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Panko\8. Claim\"/>
    </mc:Choice>
  </mc:AlternateContent>
  <bookViews>
    <workbookView xWindow="-108" yWindow="-108" windowWidth="19428" windowHeight="11028" firstSheet="2" activeTab="7"/>
  </bookViews>
  <sheets>
    <sheet name="BID FORMAT" sheetId="1" state="hidden" r:id="rId1"/>
    <sheet name="1. ELEC (2)" sheetId="67" state="hidden" r:id="rId2"/>
    <sheet name="Bìa" sheetId="65" r:id="rId3"/>
    <sheet name="TONG HOP TT" sheetId="70" r:id="rId4"/>
    <sheet name="GT TTHT CV DOT 2" sheetId="69" r:id="rId5"/>
    <sheet name="SUMMARY" sheetId="13" state="hidden" r:id="rId6"/>
    <sheet name="KL TTHT CV DOT 2" sheetId="34" r:id="rId7"/>
    <sheet name="BBNT DOT 2" sheetId="68" r:id="rId8"/>
    <sheet name="2. ELV" sheetId="35" state="hidden" r:id="rId9"/>
    <sheet name="3. AIR COMPRESSOR" sheetId="7" state="hidden" r:id="rId10"/>
    <sheet name="4.VENTILATION" sheetId="8" state="hidden" r:id="rId11"/>
    <sheet name="5. AC SYSTEM" sheetId="9" state="hidden" r:id="rId12"/>
    <sheet name="6. PLUMBING" sheetId="15" state="hidden" r:id="rId13"/>
    <sheet name="8. CIVIL" sheetId="61" state="hidden" r:id="rId14"/>
    <sheet name="9. Equipment kitchen" sheetId="62" state="hidden" r:id="rId15"/>
    <sheet name="10.ELEVATOR" sheetId="64" state="hidden" r:id="rId16"/>
  </sheets>
  <externalReferences>
    <externalReference r:id="rId17"/>
    <externalReference r:id="rId18"/>
  </externalReferences>
  <definedNames>
    <definedName name="___________________________________________________________________a1" localSheetId="15" hidden="1">{"'Sheet1'!$L$16"}</definedName>
    <definedName name="___________________________________________________________________a1" localSheetId="12" hidden="1">{"'Sheet1'!$L$16"}</definedName>
    <definedName name="___________________________________________________________________a1" localSheetId="13" hidden="1">{"'Sheet1'!$L$16"}</definedName>
    <definedName name="___________________________________________________________________a1" localSheetId="14" hidden="1">{"'Sheet1'!$L$16"}</definedName>
    <definedName name="___________________________________________________________________a1" localSheetId="2" hidden="1">{"'Sheet1'!$L$16"}</definedName>
    <definedName name="___________________________________________________________________a1" hidden="1">{"'Sheet1'!$L$16"}</definedName>
    <definedName name="_________________________________________________________________a1" localSheetId="15" hidden="1">{"'Sheet1'!$L$16"}</definedName>
    <definedName name="_________________________________________________________________a1" localSheetId="12" hidden="1">{"'Sheet1'!$L$16"}</definedName>
    <definedName name="_________________________________________________________________a1" localSheetId="13" hidden="1">{"'Sheet1'!$L$16"}</definedName>
    <definedName name="_________________________________________________________________a1" localSheetId="14" hidden="1">{"'Sheet1'!$L$16"}</definedName>
    <definedName name="_________________________________________________________________a1" localSheetId="2" hidden="1">{"'Sheet1'!$L$16"}</definedName>
    <definedName name="_________________________________________________________________a1" hidden="1">{"'Sheet1'!$L$16"}</definedName>
    <definedName name="________________________________________________________________a1" localSheetId="15" hidden="1">{"'Sheet1'!$L$16"}</definedName>
    <definedName name="________________________________________________________________a1" localSheetId="12" hidden="1">{"'Sheet1'!$L$16"}</definedName>
    <definedName name="________________________________________________________________a1" localSheetId="13" hidden="1">{"'Sheet1'!$L$16"}</definedName>
    <definedName name="________________________________________________________________a1" localSheetId="14" hidden="1">{"'Sheet1'!$L$16"}</definedName>
    <definedName name="________________________________________________________________a1" localSheetId="2" hidden="1">{"'Sheet1'!$L$16"}</definedName>
    <definedName name="________________________________________________________________a1" hidden="1">{"'Sheet1'!$L$16"}</definedName>
    <definedName name="_______________________________________________________________a1" localSheetId="15" hidden="1">{"'Sheet1'!$L$16"}</definedName>
    <definedName name="_______________________________________________________________a1" localSheetId="12" hidden="1">{"'Sheet1'!$L$16"}</definedName>
    <definedName name="_______________________________________________________________a1" localSheetId="13" hidden="1">{"'Sheet1'!$L$16"}</definedName>
    <definedName name="_______________________________________________________________a1" localSheetId="14" hidden="1">{"'Sheet1'!$L$16"}</definedName>
    <definedName name="_______________________________________________________________a1" localSheetId="2" hidden="1">{"'Sheet1'!$L$16"}</definedName>
    <definedName name="_______________________________________________________________a1" hidden="1">{"'Sheet1'!$L$16"}</definedName>
    <definedName name="______________________________________________________________a1" localSheetId="15" hidden="1">{"'Sheet1'!$L$16"}</definedName>
    <definedName name="______________________________________________________________a1" localSheetId="12" hidden="1">{"'Sheet1'!$L$16"}</definedName>
    <definedName name="______________________________________________________________a1" localSheetId="13" hidden="1">{"'Sheet1'!$L$16"}</definedName>
    <definedName name="______________________________________________________________a1" localSheetId="14" hidden="1">{"'Sheet1'!$L$16"}</definedName>
    <definedName name="______________________________________________________________a1" localSheetId="2" hidden="1">{"'Sheet1'!$L$16"}</definedName>
    <definedName name="______________________________________________________________a1" hidden="1">{"'Sheet1'!$L$16"}</definedName>
    <definedName name="_____________________________________________________________a1" localSheetId="15" hidden="1">{"'Sheet1'!$L$16"}</definedName>
    <definedName name="_____________________________________________________________a1" localSheetId="12" hidden="1">{"'Sheet1'!$L$16"}</definedName>
    <definedName name="_____________________________________________________________a1" localSheetId="13" hidden="1">{"'Sheet1'!$L$16"}</definedName>
    <definedName name="_____________________________________________________________a1" localSheetId="14" hidden="1">{"'Sheet1'!$L$16"}</definedName>
    <definedName name="_____________________________________________________________a1" localSheetId="2" hidden="1">{"'Sheet1'!$L$16"}</definedName>
    <definedName name="_____________________________________________________________a1" hidden="1">{"'Sheet1'!$L$16"}</definedName>
    <definedName name="____________________________________________________________a1" localSheetId="15" hidden="1">{"'Sheet1'!$L$16"}</definedName>
    <definedName name="____________________________________________________________a1" localSheetId="12" hidden="1">{"'Sheet1'!$L$16"}</definedName>
    <definedName name="____________________________________________________________a1" localSheetId="13" hidden="1">{"'Sheet1'!$L$16"}</definedName>
    <definedName name="____________________________________________________________a1" localSheetId="14" hidden="1">{"'Sheet1'!$L$16"}</definedName>
    <definedName name="____________________________________________________________a1" localSheetId="2" hidden="1">{"'Sheet1'!$L$16"}</definedName>
    <definedName name="____________________________________________________________a1" hidden="1">{"'Sheet1'!$L$16"}</definedName>
    <definedName name="___________________________________________________________a1" localSheetId="15" hidden="1">{"'Sheet1'!$L$16"}</definedName>
    <definedName name="___________________________________________________________a1" localSheetId="12" hidden="1">{"'Sheet1'!$L$16"}</definedName>
    <definedName name="___________________________________________________________a1" localSheetId="13" hidden="1">{"'Sheet1'!$L$16"}</definedName>
    <definedName name="___________________________________________________________a1" localSheetId="14" hidden="1">{"'Sheet1'!$L$16"}</definedName>
    <definedName name="___________________________________________________________a1" localSheetId="2" hidden="1">{"'Sheet1'!$L$16"}</definedName>
    <definedName name="___________________________________________________________a1" hidden="1">{"'Sheet1'!$L$16"}</definedName>
    <definedName name="__________________________________________________________a1" localSheetId="15" hidden="1">{"'Sheet1'!$L$16"}</definedName>
    <definedName name="__________________________________________________________a1" localSheetId="12" hidden="1">{"'Sheet1'!$L$16"}</definedName>
    <definedName name="__________________________________________________________a1" localSheetId="13" hidden="1">{"'Sheet1'!$L$16"}</definedName>
    <definedName name="__________________________________________________________a1" localSheetId="14" hidden="1">{"'Sheet1'!$L$16"}</definedName>
    <definedName name="__________________________________________________________a1" localSheetId="2" hidden="1">{"'Sheet1'!$L$16"}</definedName>
    <definedName name="__________________________________________________________a1" hidden="1">{"'Sheet1'!$L$16"}</definedName>
    <definedName name="_________________________________________________________a1" localSheetId="15" hidden="1">{"'Sheet1'!$L$16"}</definedName>
    <definedName name="_________________________________________________________a1" localSheetId="12" hidden="1">{"'Sheet1'!$L$16"}</definedName>
    <definedName name="_________________________________________________________a1" localSheetId="13" hidden="1">{"'Sheet1'!$L$16"}</definedName>
    <definedName name="_________________________________________________________a1" localSheetId="14" hidden="1">{"'Sheet1'!$L$16"}</definedName>
    <definedName name="_________________________________________________________a1" localSheetId="2" hidden="1">{"'Sheet1'!$L$16"}</definedName>
    <definedName name="_________________________________________________________a1" hidden="1">{"'Sheet1'!$L$16"}</definedName>
    <definedName name="________________________________________________________a1" localSheetId="15" hidden="1">{"'Sheet1'!$L$16"}</definedName>
    <definedName name="________________________________________________________a1" localSheetId="12" hidden="1">{"'Sheet1'!$L$16"}</definedName>
    <definedName name="________________________________________________________a1" localSheetId="13" hidden="1">{"'Sheet1'!$L$16"}</definedName>
    <definedName name="________________________________________________________a1" localSheetId="14" hidden="1">{"'Sheet1'!$L$16"}</definedName>
    <definedName name="________________________________________________________a1" localSheetId="2" hidden="1">{"'Sheet1'!$L$16"}</definedName>
    <definedName name="________________________________________________________a1" hidden="1">{"'Sheet1'!$L$16"}</definedName>
    <definedName name="_______________________________________________________a1" localSheetId="15" hidden="1">{"'Sheet1'!$L$16"}</definedName>
    <definedName name="_______________________________________________________a1" localSheetId="12" hidden="1">{"'Sheet1'!$L$16"}</definedName>
    <definedName name="_______________________________________________________a1" localSheetId="13" hidden="1">{"'Sheet1'!$L$16"}</definedName>
    <definedName name="_______________________________________________________a1" localSheetId="14" hidden="1">{"'Sheet1'!$L$16"}</definedName>
    <definedName name="_______________________________________________________a1" localSheetId="2" hidden="1">{"'Sheet1'!$L$16"}</definedName>
    <definedName name="_______________________________________________________a1" hidden="1">{"'Sheet1'!$L$16"}</definedName>
    <definedName name="______________________________________________________a1" localSheetId="15" hidden="1">{"'Sheet1'!$L$16"}</definedName>
    <definedName name="______________________________________________________a1" localSheetId="12" hidden="1">{"'Sheet1'!$L$16"}</definedName>
    <definedName name="______________________________________________________a1" localSheetId="13" hidden="1">{"'Sheet1'!$L$16"}</definedName>
    <definedName name="______________________________________________________a1" localSheetId="14" hidden="1">{"'Sheet1'!$L$16"}</definedName>
    <definedName name="______________________________________________________a1" localSheetId="2" hidden="1">{"'Sheet1'!$L$16"}</definedName>
    <definedName name="______________________________________________________a1" hidden="1">{"'Sheet1'!$L$16"}</definedName>
    <definedName name="_____________________________________________________a1" localSheetId="15" hidden="1">{"'Sheet1'!$L$16"}</definedName>
    <definedName name="_____________________________________________________a1" localSheetId="12" hidden="1">{"'Sheet1'!$L$16"}</definedName>
    <definedName name="_____________________________________________________a1" localSheetId="13" hidden="1">{"'Sheet1'!$L$16"}</definedName>
    <definedName name="_____________________________________________________a1" localSheetId="14" hidden="1">{"'Sheet1'!$L$16"}</definedName>
    <definedName name="_____________________________________________________a1" localSheetId="2" hidden="1">{"'Sheet1'!$L$16"}</definedName>
    <definedName name="_____________________________________________________a1" hidden="1">{"'Sheet1'!$L$16"}</definedName>
    <definedName name="____________________________________________________a1" localSheetId="15" hidden="1">{"'Sheet1'!$L$16"}</definedName>
    <definedName name="____________________________________________________a1" localSheetId="12" hidden="1">{"'Sheet1'!$L$16"}</definedName>
    <definedName name="____________________________________________________a1" localSheetId="13" hidden="1">{"'Sheet1'!$L$16"}</definedName>
    <definedName name="____________________________________________________a1" localSheetId="14" hidden="1">{"'Sheet1'!$L$16"}</definedName>
    <definedName name="____________________________________________________a1" localSheetId="2" hidden="1">{"'Sheet1'!$L$16"}</definedName>
    <definedName name="____________________________________________________a1" hidden="1">{"'Sheet1'!$L$16"}</definedName>
    <definedName name="___________________________________________________a1" localSheetId="15" hidden="1">{"'Sheet1'!$L$16"}</definedName>
    <definedName name="___________________________________________________a1" localSheetId="12" hidden="1">{"'Sheet1'!$L$16"}</definedName>
    <definedName name="___________________________________________________a1" localSheetId="13" hidden="1">{"'Sheet1'!$L$16"}</definedName>
    <definedName name="___________________________________________________a1" localSheetId="14" hidden="1">{"'Sheet1'!$L$16"}</definedName>
    <definedName name="___________________________________________________a1" localSheetId="2" hidden="1">{"'Sheet1'!$L$16"}</definedName>
    <definedName name="___________________________________________________a1" hidden="1">{"'Sheet1'!$L$16"}</definedName>
    <definedName name="__________________________________________________a1" localSheetId="15" hidden="1">{"'Sheet1'!$L$16"}</definedName>
    <definedName name="__________________________________________________a1" localSheetId="12" hidden="1">{"'Sheet1'!$L$16"}</definedName>
    <definedName name="__________________________________________________a1" localSheetId="13" hidden="1">{"'Sheet1'!$L$16"}</definedName>
    <definedName name="__________________________________________________a1" localSheetId="14" hidden="1">{"'Sheet1'!$L$16"}</definedName>
    <definedName name="__________________________________________________a1" localSheetId="2" hidden="1">{"'Sheet1'!$L$16"}</definedName>
    <definedName name="__________________________________________________a1" hidden="1">{"'Sheet1'!$L$16"}</definedName>
    <definedName name="_________________________________________________a1" localSheetId="15" hidden="1">{"'Sheet1'!$L$16"}</definedName>
    <definedName name="_________________________________________________a1" localSheetId="12" hidden="1">{"'Sheet1'!$L$16"}</definedName>
    <definedName name="_________________________________________________a1" localSheetId="13" hidden="1">{"'Sheet1'!$L$16"}</definedName>
    <definedName name="_________________________________________________a1" localSheetId="14" hidden="1">{"'Sheet1'!$L$16"}</definedName>
    <definedName name="_________________________________________________a1" localSheetId="2" hidden="1">{"'Sheet1'!$L$16"}</definedName>
    <definedName name="_________________________________________________a1" hidden="1">{"'Sheet1'!$L$16"}</definedName>
    <definedName name="________________________________________________a1" localSheetId="15" hidden="1">{"'Sheet1'!$L$16"}</definedName>
    <definedName name="________________________________________________a1" localSheetId="12" hidden="1">{"'Sheet1'!$L$16"}</definedName>
    <definedName name="________________________________________________a1" localSheetId="13" hidden="1">{"'Sheet1'!$L$16"}</definedName>
    <definedName name="________________________________________________a1" localSheetId="14" hidden="1">{"'Sheet1'!$L$16"}</definedName>
    <definedName name="________________________________________________a1" localSheetId="2" hidden="1">{"'Sheet1'!$L$16"}</definedName>
    <definedName name="________________________________________________a1" hidden="1">{"'Sheet1'!$L$16"}</definedName>
    <definedName name="_______________________________________________a1" localSheetId="15" hidden="1">{"'Sheet1'!$L$16"}</definedName>
    <definedName name="_______________________________________________a1" localSheetId="12" hidden="1">{"'Sheet1'!$L$16"}</definedName>
    <definedName name="_______________________________________________a1" localSheetId="13" hidden="1">{"'Sheet1'!$L$16"}</definedName>
    <definedName name="_______________________________________________a1" localSheetId="14" hidden="1">{"'Sheet1'!$L$16"}</definedName>
    <definedName name="_______________________________________________a1" localSheetId="2" hidden="1">{"'Sheet1'!$L$16"}</definedName>
    <definedName name="_______________________________________________a1" hidden="1">{"'Sheet1'!$L$16"}</definedName>
    <definedName name="______________________________________________a1" localSheetId="15" hidden="1">{"'Sheet1'!$L$16"}</definedName>
    <definedName name="______________________________________________a1" localSheetId="12" hidden="1">{"'Sheet1'!$L$16"}</definedName>
    <definedName name="______________________________________________a1" localSheetId="13" hidden="1">{"'Sheet1'!$L$16"}</definedName>
    <definedName name="______________________________________________a1" localSheetId="14" hidden="1">{"'Sheet1'!$L$16"}</definedName>
    <definedName name="______________________________________________a1" localSheetId="2" hidden="1">{"'Sheet1'!$L$16"}</definedName>
    <definedName name="______________________________________________a1" hidden="1">{"'Sheet1'!$L$16"}</definedName>
    <definedName name="_____________________________________________a1" localSheetId="15" hidden="1">{"'Sheet1'!$L$16"}</definedName>
    <definedName name="_____________________________________________a1" localSheetId="12" hidden="1">{"'Sheet1'!$L$16"}</definedName>
    <definedName name="_____________________________________________a1" localSheetId="13" hidden="1">{"'Sheet1'!$L$16"}</definedName>
    <definedName name="_____________________________________________a1" localSheetId="14" hidden="1">{"'Sheet1'!$L$16"}</definedName>
    <definedName name="_____________________________________________a1" localSheetId="2" hidden="1">{"'Sheet1'!$L$16"}</definedName>
    <definedName name="_____________________________________________a1" hidden="1">{"'Sheet1'!$L$16"}</definedName>
    <definedName name="_____________________________________________PA3" localSheetId="15" hidden="1">{"'Sheet1'!$L$16"}</definedName>
    <definedName name="_____________________________________________PA3" localSheetId="12" hidden="1">{"'Sheet1'!$L$16"}</definedName>
    <definedName name="_____________________________________________PA3" localSheetId="13" hidden="1">{"'Sheet1'!$L$16"}</definedName>
    <definedName name="_____________________________________________PA3" localSheetId="14" hidden="1">{"'Sheet1'!$L$16"}</definedName>
    <definedName name="_____________________________________________PA3" localSheetId="2" hidden="1">{"'Sheet1'!$L$16"}</definedName>
    <definedName name="_____________________________________________PA3" hidden="1">{"'Sheet1'!$L$16"}</definedName>
    <definedName name="____________________________________________a1" localSheetId="15" hidden="1">{"'Sheet1'!$L$16"}</definedName>
    <definedName name="____________________________________________a1" localSheetId="12" hidden="1">{"'Sheet1'!$L$16"}</definedName>
    <definedName name="____________________________________________a1" localSheetId="13" hidden="1">{"'Sheet1'!$L$16"}</definedName>
    <definedName name="____________________________________________a1" localSheetId="14" hidden="1">{"'Sheet1'!$L$16"}</definedName>
    <definedName name="____________________________________________a1" localSheetId="2" hidden="1">{"'Sheet1'!$L$16"}</definedName>
    <definedName name="____________________________________________a1" hidden="1">{"'Sheet1'!$L$16"}</definedName>
    <definedName name="____________________________________________PA3" localSheetId="15" hidden="1">{"'Sheet1'!$L$16"}</definedName>
    <definedName name="____________________________________________PA3" localSheetId="12" hidden="1">{"'Sheet1'!$L$16"}</definedName>
    <definedName name="____________________________________________PA3" localSheetId="13" hidden="1">{"'Sheet1'!$L$16"}</definedName>
    <definedName name="____________________________________________PA3" localSheetId="14" hidden="1">{"'Sheet1'!$L$16"}</definedName>
    <definedName name="____________________________________________PA3" localSheetId="2" hidden="1">{"'Sheet1'!$L$16"}</definedName>
    <definedName name="____________________________________________PA3" hidden="1">{"'Sheet1'!$L$16"}</definedName>
    <definedName name="___________________________________________a1" localSheetId="15" hidden="1">{"'Sheet1'!$L$16"}</definedName>
    <definedName name="___________________________________________a1" localSheetId="12" hidden="1">{"'Sheet1'!$L$16"}</definedName>
    <definedName name="___________________________________________a1" localSheetId="13" hidden="1">{"'Sheet1'!$L$16"}</definedName>
    <definedName name="___________________________________________a1" localSheetId="14" hidden="1">{"'Sheet1'!$L$16"}</definedName>
    <definedName name="___________________________________________a1" localSheetId="2" hidden="1">{"'Sheet1'!$L$16"}</definedName>
    <definedName name="___________________________________________a1" hidden="1">{"'Sheet1'!$L$16"}</definedName>
    <definedName name="__________________________________________a1" localSheetId="15" hidden="1">{"'Sheet1'!$L$16"}</definedName>
    <definedName name="__________________________________________a1" localSheetId="12" hidden="1">{"'Sheet1'!$L$16"}</definedName>
    <definedName name="__________________________________________a1" localSheetId="13" hidden="1">{"'Sheet1'!$L$16"}</definedName>
    <definedName name="__________________________________________a1" localSheetId="14" hidden="1">{"'Sheet1'!$L$16"}</definedName>
    <definedName name="__________________________________________a1" localSheetId="2" hidden="1">{"'Sheet1'!$L$16"}</definedName>
    <definedName name="__________________________________________a1" hidden="1">{"'Sheet1'!$L$16"}</definedName>
    <definedName name="__________________________________________PA3" localSheetId="15" hidden="1">{"'Sheet1'!$L$16"}</definedName>
    <definedName name="__________________________________________PA3" localSheetId="12" hidden="1">{"'Sheet1'!$L$16"}</definedName>
    <definedName name="__________________________________________PA3" localSheetId="13" hidden="1">{"'Sheet1'!$L$16"}</definedName>
    <definedName name="__________________________________________PA3" localSheetId="14" hidden="1">{"'Sheet1'!$L$16"}</definedName>
    <definedName name="__________________________________________PA3" localSheetId="2" hidden="1">{"'Sheet1'!$L$16"}</definedName>
    <definedName name="__________________________________________PA3" hidden="1">{"'Sheet1'!$L$16"}</definedName>
    <definedName name="_________________________________________a1" localSheetId="15" hidden="1">{"'Sheet1'!$L$16"}</definedName>
    <definedName name="_________________________________________a1" localSheetId="12" hidden="1">{"'Sheet1'!$L$16"}</definedName>
    <definedName name="_________________________________________a1" localSheetId="13" hidden="1">{"'Sheet1'!$L$16"}</definedName>
    <definedName name="_________________________________________a1" localSheetId="14" hidden="1">{"'Sheet1'!$L$16"}</definedName>
    <definedName name="_________________________________________a1" localSheetId="2" hidden="1">{"'Sheet1'!$L$16"}</definedName>
    <definedName name="_________________________________________a1" hidden="1">{"'Sheet1'!$L$16"}</definedName>
    <definedName name="_________________________________________PA3" localSheetId="15" hidden="1">{"'Sheet1'!$L$16"}</definedName>
    <definedName name="_________________________________________PA3" localSheetId="12" hidden="1">{"'Sheet1'!$L$16"}</definedName>
    <definedName name="_________________________________________PA3" localSheetId="13" hidden="1">{"'Sheet1'!$L$16"}</definedName>
    <definedName name="_________________________________________PA3" localSheetId="14" hidden="1">{"'Sheet1'!$L$16"}</definedName>
    <definedName name="_________________________________________PA3" localSheetId="2" hidden="1">{"'Sheet1'!$L$16"}</definedName>
    <definedName name="_________________________________________PA3" hidden="1">{"'Sheet1'!$L$16"}</definedName>
    <definedName name="________________________________________a1" localSheetId="15" hidden="1">{"'Sheet1'!$L$16"}</definedName>
    <definedName name="________________________________________a1" localSheetId="12" hidden="1">{"'Sheet1'!$L$16"}</definedName>
    <definedName name="________________________________________a1" localSheetId="13" hidden="1">{"'Sheet1'!$L$16"}</definedName>
    <definedName name="________________________________________a1" localSheetId="14" hidden="1">{"'Sheet1'!$L$16"}</definedName>
    <definedName name="________________________________________a1" localSheetId="2" hidden="1">{"'Sheet1'!$L$16"}</definedName>
    <definedName name="________________________________________a1" hidden="1">{"'Sheet1'!$L$16"}</definedName>
    <definedName name="________________________________________PA3" localSheetId="15" hidden="1">{"'Sheet1'!$L$16"}</definedName>
    <definedName name="________________________________________PA3" localSheetId="12" hidden="1">{"'Sheet1'!$L$16"}</definedName>
    <definedName name="________________________________________PA3" localSheetId="13" hidden="1">{"'Sheet1'!$L$16"}</definedName>
    <definedName name="________________________________________PA3" localSheetId="14" hidden="1">{"'Sheet1'!$L$16"}</definedName>
    <definedName name="________________________________________PA3" localSheetId="2" hidden="1">{"'Sheet1'!$L$16"}</definedName>
    <definedName name="________________________________________PA3" hidden="1">{"'Sheet1'!$L$16"}</definedName>
    <definedName name="_______________________________________a1" localSheetId="15" hidden="1">{"'Sheet1'!$L$16"}</definedName>
    <definedName name="_______________________________________a1" localSheetId="12" hidden="1">{"'Sheet1'!$L$16"}</definedName>
    <definedName name="_______________________________________a1" localSheetId="13" hidden="1">{"'Sheet1'!$L$16"}</definedName>
    <definedName name="_______________________________________a1" localSheetId="14" hidden="1">{"'Sheet1'!$L$16"}</definedName>
    <definedName name="_______________________________________a1" localSheetId="2" hidden="1">{"'Sheet1'!$L$16"}</definedName>
    <definedName name="_______________________________________a1" hidden="1">{"'Sheet1'!$L$16"}</definedName>
    <definedName name="_______________________________________PA3" localSheetId="15" hidden="1">{"'Sheet1'!$L$16"}</definedName>
    <definedName name="_______________________________________PA3" localSheetId="12" hidden="1">{"'Sheet1'!$L$16"}</definedName>
    <definedName name="_______________________________________PA3" localSheetId="13" hidden="1">{"'Sheet1'!$L$16"}</definedName>
    <definedName name="_______________________________________PA3" localSheetId="14" hidden="1">{"'Sheet1'!$L$16"}</definedName>
    <definedName name="_______________________________________PA3" localSheetId="2" hidden="1">{"'Sheet1'!$L$16"}</definedName>
    <definedName name="_______________________________________PA3" hidden="1">{"'Sheet1'!$L$16"}</definedName>
    <definedName name="______________________________________a1" localSheetId="15" hidden="1">{"'Sheet1'!$L$16"}</definedName>
    <definedName name="______________________________________a1" localSheetId="12" hidden="1">{"'Sheet1'!$L$16"}</definedName>
    <definedName name="______________________________________a1" localSheetId="13" hidden="1">{"'Sheet1'!$L$16"}</definedName>
    <definedName name="______________________________________a1" localSheetId="14" hidden="1">{"'Sheet1'!$L$16"}</definedName>
    <definedName name="______________________________________a1" localSheetId="2" hidden="1">{"'Sheet1'!$L$16"}</definedName>
    <definedName name="______________________________________a1" hidden="1">{"'Sheet1'!$L$16"}</definedName>
    <definedName name="______________________________________PA3" localSheetId="15" hidden="1">{"'Sheet1'!$L$16"}</definedName>
    <definedName name="______________________________________PA3" localSheetId="12" hidden="1">{"'Sheet1'!$L$16"}</definedName>
    <definedName name="______________________________________PA3" localSheetId="13" hidden="1">{"'Sheet1'!$L$16"}</definedName>
    <definedName name="______________________________________PA3" localSheetId="14" hidden="1">{"'Sheet1'!$L$16"}</definedName>
    <definedName name="______________________________________PA3" localSheetId="2" hidden="1">{"'Sheet1'!$L$16"}</definedName>
    <definedName name="______________________________________PA3" hidden="1">{"'Sheet1'!$L$16"}</definedName>
    <definedName name="_____________________________________a1" localSheetId="15" hidden="1">{"'Sheet1'!$L$16"}</definedName>
    <definedName name="_____________________________________a1" localSheetId="12" hidden="1">{"'Sheet1'!$L$16"}</definedName>
    <definedName name="_____________________________________a1" localSheetId="13" hidden="1">{"'Sheet1'!$L$16"}</definedName>
    <definedName name="_____________________________________a1" localSheetId="14" hidden="1">{"'Sheet1'!$L$16"}</definedName>
    <definedName name="_____________________________________a1" localSheetId="2" hidden="1">{"'Sheet1'!$L$16"}</definedName>
    <definedName name="_____________________________________a1" hidden="1">{"'Sheet1'!$L$16"}</definedName>
    <definedName name="_____________________________________PA3" localSheetId="15" hidden="1">{"'Sheet1'!$L$16"}</definedName>
    <definedName name="_____________________________________PA3" localSheetId="12" hidden="1">{"'Sheet1'!$L$16"}</definedName>
    <definedName name="_____________________________________PA3" localSheetId="13" hidden="1">{"'Sheet1'!$L$16"}</definedName>
    <definedName name="_____________________________________PA3" localSheetId="14" hidden="1">{"'Sheet1'!$L$16"}</definedName>
    <definedName name="_____________________________________PA3" localSheetId="2" hidden="1">{"'Sheet1'!$L$16"}</definedName>
    <definedName name="_____________________________________PA3" hidden="1">{"'Sheet1'!$L$16"}</definedName>
    <definedName name="____________________________________a1" localSheetId="15" hidden="1">{"'Sheet1'!$L$16"}</definedName>
    <definedName name="____________________________________a1" localSheetId="12" hidden="1">{"'Sheet1'!$L$16"}</definedName>
    <definedName name="____________________________________a1" localSheetId="13" hidden="1">{"'Sheet1'!$L$16"}</definedName>
    <definedName name="____________________________________a1" localSheetId="14" hidden="1">{"'Sheet1'!$L$16"}</definedName>
    <definedName name="____________________________________a1" localSheetId="2" hidden="1">{"'Sheet1'!$L$16"}</definedName>
    <definedName name="____________________________________a1" hidden="1">{"'Sheet1'!$L$16"}</definedName>
    <definedName name="____________________________________PA3" localSheetId="15" hidden="1">{"'Sheet1'!$L$16"}</definedName>
    <definedName name="____________________________________PA3" localSheetId="12" hidden="1">{"'Sheet1'!$L$16"}</definedName>
    <definedName name="____________________________________PA3" localSheetId="13" hidden="1">{"'Sheet1'!$L$16"}</definedName>
    <definedName name="____________________________________PA3" localSheetId="14" hidden="1">{"'Sheet1'!$L$16"}</definedName>
    <definedName name="____________________________________PA3" localSheetId="2" hidden="1">{"'Sheet1'!$L$16"}</definedName>
    <definedName name="____________________________________PA3" hidden="1">{"'Sheet1'!$L$16"}</definedName>
    <definedName name="___________________________________a1" localSheetId="15" hidden="1">{"'Sheet1'!$L$16"}</definedName>
    <definedName name="___________________________________a1" localSheetId="12" hidden="1">{"'Sheet1'!$L$16"}</definedName>
    <definedName name="___________________________________a1" localSheetId="13" hidden="1">{"'Sheet1'!$L$16"}</definedName>
    <definedName name="___________________________________a1" localSheetId="14" hidden="1">{"'Sheet1'!$L$16"}</definedName>
    <definedName name="___________________________________a1" localSheetId="2" hidden="1">{"'Sheet1'!$L$16"}</definedName>
    <definedName name="___________________________________a1" hidden="1">{"'Sheet1'!$L$16"}</definedName>
    <definedName name="__________________________________a1" localSheetId="15" hidden="1">{"'Sheet1'!$L$16"}</definedName>
    <definedName name="__________________________________a1" localSheetId="12" hidden="1">{"'Sheet1'!$L$16"}</definedName>
    <definedName name="__________________________________a1" localSheetId="13" hidden="1">{"'Sheet1'!$L$16"}</definedName>
    <definedName name="__________________________________a1" localSheetId="14" hidden="1">{"'Sheet1'!$L$16"}</definedName>
    <definedName name="__________________________________a1" localSheetId="2" hidden="1">{"'Sheet1'!$L$16"}</definedName>
    <definedName name="__________________________________a1" hidden="1">{"'Sheet1'!$L$16"}</definedName>
    <definedName name="__________________________________NSO2" localSheetId="15" hidden="1">{"'Sheet1'!$L$16"}</definedName>
    <definedName name="__________________________________NSO2" localSheetId="12" hidden="1">{"'Sheet1'!$L$16"}</definedName>
    <definedName name="__________________________________NSO2" localSheetId="13" hidden="1">{"'Sheet1'!$L$16"}</definedName>
    <definedName name="__________________________________NSO2" localSheetId="14" hidden="1">{"'Sheet1'!$L$16"}</definedName>
    <definedName name="__________________________________NSO2" localSheetId="2" hidden="1">{"'Sheet1'!$L$16"}</definedName>
    <definedName name="__________________________________NSO2" hidden="1">{"'Sheet1'!$L$16"}</definedName>
    <definedName name="__________________________________PA3" localSheetId="15" hidden="1">{"'Sheet1'!$L$16"}</definedName>
    <definedName name="__________________________________PA3" localSheetId="12" hidden="1">{"'Sheet1'!$L$16"}</definedName>
    <definedName name="__________________________________PA3" localSheetId="13" hidden="1">{"'Sheet1'!$L$16"}</definedName>
    <definedName name="__________________________________PA3" localSheetId="14" hidden="1">{"'Sheet1'!$L$16"}</definedName>
    <definedName name="__________________________________PA3" localSheetId="2" hidden="1">{"'Sheet1'!$L$16"}</definedName>
    <definedName name="__________________________________PA3" hidden="1">{"'Sheet1'!$L$16"}</definedName>
    <definedName name="__________________________________VT3" localSheetId="15" hidden="1">{"'Sheet1'!$L$16"}</definedName>
    <definedName name="__________________________________VT3" localSheetId="12" hidden="1">{"'Sheet1'!$L$16"}</definedName>
    <definedName name="__________________________________VT3" localSheetId="13" hidden="1">{"'Sheet1'!$L$16"}</definedName>
    <definedName name="__________________________________VT3" localSheetId="14" hidden="1">{"'Sheet1'!$L$16"}</definedName>
    <definedName name="__________________________________VT3" localSheetId="2" hidden="1">{"'Sheet1'!$L$16"}</definedName>
    <definedName name="__________________________________VT3" hidden="1">{"'Sheet1'!$L$16"}</definedName>
    <definedName name="_________________________________a1" localSheetId="15" hidden="1">{"'Sheet1'!$L$16"}</definedName>
    <definedName name="_________________________________a1" localSheetId="12" hidden="1">{"'Sheet1'!$L$16"}</definedName>
    <definedName name="_________________________________a1" localSheetId="13" hidden="1">{"'Sheet1'!$L$16"}</definedName>
    <definedName name="_________________________________a1" localSheetId="14" hidden="1">{"'Sheet1'!$L$16"}</definedName>
    <definedName name="_________________________________a1" localSheetId="2" hidden="1">{"'Sheet1'!$L$16"}</definedName>
    <definedName name="_________________________________a1" hidden="1">{"'Sheet1'!$L$16"}</definedName>
    <definedName name="_________________________________NSO2" localSheetId="15" hidden="1">{"'Sheet1'!$L$16"}</definedName>
    <definedName name="_________________________________NSO2" localSheetId="12" hidden="1">{"'Sheet1'!$L$16"}</definedName>
    <definedName name="_________________________________NSO2" localSheetId="13" hidden="1">{"'Sheet1'!$L$16"}</definedName>
    <definedName name="_________________________________NSO2" localSheetId="14" hidden="1">{"'Sheet1'!$L$16"}</definedName>
    <definedName name="_________________________________NSO2" localSheetId="2" hidden="1">{"'Sheet1'!$L$16"}</definedName>
    <definedName name="_________________________________NSO2" hidden="1">{"'Sheet1'!$L$16"}</definedName>
    <definedName name="_________________________________PA3" localSheetId="15" hidden="1">{"'Sheet1'!$L$16"}</definedName>
    <definedName name="_________________________________PA3" localSheetId="12" hidden="1">{"'Sheet1'!$L$16"}</definedName>
    <definedName name="_________________________________PA3" localSheetId="13" hidden="1">{"'Sheet1'!$L$16"}</definedName>
    <definedName name="_________________________________PA3" localSheetId="14" hidden="1">{"'Sheet1'!$L$16"}</definedName>
    <definedName name="_________________________________PA3" localSheetId="2" hidden="1">{"'Sheet1'!$L$16"}</definedName>
    <definedName name="_________________________________PA3" hidden="1">{"'Sheet1'!$L$16"}</definedName>
    <definedName name="________________________________a1" localSheetId="15" hidden="1">{"'Sheet1'!$L$16"}</definedName>
    <definedName name="________________________________a1" localSheetId="12" hidden="1">{"'Sheet1'!$L$16"}</definedName>
    <definedName name="________________________________a1" localSheetId="13" hidden="1">{"'Sheet1'!$L$16"}</definedName>
    <definedName name="________________________________a1" localSheetId="14" hidden="1">{"'Sheet1'!$L$16"}</definedName>
    <definedName name="________________________________a1" localSheetId="2" hidden="1">{"'Sheet1'!$L$16"}</definedName>
    <definedName name="________________________________a1" hidden="1">{"'Sheet1'!$L$16"}</definedName>
    <definedName name="________________________________NSO2" localSheetId="15" hidden="1">{"'Sheet1'!$L$16"}</definedName>
    <definedName name="________________________________NSO2" localSheetId="12" hidden="1">{"'Sheet1'!$L$16"}</definedName>
    <definedName name="________________________________NSO2" localSheetId="13" hidden="1">{"'Sheet1'!$L$16"}</definedName>
    <definedName name="________________________________NSO2" localSheetId="14" hidden="1">{"'Sheet1'!$L$16"}</definedName>
    <definedName name="________________________________NSO2" localSheetId="2" hidden="1">{"'Sheet1'!$L$16"}</definedName>
    <definedName name="________________________________NSO2" hidden="1">{"'Sheet1'!$L$16"}</definedName>
    <definedName name="________________________________VT3" localSheetId="15" hidden="1">{"'Sheet1'!$L$16"}</definedName>
    <definedName name="________________________________VT3" localSheetId="12" hidden="1">{"'Sheet1'!$L$16"}</definedName>
    <definedName name="________________________________VT3" localSheetId="13" hidden="1">{"'Sheet1'!$L$16"}</definedName>
    <definedName name="________________________________VT3" localSheetId="14" hidden="1">{"'Sheet1'!$L$16"}</definedName>
    <definedName name="________________________________VT3" localSheetId="2" hidden="1">{"'Sheet1'!$L$16"}</definedName>
    <definedName name="________________________________VT3" hidden="1">{"'Sheet1'!$L$16"}</definedName>
    <definedName name="_______________________________a1" localSheetId="15" hidden="1">{"'Sheet1'!$L$16"}</definedName>
    <definedName name="_______________________________a1" localSheetId="12" hidden="1">{"'Sheet1'!$L$16"}</definedName>
    <definedName name="_______________________________a1" localSheetId="13" hidden="1">{"'Sheet1'!$L$16"}</definedName>
    <definedName name="_______________________________a1" localSheetId="14" hidden="1">{"'Sheet1'!$L$16"}</definedName>
    <definedName name="_______________________________a1" localSheetId="2" hidden="1">{"'Sheet1'!$L$16"}</definedName>
    <definedName name="_______________________________a1" hidden="1">{"'Sheet1'!$L$16"}</definedName>
    <definedName name="_______________________________NSO2" localSheetId="15" hidden="1">{"'Sheet1'!$L$16"}</definedName>
    <definedName name="_______________________________NSO2" localSheetId="12" hidden="1">{"'Sheet1'!$L$16"}</definedName>
    <definedName name="_______________________________NSO2" localSheetId="13" hidden="1">{"'Sheet1'!$L$16"}</definedName>
    <definedName name="_______________________________NSO2" localSheetId="14" hidden="1">{"'Sheet1'!$L$16"}</definedName>
    <definedName name="_______________________________NSO2" localSheetId="2" hidden="1">{"'Sheet1'!$L$16"}</definedName>
    <definedName name="_______________________________NSO2" hidden="1">{"'Sheet1'!$L$16"}</definedName>
    <definedName name="_______________________________PA3" localSheetId="15" hidden="1">{"'Sheet1'!$L$16"}</definedName>
    <definedName name="_______________________________PA3" localSheetId="12" hidden="1">{"'Sheet1'!$L$16"}</definedName>
    <definedName name="_______________________________PA3" localSheetId="13" hidden="1">{"'Sheet1'!$L$16"}</definedName>
    <definedName name="_______________________________PA3" localSheetId="14" hidden="1">{"'Sheet1'!$L$16"}</definedName>
    <definedName name="_______________________________PA3" localSheetId="2" hidden="1">{"'Sheet1'!$L$16"}</definedName>
    <definedName name="_______________________________PA3" hidden="1">{"'Sheet1'!$L$16"}</definedName>
    <definedName name="_______________________________VT3" localSheetId="15" hidden="1">{"'Sheet1'!$L$16"}</definedName>
    <definedName name="_______________________________VT3" localSheetId="12" hidden="1">{"'Sheet1'!$L$16"}</definedName>
    <definedName name="_______________________________VT3" localSheetId="13" hidden="1">{"'Sheet1'!$L$16"}</definedName>
    <definedName name="_______________________________VT3" localSheetId="14" hidden="1">{"'Sheet1'!$L$16"}</definedName>
    <definedName name="_______________________________VT3" localSheetId="2" hidden="1">{"'Sheet1'!$L$16"}</definedName>
    <definedName name="_______________________________VT3" hidden="1">{"'Sheet1'!$L$16"}</definedName>
    <definedName name="______________________________a1" localSheetId="15" hidden="1">{"'Sheet1'!$L$16"}</definedName>
    <definedName name="______________________________a1" localSheetId="12" hidden="1">{"'Sheet1'!$L$16"}</definedName>
    <definedName name="______________________________a1" localSheetId="13" hidden="1">{"'Sheet1'!$L$16"}</definedName>
    <definedName name="______________________________a1" localSheetId="14" hidden="1">{"'Sheet1'!$L$16"}</definedName>
    <definedName name="______________________________a1" localSheetId="2" hidden="1">{"'Sheet1'!$L$16"}</definedName>
    <definedName name="______________________________a1" hidden="1">{"'Sheet1'!$L$16"}</definedName>
    <definedName name="______________________________NSO2" localSheetId="15" hidden="1">{"'Sheet1'!$L$16"}</definedName>
    <definedName name="______________________________NSO2" localSheetId="12" hidden="1">{"'Sheet1'!$L$16"}</definedName>
    <definedName name="______________________________NSO2" localSheetId="13" hidden="1">{"'Sheet1'!$L$16"}</definedName>
    <definedName name="______________________________NSO2" localSheetId="14" hidden="1">{"'Sheet1'!$L$16"}</definedName>
    <definedName name="______________________________NSO2" localSheetId="2" hidden="1">{"'Sheet1'!$L$16"}</definedName>
    <definedName name="______________________________NSO2" hidden="1">{"'Sheet1'!$L$16"}</definedName>
    <definedName name="______________________________PA3" localSheetId="15" hidden="1">{"'Sheet1'!$L$16"}</definedName>
    <definedName name="______________________________PA3" localSheetId="12" hidden="1">{"'Sheet1'!$L$16"}</definedName>
    <definedName name="______________________________PA3" localSheetId="13" hidden="1">{"'Sheet1'!$L$16"}</definedName>
    <definedName name="______________________________PA3" localSheetId="14" hidden="1">{"'Sheet1'!$L$16"}</definedName>
    <definedName name="______________________________PA3" localSheetId="2" hidden="1">{"'Sheet1'!$L$16"}</definedName>
    <definedName name="______________________________PA3" hidden="1">{"'Sheet1'!$L$16"}</definedName>
    <definedName name="______________________________VT3" localSheetId="15" hidden="1">{"'Sheet1'!$L$16"}</definedName>
    <definedName name="______________________________VT3" localSheetId="12" hidden="1">{"'Sheet1'!$L$16"}</definedName>
    <definedName name="______________________________VT3" localSheetId="13" hidden="1">{"'Sheet1'!$L$16"}</definedName>
    <definedName name="______________________________VT3" localSheetId="14" hidden="1">{"'Sheet1'!$L$16"}</definedName>
    <definedName name="______________________________VT3" localSheetId="2" hidden="1">{"'Sheet1'!$L$16"}</definedName>
    <definedName name="______________________________VT3" hidden="1">{"'Sheet1'!$L$16"}</definedName>
    <definedName name="_____________________________a1" localSheetId="15" hidden="1">{"'Sheet1'!$L$16"}</definedName>
    <definedName name="_____________________________a1" localSheetId="12" hidden="1">{"'Sheet1'!$L$16"}</definedName>
    <definedName name="_____________________________a1" localSheetId="13" hidden="1">{"'Sheet1'!$L$16"}</definedName>
    <definedName name="_____________________________a1" localSheetId="14" hidden="1">{"'Sheet1'!$L$16"}</definedName>
    <definedName name="_____________________________a1" localSheetId="2" hidden="1">{"'Sheet1'!$L$16"}</definedName>
    <definedName name="_____________________________a1" hidden="1">{"'Sheet1'!$L$16"}</definedName>
    <definedName name="_____________________________CN1" localSheetId="15" hidden="1">{"'Sheet1'!$L$16"}</definedName>
    <definedName name="_____________________________CN1" localSheetId="12" hidden="1">{"'Sheet1'!$L$16"}</definedName>
    <definedName name="_____________________________CN1" localSheetId="13" hidden="1">{"'Sheet1'!$L$16"}</definedName>
    <definedName name="_____________________________CN1" localSheetId="14" hidden="1">{"'Sheet1'!$L$16"}</definedName>
    <definedName name="_____________________________CN1" localSheetId="2" hidden="1">{"'Sheet1'!$L$16"}</definedName>
    <definedName name="_____________________________CN1" hidden="1">{"'Sheet1'!$L$16"}</definedName>
    <definedName name="_____________________________NSO2" localSheetId="15" hidden="1">{"'Sheet1'!$L$16"}</definedName>
    <definedName name="_____________________________NSO2" localSheetId="12" hidden="1">{"'Sheet1'!$L$16"}</definedName>
    <definedName name="_____________________________NSO2" localSheetId="13" hidden="1">{"'Sheet1'!$L$16"}</definedName>
    <definedName name="_____________________________NSO2" localSheetId="14" hidden="1">{"'Sheet1'!$L$16"}</definedName>
    <definedName name="_____________________________NSO2" localSheetId="2" hidden="1">{"'Sheet1'!$L$16"}</definedName>
    <definedName name="_____________________________NSO2" hidden="1">{"'Sheet1'!$L$16"}</definedName>
    <definedName name="_____________________________PA3" localSheetId="15" hidden="1">{"'Sheet1'!$L$16"}</definedName>
    <definedName name="_____________________________PA3" localSheetId="12" hidden="1">{"'Sheet1'!$L$16"}</definedName>
    <definedName name="_____________________________PA3" localSheetId="13" hidden="1">{"'Sheet1'!$L$16"}</definedName>
    <definedName name="_____________________________PA3" localSheetId="14" hidden="1">{"'Sheet1'!$L$16"}</definedName>
    <definedName name="_____________________________PA3" localSheetId="2" hidden="1">{"'Sheet1'!$L$16"}</definedName>
    <definedName name="_____________________________PA3" hidden="1">{"'Sheet1'!$L$16"}</definedName>
    <definedName name="_____________________________VT3" localSheetId="15" hidden="1">{"'Sheet1'!$L$16"}</definedName>
    <definedName name="_____________________________VT3" localSheetId="12" hidden="1">{"'Sheet1'!$L$16"}</definedName>
    <definedName name="_____________________________VT3" localSheetId="13" hidden="1">{"'Sheet1'!$L$16"}</definedName>
    <definedName name="_____________________________VT3" localSheetId="14" hidden="1">{"'Sheet1'!$L$16"}</definedName>
    <definedName name="_____________________________VT3" localSheetId="2" hidden="1">{"'Sheet1'!$L$16"}</definedName>
    <definedName name="_____________________________VT3" hidden="1">{"'Sheet1'!$L$16"}</definedName>
    <definedName name="____________________________a1" localSheetId="15" hidden="1">{"'Sheet1'!$L$16"}</definedName>
    <definedName name="____________________________a1" localSheetId="12" hidden="1">{"'Sheet1'!$L$16"}</definedName>
    <definedName name="____________________________a1" localSheetId="13" hidden="1">{"'Sheet1'!$L$16"}</definedName>
    <definedName name="____________________________a1" localSheetId="14" hidden="1">{"'Sheet1'!$L$16"}</definedName>
    <definedName name="____________________________a1" localSheetId="2" hidden="1">{"'Sheet1'!$L$16"}</definedName>
    <definedName name="____________________________a1" hidden="1">{"'Sheet1'!$L$16"}</definedName>
    <definedName name="____________________________BG12" localSheetId="15" hidden="1">{"'Sheet1'!$L$16"}</definedName>
    <definedName name="____________________________BG12" localSheetId="12" hidden="1">{"'Sheet1'!$L$16"}</definedName>
    <definedName name="____________________________BG12" localSheetId="13" hidden="1">{"'Sheet1'!$L$16"}</definedName>
    <definedName name="____________________________BG12" localSheetId="14" hidden="1">{"'Sheet1'!$L$16"}</definedName>
    <definedName name="____________________________BG12" localSheetId="2" hidden="1">{"'Sheet1'!$L$16"}</definedName>
    <definedName name="____________________________BG12" hidden="1">{"'Sheet1'!$L$16"}</definedName>
    <definedName name="____________________________CN1" localSheetId="15" hidden="1">{"'Sheet1'!$L$16"}</definedName>
    <definedName name="____________________________CN1" localSheetId="12" hidden="1">{"'Sheet1'!$L$16"}</definedName>
    <definedName name="____________________________CN1" localSheetId="13" hidden="1">{"'Sheet1'!$L$16"}</definedName>
    <definedName name="____________________________CN1" localSheetId="14" hidden="1">{"'Sheet1'!$L$16"}</definedName>
    <definedName name="____________________________CN1" localSheetId="2" hidden="1">{"'Sheet1'!$L$16"}</definedName>
    <definedName name="____________________________CN1" hidden="1">{"'Sheet1'!$L$16"}</definedName>
    <definedName name="____________________________NSO2" localSheetId="15" hidden="1">{"'Sheet1'!$L$16"}</definedName>
    <definedName name="____________________________NSO2" localSheetId="12" hidden="1">{"'Sheet1'!$L$16"}</definedName>
    <definedName name="____________________________NSO2" localSheetId="13" hidden="1">{"'Sheet1'!$L$16"}</definedName>
    <definedName name="____________________________NSO2" localSheetId="14" hidden="1">{"'Sheet1'!$L$16"}</definedName>
    <definedName name="____________________________NSO2" localSheetId="2" hidden="1">{"'Sheet1'!$L$16"}</definedName>
    <definedName name="____________________________NSO2" hidden="1">{"'Sheet1'!$L$16"}</definedName>
    <definedName name="____________________________VT3" localSheetId="15" hidden="1">{"'Sheet1'!$L$16"}</definedName>
    <definedName name="____________________________VT3" localSheetId="12" hidden="1">{"'Sheet1'!$L$16"}</definedName>
    <definedName name="____________________________VT3" localSheetId="13" hidden="1">{"'Sheet1'!$L$16"}</definedName>
    <definedName name="____________________________VT3" localSheetId="14" hidden="1">{"'Sheet1'!$L$16"}</definedName>
    <definedName name="____________________________VT3" localSheetId="2" hidden="1">{"'Sheet1'!$L$16"}</definedName>
    <definedName name="____________________________VT3" hidden="1">{"'Sheet1'!$L$16"}</definedName>
    <definedName name="___________________________a1" localSheetId="15" hidden="1">{"'Sheet1'!$L$16"}</definedName>
    <definedName name="___________________________a1" localSheetId="12" hidden="1">{"'Sheet1'!$L$16"}</definedName>
    <definedName name="___________________________a1" localSheetId="13" hidden="1">{"'Sheet1'!$L$16"}</definedName>
    <definedName name="___________________________a1" localSheetId="14" hidden="1">{"'Sheet1'!$L$16"}</definedName>
    <definedName name="___________________________a1" localSheetId="2" hidden="1">{"'Sheet1'!$L$16"}</definedName>
    <definedName name="___________________________a1" hidden="1">{"'Sheet1'!$L$16"}</definedName>
    <definedName name="___________________________BG12" localSheetId="15" hidden="1">{"'Sheet1'!$L$16"}</definedName>
    <definedName name="___________________________BG12" localSheetId="12" hidden="1">{"'Sheet1'!$L$16"}</definedName>
    <definedName name="___________________________BG12" localSheetId="13" hidden="1">{"'Sheet1'!$L$16"}</definedName>
    <definedName name="___________________________BG12" localSheetId="14" hidden="1">{"'Sheet1'!$L$16"}</definedName>
    <definedName name="___________________________BG12" localSheetId="2" hidden="1">{"'Sheet1'!$L$16"}</definedName>
    <definedName name="___________________________BG12" hidden="1">{"'Sheet1'!$L$16"}</definedName>
    <definedName name="___________________________CN1" localSheetId="15" hidden="1">{"'Sheet1'!$L$16"}</definedName>
    <definedName name="___________________________CN1" localSheetId="12" hidden="1">{"'Sheet1'!$L$16"}</definedName>
    <definedName name="___________________________CN1" localSheetId="13" hidden="1">{"'Sheet1'!$L$16"}</definedName>
    <definedName name="___________________________CN1" localSheetId="14" hidden="1">{"'Sheet1'!$L$16"}</definedName>
    <definedName name="___________________________CN1" localSheetId="2" hidden="1">{"'Sheet1'!$L$16"}</definedName>
    <definedName name="___________________________CN1" hidden="1">{"'Sheet1'!$L$16"}</definedName>
    <definedName name="___________________________NSO2" localSheetId="15" hidden="1">{"'Sheet1'!$L$16"}</definedName>
    <definedName name="___________________________NSO2" localSheetId="12" hidden="1">{"'Sheet1'!$L$16"}</definedName>
    <definedName name="___________________________NSO2" localSheetId="13" hidden="1">{"'Sheet1'!$L$16"}</definedName>
    <definedName name="___________________________NSO2" localSheetId="14" hidden="1">{"'Sheet1'!$L$16"}</definedName>
    <definedName name="___________________________NSO2" localSheetId="2" hidden="1">{"'Sheet1'!$L$16"}</definedName>
    <definedName name="___________________________NSO2" hidden="1">{"'Sheet1'!$L$16"}</definedName>
    <definedName name="___________________________PA3" localSheetId="15" hidden="1">{"'Sheet1'!$L$16"}</definedName>
    <definedName name="___________________________PA3" localSheetId="12" hidden="1">{"'Sheet1'!$L$16"}</definedName>
    <definedName name="___________________________PA3" localSheetId="13" hidden="1">{"'Sheet1'!$L$16"}</definedName>
    <definedName name="___________________________PA3" localSheetId="14" hidden="1">{"'Sheet1'!$L$16"}</definedName>
    <definedName name="___________________________PA3" localSheetId="2" hidden="1">{"'Sheet1'!$L$16"}</definedName>
    <definedName name="___________________________PA3" hidden="1">{"'Sheet1'!$L$16"}</definedName>
    <definedName name="___________________________VT3" localSheetId="15" hidden="1">{"'Sheet1'!$L$16"}</definedName>
    <definedName name="___________________________VT3" localSheetId="12" hidden="1">{"'Sheet1'!$L$16"}</definedName>
    <definedName name="___________________________VT3" localSheetId="13" hidden="1">{"'Sheet1'!$L$16"}</definedName>
    <definedName name="___________________________VT3" localSheetId="14" hidden="1">{"'Sheet1'!$L$16"}</definedName>
    <definedName name="___________________________VT3" localSheetId="2" hidden="1">{"'Sheet1'!$L$16"}</definedName>
    <definedName name="___________________________VT3" hidden="1">{"'Sheet1'!$L$16"}</definedName>
    <definedName name="__________________________a1" localSheetId="15" hidden="1">{"'Sheet1'!$L$16"}</definedName>
    <definedName name="__________________________a1" localSheetId="12" hidden="1">{"'Sheet1'!$L$16"}</definedName>
    <definedName name="__________________________a1" localSheetId="13" hidden="1">{"'Sheet1'!$L$16"}</definedName>
    <definedName name="__________________________a1" localSheetId="14" hidden="1">{"'Sheet1'!$L$16"}</definedName>
    <definedName name="__________________________a1" localSheetId="2" hidden="1">{"'Sheet1'!$L$16"}</definedName>
    <definedName name="__________________________a1" hidden="1">{"'Sheet1'!$L$16"}</definedName>
    <definedName name="__________________________BG12" localSheetId="15" hidden="1">{"'Sheet1'!$L$16"}</definedName>
    <definedName name="__________________________BG12" localSheetId="12" hidden="1">{"'Sheet1'!$L$16"}</definedName>
    <definedName name="__________________________BG12" localSheetId="13" hidden="1">{"'Sheet1'!$L$16"}</definedName>
    <definedName name="__________________________BG12" localSheetId="14" hidden="1">{"'Sheet1'!$L$16"}</definedName>
    <definedName name="__________________________BG12" localSheetId="2" hidden="1">{"'Sheet1'!$L$16"}</definedName>
    <definedName name="__________________________BG12" hidden="1">{"'Sheet1'!$L$16"}</definedName>
    <definedName name="__________________________CN1" localSheetId="15" hidden="1">{"'Sheet1'!$L$16"}</definedName>
    <definedName name="__________________________CN1" localSheetId="12" hidden="1">{"'Sheet1'!$L$16"}</definedName>
    <definedName name="__________________________CN1" localSheetId="13" hidden="1">{"'Sheet1'!$L$16"}</definedName>
    <definedName name="__________________________CN1" localSheetId="14" hidden="1">{"'Sheet1'!$L$16"}</definedName>
    <definedName name="__________________________CN1" localSheetId="2" hidden="1">{"'Sheet1'!$L$16"}</definedName>
    <definedName name="__________________________CN1" hidden="1">{"'Sheet1'!$L$16"}</definedName>
    <definedName name="__________________________NSO2" localSheetId="15" hidden="1">{"'Sheet1'!$L$16"}</definedName>
    <definedName name="__________________________NSO2" localSheetId="12" hidden="1">{"'Sheet1'!$L$16"}</definedName>
    <definedName name="__________________________NSO2" localSheetId="13" hidden="1">{"'Sheet1'!$L$16"}</definedName>
    <definedName name="__________________________NSO2" localSheetId="14" hidden="1">{"'Sheet1'!$L$16"}</definedName>
    <definedName name="__________________________NSO2" localSheetId="2" hidden="1">{"'Sheet1'!$L$16"}</definedName>
    <definedName name="__________________________NSO2" hidden="1">{"'Sheet1'!$L$16"}</definedName>
    <definedName name="__________________________PA3" localSheetId="15" hidden="1">{"'Sheet1'!$L$16"}</definedName>
    <definedName name="__________________________PA3" localSheetId="12" hidden="1">{"'Sheet1'!$L$16"}</definedName>
    <definedName name="__________________________PA3" localSheetId="13" hidden="1">{"'Sheet1'!$L$16"}</definedName>
    <definedName name="__________________________PA3" localSheetId="14" hidden="1">{"'Sheet1'!$L$16"}</definedName>
    <definedName name="__________________________PA3" localSheetId="2" hidden="1">{"'Sheet1'!$L$16"}</definedName>
    <definedName name="__________________________PA3" hidden="1">{"'Sheet1'!$L$16"}</definedName>
    <definedName name="__________________________tt3" localSheetId="15" hidden="1">{"'Sheet1'!$L$16"}</definedName>
    <definedName name="__________________________tt3" localSheetId="12" hidden="1">{"'Sheet1'!$L$16"}</definedName>
    <definedName name="__________________________tt3" localSheetId="13" hidden="1">{"'Sheet1'!$L$16"}</definedName>
    <definedName name="__________________________tt3" localSheetId="14" hidden="1">{"'Sheet1'!$L$16"}</definedName>
    <definedName name="__________________________tt3" localSheetId="2" hidden="1">{"'Sheet1'!$L$16"}</definedName>
    <definedName name="__________________________tt3" hidden="1">{"'Sheet1'!$L$16"}</definedName>
    <definedName name="__________________________VT3" localSheetId="15" hidden="1">{"'Sheet1'!$L$16"}</definedName>
    <definedName name="__________________________VT3" localSheetId="12" hidden="1">{"'Sheet1'!$L$16"}</definedName>
    <definedName name="__________________________VT3" localSheetId="13" hidden="1">{"'Sheet1'!$L$16"}</definedName>
    <definedName name="__________________________VT3" localSheetId="14" hidden="1">{"'Sheet1'!$L$16"}</definedName>
    <definedName name="__________________________VT3" localSheetId="2" hidden="1">{"'Sheet1'!$L$16"}</definedName>
    <definedName name="__________________________VT3" hidden="1">{"'Sheet1'!$L$16"}</definedName>
    <definedName name="_________________________a1" localSheetId="15" hidden="1">{"'Sheet1'!$L$16"}</definedName>
    <definedName name="_________________________a1" localSheetId="12" hidden="1">{"'Sheet1'!$L$16"}</definedName>
    <definedName name="_________________________a1" localSheetId="13" hidden="1">{"'Sheet1'!$L$16"}</definedName>
    <definedName name="_________________________a1" localSheetId="14" hidden="1">{"'Sheet1'!$L$16"}</definedName>
    <definedName name="_________________________a1" localSheetId="2" hidden="1">{"'Sheet1'!$L$16"}</definedName>
    <definedName name="_________________________a1" hidden="1">{"'Sheet1'!$L$16"}</definedName>
    <definedName name="_________________________BG12" localSheetId="15" hidden="1">{"'Sheet1'!$L$16"}</definedName>
    <definedName name="_________________________BG12" localSheetId="12" hidden="1">{"'Sheet1'!$L$16"}</definedName>
    <definedName name="_________________________BG12" localSheetId="13" hidden="1">{"'Sheet1'!$L$16"}</definedName>
    <definedName name="_________________________BG12" localSheetId="14" hidden="1">{"'Sheet1'!$L$16"}</definedName>
    <definedName name="_________________________BG12" localSheetId="2" hidden="1">{"'Sheet1'!$L$16"}</definedName>
    <definedName name="_________________________BG12" hidden="1">{"'Sheet1'!$L$16"}</definedName>
    <definedName name="_________________________CN1" localSheetId="15" hidden="1">{"'Sheet1'!$L$16"}</definedName>
    <definedName name="_________________________CN1" localSheetId="12" hidden="1">{"'Sheet1'!$L$16"}</definedName>
    <definedName name="_________________________CN1" localSheetId="13" hidden="1">{"'Sheet1'!$L$16"}</definedName>
    <definedName name="_________________________CN1" localSheetId="14" hidden="1">{"'Sheet1'!$L$16"}</definedName>
    <definedName name="_________________________CN1" localSheetId="2" hidden="1">{"'Sheet1'!$L$16"}</definedName>
    <definedName name="_________________________CN1" hidden="1">{"'Sheet1'!$L$16"}</definedName>
    <definedName name="_________________________NSO2" localSheetId="15" hidden="1">{"'Sheet1'!$L$16"}</definedName>
    <definedName name="_________________________NSO2" localSheetId="12" hidden="1">{"'Sheet1'!$L$16"}</definedName>
    <definedName name="_________________________NSO2" localSheetId="13" hidden="1">{"'Sheet1'!$L$16"}</definedName>
    <definedName name="_________________________NSO2" localSheetId="14" hidden="1">{"'Sheet1'!$L$16"}</definedName>
    <definedName name="_________________________NSO2" localSheetId="2" hidden="1">{"'Sheet1'!$L$16"}</definedName>
    <definedName name="_________________________NSO2" hidden="1">{"'Sheet1'!$L$16"}</definedName>
    <definedName name="_________________________PA3" localSheetId="15" hidden="1">{"'Sheet1'!$L$16"}</definedName>
    <definedName name="_________________________PA3" localSheetId="12" hidden="1">{"'Sheet1'!$L$16"}</definedName>
    <definedName name="_________________________PA3" localSheetId="13" hidden="1">{"'Sheet1'!$L$16"}</definedName>
    <definedName name="_________________________PA3" localSheetId="14" hidden="1">{"'Sheet1'!$L$16"}</definedName>
    <definedName name="_________________________PA3" localSheetId="2" hidden="1">{"'Sheet1'!$L$16"}</definedName>
    <definedName name="_________________________PA3" hidden="1">{"'Sheet1'!$L$16"}</definedName>
    <definedName name="_________________________VT3" localSheetId="15" hidden="1">{"'Sheet1'!$L$16"}</definedName>
    <definedName name="_________________________VT3" localSheetId="12" hidden="1">{"'Sheet1'!$L$16"}</definedName>
    <definedName name="_________________________VT3" localSheetId="13" hidden="1">{"'Sheet1'!$L$16"}</definedName>
    <definedName name="_________________________VT3" localSheetId="14" hidden="1">{"'Sheet1'!$L$16"}</definedName>
    <definedName name="_________________________VT3" localSheetId="2" hidden="1">{"'Sheet1'!$L$16"}</definedName>
    <definedName name="_________________________VT3" hidden="1">{"'Sheet1'!$L$16"}</definedName>
    <definedName name="________________________a1" localSheetId="15" hidden="1">{"'Sheet1'!$L$16"}</definedName>
    <definedName name="________________________a1" localSheetId="12" hidden="1">{"'Sheet1'!$L$16"}</definedName>
    <definedName name="________________________a1" localSheetId="13" hidden="1">{"'Sheet1'!$L$16"}</definedName>
    <definedName name="________________________a1" localSheetId="14" hidden="1">{"'Sheet1'!$L$16"}</definedName>
    <definedName name="________________________a1" localSheetId="2" hidden="1">{"'Sheet1'!$L$16"}</definedName>
    <definedName name="________________________a1" hidden="1">{"'Sheet1'!$L$16"}</definedName>
    <definedName name="________________________BG12" localSheetId="15" hidden="1">{"'Sheet1'!$L$16"}</definedName>
    <definedName name="________________________BG12" localSheetId="12" hidden="1">{"'Sheet1'!$L$16"}</definedName>
    <definedName name="________________________BG12" localSheetId="13" hidden="1">{"'Sheet1'!$L$16"}</definedName>
    <definedName name="________________________BG12" localSheetId="14" hidden="1">{"'Sheet1'!$L$16"}</definedName>
    <definedName name="________________________BG12" localSheetId="2" hidden="1">{"'Sheet1'!$L$16"}</definedName>
    <definedName name="________________________BG12" hidden="1">{"'Sheet1'!$L$16"}</definedName>
    <definedName name="________________________CN1" localSheetId="15" hidden="1">{"'Sheet1'!$L$16"}</definedName>
    <definedName name="________________________CN1" localSheetId="12" hidden="1">{"'Sheet1'!$L$16"}</definedName>
    <definedName name="________________________CN1" localSheetId="13" hidden="1">{"'Sheet1'!$L$16"}</definedName>
    <definedName name="________________________CN1" localSheetId="14" hidden="1">{"'Sheet1'!$L$16"}</definedName>
    <definedName name="________________________CN1" localSheetId="2" hidden="1">{"'Sheet1'!$L$16"}</definedName>
    <definedName name="________________________CN1" hidden="1">{"'Sheet1'!$L$16"}</definedName>
    <definedName name="________________________Goi8" localSheetId="15" hidden="1">{"'Sheet1'!$L$16"}</definedName>
    <definedName name="________________________Goi8" localSheetId="12" hidden="1">{"'Sheet1'!$L$16"}</definedName>
    <definedName name="________________________Goi8" localSheetId="13" hidden="1">{"'Sheet1'!$L$16"}</definedName>
    <definedName name="________________________Goi8" localSheetId="14" hidden="1">{"'Sheet1'!$L$16"}</definedName>
    <definedName name="________________________Goi8" localSheetId="2" hidden="1">{"'Sheet1'!$L$16"}</definedName>
    <definedName name="________________________Goi8" hidden="1">{"'Sheet1'!$L$16"}</definedName>
    <definedName name="________________________NSO2" localSheetId="15" hidden="1">{"'Sheet1'!$L$16"}</definedName>
    <definedName name="________________________NSO2" localSheetId="12" hidden="1">{"'Sheet1'!$L$16"}</definedName>
    <definedName name="________________________NSO2" localSheetId="13" hidden="1">{"'Sheet1'!$L$16"}</definedName>
    <definedName name="________________________NSO2" localSheetId="14" hidden="1">{"'Sheet1'!$L$16"}</definedName>
    <definedName name="________________________NSO2" localSheetId="2" hidden="1">{"'Sheet1'!$L$16"}</definedName>
    <definedName name="________________________NSO2" hidden="1">{"'Sheet1'!$L$16"}</definedName>
    <definedName name="________________________PA3" localSheetId="15" hidden="1">{"'Sheet1'!$L$16"}</definedName>
    <definedName name="________________________PA3" localSheetId="12" hidden="1">{"'Sheet1'!$L$16"}</definedName>
    <definedName name="________________________PA3" localSheetId="13" hidden="1">{"'Sheet1'!$L$16"}</definedName>
    <definedName name="________________________PA3" localSheetId="14" hidden="1">{"'Sheet1'!$L$16"}</definedName>
    <definedName name="________________________PA3" localSheetId="2" hidden="1">{"'Sheet1'!$L$16"}</definedName>
    <definedName name="________________________PA3" hidden="1">{"'Sheet1'!$L$16"}</definedName>
    <definedName name="________________________SCL4" localSheetId="15" hidden="1">{"'Sheet1'!$L$16"}</definedName>
    <definedName name="________________________SCL4" localSheetId="12" hidden="1">{"'Sheet1'!$L$16"}</definedName>
    <definedName name="________________________SCL4" localSheetId="13" hidden="1">{"'Sheet1'!$L$16"}</definedName>
    <definedName name="________________________SCL4" localSheetId="14" hidden="1">{"'Sheet1'!$L$16"}</definedName>
    <definedName name="________________________SCL4" localSheetId="2" hidden="1">{"'Sheet1'!$L$16"}</definedName>
    <definedName name="________________________SCL4" hidden="1">{"'Sheet1'!$L$16"}</definedName>
    <definedName name="________________________tt3" localSheetId="15" hidden="1">{"'Sheet1'!$L$16"}</definedName>
    <definedName name="________________________tt3" localSheetId="12" hidden="1">{"'Sheet1'!$L$16"}</definedName>
    <definedName name="________________________tt3" localSheetId="13" hidden="1">{"'Sheet1'!$L$16"}</definedName>
    <definedName name="________________________tt3" localSheetId="14" hidden="1">{"'Sheet1'!$L$16"}</definedName>
    <definedName name="________________________tt3" localSheetId="2" hidden="1">{"'Sheet1'!$L$16"}</definedName>
    <definedName name="________________________tt3" hidden="1">{"'Sheet1'!$L$16"}</definedName>
    <definedName name="________________________VT3" localSheetId="15" hidden="1">{"'Sheet1'!$L$16"}</definedName>
    <definedName name="________________________VT3" localSheetId="12" hidden="1">{"'Sheet1'!$L$16"}</definedName>
    <definedName name="________________________VT3" localSheetId="13" hidden="1">{"'Sheet1'!$L$16"}</definedName>
    <definedName name="________________________VT3" localSheetId="14" hidden="1">{"'Sheet1'!$L$16"}</definedName>
    <definedName name="________________________VT3" localSheetId="2" hidden="1">{"'Sheet1'!$L$16"}</definedName>
    <definedName name="________________________VT3" hidden="1">{"'Sheet1'!$L$16"}</definedName>
    <definedName name="_______________________a1" localSheetId="15" hidden="1">{"'Sheet1'!$L$16"}</definedName>
    <definedName name="_______________________a1" localSheetId="12" hidden="1">{"'Sheet1'!$L$16"}</definedName>
    <definedName name="_______________________a1" localSheetId="13" hidden="1">{"'Sheet1'!$L$16"}</definedName>
    <definedName name="_______________________a1" localSheetId="14" hidden="1">{"'Sheet1'!$L$16"}</definedName>
    <definedName name="_______________________a1" localSheetId="2" hidden="1">{"'Sheet1'!$L$16"}</definedName>
    <definedName name="_______________________a1" hidden="1">{"'Sheet1'!$L$16"}</definedName>
    <definedName name="_______________________BG12" localSheetId="15" hidden="1">{"'Sheet1'!$L$16"}</definedName>
    <definedName name="_______________________BG12" localSheetId="12" hidden="1">{"'Sheet1'!$L$16"}</definedName>
    <definedName name="_______________________BG12" localSheetId="13" hidden="1">{"'Sheet1'!$L$16"}</definedName>
    <definedName name="_______________________BG12" localSheetId="14" hidden="1">{"'Sheet1'!$L$16"}</definedName>
    <definedName name="_______________________BG12" localSheetId="2" hidden="1">{"'Sheet1'!$L$16"}</definedName>
    <definedName name="_______________________BG12" hidden="1">{"'Sheet1'!$L$16"}</definedName>
    <definedName name="_______________________CN1" localSheetId="15" hidden="1">{"'Sheet1'!$L$16"}</definedName>
    <definedName name="_______________________CN1" localSheetId="12" hidden="1">{"'Sheet1'!$L$16"}</definedName>
    <definedName name="_______________________CN1" localSheetId="13" hidden="1">{"'Sheet1'!$L$16"}</definedName>
    <definedName name="_______________________CN1" localSheetId="14" hidden="1">{"'Sheet1'!$L$16"}</definedName>
    <definedName name="_______________________CN1" localSheetId="2" hidden="1">{"'Sheet1'!$L$16"}</definedName>
    <definedName name="_______________________CN1" hidden="1">{"'Sheet1'!$L$16"}</definedName>
    <definedName name="_______________________Goi8" localSheetId="15" hidden="1">{"'Sheet1'!$L$16"}</definedName>
    <definedName name="_______________________Goi8" localSheetId="12" hidden="1">{"'Sheet1'!$L$16"}</definedName>
    <definedName name="_______________________Goi8" localSheetId="13" hidden="1">{"'Sheet1'!$L$16"}</definedName>
    <definedName name="_______________________Goi8" localSheetId="14" hidden="1">{"'Sheet1'!$L$16"}</definedName>
    <definedName name="_______________________Goi8" localSheetId="2" hidden="1">{"'Sheet1'!$L$16"}</definedName>
    <definedName name="_______________________Goi8" hidden="1">{"'Sheet1'!$L$16"}</definedName>
    <definedName name="_______________________NSO2" localSheetId="15" hidden="1">{"'Sheet1'!$L$16"}</definedName>
    <definedName name="_______________________NSO2" localSheetId="12" hidden="1">{"'Sheet1'!$L$16"}</definedName>
    <definedName name="_______________________NSO2" localSheetId="13" hidden="1">{"'Sheet1'!$L$16"}</definedName>
    <definedName name="_______________________NSO2" localSheetId="14" hidden="1">{"'Sheet1'!$L$16"}</definedName>
    <definedName name="_______________________NSO2" localSheetId="2" hidden="1">{"'Sheet1'!$L$16"}</definedName>
    <definedName name="_______________________NSO2" hidden="1">{"'Sheet1'!$L$16"}</definedName>
    <definedName name="_______________________PA3" localSheetId="15" hidden="1">{"'Sheet1'!$L$16"}</definedName>
    <definedName name="_______________________PA3" localSheetId="12" hidden="1">{"'Sheet1'!$L$16"}</definedName>
    <definedName name="_______________________PA3" localSheetId="13" hidden="1">{"'Sheet1'!$L$16"}</definedName>
    <definedName name="_______________________PA3" localSheetId="14" hidden="1">{"'Sheet1'!$L$16"}</definedName>
    <definedName name="_______________________PA3" localSheetId="2" hidden="1">{"'Sheet1'!$L$16"}</definedName>
    <definedName name="_______________________PA3" hidden="1">{"'Sheet1'!$L$16"}</definedName>
    <definedName name="_______________________SCL4" localSheetId="15" hidden="1">{"'Sheet1'!$L$16"}</definedName>
    <definedName name="_______________________SCL4" localSheetId="12" hidden="1">{"'Sheet1'!$L$16"}</definedName>
    <definedName name="_______________________SCL4" localSheetId="13" hidden="1">{"'Sheet1'!$L$16"}</definedName>
    <definedName name="_______________________SCL4" localSheetId="14" hidden="1">{"'Sheet1'!$L$16"}</definedName>
    <definedName name="_______________________SCL4" localSheetId="2" hidden="1">{"'Sheet1'!$L$16"}</definedName>
    <definedName name="_______________________SCL4" hidden="1">{"'Sheet1'!$L$16"}</definedName>
    <definedName name="_______________________tt3" localSheetId="15" hidden="1">{"'Sheet1'!$L$16"}</definedName>
    <definedName name="_______________________tt3" localSheetId="12" hidden="1">{"'Sheet1'!$L$16"}</definedName>
    <definedName name="_______________________tt3" localSheetId="13" hidden="1">{"'Sheet1'!$L$16"}</definedName>
    <definedName name="_______________________tt3" localSheetId="14" hidden="1">{"'Sheet1'!$L$16"}</definedName>
    <definedName name="_______________________tt3" localSheetId="2" hidden="1">{"'Sheet1'!$L$16"}</definedName>
    <definedName name="_______________________tt3" hidden="1">{"'Sheet1'!$L$16"}</definedName>
    <definedName name="_______________________VT3" localSheetId="15" hidden="1">{"'Sheet1'!$L$16"}</definedName>
    <definedName name="_______________________VT3" localSheetId="12" hidden="1">{"'Sheet1'!$L$16"}</definedName>
    <definedName name="_______________________VT3" localSheetId="13" hidden="1">{"'Sheet1'!$L$16"}</definedName>
    <definedName name="_______________________VT3" localSheetId="14" hidden="1">{"'Sheet1'!$L$16"}</definedName>
    <definedName name="_______________________VT3" localSheetId="2" hidden="1">{"'Sheet1'!$L$16"}</definedName>
    <definedName name="_______________________VT3" hidden="1">{"'Sheet1'!$L$16"}</definedName>
    <definedName name="______________________a1" localSheetId="15" hidden="1">{"'Sheet1'!$L$16"}</definedName>
    <definedName name="______________________a1" localSheetId="12" hidden="1">{"'Sheet1'!$L$16"}</definedName>
    <definedName name="______________________a1" localSheetId="13" hidden="1">{"'Sheet1'!$L$16"}</definedName>
    <definedName name="______________________a1" localSheetId="14" hidden="1">{"'Sheet1'!$L$16"}</definedName>
    <definedName name="______________________a1" localSheetId="2" hidden="1">{"'Sheet1'!$L$16"}</definedName>
    <definedName name="______________________a1" localSheetId="3" hidden="1">{"'Sheet1'!$L$16"}</definedName>
    <definedName name="______________________a1" hidden="1">{"'Sheet1'!$L$16"}</definedName>
    <definedName name="______________________BG12" localSheetId="15" hidden="1">{"'Sheet1'!$L$16"}</definedName>
    <definedName name="______________________BG12" localSheetId="12" hidden="1">{"'Sheet1'!$L$16"}</definedName>
    <definedName name="______________________BG12" localSheetId="13" hidden="1">{"'Sheet1'!$L$16"}</definedName>
    <definedName name="______________________BG12" localSheetId="14" hidden="1">{"'Sheet1'!$L$16"}</definedName>
    <definedName name="______________________BG12" localSheetId="2" hidden="1">{"'Sheet1'!$L$16"}</definedName>
    <definedName name="______________________BG12" hidden="1">{"'Sheet1'!$L$16"}</definedName>
    <definedName name="______________________CN1" localSheetId="15" hidden="1">{"'Sheet1'!$L$16"}</definedName>
    <definedName name="______________________CN1" localSheetId="12" hidden="1">{"'Sheet1'!$L$16"}</definedName>
    <definedName name="______________________CN1" localSheetId="13" hidden="1">{"'Sheet1'!$L$16"}</definedName>
    <definedName name="______________________CN1" localSheetId="14" hidden="1">{"'Sheet1'!$L$16"}</definedName>
    <definedName name="______________________CN1" localSheetId="2" hidden="1">{"'Sheet1'!$L$16"}</definedName>
    <definedName name="______________________CN1" hidden="1">{"'Sheet1'!$L$16"}</definedName>
    <definedName name="______________________Goi8" localSheetId="15" hidden="1">{"'Sheet1'!$L$16"}</definedName>
    <definedName name="______________________Goi8" localSheetId="12" hidden="1">{"'Sheet1'!$L$16"}</definedName>
    <definedName name="______________________Goi8" localSheetId="13" hidden="1">{"'Sheet1'!$L$16"}</definedName>
    <definedName name="______________________Goi8" localSheetId="14" hidden="1">{"'Sheet1'!$L$16"}</definedName>
    <definedName name="______________________Goi8" localSheetId="2" hidden="1">{"'Sheet1'!$L$16"}</definedName>
    <definedName name="______________________Goi8" hidden="1">{"'Sheet1'!$L$16"}</definedName>
    <definedName name="______________________NSO2" localSheetId="15" hidden="1">{"'Sheet1'!$L$16"}</definedName>
    <definedName name="______________________NSO2" localSheetId="12" hidden="1">{"'Sheet1'!$L$16"}</definedName>
    <definedName name="______________________NSO2" localSheetId="13" hidden="1">{"'Sheet1'!$L$16"}</definedName>
    <definedName name="______________________NSO2" localSheetId="14" hidden="1">{"'Sheet1'!$L$16"}</definedName>
    <definedName name="______________________NSO2" localSheetId="2" hidden="1">{"'Sheet1'!$L$16"}</definedName>
    <definedName name="______________________NSO2" hidden="1">{"'Sheet1'!$L$16"}</definedName>
    <definedName name="______________________PA3" localSheetId="15" hidden="1">{"'Sheet1'!$L$16"}</definedName>
    <definedName name="______________________PA3" localSheetId="12" hidden="1">{"'Sheet1'!$L$16"}</definedName>
    <definedName name="______________________PA3" localSheetId="13" hidden="1">{"'Sheet1'!$L$16"}</definedName>
    <definedName name="______________________PA3" localSheetId="14" hidden="1">{"'Sheet1'!$L$16"}</definedName>
    <definedName name="______________________PA3" localSheetId="2" hidden="1">{"'Sheet1'!$L$16"}</definedName>
    <definedName name="______________________PA3" hidden="1">{"'Sheet1'!$L$16"}</definedName>
    <definedName name="______________________SCL4" localSheetId="15" hidden="1">{"'Sheet1'!$L$16"}</definedName>
    <definedName name="______________________SCL4" localSheetId="12" hidden="1">{"'Sheet1'!$L$16"}</definedName>
    <definedName name="______________________SCL4" localSheetId="13" hidden="1">{"'Sheet1'!$L$16"}</definedName>
    <definedName name="______________________SCL4" localSheetId="14" hidden="1">{"'Sheet1'!$L$16"}</definedName>
    <definedName name="______________________SCL4" localSheetId="2" hidden="1">{"'Sheet1'!$L$16"}</definedName>
    <definedName name="______________________SCL4" hidden="1">{"'Sheet1'!$L$16"}</definedName>
    <definedName name="______________________tt3" localSheetId="15" hidden="1">{"'Sheet1'!$L$16"}</definedName>
    <definedName name="______________________tt3" localSheetId="12" hidden="1">{"'Sheet1'!$L$16"}</definedName>
    <definedName name="______________________tt3" localSheetId="13" hidden="1">{"'Sheet1'!$L$16"}</definedName>
    <definedName name="______________________tt3" localSheetId="14" hidden="1">{"'Sheet1'!$L$16"}</definedName>
    <definedName name="______________________tt3" localSheetId="2" hidden="1">{"'Sheet1'!$L$16"}</definedName>
    <definedName name="______________________tt3" hidden="1">{"'Sheet1'!$L$16"}</definedName>
    <definedName name="______________________VT3" localSheetId="15" hidden="1">{"'Sheet1'!$L$16"}</definedName>
    <definedName name="______________________VT3" localSheetId="12" hidden="1">{"'Sheet1'!$L$16"}</definedName>
    <definedName name="______________________VT3" localSheetId="13" hidden="1">{"'Sheet1'!$L$16"}</definedName>
    <definedName name="______________________VT3" localSheetId="14" hidden="1">{"'Sheet1'!$L$16"}</definedName>
    <definedName name="______________________VT3" localSheetId="2" hidden="1">{"'Sheet1'!$L$16"}</definedName>
    <definedName name="______________________VT3" hidden="1">{"'Sheet1'!$L$16"}</definedName>
    <definedName name="_____________________a1" localSheetId="15" hidden="1">{"'Sheet1'!$L$16"}</definedName>
    <definedName name="_____________________a1" localSheetId="12" hidden="1">{"'Sheet1'!$L$16"}</definedName>
    <definedName name="_____________________a1" localSheetId="13" hidden="1">{"'Sheet1'!$L$16"}</definedName>
    <definedName name="_____________________a1" localSheetId="14" hidden="1">{"'Sheet1'!$L$16"}</definedName>
    <definedName name="_____________________a1" localSheetId="2" hidden="1">{"'Sheet1'!$L$16"}</definedName>
    <definedName name="_____________________a1" localSheetId="3" hidden="1">{"'Sheet1'!$L$16"}</definedName>
    <definedName name="_____________________a1" hidden="1">{"'Sheet1'!$L$16"}</definedName>
    <definedName name="_____________________BG12" localSheetId="15" hidden="1">{"'Sheet1'!$L$16"}</definedName>
    <definedName name="_____________________BG12" localSheetId="12" hidden="1">{"'Sheet1'!$L$16"}</definedName>
    <definedName name="_____________________BG12" localSheetId="13" hidden="1">{"'Sheet1'!$L$16"}</definedName>
    <definedName name="_____________________BG12" localSheetId="14" hidden="1">{"'Sheet1'!$L$16"}</definedName>
    <definedName name="_____________________BG12" localSheetId="2" hidden="1">{"'Sheet1'!$L$16"}</definedName>
    <definedName name="_____________________BG12" hidden="1">{"'Sheet1'!$L$16"}</definedName>
    <definedName name="_____________________CN1" localSheetId="15" hidden="1">{"'Sheet1'!$L$16"}</definedName>
    <definedName name="_____________________CN1" localSheetId="12" hidden="1">{"'Sheet1'!$L$16"}</definedName>
    <definedName name="_____________________CN1" localSheetId="13" hidden="1">{"'Sheet1'!$L$16"}</definedName>
    <definedName name="_____________________CN1" localSheetId="14" hidden="1">{"'Sheet1'!$L$16"}</definedName>
    <definedName name="_____________________CN1" localSheetId="2" hidden="1">{"'Sheet1'!$L$16"}</definedName>
    <definedName name="_____________________CN1" hidden="1">{"'Sheet1'!$L$16"}</definedName>
    <definedName name="_____________________Goi8" localSheetId="15" hidden="1">{"'Sheet1'!$L$16"}</definedName>
    <definedName name="_____________________Goi8" localSheetId="12" hidden="1">{"'Sheet1'!$L$16"}</definedName>
    <definedName name="_____________________Goi8" localSheetId="13" hidden="1">{"'Sheet1'!$L$16"}</definedName>
    <definedName name="_____________________Goi8" localSheetId="14" hidden="1">{"'Sheet1'!$L$16"}</definedName>
    <definedName name="_____________________Goi8" localSheetId="2" hidden="1">{"'Sheet1'!$L$16"}</definedName>
    <definedName name="_____________________Goi8" hidden="1">{"'Sheet1'!$L$16"}</definedName>
    <definedName name="_____________________NSO2" localSheetId="15" hidden="1">{"'Sheet1'!$L$16"}</definedName>
    <definedName name="_____________________NSO2" localSheetId="12" hidden="1">{"'Sheet1'!$L$16"}</definedName>
    <definedName name="_____________________NSO2" localSheetId="13" hidden="1">{"'Sheet1'!$L$16"}</definedName>
    <definedName name="_____________________NSO2" localSheetId="14" hidden="1">{"'Sheet1'!$L$16"}</definedName>
    <definedName name="_____________________NSO2" localSheetId="2" hidden="1">{"'Sheet1'!$L$16"}</definedName>
    <definedName name="_____________________NSO2" hidden="1">{"'Sheet1'!$L$16"}</definedName>
    <definedName name="_____________________PA3" localSheetId="15" hidden="1">{"'Sheet1'!$L$16"}</definedName>
    <definedName name="_____________________PA3" localSheetId="12" hidden="1">{"'Sheet1'!$L$16"}</definedName>
    <definedName name="_____________________PA3" localSheetId="13" hidden="1">{"'Sheet1'!$L$16"}</definedName>
    <definedName name="_____________________PA3" localSheetId="14" hidden="1">{"'Sheet1'!$L$16"}</definedName>
    <definedName name="_____________________PA3" localSheetId="2" hidden="1">{"'Sheet1'!$L$16"}</definedName>
    <definedName name="_____________________PA3" hidden="1">{"'Sheet1'!$L$16"}</definedName>
    <definedName name="_____________________SCL4" localSheetId="15" hidden="1">{"'Sheet1'!$L$16"}</definedName>
    <definedName name="_____________________SCL4" localSheetId="12" hidden="1">{"'Sheet1'!$L$16"}</definedName>
    <definedName name="_____________________SCL4" localSheetId="13" hidden="1">{"'Sheet1'!$L$16"}</definedName>
    <definedName name="_____________________SCL4" localSheetId="14" hidden="1">{"'Sheet1'!$L$16"}</definedName>
    <definedName name="_____________________SCL4" localSheetId="2" hidden="1">{"'Sheet1'!$L$16"}</definedName>
    <definedName name="_____________________SCL4" hidden="1">{"'Sheet1'!$L$16"}</definedName>
    <definedName name="_____________________tt3" localSheetId="15" hidden="1">{"'Sheet1'!$L$16"}</definedName>
    <definedName name="_____________________tt3" localSheetId="12" hidden="1">{"'Sheet1'!$L$16"}</definedName>
    <definedName name="_____________________tt3" localSheetId="13" hidden="1">{"'Sheet1'!$L$16"}</definedName>
    <definedName name="_____________________tt3" localSheetId="14" hidden="1">{"'Sheet1'!$L$16"}</definedName>
    <definedName name="_____________________tt3" localSheetId="2" hidden="1">{"'Sheet1'!$L$16"}</definedName>
    <definedName name="_____________________tt3" hidden="1">{"'Sheet1'!$L$16"}</definedName>
    <definedName name="_____________________VT3" localSheetId="15" hidden="1">{"'Sheet1'!$L$16"}</definedName>
    <definedName name="_____________________VT3" localSheetId="12" hidden="1">{"'Sheet1'!$L$16"}</definedName>
    <definedName name="_____________________VT3" localSheetId="13" hidden="1">{"'Sheet1'!$L$16"}</definedName>
    <definedName name="_____________________VT3" localSheetId="14" hidden="1">{"'Sheet1'!$L$16"}</definedName>
    <definedName name="_____________________VT3" localSheetId="2" hidden="1">{"'Sheet1'!$L$16"}</definedName>
    <definedName name="_____________________VT3" hidden="1">{"'Sheet1'!$L$16"}</definedName>
    <definedName name="____________________a1" localSheetId="15" hidden="1">{"'Sheet1'!$L$16"}</definedName>
    <definedName name="____________________a1" localSheetId="12" hidden="1">{"'Sheet1'!$L$16"}</definedName>
    <definedName name="____________________a1" localSheetId="13" hidden="1">{"'Sheet1'!$L$16"}</definedName>
    <definedName name="____________________a1" localSheetId="14" hidden="1">{"'Sheet1'!$L$16"}</definedName>
    <definedName name="____________________a1" localSheetId="2" hidden="1">{"'Sheet1'!$L$16"}</definedName>
    <definedName name="____________________a1" localSheetId="3" hidden="1">{"'Sheet1'!$L$16"}</definedName>
    <definedName name="____________________a1" hidden="1">{"'Sheet1'!$L$16"}</definedName>
    <definedName name="____________________BG12" localSheetId="15" hidden="1">{"'Sheet1'!$L$16"}</definedName>
    <definedName name="____________________BG12" localSheetId="12" hidden="1">{"'Sheet1'!$L$16"}</definedName>
    <definedName name="____________________BG12" localSheetId="13" hidden="1">{"'Sheet1'!$L$16"}</definedName>
    <definedName name="____________________BG12" localSheetId="14" hidden="1">{"'Sheet1'!$L$16"}</definedName>
    <definedName name="____________________BG12" localSheetId="2" hidden="1">{"'Sheet1'!$L$16"}</definedName>
    <definedName name="____________________BG12" hidden="1">{"'Sheet1'!$L$16"}</definedName>
    <definedName name="____________________CN1" localSheetId="15" hidden="1">{"'Sheet1'!$L$16"}</definedName>
    <definedName name="____________________CN1" localSheetId="12" hidden="1">{"'Sheet1'!$L$16"}</definedName>
    <definedName name="____________________CN1" localSheetId="13" hidden="1">{"'Sheet1'!$L$16"}</definedName>
    <definedName name="____________________CN1" localSheetId="14" hidden="1">{"'Sheet1'!$L$16"}</definedName>
    <definedName name="____________________CN1" localSheetId="2" hidden="1">{"'Sheet1'!$L$16"}</definedName>
    <definedName name="____________________CN1" hidden="1">{"'Sheet1'!$L$16"}</definedName>
    <definedName name="____________________Goi8" localSheetId="15" hidden="1">{"'Sheet1'!$L$16"}</definedName>
    <definedName name="____________________Goi8" localSheetId="12" hidden="1">{"'Sheet1'!$L$16"}</definedName>
    <definedName name="____________________Goi8" localSheetId="13" hidden="1">{"'Sheet1'!$L$16"}</definedName>
    <definedName name="____________________Goi8" localSheetId="14" hidden="1">{"'Sheet1'!$L$16"}</definedName>
    <definedName name="____________________Goi8" localSheetId="2" hidden="1">{"'Sheet1'!$L$16"}</definedName>
    <definedName name="____________________Goi8" localSheetId="3" hidden="1">{"'Sheet1'!$L$16"}</definedName>
    <definedName name="____________________Goi8" hidden="1">{"'Sheet1'!$L$16"}</definedName>
    <definedName name="____________________m4" localSheetId="15" hidden="1">{"'Sheet1'!$L$16"}</definedName>
    <definedName name="____________________m4" localSheetId="12" hidden="1">{"'Sheet1'!$L$16"}</definedName>
    <definedName name="____________________m4" localSheetId="13" hidden="1">{"'Sheet1'!$L$16"}</definedName>
    <definedName name="____________________m4" localSheetId="14" hidden="1">{"'Sheet1'!$L$16"}</definedName>
    <definedName name="____________________m4" localSheetId="2" hidden="1">{"'Sheet1'!$L$16"}</definedName>
    <definedName name="____________________m4" hidden="1">{"'Sheet1'!$L$16"}</definedName>
    <definedName name="____________________NSO2" localSheetId="15" hidden="1">{"'Sheet1'!$L$16"}</definedName>
    <definedName name="____________________NSO2" localSheetId="12" hidden="1">{"'Sheet1'!$L$16"}</definedName>
    <definedName name="____________________NSO2" localSheetId="13" hidden="1">{"'Sheet1'!$L$16"}</definedName>
    <definedName name="____________________NSO2" localSheetId="14" hidden="1">{"'Sheet1'!$L$16"}</definedName>
    <definedName name="____________________NSO2" localSheetId="2" hidden="1">{"'Sheet1'!$L$16"}</definedName>
    <definedName name="____________________NSO2" hidden="1">{"'Sheet1'!$L$16"}</definedName>
    <definedName name="____________________SCL4" localSheetId="15" hidden="1">{"'Sheet1'!$L$16"}</definedName>
    <definedName name="____________________SCL4" localSheetId="12" hidden="1">{"'Sheet1'!$L$16"}</definedName>
    <definedName name="____________________SCL4" localSheetId="13" hidden="1">{"'Sheet1'!$L$16"}</definedName>
    <definedName name="____________________SCL4" localSheetId="14" hidden="1">{"'Sheet1'!$L$16"}</definedName>
    <definedName name="____________________SCL4" localSheetId="2" hidden="1">{"'Sheet1'!$L$16"}</definedName>
    <definedName name="____________________SCL4" localSheetId="3" hidden="1">{"'Sheet1'!$L$16"}</definedName>
    <definedName name="____________________SCL4" hidden="1">{"'Sheet1'!$L$16"}</definedName>
    <definedName name="____________________tt3" localSheetId="15" hidden="1">{"'Sheet1'!$L$16"}</definedName>
    <definedName name="____________________tt3" localSheetId="12" hidden="1">{"'Sheet1'!$L$16"}</definedName>
    <definedName name="____________________tt3" localSheetId="13" hidden="1">{"'Sheet1'!$L$16"}</definedName>
    <definedName name="____________________tt3" localSheetId="14" hidden="1">{"'Sheet1'!$L$16"}</definedName>
    <definedName name="____________________tt3" localSheetId="2" hidden="1">{"'Sheet1'!$L$16"}</definedName>
    <definedName name="____________________tt3" hidden="1">{"'Sheet1'!$L$16"}</definedName>
    <definedName name="____________________VT3" localSheetId="15" hidden="1">{"'Sheet1'!$L$16"}</definedName>
    <definedName name="____________________VT3" localSheetId="12" hidden="1">{"'Sheet1'!$L$16"}</definedName>
    <definedName name="____________________VT3" localSheetId="13" hidden="1">{"'Sheet1'!$L$16"}</definedName>
    <definedName name="____________________VT3" localSheetId="14" hidden="1">{"'Sheet1'!$L$16"}</definedName>
    <definedName name="____________________VT3" localSheetId="2" hidden="1">{"'Sheet1'!$L$16"}</definedName>
    <definedName name="____________________VT3" hidden="1">{"'Sheet1'!$L$16"}</definedName>
    <definedName name="___________________a1" localSheetId="15" hidden="1">{"'Sheet1'!$L$16"}</definedName>
    <definedName name="___________________a1" localSheetId="12" hidden="1">{"'Sheet1'!$L$16"}</definedName>
    <definedName name="___________________a1" localSheetId="13" hidden="1">{"'Sheet1'!$L$16"}</definedName>
    <definedName name="___________________a1" localSheetId="14" hidden="1">{"'Sheet1'!$L$16"}</definedName>
    <definedName name="___________________a1" localSheetId="2" hidden="1">{"'Sheet1'!$L$16"}</definedName>
    <definedName name="___________________a1" localSheetId="3" hidden="1">{"'Sheet1'!$L$16"}</definedName>
    <definedName name="___________________a1" hidden="1">{"'Sheet1'!$L$16"}</definedName>
    <definedName name="___________________BG12" localSheetId="15" hidden="1">{"'Sheet1'!$L$16"}</definedName>
    <definedName name="___________________BG12" localSheetId="12" hidden="1">{"'Sheet1'!$L$16"}</definedName>
    <definedName name="___________________BG12" localSheetId="13" hidden="1">{"'Sheet1'!$L$16"}</definedName>
    <definedName name="___________________BG12" localSheetId="14" hidden="1">{"'Sheet1'!$L$16"}</definedName>
    <definedName name="___________________BG12" localSheetId="2" hidden="1">{"'Sheet1'!$L$16"}</definedName>
    <definedName name="___________________BG12" hidden="1">{"'Sheet1'!$L$16"}</definedName>
    <definedName name="___________________CN1" localSheetId="15" hidden="1">{"'Sheet1'!$L$16"}</definedName>
    <definedName name="___________________CN1" localSheetId="12" hidden="1">{"'Sheet1'!$L$16"}</definedName>
    <definedName name="___________________CN1" localSheetId="13" hidden="1">{"'Sheet1'!$L$16"}</definedName>
    <definedName name="___________________CN1" localSheetId="14" hidden="1">{"'Sheet1'!$L$16"}</definedName>
    <definedName name="___________________CN1" localSheetId="2" hidden="1">{"'Sheet1'!$L$16"}</definedName>
    <definedName name="___________________CN1" localSheetId="3" hidden="1">{"'Sheet1'!$L$16"}</definedName>
    <definedName name="___________________CN1" hidden="1">{"'Sheet1'!$L$16"}</definedName>
    <definedName name="___________________Goi8" localSheetId="15" hidden="1">{"'Sheet1'!$L$16"}</definedName>
    <definedName name="___________________Goi8" localSheetId="12" hidden="1">{"'Sheet1'!$L$16"}</definedName>
    <definedName name="___________________Goi8" localSheetId="13" hidden="1">{"'Sheet1'!$L$16"}</definedName>
    <definedName name="___________________Goi8" localSheetId="14" hidden="1">{"'Sheet1'!$L$16"}</definedName>
    <definedName name="___________________Goi8" localSheetId="2" hidden="1">{"'Sheet1'!$L$16"}</definedName>
    <definedName name="___________________Goi8" localSheetId="3" hidden="1">{"'Sheet1'!$L$16"}</definedName>
    <definedName name="___________________Goi8" hidden="1">{"'Sheet1'!$L$16"}</definedName>
    <definedName name="___________________m4" localSheetId="15" hidden="1">{"'Sheet1'!$L$16"}</definedName>
    <definedName name="___________________m4" localSheetId="12" hidden="1">{"'Sheet1'!$L$16"}</definedName>
    <definedName name="___________________m4" localSheetId="13" hidden="1">{"'Sheet1'!$L$16"}</definedName>
    <definedName name="___________________m4" localSheetId="14" hidden="1">{"'Sheet1'!$L$16"}</definedName>
    <definedName name="___________________m4" localSheetId="2" hidden="1">{"'Sheet1'!$L$16"}</definedName>
    <definedName name="___________________m4" hidden="1">{"'Sheet1'!$L$16"}</definedName>
    <definedName name="___________________NSO2" localSheetId="15" hidden="1">{"'Sheet1'!$L$16"}</definedName>
    <definedName name="___________________NSO2" localSheetId="12" hidden="1">{"'Sheet1'!$L$16"}</definedName>
    <definedName name="___________________NSO2" localSheetId="13" hidden="1">{"'Sheet1'!$L$16"}</definedName>
    <definedName name="___________________NSO2" localSheetId="14" hidden="1">{"'Sheet1'!$L$16"}</definedName>
    <definedName name="___________________NSO2" localSheetId="2" hidden="1">{"'Sheet1'!$L$16"}</definedName>
    <definedName name="___________________NSO2" hidden="1">{"'Sheet1'!$L$16"}</definedName>
    <definedName name="___________________PA3" localSheetId="15" hidden="1">{"'Sheet1'!$L$16"}</definedName>
    <definedName name="___________________PA3" localSheetId="12" hidden="1">{"'Sheet1'!$L$16"}</definedName>
    <definedName name="___________________PA3" localSheetId="13" hidden="1">{"'Sheet1'!$L$16"}</definedName>
    <definedName name="___________________PA3" localSheetId="14" hidden="1">{"'Sheet1'!$L$16"}</definedName>
    <definedName name="___________________PA3" localSheetId="2" hidden="1">{"'Sheet1'!$L$16"}</definedName>
    <definedName name="___________________PA3" hidden="1">{"'Sheet1'!$L$16"}</definedName>
    <definedName name="___________________SCL4" localSheetId="15" hidden="1">{"'Sheet1'!$L$16"}</definedName>
    <definedName name="___________________SCL4" localSheetId="12" hidden="1">{"'Sheet1'!$L$16"}</definedName>
    <definedName name="___________________SCL4" localSheetId="13" hidden="1">{"'Sheet1'!$L$16"}</definedName>
    <definedName name="___________________SCL4" localSheetId="14" hidden="1">{"'Sheet1'!$L$16"}</definedName>
    <definedName name="___________________SCL4" localSheetId="2" hidden="1">{"'Sheet1'!$L$16"}</definedName>
    <definedName name="___________________SCL4" localSheetId="3" hidden="1">{"'Sheet1'!$L$16"}</definedName>
    <definedName name="___________________SCL4" hidden="1">{"'Sheet1'!$L$16"}</definedName>
    <definedName name="___________________VT3" localSheetId="15" hidden="1">{"'Sheet1'!$L$16"}</definedName>
    <definedName name="___________________VT3" localSheetId="12" hidden="1">{"'Sheet1'!$L$16"}</definedName>
    <definedName name="___________________VT3" localSheetId="13" hidden="1">{"'Sheet1'!$L$16"}</definedName>
    <definedName name="___________________VT3" localSheetId="14" hidden="1">{"'Sheet1'!$L$16"}</definedName>
    <definedName name="___________________VT3" localSheetId="2" hidden="1">{"'Sheet1'!$L$16"}</definedName>
    <definedName name="___________________VT3" hidden="1">{"'Sheet1'!$L$16"}</definedName>
    <definedName name="__________________a1" localSheetId="15" hidden="1">{"'Sheet1'!$L$16"}</definedName>
    <definedName name="__________________a1" localSheetId="12" hidden="1">{"'Sheet1'!$L$16"}</definedName>
    <definedName name="__________________a1" localSheetId="13" hidden="1">{"'Sheet1'!$L$16"}</definedName>
    <definedName name="__________________a1" localSheetId="14" hidden="1">{"'Sheet1'!$L$16"}</definedName>
    <definedName name="__________________a1" localSheetId="2" hidden="1">{"'Sheet1'!$L$16"}</definedName>
    <definedName name="__________________a1" localSheetId="3" hidden="1">{"'Sheet1'!$L$16"}</definedName>
    <definedName name="__________________a1" hidden="1">{"'Sheet1'!$L$16"}</definedName>
    <definedName name="__________________BG12" localSheetId="15" hidden="1">{"'Sheet1'!$L$16"}</definedName>
    <definedName name="__________________BG12" localSheetId="12" hidden="1">{"'Sheet1'!$L$16"}</definedName>
    <definedName name="__________________BG12" localSheetId="13" hidden="1">{"'Sheet1'!$L$16"}</definedName>
    <definedName name="__________________BG12" localSheetId="14" hidden="1">{"'Sheet1'!$L$16"}</definedName>
    <definedName name="__________________BG12" localSheetId="2" hidden="1">{"'Sheet1'!$L$16"}</definedName>
    <definedName name="__________________BG12" localSheetId="3" hidden="1">{"'Sheet1'!$L$16"}</definedName>
    <definedName name="__________________BG12" hidden="1">{"'Sheet1'!$L$16"}</definedName>
    <definedName name="__________________CN1" localSheetId="15" hidden="1">{"'Sheet1'!$L$16"}</definedName>
    <definedName name="__________________CN1" localSheetId="12" hidden="1">{"'Sheet1'!$L$16"}</definedName>
    <definedName name="__________________CN1" localSheetId="13" hidden="1">{"'Sheet1'!$L$16"}</definedName>
    <definedName name="__________________CN1" localSheetId="14" hidden="1">{"'Sheet1'!$L$16"}</definedName>
    <definedName name="__________________CN1" localSheetId="2" hidden="1">{"'Sheet1'!$L$16"}</definedName>
    <definedName name="__________________CN1" hidden="1">{"'Sheet1'!$L$16"}</definedName>
    <definedName name="__________________DT10" localSheetId="15" hidden="1">{"'Sheet1'!$L$16"}</definedName>
    <definedName name="__________________DT10" localSheetId="12" hidden="1">{"'Sheet1'!$L$16"}</definedName>
    <definedName name="__________________DT10" localSheetId="13" hidden="1">{"'Sheet1'!$L$16"}</definedName>
    <definedName name="__________________DT10" localSheetId="14" hidden="1">{"'Sheet1'!$L$16"}</definedName>
    <definedName name="__________________DT10" localSheetId="2" hidden="1">{"'Sheet1'!$L$16"}</definedName>
    <definedName name="__________________DT10" hidden="1">{"'Sheet1'!$L$16"}</definedName>
    <definedName name="__________________Goi8" localSheetId="15" hidden="1">{"'Sheet1'!$L$16"}</definedName>
    <definedName name="__________________Goi8" localSheetId="12" hidden="1">{"'Sheet1'!$L$16"}</definedName>
    <definedName name="__________________Goi8" localSheetId="13" hidden="1">{"'Sheet1'!$L$16"}</definedName>
    <definedName name="__________________Goi8" localSheetId="14" hidden="1">{"'Sheet1'!$L$16"}</definedName>
    <definedName name="__________________Goi8" localSheetId="2" hidden="1">{"'Sheet1'!$L$16"}</definedName>
    <definedName name="__________________Goi8" localSheetId="3" hidden="1">{"'Sheet1'!$L$16"}</definedName>
    <definedName name="__________________Goi8" hidden="1">{"'Sheet1'!$L$16"}</definedName>
    <definedName name="__________________h1" localSheetId="15" hidden="1">{"'Sheet1'!$L$16"}</definedName>
    <definedName name="__________________h1" localSheetId="12" hidden="1">{"'Sheet1'!$L$16"}</definedName>
    <definedName name="__________________h1" localSheetId="13" hidden="1">{"'Sheet1'!$L$16"}</definedName>
    <definedName name="__________________h1" localSheetId="14" hidden="1">{"'Sheet1'!$L$16"}</definedName>
    <definedName name="__________________h1" localSheetId="2" hidden="1">{"'Sheet1'!$L$16"}</definedName>
    <definedName name="__________________h1" hidden="1">{"'Sheet1'!$L$16"}</definedName>
    <definedName name="__________________hu1" localSheetId="15" hidden="1">{"'Sheet1'!$L$16"}</definedName>
    <definedName name="__________________hu1" localSheetId="12" hidden="1">{"'Sheet1'!$L$16"}</definedName>
    <definedName name="__________________hu1" localSheetId="13" hidden="1">{"'Sheet1'!$L$16"}</definedName>
    <definedName name="__________________hu1" localSheetId="14" hidden="1">{"'Sheet1'!$L$16"}</definedName>
    <definedName name="__________________hu1" localSheetId="2" hidden="1">{"'Sheet1'!$L$16"}</definedName>
    <definedName name="__________________hu1" hidden="1">{"'Sheet1'!$L$16"}</definedName>
    <definedName name="__________________hu2" localSheetId="15" hidden="1">{"'Sheet1'!$L$16"}</definedName>
    <definedName name="__________________hu2" localSheetId="12" hidden="1">{"'Sheet1'!$L$16"}</definedName>
    <definedName name="__________________hu2" localSheetId="13" hidden="1">{"'Sheet1'!$L$16"}</definedName>
    <definedName name="__________________hu2" localSheetId="14" hidden="1">{"'Sheet1'!$L$16"}</definedName>
    <definedName name="__________________hu2" localSheetId="2" hidden="1">{"'Sheet1'!$L$16"}</definedName>
    <definedName name="__________________hu2" hidden="1">{"'Sheet1'!$L$16"}</definedName>
    <definedName name="__________________hu5" localSheetId="15" hidden="1">{"'Sheet1'!$L$16"}</definedName>
    <definedName name="__________________hu5" localSheetId="12" hidden="1">{"'Sheet1'!$L$16"}</definedName>
    <definedName name="__________________hu5" localSheetId="13" hidden="1">{"'Sheet1'!$L$16"}</definedName>
    <definedName name="__________________hu5" localSheetId="14" hidden="1">{"'Sheet1'!$L$16"}</definedName>
    <definedName name="__________________hu5" localSheetId="2" hidden="1">{"'Sheet1'!$L$16"}</definedName>
    <definedName name="__________________hu5" hidden="1">{"'Sheet1'!$L$16"}</definedName>
    <definedName name="__________________hu6" localSheetId="15" hidden="1">{"'Sheet1'!$L$16"}</definedName>
    <definedName name="__________________hu6" localSheetId="12" hidden="1">{"'Sheet1'!$L$16"}</definedName>
    <definedName name="__________________hu6" localSheetId="13" hidden="1">{"'Sheet1'!$L$16"}</definedName>
    <definedName name="__________________hu6" localSheetId="14" hidden="1">{"'Sheet1'!$L$16"}</definedName>
    <definedName name="__________________hu6" localSheetId="2" hidden="1">{"'Sheet1'!$L$16"}</definedName>
    <definedName name="__________________hu6" hidden="1">{"'Sheet1'!$L$16"}</definedName>
    <definedName name="__________________hu7" localSheetId="15" hidden="1">{"'Sheet1'!$L$16"}</definedName>
    <definedName name="__________________hu7" localSheetId="12" hidden="1">{"'Sheet1'!$L$16"}</definedName>
    <definedName name="__________________hu7" localSheetId="13" hidden="1">{"'Sheet1'!$L$16"}</definedName>
    <definedName name="__________________hu7" localSheetId="14" hidden="1">{"'Sheet1'!$L$16"}</definedName>
    <definedName name="__________________hu7" localSheetId="2" hidden="1">{"'Sheet1'!$L$16"}</definedName>
    <definedName name="__________________hu7" hidden="1">{"'Sheet1'!$L$16"}</definedName>
    <definedName name="__________________LAN3" localSheetId="15" hidden="1">{"'Sheet1'!$L$16"}</definedName>
    <definedName name="__________________LAN3" localSheetId="12" hidden="1">{"'Sheet1'!$L$16"}</definedName>
    <definedName name="__________________LAN3" localSheetId="13" hidden="1">{"'Sheet1'!$L$16"}</definedName>
    <definedName name="__________________LAN3" localSheetId="14" hidden="1">{"'Sheet1'!$L$16"}</definedName>
    <definedName name="__________________LAN3" localSheetId="2" hidden="1">{"'Sheet1'!$L$16"}</definedName>
    <definedName name="__________________LAN3" hidden="1">{"'Sheet1'!$L$16"}</definedName>
    <definedName name="__________________m4" localSheetId="15" hidden="1">{"'Sheet1'!$L$16"}</definedName>
    <definedName name="__________________m4" localSheetId="12" hidden="1">{"'Sheet1'!$L$16"}</definedName>
    <definedName name="__________________m4" localSheetId="13" hidden="1">{"'Sheet1'!$L$16"}</definedName>
    <definedName name="__________________m4" localSheetId="14" hidden="1">{"'Sheet1'!$L$16"}</definedName>
    <definedName name="__________________m4" localSheetId="2" hidden="1">{"'Sheet1'!$L$16"}</definedName>
    <definedName name="__________________m4" hidden="1">{"'Sheet1'!$L$16"}</definedName>
    <definedName name="__________________NSO2" localSheetId="15" hidden="1">{"'Sheet1'!$L$16"}</definedName>
    <definedName name="__________________NSO2" localSheetId="12" hidden="1">{"'Sheet1'!$L$16"}</definedName>
    <definedName name="__________________NSO2" localSheetId="13" hidden="1">{"'Sheet1'!$L$16"}</definedName>
    <definedName name="__________________NSO2" localSheetId="14" hidden="1">{"'Sheet1'!$L$16"}</definedName>
    <definedName name="__________________NSO2" localSheetId="2" hidden="1">{"'Sheet1'!$L$16"}</definedName>
    <definedName name="__________________NSO2" hidden="1">{"'Sheet1'!$L$16"}</definedName>
    <definedName name="__________________PA3" localSheetId="15" hidden="1">{"'Sheet1'!$L$16"}</definedName>
    <definedName name="__________________PA3" localSheetId="12" hidden="1">{"'Sheet1'!$L$16"}</definedName>
    <definedName name="__________________PA3" localSheetId="13" hidden="1">{"'Sheet1'!$L$16"}</definedName>
    <definedName name="__________________PA3" localSheetId="14" hidden="1">{"'Sheet1'!$L$16"}</definedName>
    <definedName name="__________________PA3" localSheetId="2" hidden="1">{"'Sheet1'!$L$16"}</definedName>
    <definedName name="__________________PA3" hidden="1">{"'Sheet1'!$L$16"}</definedName>
    <definedName name="__________________SCL4" localSheetId="15" hidden="1">{"'Sheet1'!$L$16"}</definedName>
    <definedName name="__________________SCL4" localSheetId="12" hidden="1">{"'Sheet1'!$L$16"}</definedName>
    <definedName name="__________________SCL4" localSheetId="13" hidden="1">{"'Sheet1'!$L$16"}</definedName>
    <definedName name="__________________SCL4" localSheetId="14" hidden="1">{"'Sheet1'!$L$16"}</definedName>
    <definedName name="__________________SCL4" localSheetId="2" hidden="1">{"'Sheet1'!$L$16"}</definedName>
    <definedName name="__________________SCL4" localSheetId="3" hidden="1">{"'Sheet1'!$L$16"}</definedName>
    <definedName name="__________________SCL4" hidden="1">{"'Sheet1'!$L$16"}</definedName>
    <definedName name="__________________T10" localSheetId="15" hidden="1">{"'Sheet1'!$L$16"}</definedName>
    <definedName name="__________________T10" localSheetId="12" hidden="1">{"'Sheet1'!$L$16"}</definedName>
    <definedName name="__________________T10" localSheetId="13" hidden="1">{"'Sheet1'!$L$16"}</definedName>
    <definedName name="__________________T10" localSheetId="14" hidden="1">{"'Sheet1'!$L$16"}</definedName>
    <definedName name="__________________T10" localSheetId="2" hidden="1">{"'Sheet1'!$L$16"}</definedName>
    <definedName name="__________________T10" hidden="1">{"'Sheet1'!$L$16"}</definedName>
    <definedName name="__________________TM2" localSheetId="15" hidden="1">{"'Sheet1'!$L$16"}</definedName>
    <definedName name="__________________TM2" localSheetId="12" hidden="1">{"'Sheet1'!$L$16"}</definedName>
    <definedName name="__________________TM2" localSheetId="13" hidden="1">{"'Sheet1'!$L$16"}</definedName>
    <definedName name="__________________TM2" localSheetId="14" hidden="1">{"'Sheet1'!$L$16"}</definedName>
    <definedName name="__________________TM2" localSheetId="2" hidden="1">{"'Sheet1'!$L$16"}</definedName>
    <definedName name="__________________TM2" hidden="1">{"'Sheet1'!$L$16"}</definedName>
    <definedName name="__________________tt3" localSheetId="15" hidden="1">{"'Sheet1'!$L$16"}</definedName>
    <definedName name="__________________tt3" localSheetId="12" hidden="1">{"'Sheet1'!$L$16"}</definedName>
    <definedName name="__________________tt3" localSheetId="13" hidden="1">{"'Sheet1'!$L$16"}</definedName>
    <definedName name="__________________tt3" localSheetId="14" hidden="1">{"'Sheet1'!$L$16"}</definedName>
    <definedName name="__________________tt3" localSheetId="2" hidden="1">{"'Sheet1'!$L$16"}</definedName>
    <definedName name="__________________tt3" hidden="1">{"'Sheet1'!$L$16"}</definedName>
    <definedName name="__________________VT3" localSheetId="15" hidden="1">{"'Sheet1'!$L$16"}</definedName>
    <definedName name="__________________VT3" localSheetId="12" hidden="1">{"'Sheet1'!$L$16"}</definedName>
    <definedName name="__________________VT3" localSheetId="13" hidden="1">{"'Sheet1'!$L$16"}</definedName>
    <definedName name="__________________VT3" localSheetId="14" hidden="1">{"'Sheet1'!$L$16"}</definedName>
    <definedName name="__________________VT3" localSheetId="2" hidden="1">{"'Sheet1'!$L$16"}</definedName>
    <definedName name="__________________VT3" hidden="1">{"'Sheet1'!$L$16"}</definedName>
    <definedName name="_________________a1" localSheetId="15" hidden="1">{"'Sheet1'!$L$16"}</definedName>
    <definedName name="_________________a1" localSheetId="12" hidden="1">{"'Sheet1'!$L$16"}</definedName>
    <definedName name="_________________a1" localSheetId="13" hidden="1">{"'Sheet1'!$L$16"}</definedName>
    <definedName name="_________________a1" localSheetId="14" hidden="1">{"'Sheet1'!$L$16"}</definedName>
    <definedName name="_________________a1" localSheetId="2" hidden="1">{"'Sheet1'!$L$16"}</definedName>
    <definedName name="_________________a1" localSheetId="3" hidden="1">{"'Sheet1'!$L$16"}</definedName>
    <definedName name="_________________a1" hidden="1">{"'Sheet1'!$L$16"}</definedName>
    <definedName name="_________________BG12" localSheetId="15" hidden="1">{"'Sheet1'!$L$16"}</definedName>
    <definedName name="_________________BG12" localSheetId="12" hidden="1">{"'Sheet1'!$L$16"}</definedName>
    <definedName name="_________________BG12" localSheetId="13" hidden="1">{"'Sheet1'!$L$16"}</definedName>
    <definedName name="_________________BG12" localSheetId="14" hidden="1">{"'Sheet1'!$L$16"}</definedName>
    <definedName name="_________________BG12" localSheetId="2" hidden="1">{"'Sheet1'!$L$16"}</definedName>
    <definedName name="_________________BG12" hidden="1">{"'Sheet1'!$L$16"}</definedName>
    <definedName name="_________________CN1" localSheetId="15" hidden="1">{"'Sheet1'!$L$16"}</definedName>
    <definedName name="_________________CN1" localSheetId="12" hidden="1">{"'Sheet1'!$L$16"}</definedName>
    <definedName name="_________________CN1" localSheetId="13" hidden="1">{"'Sheet1'!$L$16"}</definedName>
    <definedName name="_________________CN1" localSheetId="14" hidden="1">{"'Sheet1'!$L$16"}</definedName>
    <definedName name="_________________CN1" localSheetId="2" hidden="1">{"'Sheet1'!$L$16"}</definedName>
    <definedName name="_________________CN1" localSheetId="3" hidden="1">{"'Sheet1'!$L$16"}</definedName>
    <definedName name="_________________CN1" hidden="1">{"'Sheet1'!$L$16"}</definedName>
    <definedName name="_________________DT10" localSheetId="15" hidden="1">{"'Sheet1'!$L$16"}</definedName>
    <definedName name="_________________DT10" localSheetId="12" hidden="1">{"'Sheet1'!$L$16"}</definedName>
    <definedName name="_________________DT10" localSheetId="13" hidden="1">{"'Sheet1'!$L$16"}</definedName>
    <definedName name="_________________DT10" localSheetId="14" hidden="1">{"'Sheet1'!$L$16"}</definedName>
    <definedName name="_________________DT10" localSheetId="2" hidden="1">{"'Sheet1'!$L$16"}</definedName>
    <definedName name="_________________DT10" hidden="1">{"'Sheet1'!$L$16"}</definedName>
    <definedName name="_________________Goi8" localSheetId="15" hidden="1">{"'Sheet1'!$L$16"}</definedName>
    <definedName name="_________________Goi8" localSheetId="12" hidden="1">{"'Sheet1'!$L$16"}</definedName>
    <definedName name="_________________Goi8" localSheetId="13" hidden="1">{"'Sheet1'!$L$16"}</definedName>
    <definedName name="_________________Goi8" localSheetId="14" hidden="1">{"'Sheet1'!$L$16"}</definedName>
    <definedName name="_________________Goi8" localSheetId="2" hidden="1">{"'Sheet1'!$L$16"}</definedName>
    <definedName name="_________________Goi8" localSheetId="3" hidden="1">{"'Sheet1'!$L$16"}</definedName>
    <definedName name="_________________Goi8" hidden="1">{"'Sheet1'!$L$16"}</definedName>
    <definedName name="_________________h1" localSheetId="15" hidden="1">{"'Sheet1'!$L$16"}</definedName>
    <definedName name="_________________h1" localSheetId="12" hidden="1">{"'Sheet1'!$L$16"}</definedName>
    <definedName name="_________________h1" localSheetId="13" hidden="1">{"'Sheet1'!$L$16"}</definedName>
    <definedName name="_________________h1" localSheetId="14" hidden="1">{"'Sheet1'!$L$16"}</definedName>
    <definedName name="_________________h1" localSheetId="2" hidden="1">{"'Sheet1'!$L$16"}</definedName>
    <definedName name="_________________h1" hidden="1">{"'Sheet1'!$L$16"}</definedName>
    <definedName name="_________________hu1" localSheetId="15" hidden="1">{"'Sheet1'!$L$16"}</definedName>
    <definedName name="_________________hu1" localSheetId="12" hidden="1">{"'Sheet1'!$L$16"}</definedName>
    <definedName name="_________________hu1" localSheetId="13" hidden="1">{"'Sheet1'!$L$16"}</definedName>
    <definedName name="_________________hu1" localSheetId="14" hidden="1">{"'Sheet1'!$L$16"}</definedName>
    <definedName name="_________________hu1" localSheetId="2" hidden="1">{"'Sheet1'!$L$16"}</definedName>
    <definedName name="_________________hu1" hidden="1">{"'Sheet1'!$L$16"}</definedName>
    <definedName name="_________________hu2" localSheetId="15" hidden="1">{"'Sheet1'!$L$16"}</definedName>
    <definedName name="_________________hu2" localSheetId="12" hidden="1">{"'Sheet1'!$L$16"}</definedName>
    <definedName name="_________________hu2" localSheetId="13" hidden="1">{"'Sheet1'!$L$16"}</definedName>
    <definedName name="_________________hu2" localSheetId="14" hidden="1">{"'Sheet1'!$L$16"}</definedName>
    <definedName name="_________________hu2" localSheetId="2" hidden="1">{"'Sheet1'!$L$16"}</definedName>
    <definedName name="_________________hu2" hidden="1">{"'Sheet1'!$L$16"}</definedName>
    <definedName name="_________________hu5" localSheetId="15" hidden="1">{"'Sheet1'!$L$16"}</definedName>
    <definedName name="_________________hu5" localSheetId="12" hidden="1">{"'Sheet1'!$L$16"}</definedName>
    <definedName name="_________________hu5" localSheetId="13" hidden="1">{"'Sheet1'!$L$16"}</definedName>
    <definedName name="_________________hu5" localSheetId="14" hidden="1">{"'Sheet1'!$L$16"}</definedName>
    <definedName name="_________________hu5" localSheetId="2" hidden="1">{"'Sheet1'!$L$16"}</definedName>
    <definedName name="_________________hu5" hidden="1">{"'Sheet1'!$L$16"}</definedName>
    <definedName name="_________________hu6" localSheetId="15" hidden="1">{"'Sheet1'!$L$16"}</definedName>
    <definedName name="_________________hu6" localSheetId="12" hidden="1">{"'Sheet1'!$L$16"}</definedName>
    <definedName name="_________________hu6" localSheetId="13" hidden="1">{"'Sheet1'!$L$16"}</definedName>
    <definedName name="_________________hu6" localSheetId="14" hidden="1">{"'Sheet1'!$L$16"}</definedName>
    <definedName name="_________________hu6" localSheetId="2" hidden="1">{"'Sheet1'!$L$16"}</definedName>
    <definedName name="_________________hu6" hidden="1">{"'Sheet1'!$L$16"}</definedName>
    <definedName name="_________________hu7" localSheetId="15" hidden="1">{"'Sheet1'!$L$16"}</definedName>
    <definedName name="_________________hu7" localSheetId="12" hidden="1">{"'Sheet1'!$L$16"}</definedName>
    <definedName name="_________________hu7" localSheetId="13" hidden="1">{"'Sheet1'!$L$16"}</definedName>
    <definedName name="_________________hu7" localSheetId="14" hidden="1">{"'Sheet1'!$L$16"}</definedName>
    <definedName name="_________________hu7" localSheetId="2" hidden="1">{"'Sheet1'!$L$16"}</definedName>
    <definedName name="_________________hu7" hidden="1">{"'Sheet1'!$L$16"}</definedName>
    <definedName name="_________________Lan1" localSheetId="15" hidden="1">{"'Sheet1'!$L$16"}</definedName>
    <definedName name="_________________Lan1" localSheetId="12" hidden="1">{"'Sheet1'!$L$16"}</definedName>
    <definedName name="_________________Lan1" localSheetId="13" hidden="1">{"'Sheet1'!$L$16"}</definedName>
    <definedName name="_________________Lan1" localSheetId="14" hidden="1">{"'Sheet1'!$L$16"}</definedName>
    <definedName name="_________________Lan1" localSheetId="2" hidden="1">{"'Sheet1'!$L$16"}</definedName>
    <definedName name="_________________Lan1" hidden="1">{"'Sheet1'!$L$16"}</definedName>
    <definedName name="_________________LAN3" localSheetId="15" hidden="1">{"'Sheet1'!$L$16"}</definedName>
    <definedName name="_________________LAN3" localSheetId="12" hidden="1">{"'Sheet1'!$L$16"}</definedName>
    <definedName name="_________________LAN3" localSheetId="13" hidden="1">{"'Sheet1'!$L$16"}</definedName>
    <definedName name="_________________LAN3" localSheetId="14" hidden="1">{"'Sheet1'!$L$16"}</definedName>
    <definedName name="_________________LAN3" localSheetId="2" hidden="1">{"'Sheet1'!$L$16"}</definedName>
    <definedName name="_________________LAN3" hidden="1">{"'Sheet1'!$L$16"}</definedName>
    <definedName name="_________________m4" localSheetId="15" hidden="1">{"'Sheet1'!$L$16"}</definedName>
    <definedName name="_________________m4" localSheetId="12" hidden="1">{"'Sheet1'!$L$16"}</definedName>
    <definedName name="_________________m4" localSheetId="13" hidden="1">{"'Sheet1'!$L$16"}</definedName>
    <definedName name="_________________m4" localSheetId="14" hidden="1">{"'Sheet1'!$L$16"}</definedName>
    <definedName name="_________________m4" localSheetId="2" hidden="1">{"'Sheet1'!$L$16"}</definedName>
    <definedName name="_________________m4" hidden="1">{"'Sheet1'!$L$16"}</definedName>
    <definedName name="_________________NSO2" localSheetId="15" hidden="1">{"'Sheet1'!$L$16"}</definedName>
    <definedName name="_________________NSO2" localSheetId="12" hidden="1">{"'Sheet1'!$L$16"}</definedName>
    <definedName name="_________________NSO2" localSheetId="13" hidden="1">{"'Sheet1'!$L$16"}</definedName>
    <definedName name="_________________NSO2" localSheetId="14" hidden="1">{"'Sheet1'!$L$16"}</definedName>
    <definedName name="_________________NSO2" localSheetId="2" hidden="1">{"'Sheet1'!$L$16"}</definedName>
    <definedName name="_________________NSO2" hidden="1">{"'Sheet1'!$L$16"}</definedName>
    <definedName name="_________________PA3" localSheetId="15" hidden="1">{"'Sheet1'!$L$16"}</definedName>
    <definedName name="_________________PA3" localSheetId="12" hidden="1">{"'Sheet1'!$L$16"}</definedName>
    <definedName name="_________________PA3" localSheetId="13" hidden="1">{"'Sheet1'!$L$16"}</definedName>
    <definedName name="_________________PA3" localSheetId="14" hidden="1">{"'Sheet1'!$L$16"}</definedName>
    <definedName name="_________________PA3" localSheetId="2" hidden="1">{"'Sheet1'!$L$16"}</definedName>
    <definedName name="_________________PA3" hidden="1">{"'Sheet1'!$L$16"}</definedName>
    <definedName name="_________________SCL4" localSheetId="15" hidden="1">{"'Sheet1'!$L$16"}</definedName>
    <definedName name="_________________SCL4" localSheetId="12" hidden="1">{"'Sheet1'!$L$16"}</definedName>
    <definedName name="_________________SCL4" localSheetId="13" hidden="1">{"'Sheet1'!$L$16"}</definedName>
    <definedName name="_________________SCL4" localSheetId="14" hidden="1">{"'Sheet1'!$L$16"}</definedName>
    <definedName name="_________________SCL4" localSheetId="2" hidden="1">{"'Sheet1'!$L$16"}</definedName>
    <definedName name="_________________SCL4" localSheetId="3" hidden="1">{"'Sheet1'!$L$16"}</definedName>
    <definedName name="_________________SCL4" hidden="1">{"'Sheet1'!$L$16"}</definedName>
    <definedName name="_________________T10" localSheetId="15" hidden="1">{"'Sheet1'!$L$16"}</definedName>
    <definedName name="_________________T10" localSheetId="12" hidden="1">{"'Sheet1'!$L$16"}</definedName>
    <definedName name="_________________T10" localSheetId="13" hidden="1">{"'Sheet1'!$L$16"}</definedName>
    <definedName name="_________________T10" localSheetId="14" hidden="1">{"'Sheet1'!$L$16"}</definedName>
    <definedName name="_________________T10" localSheetId="2" hidden="1">{"'Sheet1'!$L$16"}</definedName>
    <definedName name="_________________T10" hidden="1">{"'Sheet1'!$L$16"}</definedName>
    <definedName name="_________________TM2" localSheetId="15" hidden="1">{"'Sheet1'!$L$16"}</definedName>
    <definedName name="_________________TM2" localSheetId="12" hidden="1">{"'Sheet1'!$L$16"}</definedName>
    <definedName name="_________________TM2" localSheetId="13" hidden="1">{"'Sheet1'!$L$16"}</definedName>
    <definedName name="_________________TM2" localSheetId="14" hidden="1">{"'Sheet1'!$L$16"}</definedName>
    <definedName name="_________________TM2" localSheetId="2" hidden="1">{"'Sheet1'!$L$16"}</definedName>
    <definedName name="_________________TM2" hidden="1">{"'Sheet1'!$L$16"}</definedName>
    <definedName name="_________________tt3" localSheetId="15" hidden="1">{"'Sheet1'!$L$16"}</definedName>
    <definedName name="_________________tt3" localSheetId="12" hidden="1">{"'Sheet1'!$L$16"}</definedName>
    <definedName name="_________________tt3" localSheetId="13" hidden="1">{"'Sheet1'!$L$16"}</definedName>
    <definedName name="_________________tt3" localSheetId="14" hidden="1">{"'Sheet1'!$L$16"}</definedName>
    <definedName name="_________________tt3" localSheetId="2" hidden="1">{"'Sheet1'!$L$16"}</definedName>
    <definedName name="_________________tt3" hidden="1">{"'Sheet1'!$L$16"}</definedName>
    <definedName name="_________________TH1" localSheetId="15" hidden="1">{"'Sheet1'!$L$16"}</definedName>
    <definedName name="_________________TH1" localSheetId="12" hidden="1">{"'Sheet1'!$L$16"}</definedName>
    <definedName name="_________________TH1" localSheetId="13" hidden="1">{"'Sheet1'!$L$16"}</definedName>
    <definedName name="_________________TH1" localSheetId="14" hidden="1">{"'Sheet1'!$L$16"}</definedName>
    <definedName name="_________________TH1" localSheetId="2" hidden="1">{"'Sheet1'!$L$16"}</definedName>
    <definedName name="_________________TH1" hidden="1">{"'Sheet1'!$L$16"}</definedName>
    <definedName name="_________________VT3" localSheetId="15" hidden="1">{"'Sheet1'!$L$16"}</definedName>
    <definedName name="_________________VT3" localSheetId="12" hidden="1">{"'Sheet1'!$L$16"}</definedName>
    <definedName name="_________________VT3" localSheetId="13" hidden="1">{"'Sheet1'!$L$16"}</definedName>
    <definedName name="_________________VT3" localSheetId="14" hidden="1">{"'Sheet1'!$L$16"}</definedName>
    <definedName name="_________________VT3" localSheetId="2" hidden="1">{"'Sheet1'!$L$16"}</definedName>
    <definedName name="_________________VT3" hidden="1">{"'Sheet1'!$L$16"}</definedName>
    <definedName name="________________a1" localSheetId="15" hidden="1">{"'Sheet1'!$L$16"}</definedName>
    <definedName name="________________a1" localSheetId="12" hidden="1">{"'Sheet1'!$L$16"}</definedName>
    <definedName name="________________a1" localSheetId="13" hidden="1">{"'Sheet1'!$L$16"}</definedName>
    <definedName name="________________a1" localSheetId="14" hidden="1">{"'Sheet1'!$L$16"}</definedName>
    <definedName name="________________a1" localSheetId="2" hidden="1">{"'Sheet1'!$L$16"}</definedName>
    <definedName name="________________a1" localSheetId="3" hidden="1">{"'Sheet1'!$L$16"}</definedName>
    <definedName name="________________a1" hidden="1">{"'Sheet1'!$L$16"}</definedName>
    <definedName name="________________BG12" localSheetId="15" hidden="1">{"'Sheet1'!$L$16"}</definedName>
    <definedName name="________________BG12" localSheetId="12" hidden="1">{"'Sheet1'!$L$16"}</definedName>
    <definedName name="________________BG12" localSheetId="13" hidden="1">{"'Sheet1'!$L$16"}</definedName>
    <definedName name="________________BG12" localSheetId="14" hidden="1">{"'Sheet1'!$L$16"}</definedName>
    <definedName name="________________BG12" localSheetId="2" hidden="1">{"'Sheet1'!$L$16"}</definedName>
    <definedName name="________________BG12" localSheetId="3" hidden="1">{"'Sheet1'!$L$16"}</definedName>
    <definedName name="________________BG12" hidden="1">{"'Sheet1'!$L$16"}</definedName>
    <definedName name="________________CN1" localSheetId="15" hidden="1">{"'Sheet1'!$L$16"}</definedName>
    <definedName name="________________CN1" localSheetId="12" hidden="1">{"'Sheet1'!$L$16"}</definedName>
    <definedName name="________________CN1" localSheetId="13" hidden="1">{"'Sheet1'!$L$16"}</definedName>
    <definedName name="________________CN1" localSheetId="14" hidden="1">{"'Sheet1'!$L$16"}</definedName>
    <definedName name="________________CN1" localSheetId="2" hidden="1">{"'Sheet1'!$L$16"}</definedName>
    <definedName name="________________CN1" localSheetId="3" hidden="1">{"'Sheet1'!$L$16"}</definedName>
    <definedName name="________________CN1" hidden="1">{"'Sheet1'!$L$16"}</definedName>
    <definedName name="________________DT10" localSheetId="15" hidden="1">{"'Sheet1'!$L$16"}</definedName>
    <definedName name="________________DT10" localSheetId="12" hidden="1">{"'Sheet1'!$L$16"}</definedName>
    <definedName name="________________DT10" localSheetId="13" hidden="1">{"'Sheet1'!$L$16"}</definedName>
    <definedName name="________________DT10" localSheetId="14" hidden="1">{"'Sheet1'!$L$16"}</definedName>
    <definedName name="________________DT10" localSheetId="2" hidden="1">{"'Sheet1'!$L$16"}</definedName>
    <definedName name="________________DT10" hidden="1">{"'Sheet1'!$L$16"}</definedName>
    <definedName name="________________Goi8" localSheetId="15" hidden="1">{"'Sheet1'!$L$16"}</definedName>
    <definedName name="________________Goi8" localSheetId="12" hidden="1">{"'Sheet1'!$L$16"}</definedName>
    <definedName name="________________Goi8" localSheetId="13" hidden="1">{"'Sheet1'!$L$16"}</definedName>
    <definedName name="________________Goi8" localSheetId="14" hidden="1">{"'Sheet1'!$L$16"}</definedName>
    <definedName name="________________Goi8" localSheetId="2" hidden="1">{"'Sheet1'!$L$16"}</definedName>
    <definedName name="________________Goi8" localSheetId="3" hidden="1">{"'Sheet1'!$L$16"}</definedName>
    <definedName name="________________Goi8" hidden="1">{"'Sheet1'!$L$16"}</definedName>
    <definedName name="________________h1" localSheetId="15" hidden="1">{"'Sheet1'!$L$16"}</definedName>
    <definedName name="________________h1" localSheetId="12" hidden="1">{"'Sheet1'!$L$16"}</definedName>
    <definedName name="________________h1" localSheetId="13" hidden="1">{"'Sheet1'!$L$16"}</definedName>
    <definedName name="________________h1" localSheetId="14" hidden="1">{"'Sheet1'!$L$16"}</definedName>
    <definedName name="________________h1" localSheetId="2" hidden="1">{"'Sheet1'!$L$16"}</definedName>
    <definedName name="________________h1" hidden="1">{"'Sheet1'!$L$16"}</definedName>
    <definedName name="________________hu1" localSheetId="15" hidden="1">{"'Sheet1'!$L$16"}</definedName>
    <definedName name="________________hu1" localSheetId="12" hidden="1">{"'Sheet1'!$L$16"}</definedName>
    <definedName name="________________hu1" localSheetId="13" hidden="1">{"'Sheet1'!$L$16"}</definedName>
    <definedName name="________________hu1" localSheetId="14" hidden="1">{"'Sheet1'!$L$16"}</definedName>
    <definedName name="________________hu1" localSheetId="2" hidden="1">{"'Sheet1'!$L$16"}</definedName>
    <definedName name="________________hu1" hidden="1">{"'Sheet1'!$L$16"}</definedName>
    <definedName name="________________hu2" localSheetId="15" hidden="1">{"'Sheet1'!$L$16"}</definedName>
    <definedName name="________________hu2" localSheetId="12" hidden="1">{"'Sheet1'!$L$16"}</definedName>
    <definedName name="________________hu2" localSheetId="13" hidden="1">{"'Sheet1'!$L$16"}</definedName>
    <definedName name="________________hu2" localSheetId="14" hidden="1">{"'Sheet1'!$L$16"}</definedName>
    <definedName name="________________hu2" localSheetId="2" hidden="1">{"'Sheet1'!$L$16"}</definedName>
    <definedName name="________________hu2" hidden="1">{"'Sheet1'!$L$16"}</definedName>
    <definedName name="________________hu5" localSheetId="15" hidden="1">{"'Sheet1'!$L$16"}</definedName>
    <definedName name="________________hu5" localSheetId="12" hidden="1">{"'Sheet1'!$L$16"}</definedName>
    <definedName name="________________hu5" localSheetId="13" hidden="1">{"'Sheet1'!$L$16"}</definedName>
    <definedName name="________________hu5" localSheetId="14" hidden="1">{"'Sheet1'!$L$16"}</definedName>
    <definedName name="________________hu5" localSheetId="2" hidden="1">{"'Sheet1'!$L$16"}</definedName>
    <definedName name="________________hu5" hidden="1">{"'Sheet1'!$L$16"}</definedName>
    <definedName name="________________hu6" localSheetId="15" hidden="1">{"'Sheet1'!$L$16"}</definedName>
    <definedName name="________________hu6" localSheetId="12" hidden="1">{"'Sheet1'!$L$16"}</definedName>
    <definedName name="________________hu6" localSheetId="13" hidden="1">{"'Sheet1'!$L$16"}</definedName>
    <definedName name="________________hu6" localSheetId="14" hidden="1">{"'Sheet1'!$L$16"}</definedName>
    <definedName name="________________hu6" localSheetId="2" hidden="1">{"'Sheet1'!$L$16"}</definedName>
    <definedName name="________________hu6" hidden="1">{"'Sheet1'!$L$16"}</definedName>
    <definedName name="________________hu7" localSheetId="15" hidden="1">{"'Sheet1'!$L$16"}</definedName>
    <definedName name="________________hu7" localSheetId="12" hidden="1">{"'Sheet1'!$L$16"}</definedName>
    <definedName name="________________hu7" localSheetId="13" hidden="1">{"'Sheet1'!$L$16"}</definedName>
    <definedName name="________________hu7" localSheetId="14" hidden="1">{"'Sheet1'!$L$16"}</definedName>
    <definedName name="________________hu7" localSheetId="2" hidden="1">{"'Sheet1'!$L$16"}</definedName>
    <definedName name="________________hu7" hidden="1">{"'Sheet1'!$L$16"}</definedName>
    <definedName name="________________Lan1" localSheetId="15" hidden="1">{"'Sheet1'!$L$16"}</definedName>
    <definedName name="________________Lan1" localSheetId="12" hidden="1">{"'Sheet1'!$L$16"}</definedName>
    <definedName name="________________Lan1" localSheetId="13" hidden="1">{"'Sheet1'!$L$16"}</definedName>
    <definedName name="________________Lan1" localSheetId="14" hidden="1">{"'Sheet1'!$L$16"}</definedName>
    <definedName name="________________Lan1" localSheetId="2" hidden="1">{"'Sheet1'!$L$16"}</definedName>
    <definedName name="________________Lan1" hidden="1">{"'Sheet1'!$L$16"}</definedName>
    <definedName name="________________LAN3" localSheetId="15" hidden="1">{"'Sheet1'!$L$16"}</definedName>
    <definedName name="________________LAN3" localSheetId="12" hidden="1">{"'Sheet1'!$L$16"}</definedName>
    <definedName name="________________LAN3" localSheetId="13" hidden="1">{"'Sheet1'!$L$16"}</definedName>
    <definedName name="________________LAN3" localSheetId="14" hidden="1">{"'Sheet1'!$L$16"}</definedName>
    <definedName name="________________LAN3" localSheetId="2" hidden="1">{"'Sheet1'!$L$16"}</definedName>
    <definedName name="________________LAN3" hidden="1">{"'Sheet1'!$L$16"}</definedName>
    <definedName name="________________m4" localSheetId="15" hidden="1">{"'Sheet1'!$L$16"}</definedName>
    <definedName name="________________m4" localSheetId="12" hidden="1">{"'Sheet1'!$L$16"}</definedName>
    <definedName name="________________m4" localSheetId="13" hidden="1">{"'Sheet1'!$L$16"}</definedName>
    <definedName name="________________m4" localSheetId="14" hidden="1">{"'Sheet1'!$L$16"}</definedName>
    <definedName name="________________m4" localSheetId="2" hidden="1">{"'Sheet1'!$L$16"}</definedName>
    <definedName name="________________m4" hidden="1">{"'Sheet1'!$L$16"}</definedName>
    <definedName name="________________NSO2" localSheetId="15" hidden="1">{"'Sheet1'!$L$16"}</definedName>
    <definedName name="________________NSO2" localSheetId="12" hidden="1">{"'Sheet1'!$L$16"}</definedName>
    <definedName name="________________NSO2" localSheetId="13" hidden="1">{"'Sheet1'!$L$16"}</definedName>
    <definedName name="________________NSO2" localSheetId="14" hidden="1">{"'Sheet1'!$L$16"}</definedName>
    <definedName name="________________NSO2" localSheetId="2" hidden="1">{"'Sheet1'!$L$16"}</definedName>
    <definedName name="________________NSO2" hidden="1">{"'Sheet1'!$L$16"}</definedName>
    <definedName name="________________P3" localSheetId="2" hidden="1">{#N/A,#N/A,FALSE,"特殊室（ＢＱ表）"}</definedName>
    <definedName name="________________P3" localSheetId="3" hidden="1">{#N/A,#N/A,FALSE,"特殊室（ＢＱ表）"}</definedName>
    <definedName name="________________P3" hidden="1">{#N/A,#N/A,FALSE,"特殊室（ＢＱ表）"}</definedName>
    <definedName name="________________PA3" localSheetId="15" hidden="1">{"'Sheet1'!$L$16"}</definedName>
    <definedName name="________________PA3" localSheetId="12" hidden="1">{"'Sheet1'!$L$16"}</definedName>
    <definedName name="________________PA3" localSheetId="13" hidden="1">{"'Sheet1'!$L$16"}</definedName>
    <definedName name="________________PA3" localSheetId="14" hidden="1">{"'Sheet1'!$L$16"}</definedName>
    <definedName name="________________PA3" localSheetId="2" hidden="1">{"'Sheet1'!$L$16"}</definedName>
    <definedName name="________________PA3" hidden="1">{"'Sheet1'!$L$16"}</definedName>
    <definedName name="________________PPP3" localSheetId="2" hidden="1">{#N/A,#N/A,FALSE,"特殊室（ＢＱ表）"}</definedName>
    <definedName name="________________PPP3" localSheetId="3" hidden="1">{#N/A,#N/A,FALSE,"特殊室（ＢＱ表）"}</definedName>
    <definedName name="________________PPP3" hidden="1">{#N/A,#N/A,FALSE,"特殊室（ＢＱ表）"}</definedName>
    <definedName name="________________PPP33" localSheetId="2" hidden="1">{#N/A,#N/A,FALSE,"特殊室（ＢＱ表）"}</definedName>
    <definedName name="________________PPP33" localSheetId="3" hidden="1">{#N/A,#N/A,FALSE,"特殊室（ＢＱ表）"}</definedName>
    <definedName name="________________PPP33" hidden="1">{#N/A,#N/A,FALSE,"特殊室（ＢＱ表）"}</definedName>
    <definedName name="________________ppp34" localSheetId="2" hidden="1">{#N/A,#N/A,FALSE,"特殊室（ＢＱ表）"}</definedName>
    <definedName name="________________ppp34" localSheetId="3" hidden="1">{#N/A,#N/A,FALSE,"特殊室（ＢＱ表）"}</definedName>
    <definedName name="________________ppp34" hidden="1">{#N/A,#N/A,FALSE,"特殊室（ＢＱ表）"}</definedName>
    <definedName name="________________ppp3444" localSheetId="2" hidden="1">{#N/A,#N/A,FALSE,"特殊室（ＢＱ表）"}</definedName>
    <definedName name="________________ppp3444" localSheetId="3" hidden="1">{#N/A,#N/A,FALSE,"特殊室（ＢＱ表）"}</definedName>
    <definedName name="________________ppp3444" hidden="1">{#N/A,#N/A,FALSE,"特殊室（ＢＱ表）"}</definedName>
    <definedName name="________________SCL4" localSheetId="15" hidden="1">{"'Sheet1'!$L$16"}</definedName>
    <definedName name="________________SCL4" localSheetId="12" hidden="1">{"'Sheet1'!$L$16"}</definedName>
    <definedName name="________________SCL4" localSheetId="13" hidden="1">{"'Sheet1'!$L$16"}</definedName>
    <definedName name="________________SCL4" localSheetId="14" hidden="1">{"'Sheet1'!$L$16"}</definedName>
    <definedName name="________________SCL4" localSheetId="2" hidden="1">{"'Sheet1'!$L$16"}</definedName>
    <definedName name="________________SCL4" localSheetId="3" hidden="1">{"'Sheet1'!$L$16"}</definedName>
    <definedName name="________________SCL4" hidden="1">{"'Sheet1'!$L$16"}</definedName>
    <definedName name="________________T10" localSheetId="15" hidden="1">{"'Sheet1'!$L$16"}</definedName>
    <definedName name="________________T10" localSheetId="12" hidden="1">{"'Sheet1'!$L$16"}</definedName>
    <definedName name="________________T10" localSheetId="13" hidden="1">{"'Sheet1'!$L$16"}</definedName>
    <definedName name="________________T10" localSheetId="14" hidden="1">{"'Sheet1'!$L$16"}</definedName>
    <definedName name="________________T10" localSheetId="2" hidden="1">{"'Sheet1'!$L$16"}</definedName>
    <definedName name="________________T10" hidden="1">{"'Sheet1'!$L$16"}</definedName>
    <definedName name="________________TM2" localSheetId="15" hidden="1">{"'Sheet1'!$L$16"}</definedName>
    <definedName name="________________TM2" localSheetId="12" hidden="1">{"'Sheet1'!$L$16"}</definedName>
    <definedName name="________________TM2" localSheetId="13" hidden="1">{"'Sheet1'!$L$16"}</definedName>
    <definedName name="________________TM2" localSheetId="14" hidden="1">{"'Sheet1'!$L$16"}</definedName>
    <definedName name="________________TM2" localSheetId="2" hidden="1">{"'Sheet1'!$L$16"}</definedName>
    <definedName name="________________TM2" hidden="1">{"'Sheet1'!$L$16"}</definedName>
    <definedName name="________________tt3" localSheetId="15" hidden="1">{"'Sheet1'!$L$16"}</definedName>
    <definedName name="________________tt3" localSheetId="12" hidden="1">{"'Sheet1'!$L$16"}</definedName>
    <definedName name="________________tt3" localSheetId="13" hidden="1">{"'Sheet1'!$L$16"}</definedName>
    <definedName name="________________tt3" localSheetId="14" hidden="1">{"'Sheet1'!$L$16"}</definedName>
    <definedName name="________________tt3" localSheetId="2" hidden="1">{"'Sheet1'!$L$16"}</definedName>
    <definedName name="________________tt3" hidden="1">{"'Sheet1'!$L$16"}</definedName>
    <definedName name="________________TH1" localSheetId="15" hidden="1">{"'Sheet1'!$L$16"}</definedName>
    <definedName name="________________TH1" localSheetId="12" hidden="1">{"'Sheet1'!$L$16"}</definedName>
    <definedName name="________________TH1" localSheetId="13" hidden="1">{"'Sheet1'!$L$16"}</definedName>
    <definedName name="________________TH1" localSheetId="14" hidden="1">{"'Sheet1'!$L$16"}</definedName>
    <definedName name="________________TH1" localSheetId="2" hidden="1">{"'Sheet1'!$L$16"}</definedName>
    <definedName name="________________TH1" hidden="1">{"'Sheet1'!$L$16"}</definedName>
    <definedName name="________________THT11" localSheetId="15" hidden="1">{"'Sheet1'!$L$16"}</definedName>
    <definedName name="________________THT11" localSheetId="12" hidden="1">{"'Sheet1'!$L$16"}</definedName>
    <definedName name="________________THT11" localSheetId="13" hidden="1">{"'Sheet1'!$L$16"}</definedName>
    <definedName name="________________THT11" localSheetId="14" hidden="1">{"'Sheet1'!$L$16"}</definedName>
    <definedName name="________________THT11" localSheetId="2" hidden="1">{"'Sheet1'!$L$16"}</definedName>
    <definedName name="________________THT11" hidden="1">{"'Sheet1'!$L$16"}</definedName>
    <definedName name="________________VT3" localSheetId="15" hidden="1">{"'Sheet1'!$L$16"}</definedName>
    <definedName name="________________VT3" localSheetId="12" hidden="1">{"'Sheet1'!$L$16"}</definedName>
    <definedName name="________________VT3" localSheetId="13" hidden="1">{"'Sheet1'!$L$16"}</definedName>
    <definedName name="________________VT3" localSheetId="14" hidden="1">{"'Sheet1'!$L$16"}</definedName>
    <definedName name="________________VT3" localSheetId="2" hidden="1">{"'Sheet1'!$L$16"}</definedName>
    <definedName name="________________VT3" hidden="1">{"'Sheet1'!$L$16"}</definedName>
    <definedName name="_______________a1" localSheetId="15" hidden="1">{"'Sheet1'!$L$16"}</definedName>
    <definedName name="_______________a1" localSheetId="12" hidden="1">{"'Sheet1'!$L$16"}</definedName>
    <definedName name="_______________a1" localSheetId="13" hidden="1">{"'Sheet1'!$L$16"}</definedName>
    <definedName name="_______________a1" localSheetId="14" hidden="1">{"'Sheet1'!$L$16"}</definedName>
    <definedName name="_______________a1" localSheetId="2" hidden="1">{"'Sheet1'!$L$16"}</definedName>
    <definedName name="_______________a1" localSheetId="3" hidden="1">{"'Sheet1'!$L$16"}</definedName>
    <definedName name="_______________a1" hidden="1">{"'Sheet1'!$L$16"}</definedName>
    <definedName name="_______________BG12" localSheetId="15" hidden="1">{"'Sheet1'!$L$16"}</definedName>
    <definedName name="_______________BG12" localSheetId="12" hidden="1">{"'Sheet1'!$L$16"}</definedName>
    <definedName name="_______________BG12" localSheetId="13" hidden="1">{"'Sheet1'!$L$16"}</definedName>
    <definedName name="_______________BG12" localSheetId="14" hidden="1">{"'Sheet1'!$L$16"}</definedName>
    <definedName name="_______________BG12" localSheetId="2" hidden="1">{"'Sheet1'!$L$16"}</definedName>
    <definedName name="_______________BG12" localSheetId="3" hidden="1">{"'Sheet1'!$L$16"}</definedName>
    <definedName name="_______________BG12" hidden="1">{"'Sheet1'!$L$16"}</definedName>
    <definedName name="_______________CN1" localSheetId="15" hidden="1">{"'Sheet1'!$L$16"}</definedName>
    <definedName name="_______________CN1" localSheetId="12" hidden="1">{"'Sheet1'!$L$16"}</definedName>
    <definedName name="_______________CN1" localSheetId="13" hidden="1">{"'Sheet1'!$L$16"}</definedName>
    <definedName name="_______________CN1" localSheetId="14" hidden="1">{"'Sheet1'!$L$16"}</definedName>
    <definedName name="_______________CN1" localSheetId="2" hidden="1">{"'Sheet1'!$L$16"}</definedName>
    <definedName name="_______________CN1" localSheetId="3" hidden="1">{"'Sheet1'!$L$16"}</definedName>
    <definedName name="_______________CN1" hidden="1">{"'Sheet1'!$L$16"}</definedName>
    <definedName name="_______________DT10" localSheetId="15" hidden="1">{"'Sheet1'!$L$16"}</definedName>
    <definedName name="_______________DT10" localSheetId="12" hidden="1">{"'Sheet1'!$L$16"}</definedName>
    <definedName name="_______________DT10" localSheetId="13" hidden="1">{"'Sheet1'!$L$16"}</definedName>
    <definedName name="_______________DT10" localSheetId="14" hidden="1">{"'Sheet1'!$L$16"}</definedName>
    <definedName name="_______________DT10" localSheetId="2" hidden="1">{"'Sheet1'!$L$16"}</definedName>
    <definedName name="_______________DT10" hidden="1">{"'Sheet1'!$L$16"}</definedName>
    <definedName name="_______________Goi8" localSheetId="15" hidden="1">{"'Sheet1'!$L$16"}</definedName>
    <definedName name="_______________Goi8" localSheetId="12" hidden="1">{"'Sheet1'!$L$16"}</definedName>
    <definedName name="_______________Goi8" localSheetId="13" hidden="1">{"'Sheet1'!$L$16"}</definedName>
    <definedName name="_______________Goi8" localSheetId="14" hidden="1">{"'Sheet1'!$L$16"}</definedName>
    <definedName name="_______________Goi8" localSheetId="2" hidden="1">{"'Sheet1'!$L$16"}</definedName>
    <definedName name="_______________Goi8" localSheetId="3" hidden="1">{"'Sheet1'!$L$16"}</definedName>
    <definedName name="_______________Goi8" hidden="1">{"'Sheet1'!$L$16"}</definedName>
    <definedName name="_______________h1" localSheetId="15" hidden="1">{"'Sheet1'!$L$16"}</definedName>
    <definedName name="_______________h1" localSheetId="12" hidden="1">{"'Sheet1'!$L$16"}</definedName>
    <definedName name="_______________h1" localSheetId="13" hidden="1">{"'Sheet1'!$L$16"}</definedName>
    <definedName name="_______________h1" localSheetId="14" hidden="1">{"'Sheet1'!$L$16"}</definedName>
    <definedName name="_______________h1" localSheetId="2" hidden="1">{"'Sheet1'!$L$16"}</definedName>
    <definedName name="_______________h1" hidden="1">{"'Sheet1'!$L$16"}</definedName>
    <definedName name="_______________hu1" localSheetId="15" hidden="1">{"'Sheet1'!$L$16"}</definedName>
    <definedName name="_______________hu1" localSheetId="12" hidden="1">{"'Sheet1'!$L$16"}</definedName>
    <definedName name="_______________hu1" localSheetId="13" hidden="1">{"'Sheet1'!$L$16"}</definedName>
    <definedName name="_______________hu1" localSheetId="14" hidden="1">{"'Sheet1'!$L$16"}</definedName>
    <definedName name="_______________hu1" localSheetId="2" hidden="1">{"'Sheet1'!$L$16"}</definedName>
    <definedName name="_______________hu1" hidden="1">{"'Sheet1'!$L$16"}</definedName>
    <definedName name="_______________hu2" localSheetId="15" hidden="1">{"'Sheet1'!$L$16"}</definedName>
    <definedName name="_______________hu2" localSheetId="12" hidden="1">{"'Sheet1'!$L$16"}</definedName>
    <definedName name="_______________hu2" localSheetId="13" hidden="1">{"'Sheet1'!$L$16"}</definedName>
    <definedName name="_______________hu2" localSheetId="14" hidden="1">{"'Sheet1'!$L$16"}</definedName>
    <definedName name="_______________hu2" localSheetId="2" hidden="1">{"'Sheet1'!$L$16"}</definedName>
    <definedName name="_______________hu2" hidden="1">{"'Sheet1'!$L$16"}</definedName>
    <definedName name="_______________hu5" localSheetId="15" hidden="1">{"'Sheet1'!$L$16"}</definedName>
    <definedName name="_______________hu5" localSheetId="12" hidden="1">{"'Sheet1'!$L$16"}</definedName>
    <definedName name="_______________hu5" localSheetId="13" hidden="1">{"'Sheet1'!$L$16"}</definedName>
    <definedName name="_______________hu5" localSheetId="14" hidden="1">{"'Sheet1'!$L$16"}</definedName>
    <definedName name="_______________hu5" localSheetId="2" hidden="1">{"'Sheet1'!$L$16"}</definedName>
    <definedName name="_______________hu5" hidden="1">{"'Sheet1'!$L$16"}</definedName>
    <definedName name="_______________hu6" localSheetId="15" hidden="1">{"'Sheet1'!$L$16"}</definedName>
    <definedName name="_______________hu6" localSheetId="12" hidden="1">{"'Sheet1'!$L$16"}</definedName>
    <definedName name="_______________hu6" localSheetId="13" hidden="1">{"'Sheet1'!$L$16"}</definedName>
    <definedName name="_______________hu6" localSheetId="14" hidden="1">{"'Sheet1'!$L$16"}</definedName>
    <definedName name="_______________hu6" localSheetId="2" hidden="1">{"'Sheet1'!$L$16"}</definedName>
    <definedName name="_______________hu6" hidden="1">{"'Sheet1'!$L$16"}</definedName>
    <definedName name="_______________hu7" localSheetId="15" hidden="1">{"'Sheet1'!$L$16"}</definedName>
    <definedName name="_______________hu7" localSheetId="12" hidden="1">{"'Sheet1'!$L$16"}</definedName>
    <definedName name="_______________hu7" localSheetId="13" hidden="1">{"'Sheet1'!$L$16"}</definedName>
    <definedName name="_______________hu7" localSheetId="14" hidden="1">{"'Sheet1'!$L$16"}</definedName>
    <definedName name="_______________hu7" localSheetId="2" hidden="1">{"'Sheet1'!$L$16"}</definedName>
    <definedName name="_______________hu7" hidden="1">{"'Sheet1'!$L$16"}</definedName>
    <definedName name="_______________Lan1" localSheetId="15" hidden="1">{"'Sheet1'!$L$16"}</definedName>
    <definedName name="_______________Lan1" localSheetId="12" hidden="1">{"'Sheet1'!$L$16"}</definedName>
    <definedName name="_______________Lan1" localSheetId="13" hidden="1">{"'Sheet1'!$L$16"}</definedName>
    <definedName name="_______________Lan1" localSheetId="14" hidden="1">{"'Sheet1'!$L$16"}</definedName>
    <definedName name="_______________Lan1" localSheetId="2" hidden="1">{"'Sheet1'!$L$16"}</definedName>
    <definedName name="_______________Lan1" hidden="1">{"'Sheet1'!$L$16"}</definedName>
    <definedName name="_______________LAN3" localSheetId="15" hidden="1">{"'Sheet1'!$L$16"}</definedName>
    <definedName name="_______________LAN3" localSheetId="12" hidden="1">{"'Sheet1'!$L$16"}</definedName>
    <definedName name="_______________LAN3" localSheetId="13" hidden="1">{"'Sheet1'!$L$16"}</definedName>
    <definedName name="_______________LAN3" localSheetId="14" hidden="1">{"'Sheet1'!$L$16"}</definedName>
    <definedName name="_______________LAN3" localSheetId="2" hidden="1">{"'Sheet1'!$L$16"}</definedName>
    <definedName name="_______________LAN3" hidden="1">{"'Sheet1'!$L$16"}</definedName>
    <definedName name="_______________m4" localSheetId="15" hidden="1">{"'Sheet1'!$L$16"}</definedName>
    <definedName name="_______________m4" localSheetId="12" hidden="1">{"'Sheet1'!$L$16"}</definedName>
    <definedName name="_______________m4" localSheetId="13" hidden="1">{"'Sheet1'!$L$16"}</definedName>
    <definedName name="_______________m4" localSheetId="14" hidden="1">{"'Sheet1'!$L$16"}</definedName>
    <definedName name="_______________m4" localSheetId="2" hidden="1">{"'Sheet1'!$L$16"}</definedName>
    <definedName name="_______________m4" hidden="1">{"'Sheet1'!$L$16"}</definedName>
    <definedName name="_______________NSO2" localSheetId="15" hidden="1">{"'Sheet1'!$L$16"}</definedName>
    <definedName name="_______________NSO2" localSheetId="12" hidden="1">{"'Sheet1'!$L$16"}</definedName>
    <definedName name="_______________NSO2" localSheetId="13" hidden="1">{"'Sheet1'!$L$16"}</definedName>
    <definedName name="_______________NSO2" localSheetId="14" hidden="1">{"'Sheet1'!$L$16"}</definedName>
    <definedName name="_______________NSO2" localSheetId="2" hidden="1">{"'Sheet1'!$L$16"}</definedName>
    <definedName name="_______________NSO2" hidden="1">{"'Sheet1'!$L$16"}</definedName>
    <definedName name="_______________P3" localSheetId="2" hidden="1">{#N/A,#N/A,FALSE,"特殊室（ＢＱ表）"}</definedName>
    <definedName name="_______________P3" localSheetId="3" hidden="1">{#N/A,#N/A,FALSE,"特殊室（ＢＱ表）"}</definedName>
    <definedName name="_______________P3" hidden="1">{#N/A,#N/A,FALSE,"特殊室（ＢＱ表）"}</definedName>
    <definedName name="_______________PA3" localSheetId="15" hidden="1">{"'Sheet1'!$L$16"}</definedName>
    <definedName name="_______________PA3" localSheetId="12" hidden="1">{"'Sheet1'!$L$16"}</definedName>
    <definedName name="_______________PA3" localSheetId="13" hidden="1">{"'Sheet1'!$L$16"}</definedName>
    <definedName name="_______________PA3" localSheetId="14" hidden="1">{"'Sheet1'!$L$16"}</definedName>
    <definedName name="_______________PA3" localSheetId="2" hidden="1">{"'Sheet1'!$L$16"}</definedName>
    <definedName name="_______________PA3" localSheetId="3" hidden="1">{"'Sheet1'!$L$16"}</definedName>
    <definedName name="_______________PA3" hidden="1">{"'Sheet1'!$L$16"}</definedName>
    <definedName name="_______________PPP3" localSheetId="2" hidden="1">{#N/A,#N/A,FALSE,"特殊室（ＢＱ表）"}</definedName>
    <definedName name="_______________PPP3" localSheetId="3" hidden="1">{#N/A,#N/A,FALSE,"特殊室（ＢＱ表）"}</definedName>
    <definedName name="_______________PPP3" hidden="1">{#N/A,#N/A,FALSE,"特殊室（ＢＱ表）"}</definedName>
    <definedName name="_______________PPP33" localSheetId="2" hidden="1">{#N/A,#N/A,FALSE,"特殊室（ＢＱ表）"}</definedName>
    <definedName name="_______________PPP33" localSheetId="3" hidden="1">{#N/A,#N/A,FALSE,"特殊室（ＢＱ表）"}</definedName>
    <definedName name="_______________PPP33" hidden="1">{#N/A,#N/A,FALSE,"特殊室（ＢＱ表）"}</definedName>
    <definedName name="_______________ppp34" localSheetId="2" hidden="1">{#N/A,#N/A,FALSE,"特殊室（ＢＱ表）"}</definedName>
    <definedName name="_______________ppp34" localSheetId="3" hidden="1">{#N/A,#N/A,FALSE,"特殊室（ＢＱ表）"}</definedName>
    <definedName name="_______________ppp34" hidden="1">{#N/A,#N/A,FALSE,"特殊室（ＢＱ表）"}</definedName>
    <definedName name="_______________ppp3444" localSheetId="2" hidden="1">{#N/A,#N/A,FALSE,"特殊室（ＢＱ表）"}</definedName>
    <definedName name="_______________ppp3444" localSheetId="3" hidden="1">{#N/A,#N/A,FALSE,"特殊室（ＢＱ表）"}</definedName>
    <definedName name="_______________ppp3444" hidden="1">{#N/A,#N/A,FALSE,"特殊室（ＢＱ表）"}</definedName>
    <definedName name="_______________SCL4" localSheetId="15" hidden="1">{"'Sheet1'!$L$16"}</definedName>
    <definedName name="_______________SCL4" localSheetId="12" hidden="1">{"'Sheet1'!$L$16"}</definedName>
    <definedName name="_______________SCL4" localSheetId="13" hidden="1">{"'Sheet1'!$L$16"}</definedName>
    <definedName name="_______________SCL4" localSheetId="14" hidden="1">{"'Sheet1'!$L$16"}</definedName>
    <definedName name="_______________SCL4" localSheetId="2" hidden="1">{"'Sheet1'!$L$16"}</definedName>
    <definedName name="_______________SCL4" localSheetId="3" hidden="1">{"'Sheet1'!$L$16"}</definedName>
    <definedName name="_______________SCL4" hidden="1">{"'Sheet1'!$L$16"}</definedName>
    <definedName name="_______________T10" localSheetId="15" hidden="1">{"'Sheet1'!$L$16"}</definedName>
    <definedName name="_______________T10" localSheetId="12" hidden="1">{"'Sheet1'!$L$16"}</definedName>
    <definedName name="_______________T10" localSheetId="13" hidden="1">{"'Sheet1'!$L$16"}</definedName>
    <definedName name="_______________T10" localSheetId="14" hidden="1">{"'Sheet1'!$L$16"}</definedName>
    <definedName name="_______________T10" localSheetId="2" hidden="1">{"'Sheet1'!$L$16"}</definedName>
    <definedName name="_______________T10" hidden="1">{"'Sheet1'!$L$16"}</definedName>
    <definedName name="_______________TM2" localSheetId="15" hidden="1">{"'Sheet1'!$L$16"}</definedName>
    <definedName name="_______________TM2" localSheetId="12" hidden="1">{"'Sheet1'!$L$16"}</definedName>
    <definedName name="_______________TM2" localSheetId="13" hidden="1">{"'Sheet1'!$L$16"}</definedName>
    <definedName name="_______________TM2" localSheetId="14" hidden="1">{"'Sheet1'!$L$16"}</definedName>
    <definedName name="_______________TM2" localSheetId="2" hidden="1">{"'Sheet1'!$L$16"}</definedName>
    <definedName name="_______________TM2" hidden="1">{"'Sheet1'!$L$16"}</definedName>
    <definedName name="_______________tt3" localSheetId="15" hidden="1">{"'Sheet1'!$L$16"}</definedName>
    <definedName name="_______________tt3" localSheetId="12" hidden="1">{"'Sheet1'!$L$16"}</definedName>
    <definedName name="_______________tt3" localSheetId="13" hidden="1">{"'Sheet1'!$L$16"}</definedName>
    <definedName name="_______________tt3" localSheetId="14" hidden="1">{"'Sheet1'!$L$16"}</definedName>
    <definedName name="_______________tt3" localSheetId="2" hidden="1">{"'Sheet1'!$L$16"}</definedName>
    <definedName name="_______________tt3" hidden="1">{"'Sheet1'!$L$16"}</definedName>
    <definedName name="_______________TV2" localSheetId="15" hidden="1">{"'Sheet1'!$L$16"}</definedName>
    <definedName name="_______________TV2" localSheetId="12" hidden="1">{"'Sheet1'!$L$16"}</definedName>
    <definedName name="_______________TV2" localSheetId="13" hidden="1">{"'Sheet1'!$L$16"}</definedName>
    <definedName name="_______________TV2" localSheetId="14" hidden="1">{"'Sheet1'!$L$16"}</definedName>
    <definedName name="_______________TV2" localSheetId="2" hidden="1">{"'Sheet1'!$L$16"}</definedName>
    <definedName name="_______________TV2" hidden="1">{"'Sheet1'!$L$16"}</definedName>
    <definedName name="_______________TH1" localSheetId="15" hidden="1">{"'Sheet1'!$L$16"}</definedName>
    <definedName name="_______________TH1" localSheetId="12" hidden="1">{"'Sheet1'!$L$16"}</definedName>
    <definedName name="_______________TH1" localSheetId="13" hidden="1">{"'Sheet1'!$L$16"}</definedName>
    <definedName name="_______________TH1" localSheetId="14" hidden="1">{"'Sheet1'!$L$16"}</definedName>
    <definedName name="_______________TH1" localSheetId="2" hidden="1">{"'Sheet1'!$L$16"}</definedName>
    <definedName name="_______________TH1" hidden="1">{"'Sheet1'!$L$16"}</definedName>
    <definedName name="_______________THT11" localSheetId="15" hidden="1">{"'Sheet1'!$L$16"}</definedName>
    <definedName name="_______________THT11" localSheetId="12" hidden="1">{"'Sheet1'!$L$16"}</definedName>
    <definedName name="_______________THT11" localSheetId="13" hidden="1">{"'Sheet1'!$L$16"}</definedName>
    <definedName name="_______________THT11" localSheetId="14" hidden="1">{"'Sheet1'!$L$16"}</definedName>
    <definedName name="_______________THT11" localSheetId="2" hidden="1">{"'Sheet1'!$L$16"}</definedName>
    <definedName name="_______________THT11" hidden="1">{"'Sheet1'!$L$16"}</definedName>
    <definedName name="_______________VT3" localSheetId="15" hidden="1">{"'Sheet1'!$L$16"}</definedName>
    <definedName name="_______________VT3" localSheetId="12" hidden="1">{"'Sheet1'!$L$16"}</definedName>
    <definedName name="_______________VT3" localSheetId="13" hidden="1">{"'Sheet1'!$L$16"}</definedName>
    <definedName name="_______________VT3" localSheetId="14" hidden="1">{"'Sheet1'!$L$16"}</definedName>
    <definedName name="_______________VT3" localSheetId="2" hidden="1">{"'Sheet1'!$L$16"}</definedName>
    <definedName name="_______________VT3" hidden="1">{"'Sheet1'!$L$16"}</definedName>
    <definedName name="_______________xlfn.BAHTTEXT" hidden="1">#NAME?</definedName>
    <definedName name="______________a1" localSheetId="15" hidden="1">{"'Sheet1'!$L$16"}</definedName>
    <definedName name="______________a1" localSheetId="12" hidden="1">{"'Sheet1'!$L$16"}</definedName>
    <definedName name="______________a1" localSheetId="13" hidden="1">{"'Sheet1'!$L$16"}</definedName>
    <definedName name="______________a1" localSheetId="14" hidden="1">{"'Sheet1'!$L$16"}</definedName>
    <definedName name="______________a1" localSheetId="2" hidden="1">{"'Sheet1'!$L$16"}</definedName>
    <definedName name="______________a1" localSheetId="3" hidden="1">{"'Sheet1'!$L$16"}</definedName>
    <definedName name="______________a1" hidden="1">{"'Sheet1'!$L$16"}</definedName>
    <definedName name="______________BG12" localSheetId="15" hidden="1">{"'Sheet1'!$L$16"}</definedName>
    <definedName name="______________BG12" localSheetId="12" hidden="1">{"'Sheet1'!$L$16"}</definedName>
    <definedName name="______________BG12" localSheetId="13" hidden="1">{"'Sheet1'!$L$16"}</definedName>
    <definedName name="______________BG12" localSheetId="14" hidden="1">{"'Sheet1'!$L$16"}</definedName>
    <definedName name="______________BG12" localSheetId="2" hidden="1">{"'Sheet1'!$L$16"}</definedName>
    <definedName name="______________BG12" localSheetId="3" hidden="1">{"'Sheet1'!$L$16"}</definedName>
    <definedName name="______________BG12" hidden="1">{"'Sheet1'!$L$16"}</definedName>
    <definedName name="______________CN1" localSheetId="15" hidden="1">{"'Sheet1'!$L$16"}</definedName>
    <definedName name="______________CN1" localSheetId="12" hidden="1">{"'Sheet1'!$L$16"}</definedName>
    <definedName name="______________CN1" localSheetId="13" hidden="1">{"'Sheet1'!$L$16"}</definedName>
    <definedName name="______________CN1" localSheetId="14" hidden="1">{"'Sheet1'!$L$16"}</definedName>
    <definedName name="______________CN1" localSheetId="2" hidden="1">{"'Sheet1'!$L$16"}</definedName>
    <definedName name="______________CN1" localSheetId="3" hidden="1">{"'Sheet1'!$L$16"}</definedName>
    <definedName name="______________CN1" hidden="1">{"'Sheet1'!$L$16"}</definedName>
    <definedName name="______________DT10" localSheetId="15" hidden="1">{"'Sheet1'!$L$16"}</definedName>
    <definedName name="______________DT10" localSheetId="12" hidden="1">{"'Sheet1'!$L$16"}</definedName>
    <definedName name="______________DT10" localSheetId="13" hidden="1">{"'Sheet1'!$L$16"}</definedName>
    <definedName name="______________DT10" localSheetId="14" hidden="1">{"'Sheet1'!$L$16"}</definedName>
    <definedName name="______________DT10" localSheetId="2" hidden="1">{"'Sheet1'!$L$16"}</definedName>
    <definedName name="______________DT10" hidden="1">{"'Sheet1'!$L$16"}</definedName>
    <definedName name="______________Goi8" localSheetId="15" hidden="1">{"'Sheet1'!$L$16"}</definedName>
    <definedName name="______________Goi8" localSheetId="12" hidden="1">{"'Sheet1'!$L$16"}</definedName>
    <definedName name="______________Goi8" localSheetId="13" hidden="1">{"'Sheet1'!$L$16"}</definedName>
    <definedName name="______________Goi8" localSheetId="14" hidden="1">{"'Sheet1'!$L$16"}</definedName>
    <definedName name="______________Goi8" localSheetId="2" hidden="1">{"'Sheet1'!$L$16"}</definedName>
    <definedName name="______________Goi8" localSheetId="3" hidden="1">{"'Sheet1'!$L$16"}</definedName>
    <definedName name="______________Goi8" hidden="1">{"'Sheet1'!$L$16"}</definedName>
    <definedName name="______________h1" localSheetId="15" hidden="1">{"'Sheet1'!$L$16"}</definedName>
    <definedName name="______________h1" localSheetId="12" hidden="1">{"'Sheet1'!$L$16"}</definedName>
    <definedName name="______________h1" localSheetId="13" hidden="1">{"'Sheet1'!$L$16"}</definedName>
    <definedName name="______________h1" localSheetId="14" hidden="1">{"'Sheet1'!$L$16"}</definedName>
    <definedName name="______________h1" localSheetId="2" hidden="1">{"'Sheet1'!$L$16"}</definedName>
    <definedName name="______________h1" hidden="1">{"'Sheet1'!$L$16"}</definedName>
    <definedName name="______________hu1" localSheetId="15" hidden="1">{"'Sheet1'!$L$16"}</definedName>
    <definedName name="______________hu1" localSheetId="12" hidden="1">{"'Sheet1'!$L$16"}</definedName>
    <definedName name="______________hu1" localSheetId="13" hidden="1">{"'Sheet1'!$L$16"}</definedName>
    <definedName name="______________hu1" localSheetId="14" hidden="1">{"'Sheet1'!$L$16"}</definedName>
    <definedName name="______________hu1" localSheetId="2" hidden="1">{"'Sheet1'!$L$16"}</definedName>
    <definedName name="______________hu1" hidden="1">{"'Sheet1'!$L$16"}</definedName>
    <definedName name="______________hu2" localSheetId="15" hidden="1">{"'Sheet1'!$L$16"}</definedName>
    <definedName name="______________hu2" localSheetId="12" hidden="1">{"'Sheet1'!$L$16"}</definedName>
    <definedName name="______________hu2" localSheetId="13" hidden="1">{"'Sheet1'!$L$16"}</definedName>
    <definedName name="______________hu2" localSheetId="14" hidden="1">{"'Sheet1'!$L$16"}</definedName>
    <definedName name="______________hu2" localSheetId="2" hidden="1">{"'Sheet1'!$L$16"}</definedName>
    <definedName name="______________hu2" hidden="1">{"'Sheet1'!$L$16"}</definedName>
    <definedName name="______________hu5" localSheetId="15" hidden="1">{"'Sheet1'!$L$16"}</definedName>
    <definedName name="______________hu5" localSheetId="12" hidden="1">{"'Sheet1'!$L$16"}</definedName>
    <definedName name="______________hu5" localSheetId="13" hidden="1">{"'Sheet1'!$L$16"}</definedName>
    <definedName name="______________hu5" localSheetId="14" hidden="1">{"'Sheet1'!$L$16"}</definedName>
    <definedName name="______________hu5" localSheetId="2" hidden="1">{"'Sheet1'!$L$16"}</definedName>
    <definedName name="______________hu5" hidden="1">{"'Sheet1'!$L$16"}</definedName>
    <definedName name="______________hu6" localSheetId="15" hidden="1">{"'Sheet1'!$L$16"}</definedName>
    <definedName name="______________hu6" localSheetId="12" hidden="1">{"'Sheet1'!$L$16"}</definedName>
    <definedName name="______________hu6" localSheetId="13" hidden="1">{"'Sheet1'!$L$16"}</definedName>
    <definedName name="______________hu6" localSheetId="14" hidden="1">{"'Sheet1'!$L$16"}</definedName>
    <definedName name="______________hu6" localSheetId="2" hidden="1">{"'Sheet1'!$L$16"}</definedName>
    <definedName name="______________hu6" hidden="1">{"'Sheet1'!$L$16"}</definedName>
    <definedName name="______________hu7" localSheetId="15" hidden="1">{"'Sheet1'!$L$16"}</definedName>
    <definedName name="______________hu7" localSheetId="12" hidden="1">{"'Sheet1'!$L$16"}</definedName>
    <definedName name="______________hu7" localSheetId="13" hidden="1">{"'Sheet1'!$L$16"}</definedName>
    <definedName name="______________hu7" localSheetId="14" hidden="1">{"'Sheet1'!$L$16"}</definedName>
    <definedName name="______________hu7" localSheetId="2" hidden="1">{"'Sheet1'!$L$16"}</definedName>
    <definedName name="______________hu7" hidden="1">{"'Sheet1'!$L$16"}</definedName>
    <definedName name="______________Lan1" localSheetId="15" hidden="1">{"'Sheet1'!$L$16"}</definedName>
    <definedName name="______________Lan1" localSheetId="12" hidden="1">{"'Sheet1'!$L$16"}</definedName>
    <definedName name="______________Lan1" localSheetId="13" hidden="1">{"'Sheet1'!$L$16"}</definedName>
    <definedName name="______________Lan1" localSheetId="14" hidden="1">{"'Sheet1'!$L$16"}</definedName>
    <definedName name="______________Lan1" localSheetId="2" hidden="1">{"'Sheet1'!$L$16"}</definedName>
    <definedName name="______________Lan1" hidden="1">{"'Sheet1'!$L$16"}</definedName>
    <definedName name="______________LAN3" localSheetId="15" hidden="1">{"'Sheet1'!$L$16"}</definedName>
    <definedName name="______________LAN3" localSheetId="12" hidden="1">{"'Sheet1'!$L$16"}</definedName>
    <definedName name="______________LAN3" localSheetId="13" hidden="1">{"'Sheet1'!$L$16"}</definedName>
    <definedName name="______________LAN3" localSheetId="14" hidden="1">{"'Sheet1'!$L$16"}</definedName>
    <definedName name="______________LAN3" localSheetId="2" hidden="1">{"'Sheet1'!$L$16"}</definedName>
    <definedName name="______________LAN3" hidden="1">{"'Sheet1'!$L$16"}</definedName>
    <definedName name="______________NSO2" localSheetId="15" hidden="1">{"'Sheet1'!$L$16"}</definedName>
    <definedName name="______________NSO2" localSheetId="12" hidden="1">{"'Sheet1'!$L$16"}</definedName>
    <definedName name="______________NSO2" localSheetId="13" hidden="1">{"'Sheet1'!$L$16"}</definedName>
    <definedName name="______________NSO2" localSheetId="14" hidden="1">{"'Sheet1'!$L$16"}</definedName>
    <definedName name="______________NSO2" localSheetId="2" hidden="1">{"'Sheet1'!$L$16"}</definedName>
    <definedName name="______________NSO2" hidden="1">{"'Sheet1'!$L$16"}</definedName>
    <definedName name="______________P3" localSheetId="2" hidden="1">{#N/A,#N/A,FALSE,"特殊室（ＢＱ表）"}</definedName>
    <definedName name="______________P3" localSheetId="3" hidden="1">{#N/A,#N/A,FALSE,"特殊室（ＢＱ表）"}</definedName>
    <definedName name="______________P3" hidden="1">{#N/A,#N/A,FALSE,"特殊室（ＢＱ表）"}</definedName>
    <definedName name="______________PA3" localSheetId="15" hidden="1">{"'Sheet1'!$L$16"}</definedName>
    <definedName name="______________PA3" localSheetId="12" hidden="1">{"'Sheet1'!$L$16"}</definedName>
    <definedName name="______________PA3" localSheetId="13" hidden="1">{"'Sheet1'!$L$16"}</definedName>
    <definedName name="______________PA3" localSheetId="14" hidden="1">{"'Sheet1'!$L$16"}</definedName>
    <definedName name="______________PA3" localSheetId="2" hidden="1">{"'Sheet1'!$L$16"}</definedName>
    <definedName name="______________PA3" hidden="1">{"'Sheet1'!$L$16"}</definedName>
    <definedName name="______________PPP3" localSheetId="2" hidden="1">{#N/A,#N/A,FALSE,"特殊室（ＢＱ表）"}</definedName>
    <definedName name="______________PPP3" localSheetId="3" hidden="1">{#N/A,#N/A,FALSE,"特殊室（ＢＱ表）"}</definedName>
    <definedName name="______________PPP3" hidden="1">{#N/A,#N/A,FALSE,"特殊室（ＢＱ表）"}</definedName>
    <definedName name="______________PPP33" localSheetId="2" hidden="1">{#N/A,#N/A,FALSE,"特殊室（ＢＱ表）"}</definedName>
    <definedName name="______________PPP33" localSheetId="3" hidden="1">{#N/A,#N/A,FALSE,"特殊室（ＢＱ表）"}</definedName>
    <definedName name="______________PPP33" hidden="1">{#N/A,#N/A,FALSE,"特殊室（ＢＱ表）"}</definedName>
    <definedName name="______________ppp34" localSheetId="2" hidden="1">{#N/A,#N/A,FALSE,"特殊室（ＢＱ表）"}</definedName>
    <definedName name="______________ppp34" localSheetId="3" hidden="1">{#N/A,#N/A,FALSE,"特殊室（ＢＱ表）"}</definedName>
    <definedName name="______________ppp34" hidden="1">{#N/A,#N/A,FALSE,"特殊室（ＢＱ表）"}</definedName>
    <definedName name="______________ppp3444" localSheetId="2" hidden="1">{#N/A,#N/A,FALSE,"特殊室（ＢＱ表）"}</definedName>
    <definedName name="______________ppp3444" localSheetId="3" hidden="1">{#N/A,#N/A,FALSE,"特殊室（ＢＱ表）"}</definedName>
    <definedName name="______________ppp3444" hidden="1">{#N/A,#N/A,FALSE,"特殊室（ＢＱ表）"}</definedName>
    <definedName name="______________SCL4" localSheetId="15" hidden="1">{"'Sheet1'!$L$16"}</definedName>
    <definedName name="______________SCL4" localSheetId="12" hidden="1">{"'Sheet1'!$L$16"}</definedName>
    <definedName name="______________SCL4" localSheetId="13" hidden="1">{"'Sheet1'!$L$16"}</definedName>
    <definedName name="______________SCL4" localSheetId="14" hidden="1">{"'Sheet1'!$L$16"}</definedName>
    <definedName name="______________SCL4" localSheetId="2" hidden="1">{"'Sheet1'!$L$16"}</definedName>
    <definedName name="______________SCL4" localSheetId="3" hidden="1">{"'Sheet1'!$L$16"}</definedName>
    <definedName name="______________SCL4" hidden="1">{"'Sheet1'!$L$16"}</definedName>
    <definedName name="______________T10" localSheetId="15" hidden="1">{"'Sheet1'!$L$16"}</definedName>
    <definedName name="______________T10" localSheetId="12" hidden="1">{"'Sheet1'!$L$16"}</definedName>
    <definedName name="______________T10" localSheetId="13" hidden="1">{"'Sheet1'!$L$16"}</definedName>
    <definedName name="______________T10" localSheetId="14" hidden="1">{"'Sheet1'!$L$16"}</definedName>
    <definedName name="______________T10" localSheetId="2" hidden="1">{"'Sheet1'!$L$16"}</definedName>
    <definedName name="______________T10" hidden="1">{"'Sheet1'!$L$16"}</definedName>
    <definedName name="______________TM2" localSheetId="15" hidden="1">{"'Sheet1'!$L$16"}</definedName>
    <definedName name="______________TM2" localSheetId="12" hidden="1">{"'Sheet1'!$L$16"}</definedName>
    <definedName name="______________TM2" localSheetId="13" hidden="1">{"'Sheet1'!$L$16"}</definedName>
    <definedName name="______________TM2" localSheetId="14" hidden="1">{"'Sheet1'!$L$16"}</definedName>
    <definedName name="______________TM2" localSheetId="2" hidden="1">{"'Sheet1'!$L$16"}</definedName>
    <definedName name="______________TM2" hidden="1">{"'Sheet1'!$L$16"}</definedName>
    <definedName name="______________tt3" localSheetId="15" hidden="1">{"'Sheet1'!$L$16"}</definedName>
    <definedName name="______________tt3" localSheetId="12" hidden="1">{"'Sheet1'!$L$16"}</definedName>
    <definedName name="______________tt3" localSheetId="13" hidden="1">{"'Sheet1'!$L$16"}</definedName>
    <definedName name="______________tt3" localSheetId="14" hidden="1">{"'Sheet1'!$L$16"}</definedName>
    <definedName name="______________tt3" localSheetId="2" hidden="1">{"'Sheet1'!$L$16"}</definedName>
    <definedName name="______________tt3" hidden="1">{"'Sheet1'!$L$16"}</definedName>
    <definedName name="______________tu4" localSheetId="15" hidden="1">{"'Sheet1'!$L$16"}</definedName>
    <definedName name="______________tu4" localSheetId="12" hidden="1">{"'Sheet1'!$L$16"}</definedName>
    <definedName name="______________tu4" localSheetId="13" hidden="1">{"'Sheet1'!$L$16"}</definedName>
    <definedName name="______________tu4" localSheetId="14" hidden="1">{"'Sheet1'!$L$16"}</definedName>
    <definedName name="______________tu4" localSheetId="2" hidden="1">{"'Sheet1'!$L$16"}</definedName>
    <definedName name="______________tu4" localSheetId="3" hidden="1">{"'Sheet1'!$L$16"}</definedName>
    <definedName name="______________tu4" hidden="1">{"'Sheet1'!$L$16"}</definedName>
    <definedName name="______________TV2" localSheetId="15" hidden="1">{"'Sheet1'!$L$16"}</definedName>
    <definedName name="______________TV2" localSheetId="12" hidden="1">{"'Sheet1'!$L$16"}</definedName>
    <definedName name="______________TV2" localSheetId="13" hidden="1">{"'Sheet1'!$L$16"}</definedName>
    <definedName name="______________TV2" localSheetId="14" hidden="1">{"'Sheet1'!$L$16"}</definedName>
    <definedName name="______________TV2" localSheetId="2" hidden="1">{"'Sheet1'!$L$16"}</definedName>
    <definedName name="______________TV2" hidden="1">{"'Sheet1'!$L$16"}</definedName>
    <definedName name="______________TH1" localSheetId="15" hidden="1">{"'Sheet1'!$L$16"}</definedName>
    <definedName name="______________TH1" localSheetId="12" hidden="1">{"'Sheet1'!$L$16"}</definedName>
    <definedName name="______________TH1" localSheetId="13" hidden="1">{"'Sheet1'!$L$16"}</definedName>
    <definedName name="______________TH1" localSheetId="14" hidden="1">{"'Sheet1'!$L$16"}</definedName>
    <definedName name="______________TH1" localSheetId="2" hidden="1">{"'Sheet1'!$L$16"}</definedName>
    <definedName name="______________TH1" hidden="1">{"'Sheet1'!$L$16"}</definedName>
    <definedName name="______________THT11" localSheetId="15" hidden="1">{"'Sheet1'!$L$16"}</definedName>
    <definedName name="______________THT11" localSheetId="12" hidden="1">{"'Sheet1'!$L$16"}</definedName>
    <definedName name="______________THT11" localSheetId="13" hidden="1">{"'Sheet1'!$L$16"}</definedName>
    <definedName name="______________THT11" localSheetId="14" hidden="1">{"'Sheet1'!$L$16"}</definedName>
    <definedName name="______________THT11" localSheetId="2" hidden="1">{"'Sheet1'!$L$16"}</definedName>
    <definedName name="______________THT11" hidden="1">{"'Sheet1'!$L$16"}</definedName>
    <definedName name="______________VT3" localSheetId="15" hidden="1">{"'Sheet1'!$L$16"}</definedName>
    <definedName name="______________VT3" localSheetId="12" hidden="1">{"'Sheet1'!$L$16"}</definedName>
    <definedName name="______________VT3" localSheetId="13" hidden="1">{"'Sheet1'!$L$16"}</definedName>
    <definedName name="______________VT3" localSheetId="14" hidden="1">{"'Sheet1'!$L$16"}</definedName>
    <definedName name="______________VT3" localSheetId="2" hidden="1">{"'Sheet1'!$L$16"}</definedName>
    <definedName name="______________VT3" hidden="1">{"'Sheet1'!$L$16"}</definedName>
    <definedName name="______________xlfn.BAHTTEXT" hidden="1">#NAME?</definedName>
    <definedName name="_____________a1" localSheetId="15" hidden="1">{"'Sheet1'!$L$16"}</definedName>
    <definedName name="_____________a1" localSheetId="12" hidden="1">{"'Sheet1'!$L$16"}</definedName>
    <definedName name="_____________a1" localSheetId="13" hidden="1">{"'Sheet1'!$L$16"}</definedName>
    <definedName name="_____________a1" localSheetId="14" hidden="1">{"'Sheet1'!$L$16"}</definedName>
    <definedName name="_____________a1" localSheetId="2" hidden="1">{"'Sheet1'!$L$16"}</definedName>
    <definedName name="_____________a1" localSheetId="3" hidden="1">{"'Sheet1'!$L$16"}</definedName>
    <definedName name="_____________a1" hidden="1">{"'Sheet1'!$L$16"}</definedName>
    <definedName name="_____________a129" hidden="1">{"Offgrid",#N/A,FALSE,"OFFGRID";"Region",#N/A,FALSE,"REGION";"Offgrid -2",#N/A,FALSE,"OFFGRID";"WTP",#N/A,FALSE,"WTP";"WTP -2",#N/A,FALSE,"WTP";"Project",#N/A,FALSE,"PROJECT";"Summary -2",#N/A,FALSE,"SUMMARY"}</definedName>
    <definedName name="_____________a130" hidden="1">{"Offgrid",#N/A,FALSE,"OFFGRID";"Region",#N/A,FALSE,"REGION";"Offgrid -2",#N/A,FALSE,"OFFGRID";"WTP",#N/A,FALSE,"WTP";"WTP -2",#N/A,FALSE,"WTP";"Project",#N/A,FALSE,"PROJECT";"Summary -2",#N/A,FALSE,"SUMMARY"}</definedName>
    <definedName name="_____________BG12" localSheetId="15" hidden="1">{"'Sheet1'!$L$16"}</definedName>
    <definedName name="_____________BG12" localSheetId="12" hidden="1">{"'Sheet1'!$L$16"}</definedName>
    <definedName name="_____________BG12" localSheetId="13" hidden="1">{"'Sheet1'!$L$16"}</definedName>
    <definedName name="_____________BG12" localSheetId="14" hidden="1">{"'Sheet1'!$L$16"}</definedName>
    <definedName name="_____________BG12" localSheetId="2" hidden="1">{"'Sheet1'!$L$16"}</definedName>
    <definedName name="_____________BG12" localSheetId="3" hidden="1">{"'Sheet1'!$L$16"}</definedName>
    <definedName name="_____________BG12" hidden="1">{"'Sheet1'!$L$16"}</definedName>
    <definedName name="_____________CN1" localSheetId="15" hidden="1">{"'Sheet1'!$L$16"}</definedName>
    <definedName name="_____________CN1" localSheetId="12" hidden="1">{"'Sheet1'!$L$16"}</definedName>
    <definedName name="_____________CN1" localSheetId="13" hidden="1">{"'Sheet1'!$L$16"}</definedName>
    <definedName name="_____________CN1" localSheetId="14" hidden="1">{"'Sheet1'!$L$16"}</definedName>
    <definedName name="_____________CN1" localSheetId="2" hidden="1">{"'Sheet1'!$L$16"}</definedName>
    <definedName name="_____________CN1" localSheetId="3" hidden="1">{"'Sheet1'!$L$16"}</definedName>
    <definedName name="_____________CN1" hidden="1">{"'Sheet1'!$L$16"}</definedName>
    <definedName name="_____________DT10" localSheetId="15" hidden="1">{"'Sheet1'!$L$16"}</definedName>
    <definedName name="_____________DT10" localSheetId="12" hidden="1">{"'Sheet1'!$L$16"}</definedName>
    <definedName name="_____________DT10" localSheetId="13" hidden="1">{"'Sheet1'!$L$16"}</definedName>
    <definedName name="_____________DT10" localSheetId="14" hidden="1">{"'Sheet1'!$L$16"}</definedName>
    <definedName name="_____________DT10" localSheetId="2" hidden="1">{"'Sheet1'!$L$16"}</definedName>
    <definedName name="_____________DT10" hidden="1">{"'Sheet1'!$L$16"}</definedName>
    <definedName name="_____________Goi8" localSheetId="15" hidden="1">{"'Sheet1'!$L$16"}</definedName>
    <definedName name="_____________Goi8" localSheetId="12" hidden="1">{"'Sheet1'!$L$16"}</definedName>
    <definedName name="_____________Goi8" localSheetId="13" hidden="1">{"'Sheet1'!$L$16"}</definedName>
    <definedName name="_____________Goi8" localSheetId="14" hidden="1">{"'Sheet1'!$L$16"}</definedName>
    <definedName name="_____________Goi8" localSheetId="2" hidden="1">{"'Sheet1'!$L$16"}</definedName>
    <definedName name="_____________Goi8" localSheetId="3" hidden="1">{"'Sheet1'!$L$16"}</definedName>
    <definedName name="_____________Goi8" hidden="1">{"'Sheet1'!$L$16"}</definedName>
    <definedName name="_____________h1" localSheetId="15" hidden="1">{"'Sheet1'!$L$16"}</definedName>
    <definedName name="_____________h1" localSheetId="12" hidden="1">{"'Sheet1'!$L$16"}</definedName>
    <definedName name="_____________h1" localSheetId="13" hidden="1">{"'Sheet1'!$L$16"}</definedName>
    <definedName name="_____________h1" localSheetId="14" hidden="1">{"'Sheet1'!$L$16"}</definedName>
    <definedName name="_____________h1" localSheetId="2" hidden="1">{"'Sheet1'!$L$16"}</definedName>
    <definedName name="_____________h1" hidden="1">{"'Sheet1'!$L$16"}</definedName>
    <definedName name="_____________hu1" localSheetId="15" hidden="1">{"'Sheet1'!$L$16"}</definedName>
    <definedName name="_____________hu1" localSheetId="12" hidden="1">{"'Sheet1'!$L$16"}</definedName>
    <definedName name="_____________hu1" localSheetId="13" hidden="1">{"'Sheet1'!$L$16"}</definedName>
    <definedName name="_____________hu1" localSheetId="14" hidden="1">{"'Sheet1'!$L$16"}</definedName>
    <definedName name="_____________hu1" localSheetId="2" hidden="1">{"'Sheet1'!$L$16"}</definedName>
    <definedName name="_____________hu1" hidden="1">{"'Sheet1'!$L$16"}</definedName>
    <definedName name="_____________hu2" localSheetId="15" hidden="1">{"'Sheet1'!$L$16"}</definedName>
    <definedName name="_____________hu2" localSheetId="12" hidden="1">{"'Sheet1'!$L$16"}</definedName>
    <definedName name="_____________hu2" localSheetId="13" hidden="1">{"'Sheet1'!$L$16"}</definedName>
    <definedName name="_____________hu2" localSheetId="14" hidden="1">{"'Sheet1'!$L$16"}</definedName>
    <definedName name="_____________hu2" localSheetId="2" hidden="1">{"'Sheet1'!$L$16"}</definedName>
    <definedName name="_____________hu2" hidden="1">{"'Sheet1'!$L$16"}</definedName>
    <definedName name="_____________hu5" localSheetId="15" hidden="1">{"'Sheet1'!$L$16"}</definedName>
    <definedName name="_____________hu5" localSheetId="12" hidden="1">{"'Sheet1'!$L$16"}</definedName>
    <definedName name="_____________hu5" localSheetId="13" hidden="1">{"'Sheet1'!$L$16"}</definedName>
    <definedName name="_____________hu5" localSheetId="14" hidden="1">{"'Sheet1'!$L$16"}</definedName>
    <definedName name="_____________hu5" localSheetId="2" hidden="1">{"'Sheet1'!$L$16"}</definedName>
    <definedName name="_____________hu5" hidden="1">{"'Sheet1'!$L$16"}</definedName>
    <definedName name="_____________hu6" localSheetId="15" hidden="1">{"'Sheet1'!$L$16"}</definedName>
    <definedName name="_____________hu6" localSheetId="12" hidden="1">{"'Sheet1'!$L$16"}</definedName>
    <definedName name="_____________hu6" localSheetId="13" hidden="1">{"'Sheet1'!$L$16"}</definedName>
    <definedName name="_____________hu6" localSheetId="14" hidden="1">{"'Sheet1'!$L$16"}</definedName>
    <definedName name="_____________hu6" localSheetId="2" hidden="1">{"'Sheet1'!$L$16"}</definedName>
    <definedName name="_____________hu6" hidden="1">{"'Sheet1'!$L$16"}</definedName>
    <definedName name="_____________hu7" localSheetId="15" hidden="1">{"'Sheet1'!$L$16"}</definedName>
    <definedName name="_____________hu7" localSheetId="12" hidden="1">{"'Sheet1'!$L$16"}</definedName>
    <definedName name="_____________hu7" localSheetId="13" hidden="1">{"'Sheet1'!$L$16"}</definedName>
    <definedName name="_____________hu7" localSheetId="14" hidden="1">{"'Sheet1'!$L$16"}</definedName>
    <definedName name="_____________hu7" localSheetId="2" hidden="1">{"'Sheet1'!$L$16"}</definedName>
    <definedName name="_____________hu7" hidden="1">{"'Sheet1'!$L$16"}</definedName>
    <definedName name="_____________Lan1" localSheetId="15" hidden="1">{"'Sheet1'!$L$16"}</definedName>
    <definedName name="_____________Lan1" localSheetId="12" hidden="1">{"'Sheet1'!$L$16"}</definedName>
    <definedName name="_____________Lan1" localSheetId="13" hidden="1">{"'Sheet1'!$L$16"}</definedName>
    <definedName name="_____________Lan1" localSheetId="14" hidden="1">{"'Sheet1'!$L$16"}</definedName>
    <definedName name="_____________Lan1" localSheetId="2" hidden="1">{"'Sheet1'!$L$16"}</definedName>
    <definedName name="_____________Lan1" hidden="1">{"'Sheet1'!$L$16"}</definedName>
    <definedName name="_____________LAN3" localSheetId="15" hidden="1">{"'Sheet1'!$L$16"}</definedName>
    <definedName name="_____________LAN3" localSheetId="12" hidden="1">{"'Sheet1'!$L$16"}</definedName>
    <definedName name="_____________LAN3" localSheetId="13" hidden="1">{"'Sheet1'!$L$16"}</definedName>
    <definedName name="_____________LAN3" localSheetId="14" hidden="1">{"'Sheet1'!$L$16"}</definedName>
    <definedName name="_____________LAN3" localSheetId="2" hidden="1">{"'Sheet1'!$L$16"}</definedName>
    <definedName name="_____________LAN3" hidden="1">{"'Sheet1'!$L$16"}</definedName>
    <definedName name="_____________m4" localSheetId="15" hidden="1">{"'Sheet1'!$L$16"}</definedName>
    <definedName name="_____________m4" localSheetId="12" hidden="1">{"'Sheet1'!$L$16"}</definedName>
    <definedName name="_____________m4" localSheetId="13" hidden="1">{"'Sheet1'!$L$16"}</definedName>
    <definedName name="_____________m4" localSheetId="14" hidden="1">{"'Sheet1'!$L$16"}</definedName>
    <definedName name="_____________m4" localSheetId="2" hidden="1">{"'Sheet1'!$L$16"}</definedName>
    <definedName name="_____________m4" hidden="1">{"'Sheet1'!$L$16"}</definedName>
    <definedName name="_____________NSO2" localSheetId="15" hidden="1">{"'Sheet1'!$L$16"}</definedName>
    <definedName name="_____________NSO2" localSheetId="12" hidden="1">{"'Sheet1'!$L$16"}</definedName>
    <definedName name="_____________NSO2" localSheetId="13" hidden="1">{"'Sheet1'!$L$16"}</definedName>
    <definedName name="_____________NSO2" localSheetId="14" hidden="1">{"'Sheet1'!$L$16"}</definedName>
    <definedName name="_____________NSO2" localSheetId="2" hidden="1">{"'Sheet1'!$L$16"}</definedName>
    <definedName name="_____________NSO2" hidden="1">{"'Sheet1'!$L$16"}</definedName>
    <definedName name="_____________P3" localSheetId="2" hidden="1">{#N/A,#N/A,FALSE,"特殊室（ＢＱ表）"}</definedName>
    <definedName name="_____________P3" localSheetId="3" hidden="1">{#N/A,#N/A,FALSE,"特殊室（ＢＱ表）"}</definedName>
    <definedName name="_____________P3" hidden="1">{#N/A,#N/A,FALSE,"特殊室（ＢＱ表）"}</definedName>
    <definedName name="_____________PA3" localSheetId="15" hidden="1">{"'Sheet1'!$L$16"}</definedName>
    <definedName name="_____________PA3" localSheetId="12" hidden="1">{"'Sheet1'!$L$16"}</definedName>
    <definedName name="_____________PA3" localSheetId="13" hidden="1">{"'Sheet1'!$L$16"}</definedName>
    <definedName name="_____________PA3" localSheetId="14" hidden="1">{"'Sheet1'!$L$16"}</definedName>
    <definedName name="_____________PA3" localSheetId="2" hidden="1">{"'Sheet1'!$L$16"}</definedName>
    <definedName name="_____________PA3" localSheetId="3" hidden="1">{"'Sheet1'!$L$16"}</definedName>
    <definedName name="_____________PA3" hidden="1">{"'Sheet1'!$L$16"}</definedName>
    <definedName name="_____________PPP3" localSheetId="2" hidden="1">{#N/A,#N/A,FALSE,"特殊室（ＢＱ表）"}</definedName>
    <definedName name="_____________PPP3" localSheetId="3" hidden="1">{#N/A,#N/A,FALSE,"特殊室（ＢＱ表）"}</definedName>
    <definedName name="_____________PPP3" hidden="1">{#N/A,#N/A,FALSE,"特殊室（ＢＱ表）"}</definedName>
    <definedName name="_____________PPP33" localSheetId="2" hidden="1">{#N/A,#N/A,FALSE,"特殊室（ＢＱ表）"}</definedName>
    <definedName name="_____________PPP33" localSheetId="3" hidden="1">{#N/A,#N/A,FALSE,"特殊室（ＢＱ表）"}</definedName>
    <definedName name="_____________PPP33" hidden="1">{#N/A,#N/A,FALSE,"特殊室（ＢＱ表）"}</definedName>
    <definedName name="_____________ppp34" localSheetId="2" hidden="1">{#N/A,#N/A,FALSE,"特殊室（ＢＱ表）"}</definedName>
    <definedName name="_____________ppp34" localSheetId="3" hidden="1">{#N/A,#N/A,FALSE,"特殊室（ＢＱ表）"}</definedName>
    <definedName name="_____________ppp34" hidden="1">{#N/A,#N/A,FALSE,"特殊室（ＢＱ表）"}</definedName>
    <definedName name="_____________ppp3444" localSheetId="2" hidden="1">{#N/A,#N/A,FALSE,"特殊室（ＢＱ表）"}</definedName>
    <definedName name="_____________ppp3444" localSheetId="3" hidden="1">{#N/A,#N/A,FALSE,"特殊室（ＢＱ表）"}</definedName>
    <definedName name="_____________ppp3444" hidden="1">{#N/A,#N/A,FALSE,"特殊室（ＢＱ表）"}</definedName>
    <definedName name="_____________SCL4" localSheetId="15" hidden="1">{"'Sheet1'!$L$16"}</definedName>
    <definedName name="_____________SCL4" localSheetId="12" hidden="1">{"'Sheet1'!$L$16"}</definedName>
    <definedName name="_____________SCL4" localSheetId="13" hidden="1">{"'Sheet1'!$L$16"}</definedName>
    <definedName name="_____________SCL4" localSheetId="14" hidden="1">{"'Sheet1'!$L$16"}</definedName>
    <definedName name="_____________SCL4" localSheetId="2" hidden="1">{"'Sheet1'!$L$16"}</definedName>
    <definedName name="_____________SCL4" localSheetId="3" hidden="1">{"'Sheet1'!$L$16"}</definedName>
    <definedName name="_____________SCL4" hidden="1">{"'Sheet1'!$L$16"}</definedName>
    <definedName name="_____________T10" localSheetId="15" hidden="1">{"'Sheet1'!$L$16"}</definedName>
    <definedName name="_____________T10" localSheetId="12" hidden="1">{"'Sheet1'!$L$16"}</definedName>
    <definedName name="_____________T10" localSheetId="13" hidden="1">{"'Sheet1'!$L$16"}</definedName>
    <definedName name="_____________T10" localSheetId="14" hidden="1">{"'Sheet1'!$L$16"}</definedName>
    <definedName name="_____________T10" localSheetId="2" hidden="1">{"'Sheet1'!$L$16"}</definedName>
    <definedName name="_____________T10" hidden="1">{"'Sheet1'!$L$16"}</definedName>
    <definedName name="_____________TM2" localSheetId="15" hidden="1">{"'Sheet1'!$L$16"}</definedName>
    <definedName name="_____________TM2" localSheetId="12" hidden="1">{"'Sheet1'!$L$16"}</definedName>
    <definedName name="_____________TM2" localSheetId="13" hidden="1">{"'Sheet1'!$L$16"}</definedName>
    <definedName name="_____________TM2" localSheetId="14" hidden="1">{"'Sheet1'!$L$16"}</definedName>
    <definedName name="_____________TM2" localSheetId="2" hidden="1">{"'Sheet1'!$L$16"}</definedName>
    <definedName name="_____________TM2" hidden="1">{"'Sheet1'!$L$16"}</definedName>
    <definedName name="_____________tt3" localSheetId="15" hidden="1">{"'Sheet1'!$L$16"}</definedName>
    <definedName name="_____________tt3" localSheetId="12" hidden="1">{"'Sheet1'!$L$16"}</definedName>
    <definedName name="_____________tt3" localSheetId="13" hidden="1">{"'Sheet1'!$L$16"}</definedName>
    <definedName name="_____________tt3" localSheetId="14" hidden="1">{"'Sheet1'!$L$16"}</definedName>
    <definedName name="_____________tt3" localSheetId="2" hidden="1">{"'Sheet1'!$L$16"}</definedName>
    <definedName name="_____________tt3" hidden="1">{"'Sheet1'!$L$16"}</definedName>
    <definedName name="_____________tu4" localSheetId="15" hidden="1">{"'Sheet1'!$L$16"}</definedName>
    <definedName name="_____________tu4" localSheetId="12" hidden="1">{"'Sheet1'!$L$16"}</definedName>
    <definedName name="_____________tu4" localSheetId="13" hidden="1">{"'Sheet1'!$L$16"}</definedName>
    <definedName name="_____________tu4" localSheetId="14" hidden="1">{"'Sheet1'!$L$16"}</definedName>
    <definedName name="_____________tu4" localSheetId="2" hidden="1">{"'Sheet1'!$L$16"}</definedName>
    <definedName name="_____________tu4" localSheetId="3" hidden="1">{"'Sheet1'!$L$16"}</definedName>
    <definedName name="_____________tu4" hidden="1">{"'Sheet1'!$L$16"}</definedName>
    <definedName name="_____________TV2" localSheetId="15" hidden="1">{"'Sheet1'!$L$16"}</definedName>
    <definedName name="_____________TV2" localSheetId="12" hidden="1">{"'Sheet1'!$L$16"}</definedName>
    <definedName name="_____________TV2" localSheetId="13" hidden="1">{"'Sheet1'!$L$16"}</definedName>
    <definedName name="_____________TV2" localSheetId="14" hidden="1">{"'Sheet1'!$L$16"}</definedName>
    <definedName name="_____________TV2" localSheetId="2" hidden="1">{"'Sheet1'!$L$16"}</definedName>
    <definedName name="_____________TV2" hidden="1">{"'Sheet1'!$L$16"}</definedName>
    <definedName name="_____________TH1" localSheetId="15" hidden="1">{"'Sheet1'!$L$16"}</definedName>
    <definedName name="_____________TH1" localSheetId="12" hidden="1">{"'Sheet1'!$L$16"}</definedName>
    <definedName name="_____________TH1" localSheetId="13" hidden="1">{"'Sheet1'!$L$16"}</definedName>
    <definedName name="_____________TH1" localSheetId="14" hidden="1">{"'Sheet1'!$L$16"}</definedName>
    <definedName name="_____________TH1" localSheetId="2" hidden="1">{"'Sheet1'!$L$16"}</definedName>
    <definedName name="_____________TH1" hidden="1">{"'Sheet1'!$L$16"}</definedName>
    <definedName name="_____________THT11" localSheetId="15" hidden="1">{"'Sheet1'!$L$16"}</definedName>
    <definedName name="_____________THT11" localSheetId="12" hidden="1">{"'Sheet1'!$L$16"}</definedName>
    <definedName name="_____________THT11" localSheetId="13" hidden="1">{"'Sheet1'!$L$16"}</definedName>
    <definedName name="_____________THT11" localSheetId="14" hidden="1">{"'Sheet1'!$L$16"}</definedName>
    <definedName name="_____________THT11" localSheetId="2" hidden="1">{"'Sheet1'!$L$16"}</definedName>
    <definedName name="_____________THT11" hidden="1">{"'Sheet1'!$L$16"}</definedName>
    <definedName name="_____________VT3" localSheetId="15" hidden="1">{"'Sheet1'!$L$16"}</definedName>
    <definedName name="_____________VT3" localSheetId="12" hidden="1">{"'Sheet1'!$L$16"}</definedName>
    <definedName name="_____________VT3" localSheetId="13" hidden="1">{"'Sheet1'!$L$16"}</definedName>
    <definedName name="_____________VT3" localSheetId="14" hidden="1">{"'Sheet1'!$L$16"}</definedName>
    <definedName name="_____________VT3" localSheetId="2" hidden="1">{"'Sheet1'!$L$16"}</definedName>
    <definedName name="_____________VT3" hidden="1">{"'Sheet1'!$L$16"}</definedName>
    <definedName name="_____________xlfn.BAHTTEXT" hidden="1">#NAME?</definedName>
    <definedName name="____________a1" localSheetId="15" hidden="1">{"'Sheet1'!$L$16"}</definedName>
    <definedName name="____________a1" localSheetId="12" hidden="1">{"'Sheet1'!$L$16"}</definedName>
    <definedName name="____________a1" localSheetId="13" hidden="1">{"'Sheet1'!$L$16"}</definedName>
    <definedName name="____________a1" localSheetId="14" hidden="1">{"'Sheet1'!$L$16"}</definedName>
    <definedName name="____________a1" localSheetId="2" hidden="1">{"'Sheet1'!$L$16"}</definedName>
    <definedName name="____________a1" localSheetId="3" hidden="1">{"'Sheet1'!$L$16"}</definedName>
    <definedName name="____________a1" hidden="1">{"'Sheet1'!$L$16"}</definedName>
    <definedName name="____________a129" hidden="1">{"Offgrid",#N/A,FALSE,"OFFGRID";"Region",#N/A,FALSE,"REGION";"Offgrid -2",#N/A,FALSE,"OFFGRID";"WTP",#N/A,FALSE,"WTP";"WTP -2",#N/A,FALSE,"WTP";"Project",#N/A,FALSE,"PROJECT";"Summary -2",#N/A,FALSE,"SUMMARY"}</definedName>
    <definedName name="____________a130" hidden="1">{"Offgrid",#N/A,FALSE,"OFFGRID";"Region",#N/A,FALSE,"REGION";"Offgrid -2",#N/A,FALSE,"OFFGRID";"WTP",#N/A,FALSE,"WTP";"WTP -2",#N/A,FALSE,"WTP";"Project",#N/A,FALSE,"PROJECT";"Summary -2",#N/A,FALSE,"SUMMARY"}</definedName>
    <definedName name="____________BG12" localSheetId="15" hidden="1">{"'Sheet1'!$L$16"}</definedName>
    <definedName name="____________BG12" localSheetId="12" hidden="1">{"'Sheet1'!$L$16"}</definedName>
    <definedName name="____________BG12" localSheetId="13" hidden="1">{"'Sheet1'!$L$16"}</definedName>
    <definedName name="____________BG12" localSheetId="14" hidden="1">{"'Sheet1'!$L$16"}</definedName>
    <definedName name="____________BG12" localSheetId="2" hidden="1">{"'Sheet1'!$L$16"}</definedName>
    <definedName name="____________BG12" localSheetId="3" hidden="1">{"'Sheet1'!$L$16"}</definedName>
    <definedName name="____________BG12" hidden="1">{"'Sheet1'!$L$16"}</definedName>
    <definedName name="____________CN1" localSheetId="15" hidden="1">{"'Sheet1'!$L$16"}</definedName>
    <definedName name="____________CN1" localSheetId="12" hidden="1">{"'Sheet1'!$L$16"}</definedName>
    <definedName name="____________CN1" localSheetId="13" hidden="1">{"'Sheet1'!$L$16"}</definedName>
    <definedName name="____________CN1" localSheetId="14" hidden="1">{"'Sheet1'!$L$16"}</definedName>
    <definedName name="____________CN1" localSheetId="2" hidden="1">{"'Sheet1'!$L$16"}</definedName>
    <definedName name="____________CN1" localSheetId="3" hidden="1">{"'Sheet1'!$L$16"}</definedName>
    <definedName name="____________CN1" hidden="1">{"'Sheet1'!$L$16"}</definedName>
    <definedName name="____________DT10" localSheetId="15" hidden="1">{"'Sheet1'!$L$16"}</definedName>
    <definedName name="____________DT10" localSheetId="12" hidden="1">{"'Sheet1'!$L$16"}</definedName>
    <definedName name="____________DT10" localSheetId="13" hidden="1">{"'Sheet1'!$L$16"}</definedName>
    <definedName name="____________DT10" localSheetId="14" hidden="1">{"'Sheet1'!$L$16"}</definedName>
    <definedName name="____________DT10" localSheetId="2" hidden="1">{"'Sheet1'!$L$16"}</definedName>
    <definedName name="____________DT10" hidden="1">{"'Sheet1'!$L$16"}</definedName>
    <definedName name="____________Goi8" localSheetId="15" hidden="1">{"'Sheet1'!$L$16"}</definedName>
    <definedName name="____________Goi8" localSheetId="12" hidden="1">{"'Sheet1'!$L$16"}</definedName>
    <definedName name="____________Goi8" localSheetId="13" hidden="1">{"'Sheet1'!$L$16"}</definedName>
    <definedName name="____________Goi8" localSheetId="14" hidden="1">{"'Sheet1'!$L$16"}</definedName>
    <definedName name="____________Goi8" localSheetId="2" hidden="1">{"'Sheet1'!$L$16"}</definedName>
    <definedName name="____________Goi8" localSheetId="3" hidden="1">{"'Sheet1'!$L$16"}</definedName>
    <definedName name="____________Goi8" hidden="1">{"'Sheet1'!$L$16"}</definedName>
    <definedName name="____________Lan1" localSheetId="15" hidden="1">{"'Sheet1'!$L$16"}</definedName>
    <definedName name="____________Lan1" localSheetId="12" hidden="1">{"'Sheet1'!$L$16"}</definedName>
    <definedName name="____________Lan1" localSheetId="13" hidden="1">{"'Sheet1'!$L$16"}</definedName>
    <definedName name="____________Lan1" localSheetId="14" hidden="1">{"'Sheet1'!$L$16"}</definedName>
    <definedName name="____________Lan1" localSheetId="2" hidden="1">{"'Sheet1'!$L$16"}</definedName>
    <definedName name="____________Lan1" localSheetId="3" hidden="1">{"'Sheet1'!$L$16"}</definedName>
    <definedName name="____________Lan1" hidden="1">{"'Sheet1'!$L$16"}</definedName>
    <definedName name="____________LAN3" localSheetId="15" hidden="1">{"'Sheet1'!$L$16"}</definedName>
    <definedName name="____________LAN3" localSheetId="12" hidden="1">{"'Sheet1'!$L$16"}</definedName>
    <definedName name="____________LAN3" localSheetId="13" hidden="1">{"'Sheet1'!$L$16"}</definedName>
    <definedName name="____________LAN3" localSheetId="14" hidden="1">{"'Sheet1'!$L$16"}</definedName>
    <definedName name="____________LAN3" localSheetId="2" hidden="1">{"'Sheet1'!$L$16"}</definedName>
    <definedName name="____________LAN3" localSheetId="3" hidden="1">{"'Sheet1'!$L$16"}</definedName>
    <definedName name="____________LAN3" hidden="1">{"'Sheet1'!$L$16"}</definedName>
    <definedName name="____________m4" localSheetId="15" hidden="1">{"'Sheet1'!$L$16"}</definedName>
    <definedName name="____________m4" localSheetId="12" hidden="1">{"'Sheet1'!$L$16"}</definedName>
    <definedName name="____________m4" localSheetId="13" hidden="1">{"'Sheet1'!$L$16"}</definedName>
    <definedName name="____________m4" localSheetId="14" hidden="1">{"'Sheet1'!$L$16"}</definedName>
    <definedName name="____________m4" localSheetId="2" hidden="1">{"'Sheet1'!$L$16"}</definedName>
    <definedName name="____________m4" hidden="1">{"'Sheet1'!$L$16"}</definedName>
    <definedName name="____________NSO2" localSheetId="15" hidden="1">{"'Sheet1'!$L$16"}</definedName>
    <definedName name="____________NSO2" localSheetId="12" hidden="1">{"'Sheet1'!$L$16"}</definedName>
    <definedName name="____________NSO2" localSheetId="13" hidden="1">{"'Sheet1'!$L$16"}</definedName>
    <definedName name="____________NSO2" localSheetId="14" hidden="1">{"'Sheet1'!$L$16"}</definedName>
    <definedName name="____________NSO2" localSheetId="2" hidden="1">{"'Sheet1'!$L$16"}</definedName>
    <definedName name="____________NSO2" localSheetId="3" hidden="1">{"'Sheet1'!$L$16"}</definedName>
    <definedName name="____________NSO2" hidden="1">{"'Sheet1'!$L$16"}</definedName>
    <definedName name="____________P3" localSheetId="2" hidden="1">{#N/A,#N/A,FALSE,"特殊室（ＢＱ表）"}</definedName>
    <definedName name="____________P3" localSheetId="3" hidden="1">{#N/A,#N/A,FALSE,"特殊室（ＢＱ表）"}</definedName>
    <definedName name="____________P3" hidden="1">{#N/A,#N/A,FALSE,"特殊室（ＢＱ表）"}</definedName>
    <definedName name="____________PA3" localSheetId="15" hidden="1">{"'Sheet1'!$L$16"}</definedName>
    <definedName name="____________PA3" localSheetId="12" hidden="1">{"'Sheet1'!$L$16"}</definedName>
    <definedName name="____________PA3" localSheetId="13" hidden="1">{"'Sheet1'!$L$16"}</definedName>
    <definedName name="____________PA3" localSheetId="14" hidden="1">{"'Sheet1'!$L$16"}</definedName>
    <definedName name="____________PA3" localSheetId="2" hidden="1">{"'Sheet1'!$L$16"}</definedName>
    <definedName name="____________PA3" localSheetId="3" hidden="1">{"'Sheet1'!$L$16"}</definedName>
    <definedName name="____________PA3" hidden="1">{"'Sheet1'!$L$16"}</definedName>
    <definedName name="____________PPP3" localSheetId="2" hidden="1">{#N/A,#N/A,FALSE,"特殊室（ＢＱ表）"}</definedName>
    <definedName name="____________PPP3" localSheetId="3" hidden="1">{#N/A,#N/A,FALSE,"特殊室（ＢＱ表）"}</definedName>
    <definedName name="____________PPP3" hidden="1">{#N/A,#N/A,FALSE,"特殊室（ＢＱ表）"}</definedName>
    <definedName name="____________PPP33" localSheetId="2" hidden="1">{#N/A,#N/A,FALSE,"特殊室（ＢＱ表）"}</definedName>
    <definedName name="____________PPP33" localSheetId="3" hidden="1">{#N/A,#N/A,FALSE,"特殊室（ＢＱ表）"}</definedName>
    <definedName name="____________PPP33" hidden="1">{#N/A,#N/A,FALSE,"特殊室（ＢＱ表）"}</definedName>
    <definedName name="____________ppp34" localSheetId="2" hidden="1">{#N/A,#N/A,FALSE,"特殊室（ＢＱ表）"}</definedName>
    <definedName name="____________ppp34" localSheetId="3" hidden="1">{#N/A,#N/A,FALSE,"特殊室（ＢＱ表）"}</definedName>
    <definedName name="____________ppp34" hidden="1">{#N/A,#N/A,FALSE,"特殊室（ＢＱ表）"}</definedName>
    <definedName name="____________ppp3444" localSheetId="2" hidden="1">{#N/A,#N/A,FALSE,"特殊室（ＢＱ表）"}</definedName>
    <definedName name="____________ppp3444" localSheetId="3" hidden="1">{#N/A,#N/A,FALSE,"特殊室（ＢＱ表）"}</definedName>
    <definedName name="____________ppp3444" hidden="1">{#N/A,#N/A,FALSE,"特殊室（ＢＱ表）"}</definedName>
    <definedName name="____________SCL4" localSheetId="15" hidden="1">{"'Sheet1'!$L$16"}</definedName>
    <definedName name="____________SCL4" localSheetId="12" hidden="1">{"'Sheet1'!$L$16"}</definedName>
    <definedName name="____________SCL4" localSheetId="13" hidden="1">{"'Sheet1'!$L$16"}</definedName>
    <definedName name="____________SCL4" localSheetId="14" hidden="1">{"'Sheet1'!$L$16"}</definedName>
    <definedName name="____________SCL4" localSheetId="2" hidden="1">{"'Sheet1'!$L$16"}</definedName>
    <definedName name="____________SCL4" localSheetId="3" hidden="1">{"'Sheet1'!$L$16"}</definedName>
    <definedName name="____________SCL4" hidden="1">{"'Sheet1'!$L$16"}</definedName>
    <definedName name="____________T3" localSheetId="15" hidden="1">{"'Sheet1'!$L$16"}</definedName>
    <definedName name="____________T3" localSheetId="12" hidden="1">{"'Sheet1'!$L$16"}</definedName>
    <definedName name="____________T3" localSheetId="13" hidden="1">{"'Sheet1'!$L$16"}</definedName>
    <definedName name="____________T3" localSheetId="14" hidden="1">{"'Sheet1'!$L$16"}</definedName>
    <definedName name="____________T3" localSheetId="2" hidden="1">{"'Sheet1'!$L$16"}</definedName>
    <definedName name="____________T3" localSheetId="3" hidden="1">{"'Sheet1'!$L$16"}</definedName>
    <definedName name="____________T3" hidden="1">{"'Sheet1'!$L$16"}</definedName>
    <definedName name="____________TM2" localSheetId="15" hidden="1">{"'Sheet1'!$L$16"}</definedName>
    <definedName name="____________TM2" localSheetId="12" hidden="1">{"'Sheet1'!$L$16"}</definedName>
    <definedName name="____________TM2" localSheetId="13" hidden="1">{"'Sheet1'!$L$16"}</definedName>
    <definedName name="____________TM2" localSheetId="14" hidden="1">{"'Sheet1'!$L$16"}</definedName>
    <definedName name="____________TM2" localSheetId="2" hidden="1">{"'Sheet1'!$L$16"}</definedName>
    <definedName name="____________TM2" localSheetId="3" hidden="1">{"'Sheet1'!$L$16"}</definedName>
    <definedName name="____________TM2" hidden="1">{"'Sheet1'!$L$16"}</definedName>
    <definedName name="____________tt3" localSheetId="15" hidden="1">{"'Sheet1'!$L$16"}</definedName>
    <definedName name="____________tt3" localSheetId="12" hidden="1">{"'Sheet1'!$L$16"}</definedName>
    <definedName name="____________tt3" localSheetId="13" hidden="1">{"'Sheet1'!$L$16"}</definedName>
    <definedName name="____________tt3" localSheetId="14" hidden="1">{"'Sheet1'!$L$16"}</definedName>
    <definedName name="____________tt3" localSheetId="2" hidden="1">{"'Sheet1'!$L$16"}</definedName>
    <definedName name="____________tt3" localSheetId="3" hidden="1">{"'Sheet1'!$L$16"}</definedName>
    <definedName name="____________tt3" hidden="1">{"'Sheet1'!$L$16"}</definedName>
    <definedName name="____________tu4" localSheetId="15" hidden="1">{"'Sheet1'!$L$16"}</definedName>
    <definedName name="____________tu4" localSheetId="12" hidden="1">{"'Sheet1'!$L$16"}</definedName>
    <definedName name="____________tu4" localSheetId="13" hidden="1">{"'Sheet1'!$L$16"}</definedName>
    <definedName name="____________tu4" localSheetId="14" hidden="1">{"'Sheet1'!$L$16"}</definedName>
    <definedName name="____________tu4" localSheetId="2" hidden="1">{"'Sheet1'!$L$16"}</definedName>
    <definedName name="____________tu4" localSheetId="3" hidden="1">{"'Sheet1'!$L$16"}</definedName>
    <definedName name="____________tu4" hidden="1">{"'Sheet1'!$L$16"}</definedName>
    <definedName name="____________TV2" localSheetId="15" hidden="1">{"'Sheet1'!$L$16"}</definedName>
    <definedName name="____________TV2" localSheetId="12" hidden="1">{"'Sheet1'!$L$16"}</definedName>
    <definedName name="____________TV2" localSheetId="13" hidden="1">{"'Sheet1'!$L$16"}</definedName>
    <definedName name="____________TV2" localSheetId="14" hidden="1">{"'Sheet1'!$L$16"}</definedName>
    <definedName name="____________TV2" localSheetId="2" hidden="1">{"'Sheet1'!$L$16"}</definedName>
    <definedName name="____________TV2" hidden="1">{"'Sheet1'!$L$16"}</definedName>
    <definedName name="____________TH1" localSheetId="15" hidden="1">{"'Sheet1'!$L$16"}</definedName>
    <definedName name="____________TH1" localSheetId="12" hidden="1">{"'Sheet1'!$L$16"}</definedName>
    <definedName name="____________TH1" localSheetId="13" hidden="1">{"'Sheet1'!$L$16"}</definedName>
    <definedName name="____________TH1" localSheetId="14" hidden="1">{"'Sheet1'!$L$16"}</definedName>
    <definedName name="____________TH1" localSheetId="2" hidden="1">{"'Sheet1'!$L$16"}</definedName>
    <definedName name="____________TH1" hidden="1">{"'Sheet1'!$L$16"}</definedName>
    <definedName name="____________THT11" localSheetId="15" hidden="1">{"'Sheet1'!$L$16"}</definedName>
    <definedName name="____________THT11" localSheetId="12" hidden="1">{"'Sheet1'!$L$16"}</definedName>
    <definedName name="____________THT11" localSheetId="13" hidden="1">{"'Sheet1'!$L$16"}</definedName>
    <definedName name="____________THT11" localSheetId="14" hidden="1">{"'Sheet1'!$L$16"}</definedName>
    <definedName name="____________THT11" localSheetId="2" hidden="1">{"'Sheet1'!$L$16"}</definedName>
    <definedName name="____________THT11" hidden="1">{"'Sheet1'!$L$16"}</definedName>
    <definedName name="____________VT3" localSheetId="15" hidden="1">{"'Sheet1'!$L$16"}</definedName>
    <definedName name="____________VT3" localSheetId="12" hidden="1">{"'Sheet1'!$L$16"}</definedName>
    <definedName name="____________VT3" localSheetId="13" hidden="1">{"'Sheet1'!$L$16"}</definedName>
    <definedName name="____________VT3" localSheetId="14" hidden="1">{"'Sheet1'!$L$16"}</definedName>
    <definedName name="____________VT3" localSheetId="2" hidden="1">{"'Sheet1'!$L$16"}</definedName>
    <definedName name="____________VT3" hidden="1">{"'Sheet1'!$L$16"}</definedName>
    <definedName name="____________xlfn.BAHTTEXT" hidden="1">#NAME?</definedName>
    <definedName name="___________a1" localSheetId="15" hidden="1">{"'Sheet1'!$L$16"}</definedName>
    <definedName name="___________a1" localSheetId="12" hidden="1">{"'Sheet1'!$L$16"}</definedName>
    <definedName name="___________a1" localSheetId="13" hidden="1">{"'Sheet1'!$L$16"}</definedName>
    <definedName name="___________a1" localSheetId="14" hidden="1">{"'Sheet1'!$L$16"}</definedName>
    <definedName name="___________a1" localSheetId="2" hidden="1">{"'Sheet1'!$L$16"}</definedName>
    <definedName name="___________a1" localSheetId="3" hidden="1">{"'Sheet1'!$L$16"}</definedName>
    <definedName name="___________a1" hidden="1">{"'Sheet1'!$L$16"}</definedName>
    <definedName name="___________a129" hidden="1">{"Offgrid",#N/A,FALSE,"OFFGRID";"Region",#N/A,FALSE,"REGION";"Offgrid -2",#N/A,FALSE,"OFFGRID";"WTP",#N/A,FALSE,"WTP";"WTP -2",#N/A,FALSE,"WTP";"Project",#N/A,FALSE,"PROJECT";"Summary -2",#N/A,FALSE,"SUMMARY"}</definedName>
    <definedName name="___________a130" hidden="1">{"Offgrid",#N/A,FALSE,"OFFGRID";"Region",#N/A,FALSE,"REGION";"Offgrid -2",#N/A,FALSE,"OFFGRID";"WTP",#N/A,FALSE,"WTP";"WTP -2",#N/A,FALSE,"WTP";"Project",#N/A,FALSE,"PROJECT";"Summary -2",#N/A,FALSE,"SUMMARY"}</definedName>
    <definedName name="___________a2" localSheetId="15" hidden="1">{"'Sheet1'!$L$16"}</definedName>
    <definedName name="___________a2" localSheetId="12" hidden="1">{"'Sheet1'!$L$16"}</definedName>
    <definedName name="___________a2" localSheetId="13" hidden="1">{"'Sheet1'!$L$16"}</definedName>
    <definedName name="___________a2" localSheetId="14" hidden="1">{"'Sheet1'!$L$16"}</definedName>
    <definedName name="___________a2" localSheetId="2" hidden="1">{"'Sheet1'!$L$16"}</definedName>
    <definedName name="___________a2" hidden="1">{"'Sheet1'!$L$16"}</definedName>
    <definedName name="___________BG12" localSheetId="15" hidden="1">{"'Sheet1'!$L$16"}</definedName>
    <definedName name="___________BG12" localSheetId="12" hidden="1">{"'Sheet1'!$L$16"}</definedName>
    <definedName name="___________BG12" localSheetId="13" hidden="1">{"'Sheet1'!$L$16"}</definedName>
    <definedName name="___________BG12" localSheetId="14" hidden="1">{"'Sheet1'!$L$16"}</definedName>
    <definedName name="___________BG12" localSheetId="2" hidden="1">{"'Sheet1'!$L$16"}</definedName>
    <definedName name="___________BG12" localSheetId="3" hidden="1">{"'Sheet1'!$L$16"}</definedName>
    <definedName name="___________BG12" hidden="1">{"'Sheet1'!$L$16"}</definedName>
    <definedName name="___________CN1" localSheetId="15" hidden="1">{"'Sheet1'!$L$16"}</definedName>
    <definedName name="___________CN1" localSheetId="12" hidden="1">{"'Sheet1'!$L$16"}</definedName>
    <definedName name="___________CN1" localSheetId="13" hidden="1">{"'Sheet1'!$L$16"}</definedName>
    <definedName name="___________CN1" localSheetId="14" hidden="1">{"'Sheet1'!$L$16"}</definedName>
    <definedName name="___________CN1" localSheetId="2" hidden="1">{"'Sheet1'!$L$16"}</definedName>
    <definedName name="___________CN1" localSheetId="3" hidden="1">{"'Sheet1'!$L$16"}</definedName>
    <definedName name="___________CN1" hidden="1">{"'Sheet1'!$L$16"}</definedName>
    <definedName name="___________DT10" localSheetId="15" hidden="1">{"'Sheet1'!$L$16"}</definedName>
    <definedName name="___________DT10" localSheetId="12" hidden="1">{"'Sheet1'!$L$16"}</definedName>
    <definedName name="___________DT10" localSheetId="13" hidden="1">{"'Sheet1'!$L$16"}</definedName>
    <definedName name="___________DT10" localSheetId="14" hidden="1">{"'Sheet1'!$L$16"}</definedName>
    <definedName name="___________DT10" localSheetId="2" hidden="1">{"'Sheet1'!$L$16"}</definedName>
    <definedName name="___________DT10" hidden="1">{"'Sheet1'!$L$16"}</definedName>
    <definedName name="___________Goi8" localSheetId="15" hidden="1">{"'Sheet1'!$L$16"}</definedName>
    <definedName name="___________Goi8" localSheetId="12" hidden="1">{"'Sheet1'!$L$16"}</definedName>
    <definedName name="___________Goi8" localSheetId="13" hidden="1">{"'Sheet1'!$L$16"}</definedName>
    <definedName name="___________Goi8" localSheetId="14" hidden="1">{"'Sheet1'!$L$16"}</definedName>
    <definedName name="___________Goi8" localSheetId="2" hidden="1">{"'Sheet1'!$L$16"}</definedName>
    <definedName name="___________Goi8" localSheetId="3" hidden="1">{"'Sheet1'!$L$16"}</definedName>
    <definedName name="___________Goi8" hidden="1">{"'Sheet1'!$L$16"}</definedName>
    <definedName name="___________h1" localSheetId="15" hidden="1">{"'Sheet1'!$L$16"}</definedName>
    <definedName name="___________h1" localSheetId="12" hidden="1">{"'Sheet1'!$L$16"}</definedName>
    <definedName name="___________h1" localSheetId="13" hidden="1">{"'Sheet1'!$L$16"}</definedName>
    <definedName name="___________h1" localSheetId="14" hidden="1">{"'Sheet1'!$L$16"}</definedName>
    <definedName name="___________h1" localSheetId="2" hidden="1">{"'Sheet1'!$L$16"}</definedName>
    <definedName name="___________h1" hidden="1">{"'Sheet1'!$L$16"}</definedName>
    <definedName name="___________hu1" localSheetId="15" hidden="1">{"'Sheet1'!$L$16"}</definedName>
    <definedName name="___________hu1" localSheetId="12" hidden="1">{"'Sheet1'!$L$16"}</definedName>
    <definedName name="___________hu1" localSheetId="13" hidden="1">{"'Sheet1'!$L$16"}</definedName>
    <definedName name="___________hu1" localSheetId="14" hidden="1">{"'Sheet1'!$L$16"}</definedName>
    <definedName name="___________hu1" localSheetId="2" hidden="1">{"'Sheet1'!$L$16"}</definedName>
    <definedName name="___________hu1" hidden="1">{"'Sheet1'!$L$16"}</definedName>
    <definedName name="___________hu2" localSheetId="15" hidden="1">{"'Sheet1'!$L$16"}</definedName>
    <definedName name="___________hu2" localSheetId="12" hidden="1">{"'Sheet1'!$L$16"}</definedName>
    <definedName name="___________hu2" localSheetId="13" hidden="1">{"'Sheet1'!$L$16"}</definedName>
    <definedName name="___________hu2" localSheetId="14" hidden="1">{"'Sheet1'!$L$16"}</definedName>
    <definedName name="___________hu2" localSheetId="2" hidden="1">{"'Sheet1'!$L$16"}</definedName>
    <definedName name="___________hu2" hidden="1">{"'Sheet1'!$L$16"}</definedName>
    <definedName name="___________hu5" localSheetId="15" hidden="1">{"'Sheet1'!$L$16"}</definedName>
    <definedName name="___________hu5" localSheetId="12" hidden="1">{"'Sheet1'!$L$16"}</definedName>
    <definedName name="___________hu5" localSheetId="13" hidden="1">{"'Sheet1'!$L$16"}</definedName>
    <definedName name="___________hu5" localSheetId="14" hidden="1">{"'Sheet1'!$L$16"}</definedName>
    <definedName name="___________hu5" localSheetId="2" hidden="1">{"'Sheet1'!$L$16"}</definedName>
    <definedName name="___________hu5" hidden="1">{"'Sheet1'!$L$16"}</definedName>
    <definedName name="___________hu6" localSheetId="15" hidden="1">{"'Sheet1'!$L$16"}</definedName>
    <definedName name="___________hu6" localSheetId="12" hidden="1">{"'Sheet1'!$L$16"}</definedName>
    <definedName name="___________hu6" localSheetId="13" hidden="1">{"'Sheet1'!$L$16"}</definedName>
    <definedName name="___________hu6" localSheetId="14" hidden="1">{"'Sheet1'!$L$16"}</definedName>
    <definedName name="___________hu6" localSheetId="2" hidden="1">{"'Sheet1'!$L$16"}</definedName>
    <definedName name="___________hu6" hidden="1">{"'Sheet1'!$L$16"}</definedName>
    <definedName name="___________hu7" localSheetId="15" hidden="1">{"'Sheet1'!$L$16"}</definedName>
    <definedName name="___________hu7" localSheetId="12" hidden="1">{"'Sheet1'!$L$16"}</definedName>
    <definedName name="___________hu7" localSheetId="13" hidden="1">{"'Sheet1'!$L$16"}</definedName>
    <definedName name="___________hu7" localSheetId="14" hidden="1">{"'Sheet1'!$L$16"}</definedName>
    <definedName name="___________hu7" localSheetId="2" hidden="1">{"'Sheet1'!$L$16"}</definedName>
    <definedName name="___________hu7" hidden="1">{"'Sheet1'!$L$16"}</definedName>
    <definedName name="___________Lan1" localSheetId="15" hidden="1">{"'Sheet1'!$L$16"}</definedName>
    <definedName name="___________Lan1" localSheetId="12" hidden="1">{"'Sheet1'!$L$16"}</definedName>
    <definedName name="___________Lan1" localSheetId="13" hidden="1">{"'Sheet1'!$L$16"}</definedName>
    <definedName name="___________Lan1" localSheetId="14" hidden="1">{"'Sheet1'!$L$16"}</definedName>
    <definedName name="___________Lan1" localSheetId="2" hidden="1">{"'Sheet1'!$L$16"}</definedName>
    <definedName name="___________Lan1" hidden="1">{"'Sheet1'!$L$16"}</definedName>
    <definedName name="___________LAN3" localSheetId="15" hidden="1">{"'Sheet1'!$L$16"}</definedName>
    <definedName name="___________LAN3" localSheetId="12" hidden="1">{"'Sheet1'!$L$16"}</definedName>
    <definedName name="___________LAN3" localSheetId="13" hidden="1">{"'Sheet1'!$L$16"}</definedName>
    <definedName name="___________LAN3" localSheetId="14" hidden="1">{"'Sheet1'!$L$16"}</definedName>
    <definedName name="___________LAN3" localSheetId="2" hidden="1">{"'Sheet1'!$L$16"}</definedName>
    <definedName name="___________LAN3" hidden="1">{"'Sheet1'!$L$16"}</definedName>
    <definedName name="___________m4" localSheetId="15" hidden="1">{"'Sheet1'!$L$16"}</definedName>
    <definedName name="___________m4" localSheetId="12" hidden="1">{"'Sheet1'!$L$16"}</definedName>
    <definedName name="___________m4" localSheetId="13" hidden="1">{"'Sheet1'!$L$16"}</definedName>
    <definedName name="___________m4" localSheetId="14" hidden="1">{"'Sheet1'!$L$16"}</definedName>
    <definedName name="___________m4" localSheetId="2" hidden="1">{"'Sheet1'!$L$16"}</definedName>
    <definedName name="___________m4" hidden="1">{"'Sheet1'!$L$16"}</definedName>
    <definedName name="___________NO1" hidden="1">#REF!</definedName>
    <definedName name="___________NO2" hidden="1">#REF!</definedName>
    <definedName name="___________NSO2" localSheetId="15" hidden="1">{"'Sheet1'!$L$16"}</definedName>
    <definedName name="___________NSO2" localSheetId="12" hidden="1">{"'Sheet1'!$L$16"}</definedName>
    <definedName name="___________NSO2" localSheetId="13" hidden="1">{"'Sheet1'!$L$16"}</definedName>
    <definedName name="___________NSO2" localSheetId="14" hidden="1">{"'Sheet1'!$L$16"}</definedName>
    <definedName name="___________NSO2" localSheetId="2" hidden="1">{"'Sheet1'!$L$16"}</definedName>
    <definedName name="___________NSO2" hidden="1">{"'Sheet1'!$L$16"}</definedName>
    <definedName name="___________PA3" localSheetId="15" hidden="1">{"'Sheet1'!$L$16"}</definedName>
    <definedName name="___________PA3" localSheetId="12" hidden="1">{"'Sheet1'!$L$16"}</definedName>
    <definedName name="___________PA3" localSheetId="13" hidden="1">{"'Sheet1'!$L$16"}</definedName>
    <definedName name="___________PA3" localSheetId="14" hidden="1">{"'Sheet1'!$L$16"}</definedName>
    <definedName name="___________PA3" localSheetId="2" hidden="1">{"'Sheet1'!$L$16"}</definedName>
    <definedName name="___________PA3" localSheetId="3" hidden="1">{"'Sheet1'!$L$16"}</definedName>
    <definedName name="___________PA3" hidden="1">{"'Sheet1'!$L$16"}</definedName>
    <definedName name="___________SCL4" localSheetId="15" hidden="1">{"'Sheet1'!$L$16"}</definedName>
    <definedName name="___________SCL4" localSheetId="12" hidden="1">{"'Sheet1'!$L$16"}</definedName>
    <definedName name="___________SCL4" localSheetId="13" hidden="1">{"'Sheet1'!$L$16"}</definedName>
    <definedName name="___________SCL4" localSheetId="14" hidden="1">{"'Sheet1'!$L$16"}</definedName>
    <definedName name="___________SCL4" localSheetId="2" hidden="1">{"'Sheet1'!$L$16"}</definedName>
    <definedName name="___________SCL4" localSheetId="3" hidden="1">{"'Sheet1'!$L$16"}</definedName>
    <definedName name="___________SCL4" hidden="1">{"'Sheet1'!$L$16"}</definedName>
    <definedName name="___________T10" localSheetId="15" hidden="1">{"'Sheet1'!$L$16"}</definedName>
    <definedName name="___________T10" localSheetId="12" hidden="1">{"'Sheet1'!$L$16"}</definedName>
    <definedName name="___________T10" localSheetId="13" hidden="1">{"'Sheet1'!$L$16"}</definedName>
    <definedName name="___________T10" localSheetId="14" hidden="1">{"'Sheet1'!$L$16"}</definedName>
    <definedName name="___________T10" localSheetId="2" hidden="1">{"'Sheet1'!$L$16"}</definedName>
    <definedName name="___________T10" hidden="1">{"'Sheet1'!$L$16"}</definedName>
    <definedName name="___________TM2" localSheetId="15" hidden="1">{"'Sheet1'!$L$16"}</definedName>
    <definedName name="___________TM2" localSheetId="12" hidden="1">{"'Sheet1'!$L$16"}</definedName>
    <definedName name="___________TM2" localSheetId="13" hidden="1">{"'Sheet1'!$L$16"}</definedName>
    <definedName name="___________TM2" localSheetId="14" hidden="1">{"'Sheet1'!$L$16"}</definedName>
    <definedName name="___________TM2" localSheetId="2" hidden="1">{"'Sheet1'!$L$16"}</definedName>
    <definedName name="___________TM2" hidden="1">{"'Sheet1'!$L$16"}</definedName>
    <definedName name="___________tt3" localSheetId="15" hidden="1">{"'Sheet1'!$L$16"}</definedName>
    <definedName name="___________tt3" localSheetId="12" hidden="1">{"'Sheet1'!$L$16"}</definedName>
    <definedName name="___________tt3" localSheetId="13" hidden="1">{"'Sheet1'!$L$16"}</definedName>
    <definedName name="___________tt3" localSheetId="14" hidden="1">{"'Sheet1'!$L$16"}</definedName>
    <definedName name="___________tt3" localSheetId="2" hidden="1">{"'Sheet1'!$L$16"}</definedName>
    <definedName name="___________tt3" hidden="1">{"'Sheet1'!$L$16"}</definedName>
    <definedName name="___________tu4" localSheetId="15" hidden="1">{"'Sheet1'!$L$16"}</definedName>
    <definedName name="___________tu4" localSheetId="12" hidden="1">{"'Sheet1'!$L$16"}</definedName>
    <definedName name="___________tu4" localSheetId="13" hidden="1">{"'Sheet1'!$L$16"}</definedName>
    <definedName name="___________tu4" localSheetId="14" hidden="1">{"'Sheet1'!$L$16"}</definedName>
    <definedName name="___________tu4" localSheetId="2" hidden="1">{"'Sheet1'!$L$16"}</definedName>
    <definedName name="___________tu4" localSheetId="3" hidden="1">{"'Sheet1'!$L$16"}</definedName>
    <definedName name="___________tu4" hidden="1">{"'Sheet1'!$L$16"}</definedName>
    <definedName name="___________TV2" localSheetId="15" hidden="1">{"'Sheet1'!$L$16"}</definedName>
    <definedName name="___________TV2" localSheetId="12" hidden="1">{"'Sheet1'!$L$16"}</definedName>
    <definedName name="___________TV2" localSheetId="13" hidden="1">{"'Sheet1'!$L$16"}</definedName>
    <definedName name="___________TV2" localSheetId="14" hidden="1">{"'Sheet1'!$L$16"}</definedName>
    <definedName name="___________TV2" localSheetId="2" hidden="1">{"'Sheet1'!$L$16"}</definedName>
    <definedName name="___________TV2" hidden="1">{"'Sheet1'!$L$16"}</definedName>
    <definedName name="___________THT11" localSheetId="15" hidden="1">{"'Sheet1'!$L$16"}</definedName>
    <definedName name="___________THT11" localSheetId="12" hidden="1">{"'Sheet1'!$L$16"}</definedName>
    <definedName name="___________THT11" localSheetId="13" hidden="1">{"'Sheet1'!$L$16"}</definedName>
    <definedName name="___________THT11" localSheetId="14" hidden="1">{"'Sheet1'!$L$16"}</definedName>
    <definedName name="___________THT11" localSheetId="2" hidden="1">{"'Sheet1'!$L$16"}</definedName>
    <definedName name="___________THT11" hidden="1">{"'Sheet1'!$L$16"}</definedName>
    <definedName name="___________VT3" localSheetId="15" hidden="1">{"'Sheet1'!$L$16"}</definedName>
    <definedName name="___________VT3" localSheetId="12" hidden="1">{"'Sheet1'!$L$16"}</definedName>
    <definedName name="___________VT3" localSheetId="13" hidden="1">{"'Sheet1'!$L$16"}</definedName>
    <definedName name="___________VT3" localSheetId="14" hidden="1">{"'Sheet1'!$L$16"}</definedName>
    <definedName name="___________VT3" localSheetId="2" hidden="1">{"'Sheet1'!$L$16"}</definedName>
    <definedName name="___________VT3" hidden="1">{"'Sheet1'!$L$16"}</definedName>
    <definedName name="___________xlfn.BAHTTEXT" hidden="1">#NAME?</definedName>
    <definedName name="__________a1" localSheetId="15" hidden="1">{"'Sheet1'!$L$16"}</definedName>
    <definedName name="__________a1" localSheetId="12" hidden="1">{"'Sheet1'!$L$16"}</definedName>
    <definedName name="__________a1" localSheetId="13" hidden="1">{"'Sheet1'!$L$16"}</definedName>
    <definedName name="__________a1" localSheetId="14" hidden="1">{"'Sheet1'!$L$16"}</definedName>
    <definedName name="__________a1" localSheetId="2" hidden="1">{"'Sheet1'!$L$16"}</definedName>
    <definedName name="__________a1" localSheetId="3" hidden="1">{"'Sheet1'!$L$16"}</definedName>
    <definedName name="__________a1" hidden="1">{"'Sheet1'!$L$16"}</definedName>
    <definedName name="__________a129" hidden="1">{"Offgrid",#N/A,FALSE,"OFFGRID";"Region",#N/A,FALSE,"REGION";"Offgrid -2",#N/A,FALSE,"OFFGRID";"WTP",#N/A,FALSE,"WTP";"WTP -2",#N/A,FALSE,"WTP";"Project",#N/A,FALSE,"PROJECT";"Summary -2",#N/A,FALSE,"SUMMARY"}</definedName>
    <definedName name="__________a130" hidden="1">{"Offgrid",#N/A,FALSE,"OFFGRID";"Region",#N/A,FALSE,"REGION";"Offgrid -2",#N/A,FALSE,"OFFGRID";"WTP",#N/A,FALSE,"WTP";"WTP -2",#N/A,FALSE,"WTP";"Project",#N/A,FALSE,"PROJECT";"Summary -2",#N/A,FALSE,"SUMMARY"}</definedName>
    <definedName name="__________a2" localSheetId="15" hidden="1">{"'Sheet1'!$L$16"}</definedName>
    <definedName name="__________a2" localSheetId="12" hidden="1">{"'Sheet1'!$L$16"}</definedName>
    <definedName name="__________a2" localSheetId="13" hidden="1">{"'Sheet1'!$L$16"}</definedName>
    <definedName name="__________a2" localSheetId="14" hidden="1">{"'Sheet1'!$L$16"}</definedName>
    <definedName name="__________a2" localSheetId="2" hidden="1">{"'Sheet1'!$L$16"}</definedName>
    <definedName name="__________a2" hidden="1">{"'Sheet1'!$L$16"}</definedName>
    <definedName name="__________BG12" localSheetId="15" hidden="1">{"'Sheet1'!$L$16"}</definedName>
    <definedName name="__________BG12" localSheetId="12" hidden="1">{"'Sheet1'!$L$16"}</definedName>
    <definedName name="__________BG12" localSheetId="13" hidden="1">{"'Sheet1'!$L$16"}</definedName>
    <definedName name="__________BG12" localSheetId="14" hidden="1">{"'Sheet1'!$L$16"}</definedName>
    <definedName name="__________BG12" localSheetId="2" hidden="1">{"'Sheet1'!$L$16"}</definedName>
    <definedName name="__________BG12" localSheetId="3" hidden="1">{"'Sheet1'!$L$16"}</definedName>
    <definedName name="__________BG12" hidden="1">{"'Sheet1'!$L$16"}</definedName>
    <definedName name="__________CN1" localSheetId="15" hidden="1">{"'Sheet1'!$L$16"}</definedName>
    <definedName name="__________CN1" localSheetId="12" hidden="1">{"'Sheet1'!$L$16"}</definedName>
    <definedName name="__________CN1" localSheetId="13" hidden="1">{"'Sheet1'!$L$16"}</definedName>
    <definedName name="__________CN1" localSheetId="14" hidden="1">{"'Sheet1'!$L$16"}</definedName>
    <definedName name="__________CN1" localSheetId="2" hidden="1">{"'Sheet1'!$L$16"}</definedName>
    <definedName name="__________CN1" localSheetId="3" hidden="1">{"'Sheet1'!$L$16"}</definedName>
    <definedName name="__________CN1" hidden="1">{"'Sheet1'!$L$16"}</definedName>
    <definedName name="__________d1500" localSheetId="15" hidden="1">{"'Sheet1'!$L$16"}</definedName>
    <definedName name="__________d1500" localSheetId="12" hidden="1">{"'Sheet1'!$L$16"}</definedName>
    <definedName name="__________d1500" localSheetId="13" hidden="1">{"'Sheet1'!$L$16"}</definedName>
    <definedName name="__________d1500" localSheetId="14" hidden="1">{"'Sheet1'!$L$16"}</definedName>
    <definedName name="__________d1500" localSheetId="2" hidden="1">{"'Sheet1'!$L$16"}</definedName>
    <definedName name="__________d1500" hidden="1">{"'Sheet1'!$L$16"}</definedName>
    <definedName name="__________DT10" localSheetId="15" hidden="1">{"'Sheet1'!$L$16"}</definedName>
    <definedName name="__________DT10" localSheetId="12" hidden="1">{"'Sheet1'!$L$16"}</definedName>
    <definedName name="__________DT10" localSheetId="13" hidden="1">{"'Sheet1'!$L$16"}</definedName>
    <definedName name="__________DT10" localSheetId="14" hidden="1">{"'Sheet1'!$L$16"}</definedName>
    <definedName name="__________DT10" localSheetId="2" hidden="1">{"'Sheet1'!$L$16"}</definedName>
    <definedName name="__________DT10" hidden="1">{"'Sheet1'!$L$16"}</definedName>
    <definedName name="__________Goi8" localSheetId="15" hidden="1">{"'Sheet1'!$L$16"}</definedName>
    <definedName name="__________Goi8" localSheetId="12" hidden="1">{"'Sheet1'!$L$16"}</definedName>
    <definedName name="__________Goi8" localSheetId="13" hidden="1">{"'Sheet1'!$L$16"}</definedName>
    <definedName name="__________Goi8" localSheetId="14" hidden="1">{"'Sheet1'!$L$16"}</definedName>
    <definedName name="__________Goi8" localSheetId="2" hidden="1">{"'Sheet1'!$L$16"}</definedName>
    <definedName name="__________Goi8" localSheetId="3" hidden="1">{"'Sheet1'!$L$16"}</definedName>
    <definedName name="__________Goi8" hidden="1">{"'Sheet1'!$L$16"}</definedName>
    <definedName name="__________h1" localSheetId="15" hidden="1">{"'Sheet1'!$L$16"}</definedName>
    <definedName name="__________h1" localSheetId="12" hidden="1">{"'Sheet1'!$L$16"}</definedName>
    <definedName name="__________h1" localSheetId="13" hidden="1">{"'Sheet1'!$L$16"}</definedName>
    <definedName name="__________h1" localSheetId="14" hidden="1">{"'Sheet1'!$L$16"}</definedName>
    <definedName name="__________h1" localSheetId="2" hidden="1">{"'Sheet1'!$L$16"}</definedName>
    <definedName name="__________h1" hidden="1">{"'Sheet1'!$L$16"}</definedName>
    <definedName name="__________hu1" localSheetId="15" hidden="1">{"'Sheet1'!$L$16"}</definedName>
    <definedName name="__________hu1" localSheetId="12" hidden="1">{"'Sheet1'!$L$16"}</definedName>
    <definedName name="__________hu1" localSheetId="13" hidden="1">{"'Sheet1'!$L$16"}</definedName>
    <definedName name="__________hu1" localSheetId="14" hidden="1">{"'Sheet1'!$L$16"}</definedName>
    <definedName name="__________hu1" localSheetId="2" hidden="1">{"'Sheet1'!$L$16"}</definedName>
    <definedName name="__________hu1" hidden="1">{"'Sheet1'!$L$16"}</definedName>
    <definedName name="__________hu2" localSheetId="15" hidden="1">{"'Sheet1'!$L$16"}</definedName>
    <definedName name="__________hu2" localSheetId="12" hidden="1">{"'Sheet1'!$L$16"}</definedName>
    <definedName name="__________hu2" localSheetId="13" hidden="1">{"'Sheet1'!$L$16"}</definedName>
    <definedName name="__________hu2" localSheetId="14" hidden="1">{"'Sheet1'!$L$16"}</definedName>
    <definedName name="__________hu2" localSheetId="2" hidden="1">{"'Sheet1'!$L$16"}</definedName>
    <definedName name="__________hu2" hidden="1">{"'Sheet1'!$L$16"}</definedName>
    <definedName name="__________hu5" localSheetId="15" hidden="1">{"'Sheet1'!$L$16"}</definedName>
    <definedName name="__________hu5" localSheetId="12" hidden="1">{"'Sheet1'!$L$16"}</definedName>
    <definedName name="__________hu5" localSheetId="13" hidden="1">{"'Sheet1'!$L$16"}</definedName>
    <definedName name="__________hu5" localSheetId="14" hidden="1">{"'Sheet1'!$L$16"}</definedName>
    <definedName name="__________hu5" localSheetId="2" hidden="1">{"'Sheet1'!$L$16"}</definedName>
    <definedName name="__________hu5" hidden="1">{"'Sheet1'!$L$16"}</definedName>
    <definedName name="__________hu6" localSheetId="15" hidden="1">{"'Sheet1'!$L$16"}</definedName>
    <definedName name="__________hu6" localSheetId="12" hidden="1">{"'Sheet1'!$L$16"}</definedName>
    <definedName name="__________hu6" localSheetId="13" hidden="1">{"'Sheet1'!$L$16"}</definedName>
    <definedName name="__________hu6" localSheetId="14" hidden="1">{"'Sheet1'!$L$16"}</definedName>
    <definedName name="__________hu6" localSheetId="2" hidden="1">{"'Sheet1'!$L$16"}</definedName>
    <definedName name="__________hu6" hidden="1">{"'Sheet1'!$L$16"}</definedName>
    <definedName name="__________hu7" localSheetId="15" hidden="1">{"'Sheet1'!$L$16"}</definedName>
    <definedName name="__________hu7" localSheetId="12" hidden="1">{"'Sheet1'!$L$16"}</definedName>
    <definedName name="__________hu7" localSheetId="13" hidden="1">{"'Sheet1'!$L$16"}</definedName>
    <definedName name="__________hu7" localSheetId="14" hidden="1">{"'Sheet1'!$L$16"}</definedName>
    <definedName name="__________hu7" localSheetId="2" hidden="1">{"'Sheet1'!$L$16"}</definedName>
    <definedName name="__________hu7" hidden="1">{"'Sheet1'!$L$16"}</definedName>
    <definedName name="__________Lan1" localSheetId="15" hidden="1">{"'Sheet1'!$L$16"}</definedName>
    <definedName name="__________Lan1" localSheetId="12" hidden="1">{"'Sheet1'!$L$16"}</definedName>
    <definedName name="__________Lan1" localSheetId="13" hidden="1">{"'Sheet1'!$L$16"}</definedName>
    <definedName name="__________Lan1" localSheetId="14" hidden="1">{"'Sheet1'!$L$16"}</definedName>
    <definedName name="__________Lan1" localSheetId="2" hidden="1">{"'Sheet1'!$L$16"}</definedName>
    <definedName name="__________Lan1" hidden="1">{"'Sheet1'!$L$16"}</definedName>
    <definedName name="__________LAN3" localSheetId="15" hidden="1">{"'Sheet1'!$L$16"}</definedName>
    <definedName name="__________LAN3" localSheetId="12" hidden="1">{"'Sheet1'!$L$16"}</definedName>
    <definedName name="__________LAN3" localSheetId="13" hidden="1">{"'Sheet1'!$L$16"}</definedName>
    <definedName name="__________LAN3" localSheetId="14" hidden="1">{"'Sheet1'!$L$16"}</definedName>
    <definedName name="__________LAN3" localSheetId="2" hidden="1">{"'Sheet1'!$L$16"}</definedName>
    <definedName name="__________LAN3" hidden="1">{"'Sheet1'!$L$16"}</definedName>
    <definedName name="__________m4" localSheetId="15" hidden="1">{"'Sheet1'!$L$16"}</definedName>
    <definedName name="__________m4" localSheetId="12" hidden="1">{"'Sheet1'!$L$16"}</definedName>
    <definedName name="__________m4" localSheetId="13" hidden="1">{"'Sheet1'!$L$16"}</definedName>
    <definedName name="__________m4" localSheetId="14" hidden="1">{"'Sheet1'!$L$16"}</definedName>
    <definedName name="__________m4" localSheetId="2" hidden="1">{"'Sheet1'!$L$16"}</definedName>
    <definedName name="__________m4" hidden="1">{"'Sheet1'!$L$16"}</definedName>
    <definedName name="__________NO1" hidden="1">#REF!</definedName>
    <definedName name="__________NO2" hidden="1">#REF!</definedName>
    <definedName name="__________NSO2" localSheetId="15" hidden="1">{"'Sheet1'!$L$16"}</definedName>
    <definedName name="__________NSO2" localSheetId="12" hidden="1">{"'Sheet1'!$L$16"}</definedName>
    <definedName name="__________NSO2" localSheetId="13" hidden="1">{"'Sheet1'!$L$16"}</definedName>
    <definedName name="__________NSO2" localSheetId="14" hidden="1">{"'Sheet1'!$L$16"}</definedName>
    <definedName name="__________NSO2" localSheetId="2" hidden="1">{"'Sheet1'!$L$16"}</definedName>
    <definedName name="__________NSO2" hidden="1">{"'Sheet1'!$L$16"}</definedName>
    <definedName name="__________P3" localSheetId="2" hidden="1">{#N/A,#N/A,FALSE,"特殊室（ＢＱ表）"}</definedName>
    <definedName name="__________P3" localSheetId="3" hidden="1">{#N/A,#N/A,FALSE,"特殊室（ＢＱ表）"}</definedName>
    <definedName name="__________P3" hidden="1">{#N/A,#N/A,FALSE,"特殊室（ＢＱ表）"}</definedName>
    <definedName name="__________PA3" localSheetId="15" hidden="1">{"'Sheet1'!$L$16"}</definedName>
    <definedName name="__________PA3" localSheetId="12" hidden="1">{"'Sheet1'!$L$16"}</definedName>
    <definedName name="__________PA3" localSheetId="13" hidden="1">{"'Sheet1'!$L$16"}</definedName>
    <definedName name="__________PA3" localSheetId="14" hidden="1">{"'Sheet1'!$L$16"}</definedName>
    <definedName name="__________PA3" localSheetId="2" hidden="1">{"'Sheet1'!$L$16"}</definedName>
    <definedName name="__________PA3" hidden="1">{"'Sheet1'!$L$16"}</definedName>
    <definedName name="__________PPP3" localSheetId="2" hidden="1">{#N/A,#N/A,FALSE,"特殊室（ＢＱ表）"}</definedName>
    <definedName name="__________PPP3" localSheetId="3" hidden="1">{#N/A,#N/A,FALSE,"特殊室（ＢＱ表）"}</definedName>
    <definedName name="__________PPP3" hidden="1">{#N/A,#N/A,FALSE,"特殊室（ＢＱ表）"}</definedName>
    <definedName name="__________PPP33" localSheetId="2" hidden="1">{#N/A,#N/A,FALSE,"特殊室（ＢＱ表）"}</definedName>
    <definedName name="__________PPP33" localSheetId="3" hidden="1">{#N/A,#N/A,FALSE,"特殊室（ＢＱ表）"}</definedName>
    <definedName name="__________PPP33" hidden="1">{#N/A,#N/A,FALSE,"特殊室（ＢＱ表）"}</definedName>
    <definedName name="__________ppp34" localSheetId="2" hidden="1">{#N/A,#N/A,FALSE,"特殊室（ＢＱ表）"}</definedName>
    <definedName name="__________ppp34" localSheetId="3" hidden="1">{#N/A,#N/A,FALSE,"特殊室（ＢＱ表）"}</definedName>
    <definedName name="__________ppp34" hidden="1">{#N/A,#N/A,FALSE,"特殊室（ＢＱ表）"}</definedName>
    <definedName name="__________ppp3444" localSheetId="2" hidden="1">{#N/A,#N/A,FALSE,"特殊室（ＢＱ表）"}</definedName>
    <definedName name="__________ppp3444" localSheetId="3" hidden="1">{#N/A,#N/A,FALSE,"特殊室（ＢＱ表）"}</definedName>
    <definedName name="__________ppp3444" hidden="1">{#N/A,#N/A,FALSE,"特殊室（ＢＱ表）"}</definedName>
    <definedName name="__________SCL4" localSheetId="15" hidden="1">{"'Sheet1'!$L$16"}</definedName>
    <definedName name="__________SCL4" localSheetId="12" hidden="1">{"'Sheet1'!$L$16"}</definedName>
    <definedName name="__________SCL4" localSheetId="13" hidden="1">{"'Sheet1'!$L$16"}</definedName>
    <definedName name="__________SCL4" localSheetId="14" hidden="1">{"'Sheet1'!$L$16"}</definedName>
    <definedName name="__________SCL4" localSheetId="2" hidden="1">{"'Sheet1'!$L$16"}</definedName>
    <definedName name="__________SCL4" localSheetId="3" hidden="1">{"'Sheet1'!$L$16"}</definedName>
    <definedName name="__________SCL4" hidden="1">{"'Sheet1'!$L$16"}</definedName>
    <definedName name="__________T10" localSheetId="15" hidden="1">{"'Sheet1'!$L$16"}</definedName>
    <definedName name="__________T10" localSheetId="12" hidden="1">{"'Sheet1'!$L$16"}</definedName>
    <definedName name="__________T10" localSheetId="13" hidden="1">{"'Sheet1'!$L$16"}</definedName>
    <definedName name="__________T10" localSheetId="14" hidden="1">{"'Sheet1'!$L$16"}</definedName>
    <definedName name="__________T10" localSheetId="2" hidden="1">{"'Sheet1'!$L$16"}</definedName>
    <definedName name="__________T10" hidden="1">{"'Sheet1'!$L$16"}</definedName>
    <definedName name="__________TM2" localSheetId="15" hidden="1">{"'Sheet1'!$L$16"}</definedName>
    <definedName name="__________TM2" localSheetId="12" hidden="1">{"'Sheet1'!$L$16"}</definedName>
    <definedName name="__________TM2" localSheetId="13" hidden="1">{"'Sheet1'!$L$16"}</definedName>
    <definedName name="__________TM2" localSheetId="14" hidden="1">{"'Sheet1'!$L$16"}</definedName>
    <definedName name="__________TM2" localSheetId="2" hidden="1">{"'Sheet1'!$L$16"}</definedName>
    <definedName name="__________TM2" hidden="1">{"'Sheet1'!$L$16"}</definedName>
    <definedName name="__________tt3" localSheetId="15" hidden="1">{"'Sheet1'!$L$16"}</definedName>
    <definedName name="__________tt3" localSheetId="12" hidden="1">{"'Sheet1'!$L$16"}</definedName>
    <definedName name="__________tt3" localSheetId="13" hidden="1">{"'Sheet1'!$L$16"}</definedName>
    <definedName name="__________tt3" localSheetId="14" hidden="1">{"'Sheet1'!$L$16"}</definedName>
    <definedName name="__________tt3" localSheetId="2" hidden="1">{"'Sheet1'!$L$16"}</definedName>
    <definedName name="__________tt3" hidden="1">{"'Sheet1'!$L$16"}</definedName>
    <definedName name="__________tu4" localSheetId="15" hidden="1">{"'Sheet1'!$L$16"}</definedName>
    <definedName name="__________tu4" localSheetId="12" hidden="1">{"'Sheet1'!$L$16"}</definedName>
    <definedName name="__________tu4" localSheetId="13" hidden="1">{"'Sheet1'!$L$16"}</definedName>
    <definedName name="__________tu4" localSheetId="14" hidden="1">{"'Sheet1'!$L$16"}</definedName>
    <definedName name="__________tu4" localSheetId="2" hidden="1">{"'Sheet1'!$L$16"}</definedName>
    <definedName name="__________tu4" localSheetId="3" hidden="1">{"'Sheet1'!$L$16"}</definedName>
    <definedName name="__________tu4" hidden="1">{"'Sheet1'!$L$16"}</definedName>
    <definedName name="__________TH1" localSheetId="15" hidden="1">{"'Sheet1'!$L$16"}</definedName>
    <definedName name="__________TH1" localSheetId="12" hidden="1">{"'Sheet1'!$L$16"}</definedName>
    <definedName name="__________TH1" localSheetId="13" hidden="1">{"'Sheet1'!$L$16"}</definedName>
    <definedName name="__________TH1" localSheetId="14" hidden="1">{"'Sheet1'!$L$16"}</definedName>
    <definedName name="__________TH1" localSheetId="2" hidden="1">{"'Sheet1'!$L$16"}</definedName>
    <definedName name="__________TH1" hidden="1">{"'Sheet1'!$L$16"}</definedName>
    <definedName name="__________VT3" localSheetId="15" hidden="1">{"'Sheet1'!$L$16"}</definedName>
    <definedName name="__________VT3" localSheetId="12" hidden="1">{"'Sheet1'!$L$16"}</definedName>
    <definedName name="__________VT3" localSheetId="13" hidden="1">{"'Sheet1'!$L$16"}</definedName>
    <definedName name="__________VT3" localSheetId="14" hidden="1">{"'Sheet1'!$L$16"}</definedName>
    <definedName name="__________VT3" localSheetId="2" hidden="1">{"'Sheet1'!$L$16"}</definedName>
    <definedName name="__________VT3" hidden="1">{"'Sheet1'!$L$16"}</definedName>
    <definedName name="__________xlfn.BAHTTEXT" hidden="1">#NAME?</definedName>
    <definedName name="_________a1" localSheetId="15" hidden="1">{"'Sheet1'!$L$16"}</definedName>
    <definedName name="_________a1" localSheetId="12" hidden="1">{"'Sheet1'!$L$16"}</definedName>
    <definedName name="_________a1" localSheetId="13" hidden="1">{"'Sheet1'!$L$16"}</definedName>
    <definedName name="_________a1" localSheetId="14" hidden="1">{"'Sheet1'!$L$16"}</definedName>
    <definedName name="_________a1" localSheetId="2" hidden="1">{"'Sheet1'!$L$16"}</definedName>
    <definedName name="_________a1" localSheetId="3" hidden="1">{"'Sheet1'!$L$16"}</definedName>
    <definedName name="_________a1" hidden="1">{"'Sheet1'!$L$16"}</definedName>
    <definedName name="_________a129" hidden="1">{"Offgrid",#N/A,FALSE,"OFFGRID";"Region",#N/A,FALSE,"REGION";"Offgrid -2",#N/A,FALSE,"OFFGRID";"WTP",#N/A,FALSE,"WTP";"WTP -2",#N/A,FALSE,"WTP";"Project",#N/A,FALSE,"PROJECT";"Summary -2",#N/A,FALSE,"SUMMARY"}</definedName>
    <definedName name="_________a130" hidden="1">{"Offgrid",#N/A,FALSE,"OFFGRID";"Region",#N/A,FALSE,"REGION";"Offgrid -2",#N/A,FALSE,"OFFGRID";"WTP",#N/A,FALSE,"WTP";"WTP -2",#N/A,FALSE,"WTP";"Project",#N/A,FALSE,"PROJECT";"Summary -2",#N/A,FALSE,"SUMMARY"}</definedName>
    <definedName name="_________a2" localSheetId="15" hidden="1">{"'Sheet1'!$L$16"}</definedName>
    <definedName name="_________a2" localSheetId="12" hidden="1">{"'Sheet1'!$L$16"}</definedName>
    <definedName name="_________a2" localSheetId="13" hidden="1">{"'Sheet1'!$L$16"}</definedName>
    <definedName name="_________a2" localSheetId="14" hidden="1">{"'Sheet1'!$L$16"}</definedName>
    <definedName name="_________a2" localSheetId="2" hidden="1">{"'Sheet1'!$L$16"}</definedName>
    <definedName name="_________a2" hidden="1">{"'Sheet1'!$L$16"}</definedName>
    <definedName name="_________BG12" localSheetId="15" hidden="1">{"'Sheet1'!$L$16"}</definedName>
    <definedName name="_________BG12" localSheetId="12" hidden="1">{"'Sheet1'!$L$16"}</definedName>
    <definedName name="_________BG12" localSheetId="13" hidden="1">{"'Sheet1'!$L$16"}</definedName>
    <definedName name="_________BG12" localSheetId="14" hidden="1">{"'Sheet1'!$L$16"}</definedName>
    <definedName name="_________BG12" localSheetId="2" hidden="1">{"'Sheet1'!$L$16"}</definedName>
    <definedName name="_________BG12" localSheetId="3" hidden="1">{"'Sheet1'!$L$16"}</definedName>
    <definedName name="_________BG12" hidden="1">{"'Sheet1'!$L$16"}</definedName>
    <definedName name="_________CN1" localSheetId="15" hidden="1">{"'Sheet1'!$L$16"}</definedName>
    <definedName name="_________CN1" localSheetId="12" hidden="1">{"'Sheet1'!$L$16"}</definedName>
    <definedName name="_________CN1" localSheetId="13" hidden="1">{"'Sheet1'!$L$16"}</definedName>
    <definedName name="_________CN1" localSheetId="14" hidden="1">{"'Sheet1'!$L$16"}</definedName>
    <definedName name="_________CN1" localSheetId="2" hidden="1">{"'Sheet1'!$L$16"}</definedName>
    <definedName name="_________CN1" localSheetId="3" hidden="1">{"'Sheet1'!$L$16"}</definedName>
    <definedName name="_________CN1" hidden="1">{"'Sheet1'!$L$16"}</definedName>
    <definedName name="_________d1500" localSheetId="15" hidden="1">{"'Sheet1'!$L$16"}</definedName>
    <definedName name="_________d1500" localSheetId="12" hidden="1">{"'Sheet1'!$L$16"}</definedName>
    <definedName name="_________d1500" localSheetId="13" hidden="1">{"'Sheet1'!$L$16"}</definedName>
    <definedName name="_________d1500" localSheetId="14" hidden="1">{"'Sheet1'!$L$16"}</definedName>
    <definedName name="_________d1500" localSheetId="2" hidden="1">{"'Sheet1'!$L$16"}</definedName>
    <definedName name="_________d1500" hidden="1">{"'Sheet1'!$L$16"}</definedName>
    <definedName name="_________DT10" localSheetId="15" hidden="1">{"'Sheet1'!$L$16"}</definedName>
    <definedName name="_________DT10" localSheetId="12" hidden="1">{"'Sheet1'!$L$16"}</definedName>
    <definedName name="_________DT10" localSheetId="13" hidden="1">{"'Sheet1'!$L$16"}</definedName>
    <definedName name="_________DT10" localSheetId="14" hidden="1">{"'Sheet1'!$L$16"}</definedName>
    <definedName name="_________DT10" localSheetId="2" hidden="1">{"'Sheet1'!$L$16"}</definedName>
    <definedName name="_________DT10" hidden="1">{"'Sheet1'!$L$16"}</definedName>
    <definedName name="_________Goi8" localSheetId="15" hidden="1">{"'Sheet1'!$L$16"}</definedName>
    <definedName name="_________Goi8" localSheetId="12" hidden="1">{"'Sheet1'!$L$16"}</definedName>
    <definedName name="_________Goi8" localSheetId="13" hidden="1">{"'Sheet1'!$L$16"}</definedName>
    <definedName name="_________Goi8" localSheetId="14" hidden="1">{"'Sheet1'!$L$16"}</definedName>
    <definedName name="_________Goi8" localSheetId="2" hidden="1">{"'Sheet1'!$L$16"}</definedName>
    <definedName name="_________Goi8" localSheetId="3" hidden="1">{"'Sheet1'!$L$16"}</definedName>
    <definedName name="_________Goi8" hidden="1">{"'Sheet1'!$L$16"}</definedName>
    <definedName name="_________h1" localSheetId="15" hidden="1">{"'Sheet1'!$L$16"}</definedName>
    <definedName name="_________h1" localSheetId="12" hidden="1">{"'Sheet1'!$L$16"}</definedName>
    <definedName name="_________h1" localSheetId="13" hidden="1">{"'Sheet1'!$L$16"}</definedName>
    <definedName name="_________h1" localSheetId="14" hidden="1">{"'Sheet1'!$L$16"}</definedName>
    <definedName name="_________h1" localSheetId="2" hidden="1">{"'Sheet1'!$L$16"}</definedName>
    <definedName name="_________h1" hidden="1">{"'Sheet1'!$L$16"}</definedName>
    <definedName name="_________hu1" localSheetId="15" hidden="1">{"'Sheet1'!$L$16"}</definedName>
    <definedName name="_________hu1" localSheetId="12" hidden="1">{"'Sheet1'!$L$16"}</definedName>
    <definedName name="_________hu1" localSheetId="13" hidden="1">{"'Sheet1'!$L$16"}</definedName>
    <definedName name="_________hu1" localSheetId="14" hidden="1">{"'Sheet1'!$L$16"}</definedName>
    <definedName name="_________hu1" localSheetId="2" hidden="1">{"'Sheet1'!$L$16"}</definedName>
    <definedName name="_________hu1" hidden="1">{"'Sheet1'!$L$16"}</definedName>
    <definedName name="_________hu2" localSheetId="15" hidden="1">{"'Sheet1'!$L$16"}</definedName>
    <definedName name="_________hu2" localSheetId="12" hidden="1">{"'Sheet1'!$L$16"}</definedName>
    <definedName name="_________hu2" localSheetId="13" hidden="1">{"'Sheet1'!$L$16"}</definedName>
    <definedName name="_________hu2" localSheetId="14" hidden="1">{"'Sheet1'!$L$16"}</definedName>
    <definedName name="_________hu2" localSheetId="2" hidden="1">{"'Sheet1'!$L$16"}</definedName>
    <definedName name="_________hu2" hidden="1">{"'Sheet1'!$L$16"}</definedName>
    <definedName name="_________hu5" localSheetId="15" hidden="1">{"'Sheet1'!$L$16"}</definedName>
    <definedName name="_________hu5" localSheetId="12" hidden="1">{"'Sheet1'!$L$16"}</definedName>
    <definedName name="_________hu5" localSheetId="13" hidden="1">{"'Sheet1'!$L$16"}</definedName>
    <definedName name="_________hu5" localSheetId="14" hidden="1">{"'Sheet1'!$L$16"}</definedName>
    <definedName name="_________hu5" localSheetId="2" hidden="1">{"'Sheet1'!$L$16"}</definedName>
    <definedName name="_________hu5" hidden="1">{"'Sheet1'!$L$16"}</definedName>
    <definedName name="_________hu6" localSheetId="15" hidden="1">{"'Sheet1'!$L$16"}</definedName>
    <definedName name="_________hu6" localSheetId="12" hidden="1">{"'Sheet1'!$L$16"}</definedName>
    <definedName name="_________hu6" localSheetId="13" hidden="1">{"'Sheet1'!$L$16"}</definedName>
    <definedName name="_________hu6" localSheetId="14" hidden="1">{"'Sheet1'!$L$16"}</definedName>
    <definedName name="_________hu6" localSheetId="2" hidden="1">{"'Sheet1'!$L$16"}</definedName>
    <definedName name="_________hu6" hidden="1">{"'Sheet1'!$L$16"}</definedName>
    <definedName name="_________hu7" localSheetId="15" hidden="1">{"'Sheet1'!$L$16"}</definedName>
    <definedName name="_________hu7" localSheetId="12" hidden="1">{"'Sheet1'!$L$16"}</definedName>
    <definedName name="_________hu7" localSheetId="13" hidden="1">{"'Sheet1'!$L$16"}</definedName>
    <definedName name="_________hu7" localSheetId="14" hidden="1">{"'Sheet1'!$L$16"}</definedName>
    <definedName name="_________hu7" localSheetId="2" hidden="1">{"'Sheet1'!$L$16"}</definedName>
    <definedName name="_________hu7" hidden="1">{"'Sheet1'!$L$16"}</definedName>
    <definedName name="_________Lan1" localSheetId="15" hidden="1">{"'Sheet1'!$L$16"}</definedName>
    <definedName name="_________Lan1" localSheetId="12" hidden="1">{"'Sheet1'!$L$16"}</definedName>
    <definedName name="_________Lan1" localSheetId="13" hidden="1">{"'Sheet1'!$L$16"}</definedName>
    <definedName name="_________Lan1" localSheetId="14" hidden="1">{"'Sheet1'!$L$16"}</definedName>
    <definedName name="_________Lan1" localSheetId="2" hidden="1">{"'Sheet1'!$L$16"}</definedName>
    <definedName name="_________Lan1" localSheetId="3" hidden="1">{"'Sheet1'!$L$16"}</definedName>
    <definedName name="_________Lan1" hidden="1">{"'Sheet1'!$L$16"}</definedName>
    <definedName name="_________LAN3" localSheetId="15" hidden="1">{"'Sheet1'!$L$16"}</definedName>
    <definedName name="_________LAN3" localSheetId="12" hidden="1">{"'Sheet1'!$L$16"}</definedName>
    <definedName name="_________LAN3" localSheetId="13" hidden="1">{"'Sheet1'!$L$16"}</definedName>
    <definedName name="_________LAN3" localSheetId="14" hidden="1">{"'Sheet1'!$L$16"}</definedName>
    <definedName name="_________LAN3" localSheetId="2" hidden="1">{"'Sheet1'!$L$16"}</definedName>
    <definedName name="_________LAN3" localSheetId="3" hidden="1">{"'Sheet1'!$L$16"}</definedName>
    <definedName name="_________LAN3" hidden="1">{"'Sheet1'!$L$16"}</definedName>
    <definedName name="_________m4" localSheetId="15" hidden="1">{"'Sheet1'!$L$16"}</definedName>
    <definedName name="_________m4" localSheetId="12" hidden="1">{"'Sheet1'!$L$16"}</definedName>
    <definedName name="_________m4" localSheetId="13" hidden="1">{"'Sheet1'!$L$16"}</definedName>
    <definedName name="_________m4" localSheetId="14" hidden="1">{"'Sheet1'!$L$16"}</definedName>
    <definedName name="_________m4" localSheetId="2" hidden="1">{"'Sheet1'!$L$16"}</definedName>
    <definedName name="_________m4" hidden="1">{"'Sheet1'!$L$16"}</definedName>
    <definedName name="_________NO1" hidden="1">#REF!</definedName>
    <definedName name="_________NO2" hidden="1">#REF!</definedName>
    <definedName name="_________NSO2" localSheetId="15" hidden="1">{"'Sheet1'!$L$16"}</definedName>
    <definedName name="_________NSO2" localSheetId="12" hidden="1">{"'Sheet1'!$L$16"}</definedName>
    <definedName name="_________NSO2" localSheetId="13" hidden="1">{"'Sheet1'!$L$16"}</definedName>
    <definedName name="_________NSO2" localSheetId="14" hidden="1">{"'Sheet1'!$L$16"}</definedName>
    <definedName name="_________NSO2" localSheetId="2" hidden="1">{"'Sheet1'!$L$16"}</definedName>
    <definedName name="_________NSO2" localSheetId="3" hidden="1">{"'Sheet1'!$L$16"}</definedName>
    <definedName name="_________NSO2" hidden="1">{"'Sheet1'!$L$16"}</definedName>
    <definedName name="_________P3" localSheetId="2" hidden="1">{#N/A,#N/A,FALSE,"特殊室（ＢＱ表）"}</definedName>
    <definedName name="_________P3" localSheetId="3" hidden="1">{#N/A,#N/A,FALSE,"特殊室（ＢＱ表）"}</definedName>
    <definedName name="_________P3" hidden="1">{#N/A,#N/A,FALSE,"特殊室（ＢＱ表）"}</definedName>
    <definedName name="_________PA3" localSheetId="15" hidden="1">{"'Sheet1'!$L$16"}</definedName>
    <definedName name="_________PA3" localSheetId="12" hidden="1">{"'Sheet1'!$L$16"}</definedName>
    <definedName name="_________PA3" localSheetId="13" hidden="1">{"'Sheet1'!$L$16"}</definedName>
    <definedName name="_________PA3" localSheetId="14" hidden="1">{"'Sheet1'!$L$16"}</definedName>
    <definedName name="_________PA3" localSheetId="2" hidden="1">{"'Sheet1'!$L$16"}</definedName>
    <definedName name="_________PA3" localSheetId="3" hidden="1">{"'Sheet1'!$L$16"}</definedName>
    <definedName name="_________PA3" hidden="1">{"'Sheet1'!$L$16"}</definedName>
    <definedName name="_________PPP3" localSheetId="2" hidden="1">{#N/A,#N/A,FALSE,"特殊室（ＢＱ表）"}</definedName>
    <definedName name="_________PPP3" localSheetId="3" hidden="1">{#N/A,#N/A,FALSE,"特殊室（ＢＱ表）"}</definedName>
    <definedName name="_________PPP3" hidden="1">{#N/A,#N/A,FALSE,"特殊室（ＢＱ表）"}</definedName>
    <definedName name="_________PPP33" localSheetId="2" hidden="1">{#N/A,#N/A,FALSE,"特殊室（ＢＱ表）"}</definedName>
    <definedName name="_________PPP33" localSheetId="3" hidden="1">{#N/A,#N/A,FALSE,"特殊室（ＢＱ表）"}</definedName>
    <definedName name="_________PPP33" hidden="1">{#N/A,#N/A,FALSE,"特殊室（ＢＱ表）"}</definedName>
    <definedName name="_________ppp34" localSheetId="2" hidden="1">{#N/A,#N/A,FALSE,"特殊室（ＢＱ表）"}</definedName>
    <definedName name="_________ppp34" localSheetId="3" hidden="1">{#N/A,#N/A,FALSE,"特殊室（ＢＱ表）"}</definedName>
    <definedName name="_________ppp34" hidden="1">{#N/A,#N/A,FALSE,"特殊室（ＢＱ表）"}</definedName>
    <definedName name="_________ppp3444" localSheetId="2" hidden="1">{#N/A,#N/A,FALSE,"特殊室（ＢＱ表）"}</definedName>
    <definedName name="_________ppp3444" localSheetId="3" hidden="1">{#N/A,#N/A,FALSE,"特殊室（ＢＱ表）"}</definedName>
    <definedName name="_________ppp3444" hidden="1">{#N/A,#N/A,FALSE,"特殊室（ＢＱ表）"}</definedName>
    <definedName name="_________SCL4" localSheetId="15" hidden="1">{"'Sheet1'!$L$16"}</definedName>
    <definedName name="_________SCL4" localSheetId="12" hidden="1">{"'Sheet1'!$L$16"}</definedName>
    <definedName name="_________SCL4" localSheetId="13" hidden="1">{"'Sheet1'!$L$16"}</definedName>
    <definedName name="_________SCL4" localSheetId="14" hidden="1">{"'Sheet1'!$L$16"}</definedName>
    <definedName name="_________SCL4" localSheetId="2" hidden="1">{"'Sheet1'!$L$16"}</definedName>
    <definedName name="_________SCL4" localSheetId="3" hidden="1">{"'Sheet1'!$L$16"}</definedName>
    <definedName name="_________SCL4" hidden="1">{"'Sheet1'!$L$16"}</definedName>
    <definedName name="_________T10" localSheetId="15" hidden="1">{"'Sheet1'!$L$16"}</definedName>
    <definedName name="_________T10" localSheetId="12" hidden="1">{"'Sheet1'!$L$16"}</definedName>
    <definedName name="_________T10" localSheetId="13" hidden="1">{"'Sheet1'!$L$16"}</definedName>
    <definedName name="_________T10" localSheetId="14" hidden="1">{"'Sheet1'!$L$16"}</definedName>
    <definedName name="_________T10" localSheetId="2" hidden="1">{"'Sheet1'!$L$16"}</definedName>
    <definedName name="_________T10" hidden="1">{"'Sheet1'!$L$16"}</definedName>
    <definedName name="_________T3" localSheetId="15" hidden="1">{"'Sheet1'!$L$16"}</definedName>
    <definedName name="_________T3" localSheetId="12" hidden="1">{"'Sheet1'!$L$16"}</definedName>
    <definedName name="_________T3" localSheetId="13" hidden="1">{"'Sheet1'!$L$16"}</definedName>
    <definedName name="_________T3" localSheetId="14" hidden="1">{"'Sheet1'!$L$16"}</definedName>
    <definedName name="_________T3" localSheetId="2" hidden="1">{"'Sheet1'!$L$16"}</definedName>
    <definedName name="_________T3" localSheetId="3" hidden="1">{"'Sheet1'!$L$16"}</definedName>
    <definedName name="_________T3" hidden="1">{"'Sheet1'!$L$16"}</definedName>
    <definedName name="_________TM2" localSheetId="15" hidden="1">{"'Sheet1'!$L$16"}</definedName>
    <definedName name="_________TM2" localSheetId="12" hidden="1">{"'Sheet1'!$L$16"}</definedName>
    <definedName name="_________TM2" localSheetId="13" hidden="1">{"'Sheet1'!$L$16"}</definedName>
    <definedName name="_________TM2" localSheetId="14" hidden="1">{"'Sheet1'!$L$16"}</definedName>
    <definedName name="_________TM2" localSheetId="2" hidden="1">{"'Sheet1'!$L$16"}</definedName>
    <definedName name="_________TM2" localSheetId="3" hidden="1">{"'Sheet1'!$L$16"}</definedName>
    <definedName name="_________TM2" hidden="1">{"'Sheet1'!$L$16"}</definedName>
    <definedName name="_________tt3" localSheetId="15" hidden="1">{"'Sheet1'!$L$16"}</definedName>
    <definedName name="_________tt3" localSheetId="12" hidden="1">{"'Sheet1'!$L$16"}</definedName>
    <definedName name="_________tt3" localSheetId="13" hidden="1">{"'Sheet1'!$L$16"}</definedName>
    <definedName name="_________tt3" localSheetId="14" hidden="1">{"'Sheet1'!$L$16"}</definedName>
    <definedName name="_________tt3" localSheetId="2" hidden="1">{"'Sheet1'!$L$16"}</definedName>
    <definedName name="_________tt3" localSheetId="3" hidden="1">{"'Sheet1'!$L$16"}</definedName>
    <definedName name="_________tt3" hidden="1">{"'Sheet1'!$L$16"}</definedName>
    <definedName name="_________tu4" localSheetId="15" hidden="1">{"'Sheet1'!$L$16"}</definedName>
    <definedName name="_________tu4" localSheetId="12" hidden="1">{"'Sheet1'!$L$16"}</definedName>
    <definedName name="_________tu4" localSheetId="13" hidden="1">{"'Sheet1'!$L$16"}</definedName>
    <definedName name="_________tu4" localSheetId="14" hidden="1">{"'Sheet1'!$L$16"}</definedName>
    <definedName name="_________tu4" localSheetId="2" hidden="1">{"'Sheet1'!$L$16"}</definedName>
    <definedName name="_________tu4" localSheetId="3" hidden="1">{"'Sheet1'!$L$16"}</definedName>
    <definedName name="_________tu4" hidden="1">{"'Sheet1'!$L$16"}</definedName>
    <definedName name="_________TV2" localSheetId="15" hidden="1">{"'Sheet1'!$L$16"}</definedName>
    <definedName name="_________TV2" localSheetId="12" hidden="1">{"'Sheet1'!$L$16"}</definedName>
    <definedName name="_________TV2" localSheetId="13" hidden="1">{"'Sheet1'!$L$16"}</definedName>
    <definedName name="_________TV2" localSheetId="14" hidden="1">{"'Sheet1'!$L$16"}</definedName>
    <definedName name="_________TV2" localSheetId="2" hidden="1">{"'Sheet1'!$L$16"}</definedName>
    <definedName name="_________TV2" hidden="1">{"'Sheet1'!$L$16"}</definedName>
    <definedName name="_________TH1" localSheetId="15" hidden="1">{"'Sheet1'!$L$16"}</definedName>
    <definedName name="_________TH1" localSheetId="12" hidden="1">{"'Sheet1'!$L$16"}</definedName>
    <definedName name="_________TH1" localSheetId="13" hidden="1">{"'Sheet1'!$L$16"}</definedName>
    <definedName name="_________TH1" localSheetId="14" hidden="1">{"'Sheet1'!$L$16"}</definedName>
    <definedName name="_________TH1" localSheetId="2" hidden="1">{"'Sheet1'!$L$16"}</definedName>
    <definedName name="_________TH1" hidden="1">{"'Sheet1'!$L$16"}</definedName>
    <definedName name="_________THT11" localSheetId="15" hidden="1">{"'Sheet1'!$L$16"}</definedName>
    <definedName name="_________THT11" localSheetId="12" hidden="1">{"'Sheet1'!$L$16"}</definedName>
    <definedName name="_________THT11" localSheetId="13" hidden="1">{"'Sheet1'!$L$16"}</definedName>
    <definedName name="_________THT11" localSheetId="14" hidden="1">{"'Sheet1'!$L$16"}</definedName>
    <definedName name="_________THT11" localSheetId="2" hidden="1">{"'Sheet1'!$L$16"}</definedName>
    <definedName name="_________THT11" hidden="1">{"'Sheet1'!$L$16"}</definedName>
    <definedName name="_________VT3" localSheetId="15" hidden="1">{"'Sheet1'!$L$16"}</definedName>
    <definedName name="_________VT3" localSheetId="12" hidden="1">{"'Sheet1'!$L$16"}</definedName>
    <definedName name="_________VT3" localSheetId="13" hidden="1">{"'Sheet1'!$L$16"}</definedName>
    <definedName name="_________VT3" localSheetId="14" hidden="1">{"'Sheet1'!$L$16"}</definedName>
    <definedName name="_________VT3" localSheetId="2" hidden="1">{"'Sheet1'!$L$16"}</definedName>
    <definedName name="_________VT3" hidden="1">{"'Sheet1'!$L$16"}</definedName>
    <definedName name="_________xlfn.BAHTTEXT" hidden="1">#NAME?</definedName>
    <definedName name="________a1" localSheetId="15" hidden="1">{"'Sheet1'!$L$16"}</definedName>
    <definedName name="________a1" localSheetId="12" hidden="1">{"'Sheet1'!$L$16"}</definedName>
    <definedName name="________a1" localSheetId="13" hidden="1">{"'Sheet1'!$L$16"}</definedName>
    <definedName name="________a1" localSheetId="14" hidden="1">{"'Sheet1'!$L$16"}</definedName>
    <definedName name="________a1" localSheetId="2" hidden="1">{"'Sheet1'!$L$16"}</definedName>
    <definedName name="________a1" localSheetId="3" hidden="1">{"'Sheet1'!$L$16"}</definedName>
    <definedName name="________a1" hidden="1">{"'Sheet1'!$L$16"}</definedName>
    <definedName name="________a129" hidden="1">{"Offgrid",#N/A,FALSE,"OFFGRID";"Region",#N/A,FALSE,"REGION";"Offgrid -2",#N/A,FALSE,"OFFGRID";"WTP",#N/A,FALSE,"WTP";"WTP -2",#N/A,FALSE,"WTP";"Project",#N/A,FALSE,"PROJECT";"Summary -2",#N/A,FALSE,"SUMMARY"}</definedName>
    <definedName name="________a130" hidden="1">{"Offgrid",#N/A,FALSE,"OFFGRID";"Region",#N/A,FALSE,"REGION";"Offgrid -2",#N/A,FALSE,"OFFGRID";"WTP",#N/A,FALSE,"WTP";"WTP -2",#N/A,FALSE,"WTP";"Project",#N/A,FALSE,"PROJECT";"Summary -2",#N/A,FALSE,"SUMMARY"}</definedName>
    <definedName name="________a2" localSheetId="15" hidden="1">{"'Sheet1'!$L$16"}</definedName>
    <definedName name="________a2" localSheetId="12" hidden="1">{"'Sheet1'!$L$16"}</definedName>
    <definedName name="________a2" localSheetId="13" hidden="1">{"'Sheet1'!$L$16"}</definedName>
    <definedName name="________a2" localSheetId="14" hidden="1">{"'Sheet1'!$L$16"}</definedName>
    <definedName name="________a2" localSheetId="2" hidden="1">{"'Sheet1'!$L$16"}</definedName>
    <definedName name="________a2" hidden="1">{"'Sheet1'!$L$16"}</definedName>
    <definedName name="________BG12" localSheetId="15" hidden="1">{"'Sheet1'!$L$16"}</definedName>
    <definedName name="________BG12" localSheetId="12" hidden="1">{"'Sheet1'!$L$16"}</definedName>
    <definedName name="________BG12" localSheetId="13" hidden="1">{"'Sheet1'!$L$16"}</definedName>
    <definedName name="________BG12" localSheetId="14" hidden="1">{"'Sheet1'!$L$16"}</definedName>
    <definedName name="________BG12" localSheetId="2" hidden="1">{"'Sheet1'!$L$16"}</definedName>
    <definedName name="________BG12" localSheetId="3" hidden="1">{"'Sheet1'!$L$16"}</definedName>
    <definedName name="________BG12" hidden="1">{"'Sheet1'!$L$16"}</definedName>
    <definedName name="________CN1" localSheetId="15" hidden="1">{"'Sheet1'!$L$16"}</definedName>
    <definedName name="________CN1" localSheetId="12" hidden="1">{"'Sheet1'!$L$16"}</definedName>
    <definedName name="________CN1" localSheetId="13" hidden="1">{"'Sheet1'!$L$16"}</definedName>
    <definedName name="________CN1" localSheetId="14" hidden="1">{"'Sheet1'!$L$16"}</definedName>
    <definedName name="________CN1" localSheetId="2" hidden="1">{"'Sheet1'!$L$16"}</definedName>
    <definedName name="________CN1" localSheetId="3" hidden="1">{"'Sheet1'!$L$16"}</definedName>
    <definedName name="________CN1" hidden="1">{"'Sheet1'!$L$16"}</definedName>
    <definedName name="________d1500" localSheetId="15" hidden="1">{"'Sheet1'!$L$16"}</definedName>
    <definedName name="________d1500" localSheetId="12" hidden="1">{"'Sheet1'!$L$16"}</definedName>
    <definedName name="________d1500" localSheetId="13" hidden="1">{"'Sheet1'!$L$16"}</definedName>
    <definedName name="________d1500" localSheetId="14" hidden="1">{"'Sheet1'!$L$16"}</definedName>
    <definedName name="________d1500" localSheetId="2" hidden="1">{"'Sheet1'!$L$16"}</definedName>
    <definedName name="________d1500" hidden="1">{"'Sheet1'!$L$16"}</definedName>
    <definedName name="________DT10" localSheetId="15" hidden="1">{"'Sheet1'!$L$16"}</definedName>
    <definedName name="________DT10" localSheetId="12" hidden="1">{"'Sheet1'!$L$16"}</definedName>
    <definedName name="________DT10" localSheetId="13" hidden="1">{"'Sheet1'!$L$16"}</definedName>
    <definedName name="________DT10" localSheetId="14" hidden="1">{"'Sheet1'!$L$16"}</definedName>
    <definedName name="________DT10" localSheetId="2" hidden="1">{"'Sheet1'!$L$16"}</definedName>
    <definedName name="________DT10" hidden="1">{"'Sheet1'!$L$16"}</definedName>
    <definedName name="________Goi8" localSheetId="15" hidden="1">{"'Sheet1'!$L$16"}</definedName>
    <definedName name="________Goi8" localSheetId="12" hidden="1">{"'Sheet1'!$L$16"}</definedName>
    <definedName name="________Goi8" localSheetId="13" hidden="1">{"'Sheet1'!$L$16"}</definedName>
    <definedName name="________Goi8" localSheetId="14" hidden="1">{"'Sheet1'!$L$16"}</definedName>
    <definedName name="________Goi8" localSheetId="2" hidden="1">{"'Sheet1'!$L$16"}</definedName>
    <definedName name="________Goi8" localSheetId="3" hidden="1">{"'Sheet1'!$L$16"}</definedName>
    <definedName name="________Goi8" hidden="1">{"'Sheet1'!$L$16"}</definedName>
    <definedName name="________h1" localSheetId="15" hidden="1">{"'Sheet1'!$L$16"}</definedName>
    <definedName name="________h1" localSheetId="12" hidden="1">{"'Sheet1'!$L$16"}</definedName>
    <definedName name="________h1" localSheetId="13" hidden="1">{"'Sheet1'!$L$16"}</definedName>
    <definedName name="________h1" localSheetId="14" hidden="1">{"'Sheet1'!$L$16"}</definedName>
    <definedName name="________h1" localSheetId="2" hidden="1">{"'Sheet1'!$L$16"}</definedName>
    <definedName name="________h1" hidden="1">{"'Sheet1'!$L$16"}</definedName>
    <definedName name="________hu1" localSheetId="15" hidden="1">{"'Sheet1'!$L$16"}</definedName>
    <definedName name="________hu1" localSheetId="12" hidden="1">{"'Sheet1'!$L$16"}</definedName>
    <definedName name="________hu1" localSheetId="13" hidden="1">{"'Sheet1'!$L$16"}</definedName>
    <definedName name="________hu1" localSheetId="14" hidden="1">{"'Sheet1'!$L$16"}</definedName>
    <definedName name="________hu1" localSheetId="2" hidden="1">{"'Sheet1'!$L$16"}</definedName>
    <definedName name="________hu1" hidden="1">{"'Sheet1'!$L$16"}</definedName>
    <definedName name="________hu2" localSheetId="15" hidden="1">{"'Sheet1'!$L$16"}</definedName>
    <definedName name="________hu2" localSheetId="12" hidden="1">{"'Sheet1'!$L$16"}</definedName>
    <definedName name="________hu2" localSheetId="13" hidden="1">{"'Sheet1'!$L$16"}</definedName>
    <definedName name="________hu2" localSheetId="14" hidden="1">{"'Sheet1'!$L$16"}</definedName>
    <definedName name="________hu2" localSheetId="2" hidden="1">{"'Sheet1'!$L$16"}</definedName>
    <definedName name="________hu2" hidden="1">{"'Sheet1'!$L$16"}</definedName>
    <definedName name="________hu5" localSheetId="15" hidden="1">{"'Sheet1'!$L$16"}</definedName>
    <definedName name="________hu5" localSheetId="12" hidden="1">{"'Sheet1'!$L$16"}</definedName>
    <definedName name="________hu5" localSheetId="13" hidden="1">{"'Sheet1'!$L$16"}</definedName>
    <definedName name="________hu5" localSheetId="14" hidden="1">{"'Sheet1'!$L$16"}</definedName>
    <definedName name="________hu5" localSheetId="2" hidden="1">{"'Sheet1'!$L$16"}</definedName>
    <definedName name="________hu5" hidden="1">{"'Sheet1'!$L$16"}</definedName>
    <definedName name="________hu6" localSheetId="15" hidden="1">{"'Sheet1'!$L$16"}</definedName>
    <definedName name="________hu6" localSheetId="12" hidden="1">{"'Sheet1'!$L$16"}</definedName>
    <definedName name="________hu6" localSheetId="13" hidden="1">{"'Sheet1'!$L$16"}</definedName>
    <definedName name="________hu6" localSheetId="14" hidden="1">{"'Sheet1'!$L$16"}</definedName>
    <definedName name="________hu6" localSheetId="2" hidden="1">{"'Sheet1'!$L$16"}</definedName>
    <definedName name="________hu6" hidden="1">{"'Sheet1'!$L$16"}</definedName>
    <definedName name="________hu7" localSheetId="15" hidden="1">{"'Sheet1'!$L$16"}</definedName>
    <definedName name="________hu7" localSheetId="12" hidden="1">{"'Sheet1'!$L$16"}</definedName>
    <definedName name="________hu7" localSheetId="13" hidden="1">{"'Sheet1'!$L$16"}</definedName>
    <definedName name="________hu7" localSheetId="14" hidden="1">{"'Sheet1'!$L$16"}</definedName>
    <definedName name="________hu7" localSheetId="2" hidden="1">{"'Sheet1'!$L$16"}</definedName>
    <definedName name="________hu7" hidden="1">{"'Sheet1'!$L$16"}</definedName>
    <definedName name="________key1" localSheetId="1" hidden="1">#REF!</definedName>
    <definedName name="________key1" localSheetId="7" hidden="1">#REF!</definedName>
    <definedName name="________key1" localSheetId="2" hidden="1">#REF!</definedName>
    <definedName name="________key1" localSheetId="4" hidden="1">#REF!</definedName>
    <definedName name="________key1" localSheetId="3" hidden="1">#REF!</definedName>
    <definedName name="________key1" hidden="1">#REF!</definedName>
    <definedName name="________Lan1" localSheetId="15" hidden="1">{"'Sheet1'!$L$16"}</definedName>
    <definedName name="________Lan1" localSheetId="12" hidden="1">{"'Sheet1'!$L$16"}</definedName>
    <definedName name="________Lan1" localSheetId="13" hidden="1">{"'Sheet1'!$L$16"}</definedName>
    <definedName name="________Lan1" localSheetId="14" hidden="1">{"'Sheet1'!$L$16"}</definedName>
    <definedName name="________Lan1" localSheetId="2" hidden="1">{"'Sheet1'!$L$16"}</definedName>
    <definedName name="________Lan1" localSheetId="3" hidden="1">{"'Sheet1'!$L$16"}</definedName>
    <definedName name="________Lan1" hidden="1">{"'Sheet1'!$L$16"}</definedName>
    <definedName name="________LAN3" localSheetId="15" hidden="1">{"'Sheet1'!$L$16"}</definedName>
    <definedName name="________LAN3" localSheetId="12" hidden="1">{"'Sheet1'!$L$16"}</definedName>
    <definedName name="________LAN3" localSheetId="13" hidden="1">{"'Sheet1'!$L$16"}</definedName>
    <definedName name="________LAN3" localSheetId="14" hidden="1">{"'Sheet1'!$L$16"}</definedName>
    <definedName name="________LAN3" localSheetId="2" hidden="1">{"'Sheet1'!$L$16"}</definedName>
    <definedName name="________LAN3" localSheetId="3" hidden="1">{"'Sheet1'!$L$16"}</definedName>
    <definedName name="________LAN3" hidden="1">{"'Sheet1'!$L$16"}</definedName>
    <definedName name="________m4" localSheetId="15" hidden="1">{"'Sheet1'!$L$16"}</definedName>
    <definedName name="________m4" localSheetId="12" hidden="1">{"'Sheet1'!$L$16"}</definedName>
    <definedName name="________m4" localSheetId="13" hidden="1">{"'Sheet1'!$L$16"}</definedName>
    <definedName name="________m4" localSheetId="14" hidden="1">{"'Sheet1'!$L$16"}</definedName>
    <definedName name="________m4" localSheetId="2" hidden="1">{"'Sheet1'!$L$16"}</definedName>
    <definedName name="________m4" hidden="1">{"'Sheet1'!$L$16"}</definedName>
    <definedName name="________nam1" localSheetId="15" hidden="1">{"'Sheet1'!$L$16"}</definedName>
    <definedName name="________nam1" localSheetId="12" hidden="1">{"'Sheet1'!$L$16"}</definedName>
    <definedName name="________nam1" localSheetId="13" hidden="1">{"'Sheet1'!$L$16"}</definedName>
    <definedName name="________nam1" localSheetId="14" hidden="1">{"'Sheet1'!$L$16"}</definedName>
    <definedName name="________nam1" localSheetId="2" hidden="1">{"'Sheet1'!$L$16"}</definedName>
    <definedName name="________nam1" hidden="1">{"'Sheet1'!$L$16"}</definedName>
    <definedName name="________NO1" hidden="1">#REF!</definedName>
    <definedName name="________NO2" localSheetId="1" hidden="1">#REF!</definedName>
    <definedName name="________NO2" localSheetId="7" hidden="1">#REF!</definedName>
    <definedName name="________NO2" localSheetId="2" hidden="1">#REF!</definedName>
    <definedName name="________NO2" localSheetId="4" hidden="1">#REF!</definedName>
    <definedName name="________NO2" localSheetId="3" hidden="1">#REF!</definedName>
    <definedName name="________NO2" hidden="1">#REF!</definedName>
    <definedName name="________NSO2" localSheetId="15" hidden="1">{"'Sheet1'!$L$16"}</definedName>
    <definedName name="________NSO2" localSheetId="12" hidden="1">{"'Sheet1'!$L$16"}</definedName>
    <definedName name="________NSO2" localSheetId="13" hidden="1">{"'Sheet1'!$L$16"}</definedName>
    <definedName name="________NSO2" localSheetId="14" hidden="1">{"'Sheet1'!$L$16"}</definedName>
    <definedName name="________NSO2" localSheetId="2" hidden="1">{"'Sheet1'!$L$16"}</definedName>
    <definedName name="________NSO2" localSheetId="3" hidden="1">{"'Sheet1'!$L$16"}</definedName>
    <definedName name="________NSO2" hidden="1">{"'Sheet1'!$L$16"}</definedName>
    <definedName name="________P3" localSheetId="2" hidden="1">{#N/A,#N/A,FALSE,"特殊室（ＢＱ表）"}</definedName>
    <definedName name="________P3" localSheetId="3" hidden="1">{#N/A,#N/A,FALSE,"特殊室（ＢＱ表）"}</definedName>
    <definedName name="________P3" hidden="1">{#N/A,#N/A,FALSE,"特殊室（ＢＱ表）"}</definedName>
    <definedName name="________PA3" localSheetId="15" hidden="1">{"'Sheet1'!$L$16"}</definedName>
    <definedName name="________PA3" localSheetId="12" hidden="1">{"'Sheet1'!$L$16"}</definedName>
    <definedName name="________PA3" localSheetId="13" hidden="1">{"'Sheet1'!$L$16"}</definedName>
    <definedName name="________PA3" localSheetId="14" hidden="1">{"'Sheet1'!$L$16"}</definedName>
    <definedName name="________PA3" localSheetId="2" hidden="1">{"'Sheet1'!$L$16"}</definedName>
    <definedName name="________PA3" localSheetId="3" hidden="1">{"'Sheet1'!$L$16"}</definedName>
    <definedName name="________PA3" hidden="1">{"'Sheet1'!$L$16"}</definedName>
    <definedName name="________PPP3" localSheetId="2" hidden="1">{#N/A,#N/A,FALSE,"特殊室（ＢＱ表）"}</definedName>
    <definedName name="________PPP3" localSheetId="3" hidden="1">{#N/A,#N/A,FALSE,"特殊室（ＢＱ表）"}</definedName>
    <definedName name="________PPP3" hidden="1">{#N/A,#N/A,FALSE,"特殊室（ＢＱ表）"}</definedName>
    <definedName name="________PPP33" localSheetId="2" hidden="1">{#N/A,#N/A,FALSE,"特殊室（ＢＱ表）"}</definedName>
    <definedName name="________PPP33" localSheetId="3" hidden="1">{#N/A,#N/A,FALSE,"特殊室（ＢＱ表）"}</definedName>
    <definedName name="________PPP33" hidden="1">{#N/A,#N/A,FALSE,"特殊室（ＢＱ表）"}</definedName>
    <definedName name="________ppp34" localSheetId="2" hidden="1">{#N/A,#N/A,FALSE,"特殊室（ＢＱ表）"}</definedName>
    <definedName name="________ppp34" localSheetId="3" hidden="1">{#N/A,#N/A,FALSE,"特殊室（ＢＱ表）"}</definedName>
    <definedName name="________ppp34" hidden="1">{#N/A,#N/A,FALSE,"特殊室（ＢＱ表）"}</definedName>
    <definedName name="________ppp3444" localSheetId="2" hidden="1">{#N/A,#N/A,FALSE,"特殊室（ＢＱ表）"}</definedName>
    <definedName name="________ppp3444" localSheetId="3" hidden="1">{#N/A,#N/A,FALSE,"特殊室（ＢＱ表）"}</definedName>
    <definedName name="________ppp3444" hidden="1">{#N/A,#N/A,FALSE,"特殊室（ＢＱ表）"}</definedName>
    <definedName name="________phu3" localSheetId="15" hidden="1">{"'Sheet1'!$L$16"}</definedName>
    <definedName name="________phu3" localSheetId="12" hidden="1">{"'Sheet1'!$L$16"}</definedName>
    <definedName name="________phu3" localSheetId="13" hidden="1">{"'Sheet1'!$L$16"}</definedName>
    <definedName name="________phu3" localSheetId="14" hidden="1">{"'Sheet1'!$L$16"}</definedName>
    <definedName name="________phu3" localSheetId="2" hidden="1">{"'Sheet1'!$L$16"}</definedName>
    <definedName name="________phu3" hidden="1">{"'Sheet1'!$L$16"}</definedName>
    <definedName name="________SCL4" localSheetId="15" hidden="1">{"'Sheet1'!$L$16"}</definedName>
    <definedName name="________SCL4" localSheetId="12" hidden="1">{"'Sheet1'!$L$16"}</definedName>
    <definedName name="________SCL4" localSheetId="13" hidden="1">{"'Sheet1'!$L$16"}</definedName>
    <definedName name="________SCL4" localSheetId="14" hidden="1">{"'Sheet1'!$L$16"}</definedName>
    <definedName name="________SCL4" localSheetId="2" hidden="1">{"'Sheet1'!$L$16"}</definedName>
    <definedName name="________SCL4" localSheetId="3" hidden="1">{"'Sheet1'!$L$16"}</definedName>
    <definedName name="________SCL4" hidden="1">{"'Sheet1'!$L$16"}</definedName>
    <definedName name="________SHI1" localSheetId="15" hidden="1">{"'Sheet1'!$L$16"}</definedName>
    <definedName name="________SHI1" localSheetId="12" hidden="1">{"'Sheet1'!$L$16"}</definedName>
    <definedName name="________SHI1" localSheetId="13" hidden="1">{"'Sheet1'!$L$16"}</definedName>
    <definedName name="________SHI1" localSheetId="14" hidden="1">{"'Sheet1'!$L$16"}</definedName>
    <definedName name="________SHI1" localSheetId="2" hidden="1">{"'Sheet1'!$L$16"}</definedName>
    <definedName name="________SHI1" hidden="1">{"'Sheet1'!$L$16"}</definedName>
    <definedName name="________T10" localSheetId="15" hidden="1">{"'Sheet1'!$L$16"}</definedName>
    <definedName name="________T10" localSheetId="12" hidden="1">{"'Sheet1'!$L$16"}</definedName>
    <definedName name="________T10" localSheetId="13" hidden="1">{"'Sheet1'!$L$16"}</definedName>
    <definedName name="________T10" localSheetId="14" hidden="1">{"'Sheet1'!$L$16"}</definedName>
    <definedName name="________T10" localSheetId="2" hidden="1">{"'Sheet1'!$L$16"}</definedName>
    <definedName name="________T10" hidden="1">{"'Sheet1'!$L$16"}</definedName>
    <definedName name="________T3" localSheetId="15" hidden="1">{"'Sheet1'!$L$16"}</definedName>
    <definedName name="________T3" localSheetId="12" hidden="1">{"'Sheet1'!$L$16"}</definedName>
    <definedName name="________T3" localSheetId="13" hidden="1">{"'Sheet1'!$L$16"}</definedName>
    <definedName name="________T3" localSheetId="14" hidden="1">{"'Sheet1'!$L$16"}</definedName>
    <definedName name="________T3" localSheetId="2" hidden="1">{"'Sheet1'!$L$16"}</definedName>
    <definedName name="________T3" localSheetId="3" hidden="1">{"'Sheet1'!$L$16"}</definedName>
    <definedName name="________T3" hidden="1">{"'Sheet1'!$L$16"}</definedName>
    <definedName name="________TM2" localSheetId="15" hidden="1">{"'Sheet1'!$L$16"}</definedName>
    <definedName name="________TM2" localSheetId="12" hidden="1">{"'Sheet1'!$L$16"}</definedName>
    <definedName name="________TM2" localSheetId="13" hidden="1">{"'Sheet1'!$L$16"}</definedName>
    <definedName name="________TM2" localSheetId="14" hidden="1">{"'Sheet1'!$L$16"}</definedName>
    <definedName name="________TM2" localSheetId="2" hidden="1">{"'Sheet1'!$L$16"}</definedName>
    <definedName name="________TM2" localSheetId="3" hidden="1">{"'Sheet1'!$L$16"}</definedName>
    <definedName name="________TM2" hidden="1">{"'Sheet1'!$L$16"}</definedName>
    <definedName name="________tt3" localSheetId="15" hidden="1">{"'Sheet1'!$L$16"}</definedName>
    <definedName name="________tt3" localSheetId="12" hidden="1">{"'Sheet1'!$L$16"}</definedName>
    <definedName name="________tt3" localSheetId="13" hidden="1">{"'Sheet1'!$L$16"}</definedName>
    <definedName name="________tt3" localSheetId="14" hidden="1">{"'Sheet1'!$L$16"}</definedName>
    <definedName name="________tt3" localSheetId="2" hidden="1">{"'Sheet1'!$L$16"}</definedName>
    <definedName name="________tt3" localSheetId="3" hidden="1">{"'Sheet1'!$L$16"}</definedName>
    <definedName name="________tt3" hidden="1">{"'Sheet1'!$L$16"}</definedName>
    <definedName name="________tu4" localSheetId="15" hidden="1">{"'Sheet1'!$L$16"}</definedName>
    <definedName name="________tu4" localSheetId="12" hidden="1">{"'Sheet1'!$L$16"}</definedName>
    <definedName name="________tu4" localSheetId="13" hidden="1">{"'Sheet1'!$L$16"}</definedName>
    <definedName name="________tu4" localSheetId="14" hidden="1">{"'Sheet1'!$L$16"}</definedName>
    <definedName name="________tu4" localSheetId="2" hidden="1">{"'Sheet1'!$L$16"}</definedName>
    <definedName name="________tu4" localSheetId="3" hidden="1">{"'Sheet1'!$L$16"}</definedName>
    <definedName name="________tu4" hidden="1">{"'Sheet1'!$L$16"}</definedName>
    <definedName name="________TV2" localSheetId="15" hidden="1">{"'Sheet1'!$L$16"}</definedName>
    <definedName name="________TV2" localSheetId="12" hidden="1">{"'Sheet1'!$L$16"}</definedName>
    <definedName name="________TV2" localSheetId="13" hidden="1">{"'Sheet1'!$L$16"}</definedName>
    <definedName name="________TV2" localSheetId="14" hidden="1">{"'Sheet1'!$L$16"}</definedName>
    <definedName name="________TV2" localSheetId="2" hidden="1">{"'Sheet1'!$L$16"}</definedName>
    <definedName name="________TV2" hidden="1">{"'Sheet1'!$L$16"}</definedName>
    <definedName name="________TH1" localSheetId="15" hidden="1">{"'Sheet1'!$L$16"}</definedName>
    <definedName name="________TH1" localSheetId="12" hidden="1">{"'Sheet1'!$L$16"}</definedName>
    <definedName name="________TH1" localSheetId="13" hidden="1">{"'Sheet1'!$L$16"}</definedName>
    <definedName name="________TH1" localSheetId="14" hidden="1">{"'Sheet1'!$L$16"}</definedName>
    <definedName name="________TH1" localSheetId="2" hidden="1">{"'Sheet1'!$L$16"}</definedName>
    <definedName name="________TH1" hidden="1">{"'Sheet1'!$L$16"}</definedName>
    <definedName name="________THT11" localSheetId="15" hidden="1">{"'Sheet1'!$L$16"}</definedName>
    <definedName name="________THT11" localSheetId="12" hidden="1">{"'Sheet1'!$L$16"}</definedName>
    <definedName name="________THT11" localSheetId="13" hidden="1">{"'Sheet1'!$L$16"}</definedName>
    <definedName name="________THT11" localSheetId="14" hidden="1">{"'Sheet1'!$L$16"}</definedName>
    <definedName name="________THT11" localSheetId="2" hidden="1">{"'Sheet1'!$L$16"}</definedName>
    <definedName name="________THT11" hidden="1">{"'Sheet1'!$L$16"}</definedName>
    <definedName name="________VT3" localSheetId="15" hidden="1">{"'Sheet1'!$L$16"}</definedName>
    <definedName name="________VT3" localSheetId="12" hidden="1">{"'Sheet1'!$L$16"}</definedName>
    <definedName name="________VT3" localSheetId="13" hidden="1">{"'Sheet1'!$L$16"}</definedName>
    <definedName name="________VT3" localSheetId="14" hidden="1">{"'Sheet1'!$L$16"}</definedName>
    <definedName name="________VT3" localSheetId="2" hidden="1">{"'Sheet1'!$L$16"}</definedName>
    <definedName name="________VT3" hidden="1">{"'Sheet1'!$L$16"}</definedName>
    <definedName name="________xlfn.BAHTTEXT" hidden="1">#NAME?</definedName>
    <definedName name="_______a1" localSheetId="15" hidden="1">{"'Sheet1'!$L$16"}</definedName>
    <definedName name="_______a1" localSheetId="12" hidden="1">{"'Sheet1'!$L$16"}</definedName>
    <definedName name="_______a1" localSheetId="13" hidden="1">{"'Sheet1'!$L$16"}</definedName>
    <definedName name="_______a1" localSheetId="14" hidden="1">{"'Sheet1'!$L$16"}</definedName>
    <definedName name="_______a1" localSheetId="2" hidden="1">{"'Sheet1'!$L$16"}</definedName>
    <definedName name="_______a1" localSheetId="3" hidden="1">{"'Sheet1'!$L$16"}</definedName>
    <definedName name="_______a1" hidden="1">{"'Sheet1'!$L$16"}</definedName>
    <definedName name="_______a129" hidden="1">{"Offgrid",#N/A,FALSE,"OFFGRID";"Region",#N/A,FALSE,"REGION";"Offgrid -2",#N/A,FALSE,"OFFGRID";"WTP",#N/A,FALSE,"WTP";"WTP -2",#N/A,FALSE,"WTP";"Project",#N/A,FALSE,"PROJECT";"Summary -2",#N/A,FALSE,"SUMMARY"}</definedName>
    <definedName name="_______a130" hidden="1">{"Offgrid",#N/A,FALSE,"OFFGRID";"Region",#N/A,FALSE,"REGION";"Offgrid -2",#N/A,FALSE,"OFFGRID";"WTP",#N/A,FALSE,"WTP";"WTP -2",#N/A,FALSE,"WTP";"Project",#N/A,FALSE,"PROJECT";"Summary -2",#N/A,FALSE,"SUMMARY"}</definedName>
    <definedName name="_______a2" localSheetId="15" hidden="1">{"'Sheet1'!$L$16"}</definedName>
    <definedName name="_______a2" localSheetId="12" hidden="1">{"'Sheet1'!$L$16"}</definedName>
    <definedName name="_______a2" localSheetId="13" hidden="1">{"'Sheet1'!$L$16"}</definedName>
    <definedName name="_______a2" localSheetId="14" hidden="1">{"'Sheet1'!$L$16"}</definedName>
    <definedName name="_______a2" localSheetId="2" hidden="1">{"'Sheet1'!$L$16"}</definedName>
    <definedName name="_______a2" hidden="1">{"'Sheet1'!$L$16"}</definedName>
    <definedName name="_______BG12" localSheetId="15" hidden="1">{"'Sheet1'!$L$16"}</definedName>
    <definedName name="_______BG12" localSheetId="12" hidden="1">{"'Sheet1'!$L$16"}</definedName>
    <definedName name="_______BG12" localSheetId="13" hidden="1">{"'Sheet1'!$L$16"}</definedName>
    <definedName name="_______BG12" localSheetId="14" hidden="1">{"'Sheet1'!$L$16"}</definedName>
    <definedName name="_______BG12" localSheetId="2" hidden="1">{"'Sheet1'!$L$16"}</definedName>
    <definedName name="_______BG12" localSheetId="3" hidden="1">{"'Sheet1'!$L$16"}</definedName>
    <definedName name="_______BG12" hidden="1">{"'Sheet1'!$L$16"}</definedName>
    <definedName name="_______CN1" localSheetId="15" hidden="1">{"'Sheet1'!$L$16"}</definedName>
    <definedName name="_______CN1" localSheetId="12" hidden="1">{"'Sheet1'!$L$16"}</definedName>
    <definedName name="_______CN1" localSheetId="13" hidden="1">{"'Sheet1'!$L$16"}</definedName>
    <definedName name="_______CN1" localSheetId="14" hidden="1">{"'Sheet1'!$L$16"}</definedName>
    <definedName name="_______CN1" localSheetId="2" hidden="1">{"'Sheet1'!$L$16"}</definedName>
    <definedName name="_______CN1" localSheetId="3" hidden="1">{"'Sheet1'!$L$16"}</definedName>
    <definedName name="_______CN1" hidden="1">{"'Sheet1'!$L$16"}</definedName>
    <definedName name="_______d1500" localSheetId="15" hidden="1">{"'Sheet1'!$L$16"}</definedName>
    <definedName name="_______d1500" localSheetId="12" hidden="1">{"'Sheet1'!$L$16"}</definedName>
    <definedName name="_______d1500" localSheetId="13" hidden="1">{"'Sheet1'!$L$16"}</definedName>
    <definedName name="_______d1500" localSheetId="14" hidden="1">{"'Sheet1'!$L$16"}</definedName>
    <definedName name="_______d1500" localSheetId="2" hidden="1">{"'Sheet1'!$L$16"}</definedName>
    <definedName name="_______d1500" hidden="1">{"'Sheet1'!$L$16"}</definedName>
    <definedName name="_______DT10" localSheetId="15" hidden="1">{"'Sheet1'!$L$16"}</definedName>
    <definedName name="_______DT10" localSheetId="12" hidden="1">{"'Sheet1'!$L$16"}</definedName>
    <definedName name="_______DT10" localSheetId="13" hidden="1">{"'Sheet1'!$L$16"}</definedName>
    <definedName name="_______DT10" localSheetId="14" hidden="1">{"'Sheet1'!$L$16"}</definedName>
    <definedName name="_______DT10" localSheetId="2" hidden="1">{"'Sheet1'!$L$16"}</definedName>
    <definedName name="_______DT10" hidden="1">{"'Sheet1'!$L$16"}</definedName>
    <definedName name="_______Goi8" localSheetId="15" hidden="1">{"'Sheet1'!$L$16"}</definedName>
    <definedName name="_______Goi8" localSheetId="12" hidden="1">{"'Sheet1'!$L$16"}</definedName>
    <definedName name="_______Goi8" localSheetId="13" hidden="1">{"'Sheet1'!$L$16"}</definedName>
    <definedName name="_______Goi8" localSheetId="14" hidden="1">{"'Sheet1'!$L$16"}</definedName>
    <definedName name="_______Goi8" localSheetId="2" hidden="1">{"'Sheet1'!$L$16"}</definedName>
    <definedName name="_______Goi8" localSheetId="3" hidden="1">{"'Sheet1'!$L$16"}</definedName>
    <definedName name="_______Goi8" hidden="1">{"'Sheet1'!$L$16"}</definedName>
    <definedName name="_______h1" localSheetId="15" hidden="1">{"'Sheet1'!$L$16"}</definedName>
    <definedName name="_______h1" localSheetId="12" hidden="1">{"'Sheet1'!$L$16"}</definedName>
    <definedName name="_______h1" localSheetId="13" hidden="1">{"'Sheet1'!$L$16"}</definedName>
    <definedName name="_______h1" localSheetId="14" hidden="1">{"'Sheet1'!$L$16"}</definedName>
    <definedName name="_______h1" localSheetId="2" hidden="1">{"'Sheet1'!$L$16"}</definedName>
    <definedName name="_______h1" hidden="1">{"'Sheet1'!$L$16"}</definedName>
    <definedName name="_______hu1" localSheetId="15" hidden="1">{"'Sheet1'!$L$16"}</definedName>
    <definedName name="_______hu1" localSheetId="12" hidden="1">{"'Sheet1'!$L$16"}</definedName>
    <definedName name="_______hu1" localSheetId="13" hidden="1">{"'Sheet1'!$L$16"}</definedName>
    <definedName name="_______hu1" localSheetId="14" hidden="1">{"'Sheet1'!$L$16"}</definedName>
    <definedName name="_______hu1" localSheetId="2" hidden="1">{"'Sheet1'!$L$16"}</definedName>
    <definedName name="_______hu1" hidden="1">{"'Sheet1'!$L$16"}</definedName>
    <definedName name="_______hu2" localSheetId="15" hidden="1">{"'Sheet1'!$L$16"}</definedName>
    <definedName name="_______hu2" localSheetId="12" hidden="1">{"'Sheet1'!$L$16"}</definedName>
    <definedName name="_______hu2" localSheetId="13" hidden="1">{"'Sheet1'!$L$16"}</definedName>
    <definedName name="_______hu2" localSheetId="14" hidden="1">{"'Sheet1'!$L$16"}</definedName>
    <definedName name="_______hu2" localSheetId="2" hidden="1">{"'Sheet1'!$L$16"}</definedName>
    <definedName name="_______hu2" hidden="1">{"'Sheet1'!$L$16"}</definedName>
    <definedName name="_______hu5" localSheetId="15" hidden="1">{"'Sheet1'!$L$16"}</definedName>
    <definedName name="_______hu5" localSheetId="12" hidden="1">{"'Sheet1'!$L$16"}</definedName>
    <definedName name="_______hu5" localSheetId="13" hidden="1">{"'Sheet1'!$L$16"}</definedName>
    <definedName name="_______hu5" localSheetId="14" hidden="1">{"'Sheet1'!$L$16"}</definedName>
    <definedName name="_______hu5" localSheetId="2" hidden="1">{"'Sheet1'!$L$16"}</definedName>
    <definedName name="_______hu5" hidden="1">{"'Sheet1'!$L$16"}</definedName>
    <definedName name="_______hu6" localSheetId="15" hidden="1">{"'Sheet1'!$L$16"}</definedName>
    <definedName name="_______hu6" localSheetId="12" hidden="1">{"'Sheet1'!$L$16"}</definedName>
    <definedName name="_______hu6" localSheetId="13" hidden="1">{"'Sheet1'!$L$16"}</definedName>
    <definedName name="_______hu6" localSheetId="14" hidden="1">{"'Sheet1'!$L$16"}</definedName>
    <definedName name="_______hu6" localSheetId="2" hidden="1">{"'Sheet1'!$L$16"}</definedName>
    <definedName name="_______hu6" hidden="1">{"'Sheet1'!$L$16"}</definedName>
    <definedName name="_______hu7" localSheetId="15" hidden="1">{"'Sheet1'!$L$16"}</definedName>
    <definedName name="_______hu7" localSheetId="12" hidden="1">{"'Sheet1'!$L$16"}</definedName>
    <definedName name="_______hu7" localSheetId="13" hidden="1">{"'Sheet1'!$L$16"}</definedName>
    <definedName name="_______hu7" localSheetId="14" hidden="1">{"'Sheet1'!$L$16"}</definedName>
    <definedName name="_______hu7" localSheetId="2" hidden="1">{"'Sheet1'!$L$16"}</definedName>
    <definedName name="_______hu7" hidden="1">{"'Sheet1'!$L$16"}</definedName>
    <definedName name="_______key2" localSheetId="1" hidden="1">#REF!</definedName>
    <definedName name="_______key2" localSheetId="7" hidden="1">#REF!</definedName>
    <definedName name="_______key2" localSheetId="2" hidden="1">#REF!</definedName>
    <definedName name="_______key2" localSheetId="4" hidden="1">#REF!</definedName>
    <definedName name="_______key2" localSheetId="3" hidden="1">#REF!</definedName>
    <definedName name="_______key2" hidden="1">#REF!</definedName>
    <definedName name="_______Lan1" localSheetId="15" hidden="1">{"'Sheet1'!$L$16"}</definedName>
    <definedName name="_______Lan1" localSheetId="12" hidden="1">{"'Sheet1'!$L$16"}</definedName>
    <definedName name="_______Lan1" localSheetId="13" hidden="1">{"'Sheet1'!$L$16"}</definedName>
    <definedName name="_______Lan1" localSheetId="14" hidden="1">{"'Sheet1'!$L$16"}</definedName>
    <definedName name="_______Lan1" localSheetId="2" hidden="1">{"'Sheet1'!$L$16"}</definedName>
    <definedName name="_______Lan1" localSheetId="3" hidden="1">{"'Sheet1'!$L$16"}</definedName>
    <definedName name="_______Lan1" hidden="1">{"'Sheet1'!$L$16"}</definedName>
    <definedName name="_______LAN3" localSheetId="15" hidden="1">{"'Sheet1'!$L$16"}</definedName>
    <definedName name="_______LAN3" localSheetId="12" hidden="1">{"'Sheet1'!$L$16"}</definedName>
    <definedName name="_______LAN3" localSheetId="13" hidden="1">{"'Sheet1'!$L$16"}</definedName>
    <definedName name="_______LAN3" localSheetId="14" hidden="1">{"'Sheet1'!$L$16"}</definedName>
    <definedName name="_______LAN3" localSheetId="2" hidden="1">{"'Sheet1'!$L$16"}</definedName>
    <definedName name="_______LAN3" localSheetId="3" hidden="1">{"'Sheet1'!$L$16"}</definedName>
    <definedName name="_______LAN3" hidden="1">{"'Sheet1'!$L$16"}</definedName>
    <definedName name="_______m4" localSheetId="15" hidden="1">{"'Sheet1'!$L$16"}</definedName>
    <definedName name="_______m4" localSheetId="12" hidden="1">{"'Sheet1'!$L$16"}</definedName>
    <definedName name="_______m4" localSheetId="13" hidden="1">{"'Sheet1'!$L$16"}</definedName>
    <definedName name="_______m4" localSheetId="14" hidden="1">{"'Sheet1'!$L$16"}</definedName>
    <definedName name="_______m4" localSheetId="2" hidden="1">{"'Sheet1'!$L$16"}</definedName>
    <definedName name="_______m4" hidden="1">{"'Sheet1'!$L$16"}</definedName>
    <definedName name="_______nam1" localSheetId="15" hidden="1">{"'Sheet1'!$L$16"}</definedName>
    <definedName name="_______nam1" localSheetId="12" hidden="1">{"'Sheet1'!$L$16"}</definedName>
    <definedName name="_______nam1" localSheetId="13" hidden="1">{"'Sheet1'!$L$16"}</definedName>
    <definedName name="_______nam1" localSheetId="14" hidden="1">{"'Sheet1'!$L$16"}</definedName>
    <definedName name="_______nam1" localSheetId="2" hidden="1">{"'Sheet1'!$L$16"}</definedName>
    <definedName name="_______nam1" hidden="1">{"'Sheet1'!$L$16"}</definedName>
    <definedName name="_______NO1" localSheetId="1" hidden="1">#REF!</definedName>
    <definedName name="_______NO1" localSheetId="7" hidden="1">#REF!</definedName>
    <definedName name="_______NO1" localSheetId="2" hidden="1">#REF!</definedName>
    <definedName name="_______NO1" localSheetId="4" hidden="1">#REF!</definedName>
    <definedName name="_______NO1" localSheetId="3" hidden="1">#REF!</definedName>
    <definedName name="_______NO1" hidden="1">#REF!</definedName>
    <definedName name="_______NO2" localSheetId="1" hidden="1">#REF!</definedName>
    <definedName name="_______NO2" localSheetId="7" hidden="1">#REF!</definedName>
    <definedName name="_______NO2" localSheetId="2" hidden="1">#REF!</definedName>
    <definedName name="_______NO2" localSheetId="4" hidden="1">#REF!</definedName>
    <definedName name="_______NO2" localSheetId="3" hidden="1">#REF!</definedName>
    <definedName name="_______NO2" hidden="1">#REF!</definedName>
    <definedName name="_______NSO2" localSheetId="15" hidden="1">{"'Sheet1'!$L$16"}</definedName>
    <definedName name="_______NSO2" localSheetId="12" hidden="1">{"'Sheet1'!$L$16"}</definedName>
    <definedName name="_______NSO2" localSheetId="13" hidden="1">{"'Sheet1'!$L$16"}</definedName>
    <definedName name="_______NSO2" localSheetId="14" hidden="1">{"'Sheet1'!$L$16"}</definedName>
    <definedName name="_______NSO2" localSheetId="2" hidden="1">{"'Sheet1'!$L$16"}</definedName>
    <definedName name="_______NSO2" localSheetId="3" hidden="1">{"'Sheet1'!$L$16"}</definedName>
    <definedName name="_______NSO2" hidden="1">{"'Sheet1'!$L$16"}</definedName>
    <definedName name="_______P3" localSheetId="2" hidden="1">{#N/A,#N/A,FALSE,"特殊室（ＢＱ表）"}</definedName>
    <definedName name="_______P3" localSheetId="3" hidden="1">{#N/A,#N/A,FALSE,"特殊室（ＢＱ表）"}</definedName>
    <definedName name="_______P3" hidden="1">{#N/A,#N/A,FALSE,"特殊室（ＢＱ表）"}</definedName>
    <definedName name="_______PA3" localSheetId="15" hidden="1">{"'Sheet1'!$L$16"}</definedName>
    <definedName name="_______PA3" localSheetId="12" hidden="1">{"'Sheet1'!$L$16"}</definedName>
    <definedName name="_______PA3" localSheetId="13" hidden="1">{"'Sheet1'!$L$16"}</definedName>
    <definedName name="_______PA3" localSheetId="14" hidden="1">{"'Sheet1'!$L$16"}</definedName>
    <definedName name="_______PA3" localSheetId="2" hidden="1">{"'Sheet1'!$L$16"}</definedName>
    <definedName name="_______PA3" localSheetId="3" hidden="1">{"'Sheet1'!$L$16"}</definedName>
    <definedName name="_______PA3" hidden="1">{"'Sheet1'!$L$16"}</definedName>
    <definedName name="_______PPP3" localSheetId="2" hidden="1">{#N/A,#N/A,FALSE,"特殊室（ＢＱ表）"}</definedName>
    <definedName name="_______PPP3" localSheetId="3" hidden="1">{#N/A,#N/A,FALSE,"特殊室（ＢＱ表）"}</definedName>
    <definedName name="_______PPP3" hidden="1">{#N/A,#N/A,FALSE,"特殊室（ＢＱ表）"}</definedName>
    <definedName name="_______PPP33" localSheetId="2" hidden="1">{#N/A,#N/A,FALSE,"特殊室（ＢＱ表）"}</definedName>
    <definedName name="_______PPP33" localSheetId="3" hidden="1">{#N/A,#N/A,FALSE,"特殊室（ＢＱ表）"}</definedName>
    <definedName name="_______PPP33" hidden="1">{#N/A,#N/A,FALSE,"特殊室（ＢＱ表）"}</definedName>
    <definedName name="_______ppp34" localSheetId="2" hidden="1">{#N/A,#N/A,FALSE,"特殊室（ＢＱ表）"}</definedName>
    <definedName name="_______ppp34" localSheetId="3" hidden="1">{#N/A,#N/A,FALSE,"特殊室（ＢＱ表）"}</definedName>
    <definedName name="_______ppp34" hidden="1">{#N/A,#N/A,FALSE,"特殊室（ＢＱ表）"}</definedName>
    <definedName name="_______ppp3444" localSheetId="2" hidden="1">{#N/A,#N/A,FALSE,"特殊室（ＢＱ表）"}</definedName>
    <definedName name="_______ppp3444" localSheetId="3" hidden="1">{#N/A,#N/A,FALSE,"特殊室（ＢＱ表）"}</definedName>
    <definedName name="_______ppp3444" hidden="1">{#N/A,#N/A,FALSE,"特殊室（ＢＱ表）"}</definedName>
    <definedName name="_______phu3" localSheetId="15" hidden="1">{"'Sheet1'!$L$16"}</definedName>
    <definedName name="_______phu3" localSheetId="12" hidden="1">{"'Sheet1'!$L$16"}</definedName>
    <definedName name="_______phu3" localSheetId="13" hidden="1">{"'Sheet1'!$L$16"}</definedName>
    <definedName name="_______phu3" localSheetId="14" hidden="1">{"'Sheet1'!$L$16"}</definedName>
    <definedName name="_______phu3" localSheetId="2" hidden="1">{"'Sheet1'!$L$16"}</definedName>
    <definedName name="_______phu3" hidden="1">{"'Sheet1'!$L$16"}</definedName>
    <definedName name="_______SCL4" localSheetId="15" hidden="1">{"'Sheet1'!$L$16"}</definedName>
    <definedName name="_______SCL4" localSheetId="12" hidden="1">{"'Sheet1'!$L$16"}</definedName>
    <definedName name="_______SCL4" localSheetId="13" hidden="1">{"'Sheet1'!$L$16"}</definedName>
    <definedName name="_______SCL4" localSheetId="14" hidden="1">{"'Sheet1'!$L$16"}</definedName>
    <definedName name="_______SCL4" localSheetId="2" hidden="1">{"'Sheet1'!$L$16"}</definedName>
    <definedName name="_______SCL4" localSheetId="3" hidden="1">{"'Sheet1'!$L$16"}</definedName>
    <definedName name="_______SCL4" hidden="1">{"'Sheet1'!$L$16"}</definedName>
    <definedName name="_______SHI1" localSheetId="15" hidden="1">{"'Sheet1'!$L$16"}</definedName>
    <definedName name="_______SHI1" localSheetId="12" hidden="1">{"'Sheet1'!$L$16"}</definedName>
    <definedName name="_______SHI1" localSheetId="13" hidden="1">{"'Sheet1'!$L$16"}</definedName>
    <definedName name="_______SHI1" localSheetId="14" hidden="1">{"'Sheet1'!$L$16"}</definedName>
    <definedName name="_______SHI1" localSheetId="2" hidden="1">{"'Sheet1'!$L$16"}</definedName>
    <definedName name="_______SHI1" hidden="1">{"'Sheet1'!$L$16"}</definedName>
    <definedName name="_______T10" localSheetId="15" hidden="1">{"'Sheet1'!$L$16"}</definedName>
    <definedName name="_______T10" localSheetId="12" hidden="1">{"'Sheet1'!$L$16"}</definedName>
    <definedName name="_______T10" localSheetId="13" hidden="1">{"'Sheet1'!$L$16"}</definedName>
    <definedName name="_______T10" localSheetId="14" hidden="1">{"'Sheet1'!$L$16"}</definedName>
    <definedName name="_______T10" localSheetId="2" hidden="1">{"'Sheet1'!$L$16"}</definedName>
    <definedName name="_______T10" hidden="1">{"'Sheet1'!$L$16"}</definedName>
    <definedName name="_______T3" localSheetId="15" hidden="1">{"'Sheet1'!$L$16"}</definedName>
    <definedName name="_______T3" localSheetId="12" hidden="1">{"'Sheet1'!$L$16"}</definedName>
    <definedName name="_______T3" localSheetId="13" hidden="1">{"'Sheet1'!$L$16"}</definedName>
    <definedName name="_______T3" localSheetId="14" hidden="1">{"'Sheet1'!$L$16"}</definedName>
    <definedName name="_______T3" localSheetId="2" hidden="1">{"'Sheet1'!$L$16"}</definedName>
    <definedName name="_______T3" localSheetId="3" hidden="1">{"'Sheet1'!$L$16"}</definedName>
    <definedName name="_______T3" hidden="1">{"'Sheet1'!$L$16"}</definedName>
    <definedName name="_______TM2" localSheetId="15" hidden="1">{"'Sheet1'!$L$16"}</definedName>
    <definedName name="_______TM2" localSheetId="12" hidden="1">{"'Sheet1'!$L$16"}</definedName>
    <definedName name="_______TM2" localSheetId="13" hidden="1">{"'Sheet1'!$L$16"}</definedName>
    <definedName name="_______TM2" localSheetId="14" hidden="1">{"'Sheet1'!$L$16"}</definedName>
    <definedName name="_______TM2" localSheetId="2" hidden="1">{"'Sheet1'!$L$16"}</definedName>
    <definedName name="_______TM2" localSheetId="3" hidden="1">{"'Sheet1'!$L$16"}</definedName>
    <definedName name="_______TM2" hidden="1">{"'Sheet1'!$L$16"}</definedName>
    <definedName name="_______tt3" localSheetId="15" hidden="1">{"'Sheet1'!$L$16"}</definedName>
    <definedName name="_______tt3" localSheetId="12" hidden="1">{"'Sheet1'!$L$16"}</definedName>
    <definedName name="_______tt3" localSheetId="13" hidden="1">{"'Sheet1'!$L$16"}</definedName>
    <definedName name="_______tt3" localSheetId="14" hidden="1">{"'Sheet1'!$L$16"}</definedName>
    <definedName name="_______tt3" localSheetId="2" hidden="1">{"'Sheet1'!$L$16"}</definedName>
    <definedName name="_______tt3" localSheetId="3" hidden="1">{"'Sheet1'!$L$16"}</definedName>
    <definedName name="_______tt3" hidden="1">{"'Sheet1'!$L$16"}</definedName>
    <definedName name="_______tu4" localSheetId="15" hidden="1">{"'Sheet1'!$L$16"}</definedName>
    <definedName name="_______tu4" localSheetId="12" hidden="1">{"'Sheet1'!$L$16"}</definedName>
    <definedName name="_______tu4" localSheetId="13" hidden="1">{"'Sheet1'!$L$16"}</definedName>
    <definedName name="_______tu4" localSheetId="14" hidden="1">{"'Sheet1'!$L$16"}</definedName>
    <definedName name="_______tu4" localSheetId="2" hidden="1">{"'Sheet1'!$L$16"}</definedName>
    <definedName name="_______tu4" localSheetId="3" hidden="1">{"'Sheet1'!$L$16"}</definedName>
    <definedName name="_______tu4" hidden="1">{"'Sheet1'!$L$16"}</definedName>
    <definedName name="_______TV2" localSheetId="15" hidden="1">{"'Sheet1'!$L$16"}</definedName>
    <definedName name="_______TV2" localSheetId="12" hidden="1">{"'Sheet1'!$L$16"}</definedName>
    <definedName name="_______TV2" localSheetId="13" hidden="1">{"'Sheet1'!$L$16"}</definedName>
    <definedName name="_______TV2" localSheetId="14" hidden="1">{"'Sheet1'!$L$16"}</definedName>
    <definedName name="_______TV2" localSheetId="2" hidden="1">{"'Sheet1'!$L$16"}</definedName>
    <definedName name="_______TV2" hidden="1">{"'Sheet1'!$L$16"}</definedName>
    <definedName name="_______TH1" localSheetId="15" hidden="1">{"'Sheet1'!$L$16"}</definedName>
    <definedName name="_______TH1" localSheetId="12" hidden="1">{"'Sheet1'!$L$16"}</definedName>
    <definedName name="_______TH1" localSheetId="13" hidden="1">{"'Sheet1'!$L$16"}</definedName>
    <definedName name="_______TH1" localSheetId="14" hidden="1">{"'Sheet1'!$L$16"}</definedName>
    <definedName name="_______TH1" localSheetId="2" hidden="1">{"'Sheet1'!$L$16"}</definedName>
    <definedName name="_______TH1" hidden="1">{"'Sheet1'!$L$16"}</definedName>
    <definedName name="_______THT11" localSheetId="15" hidden="1">{"'Sheet1'!$L$16"}</definedName>
    <definedName name="_______THT11" localSheetId="12" hidden="1">{"'Sheet1'!$L$16"}</definedName>
    <definedName name="_______THT11" localSheetId="13" hidden="1">{"'Sheet1'!$L$16"}</definedName>
    <definedName name="_______THT11" localSheetId="14" hidden="1">{"'Sheet1'!$L$16"}</definedName>
    <definedName name="_______THT11" localSheetId="2" hidden="1">{"'Sheet1'!$L$16"}</definedName>
    <definedName name="_______THT11" hidden="1">{"'Sheet1'!$L$16"}</definedName>
    <definedName name="_______VO15" localSheetId="15" hidden="1">{"'CPA Sum'!$A$1:$X$30","'CPA'!$A$1:$K$187","'Infra Cost'!$A$1:$Q$30","'Dev't Cost'!$A$1:$AH$40","'Cashflow'!$A$1:$DG$82"}</definedName>
    <definedName name="_______VO15" localSheetId="12" hidden="1">{"'CPA Sum'!$A$1:$X$30","'CPA'!$A$1:$K$187","'Infra Cost'!$A$1:$Q$30","'Dev't Cost'!$A$1:$AH$40","'Cashflow'!$A$1:$DG$82"}</definedName>
    <definedName name="_______VO15" localSheetId="13" hidden="1">{"'CPA Sum'!$A$1:$X$30","'CPA'!$A$1:$K$187","'Infra Cost'!$A$1:$Q$30","'Dev't Cost'!$A$1:$AH$40","'Cashflow'!$A$1:$DG$82"}</definedName>
    <definedName name="_______VO15" localSheetId="14" hidden="1">{"'CPA Sum'!$A$1:$X$30","'CPA'!$A$1:$K$187","'Infra Cost'!$A$1:$Q$30","'Dev't Cost'!$A$1:$AH$40","'Cashflow'!$A$1:$DG$82"}</definedName>
    <definedName name="_______VO15" localSheetId="2" hidden="1">{"'CPA Sum'!$A$1:$X$30","'CPA'!$A$1:$K$187","'Infra Cost'!$A$1:$Q$30","'Dev't Cost'!$A$1:$AH$40","'Cashflow'!$A$1:$DG$82"}</definedName>
    <definedName name="_______VO15" hidden="1">{"'CPA Sum'!$A$1:$X$30","'CPA'!$A$1:$K$187","'Infra Cost'!$A$1:$Q$30","'Dev't Cost'!$A$1:$AH$40","'Cashflow'!$A$1:$DG$82"}</definedName>
    <definedName name="_______VT3" localSheetId="15" hidden="1">{"'Sheet1'!$L$16"}</definedName>
    <definedName name="_______VT3" localSheetId="12" hidden="1">{"'Sheet1'!$L$16"}</definedName>
    <definedName name="_______VT3" localSheetId="13" hidden="1">{"'Sheet1'!$L$16"}</definedName>
    <definedName name="_______VT3" localSheetId="14" hidden="1">{"'Sheet1'!$L$16"}</definedName>
    <definedName name="_______VT3" localSheetId="2" hidden="1">{"'Sheet1'!$L$16"}</definedName>
    <definedName name="_______VT3" hidden="1">{"'Sheet1'!$L$16"}</definedName>
    <definedName name="_______xlfn.BAHTTEXT" hidden="1">#NAME?</definedName>
    <definedName name="______a1" localSheetId="15" hidden="1">{"'Sheet1'!$L$16"}</definedName>
    <definedName name="______a1" localSheetId="12" hidden="1">{"'Sheet1'!$L$16"}</definedName>
    <definedName name="______a1" localSheetId="13" hidden="1">{"'Sheet1'!$L$16"}</definedName>
    <definedName name="______a1" localSheetId="14" hidden="1">{"'Sheet1'!$L$16"}</definedName>
    <definedName name="______a1" localSheetId="2" hidden="1">{"'Sheet1'!$L$16"}</definedName>
    <definedName name="______a1" localSheetId="3" hidden="1">{"'Sheet1'!$L$16"}</definedName>
    <definedName name="______a1" hidden="1">{"'Sheet1'!$L$16"}</definedName>
    <definedName name="______a129" hidden="1">{"Offgrid",#N/A,FALSE,"OFFGRID";"Region",#N/A,FALSE,"REGION";"Offgrid -2",#N/A,FALSE,"OFFGRID";"WTP",#N/A,FALSE,"WTP";"WTP -2",#N/A,FALSE,"WTP";"Project",#N/A,FALSE,"PROJECT";"Summary -2",#N/A,FALSE,"SUMMARY"}</definedName>
    <definedName name="______a130" hidden="1">{"Offgrid",#N/A,FALSE,"OFFGRID";"Region",#N/A,FALSE,"REGION";"Offgrid -2",#N/A,FALSE,"OFFGRID";"WTP",#N/A,FALSE,"WTP";"WTP -2",#N/A,FALSE,"WTP";"Project",#N/A,FALSE,"PROJECT";"Summary -2",#N/A,FALSE,"SUMMARY"}</definedName>
    <definedName name="______a2" localSheetId="15" hidden="1">{"'Sheet1'!$L$16"}</definedName>
    <definedName name="______a2" localSheetId="12" hidden="1">{"'Sheet1'!$L$16"}</definedName>
    <definedName name="______a2" localSheetId="13" hidden="1">{"'Sheet1'!$L$16"}</definedName>
    <definedName name="______a2" localSheetId="14" hidden="1">{"'Sheet1'!$L$16"}</definedName>
    <definedName name="______a2" localSheetId="2" hidden="1">{"'Sheet1'!$L$16"}</definedName>
    <definedName name="______a2" hidden="1">{"'Sheet1'!$L$16"}</definedName>
    <definedName name="______BG12" localSheetId="15" hidden="1">{"'Sheet1'!$L$16"}</definedName>
    <definedName name="______BG12" localSheetId="12" hidden="1">{"'Sheet1'!$L$16"}</definedName>
    <definedName name="______BG12" localSheetId="13" hidden="1">{"'Sheet1'!$L$16"}</definedName>
    <definedName name="______BG12" localSheetId="14" hidden="1">{"'Sheet1'!$L$16"}</definedName>
    <definedName name="______BG12" localSheetId="2" hidden="1">{"'Sheet1'!$L$16"}</definedName>
    <definedName name="______BG12" localSheetId="3" hidden="1">{"'Sheet1'!$L$16"}</definedName>
    <definedName name="______BG12" hidden="1">{"'Sheet1'!$L$16"}</definedName>
    <definedName name="______CN1" localSheetId="15" hidden="1">{"'Sheet1'!$L$16"}</definedName>
    <definedName name="______CN1" localSheetId="12" hidden="1">{"'Sheet1'!$L$16"}</definedName>
    <definedName name="______CN1" localSheetId="13" hidden="1">{"'Sheet1'!$L$16"}</definedName>
    <definedName name="______CN1" localSheetId="14" hidden="1">{"'Sheet1'!$L$16"}</definedName>
    <definedName name="______CN1" localSheetId="2" hidden="1">{"'Sheet1'!$L$16"}</definedName>
    <definedName name="______CN1" localSheetId="3" hidden="1">{"'Sheet1'!$L$16"}</definedName>
    <definedName name="______CN1" hidden="1">{"'Sheet1'!$L$16"}</definedName>
    <definedName name="______d1500" localSheetId="15" hidden="1">{"'Sheet1'!$L$16"}</definedName>
    <definedName name="______d1500" localSheetId="12" hidden="1">{"'Sheet1'!$L$16"}</definedName>
    <definedName name="______d1500" localSheetId="13" hidden="1">{"'Sheet1'!$L$16"}</definedName>
    <definedName name="______d1500" localSheetId="14" hidden="1">{"'Sheet1'!$L$16"}</definedName>
    <definedName name="______d1500" localSheetId="2" hidden="1">{"'Sheet1'!$L$16"}</definedName>
    <definedName name="______d1500" hidden="1">{"'Sheet1'!$L$16"}</definedName>
    <definedName name="______DT10" localSheetId="15" hidden="1">{"'Sheet1'!$L$16"}</definedName>
    <definedName name="______DT10" localSheetId="12" hidden="1">{"'Sheet1'!$L$16"}</definedName>
    <definedName name="______DT10" localSheetId="13" hidden="1">{"'Sheet1'!$L$16"}</definedName>
    <definedName name="______DT10" localSheetId="14" hidden="1">{"'Sheet1'!$L$16"}</definedName>
    <definedName name="______DT10" localSheetId="2" hidden="1">{"'Sheet1'!$L$16"}</definedName>
    <definedName name="______DT10" hidden="1">{"'Sheet1'!$L$16"}</definedName>
    <definedName name="______Goi8" localSheetId="15" hidden="1">{"'Sheet1'!$L$16"}</definedName>
    <definedName name="______Goi8" localSheetId="12" hidden="1">{"'Sheet1'!$L$16"}</definedName>
    <definedName name="______Goi8" localSheetId="13" hidden="1">{"'Sheet1'!$L$16"}</definedName>
    <definedName name="______Goi8" localSheetId="14" hidden="1">{"'Sheet1'!$L$16"}</definedName>
    <definedName name="______Goi8" localSheetId="2" hidden="1">{"'Sheet1'!$L$16"}</definedName>
    <definedName name="______Goi8" localSheetId="3" hidden="1">{"'Sheet1'!$L$16"}</definedName>
    <definedName name="______Goi8" hidden="1">{"'Sheet1'!$L$16"}</definedName>
    <definedName name="______h1" localSheetId="15" hidden="1">{"'Sheet1'!$L$16"}</definedName>
    <definedName name="______h1" localSheetId="12" hidden="1">{"'Sheet1'!$L$16"}</definedName>
    <definedName name="______h1" localSheetId="13" hidden="1">{"'Sheet1'!$L$16"}</definedName>
    <definedName name="______h1" localSheetId="14" hidden="1">{"'Sheet1'!$L$16"}</definedName>
    <definedName name="______h1" localSheetId="2" hidden="1">{"'Sheet1'!$L$16"}</definedName>
    <definedName name="______h1" localSheetId="3" hidden="1">{"'Sheet1'!$L$16"}</definedName>
    <definedName name="______h1" hidden="1">{"'Sheet1'!$L$16"}</definedName>
    <definedName name="______hh1219" localSheetId="15" hidden="1">{"'Sheet1'!$L$16"}</definedName>
    <definedName name="______hh1219" localSheetId="12" hidden="1">{"'Sheet1'!$L$16"}</definedName>
    <definedName name="______hh1219" localSheetId="13" hidden="1">{"'Sheet1'!$L$16"}</definedName>
    <definedName name="______hh1219" localSheetId="14" hidden="1">{"'Sheet1'!$L$16"}</definedName>
    <definedName name="______hh1219" localSheetId="2" hidden="1">{"'Sheet1'!$L$16"}</definedName>
    <definedName name="______hh1219" hidden="1">{"'Sheet1'!$L$16"}</definedName>
    <definedName name="______hu1" localSheetId="15" hidden="1">{"'Sheet1'!$L$16"}</definedName>
    <definedName name="______hu1" localSheetId="12" hidden="1">{"'Sheet1'!$L$16"}</definedName>
    <definedName name="______hu1" localSheetId="13" hidden="1">{"'Sheet1'!$L$16"}</definedName>
    <definedName name="______hu1" localSheetId="14" hidden="1">{"'Sheet1'!$L$16"}</definedName>
    <definedName name="______hu1" localSheetId="2" hidden="1">{"'Sheet1'!$L$16"}</definedName>
    <definedName name="______hu1" localSheetId="3" hidden="1">{"'Sheet1'!$L$16"}</definedName>
    <definedName name="______hu1" hidden="1">{"'Sheet1'!$L$16"}</definedName>
    <definedName name="______hu2" localSheetId="15" hidden="1">{"'Sheet1'!$L$16"}</definedName>
    <definedName name="______hu2" localSheetId="12" hidden="1">{"'Sheet1'!$L$16"}</definedName>
    <definedName name="______hu2" localSheetId="13" hidden="1">{"'Sheet1'!$L$16"}</definedName>
    <definedName name="______hu2" localSheetId="14" hidden="1">{"'Sheet1'!$L$16"}</definedName>
    <definedName name="______hu2" localSheetId="2" hidden="1">{"'Sheet1'!$L$16"}</definedName>
    <definedName name="______hu2" localSheetId="3" hidden="1">{"'Sheet1'!$L$16"}</definedName>
    <definedName name="______hu2" hidden="1">{"'Sheet1'!$L$16"}</definedName>
    <definedName name="______hu5" localSheetId="15" hidden="1">{"'Sheet1'!$L$16"}</definedName>
    <definedName name="______hu5" localSheetId="12" hidden="1">{"'Sheet1'!$L$16"}</definedName>
    <definedName name="______hu5" localSheetId="13" hidden="1">{"'Sheet1'!$L$16"}</definedName>
    <definedName name="______hu5" localSheetId="14" hidden="1">{"'Sheet1'!$L$16"}</definedName>
    <definedName name="______hu5" localSheetId="2" hidden="1">{"'Sheet1'!$L$16"}</definedName>
    <definedName name="______hu5" localSheetId="3" hidden="1">{"'Sheet1'!$L$16"}</definedName>
    <definedName name="______hu5" hidden="1">{"'Sheet1'!$L$16"}</definedName>
    <definedName name="______hu6" localSheetId="15" hidden="1">{"'Sheet1'!$L$16"}</definedName>
    <definedName name="______hu6" localSheetId="12" hidden="1">{"'Sheet1'!$L$16"}</definedName>
    <definedName name="______hu6" localSheetId="13" hidden="1">{"'Sheet1'!$L$16"}</definedName>
    <definedName name="______hu6" localSheetId="14" hidden="1">{"'Sheet1'!$L$16"}</definedName>
    <definedName name="______hu6" localSheetId="2" hidden="1">{"'Sheet1'!$L$16"}</definedName>
    <definedName name="______hu6" localSheetId="3" hidden="1">{"'Sheet1'!$L$16"}</definedName>
    <definedName name="______hu6" hidden="1">{"'Sheet1'!$L$16"}</definedName>
    <definedName name="______hu7" localSheetId="15" hidden="1">{"'Sheet1'!$L$16"}</definedName>
    <definedName name="______hu7" localSheetId="12" hidden="1">{"'Sheet1'!$L$16"}</definedName>
    <definedName name="______hu7" localSheetId="13" hidden="1">{"'Sheet1'!$L$16"}</definedName>
    <definedName name="______hu7" localSheetId="14" hidden="1">{"'Sheet1'!$L$16"}</definedName>
    <definedName name="______hu7" localSheetId="2" hidden="1">{"'Sheet1'!$L$16"}</definedName>
    <definedName name="______hu7" localSheetId="3" hidden="1">{"'Sheet1'!$L$16"}</definedName>
    <definedName name="______hu7" hidden="1">{"'Sheet1'!$L$16"}</definedName>
    <definedName name="______key1" localSheetId="1" hidden="1">#REF!</definedName>
    <definedName name="______key1" localSheetId="7" hidden="1">#REF!</definedName>
    <definedName name="______key1" localSheetId="2" hidden="1">#REF!</definedName>
    <definedName name="______key1" localSheetId="4" hidden="1">#REF!</definedName>
    <definedName name="______key1" localSheetId="3" hidden="1">#REF!</definedName>
    <definedName name="______key1" hidden="1">#REF!</definedName>
    <definedName name="______Lan1" localSheetId="15" hidden="1">{"'Sheet1'!$L$16"}</definedName>
    <definedName name="______Lan1" localSheetId="12" hidden="1">{"'Sheet1'!$L$16"}</definedName>
    <definedName name="______Lan1" localSheetId="13" hidden="1">{"'Sheet1'!$L$16"}</definedName>
    <definedName name="______Lan1" localSheetId="14" hidden="1">{"'Sheet1'!$L$16"}</definedName>
    <definedName name="______Lan1" localSheetId="2" hidden="1">{"'Sheet1'!$L$16"}</definedName>
    <definedName name="______Lan1" localSheetId="3" hidden="1">{"'Sheet1'!$L$16"}</definedName>
    <definedName name="______Lan1" hidden="1">{"'Sheet1'!$L$16"}</definedName>
    <definedName name="______LAN3" localSheetId="15" hidden="1">{"'Sheet1'!$L$16"}</definedName>
    <definedName name="______LAN3" localSheetId="12" hidden="1">{"'Sheet1'!$L$16"}</definedName>
    <definedName name="______LAN3" localSheetId="13" hidden="1">{"'Sheet1'!$L$16"}</definedName>
    <definedName name="______LAN3" localSheetId="14" hidden="1">{"'Sheet1'!$L$16"}</definedName>
    <definedName name="______LAN3" localSheetId="2" hidden="1">{"'Sheet1'!$L$16"}</definedName>
    <definedName name="______LAN3" localSheetId="3" hidden="1">{"'Sheet1'!$L$16"}</definedName>
    <definedName name="______LAN3" hidden="1">{"'Sheet1'!$L$16"}</definedName>
    <definedName name="______m4" localSheetId="15" hidden="1">{"'Sheet1'!$L$16"}</definedName>
    <definedName name="______m4" localSheetId="12" hidden="1">{"'Sheet1'!$L$16"}</definedName>
    <definedName name="______m4" localSheetId="13" hidden="1">{"'Sheet1'!$L$16"}</definedName>
    <definedName name="______m4" localSheetId="14" hidden="1">{"'Sheet1'!$L$16"}</definedName>
    <definedName name="______m4" localSheetId="2" hidden="1">{"'Sheet1'!$L$16"}</definedName>
    <definedName name="______m4" hidden="1">{"'Sheet1'!$L$16"}</definedName>
    <definedName name="______nam1" localSheetId="15" hidden="1">{"'Sheet1'!$L$16"}</definedName>
    <definedName name="______nam1" localSheetId="12" hidden="1">{"'Sheet1'!$L$16"}</definedName>
    <definedName name="______nam1" localSheetId="13" hidden="1">{"'Sheet1'!$L$16"}</definedName>
    <definedName name="______nam1" localSheetId="14" hidden="1">{"'Sheet1'!$L$16"}</definedName>
    <definedName name="______nam1" localSheetId="2" hidden="1">{"'Sheet1'!$L$16"}</definedName>
    <definedName name="______nam1" hidden="1">{"'Sheet1'!$L$16"}</definedName>
    <definedName name="______NO1" localSheetId="1" hidden="1">#REF!</definedName>
    <definedName name="______NO1" localSheetId="7" hidden="1">#REF!</definedName>
    <definedName name="______NO1" localSheetId="2" hidden="1">#REF!</definedName>
    <definedName name="______NO1" localSheetId="4" hidden="1">#REF!</definedName>
    <definedName name="______NO1" localSheetId="3" hidden="1">#REF!</definedName>
    <definedName name="______NO1" hidden="1">#REF!</definedName>
    <definedName name="______NO2" localSheetId="1" hidden="1">#REF!</definedName>
    <definedName name="______NO2" localSheetId="7" hidden="1">#REF!</definedName>
    <definedName name="______NO2" localSheetId="2" hidden="1">#REF!</definedName>
    <definedName name="______NO2" localSheetId="4" hidden="1">#REF!</definedName>
    <definedName name="______NO2" localSheetId="3" hidden="1">#REF!</definedName>
    <definedName name="______NO2" hidden="1">#REF!</definedName>
    <definedName name="______NSO2" localSheetId="15" hidden="1">{"'Sheet1'!$L$16"}</definedName>
    <definedName name="______NSO2" localSheetId="12" hidden="1">{"'Sheet1'!$L$16"}</definedName>
    <definedName name="______NSO2" localSheetId="13" hidden="1">{"'Sheet1'!$L$16"}</definedName>
    <definedName name="______NSO2" localSheetId="14" hidden="1">{"'Sheet1'!$L$16"}</definedName>
    <definedName name="______NSO2" localSheetId="2" hidden="1">{"'Sheet1'!$L$16"}</definedName>
    <definedName name="______NSO2" localSheetId="3" hidden="1">{"'Sheet1'!$L$16"}</definedName>
    <definedName name="______NSO2" hidden="1">{"'Sheet1'!$L$16"}</definedName>
    <definedName name="______P3" localSheetId="2" hidden="1">{#N/A,#N/A,FALSE,"特殊室（ＢＱ表）"}</definedName>
    <definedName name="______P3" localSheetId="3" hidden="1">{#N/A,#N/A,FALSE,"特殊室（ＢＱ表）"}</definedName>
    <definedName name="______P3" hidden="1">{#N/A,#N/A,FALSE,"特殊室（ＢＱ表）"}</definedName>
    <definedName name="______PA3" localSheetId="15" hidden="1">{"'Sheet1'!$L$16"}</definedName>
    <definedName name="______PA3" localSheetId="12" hidden="1">{"'Sheet1'!$L$16"}</definedName>
    <definedName name="______PA3" localSheetId="13" hidden="1">{"'Sheet1'!$L$16"}</definedName>
    <definedName name="______PA3" localSheetId="14" hidden="1">{"'Sheet1'!$L$16"}</definedName>
    <definedName name="______PA3" localSheetId="2" hidden="1">{"'Sheet1'!$L$16"}</definedName>
    <definedName name="______PA3" localSheetId="3" hidden="1">{"'Sheet1'!$L$16"}</definedName>
    <definedName name="______PA3" hidden="1">{"'Sheet1'!$L$16"}</definedName>
    <definedName name="______PPP3" localSheetId="2" hidden="1">{#N/A,#N/A,FALSE,"特殊室（ＢＱ表）"}</definedName>
    <definedName name="______PPP3" localSheetId="3" hidden="1">{#N/A,#N/A,FALSE,"特殊室（ＢＱ表）"}</definedName>
    <definedName name="______PPP3" hidden="1">{#N/A,#N/A,FALSE,"特殊室（ＢＱ表）"}</definedName>
    <definedName name="______PPP33" localSheetId="2" hidden="1">{#N/A,#N/A,FALSE,"特殊室（ＢＱ表）"}</definedName>
    <definedName name="______PPP33" localSheetId="3" hidden="1">{#N/A,#N/A,FALSE,"特殊室（ＢＱ表）"}</definedName>
    <definedName name="______PPP33" hidden="1">{#N/A,#N/A,FALSE,"特殊室（ＢＱ表）"}</definedName>
    <definedName name="______ppp34" localSheetId="2" hidden="1">{#N/A,#N/A,FALSE,"特殊室（ＢＱ表）"}</definedName>
    <definedName name="______ppp34" localSheetId="3" hidden="1">{#N/A,#N/A,FALSE,"特殊室（ＢＱ表）"}</definedName>
    <definedName name="______ppp34" hidden="1">{#N/A,#N/A,FALSE,"特殊室（ＢＱ表）"}</definedName>
    <definedName name="______ppp3444" localSheetId="2" hidden="1">{#N/A,#N/A,FALSE,"特殊室（ＢＱ表）"}</definedName>
    <definedName name="______ppp3444" localSheetId="3" hidden="1">{#N/A,#N/A,FALSE,"特殊室（ＢＱ表）"}</definedName>
    <definedName name="______ppp3444" hidden="1">{#N/A,#N/A,FALSE,"特殊室（ＢＱ表）"}</definedName>
    <definedName name="______phu3" localSheetId="15" hidden="1">{"'Sheet1'!$L$16"}</definedName>
    <definedName name="______phu3" localSheetId="12" hidden="1">{"'Sheet1'!$L$16"}</definedName>
    <definedName name="______phu3" localSheetId="13" hidden="1">{"'Sheet1'!$L$16"}</definedName>
    <definedName name="______phu3" localSheetId="14" hidden="1">{"'Sheet1'!$L$16"}</definedName>
    <definedName name="______phu3" localSheetId="2" hidden="1">{"'Sheet1'!$L$16"}</definedName>
    <definedName name="______phu3" hidden="1">{"'Sheet1'!$L$16"}</definedName>
    <definedName name="______SCL4" localSheetId="15" hidden="1">{"'Sheet1'!$L$16"}</definedName>
    <definedName name="______SCL4" localSheetId="12" hidden="1">{"'Sheet1'!$L$16"}</definedName>
    <definedName name="______SCL4" localSheetId="13" hidden="1">{"'Sheet1'!$L$16"}</definedName>
    <definedName name="______SCL4" localSheetId="14" hidden="1">{"'Sheet1'!$L$16"}</definedName>
    <definedName name="______SCL4" localSheetId="2" hidden="1">{"'Sheet1'!$L$16"}</definedName>
    <definedName name="______SCL4" localSheetId="3" hidden="1">{"'Sheet1'!$L$16"}</definedName>
    <definedName name="______SCL4" hidden="1">{"'Sheet1'!$L$16"}</definedName>
    <definedName name="______SHI1" localSheetId="15" hidden="1">{"'Sheet1'!$L$16"}</definedName>
    <definedName name="______SHI1" localSheetId="12" hidden="1">{"'Sheet1'!$L$16"}</definedName>
    <definedName name="______SHI1" localSheetId="13" hidden="1">{"'Sheet1'!$L$16"}</definedName>
    <definedName name="______SHI1" localSheetId="14" hidden="1">{"'Sheet1'!$L$16"}</definedName>
    <definedName name="______SHI1" localSheetId="2" hidden="1">{"'Sheet1'!$L$16"}</definedName>
    <definedName name="______SHI1" hidden="1">{"'Sheet1'!$L$16"}</definedName>
    <definedName name="______T10" localSheetId="15" hidden="1">{"'Sheet1'!$L$16"}</definedName>
    <definedName name="______T10" localSheetId="12" hidden="1">{"'Sheet1'!$L$16"}</definedName>
    <definedName name="______T10" localSheetId="13" hidden="1">{"'Sheet1'!$L$16"}</definedName>
    <definedName name="______T10" localSheetId="14" hidden="1">{"'Sheet1'!$L$16"}</definedName>
    <definedName name="______T10" localSheetId="2" hidden="1">{"'Sheet1'!$L$16"}</definedName>
    <definedName name="______T10" localSheetId="3" hidden="1">{"'Sheet1'!$L$16"}</definedName>
    <definedName name="______T10" hidden="1">{"'Sheet1'!$L$16"}</definedName>
    <definedName name="______T3" localSheetId="15" hidden="1">{"'Sheet1'!$L$16"}</definedName>
    <definedName name="______T3" localSheetId="12" hidden="1">{"'Sheet1'!$L$16"}</definedName>
    <definedName name="______T3" localSheetId="13" hidden="1">{"'Sheet1'!$L$16"}</definedName>
    <definedName name="______T3" localSheetId="14" hidden="1">{"'Sheet1'!$L$16"}</definedName>
    <definedName name="______T3" localSheetId="2" hidden="1">{"'Sheet1'!$L$16"}</definedName>
    <definedName name="______T3" localSheetId="3" hidden="1">{"'Sheet1'!$L$16"}</definedName>
    <definedName name="______T3" hidden="1">{"'Sheet1'!$L$16"}</definedName>
    <definedName name="______TM2" localSheetId="15" hidden="1">{"'Sheet1'!$L$16"}</definedName>
    <definedName name="______TM2" localSheetId="12" hidden="1">{"'Sheet1'!$L$16"}</definedName>
    <definedName name="______TM2" localSheetId="13" hidden="1">{"'Sheet1'!$L$16"}</definedName>
    <definedName name="______TM2" localSheetId="14" hidden="1">{"'Sheet1'!$L$16"}</definedName>
    <definedName name="______TM2" localSheetId="2" hidden="1">{"'Sheet1'!$L$16"}</definedName>
    <definedName name="______TM2" localSheetId="3" hidden="1">{"'Sheet1'!$L$16"}</definedName>
    <definedName name="______TM2" hidden="1">{"'Sheet1'!$L$16"}</definedName>
    <definedName name="______tt3" localSheetId="15" hidden="1">{"'Sheet1'!$L$16"}</definedName>
    <definedName name="______tt3" localSheetId="12" hidden="1">{"'Sheet1'!$L$16"}</definedName>
    <definedName name="______tt3" localSheetId="13" hidden="1">{"'Sheet1'!$L$16"}</definedName>
    <definedName name="______tt3" localSheetId="14" hidden="1">{"'Sheet1'!$L$16"}</definedName>
    <definedName name="______tt3" localSheetId="2" hidden="1">{"'Sheet1'!$L$16"}</definedName>
    <definedName name="______tt3" localSheetId="3" hidden="1">{"'Sheet1'!$L$16"}</definedName>
    <definedName name="______tt3" hidden="1">{"'Sheet1'!$L$16"}</definedName>
    <definedName name="______tu4" localSheetId="15" hidden="1">{"'Sheet1'!$L$16"}</definedName>
    <definedName name="______tu4" localSheetId="12" hidden="1">{"'Sheet1'!$L$16"}</definedName>
    <definedName name="______tu4" localSheetId="13" hidden="1">{"'Sheet1'!$L$16"}</definedName>
    <definedName name="______tu4" localSheetId="14" hidden="1">{"'Sheet1'!$L$16"}</definedName>
    <definedName name="______tu4" localSheetId="2" hidden="1">{"'Sheet1'!$L$16"}</definedName>
    <definedName name="______tu4" localSheetId="3" hidden="1">{"'Sheet1'!$L$16"}</definedName>
    <definedName name="______tu4" hidden="1">{"'Sheet1'!$L$16"}</definedName>
    <definedName name="______TV2" localSheetId="15" hidden="1">{"'Sheet1'!$L$16"}</definedName>
    <definedName name="______TV2" localSheetId="12" hidden="1">{"'Sheet1'!$L$16"}</definedName>
    <definedName name="______TV2" localSheetId="13" hidden="1">{"'Sheet1'!$L$16"}</definedName>
    <definedName name="______TV2" localSheetId="14" hidden="1">{"'Sheet1'!$L$16"}</definedName>
    <definedName name="______TV2" localSheetId="2" hidden="1">{"'Sheet1'!$L$16"}</definedName>
    <definedName name="______TV2" hidden="1">{"'Sheet1'!$L$16"}</definedName>
    <definedName name="______TH1" localSheetId="15" hidden="1">{"'Sheet1'!$L$16"}</definedName>
    <definedName name="______TH1" localSheetId="12" hidden="1">{"'Sheet1'!$L$16"}</definedName>
    <definedName name="______TH1" localSheetId="13" hidden="1">{"'Sheet1'!$L$16"}</definedName>
    <definedName name="______TH1" localSheetId="14" hidden="1">{"'Sheet1'!$L$16"}</definedName>
    <definedName name="______TH1" localSheetId="2" hidden="1">{"'Sheet1'!$L$16"}</definedName>
    <definedName name="______TH1" hidden="1">{"'Sheet1'!$L$16"}</definedName>
    <definedName name="______THT11" localSheetId="15" hidden="1">{"'Sheet1'!$L$16"}</definedName>
    <definedName name="______THT11" localSheetId="12" hidden="1">{"'Sheet1'!$L$16"}</definedName>
    <definedName name="______THT11" localSheetId="13" hidden="1">{"'Sheet1'!$L$16"}</definedName>
    <definedName name="______THT11" localSheetId="14" hidden="1">{"'Sheet1'!$L$16"}</definedName>
    <definedName name="______THT11" localSheetId="2" hidden="1">{"'Sheet1'!$L$16"}</definedName>
    <definedName name="______THT11" hidden="1">{"'Sheet1'!$L$16"}</definedName>
    <definedName name="______VO15" localSheetId="15" hidden="1">{"'CPA Sum'!$A$1:$X$30","'CPA'!$A$1:$K$187","'Infra Cost'!$A$1:$Q$30","'Dev't Cost'!$A$1:$AH$40","'Cashflow'!$A$1:$DG$82"}</definedName>
    <definedName name="______VO15" localSheetId="12" hidden="1">{"'CPA Sum'!$A$1:$X$30","'CPA'!$A$1:$K$187","'Infra Cost'!$A$1:$Q$30","'Dev't Cost'!$A$1:$AH$40","'Cashflow'!$A$1:$DG$82"}</definedName>
    <definedName name="______VO15" localSheetId="13" hidden="1">{"'CPA Sum'!$A$1:$X$30","'CPA'!$A$1:$K$187","'Infra Cost'!$A$1:$Q$30","'Dev't Cost'!$A$1:$AH$40","'Cashflow'!$A$1:$DG$82"}</definedName>
    <definedName name="______VO15" localSheetId="14" hidden="1">{"'CPA Sum'!$A$1:$X$30","'CPA'!$A$1:$K$187","'Infra Cost'!$A$1:$Q$30","'Dev't Cost'!$A$1:$AH$40","'Cashflow'!$A$1:$DG$82"}</definedName>
    <definedName name="______VO15" localSheetId="2" hidden="1">{"'CPA Sum'!$A$1:$X$30","'CPA'!$A$1:$K$187","'Infra Cost'!$A$1:$Q$30","'Dev't Cost'!$A$1:$AH$40","'Cashflow'!$A$1:$DG$82"}</definedName>
    <definedName name="______VO15" hidden="1">{"'CPA Sum'!$A$1:$X$30","'CPA'!$A$1:$K$187","'Infra Cost'!$A$1:$Q$30","'Dev't Cost'!$A$1:$AH$40","'Cashflow'!$A$1:$DG$82"}</definedName>
    <definedName name="______VT3" localSheetId="15" hidden="1">{"'Sheet1'!$L$16"}</definedName>
    <definedName name="______VT3" localSheetId="12" hidden="1">{"'Sheet1'!$L$16"}</definedName>
    <definedName name="______VT3" localSheetId="13" hidden="1">{"'Sheet1'!$L$16"}</definedName>
    <definedName name="______VT3" localSheetId="14" hidden="1">{"'Sheet1'!$L$16"}</definedName>
    <definedName name="______VT3" localSheetId="2" hidden="1">{"'Sheet1'!$L$16"}</definedName>
    <definedName name="______VT3" hidden="1">{"'Sheet1'!$L$16"}</definedName>
    <definedName name="______xlfn.BAHTTEXT" hidden="1">#NAME?</definedName>
    <definedName name="_____a1" localSheetId="15" hidden="1">{"'Sheet1'!$L$16"}</definedName>
    <definedName name="_____a1" localSheetId="12" hidden="1">{"'Sheet1'!$L$16"}</definedName>
    <definedName name="_____a1" localSheetId="13" hidden="1">{"'Sheet1'!$L$16"}</definedName>
    <definedName name="_____a1" localSheetId="14" hidden="1">{"'Sheet1'!$L$16"}</definedName>
    <definedName name="_____a1" localSheetId="2" hidden="1">{"'Sheet1'!$L$16"}</definedName>
    <definedName name="_____a1" localSheetId="3" hidden="1">{"'Sheet1'!$L$16"}</definedName>
    <definedName name="_____a1" hidden="1">{"'Sheet1'!$L$16"}</definedName>
    <definedName name="_____a129" localSheetId="2" hidden="1">{"Offgrid",#N/A,FALSE,"OFFGRID";"Region",#N/A,FALSE,"REGION";"Offgrid -2",#N/A,FALSE,"OFFGRID";"WTP",#N/A,FALSE,"WTP";"WTP -2",#N/A,FALSE,"WTP";"Project",#N/A,FALSE,"PROJECT";"Summary -2",#N/A,FALSE,"SUMMARY"}</definedName>
    <definedName name="_____a129" localSheetId="3" hidden="1">{"Offgrid",#N/A,FALSE,"OFFGRID";"Region",#N/A,FALSE,"REGION";"Offgrid -2",#N/A,FALSE,"OFFGRID";"WTP",#N/A,FALSE,"WTP";"WTP -2",#N/A,FALSE,"WTP";"Project",#N/A,FALSE,"PROJECT";"Summary -2",#N/A,FALSE,"SUMMARY"}</definedName>
    <definedName name="_____a129" hidden="1">{"Offgrid",#N/A,FALSE,"OFFGRID";"Region",#N/A,FALSE,"REGION";"Offgrid -2",#N/A,FALSE,"OFFGRID";"WTP",#N/A,FALSE,"WTP";"WTP -2",#N/A,FALSE,"WTP";"Project",#N/A,FALSE,"PROJECT";"Summary -2",#N/A,FALSE,"SUMMARY"}</definedName>
    <definedName name="_____a130" localSheetId="2" hidden="1">{"Offgrid",#N/A,FALSE,"OFFGRID";"Region",#N/A,FALSE,"REGION";"Offgrid -2",#N/A,FALSE,"OFFGRID";"WTP",#N/A,FALSE,"WTP";"WTP -2",#N/A,FALSE,"WTP";"Project",#N/A,FALSE,"PROJECT";"Summary -2",#N/A,FALSE,"SUMMARY"}</definedName>
    <definedName name="_____a130" localSheetId="3" hidden="1">{"Offgrid",#N/A,FALSE,"OFFGRID";"Region",#N/A,FALSE,"REGION";"Offgrid -2",#N/A,FALSE,"OFFGRID";"WTP",#N/A,FALSE,"WTP";"WTP -2",#N/A,FALSE,"WTP";"Project",#N/A,FALSE,"PROJECT";"Summary -2",#N/A,FALSE,"SUMMARY"}</definedName>
    <definedName name="_____a130" hidden="1">{"Offgrid",#N/A,FALSE,"OFFGRID";"Region",#N/A,FALSE,"REGION";"Offgrid -2",#N/A,FALSE,"OFFGRID";"WTP",#N/A,FALSE,"WTP";"WTP -2",#N/A,FALSE,"WTP";"Project",#N/A,FALSE,"PROJECT";"Summary -2",#N/A,FALSE,"SUMMARY"}</definedName>
    <definedName name="_____a2" localSheetId="15" hidden="1">{"'Sheet1'!$L$16"}</definedName>
    <definedName name="_____a2" localSheetId="12" hidden="1">{"'Sheet1'!$L$16"}</definedName>
    <definedName name="_____a2" localSheetId="13" hidden="1">{"'Sheet1'!$L$16"}</definedName>
    <definedName name="_____a2" localSheetId="14" hidden="1">{"'Sheet1'!$L$16"}</definedName>
    <definedName name="_____a2" localSheetId="2" hidden="1">{"'Sheet1'!$L$16"}</definedName>
    <definedName name="_____a2" localSheetId="3" hidden="1">{"'Sheet1'!$L$16"}</definedName>
    <definedName name="_____a2" hidden="1">{"'Sheet1'!$L$16"}</definedName>
    <definedName name="_____BG12" localSheetId="15" hidden="1">{"'Sheet1'!$L$16"}</definedName>
    <definedName name="_____BG12" localSheetId="12" hidden="1">{"'Sheet1'!$L$16"}</definedName>
    <definedName name="_____BG12" localSheetId="13" hidden="1">{"'Sheet1'!$L$16"}</definedName>
    <definedName name="_____BG12" localSheetId="14" hidden="1">{"'Sheet1'!$L$16"}</definedName>
    <definedName name="_____BG12" localSheetId="2" hidden="1">{"'Sheet1'!$L$16"}</definedName>
    <definedName name="_____BG12" localSheetId="3" hidden="1">{"'Sheet1'!$L$16"}</definedName>
    <definedName name="_____BG12" hidden="1">{"'Sheet1'!$L$16"}</definedName>
    <definedName name="_____bht6" localSheetId="15" hidden="1">{"'Sheet1'!$L$16"}</definedName>
    <definedName name="_____bht6" localSheetId="12" hidden="1">{"'Sheet1'!$L$16"}</definedName>
    <definedName name="_____bht6" localSheetId="13" hidden="1">{"'Sheet1'!$L$16"}</definedName>
    <definedName name="_____bht6" localSheetId="14" hidden="1">{"'Sheet1'!$L$16"}</definedName>
    <definedName name="_____bht6" localSheetId="2" hidden="1">{"'Sheet1'!$L$16"}</definedName>
    <definedName name="_____bht6" localSheetId="3" hidden="1">{"'Sheet1'!$L$16"}</definedName>
    <definedName name="_____bht6" hidden="1">{"'Sheet1'!$L$16"}</definedName>
    <definedName name="_____CN1" localSheetId="15" hidden="1">{"'Sheet1'!$L$16"}</definedName>
    <definedName name="_____CN1" localSheetId="12" hidden="1">{"'Sheet1'!$L$16"}</definedName>
    <definedName name="_____CN1" localSheetId="13" hidden="1">{"'Sheet1'!$L$16"}</definedName>
    <definedName name="_____CN1" localSheetId="14" hidden="1">{"'Sheet1'!$L$16"}</definedName>
    <definedName name="_____CN1" localSheetId="2" hidden="1">{"'Sheet1'!$L$16"}</definedName>
    <definedName name="_____CN1" localSheetId="3" hidden="1">{"'Sheet1'!$L$16"}</definedName>
    <definedName name="_____CN1" hidden="1">{"'Sheet1'!$L$16"}</definedName>
    <definedName name="_____d1500" localSheetId="15" hidden="1">{"'Sheet1'!$L$16"}</definedName>
    <definedName name="_____d1500" localSheetId="12" hidden="1">{"'Sheet1'!$L$16"}</definedName>
    <definedName name="_____d1500" localSheetId="13" hidden="1">{"'Sheet1'!$L$16"}</definedName>
    <definedName name="_____d1500" localSheetId="14" hidden="1">{"'Sheet1'!$L$16"}</definedName>
    <definedName name="_____d1500" localSheetId="2" hidden="1">{"'Sheet1'!$L$16"}</definedName>
    <definedName name="_____d1500" localSheetId="3" hidden="1">{"'Sheet1'!$L$16"}</definedName>
    <definedName name="_____d1500" hidden="1">{"'Sheet1'!$L$16"}</definedName>
    <definedName name="_____DT10" localSheetId="15" hidden="1">{"'Sheet1'!$L$16"}</definedName>
    <definedName name="_____DT10" localSheetId="12" hidden="1">{"'Sheet1'!$L$16"}</definedName>
    <definedName name="_____DT10" localSheetId="13" hidden="1">{"'Sheet1'!$L$16"}</definedName>
    <definedName name="_____DT10" localSheetId="14" hidden="1">{"'Sheet1'!$L$16"}</definedName>
    <definedName name="_____DT10" localSheetId="2" hidden="1">{"'Sheet1'!$L$16"}</definedName>
    <definedName name="_____DT10" hidden="1">{"'Sheet1'!$L$16"}</definedName>
    <definedName name="_____Goi8" localSheetId="15" hidden="1">{"'Sheet1'!$L$16"}</definedName>
    <definedName name="_____Goi8" localSheetId="12" hidden="1">{"'Sheet1'!$L$16"}</definedName>
    <definedName name="_____Goi8" localSheetId="13" hidden="1">{"'Sheet1'!$L$16"}</definedName>
    <definedName name="_____Goi8" localSheetId="14" hidden="1">{"'Sheet1'!$L$16"}</definedName>
    <definedName name="_____Goi8" localSheetId="2" hidden="1">{"'Sheet1'!$L$16"}</definedName>
    <definedName name="_____Goi8" localSheetId="3" hidden="1">{"'Sheet1'!$L$16"}</definedName>
    <definedName name="_____Goi8" hidden="1">{"'Sheet1'!$L$16"}</definedName>
    <definedName name="_____h1" localSheetId="15" hidden="1">{"'Sheet1'!$L$16"}</definedName>
    <definedName name="_____h1" localSheetId="12" hidden="1">{"'Sheet1'!$L$16"}</definedName>
    <definedName name="_____h1" localSheetId="13" hidden="1">{"'Sheet1'!$L$16"}</definedName>
    <definedName name="_____h1" localSheetId="14" hidden="1">{"'Sheet1'!$L$16"}</definedName>
    <definedName name="_____h1" localSheetId="2" hidden="1">{"'Sheet1'!$L$16"}</definedName>
    <definedName name="_____h1" hidden="1">{"'Sheet1'!$L$16"}</definedName>
    <definedName name="_____hh1219" localSheetId="15" hidden="1">{"'Sheet1'!$L$16"}</definedName>
    <definedName name="_____hh1219" localSheetId="12" hidden="1">{"'Sheet1'!$L$16"}</definedName>
    <definedName name="_____hh1219" localSheetId="13" hidden="1">{"'Sheet1'!$L$16"}</definedName>
    <definedName name="_____hh1219" localSheetId="14" hidden="1">{"'Sheet1'!$L$16"}</definedName>
    <definedName name="_____hh1219" localSheetId="2" hidden="1">{"'Sheet1'!$L$16"}</definedName>
    <definedName name="_____hh1219" hidden="1">{"'Sheet1'!$L$16"}</definedName>
    <definedName name="_____hu1" localSheetId="15" hidden="1">{"'Sheet1'!$L$16"}</definedName>
    <definedName name="_____hu1" localSheetId="12" hidden="1">{"'Sheet1'!$L$16"}</definedName>
    <definedName name="_____hu1" localSheetId="13" hidden="1">{"'Sheet1'!$L$16"}</definedName>
    <definedName name="_____hu1" localSheetId="14" hidden="1">{"'Sheet1'!$L$16"}</definedName>
    <definedName name="_____hu1" localSheetId="2" hidden="1">{"'Sheet1'!$L$16"}</definedName>
    <definedName name="_____hu1" hidden="1">{"'Sheet1'!$L$16"}</definedName>
    <definedName name="_____hu2" localSheetId="15" hidden="1">{"'Sheet1'!$L$16"}</definedName>
    <definedName name="_____hu2" localSheetId="12" hidden="1">{"'Sheet1'!$L$16"}</definedName>
    <definedName name="_____hu2" localSheetId="13" hidden="1">{"'Sheet1'!$L$16"}</definedName>
    <definedName name="_____hu2" localSheetId="14" hidden="1">{"'Sheet1'!$L$16"}</definedName>
    <definedName name="_____hu2" localSheetId="2" hidden="1">{"'Sheet1'!$L$16"}</definedName>
    <definedName name="_____hu2" hidden="1">{"'Sheet1'!$L$16"}</definedName>
    <definedName name="_____hu5" localSheetId="15" hidden="1">{"'Sheet1'!$L$16"}</definedName>
    <definedName name="_____hu5" localSheetId="12" hidden="1">{"'Sheet1'!$L$16"}</definedName>
    <definedName name="_____hu5" localSheetId="13" hidden="1">{"'Sheet1'!$L$16"}</definedName>
    <definedName name="_____hu5" localSheetId="14" hidden="1">{"'Sheet1'!$L$16"}</definedName>
    <definedName name="_____hu5" localSheetId="2" hidden="1">{"'Sheet1'!$L$16"}</definedName>
    <definedName name="_____hu5" hidden="1">{"'Sheet1'!$L$16"}</definedName>
    <definedName name="_____hu6" localSheetId="15" hidden="1">{"'Sheet1'!$L$16"}</definedName>
    <definedName name="_____hu6" localSheetId="12" hidden="1">{"'Sheet1'!$L$16"}</definedName>
    <definedName name="_____hu6" localSheetId="13" hidden="1">{"'Sheet1'!$L$16"}</definedName>
    <definedName name="_____hu6" localSheetId="14" hidden="1">{"'Sheet1'!$L$16"}</definedName>
    <definedName name="_____hu6" localSheetId="2" hidden="1">{"'Sheet1'!$L$16"}</definedName>
    <definedName name="_____hu6" hidden="1">{"'Sheet1'!$L$16"}</definedName>
    <definedName name="_____hu7" localSheetId="15" hidden="1">{"'Sheet1'!$L$16"}</definedName>
    <definedName name="_____hu7" localSheetId="12" hidden="1">{"'Sheet1'!$L$16"}</definedName>
    <definedName name="_____hu7" localSheetId="13" hidden="1">{"'Sheet1'!$L$16"}</definedName>
    <definedName name="_____hu7" localSheetId="14" hidden="1">{"'Sheet1'!$L$16"}</definedName>
    <definedName name="_____hu7" localSheetId="2" hidden="1">{"'Sheet1'!$L$16"}</definedName>
    <definedName name="_____hu7" hidden="1">{"'Sheet1'!$L$16"}</definedName>
    <definedName name="_____key2" localSheetId="1" hidden="1">#REF!</definedName>
    <definedName name="_____key2" localSheetId="7" hidden="1">#REF!</definedName>
    <definedName name="_____key2" localSheetId="2" hidden="1">#REF!</definedName>
    <definedName name="_____key2" localSheetId="4" hidden="1">#REF!</definedName>
    <definedName name="_____key2" localSheetId="3" hidden="1">#REF!</definedName>
    <definedName name="_____key2" hidden="1">#REF!</definedName>
    <definedName name="_____Lan1" localSheetId="15" hidden="1">{"'Sheet1'!$L$16"}</definedName>
    <definedName name="_____Lan1" localSheetId="12" hidden="1">{"'Sheet1'!$L$16"}</definedName>
    <definedName name="_____Lan1" localSheetId="13" hidden="1">{"'Sheet1'!$L$16"}</definedName>
    <definedName name="_____Lan1" localSheetId="14" hidden="1">{"'Sheet1'!$L$16"}</definedName>
    <definedName name="_____Lan1" localSheetId="2" hidden="1">{"'Sheet1'!$L$16"}</definedName>
    <definedName name="_____Lan1" localSheetId="3" hidden="1">{"'Sheet1'!$L$16"}</definedName>
    <definedName name="_____Lan1" hidden="1">{"'Sheet1'!$L$16"}</definedName>
    <definedName name="_____LAN3" localSheetId="15" hidden="1">{"'Sheet1'!$L$16"}</definedName>
    <definedName name="_____LAN3" localSheetId="12" hidden="1">{"'Sheet1'!$L$16"}</definedName>
    <definedName name="_____LAN3" localSheetId="13" hidden="1">{"'Sheet1'!$L$16"}</definedName>
    <definedName name="_____LAN3" localSheetId="14" hidden="1">{"'Sheet1'!$L$16"}</definedName>
    <definedName name="_____LAN3" localSheetId="2" hidden="1">{"'Sheet1'!$L$16"}</definedName>
    <definedName name="_____LAN3" localSheetId="3" hidden="1">{"'Sheet1'!$L$16"}</definedName>
    <definedName name="_____LAN3" hidden="1">{"'Sheet1'!$L$16"}</definedName>
    <definedName name="_____lao2" localSheetId="15" hidden="1">{"'Sheet1'!$L$16"}</definedName>
    <definedName name="_____lao2" localSheetId="12" hidden="1">{"'Sheet1'!$L$16"}</definedName>
    <definedName name="_____lao2" localSheetId="13" hidden="1">{"'Sheet1'!$L$16"}</definedName>
    <definedName name="_____lao2" localSheetId="14" hidden="1">{"'Sheet1'!$L$16"}</definedName>
    <definedName name="_____lao2" localSheetId="2" hidden="1">{"'Sheet1'!$L$16"}</definedName>
    <definedName name="_____lao2" hidden="1">{"'Sheet1'!$L$16"}</definedName>
    <definedName name="_____m4" localSheetId="15" hidden="1">{"'Sheet1'!$L$16"}</definedName>
    <definedName name="_____m4" localSheetId="12" hidden="1">{"'Sheet1'!$L$16"}</definedName>
    <definedName name="_____m4" localSheetId="13" hidden="1">{"'Sheet1'!$L$16"}</definedName>
    <definedName name="_____m4" localSheetId="14" hidden="1">{"'Sheet1'!$L$16"}</definedName>
    <definedName name="_____m4" localSheetId="2" hidden="1">{"'Sheet1'!$L$16"}</definedName>
    <definedName name="_____m4" hidden="1">{"'Sheet1'!$L$16"}</definedName>
    <definedName name="_____nam1" localSheetId="15" hidden="1">{"'Sheet1'!$L$16"}</definedName>
    <definedName name="_____nam1" localSheetId="12" hidden="1">{"'Sheet1'!$L$16"}</definedName>
    <definedName name="_____nam1" localSheetId="13" hidden="1">{"'Sheet1'!$L$16"}</definedName>
    <definedName name="_____nam1" localSheetId="14" hidden="1">{"'Sheet1'!$L$16"}</definedName>
    <definedName name="_____nam1" localSheetId="2" hidden="1">{"'Sheet1'!$L$16"}</definedName>
    <definedName name="_____nam1" hidden="1">{"'Sheet1'!$L$16"}</definedName>
    <definedName name="_____NO1" localSheetId="1" hidden="1">#REF!</definedName>
    <definedName name="_____NO1" localSheetId="7" hidden="1">#REF!</definedName>
    <definedName name="_____NO1" localSheetId="2" hidden="1">#REF!</definedName>
    <definedName name="_____NO1" localSheetId="4" hidden="1">#REF!</definedName>
    <definedName name="_____NO1" localSheetId="3" hidden="1">#REF!</definedName>
    <definedName name="_____NO1" hidden="1">#REF!</definedName>
    <definedName name="_____NO2" localSheetId="1" hidden="1">#REF!</definedName>
    <definedName name="_____NO2" localSheetId="7" hidden="1">#REF!</definedName>
    <definedName name="_____NO2" localSheetId="2" hidden="1">#REF!</definedName>
    <definedName name="_____NO2" localSheetId="4" hidden="1">#REF!</definedName>
    <definedName name="_____NO2" localSheetId="3" hidden="1">#REF!</definedName>
    <definedName name="_____NO2" hidden="1">#REF!</definedName>
    <definedName name="_____NSO2" localSheetId="15" hidden="1">{"'Sheet1'!$L$16"}</definedName>
    <definedName name="_____NSO2" localSheetId="12" hidden="1">{"'Sheet1'!$L$16"}</definedName>
    <definedName name="_____NSO2" localSheetId="13" hidden="1">{"'Sheet1'!$L$16"}</definedName>
    <definedName name="_____NSO2" localSheetId="14" hidden="1">{"'Sheet1'!$L$16"}</definedName>
    <definedName name="_____NSO2" localSheetId="2" hidden="1">{"'Sheet1'!$L$16"}</definedName>
    <definedName name="_____NSO2" localSheetId="3" hidden="1">{"'Sheet1'!$L$16"}</definedName>
    <definedName name="_____NSO2" hidden="1">{"'Sheet1'!$L$16"}</definedName>
    <definedName name="_____P3" localSheetId="2" hidden="1">{#N/A,#N/A,FALSE,"特殊室（ＢＱ表）"}</definedName>
    <definedName name="_____P3" localSheetId="3" hidden="1">{#N/A,#N/A,FALSE,"特殊室（ＢＱ表）"}</definedName>
    <definedName name="_____P3" hidden="1">{#N/A,#N/A,FALSE,"特殊室（ＢＱ表）"}</definedName>
    <definedName name="_____PA3" localSheetId="15" hidden="1">{"'Sheet1'!$L$16"}</definedName>
    <definedName name="_____PA3" localSheetId="12" hidden="1">{"'Sheet1'!$L$16"}</definedName>
    <definedName name="_____PA3" localSheetId="13" hidden="1">{"'Sheet1'!$L$16"}</definedName>
    <definedName name="_____PA3" localSheetId="14" hidden="1">{"'Sheet1'!$L$16"}</definedName>
    <definedName name="_____PA3" localSheetId="2" hidden="1">{"'Sheet1'!$L$16"}</definedName>
    <definedName name="_____PA3" localSheetId="3" hidden="1">{"'Sheet1'!$L$16"}</definedName>
    <definedName name="_____PA3" hidden="1">{"'Sheet1'!$L$16"}</definedName>
    <definedName name="_____PPP3" localSheetId="2" hidden="1">{#N/A,#N/A,FALSE,"特殊室（ＢＱ表）"}</definedName>
    <definedName name="_____PPP3" localSheetId="3" hidden="1">{#N/A,#N/A,FALSE,"特殊室（ＢＱ表）"}</definedName>
    <definedName name="_____PPP3" hidden="1">{#N/A,#N/A,FALSE,"特殊室（ＢＱ表）"}</definedName>
    <definedName name="_____PPP33" localSheetId="2" hidden="1">{#N/A,#N/A,FALSE,"特殊室（ＢＱ表）"}</definedName>
    <definedName name="_____PPP33" localSheetId="3" hidden="1">{#N/A,#N/A,FALSE,"特殊室（ＢＱ表）"}</definedName>
    <definedName name="_____PPP33" hidden="1">{#N/A,#N/A,FALSE,"特殊室（ＢＱ表）"}</definedName>
    <definedName name="_____ppp34" localSheetId="2" hidden="1">{#N/A,#N/A,FALSE,"特殊室（ＢＱ表）"}</definedName>
    <definedName name="_____ppp34" localSheetId="3" hidden="1">{#N/A,#N/A,FALSE,"特殊室（ＢＱ表）"}</definedName>
    <definedName name="_____ppp34" hidden="1">{#N/A,#N/A,FALSE,"特殊室（ＢＱ表）"}</definedName>
    <definedName name="_____ppp3444" localSheetId="2" hidden="1">{#N/A,#N/A,FALSE,"特殊室（ＢＱ表）"}</definedName>
    <definedName name="_____ppp3444" localSheetId="3" hidden="1">{#N/A,#N/A,FALSE,"特殊室（ＢＱ表）"}</definedName>
    <definedName name="_____ppp3444" hidden="1">{#N/A,#N/A,FALSE,"特殊室（ＢＱ表）"}</definedName>
    <definedName name="_____phu3" localSheetId="15" hidden="1">{"'Sheet1'!$L$16"}</definedName>
    <definedName name="_____phu3" localSheetId="12" hidden="1">{"'Sheet1'!$L$16"}</definedName>
    <definedName name="_____phu3" localSheetId="13" hidden="1">{"'Sheet1'!$L$16"}</definedName>
    <definedName name="_____phu3" localSheetId="14" hidden="1">{"'Sheet1'!$L$16"}</definedName>
    <definedName name="_____phu3" localSheetId="2" hidden="1">{"'Sheet1'!$L$16"}</definedName>
    <definedName name="_____phu3" hidden="1">{"'Sheet1'!$L$16"}</definedName>
    <definedName name="_____SCL4" localSheetId="15" hidden="1">{"'Sheet1'!$L$16"}</definedName>
    <definedName name="_____SCL4" localSheetId="12" hidden="1">{"'Sheet1'!$L$16"}</definedName>
    <definedName name="_____SCL4" localSheetId="13" hidden="1">{"'Sheet1'!$L$16"}</definedName>
    <definedName name="_____SCL4" localSheetId="14" hidden="1">{"'Sheet1'!$L$16"}</definedName>
    <definedName name="_____SCL4" localSheetId="2" hidden="1">{"'Sheet1'!$L$16"}</definedName>
    <definedName name="_____SCL4" localSheetId="3" hidden="1">{"'Sheet1'!$L$16"}</definedName>
    <definedName name="_____SCL4" hidden="1">{"'Sheet1'!$L$16"}</definedName>
    <definedName name="_____SHI1" localSheetId="15" hidden="1">{"'Sheet1'!$L$16"}</definedName>
    <definedName name="_____SHI1" localSheetId="12" hidden="1">{"'Sheet1'!$L$16"}</definedName>
    <definedName name="_____SHI1" localSheetId="13" hidden="1">{"'Sheet1'!$L$16"}</definedName>
    <definedName name="_____SHI1" localSheetId="14" hidden="1">{"'Sheet1'!$L$16"}</definedName>
    <definedName name="_____SHI1" localSheetId="2" hidden="1">{"'Sheet1'!$L$16"}</definedName>
    <definedName name="_____SHI1" hidden="1">{"'Sheet1'!$L$16"}</definedName>
    <definedName name="_____sxt5" localSheetId="15" hidden="1">{"'Sheet1'!$L$16"}</definedName>
    <definedName name="_____sxt5" localSheetId="12" hidden="1">{"'Sheet1'!$L$16"}</definedName>
    <definedName name="_____sxt5" localSheetId="13" hidden="1">{"'Sheet1'!$L$16"}</definedName>
    <definedName name="_____sxt5" localSheetId="14" hidden="1">{"'Sheet1'!$L$16"}</definedName>
    <definedName name="_____sxt5" localSheetId="2" hidden="1">{"'Sheet1'!$L$16"}</definedName>
    <definedName name="_____sxt5" localSheetId="3" hidden="1">{"'Sheet1'!$L$16"}</definedName>
    <definedName name="_____sxt5" hidden="1">{"'Sheet1'!$L$16"}</definedName>
    <definedName name="_____T10" localSheetId="15" hidden="1">{"'Sheet1'!$L$16"}</definedName>
    <definedName name="_____T10" localSheetId="12" hidden="1">{"'Sheet1'!$L$16"}</definedName>
    <definedName name="_____T10" localSheetId="13" hidden="1">{"'Sheet1'!$L$16"}</definedName>
    <definedName name="_____T10" localSheetId="14" hidden="1">{"'Sheet1'!$L$16"}</definedName>
    <definedName name="_____T10" localSheetId="2" hidden="1">{"'Sheet1'!$L$16"}</definedName>
    <definedName name="_____T10" hidden="1">{"'Sheet1'!$L$16"}</definedName>
    <definedName name="_____T3" localSheetId="15" hidden="1">{"'Sheet1'!$L$16"}</definedName>
    <definedName name="_____T3" localSheetId="12" hidden="1">{"'Sheet1'!$L$16"}</definedName>
    <definedName name="_____T3" localSheetId="13" hidden="1">{"'Sheet1'!$L$16"}</definedName>
    <definedName name="_____T3" localSheetId="14" hidden="1">{"'Sheet1'!$L$16"}</definedName>
    <definedName name="_____T3" localSheetId="2" hidden="1">{"'Sheet1'!$L$16"}</definedName>
    <definedName name="_____T3" localSheetId="3" hidden="1">{"'Sheet1'!$L$16"}</definedName>
    <definedName name="_____T3" hidden="1">{"'Sheet1'!$L$16"}</definedName>
    <definedName name="_____TM2" localSheetId="15" hidden="1">{"'Sheet1'!$L$16"}</definedName>
    <definedName name="_____TM2" localSheetId="12" hidden="1">{"'Sheet1'!$L$16"}</definedName>
    <definedName name="_____TM2" localSheetId="13" hidden="1">{"'Sheet1'!$L$16"}</definedName>
    <definedName name="_____TM2" localSheetId="14" hidden="1">{"'Sheet1'!$L$16"}</definedName>
    <definedName name="_____TM2" localSheetId="2" hidden="1">{"'Sheet1'!$L$16"}</definedName>
    <definedName name="_____TM2" localSheetId="3" hidden="1">{"'Sheet1'!$L$16"}</definedName>
    <definedName name="_____TM2" hidden="1">{"'Sheet1'!$L$16"}</definedName>
    <definedName name="_____tt3" localSheetId="15" hidden="1">{"'Sheet1'!$L$16"}</definedName>
    <definedName name="_____tt3" localSheetId="12" hidden="1">{"'Sheet1'!$L$16"}</definedName>
    <definedName name="_____tt3" localSheetId="13" hidden="1">{"'Sheet1'!$L$16"}</definedName>
    <definedName name="_____tt3" localSheetId="14" hidden="1">{"'Sheet1'!$L$16"}</definedName>
    <definedName name="_____tt3" localSheetId="2" hidden="1">{"'Sheet1'!$L$16"}</definedName>
    <definedName name="_____tt3" localSheetId="3" hidden="1">{"'Sheet1'!$L$16"}</definedName>
    <definedName name="_____tt3" hidden="1">{"'Sheet1'!$L$16"}</definedName>
    <definedName name="_____tu4" localSheetId="15" hidden="1">{"'Sheet1'!$L$16"}</definedName>
    <definedName name="_____tu4" localSheetId="12" hidden="1">{"'Sheet1'!$L$16"}</definedName>
    <definedName name="_____tu4" localSheetId="13" hidden="1">{"'Sheet1'!$L$16"}</definedName>
    <definedName name="_____tu4" localSheetId="14" hidden="1">{"'Sheet1'!$L$16"}</definedName>
    <definedName name="_____tu4" localSheetId="2" hidden="1">{"'Sheet1'!$L$16"}</definedName>
    <definedName name="_____tu4" localSheetId="3" hidden="1">{"'Sheet1'!$L$16"}</definedName>
    <definedName name="_____tu4" hidden="1">{"'Sheet1'!$L$16"}</definedName>
    <definedName name="_____TV2" localSheetId="15" hidden="1">{"'Sheet1'!$L$16"}</definedName>
    <definedName name="_____TV2" localSheetId="12" hidden="1">{"'Sheet1'!$L$16"}</definedName>
    <definedName name="_____TV2" localSheetId="13" hidden="1">{"'Sheet1'!$L$16"}</definedName>
    <definedName name="_____TV2" localSheetId="14" hidden="1">{"'Sheet1'!$L$16"}</definedName>
    <definedName name="_____TV2" localSheetId="2" hidden="1">{"'Sheet1'!$L$16"}</definedName>
    <definedName name="_____TV2" hidden="1">{"'Sheet1'!$L$16"}</definedName>
    <definedName name="_____TH1" localSheetId="15" hidden="1">{"'Sheet1'!$L$16"}</definedName>
    <definedName name="_____TH1" localSheetId="12" hidden="1">{"'Sheet1'!$L$16"}</definedName>
    <definedName name="_____TH1" localSheetId="13" hidden="1">{"'Sheet1'!$L$16"}</definedName>
    <definedName name="_____TH1" localSheetId="14" hidden="1">{"'Sheet1'!$L$16"}</definedName>
    <definedName name="_____TH1" localSheetId="2" hidden="1">{"'Sheet1'!$L$16"}</definedName>
    <definedName name="_____TH1" hidden="1">{"'Sheet1'!$L$16"}</definedName>
    <definedName name="_____THT11" localSheetId="15" hidden="1">{"'Sheet1'!$L$16"}</definedName>
    <definedName name="_____THT11" localSheetId="12" hidden="1">{"'Sheet1'!$L$16"}</definedName>
    <definedName name="_____THT11" localSheetId="13" hidden="1">{"'Sheet1'!$L$16"}</definedName>
    <definedName name="_____THT11" localSheetId="14" hidden="1">{"'Sheet1'!$L$16"}</definedName>
    <definedName name="_____THT11" localSheetId="2" hidden="1">{"'Sheet1'!$L$16"}</definedName>
    <definedName name="_____THT11" hidden="1">{"'Sheet1'!$L$16"}</definedName>
    <definedName name="_____VO15" localSheetId="15" hidden="1">{"'CPA Sum'!$A$1:$X$30","'CPA'!$A$1:$K$187","'Infra Cost'!$A$1:$Q$30","'Dev't Cost'!$A$1:$AH$40","'Cashflow'!$A$1:$DG$82"}</definedName>
    <definedName name="_____VO15" localSheetId="12" hidden="1">{"'CPA Sum'!$A$1:$X$30","'CPA'!$A$1:$K$187","'Infra Cost'!$A$1:$Q$30","'Dev't Cost'!$A$1:$AH$40","'Cashflow'!$A$1:$DG$82"}</definedName>
    <definedName name="_____VO15" localSheetId="13" hidden="1">{"'CPA Sum'!$A$1:$X$30","'CPA'!$A$1:$K$187","'Infra Cost'!$A$1:$Q$30","'Dev't Cost'!$A$1:$AH$40","'Cashflow'!$A$1:$DG$82"}</definedName>
    <definedName name="_____VO15" localSheetId="14" hidden="1">{"'CPA Sum'!$A$1:$X$30","'CPA'!$A$1:$K$187","'Infra Cost'!$A$1:$Q$30","'Dev't Cost'!$A$1:$AH$40","'Cashflow'!$A$1:$DG$82"}</definedName>
    <definedName name="_____VO15" localSheetId="2" hidden="1">{"'CPA Sum'!$A$1:$X$30","'CPA'!$A$1:$K$187","'Infra Cost'!$A$1:$Q$30","'Dev't Cost'!$A$1:$AH$40","'Cashflow'!$A$1:$DG$82"}</definedName>
    <definedName name="_____VO15" hidden="1">{"'CPA Sum'!$A$1:$X$30","'CPA'!$A$1:$K$187","'Infra Cost'!$A$1:$Q$30","'Dev't Cost'!$A$1:$AH$40","'Cashflow'!$A$1:$DG$82"}</definedName>
    <definedName name="_____vpt5" localSheetId="15" hidden="1">{"'Sheet1'!$L$16"}</definedName>
    <definedName name="_____vpt5" localSheetId="12" hidden="1">{"'Sheet1'!$L$16"}</definedName>
    <definedName name="_____vpt5" localSheetId="13" hidden="1">{"'Sheet1'!$L$16"}</definedName>
    <definedName name="_____vpt5" localSheetId="14" hidden="1">{"'Sheet1'!$L$16"}</definedName>
    <definedName name="_____vpt5" localSheetId="2" hidden="1">{"'Sheet1'!$L$16"}</definedName>
    <definedName name="_____vpt5" localSheetId="3" hidden="1">{"'Sheet1'!$L$16"}</definedName>
    <definedName name="_____vpt5" hidden="1">{"'Sheet1'!$L$16"}</definedName>
    <definedName name="_____vpt6" localSheetId="15" hidden="1">{"'Sheet1'!$L$16"}</definedName>
    <definedName name="_____vpt6" localSheetId="12" hidden="1">{"'Sheet1'!$L$16"}</definedName>
    <definedName name="_____vpt6" localSheetId="13" hidden="1">{"'Sheet1'!$L$16"}</definedName>
    <definedName name="_____vpt6" localSheetId="14" hidden="1">{"'Sheet1'!$L$16"}</definedName>
    <definedName name="_____vpt6" localSheetId="2" hidden="1">{"'Sheet1'!$L$16"}</definedName>
    <definedName name="_____vpt6" localSheetId="3" hidden="1">{"'Sheet1'!$L$16"}</definedName>
    <definedName name="_____vpt6" hidden="1">{"'Sheet1'!$L$16"}</definedName>
    <definedName name="_____VT3" localSheetId="15" hidden="1">{"'Sheet1'!$L$16"}</definedName>
    <definedName name="_____VT3" localSheetId="12" hidden="1">{"'Sheet1'!$L$16"}</definedName>
    <definedName name="_____VT3" localSheetId="13" hidden="1">{"'Sheet1'!$L$16"}</definedName>
    <definedName name="_____VT3" localSheetId="14" hidden="1">{"'Sheet1'!$L$16"}</definedName>
    <definedName name="_____VT3" localSheetId="2" hidden="1">{"'Sheet1'!$L$16"}</definedName>
    <definedName name="_____VT3" hidden="1">{"'Sheet1'!$L$16"}</definedName>
    <definedName name="_____xlfn.BAHTTEXT" hidden="1">#NAME?</definedName>
    <definedName name="____a1" localSheetId="15" hidden="1">{"'Sheet1'!$L$16"}</definedName>
    <definedName name="____a1" localSheetId="12" hidden="1">{"'Sheet1'!$L$16"}</definedName>
    <definedName name="____a1" localSheetId="13" hidden="1">{"'Sheet1'!$L$16"}</definedName>
    <definedName name="____a1" localSheetId="14" hidden="1">{"'Sheet1'!$L$16"}</definedName>
    <definedName name="____a1" localSheetId="2" hidden="1">{"'Sheet1'!$L$16"}</definedName>
    <definedName name="____a1" localSheetId="3" hidden="1">{"'Sheet1'!$L$16"}</definedName>
    <definedName name="____a1" hidden="1">{"'Sheet1'!$L$16"}</definedName>
    <definedName name="____a129" localSheetId="2" hidden="1">{"Offgrid",#N/A,FALSE,"OFFGRID";"Region",#N/A,FALSE,"REGION";"Offgrid -2",#N/A,FALSE,"OFFGRID";"WTP",#N/A,FALSE,"WTP";"WTP -2",#N/A,FALSE,"WTP";"Project",#N/A,FALSE,"PROJECT";"Summary -2",#N/A,FALSE,"SUMMARY"}</definedName>
    <definedName name="____a129" localSheetId="3" hidden="1">{"Offgrid",#N/A,FALSE,"OFFGRID";"Region",#N/A,FALSE,"REGION";"Offgrid -2",#N/A,FALSE,"OFFGRID";"WTP",#N/A,FALSE,"WTP";"WTP -2",#N/A,FALSE,"WTP";"Project",#N/A,FALSE,"PROJECT";"Summary -2",#N/A,FALSE,"SUMMARY"}</definedName>
    <definedName name="____a129" hidden="1">{"Offgrid",#N/A,FALSE,"OFFGRID";"Region",#N/A,FALSE,"REGION";"Offgrid -2",#N/A,FALSE,"OFFGRID";"WTP",#N/A,FALSE,"WTP";"WTP -2",#N/A,FALSE,"WTP";"Project",#N/A,FALSE,"PROJECT";"Summary -2",#N/A,FALSE,"SUMMARY"}</definedName>
    <definedName name="____a130" localSheetId="2" hidden="1">{"Offgrid",#N/A,FALSE,"OFFGRID";"Region",#N/A,FALSE,"REGION";"Offgrid -2",#N/A,FALSE,"OFFGRID";"WTP",#N/A,FALSE,"WTP";"WTP -2",#N/A,FALSE,"WTP";"Project",#N/A,FALSE,"PROJECT";"Summary -2",#N/A,FALSE,"SUMMARY"}</definedName>
    <definedName name="____a130" localSheetId="3" hidden="1">{"Offgrid",#N/A,FALSE,"OFFGRID";"Region",#N/A,FALSE,"REGION";"Offgrid -2",#N/A,FALSE,"OFFGRID";"WTP",#N/A,FALSE,"WTP";"WTP -2",#N/A,FALSE,"WTP";"Project",#N/A,FALSE,"PROJECT";"Summary -2",#N/A,FALSE,"SUMMARY"}</definedName>
    <definedName name="____a130" hidden="1">{"Offgrid",#N/A,FALSE,"OFFGRID";"Region",#N/A,FALSE,"REGION";"Offgrid -2",#N/A,FALSE,"OFFGRID";"WTP",#N/A,FALSE,"WTP";"WTP -2",#N/A,FALSE,"WTP";"Project",#N/A,FALSE,"PROJECT";"Summary -2",#N/A,FALSE,"SUMMARY"}</definedName>
    <definedName name="____a2" localSheetId="15" hidden="1">{"'Sheet1'!$L$16"}</definedName>
    <definedName name="____a2" localSheetId="12" hidden="1">{"'Sheet1'!$L$16"}</definedName>
    <definedName name="____a2" localSheetId="13" hidden="1">{"'Sheet1'!$L$16"}</definedName>
    <definedName name="____a2" localSheetId="14" hidden="1">{"'Sheet1'!$L$16"}</definedName>
    <definedName name="____a2" localSheetId="2" hidden="1">{"'Sheet1'!$L$16"}</definedName>
    <definedName name="____a2" localSheetId="3" hidden="1">{"'Sheet1'!$L$16"}</definedName>
    <definedName name="____a2" hidden="1">{"'Sheet1'!$L$16"}</definedName>
    <definedName name="____BG12" localSheetId="15" hidden="1">{"'Sheet1'!$L$16"}</definedName>
    <definedName name="____BG12" localSheetId="12" hidden="1">{"'Sheet1'!$L$16"}</definedName>
    <definedName name="____BG12" localSheetId="13" hidden="1">{"'Sheet1'!$L$16"}</definedName>
    <definedName name="____BG12" localSheetId="14" hidden="1">{"'Sheet1'!$L$16"}</definedName>
    <definedName name="____BG12" localSheetId="2" hidden="1">{"'Sheet1'!$L$16"}</definedName>
    <definedName name="____BG12" localSheetId="3" hidden="1">{"'Sheet1'!$L$16"}</definedName>
    <definedName name="____BG12" hidden="1">{"'Sheet1'!$L$16"}</definedName>
    <definedName name="____CN1" localSheetId="15" hidden="1">{"'Sheet1'!$L$16"}</definedName>
    <definedName name="____CN1" localSheetId="12" hidden="1">{"'Sheet1'!$L$16"}</definedName>
    <definedName name="____CN1" localSheetId="13" hidden="1">{"'Sheet1'!$L$16"}</definedName>
    <definedName name="____CN1" localSheetId="14" hidden="1">{"'Sheet1'!$L$16"}</definedName>
    <definedName name="____CN1" localSheetId="2" hidden="1">{"'Sheet1'!$L$16"}</definedName>
    <definedName name="____CN1" localSheetId="3" hidden="1">{"'Sheet1'!$L$16"}</definedName>
    <definedName name="____CN1" hidden="1">{"'Sheet1'!$L$16"}</definedName>
    <definedName name="____CT4" localSheetId="15" hidden="1">{"'Sheet1'!$L$16"}</definedName>
    <definedName name="____CT4" localSheetId="12" hidden="1">{"'Sheet1'!$L$16"}</definedName>
    <definedName name="____CT4" localSheetId="13" hidden="1">{"'Sheet1'!$L$16"}</definedName>
    <definedName name="____CT4" localSheetId="14" hidden="1">{"'Sheet1'!$L$16"}</definedName>
    <definedName name="____CT4" localSheetId="2" hidden="1">{"'Sheet1'!$L$16"}</definedName>
    <definedName name="____CT4" hidden="1">{"'Sheet1'!$L$16"}</definedName>
    <definedName name="____d1500" localSheetId="15" hidden="1">{"'Sheet1'!$L$16"}</definedName>
    <definedName name="____d1500" localSheetId="12" hidden="1">{"'Sheet1'!$L$16"}</definedName>
    <definedName name="____d1500" localSheetId="13" hidden="1">{"'Sheet1'!$L$16"}</definedName>
    <definedName name="____d1500" localSheetId="14" hidden="1">{"'Sheet1'!$L$16"}</definedName>
    <definedName name="____d1500" localSheetId="2" hidden="1">{"'Sheet1'!$L$16"}</definedName>
    <definedName name="____d1500" hidden="1">{"'Sheet1'!$L$16"}</definedName>
    <definedName name="____DT10" localSheetId="15" hidden="1">{"'Sheet1'!$L$16"}</definedName>
    <definedName name="____DT10" localSheetId="12" hidden="1">{"'Sheet1'!$L$16"}</definedName>
    <definedName name="____DT10" localSheetId="13" hidden="1">{"'Sheet1'!$L$16"}</definedName>
    <definedName name="____DT10" localSheetId="14" hidden="1">{"'Sheet1'!$L$16"}</definedName>
    <definedName name="____DT10" localSheetId="2" hidden="1">{"'Sheet1'!$L$16"}</definedName>
    <definedName name="____DT10" hidden="1">{"'Sheet1'!$L$16"}</definedName>
    <definedName name="____Goi8" localSheetId="15" hidden="1">{"'Sheet1'!$L$16"}</definedName>
    <definedName name="____Goi8" localSheetId="12" hidden="1">{"'Sheet1'!$L$16"}</definedName>
    <definedName name="____Goi8" localSheetId="13" hidden="1">{"'Sheet1'!$L$16"}</definedName>
    <definedName name="____Goi8" localSheetId="14" hidden="1">{"'Sheet1'!$L$16"}</definedName>
    <definedName name="____Goi8" localSheetId="2" hidden="1">{"'Sheet1'!$L$16"}</definedName>
    <definedName name="____Goi8" localSheetId="3" hidden="1">{"'Sheet1'!$L$16"}</definedName>
    <definedName name="____Goi8" hidden="1">{"'Sheet1'!$L$16"}</definedName>
    <definedName name="____h1" localSheetId="15" hidden="1">{"'Sheet1'!$L$16"}</definedName>
    <definedName name="____h1" localSheetId="12" hidden="1">{"'Sheet1'!$L$16"}</definedName>
    <definedName name="____h1" localSheetId="13" hidden="1">{"'Sheet1'!$L$16"}</definedName>
    <definedName name="____h1" localSheetId="14" hidden="1">{"'Sheet1'!$L$16"}</definedName>
    <definedName name="____h1" localSheetId="2" hidden="1">{"'Sheet1'!$L$16"}</definedName>
    <definedName name="____h1" localSheetId="3" hidden="1">{"'Sheet1'!$L$16"}</definedName>
    <definedName name="____h1" hidden="1">{"'Sheet1'!$L$16"}</definedName>
    <definedName name="____hh1219" localSheetId="15" hidden="1">{"'Sheet1'!$L$16"}</definedName>
    <definedName name="____hh1219" localSheetId="12" hidden="1">{"'Sheet1'!$L$16"}</definedName>
    <definedName name="____hh1219" localSheetId="13" hidden="1">{"'Sheet1'!$L$16"}</definedName>
    <definedName name="____hh1219" localSheetId="14" hidden="1">{"'Sheet1'!$L$16"}</definedName>
    <definedName name="____hh1219" localSheetId="2" hidden="1">{"'Sheet1'!$L$16"}</definedName>
    <definedName name="____hh1219" hidden="1">{"'Sheet1'!$L$16"}</definedName>
    <definedName name="____hu1" localSheetId="15" hidden="1">{"'Sheet1'!$L$16"}</definedName>
    <definedName name="____hu1" localSheetId="12" hidden="1">{"'Sheet1'!$L$16"}</definedName>
    <definedName name="____hu1" localSheetId="13" hidden="1">{"'Sheet1'!$L$16"}</definedName>
    <definedName name="____hu1" localSheetId="14" hidden="1">{"'Sheet1'!$L$16"}</definedName>
    <definedName name="____hu1" localSheetId="2" hidden="1">{"'Sheet1'!$L$16"}</definedName>
    <definedName name="____hu1" localSheetId="3" hidden="1">{"'Sheet1'!$L$16"}</definedName>
    <definedName name="____hu1" hidden="1">{"'Sheet1'!$L$16"}</definedName>
    <definedName name="____hu2" localSheetId="15" hidden="1">{"'Sheet1'!$L$16"}</definedName>
    <definedName name="____hu2" localSheetId="12" hidden="1">{"'Sheet1'!$L$16"}</definedName>
    <definedName name="____hu2" localSheetId="13" hidden="1">{"'Sheet1'!$L$16"}</definedName>
    <definedName name="____hu2" localSheetId="14" hidden="1">{"'Sheet1'!$L$16"}</definedName>
    <definedName name="____hu2" localSheetId="2" hidden="1">{"'Sheet1'!$L$16"}</definedName>
    <definedName name="____hu2" localSheetId="3" hidden="1">{"'Sheet1'!$L$16"}</definedName>
    <definedName name="____hu2" hidden="1">{"'Sheet1'!$L$16"}</definedName>
    <definedName name="____hu5" localSheetId="15" hidden="1">{"'Sheet1'!$L$16"}</definedName>
    <definedName name="____hu5" localSheetId="12" hidden="1">{"'Sheet1'!$L$16"}</definedName>
    <definedName name="____hu5" localSheetId="13" hidden="1">{"'Sheet1'!$L$16"}</definedName>
    <definedName name="____hu5" localSheetId="14" hidden="1">{"'Sheet1'!$L$16"}</definedName>
    <definedName name="____hu5" localSheetId="2" hidden="1">{"'Sheet1'!$L$16"}</definedName>
    <definedName name="____hu5" localSheetId="3" hidden="1">{"'Sheet1'!$L$16"}</definedName>
    <definedName name="____hu5" hidden="1">{"'Sheet1'!$L$16"}</definedName>
    <definedName name="____hu6" localSheetId="15" hidden="1">{"'Sheet1'!$L$16"}</definedName>
    <definedName name="____hu6" localSheetId="12" hidden="1">{"'Sheet1'!$L$16"}</definedName>
    <definedName name="____hu6" localSheetId="13" hidden="1">{"'Sheet1'!$L$16"}</definedName>
    <definedName name="____hu6" localSheetId="14" hidden="1">{"'Sheet1'!$L$16"}</definedName>
    <definedName name="____hu6" localSheetId="2" hidden="1">{"'Sheet1'!$L$16"}</definedName>
    <definedName name="____hu6" localSheetId="3" hidden="1">{"'Sheet1'!$L$16"}</definedName>
    <definedName name="____hu6" hidden="1">{"'Sheet1'!$L$16"}</definedName>
    <definedName name="____hu7" localSheetId="15" hidden="1">{"'Sheet1'!$L$16"}</definedName>
    <definedName name="____hu7" localSheetId="12" hidden="1">{"'Sheet1'!$L$16"}</definedName>
    <definedName name="____hu7" localSheetId="13" hidden="1">{"'Sheet1'!$L$16"}</definedName>
    <definedName name="____hu7" localSheetId="14" hidden="1">{"'Sheet1'!$L$16"}</definedName>
    <definedName name="____hu7" localSheetId="2" hidden="1">{"'Sheet1'!$L$16"}</definedName>
    <definedName name="____hu7" localSheetId="3" hidden="1">{"'Sheet1'!$L$16"}</definedName>
    <definedName name="____hu7" hidden="1">{"'Sheet1'!$L$16"}</definedName>
    <definedName name="____huy1" localSheetId="15" hidden="1">{"'Sheet1'!$L$16"}</definedName>
    <definedName name="____huy1" localSheetId="12" hidden="1">{"'Sheet1'!$L$16"}</definedName>
    <definedName name="____huy1" localSheetId="13" hidden="1">{"'Sheet1'!$L$16"}</definedName>
    <definedName name="____huy1" localSheetId="14" hidden="1">{"'Sheet1'!$L$16"}</definedName>
    <definedName name="____huy1" localSheetId="2" hidden="1">{"'Sheet1'!$L$16"}</definedName>
    <definedName name="____huy1" hidden="1">{"'Sheet1'!$L$16"}</definedName>
    <definedName name="____huy2" localSheetId="15" hidden="1">{"'Sheet1'!$L$16"}</definedName>
    <definedName name="____huy2" localSheetId="12" hidden="1">{"'Sheet1'!$L$16"}</definedName>
    <definedName name="____huy2" localSheetId="13" hidden="1">{"'Sheet1'!$L$16"}</definedName>
    <definedName name="____huy2" localSheetId="14" hidden="1">{"'Sheet1'!$L$16"}</definedName>
    <definedName name="____huy2" localSheetId="2" hidden="1">{"'Sheet1'!$L$16"}</definedName>
    <definedName name="____huy2" hidden="1">{"'Sheet1'!$L$16"}</definedName>
    <definedName name="____Lan1" localSheetId="15" hidden="1">{"'Sheet1'!$L$16"}</definedName>
    <definedName name="____Lan1" localSheetId="12" hidden="1">{"'Sheet1'!$L$16"}</definedName>
    <definedName name="____Lan1" localSheetId="13" hidden="1">{"'Sheet1'!$L$16"}</definedName>
    <definedName name="____Lan1" localSheetId="14" hidden="1">{"'Sheet1'!$L$16"}</definedName>
    <definedName name="____Lan1" localSheetId="2" hidden="1">{"'Sheet1'!$L$16"}</definedName>
    <definedName name="____Lan1" localSheetId="3" hidden="1">{"'Sheet1'!$L$16"}</definedName>
    <definedName name="____Lan1" hidden="1">{"'Sheet1'!$L$16"}</definedName>
    <definedName name="____LAN3" localSheetId="15" hidden="1">{"'Sheet1'!$L$16"}</definedName>
    <definedName name="____LAN3" localSheetId="12" hidden="1">{"'Sheet1'!$L$16"}</definedName>
    <definedName name="____LAN3" localSheetId="13" hidden="1">{"'Sheet1'!$L$16"}</definedName>
    <definedName name="____LAN3" localSheetId="14" hidden="1">{"'Sheet1'!$L$16"}</definedName>
    <definedName name="____LAN3" localSheetId="2" hidden="1">{"'Sheet1'!$L$16"}</definedName>
    <definedName name="____LAN3" localSheetId="3" hidden="1">{"'Sheet1'!$L$16"}</definedName>
    <definedName name="____LAN3" hidden="1">{"'Sheet1'!$L$16"}</definedName>
    <definedName name="____ld2" localSheetId="15" hidden="1">{"'Sheet1'!$L$16"}</definedName>
    <definedName name="____ld2" localSheetId="12" hidden="1">{"'Sheet1'!$L$16"}</definedName>
    <definedName name="____ld2" localSheetId="13" hidden="1">{"'Sheet1'!$L$16"}</definedName>
    <definedName name="____ld2" localSheetId="14" hidden="1">{"'Sheet1'!$L$16"}</definedName>
    <definedName name="____ld2" localSheetId="2" hidden="1">{"'Sheet1'!$L$16"}</definedName>
    <definedName name="____ld2" localSheetId="3" hidden="1">{"'Sheet1'!$L$16"}</definedName>
    <definedName name="____ld2" hidden="1">{"'Sheet1'!$L$16"}</definedName>
    <definedName name="____m4" localSheetId="15" hidden="1">{"'Sheet1'!$L$16"}</definedName>
    <definedName name="____m4" localSheetId="12" hidden="1">{"'Sheet1'!$L$16"}</definedName>
    <definedName name="____m4" localSheetId="13" hidden="1">{"'Sheet1'!$L$16"}</definedName>
    <definedName name="____m4" localSheetId="14" hidden="1">{"'Sheet1'!$L$16"}</definedName>
    <definedName name="____m4" localSheetId="2" hidden="1">{"'Sheet1'!$L$16"}</definedName>
    <definedName name="____m4" hidden="1">{"'Sheet1'!$L$16"}</definedName>
    <definedName name="____MCC3" localSheetId="2" hidden="1">{#N/A,#N/A,FALSE,"CCTV"}</definedName>
    <definedName name="____MCC3" localSheetId="3" hidden="1">{#N/A,#N/A,FALSE,"CCTV"}</definedName>
    <definedName name="____MCC3" hidden="1">{#N/A,#N/A,FALSE,"CCTV"}</definedName>
    <definedName name="____nam1" localSheetId="15" hidden="1">{"'Sheet1'!$L$16"}</definedName>
    <definedName name="____nam1" localSheetId="12" hidden="1">{"'Sheet1'!$L$16"}</definedName>
    <definedName name="____nam1" localSheetId="13" hidden="1">{"'Sheet1'!$L$16"}</definedName>
    <definedName name="____nam1" localSheetId="14" hidden="1">{"'Sheet1'!$L$16"}</definedName>
    <definedName name="____nam1" localSheetId="2" hidden="1">{"'Sheet1'!$L$16"}</definedName>
    <definedName name="____nam1" hidden="1">{"'Sheet1'!$L$16"}</definedName>
    <definedName name="____NO1" localSheetId="1" hidden="1">#REF!</definedName>
    <definedName name="____NO1" localSheetId="7" hidden="1">#REF!</definedName>
    <definedName name="____NO1" localSheetId="2" hidden="1">#REF!</definedName>
    <definedName name="____NO1" localSheetId="4" hidden="1">#REF!</definedName>
    <definedName name="____NO1" localSheetId="3" hidden="1">#REF!</definedName>
    <definedName name="____NO1" hidden="1">#REF!</definedName>
    <definedName name="____NO2" localSheetId="1" hidden="1">#REF!</definedName>
    <definedName name="____NO2" localSheetId="7" hidden="1">#REF!</definedName>
    <definedName name="____NO2" localSheetId="2" hidden="1">#REF!</definedName>
    <definedName name="____NO2" localSheetId="4" hidden="1">#REF!</definedName>
    <definedName name="____NO2" localSheetId="3" hidden="1">#REF!</definedName>
    <definedName name="____NO2" hidden="1">#REF!</definedName>
    <definedName name="____nso1" localSheetId="15" hidden="1">{"'Sheet1'!$L$16"}</definedName>
    <definedName name="____nso1" localSheetId="12" hidden="1">{"'Sheet1'!$L$16"}</definedName>
    <definedName name="____nso1" localSheetId="13" hidden="1">{"'Sheet1'!$L$16"}</definedName>
    <definedName name="____nso1" localSheetId="14" hidden="1">{"'Sheet1'!$L$16"}</definedName>
    <definedName name="____nso1" localSheetId="2" hidden="1">{"'Sheet1'!$L$16"}</definedName>
    <definedName name="____nso1" hidden="1">{"'Sheet1'!$L$16"}</definedName>
    <definedName name="____NSO2" localSheetId="15" hidden="1">{"'Sheet1'!$L$16"}</definedName>
    <definedName name="____NSO2" localSheetId="12" hidden="1">{"'Sheet1'!$L$16"}</definedName>
    <definedName name="____NSO2" localSheetId="13" hidden="1">{"'Sheet1'!$L$16"}</definedName>
    <definedName name="____NSO2" localSheetId="14" hidden="1">{"'Sheet1'!$L$16"}</definedName>
    <definedName name="____NSO2" localSheetId="2" hidden="1">{"'Sheet1'!$L$16"}</definedName>
    <definedName name="____NSO2" localSheetId="3" hidden="1">{"'Sheet1'!$L$16"}</definedName>
    <definedName name="____NSO2" hidden="1">{"'Sheet1'!$L$16"}</definedName>
    <definedName name="____P3" localSheetId="2" hidden="1">{#N/A,#N/A,FALSE,"特殊室（ＢＱ表）"}</definedName>
    <definedName name="____P3" localSheetId="3" hidden="1">{#N/A,#N/A,FALSE,"特殊室（ＢＱ表）"}</definedName>
    <definedName name="____P3" hidden="1">{#N/A,#N/A,FALSE,"特殊室（ＢＱ表）"}</definedName>
    <definedName name="____PA3" localSheetId="15" hidden="1">{"'Sheet1'!$L$16"}</definedName>
    <definedName name="____PA3" localSheetId="12" hidden="1">{"'Sheet1'!$L$16"}</definedName>
    <definedName name="____PA3" localSheetId="13" hidden="1">{"'Sheet1'!$L$16"}</definedName>
    <definedName name="____PA3" localSheetId="14" hidden="1">{"'Sheet1'!$L$16"}</definedName>
    <definedName name="____PA3" localSheetId="2" hidden="1">{"'Sheet1'!$L$16"}</definedName>
    <definedName name="____PA3" localSheetId="3" hidden="1">{"'Sheet1'!$L$16"}</definedName>
    <definedName name="____PA3" hidden="1">{"'Sheet1'!$L$16"}</definedName>
    <definedName name="____PPP3" localSheetId="2" hidden="1">{#N/A,#N/A,FALSE,"特殊室（ＢＱ表）"}</definedName>
    <definedName name="____PPP3" localSheetId="3" hidden="1">{#N/A,#N/A,FALSE,"特殊室（ＢＱ表）"}</definedName>
    <definedName name="____PPP3" hidden="1">{#N/A,#N/A,FALSE,"特殊室（ＢＱ表）"}</definedName>
    <definedName name="____PPP33" localSheetId="2" hidden="1">{#N/A,#N/A,FALSE,"特殊室（ＢＱ表）"}</definedName>
    <definedName name="____PPP33" localSheetId="3" hidden="1">{#N/A,#N/A,FALSE,"特殊室（ＢＱ表）"}</definedName>
    <definedName name="____PPP33" hidden="1">{#N/A,#N/A,FALSE,"特殊室（ＢＱ表）"}</definedName>
    <definedName name="____ppp34" localSheetId="2" hidden="1">{#N/A,#N/A,FALSE,"特殊室（ＢＱ表）"}</definedName>
    <definedName name="____ppp34" localSheetId="3" hidden="1">{#N/A,#N/A,FALSE,"特殊室（ＢＱ表）"}</definedName>
    <definedName name="____ppp34" hidden="1">{#N/A,#N/A,FALSE,"特殊室（ＢＱ表）"}</definedName>
    <definedName name="____ppp3444" localSheetId="2" hidden="1">{#N/A,#N/A,FALSE,"特殊室（ＢＱ表）"}</definedName>
    <definedName name="____ppp3444" localSheetId="3" hidden="1">{#N/A,#N/A,FALSE,"特殊室（ＢＱ表）"}</definedName>
    <definedName name="____ppp3444" hidden="1">{#N/A,#N/A,FALSE,"特殊室（ＢＱ表）"}</definedName>
    <definedName name="____phu3" localSheetId="15" hidden="1">{"'Sheet1'!$L$16"}</definedName>
    <definedName name="____phu3" localSheetId="12" hidden="1">{"'Sheet1'!$L$16"}</definedName>
    <definedName name="____phu3" localSheetId="13" hidden="1">{"'Sheet1'!$L$16"}</definedName>
    <definedName name="____phu3" localSheetId="14" hidden="1">{"'Sheet1'!$L$16"}</definedName>
    <definedName name="____phu3" localSheetId="2" hidden="1">{"'Sheet1'!$L$16"}</definedName>
    <definedName name="____phu3" hidden="1">{"'Sheet1'!$L$16"}</definedName>
    <definedName name="____SCL4" localSheetId="15" hidden="1">{"'Sheet1'!$L$16"}</definedName>
    <definedName name="____SCL4" localSheetId="12" hidden="1">{"'Sheet1'!$L$16"}</definedName>
    <definedName name="____SCL4" localSheetId="13" hidden="1">{"'Sheet1'!$L$16"}</definedName>
    <definedName name="____SCL4" localSheetId="14" hidden="1">{"'Sheet1'!$L$16"}</definedName>
    <definedName name="____SCL4" localSheetId="2" hidden="1">{"'Sheet1'!$L$16"}</definedName>
    <definedName name="____SCL4" localSheetId="3" hidden="1">{"'Sheet1'!$L$16"}</definedName>
    <definedName name="____SCL4" hidden="1">{"'Sheet1'!$L$16"}</definedName>
    <definedName name="____SHI1" localSheetId="15" hidden="1">{"'Sheet1'!$L$16"}</definedName>
    <definedName name="____SHI1" localSheetId="12" hidden="1">{"'Sheet1'!$L$16"}</definedName>
    <definedName name="____SHI1" localSheetId="13" hidden="1">{"'Sheet1'!$L$16"}</definedName>
    <definedName name="____SHI1" localSheetId="14" hidden="1">{"'Sheet1'!$L$16"}</definedName>
    <definedName name="____SHI1" localSheetId="2" hidden="1">{"'Sheet1'!$L$16"}</definedName>
    <definedName name="____SHI1" hidden="1">{"'Sheet1'!$L$16"}</definedName>
    <definedName name="____T10" localSheetId="15" hidden="1">{"'Sheet1'!$L$16"}</definedName>
    <definedName name="____T10" localSheetId="12" hidden="1">{"'Sheet1'!$L$16"}</definedName>
    <definedName name="____T10" localSheetId="13" hidden="1">{"'Sheet1'!$L$16"}</definedName>
    <definedName name="____T10" localSheetId="14" hidden="1">{"'Sheet1'!$L$16"}</definedName>
    <definedName name="____T10" localSheetId="2" hidden="1">{"'Sheet1'!$L$16"}</definedName>
    <definedName name="____T10" localSheetId="3" hidden="1">{"'Sheet1'!$L$16"}</definedName>
    <definedName name="____T10" hidden="1">{"'Sheet1'!$L$16"}</definedName>
    <definedName name="____T3" localSheetId="15" hidden="1">{"'Sheet1'!$L$16"}</definedName>
    <definedName name="____T3" localSheetId="12" hidden="1">{"'Sheet1'!$L$16"}</definedName>
    <definedName name="____T3" localSheetId="13" hidden="1">{"'Sheet1'!$L$16"}</definedName>
    <definedName name="____T3" localSheetId="14" hidden="1">{"'Sheet1'!$L$16"}</definedName>
    <definedName name="____T3" localSheetId="2" hidden="1">{"'Sheet1'!$L$16"}</definedName>
    <definedName name="____T3" localSheetId="3" hidden="1">{"'Sheet1'!$L$16"}</definedName>
    <definedName name="____T3" hidden="1">{"'Sheet1'!$L$16"}</definedName>
    <definedName name="____TM2" localSheetId="15" hidden="1">{"'Sheet1'!$L$16"}</definedName>
    <definedName name="____TM2" localSheetId="12" hidden="1">{"'Sheet1'!$L$16"}</definedName>
    <definedName name="____TM2" localSheetId="13" hidden="1">{"'Sheet1'!$L$16"}</definedName>
    <definedName name="____TM2" localSheetId="14" hidden="1">{"'Sheet1'!$L$16"}</definedName>
    <definedName name="____TM2" localSheetId="2" hidden="1">{"'Sheet1'!$L$16"}</definedName>
    <definedName name="____TM2" localSheetId="3" hidden="1">{"'Sheet1'!$L$16"}</definedName>
    <definedName name="____TM2" hidden="1">{"'Sheet1'!$L$16"}</definedName>
    <definedName name="____tt3" localSheetId="15" hidden="1">{"'Sheet1'!$L$16"}</definedName>
    <definedName name="____tt3" localSheetId="12" hidden="1">{"'Sheet1'!$L$16"}</definedName>
    <definedName name="____tt3" localSheetId="13" hidden="1">{"'Sheet1'!$L$16"}</definedName>
    <definedName name="____tt3" localSheetId="14" hidden="1">{"'Sheet1'!$L$16"}</definedName>
    <definedName name="____tt3" localSheetId="2" hidden="1">{"'Sheet1'!$L$16"}</definedName>
    <definedName name="____tt3" localSheetId="3" hidden="1">{"'Sheet1'!$L$16"}</definedName>
    <definedName name="____tt3" hidden="1">{"'Sheet1'!$L$16"}</definedName>
    <definedName name="____ttt1" localSheetId="15" hidden="1">{"'Sheet1'!$L$16"}</definedName>
    <definedName name="____ttt1" localSheetId="12" hidden="1">{"'Sheet1'!$L$16"}</definedName>
    <definedName name="____ttt1" localSheetId="13" hidden="1">{"'Sheet1'!$L$16"}</definedName>
    <definedName name="____ttt1" localSheetId="14" hidden="1">{"'Sheet1'!$L$16"}</definedName>
    <definedName name="____ttt1" localSheetId="2" hidden="1">{"'Sheet1'!$L$16"}</definedName>
    <definedName name="____ttt1" hidden="1">{"'Sheet1'!$L$16"}</definedName>
    <definedName name="____tu4" localSheetId="15" hidden="1">{"'Sheet1'!$L$16"}</definedName>
    <definedName name="____tu4" localSheetId="12" hidden="1">{"'Sheet1'!$L$16"}</definedName>
    <definedName name="____tu4" localSheetId="13" hidden="1">{"'Sheet1'!$L$16"}</definedName>
    <definedName name="____tu4" localSheetId="14" hidden="1">{"'Sheet1'!$L$16"}</definedName>
    <definedName name="____tu4" localSheetId="2" hidden="1">{"'Sheet1'!$L$16"}</definedName>
    <definedName name="____tu4" localSheetId="3" hidden="1">{"'Sheet1'!$L$16"}</definedName>
    <definedName name="____tu4" hidden="1">{"'Sheet1'!$L$16"}</definedName>
    <definedName name="____TV2" localSheetId="15" hidden="1">{"'Sheet1'!$L$16"}</definedName>
    <definedName name="____TV2" localSheetId="12" hidden="1">{"'Sheet1'!$L$16"}</definedName>
    <definedName name="____TV2" localSheetId="13" hidden="1">{"'Sheet1'!$L$16"}</definedName>
    <definedName name="____TV2" localSheetId="14" hidden="1">{"'Sheet1'!$L$16"}</definedName>
    <definedName name="____TV2" localSheetId="2" hidden="1">{"'Sheet1'!$L$16"}</definedName>
    <definedName name="____TV2" hidden="1">{"'Sheet1'!$L$16"}</definedName>
    <definedName name="____TH1" localSheetId="15" hidden="1">{"'Sheet1'!$L$16"}</definedName>
    <definedName name="____TH1" localSheetId="12" hidden="1">{"'Sheet1'!$L$16"}</definedName>
    <definedName name="____TH1" localSheetId="13" hidden="1">{"'Sheet1'!$L$16"}</definedName>
    <definedName name="____TH1" localSheetId="14" hidden="1">{"'Sheet1'!$L$16"}</definedName>
    <definedName name="____TH1" localSheetId="2" hidden="1">{"'Sheet1'!$L$16"}</definedName>
    <definedName name="____TH1" hidden="1">{"'Sheet1'!$L$16"}</definedName>
    <definedName name="____THT11" localSheetId="15" hidden="1">{"'Sheet1'!$L$16"}</definedName>
    <definedName name="____THT11" localSheetId="12" hidden="1">{"'Sheet1'!$L$16"}</definedName>
    <definedName name="____THT11" localSheetId="13" hidden="1">{"'Sheet1'!$L$16"}</definedName>
    <definedName name="____THT11" localSheetId="14" hidden="1">{"'Sheet1'!$L$16"}</definedName>
    <definedName name="____THT11" localSheetId="2" hidden="1">{"'Sheet1'!$L$16"}</definedName>
    <definedName name="____THT11" hidden="1">{"'Sheet1'!$L$16"}</definedName>
    <definedName name="____VO15" localSheetId="15" hidden="1">{"'CPA Sum'!$A$1:$X$30","'CPA'!$A$1:$K$187","'Infra Cost'!$A$1:$Q$30","'Dev't Cost'!$A$1:$AH$40","'Cashflow'!$A$1:$DG$82"}</definedName>
    <definedName name="____VO15" localSheetId="12" hidden="1">{"'CPA Sum'!$A$1:$X$30","'CPA'!$A$1:$K$187","'Infra Cost'!$A$1:$Q$30","'Dev't Cost'!$A$1:$AH$40","'Cashflow'!$A$1:$DG$82"}</definedName>
    <definedName name="____VO15" localSheetId="13" hidden="1">{"'CPA Sum'!$A$1:$X$30","'CPA'!$A$1:$K$187","'Infra Cost'!$A$1:$Q$30","'Dev't Cost'!$A$1:$AH$40","'Cashflow'!$A$1:$DG$82"}</definedName>
    <definedName name="____VO15" localSheetId="14" hidden="1">{"'CPA Sum'!$A$1:$X$30","'CPA'!$A$1:$K$187","'Infra Cost'!$A$1:$Q$30","'Dev't Cost'!$A$1:$AH$40","'Cashflow'!$A$1:$DG$82"}</definedName>
    <definedName name="____VO15" localSheetId="2" hidden="1">{"'CPA Sum'!$A$1:$X$30","'CPA'!$A$1:$K$187","'Infra Cost'!$A$1:$Q$30","'Dev't Cost'!$A$1:$AH$40","'Cashflow'!$A$1:$DG$82"}</definedName>
    <definedName name="____VO15" hidden="1">{"'CPA Sum'!$A$1:$X$30","'CPA'!$A$1:$K$187","'Infra Cost'!$A$1:$Q$30","'Dev't Cost'!$A$1:$AH$40","'Cashflow'!$A$1:$DG$82"}</definedName>
    <definedName name="____VT3" localSheetId="15" hidden="1">{"'Sheet1'!$L$16"}</definedName>
    <definedName name="____VT3" localSheetId="12" hidden="1">{"'Sheet1'!$L$16"}</definedName>
    <definedName name="____VT3" localSheetId="13" hidden="1">{"'Sheet1'!$L$16"}</definedName>
    <definedName name="____VT3" localSheetId="14" hidden="1">{"'Sheet1'!$L$16"}</definedName>
    <definedName name="____VT3" localSheetId="2" hidden="1">{"'Sheet1'!$L$16"}</definedName>
    <definedName name="____VT3" hidden="1">{"'Sheet1'!$L$16"}</definedName>
    <definedName name="____xlfn.BAHTTEXT" hidden="1">#NAME?</definedName>
    <definedName name="___1__123Graph_Aｸﾞﾗﾌ_1" localSheetId="1" hidden="1">#REF!</definedName>
    <definedName name="___1__123Graph_Aｸﾞﾗﾌ_1" localSheetId="7" hidden="1">#REF!</definedName>
    <definedName name="___1__123Graph_Aｸﾞﾗﾌ_1" localSheetId="2" hidden="1">#REF!</definedName>
    <definedName name="___1__123Graph_Aｸﾞﾗﾌ_1" localSheetId="4" hidden="1">#REF!</definedName>
    <definedName name="___1__123Graph_Aｸﾞﾗﾌ_1" localSheetId="3" hidden="1">#REF!</definedName>
    <definedName name="___1__123Graph_Aｸﾞﾗﾌ_1" hidden="1">#REF!</definedName>
    <definedName name="___10__123Graph_Xｸﾞﾗﾌ_5" localSheetId="1" hidden="1">#REF!</definedName>
    <definedName name="___10__123Graph_Xｸﾞﾗﾌ_5" localSheetId="7" hidden="1">#REF!</definedName>
    <definedName name="___10__123Graph_Xｸﾞﾗﾌ_5" localSheetId="2" hidden="1">#REF!</definedName>
    <definedName name="___10__123Graph_Xｸﾞﾗﾌ_5" localSheetId="4" hidden="1">#REF!</definedName>
    <definedName name="___10__123Graph_Xｸﾞﾗﾌ_5" localSheetId="3" hidden="1">#REF!</definedName>
    <definedName name="___10__123Graph_Xｸﾞﾗﾌ_5" hidden="1">#REF!</definedName>
    <definedName name="___2__123Graph_Aｸﾞﾗﾌ_2" localSheetId="1" hidden="1">#REF!</definedName>
    <definedName name="___2__123Graph_Aｸﾞﾗﾌ_2" localSheetId="7" hidden="1">#REF!</definedName>
    <definedName name="___2__123Graph_Aｸﾞﾗﾌ_2" localSheetId="2" hidden="1">#REF!</definedName>
    <definedName name="___2__123Graph_Aｸﾞﾗﾌ_2" localSheetId="4" hidden="1">#REF!</definedName>
    <definedName name="___2__123Graph_Aｸﾞﾗﾌ_2" localSheetId="3" hidden="1">#REF!</definedName>
    <definedName name="___2__123Graph_Aｸﾞﾗﾌ_2" hidden="1">#REF!</definedName>
    <definedName name="___3__123Graph_Aｸﾞﾗﾌ_3" localSheetId="1" hidden="1">#REF!</definedName>
    <definedName name="___3__123Graph_Aｸﾞﾗﾌ_3" localSheetId="7" hidden="1">#REF!</definedName>
    <definedName name="___3__123Graph_Aｸﾞﾗﾌ_3" localSheetId="2" hidden="1">#REF!</definedName>
    <definedName name="___3__123Graph_Aｸﾞﾗﾌ_3" localSheetId="4" hidden="1">#REF!</definedName>
    <definedName name="___3__123Graph_Aｸﾞﾗﾌ_3" localSheetId="3" hidden="1">#REF!</definedName>
    <definedName name="___3__123Graph_Aｸﾞﾗﾌ_3" hidden="1">#REF!</definedName>
    <definedName name="___4__123Graph_Aｸﾞﾗﾌ_2" localSheetId="1" hidden="1">#REF!</definedName>
    <definedName name="___4__123Graph_Aｸﾞﾗﾌ_2" localSheetId="7" hidden="1">#REF!</definedName>
    <definedName name="___4__123Graph_Aｸﾞﾗﾌ_2" localSheetId="2" hidden="1">#REF!</definedName>
    <definedName name="___4__123Graph_Aｸﾞﾗﾌ_2" localSheetId="4" hidden="1">#REF!</definedName>
    <definedName name="___4__123Graph_Aｸﾞﾗﾌ_2" localSheetId="3" hidden="1">#REF!</definedName>
    <definedName name="___4__123Graph_Aｸﾞﾗﾌ_2" hidden="1">#REF!</definedName>
    <definedName name="___4__123Graph_Aｸﾞﾗﾌ_4" localSheetId="1" hidden="1">#REF!</definedName>
    <definedName name="___4__123Graph_Aｸﾞﾗﾌ_4" localSheetId="7" hidden="1">#REF!</definedName>
    <definedName name="___4__123Graph_Aｸﾞﾗﾌ_4" localSheetId="2" hidden="1">#REF!</definedName>
    <definedName name="___4__123Graph_Aｸﾞﾗﾌ_4" localSheetId="4" hidden="1">#REF!</definedName>
    <definedName name="___4__123Graph_Aｸﾞﾗﾌ_4" localSheetId="3" hidden="1">#REF!</definedName>
    <definedName name="___4__123Graph_Aｸﾞﾗﾌ_4" hidden="1">#REF!</definedName>
    <definedName name="___5__123Graph_Aｸﾞﾗﾌ_5" localSheetId="1" hidden="1">#REF!</definedName>
    <definedName name="___5__123Graph_Aｸﾞﾗﾌ_5" localSheetId="7" hidden="1">#REF!</definedName>
    <definedName name="___5__123Graph_Aｸﾞﾗﾌ_5" localSheetId="2" hidden="1">#REF!</definedName>
    <definedName name="___5__123Graph_Aｸﾞﾗﾌ_5" localSheetId="4" hidden="1">#REF!</definedName>
    <definedName name="___5__123Graph_Aｸﾞﾗﾌ_5" localSheetId="3" hidden="1">#REF!</definedName>
    <definedName name="___5__123Graph_Aｸﾞﾗﾌ_5" hidden="1">#REF!</definedName>
    <definedName name="___6__123Graph_Xｸﾞﾗﾌ_1" localSheetId="1" hidden="1">#REF!</definedName>
    <definedName name="___6__123Graph_Xｸﾞﾗﾌ_1" localSheetId="7" hidden="1">#REF!</definedName>
    <definedName name="___6__123Graph_Xｸﾞﾗﾌ_1" localSheetId="2" hidden="1">#REF!</definedName>
    <definedName name="___6__123Graph_Xｸﾞﾗﾌ_1" localSheetId="4" hidden="1">#REF!</definedName>
    <definedName name="___6__123Graph_Xｸﾞﾗﾌ_1" localSheetId="3" hidden="1">#REF!</definedName>
    <definedName name="___6__123Graph_Xｸﾞﾗﾌ_1" hidden="1">#REF!</definedName>
    <definedName name="___7__123Graph_Xｸﾞﾗﾌ_2" localSheetId="1" hidden="1">#REF!</definedName>
    <definedName name="___7__123Graph_Xｸﾞﾗﾌ_2" localSheetId="7" hidden="1">#REF!</definedName>
    <definedName name="___7__123Graph_Xｸﾞﾗﾌ_2" localSheetId="2" hidden="1">#REF!</definedName>
    <definedName name="___7__123Graph_Xｸﾞﾗﾌ_2" localSheetId="4" hidden="1">#REF!</definedName>
    <definedName name="___7__123Graph_Xｸﾞﾗﾌ_2" localSheetId="3" hidden="1">#REF!</definedName>
    <definedName name="___7__123Graph_Xｸﾞﾗﾌ_2" hidden="1">#REF!</definedName>
    <definedName name="___8__123Graph_Xｸﾞﾗﾌ_3" localSheetId="1" hidden="1">#REF!</definedName>
    <definedName name="___8__123Graph_Xｸﾞﾗﾌ_3" localSheetId="7" hidden="1">#REF!</definedName>
    <definedName name="___8__123Graph_Xｸﾞﾗﾌ_3" localSheetId="2" hidden="1">#REF!</definedName>
    <definedName name="___8__123Graph_Xｸﾞﾗﾌ_3" localSheetId="4" hidden="1">#REF!</definedName>
    <definedName name="___8__123Graph_Xｸﾞﾗﾌ_3" localSheetId="3" hidden="1">#REF!</definedName>
    <definedName name="___8__123Graph_Xｸﾞﾗﾌ_3" hidden="1">#REF!</definedName>
    <definedName name="___9__123Graph_Xｸﾞﾗﾌ_4" localSheetId="1" hidden="1">#REF!</definedName>
    <definedName name="___9__123Graph_Xｸﾞﾗﾌ_4" localSheetId="7" hidden="1">#REF!</definedName>
    <definedName name="___9__123Graph_Xｸﾞﾗﾌ_4" localSheetId="2" hidden="1">#REF!</definedName>
    <definedName name="___9__123Graph_Xｸﾞﾗﾌ_4" localSheetId="4" hidden="1">#REF!</definedName>
    <definedName name="___9__123Graph_Xｸﾞﾗﾌ_4" localSheetId="3" hidden="1">#REF!</definedName>
    <definedName name="___9__123Graph_Xｸﾞﾗﾌ_4" hidden="1">#REF!</definedName>
    <definedName name="___a1" localSheetId="15" hidden="1">{"'Sheet1'!$L$16"}</definedName>
    <definedName name="___a1" localSheetId="12" hidden="1">{"'Sheet1'!$L$16"}</definedName>
    <definedName name="___a1" localSheetId="13" hidden="1">{"'Sheet1'!$L$16"}</definedName>
    <definedName name="___a1" localSheetId="14" hidden="1">{"'Sheet1'!$L$16"}</definedName>
    <definedName name="___a1" localSheetId="2" hidden="1">{"'Sheet1'!$L$16"}</definedName>
    <definedName name="___a1" localSheetId="3" hidden="1">{"'Sheet1'!$L$16"}</definedName>
    <definedName name="___a1" hidden="1">{"'Sheet1'!$L$16"}</definedName>
    <definedName name="___a129" localSheetId="2" hidden="1">{"Offgrid",#N/A,FALSE,"OFFGRID";"Region",#N/A,FALSE,"REGION";"Offgrid -2",#N/A,FALSE,"OFFGRID";"WTP",#N/A,FALSE,"WTP";"WTP -2",#N/A,FALSE,"WTP";"Project",#N/A,FALSE,"PROJECT";"Summary -2",#N/A,FALSE,"SUMMARY"}</definedName>
    <definedName name="___a129" localSheetId="3" hidden="1">{"Offgrid",#N/A,FALSE,"OFFGRID";"Region",#N/A,FALSE,"REGION";"Offgrid -2",#N/A,FALSE,"OFFGRID";"WTP",#N/A,FALSE,"WTP";"WTP -2",#N/A,FALSE,"WTP";"Project",#N/A,FALSE,"PROJECT";"Summary -2",#N/A,FALSE,"SUMMARY"}</definedName>
    <definedName name="___a129" hidden="1">{"Offgrid",#N/A,FALSE,"OFFGRID";"Region",#N/A,FALSE,"REGION";"Offgrid -2",#N/A,FALSE,"OFFGRID";"WTP",#N/A,FALSE,"WTP";"WTP -2",#N/A,FALSE,"WTP";"Project",#N/A,FALSE,"PROJECT";"Summary -2",#N/A,FALSE,"SUMMARY"}</definedName>
    <definedName name="___a130" localSheetId="2" hidden="1">{"Offgrid",#N/A,FALSE,"OFFGRID";"Region",#N/A,FALSE,"REGION";"Offgrid -2",#N/A,FALSE,"OFFGRID";"WTP",#N/A,FALSE,"WTP";"WTP -2",#N/A,FALSE,"WTP";"Project",#N/A,FALSE,"PROJECT";"Summary -2",#N/A,FALSE,"SUMMARY"}</definedName>
    <definedName name="___a130" localSheetId="3" hidden="1">{"Offgrid",#N/A,FALSE,"OFFGRID";"Region",#N/A,FALSE,"REGION";"Offgrid -2",#N/A,FALSE,"OFFGRID";"WTP",#N/A,FALSE,"WTP";"WTP -2",#N/A,FALSE,"WTP";"Project",#N/A,FALSE,"PROJECT";"Summary -2",#N/A,FALSE,"SUMMARY"}</definedName>
    <definedName name="___a130" hidden="1">{"Offgrid",#N/A,FALSE,"OFFGRID";"Region",#N/A,FALSE,"REGION";"Offgrid -2",#N/A,FALSE,"OFFGRID";"WTP",#N/A,FALSE,"WTP";"WTP -2",#N/A,FALSE,"WTP";"Project",#N/A,FALSE,"PROJECT";"Summary -2",#N/A,FALSE,"SUMMARY"}</definedName>
    <definedName name="___a2" localSheetId="15" hidden="1">{"'Sheet1'!$L$16"}</definedName>
    <definedName name="___a2" localSheetId="12" hidden="1">{"'Sheet1'!$L$16"}</definedName>
    <definedName name="___a2" localSheetId="13" hidden="1">{"'Sheet1'!$L$16"}</definedName>
    <definedName name="___a2" localSheetId="14" hidden="1">{"'Sheet1'!$L$16"}</definedName>
    <definedName name="___a2" localSheetId="2" hidden="1">{"'Sheet1'!$L$16"}</definedName>
    <definedName name="___a2" localSheetId="3" hidden="1">{"'Sheet1'!$L$16"}</definedName>
    <definedName name="___a2" hidden="1">{"'Sheet1'!$L$16"}</definedName>
    <definedName name="___BG12" localSheetId="15" hidden="1">{"'Sheet1'!$L$16"}</definedName>
    <definedName name="___BG12" localSheetId="12" hidden="1">{"'Sheet1'!$L$16"}</definedName>
    <definedName name="___BG12" localSheetId="13" hidden="1">{"'Sheet1'!$L$16"}</definedName>
    <definedName name="___BG12" localSheetId="14" hidden="1">{"'Sheet1'!$L$16"}</definedName>
    <definedName name="___BG12" localSheetId="2" hidden="1">{"'Sheet1'!$L$16"}</definedName>
    <definedName name="___BG12" localSheetId="3" hidden="1">{"'Sheet1'!$L$16"}</definedName>
    <definedName name="___BG12" hidden="1">{"'Sheet1'!$L$16"}</definedName>
    <definedName name="___bht6" localSheetId="15" hidden="1">{"'Sheet1'!$L$16"}</definedName>
    <definedName name="___bht6" localSheetId="12" hidden="1">{"'Sheet1'!$L$16"}</definedName>
    <definedName name="___bht6" localSheetId="13" hidden="1">{"'Sheet1'!$L$16"}</definedName>
    <definedName name="___bht6" localSheetId="14" hidden="1">{"'Sheet1'!$L$16"}</definedName>
    <definedName name="___bht6" localSheetId="2" hidden="1">{"'Sheet1'!$L$16"}</definedName>
    <definedName name="___bht6" localSheetId="3" hidden="1">{"'Sheet1'!$L$16"}</definedName>
    <definedName name="___bht6" hidden="1">{"'Sheet1'!$L$16"}</definedName>
    <definedName name="___CN1" localSheetId="15" hidden="1">{"'Sheet1'!$L$16"}</definedName>
    <definedName name="___CN1" localSheetId="12" hidden="1">{"'Sheet1'!$L$16"}</definedName>
    <definedName name="___CN1" localSheetId="13" hidden="1">{"'Sheet1'!$L$16"}</definedName>
    <definedName name="___CN1" localSheetId="14" hidden="1">{"'Sheet1'!$L$16"}</definedName>
    <definedName name="___CN1" localSheetId="2" hidden="1">{"'Sheet1'!$L$16"}</definedName>
    <definedName name="___CN1" localSheetId="3" hidden="1">{"'Sheet1'!$L$16"}</definedName>
    <definedName name="___CN1" hidden="1">{"'Sheet1'!$L$16"}</definedName>
    <definedName name="___Coc39" localSheetId="15" hidden="1">{"'Sheet1'!$L$16"}</definedName>
    <definedName name="___Coc39" localSheetId="12" hidden="1">{"'Sheet1'!$L$16"}</definedName>
    <definedName name="___Coc39" localSheetId="13" hidden="1">{"'Sheet1'!$L$16"}</definedName>
    <definedName name="___Coc39" localSheetId="14" hidden="1">{"'Sheet1'!$L$16"}</definedName>
    <definedName name="___Coc39" localSheetId="2" hidden="1">{"'Sheet1'!$L$16"}</definedName>
    <definedName name="___Coc39" hidden="1">{"'Sheet1'!$L$16"}</definedName>
    <definedName name="___ct2005" localSheetId="15" hidden="1">{"'Sheet1'!$L$16"}</definedName>
    <definedName name="___ct2005" localSheetId="12" hidden="1">{"'Sheet1'!$L$16"}</definedName>
    <definedName name="___ct2005" localSheetId="13" hidden="1">{"'Sheet1'!$L$16"}</definedName>
    <definedName name="___ct2005" localSheetId="14" hidden="1">{"'Sheet1'!$L$16"}</definedName>
    <definedName name="___ct2005" localSheetId="2" hidden="1">{"'Sheet1'!$L$16"}</definedName>
    <definedName name="___ct2005" hidden="1">{"'Sheet1'!$L$16"}</definedName>
    <definedName name="___CT4" localSheetId="15" hidden="1">{"'Sheet1'!$L$16"}</definedName>
    <definedName name="___CT4" localSheetId="12" hidden="1">{"'Sheet1'!$L$16"}</definedName>
    <definedName name="___CT4" localSheetId="13" hidden="1">{"'Sheet1'!$L$16"}</definedName>
    <definedName name="___CT4" localSheetId="14" hidden="1">{"'Sheet1'!$L$16"}</definedName>
    <definedName name="___CT4" localSheetId="2" hidden="1">{"'Sheet1'!$L$16"}</definedName>
    <definedName name="___CT4" hidden="1">{"'Sheet1'!$L$16"}</definedName>
    <definedName name="___Cty501" localSheetId="15" hidden="1">{"'Sheet1'!$L$16"}</definedName>
    <definedName name="___Cty501" localSheetId="12" hidden="1">{"'Sheet1'!$L$16"}</definedName>
    <definedName name="___Cty501" localSheetId="13" hidden="1">{"'Sheet1'!$L$16"}</definedName>
    <definedName name="___Cty501" localSheetId="14" hidden="1">{"'Sheet1'!$L$16"}</definedName>
    <definedName name="___Cty501" localSheetId="2" hidden="1">{"'Sheet1'!$L$16"}</definedName>
    <definedName name="___Cty501" hidden="1">{"'Sheet1'!$L$16"}</definedName>
    <definedName name="___d1500" localSheetId="15" hidden="1">{"'Sheet1'!$L$16"}</definedName>
    <definedName name="___d1500" localSheetId="12" hidden="1">{"'Sheet1'!$L$16"}</definedName>
    <definedName name="___d1500" localSheetId="13" hidden="1">{"'Sheet1'!$L$16"}</definedName>
    <definedName name="___d1500" localSheetId="14" hidden="1">{"'Sheet1'!$L$16"}</definedName>
    <definedName name="___d1500" localSheetId="2" hidden="1">{"'Sheet1'!$L$16"}</definedName>
    <definedName name="___d1500" localSheetId="3" hidden="1">{"'Sheet1'!$L$16"}</definedName>
    <definedName name="___d1500" hidden="1">{"'Sheet1'!$L$16"}</definedName>
    <definedName name="___dt1" localSheetId="15" hidden="1">{"'Sheet1'!$L$16"}</definedName>
    <definedName name="___dt1" localSheetId="12" hidden="1">{"'Sheet1'!$L$16"}</definedName>
    <definedName name="___dt1" localSheetId="13" hidden="1">{"'Sheet1'!$L$16"}</definedName>
    <definedName name="___dt1" localSheetId="14" hidden="1">{"'Sheet1'!$L$16"}</definedName>
    <definedName name="___dt1" localSheetId="2" hidden="1">{"'Sheet1'!$L$16"}</definedName>
    <definedName name="___dt1" hidden="1">{"'Sheet1'!$L$16"}</definedName>
    <definedName name="___DT10" localSheetId="15" hidden="1">{"'Sheet1'!$L$16"}</definedName>
    <definedName name="___DT10" localSheetId="12" hidden="1">{"'Sheet1'!$L$16"}</definedName>
    <definedName name="___DT10" localSheetId="13" hidden="1">{"'Sheet1'!$L$16"}</definedName>
    <definedName name="___DT10" localSheetId="14" hidden="1">{"'Sheet1'!$L$16"}</definedName>
    <definedName name="___DT10" localSheetId="2" hidden="1">{"'Sheet1'!$L$16"}</definedName>
    <definedName name="___DT10" hidden="1">{"'Sheet1'!$L$16"}</definedName>
    <definedName name="___f5" localSheetId="15" hidden="1">{"'Sheet1'!$L$16"}</definedName>
    <definedName name="___f5" localSheetId="12" hidden="1">{"'Sheet1'!$L$16"}</definedName>
    <definedName name="___f5" localSheetId="13" hidden="1">{"'Sheet1'!$L$16"}</definedName>
    <definedName name="___f5" localSheetId="14" hidden="1">{"'Sheet1'!$L$16"}</definedName>
    <definedName name="___f5" localSheetId="2" hidden="1">{"'Sheet1'!$L$16"}</definedName>
    <definedName name="___f5" hidden="1">{"'Sheet1'!$L$16"}</definedName>
    <definedName name="___Goi8" localSheetId="15" hidden="1">{"'Sheet1'!$L$16"}</definedName>
    <definedName name="___Goi8" localSheetId="12" hidden="1">{"'Sheet1'!$L$16"}</definedName>
    <definedName name="___Goi8" localSheetId="13" hidden="1">{"'Sheet1'!$L$16"}</definedName>
    <definedName name="___Goi8" localSheetId="14" hidden="1">{"'Sheet1'!$L$16"}</definedName>
    <definedName name="___Goi8" localSheetId="2" hidden="1">{"'Sheet1'!$L$16"}</definedName>
    <definedName name="___Goi8" localSheetId="3" hidden="1">{"'Sheet1'!$L$16"}</definedName>
    <definedName name="___Goi8" hidden="1">{"'Sheet1'!$L$16"}</definedName>
    <definedName name="___h1" localSheetId="15" hidden="1">{"'Sheet1'!$L$16"}</definedName>
    <definedName name="___h1" localSheetId="12" hidden="1">{"'Sheet1'!$L$16"}</definedName>
    <definedName name="___h1" localSheetId="13" hidden="1">{"'Sheet1'!$L$16"}</definedName>
    <definedName name="___h1" localSheetId="14" hidden="1">{"'Sheet1'!$L$16"}</definedName>
    <definedName name="___h1" localSheetId="2" hidden="1">{"'Sheet1'!$L$16"}</definedName>
    <definedName name="___h1" localSheetId="3" hidden="1">{"'Sheet1'!$L$16"}</definedName>
    <definedName name="___h1" hidden="1">{"'Sheet1'!$L$16"}</definedName>
    <definedName name="___hh1219" localSheetId="15" hidden="1">{"'Sheet1'!$L$16"}</definedName>
    <definedName name="___hh1219" localSheetId="12" hidden="1">{"'Sheet1'!$L$16"}</definedName>
    <definedName name="___hh1219" localSheetId="13" hidden="1">{"'Sheet1'!$L$16"}</definedName>
    <definedName name="___hh1219" localSheetId="14" hidden="1">{"'Sheet1'!$L$16"}</definedName>
    <definedName name="___hh1219" localSheetId="2" hidden="1">{"'Sheet1'!$L$16"}</definedName>
    <definedName name="___hh1219" hidden="1">{"'Sheet1'!$L$16"}</definedName>
    <definedName name="___hu1" localSheetId="15" hidden="1">{"'Sheet1'!$L$16"}</definedName>
    <definedName name="___hu1" localSheetId="12" hidden="1">{"'Sheet1'!$L$16"}</definedName>
    <definedName name="___hu1" localSheetId="13" hidden="1">{"'Sheet1'!$L$16"}</definedName>
    <definedName name="___hu1" localSheetId="14" hidden="1">{"'Sheet1'!$L$16"}</definedName>
    <definedName name="___hu1" localSheetId="2" hidden="1">{"'Sheet1'!$L$16"}</definedName>
    <definedName name="___hu1" localSheetId="3" hidden="1">{"'Sheet1'!$L$16"}</definedName>
    <definedName name="___hu1" hidden="1">{"'Sheet1'!$L$16"}</definedName>
    <definedName name="___hu2" localSheetId="15" hidden="1">{"'Sheet1'!$L$16"}</definedName>
    <definedName name="___hu2" localSheetId="12" hidden="1">{"'Sheet1'!$L$16"}</definedName>
    <definedName name="___hu2" localSheetId="13" hidden="1">{"'Sheet1'!$L$16"}</definedName>
    <definedName name="___hu2" localSheetId="14" hidden="1">{"'Sheet1'!$L$16"}</definedName>
    <definedName name="___hu2" localSheetId="2" hidden="1">{"'Sheet1'!$L$16"}</definedName>
    <definedName name="___hu2" localSheetId="3" hidden="1">{"'Sheet1'!$L$16"}</definedName>
    <definedName name="___hu2" hidden="1">{"'Sheet1'!$L$16"}</definedName>
    <definedName name="___hu5" localSheetId="15" hidden="1">{"'Sheet1'!$L$16"}</definedName>
    <definedName name="___hu5" localSheetId="12" hidden="1">{"'Sheet1'!$L$16"}</definedName>
    <definedName name="___hu5" localSheetId="13" hidden="1">{"'Sheet1'!$L$16"}</definedName>
    <definedName name="___hu5" localSheetId="14" hidden="1">{"'Sheet1'!$L$16"}</definedName>
    <definedName name="___hu5" localSheetId="2" hidden="1">{"'Sheet1'!$L$16"}</definedName>
    <definedName name="___hu5" localSheetId="3" hidden="1">{"'Sheet1'!$L$16"}</definedName>
    <definedName name="___hu5" hidden="1">{"'Sheet1'!$L$16"}</definedName>
    <definedName name="___hu6" localSheetId="15" hidden="1">{"'Sheet1'!$L$16"}</definedName>
    <definedName name="___hu6" localSheetId="12" hidden="1">{"'Sheet1'!$L$16"}</definedName>
    <definedName name="___hu6" localSheetId="13" hidden="1">{"'Sheet1'!$L$16"}</definedName>
    <definedName name="___hu6" localSheetId="14" hidden="1">{"'Sheet1'!$L$16"}</definedName>
    <definedName name="___hu6" localSheetId="2" hidden="1">{"'Sheet1'!$L$16"}</definedName>
    <definedName name="___hu6" localSheetId="3" hidden="1">{"'Sheet1'!$L$16"}</definedName>
    <definedName name="___hu6" hidden="1">{"'Sheet1'!$L$16"}</definedName>
    <definedName name="___hu7" localSheetId="15" hidden="1">{"'Sheet1'!$L$16"}</definedName>
    <definedName name="___hu7" localSheetId="12" hidden="1">{"'Sheet1'!$L$16"}</definedName>
    <definedName name="___hu7" localSheetId="13" hidden="1">{"'Sheet1'!$L$16"}</definedName>
    <definedName name="___hu7" localSheetId="14" hidden="1">{"'Sheet1'!$L$16"}</definedName>
    <definedName name="___hu7" localSheetId="2" hidden="1">{"'Sheet1'!$L$16"}</definedName>
    <definedName name="___hu7" localSheetId="3" hidden="1">{"'Sheet1'!$L$16"}</definedName>
    <definedName name="___hu7" hidden="1">{"'Sheet1'!$L$16"}</definedName>
    <definedName name="___huy1" localSheetId="15" hidden="1">{"'Sheet1'!$L$16"}</definedName>
    <definedName name="___huy1" localSheetId="12" hidden="1">{"'Sheet1'!$L$16"}</definedName>
    <definedName name="___huy1" localSheetId="13" hidden="1">{"'Sheet1'!$L$16"}</definedName>
    <definedName name="___huy1" localSheetId="14" hidden="1">{"'Sheet1'!$L$16"}</definedName>
    <definedName name="___huy1" localSheetId="2" hidden="1">{"'Sheet1'!$L$16"}</definedName>
    <definedName name="___huy1" hidden="1">{"'Sheet1'!$L$16"}</definedName>
    <definedName name="___huy2" localSheetId="15" hidden="1">{"'Sheet1'!$L$16"}</definedName>
    <definedName name="___huy2" localSheetId="12" hidden="1">{"'Sheet1'!$L$16"}</definedName>
    <definedName name="___huy2" localSheetId="13" hidden="1">{"'Sheet1'!$L$16"}</definedName>
    <definedName name="___huy2" localSheetId="14" hidden="1">{"'Sheet1'!$L$16"}</definedName>
    <definedName name="___huy2" localSheetId="2" hidden="1">{"'Sheet1'!$L$16"}</definedName>
    <definedName name="___huy2" hidden="1">{"'Sheet1'!$L$16"}</definedName>
    <definedName name="___key2" localSheetId="1" hidden="1">#REF!</definedName>
    <definedName name="___key2" localSheetId="7" hidden="1">#REF!</definedName>
    <definedName name="___key2" localSheetId="2" hidden="1">#REF!</definedName>
    <definedName name="___key2" localSheetId="4" hidden="1">#REF!</definedName>
    <definedName name="___key2" localSheetId="3" hidden="1">#REF!</definedName>
    <definedName name="___key2" hidden="1">#REF!</definedName>
    <definedName name="___Lan1" localSheetId="15" hidden="1">{"'Sheet1'!$L$16"}</definedName>
    <definedName name="___Lan1" localSheetId="12" hidden="1">{"'Sheet1'!$L$16"}</definedName>
    <definedName name="___Lan1" localSheetId="13" hidden="1">{"'Sheet1'!$L$16"}</definedName>
    <definedName name="___Lan1" localSheetId="14" hidden="1">{"'Sheet1'!$L$16"}</definedName>
    <definedName name="___Lan1" localSheetId="2" hidden="1">{"'Sheet1'!$L$16"}</definedName>
    <definedName name="___Lan1" localSheetId="3" hidden="1">{"'Sheet1'!$L$16"}</definedName>
    <definedName name="___Lan1" hidden="1">{"'Sheet1'!$L$16"}</definedName>
    <definedName name="___LAN3" localSheetId="15" hidden="1">{"'Sheet1'!$L$16"}</definedName>
    <definedName name="___LAN3" localSheetId="12" hidden="1">{"'Sheet1'!$L$16"}</definedName>
    <definedName name="___LAN3" localSheetId="13" hidden="1">{"'Sheet1'!$L$16"}</definedName>
    <definedName name="___LAN3" localSheetId="14" hidden="1">{"'Sheet1'!$L$16"}</definedName>
    <definedName name="___LAN3" localSheetId="2" hidden="1">{"'Sheet1'!$L$16"}</definedName>
    <definedName name="___LAN3" localSheetId="3" hidden="1">{"'Sheet1'!$L$16"}</definedName>
    <definedName name="___LAN3" hidden="1">{"'Sheet1'!$L$16"}</definedName>
    <definedName name="___lao2" localSheetId="15" hidden="1">{"'Sheet1'!$L$16"}</definedName>
    <definedName name="___lao2" localSheetId="12" hidden="1">{"'Sheet1'!$L$16"}</definedName>
    <definedName name="___lao2" localSheetId="13" hidden="1">{"'Sheet1'!$L$16"}</definedName>
    <definedName name="___lao2" localSheetId="14" hidden="1">{"'Sheet1'!$L$16"}</definedName>
    <definedName name="___lao2" localSheetId="2" hidden="1">{"'Sheet1'!$L$16"}</definedName>
    <definedName name="___lao2" hidden="1">{"'Sheet1'!$L$16"}</definedName>
    <definedName name="___ld2" localSheetId="15" hidden="1">{"'Sheet1'!$L$16"}</definedName>
    <definedName name="___ld2" localSheetId="12" hidden="1">{"'Sheet1'!$L$16"}</definedName>
    <definedName name="___ld2" localSheetId="13" hidden="1">{"'Sheet1'!$L$16"}</definedName>
    <definedName name="___ld2" localSheetId="14" hidden="1">{"'Sheet1'!$L$16"}</definedName>
    <definedName name="___ld2" localSheetId="2" hidden="1">{"'Sheet1'!$L$16"}</definedName>
    <definedName name="___ld2" localSheetId="3" hidden="1">{"'Sheet1'!$L$16"}</definedName>
    <definedName name="___ld2" hidden="1">{"'Sheet1'!$L$16"}</definedName>
    <definedName name="___lk2" localSheetId="15" hidden="1">{"'Sheet1'!$L$16"}</definedName>
    <definedName name="___lk2" localSheetId="12" hidden="1">{"'Sheet1'!$L$16"}</definedName>
    <definedName name="___lk2" localSheetId="13" hidden="1">{"'Sheet1'!$L$16"}</definedName>
    <definedName name="___lk2" localSheetId="14" hidden="1">{"'Sheet1'!$L$16"}</definedName>
    <definedName name="___lk2" localSheetId="2" hidden="1">{"'Sheet1'!$L$16"}</definedName>
    <definedName name="___lk2" hidden="1">{"'Sheet1'!$L$16"}</definedName>
    <definedName name="___M2" localSheetId="15" hidden="1">{"'Sheet1'!$L$16"}</definedName>
    <definedName name="___M2" localSheetId="12" hidden="1">{"'Sheet1'!$L$16"}</definedName>
    <definedName name="___M2" localSheetId="13" hidden="1">{"'Sheet1'!$L$16"}</definedName>
    <definedName name="___M2" localSheetId="14" hidden="1">{"'Sheet1'!$L$16"}</definedName>
    <definedName name="___M2" localSheetId="2" hidden="1">{"'Sheet1'!$L$16"}</definedName>
    <definedName name="___M2" hidden="1">{"'Sheet1'!$L$16"}</definedName>
    <definedName name="___M36" localSheetId="15" hidden="1">{"'Sheet1'!$L$16"}</definedName>
    <definedName name="___M36" localSheetId="12" hidden="1">{"'Sheet1'!$L$16"}</definedName>
    <definedName name="___M36" localSheetId="13" hidden="1">{"'Sheet1'!$L$16"}</definedName>
    <definedName name="___M36" localSheetId="14" hidden="1">{"'Sheet1'!$L$16"}</definedName>
    <definedName name="___M36" localSheetId="2" hidden="1">{"'Sheet1'!$L$16"}</definedName>
    <definedName name="___M36" hidden="1">{"'Sheet1'!$L$16"}</definedName>
    <definedName name="___m4" localSheetId="15" hidden="1">{"'Sheet1'!$L$16"}</definedName>
    <definedName name="___m4" localSheetId="12" hidden="1">{"'Sheet1'!$L$16"}</definedName>
    <definedName name="___m4" localSheetId="13" hidden="1">{"'Sheet1'!$L$16"}</definedName>
    <definedName name="___m4" localSheetId="14" hidden="1">{"'Sheet1'!$L$16"}</definedName>
    <definedName name="___m4" localSheetId="2" hidden="1">{"'Sheet1'!$L$16"}</definedName>
    <definedName name="___m4" hidden="1">{"'Sheet1'!$L$16"}</definedName>
    <definedName name="___MCC3" localSheetId="2" hidden="1">{#N/A,#N/A,FALSE,"CCTV"}</definedName>
    <definedName name="___MCC3" localSheetId="3" hidden="1">{#N/A,#N/A,FALSE,"CCTV"}</definedName>
    <definedName name="___MCC3" hidden="1">{#N/A,#N/A,FALSE,"CCTV"}</definedName>
    <definedName name="___nam1" localSheetId="15" hidden="1">{"'Sheet1'!$L$16"}</definedName>
    <definedName name="___nam1" localSheetId="12" hidden="1">{"'Sheet1'!$L$16"}</definedName>
    <definedName name="___nam1" localSheetId="13" hidden="1">{"'Sheet1'!$L$16"}</definedName>
    <definedName name="___nam1" localSheetId="14" hidden="1">{"'Sheet1'!$L$16"}</definedName>
    <definedName name="___nam1" localSheetId="2" hidden="1">{"'Sheet1'!$L$16"}</definedName>
    <definedName name="___nam1" hidden="1">{"'Sheet1'!$L$16"}</definedName>
    <definedName name="___NO1" localSheetId="1" hidden="1">#REF!</definedName>
    <definedName name="___NO1" localSheetId="7" hidden="1">#REF!</definedName>
    <definedName name="___NO1" localSheetId="2" hidden="1">#REF!</definedName>
    <definedName name="___NO1" localSheetId="4" hidden="1">#REF!</definedName>
    <definedName name="___NO1" localSheetId="3" hidden="1">#REF!</definedName>
    <definedName name="___NO1" hidden="1">#REF!</definedName>
    <definedName name="___NO2" localSheetId="1" hidden="1">#REF!</definedName>
    <definedName name="___NO2" localSheetId="7" hidden="1">#REF!</definedName>
    <definedName name="___NO2" localSheetId="2" hidden="1">#REF!</definedName>
    <definedName name="___NO2" localSheetId="4" hidden="1">#REF!</definedName>
    <definedName name="___NO2" localSheetId="3" hidden="1">#REF!</definedName>
    <definedName name="___NO2" hidden="1">#REF!</definedName>
    <definedName name="___nso1" localSheetId="15" hidden="1">{"'Sheet1'!$L$16"}</definedName>
    <definedName name="___nso1" localSheetId="12" hidden="1">{"'Sheet1'!$L$16"}</definedName>
    <definedName name="___nso1" localSheetId="13" hidden="1">{"'Sheet1'!$L$16"}</definedName>
    <definedName name="___nso1" localSheetId="14" hidden="1">{"'Sheet1'!$L$16"}</definedName>
    <definedName name="___nso1" localSheetId="2" hidden="1">{"'Sheet1'!$L$16"}</definedName>
    <definedName name="___nso1" hidden="1">{"'Sheet1'!$L$16"}</definedName>
    <definedName name="___NSO2" localSheetId="15" hidden="1">{"'Sheet1'!$L$16"}</definedName>
    <definedName name="___NSO2" localSheetId="12" hidden="1">{"'Sheet1'!$L$16"}</definedName>
    <definedName name="___NSO2" localSheetId="13" hidden="1">{"'Sheet1'!$L$16"}</definedName>
    <definedName name="___NSO2" localSheetId="14" hidden="1">{"'Sheet1'!$L$16"}</definedName>
    <definedName name="___NSO2" localSheetId="2" hidden="1">{"'Sheet1'!$L$16"}</definedName>
    <definedName name="___NSO2" localSheetId="3" hidden="1">{"'Sheet1'!$L$16"}</definedName>
    <definedName name="___NSO2" hidden="1">{"'Sheet1'!$L$16"}</definedName>
    <definedName name="___P3" localSheetId="2" hidden="1">{#N/A,#N/A,FALSE,"特殊室（ＢＱ表）"}</definedName>
    <definedName name="___P3" localSheetId="3" hidden="1">{#N/A,#N/A,FALSE,"特殊室（ＢＱ表）"}</definedName>
    <definedName name="___P3" hidden="1">{#N/A,#N/A,FALSE,"特殊室（ＢＱ表）"}</definedName>
    <definedName name="___PA3" localSheetId="15" hidden="1">{"'Sheet1'!$L$16"}</definedName>
    <definedName name="___PA3" localSheetId="12" hidden="1">{"'Sheet1'!$L$16"}</definedName>
    <definedName name="___PA3" localSheetId="13" hidden="1">{"'Sheet1'!$L$16"}</definedName>
    <definedName name="___PA3" localSheetId="14" hidden="1">{"'Sheet1'!$L$16"}</definedName>
    <definedName name="___PA3" localSheetId="2" hidden="1">{"'Sheet1'!$L$16"}</definedName>
    <definedName name="___PA3" localSheetId="3" hidden="1">{"'Sheet1'!$L$16"}</definedName>
    <definedName name="___PA3" hidden="1">{"'Sheet1'!$L$16"}</definedName>
    <definedName name="___PPP3" localSheetId="2" hidden="1">{#N/A,#N/A,FALSE,"特殊室（ＢＱ表）"}</definedName>
    <definedName name="___PPP3" localSheetId="3" hidden="1">{#N/A,#N/A,FALSE,"特殊室（ＢＱ表）"}</definedName>
    <definedName name="___PPP3" hidden="1">{#N/A,#N/A,FALSE,"特殊室（ＢＱ表）"}</definedName>
    <definedName name="___PPP33" localSheetId="2" hidden="1">{#N/A,#N/A,FALSE,"特殊室（ＢＱ表）"}</definedName>
    <definedName name="___PPP33" localSheetId="3" hidden="1">{#N/A,#N/A,FALSE,"特殊室（ＢＱ表）"}</definedName>
    <definedName name="___PPP33" hidden="1">{#N/A,#N/A,FALSE,"特殊室（ＢＱ表）"}</definedName>
    <definedName name="___ppp34" localSheetId="2" hidden="1">{#N/A,#N/A,FALSE,"特殊室（ＢＱ表）"}</definedName>
    <definedName name="___ppp34" localSheetId="3" hidden="1">{#N/A,#N/A,FALSE,"特殊室（ＢＱ表）"}</definedName>
    <definedName name="___ppp34" hidden="1">{#N/A,#N/A,FALSE,"特殊室（ＢＱ表）"}</definedName>
    <definedName name="___ppp3444" localSheetId="2" hidden="1">{#N/A,#N/A,FALSE,"特殊室（ＢＱ表）"}</definedName>
    <definedName name="___ppp3444" localSheetId="3" hidden="1">{#N/A,#N/A,FALSE,"特殊室（ＢＱ表）"}</definedName>
    <definedName name="___ppp3444" hidden="1">{#N/A,#N/A,FALSE,"特殊室（ＢＱ表）"}</definedName>
    <definedName name="___phu3" localSheetId="15" hidden="1">{"'Sheet1'!$L$16"}</definedName>
    <definedName name="___phu3" localSheetId="12" hidden="1">{"'Sheet1'!$L$16"}</definedName>
    <definedName name="___phu3" localSheetId="13" hidden="1">{"'Sheet1'!$L$16"}</definedName>
    <definedName name="___phu3" localSheetId="14" hidden="1">{"'Sheet1'!$L$16"}</definedName>
    <definedName name="___phu3" localSheetId="2" hidden="1">{"'Sheet1'!$L$16"}</definedName>
    <definedName name="___phu3" hidden="1">{"'Sheet1'!$L$16"}</definedName>
    <definedName name="___SCL4" localSheetId="15" hidden="1">{"'Sheet1'!$L$16"}</definedName>
    <definedName name="___SCL4" localSheetId="12" hidden="1">{"'Sheet1'!$L$16"}</definedName>
    <definedName name="___SCL4" localSheetId="13" hidden="1">{"'Sheet1'!$L$16"}</definedName>
    <definedName name="___SCL4" localSheetId="14" hidden="1">{"'Sheet1'!$L$16"}</definedName>
    <definedName name="___SCL4" localSheetId="2" hidden="1">{"'Sheet1'!$L$16"}</definedName>
    <definedName name="___SCL4" localSheetId="3" hidden="1">{"'Sheet1'!$L$16"}</definedName>
    <definedName name="___SCL4" hidden="1">{"'Sheet1'!$L$16"}</definedName>
    <definedName name="___SHI1" localSheetId="15" hidden="1">{"'Sheet1'!$L$16"}</definedName>
    <definedName name="___SHI1" localSheetId="12" hidden="1">{"'Sheet1'!$L$16"}</definedName>
    <definedName name="___SHI1" localSheetId="13" hidden="1">{"'Sheet1'!$L$16"}</definedName>
    <definedName name="___SHI1" localSheetId="14" hidden="1">{"'Sheet1'!$L$16"}</definedName>
    <definedName name="___SHI1" localSheetId="2" hidden="1">{"'Sheet1'!$L$16"}</definedName>
    <definedName name="___SHI1" hidden="1">{"'Sheet1'!$L$16"}</definedName>
    <definedName name="___sxt5" localSheetId="15" hidden="1">{"'Sheet1'!$L$16"}</definedName>
    <definedName name="___sxt5" localSheetId="12" hidden="1">{"'Sheet1'!$L$16"}</definedName>
    <definedName name="___sxt5" localSheetId="13" hidden="1">{"'Sheet1'!$L$16"}</definedName>
    <definedName name="___sxt5" localSheetId="14" hidden="1">{"'Sheet1'!$L$16"}</definedName>
    <definedName name="___sxt5" localSheetId="2" hidden="1">{"'Sheet1'!$L$16"}</definedName>
    <definedName name="___sxt5" localSheetId="3" hidden="1">{"'Sheet1'!$L$16"}</definedName>
    <definedName name="___sxt5" hidden="1">{"'Sheet1'!$L$16"}</definedName>
    <definedName name="___T10" localSheetId="15" hidden="1">{"'Sheet1'!$L$16"}</definedName>
    <definedName name="___T10" localSheetId="12" hidden="1">{"'Sheet1'!$L$16"}</definedName>
    <definedName name="___T10" localSheetId="13" hidden="1">{"'Sheet1'!$L$16"}</definedName>
    <definedName name="___T10" localSheetId="14" hidden="1">{"'Sheet1'!$L$16"}</definedName>
    <definedName name="___T10" localSheetId="2" hidden="1">{"'Sheet1'!$L$16"}</definedName>
    <definedName name="___T10" localSheetId="3" hidden="1">{"'Sheet1'!$L$16"}</definedName>
    <definedName name="___T10" hidden="1">{"'Sheet1'!$L$16"}</definedName>
    <definedName name="___t2" localSheetId="15" hidden="1">{"'Sheet1'!$L$16"}</definedName>
    <definedName name="___t2" localSheetId="12" hidden="1">{"'Sheet1'!$L$16"}</definedName>
    <definedName name="___t2" localSheetId="13" hidden="1">{"'Sheet1'!$L$16"}</definedName>
    <definedName name="___t2" localSheetId="14" hidden="1">{"'Sheet1'!$L$16"}</definedName>
    <definedName name="___t2" localSheetId="2" hidden="1">{"'Sheet1'!$L$16"}</definedName>
    <definedName name="___t2" hidden="1">{"'Sheet1'!$L$16"}</definedName>
    <definedName name="___T3" localSheetId="15" hidden="1">{"'Sheet1'!$L$16"}</definedName>
    <definedName name="___T3" localSheetId="12" hidden="1">{"'Sheet1'!$L$16"}</definedName>
    <definedName name="___T3" localSheetId="13" hidden="1">{"'Sheet1'!$L$16"}</definedName>
    <definedName name="___T3" localSheetId="14" hidden="1">{"'Sheet1'!$L$16"}</definedName>
    <definedName name="___T3" localSheetId="2" hidden="1">{"'Sheet1'!$L$16"}</definedName>
    <definedName name="___T3" localSheetId="3" hidden="1">{"'Sheet1'!$L$16"}</definedName>
    <definedName name="___T3" hidden="1">{"'Sheet1'!$L$16"}</definedName>
    <definedName name="___t4" hidden="1">#REF!</definedName>
    <definedName name="___t5" localSheetId="15" hidden="1">{"'Sheet1'!$L$16"}</definedName>
    <definedName name="___t5" localSheetId="12" hidden="1">{"'Sheet1'!$L$16"}</definedName>
    <definedName name="___t5" localSheetId="13" hidden="1">{"'Sheet1'!$L$16"}</definedName>
    <definedName name="___t5" localSheetId="14" hidden="1">{"'Sheet1'!$L$16"}</definedName>
    <definedName name="___t5" localSheetId="2" hidden="1">{"'Sheet1'!$L$16"}</definedName>
    <definedName name="___t5" hidden="1">{"'Sheet1'!$L$16"}</definedName>
    <definedName name="___t9" localSheetId="15" hidden="1">{"'Sheet1'!$L$16"}</definedName>
    <definedName name="___t9" localSheetId="12" hidden="1">{"'Sheet1'!$L$16"}</definedName>
    <definedName name="___t9" localSheetId="13" hidden="1">{"'Sheet1'!$L$16"}</definedName>
    <definedName name="___t9" localSheetId="14" hidden="1">{"'Sheet1'!$L$16"}</definedName>
    <definedName name="___t9" localSheetId="2" hidden="1">{"'Sheet1'!$L$16"}</definedName>
    <definedName name="___t9" hidden="1">{"'Sheet1'!$L$16"}</definedName>
    <definedName name="___TM2" localSheetId="15" hidden="1">{"'Sheet1'!$L$16"}</definedName>
    <definedName name="___TM2" localSheetId="12" hidden="1">{"'Sheet1'!$L$16"}</definedName>
    <definedName name="___TM2" localSheetId="13" hidden="1">{"'Sheet1'!$L$16"}</definedName>
    <definedName name="___TM2" localSheetId="14" hidden="1">{"'Sheet1'!$L$16"}</definedName>
    <definedName name="___TM2" localSheetId="2" hidden="1">{"'Sheet1'!$L$16"}</definedName>
    <definedName name="___TM2" localSheetId="3" hidden="1">{"'Sheet1'!$L$16"}</definedName>
    <definedName name="___TM2" hidden="1">{"'Sheet1'!$L$16"}</definedName>
    <definedName name="___tt3" localSheetId="15" hidden="1">{"'Sheet1'!$L$16"}</definedName>
    <definedName name="___tt3" localSheetId="12" hidden="1">{"'Sheet1'!$L$16"}</definedName>
    <definedName name="___tt3" localSheetId="13" hidden="1">{"'Sheet1'!$L$16"}</definedName>
    <definedName name="___tt3" localSheetId="14" hidden="1">{"'Sheet1'!$L$16"}</definedName>
    <definedName name="___tt3" localSheetId="2" hidden="1">{"'Sheet1'!$L$16"}</definedName>
    <definedName name="___tt3" localSheetId="3" hidden="1">{"'Sheet1'!$L$16"}</definedName>
    <definedName name="___tt3" hidden="1">{"'Sheet1'!$L$16"}</definedName>
    <definedName name="___TT31" localSheetId="15" hidden="1">{"'Sheet1'!$L$16"}</definedName>
    <definedName name="___TT31" localSheetId="12" hidden="1">{"'Sheet1'!$L$16"}</definedName>
    <definedName name="___TT31" localSheetId="13" hidden="1">{"'Sheet1'!$L$16"}</definedName>
    <definedName name="___TT31" localSheetId="14" hidden="1">{"'Sheet1'!$L$16"}</definedName>
    <definedName name="___TT31" localSheetId="2" hidden="1">{"'Sheet1'!$L$16"}</definedName>
    <definedName name="___TT31" hidden="1">{"'Sheet1'!$L$16"}</definedName>
    <definedName name="___ttt1" localSheetId="15" hidden="1">{"'Sheet1'!$L$16"}</definedName>
    <definedName name="___ttt1" localSheetId="12" hidden="1">{"'Sheet1'!$L$16"}</definedName>
    <definedName name="___ttt1" localSheetId="13" hidden="1">{"'Sheet1'!$L$16"}</definedName>
    <definedName name="___ttt1" localSheetId="14" hidden="1">{"'Sheet1'!$L$16"}</definedName>
    <definedName name="___ttt1" localSheetId="2" hidden="1">{"'Sheet1'!$L$16"}</definedName>
    <definedName name="___ttt1" hidden="1">{"'Sheet1'!$L$16"}</definedName>
    <definedName name="___tu4" localSheetId="15" hidden="1">{"'Sheet1'!$L$16"}</definedName>
    <definedName name="___tu4" localSheetId="12" hidden="1">{"'Sheet1'!$L$16"}</definedName>
    <definedName name="___tu4" localSheetId="13" hidden="1">{"'Sheet1'!$L$16"}</definedName>
    <definedName name="___tu4" localSheetId="14" hidden="1">{"'Sheet1'!$L$16"}</definedName>
    <definedName name="___tu4" localSheetId="2" hidden="1">{"'Sheet1'!$L$16"}</definedName>
    <definedName name="___tu4" localSheetId="3" hidden="1">{"'Sheet1'!$L$16"}</definedName>
    <definedName name="___tu4" hidden="1">{"'Sheet1'!$L$16"}</definedName>
    <definedName name="___TV2" localSheetId="15" hidden="1">{"'Sheet1'!$L$16"}</definedName>
    <definedName name="___TV2" localSheetId="12" hidden="1">{"'Sheet1'!$L$16"}</definedName>
    <definedName name="___TV2" localSheetId="13" hidden="1">{"'Sheet1'!$L$16"}</definedName>
    <definedName name="___TV2" localSheetId="14" hidden="1">{"'Sheet1'!$L$16"}</definedName>
    <definedName name="___TV2" localSheetId="2" hidden="1">{"'Sheet1'!$L$16"}</definedName>
    <definedName name="___TV2" hidden="1">{"'Sheet1'!$L$16"}</definedName>
    <definedName name="___TH1" localSheetId="15" hidden="1">{"'Sheet1'!$L$16"}</definedName>
    <definedName name="___TH1" localSheetId="12" hidden="1">{"'Sheet1'!$L$16"}</definedName>
    <definedName name="___TH1" localSheetId="13" hidden="1">{"'Sheet1'!$L$16"}</definedName>
    <definedName name="___TH1" localSheetId="14" hidden="1">{"'Sheet1'!$L$16"}</definedName>
    <definedName name="___TH1" localSheetId="2" hidden="1">{"'Sheet1'!$L$16"}</definedName>
    <definedName name="___TH1" hidden="1">{"'Sheet1'!$L$16"}</definedName>
    <definedName name="___THT11" localSheetId="15" hidden="1">{"'Sheet1'!$L$16"}</definedName>
    <definedName name="___THT11" localSheetId="12" hidden="1">{"'Sheet1'!$L$16"}</definedName>
    <definedName name="___THT11" localSheetId="13" hidden="1">{"'Sheet1'!$L$16"}</definedName>
    <definedName name="___THT11" localSheetId="14" hidden="1">{"'Sheet1'!$L$16"}</definedName>
    <definedName name="___THT11" localSheetId="2" hidden="1">{"'Sheet1'!$L$16"}</definedName>
    <definedName name="___THT11" hidden="1">{"'Sheet1'!$L$16"}</definedName>
    <definedName name="___vpt5" localSheetId="15" hidden="1">{"'Sheet1'!$L$16"}</definedName>
    <definedName name="___vpt5" localSheetId="12" hidden="1">{"'Sheet1'!$L$16"}</definedName>
    <definedName name="___vpt5" localSheetId="13" hidden="1">{"'Sheet1'!$L$16"}</definedName>
    <definedName name="___vpt5" localSheetId="14" hidden="1">{"'Sheet1'!$L$16"}</definedName>
    <definedName name="___vpt5" localSheetId="2" hidden="1">{"'Sheet1'!$L$16"}</definedName>
    <definedName name="___vpt5" localSheetId="3" hidden="1">{"'Sheet1'!$L$16"}</definedName>
    <definedName name="___vpt5" hidden="1">{"'Sheet1'!$L$16"}</definedName>
    <definedName name="___vpt6" localSheetId="15" hidden="1">{"'Sheet1'!$L$16"}</definedName>
    <definedName name="___vpt6" localSheetId="12" hidden="1">{"'Sheet1'!$L$16"}</definedName>
    <definedName name="___vpt6" localSheetId="13" hidden="1">{"'Sheet1'!$L$16"}</definedName>
    <definedName name="___vpt6" localSheetId="14" hidden="1">{"'Sheet1'!$L$16"}</definedName>
    <definedName name="___vpt6" localSheetId="2" hidden="1">{"'Sheet1'!$L$16"}</definedName>
    <definedName name="___vpt6" localSheetId="3" hidden="1">{"'Sheet1'!$L$16"}</definedName>
    <definedName name="___vpt6" hidden="1">{"'Sheet1'!$L$16"}</definedName>
    <definedName name="___VT3" localSheetId="15" hidden="1">{"'Sheet1'!$L$16"}</definedName>
    <definedName name="___VT3" localSheetId="12" hidden="1">{"'Sheet1'!$L$16"}</definedName>
    <definedName name="___VT3" localSheetId="13" hidden="1">{"'Sheet1'!$L$16"}</definedName>
    <definedName name="___VT3" localSheetId="14" hidden="1">{"'Sheet1'!$L$16"}</definedName>
    <definedName name="___VT3" localSheetId="2" hidden="1">{"'Sheet1'!$L$16"}</definedName>
    <definedName name="___VT3" hidden="1">{"'Sheet1'!$L$16"}</definedName>
    <definedName name="___xlfn.BAHTTEXT" hidden="1">#NAME?</definedName>
    <definedName name="__1__123Graph_Aｸﾞﾗﾌ_1" localSheetId="1" hidden="1">#REF!</definedName>
    <definedName name="__1__123Graph_Aｸﾞﾗﾌ_1" localSheetId="7" hidden="1">#REF!</definedName>
    <definedName name="__1__123Graph_Aｸﾞﾗﾌ_1" localSheetId="2" hidden="1">#REF!</definedName>
    <definedName name="__1__123Graph_Aｸﾞﾗﾌ_1" localSheetId="4" hidden="1">#REF!</definedName>
    <definedName name="__1__123Graph_Aｸﾞﾗﾌ_1" localSheetId="3" hidden="1">#REF!</definedName>
    <definedName name="__1__123Graph_Aｸﾞﾗﾌ_1" hidden="1">#REF!</definedName>
    <definedName name="__10__123Graph_Aｸﾞﾗﾌ_5" hidden="1">#REF!</definedName>
    <definedName name="__10__123Graph_Xｸﾞﾗﾌ_5" localSheetId="1" hidden="1">#REF!</definedName>
    <definedName name="__10__123Graph_Xｸﾞﾗﾌ_5" localSheetId="7" hidden="1">#REF!</definedName>
    <definedName name="__10__123Graph_Xｸﾞﾗﾌ_5" localSheetId="2" hidden="1">#REF!</definedName>
    <definedName name="__10__123Graph_Xｸﾞﾗﾌ_5" localSheetId="4" hidden="1">#REF!</definedName>
    <definedName name="__10__123Graph_Xｸﾞﾗﾌ_5" localSheetId="3" hidden="1">#REF!</definedName>
    <definedName name="__10__123Graph_Xｸﾞﾗﾌ_5" hidden="1">#REF!</definedName>
    <definedName name="__11__123Graph_Xｸﾞﾗﾌ_1" localSheetId="1" hidden="1">#REF!</definedName>
    <definedName name="__11__123Graph_Xｸﾞﾗﾌ_1" localSheetId="7" hidden="1">#REF!</definedName>
    <definedName name="__11__123Graph_Xｸﾞﾗﾌ_1" localSheetId="2" hidden="1">#REF!</definedName>
    <definedName name="__11__123Graph_Xｸﾞﾗﾌ_1" localSheetId="4" hidden="1">#REF!</definedName>
    <definedName name="__11__123Graph_Xｸﾞﾗﾌ_1" localSheetId="3" hidden="1">#REF!</definedName>
    <definedName name="__11__123Graph_Xｸﾞﾗﾌ_1" hidden="1">#REF!</definedName>
    <definedName name="__12__123Graph_Xｸﾞﾗﾌ_1" hidden="1">#REF!</definedName>
    <definedName name="__12__123Graph_Xｸﾞﾗﾌ_2" localSheetId="1" hidden="1">#REF!</definedName>
    <definedName name="__12__123Graph_Xｸﾞﾗﾌ_2" localSheetId="7" hidden="1">#REF!</definedName>
    <definedName name="__12__123Graph_Xｸﾞﾗﾌ_2" localSheetId="2" hidden="1">#REF!</definedName>
    <definedName name="__12__123Graph_Xｸﾞﾗﾌ_2" localSheetId="4" hidden="1">#REF!</definedName>
    <definedName name="__12__123Graph_Xｸﾞﾗﾌ_2" localSheetId="3" hidden="1">#REF!</definedName>
    <definedName name="__12__123Graph_Xｸﾞﾗﾌ_2" hidden="1">#REF!</definedName>
    <definedName name="__13__123Graph_Xｸﾞﾗﾌ_3" localSheetId="1" hidden="1">#REF!</definedName>
    <definedName name="__13__123Graph_Xｸﾞﾗﾌ_3" localSheetId="7" hidden="1">#REF!</definedName>
    <definedName name="__13__123Graph_Xｸﾞﾗﾌ_3" localSheetId="2" hidden="1">#REF!</definedName>
    <definedName name="__13__123Graph_Xｸﾞﾗﾌ_3" localSheetId="4" hidden="1">#REF!</definedName>
    <definedName name="__13__123Graph_Xｸﾞﾗﾌ_3" localSheetId="3" hidden="1">#REF!</definedName>
    <definedName name="__13__123Graph_Xｸﾞﾗﾌ_3" hidden="1">#REF!</definedName>
    <definedName name="__14__123Graph_Xｸﾞﾗﾌ_2" hidden="1">#REF!</definedName>
    <definedName name="__14__123Graph_Xｸﾞﾗﾌ_4" localSheetId="1" hidden="1">#REF!</definedName>
    <definedName name="__14__123Graph_Xｸﾞﾗﾌ_4" localSheetId="7" hidden="1">#REF!</definedName>
    <definedName name="__14__123Graph_Xｸﾞﾗﾌ_4" localSheetId="2" hidden="1">#REF!</definedName>
    <definedName name="__14__123Graph_Xｸﾞﾗﾌ_4" localSheetId="4" hidden="1">#REF!</definedName>
    <definedName name="__14__123Graph_Xｸﾞﾗﾌ_4" localSheetId="3" hidden="1">#REF!</definedName>
    <definedName name="__14__123Graph_Xｸﾞﾗﾌ_4" hidden="1">#REF!</definedName>
    <definedName name="__15__123Graph_Xｸﾞﾗﾌ_5" localSheetId="1" hidden="1">#REF!</definedName>
    <definedName name="__15__123Graph_Xｸﾞﾗﾌ_5" localSheetId="7" hidden="1">#REF!</definedName>
    <definedName name="__15__123Graph_Xｸﾞﾗﾌ_5" localSheetId="2" hidden="1">#REF!</definedName>
    <definedName name="__15__123Graph_Xｸﾞﾗﾌ_5" localSheetId="4" hidden="1">#REF!</definedName>
    <definedName name="__15__123Graph_Xｸﾞﾗﾌ_5" localSheetId="3" hidden="1">#REF!</definedName>
    <definedName name="__15__123Graph_Xｸﾞﾗﾌ_5" hidden="1">#REF!</definedName>
    <definedName name="__16__123Graph_Xｸﾞﾗﾌ_3" hidden="1">#REF!</definedName>
    <definedName name="__17__123Graph_Aｸﾞﾗﾌ_5" localSheetId="1" hidden="1">#REF!</definedName>
    <definedName name="__17__123Graph_Aｸﾞﾗﾌ_5" localSheetId="7" hidden="1">#REF!</definedName>
    <definedName name="__17__123Graph_Aｸﾞﾗﾌ_5" localSheetId="2" hidden="1">#REF!</definedName>
    <definedName name="__17__123Graph_Aｸﾞﾗﾌ_5" localSheetId="4" hidden="1">#REF!</definedName>
    <definedName name="__17__123Graph_Aｸﾞﾗﾌ_5" localSheetId="3" hidden="1">#REF!</definedName>
    <definedName name="__17__123Graph_Aｸﾞﾗﾌ_5" hidden="1">#REF!</definedName>
    <definedName name="__18__123Graph_Xｸﾞﾗﾌ_4" hidden="1">#REF!</definedName>
    <definedName name="__2__123Graph_Aｸﾞﾗﾌ_1" hidden="1">#REF!</definedName>
    <definedName name="__2__123Graph_Aｸﾞﾗﾌ_2" localSheetId="1" hidden="1">#REF!</definedName>
    <definedName name="__2__123Graph_Aｸﾞﾗﾌ_2" localSheetId="7" hidden="1">#REF!</definedName>
    <definedName name="__2__123Graph_Aｸﾞﾗﾌ_2" localSheetId="2" hidden="1">#REF!</definedName>
    <definedName name="__2__123Graph_Aｸﾞﾗﾌ_2" localSheetId="4" hidden="1">#REF!</definedName>
    <definedName name="__2__123Graph_Aｸﾞﾗﾌ_2" localSheetId="3" hidden="1">#REF!</definedName>
    <definedName name="__2__123Graph_Aｸﾞﾗﾌ_2" hidden="1">#REF!</definedName>
    <definedName name="__20__123Graph_Xｸﾞﾗﾌ_5" hidden="1">#REF!</definedName>
    <definedName name="__25__123Graph_Xｸﾞﾗﾌ_2" localSheetId="1" hidden="1">#REF!</definedName>
    <definedName name="__25__123Graph_Xｸﾞﾗﾌ_2" localSheetId="7" hidden="1">#REF!</definedName>
    <definedName name="__25__123Graph_Xｸﾞﾗﾌ_2" localSheetId="2" hidden="1">#REF!</definedName>
    <definedName name="__25__123Graph_Xｸﾞﾗﾌ_2" localSheetId="4" hidden="1">#REF!</definedName>
    <definedName name="__25__123Graph_Xｸﾞﾗﾌ_2" localSheetId="3" hidden="1">#REF!</definedName>
    <definedName name="__25__123Graph_Xｸﾞﾗﾌ_2" hidden="1">#REF!</definedName>
    <definedName name="__3__123Graph_Aｸﾞﾗﾌ_1" localSheetId="1" hidden="1">#REF!</definedName>
    <definedName name="__3__123Graph_Aｸﾞﾗﾌ_1" localSheetId="7" hidden="1">#REF!</definedName>
    <definedName name="__3__123Graph_Aｸﾞﾗﾌ_1" localSheetId="2" hidden="1">#REF!</definedName>
    <definedName name="__3__123Graph_Aｸﾞﾗﾌ_1" localSheetId="4" hidden="1">#REF!</definedName>
    <definedName name="__3__123Graph_Aｸﾞﾗﾌ_1" localSheetId="3" hidden="1">#REF!</definedName>
    <definedName name="__3__123Graph_Aｸﾞﾗﾌ_1" hidden="1">#REF!</definedName>
    <definedName name="__3__123Graph_Aｸﾞﾗﾌ_3" localSheetId="1" hidden="1">#REF!</definedName>
    <definedName name="__3__123Graph_Aｸﾞﾗﾌ_3" localSheetId="7" hidden="1">#REF!</definedName>
    <definedName name="__3__123Graph_Aｸﾞﾗﾌ_3" localSheetId="2" hidden="1">#REF!</definedName>
    <definedName name="__3__123Graph_Aｸﾞﾗﾌ_3" localSheetId="4" hidden="1">#REF!</definedName>
    <definedName name="__3__123Graph_Aｸﾞﾗﾌ_3" localSheetId="3" hidden="1">#REF!</definedName>
    <definedName name="__3__123Graph_Aｸﾞﾗﾌ_3" hidden="1">#REF!</definedName>
    <definedName name="__4__123Graph_Aｸﾞﾗﾌ_2" localSheetId="1" hidden="1">#REF!</definedName>
    <definedName name="__4__123Graph_Aｸﾞﾗﾌ_2" localSheetId="7" hidden="1">#REF!</definedName>
    <definedName name="__4__123Graph_Aｸﾞﾗﾌ_2" localSheetId="2" hidden="1">#REF!</definedName>
    <definedName name="__4__123Graph_Aｸﾞﾗﾌ_2" localSheetId="4" hidden="1">#REF!</definedName>
    <definedName name="__4__123Graph_Aｸﾞﾗﾌ_2" localSheetId="3" hidden="1">#REF!</definedName>
    <definedName name="__4__123Graph_Aｸﾞﾗﾌ_2" hidden="1">#REF!</definedName>
    <definedName name="__4__123Graph_Aｸﾞﾗﾌ_4" localSheetId="1" hidden="1">#REF!</definedName>
    <definedName name="__4__123Graph_Aｸﾞﾗﾌ_4" localSheetId="7" hidden="1">#REF!</definedName>
    <definedName name="__4__123Graph_Aｸﾞﾗﾌ_4" localSheetId="2" hidden="1">#REF!</definedName>
    <definedName name="__4__123Graph_Aｸﾞﾗﾌ_4" localSheetId="4" hidden="1">#REF!</definedName>
    <definedName name="__4__123Graph_Aｸﾞﾗﾌ_4" localSheetId="3" hidden="1">#REF!</definedName>
    <definedName name="__4__123Graph_Aｸﾞﾗﾌ_4" hidden="1">#REF!</definedName>
    <definedName name="__5__123Graph_Aｸﾞﾗﾌ_1" localSheetId="1" hidden="1">#REF!</definedName>
    <definedName name="__5__123Graph_Aｸﾞﾗﾌ_1" localSheetId="7" hidden="1">#REF!</definedName>
    <definedName name="__5__123Graph_Aｸﾞﾗﾌ_1" localSheetId="2" hidden="1">#REF!</definedName>
    <definedName name="__5__123Graph_Aｸﾞﾗﾌ_1" localSheetId="4" hidden="1">#REF!</definedName>
    <definedName name="__5__123Graph_Aｸﾞﾗﾌ_1" localSheetId="3" hidden="1">#REF!</definedName>
    <definedName name="__5__123Graph_Aｸﾞﾗﾌ_1" hidden="1">#REF!</definedName>
    <definedName name="__5__123Graph_Aｸﾞﾗﾌ_3" localSheetId="1" hidden="1">#REF!</definedName>
    <definedName name="__5__123Graph_Aｸﾞﾗﾌ_3" localSheetId="7" hidden="1">#REF!</definedName>
    <definedName name="__5__123Graph_Aｸﾞﾗﾌ_3" localSheetId="2" hidden="1">#REF!</definedName>
    <definedName name="__5__123Graph_Aｸﾞﾗﾌ_3" localSheetId="4" hidden="1">#REF!</definedName>
    <definedName name="__5__123Graph_Aｸﾞﾗﾌ_3" localSheetId="3" hidden="1">#REF!</definedName>
    <definedName name="__5__123Graph_Aｸﾞﾗﾌ_3" hidden="1">#REF!</definedName>
    <definedName name="__5__123Graph_Aｸﾞﾗﾌ_5" localSheetId="1" hidden="1">#REF!</definedName>
    <definedName name="__5__123Graph_Aｸﾞﾗﾌ_5" localSheetId="7" hidden="1">#REF!</definedName>
    <definedName name="__5__123Graph_Aｸﾞﾗﾌ_5" localSheetId="2" hidden="1">#REF!</definedName>
    <definedName name="__5__123Graph_Aｸﾞﾗﾌ_5" localSheetId="4" hidden="1">#REF!</definedName>
    <definedName name="__5__123Graph_Aｸﾞﾗﾌ_5" localSheetId="3" hidden="1">#REF!</definedName>
    <definedName name="__5__123Graph_Aｸﾞﾗﾌ_5" hidden="1">#REF!</definedName>
    <definedName name="__6__123Graph_Aｸﾞﾗﾌ_3" hidden="1">#REF!</definedName>
    <definedName name="__6__123Graph_Aｸﾞﾗﾌ_4" localSheetId="1" hidden="1">#REF!</definedName>
    <definedName name="__6__123Graph_Aｸﾞﾗﾌ_4" localSheetId="7" hidden="1">#REF!</definedName>
    <definedName name="__6__123Graph_Aｸﾞﾗﾌ_4" localSheetId="2" hidden="1">#REF!</definedName>
    <definedName name="__6__123Graph_Aｸﾞﾗﾌ_4" localSheetId="4" hidden="1">#REF!</definedName>
    <definedName name="__6__123Graph_Aｸﾞﾗﾌ_4" localSheetId="3" hidden="1">#REF!</definedName>
    <definedName name="__6__123Graph_Aｸﾞﾗﾌ_4" hidden="1">#REF!</definedName>
    <definedName name="__6__123Graph_Xｸﾞﾗﾌ_1" localSheetId="1" hidden="1">#REF!</definedName>
    <definedName name="__6__123Graph_Xｸﾞﾗﾌ_1" localSheetId="7" hidden="1">#REF!</definedName>
    <definedName name="__6__123Graph_Xｸﾞﾗﾌ_1" localSheetId="2" hidden="1">#REF!</definedName>
    <definedName name="__6__123Graph_Xｸﾞﾗﾌ_1" localSheetId="4" hidden="1">#REF!</definedName>
    <definedName name="__6__123Graph_Xｸﾞﾗﾌ_1" localSheetId="3" hidden="1">#REF!</definedName>
    <definedName name="__6__123Graph_Xｸﾞﾗﾌ_1" hidden="1">#REF!</definedName>
    <definedName name="__7__123Graph_Aｸﾞﾗﾌ_5" localSheetId="1" hidden="1">#REF!</definedName>
    <definedName name="__7__123Graph_Aｸﾞﾗﾌ_5" localSheetId="7" hidden="1">#REF!</definedName>
    <definedName name="__7__123Graph_Aｸﾞﾗﾌ_5" localSheetId="2" hidden="1">#REF!</definedName>
    <definedName name="__7__123Graph_Aｸﾞﾗﾌ_5" localSheetId="4" hidden="1">#REF!</definedName>
    <definedName name="__7__123Graph_Aｸﾞﾗﾌ_5" localSheetId="3" hidden="1">#REF!</definedName>
    <definedName name="__7__123Graph_Aｸﾞﾗﾌ_5" hidden="1">#REF!</definedName>
    <definedName name="__7__123Graph_Xｸﾞﾗﾌ_2" localSheetId="1" hidden="1">#REF!</definedName>
    <definedName name="__7__123Graph_Xｸﾞﾗﾌ_2" localSheetId="7" hidden="1">#REF!</definedName>
    <definedName name="__7__123Graph_Xｸﾞﾗﾌ_2" localSheetId="2" hidden="1">#REF!</definedName>
    <definedName name="__7__123Graph_Xｸﾞﾗﾌ_2" localSheetId="4" hidden="1">#REF!</definedName>
    <definedName name="__7__123Graph_Xｸﾞﾗﾌ_2" localSheetId="3" hidden="1">#REF!</definedName>
    <definedName name="__7__123Graph_Xｸﾞﾗﾌ_2" hidden="1">#REF!</definedName>
    <definedName name="__8__123Graph_Aｸﾞﾗﾌ_4" hidden="1">#REF!</definedName>
    <definedName name="__8__123Graph_Xｸﾞﾗﾌ_3" localSheetId="1" hidden="1">#REF!</definedName>
    <definedName name="__8__123Graph_Xｸﾞﾗﾌ_3" localSheetId="7" hidden="1">#REF!</definedName>
    <definedName name="__8__123Graph_Xｸﾞﾗﾌ_3" localSheetId="2" hidden="1">#REF!</definedName>
    <definedName name="__8__123Graph_Xｸﾞﾗﾌ_3" localSheetId="4" hidden="1">#REF!</definedName>
    <definedName name="__8__123Graph_Xｸﾞﾗﾌ_3" localSheetId="3" hidden="1">#REF!</definedName>
    <definedName name="__8__123Graph_Xｸﾞﾗﾌ_3" hidden="1">#REF!</definedName>
    <definedName name="__9__123Graph_Xｸﾞﾗﾌ_4" localSheetId="1" hidden="1">#REF!</definedName>
    <definedName name="__9__123Graph_Xｸﾞﾗﾌ_4" localSheetId="7" hidden="1">#REF!</definedName>
    <definedName name="__9__123Graph_Xｸﾞﾗﾌ_4" localSheetId="2" hidden="1">#REF!</definedName>
    <definedName name="__9__123Graph_Xｸﾞﾗﾌ_4" localSheetId="4" hidden="1">#REF!</definedName>
    <definedName name="__9__123Graph_Xｸﾞﾗﾌ_4" localSheetId="3" hidden="1">#REF!</definedName>
    <definedName name="__9__123Graph_Xｸﾞﾗﾌ_4" hidden="1">#REF!</definedName>
    <definedName name="__a1" localSheetId="15" hidden="1">{"'Sheet1'!$L$16"}</definedName>
    <definedName name="__a1" localSheetId="12" hidden="1">{"'Sheet1'!$L$16"}</definedName>
    <definedName name="__a1" localSheetId="13" hidden="1">{"'Sheet1'!$L$16"}</definedName>
    <definedName name="__a1" localSheetId="14" hidden="1">{"'Sheet1'!$L$16"}</definedName>
    <definedName name="__a1" localSheetId="2" hidden="1">{"'Sheet1'!$L$16"}</definedName>
    <definedName name="__a1" localSheetId="3" hidden="1">{"'Sheet1'!$L$16"}</definedName>
    <definedName name="__a1" hidden="1">{"'Sheet1'!$L$16"}</definedName>
    <definedName name="__a129" localSheetId="2" hidden="1">{"Offgrid",#N/A,FALSE,"OFFGRID";"Region",#N/A,FALSE,"REGION";"Offgrid -2",#N/A,FALSE,"OFFGRID";"WTP",#N/A,FALSE,"WTP";"WTP -2",#N/A,FALSE,"WTP";"Project",#N/A,FALSE,"PROJECT";"Summary -2",#N/A,FALSE,"SUMMARY"}</definedName>
    <definedName name="__a129" localSheetId="3" hidden="1">{"Offgrid",#N/A,FALSE,"OFFGRID";"Region",#N/A,FALSE,"REGION";"Offgrid -2",#N/A,FALSE,"OFFGRID";"WTP",#N/A,FALSE,"WTP";"WTP -2",#N/A,FALSE,"WTP";"Project",#N/A,FALSE,"PROJECT";"Summary -2",#N/A,FALSE,"SUMMARY"}</definedName>
    <definedName name="__a129" hidden="1">{"Offgrid",#N/A,FALSE,"OFFGRID";"Region",#N/A,FALSE,"REGION";"Offgrid -2",#N/A,FALSE,"OFFGRID";"WTP",#N/A,FALSE,"WTP";"WTP -2",#N/A,FALSE,"WTP";"Project",#N/A,FALSE,"PROJECT";"Summary -2",#N/A,FALSE,"SUMMARY"}</definedName>
    <definedName name="__a130" localSheetId="2" hidden="1">{"Offgrid",#N/A,FALSE,"OFFGRID";"Region",#N/A,FALSE,"REGION";"Offgrid -2",#N/A,FALSE,"OFFGRID";"WTP",#N/A,FALSE,"WTP";"WTP -2",#N/A,FALSE,"WTP";"Project",#N/A,FALSE,"PROJECT";"Summary -2",#N/A,FALSE,"SUMMARY"}</definedName>
    <definedName name="__a130" localSheetId="3" hidden="1">{"Offgrid",#N/A,FALSE,"OFFGRID";"Region",#N/A,FALSE,"REGION";"Offgrid -2",#N/A,FALSE,"OFFGRID";"WTP",#N/A,FALSE,"WTP";"WTP -2",#N/A,FALSE,"WTP";"Project",#N/A,FALSE,"PROJECT";"Summary -2",#N/A,FALSE,"SUMMARY"}</definedName>
    <definedName name="__a130" hidden="1">{"Offgrid",#N/A,FALSE,"OFFGRID";"Region",#N/A,FALSE,"REGION";"Offgrid -2",#N/A,FALSE,"OFFGRID";"WTP",#N/A,FALSE,"WTP";"WTP -2",#N/A,FALSE,"WTP";"Project",#N/A,FALSE,"PROJECT";"Summary -2",#N/A,FALSE,"SUMMARY"}</definedName>
    <definedName name="__a2" localSheetId="15" hidden="1">{"'Sheet1'!$L$16"}</definedName>
    <definedName name="__a2" localSheetId="12" hidden="1">{"'Sheet1'!$L$16"}</definedName>
    <definedName name="__a2" localSheetId="13" hidden="1">{"'Sheet1'!$L$16"}</definedName>
    <definedName name="__a2" localSheetId="14" hidden="1">{"'Sheet1'!$L$16"}</definedName>
    <definedName name="__a2" localSheetId="2" hidden="1">{"'Sheet1'!$L$16"}</definedName>
    <definedName name="__a2" localSheetId="3" hidden="1">{"'Sheet1'!$L$16"}</definedName>
    <definedName name="__a2" hidden="1">{"'Sheet1'!$L$16"}</definedName>
    <definedName name="__a9" localSheetId="15" hidden="1">{"'Sheet1'!$L$16"}</definedName>
    <definedName name="__a9" localSheetId="12" hidden="1">{"'Sheet1'!$L$16"}</definedName>
    <definedName name="__a9" localSheetId="13" hidden="1">{"'Sheet1'!$L$16"}</definedName>
    <definedName name="__a9" localSheetId="14" hidden="1">{"'Sheet1'!$L$16"}</definedName>
    <definedName name="__a9" localSheetId="2" hidden="1">{"'Sheet1'!$L$16"}</definedName>
    <definedName name="__a9" localSheetId="3" hidden="1">{"'Sheet1'!$L$16"}</definedName>
    <definedName name="__a9" hidden="1">{"'Sheet1'!$L$16"}</definedName>
    <definedName name="__BG12" localSheetId="15" hidden="1">{"'Sheet1'!$L$16"}</definedName>
    <definedName name="__BG12" localSheetId="12" hidden="1">{"'Sheet1'!$L$16"}</definedName>
    <definedName name="__BG12" localSheetId="13" hidden="1">{"'Sheet1'!$L$16"}</definedName>
    <definedName name="__BG12" localSheetId="14" hidden="1">{"'Sheet1'!$L$16"}</definedName>
    <definedName name="__BG12" localSheetId="2" hidden="1">{"'Sheet1'!$L$16"}</definedName>
    <definedName name="__BG12" localSheetId="3" hidden="1">{"'Sheet1'!$L$16"}</definedName>
    <definedName name="__BG12" hidden="1">{"'Sheet1'!$L$16"}</definedName>
    <definedName name="__bht6" localSheetId="15" hidden="1">{"'Sheet1'!$L$16"}</definedName>
    <definedName name="__bht6" localSheetId="12" hidden="1">{"'Sheet1'!$L$16"}</definedName>
    <definedName name="__bht6" localSheetId="13" hidden="1">{"'Sheet1'!$L$16"}</definedName>
    <definedName name="__bht6" localSheetId="14" hidden="1">{"'Sheet1'!$L$16"}</definedName>
    <definedName name="__bht6" localSheetId="2" hidden="1">{"'Sheet1'!$L$16"}</definedName>
    <definedName name="__bht6" hidden="1">{"'Sheet1'!$L$16"}</definedName>
    <definedName name="__CN1" localSheetId="15" hidden="1">{"'Sheet1'!$L$16"}</definedName>
    <definedName name="__CN1" localSheetId="12" hidden="1">{"'Sheet1'!$L$16"}</definedName>
    <definedName name="__CN1" localSheetId="13" hidden="1">{"'Sheet1'!$L$16"}</definedName>
    <definedName name="__CN1" localSheetId="14" hidden="1">{"'Sheet1'!$L$16"}</definedName>
    <definedName name="__CN1" localSheetId="2" hidden="1">{"'Sheet1'!$L$16"}</definedName>
    <definedName name="__CN1" localSheetId="3" hidden="1">{"'Sheet1'!$L$16"}</definedName>
    <definedName name="__CN1" hidden="1">{"'Sheet1'!$L$16"}</definedName>
    <definedName name="__coc1000" localSheetId="2" hidden="1">{#N/A,#N/A,FALSE,"Chi tiÆt"}</definedName>
    <definedName name="__coc1000" localSheetId="3" hidden="1">{#N/A,#N/A,FALSE,"Chi tiÆt"}</definedName>
    <definedName name="__coc1000" hidden="1">{#N/A,#N/A,FALSE,"Chi tiÆt"}</definedName>
    <definedName name="__Coc39" localSheetId="15" hidden="1">{"'Sheet1'!$L$16"}</definedName>
    <definedName name="__Coc39" localSheetId="12" hidden="1">{"'Sheet1'!$L$16"}</definedName>
    <definedName name="__Coc39" localSheetId="13" hidden="1">{"'Sheet1'!$L$16"}</definedName>
    <definedName name="__Coc39" localSheetId="14" hidden="1">{"'Sheet1'!$L$16"}</definedName>
    <definedName name="__Coc39" localSheetId="2" hidden="1">{"'Sheet1'!$L$16"}</definedName>
    <definedName name="__Coc39" hidden="1">{"'Sheet1'!$L$16"}</definedName>
    <definedName name="__ct2005" localSheetId="15" hidden="1">{"'Sheet1'!$L$16"}</definedName>
    <definedName name="__ct2005" localSheetId="12" hidden="1">{"'Sheet1'!$L$16"}</definedName>
    <definedName name="__ct2005" localSheetId="13" hidden="1">{"'Sheet1'!$L$16"}</definedName>
    <definedName name="__ct2005" localSheetId="14" hidden="1">{"'Sheet1'!$L$16"}</definedName>
    <definedName name="__ct2005" localSheetId="2" hidden="1">{"'Sheet1'!$L$16"}</definedName>
    <definedName name="__ct2005" hidden="1">{"'Sheet1'!$L$16"}</definedName>
    <definedName name="__CT4" localSheetId="15" hidden="1">{"'Sheet1'!$L$16"}</definedName>
    <definedName name="__CT4" localSheetId="12" hidden="1">{"'Sheet1'!$L$16"}</definedName>
    <definedName name="__CT4" localSheetId="13" hidden="1">{"'Sheet1'!$L$16"}</definedName>
    <definedName name="__CT4" localSheetId="14" hidden="1">{"'Sheet1'!$L$16"}</definedName>
    <definedName name="__CT4" localSheetId="2" hidden="1">{"'Sheet1'!$L$16"}</definedName>
    <definedName name="__CT4" hidden="1">{"'Sheet1'!$L$16"}</definedName>
    <definedName name="__Cty501" localSheetId="15" hidden="1">{"'Sheet1'!$L$16"}</definedName>
    <definedName name="__Cty501" localSheetId="12" hidden="1">{"'Sheet1'!$L$16"}</definedName>
    <definedName name="__Cty501" localSheetId="13" hidden="1">{"'Sheet1'!$L$16"}</definedName>
    <definedName name="__Cty501" localSheetId="14" hidden="1">{"'Sheet1'!$L$16"}</definedName>
    <definedName name="__Cty501" localSheetId="2" hidden="1">{"'Sheet1'!$L$16"}</definedName>
    <definedName name="__Cty501" hidden="1">{"'Sheet1'!$L$16"}</definedName>
    <definedName name="__d1500" localSheetId="15" hidden="1">{"'Sheet1'!$L$16"}</definedName>
    <definedName name="__d1500" localSheetId="12" hidden="1">{"'Sheet1'!$L$16"}</definedName>
    <definedName name="__d1500" localSheetId="13" hidden="1">{"'Sheet1'!$L$16"}</definedName>
    <definedName name="__d1500" localSheetId="14" hidden="1">{"'Sheet1'!$L$16"}</definedName>
    <definedName name="__d1500" localSheetId="2" hidden="1">{"'Sheet1'!$L$16"}</definedName>
    <definedName name="__d1500" hidden="1">{"'Sheet1'!$L$16"}</definedName>
    <definedName name="__D41" localSheetId="15" hidden="1">{"'Sheet1'!$L$16"}</definedName>
    <definedName name="__D41" localSheetId="12" hidden="1">{"'Sheet1'!$L$16"}</definedName>
    <definedName name="__D41" localSheetId="13" hidden="1">{"'Sheet1'!$L$16"}</definedName>
    <definedName name="__D41" localSheetId="14" hidden="1">{"'Sheet1'!$L$16"}</definedName>
    <definedName name="__D41" localSheetId="2" hidden="1">{"'Sheet1'!$L$16"}</definedName>
    <definedName name="__D41" hidden="1">{"'Sheet1'!$L$16"}</definedName>
    <definedName name="__D42" localSheetId="15" hidden="1">{"'Sheet1'!$L$16"}</definedName>
    <definedName name="__D42" localSheetId="12" hidden="1">{"'Sheet1'!$L$16"}</definedName>
    <definedName name="__D42" localSheetId="13" hidden="1">{"'Sheet1'!$L$16"}</definedName>
    <definedName name="__D42" localSheetId="14" hidden="1">{"'Sheet1'!$L$16"}</definedName>
    <definedName name="__D42" localSheetId="2" hidden="1">{"'Sheet1'!$L$16"}</definedName>
    <definedName name="__D42" hidden="1">{"'Sheet1'!$L$16"}</definedName>
    <definedName name="__dt1" localSheetId="15" hidden="1">{"'Sheet1'!$L$16"}</definedName>
    <definedName name="__dt1" localSheetId="12" hidden="1">{"'Sheet1'!$L$16"}</definedName>
    <definedName name="__dt1" localSheetId="13" hidden="1">{"'Sheet1'!$L$16"}</definedName>
    <definedName name="__dt1" localSheetId="14" hidden="1">{"'Sheet1'!$L$16"}</definedName>
    <definedName name="__dt1" localSheetId="2" hidden="1">{"'Sheet1'!$L$16"}</definedName>
    <definedName name="__dt1" hidden="1">{"'Sheet1'!$L$16"}</definedName>
    <definedName name="__DT10" localSheetId="15" hidden="1">{"'Sheet1'!$L$16"}</definedName>
    <definedName name="__DT10" localSheetId="12" hidden="1">{"'Sheet1'!$L$16"}</definedName>
    <definedName name="__DT10" localSheetId="13" hidden="1">{"'Sheet1'!$L$16"}</definedName>
    <definedName name="__DT10" localSheetId="14" hidden="1">{"'Sheet1'!$L$16"}</definedName>
    <definedName name="__DT10" localSheetId="2" hidden="1">{"'Sheet1'!$L$16"}</definedName>
    <definedName name="__DT10" hidden="1">{"'Sheet1'!$L$16"}</definedName>
    <definedName name="__f5" localSheetId="15" hidden="1">{"'Sheet1'!$L$16"}</definedName>
    <definedName name="__f5" localSheetId="12" hidden="1">{"'Sheet1'!$L$16"}</definedName>
    <definedName name="__f5" localSheetId="13" hidden="1">{"'Sheet1'!$L$16"}</definedName>
    <definedName name="__f5" localSheetId="14" hidden="1">{"'Sheet1'!$L$16"}</definedName>
    <definedName name="__f5" localSheetId="2" hidden="1">{"'Sheet1'!$L$16"}</definedName>
    <definedName name="__f5" hidden="1">{"'Sheet1'!$L$16"}</definedName>
    <definedName name="__Goi8" localSheetId="15" hidden="1">{"'Sheet1'!$L$16"}</definedName>
    <definedName name="__Goi8" localSheetId="12" hidden="1">{"'Sheet1'!$L$16"}</definedName>
    <definedName name="__Goi8" localSheetId="13" hidden="1">{"'Sheet1'!$L$16"}</definedName>
    <definedName name="__Goi8" localSheetId="14" hidden="1">{"'Sheet1'!$L$16"}</definedName>
    <definedName name="__Goi8" localSheetId="2" hidden="1">{"'Sheet1'!$L$16"}</definedName>
    <definedName name="__Goi8" localSheetId="3" hidden="1">{"'Sheet1'!$L$16"}</definedName>
    <definedName name="__Goi8" hidden="1">{"'Sheet1'!$L$16"}</definedName>
    <definedName name="__h1" localSheetId="15" hidden="1">{"'Sheet1'!$L$16"}</definedName>
    <definedName name="__h1" localSheetId="12" hidden="1">{"'Sheet1'!$L$16"}</definedName>
    <definedName name="__h1" localSheetId="13" hidden="1">{"'Sheet1'!$L$16"}</definedName>
    <definedName name="__h1" localSheetId="14" hidden="1">{"'Sheet1'!$L$16"}</definedName>
    <definedName name="__h1" localSheetId="2" hidden="1">{"'Sheet1'!$L$16"}</definedName>
    <definedName name="__h1" localSheetId="3" hidden="1">{"'Sheet1'!$L$16"}</definedName>
    <definedName name="__h1" hidden="1">{"'Sheet1'!$L$16"}</definedName>
    <definedName name="__hh1219" localSheetId="15" hidden="1">{"'Sheet1'!$L$16"}</definedName>
    <definedName name="__hh1219" localSheetId="12" hidden="1">{"'Sheet1'!$L$16"}</definedName>
    <definedName name="__hh1219" localSheetId="13" hidden="1">{"'Sheet1'!$L$16"}</definedName>
    <definedName name="__hh1219" localSheetId="14" hidden="1">{"'Sheet1'!$L$16"}</definedName>
    <definedName name="__hh1219" localSheetId="2" hidden="1">{"'Sheet1'!$L$16"}</definedName>
    <definedName name="__hh1219" hidden="1">{"'Sheet1'!$L$16"}</definedName>
    <definedName name="__hu1" localSheetId="15" hidden="1">{"'Sheet1'!$L$16"}</definedName>
    <definedName name="__hu1" localSheetId="12" hidden="1">{"'Sheet1'!$L$16"}</definedName>
    <definedName name="__hu1" localSheetId="13" hidden="1">{"'Sheet1'!$L$16"}</definedName>
    <definedName name="__hu1" localSheetId="14" hidden="1">{"'Sheet1'!$L$16"}</definedName>
    <definedName name="__hu1" localSheetId="2" hidden="1">{"'Sheet1'!$L$16"}</definedName>
    <definedName name="__hu1" localSheetId="3" hidden="1">{"'Sheet1'!$L$16"}</definedName>
    <definedName name="__hu1" hidden="1">{"'Sheet1'!$L$16"}</definedName>
    <definedName name="__hu2" localSheetId="15" hidden="1">{"'Sheet1'!$L$16"}</definedName>
    <definedName name="__hu2" localSheetId="12" hidden="1">{"'Sheet1'!$L$16"}</definedName>
    <definedName name="__hu2" localSheetId="13" hidden="1">{"'Sheet1'!$L$16"}</definedName>
    <definedName name="__hu2" localSheetId="14" hidden="1">{"'Sheet1'!$L$16"}</definedName>
    <definedName name="__hu2" localSheetId="2" hidden="1">{"'Sheet1'!$L$16"}</definedName>
    <definedName name="__hu2" localSheetId="3" hidden="1">{"'Sheet1'!$L$16"}</definedName>
    <definedName name="__hu2" hidden="1">{"'Sheet1'!$L$16"}</definedName>
    <definedName name="__hu5" localSheetId="15" hidden="1">{"'Sheet1'!$L$16"}</definedName>
    <definedName name="__hu5" localSheetId="12" hidden="1">{"'Sheet1'!$L$16"}</definedName>
    <definedName name="__hu5" localSheetId="13" hidden="1">{"'Sheet1'!$L$16"}</definedName>
    <definedName name="__hu5" localSheetId="14" hidden="1">{"'Sheet1'!$L$16"}</definedName>
    <definedName name="__hu5" localSheetId="2" hidden="1">{"'Sheet1'!$L$16"}</definedName>
    <definedName name="__hu5" localSheetId="3" hidden="1">{"'Sheet1'!$L$16"}</definedName>
    <definedName name="__hu5" hidden="1">{"'Sheet1'!$L$16"}</definedName>
    <definedName name="__hu6" localSheetId="15" hidden="1">{"'Sheet1'!$L$16"}</definedName>
    <definedName name="__hu6" localSheetId="12" hidden="1">{"'Sheet1'!$L$16"}</definedName>
    <definedName name="__hu6" localSheetId="13" hidden="1">{"'Sheet1'!$L$16"}</definedName>
    <definedName name="__hu6" localSheetId="14" hidden="1">{"'Sheet1'!$L$16"}</definedName>
    <definedName name="__hu6" localSheetId="2" hidden="1">{"'Sheet1'!$L$16"}</definedName>
    <definedName name="__hu6" localSheetId="3" hidden="1">{"'Sheet1'!$L$16"}</definedName>
    <definedName name="__hu6" hidden="1">{"'Sheet1'!$L$16"}</definedName>
    <definedName name="__hu7" localSheetId="15" hidden="1">{"'Sheet1'!$L$16"}</definedName>
    <definedName name="__hu7" localSheetId="12" hidden="1">{"'Sheet1'!$L$16"}</definedName>
    <definedName name="__hu7" localSheetId="13" hidden="1">{"'Sheet1'!$L$16"}</definedName>
    <definedName name="__hu7" localSheetId="14" hidden="1">{"'Sheet1'!$L$16"}</definedName>
    <definedName name="__hu7" localSheetId="2" hidden="1">{"'Sheet1'!$L$16"}</definedName>
    <definedName name="__hu7" localSheetId="3" hidden="1">{"'Sheet1'!$L$16"}</definedName>
    <definedName name="__hu7" hidden="1">{"'Sheet1'!$L$16"}</definedName>
    <definedName name="__huy1" localSheetId="15" hidden="1">{"'Sheet1'!$L$16"}</definedName>
    <definedName name="__huy1" localSheetId="12" hidden="1">{"'Sheet1'!$L$16"}</definedName>
    <definedName name="__huy1" localSheetId="13" hidden="1">{"'Sheet1'!$L$16"}</definedName>
    <definedName name="__huy1" localSheetId="14" hidden="1">{"'Sheet1'!$L$16"}</definedName>
    <definedName name="__huy1" localSheetId="2" hidden="1">{"'Sheet1'!$L$16"}</definedName>
    <definedName name="__huy1" hidden="1">{"'Sheet1'!$L$16"}</definedName>
    <definedName name="__huy2" localSheetId="15" hidden="1">{"'Sheet1'!$L$16"}</definedName>
    <definedName name="__huy2" localSheetId="12" hidden="1">{"'Sheet1'!$L$16"}</definedName>
    <definedName name="__huy2" localSheetId="13" hidden="1">{"'Sheet1'!$L$16"}</definedName>
    <definedName name="__huy2" localSheetId="14" hidden="1">{"'Sheet1'!$L$16"}</definedName>
    <definedName name="__huy2" localSheetId="2" hidden="1">{"'Sheet1'!$L$16"}</definedName>
    <definedName name="__huy2" hidden="1">{"'Sheet1'!$L$16"}</definedName>
    <definedName name="__IntlFixup" hidden="1">TRUE</definedName>
    <definedName name="__K146" localSheetId="15" hidden="1">{"'Sheet1'!$L$16"}</definedName>
    <definedName name="__K146" localSheetId="12" hidden="1">{"'Sheet1'!$L$16"}</definedName>
    <definedName name="__K146" localSheetId="13" hidden="1">{"'Sheet1'!$L$16"}</definedName>
    <definedName name="__K146" localSheetId="14" hidden="1">{"'Sheet1'!$L$16"}</definedName>
    <definedName name="__K146" localSheetId="2" hidden="1">{"'Sheet1'!$L$16"}</definedName>
    <definedName name="__K146" hidden="1">{"'Sheet1'!$L$16"}</definedName>
    <definedName name="__key1" localSheetId="1" hidden="1">#REF!</definedName>
    <definedName name="__key1" localSheetId="7" hidden="1">#REF!</definedName>
    <definedName name="__key1" localSheetId="2" hidden="1">#REF!</definedName>
    <definedName name="__key1" localSheetId="4" hidden="1">#REF!</definedName>
    <definedName name="__key1" localSheetId="3" hidden="1">#REF!</definedName>
    <definedName name="__key1" hidden="1">#REF!</definedName>
    <definedName name="__key2" localSheetId="1" hidden="1">#REF!</definedName>
    <definedName name="__key2" localSheetId="7" hidden="1">#REF!</definedName>
    <definedName name="__key2" localSheetId="2" hidden="1">#REF!</definedName>
    <definedName name="__key2" localSheetId="4" hidden="1">#REF!</definedName>
    <definedName name="__key2" localSheetId="3" hidden="1">#REF!</definedName>
    <definedName name="__key2" hidden="1">#REF!</definedName>
    <definedName name="__Lan1" localSheetId="15" hidden="1">{"'Sheet1'!$L$16"}</definedName>
    <definedName name="__Lan1" localSheetId="12" hidden="1">{"'Sheet1'!$L$16"}</definedName>
    <definedName name="__Lan1" localSheetId="13" hidden="1">{"'Sheet1'!$L$16"}</definedName>
    <definedName name="__Lan1" localSheetId="14" hidden="1">{"'Sheet1'!$L$16"}</definedName>
    <definedName name="__Lan1" localSheetId="2" hidden="1">{"'Sheet1'!$L$16"}</definedName>
    <definedName name="__Lan1" localSheetId="3" hidden="1">{"'Sheet1'!$L$16"}</definedName>
    <definedName name="__Lan1" hidden="1">{"'Sheet1'!$L$16"}</definedName>
    <definedName name="__Lan2" localSheetId="15" hidden="1">{"'Sheet1'!$L$16"}</definedName>
    <definedName name="__Lan2" localSheetId="12" hidden="1">{"'Sheet1'!$L$16"}</definedName>
    <definedName name="__Lan2" localSheetId="13" hidden="1">{"'Sheet1'!$L$16"}</definedName>
    <definedName name="__Lan2" localSheetId="14" hidden="1">{"'Sheet1'!$L$16"}</definedName>
    <definedName name="__Lan2" localSheetId="2" hidden="1">{"'Sheet1'!$L$16"}</definedName>
    <definedName name="__Lan2" hidden="1">{"'Sheet1'!$L$16"}</definedName>
    <definedName name="__LAN3" localSheetId="15" hidden="1">{"'Sheet1'!$L$16"}</definedName>
    <definedName name="__LAN3" localSheetId="12" hidden="1">{"'Sheet1'!$L$16"}</definedName>
    <definedName name="__LAN3" localSheetId="13" hidden="1">{"'Sheet1'!$L$16"}</definedName>
    <definedName name="__LAN3" localSheetId="14" hidden="1">{"'Sheet1'!$L$16"}</definedName>
    <definedName name="__LAN3" localSheetId="2" hidden="1">{"'Sheet1'!$L$16"}</definedName>
    <definedName name="__LAN3" localSheetId="3" hidden="1">{"'Sheet1'!$L$16"}</definedName>
    <definedName name="__LAN3" hidden="1">{"'Sheet1'!$L$16"}</definedName>
    <definedName name="__ld2" localSheetId="15" hidden="1">{"'Sheet1'!$L$16"}</definedName>
    <definedName name="__ld2" localSheetId="12" hidden="1">{"'Sheet1'!$L$16"}</definedName>
    <definedName name="__ld2" localSheetId="13" hidden="1">{"'Sheet1'!$L$16"}</definedName>
    <definedName name="__ld2" localSheetId="14" hidden="1">{"'Sheet1'!$L$16"}</definedName>
    <definedName name="__ld2" localSheetId="2" hidden="1">{"'Sheet1'!$L$16"}</definedName>
    <definedName name="__ld2" localSheetId="3" hidden="1">{"'Sheet1'!$L$16"}</definedName>
    <definedName name="__ld2" hidden="1">{"'Sheet1'!$L$16"}</definedName>
    <definedName name="__lk2" localSheetId="15" hidden="1">{"'Sheet1'!$L$16"}</definedName>
    <definedName name="__lk2" localSheetId="12" hidden="1">{"'Sheet1'!$L$16"}</definedName>
    <definedName name="__lk2" localSheetId="13" hidden="1">{"'Sheet1'!$L$16"}</definedName>
    <definedName name="__lk2" localSheetId="14" hidden="1">{"'Sheet1'!$L$16"}</definedName>
    <definedName name="__lk2" localSheetId="2" hidden="1">{"'Sheet1'!$L$16"}</definedName>
    <definedName name="__lk2" hidden="1">{"'Sheet1'!$L$16"}</definedName>
    <definedName name="__M2" localSheetId="15" hidden="1">{"'Sheet1'!$L$16"}</definedName>
    <definedName name="__M2" localSheetId="12" hidden="1">{"'Sheet1'!$L$16"}</definedName>
    <definedName name="__M2" localSheetId="13" hidden="1">{"'Sheet1'!$L$16"}</definedName>
    <definedName name="__M2" localSheetId="14" hidden="1">{"'Sheet1'!$L$16"}</definedName>
    <definedName name="__M2" localSheetId="2" hidden="1">{"'Sheet1'!$L$16"}</definedName>
    <definedName name="__M2" hidden="1">{"'Sheet1'!$L$16"}</definedName>
    <definedName name="__M36" localSheetId="15" hidden="1">{"'Sheet1'!$L$16"}</definedName>
    <definedName name="__M36" localSheetId="12" hidden="1">{"'Sheet1'!$L$16"}</definedName>
    <definedName name="__M36" localSheetId="13" hidden="1">{"'Sheet1'!$L$16"}</definedName>
    <definedName name="__M36" localSheetId="14" hidden="1">{"'Sheet1'!$L$16"}</definedName>
    <definedName name="__M36" localSheetId="2" hidden="1">{"'Sheet1'!$L$16"}</definedName>
    <definedName name="__M36" hidden="1">{"'Sheet1'!$L$16"}</definedName>
    <definedName name="__m4" localSheetId="15" hidden="1">{"'Sheet1'!$L$16"}</definedName>
    <definedName name="__m4" localSheetId="12" hidden="1">{"'Sheet1'!$L$16"}</definedName>
    <definedName name="__m4" localSheetId="13" hidden="1">{"'Sheet1'!$L$16"}</definedName>
    <definedName name="__m4" localSheetId="14" hidden="1">{"'Sheet1'!$L$16"}</definedName>
    <definedName name="__m4" localSheetId="2" hidden="1">{"'Sheet1'!$L$16"}</definedName>
    <definedName name="__m4" hidden="1">{"'Sheet1'!$L$16"}</definedName>
    <definedName name="__MCC3" localSheetId="2" hidden="1">{#N/A,#N/A,FALSE,"CCTV"}</definedName>
    <definedName name="__MCC3" localSheetId="3" hidden="1">{#N/A,#N/A,FALSE,"CCTV"}</definedName>
    <definedName name="__MCC3" hidden="1">{#N/A,#N/A,FALSE,"CCTV"}</definedName>
    <definedName name="__nam1" localSheetId="15" hidden="1">{"'Sheet1'!$L$16"}</definedName>
    <definedName name="__nam1" localSheetId="12" hidden="1">{"'Sheet1'!$L$16"}</definedName>
    <definedName name="__nam1" localSheetId="13" hidden="1">{"'Sheet1'!$L$16"}</definedName>
    <definedName name="__nam1" localSheetId="14" hidden="1">{"'Sheet1'!$L$16"}</definedName>
    <definedName name="__nam1" localSheetId="2" hidden="1">{"'Sheet1'!$L$16"}</definedName>
    <definedName name="__nam1" hidden="1">{"'Sheet1'!$L$16"}</definedName>
    <definedName name="__NO1" localSheetId="1" hidden="1">#REF!</definedName>
    <definedName name="__NO1" localSheetId="7" hidden="1">#REF!</definedName>
    <definedName name="__NO1" localSheetId="2" hidden="1">#REF!</definedName>
    <definedName name="__NO1" localSheetId="4" hidden="1">#REF!</definedName>
    <definedName name="__NO1" localSheetId="3" hidden="1">#REF!</definedName>
    <definedName name="__NO1" hidden="1">#REF!</definedName>
    <definedName name="__NO2" localSheetId="1" hidden="1">#REF!</definedName>
    <definedName name="__NO2" localSheetId="7" hidden="1">#REF!</definedName>
    <definedName name="__NO2" localSheetId="2" hidden="1">#REF!</definedName>
    <definedName name="__NO2" localSheetId="4" hidden="1">#REF!</definedName>
    <definedName name="__NO2" localSheetId="3" hidden="1">#REF!</definedName>
    <definedName name="__NO2" hidden="1">#REF!</definedName>
    <definedName name="__nso1" localSheetId="15" hidden="1">{"'Sheet1'!$L$16"}</definedName>
    <definedName name="__nso1" localSheetId="12" hidden="1">{"'Sheet1'!$L$16"}</definedName>
    <definedName name="__nso1" localSheetId="13" hidden="1">{"'Sheet1'!$L$16"}</definedName>
    <definedName name="__nso1" localSheetId="14" hidden="1">{"'Sheet1'!$L$16"}</definedName>
    <definedName name="__nso1" localSheetId="2" hidden="1">{"'Sheet1'!$L$16"}</definedName>
    <definedName name="__nso1" hidden="1">{"'Sheet1'!$L$16"}</definedName>
    <definedName name="__NSO2" localSheetId="15" hidden="1">{"'Sheet1'!$L$16"}</definedName>
    <definedName name="__NSO2" localSheetId="12" hidden="1">{"'Sheet1'!$L$16"}</definedName>
    <definedName name="__NSO2" localSheetId="13" hidden="1">{"'Sheet1'!$L$16"}</definedName>
    <definedName name="__NSO2" localSheetId="14" hidden="1">{"'Sheet1'!$L$16"}</definedName>
    <definedName name="__NSO2" localSheetId="2" hidden="1">{"'Sheet1'!$L$16"}</definedName>
    <definedName name="__NSO2" localSheetId="3" hidden="1">{"'Sheet1'!$L$16"}</definedName>
    <definedName name="__NSO2" hidden="1">{"'Sheet1'!$L$16"}</definedName>
    <definedName name="__P3" localSheetId="2" hidden="1">{#N/A,#N/A,FALSE,"特殊室（ＢＱ表）"}</definedName>
    <definedName name="__P3" localSheetId="3" hidden="1">{#N/A,#N/A,FALSE,"特殊室（ＢＱ表）"}</definedName>
    <definedName name="__P3" hidden="1">{#N/A,#N/A,FALSE,"特殊室（ＢＱ表）"}</definedName>
    <definedName name="__PA3" localSheetId="15" hidden="1">{"'Sheet1'!$L$16"}</definedName>
    <definedName name="__PA3" localSheetId="12" hidden="1">{"'Sheet1'!$L$16"}</definedName>
    <definedName name="__PA3" localSheetId="13" hidden="1">{"'Sheet1'!$L$16"}</definedName>
    <definedName name="__PA3" localSheetId="14" hidden="1">{"'Sheet1'!$L$16"}</definedName>
    <definedName name="__PA3" localSheetId="2" hidden="1">{"'Sheet1'!$L$16"}</definedName>
    <definedName name="__PA3" localSheetId="3" hidden="1">{"'Sheet1'!$L$16"}</definedName>
    <definedName name="__PA3" hidden="1">{"'Sheet1'!$L$16"}</definedName>
    <definedName name="__PPP3" localSheetId="2" hidden="1">{#N/A,#N/A,FALSE,"特殊室（ＢＱ表）"}</definedName>
    <definedName name="__PPP3" localSheetId="3" hidden="1">{#N/A,#N/A,FALSE,"特殊室（ＢＱ表）"}</definedName>
    <definedName name="__PPP3" hidden="1">{#N/A,#N/A,FALSE,"特殊室（ＢＱ表）"}</definedName>
    <definedName name="__PPP33" localSheetId="2" hidden="1">{#N/A,#N/A,FALSE,"特殊室（ＢＱ表）"}</definedName>
    <definedName name="__PPP33" localSheetId="3" hidden="1">{#N/A,#N/A,FALSE,"特殊室（ＢＱ表）"}</definedName>
    <definedName name="__PPP33" hidden="1">{#N/A,#N/A,FALSE,"特殊室（ＢＱ表）"}</definedName>
    <definedName name="__ppp34" localSheetId="2" hidden="1">{#N/A,#N/A,FALSE,"特殊室（ＢＱ表）"}</definedName>
    <definedName name="__ppp34" localSheetId="3" hidden="1">{#N/A,#N/A,FALSE,"特殊室（ＢＱ表）"}</definedName>
    <definedName name="__ppp34" hidden="1">{#N/A,#N/A,FALSE,"特殊室（ＢＱ表）"}</definedName>
    <definedName name="__ppp3444" localSheetId="2" hidden="1">{#N/A,#N/A,FALSE,"特殊室（ＢＱ表）"}</definedName>
    <definedName name="__ppp3444" localSheetId="3" hidden="1">{#N/A,#N/A,FALSE,"特殊室（ＢＱ表）"}</definedName>
    <definedName name="__ppp3444" hidden="1">{#N/A,#N/A,FALSE,"特殊室（ＢＱ表）"}</definedName>
    <definedName name="__phu3" localSheetId="15" hidden="1">{"'Sheet1'!$L$16"}</definedName>
    <definedName name="__phu3" localSheetId="12" hidden="1">{"'Sheet1'!$L$16"}</definedName>
    <definedName name="__phu3" localSheetId="13" hidden="1">{"'Sheet1'!$L$16"}</definedName>
    <definedName name="__phu3" localSheetId="14" hidden="1">{"'Sheet1'!$L$16"}</definedName>
    <definedName name="__phu3" localSheetId="2" hidden="1">{"'Sheet1'!$L$16"}</definedName>
    <definedName name="__phu3" hidden="1">{"'Sheet1'!$L$16"}</definedName>
    <definedName name="__SCL4" localSheetId="15" hidden="1">{"'Sheet1'!$L$16"}</definedName>
    <definedName name="__SCL4" localSheetId="12" hidden="1">{"'Sheet1'!$L$16"}</definedName>
    <definedName name="__SCL4" localSheetId="13" hidden="1">{"'Sheet1'!$L$16"}</definedName>
    <definedName name="__SCL4" localSheetId="14" hidden="1">{"'Sheet1'!$L$16"}</definedName>
    <definedName name="__SCL4" localSheetId="2" hidden="1">{"'Sheet1'!$L$16"}</definedName>
    <definedName name="__SCL4" localSheetId="3" hidden="1">{"'Sheet1'!$L$16"}</definedName>
    <definedName name="__SCL4" hidden="1">{"'Sheet1'!$L$16"}</definedName>
    <definedName name="__SHI1" localSheetId="15" hidden="1">{"'Sheet1'!$L$16"}</definedName>
    <definedName name="__SHI1" localSheetId="12" hidden="1">{"'Sheet1'!$L$16"}</definedName>
    <definedName name="__SHI1" localSheetId="13" hidden="1">{"'Sheet1'!$L$16"}</definedName>
    <definedName name="__SHI1" localSheetId="14" hidden="1">{"'Sheet1'!$L$16"}</definedName>
    <definedName name="__SHI1" localSheetId="2" hidden="1">{"'Sheet1'!$L$16"}</definedName>
    <definedName name="__SHI1" hidden="1">{"'Sheet1'!$L$16"}</definedName>
    <definedName name="__sxt5" localSheetId="15" hidden="1">{"'Sheet1'!$L$16"}</definedName>
    <definedName name="__sxt5" localSheetId="12" hidden="1">{"'Sheet1'!$L$16"}</definedName>
    <definedName name="__sxt5" localSheetId="13" hidden="1">{"'Sheet1'!$L$16"}</definedName>
    <definedName name="__sxt5" localSheetId="14" hidden="1">{"'Sheet1'!$L$16"}</definedName>
    <definedName name="__sxt5" localSheetId="2" hidden="1">{"'Sheet1'!$L$16"}</definedName>
    <definedName name="__sxt5" hidden="1">{"'Sheet1'!$L$16"}</definedName>
    <definedName name="__T10" localSheetId="15" hidden="1">{"'Sheet1'!$L$16"}</definedName>
    <definedName name="__T10" localSheetId="12" hidden="1">{"'Sheet1'!$L$16"}</definedName>
    <definedName name="__T10" localSheetId="13" hidden="1">{"'Sheet1'!$L$16"}</definedName>
    <definedName name="__T10" localSheetId="14" hidden="1">{"'Sheet1'!$L$16"}</definedName>
    <definedName name="__T10" localSheetId="2" hidden="1">{"'Sheet1'!$L$16"}</definedName>
    <definedName name="__T10" localSheetId="3" hidden="1">{"'Sheet1'!$L$16"}</definedName>
    <definedName name="__T10" hidden="1">{"'Sheet1'!$L$16"}</definedName>
    <definedName name="__T12" localSheetId="15" hidden="1">{"'Sheet1'!$L$16"}</definedName>
    <definedName name="__T12" localSheetId="12" hidden="1">{"'Sheet1'!$L$16"}</definedName>
    <definedName name="__T12" localSheetId="13" hidden="1">{"'Sheet1'!$L$16"}</definedName>
    <definedName name="__T12" localSheetId="14" hidden="1">{"'Sheet1'!$L$16"}</definedName>
    <definedName name="__T12" localSheetId="2" hidden="1">{"'Sheet1'!$L$16"}</definedName>
    <definedName name="__T12" hidden="1">{"'Sheet1'!$L$16"}</definedName>
    <definedName name="__t2" localSheetId="15" hidden="1">{"'Sheet1'!$L$16"}</definedName>
    <definedName name="__t2" localSheetId="12" hidden="1">{"'Sheet1'!$L$16"}</definedName>
    <definedName name="__t2" localSheetId="13" hidden="1">{"'Sheet1'!$L$16"}</definedName>
    <definedName name="__t2" localSheetId="14" hidden="1">{"'Sheet1'!$L$16"}</definedName>
    <definedName name="__t2" localSheetId="2" hidden="1">{"'Sheet1'!$L$16"}</definedName>
    <definedName name="__t2" hidden="1">{"'Sheet1'!$L$16"}</definedName>
    <definedName name="__T3" localSheetId="15" hidden="1">{"'Sheet1'!$L$16"}</definedName>
    <definedName name="__T3" localSheetId="12" hidden="1">{"'Sheet1'!$L$16"}</definedName>
    <definedName name="__T3" localSheetId="13" hidden="1">{"'Sheet1'!$L$16"}</definedName>
    <definedName name="__T3" localSheetId="14" hidden="1">{"'Sheet1'!$L$16"}</definedName>
    <definedName name="__T3" localSheetId="2" hidden="1">{"'Sheet1'!$L$16"}</definedName>
    <definedName name="__T3" localSheetId="3" hidden="1">{"'Sheet1'!$L$16"}</definedName>
    <definedName name="__T3" hidden="1">{"'Sheet1'!$L$16"}</definedName>
    <definedName name="__t4" hidden="1">#REF!</definedName>
    <definedName name="__t5" localSheetId="15" hidden="1">{"'Sheet1'!$L$16"}</definedName>
    <definedName name="__t5" localSheetId="12" hidden="1">{"'Sheet1'!$L$16"}</definedName>
    <definedName name="__t5" localSheetId="13" hidden="1">{"'Sheet1'!$L$16"}</definedName>
    <definedName name="__t5" localSheetId="14" hidden="1">{"'Sheet1'!$L$16"}</definedName>
    <definedName name="__t5" localSheetId="2" hidden="1">{"'Sheet1'!$L$16"}</definedName>
    <definedName name="__t5" hidden="1">{"'Sheet1'!$L$16"}</definedName>
    <definedName name="__t9" localSheetId="15" hidden="1">{"'Sheet1'!$L$16"}</definedName>
    <definedName name="__t9" localSheetId="12" hidden="1">{"'Sheet1'!$L$16"}</definedName>
    <definedName name="__t9" localSheetId="13" hidden="1">{"'Sheet1'!$L$16"}</definedName>
    <definedName name="__t9" localSheetId="14" hidden="1">{"'Sheet1'!$L$16"}</definedName>
    <definedName name="__t9" localSheetId="2" hidden="1">{"'Sheet1'!$L$16"}</definedName>
    <definedName name="__t9" hidden="1">{"'Sheet1'!$L$16"}</definedName>
    <definedName name="__td1" localSheetId="15" hidden="1">{"'Sheet1'!$L$16"}</definedName>
    <definedName name="__td1" localSheetId="12" hidden="1">{"'Sheet1'!$L$16"}</definedName>
    <definedName name="__td1" localSheetId="13" hidden="1">{"'Sheet1'!$L$16"}</definedName>
    <definedName name="__td1" localSheetId="14" hidden="1">{"'Sheet1'!$L$16"}</definedName>
    <definedName name="__td1" localSheetId="2" hidden="1">{"'Sheet1'!$L$16"}</definedName>
    <definedName name="__td1" hidden="1">{"'Sheet1'!$L$16"}</definedName>
    <definedName name="__TM2" localSheetId="15" hidden="1">{"'Sheet1'!$L$16"}</definedName>
    <definedName name="__TM2" localSheetId="12" hidden="1">{"'Sheet1'!$L$16"}</definedName>
    <definedName name="__TM2" localSheetId="13" hidden="1">{"'Sheet1'!$L$16"}</definedName>
    <definedName name="__TM2" localSheetId="14" hidden="1">{"'Sheet1'!$L$16"}</definedName>
    <definedName name="__TM2" localSheetId="2" hidden="1">{"'Sheet1'!$L$16"}</definedName>
    <definedName name="__TM2" localSheetId="3" hidden="1">{"'Sheet1'!$L$16"}</definedName>
    <definedName name="__TM2" hidden="1">{"'Sheet1'!$L$16"}</definedName>
    <definedName name="__tt3" localSheetId="15" hidden="1">{"'Sheet1'!$L$16"}</definedName>
    <definedName name="__tt3" localSheetId="12" hidden="1">{"'Sheet1'!$L$16"}</definedName>
    <definedName name="__tt3" localSheetId="13" hidden="1">{"'Sheet1'!$L$16"}</definedName>
    <definedName name="__tt3" localSheetId="14" hidden="1">{"'Sheet1'!$L$16"}</definedName>
    <definedName name="__tt3" localSheetId="2" hidden="1">{"'Sheet1'!$L$16"}</definedName>
    <definedName name="__tt3" localSheetId="3" hidden="1">{"'Sheet1'!$L$16"}</definedName>
    <definedName name="__tt3" hidden="1">{"'Sheet1'!$L$16"}</definedName>
    <definedName name="__TT31" localSheetId="15" hidden="1">{"'Sheet1'!$L$16"}</definedName>
    <definedName name="__TT31" localSheetId="12" hidden="1">{"'Sheet1'!$L$16"}</definedName>
    <definedName name="__TT31" localSheetId="13" hidden="1">{"'Sheet1'!$L$16"}</definedName>
    <definedName name="__TT31" localSheetId="14" hidden="1">{"'Sheet1'!$L$16"}</definedName>
    <definedName name="__TT31" localSheetId="2" hidden="1">{"'Sheet1'!$L$16"}</definedName>
    <definedName name="__TT31" hidden="1">{"'Sheet1'!$L$16"}</definedName>
    <definedName name="__TT623" localSheetId="15" hidden="1">{"'Sheet1'!$L$16"}</definedName>
    <definedName name="__TT623" localSheetId="12" hidden="1">{"'Sheet1'!$L$16"}</definedName>
    <definedName name="__TT623" localSheetId="13" hidden="1">{"'Sheet1'!$L$16"}</definedName>
    <definedName name="__TT623" localSheetId="14" hidden="1">{"'Sheet1'!$L$16"}</definedName>
    <definedName name="__TT623" localSheetId="2" hidden="1">{"'Sheet1'!$L$16"}</definedName>
    <definedName name="__TT623" hidden="1">{"'Sheet1'!$L$16"}</definedName>
    <definedName name="__ttt1" localSheetId="15" hidden="1">{"'Sheet1'!$L$16"}</definedName>
    <definedName name="__ttt1" localSheetId="12" hidden="1">{"'Sheet1'!$L$16"}</definedName>
    <definedName name="__ttt1" localSheetId="13" hidden="1">{"'Sheet1'!$L$16"}</definedName>
    <definedName name="__ttt1" localSheetId="14" hidden="1">{"'Sheet1'!$L$16"}</definedName>
    <definedName name="__ttt1" localSheetId="2" hidden="1">{"'Sheet1'!$L$16"}</definedName>
    <definedName name="__ttt1" hidden="1">{"'Sheet1'!$L$16"}</definedName>
    <definedName name="__tu4" localSheetId="15" hidden="1">{"'Sheet1'!$L$16"}</definedName>
    <definedName name="__tu4" localSheetId="12" hidden="1">{"'Sheet1'!$L$16"}</definedName>
    <definedName name="__tu4" localSheetId="13" hidden="1">{"'Sheet1'!$L$16"}</definedName>
    <definedName name="__tu4" localSheetId="14" hidden="1">{"'Sheet1'!$L$16"}</definedName>
    <definedName name="__tu4" localSheetId="2" hidden="1">{"'Sheet1'!$L$16"}</definedName>
    <definedName name="__tu4" localSheetId="3" hidden="1">{"'Sheet1'!$L$16"}</definedName>
    <definedName name="__tu4" hidden="1">{"'Sheet1'!$L$16"}</definedName>
    <definedName name="__TV2" localSheetId="15" hidden="1">{"'Sheet1'!$L$16"}</definedName>
    <definedName name="__TV2" localSheetId="12" hidden="1">{"'Sheet1'!$L$16"}</definedName>
    <definedName name="__TV2" localSheetId="13" hidden="1">{"'Sheet1'!$L$16"}</definedName>
    <definedName name="__TV2" localSheetId="14" hidden="1">{"'Sheet1'!$L$16"}</definedName>
    <definedName name="__TV2" localSheetId="2" hidden="1">{"'Sheet1'!$L$16"}</definedName>
    <definedName name="__TV2" hidden="1">{"'Sheet1'!$L$16"}</definedName>
    <definedName name="__TH1" localSheetId="15" hidden="1">{"'Sheet1'!$L$16"}</definedName>
    <definedName name="__TH1" localSheetId="12" hidden="1">{"'Sheet1'!$L$16"}</definedName>
    <definedName name="__TH1" localSheetId="13" hidden="1">{"'Sheet1'!$L$16"}</definedName>
    <definedName name="__TH1" localSheetId="14" hidden="1">{"'Sheet1'!$L$16"}</definedName>
    <definedName name="__TH1" localSheetId="2" hidden="1">{"'Sheet1'!$L$16"}</definedName>
    <definedName name="__TH1" hidden="1">{"'Sheet1'!$L$16"}</definedName>
    <definedName name="__THT11" localSheetId="15" hidden="1">{"'Sheet1'!$L$16"}</definedName>
    <definedName name="__THT11" localSheetId="12" hidden="1">{"'Sheet1'!$L$16"}</definedName>
    <definedName name="__THT11" localSheetId="13" hidden="1">{"'Sheet1'!$L$16"}</definedName>
    <definedName name="__THT11" localSheetId="14" hidden="1">{"'Sheet1'!$L$16"}</definedName>
    <definedName name="__THT11" localSheetId="2" hidden="1">{"'Sheet1'!$L$16"}</definedName>
    <definedName name="__THT11" hidden="1">{"'Sheet1'!$L$16"}</definedName>
    <definedName name="__VO15" localSheetId="15" hidden="1">{"'CPA Sum'!$A$1:$X$30","'CPA'!$A$1:$K$187","'Infra Cost'!$A$1:$Q$30","'Dev't Cost'!$A$1:$AH$40","'Cashflow'!$A$1:$DG$82"}</definedName>
    <definedName name="__VO15" localSheetId="12" hidden="1">{"'CPA Sum'!$A$1:$X$30","'CPA'!$A$1:$K$187","'Infra Cost'!$A$1:$Q$30","'Dev't Cost'!$A$1:$AH$40","'Cashflow'!$A$1:$DG$82"}</definedName>
    <definedName name="__VO15" localSheetId="13" hidden="1">{"'CPA Sum'!$A$1:$X$30","'CPA'!$A$1:$K$187","'Infra Cost'!$A$1:$Q$30","'Dev't Cost'!$A$1:$AH$40","'Cashflow'!$A$1:$DG$82"}</definedName>
    <definedName name="__VO15" localSheetId="14" hidden="1">{"'CPA Sum'!$A$1:$X$30","'CPA'!$A$1:$K$187","'Infra Cost'!$A$1:$Q$30","'Dev't Cost'!$A$1:$AH$40","'Cashflow'!$A$1:$DG$82"}</definedName>
    <definedName name="__VO15" localSheetId="2" hidden="1">{"'CPA Sum'!$A$1:$X$30","'CPA'!$A$1:$K$187","'Infra Cost'!$A$1:$Q$30","'Dev't Cost'!$A$1:$AH$40","'Cashflow'!$A$1:$DG$82"}</definedName>
    <definedName name="__VO15" hidden="1">{"'CPA Sum'!$A$1:$X$30","'CPA'!$A$1:$K$187","'Infra Cost'!$A$1:$Q$30","'Dev't Cost'!$A$1:$AH$40","'Cashflow'!$A$1:$DG$82"}</definedName>
    <definedName name="__vpt5" localSheetId="15" hidden="1">{"'Sheet1'!$L$16"}</definedName>
    <definedName name="__vpt5" localSheetId="12" hidden="1">{"'Sheet1'!$L$16"}</definedName>
    <definedName name="__vpt5" localSheetId="13" hidden="1">{"'Sheet1'!$L$16"}</definedName>
    <definedName name="__vpt5" localSheetId="14" hidden="1">{"'Sheet1'!$L$16"}</definedName>
    <definedName name="__vpt5" localSheetId="2" hidden="1">{"'Sheet1'!$L$16"}</definedName>
    <definedName name="__vpt5" hidden="1">{"'Sheet1'!$L$16"}</definedName>
    <definedName name="__vpt6" localSheetId="15" hidden="1">{"'Sheet1'!$L$16"}</definedName>
    <definedName name="__vpt6" localSheetId="12" hidden="1">{"'Sheet1'!$L$16"}</definedName>
    <definedName name="__vpt6" localSheetId="13" hidden="1">{"'Sheet1'!$L$16"}</definedName>
    <definedName name="__vpt6" localSheetId="14" hidden="1">{"'Sheet1'!$L$16"}</definedName>
    <definedName name="__vpt6" localSheetId="2" hidden="1">{"'Sheet1'!$L$16"}</definedName>
    <definedName name="__vpt6" hidden="1">{"'Sheet1'!$L$16"}</definedName>
    <definedName name="__VT3" localSheetId="15" hidden="1">{"'Sheet1'!$L$16"}</definedName>
    <definedName name="__VT3" localSheetId="12" hidden="1">{"'Sheet1'!$L$16"}</definedName>
    <definedName name="__VT3" localSheetId="13" hidden="1">{"'Sheet1'!$L$16"}</definedName>
    <definedName name="__VT3" localSheetId="14" hidden="1">{"'Sheet1'!$L$16"}</definedName>
    <definedName name="__VT3" localSheetId="2" hidden="1">{"'Sheet1'!$L$16"}</definedName>
    <definedName name="__VT3" hidden="1">{"'Sheet1'!$L$16"}</definedName>
    <definedName name="__xlfn.BAHTTEXT" hidden="1">#NAME?</definedName>
    <definedName name="_1__123Graph_A????_1" localSheetId="1" hidden="1">#REF!</definedName>
    <definedName name="_1__123Graph_A????_1" localSheetId="7" hidden="1">#REF!</definedName>
    <definedName name="_1__123Graph_A????_1" localSheetId="2" hidden="1">#REF!</definedName>
    <definedName name="_1__123Graph_A????_1" localSheetId="4" hidden="1">#REF!</definedName>
    <definedName name="_1__123Graph_A????_1" localSheetId="3" hidden="1">#REF!</definedName>
    <definedName name="_1__123Graph_A????_1" hidden="1">#REF!</definedName>
    <definedName name="_1__123Graph_Aｸﾞﾗﾌ_1" localSheetId="1" hidden="1">#REF!</definedName>
    <definedName name="_1__123Graph_Aｸﾞﾗﾌ_1" localSheetId="7" hidden="1">#REF!</definedName>
    <definedName name="_1__123Graph_Aｸﾞﾗﾌ_1" localSheetId="2" hidden="1">#REF!</definedName>
    <definedName name="_1__123Graph_Aｸﾞﾗﾌ_1" localSheetId="4" hidden="1">#REF!</definedName>
    <definedName name="_1__123Graph_Aｸﾞﾗﾌ_1" localSheetId="3" hidden="1">#REF!</definedName>
    <definedName name="_1__123Graph_Aｸﾞﾗﾌ_1" hidden="1">#REF!</definedName>
    <definedName name="_10__123Graph_Aｸﾞﾗﾌ_1" hidden="1">#REF!</definedName>
    <definedName name="_10__123Graph_Aｸﾞﾗﾌ_2" localSheetId="1" hidden="1">#REF!</definedName>
    <definedName name="_10__123Graph_Aｸﾞﾗﾌ_2" localSheetId="7" hidden="1">#REF!</definedName>
    <definedName name="_10__123Graph_Aｸﾞﾗﾌ_2" localSheetId="2" hidden="1">#REF!</definedName>
    <definedName name="_10__123Graph_Aｸﾞﾗﾌ_2" localSheetId="4" hidden="1">#REF!</definedName>
    <definedName name="_10__123Graph_Aｸﾞﾗﾌ_2" localSheetId="3" hidden="1">#REF!</definedName>
    <definedName name="_10__123Graph_Aｸﾞﾗﾌ_2" hidden="1">#REF!</definedName>
    <definedName name="_10__123Graph_Aｸﾞﾗﾌ_3" localSheetId="1" hidden="1">#REF!</definedName>
    <definedName name="_10__123Graph_Aｸﾞﾗﾌ_3" localSheetId="7" hidden="1">#REF!</definedName>
    <definedName name="_10__123Graph_Aｸﾞﾗﾌ_3" localSheetId="2" hidden="1">#REF!</definedName>
    <definedName name="_10__123Graph_Aｸﾞﾗﾌ_3" localSheetId="4" hidden="1">#REF!</definedName>
    <definedName name="_10__123Graph_Aｸﾞﾗﾌ_3" localSheetId="3" hidden="1">#REF!</definedName>
    <definedName name="_10__123Graph_Aｸﾞﾗﾌ_3" hidden="1">#REF!</definedName>
    <definedName name="_10__123Graph_Aｸﾞﾗﾌ_4" localSheetId="1" hidden="1">#REF!</definedName>
    <definedName name="_10__123Graph_Aｸﾞﾗﾌ_4" localSheetId="7" hidden="1">#REF!</definedName>
    <definedName name="_10__123Graph_Aｸﾞﾗﾌ_4" localSheetId="2" hidden="1">#REF!</definedName>
    <definedName name="_10__123Graph_Aｸﾞﾗﾌ_4" localSheetId="4" hidden="1">#REF!</definedName>
    <definedName name="_10__123Graph_Aｸﾞﾗﾌ_4" localSheetId="3" hidden="1">#REF!</definedName>
    <definedName name="_10__123Graph_Aｸﾞﾗﾌ_4" hidden="1">#REF!</definedName>
    <definedName name="_10__123Graph_Aｸﾞﾗﾌ_5" localSheetId="1" hidden="1">#REF!</definedName>
    <definedName name="_10__123Graph_Aｸﾞﾗﾌ_5" localSheetId="7" hidden="1">#REF!</definedName>
    <definedName name="_10__123Graph_Aｸﾞﾗﾌ_5" localSheetId="2" hidden="1">#REF!</definedName>
    <definedName name="_10__123Graph_Aｸﾞﾗﾌ_5" localSheetId="4" hidden="1">#REF!</definedName>
    <definedName name="_10__123Graph_Aｸﾞﾗﾌ_5" localSheetId="3" hidden="1">#REF!</definedName>
    <definedName name="_10__123Graph_Aｸﾞﾗﾌ_5" hidden="1">#REF!</definedName>
    <definedName name="_10__123Graph_Xｸﾞﾗﾌ_1" localSheetId="1" hidden="1">#REF!</definedName>
    <definedName name="_10__123Graph_Xｸﾞﾗﾌ_1" localSheetId="7" hidden="1">#REF!</definedName>
    <definedName name="_10__123Graph_Xｸﾞﾗﾌ_1" localSheetId="2" hidden="1">#REF!</definedName>
    <definedName name="_10__123Graph_Xｸﾞﾗﾌ_1" localSheetId="4" hidden="1">#REF!</definedName>
    <definedName name="_10__123Graph_Xｸﾞﾗﾌ_1" localSheetId="3" hidden="1">#REF!</definedName>
    <definedName name="_10__123Graph_Xｸﾞﾗﾌ_1" hidden="1">#REF!</definedName>
    <definedName name="_10__123Graph_Xｸﾞﾗﾌ_3" localSheetId="1" hidden="1">#REF!</definedName>
    <definedName name="_10__123Graph_Xｸﾞﾗﾌ_3" localSheetId="7" hidden="1">#REF!</definedName>
    <definedName name="_10__123Graph_Xｸﾞﾗﾌ_3" localSheetId="2" hidden="1">#REF!</definedName>
    <definedName name="_10__123Graph_Xｸﾞﾗﾌ_3" localSheetId="4" hidden="1">#REF!</definedName>
    <definedName name="_10__123Graph_Xｸﾞﾗﾌ_3" localSheetId="3" hidden="1">#REF!</definedName>
    <definedName name="_10__123Graph_Xｸﾞﾗﾌ_3" hidden="1">#REF!</definedName>
    <definedName name="_10__123Graph_Xｸﾞﾗﾌ_5" localSheetId="1" hidden="1">#REF!</definedName>
    <definedName name="_10__123Graph_Xｸﾞﾗﾌ_5" localSheetId="7" hidden="1">#REF!</definedName>
    <definedName name="_10__123Graph_Xｸﾞﾗﾌ_5" localSheetId="2" hidden="1">#REF!</definedName>
    <definedName name="_10__123Graph_Xｸﾞﾗﾌ_5" localSheetId="4" hidden="1">#REF!</definedName>
    <definedName name="_10__123Graph_Xｸﾞﾗﾌ_5" localSheetId="3" hidden="1">#REF!</definedName>
    <definedName name="_10__123Graph_Xｸﾞﾗﾌ_5" hidden="1">#REF!</definedName>
    <definedName name="_100__123Graph_Xｸﾞﾗﾌ_3" localSheetId="1" hidden="1">#REF!</definedName>
    <definedName name="_100__123Graph_Xｸﾞﾗﾌ_3" localSheetId="7" hidden="1">#REF!</definedName>
    <definedName name="_100__123Graph_Xｸﾞﾗﾌ_3" localSheetId="2" hidden="1">#REF!</definedName>
    <definedName name="_100__123Graph_Xｸﾞﾗﾌ_3" localSheetId="4" hidden="1">#REF!</definedName>
    <definedName name="_100__123Graph_Xｸﾞﾗﾌ_3" localSheetId="3" hidden="1">#REF!</definedName>
    <definedName name="_100__123Graph_Xｸﾞﾗﾌ_3" hidden="1">#REF!</definedName>
    <definedName name="_103__123Graph_X????_4" localSheetId="1" hidden="1">#REF!</definedName>
    <definedName name="_103__123Graph_X????_4" localSheetId="7" hidden="1">#REF!</definedName>
    <definedName name="_103__123Graph_X????_4" localSheetId="2" hidden="1">#REF!</definedName>
    <definedName name="_103__123Graph_X????_4" localSheetId="4" hidden="1">#REF!</definedName>
    <definedName name="_103__123Graph_X????_4" localSheetId="3" hidden="1">#REF!</definedName>
    <definedName name="_103__123Graph_X????_4" hidden="1">#REF!</definedName>
    <definedName name="_103__123Graph_Xｸﾞﾗﾌ_5" localSheetId="1" hidden="1">#REF!</definedName>
    <definedName name="_103__123Graph_Xｸﾞﾗﾌ_5" localSheetId="7" hidden="1">#REF!</definedName>
    <definedName name="_103__123Graph_Xｸﾞﾗﾌ_5" localSheetId="2" hidden="1">#REF!</definedName>
    <definedName name="_103__123Graph_Xｸﾞﾗﾌ_5" localSheetId="4" hidden="1">#REF!</definedName>
    <definedName name="_103__123Graph_Xｸﾞﾗﾌ_5" localSheetId="3" hidden="1">#REF!</definedName>
    <definedName name="_103__123Graph_Xｸﾞﾗﾌ_5" hidden="1">#REF!</definedName>
    <definedName name="_106__123Graph_Xｸﾞﾗﾌ_4" localSheetId="1" hidden="1">#REF!</definedName>
    <definedName name="_106__123Graph_Xｸﾞﾗﾌ_4" localSheetId="7" hidden="1">#REF!</definedName>
    <definedName name="_106__123Graph_Xｸﾞﾗﾌ_4" localSheetId="2" hidden="1">#REF!</definedName>
    <definedName name="_106__123Graph_Xｸﾞﾗﾌ_4" localSheetId="4" hidden="1">#REF!</definedName>
    <definedName name="_106__123Graph_Xｸﾞﾗﾌ_4" localSheetId="3" hidden="1">#REF!</definedName>
    <definedName name="_106__123Graph_Xｸﾞﾗﾌ_4" hidden="1">#REF!</definedName>
    <definedName name="_108__123Graph_X????_5" localSheetId="1" hidden="1">#REF!</definedName>
    <definedName name="_108__123Graph_X????_5" localSheetId="7" hidden="1">#REF!</definedName>
    <definedName name="_108__123Graph_X????_5" localSheetId="2" hidden="1">#REF!</definedName>
    <definedName name="_108__123Graph_X????_5" localSheetId="4" hidden="1">#REF!</definedName>
    <definedName name="_108__123Graph_X????_5" localSheetId="3" hidden="1">#REF!</definedName>
    <definedName name="_108__123Graph_X????_5" hidden="1">#REF!</definedName>
    <definedName name="_11__123Graph_Aｸﾞﾗﾌ_2" localSheetId="1" hidden="1">#REF!</definedName>
    <definedName name="_11__123Graph_Aｸﾞﾗﾌ_2" localSheetId="7" hidden="1">#REF!</definedName>
    <definedName name="_11__123Graph_Aｸﾞﾗﾌ_2" localSheetId="2" hidden="1">#REF!</definedName>
    <definedName name="_11__123Graph_Aｸﾞﾗﾌ_2" localSheetId="4" hidden="1">#REF!</definedName>
    <definedName name="_11__123Graph_Aｸﾞﾗﾌ_2" localSheetId="3" hidden="1">#REF!</definedName>
    <definedName name="_11__123Graph_Aｸﾞﾗﾌ_2" hidden="1">#REF!</definedName>
    <definedName name="_11__123Graph_Aｸﾞﾗﾌ_3" localSheetId="1" hidden="1">#REF!</definedName>
    <definedName name="_11__123Graph_Aｸﾞﾗﾌ_3" localSheetId="7" hidden="1">#REF!</definedName>
    <definedName name="_11__123Graph_Aｸﾞﾗﾌ_3" localSheetId="2" hidden="1">#REF!</definedName>
    <definedName name="_11__123Graph_Aｸﾞﾗﾌ_3" localSheetId="4" hidden="1">#REF!</definedName>
    <definedName name="_11__123Graph_Aｸﾞﾗﾌ_3" localSheetId="3" hidden="1">#REF!</definedName>
    <definedName name="_11__123Graph_Aｸﾞﾗﾌ_3" hidden="1">#REF!</definedName>
    <definedName name="_11__123Graph_Aｸﾞﾗﾌ_4" localSheetId="1" hidden="1">#REF!</definedName>
    <definedName name="_11__123Graph_Aｸﾞﾗﾌ_4" localSheetId="7" hidden="1">#REF!</definedName>
    <definedName name="_11__123Graph_Aｸﾞﾗﾌ_4" localSheetId="2" hidden="1">#REF!</definedName>
    <definedName name="_11__123Graph_Aｸﾞﾗﾌ_4" localSheetId="4" hidden="1">#REF!</definedName>
    <definedName name="_11__123Graph_Aｸﾞﾗﾌ_4" localSheetId="3" hidden="1">#REF!</definedName>
    <definedName name="_11__123Graph_Aｸﾞﾗﾌ_4" hidden="1">#REF!</definedName>
    <definedName name="_11__123Graph_X????_1" localSheetId="1" hidden="1">#REF!</definedName>
    <definedName name="_11__123Graph_X????_1" localSheetId="7" hidden="1">#REF!</definedName>
    <definedName name="_11__123Graph_X????_1" localSheetId="2" hidden="1">#REF!</definedName>
    <definedName name="_11__123Graph_X????_1" localSheetId="4" hidden="1">#REF!</definedName>
    <definedName name="_11__123Graph_X????_1" localSheetId="3" hidden="1">#REF!</definedName>
    <definedName name="_11__123Graph_X????_1" hidden="1">#REF!</definedName>
    <definedName name="_11__123Graph_Xｸﾞﾗﾌ_1" localSheetId="1" hidden="1">#REF!</definedName>
    <definedName name="_11__123Graph_Xｸﾞﾗﾌ_1" localSheetId="7" hidden="1">#REF!</definedName>
    <definedName name="_11__123Graph_Xｸﾞﾗﾌ_1" localSheetId="2" hidden="1">#REF!</definedName>
    <definedName name="_11__123Graph_Xｸﾞﾗﾌ_1" localSheetId="4" hidden="1">#REF!</definedName>
    <definedName name="_11__123Graph_Xｸﾞﾗﾌ_1" localSheetId="3" hidden="1">#REF!</definedName>
    <definedName name="_11__123Graph_Xｸﾞﾗﾌ_1" hidden="1">#REF!</definedName>
    <definedName name="_11__123Graph_Xｸﾞﾗﾌ_2" localSheetId="1" hidden="1">#REF!</definedName>
    <definedName name="_11__123Graph_Xｸﾞﾗﾌ_2" localSheetId="7" hidden="1">#REF!</definedName>
    <definedName name="_11__123Graph_Xｸﾞﾗﾌ_2" localSheetId="2" hidden="1">#REF!</definedName>
    <definedName name="_11__123Graph_Xｸﾞﾗﾌ_2" localSheetId="4" hidden="1">#REF!</definedName>
    <definedName name="_11__123Graph_Xｸﾞﾗﾌ_2" localSheetId="3" hidden="1">#REF!</definedName>
    <definedName name="_11__123Graph_Xｸﾞﾗﾌ_2" hidden="1">#REF!</definedName>
    <definedName name="_11__123Graph_Xｸﾞﾗﾌ_4" localSheetId="1" hidden="1">#REF!</definedName>
    <definedName name="_11__123Graph_Xｸﾞﾗﾌ_4" localSheetId="7" hidden="1">#REF!</definedName>
    <definedName name="_11__123Graph_Xｸﾞﾗﾌ_4" localSheetId="2" hidden="1">#REF!</definedName>
    <definedName name="_11__123Graph_Xｸﾞﾗﾌ_4" localSheetId="4" hidden="1">#REF!</definedName>
    <definedName name="_11__123Graph_Xｸﾞﾗﾌ_4" localSheetId="3" hidden="1">#REF!</definedName>
    <definedName name="_11__123Graph_Xｸﾞﾗﾌ_4" hidden="1">#REF!</definedName>
    <definedName name="_112__123Graph_Xｸﾞﾗﾌ_5" localSheetId="1" hidden="1">#REF!</definedName>
    <definedName name="_112__123Graph_Xｸﾞﾗﾌ_5" localSheetId="7" hidden="1">#REF!</definedName>
    <definedName name="_112__123Graph_Xｸﾞﾗﾌ_5" localSheetId="2" hidden="1">#REF!</definedName>
    <definedName name="_112__123Graph_Xｸﾞﾗﾌ_5" localSheetId="4" hidden="1">#REF!</definedName>
    <definedName name="_112__123Graph_Xｸﾞﾗﾌ_5" localSheetId="3" hidden="1">#REF!</definedName>
    <definedName name="_112__123Graph_Xｸﾞﾗﾌ_5" hidden="1">#REF!</definedName>
    <definedName name="_116__123Graph_Xｸﾞﾗﾌ_1" localSheetId="1" hidden="1">#REF!</definedName>
    <definedName name="_116__123Graph_Xｸﾞﾗﾌ_1" localSheetId="7" hidden="1">#REF!</definedName>
    <definedName name="_116__123Graph_Xｸﾞﾗﾌ_1" localSheetId="2" hidden="1">#REF!</definedName>
    <definedName name="_116__123Graph_Xｸﾞﾗﾌ_1" localSheetId="4" hidden="1">#REF!</definedName>
    <definedName name="_116__123Graph_Xｸﾞﾗﾌ_1" localSheetId="3" hidden="1">#REF!</definedName>
    <definedName name="_116__123Graph_Xｸﾞﾗﾌ_1" hidden="1">#REF!</definedName>
    <definedName name="_11P3_" localSheetId="2" hidden="1">{#N/A,#N/A,FALSE,"特殊室（ＢＱ表）"}</definedName>
    <definedName name="_11P3_" localSheetId="3" hidden="1">{#N/A,#N/A,FALSE,"特殊室（ＢＱ表）"}</definedName>
    <definedName name="_11P3_" hidden="1">{#N/A,#N/A,FALSE,"特殊室（ＢＱ表）"}</definedName>
    <definedName name="_12__123Graph_A????_2" localSheetId="1" hidden="1">#REF!</definedName>
    <definedName name="_12__123Graph_A????_2" localSheetId="7" hidden="1">#REF!</definedName>
    <definedName name="_12__123Graph_A????_2" localSheetId="2" hidden="1">#REF!</definedName>
    <definedName name="_12__123Graph_A????_2" localSheetId="4" hidden="1">#REF!</definedName>
    <definedName name="_12__123Graph_A????_2" localSheetId="3" hidden="1">#REF!</definedName>
    <definedName name="_12__123Graph_A????_2" hidden="1">#REF!</definedName>
    <definedName name="_12__123Graph_Aｸﾞﾗﾌ_3" localSheetId="1" hidden="1">#REF!</definedName>
    <definedName name="_12__123Graph_Aｸﾞﾗﾌ_3" localSheetId="7" hidden="1">#REF!</definedName>
    <definedName name="_12__123Graph_Aｸﾞﾗﾌ_3" localSheetId="2" hidden="1">#REF!</definedName>
    <definedName name="_12__123Graph_Aｸﾞﾗﾌ_3" localSheetId="4" hidden="1">#REF!</definedName>
    <definedName name="_12__123Graph_Aｸﾞﾗﾌ_3" localSheetId="3" hidden="1">#REF!</definedName>
    <definedName name="_12__123Graph_Aｸﾞﾗﾌ_3" hidden="1">#REF!</definedName>
    <definedName name="_12__123Graph_Aｸﾞﾗﾌ_4" localSheetId="1" hidden="1">#REF!</definedName>
    <definedName name="_12__123Graph_Aｸﾞﾗﾌ_4" localSheetId="7" hidden="1">#REF!</definedName>
    <definedName name="_12__123Graph_Aｸﾞﾗﾌ_4" localSheetId="2" hidden="1">#REF!</definedName>
    <definedName name="_12__123Graph_Aｸﾞﾗﾌ_4" localSheetId="4" hidden="1">#REF!</definedName>
    <definedName name="_12__123Graph_Aｸﾞﾗﾌ_4" localSheetId="3" hidden="1">#REF!</definedName>
    <definedName name="_12__123Graph_Aｸﾞﾗﾌ_4" hidden="1">#REF!</definedName>
    <definedName name="_12__123Graph_Aｸﾞﾗﾌ_5" localSheetId="1" hidden="1">#REF!</definedName>
    <definedName name="_12__123Graph_Aｸﾞﾗﾌ_5" localSheetId="7" hidden="1">#REF!</definedName>
    <definedName name="_12__123Graph_Aｸﾞﾗﾌ_5" localSheetId="2" hidden="1">#REF!</definedName>
    <definedName name="_12__123Graph_Aｸﾞﾗﾌ_5" localSheetId="4" hidden="1">#REF!</definedName>
    <definedName name="_12__123Graph_Aｸﾞﾗﾌ_5" localSheetId="3" hidden="1">#REF!</definedName>
    <definedName name="_12__123Graph_Aｸﾞﾗﾌ_5" hidden="1">#REF!</definedName>
    <definedName name="_12__123Graph_X????_2" localSheetId="1" hidden="1">#REF!</definedName>
    <definedName name="_12__123Graph_X????_2" localSheetId="7" hidden="1">#REF!</definedName>
    <definedName name="_12__123Graph_X????_2" localSheetId="2" hidden="1">#REF!</definedName>
    <definedName name="_12__123Graph_X????_2" localSheetId="4" hidden="1">#REF!</definedName>
    <definedName name="_12__123Graph_X????_2" localSheetId="3" hidden="1">#REF!</definedName>
    <definedName name="_12__123Graph_X????_2" hidden="1">#REF!</definedName>
    <definedName name="_12__123Graph_Xｸﾞﾗﾌ_1" localSheetId="1" hidden="1">#REF!</definedName>
    <definedName name="_12__123Graph_Xｸﾞﾗﾌ_1" localSheetId="7" hidden="1">#REF!</definedName>
    <definedName name="_12__123Graph_Xｸﾞﾗﾌ_1" localSheetId="2" hidden="1">#REF!</definedName>
    <definedName name="_12__123Graph_Xｸﾞﾗﾌ_1" localSheetId="4" hidden="1">#REF!</definedName>
    <definedName name="_12__123Graph_Xｸﾞﾗﾌ_1" localSheetId="3" hidden="1">#REF!</definedName>
    <definedName name="_12__123Graph_Xｸﾞﾗﾌ_1" hidden="1">#REF!</definedName>
    <definedName name="_12__123Graph_Xｸﾞﾗﾌ_2" localSheetId="1" hidden="1">#REF!</definedName>
    <definedName name="_12__123Graph_Xｸﾞﾗﾌ_2" localSheetId="7" hidden="1">#REF!</definedName>
    <definedName name="_12__123Graph_Xｸﾞﾗﾌ_2" localSheetId="2" hidden="1">#REF!</definedName>
    <definedName name="_12__123Graph_Xｸﾞﾗﾌ_2" localSheetId="4" hidden="1">#REF!</definedName>
    <definedName name="_12__123Graph_Xｸﾞﾗﾌ_2" localSheetId="3" hidden="1">#REF!</definedName>
    <definedName name="_12__123Graph_Xｸﾞﾗﾌ_2" hidden="1">#REF!</definedName>
    <definedName name="_12__123Graph_Xｸﾞﾗﾌ_3" localSheetId="1" hidden="1">#REF!</definedName>
    <definedName name="_12__123Graph_Xｸﾞﾗﾌ_3" localSheetId="7" hidden="1">#REF!</definedName>
    <definedName name="_12__123Graph_Xｸﾞﾗﾌ_3" localSheetId="2" hidden="1">#REF!</definedName>
    <definedName name="_12__123Graph_Xｸﾞﾗﾌ_3" localSheetId="4" hidden="1">#REF!</definedName>
    <definedName name="_12__123Graph_Xｸﾞﾗﾌ_3" localSheetId="3" hidden="1">#REF!</definedName>
    <definedName name="_12__123Graph_Xｸﾞﾗﾌ_3" hidden="1">#REF!</definedName>
    <definedName name="_12__123Graph_Xｸﾞﾗﾌ_5" localSheetId="1" hidden="1">#REF!</definedName>
    <definedName name="_12__123Graph_Xｸﾞﾗﾌ_5" localSheetId="7" hidden="1">#REF!</definedName>
    <definedName name="_12__123Graph_Xｸﾞﾗﾌ_5" localSheetId="2" hidden="1">#REF!</definedName>
    <definedName name="_12__123Graph_Xｸﾞﾗﾌ_5" localSheetId="4" hidden="1">#REF!</definedName>
    <definedName name="_12__123Graph_Xｸﾞﾗﾌ_5" localSheetId="3" hidden="1">#REF!</definedName>
    <definedName name="_12__123Graph_Xｸﾞﾗﾌ_5" hidden="1">#REF!</definedName>
    <definedName name="_123321" hidden="1">#REF!</definedName>
    <definedName name="_12345" hidden="1">#REF!</definedName>
    <definedName name="_123678" hidden="1">#REF!</definedName>
    <definedName name="_124__123Graph_Xｸﾞﾗﾌ_2" localSheetId="1" hidden="1">#REF!</definedName>
    <definedName name="_124__123Graph_Xｸﾞﾗﾌ_2" localSheetId="7" hidden="1">#REF!</definedName>
    <definedName name="_124__123Graph_Xｸﾞﾗﾌ_2" localSheetId="2" hidden="1">#REF!</definedName>
    <definedName name="_124__123Graph_Xｸﾞﾗﾌ_2" localSheetId="4" hidden="1">#REF!</definedName>
    <definedName name="_124__123Graph_Xｸﾞﾗﾌ_2" localSheetId="3" hidden="1">#REF!</definedName>
    <definedName name="_124__123Graph_Xｸﾞﾗﾌ_2" hidden="1">#REF!</definedName>
    <definedName name="_13__123Graph_Aｸﾞﾗﾌ_2" localSheetId="1" hidden="1">#REF!</definedName>
    <definedName name="_13__123Graph_Aｸﾞﾗﾌ_2" localSheetId="7" hidden="1">#REF!</definedName>
    <definedName name="_13__123Graph_Aｸﾞﾗﾌ_2" localSheetId="2" hidden="1">#REF!</definedName>
    <definedName name="_13__123Graph_Aｸﾞﾗﾌ_2" localSheetId="4" hidden="1">#REF!</definedName>
    <definedName name="_13__123Graph_Aｸﾞﾗﾌ_2" localSheetId="3" hidden="1">#REF!</definedName>
    <definedName name="_13__123Graph_Aｸﾞﾗﾌ_2" hidden="1">#REF!</definedName>
    <definedName name="_13__123Graph_Aｸﾞﾗﾌ_3" localSheetId="1" hidden="1">#REF!</definedName>
    <definedName name="_13__123Graph_Aｸﾞﾗﾌ_3" localSheetId="7" hidden="1">#REF!</definedName>
    <definedName name="_13__123Graph_Aｸﾞﾗﾌ_3" localSheetId="2" hidden="1">#REF!</definedName>
    <definedName name="_13__123Graph_Aｸﾞﾗﾌ_3" localSheetId="4" hidden="1">#REF!</definedName>
    <definedName name="_13__123Graph_Aｸﾞﾗﾌ_3" localSheetId="3" hidden="1">#REF!</definedName>
    <definedName name="_13__123Graph_Aｸﾞﾗﾌ_3" hidden="1">#REF!</definedName>
    <definedName name="_13__123Graph_Aｸﾞﾗﾌ_4" localSheetId="1" hidden="1">#REF!</definedName>
    <definedName name="_13__123Graph_Aｸﾞﾗﾌ_4" localSheetId="7" hidden="1">#REF!</definedName>
    <definedName name="_13__123Graph_Aｸﾞﾗﾌ_4" localSheetId="2" hidden="1">#REF!</definedName>
    <definedName name="_13__123Graph_Aｸﾞﾗﾌ_4" localSheetId="4" hidden="1">#REF!</definedName>
    <definedName name="_13__123Graph_Aｸﾞﾗﾌ_4" localSheetId="3" hidden="1">#REF!</definedName>
    <definedName name="_13__123Graph_Aｸﾞﾗﾌ_4" hidden="1">#REF!</definedName>
    <definedName name="_13__123Graph_Aｸﾞﾗﾌ_5" localSheetId="1" hidden="1">#REF!</definedName>
    <definedName name="_13__123Graph_Aｸﾞﾗﾌ_5" localSheetId="7" hidden="1">#REF!</definedName>
    <definedName name="_13__123Graph_Aｸﾞﾗﾌ_5" localSheetId="2" hidden="1">#REF!</definedName>
    <definedName name="_13__123Graph_Aｸﾞﾗﾌ_5" localSheetId="4" hidden="1">#REF!</definedName>
    <definedName name="_13__123Graph_Aｸﾞﾗﾌ_5" localSheetId="3" hidden="1">#REF!</definedName>
    <definedName name="_13__123Graph_Aｸﾞﾗﾌ_5" hidden="1">#REF!</definedName>
    <definedName name="_13__123Graph_X????_3" localSheetId="1" hidden="1">#REF!</definedName>
    <definedName name="_13__123Graph_X????_3" localSheetId="7" hidden="1">#REF!</definedName>
    <definedName name="_13__123Graph_X????_3" localSheetId="2" hidden="1">#REF!</definedName>
    <definedName name="_13__123Graph_X????_3" localSheetId="4" hidden="1">#REF!</definedName>
    <definedName name="_13__123Graph_X????_3" localSheetId="3" hidden="1">#REF!</definedName>
    <definedName name="_13__123Graph_X????_3" hidden="1">#REF!</definedName>
    <definedName name="_13__123Graph_Xｸﾞﾗﾌ_3" localSheetId="1" hidden="1">#REF!</definedName>
    <definedName name="_13__123Graph_Xｸﾞﾗﾌ_3" localSheetId="7" hidden="1">#REF!</definedName>
    <definedName name="_13__123Graph_Xｸﾞﾗﾌ_3" localSheetId="2" hidden="1">#REF!</definedName>
    <definedName name="_13__123Graph_Xｸﾞﾗﾌ_3" localSheetId="4" hidden="1">#REF!</definedName>
    <definedName name="_13__123Graph_Xｸﾞﾗﾌ_3" localSheetId="3" hidden="1">#REF!</definedName>
    <definedName name="_13__123Graph_Xｸﾞﾗﾌ_3" hidden="1">#REF!</definedName>
    <definedName name="_13__123Graph_Xｸﾞﾗﾌ_4" localSheetId="1" hidden="1">#REF!</definedName>
    <definedName name="_13__123Graph_Xｸﾞﾗﾌ_4" localSheetId="7" hidden="1">#REF!</definedName>
    <definedName name="_13__123Graph_Xｸﾞﾗﾌ_4" localSheetId="2" hidden="1">#REF!</definedName>
    <definedName name="_13__123Graph_Xｸﾞﾗﾌ_4" localSheetId="4" hidden="1">#REF!</definedName>
    <definedName name="_13__123Graph_Xｸﾞﾗﾌ_4" localSheetId="3" hidden="1">#REF!</definedName>
    <definedName name="_13__123Graph_Xｸﾞﾗﾌ_4" hidden="1">#REF!</definedName>
    <definedName name="_132__123Graph_Xｸﾞﾗﾌ_3" localSheetId="1" hidden="1">#REF!</definedName>
    <definedName name="_132__123Graph_Xｸﾞﾗﾌ_3" localSheetId="7" hidden="1">#REF!</definedName>
    <definedName name="_132__123Graph_Xｸﾞﾗﾌ_3" localSheetId="2" hidden="1">#REF!</definedName>
    <definedName name="_132__123Graph_Xｸﾞﾗﾌ_3" localSheetId="4" hidden="1">#REF!</definedName>
    <definedName name="_132__123Graph_Xｸﾞﾗﾌ_3" localSheetId="3" hidden="1">#REF!</definedName>
    <definedName name="_132__123Graph_Xｸﾞﾗﾌ_3" hidden="1">#REF!</definedName>
    <definedName name="_14__123Graph_Aｸﾞﾗﾌ_3" localSheetId="1" hidden="1">#REF!</definedName>
    <definedName name="_14__123Graph_Aｸﾞﾗﾌ_3" localSheetId="7" hidden="1">#REF!</definedName>
    <definedName name="_14__123Graph_Aｸﾞﾗﾌ_3" localSheetId="2" hidden="1">#REF!</definedName>
    <definedName name="_14__123Graph_Aｸﾞﾗﾌ_3" localSheetId="4" hidden="1">#REF!</definedName>
    <definedName name="_14__123Graph_Aｸﾞﾗﾌ_3" localSheetId="3" hidden="1">#REF!</definedName>
    <definedName name="_14__123Graph_Aｸﾞﾗﾌ_3" hidden="1">#REF!</definedName>
    <definedName name="_14__123Graph_Aｸﾞﾗﾌ_4" localSheetId="1" hidden="1">#REF!</definedName>
    <definedName name="_14__123Graph_Aｸﾞﾗﾌ_4" localSheetId="7" hidden="1">#REF!</definedName>
    <definedName name="_14__123Graph_Aｸﾞﾗﾌ_4" localSheetId="2" hidden="1">#REF!</definedName>
    <definedName name="_14__123Graph_Aｸﾞﾗﾌ_4" localSheetId="4" hidden="1">#REF!</definedName>
    <definedName name="_14__123Graph_Aｸﾞﾗﾌ_4" localSheetId="3" hidden="1">#REF!</definedName>
    <definedName name="_14__123Graph_Aｸﾞﾗﾌ_4" hidden="1">#REF!</definedName>
    <definedName name="_14__123Graph_Aｸﾞﾗﾌ_5" hidden="1">#REF!</definedName>
    <definedName name="_14__123Graph_X????_1" localSheetId="1" hidden="1">#REF!</definedName>
    <definedName name="_14__123Graph_X????_1" localSheetId="7" hidden="1">#REF!</definedName>
    <definedName name="_14__123Graph_X????_1" localSheetId="2" hidden="1">#REF!</definedName>
    <definedName name="_14__123Graph_X????_1" localSheetId="4" hidden="1">#REF!</definedName>
    <definedName name="_14__123Graph_X????_1" localSheetId="3" hidden="1">#REF!</definedName>
    <definedName name="_14__123Graph_X????_1" hidden="1">#REF!</definedName>
    <definedName name="_14__123Graph_X????_4" localSheetId="1" hidden="1">#REF!</definedName>
    <definedName name="_14__123Graph_X????_4" localSheetId="7" hidden="1">#REF!</definedName>
    <definedName name="_14__123Graph_X????_4" localSheetId="2" hidden="1">#REF!</definedName>
    <definedName name="_14__123Graph_X????_4" localSheetId="4" hidden="1">#REF!</definedName>
    <definedName name="_14__123Graph_X????_4" localSheetId="3" hidden="1">#REF!</definedName>
    <definedName name="_14__123Graph_X????_4" hidden="1">#REF!</definedName>
    <definedName name="_14__123Graph_Xｸﾞﾗﾌ_2" localSheetId="1" hidden="1">#REF!</definedName>
    <definedName name="_14__123Graph_Xｸﾞﾗﾌ_2" localSheetId="7" hidden="1">#REF!</definedName>
    <definedName name="_14__123Graph_Xｸﾞﾗﾌ_2" localSheetId="2" hidden="1">#REF!</definedName>
    <definedName name="_14__123Graph_Xｸﾞﾗﾌ_2" localSheetId="4" hidden="1">#REF!</definedName>
    <definedName name="_14__123Graph_Xｸﾞﾗﾌ_2" localSheetId="3" hidden="1">#REF!</definedName>
    <definedName name="_14__123Graph_Xｸﾞﾗﾌ_2" hidden="1">#REF!</definedName>
    <definedName name="_14__123Graph_Xｸﾞﾗﾌ_4" localSheetId="1" hidden="1">#REF!</definedName>
    <definedName name="_14__123Graph_Xｸﾞﾗﾌ_4" localSheetId="7" hidden="1">#REF!</definedName>
    <definedName name="_14__123Graph_Xｸﾞﾗﾌ_4" localSheetId="2" hidden="1">#REF!</definedName>
    <definedName name="_14__123Graph_Xｸﾞﾗﾌ_4" localSheetId="4" hidden="1">#REF!</definedName>
    <definedName name="_14__123Graph_Xｸﾞﾗﾌ_4" localSheetId="3" hidden="1">#REF!</definedName>
    <definedName name="_14__123Graph_Xｸﾞﾗﾌ_4" hidden="1">#REF!</definedName>
    <definedName name="_14__123Graph_Xｸﾞﾗﾌ_5" localSheetId="1" hidden="1">#REF!</definedName>
    <definedName name="_14__123Graph_Xｸﾞﾗﾌ_5" localSheetId="7" hidden="1">#REF!</definedName>
    <definedName name="_14__123Graph_Xｸﾞﾗﾌ_5" localSheetId="2" hidden="1">#REF!</definedName>
    <definedName name="_14__123Graph_Xｸﾞﾗﾌ_5" localSheetId="4" hidden="1">#REF!</definedName>
    <definedName name="_14__123Graph_Xｸﾞﾗﾌ_5" localSheetId="3" hidden="1">#REF!</definedName>
    <definedName name="_14__123Graph_Xｸﾞﾗﾌ_5" hidden="1">#REF!</definedName>
    <definedName name="_140__123Graph_Xｸﾞﾗﾌ_4" localSheetId="1" hidden="1">#REF!</definedName>
    <definedName name="_140__123Graph_Xｸﾞﾗﾌ_4" localSheetId="7" hidden="1">#REF!</definedName>
    <definedName name="_140__123Graph_Xｸﾞﾗﾌ_4" localSheetId="2" hidden="1">#REF!</definedName>
    <definedName name="_140__123Graph_Xｸﾞﾗﾌ_4" localSheetId="4" hidden="1">#REF!</definedName>
    <definedName name="_140__123Graph_Xｸﾞﾗﾌ_4" localSheetId="3" hidden="1">#REF!</definedName>
    <definedName name="_140__123Graph_Xｸﾞﾗﾌ_4" hidden="1">#REF!</definedName>
    <definedName name="_148__123Graph_Xｸﾞﾗﾌ_5" localSheetId="1" hidden="1">#REF!</definedName>
    <definedName name="_148__123Graph_Xｸﾞﾗﾌ_5" localSheetId="7" hidden="1">#REF!</definedName>
    <definedName name="_148__123Graph_Xｸﾞﾗﾌ_5" localSheetId="2" hidden="1">#REF!</definedName>
    <definedName name="_148__123Graph_Xｸﾞﾗﾌ_5" localSheetId="4" hidden="1">#REF!</definedName>
    <definedName name="_148__123Graph_Xｸﾞﾗﾌ_5" localSheetId="3" hidden="1">#REF!</definedName>
    <definedName name="_148__123Graph_Xｸﾞﾗﾌ_5" hidden="1">#REF!</definedName>
    <definedName name="_15__123Graph_Aｸﾞﾗﾌ_4" localSheetId="1" hidden="1">#REF!</definedName>
    <definedName name="_15__123Graph_Aｸﾞﾗﾌ_4" localSheetId="7" hidden="1">#REF!</definedName>
    <definedName name="_15__123Graph_Aｸﾞﾗﾌ_4" localSheetId="2" hidden="1">#REF!</definedName>
    <definedName name="_15__123Graph_Aｸﾞﾗﾌ_4" localSheetId="4" hidden="1">#REF!</definedName>
    <definedName name="_15__123Graph_Aｸﾞﾗﾌ_4" localSheetId="3" hidden="1">#REF!</definedName>
    <definedName name="_15__123Graph_Aｸﾞﾗﾌ_4" hidden="1">#REF!</definedName>
    <definedName name="_15__123Graph_X????_1" hidden="1">#REF!</definedName>
    <definedName name="_15__123Graph_X????_2" localSheetId="1" hidden="1">#REF!</definedName>
    <definedName name="_15__123Graph_X????_2" localSheetId="7" hidden="1">#REF!</definedName>
    <definedName name="_15__123Graph_X????_2" localSheetId="2" hidden="1">#REF!</definedName>
    <definedName name="_15__123Graph_X????_2" localSheetId="4" hidden="1">#REF!</definedName>
    <definedName name="_15__123Graph_X????_2" localSheetId="3" hidden="1">#REF!</definedName>
    <definedName name="_15__123Graph_X????_2" hidden="1">#REF!</definedName>
    <definedName name="_15__123Graph_X????_5" localSheetId="1" hidden="1">#REF!</definedName>
    <definedName name="_15__123Graph_X????_5" localSheetId="7" hidden="1">#REF!</definedName>
    <definedName name="_15__123Graph_X????_5" localSheetId="2" hidden="1">#REF!</definedName>
    <definedName name="_15__123Graph_X????_5" localSheetId="4" hidden="1">#REF!</definedName>
    <definedName name="_15__123Graph_X????_5" localSheetId="3" hidden="1">#REF!</definedName>
    <definedName name="_15__123Graph_X????_5" hidden="1">#REF!</definedName>
    <definedName name="_15__123Graph_Xｸﾞﾗﾌ_5" localSheetId="1" hidden="1">#REF!</definedName>
    <definedName name="_15__123Graph_Xｸﾞﾗﾌ_5" localSheetId="7" hidden="1">#REF!</definedName>
    <definedName name="_15__123Graph_Xｸﾞﾗﾌ_5" localSheetId="2" hidden="1">#REF!</definedName>
    <definedName name="_15__123Graph_Xｸﾞﾗﾌ_5" localSheetId="4" hidden="1">#REF!</definedName>
    <definedName name="_15__123Graph_Xｸﾞﾗﾌ_5" localSheetId="3" hidden="1">#REF!</definedName>
    <definedName name="_15__123Graph_Xｸﾞﾗﾌ_5" hidden="1">#REF!</definedName>
    <definedName name="_16__123Graph_Aｸﾞﾗﾌ_4" localSheetId="1" hidden="1">#REF!</definedName>
    <definedName name="_16__123Graph_Aｸﾞﾗﾌ_4" localSheetId="7" hidden="1">#REF!</definedName>
    <definedName name="_16__123Graph_Aｸﾞﾗﾌ_4" localSheetId="2" hidden="1">#REF!</definedName>
    <definedName name="_16__123Graph_Aｸﾞﾗﾌ_4" localSheetId="4" hidden="1">#REF!</definedName>
    <definedName name="_16__123Graph_Aｸﾞﾗﾌ_4" localSheetId="3" hidden="1">#REF!</definedName>
    <definedName name="_16__123Graph_Aｸﾞﾗﾌ_4" hidden="1">#REF!</definedName>
    <definedName name="_16__123Graph_Aｸﾞﾗﾌ_5" localSheetId="1" hidden="1">#REF!</definedName>
    <definedName name="_16__123Graph_Aｸﾞﾗﾌ_5" localSheetId="7" hidden="1">#REF!</definedName>
    <definedName name="_16__123Graph_Aｸﾞﾗﾌ_5" localSheetId="2" hidden="1">#REF!</definedName>
    <definedName name="_16__123Graph_Aｸﾞﾗﾌ_5" localSheetId="4" hidden="1">#REF!</definedName>
    <definedName name="_16__123Graph_Aｸﾞﾗﾌ_5" localSheetId="3" hidden="1">#REF!</definedName>
    <definedName name="_16__123Graph_Aｸﾞﾗﾌ_5" hidden="1">#REF!</definedName>
    <definedName name="_16__123Graph_X????_2" hidden="1">#REF!</definedName>
    <definedName name="_16__123Graph_X????_3" localSheetId="1" hidden="1">#REF!</definedName>
    <definedName name="_16__123Graph_X????_3" localSheetId="7" hidden="1">#REF!</definedName>
    <definedName name="_16__123Graph_X????_3" localSheetId="2" hidden="1">#REF!</definedName>
    <definedName name="_16__123Graph_X????_3" localSheetId="4" hidden="1">#REF!</definedName>
    <definedName name="_16__123Graph_X????_3" localSheetId="3" hidden="1">#REF!</definedName>
    <definedName name="_16__123Graph_X????_3" hidden="1">#REF!</definedName>
    <definedName name="_16__123Graph_Xｸﾞﾗﾌ_1" localSheetId="1" hidden="1">#REF!</definedName>
    <definedName name="_16__123Graph_Xｸﾞﾗﾌ_1" localSheetId="7" hidden="1">#REF!</definedName>
    <definedName name="_16__123Graph_Xｸﾞﾗﾌ_1" localSheetId="2" hidden="1">#REF!</definedName>
    <definedName name="_16__123Graph_Xｸﾞﾗﾌ_1" localSheetId="4" hidden="1">#REF!</definedName>
    <definedName name="_16__123Graph_Xｸﾞﾗﾌ_1" localSheetId="3" hidden="1">#REF!</definedName>
    <definedName name="_16__123Graph_Xｸﾞﾗﾌ_1" hidden="1">#REF!</definedName>
    <definedName name="_16__123Graph_Xｸﾞﾗﾌ_3" localSheetId="1" hidden="1">#REF!</definedName>
    <definedName name="_16__123Graph_Xｸﾞﾗﾌ_3" localSheetId="7" hidden="1">#REF!</definedName>
    <definedName name="_16__123Graph_Xｸﾞﾗﾌ_3" localSheetId="2" hidden="1">#REF!</definedName>
    <definedName name="_16__123Graph_Xｸﾞﾗﾌ_3" localSheetId="4" hidden="1">#REF!</definedName>
    <definedName name="_16__123Graph_Xｸﾞﾗﾌ_3" localSheetId="3" hidden="1">#REF!</definedName>
    <definedName name="_16__123Graph_Xｸﾞﾗﾌ_3" hidden="1">#REF!</definedName>
    <definedName name="_17__123Graph_A????_1" localSheetId="1" hidden="1">#REF!</definedName>
    <definedName name="_17__123Graph_A????_1" localSheetId="7" hidden="1">#REF!</definedName>
    <definedName name="_17__123Graph_A????_1" localSheetId="2" hidden="1">#REF!</definedName>
    <definedName name="_17__123Graph_A????_1" localSheetId="4" hidden="1">#REF!</definedName>
    <definedName name="_17__123Graph_A????_1" localSheetId="3" hidden="1">#REF!</definedName>
    <definedName name="_17__123Graph_A????_1" hidden="1">#REF!</definedName>
    <definedName name="_17__123Graph_A????_3" localSheetId="1" hidden="1">#REF!</definedName>
    <definedName name="_17__123Graph_A????_3" localSheetId="7" hidden="1">#REF!</definedName>
    <definedName name="_17__123Graph_A????_3" localSheetId="2" hidden="1">#REF!</definedName>
    <definedName name="_17__123Graph_A????_3" localSheetId="4" hidden="1">#REF!</definedName>
    <definedName name="_17__123Graph_A????_3" localSheetId="3" hidden="1">#REF!</definedName>
    <definedName name="_17__123Graph_A????_3" hidden="1">#REF!</definedName>
    <definedName name="_17__123Graph_Aｸﾞﾗﾌ_3" localSheetId="1" hidden="1">#REF!</definedName>
    <definedName name="_17__123Graph_Aｸﾞﾗﾌ_3" localSheetId="7" hidden="1">#REF!</definedName>
    <definedName name="_17__123Graph_Aｸﾞﾗﾌ_3" localSheetId="2" hidden="1">#REF!</definedName>
    <definedName name="_17__123Graph_Aｸﾞﾗﾌ_3" localSheetId="4" hidden="1">#REF!</definedName>
    <definedName name="_17__123Graph_Aｸﾞﾗﾌ_3" localSheetId="3" hidden="1">#REF!</definedName>
    <definedName name="_17__123Graph_Aｸﾞﾗﾌ_3" hidden="1">#REF!</definedName>
    <definedName name="_17__123Graph_Aｸﾞﾗﾌ_4" localSheetId="1" hidden="1">#REF!</definedName>
    <definedName name="_17__123Graph_Aｸﾞﾗﾌ_4" localSheetId="7" hidden="1">#REF!</definedName>
    <definedName name="_17__123Graph_Aｸﾞﾗﾌ_4" localSheetId="2" hidden="1">#REF!</definedName>
    <definedName name="_17__123Graph_Aｸﾞﾗﾌ_4" localSheetId="4" hidden="1">#REF!</definedName>
    <definedName name="_17__123Graph_Aｸﾞﾗﾌ_4" localSheetId="3" hidden="1">#REF!</definedName>
    <definedName name="_17__123Graph_Aｸﾞﾗﾌ_4" hidden="1">#REF!</definedName>
    <definedName name="_17__123Graph_Aｸﾞﾗﾌ_5" localSheetId="1" hidden="1">#REF!</definedName>
    <definedName name="_17__123Graph_Aｸﾞﾗﾌ_5" localSheetId="7" hidden="1">#REF!</definedName>
    <definedName name="_17__123Graph_Aｸﾞﾗﾌ_5" localSheetId="2" hidden="1">#REF!</definedName>
    <definedName name="_17__123Graph_Aｸﾞﾗﾌ_5" localSheetId="4" hidden="1">#REF!</definedName>
    <definedName name="_17__123Graph_Aｸﾞﾗﾌ_5" localSheetId="3" hidden="1">#REF!</definedName>
    <definedName name="_17__123Graph_Aｸﾞﾗﾌ_5" hidden="1">#REF!</definedName>
    <definedName name="_17__123Graph_X????_3" hidden="1">#REF!</definedName>
    <definedName name="_17__123Graph_X????_4" localSheetId="1" hidden="1">#REF!</definedName>
    <definedName name="_17__123Graph_X????_4" localSheetId="7" hidden="1">#REF!</definedName>
    <definedName name="_17__123Graph_X????_4" localSheetId="2" hidden="1">#REF!</definedName>
    <definedName name="_17__123Graph_X????_4" localSheetId="4" hidden="1">#REF!</definedName>
    <definedName name="_17__123Graph_X????_4" localSheetId="3" hidden="1">#REF!</definedName>
    <definedName name="_17__123Graph_X????_4" hidden="1">#REF!</definedName>
    <definedName name="_17__123Graph_Xｸﾞﾗﾌ_2" localSheetId="1" hidden="1">#REF!</definedName>
    <definedName name="_17__123Graph_Xｸﾞﾗﾌ_2" localSheetId="7" hidden="1">#REF!</definedName>
    <definedName name="_17__123Graph_Xｸﾞﾗﾌ_2" localSheetId="2" hidden="1">#REF!</definedName>
    <definedName name="_17__123Graph_Xｸﾞﾗﾌ_2" localSheetId="4" hidden="1">#REF!</definedName>
    <definedName name="_17__123Graph_Xｸﾞﾗﾌ_2" localSheetId="3" hidden="1">#REF!</definedName>
    <definedName name="_17__123Graph_Xｸﾞﾗﾌ_2" hidden="1">#REF!</definedName>
    <definedName name="_17a1_" localSheetId="15" hidden="1">{"'Sheet1'!$L$16"}</definedName>
    <definedName name="_17a1_" localSheetId="12" hidden="1">{"'Sheet1'!$L$16"}</definedName>
    <definedName name="_17a1_" localSheetId="13" hidden="1">{"'Sheet1'!$L$16"}</definedName>
    <definedName name="_17a1_" localSheetId="14" hidden="1">{"'Sheet1'!$L$16"}</definedName>
    <definedName name="_17a1_" localSheetId="2" hidden="1">{"'Sheet1'!$L$16"}</definedName>
    <definedName name="_17a1_" localSheetId="3" hidden="1">{"'Sheet1'!$L$16"}</definedName>
    <definedName name="_17a1_" hidden="1">{"'Sheet1'!$L$16"}</definedName>
    <definedName name="_18__123Graph_X????_4" hidden="1">#REF!</definedName>
    <definedName name="_18__123Graph_X????_5" localSheetId="1" hidden="1">#REF!</definedName>
    <definedName name="_18__123Graph_X????_5" localSheetId="7" hidden="1">#REF!</definedName>
    <definedName name="_18__123Graph_X????_5" localSheetId="2" hidden="1">#REF!</definedName>
    <definedName name="_18__123Graph_X????_5" localSheetId="4" hidden="1">#REF!</definedName>
    <definedName name="_18__123Graph_X????_5" localSheetId="3" hidden="1">#REF!</definedName>
    <definedName name="_18__123Graph_X????_5" hidden="1">#REF!</definedName>
    <definedName name="_18__123Graph_Xｸﾞﾗﾌ_1" localSheetId="1" hidden="1">#REF!</definedName>
    <definedName name="_18__123Graph_Xｸﾞﾗﾌ_1" localSheetId="7" hidden="1">#REF!</definedName>
    <definedName name="_18__123Graph_Xｸﾞﾗﾌ_1" localSheetId="2" hidden="1">#REF!</definedName>
    <definedName name="_18__123Graph_Xｸﾞﾗﾌ_1" localSheetId="4" hidden="1">#REF!</definedName>
    <definedName name="_18__123Graph_Xｸﾞﾗﾌ_1" localSheetId="3" hidden="1">#REF!</definedName>
    <definedName name="_18__123Graph_Xｸﾞﾗﾌ_1" hidden="1">#REF!</definedName>
    <definedName name="_18__123Graph_Xｸﾞﾗﾌ_2" localSheetId="1" hidden="1">#REF!</definedName>
    <definedName name="_18__123Graph_Xｸﾞﾗﾌ_2" localSheetId="7" hidden="1">#REF!</definedName>
    <definedName name="_18__123Graph_Xｸﾞﾗﾌ_2" localSheetId="2" hidden="1">#REF!</definedName>
    <definedName name="_18__123Graph_Xｸﾞﾗﾌ_2" localSheetId="4" hidden="1">#REF!</definedName>
    <definedName name="_18__123Graph_Xｸﾞﾗﾌ_2" localSheetId="3" hidden="1">#REF!</definedName>
    <definedName name="_18__123Graph_Xｸﾞﾗﾌ_2" hidden="1">#REF!</definedName>
    <definedName name="_18__123Graph_Xｸﾞﾗﾌ_3" localSheetId="1" hidden="1">#REF!</definedName>
    <definedName name="_18__123Graph_Xｸﾞﾗﾌ_3" localSheetId="7" hidden="1">#REF!</definedName>
    <definedName name="_18__123Graph_Xｸﾞﾗﾌ_3" localSheetId="2" hidden="1">#REF!</definedName>
    <definedName name="_18__123Graph_Xｸﾞﾗﾌ_3" localSheetId="4" hidden="1">#REF!</definedName>
    <definedName name="_18__123Graph_Xｸﾞﾗﾌ_3" localSheetId="3" hidden="1">#REF!</definedName>
    <definedName name="_18__123Graph_Xｸﾞﾗﾌ_3" hidden="1">#REF!</definedName>
    <definedName name="_18__123Graph_Xｸﾞﾗﾌ_4" localSheetId="1" hidden="1">#REF!</definedName>
    <definedName name="_18__123Graph_Xｸﾞﾗﾌ_4" localSheetId="7" hidden="1">#REF!</definedName>
    <definedName name="_18__123Graph_Xｸﾞﾗﾌ_4" localSheetId="2" hidden="1">#REF!</definedName>
    <definedName name="_18__123Graph_Xｸﾞﾗﾌ_4" localSheetId="4" hidden="1">#REF!</definedName>
    <definedName name="_18__123Graph_Xｸﾞﾗﾌ_4" localSheetId="3" hidden="1">#REF!</definedName>
    <definedName name="_18__123Graph_Xｸﾞﾗﾌ_4" hidden="1">#REF!</definedName>
    <definedName name="_19__123Graph_Aｸﾞﾗﾌ_5" localSheetId="1" hidden="1">#REF!</definedName>
    <definedName name="_19__123Graph_Aｸﾞﾗﾌ_5" localSheetId="7" hidden="1">#REF!</definedName>
    <definedName name="_19__123Graph_Aｸﾞﾗﾌ_5" localSheetId="2" hidden="1">#REF!</definedName>
    <definedName name="_19__123Graph_Aｸﾞﾗﾌ_5" localSheetId="4" hidden="1">#REF!</definedName>
    <definedName name="_19__123Graph_Aｸﾞﾗﾌ_5" localSheetId="3" hidden="1">#REF!</definedName>
    <definedName name="_19__123Graph_Aｸﾞﾗﾌ_5" hidden="1">#REF!</definedName>
    <definedName name="_19__123Graph_X????_5" hidden="1">#REF!</definedName>
    <definedName name="_19__123Graph_Xｸﾞﾗﾌ_1" localSheetId="1" hidden="1">#REF!</definedName>
    <definedName name="_19__123Graph_Xｸﾞﾗﾌ_1" localSheetId="7" hidden="1">#REF!</definedName>
    <definedName name="_19__123Graph_Xｸﾞﾗﾌ_1" localSheetId="2" hidden="1">#REF!</definedName>
    <definedName name="_19__123Graph_Xｸﾞﾗﾌ_1" localSheetId="4" hidden="1">#REF!</definedName>
    <definedName name="_19__123Graph_Xｸﾞﾗﾌ_1" localSheetId="3" hidden="1">#REF!</definedName>
    <definedName name="_19__123Graph_Xｸﾞﾗﾌ_1" hidden="1">#REF!</definedName>
    <definedName name="_19__123Graph_Xｸﾞﾗﾌ_4" localSheetId="1" hidden="1">#REF!</definedName>
    <definedName name="_19__123Graph_Xｸﾞﾗﾌ_4" localSheetId="7" hidden="1">#REF!</definedName>
    <definedName name="_19__123Graph_Xｸﾞﾗﾌ_4" localSheetId="2" hidden="1">#REF!</definedName>
    <definedName name="_19__123Graph_Xｸﾞﾗﾌ_4" localSheetId="4" hidden="1">#REF!</definedName>
    <definedName name="_19__123Graph_Xｸﾞﾗﾌ_4" localSheetId="3" hidden="1">#REF!</definedName>
    <definedName name="_19__123Graph_Xｸﾞﾗﾌ_4" hidden="1">#REF!</definedName>
    <definedName name="_1P3_" localSheetId="2" hidden="1">{#N/A,#N/A,FALSE,"特殊室（ＢＱ表）"}</definedName>
    <definedName name="_1P3_" localSheetId="3" hidden="1">{#N/A,#N/A,FALSE,"特殊室（ＢＱ表）"}</definedName>
    <definedName name="_1P3_" hidden="1">{#N/A,#N/A,FALSE,"特殊室（ＢＱ表）"}</definedName>
    <definedName name="_2__123Graph_A????_2" localSheetId="1" hidden="1">#REF!</definedName>
    <definedName name="_2__123Graph_A????_2" localSheetId="7" hidden="1">#REF!</definedName>
    <definedName name="_2__123Graph_A????_2" localSheetId="2" hidden="1">#REF!</definedName>
    <definedName name="_2__123Graph_A????_2" localSheetId="4" hidden="1">#REF!</definedName>
    <definedName name="_2__123Graph_A????_2" localSheetId="3" hidden="1">#REF!</definedName>
    <definedName name="_2__123Graph_A????_2" hidden="1">#REF!</definedName>
    <definedName name="_2__123Graph_Aｸﾞﾗﾌ_1" localSheetId="1" hidden="1">#REF!</definedName>
    <definedName name="_2__123Graph_Aｸﾞﾗﾌ_1" localSheetId="7" hidden="1">#REF!</definedName>
    <definedName name="_2__123Graph_Aｸﾞﾗﾌ_1" localSheetId="2" hidden="1">#REF!</definedName>
    <definedName name="_2__123Graph_Aｸﾞﾗﾌ_1" localSheetId="4" hidden="1">#REF!</definedName>
    <definedName name="_2__123Graph_Aｸﾞﾗﾌ_1" localSheetId="3" hidden="1">#REF!</definedName>
    <definedName name="_2__123Graph_Aｸﾞﾗﾌ_1" hidden="1">#REF!</definedName>
    <definedName name="_2__123Graph_Aｸﾞﾗﾌ_2" localSheetId="1" hidden="1">#REF!</definedName>
    <definedName name="_2__123Graph_Aｸﾞﾗﾌ_2" localSheetId="7" hidden="1">#REF!</definedName>
    <definedName name="_2__123Graph_Aｸﾞﾗﾌ_2" localSheetId="2" hidden="1">#REF!</definedName>
    <definedName name="_2__123Graph_Aｸﾞﾗﾌ_2" localSheetId="4" hidden="1">#REF!</definedName>
    <definedName name="_2__123Graph_Aｸﾞﾗﾌ_2" localSheetId="3" hidden="1">#REF!</definedName>
    <definedName name="_2__123Graph_Aｸﾞﾗﾌ_2" hidden="1">#REF!</definedName>
    <definedName name="_20__123Graph_Aｸﾞﾗﾌ_5" localSheetId="1" hidden="1">#REF!</definedName>
    <definedName name="_20__123Graph_Aｸﾞﾗﾌ_5" localSheetId="7" hidden="1">#REF!</definedName>
    <definedName name="_20__123Graph_Aｸﾞﾗﾌ_5" localSheetId="2" hidden="1">#REF!</definedName>
    <definedName name="_20__123Graph_Aｸﾞﾗﾌ_5" localSheetId="4" hidden="1">#REF!</definedName>
    <definedName name="_20__123Graph_Aｸﾞﾗﾌ_5" localSheetId="3" hidden="1">#REF!</definedName>
    <definedName name="_20__123Graph_Aｸﾞﾗﾌ_5" hidden="1">#REF!</definedName>
    <definedName name="_20__123Graph_Xｸﾞﾗﾌ_1" localSheetId="1" hidden="1">#REF!</definedName>
    <definedName name="_20__123Graph_Xｸﾞﾗﾌ_1" localSheetId="7" hidden="1">#REF!</definedName>
    <definedName name="_20__123Graph_Xｸﾞﾗﾌ_1" localSheetId="2" hidden="1">#REF!</definedName>
    <definedName name="_20__123Graph_Xｸﾞﾗﾌ_1" localSheetId="4" hidden="1">#REF!</definedName>
    <definedName name="_20__123Graph_Xｸﾞﾗﾌ_1" localSheetId="3" hidden="1">#REF!</definedName>
    <definedName name="_20__123Graph_Xｸﾞﾗﾌ_1" hidden="1">#REF!</definedName>
    <definedName name="_20__123Graph_Xｸﾞﾗﾌ_2" localSheetId="1" hidden="1">#REF!</definedName>
    <definedName name="_20__123Graph_Xｸﾞﾗﾌ_2" localSheetId="7" hidden="1">#REF!</definedName>
    <definedName name="_20__123Graph_Xｸﾞﾗﾌ_2" localSheetId="2" hidden="1">#REF!</definedName>
    <definedName name="_20__123Graph_Xｸﾞﾗﾌ_2" localSheetId="4" hidden="1">#REF!</definedName>
    <definedName name="_20__123Graph_Xｸﾞﾗﾌ_2" localSheetId="3" hidden="1">#REF!</definedName>
    <definedName name="_20__123Graph_Xｸﾞﾗﾌ_2" hidden="1">#REF!</definedName>
    <definedName name="_20__123Graph_Xｸﾞﾗﾌ_3" localSheetId="1" hidden="1">#REF!</definedName>
    <definedName name="_20__123Graph_Xｸﾞﾗﾌ_3" localSheetId="7" hidden="1">#REF!</definedName>
    <definedName name="_20__123Graph_Xｸﾞﾗﾌ_3" localSheetId="2" hidden="1">#REF!</definedName>
    <definedName name="_20__123Graph_Xｸﾞﾗﾌ_3" localSheetId="4" hidden="1">#REF!</definedName>
    <definedName name="_20__123Graph_Xｸﾞﾗﾌ_3" localSheetId="3" hidden="1">#REF!</definedName>
    <definedName name="_20__123Graph_Xｸﾞﾗﾌ_3" hidden="1">#REF!</definedName>
    <definedName name="_20__123Graph_Xｸﾞﾗﾌ_5" localSheetId="1" hidden="1">#REF!</definedName>
    <definedName name="_20__123Graph_Xｸﾞﾗﾌ_5" localSheetId="7" hidden="1">#REF!</definedName>
    <definedName name="_20__123Graph_Xｸﾞﾗﾌ_5" localSheetId="2" hidden="1">#REF!</definedName>
    <definedName name="_20__123Graph_Xｸﾞﾗﾌ_5" localSheetId="4" hidden="1">#REF!</definedName>
    <definedName name="_20__123Graph_Xｸﾞﾗﾌ_5" localSheetId="3" hidden="1">#REF!</definedName>
    <definedName name="_20__123Graph_Xｸﾞﾗﾌ_5" hidden="1">#REF!</definedName>
    <definedName name="_21__123Graph_A????_2" localSheetId="1" hidden="1">#REF!</definedName>
    <definedName name="_21__123Graph_A????_2" localSheetId="7" hidden="1">#REF!</definedName>
    <definedName name="_21__123Graph_A????_2" localSheetId="2" hidden="1">#REF!</definedName>
    <definedName name="_21__123Graph_A????_2" localSheetId="4" hidden="1">#REF!</definedName>
    <definedName name="_21__123Graph_A????_2" localSheetId="3" hidden="1">#REF!</definedName>
    <definedName name="_21__123Graph_A????_2" hidden="1">#REF!</definedName>
    <definedName name="_21__123Graph_Aｸﾞﾗﾌ_4" localSheetId="1" hidden="1">#REF!</definedName>
    <definedName name="_21__123Graph_Aｸﾞﾗﾌ_4" localSheetId="7" hidden="1">#REF!</definedName>
    <definedName name="_21__123Graph_Aｸﾞﾗﾌ_4" localSheetId="2" hidden="1">#REF!</definedName>
    <definedName name="_21__123Graph_Aｸﾞﾗﾌ_4" localSheetId="4" hidden="1">#REF!</definedName>
    <definedName name="_21__123Graph_Aｸﾞﾗﾌ_4" localSheetId="3" hidden="1">#REF!</definedName>
    <definedName name="_21__123Graph_Aｸﾞﾗﾌ_4" hidden="1">#REF!</definedName>
    <definedName name="_21__123Graph_X????_1" localSheetId="1" hidden="1">#REF!</definedName>
    <definedName name="_21__123Graph_X????_1" localSheetId="7" hidden="1">#REF!</definedName>
    <definedName name="_21__123Graph_X????_1" localSheetId="2" hidden="1">#REF!</definedName>
    <definedName name="_21__123Graph_X????_1" localSheetId="4" hidden="1">#REF!</definedName>
    <definedName name="_21__123Graph_X????_1" localSheetId="3" hidden="1">#REF!</definedName>
    <definedName name="_21__123Graph_X????_1" hidden="1">#REF!</definedName>
    <definedName name="_21__123Graph_Xｸﾞﾗﾌ_2" hidden="1">#REF!</definedName>
    <definedName name="_21__123Graph_Xｸﾞﾗﾌ_3" localSheetId="1" hidden="1">#REF!</definedName>
    <definedName name="_21__123Graph_Xｸﾞﾗﾌ_3" localSheetId="7" hidden="1">#REF!</definedName>
    <definedName name="_21__123Graph_Xｸﾞﾗﾌ_3" localSheetId="2" hidden="1">#REF!</definedName>
    <definedName name="_21__123Graph_Xｸﾞﾗﾌ_3" localSheetId="4" hidden="1">#REF!</definedName>
    <definedName name="_21__123Graph_Xｸﾞﾗﾌ_3" localSheetId="3" hidden="1">#REF!</definedName>
    <definedName name="_21__123Graph_Xｸﾞﾗﾌ_3" hidden="1">#REF!</definedName>
    <definedName name="_22__123Graph_A????_4" localSheetId="1" hidden="1">#REF!</definedName>
    <definedName name="_22__123Graph_A????_4" localSheetId="7" hidden="1">#REF!</definedName>
    <definedName name="_22__123Graph_A????_4" localSheetId="2" hidden="1">#REF!</definedName>
    <definedName name="_22__123Graph_A????_4" localSheetId="4" hidden="1">#REF!</definedName>
    <definedName name="_22__123Graph_A????_4" localSheetId="3" hidden="1">#REF!</definedName>
    <definedName name="_22__123Graph_A????_4" hidden="1">#REF!</definedName>
    <definedName name="_22__123Graph_X????_2" localSheetId="1" hidden="1">#REF!</definedName>
    <definedName name="_22__123Graph_X????_2" localSheetId="7" hidden="1">#REF!</definedName>
    <definedName name="_22__123Graph_X????_2" localSheetId="2" hidden="1">#REF!</definedName>
    <definedName name="_22__123Graph_X????_2" localSheetId="4" hidden="1">#REF!</definedName>
    <definedName name="_22__123Graph_X????_2" localSheetId="3" hidden="1">#REF!</definedName>
    <definedName name="_22__123Graph_X????_2" hidden="1">#REF!</definedName>
    <definedName name="_22__123Graph_Xｸﾞﾗﾌ_1" localSheetId="1" hidden="1">#REF!</definedName>
    <definedName name="_22__123Graph_Xｸﾞﾗﾌ_1" localSheetId="7" hidden="1">#REF!</definedName>
    <definedName name="_22__123Graph_Xｸﾞﾗﾌ_1" localSheetId="2" hidden="1">#REF!</definedName>
    <definedName name="_22__123Graph_Xｸﾞﾗﾌ_1" localSheetId="4" hidden="1">#REF!</definedName>
    <definedName name="_22__123Graph_Xｸﾞﾗﾌ_1" localSheetId="3" hidden="1">#REF!</definedName>
    <definedName name="_22__123Graph_Xｸﾞﾗﾌ_1" hidden="1">#REF!</definedName>
    <definedName name="_22__123Graph_Xｸﾞﾗﾌ_3" localSheetId="1" hidden="1">#REF!</definedName>
    <definedName name="_22__123Graph_Xｸﾞﾗﾌ_3" localSheetId="7" hidden="1">#REF!</definedName>
    <definedName name="_22__123Graph_Xｸﾞﾗﾌ_3" localSheetId="2" hidden="1">#REF!</definedName>
    <definedName name="_22__123Graph_Xｸﾞﾗﾌ_3" localSheetId="4" hidden="1">#REF!</definedName>
    <definedName name="_22__123Graph_Xｸﾞﾗﾌ_3" localSheetId="3" hidden="1">#REF!</definedName>
    <definedName name="_22__123Graph_Xｸﾞﾗﾌ_3" hidden="1">#REF!</definedName>
    <definedName name="_22__123Graph_Xｸﾞﾗﾌ_4" localSheetId="1" hidden="1">#REF!</definedName>
    <definedName name="_22__123Graph_Xｸﾞﾗﾌ_4" localSheetId="7" hidden="1">#REF!</definedName>
    <definedName name="_22__123Graph_Xｸﾞﾗﾌ_4" localSheetId="2" hidden="1">#REF!</definedName>
    <definedName name="_22__123Graph_Xｸﾞﾗﾌ_4" localSheetId="4" hidden="1">#REF!</definedName>
    <definedName name="_22__123Graph_Xｸﾞﾗﾌ_4" localSheetId="3" hidden="1">#REF!</definedName>
    <definedName name="_22__123Graph_Xｸﾞﾗﾌ_4" hidden="1">#REF!</definedName>
    <definedName name="_23__123Graph_A????_1" localSheetId="1" hidden="1">#REF!</definedName>
    <definedName name="_23__123Graph_A????_1" localSheetId="7" hidden="1">#REF!</definedName>
    <definedName name="_23__123Graph_A????_1" localSheetId="2" hidden="1">#REF!</definedName>
    <definedName name="_23__123Graph_A????_1" localSheetId="4" hidden="1">#REF!</definedName>
    <definedName name="_23__123Graph_A????_1" localSheetId="3" hidden="1">#REF!</definedName>
    <definedName name="_23__123Graph_A????_1" hidden="1">#REF!</definedName>
    <definedName name="_23__123Graph_X????_3" localSheetId="1" hidden="1">#REF!</definedName>
    <definedName name="_23__123Graph_X????_3" localSheetId="7" hidden="1">#REF!</definedName>
    <definedName name="_23__123Graph_X????_3" localSheetId="2" hidden="1">#REF!</definedName>
    <definedName name="_23__123Graph_X????_3" localSheetId="4" hidden="1">#REF!</definedName>
    <definedName name="_23__123Graph_X????_3" localSheetId="3" hidden="1">#REF!</definedName>
    <definedName name="_23__123Graph_X????_3" hidden="1">#REF!</definedName>
    <definedName name="_23__123Graph_Xｸﾞﾗﾌ_1" localSheetId="1" hidden="1">#REF!</definedName>
    <definedName name="_23__123Graph_Xｸﾞﾗﾌ_1" localSheetId="7" hidden="1">#REF!</definedName>
    <definedName name="_23__123Graph_Xｸﾞﾗﾌ_1" localSheetId="2" hidden="1">#REF!</definedName>
    <definedName name="_23__123Graph_Xｸﾞﾗﾌ_1" localSheetId="4" hidden="1">#REF!</definedName>
    <definedName name="_23__123Graph_Xｸﾞﾗﾌ_1" localSheetId="3" hidden="1">#REF!</definedName>
    <definedName name="_23__123Graph_Xｸﾞﾗﾌ_1" hidden="1">#REF!</definedName>
    <definedName name="_23__123Graph_Xｸﾞﾗﾌ_2" localSheetId="1" hidden="1">#REF!</definedName>
    <definedName name="_23__123Graph_Xｸﾞﾗﾌ_2" localSheetId="7" hidden="1">#REF!</definedName>
    <definedName name="_23__123Graph_Xｸﾞﾗﾌ_2" localSheetId="2" hidden="1">#REF!</definedName>
    <definedName name="_23__123Graph_Xｸﾞﾗﾌ_2" localSheetId="4" hidden="1">#REF!</definedName>
    <definedName name="_23__123Graph_Xｸﾞﾗﾌ_2" localSheetId="3" hidden="1">#REF!</definedName>
    <definedName name="_23__123Graph_Xｸﾞﾗﾌ_2" hidden="1">#REF!</definedName>
    <definedName name="_23__123Graph_Xｸﾞﾗﾌ_4" hidden="1">#REF!</definedName>
    <definedName name="_23__123Graph_Xｸﾞﾗﾌ_5" localSheetId="1" hidden="1">#REF!</definedName>
    <definedName name="_23__123Graph_Xｸﾞﾗﾌ_5" localSheetId="7" hidden="1">#REF!</definedName>
    <definedName name="_23__123Graph_Xｸﾞﾗﾌ_5" localSheetId="2" hidden="1">#REF!</definedName>
    <definedName name="_23__123Graph_Xｸﾞﾗﾌ_5" localSheetId="4" hidden="1">#REF!</definedName>
    <definedName name="_23__123Graph_Xｸﾞﾗﾌ_5" localSheetId="3" hidden="1">#REF!</definedName>
    <definedName name="_23__123Graph_Xｸﾞﾗﾌ_5" hidden="1">#REF!</definedName>
    <definedName name="_24__123Graph_X????_4" localSheetId="1" hidden="1">#REF!</definedName>
    <definedName name="_24__123Graph_X????_4" localSheetId="7" hidden="1">#REF!</definedName>
    <definedName name="_24__123Graph_X????_4" localSheetId="2" hidden="1">#REF!</definedName>
    <definedName name="_24__123Graph_X????_4" localSheetId="4" hidden="1">#REF!</definedName>
    <definedName name="_24__123Graph_X????_4" localSheetId="3" hidden="1">#REF!</definedName>
    <definedName name="_24__123Graph_X????_4" hidden="1">#REF!</definedName>
    <definedName name="_24__123Graph_Xｸﾞﾗﾌ_1" localSheetId="1" hidden="1">#REF!</definedName>
    <definedName name="_24__123Graph_Xｸﾞﾗﾌ_1" localSheetId="7" hidden="1">#REF!</definedName>
    <definedName name="_24__123Graph_Xｸﾞﾗﾌ_1" localSheetId="2" hidden="1">#REF!</definedName>
    <definedName name="_24__123Graph_Xｸﾞﾗﾌ_1" localSheetId="4" hidden="1">#REF!</definedName>
    <definedName name="_24__123Graph_Xｸﾞﾗﾌ_1" localSheetId="3" hidden="1">#REF!</definedName>
    <definedName name="_24__123Graph_Xｸﾞﾗﾌ_1" hidden="1">#REF!</definedName>
    <definedName name="_24__123Graph_Xｸﾞﾗﾌ_4" localSheetId="1" hidden="1">#REF!</definedName>
    <definedName name="_24__123Graph_Xｸﾞﾗﾌ_4" localSheetId="7" hidden="1">#REF!</definedName>
    <definedName name="_24__123Graph_Xｸﾞﾗﾌ_4" localSheetId="2" hidden="1">#REF!</definedName>
    <definedName name="_24__123Graph_Xｸﾞﾗﾌ_4" localSheetId="4" hidden="1">#REF!</definedName>
    <definedName name="_24__123Graph_Xｸﾞﾗﾌ_4" localSheetId="3" hidden="1">#REF!</definedName>
    <definedName name="_24__123Graph_Xｸﾞﾗﾌ_4" hidden="1">#REF!</definedName>
    <definedName name="_24__123Graph_Xｸﾞﾗﾌ_5" localSheetId="1" hidden="1">#REF!</definedName>
    <definedName name="_24__123Graph_Xｸﾞﾗﾌ_5" localSheetId="7" hidden="1">#REF!</definedName>
    <definedName name="_24__123Graph_Xｸﾞﾗﾌ_5" localSheetId="2" hidden="1">#REF!</definedName>
    <definedName name="_24__123Graph_Xｸﾞﾗﾌ_5" localSheetId="4" hidden="1">#REF!</definedName>
    <definedName name="_24__123Graph_Xｸﾞﾗﾌ_5" localSheetId="3" hidden="1">#REF!</definedName>
    <definedName name="_24__123Graph_Xｸﾞﾗﾌ_5" hidden="1">#REF!</definedName>
    <definedName name="_25__123Graph_A????_3" localSheetId="1" hidden="1">#REF!</definedName>
    <definedName name="_25__123Graph_A????_3" localSheetId="7" hidden="1">#REF!</definedName>
    <definedName name="_25__123Graph_A????_3" localSheetId="2" hidden="1">#REF!</definedName>
    <definedName name="_25__123Graph_A????_3" localSheetId="4" hidden="1">#REF!</definedName>
    <definedName name="_25__123Graph_A????_3" localSheetId="3" hidden="1">#REF!</definedName>
    <definedName name="_25__123Graph_A????_3" hidden="1">#REF!</definedName>
    <definedName name="_25__123Graph_Aｸﾞﾗﾌ_5" localSheetId="1" hidden="1">#REF!</definedName>
    <definedName name="_25__123Graph_Aｸﾞﾗﾌ_5" localSheetId="7" hidden="1">#REF!</definedName>
    <definedName name="_25__123Graph_Aｸﾞﾗﾌ_5" localSheetId="2" hidden="1">#REF!</definedName>
    <definedName name="_25__123Graph_Aｸﾞﾗﾌ_5" localSheetId="4" hidden="1">#REF!</definedName>
    <definedName name="_25__123Graph_Aｸﾞﾗﾌ_5" localSheetId="3" hidden="1">#REF!</definedName>
    <definedName name="_25__123Graph_Aｸﾞﾗﾌ_5" hidden="1">#REF!</definedName>
    <definedName name="_25__123Graph_X????_5" localSheetId="1" hidden="1">#REF!</definedName>
    <definedName name="_25__123Graph_X????_5" localSheetId="7" hidden="1">#REF!</definedName>
    <definedName name="_25__123Graph_X????_5" localSheetId="2" hidden="1">#REF!</definedName>
    <definedName name="_25__123Graph_X????_5" localSheetId="4" hidden="1">#REF!</definedName>
    <definedName name="_25__123Graph_X????_5" localSheetId="3" hidden="1">#REF!</definedName>
    <definedName name="_25__123Graph_X????_5" hidden="1">#REF!</definedName>
    <definedName name="_25__123Graph_Xｸﾞﾗﾌ_1" localSheetId="1" hidden="1">#REF!</definedName>
    <definedName name="_25__123Graph_Xｸﾞﾗﾌ_1" localSheetId="7" hidden="1">#REF!</definedName>
    <definedName name="_25__123Graph_Xｸﾞﾗﾌ_1" localSheetId="2" hidden="1">#REF!</definedName>
    <definedName name="_25__123Graph_Xｸﾞﾗﾌ_1" localSheetId="4" hidden="1">#REF!</definedName>
    <definedName name="_25__123Graph_Xｸﾞﾗﾌ_1" localSheetId="3" hidden="1">#REF!</definedName>
    <definedName name="_25__123Graph_Xｸﾞﾗﾌ_1" hidden="1">#REF!</definedName>
    <definedName name="_25__123Graph_Xｸﾞﾗﾌ_2" localSheetId="1" hidden="1">#REF!</definedName>
    <definedName name="_25__123Graph_Xｸﾞﾗﾌ_2" localSheetId="7" hidden="1">#REF!</definedName>
    <definedName name="_25__123Graph_Xｸﾞﾗﾌ_2" localSheetId="2" hidden="1">#REF!</definedName>
    <definedName name="_25__123Graph_Xｸﾞﾗﾌ_2" localSheetId="4" hidden="1">#REF!</definedName>
    <definedName name="_25__123Graph_Xｸﾞﾗﾌ_2" localSheetId="3" hidden="1">#REF!</definedName>
    <definedName name="_25__123Graph_Xｸﾞﾗﾌ_2" hidden="1">#REF!</definedName>
    <definedName name="_26__123Graph_Xｸﾞﾗﾌ_2" localSheetId="1" hidden="1">#REF!</definedName>
    <definedName name="_26__123Graph_Xｸﾞﾗﾌ_2" localSheetId="7" hidden="1">#REF!</definedName>
    <definedName name="_26__123Graph_Xｸﾞﾗﾌ_2" localSheetId="2" hidden="1">#REF!</definedName>
    <definedName name="_26__123Graph_Xｸﾞﾗﾌ_2" localSheetId="4" hidden="1">#REF!</definedName>
    <definedName name="_26__123Graph_Xｸﾞﾗﾌ_2" localSheetId="3" hidden="1">#REF!</definedName>
    <definedName name="_26__123Graph_Xｸﾞﾗﾌ_2" hidden="1">#REF!</definedName>
    <definedName name="_26__123Graph_Xｸﾞﾗﾌ_3" localSheetId="1" hidden="1">#REF!</definedName>
    <definedName name="_26__123Graph_Xｸﾞﾗﾌ_3" localSheetId="7" hidden="1">#REF!</definedName>
    <definedName name="_26__123Graph_Xｸﾞﾗﾌ_3" localSheetId="2" hidden="1">#REF!</definedName>
    <definedName name="_26__123Graph_Xｸﾞﾗﾌ_3" localSheetId="4" hidden="1">#REF!</definedName>
    <definedName name="_26__123Graph_Xｸﾞﾗﾌ_3" localSheetId="3" hidden="1">#REF!</definedName>
    <definedName name="_26__123Graph_Xｸﾞﾗﾌ_3" hidden="1">#REF!</definedName>
    <definedName name="_26__123Graph_Xｸﾞﾗﾌ_5" localSheetId="1" hidden="1">#REF!</definedName>
    <definedName name="_26__123Graph_Xｸﾞﾗﾌ_5" localSheetId="7" hidden="1">#REF!</definedName>
    <definedName name="_26__123Graph_Xｸﾞﾗﾌ_5" localSheetId="2" hidden="1">#REF!</definedName>
    <definedName name="_26__123Graph_Xｸﾞﾗﾌ_5" localSheetId="4" hidden="1">#REF!</definedName>
    <definedName name="_26__123Graph_Xｸﾞﾗﾌ_5" localSheetId="3" hidden="1">#REF!</definedName>
    <definedName name="_26__123Graph_Xｸﾞﾗﾌ_5" hidden="1">#REF!</definedName>
    <definedName name="_27__123Graph_A????_5" localSheetId="1" hidden="1">#REF!</definedName>
    <definedName name="_27__123Graph_A????_5" localSheetId="7" hidden="1">#REF!</definedName>
    <definedName name="_27__123Graph_A????_5" localSheetId="2" hidden="1">#REF!</definedName>
    <definedName name="_27__123Graph_A????_5" localSheetId="4" hidden="1">#REF!</definedName>
    <definedName name="_27__123Graph_A????_5" localSheetId="3" hidden="1">#REF!</definedName>
    <definedName name="_27__123Graph_A????_5" hidden="1">#REF!</definedName>
    <definedName name="_27__123Graph_Xｸﾞﾗﾌ_3" localSheetId="1" hidden="1">#REF!</definedName>
    <definedName name="_27__123Graph_Xｸﾞﾗﾌ_3" localSheetId="7" hidden="1">#REF!</definedName>
    <definedName name="_27__123Graph_Xｸﾞﾗﾌ_3" localSheetId="2" hidden="1">#REF!</definedName>
    <definedName name="_27__123Graph_Xｸﾞﾗﾌ_3" localSheetId="4" hidden="1">#REF!</definedName>
    <definedName name="_27__123Graph_Xｸﾞﾗﾌ_3" localSheetId="3" hidden="1">#REF!</definedName>
    <definedName name="_27__123Graph_Xｸﾞﾗﾌ_3" hidden="1">#REF!</definedName>
    <definedName name="_28__123Graph_A????_2" localSheetId="1" hidden="1">#REF!</definedName>
    <definedName name="_28__123Graph_A????_2" localSheetId="7" hidden="1">#REF!</definedName>
    <definedName name="_28__123Graph_A????_2" localSheetId="2" hidden="1">#REF!</definedName>
    <definedName name="_28__123Graph_A????_2" localSheetId="4" hidden="1">#REF!</definedName>
    <definedName name="_28__123Graph_A????_2" localSheetId="3" hidden="1">#REF!</definedName>
    <definedName name="_28__123Graph_A????_2" hidden="1">#REF!</definedName>
    <definedName name="_28__123Graph_Xｸﾞﾗﾌ_1" localSheetId="1" hidden="1">#REF!</definedName>
    <definedName name="_28__123Graph_Xｸﾞﾗﾌ_1" localSheetId="7" hidden="1">#REF!</definedName>
    <definedName name="_28__123Graph_Xｸﾞﾗﾌ_1" localSheetId="2" hidden="1">#REF!</definedName>
    <definedName name="_28__123Graph_Xｸﾞﾗﾌ_1" localSheetId="4" hidden="1">#REF!</definedName>
    <definedName name="_28__123Graph_Xｸﾞﾗﾌ_1" localSheetId="3" hidden="1">#REF!</definedName>
    <definedName name="_28__123Graph_Xｸﾞﾗﾌ_1" hidden="1">#REF!</definedName>
    <definedName name="_28__123Graph_Xｸﾞﾗﾌ_2" localSheetId="1" hidden="1">#REF!</definedName>
    <definedName name="_28__123Graph_Xｸﾞﾗﾌ_2" localSheetId="7" hidden="1">#REF!</definedName>
    <definedName name="_28__123Graph_Xｸﾞﾗﾌ_2" localSheetId="2" hidden="1">#REF!</definedName>
    <definedName name="_28__123Graph_Xｸﾞﾗﾌ_2" localSheetId="4" hidden="1">#REF!</definedName>
    <definedName name="_28__123Graph_Xｸﾞﾗﾌ_2" localSheetId="3" hidden="1">#REF!</definedName>
    <definedName name="_28__123Graph_Xｸﾞﾗﾌ_2" hidden="1">#REF!</definedName>
    <definedName name="_28__123Graph_Xｸﾞﾗﾌ_3" localSheetId="1" hidden="1">#REF!</definedName>
    <definedName name="_28__123Graph_Xｸﾞﾗﾌ_3" localSheetId="7" hidden="1">#REF!</definedName>
    <definedName name="_28__123Graph_Xｸﾞﾗﾌ_3" localSheetId="2" hidden="1">#REF!</definedName>
    <definedName name="_28__123Graph_Xｸﾞﾗﾌ_3" localSheetId="4" hidden="1">#REF!</definedName>
    <definedName name="_28__123Graph_Xｸﾞﾗﾌ_3" localSheetId="3" hidden="1">#REF!</definedName>
    <definedName name="_28__123Graph_Xｸﾞﾗﾌ_3" hidden="1">#REF!</definedName>
    <definedName name="_29__123Graph_A????_4" localSheetId="1" hidden="1">#REF!</definedName>
    <definedName name="_29__123Graph_A????_4" localSheetId="7" hidden="1">#REF!</definedName>
    <definedName name="_29__123Graph_A????_4" localSheetId="2" hidden="1">#REF!</definedName>
    <definedName name="_29__123Graph_A????_4" localSheetId="4" hidden="1">#REF!</definedName>
    <definedName name="_29__123Graph_A????_4" localSheetId="3" hidden="1">#REF!</definedName>
    <definedName name="_29__123Graph_A????_4" hidden="1">#REF!</definedName>
    <definedName name="_29__123Graph_Xｸﾞﾗﾌ_4" localSheetId="1" hidden="1">#REF!</definedName>
    <definedName name="_29__123Graph_Xｸﾞﾗﾌ_4" localSheetId="7" hidden="1">#REF!</definedName>
    <definedName name="_29__123Graph_Xｸﾞﾗﾌ_4" localSheetId="2" hidden="1">#REF!</definedName>
    <definedName name="_29__123Graph_Xｸﾞﾗﾌ_4" localSheetId="4" hidden="1">#REF!</definedName>
    <definedName name="_29__123Graph_Xｸﾞﾗﾌ_4" localSheetId="3" hidden="1">#REF!</definedName>
    <definedName name="_29__123Graph_Xｸﾞﾗﾌ_4" hidden="1">#REF!</definedName>
    <definedName name="_2a1_" localSheetId="15" hidden="1">{"'Sheet1'!$L$16"}</definedName>
    <definedName name="_2a1_" localSheetId="12" hidden="1">{"'Sheet1'!$L$16"}</definedName>
    <definedName name="_2a1_" localSheetId="13" hidden="1">{"'Sheet1'!$L$16"}</definedName>
    <definedName name="_2a1_" localSheetId="14" hidden="1">{"'Sheet1'!$L$16"}</definedName>
    <definedName name="_2a1_" localSheetId="2" hidden="1">{"'Sheet1'!$L$16"}</definedName>
    <definedName name="_2a1_" localSheetId="3" hidden="1">{"'Sheet1'!$L$16"}</definedName>
    <definedName name="_2a1_" hidden="1">{"'Sheet1'!$L$16"}</definedName>
    <definedName name="_3__123Graph_A????_3" localSheetId="1" hidden="1">#REF!</definedName>
    <definedName name="_3__123Graph_A????_3" localSheetId="7" hidden="1">#REF!</definedName>
    <definedName name="_3__123Graph_A????_3" localSheetId="2" hidden="1">#REF!</definedName>
    <definedName name="_3__123Graph_A????_3" localSheetId="4" hidden="1">#REF!</definedName>
    <definedName name="_3__123Graph_A????_3" localSheetId="3" hidden="1">#REF!</definedName>
    <definedName name="_3__123Graph_A????_3" hidden="1">#REF!</definedName>
    <definedName name="_3__123Graph_Aｸﾞﾗﾌ_1" localSheetId="1" hidden="1">#REF!</definedName>
    <definedName name="_3__123Graph_Aｸﾞﾗﾌ_1" localSheetId="7" hidden="1">#REF!</definedName>
    <definedName name="_3__123Graph_Aｸﾞﾗﾌ_1" localSheetId="2" hidden="1">#REF!</definedName>
    <definedName name="_3__123Graph_Aｸﾞﾗﾌ_1" localSheetId="4" hidden="1">#REF!</definedName>
    <definedName name="_3__123Graph_Aｸﾞﾗﾌ_1" localSheetId="3" hidden="1">#REF!</definedName>
    <definedName name="_3__123Graph_Aｸﾞﾗﾌ_1" hidden="1">#REF!</definedName>
    <definedName name="_3__123Graph_Aｸﾞﾗﾌ_2" localSheetId="1" hidden="1">#REF!</definedName>
    <definedName name="_3__123Graph_Aｸﾞﾗﾌ_2" localSheetId="7" hidden="1">#REF!</definedName>
    <definedName name="_3__123Graph_Aｸﾞﾗﾌ_2" localSheetId="2" hidden="1">#REF!</definedName>
    <definedName name="_3__123Graph_Aｸﾞﾗﾌ_2" localSheetId="4" hidden="1">#REF!</definedName>
    <definedName name="_3__123Graph_Aｸﾞﾗﾌ_2" localSheetId="3" hidden="1">#REF!</definedName>
    <definedName name="_3__123Graph_Aｸﾞﾗﾌ_2" hidden="1">#REF!</definedName>
    <definedName name="_3__123Graph_Aｸﾞﾗﾌ_3" localSheetId="1" hidden="1">#REF!</definedName>
    <definedName name="_3__123Graph_Aｸﾞﾗﾌ_3" localSheetId="7" hidden="1">#REF!</definedName>
    <definedName name="_3__123Graph_Aｸﾞﾗﾌ_3" localSheetId="2" hidden="1">#REF!</definedName>
    <definedName name="_3__123Graph_Aｸﾞﾗﾌ_3" localSheetId="4" hidden="1">#REF!</definedName>
    <definedName name="_3__123Graph_Aｸﾞﾗﾌ_3" localSheetId="3" hidden="1">#REF!</definedName>
    <definedName name="_3__123Graph_Aｸﾞﾗﾌ_3" hidden="1">#REF!</definedName>
    <definedName name="_30__123Graph_Xｸﾞﾗﾌ_4" localSheetId="1" hidden="1">#REF!</definedName>
    <definedName name="_30__123Graph_Xｸﾞﾗﾌ_4" localSheetId="7" hidden="1">#REF!</definedName>
    <definedName name="_30__123Graph_Xｸﾞﾗﾌ_4" localSheetId="2" hidden="1">#REF!</definedName>
    <definedName name="_30__123Graph_Xｸﾞﾗﾌ_4" localSheetId="4" hidden="1">#REF!</definedName>
    <definedName name="_30__123Graph_Xｸﾞﾗﾌ_4" localSheetId="3" hidden="1">#REF!</definedName>
    <definedName name="_30__123Graph_Xｸﾞﾗﾌ_4" hidden="1">#REF!</definedName>
    <definedName name="_31__123Graph_Xｸﾞﾗﾌ_2" localSheetId="1" hidden="1">#REF!</definedName>
    <definedName name="_31__123Graph_Xｸﾞﾗﾌ_2" localSheetId="7" hidden="1">#REF!</definedName>
    <definedName name="_31__123Graph_Xｸﾞﾗﾌ_2" localSheetId="2" hidden="1">#REF!</definedName>
    <definedName name="_31__123Graph_Xｸﾞﾗﾌ_2" localSheetId="4" hidden="1">#REF!</definedName>
    <definedName name="_31__123Graph_Xｸﾞﾗﾌ_2" localSheetId="3" hidden="1">#REF!</definedName>
    <definedName name="_31__123Graph_Xｸﾞﾗﾌ_2" hidden="1">#REF!</definedName>
    <definedName name="_31__123Graph_Xｸﾞﾗﾌ_3" localSheetId="1" hidden="1">#REF!</definedName>
    <definedName name="_31__123Graph_Xｸﾞﾗﾌ_3" localSheetId="7" hidden="1">#REF!</definedName>
    <definedName name="_31__123Graph_Xｸﾞﾗﾌ_3" localSheetId="2" hidden="1">#REF!</definedName>
    <definedName name="_31__123Graph_Xｸﾞﾗﾌ_3" localSheetId="4" hidden="1">#REF!</definedName>
    <definedName name="_31__123Graph_Xｸﾞﾗﾌ_3" localSheetId="3" hidden="1">#REF!</definedName>
    <definedName name="_31__123Graph_Xｸﾞﾗﾌ_3" hidden="1">#REF!</definedName>
    <definedName name="_31__123Graph_Xｸﾞﾗﾌ_4" localSheetId="1" hidden="1">#REF!</definedName>
    <definedName name="_31__123Graph_Xｸﾞﾗﾌ_4" localSheetId="7" hidden="1">#REF!</definedName>
    <definedName name="_31__123Graph_Xｸﾞﾗﾌ_4" localSheetId="2" hidden="1">#REF!</definedName>
    <definedName name="_31__123Graph_Xｸﾞﾗﾌ_4" localSheetId="4" hidden="1">#REF!</definedName>
    <definedName name="_31__123Graph_Xｸﾞﾗﾌ_4" localSheetId="3" hidden="1">#REF!</definedName>
    <definedName name="_31__123Graph_Xｸﾞﾗﾌ_4" hidden="1">#REF!</definedName>
    <definedName name="_31__123Graph_Xｸﾞﾗﾌ_5" localSheetId="1" hidden="1">#REF!</definedName>
    <definedName name="_31__123Graph_Xｸﾞﾗﾌ_5" localSheetId="7" hidden="1">#REF!</definedName>
    <definedName name="_31__123Graph_Xｸﾞﾗﾌ_5" localSheetId="2" hidden="1">#REF!</definedName>
    <definedName name="_31__123Graph_Xｸﾞﾗﾌ_5" localSheetId="4" hidden="1">#REF!</definedName>
    <definedName name="_31__123Graph_Xｸﾞﾗﾌ_5" localSheetId="3" hidden="1">#REF!</definedName>
    <definedName name="_31__123Graph_Xｸﾞﾗﾌ_5" hidden="1">#REF!</definedName>
    <definedName name="_32__123Graph_Xｸﾞﾗﾌ_5" localSheetId="1" hidden="1">#REF!</definedName>
    <definedName name="_32__123Graph_Xｸﾞﾗﾌ_5" localSheetId="7" hidden="1">#REF!</definedName>
    <definedName name="_32__123Graph_Xｸﾞﾗﾌ_5" localSheetId="2" hidden="1">#REF!</definedName>
    <definedName name="_32__123Graph_Xｸﾞﾗﾌ_5" localSheetId="4" hidden="1">#REF!</definedName>
    <definedName name="_32__123Graph_Xｸﾞﾗﾌ_5" localSheetId="3" hidden="1">#REF!</definedName>
    <definedName name="_32__123Graph_Xｸﾞﾗﾌ_5" hidden="1">#REF!</definedName>
    <definedName name="_33__123Graph_A????_3" localSheetId="1" hidden="1">#REF!</definedName>
    <definedName name="_33__123Graph_A????_3" localSheetId="7" hidden="1">#REF!</definedName>
    <definedName name="_33__123Graph_A????_3" localSheetId="2" hidden="1">#REF!</definedName>
    <definedName name="_33__123Graph_A????_3" localSheetId="4" hidden="1">#REF!</definedName>
    <definedName name="_33__123Graph_A????_3" localSheetId="3" hidden="1">#REF!</definedName>
    <definedName name="_33__123Graph_A????_3" hidden="1">#REF!</definedName>
    <definedName name="_33__123Graph_A????_5" localSheetId="1" hidden="1">#REF!</definedName>
    <definedName name="_33__123Graph_A????_5" localSheetId="7" hidden="1">#REF!</definedName>
    <definedName name="_33__123Graph_A????_5" localSheetId="2" hidden="1">#REF!</definedName>
    <definedName name="_33__123Graph_A????_5" localSheetId="4" hidden="1">#REF!</definedName>
    <definedName name="_33__123Graph_A????_5" localSheetId="3" hidden="1">#REF!</definedName>
    <definedName name="_33__123Graph_A????_5" hidden="1">#REF!</definedName>
    <definedName name="_33__123Graph_Aｸﾞﾗﾌ_1" localSheetId="1" hidden="1">#REF!</definedName>
    <definedName name="_33__123Graph_Aｸﾞﾗﾌ_1" localSheetId="7" hidden="1">#REF!</definedName>
    <definedName name="_33__123Graph_Aｸﾞﾗﾌ_1" localSheetId="2" hidden="1">#REF!</definedName>
    <definedName name="_33__123Graph_Aｸﾞﾗﾌ_1" localSheetId="4" hidden="1">#REF!</definedName>
    <definedName name="_33__123Graph_Aｸﾞﾗﾌ_1" localSheetId="3" hidden="1">#REF!</definedName>
    <definedName name="_33__123Graph_Aｸﾞﾗﾌ_1" hidden="1">#REF!</definedName>
    <definedName name="_34__123Graph_Xｸﾞﾗﾌ_1" localSheetId="1" hidden="1">#REF!</definedName>
    <definedName name="_34__123Graph_Xｸﾞﾗﾌ_1" localSheetId="7" hidden="1">#REF!</definedName>
    <definedName name="_34__123Graph_Xｸﾞﾗﾌ_1" localSheetId="2" hidden="1">#REF!</definedName>
    <definedName name="_34__123Graph_Xｸﾞﾗﾌ_1" localSheetId="4" hidden="1">#REF!</definedName>
    <definedName name="_34__123Graph_Xｸﾞﾗﾌ_1" localSheetId="3" hidden="1">#REF!</definedName>
    <definedName name="_34__123Graph_Xｸﾞﾗﾌ_1" hidden="1">#REF!</definedName>
    <definedName name="_34__123Graph_Xｸﾞﾗﾌ_3" localSheetId="1" hidden="1">#REF!</definedName>
    <definedName name="_34__123Graph_Xｸﾞﾗﾌ_3" localSheetId="7" hidden="1">#REF!</definedName>
    <definedName name="_34__123Graph_Xｸﾞﾗﾌ_3" localSheetId="2" hidden="1">#REF!</definedName>
    <definedName name="_34__123Graph_Xｸﾞﾗﾌ_3" localSheetId="4" hidden="1">#REF!</definedName>
    <definedName name="_34__123Graph_Xｸﾞﾗﾌ_3" localSheetId="3" hidden="1">#REF!</definedName>
    <definedName name="_34__123Graph_Xｸﾞﾗﾌ_3" hidden="1">#REF!</definedName>
    <definedName name="_34__123Graph_Xｸﾞﾗﾌ_4" localSheetId="1" hidden="1">#REF!</definedName>
    <definedName name="_34__123Graph_Xｸﾞﾗﾌ_4" localSheetId="7" hidden="1">#REF!</definedName>
    <definedName name="_34__123Graph_Xｸﾞﾗﾌ_4" localSheetId="2" hidden="1">#REF!</definedName>
    <definedName name="_34__123Graph_Xｸﾞﾗﾌ_4" localSheetId="4" hidden="1">#REF!</definedName>
    <definedName name="_34__123Graph_Xｸﾞﾗﾌ_4" localSheetId="3" hidden="1">#REF!</definedName>
    <definedName name="_34__123Graph_Xｸﾞﾗﾌ_4" hidden="1">#REF!</definedName>
    <definedName name="_34__123Graph_Xｸﾞﾗﾌ_5" localSheetId="1" hidden="1">#REF!</definedName>
    <definedName name="_34__123Graph_Xｸﾞﾗﾌ_5" localSheetId="7" hidden="1">#REF!</definedName>
    <definedName name="_34__123Graph_Xｸﾞﾗﾌ_5" localSheetId="2" hidden="1">#REF!</definedName>
    <definedName name="_34__123Graph_Xｸﾞﾗﾌ_5" localSheetId="4" hidden="1">#REF!</definedName>
    <definedName name="_34__123Graph_Xｸﾞﾗﾌ_5" localSheetId="3" hidden="1">#REF!</definedName>
    <definedName name="_34__123Graph_Xｸﾞﾗﾌ_5" hidden="1">#REF!</definedName>
    <definedName name="_37__123Graph_Xｸﾞﾗﾌ_4" localSheetId="1" hidden="1">#REF!</definedName>
    <definedName name="_37__123Graph_Xｸﾞﾗﾌ_4" localSheetId="7" hidden="1">#REF!</definedName>
    <definedName name="_37__123Graph_Xｸﾞﾗﾌ_4" localSheetId="2" hidden="1">#REF!</definedName>
    <definedName name="_37__123Graph_Xｸﾞﾗﾌ_4" localSheetId="4" hidden="1">#REF!</definedName>
    <definedName name="_37__123Graph_Xｸﾞﾗﾌ_4" localSheetId="3" hidden="1">#REF!</definedName>
    <definedName name="_37__123Graph_Xｸﾞﾗﾌ_4" hidden="1">#REF!</definedName>
    <definedName name="_37__123Graph_Xｸﾞﾗﾌ_5" localSheetId="1" hidden="1">#REF!</definedName>
    <definedName name="_37__123Graph_Xｸﾞﾗﾌ_5" localSheetId="7" hidden="1">#REF!</definedName>
    <definedName name="_37__123Graph_Xｸﾞﾗﾌ_5" localSheetId="2" hidden="1">#REF!</definedName>
    <definedName name="_37__123Graph_Xｸﾞﾗﾌ_5" localSheetId="4" hidden="1">#REF!</definedName>
    <definedName name="_37__123Graph_Xｸﾞﾗﾌ_5" localSheetId="3" hidden="1">#REF!</definedName>
    <definedName name="_37__123Graph_Xｸﾞﾗﾌ_5" hidden="1">#REF!</definedName>
    <definedName name="_38__123Graph_A????_4" localSheetId="1" hidden="1">#REF!</definedName>
    <definedName name="_38__123Graph_A????_4" localSheetId="7" hidden="1">#REF!</definedName>
    <definedName name="_38__123Graph_A????_4" localSheetId="2" hidden="1">#REF!</definedName>
    <definedName name="_38__123Graph_A????_4" localSheetId="4" hidden="1">#REF!</definedName>
    <definedName name="_38__123Graph_A????_4" localSheetId="3" hidden="1">#REF!</definedName>
    <definedName name="_38__123Graph_A????_4" hidden="1">#REF!</definedName>
    <definedName name="_38__123Graph_Aｸﾞﾗﾌ_1" localSheetId="1" hidden="1">#REF!</definedName>
    <definedName name="_38__123Graph_Aｸﾞﾗﾌ_1" localSheetId="7" hidden="1">#REF!</definedName>
    <definedName name="_38__123Graph_Aｸﾞﾗﾌ_1" localSheetId="2" hidden="1">#REF!</definedName>
    <definedName name="_38__123Graph_Aｸﾞﾗﾌ_1" localSheetId="4" hidden="1">#REF!</definedName>
    <definedName name="_38__123Graph_Aｸﾞﾗﾌ_1" localSheetId="3" hidden="1">#REF!</definedName>
    <definedName name="_38__123Graph_Aｸﾞﾗﾌ_1" hidden="1">#REF!</definedName>
    <definedName name="_38__123Graph_Xｸﾞﾗﾌ_2" localSheetId="1" hidden="1">#REF!</definedName>
    <definedName name="_38__123Graph_Xｸﾞﾗﾌ_2" localSheetId="7" hidden="1">#REF!</definedName>
    <definedName name="_38__123Graph_Xｸﾞﾗﾌ_2" localSheetId="2" hidden="1">#REF!</definedName>
    <definedName name="_38__123Graph_Xｸﾞﾗﾌ_2" localSheetId="4" hidden="1">#REF!</definedName>
    <definedName name="_38__123Graph_Xｸﾞﾗﾌ_2" localSheetId="3" hidden="1">#REF!</definedName>
    <definedName name="_38__123Graph_Xｸﾞﾗﾌ_2" hidden="1">#REF!</definedName>
    <definedName name="_39__123Graph_Aｸﾞﾗﾌ_2" localSheetId="1" hidden="1">#REF!</definedName>
    <definedName name="_39__123Graph_Aｸﾞﾗﾌ_2" localSheetId="7" hidden="1">#REF!</definedName>
    <definedName name="_39__123Graph_Aｸﾞﾗﾌ_2" localSheetId="2" hidden="1">#REF!</definedName>
    <definedName name="_39__123Graph_Aｸﾞﾗﾌ_2" localSheetId="4" hidden="1">#REF!</definedName>
    <definedName name="_39__123Graph_Aｸﾞﾗﾌ_2" localSheetId="3" hidden="1">#REF!</definedName>
    <definedName name="_39__123Graph_Aｸﾞﾗﾌ_2" hidden="1">#REF!</definedName>
    <definedName name="_3a1_" localSheetId="15" hidden="1">{"'Sheet1'!$L$16"}</definedName>
    <definedName name="_3a1_" localSheetId="12" hidden="1">{"'Sheet1'!$L$16"}</definedName>
    <definedName name="_3a1_" localSheetId="13" hidden="1">{"'Sheet1'!$L$16"}</definedName>
    <definedName name="_3a1_" localSheetId="14" hidden="1">{"'Sheet1'!$L$16"}</definedName>
    <definedName name="_3a1_" localSheetId="2" hidden="1">{"'Sheet1'!$L$16"}</definedName>
    <definedName name="_3a1_" localSheetId="3" hidden="1">{"'Sheet1'!$L$16"}</definedName>
    <definedName name="_3a1_" hidden="1">{"'Sheet1'!$L$16"}</definedName>
    <definedName name="_4__123Graph_A????_1" localSheetId="1" hidden="1">#REF!</definedName>
    <definedName name="_4__123Graph_A????_1" localSheetId="7" hidden="1">#REF!</definedName>
    <definedName name="_4__123Graph_A????_1" localSheetId="2" hidden="1">#REF!</definedName>
    <definedName name="_4__123Graph_A????_1" localSheetId="4" hidden="1">#REF!</definedName>
    <definedName name="_4__123Graph_A????_1" localSheetId="3" hidden="1">#REF!</definedName>
    <definedName name="_4__123Graph_A????_1" hidden="1">#REF!</definedName>
    <definedName name="_4__123Graph_A????_4" localSheetId="1" hidden="1">#REF!</definedName>
    <definedName name="_4__123Graph_A????_4" localSheetId="7" hidden="1">#REF!</definedName>
    <definedName name="_4__123Graph_A????_4" localSheetId="2" hidden="1">#REF!</definedName>
    <definedName name="_4__123Graph_A????_4" localSheetId="4" hidden="1">#REF!</definedName>
    <definedName name="_4__123Graph_A????_4" localSheetId="3" hidden="1">#REF!</definedName>
    <definedName name="_4__123Graph_A????_4" hidden="1">#REF!</definedName>
    <definedName name="_4__123Graph_Aｸﾞﾗﾌ_1" localSheetId="1" hidden="1">#REF!</definedName>
    <definedName name="_4__123Graph_Aｸﾞﾗﾌ_1" localSheetId="7" hidden="1">#REF!</definedName>
    <definedName name="_4__123Graph_Aｸﾞﾗﾌ_1" localSheetId="2" hidden="1">#REF!</definedName>
    <definedName name="_4__123Graph_Aｸﾞﾗﾌ_1" localSheetId="4" hidden="1">#REF!</definedName>
    <definedName name="_4__123Graph_Aｸﾞﾗﾌ_1" localSheetId="3" hidden="1">#REF!</definedName>
    <definedName name="_4__123Graph_Aｸﾞﾗﾌ_1" hidden="1">#REF!</definedName>
    <definedName name="_4__123Graph_Aｸﾞﾗﾌ_2" localSheetId="1" hidden="1">#REF!</definedName>
    <definedName name="_4__123Graph_Aｸﾞﾗﾌ_2" localSheetId="7" hidden="1">#REF!</definedName>
    <definedName name="_4__123Graph_Aｸﾞﾗﾌ_2" localSheetId="2" hidden="1">#REF!</definedName>
    <definedName name="_4__123Graph_Aｸﾞﾗﾌ_2" localSheetId="4" hidden="1">#REF!</definedName>
    <definedName name="_4__123Graph_Aｸﾞﾗﾌ_2" localSheetId="3" hidden="1">#REF!</definedName>
    <definedName name="_4__123Graph_Aｸﾞﾗﾌ_2" hidden="1">#REF!</definedName>
    <definedName name="_4__123Graph_Aｸﾞﾗﾌ_3" localSheetId="1" hidden="1">#REF!</definedName>
    <definedName name="_4__123Graph_Aｸﾞﾗﾌ_3" localSheetId="7" hidden="1">#REF!</definedName>
    <definedName name="_4__123Graph_Aｸﾞﾗﾌ_3" localSheetId="2" hidden="1">#REF!</definedName>
    <definedName name="_4__123Graph_Aｸﾞﾗﾌ_3" localSheetId="4" hidden="1">#REF!</definedName>
    <definedName name="_4__123Graph_Aｸﾞﾗﾌ_3" localSheetId="3" hidden="1">#REF!</definedName>
    <definedName name="_4__123Graph_Aｸﾞﾗﾌ_3" hidden="1">#REF!</definedName>
    <definedName name="_4__123Graph_Aｸﾞﾗﾌ_4" localSheetId="1" hidden="1">#REF!</definedName>
    <definedName name="_4__123Graph_Aｸﾞﾗﾌ_4" localSheetId="7" hidden="1">#REF!</definedName>
    <definedName name="_4__123Graph_Aｸﾞﾗﾌ_4" localSheetId="2" hidden="1">#REF!</definedName>
    <definedName name="_4__123Graph_Aｸﾞﾗﾌ_4" localSheetId="4" hidden="1">#REF!</definedName>
    <definedName name="_4__123Graph_Aｸﾞﾗﾌ_4" localSheetId="3" hidden="1">#REF!</definedName>
    <definedName name="_4__123Graph_Aｸﾞﾗﾌ_4" hidden="1">#REF!</definedName>
    <definedName name="_40__123Graph_Xｸﾞﾗﾌ_5" localSheetId="1" hidden="1">#REF!</definedName>
    <definedName name="_40__123Graph_Xｸﾞﾗﾌ_5" localSheetId="7" hidden="1">#REF!</definedName>
    <definedName name="_40__123Graph_Xｸﾞﾗﾌ_5" localSheetId="2" hidden="1">#REF!</definedName>
    <definedName name="_40__123Graph_Xｸﾞﾗﾌ_5" localSheetId="4" hidden="1">#REF!</definedName>
    <definedName name="_40__123Graph_Xｸﾞﾗﾌ_5" localSheetId="3" hidden="1">#REF!</definedName>
    <definedName name="_40__123Graph_Xｸﾞﾗﾌ_5" hidden="1">#REF!</definedName>
    <definedName name="_42__123Graph_Xｸﾞﾗﾌ_3" localSheetId="1" hidden="1">#REF!</definedName>
    <definedName name="_42__123Graph_Xｸﾞﾗﾌ_3" localSheetId="7" hidden="1">#REF!</definedName>
    <definedName name="_42__123Graph_Xｸﾞﾗﾌ_3" localSheetId="2" hidden="1">#REF!</definedName>
    <definedName name="_42__123Graph_Xｸﾞﾗﾌ_3" localSheetId="4" hidden="1">#REF!</definedName>
    <definedName name="_42__123Graph_Xｸﾞﾗﾌ_3" localSheetId="3" hidden="1">#REF!</definedName>
    <definedName name="_42__123Graph_Xｸﾞﾗﾌ_3" hidden="1">#REF!</definedName>
    <definedName name="_43__123Graph_A????_5" localSheetId="1" hidden="1">#REF!</definedName>
    <definedName name="_43__123Graph_A????_5" localSheetId="7" hidden="1">#REF!</definedName>
    <definedName name="_43__123Graph_A????_5" localSheetId="2" hidden="1">#REF!</definedName>
    <definedName name="_43__123Graph_A????_5" localSheetId="4" hidden="1">#REF!</definedName>
    <definedName name="_43__123Graph_A????_5" localSheetId="3" hidden="1">#REF!</definedName>
    <definedName name="_43__123Graph_A????_5" hidden="1">#REF!</definedName>
    <definedName name="_43__123Graph_Aｸﾞﾗﾌ_2" localSheetId="1" hidden="1">#REF!</definedName>
    <definedName name="_43__123Graph_Aｸﾞﾗﾌ_2" localSheetId="7" hidden="1">#REF!</definedName>
    <definedName name="_43__123Graph_Aｸﾞﾗﾌ_2" localSheetId="2" hidden="1">#REF!</definedName>
    <definedName name="_43__123Graph_Aｸﾞﾗﾌ_2" localSheetId="4" hidden="1">#REF!</definedName>
    <definedName name="_43__123Graph_Aｸﾞﾗﾌ_2" localSheetId="3" hidden="1">#REF!</definedName>
    <definedName name="_43__123Graph_Aｸﾞﾗﾌ_2" hidden="1">#REF!</definedName>
    <definedName name="_45__123Graph_Aｸﾞﾗﾌ_3" localSheetId="1" hidden="1">#REF!</definedName>
    <definedName name="_45__123Graph_Aｸﾞﾗﾌ_3" localSheetId="7" hidden="1">#REF!</definedName>
    <definedName name="_45__123Graph_Aｸﾞﾗﾌ_3" localSheetId="2" hidden="1">#REF!</definedName>
    <definedName name="_45__123Graph_Aｸﾞﾗﾌ_3" localSheetId="4" hidden="1">#REF!</definedName>
    <definedName name="_45__123Graph_Aｸﾞﾗﾌ_3" localSheetId="3" hidden="1">#REF!</definedName>
    <definedName name="_45__123Graph_Aｸﾞﾗﾌ_3" hidden="1">#REF!</definedName>
    <definedName name="_46__123Graph_Xｸﾞﾗﾌ_4" localSheetId="1" hidden="1">#REF!</definedName>
    <definedName name="_46__123Graph_Xｸﾞﾗﾌ_4" localSheetId="7" hidden="1">#REF!</definedName>
    <definedName name="_46__123Graph_Xｸﾞﾗﾌ_4" localSheetId="2" hidden="1">#REF!</definedName>
    <definedName name="_46__123Graph_Xｸﾞﾗﾌ_4" localSheetId="4" hidden="1">#REF!</definedName>
    <definedName name="_46__123Graph_Xｸﾞﾗﾌ_4" localSheetId="3" hidden="1">#REF!</definedName>
    <definedName name="_46__123Graph_Xｸﾞﾗﾌ_4" hidden="1">#REF!</definedName>
    <definedName name="_48__123Graph_Aｸﾞﾗﾌ_3" localSheetId="1" hidden="1">#REF!</definedName>
    <definedName name="_48__123Graph_Aｸﾞﾗﾌ_3" localSheetId="7" hidden="1">#REF!</definedName>
    <definedName name="_48__123Graph_Aｸﾞﾗﾌ_3" localSheetId="2" hidden="1">#REF!</definedName>
    <definedName name="_48__123Graph_Aｸﾞﾗﾌ_3" localSheetId="4" hidden="1">#REF!</definedName>
    <definedName name="_48__123Graph_Aｸﾞﾗﾌ_3" localSheetId="3" hidden="1">#REF!</definedName>
    <definedName name="_48__123Graph_Aｸﾞﾗﾌ_3" hidden="1">#REF!</definedName>
    <definedName name="_5__123Graph_A????_1" hidden="1">#REF!</definedName>
    <definedName name="_5__123Graph_A????_2" localSheetId="1" hidden="1">#REF!</definedName>
    <definedName name="_5__123Graph_A????_2" localSheetId="7" hidden="1">#REF!</definedName>
    <definedName name="_5__123Graph_A????_2" localSheetId="2" hidden="1">#REF!</definedName>
    <definedName name="_5__123Graph_A????_2" localSheetId="4" hidden="1">#REF!</definedName>
    <definedName name="_5__123Graph_A????_2" localSheetId="3" hidden="1">#REF!</definedName>
    <definedName name="_5__123Graph_A????_2" hidden="1">#REF!</definedName>
    <definedName name="_5__123Graph_A????_5" localSheetId="1" hidden="1">#REF!</definedName>
    <definedName name="_5__123Graph_A????_5" localSheetId="7" hidden="1">#REF!</definedName>
    <definedName name="_5__123Graph_A????_5" localSheetId="2" hidden="1">#REF!</definedName>
    <definedName name="_5__123Graph_A????_5" localSheetId="4" hidden="1">#REF!</definedName>
    <definedName name="_5__123Graph_A????_5" localSheetId="3" hidden="1">#REF!</definedName>
    <definedName name="_5__123Graph_A????_5" hidden="1">#REF!</definedName>
    <definedName name="_5__123Graph_Aｸﾞﾗﾌ_1" localSheetId="1" hidden="1">#REF!</definedName>
    <definedName name="_5__123Graph_Aｸﾞﾗﾌ_1" localSheetId="7" hidden="1">#REF!</definedName>
    <definedName name="_5__123Graph_Aｸﾞﾗﾌ_1" localSheetId="2" hidden="1">#REF!</definedName>
    <definedName name="_5__123Graph_Aｸﾞﾗﾌ_1" localSheetId="4" hidden="1">#REF!</definedName>
    <definedName name="_5__123Graph_Aｸﾞﾗﾌ_1" localSheetId="3" hidden="1">#REF!</definedName>
    <definedName name="_5__123Graph_Aｸﾞﾗﾌ_1" hidden="1">#REF!</definedName>
    <definedName name="_5__123Graph_Aｸﾞﾗﾌ_3" localSheetId="1" hidden="1">#REF!</definedName>
    <definedName name="_5__123Graph_Aｸﾞﾗﾌ_3" localSheetId="7" hidden="1">#REF!</definedName>
    <definedName name="_5__123Graph_Aｸﾞﾗﾌ_3" localSheetId="2" hidden="1">#REF!</definedName>
    <definedName name="_5__123Graph_Aｸﾞﾗﾌ_3" localSheetId="4" hidden="1">#REF!</definedName>
    <definedName name="_5__123Graph_Aｸﾞﾗﾌ_3" localSheetId="3" hidden="1">#REF!</definedName>
    <definedName name="_5__123Graph_Aｸﾞﾗﾌ_3" hidden="1">#REF!</definedName>
    <definedName name="_5__123Graph_Aｸﾞﾗﾌ_4" localSheetId="1" hidden="1">#REF!</definedName>
    <definedName name="_5__123Graph_Aｸﾞﾗﾌ_4" localSheetId="7" hidden="1">#REF!</definedName>
    <definedName name="_5__123Graph_Aｸﾞﾗﾌ_4" localSheetId="2" hidden="1">#REF!</definedName>
    <definedName name="_5__123Graph_Aｸﾞﾗﾌ_4" localSheetId="4" hidden="1">#REF!</definedName>
    <definedName name="_5__123Graph_Aｸﾞﾗﾌ_4" localSheetId="3" hidden="1">#REF!</definedName>
    <definedName name="_5__123Graph_Aｸﾞﾗﾌ_4" hidden="1">#REF!</definedName>
    <definedName name="_5__123Graph_Aｸﾞﾗﾌ_5" localSheetId="1" hidden="1">#REF!</definedName>
    <definedName name="_5__123Graph_Aｸﾞﾗﾌ_5" localSheetId="7" hidden="1">#REF!</definedName>
    <definedName name="_5__123Graph_Aｸﾞﾗﾌ_5" localSheetId="2" hidden="1">#REF!</definedName>
    <definedName name="_5__123Graph_Aｸﾞﾗﾌ_5" localSheetId="4" hidden="1">#REF!</definedName>
    <definedName name="_5__123Graph_Aｸﾞﾗﾌ_5" localSheetId="3" hidden="1">#REF!</definedName>
    <definedName name="_5__123Graph_Aｸﾞﾗﾌ_5" hidden="1">#REF!</definedName>
    <definedName name="_50__123Graph_Xｸﾞﾗﾌ_5" localSheetId="1" hidden="1">#REF!</definedName>
    <definedName name="_50__123Graph_Xｸﾞﾗﾌ_5" localSheetId="7" hidden="1">#REF!</definedName>
    <definedName name="_50__123Graph_Xｸﾞﾗﾌ_5" localSheetId="2" hidden="1">#REF!</definedName>
    <definedName name="_50__123Graph_Xｸﾞﾗﾌ_5" localSheetId="4" hidden="1">#REF!</definedName>
    <definedName name="_50__123Graph_Xｸﾞﾗﾌ_5" localSheetId="3" hidden="1">#REF!</definedName>
    <definedName name="_50__123Graph_Xｸﾞﾗﾌ_5" hidden="1">#REF!</definedName>
    <definedName name="_51__123Graph_Aｸﾞﾗﾌ_1" localSheetId="1" hidden="1">#REF!</definedName>
    <definedName name="_51__123Graph_Aｸﾞﾗﾌ_1" localSheetId="7" hidden="1">#REF!</definedName>
    <definedName name="_51__123Graph_Aｸﾞﾗﾌ_1" localSheetId="2" hidden="1">#REF!</definedName>
    <definedName name="_51__123Graph_Aｸﾞﾗﾌ_1" localSheetId="4" hidden="1">#REF!</definedName>
    <definedName name="_51__123Graph_Aｸﾞﾗﾌ_1" localSheetId="3" hidden="1">#REF!</definedName>
    <definedName name="_51__123Graph_Aｸﾞﾗﾌ_1" hidden="1">#REF!</definedName>
    <definedName name="_51__123Graph_Aｸﾞﾗﾌ_4" localSheetId="1" hidden="1">#REF!</definedName>
    <definedName name="_51__123Graph_Aｸﾞﾗﾌ_4" localSheetId="7" hidden="1">#REF!</definedName>
    <definedName name="_51__123Graph_Aｸﾞﾗﾌ_4" localSheetId="2" hidden="1">#REF!</definedName>
    <definedName name="_51__123Graph_Aｸﾞﾗﾌ_4" localSheetId="4" hidden="1">#REF!</definedName>
    <definedName name="_51__123Graph_Aｸﾞﾗﾌ_4" localSheetId="3" hidden="1">#REF!</definedName>
    <definedName name="_51__123Graph_Aｸﾞﾗﾌ_4" hidden="1">#REF!</definedName>
    <definedName name="_53__123Graph_Aｸﾞﾗﾌ_4" localSheetId="1" hidden="1">#REF!</definedName>
    <definedName name="_53__123Graph_Aｸﾞﾗﾌ_4" localSheetId="7" hidden="1">#REF!</definedName>
    <definedName name="_53__123Graph_Aｸﾞﾗﾌ_4" localSheetId="2" hidden="1">#REF!</definedName>
    <definedName name="_53__123Graph_Aｸﾞﾗﾌ_4" localSheetId="4" hidden="1">#REF!</definedName>
    <definedName name="_53__123Graph_Aｸﾞﾗﾌ_4" localSheetId="3" hidden="1">#REF!</definedName>
    <definedName name="_53__123Graph_Aｸﾞﾗﾌ_4" hidden="1">#REF!</definedName>
    <definedName name="_57__123Graph_Aｸﾞﾗﾌ_5" localSheetId="1" hidden="1">#REF!</definedName>
    <definedName name="_57__123Graph_Aｸﾞﾗﾌ_5" localSheetId="7" hidden="1">#REF!</definedName>
    <definedName name="_57__123Graph_Aｸﾞﾗﾌ_5" localSheetId="2" hidden="1">#REF!</definedName>
    <definedName name="_57__123Graph_Aｸﾞﾗﾌ_5" localSheetId="4" hidden="1">#REF!</definedName>
    <definedName name="_57__123Graph_Aｸﾞﾗﾌ_5" localSheetId="3" hidden="1">#REF!</definedName>
    <definedName name="_57__123Graph_Aｸﾞﾗﾌ_5" hidden="1">#REF!</definedName>
    <definedName name="_58_?asadas" localSheetId="1" hidden="1">#REF!</definedName>
    <definedName name="_58_?asadas" localSheetId="7" hidden="1">#REF!</definedName>
    <definedName name="_58_?asadas" localSheetId="2" hidden="1">#REF!</definedName>
    <definedName name="_58_?asadas" localSheetId="4" hidden="1">#REF!</definedName>
    <definedName name="_58_?asadas" localSheetId="3" hidden="1">#REF!</definedName>
    <definedName name="_58_?asadas" hidden="1">#REF!</definedName>
    <definedName name="_58__123Graph_Aｸﾞﾗﾌ_5" localSheetId="1" hidden="1">#REF!</definedName>
    <definedName name="_58__123Graph_Aｸﾞﾗﾌ_5" localSheetId="7" hidden="1">#REF!</definedName>
    <definedName name="_58__123Graph_Aｸﾞﾗﾌ_5" localSheetId="2" hidden="1">#REF!</definedName>
    <definedName name="_58__123Graph_Aｸﾞﾗﾌ_5" localSheetId="4" hidden="1">#REF!</definedName>
    <definedName name="_58__123Graph_Aｸﾞﾗﾌ_5" localSheetId="3" hidden="1">#REF!</definedName>
    <definedName name="_58__123Graph_Aｸﾞﾗﾌ_5" hidden="1">#REF!</definedName>
    <definedName name="_59__123Graph_Aｸﾞﾗﾌ_2" localSheetId="1" hidden="1">#REF!</definedName>
    <definedName name="_59__123Graph_Aｸﾞﾗﾌ_2" localSheetId="7" hidden="1">#REF!</definedName>
    <definedName name="_59__123Graph_Aｸﾞﾗﾌ_2" localSheetId="2" hidden="1">#REF!</definedName>
    <definedName name="_59__123Graph_Aｸﾞﾗﾌ_2" localSheetId="4" hidden="1">#REF!</definedName>
    <definedName name="_59__123Graph_Aｸﾞﾗﾌ_2" localSheetId="3" hidden="1">#REF!</definedName>
    <definedName name="_59__123Graph_Aｸﾞﾗﾌ_2" hidden="1">#REF!</definedName>
    <definedName name="_6__123Graph_A????_2" hidden="1">#REF!</definedName>
    <definedName name="_6__123Graph_A????_3" localSheetId="1" hidden="1">#REF!</definedName>
    <definedName name="_6__123Graph_A????_3" localSheetId="7" hidden="1">#REF!</definedName>
    <definedName name="_6__123Graph_A????_3" localSheetId="2" hidden="1">#REF!</definedName>
    <definedName name="_6__123Graph_A????_3" localSheetId="4" hidden="1">#REF!</definedName>
    <definedName name="_6__123Graph_A????_3" localSheetId="3" hidden="1">#REF!</definedName>
    <definedName name="_6__123Graph_A????_3" hidden="1">#REF!</definedName>
    <definedName name="_6__123Graph_Aｸﾞﾗﾌ_1" localSheetId="1" hidden="1">#REF!</definedName>
    <definedName name="_6__123Graph_Aｸﾞﾗﾌ_1" localSheetId="7" hidden="1">#REF!</definedName>
    <definedName name="_6__123Graph_Aｸﾞﾗﾌ_1" localSheetId="2" hidden="1">#REF!</definedName>
    <definedName name="_6__123Graph_Aｸﾞﾗﾌ_1" localSheetId="4" hidden="1">#REF!</definedName>
    <definedName name="_6__123Graph_Aｸﾞﾗﾌ_1" localSheetId="3" hidden="1">#REF!</definedName>
    <definedName name="_6__123Graph_Aｸﾞﾗﾌ_1" hidden="1">#REF!</definedName>
    <definedName name="_6__123Graph_Aｸﾞﾗﾌ_2" localSheetId="1" hidden="1">#REF!</definedName>
    <definedName name="_6__123Graph_Aｸﾞﾗﾌ_2" localSheetId="7" hidden="1">#REF!</definedName>
    <definedName name="_6__123Graph_Aｸﾞﾗﾌ_2" localSheetId="2" hidden="1">#REF!</definedName>
    <definedName name="_6__123Graph_Aｸﾞﾗﾌ_2" localSheetId="4" hidden="1">#REF!</definedName>
    <definedName name="_6__123Graph_Aｸﾞﾗﾌ_2" localSheetId="3" hidden="1">#REF!</definedName>
    <definedName name="_6__123Graph_Aｸﾞﾗﾌ_2" hidden="1">#REF!</definedName>
    <definedName name="_6__123Graph_Aｸﾞﾗﾌ_3" localSheetId="1" hidden="1">#REF!</definedName>
    <definedName name="_6__123Graph_Aｸﾞﾗﾌ_3" localSheetId="7" hidden="1">#REF!</definedName>
    <definedName name="_6__123Graph_Aｸﾞﾗﾌ_3" localSheetId="2" hidden="1">#REF!</definedName>
    <definedName name="_6__123Graph_Aｸﾞﾗﾌ_3" localSheetId="4" hidden="1">#REF!</definedName>
    <definedName name="_6__123Graph_Aｸﾞﾗﾌ_3" localSheetId="3" hidden="1">#REF!</definedName>
    <definedName name="_6__123Graph_Aｸﾞﾗﾌ_3" hidden="1">#REF!</definedName>
    <definedName name="_6__123Graph_Aｸﾞﾗﾌ_4" localSheetId="1" hidden="1">#REF!</definedName>
    <definedName name="_6__123Graph_Aｸﾞﾗﾌ_4" localSheetId="7" hidden="1">#REF!</definedName>
    <definedName name="_6__123Graph_Aｸﾞﾗﾌ_4" localSheetId="2" hidden="1">#REF!</definedName>
    <definedName name="_6__123Graph_Aｸﾞﾗﾌ_4" localSheetId="4" hidden="1">#REF!</definedName>
    <definedName name="_6__123Graph_Aｸﾞﾗﾌ_4" localSheetId="3" hidden="1">#REF!</definedName>
    <definedName name="_6__123Graph_Aｸﾞﾗﾌ_4" hidden="1">#REF!</definedName>
    <definedName name="_6__123Graph_Aｸﾞﾗﾌ_5" localSheetId="1" hidden="1">#REF!</definedName>
    <definedName name="_6__123Graph_Aｸﾞﾗﾌ_5" localSheetId="7" hidden="1">#REF!</definedName>
    <definedName name="_6__123Graph_Aｸﾞﾗﾌ_5" localSheetId="2" hidden="1">#REF!</definedName>
    <definedName name="_6__123Graph_Aｸﾞﾗﾌ_5" localSheetId="4" hidden="1">#REF!</definedName>
    <definedName name="_6__123Graph_Aｸﾞﾗﾌ_5" localSheetId="3" hidden="1">#REF!</definedName>
    <definedName name="_6__123Graph_Aｸﾞﾗﾌ_5" hidden="1">#REF!</definedName>
    <definedName name="_6__123Graph_Xｸﾞﾗﾌ_1" localSheetId="1" hidden="1">#REF!</definedName>
    <definedName name="_6__123Graph_Xｸﾞﾗﾌ_1" localSheetId="7" hidden="1">#REF!</definedName>
    <definedName name="_6__123Graph_Xｸﾞﾗﾌ_1" localSheetId="2" hidden="1">#REF!</definedName>
    <definedName name="_6__123Graph_Xｸﾞﾗﾌ_1" localSheetId="4" hidden="1">#REF!</definedName>
    <definedName name="_6__123Graph_Xｸﾞﾗﾌ_1" localSheetId="3" hidden="1">#REF!</definedName>
    <definedName name="_6__123Graph_Xｸﾞﾗﾌ_1" hidden="1">#REF!</definedName>
    <definedName name="_62__123Graph_X????_1" localSheetId="1" hidden="1">#REF!</definedName>
    <definedName name="_62__123Graph_X????_1" localSheetId="7" hidden="1">#REF!</definedName>
    <definedName name="_62__123Graph_X????_1" localSheetId="2" hidden="1">#REF!</definedName>
    <definedName name="_62__123Graph_X????_1" localSheetId="4" hidden="1">#REF!</definedName>
    <definedName name="_62__123Graph_X????_1" localSheetId="3" hidden="1">#REF!</definedName>
    <definedName name="_62__123Graph_X????_1" hidden="1">#REF!</definedName>
    <definedName name="_66__123Graph_X????_2" localSheetId="1" hidden="1">#REF!</definedName>
    <definedName name="_66__123Graph_X????_2" localSheetId="7" hidden="1">#REF!</definedName>
    <definedName name="_66__123Graph_X????_2" localSheetId="2" hidden="1">#REF!</definedName>
    <definedName name="_66__123Graph_X????_2" localSheetId="4" hidden="1">#REF!</definedName>
    <definedName name="_66__123Graph_X????_2" localSheetId="3" hidden="1">#REF!</definedName>
    <definedName name="_66__123Graph_X????_2" hidden="1">#REF!</definedName>
    <definedName name="_67__123Graph_Aｸﾞﾗﾌ_3" localSheetId="1" hidden="1">#REF!</definedName>
    <definedName name="_67__123Graph_Aｸﾞﾗﾌ_3" localSheetId="7" hidden="1">#REF!</definedName>
    <definedName name="_67__123Graph_Aｸﾞﾗﾌ_3" localSheetId="2" hidden="1">#REF!</definedName>
    <definedName name="_67__123Graph_Aｸﾞﾗﾌ_3" localSheetId="4" hidden="1">#REF!</definedName>
    <definedName name="_67__123Graph_Aｸﾞﾗﾌ_3" localSheetId="3" hidden="1">#REF!</definedName>
    <definedName name="_67__123Graph_Aｸﾞﾗﾌ_3" hidden="1">#REF!</definedName>
    <definedName name="_67__123Graph_X????_2" localSheetId="1" hidden="1">#REF!</definedName>
    <definedName name="_67__123Graph_X????_2" localSheetId="7" hidden="1">#REF!</definedName>
    <definedName name="_67__123Graph_X????_2" localSheetId="2" hidden="1">#REF!</definedName>
    <definedName name="_67__123Graph_X????_2" localSheetId="4" hidden="1">#REF!</definedName>
    <definedName name="_67__123Graph_X????_2" localSheetId="3" hidden="1">#REF!</definedName>
    <definedName name="_67__123Graph_X????_2" hidden="1">#REF!</definedName>
    <definedName name="_7__123Graph_A????_1" localSheetId="1" hidden="1">#REF!</definedName>
    <definedName name="_7__123Graph_A????_1" localSheetId="7" hidden="1">#REF!</definedName>
    <definedName name="_7__123Graph_A????_1" localSheetId="2" hidden="1">#REF!</definedName>
    <definedName name="_7__123Graph_A????_1" localSheetId="4" hidden="1">#REF!</definedName>
    <definedName name="_7__123Graph_A????_1" localSheetId="3" hidden="1">#REF!</definedName>
    <definedName name="_7__123Graph_A????_1" hidden="1">#REF!</definedName>
    <definedName name="_7__123Graph_A????_3" hidden="1">#REF!</definedName>
    <definedName name="_7__123Graph_A????_4" localSheetId="1" hidden="1">#REF!</definedName>
    <definedName name="_7__123Graph_A????_4" localSheetId="7" hidden="1">#REF!</definedName>
    <definedName name="_7__123Graph_A????_4" localSheetId="2" hidden="1">#REF!</definedName>
    <definedName name="_7__123Graph_A????_4" localSheetId="4" hidden="1">#REF!</definedName>
    <definedName name="_7__123Graph_A????_4" localSheetId="3" hidden="1">#REF!</definedName>
    <definedName name="_7__123Graph_A????_4" hidden="1">#REF!</definedName>
    <definedName name="_7__123Graph_Aｸﾞﾗﾌ_1" localSheetId="1" hidden="1">#REF!</definedName>
    <definedName name="_7__123Graph_Aｸﾞﾗﾌ_1" localSheetId="7" hidden="1">#REF!</definedName>
    <definedName name="_7__123Graph_Aｸﾞﾗﾌ_1" localSheetId="2" hidden="1">#REF!</definedName>
    <definedName name="_7__123Graph_Aｸﾞﾗﾌ_1" localSheetId="4" hidden="1">#REF!</definedName>
    <definedName name="_7__123Graph_Aｸﾞﾗﾌ_1" localSheetId="3" hidden="1">#REF!</definedName>
    <definedName name="_7__123Graph_Aｸﾞﾗﾌ_1" hidden="1">#REF!</definedName>
    <definedName name="_7__123Graph_Aｸﾞﾗﾌ_2" localSheetId="1" hidden="1">#REF!</definedName>
    <definedName name="_7__123Graph_Aｸﾞﾗﾌ_2" localSheetId="7" hidden="1">#REF!</definedName>
    <definedName name="_7__123Graph_Aｸﾞﾗﾌ_2" localSheetId="2" hidden="1">#REF!</definedName>
    <definedName name="_7__123Graph_Aｸﾞﾗﾌ_2" localSheetId="4" hidden="1">#REF!</definedName>
    <definedName name="_7__123Graph_Aｸﾞﾗﾌ_2" localSheetId="3" hidden="1">#REF!</definedName>
    <definedName name="_7__123Graph_Aｸﾞﾗﾌ_2" hidden="1">#REF!</definedName>
    <definedName name="_7__123Graph_Aｸﾞﾗﾌ_5" localSheetId="1" hidden="1">#REF!</definedName>
    <definedName name="_7__123Graph_Aｸﾞﾗﾌ_5" localSheetId="7" hidden="1">#REF!</definedName>
    <definedName name="_7__123Graph_Aｸﾞﾗﾌ_5" localSheetId="2" hidden="1">#REF!</definedName>
    <definedName name="_7__123Graph_Aｸﾞﾗﾌ_5" localSheetId="4" hidden="1">#REF!</definedName>
    <definedName name="_7__123Graph_Aｸﾞﾗﾌ_5" localSheetId="3" hidden="1">#REF!</definedName>
    <definedName name="_7__123Graph_Aｸﾞﾗﾌ_5" hidden="1">#REF!</definedName>
    <definedName name="_7__123Graph_Xｸﾞﾗﾌ_2" localSheetId="1" hidden="1">#REF!</definedName>
    <definedName name="_7__123Graph_Xｸﾞﾗﾌ_2" localSheetId="7" hidden="1">#REF!</definedName>
    <definedName name="_7__123Graph_Xｸﾞﾗﾌ_2" localSheetId="2" hidden="1">#REF!</definedName>
    <definedName name="_7__123Graph_Xｸﾞﾗﾌ_2" localSheetId="4" hidden="1">#REF!</definedName>
    <definedName name="_7__123Graph_Xｸﾞﾗﾌ_2" localSheetId="3" hidden="1">#REF!</definedName>
    <definedName name="_7__123Graph_Xｸﾞﾗﾌ_2" hidden="1">#REF!</definedName>
    <definedName name="_70__123Graph_X????_3" localSheetId="1" hidden="1">#REF!</definedName>
    <definedName name="_70__123Graph_X????_3" localSheetId="7" hidden="1">#REF!</definedName>
    <definedName name="_70__123Graph_X????_3" localSheetId="2" hidden="1">#REF!</definedName>
    <definedName name="_70__123Graph_X????_3" localSheetId="4" hidden="1">#REF!</definedName>
    <definedName name="_70__123Graph_X????_3" localSheetId="3" hidden="1">#REF!</definedName>
    <definedName name="_70__123Graph_X????_3" hidden="1">#REF!</definedName>
    <definedName name="_72__123Graph_X????_3" localSheetId="1" hidden="1">#REF!</definedName>
    <definedName name="_72__123Graph_X????_3" localSheetId="7" hidden="1">#REF!</definedName>
    <definedName name="_72__123Graph_X????_3" localSheetId="2" hidden="1">#REF!</definedName>
    <definedName name="_72__123Graph_X????_3" localSheetId="4" hidden="1">#REF!</definedName>
    <definedName name="_72__123Graph_X????_3" localSheetId="3" hidden="1">#REF!</definedName>
    <definedName name="_72__123Graph_X????_3" hidden="1">#REF!</definedName>
    <definedName name="_74__123Graph_X????_4" localSheetId="1" hidden="1">#REF!</definedName>
    <definedName name="_74__123Graph_X????_4" localSheetId="7" hidden="1">#REF!</definedName>
    <definedName name="_74__123Graph_X????_4" localSheetId="2" hidden="1">#REF!</definedName>
    <definedName name="_74__123Graph_X????_4" localSheetId="4" hidden="1">#REF!</definedName>
    <definedName name="_74__123Graph_X????_4" localSheetId="3" hidden="1">#REF!</definedName>
    <definedName name="_74__123Graph_X????_4" hidden="1">#REF!</definedName>
    <definedName name="_75__123Graph_Aｸﾞﾗﾌ_4" localSheetId="1" hidden="1">#REF!</definedName>
    <definedName name="_75__123Graph_Aｸﾞﾗﾌ_4" localSheetId="7" hidden="1">#REF!</definedName>
    <definedName name="_75__123Graph_Aｸﾞﾗﾌ_4" localSheetId="2" hidden="1">#REF!</definedName>
    <definedName name="_75__123Graph_Aｸﾞﾗﾌ_4" localSheetId="4" hidden="1">#REF!</definedName>
    <definedName name="_75__123Graph_Aｸﾞﾗﾌ_4" localSheetId="3" hidden="1">#REF!</definedName>
    <definedName name="_75__123Graph_Aｸﾞﾗﾌ_4" hidden="1">#REF!</definedName>
    <definedName name="_77__123Graph_X????_4" localSheetId="1" hidden="1">#REF!</definedName>
    <definedName name="_77__123Graph_X????_4" localSheetId="7" hidden="1">#REF!</definedName>
    <definedName name="_77__123Graph_X????_4" localSheetId="2" hidden="1">#REF!</definedName>
    <definedName name="_77__123Graph_X????_4" localSheetId="4" hidden="1">#REF!</definedName>
    <definedName name="_77__123Graph_X????_4" localSheetId="3" hidden="1">#REF!</definedName>
    <definedName name="_77__123Graph_X????_4" hidden="1">#REF!</definedName>
    <definedName name="_78__123Graph_X????_5" localSheetId="1" hidden="1">#REF!</definedName>
    <definedName name="_78__123Graph_X????_5" localSheetId="7" hidden="1">#REF!</definedName>
    <definedName name="_78__123Graph_X????_5" localSheetId="2" hidden="1">#REF!</definedName>
    <definedName name="_78__123Graph_X????_5" localSheetId="4" hidden="1">#REF!</definedName>
    <definedName name="_78__123Graph_X????_5" localSheetId="3" hidden="1">#REF!</definedName>
    <definedName name="_78__123Graph_X????_5" hidden="1">#REF!</definedName>
    <definedName name="_8__123Graph_A????_4" hidden="1">#REF!</definedName>
    <definedName name="_8__123Graph_A????_5" localSheetId="1" hidden="1">#REF!</definedName>
    <definedName name="_8__123Graph_A????_5" localSheetId="7" hidden="1">#REF!</definedName>
    <definedName name="_8__123Graph_A????_5" localSheetId="2" hidden="1">#REF!</definedName>
    <definedName name="_8__123Graph_A????_5" localSheetId="4" hidden="1">#REF!</definedName>
    <definedName name="_8__123Graph_A????_5" localSheetId="3" hidden="1">#REF!</definedName>
    <definedName name="_8__123Graph_A????_5" hidden="1">#REF!</definedName>
    <definedName name="_8__123Graph_Aｸﾞﾗﾌ_1" localSheetId="1" hidden="1">#REF!</definedName>
    <definedName name="_8__123Graph_Aｸﾞﾗﾌ_1" localSheetId="7" hidden="1">#REF!</definedName>
    <definedName name="_8__123Graph_Aｸﾞﾗﾌ_1" localSheetId="2" hidden="1">#REF!</definedName>
    <definedName name="_8__123Graph_Aｸﾞﾗﾌ_1" localSheetId="4" hidden="1">#REF!</definedName>
    <definedName name="_8__123Graph_Aｸﾞﾗﾌ_1" localSheetId="3" hidden="1">#REF!</definedName>
    <definedName name="_8__123Graph_Aｸﾞﾗﾌ_1" hidden="1">#REF!</definedName>
    <definedName name="_8__123Graph_Aｸﾞﾗﾌ_2" localSheetId="1" hidden="1">#REF!</definedName>
    <definedName name="_8__123Graph_Aｸﾞﾗﾌ_2" localSheetId="7" hidden="1">#REF!</definedName>
    <definedName name="_8__123Graph_Aｸﾞﾗﾌ_2" localSheetId="2" hidden="1">#REF!</definedName>
    <definedName name="_8__123Graph_Aｸﾞﾗﾌ_2" localSheetId="4" hidden="1">#REF!</definedName>
    <definedName name="_8__123Graph_Aｸﾞﾗﾌ_2" localSheetId="3" hidden="1">#REF!</definedName>
    <definedName name="_8__123Graph_Aｸﾞﾗﾌ_2" hidden="1">#REF!</definedName>
    <definedName name="_8__123Graph_Aｸﾞﾗﾌ_3" localSheetId="1" hidden="1">#REF!</definedName>
    <definedName name="_8__123Graph_Aｸﾞﾗﾌ_3" localSheetId="7" hidden="1">#REF!</definedName>
    <definedName name="_8__123Graph_Aｸﾞﾗﾌ_3" localSheetId="2" hidden="1">#REF!</definedName>
    <definedName name="_8__123Graph_Aｸﾞﾗﾌ_3" localSheetId="4" hidden="1">#REF!</definedName>
    <definedName name="_8__123Graph_Aｸﾞﾗﾌ_3" localSheetId="3" hidden="1">#REF!</definedName>
    <definedName name="_8__123Graph_Aｸﾞﾗﾌ_3" hidden="1">#REF!</definedName>
    <definedName name="_8__123Graph_Aｸﾞﾗﾌ_4" localSheetId="1" hidden="1">#REF!</definedName>
    <definedName name="_8__123Graph_Aｸﾞﾗﾌ_4" localSheetId="7" hidden="1">#REF!</definedName>
    <definedName name="_8__123Graph_Aｸﾞﾗﾌ_4" localSheetId="2" hidden="1">#REF!</definedName>
    <definedName name="_8__123Graph_Aｸﾞﾗﾌ_4" localSheetId="4" hidden="1">#REF!</definedName>
    <definedName name="_8__123Graph_Aｸﾞﾗﾌ_4" localSheetId="3" hidden="1">#REF!</definedName>
    <definedName name="_8__123Graph_Aｸﾞﾗﾌ_4" hidden="1">#REF!</definedName>
    <definedName name="_8__123Graph_Xｸﾞﾗﾌ_1" localSheetId="1" hidden="1">#REF!</definedName>
    <definedName name="_8__123Graph_Xｸﾞﾗﾌ_1" localSheetId="7" hidden="1">#REF!</definedName>
    <definedName name="_8__123Graph_Xｸﾞﾗﾌ_1" localSheetId="2" hidden="1">#REF!</definedName>
    <definedName name="_8__123Graph_Xｸﾞﾗﾌ_1" localSheetId="4" hidden="1">#REF!</definedName>
    <definedName name="_8__123Graph_Xｸﾞﾗﾌ_1" localSheetId="3" hidden="1">#REF!</definedName>
    <definedName name="_8__123Graph_Xｸﾞﾗﾌ_1" hidden="1">#REF!</definedName>
    <definedName name="_8__123Graph_Xｸﾞﾗﾌ_3" localSheetId="1" hidden="1">#REF!</definedName>
    <definedName name="_8__123Graph_Xｸﾞﾗﾌ_3" localSheetId="7" hidden="1">#REF!</definedName>
    <definedName name="_8__123Graph_Xｸﾞﾗﾌ_3" localSheetId="2" hidden="1">#REF!</definedName>
    <definedName name="_8__123Graph_Xｸﾞﾗﾌ_3" localSheetId="4" hidden="1">#REF!</definedName>
    <definedName name="_8__123Graph_Xｸﾞﾗﾌ_3" localSheetId="3" hidden="1">#REF!</definedName>
    <definedName name="_8__123Graph_Xｸﾞﾗﾌ_3" hidden="1">#REF!</definedName>
    <definedName name="_82__123Graph_X????_5" localSheetId="1" hidden="1">#REF!</definedName>
    <definedName name="_82__123Graph_X????_5" localSheetId="7" hidden="1">#REF!</definedName>
    <definedName name="_82__123Graph_X????_5" localSheetId="2" hidden="1">#REF!</definedName>
    <definedName name="_82__123Graph_X????_5" localSheetId="4" hidden="1">#REF!</definedName>
    <definedName name="_82__123Graph_X????_5" localSheetId="3" hidden="1">#REF!</definedName>
    <definedName name="_82__123Graph_X????_5" hidden="1">#REF!</definedName>
    <definedName name="_83__123Graph_Aｸﾞﾗﾌ_5" localSheetId="1" hidden="1">#REF!</definedName>
    <definedName name="_83__123Graph_Aｸﾞﾗﾌ_5" localSheetId="7" hidden="1">#REF!</definedName>
    <definedName name="_83__123Graph_Aｸﾞﾗﾌ_5" localSheetId="2" hidden="1">#REF!</definedName>
    <definedName name="_83__123Graph_Aｸﾞﾗﾌ_5" localSheetId="4" hidden="1">#REF!</definedName>
    <definedName name="_83__123Graph_Aｸﾞﾗﾌ_5" localSheetId="3" hidden="1">#REF!</definedName>
    <definedName name="_83__123Graph_Aｸﾞﾗﾌ_5" hidden="1">#REF!</definedName>
    <definedName name="_83__123Graph_Xｸﾞﾗﾌ_1" localSheetId="1" hidden="1">#REF!</definedName>
    <definedName name="_83__123Graph_Xｸﾞﾗﾌ_1" localSheetId="7" hidden="1">#REF!</definedName>
    <definedName name="_83__123Graph_Xｸﾞﾗﾌ_1" localSheetId="2" hidden="1">#REF!</definedName>
    <definedName name="_83__123Graph_Xｸﾞﾗﾌ_1" localSheetId="4" hidden="1">#REF!</definedName>
    <definedName name="_83__123Graph_Xｸﾞﾗﾌ_1" localSheetId="3" hidden="1">#REF!</definedName>
    <definedName name="_83__123Graph_Xｸﾞﾗﾌ_1" hidden="1">#REF!</definedName>
    <definedName name="_88__123Graph_X????_1" localSheetId="1" hidden="1">#REF!</definedName>
    <definedName name="_88__123Graph_X????_1" localSheetId="7" hidden="1">#REF!</definedName>
    <definedName name="_88__123Graph_X????_1" localSheetId="2" hidden="1">#REF!</definedName>
    <definedName name="_88__123Graph_X????_1" localSheetId="4" hidden="1">#REF!</definedName>
    <definedName name="_88__123Graph_X????_1" localSheetId="3" hidden="1">#REF!</definedName>
    <definedName name="_88__123Graph_X????_1" hidden="1">#REF!</definedName>
    <definedName name="_88__123Graph_Xｸﾞﾗﾌ_1" localSheetId="1" hidden="1">#REF!</definedName>
    <definedName name="_88__123Graph_Xｸﾞﾗﾌ_1" localSheetId="7" hidden="1">#REF!</definedName>
    <definedName name="_88__123Graph_Xｸﾞﾗﾌ_1" localSheetId="2" hidden="1">#REF!</definedName>
    <definedName name="_88__123Graph_Xｸﾞﾗﾌ_1" localSheetId="4" hidden="1">#REF!</definedName>
    <definedName name="_88__123Graph_Xｸﾞﾗﾌ_1" localSheetId="3" hidden="1">#REF!</definedName>
    <definedName name="_88__123Graph_Xｸﾞﾗﾌ_1" hidden="1">#REF!</definedName>
    <definedName name="_88__123Graph_Xｸﾞﾗﾌ_2" localSheetId="1" hidden="1">#REF!</definedName>
    <definedName name="_88__123Graph_Xｸﾞﾗﾌ_2" localSheetId="7" hidden="1">#REF!</definedName>
    <definedName name="_88__123Graph_Xｸﾞﾗﾌ_2" localSheetId="2" hidden="1">#REF!</definedName>
    <definedName name="_88__123Graph_Xｸﾞﾗﾌ_2" localSheetId="4" hidden="1">#REF!</definedName>
    <definedName name="_88__123Graph_Xｸﾞﾗﾌ_2" localSheetId="3" hidden="1">#REF!</definedName>
    <definedName name="_88__123Graph_Xｸﾞﾗﾌ_2" hidden="1">#REF!</definedName>
    <definedName name="_9__123Graph_A????_5" hidden="1">#REF!</definedName>
    <definedName name="_9__123Graph_Aｸﾞﾗﾌ_1" localSheetId="1" hidden="1">#REF!</definedName>
    <definedName name="_9__123Graph_Aｸﾞﾗﾌ_1" localSheetId="7" hidden="1">#REF!</definedName>
    <definedName name="_9__123Graph_Aｸﾞﾗﾌ_1" localSheetId="2" hidden="1">#REF!</definedName>
    <definedName name="_9__123Graph_Aｸﾞﾗﾌ_1" localSheetId="4" hidden="1">#REF!</definedName>
    <definedName name="_9__123Graph_Aｸﾞﾗﾌ_1" localSheetId="3" hidden="1">#REF!</definedName>
    <definedName name="_9__123Graph_Aｸﾞﾗﾌ_1" hidden="1">#REF!</definedName>
    <definedName name="_9__123Graph_Aｸﾞﾗﾌ_2" localSheetId="1" hidden="1">#REF!</definedName>
    <definedName name="_9__123Graph_Aｸﾞﾗﾌ_2" localSheetId="7" hidden="1">#REF!</definedName>
    <definedName name="_9__123Graph_Aｸﾞﾗﾌ_2" localSheetId="2" hidden="1">#REF!</definedName>
    <definedName name="_9__123Graph_Aｸﾞﾗﾌ_2" localSheetId="4" hidden="1">#REF!</definedName>
    <definedName name="_9__123Graph_Aｸﾞﾗﾌ_2" localSheetId="3" hidden="1">#REF!</definedName>
    <definedName name="_9__123Graph_Aｸﾞﾗﾌ_2" hidden="1">#REF!</definedName>
    <definedName name="_9__123Graph_Aｸﾞﾗﾌ_3" localSheetId="1" hidden="1">#REF!</definedName>
    <definedName name="_9__123Graph_Aｸﾞﾗﾌ_3" localSheetId="7" hidden="1">#REF!</definedName>
    <definedName name="_9__123Graph_Aｸﾞﾗﾌ_3" localSheetId="2" hidden="1">#REF!</definedName>
    <definedName name="_9__123Graph_Aｸﾞﾗﾌ_3" localSheetId="4" hidden="1">#REF!</definedName>
    <definedName name="_9__123Graph_Aｸﾞﾗﾌ_3" localSheetId="3" hidden="1">#REF!</definedName>
    <definedName name="_9__123Graph_Aｸﾞﾗﾌ_3" hidden="1">#REF!</definedName>
    <definedName name="_9__123Graph_Aｸﾞﾗﾌ_4" localSheetId="1" hidden="1">#REF!</definedName>
    <definedName name="_9__123Graph_Aｸﾞﾗﾌ_4" localSheetId="7" hidden="1">#REF!</definedName>
    <definedName name="_9__123Graph_Aｸﾞﾗﾌ_4" localSheetId="2" hidden="1">#REF!</definedName>
    <definedName name="_9__123Graph_Aｸﾞﾗﾌ_4" localSheetId="4" hidden="1">#REF!</definedName>
    <definedName name="_9__123Graph_Aｸﾞﾗﾌ_4" localSheetId="3" hidden="1">#REF!</definedName>
    <definedName name="_9__123Graph_Aｸﾞﾗﾌ_4" hidden="1">#REF!</definedName>
    <definedName name="_9__123Graph_Xｸﾞﾗﾌ_2" localSheetId="1" hidden="1">#REF!</definedName>
    <definedName name="_9__123Graph_Xｸﾞﾗﾌ_2" localSheetId="7" hidden="1">#REF!</definedName>
    <definedName name="_9__123Graph_Xｸﾞﾗﾌ_2" localSheetId="2" hidden="1">#REF!</definedName>
    <definedName name="_9__123Graph_Xｸﾞﾗﾌ_2" localSheetId="4" hidden="1">#REF!</definedName>
    <definedName name="_9__123Graph_Xｸﾞﾗﾌ_2" localSheetId="3" hidden="1">#REF!</definedName>
    <definedName name="_9__123Graph_Xｸﾞﾗﾌ_2" hidden="1">#REF!</definedName>
    <definedName name="_9__123Graph_Xｸﾞﾗﾌ_4" localSheetId="1" hidden="1">#REF!</definedName>
    <definedName name="_9__123Graph_Xｸﾞﾗﾌ_4" localSheetId="7" hidden="1">#REF!</definedName>
    <definedName name="_9__123Graph_Xｸﾞﾗﾌ_4" localSheetId="2" hidden="1">#REF!</definedName>
    <definedName name="_9__123Graph_Xｸﾞﾗﾌ_4" localSheetId="4" hidden="1">#REF!</definedName>
    <definedName name="_9__123Graph_Xｸﾞﾗﾌ_4" localSheetId="3" hidden="1">#REF!</definedName>
    <definedName name="_9__123Graph_Xｸﾞﾗﾌ_4" hidden="1">#REF!</definedName>
    <definedName name="_93__123Graph_X????_2" localSheetId="1" hidden="1">#REF!</definedName>
    <definedName name="_93__123Graph_X????_2" localSheetId="7" hidden="1">#REF!</definedName>
    <definedName name="_93__123Graph_X????_2" localSheetId="2" hidden="1">#REF!</definedName>
    <definedName name="_93__123Graph_X????_2" localSheetId="4" hidden="1">#REF!</definedName>
    <definedName name="_93__123Graph_X????_2" localSheetId="3" hidden="1">#REF!</definedName>
    <definedName name="_93__123Graph_X????_2" hidden="1">#REF!</definedName>
    <definedName name="_93__123Graph_Xｸﾞﾗﾌ_3" localSheetId="1" hidden="1">#REF!</definedName>
    <definedName name="_93__123Graph_Xｸﾞﾗﾌ_3" localSheetId="7" hidden="1">#REF!</definedName>
    <definedName name="_93__123Graph_Xｸﾞﾗﾌ_3" localSheetId="2" hidden="1">#REF!</definedName>
    <definedName name="_93__123Graph_Xｸﾞﾗﾌ_3" localSheetId="4" hidden="1">#REF!</definedName>
    <definedName name="_93__123Graph_Xｸﾞﾗﾌ_3" localSheetId="3" hidden="1">#REF!</definedName>
    <definedName name="_93__123Graph_Xｸﾞﾗﾌ_3" hidden="1">#REF!</definedName>
    <definedName name="_94__123Graph_Xｸﾞﾗﾌ_2" localSheetId="1" hidden="1">#REF!</definedName>
    <definedName name="_94__123Graph_Xｸﾞﾗﾌ_2" localSheetId="7" hidden="1">#REF!</definedName>
    <definedName name="_94__123Graph_Xｸﾞﾗﾌ_2" localSheetId="2" hidden="1">#REF!</definedName>
    <definedName name="_94__123Graph_Xｸﾞﾗﾌ_2" localSheetId="4" hidden="1">#REF!</definedName>
    <definedName name="_94__123Graph_Xｸﾞﾗﾌ_2" localSheetId="3" hidden="1">#REF!</definedName>
    <definedName name="_94__123Graph_Xｸﾞﾗﾌ_2" hidden="1">#REF!</definedName>
    <definedName name="_98__123Graph_X????_3" localSheetId="1" hidden="1">#REF!</definedName>
    <definedName name="_98__123Graph_X????_3" localSheetId="7" hidden="1">#REF!</definedName>
    <definedName name="_98__123Graph_X????_3" localSheetId="2" hidden="1">#REF!</definedName>
    <definedName name="_98__123Graph_X????_3" localSheetId="4" hidden="1">#REF!</definedName>
    <definedName name="_98__123Graph_X????_3" localSheetId="3" hidden="1">#REF!</definedName>
    <definedName name="_98__123Graph_X????_3" hidden="1">#REF!</definedName>
    <definedName name="_98__123Graph_Xｸﾞﾗﾌ_4" localSheetId="1" hidden="1">#REF!</definedName>
    <definedName name="_98__123Graph_Xｸﾞﾗﾌ_4" localSheetId="7" hidden="1">#REF!</definedName>
    <definedName name="_98__123Graph_Xｸﾞﾗﾌ_4" localSheetId="2" hidden="1">#REF!</definedName>
    <definedName name="_98__123Graph_Xｸﾞﾗﾌ_4" localSheetId="4" hidden="1">#REF!</definedName>
    <definedName name="_98__123Graph_Xｸﾞﾗﾌ_4" localSheetId="3" hidden="1">#REF!</definedName>
    <definedName name="_98__123Graph_Xｸﾞﾗﾌ_4" hidden="1">#REF!</definedName>
    <definedName name="_a1" localSheetId="15" hidden="1">{"'Sheet1'!$L$16"}</definedName>
    <definedName name="_a1" localSheetId="12" hidden="1">{"'Sheet1'!$L$16"}</definedName>
    <definedName name="_a1" localSheetId="13" hidden="1">{"'Sheet1'!$L$16"}</definedName>
    <definedName name="_a1" localSheetId="14" hidden="1">{"'Sheet1'!$L$16"}</definedName>
    <definedName name="_a1" localSheetId="2" hidden="1">{"'Sheet1'!$L$16"}</definedName>
    <definedName name="_a1" localSheetId="3" hidden="1">{"'Sheet1'!$L$16"}</definedName>
    <definedName name="_a1" hidden="1">{"'Sheet1'!$L$16"}</definedName>
    <definedName name="_a129" localSheetId="2" hidden="1">{"Offgrid",#N/A,FALSE,"OFFGRID";"Region",#N/A,FALSE,"REGION";"Offgrid -2",#N/A,FALSE,"OFFGRID";"WTP",#N/A,FALSE,"WTP";"WTP -2",#N/A,FALSE,"WTP";"Project",#N/A,FALSE,"PROJECT";"Summary -2",#N/A,FALSE,"SUMMARY"}</definedName>
    <definedName name="_a129" localSheetId="3" hidden="1">{"Offgrid",#N/A,FALSE,"OFFGRID";"Region",#N/A,FALSE,"REGION";"Offgrid -2",#N/A,FALSE,"OFFGRID";"WTP",#N/A,FALSE,"WTP";"WTP -2",#N/A,FALSE,"WTP";"Project",#N/A,FALSE,"PROJECT";"Summary -2",#N/A,FALSE,"SUMMARY"}</definedName>
    <definedName name="_a129" hidden="1">{"Offgrid",#N/A,FALSE,"OFFGRID";"Region",#N/A,FALSE,"REGION";"Offgrid -2",#N/A,FALSE,"OFFGRID";"WTP",#N/A,FALSE,"WTP";"WTP -2",#N/A,FALSE,"WTP";"Project",#N/A,FALSE,"PROJECT";"Summary -2",#N/A,FALSE,"SUMMARY"}</definedName>
    <definedName name="_a130" localSheetId="2" hidden="1">{"Offgrid",#N/A,FALSE,"OFFGRID";"Region",#N/A,FALSE,"REGION";"Offgrid -2",#N/A,FALSE,"OFFGRID";"WTP",#N/A,FALSE,"WTP";"WTP -2",#N/A,FALSE,"WTP";"Project",#N/A,FALSE,"PROJECT";"Summary -2",#N/A,FALSE,"SUMMARY"}</definedName>
    <definedName name="_a130" localSheetId="3" hidden="1">{"Offgrid",#N/A,FALSE,"OFFGRID";"Region",#N/A,FALSE,"REGION";"Offgrid -2",#N/A,FALSE,"OFFGRID";"WTP",#N/A,FALSE,"WTP";"WTP -2",#N/A,FALSE,"WTP";"Project",#N/A,FALSE,"PROJECT";"Summary -2",#N/A,FALSE,"SUMMARY"}</definedName>
    <definedName name="_a130" hidden="1">{"Offgrid",#N/A,FALSE,"OFFGRID";"Region",#N/A,FALSE,"REGION";"Offgrid -2",#N/A,FALSE,"OFFGRID";"WTP",#N/A,FALSE,"WTP";"WTP -2",#N/A,FALSE,"WTP";"Project",#N/A,FALSE,"PROJECT";"Summary -2",#N/A,FALSE,"SUMMARY"}</definedName>
    <definedName name="_a1s" localSheetId="15" hidden="1">{"'Sheet1'!$L$16"}</definedName>
    <definedName name="_a1s" localSheetId="12" hidden="1">{"'Sheet1'!$L$16"}</definedName>
    <definedName name="_a1s" localSheetId="13" hidden="1">{"'Sheet1'!$L$16"}</definedName>
    <definedName name="_a1s" localSheetId="14" hidden="1">{"'Sheet1'!$L$16"}</definedName>
    <definedName name="_a1s" localSheetId="2" hidden="1">{"'Sheet1'!$L$16"}</definedName>
    <definedName name="_a1s" localSheetId="3" hidden="1">{"'Sheet1'!$L$16"}</definedName>
    <definedName name="_a1s" hidden="1">{"'Sheet1'!$L$16"}</definedName>
    <definedName name="_a2" localSheetId="15" hidden="1">{"'Sheet1'!$L$16"}</definedName>
    <definedName name="_a2" localSheetId="12" hidden="1">{"'Sheet1'!$L$16"}</definedName>
    <definedName name="_a2" localSheetId="13" hidden="1">{"'Sheet1'!$L$16"}</definedName>
    <definedName name="_a2" localSheetId="14" hidden="1">{"'Sheet1'!$L$16"}</definedName>
    <definedName name="_a2" localSheetId="2" hidden="1">{"'Sheet1'!$L$16"}</definedName>
    <definedName name="_a2" localSheetId="3" hidden="1">{"'Sheet1'!$L$16"}</definedName>
    <definedName name="_a2" hidden="1">{"'Sheet1'!$L$16"}</definedName>
    <definedName name="_A4" localSheetId="15" hidden="1">{"'Sheet1'!$L$16"}</definedName>
    <definedName name="_A4" localSheetId="12" hidden="1">{"'Sheet1'!$L$16"}</definedName>
    <definedName name="_A4" localSheetId="13" hidden="1">{"'Sheet1'!$L$16"}</definedName>
    <definedName name="_A4" localSheetId="14" hidden="1">{"'Sheet1'!$L$16"}</definedName>
    <definedName name="_A4" localSheetId="2" hidden="1">{"'Sheet1'!$L$16"}</definedName>
    <definedName name="_A4" hidden="1">{"'Sheet1'!$L$16"}</definedName>
    <definedName name="_a9" localSheetId="15" hidden="1">{"'Sheet1'!$L$16"}</definedName>
    <definedName name="_a9" localSheetId="12" hidden="1">{"'Sheet1'!$L$16"}</definedName>
    <definedName name="_a9" localSheetId="13" hidden="1">{"'Sheet1'!$L$16"}</definedName>
    <definedName name="_a9" localSheetId="14" hidden="1">{"'Sheet1'!$L$16"}</definedName>
    <definedName name="_a9" localSheetId="2" hidden="1">{"'Sheet1'!$L$16"}</definedName>
    <definedName name="_a9" localSheetId="3" hidden="1">{"'Sheet1'!$L$16"}</definedName>
    <definedName name="_a9" hidden="1">{"'Sheet1'!$L$16"}</definedName>
    <definedName name="_abc" localSheetId="1" hidden="1">#REF!</definedName>
    <definedName name="_abc" localSheetId="7" hidden="1">#REF!</definedName>
    <definedName name="_abc" localSheetId="2" hidden="1">#REF!</definedName>
    <definedName name="_abc" localSheetId="4" hidden="1">#REF!</definedName>
    <definedName name="_abc" localSheetId="3" hidden="1">#REF!</definedName>
    <definedName name="_abc" hidden="1">#REF!</definedName>
    <definedName name="_B2" localSheetId="15" hidden="1">{"'Sheet1'!$L$16"}</definedName>
    <definedName name="_B2" localSheetId="12" hidden="1">{"'Sheet1'!$L$16"}</definedName>
    <definedName name="_B2" localSheetId="13" hidden="1">{"'Sheet1'!$L$16"}</definedName>
    <definedName name="_B2" localSheetId="14" hidden="1">{"'Sheet1'!$L$16"}</definedName>
    <definedName name="_B2" localSheetId="2" hidden="1">{"'Sheet1'!$L$16"}</definedName>
    <definedName name="_B2" hidden="1">{"'Sheet1'!$L$16"}</definedName>
    <definedName name="_BG12" localSheetId="15" hidden="1">{"'Sheet1'!$L$16"}</definedName>
    <definedName name="_BG12" localSheetId="12" hidden="1">{"'Sheet1'!$L$16"}</definedName>
    <definedName name="_BG12" localSheetId="13" hidden="1">{"'Sheet1'!$L$16"}</definedName>
    <definedName name="_BG12" localSheetId="14" hidden="1">{"'Sheet1'!$L$16"}</definedName>
    <definedName name="_BG12" localSheetId="2" hidden="1">{"'Sheet1'!$L$16"}</definedName>
    <definedName name="_BG12" localSheetId="3" hidden="1">{"'Sheet1'!$L$16"}</definedName>
    <definedName name="_BG12" hidden="1">{"'Sheet1'!$L$16"}</definedName>
    <definedName name="_bht4" localSheetId="2" hidden="1">{#N/A,#N/A,FALSE,"Chi tiÆt"}</definedName>
    <definedName name="_bht4" localSheetId="3" hidden="1">{#N/A,#N/A,FALSE,"Chi tiÆt"}</definedName>
    <definedName name="_bht4" hidden="1">{#N/A,#N/A,FALSE,"Chi tiÆt"}</definedName>
    <definedName name="_bht5" localSheetId="2" hidden="1">{#N/A,#N/A,FALSE,"Chi tiÆt"}</definedName>
    <definedName name="_bht5" localSheetId="3" hidden="1">{#N/A,#N/A,FALSE,"Chi tiÆt"}</definedName>
    <definedName name="_bht5" hidden="1">{#N/A,#N/A,FALSE,"Chi tiÆt"}</definedName>
    <definedName name="_bht6" localSheetId="15" hidden="1">{"'Sheet1'!$L$16"}</definedName>
    <definedName name="_bht6" localSheetId="12" hidden="1">{"'Sheet1'!$L$16"}</definedName>
    <definedName name="_bht6" localSheetId="13" hidden="1">{"'Sheet1'!$L$16"}</definedName>
    <definedName name="_bht6" localSheetId="14" hidden="1">{"'Sheet1'!$L$16"}</definedName>
    <definedName name="_bht6" localSheetId="2" hidden="1">{"'Sheet1'!$L$16"}</definedName>
    <definedName name="_bht6" localSheetId="3" hidden="1">{"'Sheet1'!$L$16"}</definedName>
    <definedName name="_bht6" hidden="1">{"'Sheet1'!$L$16"}</definedName>
    <definedName name="_Builtin155" hidden="1">#N/A</definedName>
    <definedName name="_CN1" localSheetId="15" hidden="1">{"'Sheet1'!$L$16"}</definedName>
    <definedName name="_CN1" localSheetId="12" hidden="1">{"'Sheet1'!$L$16"}</definedName>
    <definedName name="_CN1" localSheetId="13" hidden="1">{"'Sheet1'!$L$16"}</definedName>
    <definedName name="_CN1" localSheetId="14" hidden="1">{"'Sheet1'!$L$16"}</definedName>
    <definedName name="_CN1" localSheetId="2" hidden="1">{"'Sheet1'!$L$16"}</definedName>
    <definedName name="_CN1" localSheetId="3" hidden="1">{"'Sheet1'!$L$16"}</definedName>
    <definedName name="_CN1" hidden="1">{"'Sheet1'!$L$16"}</definedName>
    <definedName name="_coc1000" localSheetId="2" hidden="1">{#N/A,#N/A,FALSE,"Chi tiÆt"}</definedName>
    <definedName name="_coc1000" localSheetId="3" hidden="1">{#N/A,#N/A,FALSE,"Chi tiÆt"}</definedName>
    <definedName name="_coc1000" hidden="1">{#N/A,#N/A,FALSE,"Chi tiÆt"}</definedName>
    <definedName name="_Coc39" localSheetId="15" hidden="1">{"'Sheet1'!$L$16"}</definedName>
    <definedName name="_Coc39" localSheetId="12" hidden="1">{"'Sheet1'!$L$16"}</definedName>
    <definedName name="_Coc39" localSheetId="13" hidden="1">{"'Sheet1'!$L$16"}</definedName>
    <definedName name="_Coc39" localSheetId="14" hidden="1">{"'Sheet1'!$L$16"}</definedName>
    <definedName name="_Coc39" localSheetId="2" hidden="1">{"'Sheet1'!$L$16"}</definedName>
    <definedName name="_Coc39" hidden="1">{"'Sheet1'!$L$16"}</definedName>
    <definedName name="_ct2005" localSheetId="15" hidden="1">{"'Sheet1'!$L$16"}</definedName>
    <definedName name="_ct2005" localSheetId="12" hidden="1">{"'Sheet1'!$L$16"}</definedName>
    <definedName name="_ct2005" localSheetId="13" hidden="1">{"'Sheet1'!$L$16"}</definedName>
    <definedName name="_ct2005" localSheetId="14" hidden="1">{"'Sheet1'!$L$16"}</definedName>
    <definedName name="_ct2005" localSheetId="2" hidden="1">{"'Sheet1'!$L$16"}</definedName>
    <definedName name="_ct2005" hidden="1">{"'Sheet1'!$L$16"}</definedName>
    <definedName name="_CT4" localSheetId="15" hidden="1">{"'Sheet1'!$L$16"}</definedName>
    <definedName name="_CT4" localSheetId="12" hidden="1">{"'Sheet1'!$L$16"}</definedName>
    <definedName name="_CT4" localSheetId="13" hidden="1">{"'Sheet1'!$L$16"}</definedName>
    <definedName name="_CT4" localSheetId="14" hidden="1">{"'Sheet1'!$L$16"}</definedName>
    <definedName name="_CT4" localSheetId="2" hidden="1">{"'Sheet1'!$L$16"}</definedName>
    <definedName name="_CT4" hidden="1">{"'Sheet1'!$L$16"}</definedName>
    <definedName name="_Cty501" localSheetId="15" hidden="1">{"'Sheet1'!$L$16"}</definedName>
    <definedName name="_Cty501" localSheetId="12" hidden="1">{"'Sheet1'!$L$16"}</definedName>
    <definedName name="_Cty501" localSheetId="13" hidden="1">{"'Sheet1'!$L$16"}</definedName>
    <definedName name="_Cty501" localSheetId="14" hidden="1">{"'Sheet1'!$L$16"}</definedName>
    <definedName name="_Cty501" localSheetId="2" hidden="1">{"'Sheet1'!$L$16"}</definedName>
    <definedName name="_Cty501" hidden="1">{"'Sheet1'!$L$16"}</definedName>
    <definedName name="_d1500" localSheetId="15" hidden="1">{"'Sheet1'!$L$16"}</definedName>
    <definedName name="_d1500" localSheetId="12" hidden="1">{"'Sheet1'!$L$16"}</definedName>
    <definedName name="_d1500" localSheetId="13" hidden="1">{"'Sheet1'!$L$16"}</definedName>
    <definedName name="_d1500" localSheetId="14" hidden="1">{"'Sheet1'!$L$16"}</definedName>
    <definedName name="_d1500" localSheetId="2" hidden="1">{"'Sheet1'!$L$16"}</definedName>
    <definedName name="_d1500" localSheetId="3" hidden="1">{"'Sheet1'!$L$16"}</definedName>
    <definedName name="_d1500" hidden="1">{"'Sheet1'!$L$16"}</definedName>
    <definedName name="_d2" localSheetId="2" hidden="1">{#N/A,#N/A,FALSE,"mgtsum.XLS";#N/A,#N/A,FALSE,"CAPONE";#N/A,#N/A,FALSE,"CAPTWO";#N/A,#N/A,FALSE,"CAPTHREE"}</definedName>
    <definedName name="_d2" localSheetId="3" hidden="1">{#N/A,#N/A,FALSE,"mgtsum.XLS";#N/A,#N/A,FALSE,"CAPONE";#N/A,#N/A,FALSE,"CAPTWO";#N/A,#N/A,FALSE,"CAPTHREE"}</definedName>
    <definedName name="_d2" hidden="1">{#N/A,#N/A,FALSE,"mgtsum.XLS";#N/A,#N/A,FALSE,"CAPONE";#N/A,#N/A,FALSE,"CAPTWO";#N/A,#N/A,FALSE,"CAPTHREE"}</definedName>
    <definedName name="_Dist_Bin" localSheetId="1" hidden="1">#REF!</definedName>
    <definedName name="_Dist_Bin" localSheetId="7" hidden="1">#REF!</definedName>
    <definedName name="_Dist_Bin" localSheetId="2" hidden="1">#REF!</definedName>
    <definedName name="_Dist_Bin" localSheetId="4" hidden="1">#REF!</definedName>
    <definedName name="_Dist_Bin" localSheetId="3" hidden="1">#REF!</definedName>
    <definedName name="_Dist_Bin" hidden="1">#REF!</definedName>
    <definedName name="_Dist_Values" localSheetId="1" hidden="1">#REF!</definedName>
    <definedName name="_Dist_Values" localSheetId="7" hidden="1">#REF!</definedName>
    <definedName name="_Dist_Values" localSheetId="2" hidden="1">#REF!</definedName>
    <definedName name="_Dist_Values" localSheetId="4" hidden="1">#REF!</definedName>
    <definedName name="_Dist_Values" localSheetId="3" hidden="1">#REF!</definedName>
    <definedName name="_Dist_Values" hidden="1">#REF!</definedName>
    <definedName name="_dt1" localSheetId="15" hidden="1">{"'Sheet1'!$L$16"}</definedName>
    <definedName name="_dt1" localSheetId="12" hidden="1">{"'Sheet1'!$L$16"}</definedName>
    <definedName name="_dt1" localSheetId="13" hidden="1">{"'Sheet1'!$L$16"}</definedName>
    <definedName name="_dt1" localSheetId="14" hidden="1">{"'Sheet1'!$L$16"}</definedName>
    <definedName name="_dt1" localSheetId="2" hidden="1">{"'Sheet1'!$L$16"}</definedName>
    <definedName name="_dt1" hidden="1">{"'Sheet1'!$L$16"}</definedName>
    <definedName name="_DT10" localSheetId="15" hidden="1">{"'Sheet1'!$L$16"}</definedName>
    <definedName name="_DT10" localSheetId="12" hidden="1">{"'Sheet1'!$L$16"}</definedName>
    <definedName name="_DT10" localSheetId="13" hidden="1">{"'Sheet1'!$L$16"}</definedName>
    <definedName name="_DT10" localSheetId="14" hidden="1">{"'Sheet1'!$L$16"}</definedName>
    <definedName name="_DT10" localSheetId="2" hidden="1">{"'Sheet1'!$L$16"}</definedName>
    <definedName name="_DT10" hidden="1">{"'Sheet1'!$L$16"}</definedName>
    <definedName name="_f5" localSheetId="15" hidden="1">{"'Sheet1'!$L$16"}</definedName>
    <definedName name="_f5" localSheetId="12" hidden="1">{"'Sheet1'!$L$16"}</definedName>
    <definedName name="_f5" localSheetId="13" hidden="1">{"'Sheet1'!$L$16"}</definedName>
    <definedName name="_f5" localSheetId="14" hidden="1">{"'Sheet1'!$L$16"}</definedName>
    <definedName name="_f5" localSheetId="2" hidden="1">{"'Sheet1'!$L$16"}</definedName>
    <definedName name="_f5" hidden="1">{"'Sheet1'!$L$16"}</definedName>
    <definedName name="_FIL" localSheetId="1" hidden="1">#REF!</definedName>
    <definedName name="_FIL" localSheetId="7" hidden="1">#REF!</definedName>
    <definedName name="_FIL" localSheetId="2" hidden="1">#REF!</definedName>
    <definedName name="_FIL" localSheetId="4" hidden="1">#REF!</definedName>
    <definedName name="_FIL" localSheetId="3" hidden="1">#REF!</definedName>
    <definedName name="_FIL" hidden="1">#REF!</definedName>
    <definedName name="_Fill" localSheetId="1" hidden="1">#REF!</definedName>
    <definedName name="_Fill" localSheetId="7" hidden="1">#REF!</definedName>
    <definedName name="_Fill" localSheetId="2" hidden="1">#REF!</definedName>
    <definedName name="_Fill" localSheetId="4" hidden="1">#REF!</definedName>
    <definedName name="_Fill" localSheetId="3" hidden="1">#REF!</definedName>
    <definedName name="_Fill" hidden="1">#REF!</definedName>
    <definedName name="_Fill_new" hidden="1">#REF!</definedName>
    <definedName name="_Fill1" localSheetId="1" hidden="1">#REF!</definedName>
    <definedName name="_Fill1" localSheetId="7" hidden="1">#REF!</definedName>
    <definedName name="_Fill1" localSheetId="2" hidden="1">#REF!</definedName>
    <definedName name="_Fill1" localSheetId="4" hidden="1">#REF!</definedName>
    <definedName name="_Fill1" localSheetId="3" hidden="1">#REF!</definedName>
    <definedName name="_Fill1" hidden="1">#REF!</definedName>
    <definedName name="_Fill2" localSheetId="1" hidden="1">#REF!</definedName>
    <definedName name="_Fill2" localSheetId="7" hidden="1">#REF!</definedName>
    <definedName name="_Fill2" localSheetId="2" hidden="1">#REF!</definedName>
    <definedName name="_Fill2" localSheetId="4" hidden="1">#REF!</definedName>
    <definedName name="_Fill2" localSheetId="3" hidden="1">#REF!</definedName>
    <definedName name="_Fill2" hidden="1">#REF!</definedName>
    <definedName name="_FillB" localSheetId="1" hidden="1">#REF!</definedName>
    <definedName name="_FillB" localSheetId="7" hidden="1">#REF!</definedName>
    <definedName name="_FillB" localSheetId="2" hidden="1">#REF!</definedName>
    <definedName name="_FillB" localSheetId="4" hidden="1">#REF!</definedName>
    <definedName name="_FillB" localSheetId="3" hidden="1">#REF!</definedName>
    <definedName name="_FillB" hidden="1">#REF!</definedName>
    <definedName name="_xlnm._FilterDatabase" localSheetId="1" hidden="1">'1. ELEC (2)'!$A$14:$V$868</definedName>
    <definedName name="_xlnm._FilterDatabase" localSheetId="15" hidden="1">'10.ELEVATOR'!$A$14:$V$32</definedName>
    <definedName name="_xlnm._FilterDatabase" localSheetId="8" hidden="1">'2. ELV'!$A$14:$V$532</definedName>
    <definedName name="_xlnm._FilterDatabase" localSheetId="9" hidden="1">'3. AIR COMPRESSOR'!$A$14:$V$166</definedName>
    <definedName name="_xlnm._FilterDatabase" localSheetId="10" hidden="1">'4.VENTILATION'!$A$14:$V$311</definedName>
    <definedName name="_xlnm._FilterDatabase" localSheetId="11" hidden="1">'5. AC SYSTEM'!$A$14:$V$192</definedName>
    <definedName name="_xlnm._FilterDatabase" localSheetId="12" hidden="1">'6. PLUMBING'!$A$14:$V$295</definedName>
    <definedName name="_xlnm._FilterDatabase" localSheetId="13" hidden="1">'8. CIVIL'!$A$14:$V$51</definedName>
    <definedName name="_xlnm._FilterDatabase" localSheetId="14" hidden="1">'9. Equipment kitchen'!$A$14:$V$36</definedName>
    <definedName name="_xlnm._FilterDatabase" localSheetId="7" hidden="1">'BBNT DOT 2'!$A$31:$R$886</definedName>
    <definedName name="_xlnm._FilterDatabase" localSheetId="2" hidden="1">#REF!</definedName>
    <definedName name="_xlnm._FilterDatabase" localSheetId="3" hidden="1">#REF!</definedName>
    <definedName name="_xlnm._FilterDatabase" hidden="1">#REF!</definedName>
    <definedName name="_Goi8" localSheetId="15" hidden="1">{"'Sheet1'!$L$16"}</definedName>
    <definedName name="_Goi8" localSheetId="12" hidden="1">{"'Sheet1'!$L$16"}</definedName>
    <definedName name="_Goi8" localSheetId="13" hidden="1">{"'Sheet1'!$L$16"}</definedName>
    <definedName name="_Goi8" localSheetId="14" hidden="1">{"'Sheet1'!$L$16"}</definedName>
    <definedName name="_Goi8" localSheetId="2" hidden="1">{"'Sheet1'!$L$16"}</definedName>
    <definedName name="_Goi8" localSheetId="3" hidden="1">{"'Sheet1'!$L$16"}</definedName>
    <definedName name="_Goi8" hidden="1">{"'Sheet1'!$L$16"}</definedName>
    <definedName name="_h1" localSheetId="15" hidden="1">{"'Sheet1'!$L$16"}</definedName>
    <definedName name="_h1" localSheetId="12" hidden="1">{"'Sheet1'!$L$16"}</definedName>
    <definedName name="_h1" localSheetId="13" hidden="1">{"'Sheet1'!$L$16"}</definedName>
    <definedName name="_h1" localSheetId="14" hidden="1">{"'Sheet1'!$L$16"}</definedName>
    <definedName name="_h1" localSheetId="2" hidden="1">{"'Sheet1'!$L$16"}</definedName>
    <definedName name="_h1" localSheetId="3" hidden="1">{"'Sheet1'!$L$16"}</definedName>
    <definedName name="_h1" hidden="1">{"'Sheet1'!$L$16"}</definedName>
    <definedName name="_h2" localSheetId="15" hidden="1">{"'Sheet1'!$L$16"}</definedName>
    <definedName name="_h2" localSheetId="12" hidden="1">{"'Sheet1'!$L$16"}</definedName>
    <definedName name="_h2" localSheetId="13" hidden="1">{"'Sheet1'!$L$16"}</definedName>
    <definedName name="_h2" localSheetId="14" hidden="1">{"'Sheet1'!$L$16"}</definedName>
    <definedName name="_h2" localSheetId="2" hidden="1">{"'Sheet1'!$L$16"}</definedName>
    <definedName name="_h2" localSheetId="3" hidden="1">{"'Sheet1'!$L$16"}</definedName>
    <definedName name="_h2" hidden="1">{"'Sheet1'!$L$16"}</definedName>
    <definedName name="_hh1219" localSheetId="15" hidden="1">{"'Sheet1'!$L$16"}</definedName>
    <definedName name="_hh1219" localSheetId="12" hidden="1">{"'Sheet1'!$L$16"}</definedName>
    <definedName name="_hh1219" localSheetId="13" hidden="1">{"'Sheet1'!$L$16"}</definedName>
    <definedName name="_hh1219" localSheetId="14" hidden="1">{"'Sheet1'!$L$16"}</definedName>
    <definedName name="_hh1219" localSheetId="2" hidden="1">{"'Sheet1'!$L$16"}</definedName>
    <definedName name="_hh1219" localSheetId="3" hidden="1">{"'Sheet1'!$L$16"}</definedName>
    <definedName name="_hh1219" hidden="1">{"'Sheet1'!$L$16"}</definedName>
    <definedName name="_hu1" localSheetId="15" hidden="1">{"'Sheet1'!$L$16"}</definedName>
    <definedName name="_hu1" localSheetId="12" hidden="1">{"'Sheet1'!$L$16"}</definedName>
    <definedName name="_hu1" localSheetId="13" hidden="1">{"'Sheet1'!$L$16"}</definedName>
    <definedName name="_hu1" localSheetId="14" hidden="1">{"'Sheet1'!$L$16"}</definedName>
    <definedName name="_hu1" localSheetId="2" hidden="1">{"'Sheet1'!$L$16"}</definedName>
    <definedName name="_hu1" localSheetId="3" hidden="1">{"'Sheet1'!$L$16"}</definedName>
    <definedName name="_hu1" hidden="1">{"'Sheet1'!$L$16"}</definedName>
    <definedName name="_hu2" localSheetId="15" hidden="1">{"'Sheet1'!$L$16"}</definedName>
    <definedName name="_hu2" localSheetId="12" hidden="1">{"'Sheet1'!$L$16"}</definedName>
    <definedName name="_hu2" localSheetId="13" hidden="1">{"'Sheet1'!$L$16"}</definedName>
    <definedName name="_hu2" localSheetId="14" hidden="1">{"'Sheet1'!$L$16"}</definedName>
    <definedName name="_hu2" localSheetId="2" hidden="1">{"'Sheet1'!$L$16"}</definedName>
    <definedName name="_hu2" localSheetId="3" hidden="1">{"'Sheet1'!$L$16"}</definedName>
    <definedName name="_hu2" hidden="1">{"'Sheet1'!$L$16"}</definedName>
    <definedName name="_hu5" localSheetId="15" hidden="1">{"'Sheet1'!$L$16"}</definedName>
    <definedName name="_hu5" localSheetId="12" hidden="1">{"'Sheet1'!$L$16"}</definedName>
    <definedName name="_hu5" localSheetId="13" hidden="1">{"'Sheet1'!$L$16"}</definedName>
    <definedName name="_hu5" localSheetId="14" hidden="1">{"'Sheet1'!$L$16"}</definedName>
    <definedName name="_hu5" localSheetId="2" hidden="1">{"'Sheet1'!$L$16"}</definedName>
    <definedName name="_hu5" localSheetId="3" hidden="1">{"'Sheet1'!$L$16"}</definedName>
    <definedName name="_hu5" hidden="1">{"'Sheet1'!$L$16"}</definedName>
    <definedName name="_hu6" localSheetId="15" hidden="1">{"'Sheet1'!$L$16"}</definedName>
    <definedName name="_hu6" localSheetId="12" hidden="1">{"'Sheet1'!$L$16"}</definedName>
    <definedName name="_hu6" localSheetId="13" hidden="1">{"'Sheet1'!$L$16"}</definedName>
    <definedName name="_hu6" localSheetId="14" hidden="1">{"'Sheet1'!$L$16"}</definedName>
    <definedName name="_hu6" localSheetId="2" hidden="1">{"'Sheet1'!$L$16"}</definedName>
    <definedName name="_hu6" localSheetId="3" hidden="1">{"'Sheet1'!$L$16"}</definedName>
    <definedName name="_hu6" hidden="1">{"'Sheet1'!$L$16"}</definedName>
    <definedName name="_hu7" localSheetId="15" hidden="1">{"'Sheet1'!$L$16"}</definedName>
    <definedName name="_hu7" localSheetId="12" hidden="1">{"'Sheet1'!$L$16"}</definedName>
    <definedName name="_hu7" localSheetId="13" hidden="1">{"'Sheet1'!$L$16"}</definedName>
    <definedName name="_hu7" localSheetId="14" hidden="1">{"'Sheet1'!$L$16"}</definedName>
    <definedName name="_hu7" localSheetId="2" hidden="1">{"'Sheet1'!$L$16"}</definedName>
    <definedName name="_hu7" localSheetId="3" hidden="1">{"'Sheet1'!$L$16"}</definedName>
    <definedName name="_hu7" hidden="1">{"'Sheet1'!$L$16"}</definedName>
    <definedName name="_huy1" localSheetId="15" hidden="1">{"'Sheet1'!$L$16"}</definedName>
    <definedName name="_huy1" localSheetId="12" hidden="1">{"'Sheet1'!$L$16"}</definedName>
    <definedName name="_huy1" localSheetId="13" hidden="1">{"'Sheet1'!$L$16"}</definedName>
    <definedName name="_huy1" localSheetId="14" hidden="1">{"'Sheet1'!$L$16"}</definedName>
    <definedName name="_huy1" localSheetId="2" hidden="1">{"'Sheet1'!$L$16"}</definedName>
    <definedName name="_huy1" hidden="1">{"'Sheet1'!$L$16"}</definedName>
    <definedName name="_huy2" localSheetId="15" hidden="1">{"'Sheet1'!$L$16"}</definedName>
    <definedName name="_huy2" localSheetId="12" hidden="1">{"'Sheet1'!$L$16"}</definedName>
    <definedName name="_huy2" localSheetId="13" hidden="1">{"'Sheet1'!$L$16"}</definedName>
    <definedName name="_huy2" localSheetId="14" hidden="1">{"'Sheet1'!$L$16"}</definedName>
    <definedName name="_huy2" localSheetId="2" hidden="1">{"'Sheet1'!$L$16"}</definedName>
    <definedName name="_huy2" hidden="1">{"'Sheet1'!$L$16"}</definedName>
    <definedName name="_K146" localSheetId="15" hidden="1">{"'Sheet1'!$L$16"}</definedName>
    <definedName name="_K146" localSheetId="12" hidden="1">{"'Sheet1'!$L$16"}</definedName>
    <definedName name="_K146" localSheetId="13" hidden="1">{"'Sheet1'!$L$16"}</definedName>
    <definedName name="_K146" localSheetId="14" hidden="1">{"'Sheet1'!$L$16"}</definedName>
    <definedName name="_K146" localSheetId="2" hidden="1">{"'Sheet1'!$L$16"}</definedName>
    <definedName name="_K146" hidden="1">{"'Sheet1'!$L$16"}</definedName>
    <definedName name="_Key1" localSheetId="1" hidden="1">#REF!</definedName>
    <definedName name="_Key1" localSheetId="7" hidden="1">#REF!</definedName>
    <definedName name="_Key1" localSheetId="2" hidden="1">#REF!</definedName>
    <definedName name="_Key1" localSheetId="4" hidden="1">#REF!</definedName>
    <definedName name="_Key1" localSheetId="3" hidden="1">#REF!</definedName>
    <definedName name="_Key1" hidden="1">#REF!</definedName>
    <definedName name="_key10" localSheetId="1" hidden="1">#REF!</definedName>
    <definedName name="_key10" localSheetId="7" hidden="1">#REF!</definedName>
    <definedName name="_key10" localSheetId="2" hidden="1">#REF!</definedName>
    <definedName name="_key10" localSheetId="4" hidden="1">#REF!</definedName>
    <definedName name="_key10" localSheetId="3" hidden="1">#REF!</definedName>
    <definedName name="_key10" hidden="1">#REF!</definedName>
    <definedName name="_KEY12" localSheetId="1" hidden="1">#REF!</definedName>
    <definedName name="_KEY12" localSheetId="7" hidden="1">#REF!</definedName>
    <definedName name="_KEY12" localSheetId="2" hidden="1">#REF!</definedName>
    <definedName name="_KEY12" localSheetId="4" hidden="1">#REF!</definedName>
    <definedName name="_KEY12" localSheetId="3" hidden="1">#REF!</definedName>
    <definedName name="_KEY12" hidden="1">#REF!</definedName>
    <definedName name="_Key2" localSheetId="1" hidden="1">#REF!</definedName>
    <definedName name="_Key2" localSheetId="7" hidden="1">#REF!</definedName>
    <definedName name="_Key2" localSheetId="2" hidden="1">#REF!</definedName>
    <definedName name="_Key2" localSheetId="4" hidden="1">#REF!</definedName>
    <definedName name="_Key2" localSheetId="3" hidden="1">#REF!</definedName>
    <definedName name="_Key2" hidden="1">#REF!</definedName>
    <definedName name="_key5" localSheetId="1" hidden="1">#REF!</definedName>
    <definedName name="_key5" localSheetId="7" hidden="1">#REF!</definedName>
    <definedName name="_key5" localSheetId="2" hidden="1">#REF!</definedName>
    <definedName name="_key5" localSheetId="4" hidden="1">#REF!</definedName>
    <definedName name="_key5" localSheetId="3" hidden="1">#REF!</definedName>
    <definedName name="_key5" hidden="1">#REF!</definedName>
    <definedName name="_kl11" localSheetId="15" hidden="1">{"'Sheet1'!$L$16"}</definedName>
    <definedName name="_kl11" localSheetId="12" hidden="1">{"'Sheet1'!$L$16"}</definedName>
    <definedName name="_kl11" localSheetId="13" hidden="1">{"'Sheet1'!$L$16"}</definedName>
    <definedName name="_kl11" localSheetId="14" hidden="1">{"'Sheet1'!$L$16"}</definedName>
    <definedName name="_kl11" localSheetId="2" hidden="1">{"'Sheet1'!$L$16"}</definedName>
    <definedName name="_kl11" localSheetId="3" hidden="1">{"'Sheet1'!$L$16"}</definedName>
    <definedName name="_kl11" hidden="1">{"'Sheet1'!$L$16"}</definedName>
    <definedName name="_kl4" localSheetId="15" hidden="1">{"'Sheet1'!$L$16"}</definedName>
    <definedName name="_kl4" localSheetId="12" hidden="1">{"'Sheet1'!$L$16"}</definedName>
    <definedName name="_kl4" localSheetId="13" hidden="1">{"'Sheet1'!$L$16"}</definedName>
    <definedName name="_kl4" localSheetId="14" hidden="1">{"'Sheet1'!$L$16"}</definedName>
    <definedName name="_kl4" localSheetId="2" hidden="1">{"'Sheet1'!$L$16"}</definedName>
    <definedName name="_kl4" localSheetId="3" hidden="1">{"'Sheet1'!$L$16"}</definedName>
    <definedName name="_kl4" hidden="1">{"'Sheet1'!$L$16"}</definedName>
    <definedName name="_kl6" localSheetId="15" hidden="1">{"'Sheet1'!$L$16"}</definedName>
    <definedName name="_kl6" localSheetId="12" hidden="1">{"'Sheet1'!$L$16"}</definedName>
    <definedName name="_kl6" localSheetId="13" hidden="1">{"'Sheet1'!$L$16"}</definedName>
    <definedName name="_kl6" localSheetId="14" hidden="1">{"'Sheet1'!$L$16"}</definedName>
    <definedName name="_kl6" localSheetId="2" hidden="1">{"'Sheet1'!$L$16"}</definedName>
    <definedName name="_kl6" localSheetId="3" hidden="1">{"'Sheet1'!$L$16"}</definedName>
    <definedName name="_kl6" hidden="1">{"'Sheet1'!$L$16"}</definedName>
    <definedName name="_Lan1" localSheetId="15" hidden="1">{"'Sheet1'!$L$16"}</definedName>
    <definedName name="_Lan1" localSheetId="12" hidden="1">{"'Sheet1'!$L$16"}</definedName>
    <definedName name="_Lan1" localSheetId="13" hidden="1">{"'Sheet1'!$L$16"}</definedName>
    <definedName name="_Lan1" localSheetId="14" hidden="1">{"'Sheet1'!$L$16"}</definedName>
    <definedName name="_Lan1" localSheetId="2" hidden="1">{"'Sheet1'!$L$16"}</definedName>
    <definedName name="_Lan1" localSheetId="3" hidden="1">{"'Sheet1'!$L$16"}</definedName>
    <definedName name="_Lan1" hidden="1">{"'Sheet1'!$L$16"}</definedName>
    <definedName name="_LAN3" localSheetId="15" hidden="1">{"'Sheet1'!$L$16"}</definedName>
    <definedName name="_LAN3" localSheetId="12" hidden="1">{"'Sheet1'!$L$16"}</definedName>
    <definedName name="_LAN3" localSheetId="13" hidden="1">{"'Sheet1'!$L$16"}</definedName>
    <definedName name="_LAN3" localSheetId="14" hidden="1">{"'Sheet1'!$L$16"}</definedName>
    <definedName name="_LAN3" localSheetId="2" hidden="1">{"'Sheet1'!$L$16"}</definedName>
    <definedName name="_LAN3" localSheetId="3" hidden="1">{"'Sheet1'!$L$16"}</definedName>
    <definedName name="_LAN3" hidden="1">{"'Sheet1'!$L$16"}</definedName>
    <definedName name="_lao2" localSheetId="15" hidden="1">{"'Sheet1'!$L$16"}</definedName>
    <definedName name="_lao2" localSheetId="12" hidden="1">{"'Sheet1'!$L$16"}</definedName>
    <definedName name="_lao2" localSheetId="13" hidden="1">{"'Sheet1'!$L$16"}</definedName>
    <definedName name="_lao2" localSheetId="14" hidden="1">{"'Sheet1'!$L$16"}</definedName>
    <definedName name="_lao2" localSheetId="2" hidden="1">{"'Sheet1'!$L$16"}</definedName>
    <definedName name="_lao2" hidden="1">{"'Sheet1'!$L$16"}</definedName>
    <definedName name="_ld2" localSheetId="15" hidden="1">{"'Sheet1'!$L$16"}</definedName>
    <definedName name="_ld2" localSheetId="12" hidden="1">{"'Sheet1'!$L$16"}</definedName>
    <definedName name="_ld2" localSheetId="13" hidden="1">{"'Sheet1'!$L$16"}</definedName>
    <definedName name="_ld2" localSheetId="14" hidden="1">{"'Sheet1'!$L$16"}</definedName>
    <definedName name="_ld2" localSheetId="2" hidden="1">{"'Sheet1'!$L$16"}</definedName>
    <definedName name="_ld2" localSheetId="3" hidden="1">{"'Sheet1'!$L$16"}</definedName>
    <definedName name="_ld2" hidden="1">{"'Sheet1'!$L$16"}</definedName>
    <definedName name="_lk2" localSheetId="15" hidden="1">{"'Sheet1'!$L$16"}</definedName>
    <definedName name="_lk2" localSheetId="12" hidden="1">{"'Sheet1'!$L$16"}</definedName>
    <definedName name="_lk2" localSheetId="13" hidden="1">{"'Sheet1'!$L$16"}</definedName>
    <definedName name="_lk2" localSheetId="14" hidden="1">{"'Sheet1'!$L$16"}</definedName>
    <definedName name="_lk2" localSheetId="2" hidden="1">{"'Sheet1'!$L$16"}</definedName>
    <definedName name="_lk2" hidden="1">{"'Sheet1'!$L$16"}</definedName>
    <definedName name="_LLIF" hidden="1">#REF!</definedName>
    <definedName name="_LLIFF" hidden="1">#REF!</definedName>
    <definedName name="_M2" localSheetId="15" hidden="1">{"'Sheet1'!$L$16"}</definedName>
    <definedName name="_M2" localSheetId="12" hidden="1">{"'Sheet1'!$L$16"}</definedName>
    <definedName name="_M2" localSheetId="13" hidden="1">{"'Sheet1'!$L$16"}</definedName>
    <definedName name="_M2" localSheetId="14" hidden="1">{"'Sheet1'!$L$16"}</definedName>
    <definedName name="_M2" localSheetId="2" hidden="1">{"'Sheet1'!$L$16"}</definedName>
    <definedName name="_M2" localSheetId="3" hidden="1">{"'Sheet1'!$L$16"}</definedName>
    <definedName name="_M2" hidden="1">{"'Sheet1'!$L$16"}</definedName>
    <definedName name="_M36" localSheetId="15" hidden="1">{"'Sheet1'!$L$16"}</definedName>
    <definedName name="_M36" localSheetId="12" hidden="1">{"'Sheet1'!$L$16"}</definedName>
    <definedName name="_M36" localSheetId="13" hidden="1">{"'Sheet1'!$L$16"}</definedName>
    <definedName name="_M36" localSheetId="14" hidden="1">{"'Sheet1'!$L$16"}</definedName>
    <definedName name="_M36" localSheetId="2" hidden="1">{"'Sheet1'!$L$16"}</definedName>
    <definedName name="_M36" hidden="1">{"'Sheet1'!$L$16"}</definedName>
    <definedName name="_m4" localSheetId="15" hidden="1">{"'Sheet1'!$L$16"}</definedName>
    <definedName name="_m4" localSheetId="12" hidden="1">{"'Sheet1'!$L$16"}</definedName>
    <definedName name="_m4" localSheetId="13" hidden="1">{"'Sheet1'!$L$16"}</definedName>
    <definedName name="_m4" localSheetId="14" hidden="1">{"'Sheet1'!$L$16"}</definedName>
    <definedName name="_m4" localSheetId="2" hidden="1">{"'Sheet1'!$L$16"}</definedName>
    <definedName name="_m4" hidden="1">{"'Sheet1'!$L$16"}</definedName>
    <definedName name="_MatInverse_In" localSheetId="1" hidden="1">#REF!</definedName>
    <definedName name="_MatInverse_In" localSheetId="7" hidden="1">#REF!</definedName>
    <definedName name="_MatInverse_In" localSheetId="2" hidden="1">#REF!</definedName>
    <definedName name="_MatInverse_In" localSheetId="4" hidden="1">#REF!</definedName>
    <definedName name="_MatInverse_In" localSheetId="3" hidden="1">#REF!</definedName>
    <definedName name="_MatInverse_In" hidden="1">#REF!</definedName>
    <definedName name="_MCC3" localSheetId="2" hidden="1">{#N/A,#N/A,FALSE,"CCTV"}</definedName>
    <definedName name="_MCC3" localSheetId="3" hidden="1">{#N/A,#N/A,FALSE,"CCTV"}</definedName>
    <definedName name="_MCC3" hidden="1">{#N/A,#N/A,FALSE,"CCTV"}</definedName>
    <definedName name="_nam1" localSheetId="15" hidden="1">{"'Sheet1'!$L$16"}</definedName>
    <definedName name="_nam1" localSheetId="12" hidden="1">{"'Sheet1'!$L$16"}</definedName>
    <definedName name="_nam1" localSheetId="13" hidden="1">{"'Sheet1'!$L$16"}</definedName>
    <definedName name="_nam1" localSheetId="14" hidden="1">{"'Sheet1'!$L$16"}</definedName>
    <definedName name="_nam1" localSheetId="2" hidden="1">{"'Sheet1'!$L$16"}</definedName>
    <definedName name="_nam1" hidden="1">{"'Sheet1'!$L$16"}</definedName>
    <definedName name="_NO1" localSheetId="1" hidden="1">#REF!</definedName>
    <definedName name="_NO1" localSheetId="7" hidden="1">#REF!</definedName>
    <definedName name="_NO1" localSheetId="2" hidden="1">#REF!</definedName>
    <definedName name="_NO1" localSheetId="4" hidden="1">#REF!</definedName>
    <definedName name="_NO1" localSheetId="3" hidden="1">#REF!</definedName>
    <definedName name="_NO1" hidden="1">#REF!</definedName>
    <definedName name="_NO2" localSheetId="1" hidden="1">#REF!</definedName>
    <definedName name="_NO2" localSheetId="7" hidden="1">#REF!</definedName>
    <definedName name="_NO2" localSheetId="2" hidden="1">#REF!</definedName>
    <definedName name="_NO2" localSheetId="4" hidden="1">#REF!</definedName>
    <definedName name="_NO2" localSheetId="3" hidden="1">#REF!</definedName>
    <definedName name="_NO2" hidden="1">#REF!</definedName>
    <definedName name="_nso1" localSheetId="15" hidden="1">{"'Sheet1'!$L$16"}</definedName>
    <definedName name="_nso1" localSheetId="12" hidden="1">{"'Sheet1'!$L$16"}</definedName>
    <definedName name="_nso1" localSheetId="13" hidden="1">{"'Sheet1'!$L$16"}</definedName>
    <definedName name="_nso1" localSheetId="14" hidden="1">{"'Sheet1'!$L$16"}</definedName>
    <definedName name="_nso1" localSheetId="2" hidden="1">{"'Sheet1'!$L$16"}</definedName>
    <definedName name="_nso1" hidden="1">{"'Sheet1'!$L$16"}</definedName>
    <definedName name="_NSO2" localSheetId="15" hidden="1">{"'Sheet1'!$L$16"}</definedName>
    <definedName name="_NSO2" localSheetId="12" hidden="1">{"'Sheet1'!$L$16"}</definedName>
    <definedName name="_NSO2" localSheetId="13" hidden="1">{"'Sheet1'!$L$16"}</definedName>
    <definedName name="_NSO2" localSheetId="14" hidden="1">{"'Sheet1'!$L$16"}</definedName>
    <definedName name="_NSO2" localSheetId="2" hidden="1">{"'Sheet1'!$L$16"}</definedName>
    <definedName name="_NSO2" localSheetId="3" hidden="1">{"'Sheet1'!$L$16"}</definedName>
    <definedName name="_NSO2" hidden="1">{"'Sheet1'!$L$16"}</definedName>
    <definedName name="_Order1" hidden="1">255</definedName>
    <definedName name="_Order2" hidden="1">255</definedName>
    <definedName name="_ordr2" hidden="1">0</definedName>
    <definedName name="_ordwre2" hidden="1">0</definedName>
    <definedName name="_P3" localSheetId="2" hidden="1">{#N/A,#N/A,FALSE,"特殊室（ＢＱ表）"}</definedName>
    <definedName name="_P3" localSheetId="3" hidden="1">{#N/A,#N/A,FALSE,"特殊室（ＢＱ表）"}</definedName>
    <definedName name="_P3" hidden="1">{#N/A,#N/A,FALSE,"特殊室（ＢＱ表）"}</definedName>
    <definedName name="_PA3" localSheetId="15" hidden="1">{"'Sheet1'!$L$16"}</definedName>
    <definedName name="_PA3" localSheetId="12" hidden="1">{"'Sheet1'!$L$16"}</definedName>
    <definedName name="_PA3" localSheetId="13" hidden="1">{"'Sheet1'!$L$16"}</definedName>
    <definedName name="_PA3" localSheetId="14" hidden="1">{"'Sheet1'!$L$16"}</definedName>
    <definedName name="_PA3" localSheetId="2" hidden="1">{"'Sheet1'!$L$16"}</definedName>
    <definedName name="_PA3" localSheetId="3" hidden="1">{"'Sheet1'!$L$16"}</definedName>
    <definedName name="_PA3" hidden="1">{"'Sheet1'!$L$16"}</definedName>
    <definedName name="_PPP3" localSheetId="2" hidden="1">{#N/A,#N/A,FALSE,"特殊室（ＢＱ表）"}</definedName>
    <definedName name="_PPP3" localSheetId="3" hidden="1">{#N/A,#N/A,FALSE,"特殊室（ＢＱ表）"}</definedName>
    <definedName name="_PPP3" hidden="1">{#N/A,#N/A,FALSE,"特殊室（ＢＱ表）"}</definedName>
    <definedName name="_PPP33" localSheetId="2" hidden="1">{#N/A,#N/A,FALSE,"特殊室（ＢＱ表）"}</definedName>
    <definedName name="_PPP33" localSheetId="3" hidden="1">{#N/A,#N/A,FALSE,"特殊室（ＢＱ表）"}</definedName>
    <definedName name="_PPP33" hidden="1">{#N/A,#N/A,FALSE,"特殊室（ＢＱ表）"}</definedName>
    <definedName name="_ppp34" localSheetId="2" hidden="1">{#N/A,#N/A,FALSE,"特殊室（ＢＱ表）"}</definedName>
    <definedName name="_ppp34" localSheetId="3" hidden="1">{#N/A,#N/A,FALSE,"特殊室（ＢＱ表）"}</definedName>
    <definedName name="_ppp34" hidden="1">{#N/A,#N/A,FALSE,"特殊室（ＢＱ表）"}</definedName>
    <definedName name="_ppp3444" localSheetId="2" hidden="1">{#N/A,#N/A,FALSE,"特殊室（ＢＱ表）"}</definedName>
    <definedName name="_ppp3444" localSheetId="3" hidden="1">{#N/A,#N/A,FALSE,"特殊室（ＢＱ表）"}</definedName>
    <definedName name="_ppp3444" hidden="1">{#N/A,#N/A,FALSE,"特殊室（ＢＱ表）"}</definedName>
    <definedName name="_phu3" localSheetId="15" hidden="1">{"'Sheet1'!$L$16"}</definedName>
    <definedName name="_phu3" localSheetId="12" hidden="1">{"'Sheet1'!$L$16"}</definedName>
    <definedName name="_phu3" localSheetId="13" hidden="1">{"'Sheet1'!$L$16"}</definedName>
    <definedName name="_phu3" localSheetId="14" hidden="1">{"'Sheet1'!$L$16"}</definedName>
    <definedName name="_phu3" localSheetId="2" hidden="1">{"'Sheet1'!$L$16"}</definedName>
    <definedName name="_phu3" hidden="1">{"'Sheet1'!$L$16"}</definedName>
    <definedName name="_r" localSheetId="15" hidden="1">{"'Sheet1'!$L$16"}</definedName>
    <definedName name="_r" localSheetId="12" hidden="1">{"'Sheet1'!$L$16"}</definedName>
    <definedName name="_r" localSheetId="13" hidden="1">{"'Sheet1'!$L$16"}</definedName>
    <definedName name="_r" localSheetId="14" hidden="1">{"'Sheet1'!$L$16"}</definedName>
    <definedName name="_r" localSheetId="2" hidden="1">{"'Sheet1'!$L$16"}</definedName>
    <definedName name="_r" hidden="1">{"'Sheet1'!$L$16"}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V1" localSheetId="2" hidden="1">{#N/A,#N/A,TRUE,"Str.";#N/A,#N/A,TRUE,"Steel &amp; Roof";#N/A,#N/A,TRUE,"Arc.";#N/A,#N/A,TRUE,"Preliminary";#N/A,#N/A,TRUE,"Sum_Prelim"}</definedName>
    <definedName name="_REV1" localSheetId="3" hidden="1">{#N/A,#N/A,TRUE,"Str.";#N/A,#N/A,TRUE,"Steel &amp; Roof";#N/A,#N/A,TRUE,"Arc.";#N/A,#N/A,TRUE,"Preliminary";#N/A,#N/A,TRUE,"Sum_Prelim"}</definedName>
    <definedName name="_REV1" hidden="1">{#N/A,#N/A,TRUE,"Str.";#N/A,#N/A,TRUE,"Steel &amp; Roof";#N/A,#N/A,TRUE,"Arc.";#N/A,#N/A,TRUE,"Preliminary";#N/A,#N/A,TRUE,"Sum_Prelim"}</definedName>
    <definedName name="_SCL4" localSheetId="15" hidden="1">{"'Sheet1'!$L$16"}</definedName>
    <definedName name="_SCL4" localSheetId="12" hidden="1">{"'Sheet1'!$L$16"}</definedName>
    <definedName name="_SCL4" localSheetId="13" hidden="1">{"'Sheet1'!$L$16"}</definedName>
    <definedName name="_SCL4" localSheetId="14" hidden="1">{"'Sheet1'!$L$16"}</definedName>
    <definedName name="_SCL4" localSheetId="2" hidden="1">{"'Sheet1'!$L$16"}</definedName>
    <definedName name="_SCL4" localSheetId="3" hidden="1">{"'Sheet1'!$L$16"}</definedName>
    <definedName name="_SCL4" hidden="1">{"'Sheet1'!$L$16"}</definedName>
    <definedName name="_SHI1" localSheetId="15" hidden="1">{"'Sheet1'!$L$16"}</definedName>
    <definedName name="_SHI1" localSheetId="12" hidden="1">{"'Sheet1'!$L$16"}</definedName>
    <definedName name="_SHI1" localSheetId="13" hidden="1">{"'Sheet1'!$L$16"}</definedName>
    <definedName name="_SHI1" localSheetId="14" hidden="1">{"'Sheet1'!$L$16"}</definedName>
    <definedName name="_SHI1" localSheetId="2" hidden="1">{"'Sheet1'!$L$16"}</definedName>
    <definedName name="_SHI1" hidden="1">{"'Sheet1'!$L$16"}</definedName>
    <definedName name="_Sort" localSheetId="1" hidden="1">#REF!</definedName>
    <definedName name="_Sort" localSheetId="7" hidden="1">#REF!</definedName>
    <definedName name="_Sort" localSheetId="2" hidden="1">#REF!</definedName>
    <definedName name="_Sort" localSheetId="4" hidden="1">#REF!</definedName>
    <definedName name="_Sort" localSheetId="3" hidden="1">#REF!</definedName>
    <definedName name="_Sort" hidden="1">#REF!</definedName>
    <definedName name="_Sortmoi" hidden="1">#REF!</definedName>
    <definedName name="_SXT3" localSheetId="2" hidden="1">{#N/A,#N/A,FALSE,"Chi tiÆt"}</definedName>
    <definedName name="_SXT3" localSheetId="3" hidden="1">{#N/A,#N/A,FALSE,"Chi tiÆt"}</definedName>
    <definedName name="_SXT3" hidden="1">{#N/A,#N/A,FALSE,"Chi tiÆt"}</definedName>
    <definedName name="_sxt5" localSheetId="15" hidden="1">{"'Sheet1'!$L$16"}</definedName>
    <definedName name="_sxt5" localSheetId="12" hidden="1">{"'Sheet1'!$L$16"}</definedName>
    <definedName name="_sxt5" localSheetId="13" hidden="1">{"'Sheet1'!$L$16"}</definedName>
    <definedName name="_sxt5" localSheetId="14" hidden="1">{"'Sheet1'!$L$16"}</definedName>
    <definedName name="_sxt5" localSheetId="2" hidden="1">{"'Sheet1'!$L$16"}</definedName>
    <definedName name="_sxt5" localSheetId="3" hidden="1">{"'Sheet1'!$L$16"}</definedName>
    <definedName name="_sxt5" hidden="1">{"'Sheet1'!$L$16"}</definedName>
    <definedName name="_sxt6" localSheetId="2" hidden="1">{#N/A,#N/A,FALSE,"Chi tiÆt"}</definedName>
    <definedName name="_sxt6" localSheetId="3" hidden="1">{#N/A,#N/A,FALSE,"Chi tiÆt"}</definedName>
    <definedName name="_sxt6" hidden="1">{#N/A,#N/A,FALSE,"Chi tiÆt"}</definedName>
    <definedName name="_T1" localSheetId="2" hidden="1">{#N/A,#N/A,FALSE,"Chi tiÆt"}</definedName>
    <definedName name="_T1" localSheetId="3" hidden="1">{#N/A,#N/A,FALSE,"Chi tiÆt"}</definedName>
    <definedName name="_T1" hidden="1">{#N/A,#N/A,FALSE,"Chi tiÆt"}</definedName>
    <definedName name="_T10" localSheetId="15" hidden="1">{"'Sheet1'!$L$16"}</definedName>
    <definedName name="_T10" localSheetId="12" hidden="1">{"'Sheet1'!$L$16"}</definedName>
    <definedName name="_T10" localSheetId="13" hidden="1">{"'Sheet1'!$L$16"}</definedName>
    <definedName name="_T10" localSheetId="14" hidden="1">{"'Sheet1'!$L$16"}</definedName>
    <definedName name="_T10" localSheetId="2" hidden="1">{"'Sheet1'!$L$16"}</definedName>
    <definedName name="_T10" localSheetId="3" hidden="1">{"'Sheet1'!$L$16"}</definedName>
    <definedName name="_T10" hidden="1">{"'Sheet1'!$L$16"}</definedName>
    <definedName name="_T12" localSheetId="15" hidden="1">{"'Sheet1'!$L$16"}</definedName>
    <definedName name="_T12" localSheetId="12" hidden="1">{"'Sheet1'!$L$16"}</definedName>
    <definedName name="_T12" localSheetId="13" hidden="1">{"'Sheet1'!$L$16"}</definedName>
    <definedName name="_T12" localSheetId="14" hidden="1">{"'Sheet1'!$L$16"}</definedName>
    <definedName name="_T12" localSheetId="2" hidden="1">{"'Sheet1'!$L$16"}</definedName>
    <definedName name="_T12" hidden="1">{"'Sheet1'!$L$16"}</definedName>
    <definedName name="_t2" localSheetId="15" hidden="1">{"'Sheet1'!$L$16"}</definedName>
    <definedName name="_t2" localSheetId="12" hidden="1">{"'Sheet1'!$L$16"}</definedName>
    <definedName name="_t2" localSheetId="13" hidden="1">{"'Sheet1'!$L$16"}</definedName>
    <definedName name="_t2" localSheetId="14" hidden="1">{"'Sheet1'!$L$16"}</definedName>
    <definedName name="_t2" localSheetId="2" hidden="1">{"'Sheet1'!$L$16"}</definedName>
    <definedName name="_t2" hidden="1">{"'Sheet1'!$L$16"}</definedName>
    <definedName name="_T3" localSheetId="15" hidden="1">{"'Sheet1'!$L$16"}</definedName>
    <definedName name="_T3" localSheetId="12" hidden="1">{"'Sheet1'!$L$16"}</definedName>
    <definedName name="_T3" localSheetId="13" hidden="1">{"'Sheet1'!$L$16"}</definedName>
    <definedName name="_T3" localSheetId="14" hidden="1">{"'Sheet1'!$L$16"}</definedName>
    <definedName name="_T3" localSheetId="2" hidden="1">{"'Sheet1'!$L$16"}</definedName>
    <definedName name="_T3" localSheetId="3" hidden="1">{"'Sheet1'!$L$16"}</definedName>
    <definedName name="_T3" hidden="1">{"'Sheet1'!$L$16"}</definedName>
    <definedName name="_t4" hidden="1">#REF!</definedName>
    <definedName name="_t5" localSheetId="15" hidden="1">{"'Sheet1'!$L$16"}</definedName>
    <definedName name="_t5" localSheetId="12" hidden="1">{"'Sheet1'!$L$16"}</definedName>
    <definedName name="_t5" localSheetId="13" hidden="1">{"'Sheet1'!$L$16"}</definedName>
    <definedName name="_t5" localSheetId="14" hidden="1">{"'Sheet1'!$L$16"}</definedName>
    <definedName name="_t5" localSheetId="2" hidden="1">{"'Sheet1'!$L$16"}</definedName>
    <definedName name="_t5" hidden="1">{"'Sheet1'!$L$16"}</definedName>
    <definedName name="_t9" localSheetId="15" hidden="1">{"'Sheet1'!$L$16"}</definedName>
    <definedName name="_t9" localSheetId="12" hidden="1">{"'Sheet1'!$L$16"}</definedName>
    <definedName name="_t9" localSheetId="13" hidden="1">{"'Sheet1'!$L$16"}</definedName>
    <definedName name="_t9" localSheetId="14" hidden="1">{"'Sheet1'!$L$16"}</definedName>
    <definedName name="_t9" localSheetId="2" hidden="1">{"'Sheet1'!$L$16"}</definedName>
    <definedName name="_t9" hidden="1">{"'Sheet1'!$L$16"}</definedName>
    <definedName name="_Table1_In1" localSheetId="1" hidden="1">#REF!</definedName>
    <definedName name="_Table1_In1" localSheetId="7" hidden="1">#REF!</definedName>
    <definedName name="_Table1_In1" localSheetId="2" hidden="1">#REF!</definedName>
    <definedName name="_Table1_In1" localSheetId="4" hidden="1">#REF!</definedName>
    <definedName name="_Table1_In1" localSheetId="3" hidden="1">#REF!</definedName>
    <definedName name="_Table1_In1" hidden="1">#REF!</definedName>
    <definedName name="_Table1_Out" localSheetId="1" hidden="1">#REF!</definedName>
    <definedName name="_Table1_Out" localSheetId="7" hidden="1">#REF!</definedName>
    <definedName name="_Table1_Out" localSheetId="2" hidden="1">#REF!</definedName>
    <definedName name="_Table1_Out" localSheetId="4" hidden="1">#REF!</definedName>
    <definedName name="_Table1_Out" localSheetId="3" hidden="1">#REF!</definedName>
    <definedName name="_Table1_Out" hidden="1">#REF!</definedName>
    <definedName name="_Table2_In1" localSheetId="1" hidden="1">#REF!</definedName>
    <definedName name="_Table2_In1" localSheetId="7" hidden="1">#REF!</definedName>
    <definedName name="_Table2_In1" localSheetId="2" hidden="1">#REF!</definedName>
    <definedName name="_Table2_In1" localSheetId="4" hidden="1">#REF!</definedName>
    <definedName name="_Table2_In1" localSheetId="3" hidden="1">#REF!</definedName>
    <definedName name="_Table2_In1" hidden="1">#REF!</definedName>
    <definedName name="_Table2_In2" localSheetId="1" hidden="1">#REF!</definedName>
    <definedName name="_Table2_In2" localSheetId="7" hidden="1">#REF!</definedName>
    <definedName name="_Table2_In2" localSheetId="2" hidden="1">#REF!</definedName>
    <definedName name="_Table2_In2" localSheetId="4" hidden="1">#REF!</definedName>
    <definedName name="_Table2_In2" localSheetId="3" hidden="1">#REF!</definedName>
    <definedName name="_Table2_In2" hidden="1">#REF!</definedName>
    <definedName name="_Table2_Out" localSheetId="1" hidden="1">#REF!</definedName>
    <definedName name="_Table2_Out" localSheetId="7" hidden="1">#REF!</definedName>
    <definedName name="_Table2_Out" localSheetId="2" hidden="1">#REF!</definedName>
    <definedName name="_Table2_Out" localSheetId="4" hidden="1">#REF!</definedName>
    <definedName name="_Table2_Out" localSheetId="3" hidden="1">#REF!</definedName>
    <definedName name="_Table2_Out" hidden="1">#REF!</definedName>
    <definedName name="_tb2" localSheetId="15" hidden="1">{"'Sheet1'!$L$16"}</definedName>
    <definedName name="_tb2" localSheetId="12" hidden="1">{"'Sheet1'!$L$16"}</definedName>
    <definedName name="_tb2" localSheetId="13" hidden="1">{"'Sheet1'!$L$16"}</definedName>
    <definedName name="_tb2" localSheetId="14" hidden="1">{"'Sheet1'!$L$16"}</definedName>
    <definedName name="_tb2" localSheetId="2" hidden="1">{"'Sheet1'!$L$16"}</definedName>
    <definedName name="_tb2" hidden="1">{"'Sheet1'!$L$16"}</definedName>
    <definedName name="_td1" localSheetId="15" hidden="1">{"'Sheet1'!$L$16"}</definedName>
    <definedName name="_td1" localSheetId="12" hidden="1">{"'Sheet1'!$L$16"}</definedName>
    <definedName name="_td1" localSheetId="13" hidden="1">{"'Sheet1'!$L$16"}</definedName>
    <definedName name="_td1" localSheetId="14" hidden="1">{"'Sheet1'!$L$16"}</definedName>
    <definedName name="_td1" localSheetId="2" hidden="1">{"'Sheet1'!$L$16"}</definedName>
    <definedName name="_td1" hidden="1">{"'Sheet1'!$L$16"}</definedName>
    <definedName name="_TM2" localSheetId="15" hidden="1">{"'Sheet1'!$L$16"}</definedName>
    <definedName name="_TM2" localSheetId="12" hidden="1">{"'Sheet1'!$L$16"}</definedName>
    <definedName name="_TM2" localSheetId="13" hidden="1">{"'Sheet1'!$L$16"}</definedName>
    <definedName name="_TM2" localSheetId="14" hidden="1">{"'Sheet1'!$L$16"}</definedName>
    <definedName name="_TM2" localSheetId="2" hidden="1">{"'Sheet1'!$L$16"}</definedName>
    <definedName name="_TM2" localSheetId="3" hidden="1">{"'Sheet1'!$L$16"}</definedName>
    <definedName name="_TM2" hidden="1">{"'Sheet1'!$L$16"}</definedName>
    <definedName name="_tt3" localSheetId="15" hidden="1">{"'Sheet1'!$L$16"}</definedName>
    <definedName name="_tt3" localSheetId="12" hidden="1">{"'Sheet1'!$L$16"}</definedName>
    <definedName name="_tt3" localSheetId="13" hidden="1">{"'Sheet1'!$L$16"}</definedName>
    <definedName name="_tt3" localSheetId="14" hidden="1">{"'Sheet1'!$L$16"}</definedName>
    <definedName name="_tt3" localSheetId="2" hidden="1">{"'Sheet1'!$L$16"}</definedName>
    <definedName name="_tt3" localSheetId="3" hidden="1">{"'Sheet1'!$L$16"}</definedName>
    <definedName name="_tt3" hidden="1">{"'Sheet1'!$L$16"}</definedName>
    <definedName name="_TT31" localSheetId="15" hidden="1">{"'Sheet1'!$L$16"}</definedName>
    <definedName name="_TT31" localSheetId="12" hidden="1">{"'Sheet1'!$L$16"}</definedName>
    <definedName name="_TT31" localSheetId="13" hidden="1">{"'Sheet1'!$L$16"}</definedName>
    <definedName name="_TT31" localSheetId="14" hidden="1">{"'Sheet1'!$L$16"}</definedName>
    <definedName name="_TT31" localSheetId="2" hidden="1">{"'Sheet1'!$L$16"}</definedName>
    <definedName name="_TT31" hidden="1">{"'Sheet1'!$L$16"}</definedName>
    <definedName name="_ttt1" localSheetId="15" hidden="1">{"'Sheet1'!$L$16"}</definedName>
    <definedName name="_ttt1" localSheetId="12" hidden="1">{"'Sheet1'!$L$16"}</definedName>
    <definedName name="_ttt1" localSheetId="13" hidden="1">{"'Sheet1'!$L$16"}</definedName>
    <definedName name="_ttt1" localSheetId="14" hidden="1">{"'Sheet1'!$L$16"}</definedName>
    <definedName name="_ttt1" localSheetId="2" hidden="1">{"'Sheet1'!$L$16"}</definedName>
    <definedName name="_ttt1" hidden="1">{"'Sheet1'!$L$16"}</definedName>
    <definedName name="_tu4" localSheetId="15" hidden="1">{"'Sheet1'!$L$16"}</definedName>
    <definedName name="_tu4" localSheetId="12" hidden="1">{"'Sheet1'!$L$16"}</definedName>
    <definedName name="_tu4" localSheetId="13" hidden="1">{"'Sheet1'!$L$16"}</definedName>
    <definedName name="_tu4" localSheetId="14" hidden="1">{"'Sheet1'!$L$16"}</definedName>
    <definedName name="_tu4" localSheetId="2" hidden="1">{"'Sheet1'!$L$16"}</definedName>
    <definedName name="_tu4" localSheetId="3" hidden="1">{"'Sheet1'!$L$16"}</definedName>
    <definedName name="_tu4" hidden="1">{"'Sheet1'!$L$16"}</definedName>
    <definedName name="_TV2" localSheetId="15" hidden="1">{"'Sheet1'!$L$16"}</definedName>
    <definedName name="_TV2" localSheetId="12" hidden="1">{"'Sheet1'!$L$16"}</definedName>
    <definedName name="_TV2" localSheetId="13" hidden="1">{"'Sheet1'!$L$16"}</definedName>
    <definedName name="_TV2" localSheetId="14" hidden="1">{"'Sheet1'!$L$16"}</definedName>
    <definedName name="_TV2" localSheetId="2" hidden="1">{"'Sheet1'!$L$16"}</definedName>
    <definedName name="_TV2" hidden="1">{"'Sheet1'!$L$16"}</definedName>
    <definedName name="_TH1" localSheetId="15" hidden="1">{"'Sheet1'!$L$16"}</definedName>
    <definedName name="_TH1" localSheetId="12" hidden="1">{"'Sheet1'!$L$16"}</definedName>
    <definedName name="_TH1" localSheetId="13" hidden="1">{"'Sheet1'!$L$16"}</definedName>
    <definedName name="_TH1" localSheetId="14" hidden="1">{"'Sheet1'!$L$16"}</definedName>
    <definedName name="_TH1" localSheetId="2" hidden="1">{"'Sheet1'!$L$16"}</definedName>
    <definedName name="_TH1" localSheetId="3" hidden="1">{"'Sheet1'!$L$16"}</definedName>
    <definedName name="_TH1" hidden="1">{"'Sheet1'!$L$16"}</definedName>
    <definedName name="_THT11" localSheetId="15" hidden="1">{"'Sheet1'!$L$16"}</definedName>
    <definedName name="_THT11" localSheetId="12" hidden="1">{"'Sheet1'!$L$16"}</definedName>
    <definedName name="_THT11" localSheetId="13" hidden="1">{"'Sheet1'!$L$16"}</definedName>
    <definedName name="_THT11" localSheetId="14" hidden="1">{"'Sheet1'!$L$16"}</definedName>
    <definedName name="_THT11" localSheetId="2" hidden="1">{"'Sheet1'!$L$16"}</definedName>
    <definedName name="_THT11" hidden="1">{"'Sheet1'!$L$16"}</definedName>
    <definedName name="_Unknown_User_Defined_Name_0" localSheetId="1" hidden="1">#REF!</definedName>
    <definedName name="_Unknown_User_Defined_Name_0" localSheetId="7" hidden="1">#REF!</definedName>
    <definedName name="_Unknown_User_Defined_Name_0" localSheetId="2" hidden="1">#REF!</definedName>
    <definedName name="_Unknown_User_Defined_Name_0" localSheetId="4" hidden="1">#REF!</definedName>
    <definedName name="_Unknown_User_Defined_Name_0" localSheetId="3" hidden="1">#REF!</definedName>
    <definedName name="_Unknown_User_Defined_Name_0" hidden="1">#REF!</definedName>
    <definedName name="_Unknown_User_Defined_Name_1" localSheetId="1" hidden="1">#REF!</definedName>
    <definedName name="_Unknown_User_Defined_Name_1" localSheetId="7" hidden="1">#REF!</definedName>
    <definedName name="_Unknown_User_Defined_Name_1" localSheetId="2" hidden="1">#REF!</definedName>
    <definedName name="_Unknown_User_Defined_Name_1" localSheetId="4" hidden="1">#REF!</definedName>
    <definedName name="_Unknown_User_Defined_Name_1" localSheetId="3" hidden="1">#REF!</definedName>
    <definedName name="_Unknown_User_Defined_Name_1" hidden="1">#REF!</definedName>
    <definedName name="_Unknown_User_Defined_Name_2" localSheetId="1" hidden="1">#REF!</definedName>
    <definedName name="_Unknown_User_Defined_Name_2" localSheetId="7" hidden="1">#REF!</definedName>
    <definedName name="_Unknown_User_Defined_Name_2" localSheetId="2" hidden="1">#REF!</definedName>
    <definedName name="_Unknown_User_Defined_Name_2" localSheetId="4" hidden="1">#REF!</definedName>
    <definedName name="_Unknown_User_Defined_Name_2" localSheetId="3" hidden="1">#REF!</definedName>
    <definedName name="_Unknown_User_Defined_Name_2" hidden="1">#REF!</definedName>
    <definedName name="_Unknown_User_Defined_Name_3" localSheetId="1" hidden="1">#REF!</definedName>
    <definedName name="_Unknown_User_Defined_Name_3" localSheetId="7" hidden="1">#REF!</definedName>
    <definedName name="_Unknown_User_Defined_Name_3" localSheetId="2" hidden="1">#REF!</definedName>
    <definedName name="_Unknown_User_Defined_Name_3" localSheetId="4" hidden="1">#REF!</definedName>
    <definedName name="_Unknown_User_Defined_Name_3" localSheetId="3" hidden="1">#REF!</definedName>
    <definedName name="_Unknown_User_Defined_Name_3" hidden="1">#REF!</definedName>
    <definedName name="_vl1" localSheetId="15" hidden="1">{"'Sheet1'!$L$16"}</definedName>
    <definedName name="_vl1" localSheetId="12" hidden="1">{"'Sheet1'!$L$16"}</definedName>
    <definedName name="_vl1" localSheetId="13" hidden="1">{"'Sheet1'!$L$16"}</definedName>
    <definedName name="_vl1" localSheetId="14" hidden="1">{"'Sheet1'!$L$16"}</definedName>
    <definedName name="_vl1" localSheetId="2" hidden="1">{"'Sheet1'!$L$16"}</definedName>
    <definedName name="_vl1" localSheetId="3" hidden="1">{"'Sheet1'!$L$16"}</definedName>
    <definedName name="_vl1" hidden="1">{"'Sheet1'!$L$16"}</definedName>
    <definedName name="_VO15" localSheetId="15" hidden="1">{"'CPA Sum'!$A$1:$X$30","'CPA'!$A$1:$K$187","'Infra Cost'!$A$1:$Q$30","'Dev't Cost'!$A$1:$AH$40","'Cashflow'!$A$1:$DG$82"}</definedName>
    <definedName name="_VO15" localSheetId="12" hidden="1">{"'CPA Sum'!$A$1:$X$30","'CPA'!$A$1:$K$187","'Infra Cost'!$A$1:$Q$30","'Dev't Cost'!$A$1:$AH$40","'Cashflow'!$A$1:$DG$82"}</definedName>
    <definedName name="_VO15" localSheetId="13" hidden="1">{"'CPA Sum'!$A$1:$X$30","'CPA'!$A$1:$K$187","'Infra Cost'!$A$1:$Q$30","'Dev't Cost'!$A$1:$AH$40","'Cashflow'!$A$1:$DG$82"}</definedName>
    <definedName name="_VO15" localSheetId="14" hidden="1">{"'CPA Sum'!$A$1:$X$30","'CPA'!$A$1:$K$187","'Infra Cost'!$A$1:$Q$30","'Dev't Cost'!$A$1:$AH$40","'Cashflow'!$A$1:$DG$82"}</definedName>
    <definedName name="_VO15" localSheetId="2" hidden="1">{"'CPA Sum'!$A$1:$X$30","'CPA'!$A$1:$K$187","'Infra Cost'!$A$1:$Q$30","'Dev't Cost'!$A$1:$AH$40","'Cashflow'!$A$1:$DG$82"}</definedName>
    <definedName name="_VO15" hidden="1">{"'CPA Sum'!$A$1:$X$30","'CPA'!$A$1:$K$187","'Infra Cost'!$A$1:$Q$30","'Dev't Cost'!$A$1:$AH$40","'Cashflow'!$A$1:$DG$82"}</definedName>
    <definedName name="_vpt5" localSheetId="15" hidden="1">{"'Sheet1'!$L$16"}</definedName>
    <definedName name="_vpt5" localSheetId="12" hidden="1">{"'Sheet1'!$L$16"}</definedName>
    <definedName name="_vpt5" localSheetId="13" hidden="1">{"'Sheet1'!$L$16"}</definedName>
    <definedName name="_vpt5" localSheetId="14" hidden="1">{"'Sheet1'!$L$16"}</definedName>
    <definedName name="_vpt5" localSheetId="2" hidden="1">{"'Sheet1'!$L$16"}</definedName>
    <definedName name="_vpt5" localSheetId="3" hidden="1">{"'Sheet1'!$L$16"}</definedName>
    <definedName name="_vpt5" hidden="1">{"'Sheet1'!$L$16"}</definedName>
    <definedName name="_vpt6" localSheetId="15" hidden="1">{"'Sheet1'!$L$16"}</definedName>
    <definedName name="_vpt6" localSheetId="12" hidden="1">{"'Sheet1'!$L$16"}</definedName>
    <definedName name="_vpt6" localSheetId="13" hidden="1">{"'Sheet1'!$L$16"}</definedName>
    <definedName name="_vpt6" localSheetId="14" hidden="1">{"'Sheet1'!$L$16"}</definedName>
    <definedName name="_vpt6" localSheetId="2" hidden="1">{"'Sheet1'!$L$16"}</definedName>
    <definedName name="_vpt6" localSheetId="3" hidden="1">{"'Sheet1'!$L$16"}</definedName>
    <definedName name="_vpt6" hidden="1">{"'Sheet1'!$L$16"}</definedName>
    <definedName name="_VT3" localSheetId="15" hidden="1">{"'Sheet1'!$L$16"}</definedName>
    <definedName name="_VT3" localSheetId="12" hidden="1">{"'Sheet1'!$L$16"}</definedName>
    <definedName name="_VT3" localSheetId="13" hidden="1">{"'Sheet1'!$L$16"}</definedName>
    <definedName name="_VT3" localSheetId="14" hidden="1">{"'Sheet1'!$L$16"}</definedName>
    <definedName name="_VT3" localSheetId="2" hidden="1">{"'Sheet1'!$L$16"}</definedName>
    <definedName name="_VT3" localSheetId="3" hidden="1">{"'Sheet1'!$L$16"}</definedName>
    <definedName name="_VT3" hidden="1">{"'Sheet1'!$L$16"}</definedName>
    <definedName name="¸d" localSheetId="15" hidden="1">{"'Sheet1'!$L$16"}</definedName>
    <definedName name="¸d" localSheetId="12" hidden="1">{"'Sheet1'!$L$16"}</definedName>
    <definedName name="¸d" localSheetId="13" hidden="1">{"'Sheet1'!$L$16"}</definedName>
    <definedName name="¸d" localSheetId="14" hidden="1">{"'Sheet1'!$L$16"}</definedName>
    <definedName name="¸d" localSheetId="2" hidden="1">{"'Sheet1'!$L$16"}</definedName>
    <definedName name="¸d" hidden="1">{"'Sheet1'!$L$16"}</definedName>
    <definedName name="¸df" localSheetId="1" hidden="1">#REF!</definedName>
    <definedName name="¸df" localSheetId="7" hidden="1">#REF!</definedName>
    <definedName name="¸df" localSheetId="2" hidden="1">#REF!</definedName>
    <definedName name="¸df" localSheetId="4" hidden="1">#REF!</definedName>
    <definedName name="¸df" localSheetId="3" hidden="1">#REF!</definedName>
    <definedName name="¸df" hidden="1">#REF!</definedName>
    <definedName name="a" localSheetId="15" hidden="1">{"'Sheet1'!$L$16"}</definedName>
    <definedName name="a" localSheetId="12" hidden="1">{"'Sheet1'!$L$16"}</definedName>
    <definedName name="a" localSheetId="13" hidden="1">{"'Sheet1'!$L$16"}</definedName>
    <definedName name="a" localSheetId="14" hidden="1">{"'Sheet1'!$L$16"}</definedName>
    <definedName name="a" localSheetId="2" hidden="1">{"'Sheet1'!$L$16"}</definedName>
    <definedName name="a" localSheetId="3" hidden="1">{"'Sheet1'!$L$16"}</definedName>
    <definedName name="a" hidden="1">{"'Sheet1'!$L$16"}</definedName>
    <definedName name="a1" localSheetId="15" hidden="1">{"'Sheet1'!$L$16"}</definedName>
    <definedName name="a1" localSheetId="12" hidden="1">{"'Sheet1'!$L$16"}</definedName>
    <definedName name="a1" localSheetId="13" hidden="1">{"'Sheet1'!$L$16"}</definedName>
    <definedName name="a1" localSheetId="14" hidden="1">{"'Sheet1'!$L$16"}</definedName>
    <definedName name="a1" localSheetId="2" hidden="1">{"'Sheet1'!$L$16"}</definedName>
    <definedName name="a1" localSheetId="3" hidden="1">{"'Sheet1'!$L$16"}</definedName>
    <definedName name="a1" hidden="1">{"'Sheet1'!$L$16"}</definedName>
    <definedName name="a129" localSheetId="15" hidden="1">{"Offgrid",#N/A,FALSE,"OFFGRID";"Region",#N/A,FALSE,"REGION";"Offgrid -2",#N/A,FALSE,"OFFGRID";"WTP",#N/A,FALSE,"WTP";"WTP -2",#N/A,FALSE,"WTP";"Project",#N/A,FALSE,"PROJECT";"Summary -2",#N/A,FALSE,"SUMMARY"}</definedName>
    <definedName name="a129" localSheetId="12" hidden="1">{"Offgrid",#N/A,FALSE,"OFFGRID";"Region",#N/A,FALSE,"REGION";"Offgrid -2",#N/A,FALSE,"OFFGRID";"WTP",#N/A,FALSE,"WTP";"WTP -2",#N/A,FALSE,"WTP";"Project",#N/A,FALSE,"PROJECT";"Summary -2",#N/A,FALSE,"SUMMARY"}</definedName>
    <definedName name="a129" localSheetId="13" hidden="1">{"Offgrid",#N/A,FALSE,"OFFGRID";"Region",#N/A,FALSE,"REGION";"Offgrid -2",#N/A,FALSE,"OFFGRID";"WTP",#N/A,FALSE,"WTP";"WTP -2",#N/A,FALSE,"WTP";"Project",#N/A,FALSE,"PROJECT";"Summary -2",#N/A,FALSE,"SUMMARY"}</definedName>
    <definedName name="a129" localSheetId="14" hidden="1">{"Offgrid",#N/A,FALSE,"OFFGRID";"Region",#N/A,FALSE,"REGION";"Offgrid -2",#N/A,FALSE,"OFFGRID";"WTP",#N/A,FALSE,"WTP";"WTP -2",#N/A,FALSE,"WTP";"Project",#N/A,FALSE,"PROJECT";"Summary -2",#N/A,FALSE,"SUMMARY"}</definedName>
    <definedName name="a129" localSheetId="2" hidden="1">{"Offgrid",#N/A,FALSE,"OFFGRID";"Region",#N/A,FALSE,"REGION";"Offgrid -2",#N/A,FALSE,"OFFGRID";"WTP",#N/A,FALSE,"WTP";"WTP -2",#N/A,FALSE,"WTP";"Project",#N/A,FALSE,"PROJECT";"Summary -2",#N/A,FALSE,"SUMMARY"}</definedName>
    <definedName name="a129" hidden="1">{"Offgrid",#N/A,FALSE,"OFFGRID";"Region",#N/A,FALSE,"REGION";"Offgrid -2",#N/A,FALSE,"OFFGRID";"WTP",#N/A,FALSE,"WTP";"WTP -2",#N/A,FALSE,"WTP";"Project",#N/A,FALSE,"PROJECT";"Summary -2",#N/A,FALSE,"SUMMARY"}</definedName>
    <definedName name="a129_xoa" localSheetId="2" hidden="1">{"Offgrid",#N/A,FALSE,"OFFGRID";"Region",#N/A,FALSE,"REGION";"Offgrid -2",#N/A,FALSE,"OFFGRID";"WTP",#N/A,FALSE,"WTP";"WTP -2",#N/A,FALSE,"WTP";"Project",#N/A,FALSE,"PROJECT";"Summary -2",#N/A,FALSE,"SUMMARY"}</definedName>
    <definedName name="a129_xoa" localSheetId="3" hidden="1">{"Offgrid",#N/A,FALSE,"OFFGRID";"Region",#N/A,FALSE,"REGION";"Offgrid -2",#N/A,FALSE,"OFFGRID";"WTP",#N/A,FALSE,"WTP";"WTP -2",#N/A,FALSE,"WTP";"Project",#N/A,FALSE,"PROJECT";"Summary -2",#N/A,FALSE,"SUMMARY"}</definedName>
    <definedName name="a129_xoa" hidden="1">{"Offgrid",#N/A,FALSE,"OFFGRID";"Region",#N/A,FALSE,"REGION";"Offgrid -2",#N/A,FALSE,"OFFGRID";"WTP",#N/A,FALSE,"WTP";"WTP -2",#N/A,FALSE,"WTP";"Project",#N/A,FALSE,"PROJECT";"Summary -2",#N/A,FALSE,"SUMMARY"}</definedName>
    <definedName name="a129_xoaxoa" localSheetId="2" hidden="1">{"Offgrid",#N/A,FALSE,"OFFGRID";"Region",#N/A,FALSE,"REGION";"Offgrid -2",#N/A,FALSE,"OFFGRID";"WTP",#N/A,FALSE,"WTP";"WTP -2",#N/A,FALSE,"WTP";"Project",#N/A,FALSE,"PROJECT";"Summary -2",#N/A,FALSE,"SUMMARY"}</definedName>
    <definedName name="a129_xoaxoa" localSheetId="3" hidden="1">{"Offgrid",#N/A,FALSE,"OFFGRID";"Region",#N/A,FALSE,"REGION";"Offgrid -2",#N/A,FALSE,"OFFGRID";"WTP",#N/A,FALSE,"WTP";"WTP -2",#N/A,FALSE,"WTP";"Project",#N/A,FALSE,"PROJECT";"Summary -2",#N/A,FALSE,"SUMMARY"}</definedName>
    <definedName name="a129_xoaxoa" hidden="1">{"Offgrid",#N/A,FALSE,"OFFGRID";"Region",#N/A,FALSE,"REGION";"Offgrid -2",#N/A,FALSE,"OFFGRID";"WTP",#N/A,FALSE,"WTP";"WTP -2",#N/A,FALSE,"WTP";"Project",#N/A,FALSE,"PROJECT";"Summary -2",#N/A,FALSE,"SUMMARY"}</definedName>
    <definedName name="a130" localSheetId="15" hidden="1">{"Offgrid",#N/A,FALSE,"OFFGRID";"Region",#N/A,FALSE,"REGION";"Offgrid -2",#N/A,FALSE,"OFFGRID";"WTP",#N/A,FALSE,"WTP";"WTP -2",#N/A,FALSE,"WTP";"Project",#N/A,FALSE,"PROJECT";"Summary -2",#N/A,FALSE,"SUMMARY"}</definedName>
    <definedName name="a130" localSheetId="12" hidden="1">{"Offgrid",#N/A,FALSE,"OFFGRID";"Region",#N/A,FALSE,"REGION";"Offgrid -2",#N/A,FALSE,"OFFGRID";"WTP",#N/A,FALSE,"WTP";"WTP -2",#N/A,FALSE,"WTP";"Project",#N/A,FALSE,"PROJECT";"Summary -2",#N/A,FALSE,"SUMMARY"}</definedName>
    <definedName name="a130" localSheetId="13" hidden="1">{"Offgrid",#N/A,FALSE,"OFFGRID";"Region",#N/A,FALSE,"REGION";"Offgrid -2",#N/A,FALSE,"OFFGRID";"WTP",#N/A,FALSE,"WTP";"WTP -2",#N/A,FALSE,"WTP";"Project",#N/A,FALSE,"PROJECT";"Summary -2",#N/A,FALSE,"SUMMARY"}</definedName>
    <definedName name="a130" localSheetId="14" hidden="1">{"Offgrid",#N/A,FALSE,"OFFGRID";"Region",#N/A,FALSE,"REGION";"Offgrid -2",#N/A,FALSE,"OFFGRID";"WTP",#N/A,FALSE,"WTP";"WTP -2",#N/A,FALSE,"WTP";"Project",#N/A,FALSE,"PROJECT";"Summary -2",#N/A,FALSE,"SUMMARY"}</definedName>
    <definedName name="a130" localSheetId="2" hidden="1">{"Offgrid",#N/A,FALSE,"OFFGRID";"Region",#N/A,FALSE,"REGION";"Offgrid -2",#N/A,FALSE,"OFFGRID";"WTP",#N/A,FALSE,"WTP";"WTP -2",#N/A,FALSE,"WTP";"Project",#N/A,FALSE,"PROJECT";"Summary -2",#N/A,FALSE,"SUMMARY"}</definedName>
    <definedName name="a130" hidden="1">{"Offgrid",#N/A,FALSE,"OFFGRID";"Region",#N/A,FALSE,"REGION";"Offgrid -2",#N/A,FALSE,"OFFGRID";"WTP",#N/A,FALSE,"WTP";"WTP -2",#N/A,FALSE,"WTP";"Project",#N/A,FALSE,"PROJECT";"Summary -2",#N/A,FALSE,"SUMMARY"}</definedName>
    <definedName name="a130_xoa" localSheetId="2" hidden="1">{"Offgrid",#N/A,FALSE,"OFFGRID";"Region",#N/A,FALSE,"REGION";"Offgrid -2",#N/A,FALSE,"OFFGRID";"WTP",#N/A,FALSE,"WTP";"WTP -2",#N/A,FALSE,"WTP";"Project",#N/A,FALSE,"PROJECT";"Summary -2",#N/A,FALSE,"SUMMARY"}</definedName>
    <definedName name="a130_xoa" localSheetId="3" hidden="1">{"Offgrid",#N/A,FALSE,"OFFGRID";"Region",#N/A,FALSE,"REGION";"Offgrid -2",#N/A,FALSE,"OFFGRID";"WTP",#N/A,FALSE,"WTP";"WTP -2",#N/A,FALSE,"WTP";"Project",#N/A,FALSE,"PROJECT";"Summary -2",#N/A,FALSE,"SUMMARY"}</definedName>
    <definedName name="a130_xoa" hidden="1">{"Offgrid",#N/A,FALSE,"OFFGRID";"Region",#N/A,FALSE,"REGION";"Offgrid -2",#N/A,FALSE,"OFFGRID";"WTP",#N/A,FALSE,"WTP";"WTP -2",#N/A,FALSE,"WTP";"Project",#N/A,FALSE,"PROJECT";"Summary -2",#N/A,FALSE,"SUMMARY"}</definedName>
    <definedName name="a130_xoaxoa" localSheetId="2" hidden="1">{"Offgrid",#N/A,FALSE,"OFFGRID";"Region",#N/A,FALSE,"REGION";"Offgrid -2",#N/A,FALSE,"OFFGRID";"WTP",#N/A,FALSE,"WTP";"WTP -2",#N/A,FALSE,"WTP";"Project",#N/A,FALSE,"PROJECT";"Summary -2",#N/A,FALSE,"SUMMARY"}</definedName>
    <definedName name="a130_xoaxoa" localSheetId="3" hidden="1">{"Offgrid",#N/A,FALSE,"OFFGRID";"Region",#N/A,FALSE,"REGION";"Offgrid -2",#N/A,FALSE,"OFFGRID";"WTP",#N/A,FALSE,"WTP";"WTP -2",#N/A,FALSE,"WTP";"Project",#N/A,FALSE,"PROJECT";"Summary -2",#N/A,FALSE,"SUMMARY"}</definedName>
    <definedName name="a130_xoaxoa" hidden="1">{"Offgrid",#N/A,FALSE,"OFFGRID";"Region",#N/A,FALSE,"REGION";"Offgrid -2",#N/A,FALSE,"OFFGRID";"WTP",#N/A,FALSE,"WTP";"WTP -2",#N/A,FALSE,"WTP";"Project",#N/A,FALSE,"PROJECT";"Summary -2",#N/A,FALSE,"SUMMARY"}</definedName>
    <definedName name="a1moi" localSheetId="15" hidden="1">{"'Sheet1'!$L$16"}</definedName>
    <definedName name="a1moi" localSheetId="12" hidden="1">{"'Sheet1'!$L$16"}</definedName>
    <definedName name="a1moi" localSheetId="13" hidden="1">{"'Sheet1'!$L$16"}</definedName>
    <definedName name="a1moi" localSheetId="14" hidden="1">{"'Sheet1'!$L$16"}</definedName>
    <definedName name="a1moi" localSheetId="2" hidden="1">{"'Sheet1'!$L$16"}</definedName>
    <definedName name="a1moi" localSheetId="3" hidden="1">{"'Sheet1'!$L$16"}</definedName>
    <definedName name="a1moi" hidden="1">{"'Sheet1'!$L$16"}</definedName>
    <definedName name="a3rt" localSheetId="15" hidden="1">{"'Sheet1'!$L$16"}</definedName>
    <definedName name="a3rt" localSheetId="12" hidden="1">{"'Sheet1'!$L$16"}</definedName>
    <definedName name="a3rt" localSheetId="13" hidden="1">{"'Sheet1'!$L$16"}</definedName>
    <definedName name="a3rt" localSheetId="14" hidden="1">{"'Sheet1'!$L$16"}</definedName>
    <definedName name="a3rt" localSheetId="2" hidden="1">{"'Sheet1'!$L$16"}</definedName>
    <definedName name="a3rt" localSheetId="3" hidden="1">{"'Sheet1'!$L$16"}</definedName>
    <definedName name="a3rt" hidden="1">{"'Sheet1'!$L$16"}</definedName>
    <definedName name="aa" localSheetId="15" hidden="1">{"'Sheet1'!$L$16"}</definedName>
    <definedName name="aa" localSheetId="12" hidden="1">{"'Sheet1'!$L$16"}</definedName>
    <definedName name="aa" localSheetId="13" hidden="1">{"'Sheet1'!$L$16"}</definedName>
    <definedName name="aa" localSheetId="14" hidden="1">{"'Sheet1'!$L$16"}</definedName>
    <definedName name="aa" localSheetId="2" hidden="1">{"'Sheet1'!$L$16"}</definedName>
    <definedName name="aa" localSheetId="3" hidden="1">{"'Sheet1'!$L$16"}</definedName>
    <definedName name="aa" hidden="1">{"'Sheet1'!$L$16"}</definedName>
    <definedName name="aaa" localSheetId="1" hidden="1">#REF!</definedName>
    <definedName name="aaa" localSheetId="7" hidden="1">#REF!</definedName>
    <definedName name="aaa" localSheetId="2" hidden="1">#REF!</definedName>
    <definedName name="aaa" localSheetId="4" hidden="1">#REF!</definedName>
    <definedName name="aaa" localSheetId="3" hidden="1">#REF!</definedName>
    <definedName name="aaa" hidden="1">#REF!</definedName>
    <definedName name="AAAAA" localSheetId="15" hidden="1">{0}</definedName>
    <definedName name="AAAAA" localSheetId="12" hidden="1">{0}</definedName>
    <definedName name="AAAAA" localSheetId="13" hidden="1">{0}</definedName>
    <definedName name="AAAAA" localSheetId="14" hidden="1">{0}</definedName>
    <definedName name="AAAAA" localSheetId="2" hidden="1">{0}</definedName>
    <definedName name="AAAAA" localSheetId="3" hidden="1">{0}</definedName>
    <definedName name="AAAAA" hidden="1">{0}</definedName>
    <definedName name="ÀÀÂSFÀ" localSheetId="15" hidden="1">{"'Sheet1'!$L$16"}</definedName>
    <definedName name="ÀÀÂSFÀ" localSheetId="12" hidden="1">{"'Sheet1'!$L$16"}</definedName>
    <definedName name="ÀÀÂSFÀ" localSheetId="13" hidden="1">{"'Sheet1'!$L$16"}</definedName>
    <definedName name="ÀÀÂSFÀ" localSheetId="14" hidden="1">{"'Sheet1'!$L$16"}</definedName>
    <definedName name="ÀÀÂSFÀ" localSheetId="2" hidden="1">{"'Sheet1'!$L$16"}</definedName>
    <definedName name="ÀÀÂSFÀ" hidden="1">{"'Sheet1'!$L$16"}</definedName>
    <definedName name="aakdf" localSheetId="2" hidden="1">{#N/A,#N/A,FALSE,"mgtsum.XLS";#N/A,#N/A,FALSE,"CAPONE";#N/A,#N/A,FALSE,"CAPTWO";#N/A,#N/A,FALSE,"CAPTHREE"}</definedName>
    <definedName name="aakdf" localSheetId="3" hidden="1">{#N/A,#N/A,FALSE,"mgtsum.XLS";#N/A,#N/A,FALSE,"CAPONE";#N/A,#N/A,FALSE,"CAPTWO";#N/A,#N/A,FALSE,"CAPTHREE"}</definedName>
    <definedName name="aakdf" hidden="1">{#N/A,#N/A,FALSE,"mgtsum.XLS";#N/A,#N/A,FALSE,"CAPONE";#N/A,#N/A,FALSE,"CAPTWO";#N/A,#N/A,FALSE,"CAPTHREE"}</definedName>
    <definedName name="aasasas" localSheetId="15" hidden="1">{"'Sheet1'!$L$16"}</definedName>
    <definedName name="aasasas" localSheetId="12" hidden="1">{"'Sheet1'!$L$16"}</definedName>
    <definedName name="aasasas" localSheetId="13" hidden="1">{"'Sheet1'!$L$16"}</definedName>
    <definedName name="aasasas" localSheetId="14" hidden="1">{"'Sheet1'!$L$16"}</definedName>
    <definedName name="aasasas" localSheetId="2" hidden="1">{"'Sheet1'!$L$16"}</definedName>
    <definedName name="aasasas" localSheetId="3" hidden="1">{"'Sheet1'!$L$16"}</definedName>
    <definedName name="aasasas" hidden="1">{"'Sheet1'!$L$16"}</definedName>
    <definedName name="aassa" localSheetId="15" hidden="1">{"'Sheet1'!$L$16"}</definedName>
    <definedName name="aassa" localSheetId="12" hidden="1">{"'Sheet1'!$L$16"}</definedName>
    <definedName name="aassa" localSheetId="13" hidden="1">{"'Sheet1'!$L$16"}</definedName>
    <definedName name="aassa" localSheetId="14" hidden="1">{"'Sheet1'!$L$16"}</definedName>
    <definedName name="aassa" localSheetId="2" hidden="1">{"'Sheet1'!$L$16"}</definedName>
    <definedName name="aassa" hidden="1">{"'Sheet1'!$L$16"}</definedName>
    <definedName name="ABAB" localSheetId="2" hidden="1">{#N/A,#N/A,FALSE,"CCTV"}</definedName>
    <definedName name="ABAB" localSheetId="3" hidden="1">{#N/A,#N/A,FALSE,"CCTV"}</definedName>
    <definedName name="ABAB" hidden="1">{#N/A,#N/A,FALSE,"CCTV"}</definedName>
    <definedName name="abc" localSheetId="2" hidden="1">{"'Sheet1'!$L$16"}</definedName>
    <definedName name="abc" hidden="1">{"'Sheet1'!$L$16"}</definedName>
    <definedName name="ABCD" localSheetId="15" hidden="1">{"'Sheet1'!$L$16"}</definedName>
    <definedName name="ABCD" localSheetId="12" hidden="1">{"'Sheet1'!$L$16"}</definedName>
    <definedName name="ABCD" localSheetId="13" hidden="1">{"'Sheet1'!$L$16"}</definedName>
    <definedName name="ABCD" localSheetId="14" hidden="1">{"'Sheet1'!$L$16"}</definedName>
    <definedName name="ABCD" localSheetId="2" hidden="1">{"'Sheet1'!$L$16"}</definedName>
    <definedName name="ABCD" hidden="1">{"'Sheet1'!$L$16"}</definedName>
    <definedName name="ABCDE" localSheetId="15" hidden="1">{"'Sheet1'!$L$16"}</definedName>
    <definedName name="ABCDE" localSheetId="12" hidden="1">{"'Sheet1'!$L$16"}</definedName>
    <definedName name="ABCDE" localSheetId="13" hidden="1">{"'Sheet1'!$L$16"}</definedName>
    <definedName name="ABCDE" localSheetId="14" hidden="1">{"'Sheet1'!$L$16"}</definedName>
    <definedName name="ABCDE" localSheetId="2" hidden="1">{"'Sheet1'!$L$16"}</definedName>
    <definedName name="ABCDE" hidden="1">{"'Sheet1'!$L$16"}</definedName>
    <definedName name="abcdefg" localSheetId="2" hidden="1">{#N/A,#N/A,FALSE,"mgtsum.XLS";#N/A,#N/A,FALSE,"CAPONE";#N/A,#N/A,FALSE,"CAPTWO";#N/A,#N/A,FALSE,"CAPTHREE"}</definedName>
    <definedName name="abcdefg" localSheetId="3" hidden="1">{#N/A,#N/A,FALSE,"mgtsum.XLS";#N/A,#N/A,FALSE,"CAPONE";#N/A,#N/A,FALSE,"CAPTWO";#N/A,#N/A,FALSE,"CAPTHREE"}</definedName>
    <definedName name="abcdefg" hidden="1">{#N/A,#N/A,FALSE,"mgtsum.XLS";#N/A,#N/A,FALSE,"CAPONE";#N/A,#N/A,FALSE,"CAPTWO";#N/A,#N/A,FALSE,"CAPTHREE"}</definedName>
    <definedName name="abcxyz" localSheetId="2" hidden="1">{#N/A,#N/A,FALSE,"mgtsum.XLS";#N/A,#N/A,FALSE,"CAPONE";#N/A,#N/A,FALSE,"CAPTWO";#N/A,#N/A,FALSE,"CAPTHREE"}</definedName>
    <definedName name="abcxyz" localSheetId="3" hidden="1">{#N/A,#N/A,FALSE,"mgtsum.XLS";#N/A,#N/A,FALSE,"CAPONE";#N/A,#N/A,FALSE,"CAPTWO";#N/A,#N/A,FALSE,"CAPTHREE"}</definedName>
    <definedName name="abcxyz" hidden="1">{#N/A,#N/A,FALSE,"mgtsum.XLS";#N/A,#N/A,FALSE,"CAPONE";#N/A,#N/A,FALSE,"CAPTWO";#N/A,#N/A,FALSE,"CAPTHREE"}</definedName>
    <definedName name="acb" localSheetId="1" hidden="1">#REF!</definedName>
    <definedName name="acb" localSheetId="7" hidden="1">#REF!</definedName>
    <definedName name="acb" localSheetId="2" hidden="1">#REF!</definedName>
    <definedName name="acb" localSheetId="4" hidden="1">#REF!</definedName>
    <definedName name="acb" localSheetId="3" hidden="1">#REF!</definedName>
    <definedName name="acb" hidden="1">#REF!</definedName>
    <definedName name="acbq" localSheetId="1" hidden="1">#REF!</definedName>
    <definedName name="acbq" localSheetId="7" hidden="1">#REF!</definedName>
    <definedName name="acbq" localSheetId="2" hidden="1">#REF!</definedName>
    <definedName name="acbq" localSheetId="4" hidden="1">#REF!</definedName>
    <definedName name="acbq" localSheetId="3" hidden="1">#REF!</definedName>
    <definedName name="acbq" hidden="1">#REF!</definedName>
    <definedName name="AccessDatabase" localSheetId="3" hidden="1">"C:\My Documents\LeBinh\Xls\VP Cong ty\FORM.mdb"</definedName>
    <definedName name="AccessDatabase" hidden="1">"C:\My Documents\tippaporn\MAT PRICE.mdb"</definedName>
    <definedName name="Acell" hidden="1">INDIRECT(ADDRESS(ROW(),COLUMN()))</definedName>
    <definedName name="ACMV" localSheetId="15" hidden="1">{"'Sheet1'!$L$16"}</definedName>
    <definedName name="ACMV" localSheetId="12" hidden="1">{"'Sheet1'!$L$16"}</definedName>
    <definedName name="ACMV" localSheetId="13" hidden="1">{"'Sheet1'!$L$16"}</definedName>
    <definedName name="ACMV" localSheetId="14" hidden="1">{"'Sheet1'!$L$16"}</definedName>
    <definedName name="ACMV" localSheetId="2" hidden="1">{"'Sheet1'!$L$16"}</definedName>
    <definedName name="ACMV" localSheetId="3" hidden="1">{"'Sheet1'!$L$16"}</definedName>
    <definedName name="ACMV" hidden="1">{"'Sheet1'!$L$16"}</definedName>
    <definedName name="AD" localSheetId="15" hidden="1">{"'Sheet1'!$L$16"}</definedName>
    <definedName name="AD" localSheetId="12" hidden="1">{"'Sheet1'!$L$16"}</definedName>
    <definedName name="AD" localSheetId="13" hidden="1">{"'Sheet1'!$L$16"}</definedName>
    <definedName name="AD" localSheetId="14" hidden="1">{"'Sheet1'!$L$16"}</definedName>
    <definedName name="AD" localSheetId="2" hidden="1">{"'Sheet1'!$L$16"}</definedName>
    <definedName name="AD" localSheetId="3" hidden="1">#REF!</definedName>
    <definedName name="AD" hidden="1">{"'Sheet1'!$L$16"}</definedName>
    <definedName name="adad" localSheetId="15" hidden="1">{"'Sheet1'!$L$16"}</definedName>
    <definedName name="adad" localSheetId="12" hidden="1">{"'Sheet1'!$L$16"}</definedName>
    <definedName name="adad" localSheetId="13" hidden="1">{"'Sheet1'!$L$16"}</definedName>
    <definedName name="adad" localSheetId="14" hidden="1">{"'Sheet1'!$L$16"}</definedName>
    <definedName name="adad" localSheetId="2" hidden="1">{"'Sheet1'!$L$16"}</definedName>
    <definedName name="adad" hidden="1">{"'Sheet1'!$L$16"}</definedName>
    <definedName name="adadada" localSheetId="15" hidden="1">{0,0,0,0;0,0,0,0;0,0,0,0;0,0,0,0;0,0,0,0;0,0,0,0;0,0,0,0}</definedName>
    <definedName name="adadada" localSheetId="12" hidden="1">{0,0,0,0;0,0,0,0;0,0,0,0;0,0,0,0;0,0,0,0;0,0,0,0;0,0,0,0}</definedName>
    <definedName name="adadada" localSheetId="13" hidden="1">{0,0,0,0;0,0,0,0;0,0,0,0;0,0,0,0;0,0,0,0;0,0,0,0;0,0,0,0}</definedName>
    <definedName name="adadada" localSheetId="14" hidden="1">{0,0,0,0;0,0,0,0;0,0,0,0;0,0,0,0;0,0,0,0;0,0,0,0;0,0,0,0}</definedName>
    <definedName name="adadada" localSheetId="2" hidden="1">{0,0,0,0;0,0,0,0;0,0,0,0;0,0,0,0;0,0,0,0;0,0,0,0;0,0,0,0}</definedName>
    <definedName name="adadada" localSheetId="3" hidden="1">{0,0,0,0;0,0,0,0;0,0,0,0;0,0,0,0;0,0,0,0;0,0,0,0;0,0,0,0}</definedName>
    <definedName name="adadada" hidden="1">{0,0,0,0;0,0,0,0;0,0,0,0;0,0,0,0;0,0,0,0;0,0,0,0;0,0,0,0}</definedName>
    <definedName name="ADADADD" localSheetId="15" hidden="1">{"'Sheet1'!$L$16"}</definedName>
    <definedName name="ADADADD" localSheetId="12" hidden="1">{"'Sheet1'!$L$16"}</definedName>
    <definedName name="ADADADD" localSheetId="13" hidden="1">{"'Sheet1'!$L$16"}</definedName>
    <definedName name="ADADADD" localSheetId="14" hidden="1">{"'Sheet1'!$L$16"}</definedName>
    <definedName name="ADADADD" localSheetId="2" hidden="1">{"'Sheet1'!$L$16"}</definedName>
    <definedName name="ADADADD" hidden="1">{"'Sheet1'!$L$16"}</definedName>
    <definedName name="adaf" localSheetId="15" hidden="1">{"'Sheet1'!$L$16"}</definedName>
    <definedName name="adaf" localSheetId="12" hidden="1">{"'Sheet1'!$L$16"}</definedName>
    <definedName name="adaf" localSheetId="13" hidden="1">{"'Sheet1'!$L$16"}</definedName>
    <definedName name="adaf" localSheetId="14" hidden="1">{"'Sheet1'!$L$16"}</definedName>
    <definedName name="adaf" localSheetId="2" hidden="1">{"'Sheet1'!$L$16"}</definedName>
    <definedName name="adaf" hidden="1">{"'Sheet1'!$L$16"}</definedName>
    <definedName name="ádas" localSheetId="15" hidden="1">{"'Sheet1'!$L$16"}</definedName>
    <definedName name="ádas" localSheetId="12" hidden="1">{"'Sheet1'!$L$16"}</definedName>
    <definedName name="ádas" localSheetId="13" hidden="1">{"'Sheet1'!$L$16"}</definedName>
    <definedName name="ádas" localSheetId="14" hidden="1">{"'Sheet1'!$L$16"}</definedName>
    <definedName name="ádas" localSheetId="2" hidden="1">{"'Sheet1'!$L$16"}</definedName>
    <definedName name="ádas" hidden="1">{"'Sheet1'!$L$16"}</definedName>
    <definedName name="ADASDADS" localSheetId="15" hidden="1">{"'Sheet1'!$L$16"}</definedName>
    <definedName name="ADASDADS" localSheetId="12" hidden="1">{"'Sheet1'!$L$16"}</definedName>
    <definedName name="ADASDADS" localSheetId="13" hidden="1">{"'Sheet1'!$L$16"}</definedName>
    <definedName name="ADASDADS" localSheetId="14" hidden="1">{"'Sheet1'!$L$16"}</definedName>
    <definedName name="ADASDADS" localSheetId="2" hidden="1">{"'Sheet1'!$L$16"}</definedName>
    <definedName name="ADASDADS" hidden="1">{"'Sheet1'!$L$16"}</definedName>
    <definedName name="adasdasdas" localSheetId="15" hidden="1">{"'Sheet1'!$L$16"}</definedName>
    <definedName name="adasdasdas" localSheetId="12" hidden="1">{"'Sheet1'!$L$16"}</definedName>
    <definedName name="adasdasdas" localSheetId="13" hidden="1">{"'Sheet1'!$L$16"}</definedName>
    <definedName name="adasdasdas" localSheetId="14" hidden="1">{"'Sheet1'!$L$16"}</definedName>
    <definedName name="adasdasdas" localSheetId="2" hidden="1">{"'Sheet1'!$L$16"}</definedName>
    <definedName name="adasdasdas" hidden="1">{"'Sheet1'!$L$16"}</definedName>
    <definedName name="ÁDASDFASFA" localSheetId="15" hidden="1">{"'Sheet1'!$L$16"}</definedName>
    <definedName name="ÁDASDFASFA" localSheetId="12" hidden="1">{"'Sheet1'!$L$16"}</definedName>
    <definedName name="ÁDASDFASFA" localSheetId="13" hidden="1">{"'Sheet1'!$L$16"}</definedName>
    <definedName name="ÁDASDFASFA" localSheetId="14" hidden="1">{"'Sheet1'!$L$16"}</definedName>
    <definedName name="ÁDASDFASFA" localSheetId="2" hidden="1">{"'Sheet1'!$L$16"}</definedName>
    <definedName name="ÁDASDFASFA" localSheetId="3" hidden="1">{"'Sheet1'!$L$16"}</definedName>
    <definedName name="ÁDASDFASFA" hidden="1">{"'Sheet1'!$L$16"}</definedName>
    <definedName name="adasfgdsg" localSheetId="15" hidden="1">{"'Sheet1'!$L$16"}</definedName>
    <definedName name="adasfgdsg" localSheetId="12" hidden="1">{"'Sheet1'!$L$16"}</definedName>
    <definedName name="adasfgdsg" localSheetId="13" hidden="1">{"'Sheet1'!$L$16"}</definedName>
    <definedName name="adasfgdsg" localSheetId="14" hidden="1">{"'Sheet1'!$L$16"}</definedName>
    <definedName name="adasfgdsg" localSheetId="2" hidden="1">{"'Sheet1'!$L$16"}</definedName>
    <definedName name="adasfgdsg" hidden="1">{"'Sheet1'!$L$16"}</definedName>
    <definedName name="ÁDÂFSẤ" localSheetId="15" hidden="1">{"'Sheet1'!$L$16"}</definedName>
    <definedName name="ÁDÂFSẤ" localSheetId="12" hidden="1">{"'Sheet1'!$L$16"}</definedName>
    <definedName name="ÁDÂFSẤ" localSheetId="13" hidden="1">{"'Sheet1'!$L$16"}</definedName>
    <definedName name="ÁDÂFSẤ" localSheetId="14" hidden="1">{"'Sheet1'!$L$16"}</definedName>
    <definedName name="ÁDÂFSẤ" localSheetId="2" hidden="1">{"'Sheet1'!$L$16"}</definedName>
    <definedName name="ÁDÂFSẤ" hidden="1">{"'Sheet1'!$L$16"}</definedName>
    <definedName name="adc" localSheetId="2" hidden="1">{#N/A,#N/A,FALSE,"CCTV"}</definedName>
    <definedName name="adc" localSheetId="3" hidden="1">{#N/A,#N/A,FALSE,"CCTV"}</definedName>
    <definedName name="adc" hidden="1">{#N/A,#N/A,FALSE,"CCTV"}</definedName>
    <definedName name="ade" localSheetId="2" hidden="1">{#N/A,#N/A,FALSE,"Chi tiÆt"}</definedName>
    <definedName name="ade" localSheetId="3" hidden="1">{#N/A,#N/A,FALSE,"Chi tiÆt"}</definedName>
    <definedName name="ade" hidden="1">{#N/A,#N/A,FALSE,"Chi tiÆt"}</definedName>
    <definedName name="ÁDFGHJ" localSheetId="15" hidden="1">{"'Sheet1'!$L$16"}</definedName>
    <definedName name="ÁDFGHJ" localSheetId="12" hidden="1">{"'Sheet1'!$L$16"}</definedName>
    <definedName name="ÁDFGHJ" localSheetId="13" hidden="1">{"'Sheet1'!$L$16"}</definedName>
    <definedName name="ÁDFGHJ" localSheetId="14" hidden="1">{"'Sheet1'!$L$16"}</definedName>
    <definedName name="ÁDFGHJ" localSheetId="2" hidden="1">{"'Sheet1'!$L$16"}</definedName>
    <definedName name="ÁDFGHJ" hidden="1">{"'Sheet1'!$L$16"}</definedName>
    <definedName name="ADITION" localSheetId="15" hidden="1">{"'장비'!$A$3:$M$12"}</definedName>
    <definedName name="ADITION" localSheetId="12" hidden="1">{"'장비'!$A$3:$M$12"}</definedName>
    <definedName name="ADITION" localSheetId="13" hidden="1">{"'장비'!$A$3:$M$12"}</definedName>
    <definedName name="ADITION" localSheetId="14" hidden="1">{"'장비'!$A$3:$M$12"}</definedName>
    <definedName name="ADITION" localSheetId="2" hidden="1">{"'장비'!$A$3:$M$12"}</definedName>
    <definedName name="ADITION" hidden="1">{"'장비'!$A$3:$M$12"}</definedName>
    <definedName name="Adrian" localSheetId="1" hidden="1">#REF!</definedName>
    <definedName name="Adrian" localSheetId="7" hidden="1">#REF!</definedName>
    <definedName name="Adrian" localSheetId="2" hidden="1">#REF!</definedName>
    <definedName name="Adrian" localSheetId="4" hidden="1">#REF!</definedName>
    <definedName name="Adrian" localSheetId="3" hidden="1">#REF!</definedName>
    <definedName name="Adrian" hidden="1">#REF!</definedName>
    <definedName name="àds" localSheetId="15" hidden="1">{"'Sheet1'!$L$16"}</definedName>
    <definedName name="àds" localSheetId="12" hidden="1">{"'Sheet1'!$L$16"}</definedName>
    <definedName name="àds" localSheetId="13" hidden="1">{"'Sheet1'!$L$16"}</definedName>
    <definedName name="àds" localSheetId="14" hidden="1">{"'Sheet1'!$L$16"}</definedName>
    <definedName name="àds" localSheetId="2" hidden="1">{"'Sheet1'!$L$16"}</definedName>
    <definedName name="àds" hidden="1">{"'Sheet1'!$L$16"}</definedName>
    <definedName name="áds" localSheetId="15" hidden="1">{"'Sheet1'!$L$16"}</definedName>
    <definedName name="áds" localSheetId="12" hidden="1">{"'Sheet1'!$L$16"}</definedName>
    <definedName name="áds" localSheetId="13" hidden="1">{"'Sheet1'!$L$16"}</definedName>
    <definedName name="áds" localSheetId="14" hidden="1">{"'Sheet1'!$L$16"}</definedName>
    <definedName name="áds" localSheetId="2" hidden="1">{"'Sheet1'!$L$16"}</definedName>
    <definedName name="áds" hidden="1">{"'Sheet1'!$L$16"}</definedName>
    <definedName name="adsa" localSheetId="15" hidden="1">{"'Sheet1'!$L$16"}</definedName>
    <definedName name="adsa" localSheetId="12" hidden="1">{"'Sheet1'!$L$16"}</definedName>
    <definedName name="adsa" localSheetId="13" hidden="1">{"'Sheet1'!$L$16"}</definedName>
    <definedName name="adsa" localSheetId="14" hidden="1">{"'Sheet1'!$L$16"}</definedName>
    <definedName name="adsa" localSheetId="2" hidden="1">{"'Sheet1'!$L$16"}</definedName>
    <definedName name="adsa" hidden="1">{"'Sheet1'!$L$16"}</definedName>
    <definedName name="adsadsa" localSheetId="2" hidden="1">{#N/A,#N/A,TRUE,"CS&amp;SS(AG)";#N/A,#N/A,TRUE,"CS(UG)";#N/A,#N/A,TRUE,"CSCL(UG)";#N/A,#N/A,TRUE,"KYNAR";#N/A,#N/A,TRUE,"ALLOY904";#N/A,#N/A,TRUE,"TITANIUM";#N/A,#N/A,TRUE,"STMTRACE"}</definedName>
    <definedName name="adsadsa" localSheetId="3" hidden="1">{#N/A,#N/A,TRUE,"CS&amp;SS(AG)";#N/A,#N/A,TRUE,"CS(UG)";#N/A,#N/A,TRUE,"CSCL(UG)";#N/A,#N/A,TRUE,"KYNAR";#N/A,#N/A,TRUE,"ALLOY904";#N/A,#N/A,TRUE,"TITANIUM";#N/A,#N/A,TRUE,"STMTRACE"}</definedName>
    <definedName name="adsadsa" hidden="1">{#N/A,#N/A,TRUE,"CS&amp;SS(AG)";#N/A,#N/A,TRUE,"CS(UG)";#N/A,#N/A,TRUE,"CSCL(UG)";#N/A,#N/A,TRUE,"KYNAR";#N/A,#N/A,TRUE,"ALLOY904";#N/A,#N/A,TRUE,"TITANIUM";#N/A,#N/A,TRUE,"STMTRACE"}</definedName>
    <definedName name="ádsấ" localSheetId="2" hidden="1">{#N/A,#N/A,FALSE,"Tabelle2";#N/A,#N/A,FALSE,"Tabelle1"}</definedName>
    <definedName name="ádsấ" localSheetId="3" hidden="1">{#N/A,#N/A,FALSE,"Tabelle2";#N/A,#N/A,FALSE,"Tabelle1"}</definedName>
    <definedName name="ádsấ" hidden="1">{#N/A,#N/A,FALSE,"Tabelle2";#N/A,#N/A,FALSE,"Tabelle1"}</definedName>
    <definedName name="ÁĐÁ" localSheetId="15" hidden="1">{"'Sheet1'!$L$16"}</definedName>
    <definedName name="ÁĐÁ" localSheetId="12" hidden="1">{"'Sheet1'!$L$16"}</definedName>
    <definedName name="ÁĐÁ" localSheetId="13" hidden="1">{"'Sheet1'!$L$16"}</definedName>
    <definedName name="ÁĐÁ" localSheetId="14" hidden="1">{"'Sheet1'!$L$16"}</definedName>
    <definedName name="ÁĐÁ" localSheetId="2" hidden="1">{"'Sheet1'!$L$16"}</definedName>
    <definedName name="ÁĐÁ" hidden="1">{"'Sheet1'!$L$16"}</definedName>
    <definedName name="ae" localSheetId="15" hidden="1">{"'Sheet1'!$L$16"}</definedName>
    <definedName name="ae" localSheetId="12" hidden="1">{"'Sheet1'!$L$16"}</definedName>
    <definedName name="ae" localSheetId="13" hidden="1">{"'Sheet1'!$L$16"}</definedName>
    <definedName name="ae" localSheetId="14" hidden="1">{"'Sheet1'!$L$16"}</definedName>
    <definedName name="ae" localSheetId="2" hidden="1">{"'Sheet1'!$L$16"}</definedName>
    <definedName name="ae" localSheetId="3" hidden="1">{"'Sheet1'!$L$16"}</definedName>
    <definedName name="ae" hidden="1">{"'Sheet1'!$L$16"}</definedName>
    <definedName name="aefaef" localSheetId="15" hidden="1">{"'Sheet1'!$L$16"}</definedName>
    <definedName name="aefaef" localSheetId="12" hidden="1">{"'Sheet1'!$L$16"}</definedName>
    <definedName name="aefaef" localSheetId="13" hidden="1">{"'Sheet1'!$L$16"}</definedName>
    <definedName name="aefaef" localSheetId="14" hidden="1">{"'Sheet1'!$L$16"}</definedName>
    <definedName name="aefaef" localSheetId="2" hidden="1">{"'Sheet1'!$L$16"}</definedName>
    <definedName name="aefaef" localSheetId="3" hidden="1">{"'Sheet1'!$L$16"}</definedName>
    <definedName name="aefaef" hidden="1">{"'Sheet1'!$L$16"}</definedName>
    <definedName name="aefesa" localSheetId="15" hidden="1">{"'Sheet1'!$L$16"}</definedName>
    <definedName name="aefesa" localSheetId="12" hidden="1">{"'Sheet1'!$L$16"}</definedName>
    <definedName name="aefesa" localSheetId="13" hidden="1">{"'Sheet1'!$L$16"}</definedName>
    <definedName name="aefesa" localSheetId="14" hidden="1">{"'Sheet1'!$L$16"}</definedName>
    <definedName name="aefesa" localSheetId="2" hidden="1">{"'Sheet1'!$L$16"}</definedName>
    <definedName name="aefesa" localSheetId="3" hidden="1">{"'Sheet1'!$L$16"}</definedName>
    <definedName name="aefesa" hidden="1">{"'Sheet1'!$L$16"}</definedName>
    <definedName name="aesde" localSheetId="2" hidden="1">{#N/A,#N/A,FALSE,"CCTV"}</definedName>
    <definedName name="aesde" localSheetId="3" hidden="1">{#N/A,#N/A,FALSE,"CCTV"}</definedName>
    <definedName name="aesde" hidden="1">{#N/A,#N/A,FALSE,"CCTV"}</definedName>
    <definedName name="afafa" localSheetId="2" hidden="1">{"AnalRSA",#N/A,TRUE,"PL-Anal";"AnalIAS",#N/A,TRUE,"PL-Anal"}</definedName>
    <definedName name="afafa" localSheetId="3" hidden="1">{"AnalRSA",#N/A,TRUE,"PL-Anal";"AnalIAS",#N/A,TRUE,"PL-Anal"}</definedName>
    <definedName name="afafa" hidden="1">{"AnalRSA",#N/A,TRUE,"PL-Anal";"AnalIAS",#N/A,TRUE,"PL-Anal"}</definedName>
    <definedName name="afasfsagfas" localSheetId="2" hidden="1">{#N/A,#N/A,FALSE,"Chi tiÆt"}</definedName>
    <definedName name="afasfsagfas" localSheetId="3" hidden="1">{#N/A,#N/A,FALSE,"Chi tiÆt"}</definedName>
    <definedName name="afasfsagfas" hidden="1">{#N/A,#N/A,FALSE,"Chi tiÆt"}</definedName>
    <definedName name="AFDA" localSheetId="1" hidden="1">#REF!</definedName>
    <definedName name="AFDA" localSheetId="7" hidden="1">#REF!</definedName>
    <definedName name="AFDA" localSheetId="2" hidden="1">#REF!</definedName>
    <definedName name="AFDA" localSheetId="4" hidden="1">#REF!</definedName>
    <definedName name="AFDA" localSheetId="3" hidden="1">#REF!</definedName>
    <definedName name="AFDA" hidden="1">#REF!</definedName>
    <definedName name="afff" localSheetId="15" hidden="1">{"'Sheet1'!$L$16"}</definedName>
    <definedName name="afff" localSheetId="12" hidden="1">{"'Sheet1'!$L$16"}</definedName>
    <definedName name="afff" localSheetId="13" hidden="1">{"'Sheet1'!$L$16"}</definedName>
    <definedName name="afff" localSheetId="14" hidden="1">{"'Sheet1'!$L$16"}</definedName>
    <definedName name="afff" localSheetId="2" hidden="1">{"'Sheet1'!$L$16"}</definedName>
    <definedName name="afff" hidden="1">{"'Sheet1'!$L$16"}</definedName>
    <definedName name="AFWRR" localSheetId="15" hidden="1">{"'Sheet1'!$L$16"}</definedName>
    <definedName name="AFWRR" localSheetId="12" hidden="1">{"'Sheet1'!$L$16"}</definedName>
    <definedName name="AFWRR" localSheetId="13" hidden="1">{"'Sheet1'!$L$16"}</definedName>
    <definedName name="AFWRR" localSheetId="14" hidden="1">{"'Sheet1'!$L$16"}</definedName>
    <definedName name="AFWRR" localSheetId="2" hidden="1">{"'Sheet1'!$L$16"}</definedName>
    <definedName name="AFWRR" hidden="1">{"'Sheet1'!$L$16"}</definedName>
    <definedName name="ah" localSheetId="15" hidden="1">{"'Sheet1'!$L$16"}</definedName>
    <definedName name="ah" localSheetId="12" hidden="1">{"'Sheet1'!$L$16"}</definedName>
    <definedName name="ah" localSheetId="13" hidden="1">{"'Sheet1'!$L$16"}</definedName>
    <definedName name="ah" localSheetId="14" hidden="1">{"'Sheet1'!$L$16"}</definedName>
    <definedName name="ah" localSheetId="2" hidden="1">{"'Sheet1'!$L$16"}</definedName>
    <definedName name="ah" hidden="1">{"'Sheet1'!$L$16"}</definedName>
    <definedName name="ahah" localSheetId="15" hidden="1">{"'Sheet1'!$L$16"}</definedName>
    <definedName name="ahah" localSheetId="12" hidden="1">{"'Sheet1'!$L$16"}</definedName>
    <definedName name="ahah" localSheetId="13" hidden="1">{"'Sheet1'!$L$16"}</definedName>
    <definedName name="ahah" localSheetId="14" hidden="1">{"'Sheet1'!$L$16"}</definedName>
    <definedName name="ahah" localSheetId="2" hidden="1">{"'Sheet1'!$L$16"}</definedName>
    <definedName name="ahah" hidden="1">{"'Sheet1'!$L$16"}</definedName>
    <definedName name="ahajdks" localSheetId="15" hidden="1">{"'Sheet1'!$L$16"}</definedName>
    <definedName name="ahajdks" localSheetId="12" hidden="1">{"'Sheet1'!$L$16"}</definedName>
    <definedName name="ahajdks" localSheetId="13" hidden="1">{"'Sheet1'!$L$16"}</definedName>
    <definedName name="ahajdks" localSheetId="14" hidden="1">{"'Sheet1'!$L$16"}</definedName>
    <definedName name="ahajdks" localSheetId="2" hidden="1">{"'Sheet1'!$L$16"}</definedName>
    <definedName name="ahajdks" hidden="1">{"'Sheet1'!$L$16"}</definedName>
    <definedName name="AHGA" localSheetId="15" hidden="1">{"'Sheet1'!$L$16"}</definedName>
    <definedName name="AHGA" localSheetId="12" hidden="1">{"'Sheet1'!$L$16"}</definedName>
    <definedName name="AHGA" localSheetId="13" hidden="1">{"'Sheet1'!$L$16"}</definedName>
    <definedName name="AHGA" localSheetId="14" hidden="1">{"'Sheet1'!$L$16"}</definedName>
    <definedName name="AHGA" localSheetId="2" hidden="1">{"'Sheet1'!$L$16"}</definedName>
    <definedName name="AHGA" localSheetId="3" hidden="1">{"'Sheet1'!$L$16"}</definedName>
    <definedName name="AHGA" hidden="1">{"'Sheet1'!$L$16"}</definedName>
    <definedName name="ahtjht" localSheetId="15" hidden="1">{"'Sheet1'!$L$16"}</definedName>
    <definedName name="ahtjht" localSheetId="12" hidden="1">{"'Sheet1'!$L$16"}</definedName>
    <definedName name="ahtjht" localSheetId="13" hidden="1">{"'Sheet1'!$L$16"}</definedName>
    <definedName name="ahtjht" localSheetId="14" hidden="1">{"'Sheet1'!$L$16"}</definedName>
    <definedName name="ahtjht" localSheetId="2" hidden="1">{"'Sheet1'!$L$16"}</definedName>
    <definedName name="ahtjht" localSheetId="3" hidden="1">{"'Sheet1'!$L$16"}</definedName>
    <definedName name="ahtjht" hidden="1">{"'Sheet1'!$L$16"}</definedName>
    <definedName name="algag" localSheetId="15" hidden="1">{"'Sheet1'!$L$16"}</definedName>
    <definedName name="algag" localSheetId="12" hidden="1">{"'Sheet1'!$L$16"}</definedName>
    <definedName name="algag" localSheetId="13" hidden="1">{"'Sheet1'!$L$16"}</definedName>
    <definedName name="algag" localSheetId="14" hidden="1">{"'Sheet1'!$L$16"}</definedName>
    <definedName name="algag" localSheetId="2" hidden="1">{"'Sheet1'!$L$16"}</definedName>
    <definedName name="algag" hidden="1">{"'Sheet1'!$L$16"}</definedName>
    <definedName name="An" localSheetId="15" hidden="1">{"'Sheet1'!$L$16"}</definedName>
    <definedName name="An" localSheetId="12" hidden="1">{"'Sheet1'!$L$16"}</definedName>
    <definedName name="An" localSheetId="13" hidden="1">{"'Sheet1'!$L$16"}</definedName>
    <definedName name="An" localSheetId="14" hidden="1">{"'Sheet1'!$L$16"}</definedName>
    <definedName name="An" localSheetId="2" hidden="1">{"'Sheet1'!$L$16"}</definedName>
    <definedName name="An" hidden="1">{"'Sheet1'!$L$16"}</definedName>
    <definedName name="anscount" hidden="1">1</definedName>
    <definedName name="Antoan" localSheetId="15" hidden="1">{"'Sheet1'!$L$16"}</definedName>
    <definedName name="Antoan" localSheetId="12" hidden="1">{"'Sheet1'!$L$16"}</definedName>
    <definedName name="Antoan" localSheetId="13" hidden="1">{"'Sheet1'!$L$16"}</definedName>
    <definedName name="Antoan" localSheetId="14" hidden="1">{"'Sheet1'!$L$16"}</definedName>
    <definedName name="Antoan" localSheetId="2" hidden="1">{"'Sheet1'!$L$16"}</definedName>
    <definedName name="Antoan" localSheetId="3" hidden="1">{"'Sheet1'!$L$16"}</definedName>
    <definedName name="Antoan" hidden="1">{"'Sheet1'!$L$16"}</definedName>
    <definedName name="anh" hidden="1">#REF!</definedName>
    <definedName name="AQA" localSheetId="15" hidden="1">{"'Sheet1'!$L$16"}</definedName>
    <definedName name="AQA" localSheetId="12" hidden="1">{"'Sheet1'!$L$16"}</definedName>
    <definedName name="AQA" localSheetId="13" hidden="1">{"'Sheet1'!$L$16"}</definedName>
    <definedName name="AQA" localSheetId="14" hidden="1">{"'Sheet1'!$L$16"}</definedName>
    <definedName name="AQA" localSheetId="2" hidden="1">{"'Sheet1'!$L$16"}</definedName>
    <definedName name="AQA" hidden="1">{"'Sheet1'!$L$16"}</definedName>
    <definedName name="aqwerq" localSheetId="15" hidden="1">{"'Sheet1'!$L$16"}</definedName>
    <definedName name="aqwerq" localSheetId="12" hidden="1">{"'Sheet1'!$L$16"}</definedName>
    <definedName name="aqwerq" localSheetId="13" hidden="1">{"'Sheet1'!$L$16"}</definedName>
    <definedName name="aqwerq" localSheetId="14" hidden="1">{"'Sheet1'!$L$16"}</definedName>
    <definedName name="aqwerq" localSheetId="2" hidden="1">{"'Sheet1'!$L$16"}</definedName>
    <definedName name="aqwerq" hidden="1">{"'Sheet1'!$L$16"}</definedName>
    <definedName name="AS" localSheetId="1" hidden="1">#REF!</definedName>
    <definedName name="AS" localSheetId="7" hidden="1">#REF!</definedName>
    <definedName name="AS" localSheetId="2" hidden="1">#REF!</definedName>
    <definedName name="AS" localSheetId="4" hidden="1">#REF!</definedName>
    <definedName name="AS" localSheetId="3" hidden="1">#REF!</definedName>
    <definedName name="AS" hidden="1">#REF!</definedName>
    <definedName name="AS2DocOpenMode" hidden="1">"AS2DocumentEdit"</definedName>
    <definedName name="AS2HasNoAutoHeaderFooter" hidden="1">" "</definedName>
    <definedName name="AS2ReportLS" hidden="1">1</definedName>
    <definedName name="AS2StaticLS" localSheetId="1" hidden="1">#REF!</definedName>
    <definedName name="AS2StaticLS" localSheetId="7" hidden="1">#REF!</definedName>
    <definedName name="AS2StaticLS" localSheetId="2" hidden="1">#REF!</definedName>
    <definedName name="AS2StaticLS" localSheetId="4" hidden="1">#REF!</definedName>
    <definedName name="AS2StaticLS" localSheetId="3" hidden="1">#REF!</definedName>
    <definedName name="AS2StaticLS" hidden="1">#REF!</definedName>
    <definedName name="AS2SyncStepLS" hidden="1">0</definedName>
    <definedName name="AS2TickmarkLS" localSheetId="1" hidden="1">#REF!</definedName>
    <definedName name="AS2TickmarkLS" localSheetId="7" hidden="1">#REF!</definedName>
    <definedName name="AS2TickmarkLS" localSheetId="2" hidden="1">#REF!</definedName>
    <definedName name="AS2TickmarkLS" localSheetId="4" hidden="1">#REF!</definedName>
    <definedName name="AS2TickmarkLS" localSheetId="3" hidden="1">#REF!</definedName>
    <definedName name="AS2TickmarkLS" hidden="1">#REF!</definedName>
    <definedName name="AS2VersionLS" hidden="1">300</definedName>
    <definedName name="asa" localSheetId="15" hidden="1">{"'Sheet1'!$L$16"}</definedName>
    <definedName name="asa" localSheetId="12" hidden="1">{"'Sheet1'!$L$16"}</definedName>
    <definedName name="asa" localSheetId="13" hidden="1">{"'Sheet1'!$L$16"}</definedName>
    <definedName name="asa" localSheetId="14" hidden="1">{"'Sheet1'!$L$16"}</definedName>
    <definedName name="asa" localSheetId="2" hidden="1">{"'Sheet1'!$L$16"}</definedName>
    <definedName name="asa" localSheetId="3" hidden="1">{"'Sheet1'!$L$16"}</definedName>
    <definedName name="asa" hidden="1">{"'Sheet1'!$L$16"}</definedName>
    <definedName name="asas" localSheetId="2" hidden="1">{#N/A,#N/A,FALSE,"Sheet2";#N/A,#N/A,FALSE,"Sheet4";#N/A,#N/A,FALSE,"Sheet6"}</definedName>
    <definedName name="asas" localSheetId="3" hidden="1">{#N/A,#N/A,FALSE,"Sheet2";#N/A,#N/A,FALSE,"Sheet4";#N/A,#N/A,FALSE,"Sheet6"}</definedName>
    <definedName name="asas" hidden="1">{#N/A,#N/A,FALSE,"Sheet2";#N/A,#N/A,FALSE,"Sheet4";#N/A,#N/A,FALSE,"Sheet6"}</definedName>
    <definedName name="asca" localSheetId="15" hidden="1">{"'Sheet1'!$L$16"}</definedName>
    <definedName name="asca" localSheetId="12" hidden="1">{"'Sheet1'!$L$16"}</definedName>
    <definedName name="asca" localSheetId="13" hidden="1">{"'Sheet1'!$L$16"}</definedName>
    <definedName name="asca" localSheetId="14" hidden="1">{"'Sheet1'!$L$16"}</definedName>
    <definedName name="asca" localSheetId="2" hidden="1">{"'Sheet1'!$L$16"}</definedName>
    <definedName name="asca" hidden="1">{"'Sheet1'!$L$16"}</definedName>
    <definedName name="ASD" localSheetId="15" hidden="1">{"'Sheet1'!$L$16"}</definedName>
    <definedName name="ASD" localSheetId="12" hidden="1">{"'Sheet1'!$L$16"}</definedName>
    <definedName name="ASD" localSheetId="13" hidden="1">{"'Sheet1'!$L$16"}</definedName>
    <definedName name="ASD" localSheetId="14" hidden="1">{"'Sheet1'!$L$16"}</definedName>
    <definedName name="ASD" localSheetId="2" hidden="1">{"'Sheet1'!$L$16"}</definedName>
    <definedName name="asd" localSheetId="3" hidden="1">#REF!</definedName>
    <definedName name="ASD" hidden="1">{"'Sheet1'!$L$16"}</definedName>
    <definedName name="ASDAD" localSheetId="15" hidden="1">{"'Sheet1'!$L$16"}</definedName>
    <definedName name="ASDAD" localSheetId="12" hidden="1">{"'Sheet1'!$L$16"}</definedName>
    <definedName name="ASDAD" localSheetId="13" hidden="1">{"'Sheet1'!$L$16"}</definedName>
    <definedName name="ASDAD" localSheetId="14" hidden="1">{"'Sheet1'!$L$16"}</definedName>
    <definedName name="ASDAD" localSheetId="2" hidden="1">{"'Sheet1'!$L$16"}</definedName>
    <definedName name="ASDAD" hidden="1">{"'Sheet1'!$L$16"}</definedName>
    <definedName name="ASDAS" localSheetId="2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ASDAS" localSheetId="3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ASDAS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asdasd" localSheetId="15" hidden="1">{"'Sheet1'!$L$16"}</definedName>
    <definedName name="asdasd" localSheetId="12" hidden="1">{"'Sheet1'!$L$16"}</definedName>
    <definedName name="asdasd" localSheetId="13" hidden="1">{"'Sheet1'!$L$16"}</definedName>
    <definedName name="asdasd" localSheetId="14" hidden="1">{"'Sheet1'!$L$16"}</definedName>
    <definedName name="asdasd" localSheetId="2" hidden="1">{"'Sheet1'!$L$16"}</definedName>
    <definedName name="asdasd" hidden="1">{"'Sheet1'!$L$16"}</definedName>
    <definedName name="ASDASDASD" localSheetId="15" hidden="1">{"'Sheet1'!$L$16"}</definedName>
    <definedName name="ASDASDASD" localSheetId="12" hidden="1">{"'Sheet1'!$L$16"}</definedName>
    <definedName name="ASDASDASD" localSheetId="13" hidden="1">{"'Sheet1'!$L$16"}</definedName>
    <definedName name="ASDASDASD" localSheetId="14" hidden="1">{"'Sheet1'!$L$16"}</definedName>
    <definedName name="ASDASDASD" localSheetId="2" hidden="1">{"'Sheet1'!$L$16"}</definedName>
    <definedName name="ASDASDASD" hidden="1">{"'Sheet1'!$L$16"}</definedName>
    <definedName name="ASDASDSADAS" localSheetId="15" hidden="1">{"'Sheet1'!$L$16"}</definedName>
    <definedName name="ASDASDSADAS" localSheetId="12" hidden="1">{"'Sheet1'!$L$16"}</definedName>
    <definedName name="ASDASDSADAS" localSheetId="13" hidden="1">{"'Sheet1'!$L$16"}</definedName>
    <definedName name="ASDASDSADAS" localSheetId="14" hidden="1">{"'Sheet1'!$L$16"}</definedName>
    <definedName name="ASDASDSADAS" localSheetId="2" hidden="1">{"'Sheet1'!$L$16"}</definedName>
    <definedName name="ASDASDSADAS" hidden="1">{"'Sheet1'!$L$16"}</definedName>
    <definedName name="asdf" localSheetId="15" hidden="1">{0}</definedName>
    <definedName name="asdf" localSheetId="12" hidden="1">{0}</definedName>
    <definedName name="asdf" localSheetId="13" hidden="1">{0}</definedName>
    <definedName name="asdf" localSheetId="14" hidden="1">{0}</definedName>
    <definedName name="asdf" localSheetId="2" hidden="1">{0}</definedName>
    <definedName name="asdf" localSheetId="3" hidden="1">{#N/A,#N/A,FALSE,"Chi tiÆt"}</definedName>
    <definedName name="asdf" hidden="1">{0}</definedName>
    <definedName name="asdfa" localSheetId="1" hidden="1">#REF!</definedName>
    <definedName name="asdfa" localSheetId="7" hidden="1">#REF!</definedName>
    <definedName name="asdfa" localSheetId="2" hidden="1">#REF!</definedName>
    <definedName name="asdfa" localSheetId="4" hidden="1">#REF!</definedName>
    <definedName name="asdfa" localSheetId="3" hidden="1">#REF!</definedName>
    <definedName name="asdfa" hidden="1">#REF!</definedName>
    <definedName name="asdffgggh" localSheetId="15" hidden="1">{"'Sheet1'!$L$16"}</definedName>
    <definedName name="asdffgggh" localSheetId="12" hidden="1">{"'Sheet1'!$L$16"}</definedName>
    <definedName name="asdffgggh" localSheetId="13" hidden="1">{"'Sheet1'!$L$16"}</definedName>
    <definedName name="asdffgggh" localSheetId="14" hidden="1">{"'Sheet1'!$L$16"}</definedName>
    <definedName name="asdffgggh" localSheetId="2" hidden="1">{"'Sheet1'!$L$16"}</definedName>
    <definedName name="asdffgggh" localSheetId="3" hidden="1">{"'Sheet1'!$L$16"}</definedName>
    <definedName name="asdffgggh" hidden="1">{"'Sheet1'!$L$16"}</definedName>
    <definedName name="asdfg" localSheetId="15" hidden="1">{"'Sheet1'!$L$16"}</definedName>
    <definedName name="asdfg" localSheetId="12" hidden="1">{"'Sheet1'!$L$16"}</definedName>
    <definedName name="asdfg" localSheetId="13" hidden="1">{"'Sheet1'!$L$16"}</definedName>
    <definedName name="asdfg" localSheetId="14" hidden="1">{"'Sheet1'!$L$16"}</definedName>
    <definedName name="asdfg" localSheetId="2" hidden="1">{"'Sheet1'!$L$16"}</definedName>
    <definedName name="asdfg" localSheetId="3" hidden="1">{"'Sheet1'!$L$16"}</definedName>
    <definedName name="asdfg" hidden="1">{"'Sheet1'!$L$16"}</definedName>
    <definedName name="ASDSAD" localSheetId="15" hidden="1">{"'Sheet1'!$L$16"}</definedName>
    <definedName name="ASDSAD" localSheetId="12" hidden="1">{"'Sheet1'!$L$16"}</definedName>
    <definedName name="ASDSAD" localSheetId="13" hidden="1">{"'Sheet1'!$L$16"}</definedName>
    <definedName name="ASDSAD" localSheetId="14" hidden="1">{"'Sheet1'!$L$16"}</definedName>
    <definedName name="ASDSAD" localSheetId="2" hidden="1">{"'Sheet1'!$L$16"}</definedName>
    <definedName name="ASDSAD" hidden="1">{"'Sheet1'!$L$16"}</definedName>
    <definedName name="aserasdea" localSheetId="15" hidden="1">{"'Sheet1'!$L$16"}</definedName>
    <definedName name="aserasdea" localSheetId="12" hidden="1">{"'Sheet1'!$L$16"}</definedName>
    <definedName name="aserasdea" localSheetId="13" hidden="1">{"'Sheet1'!$L$16"}</definedName>
    <definedName name="aserasdea" localSheetId="14" hidden="1">{"'Sheet1'!$L$16"}</definedName>
    <definedName name="aserasdea" localSheetId="2" hidden="1">{"'Sheet1'!$L$16"}</definedName>
    <definedName name="aserasdea" localSheetId="3" hidden="1">{"'Sheet1'!$L$16"}</definedName>
    <definedName name="aserasdea" hidden="1">{"'Sheet1'!$L$16"}</definedName>
    <definedName name="asf" localSheetId="15" hidden="1">{"'Sheet1'!$L$16"}</definedName>
    <definedName name="asf" localSheetId="12" hidden="1">{"'Sheet1'!$L$16"}</definedName>
    <definedName name="asf" localSheetId="13" hidden="1">{"'Sheet1'!$L$16"}</definedName>
    <definedName name="asf" localSheetId="14" hidden="1">{"'Sheet1'!$L$16"}</definedName>
    <definedName name="asf" localSheetId="2" hidden="1">{"'Sheet1'!$L$16"}</definedName>
    <definedName name="asf" localSheetId="3" hidden="1">{"'Sheet1'!$L$16"}</definedName>
    <definedName name="asf" hidden="1">{"'Sheet1'!$L$16"}</definedName>
    <definedName name="asfsf" localSheetId="15" hidden="1">{"'Sheet1'!$L$16"}</definedName>
    <definedName name="asfsf" localSheetId="12" hidden="1">{"'Sheet1'!$L$16"}</definedName>
    <definedName name="asfsf" localSheetId="13" hidden="1">{"'Sheet1'!$L$16"}</definedName>
    <definedName name="asfsf" localSheetId="14" hidden="1">{"'Sheet1'!$L$16"}</definedName>
    <definedName name="asfsf" localSheetId="2" hidden="1">{"'Sheet1'!$L$16"}</definedName>
    <definedName name="asfsf" hidden="1">{"'Sheet1'!$L$16"}</definedName>
    <definedName name="asSAsa" localSheetId="15" hidden="1">{"'Sheet1'!$L$16"}</definedName>
    <definedName name="asSAsa" localSheetId="12" hidden="1">{"'Sheet1'!$L$16"}</definedName>
    <definedName name="asSAsa" localSheetId="13" hidden="1">{"'Sheet1'!$L$16"}</definedName>
    <definedName name="asSAsa" localSheetId="14" hidden="1">{"'Sheet1'!$L$16"}</definedName>
    <definedName name="asSAsa" localSheetId="2" hidden="1">{"'Sheet1'!$L$16"}</definedName>
    <definedName name="asSAsa" hidden="1">{"'Sheet1'!$L$16"}</definedName>
    <definedName name="asss" localSheetId="15" hidden="1">{"'Sheet1'!$L$16"}</definedName>
    <definedName name="asss" localSheetId="12" hidden="1">{"'Sheet1'!$L$16"}</definedName>
    <definedName name="asss" localSheetId="13" hidden="1">{"'Sheet1'!$L$16"}</definedName>
    <definedName name="asss" localSheetId="14" hidden="1">{"'Sheet1'!$L$16"}</definedName>
    <definedName name="asss" localSheetId="2" hidden="1">{"'Sheet1'!$L$16"}</definedName>
    <definedName name="asss" localSheetId="3" hidden="1">{"'Sheet1'!$L$16"}</definedName>
    <definedName name="asss" hidden="1">{"'Sheet1'!$L$16"}</definedName>
    <definedName name="asssss" localSheetId="15" hidden="1">{"'Sheet1'!$L$16"}</definedName>
    <definedName name="asssss" localSheetId="12" hidden="1">{"'Sheet1'!$L$16"}</definedName>
    <definedName name="asssss" localSheetId="13" hidden="1">{"'Sheet1'!$L$16"}</definedName>
    <definedName name="asssss" localSheetId="14" hidden="1">{"'Sheet1'!$L$16"}</definedName>
    <definedName name="asssss" localSheetId="2" hidden="1">{"'Sheet1'!$L$16"}</definedName>
    <definedName name="asssss" hidden="1">{"'Sheet1'!$L$16"}</definedName>
    <definedName name="AT" localSheetId="1" hidden="1">#REF!</definedName>
    <definedName name="AT" localSheetId="7" hidden="1">#REF!</definedName>
    <definedName name="AT" localSheetId="2" hidden="1">#REF!</definedName>
    <definedName name="AT" localSheetId="4" hidden="1">#REF!</definedName>
    <definedName name="AT" localSheetId="3" hidden="1">#REF!</definedName>
    <definedName name="AT" hidden="1">#REF!</definedName>
    <definedName name="ATGT" localSheetId="15" hidden="1">{"'Sheet1'!$L$16"}</definedName>
    <definedName name="ATGT" localSheetId="12" hidden="1">{"'Sheet1'!$L$16"}</definedName>
    <definedName name="ATGT" localSheetId="13" hidden="1">{"'Sheet1'!$L$16"}</definedName>
    <definedName name="ATGT" localSheetId="14" hidden="1">{"'Sheet1'!$L$16"}</definedName>
    <definedName name="ATGT" localSheetId="2" hidden="1">{"'Sheet1'!$L$16"}</definedName>
    <definedName name="ATGT" localSheetId="3" hidden="1">{"'Sheet1'!$L$16"}</definedName>
    <definedName name="ATGT" hidden="1">{"'Sheet1'!$L$16"}</definedName>
    <definedName name="atien1" localSheetId="15" hidden="1">{"'Sheet1'!$L$16"}</definedName>
    <definedName name="atien1" localSheetId="12" hidden="1">{"'Sheet1'!$L$16"}</definedName>
    <definedName name="atien1" localSheetId="13" hidden="1">{"'Sheet1'!$L$16"}</definedName>
    <definedName name="atien1" localSheetId="14" hidden="1">{"'Sheet1'!$L$16"}</definedName>
    <definedName name="atien1" localSheetId="2" hidden="1">{"'Sheet1'!$L$16"}</definedName>
    <definedName name="atien1" hidden="1">{"'Sheet1'!$L$16"}</definedName>
    <definedName name="AU" localSheetId="15" hidden="1">{"'Sheet1'!$L$16"}</definedName>
    <definedName name="AU" localSheetId="12" hidden="1">{"'Sheet1'!$L$16"}</definedName>
    <definedName name="AU" localSheetId="13" hidden="1">{"'Sheet1'!$L$16"}</definedName>
    <definedName name="AU" localSheetId="14" hidden="1">{"'Sheet1'!$L$16"}</definedName>
    <definedName name="AU" localSheetId="2" hidden="1">{"'Sheet1'!$L$16"}</definedName>
    <definedName name="AU" hidden="1">{"'Sheet1'!$L$16"}</definedName>
    <definedName name="avađsf" localSheetId="2" hidden="1">{0,#N/A,FALSE,0;0,#N/A,FALSE,0;0,#N/A,FALSE,0;0,#N/A,FALSE,0;0,#N/A,FALSE,0;0,#N/A,FALSE,0;0,#N/A,FALSE,0}</definedName>
    <definedName name="avađsf" localSheetId="3" hidden="1">{0,#N/A,FALSE,0;0,#N/A,FALSE,0;0,#N/A,FALSE,0;0,#N/A,FALSE,0;0,#N/A,FALSE,0;0,#N/A,FALSE,0;0,#N/A,FALSE,0}</definedName>
    <definedName name="avađsf" hidden="1">{0,#N/A,FALSE,0;0,#N/A,FALSE,0;0,#N/A,FALSE,0;0,#N/A,FALSE,0;0,#N/A,FALSE,0;0,#N/A,FALSE,0;0,#N/A,FALSE,0}</definedName>
    <definedName name="ằ" localSheetId="15" hidden="1">{"'Sheet1'!$L$16"}</definedName>
    <definedName name="ằ" localSheetId="12" hidden="1">{"'Sheet1'!$L$16"}</definedName>
    <definedName name="ằ" localSheetId="13" hidden="1">{"'Sheet1'!$L$16"}</definedName>
    <definedName name="ằ" localSheetId="14" hidden="1">{"'Sheet1'!$L$16"}</definedName>
    <definedName name="ằ" localSheetId="2" hidden="1">{"'Sheet1'!$L$16"}</definedName>
    <definedName name="ằ" hidden="1">{"'Sheet1'!$L$16"}</definedName>
    <definedName name="ăg" localSheetId="15" hidden="1">{"'Sheet1'!$L$16"}</definedName>
    <definedName name="ăg" localSheetId="12" hidden="1">{"'Sheet1'!$L$16"}</definedName>
    <definedName name="ăg" localSheetId="13" hidden="1">{"'Sheet1'!$L$16"}</definedName>
    <definedName name="ăg" localSheetId="14" hidden="1">{"'Sheet1'!$L$16"}</definedName>
    <definedName name="ăg" localSheetId="2" hidden="1">{"'Sheet1'!$L$16"}</definedName>
    <definedName name="ăg" hidden="1">{"'Sheet1'!$L$16"}</definedName>
    <definedName name="â" localSheetId="15" hidden="1">{"'Sheet1'!$L$16"}</definedName>
    <definedName name="â" localSheetId="12" hidden="1">{"'Sheet1'!$L$16"}</definedName>
    <definedName name="â" localSheetId="13" hidden="1">{"'Sheet1'!$L$16"}</definedName>
    <definedName name="â" localSheetId="14" hidden="1">{"'Sheet1'!$L$16"}</definedName>
    <definedName name="â" localSheetId="2" hidden="1">{"'Sheet1'!$L$16"}</definedName>
    <definedName name="â" localSheetId="3" hidden="1">{"'Sheet1'!$L$16"}</definedName>
    <definedName name="â" hidden="1">{"'Sheet1'!$L$16"}</definedName>
    <definedName name="ầ" localSheetId="15" hidden="1">{"'Sheet1'!$L$16"}</definedName>
    <definedName name="ầ" localSheetId="12" hidden="1">{"'Sheet1'!$L$16"}</definedName>
    <definedName name="ầ" localSheetId="13" hidden="1">{"'Sheet1'!$L$16"}</definedName>
    <definedName name="ầ" localSheetId="14" hidden="1">{"'Sheet1'!$L$16"}</definedName>
    <definedName name="ầ" localSheetId="2" hidden="1">{"'Sheet1'!$L$16"}</definedName>
    <definedName name="ầ" localSheetId="3" hidden="1">{"'Sheet1'!$L$16"}</definedName>
    <definedName name="ầ" hidden="1">{"'Sheet1'!$L$16"}</definedName>
    <definedName name="ấdfsdfasdfsd" localSheetId="15" hidden="1">{"'Sheet1'!$L$16"}</definedName>
    <definedName name="ấdfsdfasdfsd" localSheetId="12" hidden="1">{"'Sheet1'!$L$16"}</definedName>
    <definedName name="ấdfsdfasdfsd" localSheetId="13" hidden="1">{"'Sheet1'!$L$16"}</definedName>
    <definedName name="ấdfsdfasdfsd" localSheetId="14" hidden="1">{"'Sheet1'!$L$16"}</definedName>
    <definedName name="ấdfsdfasdfsd" localSheetId="2" hidden="1">{"'Sheet1'!$L$16"}</definedName>
    <definedName name="ấdfsdfasdfsd" localSheetId="3" hidden="1">{"'Sheet1'!$L$16"}</definedName>
    <definedName name="ấdfsdfasdfsd" hidden="1">{"'Sheet1'!$L$16"}</definedName>
    <definedName name="âfA" localSheetId="15" hidden="1">{"'Sheet1'!$L$16"}</definedName>
    <definedName name="âfA" localSheetId="12" hidden="1">{"'Sheet1'!$L$16"}</definedName>
    <definedName name="âfA" localSheetId="13" hidden="1">{"'Sheet1'!$L$16"}</definedName>
    <definedName name="âfA" localSheetId="14" hidden="1">{"'Sheet1'!$L$16"}</definedName>
    <definedName name="âfA" localSheetId="2" hidden="1">{"'Sheet1'!$L$16"}</definedName>
    <definedName name="âfA" hidden="1">{"'Sheet1'!$L$16"}</definedName>
    <definedName name="ÂFÁÀÀÀ" localSheetId="15" hidden="1">{"'Sheet1'!$L$16"}</definedName>
    <definedName name="ÂFÁÀÀÀ" localSheetId="12" hidden="1">{"'Sheet1'!$L$16"}</definedName>
    <definedName name="ÂFÁÀÀÀ" localSheetId="13" hidden="1">{"'Sheet1'!$L$16"}</definedName>
    <definedName name="ÂFÁÀÀÀ" localSheetId="14" hidden="1">{"'Sheet1'!$L$16"}</definedName>
    <definedName name="ÂFÁÀÀÀ" localSheetId="2" hidden="1">{"'Sheet1'!$L$16"}</definedName>
    <definedName name="ÂFÁÀÀÀ" hidden="1">{"'Sheet1'!$L$16"}</definedName>
    <definedName name="ÂFSÁẤ" localSheetId="15" hidden="1">{"'Sheet1'!$L$16"}</definedName>
    <definedName name="ÂFSÁẤ" localSheetId="12" hidden="1">{"'Sheet1'!$L$16"}</definedName>
    <definedName name="ÂFSÁẤ" localSheetId="13" hidden="1">{"'Sheet1'!$L$16"}</definedName>
    <definedName name="ÂFSÁẤ" localSheetId="14" hidden="1">{"'Sheet1'!$L$16"}</definedName>
    <definedName name="ÂFSÁẤ" localSheetId="2" hidden="1">{"'Sheet1'!$L$16"}</definedName>
    <definedName name="ÂFSÁẤ" hidden="1">{"'Sheet1'!$L$16"}</definedName>
    <definedName name="ẩgg" localSheetId="15" hidden="1">{"'Sheet1'!$L$16"}</definedName>
    <definedName name="ẩgg" localSheetId="12" hidden="1">{"'Sheet1'!$L$16"}</definedName>
    <definedName name="ẩgg" localSheetId="13" hidden="1">{"'Sheet1'!$L$16"}</definedName>
    <definedName name="ẩgg" localSheetId="14" hidden="1">{"'Sheet1'!$L$16"}</definedName>
    <definedName name="ẩgg" localSheetId="2" hidden="1">{"'Sheet1'!$L$16"}</definedName>
    <definedName name="ẩgg" hidden="1">{"'Sheet1'!$L$16"}</definedName>
    <definedName name="ầgga" localSheetId="15" hidden="1">{"'Sheet1'!$L$16"}</definedName>
    <definedName name="ầgga" localSheetId="12" hidden="1">{"'Sheet1'!$L$16"}</definedName>
    <definedName name="ầgga" localSheetId="13" hidden="1">{"'Sheet1'!$L$16"}</definedName>
    <definedName name="ầgga" localSheetId="14" hidden="1">{"'Sheet1'!$L$16"}</definedName>
    <definedName name="ầgga" localSheetId="2" hidden="1">{"'Sheet1'!$L$16"}</definedName>
    <definedName name="ầgga" hidden="1">{"'Sheet1'!$L$16"}</definedName>
    <definedName name="âheah" localSheetId="15" hidden="1">{"'Sheet1'!$L$16"}</definedName>
    <definedName name="âheah" localSheetId="12" hidden="1">{"'Sheet1'!$L$16"}</definedName>
    <definedName name="âheah" localSheetId="13" hidden="1">{"'Sheet1'!$L$16"}</definedName>
    <definedName name="âheah" localSheetId="14" hidden="1">{"'Sheet1'!$L$16"}</definedName>
    <definedName name="âheah" localSheetId="2" hidden="1">{"'Sheet1'!$L$16"}</definedName>
    <definedName name="âheah" hidden="1">{"'Sheet1'!$L$16"}</definedName>
    <definedName name="ÂSSSSS" localSheetId="15" hidden="1">{"'Sheet1'!$L$16"}</definedName>
    <definedName name="ÂSSSSS" localSheetId="12" hidden="1">{"'Sheet1'!$L$16"}</definedName>
    <definedName name="ÂSSSSS" localSheetId="13" hidden="1">{"'Sheet1'!$L$16"}</definedName>
    <definedName name="ÂSSSSS" localSheetId="14" hidden="1">{"'Sheet1'!$L$16"}</definedName>
    <definedName name="ÂSSSSS" localSheetId="2" hidden="1">{"'Sheet1'!$L$16"}</definedName>
    <definedName name="ÂSSSSS" hidden="1">{"'Sheet1'!$L$16"}</definedName>
    <definedName name="b" localSheetId="1" hidden="1">#REF!</definedName>
    <definedName name="b" localSheetId="7" hidden="1">#REF!</definedName>
    <definedName name="b" localSheetId="2" hidden="1">#REF!</definedName>
    <definedName name="b" localSheetId="4" hidden="1">#REF!</definedName>
    <definedName name="b" localSheetId="3" hidden="1">#REF!</definedName>
    <definedName name="b" hidden="1">#REF!</definedName>
    <definedName name="b14b" localSheetId="15" hidden="1">{"'Sheet1'!$L$16"}</definedName>
    <definedName name="b14b" localSheetId="12" hidden="1">{"'Sheet1'!$L$16"}</definedName>
    <definedName name="b14b" localSheetId="13" hidden="1">{"'Sheet1'!$L$16"}</definedName>
    <definedName name="b14b" localSheetId="14" hidden="1">{"'Sheet1'!$L$16"}</definedName>
    <definedName name="b14b" localSheetId="2" hidden="1">{"'Sheet1'!$L$16"}</definedName>
    <definedName name="b14b" localSheetId="3" hidden="1">{"'Sheet1'!$L$16"}</definedName>
    <definedName name="b14b" hidden="1">{"'Sheet1'!$L$16"}</definedName>
    <definedName name="b14b1" localSheetId="15" hidden="1">{"'Sheet1'!$L$16"}</definedName>
    <definedName name="b14b1" localSheetId="12" hidden="1">{"'Sheet1'!$L$16"}</definedName>
    <definedName name="b14b1" localSheetId="13" hidden="1">{"'Sheet1'!$L$16"}</definedName>
    <definedName name="b14b1" localSheetId="14" hidden="1">{"'Sheet1'!$L$16"}</definedName>
    <definedName name="b14b1" localSheetId="2" hidden="1">{"'Sheet1'!$L$16"}</definedName>
    <definedName name="b14b1" localSheetId="3" hidden="1">{"'Sheet1'!$L$16"}</definedName>
    <definedName name="b14b1" hidden="1">{"'Sheet1'!$L$16"}</definedName>
    <definedName name="B2.Other" localSheetId="15" hidden="1">{"'Sheet1'!$L$16"}</definedName>
    <definedName name="B2.Other" localSheetId="12" hidden="1">{"'Sheet1'!$L$16"}</definedName>
    <definedName name="B2.Other" localSheetId="13" hidden="1">{"'Sheet1'!$L$16"}</definedName>
    <definedName name="B2.Other" localSheetId="14" hidden="1">{"'Sheet1'!$L$16"}</definedName>
    <definedName name="B2.Other" localSheetId="2" hidden="1">{"'Sheet1'!$L$16"}</definedName>
    <definedName name="B2.Other" hidden="1">{"'Sheet1'!$L$16"}</definedName>
    <definedName name="b3a" localSheetId="1" hidden="1">#REF!</definedName>
    <definedName name="b3a" localSheetId="7" hidden="1">#REF!</definedName>
    <definedName name="b3a" localSheetId="2" hidden="1">#REF!</definedName>
    <definedName name="b3a" localSheetId="4" hidden="1">#REF!</definedName>
    <definedName name="b3a" localSheetId="3" hidden="1">#REF!</definedName>
    <definedName name="b3a" hidden="1">#REF!</definedName>
    <definedName name="b3a1" localSheetId="1" hidden="1">#REF!</definedName>
    <definedName name="b3a1" localSheetId="7" hidden="1">#REF!</definedName>
    <definedName name="b3a1" localSheetId="2" hidden="1">#REF!</definedName>
    <definedName name="b3a1" localSheetId="4" hidden="1">#REF!</definedName>
    <definedName name="b3a1" localSheetId="3" hidden="1">#REF!</definedName>
    <definedName name="b3a1" hidden="1">#REF!</definedName>
    <definedName name="B6a" localSheetId="15" hidden="1">{"'Sheet1'!$L$16"}</definedName>
    <definedName name="B6a" localSheetId="12" hidden="1">{"'Sheet1'!$L$16"}</definedName>
    <definedName name="B6a" localSheetId="13" hidden="1">{"'Sheet1'!$L$16"}</definedName>
    <definedName name="B6a" localSheetId="14" hidden="1">{"'Sheet1'!$L$16"}</definedName>
    <definedName name="B6a" localSheetId="2" hidden="1">{"'Sheet1'!$L$16"}</definedName>
    <definedName name="B6a" localSheetId="3" hidden="1">{"'Sheet1'!$L$16"}</definedName>
    <definedName name="B6a" hidden="1">{"'Sheet1'!$L$16"}</definedName>
    <definedName name="bai" localSheetId="15" hidden="1">{"'Sheet1'!$L$16"}</definedName>
    <definedName name="bai" localSheetId="12" hidden="1">{"'Sheet1'!$L$16"}</definedName>
    <definedName name="bai" localSheetId="13" hidden="1">{"'Sheet1'!$L$16"}</definedName>
    <definedName name="bai" localSheetId="14" hidden="1">{"'Sheet1'!$L$16"}</definedName>
    <definedName name="bai" localSheetId="2" hidden="1">{"'Sheet1'!$L$16"}</definedName>
    <definedName name="bai" hidden="1">{"'Sheet1'!$L$16"}</definedName>
    <definedName name="banQL" localSheetId="15" hidden="1">{"'Sheet1'!$L$16"}</definedName>
    <definedName name="banQL" localSheetId="12" hidden="1">{"'Sheet1'!$L$16"}</definedName>
    <definedName name="banQL" localSheetId="13" hidden="1">{"'Sheet1'!$L$16"}</definedName>
    <definedName name="banQL" localSheetId="14" hidden="1">{"'Sheet1'!$L$16"}</definedName>
    <definedName name="banQL" localSheetId="2" hidden="1">{"'Sheet1'!$L$16"}</definedName>
    <definedName name="banQL" localSheetId="3" hidden="1">{"'Sheet1'!$L$16"}</definedName>
    <definedName name="banQL" hidden="1">{"'Sheet1'!$L$16"}</definedName>
    <definedName name="BB" localSheetId="2" hidden="1">{#N/A,#N/A,FALSE,"Sheet1";#N/A,#N/A,FALSE,"Sheet3";#N/A,#N/A,FALSE,"Sheet5"}</definedName>
    <definedName name="BB" localSheetId="3" hidden="1">{#N/A,#N/A,FALSE,"Sheet1";#N/A,#N/A,FALSE,"Sheet3";#N/A,#N/A,FALSE,"Sheet5"}</definedName>
    <definedName name="BB" hidden="1">{#N/A,#N/A,FALSE,"Sheet1";#N/A,#N/A,FALSE,"Sheet3";#N/A,#N/A,FALSE,"Sheet5"}</definedName>
    <definedName name="BB_new" localSheetId="15" hidden="1">{"'Sheet1'!$L$16"}</definedName>
    <definedName name="BB_new" localSheetId="12" hidden="1">{"'Sheet1'!$L$16"}</definedName>
    <definedName name="BB_new" localSheetId="13" hidden="1">{"'Sheet1'!$L$16"}</definedName>
    <definedName name="BB_new" localSheetId="14" hidden="1">{"'Sheet1'!$L$16"}</definedName>
    <definedName name="BB_new" localSheetId="2" hidden="1">{"'Sheet1'!$L$16"}</definedName>
    <definedName name="BB_new" hidden="1">{"'Sheet1'!$L$16"}</definedName>
    <definedName name="BBB" localSheetId="2" hidden="1">{"'Sheet1'!$L$16"}</definedName>
    <definedName name="BBB" localSheetId="3" hidden="1">{"'Sheet1'!$L$16"}</definedName>
    <definedName name="BBB" hidden="1">{"'Sheet1'!$L$16"}</definedName>
    <definedName name="ｂｂｂ" localSheetId="15" hidden="1">{"'Sheet1'!$L$16"}</definedName>
    <definedName name="ｂｂｂ" localSheetId="12" hidden="1">{"'Sheet1'!$L$16"}</definedName>
    <definedName name="ｂｂｂ" localSheetId="13" hidden="1">{"'Sheet1'!$L$16"}</definedName>
    <definedName name="ｂｂｂ" localSheetId="14" hidden="1">{"'Sheet1'!$L$16"}</definedName>
    <definedName name="ｂｂｂ" localSheetId="2" hidden="1">{"'Sheet1'!$L$16"}</definedName>
    <definedName name="ｂｂｂ" localSheetId="3" hidden="1">{"'Sheet1'!$L$16"}</definedName>
    <definedName name="ｂｂｂ" hidden="1">{"'Sheet1'!$L$16"}</definedName>
    <definedName name="ｂｂｂｂ" localSheetId="15" hidden="1">{"'Sheet1'!$L$16"}</definedName>
    <definedName name="ｂｂｂｂ" localSheetId="12" hidden="1">{"'Sheet1'!$L$16"}</definedName>
    <definedName name="ｂｂｂｂ" localSheetId="13" hidden="1">{"'Sheet1'!$L$16"}</definedName>
    <definedName name="ｂｂｂｂ" localSheetId="14" hidden="1">{"'Sheet1'!$L$16"}</definedName>
    <definedName name="ｂｂｂｂ" localSheetId="2" hidden="1">{"'Sheet1'!$L$16"}</definedName>
    <definedName name="ｂｂｂｂ" localSheetId="3" hidden="1">{"'Sheet1'!$L$16"}</definedName>
    <definedName name="ｂｂｂｂ" hidden="1">{"'Sheet1'!$L$16"}</definedName>
    <definedName name="ｂｂｂｂｂ" localSheetId="15" hidden="1">{"'Sheet1'!$L$16"}</definedName>
    <definedName name="ｂｂｂｂｂ" localSheetId="12" hidden="1">{"'Sheet1'!$L$16"}</definedName>
    <definedName name="ｂｂｂｂｂ" localSheetId="13" hidden="1">{"'Sheet1'!$L$16"}</definedName>
    <definedName name="ｂｂｂｂｂ" localSheetId="14" hidden="1">{"'Sheet1'!$L$16"}</definedName>
    <definedName name="ｂｂｂｂｂ" localSheetId="2" hidden="1">{"'Sheet1'!$L$16"}</definedName>
    <definedName name="ｂｂｂｂｂ" localSheetId="3" hidden="1">{"'Sheet1'!$L$16"}</definedName>
    <definedName name="ｂｂｂｂｂ" hidden="1">{"'Sheet1'!$L$16"}</definedName>
    <definedName name="bbbbbbb" localSheetId="1" hidden="1">#REF!</definedName>
    <definedName name="bbbbbbb" localSheetId="7" hidden="1">#REF!</definedName>
    <definedName name="bbbbbbb" localSheetId="2" hidden="1">#REF!</definedName>
    <definedName name="bbbbbbb" localSheetId="4" hidden="1">#REF!</definedName>
    <definedName name="bbbbbbb" localSheetId="3" hidden="1">#REF!</definedName>
    <definedName name="bbbbbbb" hidden="1">#REF!</definedName>
    <definedName name="BBBG" localSheetId="15" hidden="1">{"'Sheet1'!$L$16"}</definedName>
    <definedName name="BBBG" localSheetId="12" hidden="1">{"'Sheet1'!$L$16"}</definedName>
    <definedName name="BBBG" localSheetId="13" hidden="1">{"'Sheet1'!$L$16"}</definedName>
    <definedName name="BBBG" localSheetId="14" hidden="1">{"'Sheet1'!$L$16"}</definedName>
    <definedName name="BBBG" localSheetId="2" hidden="1">{"'Sheet1'!$L$16"}</definedName>
    <definedName name="BBBG" hidden="1">{"'Sheet1'!$L$16"}</definedName>
    <definedName name="BBKK" localSheetId="15" hidden="1">{"'Sheet1'!$L$16"}</definedName>
    <definedName name="BBKK" localSheetId="12" hidden="1">{"'Sheet1'!$L$16"}</definedName>
    <definedName name="BBKK" localSheetId="13" hidden="1">{"'Sheet1'!$L$16"}</definedName>
    <definedName name="BBKK" localSheetId="14" hidden="1">{"'Sheet1'!$L$16"}</definedName>
    <definedName name="BBKK" localSheetId="2" hidden="1">{"'Sheet1'!$L$16"}</definedName>
    <definedName name="BBKK" hidden="1">{"'Sheet1'!$L$16"}</definedName>
    <definedName name="bbv" localSheetId="1" hidden="1">#REF!</definedName>
    <definedName name="bbv" localSheetId="7" hidden="1">#REF!</definedName>
    <definedName name="bbv" localSheetId="2" hidden="1">#REF!</definedName>
    <definedName name="bbv" localSheetId="4" hidden="1">#REF!</definedName>
    <definedName name="bbv" localSheetId="3" hidden="1">#REF!</definedName>
    <definedName name="bbv" hidden="1">#REF!</definedName>
    <definedName name="bc" localSheetId="15" hidden="1">{"'Sheet1'!$L$16"}</definedName>
    <definedName name="bc" localSheetId="12" hidden="1">{"'Sheet1'!$L$16"}</definedName>
    <definedName name="bc" localSheetId="13" hidden="1">{"'Sheet1'!$L$16"}</definedName>
    <definedName name="bc" localSheetId="14" hidden="1">{"'Sheet1'!$L$16"}</definedName>
    <definedName name="bc" localSheetId="2" hidden="1">{"'Sheet1'!$L$16"}</definedName>
    <definedName name="bc" localSheetId="3" hidden="1">{"'Sheet1'!$L$16"}</definedName>
    <definedName name="bc" hidden="1">{"'Sheet1'!$L$16"}</definedName>
    <definedName name="bcb" localSheetId="15" hidden="1">{"'Sheet1'!$L$16"}</definedName>
    <definedName name="bcb" localSheetId="12" hidden="1">{"'Sheet1'!$L$16"}</definedName>
    <definedName name="bcb" localSheetId="13" hidden="1">{"'Sheet1'!$L$16"}</definedName>
    <definedName name="bcb" localSheetId="14" hidden="1">{"'Sheet1'!$L$16"}</definedName>
    <definedName name="bcb" localSheetId="2" hidden="1">{"'Sheet1'!$L$16"}</definedName>
    <definedName name="bcb" hidden="1">{"'Sheet1'!$L$16"}</definedName>
    <definedName name="BCTQ" localSheetId="15" hidden="1">{"'Sheet1'!$L$16"}</definedName>
    <definedName name="BCTQ" localSheetId="12" hidden="1">{"'Sheet1'!$L$16"}</definedName>
    <definedName name="BCTQ" localSheetId="13" hidden="1">{"'Sheet1'!$L$16"}</definedName>
    <definedName name="BCTQ" localSheetId="14" hidden="1">{"'Sheet1'!$L$16"}</definedName>
    <definedName name="BCTQ" localSheetId="2" hidden="1">{"'Sheet1'!$L$16"}</definedName>
    <definedName name="BCTQ" localSheetId="3" hidden="1">{"'Sheet1'!$L$16"}</definedName>
    <definedName name="BCTQ" hidden="1">{"'Sheet1'!$L$16"}</definedName>
    <definedName name="BCTV" localSheetId="15" hidden="1">{"'Sheet1'!$L$16"}</definedName>
    <definedName name="BCTV" localSheetId="12" hidden="1">{"'Sheet1'!$L$16"}</definedName>
    <definedName name="BCTV" localSheetId="13" hidden="1">{"'Sheet1'!$L$16"}</definedName>
    <definedName name="BCTV" localSheetId="14" hidden="1">{"'Sheet1'!$L$16"}</definedName>
    <definedName name="BCTV" localSheetId="2" hidden="1">{"'Sheet1'!$L$16"}</definedName>
    <definedName name="BCTV" hidden="1">{"'Sheet1'!$L$16"}</definedName>
    <definedName name="bdv" localSheetId="15" hidden="1">{"'Sheet1'!$L$16"}</definedName>
    <definedName name="bdv" localSheetId="12" hidden="1">{"'Sheet1'!$L$16"}</definedName>
    <definedName name="bdv" localSheetId="13" hidden="1">{"'Sheet1'!$L$16"}</definedName>
    <definedName name="bdv" localSheetId="14" hidden="1">{"'Sheet1'!$L$16"}</definedName>
    <definedName name="bdv" localSheetId="2" hidden="1">{"'Sheet1'!$L$16"}</definedName>
    <definedName name="bdv" localSheetId="3" hidden="1">{"'Sheet1'!$L$16"}</definedName>
    <definedName name="bdv" hidden="1">{"'Sheet1'!$L$16"}</definedName>
    <definedName name="bg" localSheetId="15" hidden="1">{"'Sheet1'!$L$16"}</definedName>
    <definedName name="bg" localSheetId="12" hidden="1">{"'Sheet1'!$L$16"}</definedName>
    <definedName name="bg" localSheetId="13" hidden="1">{"'Sheet1'!$L$16"}</definedName>
    <definedName name="bg" localSheetId="14" hidden="1">{"'Sheet1'!$L$16"}</definedName>
    <definedName name="bg" localSheetId="2" hidden="1">{"'Sheet1'!$L$16"}</definedName>
    <definedName name="bg" localSheetId="3" hidden="1">{"'Sheet1'!$L$16"}</definedName>
    <definedName name="bg" hidden="1">{"'Sheet1'!$L$16"}</definedName>
    <definedName name="BG_Del" hidden="1">15</definedName>
    <definedName name="BG_Ins" hidden="1">4</definedName>
    <definedName name="BG_Mod" hidden="1">6</definedName>
    <definedName name="bghui" localSheetId="15" hidden="1">{"'Sheet1'!$L$16"}</definedName>
    <definedName name="bghui" localSheetId="12" hidden="1">{"'Sheet1'!$L$16"}</definedName>
    <definedName name="bghui" localSheetId="13" hidden="1">{"'Sheet1'!$L$16"}</definedName>
    <definedName name="bghui" localSheetId="14" hidden="1">{"'Sheet1'!$L$16"}</definedName>
    <definedName name="bghui" localSheetId="2" hidden="1">{"'Sheet1'!$L$16"}</definedName>
    <definedName name="bghui" hidden="1">{"'Sheet1'!$L$16"}</definedName>
    <definedName name="Bgiang" localSheetId="15" hidden="1">{"'Sheet1'!$L$16"}</definedName>
    <definedName name="Bgiang" localSheetId="12" hidden="1">{"'Sheet1'!$L$16"}</definedName>
    <definedName name="Bgiang" localSheetId="13" hidden="1">{"'Sheet1'!$L$16"}</definedName>
    <definedName name="Bgiang" localSheetId="14" hidden="1">{"'Sheet1'!$L$16"}</definedName>
    <definedName name="Bgiang" localSheetId="2" hidden="1">{"'Sheet1'!$L$16"}</definedName>
    <definedName name="Bgiang" localSheetId="3" hidden="1">{"'Sheet1'!$L$16"}</definedName>
    <definedName name="Bgiang" hidden="1">{"'Sheet1'!$L$16"}</definedName>
    <definedName name="Bhthang4" localSheetId="2" hidden="1">{#N/A,#N/A,FALSE,"Chi tiÆt"}</definedName>
    <definedName name="Bhthang4" localSheetId="3" hidden="1">{#N/A,#N/A,FALSE,"Chi tiÆt"}</definedName>
    <definedName name="Bhthang4" hidden="1">{#N/A,#N/A,FALSE,"Chi tiÆt"}</definedName>
    <definedName name="bhthang5" localSheetId="2" hidden="1">{#N/A,#N/A,FALSE,"Chi tiÆt"}</definedName>
    <definedName name="bhthang5" localSheetId="3" hidden="1">{#N/A,#N/A,FALSE,"Chi tiÆt"}</definedName>
    <definedName name="bhthang5" hidden="1">{#N/A,#N/A,FALSE,"Chi tiÆt"}</definedName>
    <definedName name="bhthang6" localSheetId="15" hidden="1">{"'Sheet1'!$L$16"}</definedName>
    <definedName name="bhthang6" localSheetId="12" hidden="1">{"'Sheet1'!$L$16"}</definedName>
    <definedName name="bhthang6" localSheetId="13" hidden="1">{"'Sheet1'!$L$16"}</definedName>
    <definedName name="bhthang6" localSheetId="14" hidden="1">{"'Sheet1'!$L$16"}</definedName>
    <definedName name="bhthang6" localSheetId="2" hidden="1">{"'Sheet1'!$L$16"}</definedName>
    <definedName name="bhthang6" localSheetId="3" hidden="1">{"'Sheet1'!$L$16"}</definedName>
    <definedName name="bhthang6" hidden="1">{"'Sheet1'!$L$16"}</definedName>
    <definedName name="BIA" localSheetId="15" hidden="1">{"'Sheet1'!$L$16"}</definedName>
    <definedName name="BIA" localSheetId="12" hidden="1">{"'Sheet1'!$L$16"}</definedName>
    <definedName name="BIA" localSheetId="13" hidden="1">{"'Sheet1'!$L$16"}</definedName>
    <definedName name="BIA" localSheetId="14" hidden="1">{"'Sheet1'!$L$16"}</definedName>
    <definedName name="BIA" localSheetId="2" hidden="1">{"'Sheet1'!$L$16"}</definedName>
    <definedName name="BIA" hidden="1">{"'Sheet1'!$L$16"}</definedName>
    <definedName name="bietthu" localSheetId="15" hidden="1">{"'Sheet1'!$L$16"}</definedName>
    <definedName name="bietthu" localSheetId="12" hidden="1">{"'Sheet1'!$L$16"}</definedName>
    <definedName name="bietthu" localSheetId="13" hidden="1">{"'Sheet1'!$L$16"}</definedName>
    <definedName name="bietthu" localSheetId="14" hidden="1">{"'Sheet1'!$L$16"}</definedName>
    <definedName name="bietthu" localSheetId="2" hidden="1">{"'Sheet1'!$L$16"}</definedName>
    <definedName name="bietthu" hidden="1">{"'Sheet1'!$L$16"}</definedName>
    <definedName name="BIGC" localSheetId="2" hidden="1">{#N/A,#N/A,TRUE,"Str.";#N/A,#N/A,TRUE,"Steel &amp; Roof";#N/A,#N/A,TRUE,"Arc.";#N/A,#N/A,TRUE,"Preliminary";#N/A,#N/A,TRUE,"Sum_Prelim"}</definedName>
    <definedName name="BIGC" localSheetId="3" hidden="1">{#N/A,#N/A,TRUE,"Str.";#N/A,#N/A,TRUE,"Steel &amp; Roof";#N/A,#N/A,TRUE,"Arc.";#N/A,#N/A,TRUE,"Preliminary";#N/A,#N/A,TRUE,"Sum_Prelim"}</definedName>
    <definedName name="BIGC" hidden="1">{#N/A,#N/A,TRUE,"Str.";#N/A,#N/A,TRUE,"Steel &amp; Roof";#N/A,#N/A,TRUE,"Arc.";#N/A,#N/A,TRUE,"Preliminary";#N/A,#N/A,TRUE,"Sum_Prelim"}</definedName>
    <definedName name="bill1a" localSheetId="15" hidden="1">{"'Sheet1'!$L$16"}</definedName>
    <definedName name="bill1a" localSheetId="12" hidden="1">{"'Sheet1'!$L$16"}</definedName>
    <definedName name="bill1a" localSheetId="13" hidden="1">{"'Sheet1'!$L$16"}</definedName>
    <definedName name="bill1a" localSheetId="14" hidden="1">{"'Sheet1'!$L$16"}</definedName>
    <definedName name="bill1a" localSheetId="2" hidden="1">{"'Sheet1'!$L$16"}</definedName>
    <definedName name="bill1a" hidden="1">{"'Sheet1'!$L$16"}</definedName>
    <definedName name="Binh" localSheetId="15" hidden="1">{"'Sheet1'!$L$16"}</definedName>
    <definedName name="Binh" localSheetId="12" hidden="1">{"'Sheet1'!$L$16"}</definedName>
    <definedName name="Binh" localSheetId="13" hidden="1">{"'Sheet1'!$L$16"}</definedName>
    <definedName name="Binh" localSheetId="14" hidden="1">{"'Sheet1'!$L$16"}</definedName>
    <definedName name="Binh" localSheetId="2" hidden="1">{"'Sheet1'!$L$16"}</definedName>
    <definedName name="Binh" localSheetId="3" hidden="1">{"'Sheet1'!$L$16"}</definedName>
    <definedName name="Binh" hidden="1">{"'Sheet1'!$L$16"}</definedName>
    <definedName name="bkd" localSheetId="15" hidden="1">{"'Sheet1'!$L$16"}</definedName>
    <definedName name="bkd" localSheetId="12" hidden="1">{"'Sheet1'!$L$16"}</definedName>
    <definedName name="bkd" localSheetId="13" hidden="1">{"'Sheet1'!$L$16"}</definedName>
    <definedName name="bkd" localSheetId="14" hidden="1">{"'Sheet1'!$L$16"}</definedName>
    <definedName name="bkd" localSheetId="2" hidden="1">{"'Sheet1'!$L$16"}</definedName>
    <definedName name="bkd" hidden="1">{"'Sheet1'!$L$16"}</definedName>
    <definedName name="BN" localSheetId="15" hidden="1">{"'Sheet1'!$L$16"}</definedName>
    <definedName name="BN" localSheetId="12" hidden="1">{"'Sheet1'!$L$16"}</definedName>
    <definedName name="BN" localSheetId="13" hidden="1">{"'Sheet1'!$L$16"}</definedName>
    <definedName name="BN" localSheetId="14" hidden="1">{"'Sheet1'!$L$16"}</definedName>
    <definedName name="BN" localSheetId="2" hidden="1">{"'Sheet1'!$L$16"}</definedName>
    <definedName name="BN" localSheetId="3" hidden="1">{"'Sheet1'!$L$16"}</definedName>
    <definedName name="BN" hidden="1">{"'Sheet1'!$L$16"}</definedName>
    <definedName name="book1" localSheetId="15" hidden="1">{"'现金流量表（全部投资）'!$B$4:$P$23"}</definedName>
    <definedName name="book1" localSheetId="12" hidden="1">{"'现金流量表（全部投资）'!$B$4:$P$23"}</definedName>
    <definedName name="book1" localSheetId="13" hidden="1">{"'现金流量表（全部投资）'!$B$4:$P$23"}</definedName>
    <definedName name="book1" localSheetId="14" hidden="1">{"'现金流量表（全部投资）'!$B$4:$P$23"}</definedName>
    <definedName name="book1" localSheetId="2" hidden="1">{"'现金流量表（全部投资）'!$B$4:$P$23"}</definedName>
    <definedName name="book1" hidden="1">{"'现金流量表（全部投资）'!$B$4:$P$23"}</definedName>
    <definedName name="BOQ" localSheetId="2">{"Book1","BoQ2.XLS"}</definedName>
    <definedName name="BOQ">{"Book1","BoQ2.XLS"}</definedName>
    <definedName name="BOQA2" localSheetId="15" hidden="1">{"'Sheet1'!$L$16"}</definedName>
    <definedName name="BOQA2" localSheetId="12" hidden="1">{"'Sheet1'!$L$16"}</definedName>
    <definedName name="BOQA2" localSheetId="13" hidden="1">{"'Sheet1'!$L$16"}</definedName>
    <definedName name="BOQA2" localSheetId="14" hidden="1">{"'Sheet1'!$L$16"}</definedName>
    <definedName name="BOQA2" localSheetId="2" hidden="1">{"'Sheet1'!$L$16"}</definedName>
    <definedName name="BOQA2" localSheetId="3" hidden="1">{"'Sheet1'!$L$16"}</definedName>
    <definedName name="BOQA2" hidden="1">{"'Sheet1'!$L$16"}</definedName>
    <definedName name="BOQCongtruong" localSheetId="1" hidden="1">#REF!</definedName>
    <definedName name="BOQCongtruong" localSheetId="7" hidden="1">#REF!</definedName>
    <definedName name="BOQCongtruong" localSheetId="2" hidden="1">#REF!</definedName>
    <definedName name="BOQCongtruong" localSheetId="4" hidden="1">#REF!</definedName>
    <definedName name="BOQCongtruong" localSheetId="3" hidden="1">#REF!</definedName>
    <definedName name="BOQCongtruong" hidden="1">#REF!</definedName>
    <definedName name="BREAK" localSheetId="2" hidden="1">{#N/A,#N/A,FALSE,"CCTV"}</definedName>
    <definedName name="BREAK" localSheetId="3" hidden="1">{#N/A,#N/A,FALSE,"CCTV"}</definedName>
    <definedName name="BREAK" hidden="1">{#N/A,#N/A,FALSE,"CCTV"}</definedName>
    <definedName name="BT" localSheetId="15" hidden="1">{"'Sheet1'!$L$16"}</definedName>
    <definedName name="BT" localSheetId="12" hidden="1">{"'Sheet1'!$L$16"}</definedName>
    <definedName name="BT" localSheetId="13" hidden="1">{"'Sheet1'!$L$16"}</definedName>
    <definedName name="BT" localSheetId="14" hidden="1">{"'Sheet1'!$L$16"}</definedName>
    <definedName name="BT" localSheetId="2" hidden="1">{"'Sheet1'!$L$16"}</definedName>
    <definedName name="BT" hidden="1">{"'Sheet1'!$L$16"}</definedName>
    <definedName name="btl" localSheetId="15" hidden="1">{"'Sheet1'!$L$16"}</definedName>
    <definedName name="btl" localSheetId="12" hidden="1">{"'Sheet1'!$L$16"}</definedName>
    <definedName name="btl" localSheetId="13" hidden="1">{"'Sheet1'!$L$16"}</definedName>
    <definedName name="btl" localSheetId="14" hidden="1">{"'Sheet1'!$L$16"}</definedName>
    <definedName name="btl" localSheetId="2" hidden="1">{"'Sheet1'!$L$16"}</definedName>
    <definedName name="btl" localSheetId="3" hidden="1">{"'Sheet1'!$L$16"}</definedName>
    <definedName name="btl" hidden="1">{"'Sheet1'!$L$16"}</definedName>
    <definedName name="btnm3" localSheetId="15" hidden="1">{"'Sheet1'!$L$16"}</definedName>
    <definedName name="btnm3" localSheetId="12" hidden="1">{"'Sheet1'!$L$16"}</definedName>
    <definedName name="btnm3" localSheetId="13" hidden="1">{"'Sheet1'!$L$16"}</definedName>
    <definedName name="btnm3" localSheetId="14" hidden="1">{"'Sheet1'!$L$16"}</definedName>
    <definedName name="btnm3" localSheetId="2" hidden="1">{"'Sheet1'!$L$16"}</definedName>
    <definedName name="btnm3" hidden="1">{"'Sheet1'!$L$16"}</definedName>
    <definedName name="BTH" localSheetId="15" hidden="1">{"'Sheet1'!$L$16"}</definedName>
    <definedName name="BTH" localSheetId="12" hidden="1">{"'Sheet1'!$L$16"}</definedName>
    <definedName name="BTH" localSheetId="13" hidden="1">{"'Sheet1'!$L$16"}</definedName>
    <definedName name="BTH" localSheetId="14" hidden="1">{"'Sheet1'!$L$16"}</definedName>
    <definedName name="BTH" localSheetId="2" hidden="1">{"'Sheet1'!$L$16"}</definedName>
    <definedName name="BTH" localSheetId="3" hidden="1">{"'Sheet1'!$L$16"}</definedName>
    <definedName name="BTH" hidden="1">{"'Sheet1'!$L$16"}</definedName>
    <definedName name="bvhjggj" localSheetId="1" hidden="1">#REF!</definedName>
    <definedName name="bvhjggj" localSheetId="7" hidden="1">#REF!</definedName>
    <definedName name="bvhjggj" localSheetId="2" hidden="1">#REF!</definedName>
    <definedName name="bvhjggj" localSheetId="4" hidden="1">#REF!</definedName>
    <definedName name="bvhjggj" localSheetId="3" hidden="1">#REF!</definedName>
    <definedName name="bvhjggj" hidden="1">#REF!</definedName>
    <definedName name="bxvbx" localSheetId="15" hidden="1">{"'Sheet1'!$L$16"}</definedName>
    <definedName name="bxvbx" localSheetId="12" hidden="1">{"'Sheet1'!$L$16"}</definedName>
    <definedName name="bxvbx" localSheetId="13" hidden="1">{"'Sheet1'!$L$16"}</definedName>
    <definedName name="bxvbx" localSheetId="14" hidden="1">{"'Sheet1'!$L$16"}</definedName>
    <definedName name="bxvbx" localSheetId="2" hidden="1">{"'Sheet1'!$L$16"}</definedName>
    <definedName name="bxvbx" hidden="1">{"'Sheet1'!$L$16"}</definedName>
    <definedName name="ca" localSheetId="15" hidden="1">{"'Sheet1'!$L$16"}</definedName>
    <definedName name="ca" localSheetId="12" hidden="1">{"'Sheet1'!$L$16"}</definedName>
    <definedName name="ca" localSheetId="13" hidden="1">{"'Sheet1'!$L$16"}</definedName>
    <definedName name="ca" localSheetId="14" hidden="1">{"'Sheet1'!$L$16"}</definedName>
    <definedName name="ca" localSheetId="2" hidden="1">{"'Sheet1'!$L$16"}</definedName>
    <definedName name="ca" localSheetId="3" hidden="1">{"'Sheet1'!$L$16"}</definedName>
    <definedName name="ca" hidden="1">{"'Sheet1'!$L$16"}</definedName>
    <definedName name="Cable" localSheetId="15" hidden="1">{"'Sheet1'!$L$16"}</definedName>
    <definedName name="Cable" localSheetId="12" hidden="1">{"'Sheet1'!$L$16"}</definedName>
    <definedName name="Cable" localSheetId="13" hidden="1">{"'Sheet1'!$L$16"}</definedName>
    <definedName name="Cable" localSheetId="14" hidden="1">{"'Sheet1'!$L$16"}</definedName>
    <definedName name="Cable" localSheetId="2" hidden="1">{"'Sheet1'!$L$16"}</definedName>
    <definedName name="Cable" hidden="1">{"'Sheet1'!$L$16"}</definedName>
    <definedName name="caccccc" localSheetId="15" hidden="1">{"'Sheet1'!$L$16"}</definedName>
    <definedName name="caccccc" localSheetId="12" hidden="1">{"'Sheet1'!$L$16"}</definedName>
    <definedName name="caccccc" localSheetId="13" hidden="1">{"'Sheet1'!$L$16"}</definedName>
    <definedName name="caccccc" localSheetId="14" hidden="1">{"'Sheet1'!$L$16"}</definedName>
    <definedName name="caccccc" localSheetId="2" hidden="1">{"'Sheet1'!$L$16"}</definedName>
    <definedName name="caccccc" localSheetId="3" hidden="1">{"'Sheet1'!$L$16"}</definedName>
    <definedName name="caccccc" hidden="1">{"'Sheet1'!$L$16"}</definedName>
    <definedName name="CACSA" localSheetId="15" hidden="1">{"'Sheet1'!$L$16"}</definedName>
    <definedName name="CACSA" localSheetId="12" hidden="1">{"'Sheet1'!$L$16"}</definedName>
    <definedName name="CACSA" localSheetId="13" hidden="1">{"'Sheet1'!$L$16"}</definedName>
    <definedName name="CACSA" localSheetId="14" hidden="1">{"'Sheet1'!$L$16"}</definedName>
    <definedName name="CACSA" localSheetId="2" hidden="1">{"'Sheet1'!$L$16"}</definedName>
    <definedName name="CACSA" hidden="1">{"'Sheet1'!$L$16"}</definedName>
    <definedName name="cadca" hidden="1">#REF!</definedName>
    <definedName name="CALBE" localSheetId="15" hidden="1">{"'Sheet1'!$L$16"}</definedName>
    <definedName name="CALBE" localSheetId="12" hidden="1">{"'Sheet1'!$L$16"}</definedName>
    <definedName name="CALBE" localSheetId="13" hidden="1">{"'Sheet1'!$L$16"}</definedName>
    <definedName name="CALBE" localSheetId="14" hidden="1">{"'Sheet1'!$L$16"}</definedName>
    <definedName name="CALBE" localSheetId="2" hidden="1">{"'Sheet1'!$L$16"}</definedName>
    <definedName name="CALBE" localSheetId="3" hidden="1">{"'Sheet1'!$L$16"}</definedName>
    <definedName name="CALBE" hidden="1">{"'Sheet1'!$L$16"}</definedName>
    <definedName name="cald" localSheetId="2" hidden="1">{#N/A,#N/A,FALSE,"CCTV"}</definedName>
    <definedName name="cald" localSheetId="3" hidden="1">{#N/A,#N/A,FALSE,"CCTV"}</definedName>
    <definedName name="cald" hidden="1">{#N/A,#N/A,FALSE,"CCTV"}</definedName>
    <definedName name="came" localSheetId="15" hidden="1">{"'Sheet1'!$L$16"}</definedName>
    <definedName name="came" localSheetId="12" hidden="1">{"'Sheet1'!$L$16"}</definedName>
    <definedName name="came" localSheetId="13" hidden="1">{"'Sheet1'!$L$16"}</definedName>
    <definedName name="came" localSheetId="14" hidden="1">{"'Sheet1'!$L$16"}</definedName>
    <definedName name="came" localSheetId="2" hidden="1">{"'Sheet1'!$L$16"}</definedName>
    <definedName name="came" hidden="1">{"'Sheet1'!$L$16"}</definedName>
    <definedName name="canteen" localSheetId="15" hidden="1">{"'Sheet1'!$L$16"}</definedName>
    <definedName name="canteen" localSheetId="12" hidden="1">{"'Sheet1'!$L$16"}</definedName>
    <definedName name="canteen" localSheetId="13" hidden="1">{"'Sheet1'!$L$16"}</definedName>
    <definedName name="canteen" localSheetId="14" hidden="1">{"'Sheet1'!$L$16"}</definedName>
    <definedName name="canteen" localSheetId="2" hidden="1">{"'Sheet1'!$L$16"}</definedName>
    <definedName name="canteen" hidden="1">{"'Sheet1'!$L$16"}</definedName>
    <definedName name="CaododayGa" localSheetId="15" hidden="1">{"'Sheet1'!$L$16"}</definedName>
    <definedName name="CaododayGa" localSheetId="12" hidden="1">{"'Sheet1'!$L$16"}</definedName>
    <definedName name="CaododayGa" localSheetId="13" hidden="1">{"'Sheet1'!$L$16"}</definedName>
    <definedName name="CaododayGa" localSheetId="14" hidden="1">{"'Sheet1'!$L$16"}</definedName>
    <definedName name="CaododayGa" localSheetId="2" hidden="1">{"'Sheet1'!$L$16"}</definedName>
    <definedName name="CaododayGa" hidden="1">{"'Sheet1'!$L$16"}</definedName>
    <definedName name="CARL" localSheetId="2" hidden="1">{#N/A,#N/A,FALSE,"CCTV"}</definedName>
    <definedName name="CARL" localSheetId="3" hidden="1">{#N/A,#N/A,FALSE,"CCTV"}</definedName>
    <definedName name="CARL" hidden="1">{#N/A,#N/A,FALSE,"CCTV"}</definedName>
    <definedName name="CARL1" localSheetId="2" hidden="1">{#N/A,#N/A,FALSE,"CCTV"}</definedName>
    <definedName name="CARL1" localSheetId="3" hidden="1">{#N/A,#N/A,FALSE,"CCTV"}</definedName>
    <definedName name="CARL1" hidden="1">{#N/A,#N/A,FALSE,"CCTV"}</definedName>
    <definedName name="CARL2" localSheetId="2" hidden="1">{#N/A,#N/A,FALSE,"CCTV"}</definedName>
    <definedName name="CARL2" localSheetId="3" hidden="1">{#N/A,#N/A,FALSE,"CCTV"}</definedName>
    <definedName name="CARL2" hidden="1">{#N/A,#N/A,FALSE,"CCTV"}</definedName>
    <definedName name="catalogue" localSheetId="15" hidden="1">{"'Sheet1'!$L$16"}</definedName>
    <definedName name="catalogue" localSheetId="12" hidden="1">{"'Sheet1'!$L$16"}</definedName>
    <definedName name="catalogue" localSheetId="13" hidden="1">{"'Sheet1'!$L$16"}</definedName>
    <definedName name="catalogue" localSheetId="14" hidden="1">{"'Sheet1'!$L$16"}</definedName>
    <definedName name="catalogue" localSheetId="2" hidden="1">{"'Sheet1'!$L$16"}</definedName>
    <definedName name="catalogue" hidden="1">{"'Sheet1'!$L$16"}</definedName>
    <definedName name="cauthang" localSheetId="15" hidden="1">{"'Sheet1'!$L$16"}</definedName>
    <definedName name="cauthang" localSheetId="12" hidden="1">{"'Sheet1'!$L$16"}</definedName>
    <definedName name="cauthang" localSheetId="13" hidden="1">{"'Sheet1'!$L$16"}</definedName>
    <definedName name="cauthang" localSheetId="14" hidden="1">{"'Sheet1'!$L$16"}</definedName>
    <definedName name="cauthang" localSheetId="2" hidden="1">{"'Sheet1'!$L$16"}</definedName>
    <definedName name="cauthang" localSheetId="3" hidden="1">{"'Sheet1'!$L$16"}</definedName>
    <definedName name="cauthang" hidden="1">{"'Sheet1'!$L$16"}</definedName>
    <definedName name="cay" localSheetId="15" hidden="1">{"'Sheet1'!$L$16"}</definedName>
    <definedName name="cay" localSheetId="12" hidden="1">{"'Sheet1'!$L$16"}</definedName>
    <definedName name="cay" localSheetId="13" hidden="1">{"'Sheet1'!$L$16"}</definedName>
    <definedName name="cay" localSheetId="14" hidden="1">{"'Sheet1'!$L$16"}</definedName>
    <definedName name="cay" localSheetId="2" hidden="1">{"'Sheet1'!$L$16"}</definedName>
    <definedName name="cay" hidden="1">{"'Sheet1'!$L$16"}</definedName>
    <definedName name="CBWorkbookPriority" hidden="1">-1807836116</definedName>
    <definedName name="cc" localSheetId="15" hidden="1">{"'Sheet1'!$L$16"}</definedName>
    <definedName name="cc" localSheetId="12" hidden="1">{"'Sheet1'!$L$16"}</definedName>
    <definedName name="cc" localSheetId="13" hidden="1">{"'Sheet1'!$L$16"}</definedName>
    <definedName name="cc" localSheetId="14" hidden="1">{"'Sheet1'!$L$16"}</definedName>
    <definedName name="cc" localSheetId="2" hidden="1">{"'Sheet1'!$L$16"}</definedName>
    <definedName name="cc" hidden="1">{"'Sheet1'!$L$16"}</definedName>
    <definedName name="ccc" localSheetId="15" hidden="1">{"'Sheet1'!$L$16"}</definedName>
    <definedName name="ccc" localSheetId="12" hidden="1">{"'Sheet1'!$L$16"}</definedName>
    <definedName name="ccc" localSheetId="13" hidden="1">{"'Sheet1'!$L$16"}</definedName>
    <definedName name="ccc" localSheetId="14" hidden="1">{"'Sheet1'!$L$16"}</definedName>
    <definedName name="ccc" localSheetId="2" hidden="1">{"'Sheet1'!$L$16"}</definedName>
    <definedName name="ccc" hidden="1">{"'Sheet1'!$L$16"}</definedName>
    <definedName name="cccccccasdasd" localSheetId="15" hidden="1">{"'Sheet1'!$L$16"}</definedName>
    <definedName name="cccccccasdasd" localSheetId="12" hidden="1">{"'Sheet1'!$L$16"}</definedName>
    <definedName name="cccccccasdasd" localSheetId="13" hidden="1">{"'Sheet1'!$L$16"}</definedName>
    <definedName name="cccccccasdasd" localSheetId="14" hidden="1">{"'Sheet1'!$L$16"}</definedName>
    <definedName name="cccccccasdasd" localSheetId="2" hidden="1">{"'Sheet1'!$L$16"}</definedName>
    <definedName name="cccccccasdasd" hidden="1">{"'Sheet1'!$L$16"}</definedName>
    <definedName name="CCDC" localSheetId="15" hidden="1">{"'Sheet1'!$L$16"}</definedName>
    <definedName name="CCDC" localSheetId="12" hidden="1">{"'Sheet1'!$L$16"}</definedName>
    <definedName name="CCDC" localSheetId="13" hidden="1">{"'Sheet1'!$L$16"}</definedName>
    <definedName name="CCDC" localSheetId="14" hidden="1">{"'Sheet1'!$L$16"}</definedName>
    <definedName name="CCDC" localSheetId="2" hidden="1">{"'Sheet1'!$L$16"}</definedName>
    <definedName name="CCDC" hidden="1">{"'Sheet1'!$L$16"}</definedName>
    <definedName name="CD" localSheetId="1" hidden="1">#REF!</definedName>
    <definedName name="CD" localSheetId="7" hidden="1">#REF!</definedName>
    <definedName name="CD" localSheetId="2" hidden="1">#REF!</definedName>
    <definedName name="CD" localSheetId="4" hidden="1">#REF!</definedName>
    <definedName name="CD" localSheetId="3" hidden="1">#REF!</definedName>
    <definedName name="CD" hidden="1">#REF!</definedName>
    <definedName name="Çdµ" localSheetId="15" hidden="1">{"'Sheet1'!$L$16"}</definedName>
    <definedName name="Çdµ" localSheetId="12" hidden="1">{"'Sheet1'!$L$16"}</definedName>
    <definedName name="Çdµ" localSheetId="13" hidden="1">{"'Sheet1'!$L$16"}</definedName>
    <definedName name="Çdµ" localSheetId="14" hidden="1">{"'Sheet1'!$L$16"}</definedName>
    <definedName name="Çdµ" localSheetId="2" hidden="1">{"'Sheet1'!$L$16"}</definedName>
    <definedName name="Çdµ" hidden="1">{"'Sheet1'!$L$16"}</definedName>
    <definedName name="cdfdf" hidden="1">{#N/A,#N/A,TRUE,"1";#N/A,#N/A,TRUE,"2";#N/A,#N/A,TRUE,"3";#N/A,#N/A,TRUE,"4";#N/A,#N/A,TRUE,"5";#N/A,#N/A,TRUE,"6";#N/A,#N/A,TRUE,"7"}</definedName>
    <definedName name="cds" localSheetId="1" hidden="1">#REF!</definedName>
    <definedName name="cds" localSheetId="7" hidden="1">#REF!</definedName>
    <definedName name="cds" localSheetId="2" hidden="1">#REF!</definedName>
    <definedName name="cds" localSheetId="4" hidden="1">#REF!</definedName>
    <definedName name="cds" localSheetId="3" hidden="1">#REF!</definedName>
    <definedName name="cds" hidden="1">#REF!</definedName>
    <definedName name="cg" localSheetId="15" hidden="1">{"'Sheet1'!$L$16"}</definedName>
    <definedName name="cg" localSheetId="12" hidden="1">{"'Sheet1'!$L$16"}</definedName>
    <definedName name="cg" localSheetId="13" hidden="1">{"'Sheet1'!$L$16"}</definedName>
    <definedName name="cg" localSheetId="14" hidden="1">{"'Sheet1'!$L$16"}</definedName>
    <definedName name="cg" localSheetId="2" hidden="1">{"'Sheet1'!$L$16"}</definedName>
    <definedName name="cg" hidden="1">{"'Sheet1'!$L$16"}</definedName>
    <definedName name="ci" localSheetId="15" hidden="1">{"'Sheet1'!$L$16"}</definedName>
    <definedName name="ci" localSheetId="12" hidden="1">{"'Sheet1'!$L$16"}</definedName>
    <definedName name="ci" localSheetId="13" hidden="1">{"'Sheet1'!$L$16"}</definedName>
    <definedName name="ci" localSheetId="14" hidden="1">{"'Sheet1'!$L$16"}</definedName>
    <definedName name="ci" localSheetId="2" hidden="1">{"'Sheet1'!$L$16"}</definedName>
    <definedName name="ci" localSheetId="3" hidden="1">{"'Sheet1'!$L$16"}</definedName>
    <definedName name="ci" hidden="1">{"'Sheet1'!$L$16"}</definedName>
    <definedName name="cjh" localSheetId="1" hidden="1">#REF!</definedName>
    <definedName name="cjh" localSheetId="7" hidden="1">#REF!</definedName>
    <definedName name="cjh" localSheetId="2" hidden="1">#REF!</definedName>
    <definedName name="cjh" localSheetId="4" hidden="1">#REF!</definedName>
    <definedName name="cjh" localSheetId="3" hidden="1">#REF!</definedName>
    <definedName name="cjh" hidden="1">#REF!</definedName>
    <definedName name="CKCABLE">#REF!</definedName>
    <definedName name="CKPPR">#REF!</definedName>
    <definedName name="CKUPVC">#REF!</definedName>
    <definedName name="CKHDPE">#REF!</definedName>
    <definedName name="CLVC3">0.1</definedName>
    <definedName name="CMC" localSheetId="15" hidden="1">{"'Sheet1'!$L$16"}</definedName>
    <definedName name="CMC" localSheetId="12" hidden="1">{"'Sheet1'!$L$16"}</definedName>
    <definedName name="CMC" localSheetId="13" hidden="1">{"'Sheet1'!$L$16"}</definedName>
    <definedName name="CMC" localSheetId="14" hidden="1">{"'Sheet1'!$L$16"}</definedName>
    <definedName name="CMC" localSheetId="2" hidden="1">{"'Sheet1'!$L$16"}</definedName>
    <definedName name="CMC" hidden="1">{"'Sheet1'!$L$16"}</definedName>
    <definedName name="cnltn" localSheetId="15" hidden="1">{"'신흥취수펌프 검토'!$M$2","'신흥취수펌프 검토'!$A$1:$AE$87"}</definedName>
    <definedName name="cnltn" localSheetId="12" hidden="1">{"'신흥취수펌프 검토'!$M$2","'신흥취수펌프 검토'!$A$1:$AE$87"}</definedName>
    <definedName name="cnltn" localSheetId="13" hidden="1">{"'신흥취수펌프 검토'!$M$2","'신흥취수펌프 검토'!$A$1:$AE$87"}</definedName>
    <definedName name="cnltn" localSheetId="14" hidden="1">{"'신흥취수펌프 검토'!$M$2","'신흥취수펌프 검토'!$A$1:$AE$87"}</definedName>
    <definedName name="cnltn" localSheetId="2" hidden="1">{"'신흥취수펌프 검토'!$M$2","'신흥취수펌프 검토'!$A$1:$AE$87"}</definedName>
    <definedName name="cnltn" hidden="1">{"'신흥취수펌프 검토'!$M$2","'신흥취수펌프 검토'!$A$1:$AE$87"}</definedName>
    <definedName name="Coc_60" localSheetId="15" hidden="1">{"'Sheet1'!$L$16"}</definedName>
    <definedName name="Coc_60" localSheetId="12" hidden="1">{"'Sheet1'!$L$16"}</definedName>
    <definedName name="Coc_60" localSheetId="13" hidden="1">{"'Sheet1'!$L$16"}</definedName>
    <definedName name="Coc_60" localSheetId="14" hidden="1">{"'Sheet1'!$L$16"}</definedName>
    <definedName name="Coc_60" localSheetId="2" hidden="1">{"'Sheet1'!$L$16"}</definedName>
    <definedName name="Coc_60" hidden="1">{"'Sheet1'!$L$16"}</definedName>
    <definedName name="coccat" localSheetId="15" hidden="1">{"'Sheet1'!$L$16"}</definedName>
    <definedName name="coccat" localSheetId="12" hidden="1">{"'Sheet1'!$L$16"}</definedName>
    <definedName name="coccat" localSheetId="13" hidden="1">{"'Sheet1'!$L$16"}</definedName>
    <definedName name="coccat" localSheetId="14" hidden="1">{"'Sheet1'!$L$16"}</definedName>
    <definedName name="coccat" localSheetId="2" hidden="1">{"'Sheet1'!$L$16"}</definedName>
    <definedName name="coccat" hidden="1">{"'Sheet1'!$L$16"}</definedName>
    <definedName name="cocly" localSheetId="15" hidden="1">{"'Sheet1'!$L$16"}</definedName>
    <definedName name="cocly" localSheetId="12" hidden="1">{"'Sheet1'!$L$16"}</definedName>
    <definedName name="cocly" localSheetId="13" hidden="1">{"'Sheet1'!$L$16"}</definedName>
    <definedName name="cocly" localSheetId="14" hidden="1">{"'Sheet1'!$L$16"}</definedName>
    <definedName name="cocly" localSheetId="2" hidden="1">{"'Sheet1'!$L$16"}</definedName>
    <definedName name="cocly" hidden="1">{"'Sheet1'!$L$16"}</definedName>
    <definedName name="Code" localSheetId="1" hidden="1">#REF!</definedName>
    <definedName name="Code" localSheetId="7" hidden="1">#REF!</definedName>
    <definedName name="Code" localSheetId="2" hidden="1">#REF!</definedName>
    <definedName name="Code" localSheetId="4" hidden="1">#REF!</definedName>
    <definedName name="Code" localSheetId="3" hidden="1">#REF!</definedName>
    <definedName name="Code" hidden="1">#REF!</definedName>
    <definedName name="CODE_ID">"1.Xuong B2!$L$7:$L$116"</definedName>
    <definedName name="column" localSheetId="1" hidden="1">#REF!</definedName>
    <definedName name="column" localSheetId="7" hidden="1">#REF!</definedName>
    <definedName name="column" localSheetId="2" hidden="1">#REF!</definedName>
    <definedName name="column" localSheetId="4" hidden="1">#REF!</definedName>
    <definedName name="column" localSheetId="3" hidden="1">#REF!</definedName>
    <definedName name="column" hidden="1">#REF!</definedName>
    <definedName name="condition" localSheetId="15" hidden="1">{"'장비'!$A$3:$M$12"}</definedName>
    <definedName name="condition" localSheetId="12" hidden="1">{"'장비'!$A$3:$M$12"}</definedName>
    <definedName name="condition" localSheetId="13" hidden="1">{"'장비'!$A$3:$M$12"}</definedName>
    <definedName name="condition" localSheetId="14" hidden="1">{"'장비'!$A$3:$M$12"}</definedName>
    <definedName name="condition" localSheetId="2" hidden="1">{"'장비'!$A$3:$M$12"}</definedName>
    <definedName name="condition" hidden="1">{"'장비'!$A$3:$M$12"}</definedName>
    <definedName name="CONGPA1" localSheetId="15" hidden="1">{"'Sheet1'!$L$16"}</definedName>
    <definedName name="CONGPA1" localSheetId="12" hidden="1">{"'Sheet1'!$L$16"}</definedName>
    <definedName name="CONGPA1" localSheetId="13" hidden="1">{"'Sheet1'!$L$16"}</definedName>
    <definedName name="CONGPA1" localSheetId="14" hidden="1">{"'Sheet1'!$L$16"}</definedName>
    <definedName name="CONGPA1" localSheetId="2" hidden="1">{"'Sheet1'!$L$16"}</definedName>
    <definedName name="CONGPA1" localSheetId="3" hidden="1">{"'Sheet1'!$L$16"}</definedName>
    <definedName name="CONGPA1" hidden="1">{"'Sheet1'!$L$16"}</definedName>
    <definedName name="coping" localSheetId="2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coping" localSheetId="3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coping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copphathepviÎttung" localSheetId="15" hidden="1">{"'Sheet1'!$L$16"}</definedName>
    <definedName name="copphathepviÎttung" localSheetId="12" hidden="1">{"'Sheet1'!$L$16"}</definedName>
    <definedName name="copphathepviÎttung" localSheetId="13" hidden="1">{"'Sheet1'!$L$16"}</definedName>
    <definedName name="copphathepviÎttung" localSheetId="14" hidden="1">{"'Sheet1'!$L$16"}</definedName>
    <definedName name="copphathepviÎttung" localSheetId="2" hidden="1">{"'Sheet1'!$L$16"}</definedName>
    <definedName name="copphathepviÎttung" hidden="1">{"'Sheet1'!$L$16"}</definedName>
    <definedName name="CotLPTVT" hidden="1">#REF!</definedName>
    <definedName name="cotycap" localSheetId="15" hidden="1">{"'Sheet1'!$L$16"}</definedName>
    <definedName name="cotycap" localSheetId="12" hidden="1">{"'Sheet1'!$L$16"}</definedName>
    <definedName name="cotycap" localSheetId="13" hidden="1">{"'Sheet1'!$L$16"}</definedName>
    <definedName name="cotycap" localSheetId="14" hidden="1">{"'Sheet1'!$L$16"}</definedName>
    <definedName name="cotycap" localSheetId="2" hidden="1">{"'Sheet1'!$L$16"}</definedName>
    <definedName name="cotycap" localSheetId="3" hidden="1">{"'Sheet1'!$L$16"}</definedName>
    <definedName name="cotycap" hidden="1">{"'Sheet1'!$L$16"}</definedName>
    <definedName name="COVE" localSheetId="15" hidden="1">{"'Sheet1'!$L$16"}</definedName>
    <definedName name="COVE" localSheetId="12" hidden="1">{"'Sheet1'!$L$16"}</definedName>
    <definedName name="COVE" localSheetId="13" hidden="1">{"'Sheet1'!$L$16"}</definedName>
    <definedName name="COVE" localSheetId="14" hidden="1">{"'Sheet1'!$L$16"}</definedName>
    <definedName name="COVE" localSheetId="2" hidden="1">{"'Sheet1'!$L$16"}</definedName>
    <definedName name="COVE" hidden="1">{"'Sheet1'!$L$16"}</definedName>
    <definedName name="CP" localSheetId="1" hidden="1">#REF!</definedName>
    <definedName name="CP" localSheetId="7" hidden="1">#REF!</definedName>
    <definedName name="CP" localSheetId="2" hidden="1">#REF!</definedName>
    <definedName name="CP" localSheetId="4" hidden="1">#REF!</definedName>
    <definedName name="CP" localSheetId="3" hidden="1">#REF!</definedName>
    <definedName name="CP" hidden="1">#REF!</definedName>
    <definedName name="CPXD" localSheetId="15" hidden="1">{"'Sheet1'!$L$16"}</definedName>
    <definedName name="CPXD" localSheetId="12" hidden="1">{"'Sheet1'!$L$16"}</definedName>
    <definedName name="CPXD" localSheetId="13" hidden="1">{"'Sheet1'!$L$16"}</definedName>
    <definedName name="CPXD" localSheetId="14" hidden="1">{"'Sheet1'!$L$16"}</definedName>
    <definedName name="CPXD" localSheetId="2" hidden="1">{"'Sheet1'!$L$16"}</definedName>
    <definedName name="CPXD" localSheetId="3" hidden="1">{"'Sheet1'!$L$16"}</definedName>
    <definedName name="CPXD" hidden="1">{"'Sheet1'!$L$16"}</definedName>
    <definedName name="_xlnm.Criteria" localSheetId="15" hidden="1">{"'Sheet1'!$A$4:$M$21","'Sheet1'!$J$17:$K$19"}</definedName>
    <definedName name="_xlnm.Criteria" localSheetId="12" hidden="1">{"'Sheet1'!$A$4:$M$21","'Sheet1'!$J$17:$K$19"}</definedName>
    <definedName name="_xlnm.Criteria" localSheetId="13" hidden="1">{"'Sheet1'!$A$4:$M$21","'Sheet1'!$J$17:$K$19"}</definedName>
    <definedName name="_xlnm.Criteria" localSheetId="14" hidden="1">{"'Sheet1'!$A$4:$M$21","'Sheet1'!$J$17:$K$19"}</definedName>
    <definedName name="_xlnm.Criteria" localSheetId="2" hidden="1">{"'Sheet1'!$A$4:$M$21","'Sheet1'!$J$17:$K$19"}</definedName>
    <definedName name="_xlnm.Criteria" localSheetId="3" hidden="1">#REF!</definedName>
    <definedName name="_xlnm.Criteria" hidden="1">{"'Sheet1'!$A$4:$M$21","'Sheet1'!$J$17:$K$19"}</definedName>
    <definedName name="CSA" localSheetId="15" hidden="1">{"'Sheet1'!$L$16"}</definedName>
    <definedName name="CSA" localSheetId="12" hidden="1">{"'Sheet1'!$L$16"}</definedName>
    <definedName name="CSA" localSheetId="13" hidden="1">{"'Sheet1'!$L$16"}</definedName>
    <definedName name="CSA" localSheetId="14" hidden="1">{"'Sheet1'!$L$16"}</definedName>
    <definedName name="CSA" localSheetId="2" hidden="1">{"'Sheet1'!$L$16"}</definedName>
    <definedName name="CSA" hidden="1">{"'Sheet1'!$L$16"}</definedName>
    <definedName name="csac" localSheetId="15" hidden="1">{"'Sheet1'!$L$16"}</definedName>
    <definedName name="csac" localSheetId="12" hidden="1">{"'Sheet1'!$L$16"}</definedName>
    <definedName name="csac" localSheetId="13" hidden="1">{"'Sheet1'!$L$16"}</definedName>
    <definedName name="csac" localSheetId="14" hidden="1">{"'Sheet1'!$L$16"}</definedName>
    <definedName name="csac" localSheetId="2" hidden="1">{"'Sheet1'!$L$16"}</definedName>
    <definedName name="csac" hidden="1">{"'Sheet1'!$L$16"}</definedName>
    <definedName name="cscx" localSheetId="15" hidden="1">{"'Sheet1'!$L$16"}</definedName>
    <definedName name="cscx" localSheetId="12" hidden="1">{"'Sheet1'!$L$16"}</definedName>
    <definedName name="cscx" localSheetId="13" hidden="1">{"'Sheet1'!$L$16"}</definedName>
    <definedName name="cscx" localSheetId="14" hidden="1">{"'Sheet1'!$L$16"}</definedName>
    <definedName name="cscx" localSheetId="2" hidden="1">{"'Sheet1'!$L$16"}</definedName>
    <definedName name="cscx" localSheetId="3" hidden="1">{"'Sheet1'!$L$16"}</definedName>
    <definedName name="cscx" hidden="1">{"'Sheet1'!$L$16"}</definedName>
    <definedName name="css" localSheetId="15" hidden="1">{"'Sheet1'!$L$16"}</definedName>
    <definedName name="css" localSheetId="12" hidden="1">{"'Sheet1'!$L$16"}</definedName>
    <definedName name="css" localSheetId="13" hidden="1">{"'Sheet1'!$L$16"}</definedName>
    <definedName name="css" localSheetId="14" hidden="1">{"'Sheet1'!$L$16"}</definedName>
    <definedName name="css" localSheetId="2" hidden="1">{"'Sheet1'!$L$16"}</definedName>
    <definedName name="css" hidden="1">{"'Sheet1'!$L$16"}</definedName>
    <definedName name="csxxc" localSheetId="15" hidden="1">{"'Sheet1'!$L$16"}</definedName>
    <definedName name="csxxc" localSheetId="12" hidden="1">{"'Sheet1'!$L$16"}</definedName>
    <definedName name="csxxc" localSheetId="13" hidden="1">{"'Sheet1'!$L$16"}</definedName>
    <definedName name="csxxc" localSheetId="14" hidden="1">{"'Sheet1'!$L$16"}</definedName>
    <definedName name="csxxc" localSheetId="2" hidden="1">{"'Sheet1'!$L$16"}</definedName>
    <definedName name="csxxc" localSheetId="3" hidden="1">{"'Sheet1'!$L$16"}</definedName>
    <definedName name="csxxc" hidden="1">{"'Sheet1'!$L$16"}</definedName>
    <definedName name="ct" localSheetId="15" hidden="1">{"'Sheet1'!$L$16"}</definedName>
    <definedName name="ct" localSheetId="12" hidden="1">{"'Sheet1'!$L$16"}</definedName>
    <definedName name="ct" localSheetId="13" hidden="1">{"'Sheet1'!$L$16"}</definedName>
    <definedName name="ct" localSheetId="14" hidden="1">{"'Sheet1'!$L$16"}</definedName>
    <definedName name="ct" localSheetId="2" hidden="1">{"'Sheet1'!$L$16"}</definedName>
    <definedName name="ct" hidden="1">{"'Sheet1'!$L$16"}</definedName>
    <definedName name="ctbbt" localSheetId="15" hidden="1">{"'Sheet1'!$L$16"}</definedName>
    <definedName name="ctbbt" localSheetId="12" hidden="1">{"'Sheet1'!$L$16"}</definedName>
    <definedName name="ctbbt" localSheetId="13" hidden="1">{"'Sheet1'!$L$16"}</definedName>
    <definedName name="ctbbt" localSheetId="14" hidden="1">{"'Sheet1'!$L$16"}</definedName>
    <definedName name="ctbbt" localSheetId="2" hidden="1">{"'Sheet1'!$L$16"}</definedName>
    <definedName name="ctbbt" localSheetId="3" hidden="1">{"'Sheet1'!$L$16"}</definedName>
    <definedName name="ctbbt" hidden="1">{"'Sheet1'!$L$16"}</definedName>
    <definedName name="CTCT1" localSheetId="15" hidden="1">{"'Sheet1'!$L$16"}</definedName>
    <definedName name="CTCT1" localSheetId="12" hidden="1">{"'Sheet1'!$L$16"}</definedName>
    <definedName name="CTCT1" localSheetId="13" hidden="1">{"'Sheet1'!$L$16"}</definedName>
    <definedName name="CTCT1" localSheetId="14" hidden="1">{"'Sheet1'!$L$16"}</definedName>
    <definedName name="CTCT1" localSheetId="2" hidden="1">{"'Sheet1'!$L$16"}</definedName>
    <definedName name="CTCT1" localSheetId="3" hidden="1">{"'Sheet1'!$L$16"}</definedName>
    <definedName name="CTCT1" hidden="1">{"'Sheet1'!$L$16"}</definedName>
    <definedName name="ctct2" localSheetId="15" hidden="1">{"'Sheet1'!$L$16"}</definedName>
    <definedName name="ctct2" localSheetId="12" hidden="1">{"'Sheet1'!$L$16"}</definedName>
    <definedName name="ctct2" localSheetId="13" hidden="1">{"'Sheet1'!$L$16"}</definedName>
    <definedName name="ctct2" localSheetId="14" hidden="1">{"'Sheet1'!$L$16"}</definedName>
    <definedName name="ctct2" localSheetId="2" hidden="1">{"'Sheet1'!$L$16"}</definedName>
    <definedName name="ctct2" hidden="1">{"'Sheet1'!$L$16"}</definedName>
    <definedName name="ctieu" localSheetId="15" hidden="1">{"'Sheet1'!$L$16"}</definedName>
    <definedName name="ctieu" localSheetId="12" hidden="1">{"'Sheet1'!$L$16"}</definedName>
    <definedName name="ctieu" localSheetId="13" hidden="1">{"'Sheet1'!$L$16"}</definedName>
    <definedName name="ctieu" localSheetId="14" hidden="1">{"'Sheet1'!$L$16"}</definedName>
    <definedName name="ctieu" localSheetId="2" hidden="1">{"'Sheet1'!$L$16"}</definedName>
    <definedName name="ctieu" hidden="1">{"'Sheet1'!$L$16"}</definedName>
    <definedName name="cung" localSheetId="15" hidden="1">{"'Sheet1'!$L$16"}</definedName>
    <definedName name="cung" localSheetId="12" hidden="1">{"'Sheet1'!$L$16"}</definedName>
    <definedName name="cung" localSheetId="13" hidden="1">{"'Sheet1'!$L$16"}</definedName>
    <definedName name="cung" localSheetId="14" hidden="1">{"'Sheet1'!$L$16"}</definedName>
    <definedName name="cung" localSheetId="2" hidden="1">{"'Sheet1'!$L$16"}</definedName>
    <definedName name="cung" localSheetId="3" hidden="1">{"'Sheet1'!$L$16"}</definedName>
    <definedName name="cung" hidden="1">{"'Sheet1'!$L$16"}</definedName>
    <definedName name="cuong" localSheetId="15" hidden="1">{"'Sheet1'!$L$16"}</definedName>
    <definedName name="cuong" localSheetId="12" hidden="1">{"'Sheet1'!$L$16"}</definedName>
    <definedName name="cuong" localSheetId="13" hidden="1">{"'Sheet1'!$L$16"}</definedName>
    <definedName name="cuong" localSheetId="14" hidden="1">{"'Sheet1'!$L$16"}</definedName>
    <definedName name="cuong" localSheetId="2" hidden="1">{"'Sheet1'!$L$16"}</definedName>
    <definedName name="cuong" localSheetId="3" hidden="1">{"'Sheet1'!$L$16"}</definedName>
    <definedName name="cuong" hidden="1">{"'Sheet1'!$L$16"}</definedName>
    <definedName name="cv" localSheetId="15" hidden="1">{"'Sheet1'!$L$16"}</definedName>
    <definedName name="cv" localSheetId="12" hidden="1">{"'Sheet1'!$L$16"}</definedName>
    <definedName name="cv" localSheetId="13" hidden="1">{"'Sheet1'!$L$16"}</definedName>
    <definedName name="cv" localSheetId="14" hidden="1">{"'Sheet1'!$L$16"}</definedName>
    <definedName name="cv" localSheetId="2" hidden="1">{"'Sheet1'!$L$16"}</definedName>
    <definedName name="cv" hidden="1">{"'Sheet1'!$L$16"}</definedName>
    <definedName name="cvfr" localSheetId="15" hidden="1">{"'Sheet1'!$L$16"}</definedName>
    <definedName name="cvfr" localSheetId="12" hidden="1">{"'Sheet1'!$L$16"}</definedName>
    <definedName name="cvfr" localSheetId="13" hidden="1">{"'Sheet1'!$L$16"}</definedName>
    <definedName name="cvfr" localSheetId="14" hidden="1">{"'Sheet1'!$L$16"}</definedName>
    <definedName name="cvfr" localSheetId="2" hidden="1">{"'Sheet1'!$L$16"}</definedName>
    <definedName name="cvfr" hidden="1">{"'Sheet1'!$L$16"}</definedName>
    <definedName name="cxbxn" localSheetId="15" hidden="1">{"'Sheet1'!$L$16"}</definedName>
    <definedName name="cxbxn" localSheetId="12" hidden="1">{"'Sheet1'!$L$16"}</definedName>
    <definedName name="cxbxn" localSheetId="13" hidden="1">{"'Sheet1'!$L$16"}</definedName>
    <definedName name="cxbxn" localSheetId="14" hidden="1">{"'Sheet1'!$L$16"}</definedName>
    <definedName name="cxbxn" localSheetId="2" hidden="1">{"'Sheet1'!$L$16"}</definedName>
    <definedName name="cxbxn" hidden="1">{"'Sheet1'!$L$16"}</definedName>
    <definedName name="cxsxs" localSheetId="15" hidden="1">{"'Sheet1'!$L$16"}</definedName>
    <definedName name="cxsxs" localSheetId="12" hidden="1">{"'Sheet1'!$L$16"}</definedName>
    <definedName name="cxsxs" localSheetId="13" hidden="1">{"'Sheet1'!$L$16"}</definedName>
    <definedName name="cxsxs" localSheetId="14" hidden="1">{"'Sheet1'!$L$16"}</definedName>
    <definedName name="cxsxs" localSheetId="2" hidden="1">{"'Sheet1'!$L$16"}</definedName>
    <definedName name="cxsxs" localSheetId="3" hidden="1">{"'Sheet1'!$L$16"}</definedName>
    <definedName name="cxsxs" hidden="1">{"'Sheet1'!$L$16"}</definedName>
    <definedName name="cxvv" localSheetId="15" hidden="1">{"'Sheet1'!$L$16"}</definedName>
    <definedName name="cxvv" localSheetId="12" hidden="1">{"'Sheet1'!$L$16"}</definedName>
    <definedName name="cxvv" localSheetId="13" hidden="1">{"'Sheet1'!$L$16"}</definedName>
    <definedName name="cxvv" localSheetId="14" hidden="1">{"'Sheet1'!$L$16"}</definedName>
    <definedName name="cxvv" localSheetId="2" hidden="1">{"'Sheet1'!$L$16"}</definedName>
    <definedName name="cxvv" hidden="1">{"'Sheet1'!$L$16"}</definedName>
    <definedName name="cxxacazc" localSheetId="15" hidden="1">{"'Sheet1'!$L$16"}</definedName>
    <definedName name="cxxacazc" localSheetId="12" hidden="1">{"'Sheet1'!$L$16"}</definedName>
    <definedName name="cxxacazc" localSheetId="13" hidden="1">{"'Sheet1'!$L$16"}</definedName>
    <definedName name="cxxacazc" localSheetId="14" hidden="1">{"'Sheet1'!$L$16"}</definedName>
    <definedName name="cxxacazc" localSheetId="2" hidden="1">{"'Sheet1'!$L$16"}</definedName>
    <definedName name="cxxacazc" localSheetId="3" hidden="1">{"'Sheet1'!$L$16"}</definedName>
    <definedName name="cxxacazc" hidden="1">{"'Sheet1'!$L$16"}</definedName>
    <definedName name="Chart3" localSheetId="15" hidden="1">{"'Sheet1'!$L$16"}</definedName>
    <definedName name="Chart3" localSheetId="12" hidden="1">{"'Sheet1'!$L$16"}</definedName>
    <definedName name="Chart3" localSheetId="13" hidden="1">{"'Sheet1'!$L$16"}</definedName>
    <definedName name="Chart3" localSheetId="14" hidden="1">{"'Sheet1'!$L$16"}</definedName>
    <definedName name="Chart3" localSheetId="2" hidden="1">{"'Sheet1'!$L$16"}</definedName>
    <definedName name="Chart3" hidden="1">{"'Sheet1'!$L$16"}</definedName>
    <definedName name="chietchai2" localSheetId="15" hidden="1">{"'Sheet1'!$L$16"}</definedName>
    <definedName name="chietchai2" localSheetId="12" hidden="1">{"'Sheet1'!$L$16"}</definedName>
    <definedName name="chietchai2" localSheetId="13" hidden="1">{"'Sheet1'!$L$16"}</definedName>
    <definedName name="chietchai2" localSheetId="14" hidden="1">{"'Sheet1'!$L$16"}</definedName>
    <definedName name="chietchai2" localSheetId="2" hidden="1">{"'Sheet1'!$L$16"}</definedName>
    <definedName name="chietchai2" localSheetId="3" hidden="1">{"'Sheet1'!$L$16"}</definedName>
    <definedName name="chietchai2" hidden="1">{"'Sheet1'!$L$16"}</definedName>
    <definedName name="chilk" localSheetId="15" hidden="1">{"'Sheet1'!$L$16"}</definedName>
    <definedName name="chilk" localSheetId="12" hidden="1">{"'Sheet1'!$L$16"}</definedName>
    <definedName name="chilk" localSheetId="13" hidden="1">{"'Sheet1'!$L$16"}</definedName>
    <definedName name="chilk" localSheetId="14" hidden="1">{"'Sheet1'!$L$16"}</definedName>
    <definedName name="chilk" localSheetId="2" hidden="1">{"'Sheet1'!$L$16"}</definedName>
    <definedName name="chilk" hidden="1">{"'Sheet1'!$L$16"}</definedName>
    <definedName name="chitietbgiang2" localSheetId="15" hidden="1">{"'Sheet1'!$L$16"}</definedName>
    <definedName name="chitietbgiang2" localSheetId="12" hidden="1">{"'Sheet1'!$L$16"}</definedName>
    <definedName name="chitietbgiang2" localSheetId="13" hidden="1">{"'Sheet1'!$L$16"}</definedName>
    <definedName name="chitietbgiang2" localSheetId="14" hidden="1">{"'Sheet1'!$L$16"}</definedName>
    <definedName name="chitietbgiang2" localSheetId="2" hidden="1">{"'Sheet1'!$L$16"}</definedName>
    <definedName name="chitietbgiang2" localSheetId="3" hidden="1">{"'Sheet1'!$L$16"}</definedName>
    <definedName name="chitietbgiang2" hidden="1">{"'Sheet1'!$L$16"}</definedName>
    <definedName name="chl" localSheetId="15" hidden="1">{"'Sheet1'!$L$16"}</definedName>
    <definedName name="chl" localSheetId="12" hidden="1">{"'Sheet1'!$L$16"}</definedName>
    <definedName name="chl" localSheetId="13" hidden="1">{"'Sheet1'!$L$16"}</definedName>
    <definedName name="chl" localSheetId="14" hidden="1">{"'Sheet1'!$L$16"}</definedName>
    <definedName name="chl" localSheetId="2" hidden="1">{"'Sheet1'!$L$16"}</definedName>
    <definedName name="chl" hidden="1">{"'Sheet1'!$L$16"}</definedName>
    <definedName name="cho" localSheetId="1" hidden="1">IF(LEFT(OFFSET([0]!Acell,0,-6),1)="1",dVTu_Name,IF(LEFT(OFFSET([0]!Acell,0,-6),1)="2",dNCong_Name,dCMay_Name))</definedName>
    <definedName name="cho" localSheetId="15" hidden="1">IF(LEFT(OFFSET([0]!Acell,0,-6),1)="1",dVTu_Name,IF(LEFT(OFFSET([0]!Acell,0,-6),1)="2",dNCong_Name,dCMay_Name))</definedName>
    <definedName name="cho" localSheetId="8" hidden="1">IF(LEFT(OFFSET([0]!Acell,0,-6),1)="1",dVTu_Name,IF(LEFT(OFFSET([0]!Acell,0,-6),1)="2",dNCong_Name,dCMay_Name))</definedName>
    <definedName name="cho" localSheetId="10" hidden="1">IF(LEFT(OFFSET([0]!Acell,0,-6),1)="1",dVTu_Name,IF(LEFT(OFFSET([0]!Acell,0,-6),1)="2",dNCong_Name,dCMay_Name))</definedName>
    <definedName name="cho" localSheetId="11" hidden="1">IF(LEFT(OFFSET([0]!Acell,0,-6),1)="1",dVTu_Name,IF(LEFT(OFFSET([0]!Acell,0,-6),1)="2",dNCong_Name,dCMay_Name))</definedName>
    <definedName name="cho" localSheetId="12" hidden="1">IF(LEFT(OFFSET([0]!Acell,0,-6),1)="1",dVTu_Name,IF(LEFT(OFFSET([0]!Acell,0,-6),1)="2",dNCong_Name,dCMay_Name))</definedName>
    <definedName name="cho" localSheetId="13" hidden="1">IF(LEFT(OFFSET([0]!Acell,0,-6),1)="1",dVTu_Name,IF(LEFT(OFFSET([0]!Acell,0,-6),1)="2",dNCong_Name,dCMay_Name))</definedName>
    <definedName name="cho" localSheetId="14" hidden="1">IF(LEFT(OFFSET([0]!Acell,0,-6),1)="1",dVTu_Name,IF(LEFT(OFFSET([0]!Acell,0,-6),1)="2",dNCong_Name,dCMay_Name))</definedName>
    <definedName name="cho" localSheetId="7" hidden="1">IF(LEFT(OFFSET([0]!Acell,0,-6),1)="1",dVTu_Name,IF(LEFT(OFFSET([0]!Acell,0,-6),1)="2",dNCong_Name,dCMay_Name))</definedName>
    <definedName name="cho" localSheetId="2" hidden="1">IF(LEFT(OFFSET(Acell,0,-6),1)="1",dVTu_Name,IF(LEFT(OFFSET(Acell,0,-6),1)="2",dNCong_Name,dCMay_Name))</definedName>
    <definedName name="cho" localSheetId="4" hidden="1">IF(LEFT(OFFSET([0]!Acell,0,-6),1)="1",dVTu_Name,IF(LEFT(OFFSET([0]!Acell,0,-6),1)="2",dNCong_Name,dCMay_Name))</definedName>
    <definedName name="cho" localSheetId="5" hidden="1">IF(LEFT(OFFSET([0]!Acell,0,-6),1)="1",dVTu_Name,IF(LEFT(OFFSET([0]!Acell,0,-6),1)="2",dNCong_Name,dCMay_Name))</definedName>
    <definedName name="CHO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" hidden="1">IF(LEFT(OFFSET(Acell,0,-6),1)="1",dVTu_Name,IF(LEFT(OFFSET(Acell,0,-6),1)="2",dNCong_Name,dCMay_Name))</definedName>
    <definedName name="CHO.J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.J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.J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J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J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J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JU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JU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JU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sd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sd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sd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t3" localSheetId="15" hidden="1">{"'Sheet1'!$L$16"}</definedName>
    <definedName name="chot3" localSheetId="12" hidden="1">{"'Sheet1'!$L$16"}</definedName>
    <definedName name="chot3" localSheetId="13" hidden="1">{"'Sheet1'!$L$16"}</definedName>
    <definedName name="chot3" localSheetId="14" hidden="1">{"'Sheet1'!$L$16"}</definedName>
    <definedName name="chot3" localSheetId="2" hidden="1">{"'Sheet1'!$L$16"}</definedName>
    <definedName name="chot3" localSheetId="3" hidden="1">{"'Sheet1'!$L$16"}</definedName>
    <definedName name="chot3" hidden="1">{"'Sheet1'!$L$16"}</definedName>
    <definedName name="chottda" localSheetId="15" hidden="1">{"'Sheet1'!$L$16"}</definedName>
    <definedName name="chottda" localSheetId="12" hidden="1">{"'Sheet1'!$L$16"}</definedName>
    <definedName name="chottda" localSheetId="13" hidden="1">{"'Sheet1'!$L$16"}</definedName>
    <definedName name="chottda" localSheetId="14" hidden="1">{"'Sheet1'!$L$16"}</definedName>
    <definedName name="chottda" localSheetId="2" hidden="1">{"'Sheet1'!$L$16"}</definedName>
    <definedName name="chottda" localSheetId="3" hidden="1">{"'Sheet1'!$L$16"}</definedName>
    <definedName name="chottda" hidden="1">{"'Sheet1'!$L$16"}</definedName>
    <definedName name="chuyen" localSheetId="15" hidden="1">{"'Sheet1'!$L$16"}</definedName>
    <definedName name="chuyen" localSheetId="12" hidden="1">{"'Sheet1'!$L$16"}</definedName>
    <definedName name="chuyen" localSheetId="13" hidden="1">{"'Sheet1'!$L$16"}</definedName>
    <definedName name="chuyen" localSheetId="14" hidden="1">{"'Sheet1'!$L$16"}</definedName>
    <definedName name="chuyen" localSheetId="2" hidden="1">{"'Sheet1'!$L$16"}</definedName>
    <definedName name="chuyen" localSheetId="3" hidden="1">{"'Sheet1'!$L$16"}</definedName>
    <definedName name="chuyen" hidden="1">{"'Sheet1'!$L$16"}</definedName>
    <definedName name="d" localSheetId="15" hidden="1">{"'Sheet1'!$L$16"}</definedName>
    <definedName name="d" localSheetId="12" hidden="1">{"'Sheet1'!$L$16"}</definedName>
    <definedName name="d" localSheetId="13" hidden="1">{"'Sheet1'!$L$16"}</definedName>
    <definedName name="d" localSheetId="14" hidden="1">{"'Sheet1'!$L$16"}</definedName>
    <definedName name="d" localSheetId="2" hidden="1">{"'Sheet1'!$L$16"}</definedName>
    <definedName name="d" localSheetId="3" hidden="1">#REF!</definedName>
    <definedName name="d" hidden="1">{"'Sheet1'!$L$16"}</definedName>
    <definedName name="Ð" localSheetId="15" hidden="1">{"'Sheet1'!$L$16"}</definedName>
    <definedName name="Ð" localSheetId="12" hidden="1">{"'Sheet1'!$L$16"}</definedName>
    <definedName name="Ð" localSheetId="13" hidden="1">{"'Sheet1'!$L$16"}</definedName>
    <definedName name="Ð" localSheetId="14" hidden="1">{"'Sheet1'!$L$16"}</definedName>
    <definedName name="Ð" localSheetId="2" hidden="1">{"'Sheet1'!$L$16"}</definedName>
    <definedName name="Ð" localSheetId="3" hidden="1">{"'Sheet1'!$L$16"}</definedName>
    <definedName name="Ð" hidden="1">{"'Sheet1'!$L$16"}</definedName>
    <definedName name="d¸" localSheetId="15" hidden="1">{"'Sheet1'!$L$16"}</definedName>
    <definedName name="d¸" localSheetId="12" hidden="1">{"'Sheet1'!$L$16"}</definedName>
    <definedName name="d¸" localSheetId="13" hidden="1">{"'Sheet1'!$L$16"}</definedName>
    <definedName name="d¸" localSheetId="14" hidden="1">{"'Sheet1'!$L$16"}</definedName>
    <definedName name="d¸" localSheetId="2" hidden="1">{"'Sheet1'!$L$16"}</definedName>
    <definedName name="d¸" hidden="1">{"'Sheet1'!$L$16"}</definedName>
    <definedName name="D1D" localSheetId="15" hidden="1">{"'Sheet1'!$L$16"}</definedName>
    <definedName name="D1D" localSheetId="12" hidden="1">{"'Sheet1'!$L$16"}</definedName>
    <definedName name="D1D" localSheetId="13" hidden="1">{"'Sheet1'!$L$16"}</definedName>
    <definedName name="D1D" localSheetId="14" hidden="1">{"'Sheet1'!$L$16"}</definedName>
    <definedName name="D1D" localSheetId="2" hidden="1">{"'Sheet1'!$L$16"}</definedName>
    <definedName name="D1D" hidden="1">{"'Sheet1'!$L$16"}</definedName>
    <definedName name="D3D" localSheetId="15" hidden="1">{"'Sheet1'!$L$16"}</definedName>
    <definedName name="D3D" localSheetId="12" hidden="1">{"'Sheet1'!$L$16"}</definedName>
    <definedName name="D3D" localSheetId="13" hidden="1">{"'Sheet1'!$L$16"}</definedName>
    <definedName name="D3D" localSheetId="14" hidden="1">{"'Sheet1'!$L$16"}</definedName>
    <definedName name="D3D" localSheetId="2" hidden="1">{"'Sheet1'!$L$16"}</definedName>
    <definedName name="D3D" hidden="1">{"'Sheet1'!$L$16"}</definedName>
    <definedName name="da" localSheetId="15" hidden="1">{"'Sheet1'!$L$16"}</definedName>
    <definedName name="da" localSheetId="12" hidden="1">{"'Sheet1'!$L$16"}</definedName>
    <definedName name="da" localSheetId="13" hidden="1">{"'Sheet1'!$L$16"}</definedName>
    <definedName name="da" localSheetId="14" hidden="1">{"'Sheet1'!$L$16"}</definedName>
    <definedName name="da" localSheetId="2" hidden="1">{"'Sheet1'!$L$16"}</definedName>
    <definedName name="da" localSheetId="3" hidden="1">{"'Sheet1'!$L$16"}</definedName>
    <definedName name="da" hidden="1">{"'Sheet1'!$L$16"}</definedName>
    <definedName name="dà" localSheetId="15" hidden="1">{"'Sheet1'!$L$16"}</definedName>
    <definedName name="dà" localSheetId="12" hidden="1">{"'Sheet1'!$L$16"}</definedName>
    <definedName name="dà" localSheetId="13" hidden="1">{"'Sheet1'!$L$16"}</definedName>
    <definedName name="dà" localSheetId="14" hidden="1">{"'Sheet1'!$L$16"}</definedName>
    <definedName name="dà" localSheetId="2" hidden="1">{"'Sheet1'!$L$16"}</definedName>
    <definedName name="dà" localSheetId="3" hidden="1">{"'Sheet1'!$L$16"}</definedName>
    <definedName name="dà" hidden="1">{"'Sheet1'!$L$16"}</definedName>
    <definedName name="DADASDSADSA" localSheetId="15" hidden="1">{"'Sheet1'!$L$16"}</definedName>
    <definedName name="DADASDSADSA" localSheetId="12" hidden="1">{"'Sheet1'!$L$16"}</definedName>
    <definedName name="DADASDSADSA" localSheetId="13" hidden="1">{"'Sheet1'!$L$16"}</definedName>
    <definedName name="DADASDSADSA" localSheetId="14" hidden="1">{"'Sheet1'!$L$16"}</definedName>
    <definedName name="DADASDSADSA" localSheetId="2" hidden="1">{"'Sheet1'!$L$16"}</definedName>
    <definedName name="DADASDSADSA" hidden="1">{"'Sheet1'!$L$16"}</definedName>
    <definedName name="daDSD" localSheetId="15" hidden="1">{"'Sheet1'!$L$16"}</definedName>
    <definedName name="daDSD" localSheetId="12" hidden="1">{"'Sheet1'!$L$16"}</definedName>
    <definedName name="daDSD" localSheetId="13" hidden="1">{"'Sheet1'!$L$16"}</definedName>
    <definedName name="daDSD" localSheetId="14" hidden="1">{"'Sheet1'!$L$16"}</definedName>
    <definedName name="daDSD" localSheetId="2" hidden="1">{"'Sheet1'!$L$16"}</definedName>
    <definedName name="daDSD" localSheetId="3" hidden="1">{"'Sheet1'!$L$16"}</definedName>
    <definedName name="daDSD" hidden="1">{"'Sheet1'!$L$16"}</definedName>
    <definedName name="dafasfs" hidden="1">#REF!</definedName>
    <definedName name="DAMMONG" localSheetId="15" hidden="1">{"'Sheet1'!$L$16"}</definedName>
    <definedName name="DAMMONG" localSheetId="12" hidden="1">{"'Sheet1'!$L$16"}</definedName>
    <definedName name="DAMMONG" localSheetId="13" hidden="1">{"'Sheet1'!$L$16"}</definedName>
    <definedName name="DAMMONG" localSheetId="14" hidden="1">{"'Sheet1'!$L$16"}</definedName>
    <definedName name="DAMMONG" localSheetId="2" hidden="1">{"'Sheet1'!$L$16"}</definedName>
    <definedName name="DAMMONG" localSheetId="3" hidden="1">{"'Sheet1'!$L$16"}</definedName>
    <definedName name="DAMMONG" hidden="1">{"'Sheet1'!$L$16"}</definedName>
    <definedName name="dang" localSheetId="15" hidden="1">{"'Sheet1'!$L$16"}</definedName>
    <definedName name="dang" localSheetId="12" hidden="1">{"'Sheet1'!$L$16"}</definedName>
    <definedName name="dang" localSheetId="13" hidden="1">{"'Sheet1'!$L$16"}</definedName>
    <definedName name="dang" localSheetId="14" hidden="1">{"'Sheet1'!$L$16"}</definedName>
    <definedName name="dang" localSheetId="2" hidden="1">{"'Sheet1'!$L$16"}</definedName>
    <definedName name="dang" localSheetId="3" hidden="1">{"'Sheet1'!$L$16"}</definedName>
    <definedName name="dang" hidden="1">{"'Sheet1'!$L$16"}</definedName>
    <definedName name="dao" localSheetId="15" hidden="1">{"'Sheet1'!$L$16"}</definedName>
    <definedName name="dao" localSheetId="12" hidden="1">{"'Sheet1'!$L$16"}</definedName>
    <definedName name="dao" localSheetId="13" hidden="1">{"'Sheet1'!$L$16"}</definedName>
    <definedName name="dao" localSheetId="14" hidden="1">{"'Sheet1'!$L$16"}</definedName>
    <definedName name="dao" localSheetId="2" hidden="1">{"'Sheet1'!$L$16"}</definedName>
    <definedName name="dao" localSheetId="3" hidden="1">{"'Sheet1'!$L$16"}</definedName>
    <definedName name="dao" hidden="1">{"'Sheet1'!$L$16"}</definedName>
    <definedName name="daomuong" localSheetId="15" hidden="1">{"'Sheet1'!$L$16"}</definedName>
    <definedName name="daomuong" localSheetId="12" hidden="1">{"'Sheet1'!$L$16"}</definedName>
    <definedName name="daomuong" localSheetId="13" hidden="1">{"'Sheet1'!$L$16"}</definedName>
    <definedName name="daomuong" localSheetId="14" hidden="1">{"'Sheet1'!$L$16"}</definedName>
    <definedName name="daomuong" localSheetId="2" hidden="1">{"'Sheet1'!$L$16"}</definedName>
    <definedName name="daomuong" hidden="1">{"'Sheet1'!$L$16"}</definedName>
    <definedName name="das" localSheetId="15" hidden="1">{"'Sheet1'!$L$16"}</definedName>
    <definedName name="das" localSheetId="12" hidden="1">{"'Sheet1'!$L$16"}</definedName>
    <definedName name="das" localSheetId="13" hidden="1">{"'Sheet1'!$L$16"}</definedName>
    <definedName name="das" localSheetId="14" hidden="1">{"'Sheet1'!$L$16"}</definedName>
    <definedName name="das" localSheetId="2" hidden="1">{"'Sheet1'!$L$16"}</definedName>
    <definedName name="das" localSheetId="3" hidden="1">{"'Sheet1'!$L$16"}</definedName>
    <definedName name="das" hidden="1">{"'Sheet1'!$L$16"}</definedName>
    <definedName name="DASDSADADS" localSheetId="15" hidden="1">{"'Sheet1'!$L$16"}</definedName>
    <definedName name="DASDSADADS" localSheetId="12" hidden="1">{"'Sheet1'!$L$16"}</definedName>
    <definedName name="DASDSADADS" localSheetId="13" hidden="1">{"'Sheet1'!$L$16"}</definedName>
    <definedName name="DASDSADADS" localSheetId="14" hidden="1">{"'Sheet1'!$L$16"}</definedName>
    <definedName name="DASDSADADS" localSheetId="2" hidden="1">{"'Sheet1'!$L$16"}</definedName>
    <definedName name="DASDSADADS" hidden="1">{"'Sheet1'!$L$16"}</definedName>
    <definedName name="DASDSADAS" localSheetId="15" hidden="1">{"'Sheet1'!$L$16"}</definedName>
    <definedName name="DASDSADAS" localSheetId="12" hidden="1">{"'Sheet1'!$L$16"}</definedName>
    <definedName name="DASDSADAS" localSheetId="13" hidden="1">{"'Sheet1'!$L$16"}</definedName>
    <definedName name="DASDSADAS" localSheetId="14" hidden="1">{"'Sheet1'!$L$16"}</definedName>
    <definedName name="DASDSADAS" localSheetId="2" hidden="1">{"'Sheet1'!$L$16"}</definedName>
    <definedName name="DASDSADAS" hidden="1">{"'Sheet1'!$L$16"}</definedName>
    <definedName name="dase" localSheetId="2" hidden="1">{#N/A,#N/A,FALSE,"CCTV"}</definedName>
    <definedName name="dase" localSheetId="3" hidden="1">{#N/A,#N/A,FALSE,"CCTV"}</definedName>
    <definedName name="dase" hidden="1">{#N/A,#N/A,FALSE,"CCTV"}</definedName>
    <definedName name="dat" localSheetId="2" hidden="1">{#N/A,#N/A,FALSE,"Sheet1"}</definedName>
    <definedName name="dat" localSheetId="3" hidden="1">{#N/A,#N/A,FALSE,"Sheet1"}</definedName>
    <definedName name="dat" hidden="1">{#N/A,#N/A,FALSE,"Sheet1"}</definedName>
    <definedName name="data1" localSheetId="1" hidden="1">#REF!</definedName>
    <definedName name="data1" localSheetId="7" hidden="1">#REF!</definedName>
    <definedName name="data1" localSheetId="2" hidden="1">#REF!</definedName>
    <definedName name="data1" localSheetId="4" hidden="1">#REF!</definedName>
    <definedName name="data1" localSheetId="3" hidden="1">#REF!</definedName>
    <definedName name="data1" hidden="1">#REF!</definedName>
    <definedName name="data2" localSheetId="1" hidden="1">#REF!</definedName>
    <definedName name="data2" localSheetId="7" hidden="1">#REF!</definedName>
    <definedName name="data2" localSheetId="2" hidden="1">#REF!</definedName>
    <definedName name="data2" localSheetId="4" hidden="1">#REF!</definedName>
    <definedName name="data2" localSheetId="3" hidden="1">#REF!</definedName>
    <definedName name="data2" hidden="1">#REF!</definedName>
    <definedName name="data3" localSheetId="1" hidden="1">#REF!</definedName>
    <definedName name="data3" localSheetId="7" hidden="1">#REF!</definedName>
    <definedName name="data3" localSheetId="2" hidden="1">#REF!</definedName>
    <definedName name="data3" localSheetId="4" hidden="1">#REF!</definedName>
    <definedName name="data3" localSheetId="3" hidden="1">#REF!</definedName>
    <definedName name="data3" hidden="1">#REF!</definedName>
    <definedName name="_xlnm.Database" localSheetId="1" hidden="1">#REF!</definedName>
    <definedName name="_xlnm.Database" localSheetId="7" hidden="1">#REF!</definedName>
    <definedName name="_xlnm.Database" localSheetId="2" hidden="1">#REF!</definedName>
    <definedName name="_xlnm.Database" localSheetId="4" hidden="1">#REF!</definedName>
    <definedName name="_xlnm.Database" localSheetId="3" hidden="1">#REF!</definedName>
    <definedName name="_xlnm.Database" hidden="1">#REF!</definedName>
    <definedName name="datct" localSheetId="15" hidden="1">{"'Sheet1'!$L$16"}</definedName>
    <definedName name="datct" localSheetId="12" hidden="1">{"'Sheet1'!$L$16"}</definedName>
    <definedName name="datct" localSheetId="13" hidden="1">{"'Sheet1'!$L$16"}</definedName>
    <definedName name="datct" localSheetId="14" hidden="1">{"'Sheet1'!$L$16"}</definedName>
    <definedName name="datct" localSheetId="2" hidden="1">{"'Sheet1'!$L$16"}</definedName>
    <definedName name="datct" hidden="1">{"'Sheet1'!$L$16"}</definedName>
    <definedName name="dc" localSheetId="15" hidden="1">{"'Sheet1'!$L$16"}</definedName>
    <definedName name="dc" localSheetId="12" hidden="1">{"'Sheet1'!$L$16"}</definedName>
    <definedName name="dc" localSheetId="13" hidden="1">{"'Sheet1'!$L$16"}</definedName>
    <definedName name="dc" localSheetId="14" hidden="1">{"'Sheet1'!$L$16"}</definedName>
    <definedName name="dc" localSheetId="2" hidden="1">{"'Sheet1'!$L$16"}</definedName>
    <definedName name="dc" localSheetId="3" hidden="1">{"'Sheet1'!$L$16"}</definedName>
    <definedName name="dc" hidden="1">{"'Sheet1'!$L$16"}</definedName>
    <definedName name="dcdxsz" localSheetId="15" hidden="1">{"'Sheet1'!$L$16"}</definedName>
    <definedName name="dcdxsz" localSheetId="12" hidden="1">{"'Sheet1'!$L$16"}</definedName>
    <definedName name="dcdxsz" localSheetId="13" hidden="1">{"'Sheet1'!$L$16"}</definedName>
    <definedName name="dcdxsz" localSheetId="14" hidden="1">{"'Sheet1'!$L$16"}</definedName>
    <definedName name="dcdxsz" localSheetId="2" hidden="1">{"'Sheet1'!$L$16"}</definedName>
    <definedName name="dcdxsz" localSheetId="3" hidden="1">{"'Sheet1'!$L$16"}</definedName>
    <definedName name="dcdxsz" hidden="1">{"'Sheet1'!$L$16"}</definedName>
    <definedName name="DCKS" localSheetId="15" hidden="1">{"'Sheet1'!$L$16"}</definedName>
    <definedName name="DCKS" localSheetId="12" hidden="1">{"'Sheet1'!$L$16"}</definedName>
    <definedName name="DCKS" localSheetId="13" hidden="1">{"'Sheet1'!$L$16"}</definedName>
    <definedName name="DCKS" localSheetId="14" hidden="1">{"'Sheet1'!$L$16"}</definedName>
    <definedName name="DCKS" localSheetId="2" hidden="1">{"'Sheet1'!$L$16"}</definedName>
    <definedName name="DCKS" hidden="1">{"'Sheet1'!$L$16"}</definedName>
    <definedName name="dCuocVC_Bachang" hidden="1">#REF!</definedName>
    <definedName name="dcvxdsz" localSheetId="15" hidden="1">{"'Sheet1'!$L$16"}</definedName>
    <definedName name="dcvxdsz" localSheetId="12" hidden="1">{"'Sheet1'!$L$16"}</definedName>
    <definedName name="dcvxdsz" localSheetId="13" hidden="1">{"'Sheet1'!$L$16"}</definedName>
    <definedName name="dcvxdsz" localSheetId="14" hidden="1">{"'Sheet1'!$L$16"}</definedName>
    <definedName name="dcvxdsz" localSheetId="2" hidden="1">{"'Sheet1'!$L$16"}</definedName>
    <definedName name="dcvxdsz" localSheetId="3" hidden="1">{"'Sheet1'!$L$16"}</definedName>
    <definedName name="dcvxdsz" hidden="1">{"'Sheet1'!$L$16"}</definedName>
    <definedName name="dd" localSheetId="15" hidden="1">{"'Sheet1'!$L$16"}</definedName>
    <definedName name="dd" localSheetId="12" hidden="1">{"'Sheet1'!$L$16"}</definedName>
    <definedName name="dd" localSheetId="13" hidden="1">{"'Sheet1'!$L$16"}</definedName>
    <definedName name="dd" localSheetId="14" hidden="1">{"'Sheet1'!$L$16"}</definedName>
    <definedName name="dd" localSheetId="2" hidden="1">{"'Sheet1'!$L$16"}</definedName>
    <definedName name="dd" localSheetId="3" hidden="1">{"'Sheet1'!$L$16"}</definedName>
    <definedName name="dd" hidden="1">{"'Sheet1'!$L$16"}</definedName>
    <definedName name="ddång" localSheetId="15" hidden="1">{"'Sheet1'!$L$16"}</definedName>
    <definedName name="ddång" localSheetId="12" hidden="1">{"'Sheet1'!$L$16"}</definedName>
    <definedName name="ddång" localSheetId="13" hidden="1">{"'Sheet1'!$L$16"}</definedName>
    <definedName name="ddång" localSheetId="14" hidden="1">{"'Sheet1'!$L$16"}</definedName>
    <definedName name="ddång" localSheetId="2" hidden="1">{"'Sheet1'!$L$16"}</definedName>
    <definedName name="ddång" localSheetId="3" hidden="1">{"'Sheet1'!$L$16"}</definedName>
    <definedName name="ddång" hidden="1">{"'Sheet1'!$L$16"}</definedName>
    <definedName name="ddc" localSheetId="15" hidden="1">{"'Sheet1'!$L$16"}</definedName>
    <definedName name="ddc" localSheetId="12" hidden="1">{"'Sheet1'!$L$16"}</definedName>
    <definedName name="ddc" localSheetId="13" hidden="1">{"'Sheet1'!$L$16"}</definedName>
    <definedName name="ddc" localSheetId="14" hidden="1">{"'Sheet1'!$L$16"}</definedName>
    <definedName name="ddc" localSheetId="2" hidden="1">{"'Sheet1'!$L$16"}</definedName>
    <definedName name="ddc" localSheetId="3" hidden="1">{"'Sheet1'!$L$16"}</definedName>
    <definedName name="ddc" hidden="1">{"'Sheet1'!$L$16"}</definedName>
    <definedName name="ddd" localSheetId="15" hidden="1">{"'Sheet1'!$L$16"}</definedName>
    <definedName name="ddd" localSheetId="12" hidden="1">{"'Sheet1'!$L$16"}</definedName>
    <definedName name="ddd" localSheetId="13" hidden="1">{"'Sheet1'!$L$16"}</definedName>
    <definedName name="ddd" localSheetId="14" hidden="1">{"'Sheet1'!$L$16"}</definedName>
    <definedName name="ddd" localSheetId="2" hidden="1">{"'Sheet1'!$L$16"}</definedName>
    <definedName name="ddd" localSheetId="3" hidden="1">{"'Sheet1'!$L$16"}</definedName>
    <definedName name="ddd" hidden="1">{"'Sheet1'!$L$16"}</definedName>
    <definedName name="dddd" localSheetId="15" hidden="1">{"'Sheet1'!$L$16"}</definedName>
    <definedName name="dddd" localSheetId="12" hidden="1">{"'Sheet1'!$L$16"}</definedName>
    <definedName name="dddd" localSheetId="13" hidden="1">{"'Sheet1'!$L$16"}</definedName>
    <definedName name="dddd" localSheetId="14" hidden="1">{"'Sheet1'!$L$16"}</definedName>
    <definedName name="dddd" localSheetId="2" hidden="1">{"'Sheet1'!$L$16"}</definedName>
    <definedName name="dddd" localSheetId="3" hidden="1">{"'Sheet1'!$L$16"}</definedName>
    <definedName name="dddd" hidden="1">{"'Sheet1'!$L$16"}</definedName>
    <definedName name="ddddd" localSheetId="15" hidden="1">{"'Sheet1'!$L$16"}</definedName>
    <definedName name="ddddd" localSheetId="12" hidden="1">{"'Sheet1'!$L$16"}</definedName>
    <definedName name="ddddd" localSheetId="13" hidden="1">{"'Sheet1'!$L$16"}</definedName>
    <definedName name="ddddd" localSheetId="14" hidden="1">{"'Sheet1'!$L$16"}</definedName>
    <definedName name="ddddd" localSheetId="2" hidden="1">{"'Sheet1'!$L$16"}</definedName>
    <definedName name="ddddd" localSheetId="3" hidden="1">{"'Sheet1'!$L$16"}</definedName>
    <definedName name="ddddd" hidden="1">{"'Sheet1'!$L$16"}</definedName>
    <definedName name="dddddddddd" hidden="1">#REF!</definedName>
    <definedName name="DDDĐ" localSheetId="15" hidden="1">{"'Sheet1'!$L$16"}</definedName>
    <definedName name="DDDĐ" localSheetId="12" hidden="1">{"'Sheet1'!$L$16"}</definedName>
    <definedName name="DDDĐ" localSheetId="13" hidden="1">{"'Sheet1'!$L$16"}</definedName>
    <definedName name="DDDĐ" localSheetId="14" hidden="1">{"'Sheet1'!$L$16"}</definedName>
    <definedName name="DDDĐ" localSheetId="2" hidden="1">{"'Sheet1'!$L$16"}</definedName>
    <definedName name="DDDĐ" hidden="1">{"'Sheet1'!$L$16"}</definedName>
    <definedName name="ddds" localSheetId="15" hidden="1">{"'Sheet1'!$L$16"}</definedName>
    <definedName name="ddds" localSheetId="12" hidden="1">{"'Sheet1'!$L$16"}</definedName>
    <definedName name="ddds" localSheetId="13" hidden="1">{"'Sheet1'!$L$16"}</definedName>
    <definedName name="ddds" localSheetId="14" hidden="1">{"'Sheet1'!$L$16"}</definedName>
    <definedName name="ddds" localSheetId="2" hidden="1">{"'Sheet1'!$L$16"}</definedName>
    <definedName name="ddds" localSheetId="3" hidden="1">{"'Sheet1'!$L$16"}</definedName>
    <definedName name="ddds" hidden="1">{"'Sheet1'!$L$16"}</definedName>
    <definedName name="ddđ" localSheetId="2" hidden="1">{#N/A,#N/A,FALSE,"Chi tiÆt"}</definedName>
    <definedName name="ddđ" hidden="1">{#N/A,#N/A,FALSE,"Chi tiÆt"}</definedName>
    <definedName name="DDEE" localSheetId="15" hidden="1">{"'Sheet1'!$L$16"}</definedName>
    <definedName name="DDEE" localSheetId="12" hidden="1">{"'Sheet1'!$L$16"}</definedName>
    <definedName name="DDEE" localSheetId="13" hidden="1">{"'Sheet1'!$L$16"}</definedName>
    <definedName name="DDEE" localSheetId="14" hidden="1">{"'Sheet1'!$L$16"}</definedName>
    <definedName name="DDEE" localSheetId="2" hidden="1">{"'Sheet1'!$L$16"}</definedName>
    <definedName name="DDEE" hidden="1">{"'Sheet1'!$L$16"}</definedName>
    <definedName name="ddf" localSheetId="15" hidden="1">{"'Sheet1'!$L$16"}</definedName>
    <definedName name="ddf" localSheetId="12" hidden="1">{"'Sheet1'!$L$16"}</definedName>
    <definedName name="ddf" localSheetId="13" hidden="1">{"'Sheet1'!$L$16"}</definedName>
    <definedName name="ddf" localSheetId="14" hidden="1">{"'Sheet1'!$L$16"}</definedName>
    <definedName name="ddf" localSheetId="2" hidden="1">{"'Sheet1'!$L$16"}</definedName>
    <definedName name="ddf" hidden="1">{"'Sheet1'!$L$16"}</definedName>
    <definedName name="ddghhjjjj" localSheetId="1" hidden="1">#REF!</definedName>
    <definedName name="ddghhjjjj" localSheetId="7" hidden="1">#REF!</definedName>
    <definedName name="ddghhjjjj" localSheetId="2" hidden="1">#REF!</definedName>
    <definedName name="ddghhjjjj" localSheetId="4" hidden="1">#REF!</definedName>
    <definedName name="ddghhjjjj" localSheetId="3" hidden="1">#REF!</definedName>
    <definedName name="ddghhjjjj" hidden="1">#REF!</definedName>
    <definedName name="de" localSheetId="15" hidden="1">{"'Sheet1'!$L$16"}</definedName>
    <definedName name="de" localSheetId="12" hidden="1">{"'Sheet1'!$L$16"}</definedName>
    <definedName name="de" localSheetId="13" hidden="1">{"'Sheet1'!$L$16"}</definedName>
    <definedName name="de" localSheetId="14" hidden="1">{"'Sheet1'!$L$16"}</definedName>
    <definedName name="de" localSheetId="2" hidden="1">{"'Sheet1'!$L$16"}</definedName>
    <definedName name="de" hidden="1">{"'Sheet1'!$L$16"}</definedName>
    <definedName name="dede" localSheetId="15" hidden="1">{"'Sheet1'!$L$16"}</definedName>
    <definedName name="dede" localSheetId="12" hidden="1">{"'Sheet1'!$L$16"}</definedName>
    <definedName name="dede" localSheetId="13" hidden="1">{"'Sheet1'!$L$16"}</definedName>
    <definedName name="dede" localSheetId="14" hidden="1">{"'Sheet1'!$L$16"}</definedName>
    <definedName name="dede" localSheetId="2" hidden="1">{"'Sheet1'!$L$16"}</definedName>
    <definedName name="dede" localSheetId="3" hidden="1">{"'Sheet1'!$L$16"}</definedName>
    <definedName name="dede" hidden="1">{"'Sheet1'!$L$16"}</definedName>
    <definedName name="deí" localSheetId="15" hidden="1">{"'Sheet1'!$L$16"}</definedName>
    <definedName name="deí" localSheetId="12" hidden="1">{"'Sheet1'!$L$16"}</definedName>
    <definedName name="deí" localSheetId="13" hidden="1">{"'Sheet1'!$L$16"}</definedName>
    <definedName name="deí" localSheetId="14" hidden="1">{"'Sheet1'!$L$16"}</definedName>
    <definedName name="deí" localSheetId="2" hidden="1">{"'Sheet1'!$L$16"}</definedName>
    <definedName name="deí" hidden="1">{"'Sheet1'!$L$16"}</definedName>
    <definedName name="DenDK" localSheetId="15" hidden="1">{"'Sheet1'!$L$16"}</definedName>
    <definedName name="DenDK" localSheetId="12" hidden="1">{"'Sheet1'!$L$16"}</definedName>
    <definedName name="DenDK" localSheetId="13" hidden="1">{"'Sheet1'!$L$16"}</definedName>
    <definedName name="DenDK" localSheetId="14" hidden="1">{"'Sheet1'!$L$16"}</definedName>
    <definedName name="DenDK" localSheetId="2" hidden="1">{"'Sheet1'!$L$16"}</definedName>
    <definedName name="DenDK" hidden="1">{"'Sheet1'!$L$16"}</definedName>
    <definedName name="deqetq" localSheetId="15" hidden="1">{"'Sheet1'!$L$16"}</definedName>
    <definedName name="deqetq" localSheetId="12" hidden="1">{"'Sheet1'!$L$16"}</definedName>
    <definedName name="deqetq" localSheetId="13" hidden="1">{"'Sheet1'!$L$16"}</definedName>
    <definedName name="deqetq" localSheetId="14" hidden="1">{"'Sheet1'!$L$16"}</definedName>
    <definedName name="deqetq" localSheetId="2" hidden="1">{"'Sheet1'!$L$16"}</definedName>
    <definedName name="deqetq" hidden="1">{"'Sheet1'!$L$16"}</definedName>
    <definedName name="der" localSheetId="2">{"Book1","BoQ2.XLS"}</definedName>
    <definedName name="der">{"Book1","BoQ2.XLS"}</definedName>
    <definedName name="deviation" localSheetId="2" hidden="1">{#N/A,#N/A,FALSE,"CCTV"}</definedName>
    <definedName name="deviation" localSheetId="3" hidden="1">{#N/A,#N/A,FALSE,"CCTV"}</definedName>
    <definedName name="deviation" hidden="1">{#N/A,#N/A,FALSE,"CCTV"}</definedName>
    <definedName name="df" localSheetId="15" hidden="1">{"'Sheet1'!$L$16"}</definedName>
    <definedName name="df" localSheetId="12" hidden="1">{"'Sheet1'!$L$16"}</definedName>
    <definedName name="df" localSheetId="13" hidden="1">{"'Sheet1'!$L$16"}</definedName>
    <definedName name="df" localSheetId="14" hidden="1">{"'Sheet1'!$L$16"}</definedName>
    <definedName name="df" localSheetId="2" hidden="1">{"'Sheet1'!$L$16"}</definedName>
    <definedName name="df" hidden="1">{"'Sheet1'!$L$16"}</definedName>
    <definedName name="DFADF" localSheetId="15" hidden="1">{"'Sheet1'!$L$16"}</definedName>
    <definedName name="DFADF" localSheetId="12" hidden="1">{"'Sheet1'!$L$16"}</definedName>
    <definedName name="DFADF" localSheetId="13" hidden="1">{"'Sheet1'!$L$16"}</definedName>
    <definedName name="DFADF" localSheetId="14" hidden="1">{"'Sheet1'!$L$16"}</definedName>
    <definedName name="DFADF" localSheetId="2" hidden="1">{"'Sheet1'!$L$16"}</definedName>
    <definedName name="DFADF" localSheetId="3" hidden="1">{"'Sheet1'!$L$16"}</definedName>
    <definedName name="DFADF" hidden="1">{"'Sheet1'!$L$16"}</definedName>
    <definedName name="dfadsfsdf" localSheetId="15" hidden="1">{"'Sheet1'!$L$16"}</definedName>
    <definedName name="dfadsfsdf" localSheetId="12" hidden="1">{"'Sheet1'!$L$16"}</definedName>
    <definedName name="dfadsfsdf" localSheetId="13" hidden="1">{"'Sheet1'!$L$16"}</definedName>
    <definedName name="dfadsfsdf" localSheetId="14" hidden="1">{"'Sheet1'!$L$16"}</definedName>
    <definedName name="dfadsfsdf" localSheetId="2" hidden="1">{"'Sheet1'!$L$16"}</definedName>
    <definedName name="dfadsfsdf" localSheetId="3" hidden="1">{"'Sheet1'!$L$16"}</definedName>
    <definedName name="dfadsfsdf" hidden="1">{"'Sheet1'!$L$16"}</definedName>
    <definedName name="dfaf" localSheetId="15" hidden="1">{"'장비'!$A$3:$M$12"}</definedName>
    <definedName name="dfaf" localSheetId="12" hidden="1">{"'장비'!$A$3:$M$12"}</definedName>
    <definedName name="dfaf" localSheetId="13" hidden="1">{"'장비'!$A$3:$M$12"}</definedName>
    <definedName name="dfaf" localSheetId="14" hidden="1">{"'장비'!$A$3:$M$12"}</definedName>
    <definedName name="dfaf" localSheetId="2" hidden="1">{"'장비'!$A$3:$M$12"}</definedName>
    <definedName name="dfaf" hidden="1">{"'장비'!$A$3:$M$12"}</definedName>
    <definedName name="dfas" hidden="1">#REF!</definedName>
    <definedName name="dfasdfsdfsdf" localSheetId="15" hidden="1">{"'Sheet1'!$L$16"}</definedName>
    <definedName name="dfasdfsdfsdf" localSheetId="12" hidden="1">{"'Sheet1'!$L$16"}</definedName>
    <definedName name="dfasdfsdfsdf" localSheetId="13" hidden="1">{"'Sheet1'!$L$16"}</definedName>
    <definedName name="dfasdfsdfsdf" localSheetId="14" hidden="1">{"'Sheet1'!$L$16"}</definedName>
    <definedName name="dfasdfsdfsdf" localSheetId="2" hidden="1">{"'Sheet1'!$L$16"}</definedName>
    <definedName name="dfasdfsdfsdf" localSheetId="3" hidden="1">{"'Sheet1'!$L$16"}</definedName>
    <definedName name="dfasdfsdfsdf" hidden="1">{"'Sheet1'!$L$16"}</definedName>
    <definedName name="dfd" localSheetId="2" hidden="1">{#N/A,#N/A,FALSE,"Sheet1";#N/A,#N/A,FALSE,"Sheet3";#N/A,#N/A,FALSE,"Sheet5"}</definedName>
    <definedName name="dfd" localSheetId="3" hidden="1">{#N/A,#N/A,FALSE,"Sheet1";#N/A,#N/A,FALSE,"Sheet3";#N/A,#N/A,FALSE,"Sheet5"}</definedName>
    <definedName name="dfd" hidden="1">{#N/A,#N/A,FALSE,"Sheet1";#N/A,#N/A,FALSE,"Sheet3";#N/A,#N/A,FALSE,"Sheet5"}</definedName>
    <definedName name="dfdf" localSheetId="2" hidden="1">{#N/A,#N/A,FALSE,"Sheet2";#N/A,#N/A,FALSE,"Sheet4";#N/A,#N/A,FALSE,"Sheet6"}</definedName>
    <definedName name="DFDF" localSheetId="3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dfdf" hidden="1">{#N/A,#N/A,FALSE,"Sheet2";#N/A,#N/A,FALSE,"Sheet4";#N/A,#N/A,FALSE,"Sheet6"}</definedName>
    <definedName name="DFDFBGFBFB" localSheetId="15" hidden="1">{"'Sheet1'!$L$16"}</definedName>
    <definedName name="DFDFBGFBFB" localSheetId="12" hidden="1">{"'Sheet1'!$L$16"}</definedName>
    <definedName name="DFDFBGFBFB" localSheetId="13" hidden="1">{"'Sheet1'!$L$16"}</definedName>
    <definedName name="DFDFBGFBFB" localSheetId="14" hidden="1">{"'Sheet1'!$L$16"}</definedName>
    <definedName name="DFDFBGFBFB" localSheetId="2" hidden="1">{"'Sheet1'!$L$16"}</definedName>
    <definedName name="DFDFBGFBFB" hidden="1">{"'Sheet1'!$L$16"}</definedName>
    <definedName name="dfdfd" localSheetId="15" hidden="1">{"'Sheet1'!$L$16"}</definedName>
    <definedName name="dfdfd" localSheetId="12" hidden="1">{"'Sheet1'!$L$16"}</definedName>
    <definedName name="dfdfd" localSheetId="13" hidden="1">{"'Sheet1'!$L$16"}</definedName>
    <definedName name="dfdfd" localSheetId="14" hidden="1">{"'Sheet1'!$L$16"}</definedName>
    <definedName name="dfdfd" localSheetId="2" hidden="1">{"'Sheet1'!$L$16"}</definedName>
    <definedName name="dfdfd" localSheetId="3" hidden="1">{"'Sheet1'!$L$16"}</definedName>
    <definedName name="dfdfd" hidden="1">{"'Sheet1'!$L$16"}</definedName>
    <definedName name="dfdfdf" localSheetId="15" hidden="1">{"'Sheet1'!$L$16"}</definedName>
    <definedName name="dfdfdf" localSheetId="12" hidden="1">{"'Sheet1'!$L$16"}</definedName>
    <definedName name="dfdfdf" localSheetId="13" hidden="1">{"'Sheet1'!$L$16"}</definedName>
    <definedName name="dfdfdf" localSheetId="14" hidden="1">{"'Sheet1'!$L$16"}</definedName>
    <definedName name="dfdfdf" localSheetId="2" hidden="1">{"'Sheet1'!$L$16"}</definedName>
    <definedName name="dfdfdf" localSheetId="3" hidden="1">{"'Sheet1'!$L$16"}</definedName>
    <definedName name="dfdfdf" hidden="1">{"'Sheet1'!$L$16"}</definedName>
    <definedName name="DFDFGE" localSheetId="2" hidden="1">{#N/A,#N/A,FALSE,"Chi tiÆt"}</definedName>
    <definedName name="DFDFGE" localSheetId="3" hidden="1">{#N/A,#N/A,FALSE,"Chi tiÆt"}</definedName>
    <definedName name="DFDFGE" hidden="1">{#N/A,#N/A,FALSE,"Chi tiÆt"}</definedName>
    <definedName name="dfdfsdf" localSheetId="15" hidden="1">{"'Sheet1'!$L$16"}</definedName>
    <definedName name="dfdfsdf" localSheetId="12" hidden="1">{"'Sheet1'!$L$16"}</definedName>
    <definedName name="dfdfsdf" localSheetId="13" hidden="1">{"'Sheet1'!$L$16"}</definedName>
    <definedName name="dfdfsdf" localSheetId="14" hidden="1">{"'Sheet1'!$L$16"}</definedName>
    <definedName name="dfdfsdf" localSheetId="2" hidden="1">{"'Sheet1'!$L$16"}</definedName>
    <definedName name="dfdfsdf" hidden="1">{"'Sheet1'!$L$16"}</definedName>
    <definedName name="DFDSAFASF" localSheetId="15" hidden="1">{"'Sheet1'!$L$16"}</definedName>
    <definedName name="DFDSAFASF" localSheetId="12" hidden="1">{"'Sheet1'!$L$16"}</definedName>
    <definedName name="DFDSAFASF" localSheetId="13" hidden="1">{"'Sheet1'!$L$16"}</definedName>
    <definedName name="DFDSAFASF" localSheetId="14" hidden="1">{"'Sheet1'!$L$16"}</definedName>
    <definedName name="DFDSAFASF" localSheetId="2" hidden="1">{"'Sheet1'!$L$16"}</definedName>
    <definedName name="DFDSAFASF" hidden="1">{"'Sheet1'!$L$16"}</definedName>
    <definedName name="DFĐF" localSheetId="15" hidden="1">{"'Sheet1'!$L$16"}</definedName>
    <definedName name="DFĐF" localSheetId="12" hidden="1">{"'Sheet1'!$L$16"}</definedName>
    <definedName name="DFĐF" localSheetId="13" hidden="1">{"'Sheet1'!$L$16"}</definedName>
    <definedName name="DFĐF" localSheetId="14" hidden="1">{"'Sheet1'!$L$16"}</definedName>
    <definedName name="DFĐF" localSheetId="2" hidden="1">{"'Sheet1'!$L$16"}</definedName>
    <definedName name="DFĐF" hidden="1">{"'Sheet1'!$L$16"}</definedName>
    <definedName name="dfggg" localSheetId="15" hidden="1">{"'Sheet1'!$L$16"}</definedName>
    <definedName name="dfggg" localSheetId="12" hidden="1">{"'Sheet1'!$L$16"}</definedName>
    <definedName name="dfggg" localSheetId="13" hidden="1">{"'Sheet1'!$L$16"}</definedName>
    <definedName name="dfggg" localSheetId="14" hidden="1">{"'Sheet1'!$L$16"}</definedName>
    <definedName name="dfggg" localSheetId="2" hidden="1">{"'Sheet1'!$L$16"}</definedName>
    <definedName name="dfggg" localSheetId="3" hidden="1">{"'Sheet1'!$L$16"}</definedName>
    <definedName name="dfggg" hidden="1">{"'Sheet1'!$L$16"}</definedName>
    <definedName name="dfgsdgf" hidden="1">#REF!</definedName>
    <definedName name="dfgsdsdfe" localSheetId="15" hidden="1">{"'Sheet1'!$L$16"}</definedName>
    <definedName name="dfgsdsdfe" localSheetId="12" hidden="1">{"'Sheet1'!$L$16"}</definedName>
    <definedName name="dfgsdsdfe" localSheetId="13" hidden="1">{"'Sheet1'!$L$16"}</definedName>
    <definedName name="dfgsdsdfe" localSheetId="14" hidden="1">{"'Sheet1'!$L$16"}</definedName>
    <definedName name="dfgsdsdfe" localSheetId="2" hidden="1">{"'Sheet1'!$L$16"}</definedName>
    <definedName name="dfgsdsdfe" hidden="1">{"'Sheet1'!$L$16"}</definedName>
    <definedName name="dfgzxdf" localSheetId="2" hidden="1">{0,#N/A,FALSE,0;0,#N/A,FALSE,0;0,#N/A,FALSE,0;0,#N/A,FALSE,0;0,#N/A,FALSE,0;0,#N/A,FALSE,0;0,#N/A,FALSE,0}</definedName>
    <definedName name="dfgzxdf" localSheetId="3" hidden="1">{0,#N/A,FALSE,0;0,#N/A,FALSE,0;0,#N/A,FALSE,0;0,#N/A,FALSE,0;0,#N/A,FALSE,0;0,#N/A,FALSE,0;0,#N/A,FALSE,0}</definedName>
    <definedName name="dfgzxdf" hidden="1">{0,#N/A,FALSE,0;0,#N/A,FALSE,0;0,#N/A,FALSE,0;0,#N/A,FALSE,0;0,#N/A,FALSE,0;0,#N/A,FALSE,0;0,#N/A,FALSE,0}</definedName>
    <definedName name="dfh" localSheetId="15" hidden="1">{"'Sheet1'!$L$16"}</definedName>
    <definedName name="dfh" localSheetId="12" hidden="1">{"'Sheet1'!$L$16"}</definedName>
    <definedName name="dfh" localSheetId="13" hidden="1">{"'Sheet1'!$L$16"}</definedName>
    <definedName name="dfh" localSheetId="14" hidden="1">{"'Sheet1'!$L$16"}</definedName>
    <definedName name="dfh" localSheetId="2" hidden="1">{"'Sheet1'!$L$16"}</definedName>
    <definedName name="dfh" localSheetId="3" hidden="1">{"'Sheet1'!$L$16"}</definedName>
    <definedName name="dfh" hidden="1">{"'Sheet1'!$L$16"}</definedName>
    <definedName name="dfhf" localSheetId="15" hidden="1">{"'Sheet1'!$L$16"}</definedName>
    <definedName name="dfhf" localSheetId="12" hidden="1">{"'Sheet1'!$L$16"}</definedName>
    <definedName name="dfhf" localSheetId="13" hidden="1">{"'Sheet1'!$L$16"}</definedName>
    <definedName name="dfhf" localSheetId="14" hidden="1">{"'Sheet1'!$L$16"}</definedName>
    <definedName name="dfhf" localSheetId="2" hidden="1">{"'Sheet1'!$L$16"}</definedName>
    <definedName name="dfhf" hidden="1">{"'Sheet1'!$L$16"}</definedName>
    <definedName name="dfhp" localSheetId="15" hidden="1">{"'Sheet1'!$L$16"}</definedName>
    <definedName name="dfhp" localSheetId="12" hidden="1">{"'Sheet1'!$L$16"}</definedName>
    <definedName name="dfhp" localSheetId="13" hidden="1">{"'Sheet1'!$L$16"}</definedName>
    <definedName name="dfhp" localSheetId="14" hidden="1">{"'Sheet1'!$L$16"}</definedName>
    <definedName name="dfhp" localSheetId="2" hidden="1">{"'Sheet1'!$L$16"}</definedName>
    <definedName name="dfhp" hidden="1">{"'Sheet1'!$L$16"}</definedName>
    <definedName name="DFSDF" localSheetId="15" hidden="1">{"'Sheet1'!$L$16"}</definedName>
    <definedName name="DFSDF" localSheetId="12" hidden="1">{"'Sheet1'!$L$16"}</definedName>
    <definedName name="DFSDF" localSheetId="13" hidden="1">{"'Sheet1'!$L$16"}</definedName>
    <definedName name="DFSDF" localSheetId="14" hidden="1">{"'Sheet1'!$L$16"}</definedName>
    <definedName name="DFSDF" localSheetId="2" hidden="1">{"'Sheet1'!$L$16"}</definedName>
    <definedName name="DFSDF" hidden="1">{"'Sheet1'!$L$16"}</definedName>
    <definedName name="dfsfsd" localSheetId="15" hidden="1">{"'Sheet1'!$L$16"}</definedName>
    <definedName name="dfsfsd" localSheetId="12" hidden="1">{"'Sheet1'!$L$16"}</definedName>
    <definedName name="dfsfsd" localSheetId="13" hidden="1">{"'Sheet1'!$L$16"}</definedName>
    <definedName name="dfsfsd" localSheetId="14" hidden="1">{"'Sheet1'!$L$16"}</definedName>
    <definedName name="dfsfsd" localSheetId="2" hidden="1">{"'Sheet1'!$L$16"}</definedName>
    <definedName name="dfsfsd" localSheetId="3" hidden="1">{"'Sheet1'!$L$16"}</definedName>
    <definedName name="dfsfsd" hidden="1">{"'Sheet1'!$L$16"}</definedName>
    <definedName name="dfsgsag" localSheetId="15" hidden="1">{"'Sheet1'!$L$16"}</definedName>
    <definedName name="dfsgsag" localSheetId="12" hidden="1">{"'Sheet1'!$L$16"}</definedName>
    <definedName name="dfsgsag" localSheetId="13" hidden="1">{"'Sheet1'!$L$16"}</definedName>
    <definedName name="dfsgsag" localSheetId="14" hidden="1">{"'Sheet1'!$L$16"}</definedName>
    <definedName name="dfsgsag" localSheetId="2" hidden="1">{"'Sheet1'!$L$16"}</definedName>
    <definedName name="dfsgsag" hidden="1">{"'Sheet1'!$L$16"}</definedName>
    <definedName name="DGBH" localSheetId="15" hidden="1">{"'Sheet1'!$L$16"}</definedName>
    <definedName name="DGBH" localSheetId="12" hidden="1">{"'Sheet1'!$L$16"}</definedName>
    <definedName name="DGBH" localSheetId="13" hidden="1">{"'Sheet1'!$L$16"}</definedName>
    <definedName name="DGBH" localSheetId="14" hidden="1">{"'Sheet1'!$L$16"}</definedName>
    <definedName name="DGBH" localSheetId="2" hidden="1">{"'Sheet1'!$L$16"}</definedName>
    <definedName name="DGBH" hidden="1">{"'Sheet1'!$L$16"}</definedName>
    <definedName name="dgctp2" localSheetId="15" hidden="1">{"'Sheet1'!$L$16"}</definedName>
    <definedName name="dgctp2" localSheetId="12" hidden="1">{"'Sheet1'!$L$16"}</definedName>
    <definedName name="dgctp2" localSheetId="13" hidden="1">{"'Sheet1'!$L$16"}</definedName>
    <definedName name="dgctp2" localSheetId="14" hidden="1">{"'Sheet1'!$L$16"}</definedName>
    <definedName name="dgctp2" localSheetId="2" hidden="1">{"'Sheet1'!$L$16"}</definedName>
    <definedName name="dgctp2" hidden="1">{"'Sheet1'!$L$16"}</definedName>
    <definedName name="DGDG" localSheetId="15" hidden="1">{"'Sheet1'!$L$16"}</definedName>
    <definedName name="DGDG" localSheetId="12" hidden="1">{"'Sheet1'!$L$16"}</definedName>
    <definedName name="DGDG" localSheetId="13" hidden="1">{"'Sheet1'!$L$16"}</definedName>
    <definedName name="DGDG" localSheetId="14" hidden="1">{"'Sheet1'!$L$16"}</definedName>
    <definedName name="DGDG" localSheetId="2" hidden="1">{"'Sheet1'!$L$16"}</definedName>
    <definedName name="DGDG" hidden="1">{"'Sheet1'!$L$16"}</definedName>
    <definedName name="dgh" localSheetId="15" hidden="1">{"'Sheet1'!$L$16"}</definedName>
    <definedName name="dgh" localSheetId="12" hidden="1">{"'Sheet1'!$L$16"}</definedName>
    <definedName name="dgh" localSheetId="13" hidden="1">{"'Sheet1'!$L$16"}</definedName>
    <definedName name="dgh" localSheetId="14" hidden="1">{"'Sheet1'!$L$16"}</definedName>
    <definedName name="dgh" localSheetId="2" hidden="1">{"'Sheet1'!$L$16"}</definedName>
    <definedName name="dgh" hidden="1">{"'Sheet1'!$L$16"}</definedName>
    <definedName name="dghg" localSheetId="15" hidden="1">{"'Sheet1'!$L$16"}</definedName>
    <definedName name="dghg" localSheetId="12" hidden="1">{"'Sheet1'!$L$16"}</definedName>
    <definedName name="dghg" localSheetId="13" hidden="1">{"'Sheet1'!$L$16"}</definedName>
    <definedName name="dghg" localSheetId="14" hidden="1">{"'Sheet1'!$L$16"}</definedName>
    <definedName name="dghg" localSheetId="2" hidden="1">{"'Sheet1'!$L$16"}</definedName>
    <definedName name="dghg" hidden="1">{"'Sheet1'!$L$16"}</definedName>
    <definedName name="dghjyuk" localSheetId="15" hidden="1">{"'Sheet1'!$L$16"}</definedName>
    <definedName name="dghjyuk" localSheetId="12" hidden="1">{"'Sheet1'!$L$16"}</definedName>
    <definedName name="dghjyuk" localSheetId="13" hidden="1">{"'Sheet1'!$L$16"}</definedName>
    <definedName name="dghjyuk" localSheetId="14" hidden="1">{"'Sheet1'!$L$16"}</definedName>
    <definedName name="dghjyuk" localSheetId="2" hidden="1">{"'Sheet1'!$L$16"}</definedName>
    <definedName name="dghjyuk" localSheetId="3" hidden="1">{"'Sheet1'!$L$16"}</definedName>
    <definedName name="dghjyuk" hidden="1">{"'Sheet1'!$L$16"}</definedName>
    <definedName name="DGSDG" localSheetId="15" hidden="1">{"'Sheet1'!$L$16"}</definedName>
    <definedName name="DGSDG" localSheetId="12" hidden="1">{"'Sheet1'!$L$16"}</definedName>
    <definedName name="DGSDG" localSheetId="13" hidden="1">{"'Sheet1'!$L$16"}</definedName>
    <definedName name="DGSDG" localSheetId="14" hidden="1">{"'Sheet1'!$L$16"}</definedName>
    <definedName name="DGSDG" localSheetId="2" hidden="1">{"'Sheet1'!$L$16"}</definedName>
    <definedName name="DGSDG" hidden="1">{"'Sheet1'!$L$16"}</definedName>
    <definedName name="dgsgsg" localSheetId="15" hidden="1">{"'Sheet1'!$L$16"}</definedName>
    <definedName name="dgsgsg" localSheetId="12" hidden="1">{"'Sheet1'!$L$16"}</definedName>
    <definedName name="dgsgsg" localSheetId="13" hidden="1">{"'Sheet1'!$L$16"}</definedName>
    <definedName name="dgsgsg" localSheetId="14" hidden="1">{"'Sheet1'!$L$16"}</definedName>
    <definedName name="dgsgsg" localSheetId="2" hidden="1">{"'Sheet1'!$L$16"}</definedName>
    <definedName name="dgsgsg" hidden="1">{"'Sheet1'!$L$16"}</definedName>
    <definedName name="dhdhd" localSheetId="15" hidden="1">{"'Sheet1'!$L$16"}</definedName>
    <definedName name="dhdhd" localSheetId="12" hidden="1">{"'Sheet1'!$L$16"}</definedName>
    <definedName name="dhdhd" localSheetId="13" hidden="1">{"'Sheet1'!$L$16"}</definedName>
    <definedName name="dhdhd" localSheetId="14" hidden="1">{"'Sheet1'!$L$16"}</definedName>
    <definedName name="dhdhd" localSheetId="2" hidden="1">{"'Sheet1'!$L$16"}</definedName>
    <definedName name="dhdhd" hidden="1">{"'Sheet1'!$L$16"}</definedName>
    <definedName name="dien" localSheetId="15" hidden="1">{"'Sheet1'!$L$16"}</definedName>
    <definedName name="dien" localSheetId="12" hidden="1">{"'Sheet1'!$L$16"}</definedName>
    <definedName name="dien" localSheetId="13" hidden="1">{"'Sheet1'!$L$16"}</definedName>
    <definedName name="dien" localSheetId="14" hidden="1">{"'Sheet1'!$L$16"}</definedName>
    <definedName name="dien" localSheetId="2" hidden="1">{"'Sheet1'!$L$16"}</definedName>
    <definedName name="dien" hidden="1">{"'Sheet1'!$L$16"}</definedName>
    <definedName name="dieùn" localSheetId="15" hidden="1">{"'Sheet1'!$L$16"}</definedName>
    <definedName name="dieùn" localSheetId="12" hidden="1">{"'Sheet1'!$L$16"}</definedName>
    <definedName name="dieùn" localSheetId="13" hidden="1">{"'Sheet1'!$L$16"}</definedName>
    <definedName name="dieùn" localSheetId="14" hidden="1">{"'Sheet1'!$L$16"}</definedName>
    <definedName name="dieùn" localSheetId="2" hidden="1">{"'Sheet1'!$L$16"}</definedName>
    <definedName name="dieùn" hidden="1">{"'Sheet1'!$L$16"}</definedName>
    <definedName name="Discount" localSheetId="1" hidden="1">#REF!</definedName>
    <definedName name="Discount" localSheetId="7" hidden="1">#REF!</definedName>
    <definedName name="Discount" localSheetId="2" hidden="1">#REF!</definedName>
    <definedName name="Discount" localSheetId="4" hidden="1">#REF!</definedName>
    <definedName name="Discount" localSheetId="3" hidden="1">#REF!</definedName>
    <definedName name="Discount" hidden="1">#REF!</definedName>
    <definedName name="display_area_2" localSheetId="1" hidden="1">#REF!</definedName>
    <definedName name="display_area_2" localSheetId="7" hidden="1">#REF!</definedName>
    <definedName name="display_area_2" localSheetId="2" hidden="1">#REF!</definedName>
    <definedName name="display_area_2" localSheetId="4" hidden="1">#REF!</definedName>
    <definedName name="display_area_2" localSheetId="3" hidden="1">#REF!</definedName>
    <definedName name="display_area_2" hidden="1">#REF!</definedName>
    <definedName name="dj" localSheetId="15" hidden="1">{"'Sheet1'!$L$16"}</definedName>
    <definedName name="dj" localSheetId="12" hidden="1">{"'Sheet1'!$L$16"}</definedName>
    <definedName name="dj" localSheetId="13" hidden="1">{"'Sheet1'!$L$16"}</definedName>
    <definedName name="dj" localSheetId="14" hidden="1">{"'Sheet1'!$L$16"}</definedName>
    <definedName name="dj" localSheetId="2" hidden="1">{"'Sheet1'!$L$16"}</definedName>
    <definedName name="dj" localSheetId="3" hidden="1">{"'Sheet1'!$L$16"}</definedName>
    <definedName name="dj" hidden="1">{"'Sheet1'!$L$16"}</definedName>
    <definedName name="dldyddn" localSheetId="15" hidden="1">{"'별표'!$N$220"}</definedName>
    <definedName name="dldyddn" localSheetId="12" hidden="1">{"'별표'!$N$220"}</definedName>
    <definedName name="dldyddn" localSheetId="13" hidden="1">{"'별표'!$N$220"}</definedName>
    <definedName name="dldyddn" localSheetId="14" hidden="1">{"'별표'!$N$220"}</definedName>
    <definedName name="dldyddn" localSheetId="2" hidden="1">{"'별표'!$N$220"}</definedName>
    <definedName name="dldyddn" localSheetId="3" hidden="1">{"'별표'!$N$220"}</definedName>
    <definedName name="dldyddn" hidden="1">{"'별표'!$N$220"}</definedName>
    <definedName name="dmxl2" localSheetId="15" hidden="1">{"'Sheet1'!$L$16"}</definedName>
    <definedName name="dmxl2" localSheetId="12" hidden="1">{"'Sheet1'!$L$16"}</definedName>
    <definedName name="dmxl2" localSheetId="13" hidden="1">{"'Sheet1'!$L$16"}</definedName>
    <definedName name="dmxl2" localSheetId="14" hidden="1">{"'Sheet1'!$L$16"}</definedName>
    <definedName name="dmxl2" localSheetId="2" hidden="1">{"'Sheet1'!$L$16"}</definedName>
    <definedName name="dmxl2" localSheetId="3" hidden="1">{"'Sheet1'!$L$16"}</definedName>
    <definedName name="dmxl2" hidden="1">{"'Sheet1'!$L$16"}</definedName>
    <definedName name="dn" localSheetId="2" hidden="1">{#N/A,#N/A,FALSE,"혼합골재"}</definedName>
    <definedName name="dn" localSheetId="3" hidden="1">{#N/A,#N/A,FALSE,"혼합골재"}</definedName>
    <definedName name="dn" hidden="1">{#N/A,#N/A,FALSE,"혼합골재"}</definedName>
    <definedName name="DN1_CT5" localSheetId="15" hidden="1">{"'Sheet1'!$L$16"}</definedName>
    <definedName name="DN1_CT5" localSheetId="12" hidden="1">{"'Sheet1'!$L$16"}</definedName>
    <definedName name="DN1_CT5" localSheetId="13" hidden="1">{"'Sheet1'!$L$16"}</definedName>
    <definedName name="DN1_CT5" localSheetId="14" hidden="1">{"'Sheet1'!$L$16"}</definedName>
    <definedName name="DN1_CT5" localSheetId="2" hidden="1">{"'Sheet1'!$L$16"}</definedName>
    <definedName name="DN1_CT5" localSheetId="3" hidden="1">{"'Sheet1'!$L$16"}</definedName>
    <definedName name="DN1_CT5" hidden="1">{"'Sheet1'!$L$16"}</definedName>
    <definedName name="DNTT" localSheetId="2" hidden="1">{"NGUYEN QUI THIEP - Personal View",#N/A,FALSE,"XDCB.HT.FUR."}</definedName>
    <definedName name="DNTT" localSheetId="3" hidden="1">{"NGUYEN QUI THIEP - Personal View",#N/A,FALSE,"XDCB.HT.FUR."}</definedName>
    <definedName name="DNTT" hidden="1">{"NGUYEN QUI THIEP - Personal View",#N/A,FALSE,"XDCB.HT.FUR."}</definedName>
    <definedName name="dntt10" localSheetId="15" hidden="1">{"'Sheet1'!$L$16"}</definedName>
    <definedName name="dntt10" localSheetId="12" hidden="1">{"'Sheet1'!$L$16"}</definedName>
    <definedName name="dntt10" localSheetId="13" hidden="1">{"'Sheet1'!$L$16"}</definedName>
    <definedName name="dntt10" localSheetId="14" hidden="1">{"'Sheet1'!$L$16"}</definedName>
    <definedName name="dntt10" localSheetId="2" hidden="1">{"'Sheet1'!$L$16"}</definedName>
    <definedName name="dntt10" localSheetId="3" hidden="1">{"'Sheet1'!$L$16"}</definedName>
    <definedName name="dntt10" hidden="1">{"'Sheet1'!$L$16"}</definedName>
    <definedName name="dntt9" localSheetId="15" hidden="1">{"'Sheet1'!$L$16"}</definedName>
    <definedName name="dntt9" localSheetId="12" hidden="1">{"'Sheet1'!$L$16"}</definedName>
    <definedName name="dntt9" localSheetId="13" hidden="1">{"'Sheet1'!$L$16"}</definedName>
    <definedName name="dntt9" localSheetId="14" hidden="1">{"'Sheet1'!$L$16"}</definedName>
    <definedName name="dntt9" localSheetId="2" hidden="1">{"'Sheet1'!$L$16"}</definedName>
    <definedName name="dntt9" localSheetId="3" hidden="1">{"'Sheet1'!$L$16"}</definedName>
    <definedName name="dntt9" hidden="1">{"'Sheet1'!$L$16"}</definedName>
    <definedName name="doc" localSheetId="15" hidden="1">{"'Sheet1'!$L$16"}</definedName>
    <definedName name="doc" localSheetId="12" hidden="1">{"'Sheet1'!$L$16"}</definedName>
    <definedName name="doc" localSheetId="13" hidden="1">{"'Sheet1'!$L$16"}</definedName>
    <definedName name="doc" localSheetId="14" hidden="1">{"'Sheet1'!$L$16"}</definedName>
    <definedName name="doc" localSheetId="2" hidden="1">{"'Sheet1'!$L$16"}</definedName>
    <definedName name="doc" localSheetId="3" hidden="1">{"'Sheet1'!$L$16"}</definedName>
    <definedName name="doc" hidden="1">{"'Sheet1'!$L$16"}</definedName>
    <definedName name="Document_array" localSheetId="12">{"Book1"}</definedName>
    <definedName name="Document_array" localSheetId="13">{"Book1"}</definedName>
    <definedName name="Document_array" localSheetId="14">{"Book1"}</definedName>
    <definedName name="Document_array" localSheetId="2">{"Book1"}</definedName>
    <definedName name="Document_array" localSheetId="3">{"Book1"}</definedName>
    <definedName name="Document_array">{"Book1"}</definedName>
    <definedName name="Domain" localSheetId="1" hidden="1">#REF!</definedName>
    <definedName name="Domain" localSheetId="7" hidden="1">#REF!</definedName>
    <definedName name="Domain" localSheetId="2" hidden="1">#REF!</definedName>
    <definedName name="Domain" localSheetId="4" hidden="1">#REF!</definedName>
    <definedName name="Domain" localSheetId="3" hidden="1">#REF!</definedName>
    <definedName name="Domain" hidden="1">#REF!</definedName>
    <definedName name="dongianhanuoc" localSheetId="15" hidden="1">{"'Sheet1'!$L$16"}</definedName>
    <definedName name="dongianhanuoc" localSheetId="12" hidden="1">{"'Sheet1'!$L$16"}</definedName>
    <definedName name="dongianhanuoc" localSheetId="13" hidden="1">{"'Sheet1'!$L$16"}</definedName>
    <definedName name="dongianhanuoc" localSheetId="14" hidden="1">{"'Sheet1'!$L$16"}</definedName>
    <definedName name="dongianhanuoc" localSheetId="2" hidden="1">{"'Sheet1'!$L$16"}</definedName>
    <definedName name="dongianhanuoc" hidden="1">{"'Sheet1'!$L$16"}</definedName>
    <definedName name="dq" localSheetId="15" hidden="1">{"'Sheet1'!$L$16"}</definedName>
    <definedName name="dq" localSheetId="12" hidden="1">{"'Sheet1'!$L$16"}</definedName>
    <definedName name="dq" localSheetId="13" hidden="1">{"'Sheet1'!$L$16"}</definedName>
    <definedName name="dq" localSheetId="14" hidden="1">{"'Sheet1'!$L$16"}</definedName>
    <definedName name="dq" localSheetId="2" hidden="1">{"'Sheet1'!$L$16"}</definedName>
    <definedName name="dq" hidden="1">{"'Sheet1'!$L$16"}</definedName>
    <definedName name="dqdq" localSheetId="15" hidden="1">{"'Sheet1'!$L$16"}</definedName>
    <definedName name="dqdq" localSheetId="12" hidden="1">{"'Sheet1'!$L$16"}</definedName>
    <definedName name="dqdq" localSheetId="13" hidden="1">{"'Sheet1'!$L$16"}</definedName>
    <definedName name="dqdq" localSheetId="14" hidden="1">{"'Sheet1'!$L$16"}</definedName>
    <definedName name="dqdq" localSheetId="2" hidden="1">{"'Sheet1'!$L$16"}</definedName>
    <definedName name="dqdq" hidden="1">{"'Sheet1'!$L$16"}</definedName>
    <definedName name="dQlda_GdpVal" localSheetId="1" hidden="1">10%*('1. ELEC (2)'!dQlda_GxlGtbVal+dQlda_GcpkVal)/10^9</definedName>
    <definedName name="dQlda_GdpVal" localSheetId="15" hidden="1">10%*('10.ELEVATOR'!dQlda_GxlGtbVal+dQlda_GcpkVal)/10^9</definedName>
    <definedName name="dQlda_GdpVal" localSheetId="8" hidden="1">10%*('2. ELV'!dQlda_GxlGtbVal+dQlda_GcpkVal)/10^9</definedName>
    <definedName name="dQlda_GdpVal" localSheetId="10" hidden="1">10%*('4.VENTILATION'!dQlda_GxlGtbVal+dQlda_GcpkVal)/10^9</definedName>
    <definedName name="dQlda_GdpVal" localSheetId="11" hidden="1">10%*('5. AC SYSTEM'!dQlda_GxlGtbVal+dQlda_GcpkVal)/10^9</definedName>
    <definedName name="dQlda_GdpVal" localSheetId="12" hidden="1">10%*('6. PLUMBING'!dQlda_GxlGtbVal+dQlda_GcpkVal)/10^9</definedName>
    <definedName name="dQlda_GdpVal" localSheetId="13" hidden="1">10%*('8. CIVIL'!dQlda_GxlGtbVal+dQlda_GcpkVal)/10^9</definedName>
    <definedName name="dQlda_GdpVal" localSheetId="14" hidden="1">10%*('9. Equipment kitchen'!dQlda_GxlGtbVal+dQlda_GcpkVal)/10^9</definedName>
    <definedName name="dQlda_GdpVal" localSheetId="7" hidden="1">10%*('BBNT DOT 2'!dQlda_GxlGtbVal+dQlda_GcpkVal)/10^9</definedName>
    <definedName name="dQlda_GdpVal" localSheetId="2" hidden="1">10%*(Bìa!dQlda_GxlGtbVal+dQlda_GcpkVal)/10^9</definedName>
    <definedName name="dQlda_GdpVal" localSheetId="4" hidden="1">10%*('GT TTHT CV DOT 2'!dQlda_GxlGtbVal+dQlda_GcpkVal)/10^9</definedName>
    <definedName name="dQlda_GdpVal" localSheetId="5" hidden="1">10%*(SUMMARY!dQlda_GxlGtbVal+dQlda_GcpkVal)/10^9</definedName>
    <definedName name="dQlda_GdpVal" localSheetId="3" hidden="1">10%*('TONG HOP TT'!dQlda_GxlGtbVal+dQlda_GcpkVal)/10^9</definedName>
    <definedName name="dQlda_GdpVal" hidden="1">10%*(dQlda_GxlGtbVal+dQlda_GcpkVal)/10^9</definedName>
    <definedName name="dQlda_GtongVal" localSheetId="1" hidden="1">'1. ELEC (2)'!dQlda_GxlGtbVal+dQlda_GcpkVal+10%*('1. ELEC (2)'!dQlda_GxlGtbVal+dQlda_GcpkVal)</definedName>
    <definedName name="dQlda_GtongVal" localSheetId="15" hidden="1">'10.ELEVATOR'!dQlda_GxlGtbVal+dQlda_GcpkVal+10%*('10.ELEVATOR'!dQlda_GxlGtbVal+dQlda_GcpkVal)</definedName>
    <definedName name="dQlda_GtongVal" localSheetId="8" hidden="1">'2. ELV'!dQlda_GxlGtbVal+dQlda_GcpkVal+10%*('2. ELV'!dQlda_GxlGtbVal+dQlda_GcpkVal)</definedName>
    <definedName name="dQlda_GtongVal" localSheetId="10" hidden="1">'4.VENTILATION'!dQlda_GxlGtbVal+dQlda_GcpkVal+10%*('4.VENTILATION'!dQlda_GxlGtbVal+dQlda_GcpkVal)</definedName>
    <definedName name="dQlda_GtongVal" localSheetId="11" hidden="1">'5. AC SYSTEM'!dQlda_GxlGtbVal+dQlda_GcpkVal+10%*('5. AC SYSTEM'!dQlda_GxlGtbVal+dQlda_GcpkVal)</definedName>
    <definedName name="dQlda_GtongVal" localSheetId="12" hidden="1">'6. PLUMBING'!dQlda_GxlGtbVal+dQlda_GcpkVal+10%*('6. PLUMBING'!dQlda_GxlGtbVal+dQlda_GcpkVal)</definedName>
    <definedName name="dQlda_GtongVal" localSheetId="13" hidden="1">'8. CIVIL'!dQlda_GxlGtbVal+dQlda_GcpkVal+10%*('8. CIVIL'!dQlda_GxlGtbVal+dQlda_GcpkVal)</definedName>
    <definedName name="dQlda_GtongVal" localSheetId="14" hidden="1">'9. Equipment kitchen'!dQlda_GxlGtbVal+dQlda_GcpkVal+10%*('9. Equipment kitchen'!dQlda_GxlGtbVal+dQlda_GcpkVal)</definedName>
    <definedName name="dQlda_GtongVal" localSheetId="7" hidden="1">'BBNT DOT 2'!dQlda_GxlGtbVal+dQlda_GcpkVal+10%*('BBNT DOT 2'!dQlda_GxlGtbVal+dQlda_GcpkVal)</definedName>
    <definedName name="dQlda_GtongVal" localSheetId="2" hidden="1">Bìa!dQlda_GxlGtbVal+dQlda_GcpkVal+10%*(Bìa!dQlda_GxlGtbVal+dQlda_GcpkVal)</definedName>
    <definedName name="dQlda_GtongVal" localSheetId="4" hidden="1">'GT TTHT CV DOT 2'!dQlda_GxlGtbVal+dQlda_GcpkVal+10%*('GT TTHT CV DOT 2'!dQlda_GxlGtbVal+dQlda_GcpkVal)</definedName>
    <definedName name="dQlda_GtongVal" localSheetId="5" hidden="1">SUMMARY!dQlda_GxlGtbVal+dQlda_GcpkVal+10%*(SUMMARY!dQlda_GxlGtbVal+dQlda_GcpkVal)</definedName>
    <definedName name="dQlda_GtongVal" localSheetId="3" hidden="1">'TONG HOP TT'!dQlda_GxlGtbVal+dQlda_GcpkVal+10%*('TONG HOP TT'!dQlda_GxlGtbVal+dQlda_GcpkVal)</definedName>
    <definedName name="dQlda_GtongVal" hidden="1">dQlda_GxlGtbVal+dQlda_GcpkVal+10%*(dQlda_GxlGtbVal+dQlda_GcpkVal)</definedName>
    <definedName name="dQlda_GxlGtbVal" localSheetId="1" hidden="1">dQlda_GxlVal+dQlda_GtbVal</definedName>
    <definedName name="dQlda_GxlGtbVal" localSheetId="15" hidden="1">dQlda_GxlVal+dQlda_GtbVal</definedName>
    <definedName name="dQlda_GxlGtbVal" localSheetId="8" hidden="1">dQlda_GxlVal+dQlda_GtbVal</definedName>
    <definedName name="dQlda_GxlGtbVal" localSheetId="10" hidden="1">dQlda_GxlVal+dQlda_GtbVal</definedName>
    <definedName name="dQlda_GxlGtbVal" localSheetId="11" hidden="1">dQlda_GxlVal+dQlda_GtbVal</definedName>
    <definedName name="dQlda_GxlGtbVal" localSheetId="12" hidden="1">dQlda_GxlVal+dQlda_GtbVal</definedName>
    <definedName name="dQlda_GxlGtbVal" localSheetId="13" hidden="1">dQlda_GxlVal+dQlda_GtbVal</definedName>
    <definedName name="dQlda_GxlGtbVal" localSheetId="14" hidden="1">dQlda_GxlVal+dQlda_GtbVal</definedName>
    <definedName name="dQlda_GxlGtbVal" localSheetId="7" hidden="1">dQlda_GxlVal+dQlda_GtbVal</definedName>
    <definedName name="dQlda_GxlGtbVal" localSheetId="2" hidden="1">dQlda_GxlVal+dQlda_GtbVal</definedName>
    <definedName name="dQlda_GxlGtbVal" localSheetId="4" hidden="1">dQlda_GxlVal+dQlda_GtbVal</definedName>
    <definedName name="dQlda_GxlGtbVal" localSheetId="5" hidden="1">dQlda_GxlVal+dQlda_GtbVal</definedName>
    <definedName name="dQlda_GxlGtbVal" localSheetId="3" hidden="1">dQlda_GxlVal+dQlda_GtbVal</definedName>
    <definedName name="dQlda_GxlGtbVal" hidden="1">dQlda_GxlVal+dQlda_GtbVal</definedName>
    <definedName name="dqw" localSheetId="15" hidden="1">{"'Sheet1'!$L$16"}</definedName>
    <definedName name="dqw" localSheetId="12" hidden="1">{"'Sheet1'!$L$16"}</definedName>
    <definedName name="dqw" localSheetId="13" hidden="1">{"'Sheet1'!$L$16"}</definedName>
    <definedName name="dqw" localSheetId="14" hidden="1">{"'Sheet1'!$L$16"}</definedName>
    <definedName name="dqw" localSheetId="2" hidden="1">{"'Sheet1'!$L$16"}</definedName>
    <definedName name="dqw" hidden="1">{"'Sheet1'!$L$16"}</definedName>
    <definedName name="dre" localSheetId="1" hidden="1">#REF!</definedName>
    <definedName name="dre" localSheetId="7" hidden="1">#REF!</definedName>
    <definedName name="dre" localSheetId="2" hidden="1">#REF!</definedName>
    <definedName name="dre" localSheetId="4" hidden="1">#REF!</definedName>
    <definedName name="dre" localSheetId="3" hidden="1">#REF!</definedName>
    <definedName name="dre" hidden="1">#REF!</definedName>
    <definedName name="ds" localSheetId="15" hidden="1">{"'Sheet1'!$L$16"}</definedName>
    <definedName name="ds" localSheetId="12" hidden="1">{"'Sheet1'!$L$16"}</definedName>
    <definedName name="ds" localSheetId="13" hidden="1">{"'Sheet1'!$L$16"}</definedName>
    <definedName name="ds" localSheetId="14" hidden="1">{"'Sheet1'!$L$16"}</definedName>
    <definedName name="ds" localSheetId="2" hidden="1">{"'Sheet1'!$L$16"}</definedName>
    <definedName name="ds" hidden="1">{"'Sheet1'!$L$16"}</definedName>
    <definedName name="dsaaee" localSheetId="15" hidden="1">{"'Sheet1'!$L$16"}</definedName>
    <definedName name="dsaaee" localSheetId="12" hidden="1">{"'Sheet1'!$L$16"}</definedName>
    <definedName name="dsaaee" localSheetId="13" hidden="1">{"'Sheet1'!$L$16"}</definedName>
    <definedName name="dsaaee" localSheetId="14" hidden="1">{"'Sheet1'!$L$16"}</definedName>
    <definedName name="dsaaee" localSheetId="2" hidden="1">{"'Sheet1'!$L$16"}</definedName>
    <definedName name="dsaaee" hidden="1">{"'Sheet1'!$L$16"}</definedName>
    <definedName name="dsadasdasdas" localSheetId="15" hidden="1">{"'Sheet1'!$L$16"}</definedName>
    <definedName name="dsadasdasdas" localSheetId="12" hidden="1">{"'Sheet1'!$L$16"}</definedName>
    <definedName name="dsadasdasdas" localSheetId="13" hidden="1">{"'Sheet1'!$L$16"}</definedName>
    <definedName name="dsadasdasdas" localSheetId="14" hidden="1">{"'Sheet1'!$L$16"}</definedName>
    <definedName name="dsadasdasdas" localSheetId="2" hidden="1">{"'Sheet1'!$L$16"}</definedName>
    <definedName name="dsadasdasdas" hidden="1">{"'Sheet1'!$L$16"}</definedName>
    <definedName name="DSADEDWE" localSheetId="15" hidden="1">{"'Sheet1'!$L$16"}</definedName>
    <definedName name="DSADEDWE" localSheetId="12" hidden="1">{"'Sheet1'!$L$16"}</definedName>
    <definedName name="DSADEDWE" localSheetId="13" hidden="1">{"'Sheet1'!$L$16"}</definedName>
    <definedName name="DSADEDWE" localSheetId="14" hidden="1">{"'Sheet1'!$L$16"}</definedName>
    <definedName name="DSADEDWE" localSheetId="2" hidden="1">{"'Sheet1'!$L$16"}</definedName>
    <definedName name="DSADEDWE" hidden="1">{"'Sheet1'!$L$16"}</definedName>
    <definedName name="dsadsa" localSheetId="15" hidden="1">{"'Sheet1'!$L$16"}</definedName>
    <definedName name="dsadsa" localSheetId="12" hidden="1">{"'Sheet1'!$L$16"}</definedName>
    <definedName name="dsadsa" localSheetId="13" hidden="1">{"'Sheet1'!$L$16"}</definedName>
    <definedName name="dsadsa" localSheetId="14" hidden="1">{"'Sheet1'!$L$16"}</definedName>
    <definedName name="dsadsa" localSheetId="2" hidden="1">{"'Sheet1'!$L$16"}</definedName>
    <definedName name="dsadsa" hidden="1">{"'Sheet1'!$L$16"}</definedName>
    <definedName name="DSAF" localSheetId="15" hidden="1">{"'Sheet1'!$L$16"}</definedName>
    <definedName name="DSAF" localSheetId="12" hidden="1">{"'Sheet1'!$L$16"}</definedName>
    <definedName name="DSAF" localSheetId="13" hidden="1">{"'Sheet1'!$L$16"}</definedName>
    <definedName name="DSAF" localSheetId="14" hidden="1">{"'Sheet1'!$L$16"}</definedName>
    <definedName name="DSAF" localSheetId="2" hidden="1">{"'Sheet1'!$L$16"}</definedName>
    <definedName name="DSAF" hidden="1">{"'Sheet1'!$L$16"}</definedName>
    <definedName name="dsafddsdf" localSheetId="15" hidden="1">{"'Sheet1'!$L$16"}</definedName>
    <definedName name="dsafddsdf" localSheetId="12" hidden="1">{"'Sheet1'!$L$16"}</definedName>
    <definedName name="dsafddsdf" localSheetId="13" hidden="1">{"'Sheet1'!$L$16"}</definedName>
    <definedName name="dsafddsdf" localSheetId="14" hidden="1">{"'Sheet1'!$L$16"}</definedName>
    <definedName name="dsafddsdf" localSheetId="2" hidden="1">{"'Sheet1'!$L$16"}</definedName>
    <definedName name="dsafddsdf" localSheetId="3" hidden="1">{"'Sheet1'!$L$16"}</definedName>
    <definedName name="dsafddsdf" hidden="1">{"'Sheet1'!$L$16"}</definedName>
    <definedName name="DSD" localSheetId="15" hidden="1">{"'Sheet1'!$L$16"}</definedName>
    <definedName name="DSD" localSheetId="12" hidden="1">{"'Sheet1'!$L$16"}</definedName>
    <definedName name="DSD" localSheetId="13" hidden="1">{"'Sheet1'!$L$16"}</definedName>
    <definedName name="DSD" localSheetId="14" hidden="1">{"'Sheet1'!$L$16"}</definedName>
    <definedName name="DSD" localSheetId="2" hidden="1">{"'Sheet1'!$L$16"}</definedName>
    <definedName name="DSD" hidden="1">{"'Sheet1'!$L$16"}</definedName>
    <definedName name="DSDS" localSheetId="15" hidden="1">{"'Sheet1'!$L$16"}</definedName>
    <definedName name="DSDS" localSheetId="12" hidden="1">{"'Sheet1'!$L$16"}</definedName>
    <definedName name="DSDS" localSheetId="13" hidden="1">{"'Sheet1'!$L$16"}</definedName>
    <definedName name="DSDS" localSheetId="14" hidden="1">{"'Sheet1'!$L$16"}</definedName>
    <definedName name="DSDS" localSheetId="2" hidden="1">{"'Sheet1'!$L$16"}</definedName>
    <definedName name="DSDS" hidden="1">{"'Sheet1'!$L$16"}</definedName>
    <definedName name="DSDSDS" localSheetId="15" hidden="1">{"'Sheet1'!$L$16"}</definedName>
    <definedName name="DSDSDS" localSheetId="12" hidden="1">{"'Sheet1'!$L$16"}</definedName>
    <definedName name="DSDSDS" localSheetId="13" hidden="1">{"'Sheet1'!$L$16"}</definedName>
    <definedName name="DSDSDS" localSheetId="14" hidden="1">{"'Sheet1'!$L$16"}</definedName>
    <definedName name="DSDSDS" localSheetId="2" hidden="1">{"'Sheet1'!$L$16"}</definedName>
    <definedName name="DSDSDS" hidden="1">{"'Sheet1'!$L$16"}</definedName>
    <definedName name="dsfas" localSheetId="15" hidden="1">{"'Sheet1'!$L$16"}</definedName>
    <definedName name="dsfas" localSheetId="12" hidden="1">{"'Sheet1'!$L$16"}</definedName>
    <definedName name="dsfas" localSheetId="13" hidden="1">{"'Sheet1'!$L$16"}</definedName>
    <definedName name="dsfas" localSheetId="14" hidden="1">{"'Sheet1'!$L$16"}</definedName>
    <definedName name="dsfas" localSheetId="2" hidden="1">{"'Sheet1'!$L$16"}</definedName>
    <definedName name="dsfas" hidden="1">{"'Sheet1'!$L$16"}</definedName>
    <definedName name="dsfaws" localSheetId="15" hidden="1">{"'Sheet1'!$L$16"}</definedName>
    <definedName name="dsfaws" localSheetId="12" hidden="1">{"'Sheet1'!$L$16"}</definedName>
    <definedName name="dsfaws" localSheetId="13" hidden="1">{"'Sheet1'!$L$16"}</definedName>
    <definedName name="dsfaws" localSheetId="14" hidden="1">{"'Sheet1'!$L$16"}</definedName>
    <definedName name="dsfaws" localSheetId="2" hidden="1">{"'Sheet1'!$L$16"}</definedName>
    <definedName name="dsfaws" localSheetId="3" hidden="1">{"'Sheet1'!$L$16"}</definedName>
    <definedName name="dsfaws" hidden="1">{"'Sheet1'!$L$16"}</definedName>
    <definedName name="DSFDS" localSheetId="15" hidden="1">{"'Sheet1'!$L$16"}</definedName>
    <definedName name="DSFDS" localSheetId="12" hidden="1">{"'Sheet1'!$L$16"}</definedName>
    <definedName name="DSFDS" localSheetId="13" hidden="1">{"'Sheet1'!$L$16"}</definedName>
    <definedName name="DSFDS" localSheetId="14" hidden="1">{"'Sheet1'!$L$16"}</definedName>
    <definedName name="DSFDS" localSheetId="2" hidden="1">{"'Sheet1'!$L$16"}</definedName>
    <definedName name="DSFDS" localSheetId="3" hidden="1">{"'Sheet1'!$L$16"}</definedName>
    <definedName name="DSFDS" hidden="1">{"'Sheet1'!$L$16"}</definedName>
    <definedName name="DSFDSDFSD" localSheetId="15" hidden="1">{"'Sheet1'!$L$16"}</definedName>
    <definedName name="DSFDSDFSD" localSheetId="12" hidden="1">{"'Sheet1'!$L$16"}</definedName>
    <definedName name="DSFDSDFSD" localSheetId="13" hidden="1">{"'Sheet1'!$L$16"}</definedName>
    <definedName name="DSFDSDFSD" localSheetId="14" hidden="1">{"'Sheet1'!$L$16"}</definedName>
    <definedName name="DSFDSDFSD" localSheetId="2" hidden="1">{"'Sheet1'!$L$16"}</definedName>
    <definedName name="DSFDSDFSD" hidden="1">{"'Sheet1'!$L$16"}</definedName>
    <definedName name="dsfsad" localSheetId="15" hidden="1">{"'Sheet1'!$L$16"}</definedName>
    <definedName name="dsfsad" localSheetId="12" hidden="1">{"'Sheet1'!$L$16"}</definedName>
    <definedName name="dsfsad" localSheetId="13" hidden="1">{"'Sheet1'!$L$16"}</definedName>
    <definedName name="dsfsad" localSheetId="14" hidden="1">{"'Sheet1'!$L$16"}</definedName>
    <definedName name="dsfsad" localSheetId="2" hidden="1">{"'Sheet1'!$L$16"}</definedName>
    <definedName name="dsfsad" hidden="1">{"'Sheet1'!$L$16"}</definedName>
    <definedName name="DSGDSG" localSheetId="15" hidden="1">{"'Sheet1'!$L$16"}</definedName>
    <definedName name="DSGDSG" localSheetId="12" hidden="1">{"'Sheet1'!$L$16"}</definedName>
    <definedName name="DSGDSG" localSheetId="13" hidden="1">{"'Sheet1'!$L$16"}</definedName>
    <definedName name="DSGDSG" localSheetId="14" hidden="1">{"'Sheet1'!$L$16"}</definedName>
    <definedName name="DSGDSG" localSheetId="2" hidden="1">{"'Sheet1'!$L$16"}</definedName>
    <definedName name="DSGDSG" hidden="1">{"'Sheet1'!$L$16"}</definedName>
    <definedName name="dsgsdg" localSheetId="15" hidden="1">{"'Sheet1'!$L$16"}</definedName>
    <definedName name="dsgsdg" localSheetId="12" hidden="1">{"'Sheet1'!$L$16"}</definedName>
    <definedName name="dsgsdg" localSheetId="13" hidden="1">{"'Sheet1'!$L$16"}</definedName>
    <definedName name="dsgsdg" localSheetId="14" hidden="1">{"'Sheet1'!$L$16"}</definedName>
    <definedName name="dsgsdg" localSheetId="2" hidden="1">{"'Sheet1'!$L$16"}</definedName>
    <definedName name="dsgsdg" hidden="1">{"'Sheet1'!$L$16"}</definedName>
    <definedName name="DSH" localSheetId="2" hidden="1">{#N/A,#N/A,FALSE,"Chi tiÆt"}</definedName>
    <definedName name="DSH" localSheetId="3" hidden="1">{#N/A,#N/A,FALSE,"Chi tiÆt"}</definedName>
    <definedName name="DSH" hidden="1">{#N/A,#N/A,FALSE,"Chi tiÆt"}</definedName>
    <definedName name="dssad" localSheetId="15" hidden="1">{"'Sheet1'!$L$16"}</definedName>
    <definedName name="dssad" localSheetId="12" hidden="1">{"'Sheet1'!$L$16"}</definedName>
    <definedName name="dssad" localSheetId="13" hidden="1">{"'Sheet1'!$L$16"}</definedName>
    <definedName name="dssad" localSheetId="14" hidden="1">{"'Sheet1'!$L$16"}</definedName>
    <definedName name="dssad" localSheetId="2" hidden="1">{"'Sheet1'!$L$16"}</definedName>
    <definedName name="dssad" hidden="1">{"'Sheet1'!$L$16"}</definedName>
    <definedName name="DSTD_Clear" localSheetId="2">Bìa!DSTD_Clear</definedName>
    <definedName name="DSTD_Clear">[0]!DSTD_Clear</definedName>
    <definedName name="dt" localSheetId="1" hidden="1">#REF!</definedName>
    <definedName name="dt" localSheetId="7" hidden="1">#REF!</definedName>
    <definedName name="dt" localSheetId="2" hidden="1">#REF!</definedName>
    <definedName name="dt" localSheetId="4" hidden="1">#REF!</definedName>
    <definedName name="dt" localSheetId="3" hidden="1">#REF!</definedName>
    <definedName name="dt" hidden="1">#REF!</definedName>
    <definedName name="dtctnd" localSheetId="15" hidden="1">{"'Sheet1'!$L$16"}</definedName>
    <definedName name="dtctnd" localSheetId="12" hidden="1">{"'Sheet1'!$L$16"}</definedName>
    <definedName name="dtctnd" localSheetId="13" hidden="1">{"'Sheet1'!$L$16"}</definedName>
    <definedName name="dtctnd" localSheetId="14" hidden="1">{"'Sheet1'!$L$16"}</definedName>
    <definedName name="dtctnd" localSheetId="2" hidden="1">{"'Sheet1'!$L$16"}</definedName>
    <definedName name="dtctnd" hidden="1">{"'Sheet1'!$L$16"}</definedName>
    <definedName name="DTMG_vumua" hidden="1">{#N/A,#N/A,FALSE,"Chi tiÆt"}</definedName>
    <definedName name="DTTK" localSheetId="15" hidden="1">{"'Sheet1'!$L$16"}</definedName>
    <definedName name="DTTK" localSheetId="12" hidden="1">{"'Sheet1'!$L$16"}</definedName>
    <definedName name="DTTK" localSheetId="13" hidden="1">{"'Sheet1'!$L$16"}</definedName>
    <definedName name="DTTK" localSheetId="14" hidden="1">{"'Sheet1'!$L$16"}</definedName>
    <definedName name="DTTK" localSheetId="2" hidden="1">{"'Sheet1'!$L$16"}</definedName>
    <definedName name="DTTK" localSheetId="3" hidden="1">{"'Sheet1'!$L$16"}</definedName>
    <definedName name="DTTK" hidden="1">{"'Sheet1'!$L$16"}</definedName>
    <definedName name="dthft" localSheetId="15" hidden="1">{"'Sheet1'!$L$16"}</definedName>
    <definedName name="dthft" localSheetId="12" hidden="1">{"'Sheet1'!$L$16"}</definedName>
    <definedName name="dthft" localSheetId="13" hidden="1">{"'Sheet1'!$L$16"}</definedName>
    <definedName name="dthft" localSheetId="14" hidden="1">{"'Sheet1'!$L$16"}</definedName>
    <definedName name="dthft" localSheetId="2" hidden="1">{"'Sheet1'!$L$16"}</definedName>
    <definedName name="dthft" hidden="1">{"'Sheet1'!$L$16"}</definedName>
    <definedName name="dTHKP_Rng" hidden="1">#REF!</definedName>
    <definedName name="du" localSheetId="15" hidden="1">{"'Sheet1'!$L$16"}</definedName>
    <definedName name="du" localSheetId="12" hidden="1">{"'Sheet1'!$L$16"}</definedName>
    <definedName name="du" localSheetId="13" hidden="1">{"'Sheet1'!$L$16"}</definedName>
    <definedName name="du" localSheetId="14" hidden="1">{"'Sheet1'!$L$16"}</definedName>
    <definedName name="du" localSheetId="2" hidden="1">{"'Sheet1'!$L$16"}</definedName>
    <definedName name="du" hidden="1">{"'Sheet1'!$L$16"}</definedName>
    <definedName name="duc" localSheetId="15" hidden="1">{"'Sheet1'!$L$16"}</definedName>
    <definedName name="duc" localSheetId="12" hidden="1">{"'Sheet1'!$L$16"}</definedName>
    <definedName name="duc" localSheetId="13" hidden="1">{"'Sheet1'!$L$16"}</definedName>
    <definedName name="duc" localSheetId="14" hidden="1">{"'Sheet1'!$L$16"}</definedName>
    <definedName name="duc" localSheetId="2" hidden="1">{"'Sheet1'!$L$16"}</definedName>
    <definedName name="duc" localSheetId="3" hidden="1">{"'Sheet1'!$L$16"}</definedName>
    <definedName name="duc" hidden="1">{"'Sheet1'!$L$16"}</definedName>
    <definedName name="DucO" localSheetId="15" hidden="1">{"'Sheet1'!$L$16"}</definedName>
    <definedName name="DucO" localSheetId="12" hidden="1">{"'Sheet1'!$L$16"}</definedName>
    <definedName name="DucO" localSheetId="13" hidden="1">{"'Sheet1'!$L$16"}</definedName>
    <definedName name="DucO" localSheetId="14" hidden="1">{"'Sheet1'!$L$16"}</definedName>
    <definedName name="DucO" localSheetId="2" hidden="1">{"'Sheet1'!$L$16"}</definedName>
    <definedName name="DucO" localSheetId="3" hidden="1">{"'Sheet1'!$L$16"}</definedName>
    <definedName name="DucO" hidden="1">{"'Sheet1'!$L$16"}</definedName>
    <definedName name="DUCT" localSheetId="2" hidden="1">{#N/A,#N/A,FALSE,"Sheet1"}</definedName>
    <definedName name="DUCT" localSheetId="3" hidden="1">{#N/A,#N/A,FALSE,"Sheet1"}</definedName>
    <definedName name="DUCT" hidden="1">{#N/A,#N/A,FALSE,"Sheet1"}</definedName>
    <definedName name="dumbwaiter" localSheetId="2" hidden="1">{#N/A,#N/A,FALSE,"Sheet1";#N/A,#N/A,FALSE,"Sheet3";#N/A,#N/A,FALSE,"Sheet5"}</definedName>
    <definedName name="dumbwaiter" localSheetId="3" hidden="1">{#N/A,#N/A,FALSE,"Sheet1";#N/A,#N/A,FALSE,"Sheet3";#N/A,#N/A,FALSE,"Sheet5"}</definedName>
    <definedName name="dumbwaiter" hidden="1">{#N/A,#N/A,FALSE,"Sheet1";#N/A,#N/A,FALSE,"Sheet3";#N/A,#N/A,FALSE,"Sheet5"}</definedName>
    <definedName name="DUNG" localSheetId="15" hidden="1">{"'Sheet1'!$L$16"}</definedName>
    <definedName name="DUNG" localSheetId="12" hidden="1">{"'Sheet1'!$L$16"}</definedName>
    <definedName name="DUNG" localSheetId="13" hidden="1">{"'Sheet1'!$L$16"}</definedName>
    <definedName name="DUNG" localSheetId="14" hidden="1">{"'Sheet1'!$L$16"}</definedName>
    <definedName name="DUNG" localSheetId="2" hidden="1">{"'Sheet1'!$L$16"}</definedName>
    <definedName name="DUNG" localSheetId="3" hidden="1">{"'Sheet1'!$L$16"}</definedName>
    <definedName name="DUNG" hidden="1">{"'Sheet1'!$L$16"}</definedName>
    <definedName name="Duong1" localSheetId="15" hidden="1">{"'Sheet1'!$L$16"}</definedName>
    <definedName name="Duong1" localSheetId="12" hidden="1">{"'Sheet1'!$L$16"}</definedName>
    <definedName name="Duong1" localSheetId="13" hidden="1">{"'Sheet1'!$L$16"}</definedName>
    <definedName name="Duong1" localSheetId="14" hidden="1">{"'Sheet1'!$L$16"}</definedName>
    <definedName name="Duong1" localSheetId="2" hidden="1">{"'Sheet1'!$L$16"}</definedName>
    <definedName name="Duong1" hidden="1">{"'Sheet1'!$L$16"}</definedName>
    <definedName name="Duongnaco" localSheetId="15" hidden="1">{"'Sheet1'!$L$16"}</definedName>
    <definedName name="Duongnaco" localSheetId="12" hidden="1">{"'Sheet1'!$L$16"}</definedName>
    <definedName name="Duongnaco" localSheetId="13" hidden="1">{"'Sheet1'!$L$16"}</definedName>
    <definedName name="Duongnaco" localSheetId="14" hidden="1">{"'Sheet1'!$L$16"}</definedName>
    <definedName name="Duongnaco" localSheetId="2" hidden="1">{"'Sheet1'!$L$16"}</definedName>
    <definedName name="Duongnaco" hidden="1">{"'Sheet1'!$L$16"}</definedName>
    <definedName name="dutoanc2" localSheetId="15" hidden="1">{"'Sheet1'!$L$16"}</definedName>
    <definedName name="dutoanc2" localSheetId="12" hidden="1">{"'Sheet1'!$L$16"}</definedName>
    <definedName name="dutoanc2" localSheetId="13" hidden="1">{"'Sheet1'!$L$16"}</definedName>
    <definedName name="dutoanc2" localSheetId="14" hidden="1">{"'Sheet1'!$L$16"}</definedName>
    <definedName name="dutoanc2" localSheetId="2" hidden="1">{"'Sheet1'!$L$16"}</definedName>
    <definedName name="dutoanc2" hidden="1">{"'Sheet1'!$L$16"}</definedName>
    <definedName name="Dutoandien" localSheetId="15" hidden="1">{"'Sheet1'!$L$16"}</definedName>
    <definedName name="Dutoandien" localSheetId="12" hidden="1">{"'Sheet1'!$L$16"}</definedName>
    <definedName name="Dutoandien" localSheetId="13" hidden="1">{"'Sheet1'!$L$16"}</definedName>
    <definedName name="Dutoandien" localSheetId="14" hidden="1">{"'Sheet1'!$L$16"}</definedName>
    <definedName name="Dutoandien" localSheetId="2" hidden="1">{"'Sheet1'!$L$16"}</definedName>
    <definedName name="Dutoandien" hidden="1">{"'Sheet1'!$L$16"}</definedName>
    <definedName name="dutruchiphi" localSheetId="2" hidden="1">{"NGUYEN QUI THIEP - Personal View",#N/A,FALSE,"XDCB.HT.FUR."}</definedName>
    <definedName name="dutruchiphi" localSheetId="3" hidden="1">{"NGUYEN QUI THIEP - Personal View",#N/A,FALSE,"XDCB.HT.FUR."}</definedName>
    <definedName name="dutruchiphi" hidden="1">{"NGUYEN QUI THIEP - Personal View",#N/A,FALSE,"XDCB.HT.FUR."}</definedName>
    <definedName name="duy" localSheetId="1" hidden="1">#REF!</definedName>
    <definedName name="duy" localSheetId="7" hidden="1">#REF!</definedName>
    <definedName name="duy" localSheetId="2" hidden="1">#REF!</definedName>
    <definedName name="duy" localSheetId="4" hidden="1">#REF!</definedName>
    <definedName name="duy" localSheetId="3" hidden="1">#REF!</definedName>
    <definedName name="duy" hidden="1">#REF!</definedName>
    <definedName name="dw" localSheetId="15" hidden="1">{"'Sheet1'!$L$16"}</definedName>
    <definedName name="dw" localSheetId="12" hidden="1">{"'Sheet1'!$L$16"}</definedName>
    <definedName name="dw" localSheetId="13" hidden="1">{"'Sheet1'!$L$16"}</definedName>
    <definedName name="dw" localSheetId="14" hidden="1">{"'Sheet1'!$L$16"}</definedName>
    <definedName name="dw" localSheetId="2" hidden="1">{"'Sheet1'!$L$16"}</definedName>
    <definedName name="dw" hidden="1">{"'Sheet1'!$L$16"}</definedName>
    <definedName name="đasadas" localSheetId="1" hidden="1">#REF!</definedName>
    <definedName name="đasadas" localSheetId="7" hidden="1">#REF!</definedName>
    <definedName name="đasadas" localSheetId="2" hidden="1">#REF!</definedName>
    <definedName name="đasadas" localSheetId="4" hidden="1">#REF!</definedName>
    <definedName name="đasadas" localSheetId="3" hidden="1">#REF!</definedName>
    <definedName name="đasadas" hidden="1">#REF!</definedName>
    <definedName name="đe" localSheetId="15" hidden="1">{"'Sheet1'!$L$16"}</definedName>
    <definedName name="đe" localSheetId="12" hidden="1">{"'Sheet1'!$L$16"}</definedName>
    <definedName name="đe" localSheetId="13" hidden="1">{"'Sheet1'!$L$16"}</definedName>
    <definedName name="đe" localSheetId="14" hidden="1">{"'Sheet1'!$L$16"}</definedName>
    <definedName name="đe" localSheetId="2" hidden="1">{"'Sheet1'!$L$16"}</definedName>
    <definedName name="đe" hidden="1">{"'Sheet1'!$L$16"}</definedName>
    <definedName name="đff" localSheetId="1" hidden="1">#REF!</definedName>
    <definedName name="đff" localSheetId="7" hidden="1">#REF!</definedName>
    <definedName name="đff" localSheetId="2" hidden="1">#REF!</definedName>
    <definedName name="đff" localSheetId="4" hidden="1">#REF!</definedName>
    <definedName name="đff" localSheetId="3" hidden="1">#REF!</definedName>
    <definedName name="đff" hidden="1">#REF!</definedName>
    <definedName name="đhf" localSheetId="15" hidden="1">{"'Sheet1'!$L$16"}</definedName>
    <definedName name="đhf" localSheetId="12" hidden="1">{"'Sheet1'!$L$16"}</definedName>
    <definedName name="đhf" localSheetId="13" hidden="1">{"'Sheet1'!$L$16"}</definedName>
    <definedName name="đhf" localSheetId="14" hidden="1">{"'Sheet1'!$L$16"}</definedName>
    <definedName name="đhf" localSheetId="2" hidden="1">{"'Sheet1'!$L$16"}</definedName>
    <definedName name="đhf" hidden="1">{"'Sheet1'!$L$16"}</definedName>
    <definedName name="E" localSheetId="2" hidden="1">{#N/A,#N/A,FALSE,"CCTV"}</definedName>
    <definedName name="E" localSheetId="3" hidden="1">{#N/A,#N/A,FALSE,"CCTV"}</definedName>
    <definedName name="E" hidden="1">{#N/A,#N/A,FALSE,"CCTV"}</definedName>
    <definedName name="èafe" localSheetId="15" hidden="1">{"'Sheet1'!$L$16"}</definedName>
    <definedName name="èafe" localSheetId="12" hidden="1">{"'Sheet1'!$L$16"}</definedName>
    <definedName name="èafe" localSheetId="13" hidden="1">{"'Sheet1'!$L$16"}</definedName>
    <definedName name="èafe" localSheetId="14" hidden="1">{"'Sheet1'!$L$16"}</definedName>
    <definedName name="èafe" localSheetId="2" hidden="1">{"'Sheet1'!$L$16"}</definedName>
    <definedName name="èafe" localSheetId="3" hidden="1">{"'Sheet1'!$L$16"}</definedName>
    <definedName name="èafe" hidden="1">{"'Sheet1'!$L$16"}</definedName>
    <definedName name="EARTH" localSheetId="2">Bìa!EARTH</definedName>
    <definedName name="EARTH">[0]!EARTH</definedName>
    <definedName name="EARTHSAPDATA.StartProgram" localSheetId="2">Bìa!EARTHSAPDATA.StartProgram</definedName>
    <definedName name="EARTHSAPDATA.StartProgram">[0]!EARTHSAPDATA.StartProgram</definedName>
    <definedName name="EARTHSAPDATA.StartProgram1" localSheetId="2">Bìa!EARTHSAPDATA.StartProgram1</definedName>
    <definedName name="EARTHSAPDATA.StartProgram1">[0]!EARTHSAPDATA.StartProgram1</definedName>
    <definedName name="EARTHSAPDATA.StartProgram2" localSheetId="2">Bìa!EARTHSAPDATA.StartProgram2</definedName>
    <definedName name="EARTHSAPDATA.StartProgram2">[0]!EARTHSAPDATA.StartProgram2</definedName>
    <definedName name="ED" localSheetId="2" hidden="1">{#N/A,#N/A,FALSE,"CCTV"}</definedName>
    <definedName name="ed" localSheetId="3" hidden="1">#REF!</definedName>
    <definedName name="ED" hidden="1">{#N/A,#N/A,FALSE,"CCTV"}</definedName>
    <definedName name="edd" localSheetId="15" hidden="1">{"'Sheet1'!$L$16"}</definedName>
    <definedName name="edd" localSheetId="12" hidden="1">{"'Sheet1'!$L$16"}</definedName>
    <definedName name="edd" localSheetId="13" hidden="1">{"'Sheet1'!$L$16"}</definedName>
    <definedName name="edd" localSheetId="14" hidden="1">{"'Sheet1'!$L$16"}</definedName>
    <definedName name="edd" localSheetId="2" hidden="1">{"'Sheet1'!$L$16"}</definedName>
    <definedName name="edd" hidden="1">{"'Sheet1'!$L$16"}</definedName>
    <definedName name="ee" localSheetId="2" hidden="1">{#N/A,#N/A,FALSE,"단가표지"}</definedName>
    <definedName name="ee" localSheetId="3" hidden="1">{#N/A,#N/A,FALSE,"단가표지"}</definedName>
    <definedName name="ee" hidden="1">{#N/A,#N/A,FALSE,"단가표지"}</definedName>
    <definedName name="eef" localSheetId="15" hidden="1">{"'Sheet1'!$L$16"}</definedName>
    <definedName name="eef" localSheetId="12" hidden="1">{"'Sheet1'!$L$16"}</definedName>
    <definedName name="eef" localSheetId="13" hidden="1">{"'Sheet1'!$L$16"}</definedName>
    <definedName name="eef" localSheetId="14" hidden="1">{"'Sheet1'!$L$16"}</definedName>
    <definedName name="eef" localSheetId="2" hidden="1">{"'Sheet1'!$L$16"}</definedName>
    <definedName name="eef" localSheetId="3" hidden="1">{"'Sheet1'!$L$16"}</definedName>
    <definedName name="eef" hidden="1">{"'Sheet1'!$L$16"}</definedName>
    <definedName name="EEFEWA" localSheetId="1" hidden="1">#REF!</definedName>
    <definedName name="EEFEWA" localSheetId="7" hidden="1">#REF!</definedName>
    <definedName name="EEFEWA" localSheetId="2" hidden="1">#REF!</definedName>
    <definedName name="EEFEWA" localSheetId="4" hidden="1">#REF!</definedName>
    <definedName name="EEFEWA" localSheetId="3" hidden="1">#REF!</definedName>
    <definedName name="EEFEWA" hidden="1">#REF!</definedName>
    <definedName name="EFWTR" localSheetId="1" hidden="1">#REF!</definedName>
    <definedName name="EFWTR" localSheetId="7" hidden="1">#REF!</definedName>
    <definedName name="EFWTR" localSheetId="2" hidden="1">#REF!</definedName>
    <definedName name="EFWTR" localSheetId="4" hidden="1">#REF!</definedName>
    <definedName name="EFWTR" localSheetId="3" hidden="1">#REF!</definedName>
    <definedName name="EFWTR" hidden="1">#REF!</definedName>
    <definedName name="egsf" localSheetId="15" hidden="1">{"'Sheet1'!$L$16"}</definedName>
    <definedName name="egsf" localSheetId="12" hidden="1">{"'Sheet1'!$L$16"}</definedName>
    <definedName name="egsf" localSheetId="13" hidden="1">{"'Sheet1'!$L$16"}</definedName>
    <definedName name="egsf" localSheetId="14" hidden="1">{"'Sheet1'!$L$16"}</definedName>
    <definedName name="egsf" localSheetId="2" hidden="1">{"'Sheet1'!$L$16"}</definedName>
    <definedName name="egsf" hidden="1">{"'Sheet1'!$L$16"}</definedName>
    <definedName name="ẻgwe" localSheetId="15" hidden="1">{"'Sheet1'!$L$16"}</definedName>
    <definedName name="ẻgwe" localSheetId="12" hidden="1">{"'Sheet1'!$L$16"}</definedName>
    <definedName name="ẻgwe" localSheetId="13" hidden="1">{"'Sheet1'!$L$16"}</definedName>
    <definedName name="ẻgwe" localSheetId="14" hidden="1">{"'Sheet1'!$L$16"}</definedName>
    <definedName name="ẻgwe" localSheetId="2" hidden="1">{"'Sheet1'!$L$16"}</definedName>
    <definedName name="ẻgwe" hidden="1">{"'Sheet1'!$L$16"}</definedName>
    <definedName name="eïhd" localSheetId="15" hidden="1">{"'Sheet1'!$L$16"}</definedName>
    <definedName name="eïhd" localSheetId="12" hidden="1">{"'Sheet1'!$L$16"}</definedName>
    <definedName name="eïhd" localSheetId="13" hidden="1">{"'Sheet1'!$L$16"}</definedName>
    <definedName name="eïhd" localSheetId="14" hidden="1">{"'Sheet1'!$L$16"}</definedName>
    <definedName name="eïhd" localSheetId="2" hidden="1">{"'Sheet1'!$L$16"}</definedName>
    <definedName name="eïhd" hidden="1">{"'Sheet1'!$L$16"}</definedName>
    <definedName name="elle18" localSheetId="2" hidden="1">{#N/A,#N/A,FALSE,"CCTV"}</definedName>
    <definedName name="elle18" localSheetId="3" hidden="1">{#N/A,#N/A,FALSE,"CCTV"}</definedName>
    <definedName name="elle18" hidden="1">{#N/A,#N/A,FALSE,"CCTV"}</definedName>
    <definedName name="ELLEN1" localSheetId="2" hidden="1">{#N/A,#N/A,FALSE,"CCTV"}</definedName>
    <definedName name="ELLEN1" localSheetId="3" hidden="1">{#N/A,#N/A,FALSE,"CCTV"}</definedName>
    <definedName name="ELLEN1" hidden="1">{#N/A,#N/A,FALSE,"CCTV"}</definedName>
    <definedName name="ELLEN10" localSheetId="2" hidden="1">{#N/A,#N/A,FALSE,"CCTV"}</definedName>
    <definedName name="ELLEN10" localSheetId="3" hidden="1">{#N/A,#N/A,FALSE,"CCTV"}</definedName>
    <definedName name="ELLEN10" hidden="1">{#N/A,#N/A,FALSE,"CCTV"}</definedName>
    <definedName name="ELLEN11" localSheetId="2" hidden="1">{#N/A,#N/A,FALSE,"CCTV"}</definedName>
    <definedName name="ELLEN11" localSheetId="3" hidden="1">{#N/A,#N/A,FALSE,"CCTV"}</definedName>
    <definedName name="ELLEN11" hidden="1">{#N/A,#N/A,FALSE,"CCTV"}</definedName>
    <definedName name="ELLEN12" localSheetId="2" hidden="1">{#N/A,#N/A,FALSE,"CCTV"}</definedName>
    <definedName name="ELLEN12" localSheetId="3" hidden="1">{#N/A,#N/A,FALSE,"CCTV"}</definedName>
    <definedName name="ELLEN12" hidden="1">{#N/A,#N/A,FALSE,"CCTV"}</definedName>
    <definedName name="ELLEN13" localSheetId="2" hidden="1">{#N/A,#N/A,FALSE,"CCTV"}</definedName>
    <definedName name="ELLEN13" localSheetId="3" hidden="1">{#N/A,#N/A,FALSE,"CCTV"}</definedName>
    <definedName name="ELLEN13" hidden="1">{#N/A,#N/A,FALSE,"CCTV"}</definedName>
    <definedName name="ELLEN14" localSheetId="2" hidden="1">{#N/A,#N/A,FALSE,"CCTV"}</definedName>
    <definedName name="ELLEN14" localSheetId="3" hidden="1">{#N/A,#N/A,FALSE,"CCTV"}</definedName>
    <definedName name="ELLEN14" hidden="1">{#N/A,#N/A,FALSE,"CCTV"}</definedName>
    <definedName name="ELLEN15" localSheetId="2" hidden="1">{#N/A,#N/A,FALSE,"CCTV"}</definedName>
    <definedName name="ELLEN15" localSheetId="3" hidden="1">{#N/A,#N/A,FALSE,"CCTV"}</definedName>
    <definedName name="ELLEN15" hidden="1">{#N/A,#N/A,FALSE,"CCTV"}</definedName>
    <definedName name="ELLEN16" localSheetId="2" hidden="1">{#N/A,#N/A,FALSE,"CCTV"}</definedName>
    <definedName name="ELLEN16" localSheetId="3" hidden="1">{#N/A,#N/A,FALSE,"CCTV"}</definedName>
    <definedName name="ELLEN16" hidden="1">{#N/A,#N/A,FALSE,"CCTV"}</definedName>
    <definedName name="ELLEN17" localSheetId="2" hidden="1">{#N/A,#N/A,FALSE,"CCTV"}</definedName>
    <definedName name="ELLEN17" localSheetId="3" hidden="1">{#N/A,#N/A,FALSE,"CCTV"}</definedName>
    <definedName name="ELLEN17" hidden="1">{#N/A,#N/A,FALSE,"CCTV"}</definedName>
    <definedName name="ELLEN18" localSheetId="2" hidden="1">{#N/A,#N/A,FALSE,"CCTV"}</definedName>
    <definedName name="ELLEN18" localSheetId="3" hidden="1">{#N/A,#N/A,FALSE,"CCTV"}</definedName>
    <definedName name="ELLEN18" hidden="1">{#N/A,#N/A,FALSE,"CCTV"}</definedName>
    <definedName name="ELLEN19" localSheetId="2" hidden="1">{#N/A,#N/A,FALSE,"CCTV"}</definedName>
    <definedName name="ELLEN19" localSheetId="3" hidden="1">{#N/A,#N/A,FALSE,"CCTV"}</definedName>
    <definedName name="ELLEN19" hidden="1">{#N/A,#N/A,FALSE,"CCTV"}</definedName>
    <definedName name="ELLEN2" localSheetId="2" hidden="1">{#N/A,#N/A,FALSE,"CCTV"}</definedName>
    <definedName name="ELLEN2" localSheetId="3" hidden="1">{#N/A,#N/A,FALSE,"CCTV"}</definedName>
    <definedName name="ELLEN2" hidden="1">{#N/A,#N/A,FALSE,"CCTV"}</definedName>
    <definedName name="ELLEN3" localSheetId="2" hidden="1">{#N/A,#N/A,FALSE,"CCTV"}</definedName>
    <definedName name="ELLEN3" localSheetId="3" hidden="1">{#N/A,#N/A,FALSE,"CCTV"}</definedName>
    <definedName name="ELLEN3" hidden="1">{#N/A,#N/A,FALSE,"CCTV"}</definedName>
    <definedName name="ELLEN4" localSheetId="2" hidden="1">{#N/A,#N/A,FALSE,"CCTV"}</definedName>
    <definedName name="ELLEN4" localSheetId="3" hidden="1">{#N/A,#N/A,FALSE,"CCTV"}</definedName>
    <definedName name="ELLEN4" hidden="1">{#N/A,#N/A,FALSE,"CCTV"}</definedName>
    <definedName name="ELLEN5" localSheetId="2" hidden="1">{#N/A,#N/A,FALSE,"CCTV"}</definedName>
    <definedName name="ELLEN5" localSheetId="3" hidden="1">{#N/A,#N/A,FALSE,"CCTV"}</definedName>
    <definedName name="ELLEN5" hidden="1">{#N/A,#N/A,FALSE,"CCTV"}</definedName>
    <definedName name="ELLEN6" localSheetId="2" hidden="1">{#N/A,#N/A,FALSE,"CCTV"}</definedName>
    <definedName name="ELLEN6" localSheetId="3" hidden="1">{#N/A,#N/A,FALSE,"CCTV"}</definedName>
    <definedName name="ELLEN6" hidden="1">{#N/A,#N/A,FALSE,"CCTV"}</definedName>
    <definedName name="ELLEN7" localSheetId="2" hidden="1">{#N/A,#N/A,FALSE,"CCTV"}</definedName>
    <definedName name="ELLEN7" localSheetId="3" hidden="1">{#N/A,#N/A,FALSE,"CCTV"}</definedName>
    <definedName name="ELLEN7" hidden="1">{#N/A,#N/A,FALSE,"CCTV"}</definedName>
    <definedName name="ELLEN8" localSheetId="2" hidden="1">{#N/A,#N/A,FALSE,"CCTV"}</definedName>
    <definedName name="ELLEN8" localSheetId="3" hidden="1">{#N/A,#N/A,FALSE,"CCTV"}</definedName>
    <definedName name="ELLEN8" hidden="1">{#N/A,#N/A,FALSE,"CCTV"}</definedName>
    <definedName name="ELLEN9" localSheetId="2" hidden="1">{#N/A,#N/A,FALSE,"CCTV"}</definedName>
    <definedName name="ELLEN9" localSheetId="3" hidden="1">{#N/A,#N/A,FALSE,"CCTV"}</definedName>
    <definedName name="ELLEN9" hidden="1">{#N/A,#N/A,FALSE,"CCTV"}</definedName>
    <definedName name="elv" localSheetId="15" hidden="1">{"'Sheet1'!$L$16"}</definedName>
    <definedName name="elv" localSheetId="12" hidden="1">{"'Sheet1'!$L$16"}</definedName>
    <definedName name="elv" localSheetId="13" hidden="1">{"'Sheet1'!$L$16"}</definedName>
    <definedName name="elv" localSheetId="14" hidden="1">{"'Sheet1'!$L$16"}</definedName>
    <definedName name="elv" localSheetId="2" hidden="1">{"'Sheet1'!$L$16"}</definedName>
    <definedName name="elv" localSheetId="3" hidden="1">{"'Sheet1'!$L$16"}</definedName>
    <definedName name="elv" hidden="1">{"'Sheet1'!$L$16"}</definedName>
    <definedName name="er" localSheetId="15" hidden="1">{0,0,0,0;0,0,0,0;0,0,0,0;0,0,0,0;0,0,0,0;0,0,0,0;0,0,0,0}</definedName>
    <definedName name="er" localSheetId="12" hidden="1">{0,0,0,0;0,0,0,0;0,0,0,0;0,0,0,0;0,0,0,0;0,0,0,0;0,0,0,0}</definedName>
    <definedName name="er" localSheetId="13" hidden="1">{0,0,0,0;0,0,0,0;0,0,0,0;0,0,0,0;0,0,0,0;0,0,0,0;0,0,0,0}</definedName>
    <definedName name="er" localSheetId="14" hidden="1">{0,0,0,0;0,0,0,0;0,0,0,0;0,0,0,0;0,0,0,0;0,0,0,0;0,0,0,0}</definedName>
    <definedName name="er" localSheetId="2" hidden="1">{0,0,0,0;0,0,0,0;0,0,0,0;0,0,0,0;0,0,0,0;0,0,0,0;0,0,0,0}</definedName>
    <definedName name="er" localSheetId="3" hidden="1">{#N/A,#N/A,FALSE,"特殊室（ＢＱ表）"}</definedName>
    <definedName name="er" hidden="1">{0,0,0,0;0,0,0,0;0,0,0,0;0,0,0,0;0,0,0,0;0,0,0,0;0,0,0,0}</definedName>
    <definedName name="ERERWERE" localSheetId="2">Bìa!ERERWERE</definedName>
    <definedName name="ERERWERE">[0]!ERERWERE</definedName>
    <definedName name="ERR" localSheetId="1" hidden="1">#REF!</definedName>
    <definedName name="ERR" localSheetId="7" hidden="1">#REF!</definedName>
    <definedName name="ERR" localSheetId="2" hidden="1">#REF!</definedName>
    <definedName name="ERR" localSheetId="4" hidden="1">#REF!</definedName>
    <definedName name="ERR" localSheetId="3" hidden="1">#REF!</definedName>
    <definedName name="ERR" hidden="1">#REF!</definedName>
    <definedName name="ERT" localSheetId="15" hidden="1">{"'Sheet1'!$L$16"}</definedName>
    <definedName name="ERT" localSheetId="12" hidden="1">{"'Sheet1'!$L$16"}</definedName>
    <definedName name="ERT" localSheetId="13" hidden="1">{"'Sheet1'!$L$16"}</definedName>
    <definedName name="ERT" localSheetId="14" hidden="1">{"'Sheet1'!$L$16"}</definedName>
    <definedName name="ERT" localSheetId="2" hidden="1">{"'Sheet1'!$L$16"}</definedName>
    <definedName name="ERT" localSheetId="3" hidden="1">{"'Sheet1'!$L$16"}</definedName>
    <definedName name="ERT" hidden="1">{"'Sheet1'!$L$16"}</definedName>
    <definedName name="ertwqtg" localSheetId="15" hidden="1">{"'Sheet1'!$L$16"}</definedName>
    <definedName name="ertwqtg" localSheetId="12" hidden="1">{"'Sheet1'!$L$16"}</definedName>
    <definedName name="ertwqtg" localSheetId="13" hidden="1">{"'Sheet1'!$L$16"}</definedName>
    <definedName name="ertwqtg" localSheetId="14" hidden="1">{"'Sheet1'!$L$16"}</definedName>
    <definedName name="ertwqtg" localSheetId="2" hidden="1">{"'Sheet1'!$L$16"}</definedName>
    <definedName name="ertwqtg" hidden="1">{"'Sheet1'!$L$16"}</definedName>
    <definedName name="es" localSheetId="15" hidden="1">{"'Sheet1'!$L$16"}</definedName>
    <definedName name="es" localSheetId="12" hidden="1">{"'Sheet1'!$L$16"}</definedName>
    <definedName name="es" localSheetId="13" hidden="1">{"'Sheet1'!$L$16"}</definedName>
    <definedName name="es" localSheetId="14" hidden="1">{"'Sheet1'!$L$16"}</definedName>
    <definedName name="es" localSheetId="2" hidden="1">{"'Sheet1'!$L$16"}</definedName>
    <definedName name="es" localSheetId="3" hidden="1">{"'Sheet1'!$L$16"}</definedName>
    <definedName name="es" hidden="1">{"'Sheet1'!$L$16"}</definedName>
    <definedName name="et" localSheetId="15" hidden="1">{"'Sheet1'!$L$16"}</definedName>
    <definedName name="et" localSheetId="12" hidden="1">{"'Sheet1'!$L$16"}</definedName>
    <definedName name="et" localSheetId="13" hidden="1">{"'Sheet1'!$L$16"}</definedName>
    <definedName name="et" localSheetId="14" hidden="1">{"'Sheet1'!$L$16"}</definedName>
    <definedName name="et" localSheetId="2" hidden="1">{"'Sheet1'!$L$16"}</definedName>
    <definedName name="et" hidden="1">{"'Sheet1'!$L$16"}</definedName>
    <definedName name="etqgsg_đhs" localSheetId="15" hidden="1">{"'Sheet1'!$L$16"}</definedName>
    <definedName name="etqgsg_đhs" localSheetId="12" hidden="1">{"'Sheet1'!$L$16"}</definedName>
    <definedName name="etqgsg_đhs" localSheetId="13" hidden="1">{"'Sheet1'!$L$16"}</definedName>
    <definedName name="etqgsg_đhs" localSheetId="14" hidden="1">{"'Sheet1'!$L$16"}</definedName>
    <definedName name="etqgsg_đhs" localSheetId="2" hidden="1">{"'Sheet1'!$L$16"}</definedName>
    <definedName name="etqgsg_đhs" hidden="1">{"'Sheet1'!$L$16"}</definedName>
    <definedName name="etuiuti" localSheetId="15" hidden="1">{"'Sheet1'!$L$16"}</definedName>
    <definedName name="etuiuti" localSheetId="12" hidden="1">{"'Sheet1'!$L$16"}</definedName>
    <definedName name="etuiuti" localSheetId="13" hidden="1">{"'Sheet1'!$L$16"}</definedName>
    <definedName name="etuiuti" localSheetId="14" hidden="1">{"'Sheet1'!$L$16"}</definedName>
    <definedName name="etuiuti" localSheetId="2" hidden="1">{"'Sheet1'!$L$16"}</definedName>
    <definedName name="etuiuti" localSheetId="3" hidden="1">{"'Sheet1'!$L$16"}</definedName>
    <definedName name="etuiuti" hidden="1">{"'Sheet1'!$L$16"}</definedName>
    <definedName name="ẺTỶY" localSheetId="15" hidden="1">{"'Sheet1'!$L$16"}</definedName>
    <definedName name="ẺTỶY" localSheetId="12" hidden="1">{"'Sheet1'!$L$16"}</definedName>
    <definedName name="ẺTỶY" localSheetId="13" hidden="1">{"'Sheet1'!$L$16"}</definedName>
    <definedName name="ẺTỶY" localSheetId="14" hidden="1">{"'Sheet1'!$L$16"}</definedName>
    <definedName name="ẺTỶY" localSheetId="2" hidden="1">{"'Sheet1'!$L$16"}</definedName>
    <definedName name="ẺTỶY" hidden="1">{"'Sheet1'!$L$16"}</definedName>
    <definedName name="euro" localSheetId="1">#REF!</definedName>
    <definedName name="euro" localSheetId="7">#REF!</definedName>
    <definedName name="euro" localSheetId="2">#REF!</definedName>
    <definedName name="euro" localSheetId="4">#REF!</definedName>
    <definedName name="euro">#REF!</definedName>
    <definedName name="eûtheí" localSheetId="15" hidden="1">{"'Sheet1'!$L$16"}</definedName>
    <definedName name="eûtheí" localSheetId="12" hidden="1">{"'Sheet1'!$L$16"}</definedName>
    <definedName name="eûtheí" localSheetId="13" hidden="1">{"'Sheet1'!$L$16"}</definedName>
    <definedName name="eûtheí" localSheetId="14" hidden="1">{"'Sheet1'!$L$16"}</definedName>
    <definedName name="eûtheí" localSheetId="2" hidden="1">{"'Sheet1'!$L$16"}</definedName>
    <definedName name="eûtheí" hidden="1">{"'Sheet1'!$L$16"}</definedName>
    <definedName name="ewe" localSheetId="15" hidden="1">{"'Sheet1'!$L$16"}</definedName>
    <definedName name="ewe" localSheetId="12" hidden="1">{"'Sheet1'!$L$16"}</definedName>
    <definedName name="ewe" localSheetId="13" hidden="1">{"'Sheet1'!$L$16"}</definedName>
    <definedName name="ewe" localSheetId="14" hidden="1">{"'Sheet1'!$L$16"}</definedName>
    <definedName name="ewe" localSheetId="2" hidden="1">{"'Sheet1'!$L$16"}</definedName>
    <definedName name="ewe" hidden="1">{"'Sheet1'!$L$16"}</definedName>
    <definedName name="èwerwe" localSheetId="15" hidden="1">{"'Sheet1'!$L$16"}</definedName>
    <definedName name="èwerwe" localSheetId="12" hidden="1">{"'Sheet1'!$L$16"}</definedName>
    <definedName name="èwerwe" localSheetId="13" hidden="1">{"'Sheet1'!$L$16"}</definedName>
    <definedName name="èwerwe" localSheetId="14" hidden="1">{"'Sheet1'!$L$16"}</definedName>
    <definedName name="èwerwe" localSheetId="2" hidden="1">{"'Sheet1'!$L$16"}</definedName>
    <definedName name="èwerwe" localSheetId="3" hidden="1">{"'Sheet1'!$L$16"}</definedName>
    <definedName name="èwerwe" hidden="1">{"'Sheet1'!$L$16"}</definedName>
    <definedName name="ewewewe" hidden="1">#REF!</definedName>
    <definedName name="ewrfewr" localSheetId="15" hidden="1">{"'Sheet1'!$L$16"}</definedName>
    <definedName name="ewrfewr" localSheetId="12" hidden="1">{"'Sheet1'!$L$16"}</definedName>
    <definedName name="ewrfewr" localSheetId="13" hidden="1">{"'Sheet1'!$L$16"}</definedName>
    <definedName name="ewrfewr" localSheetId="14" hidden="1">{"'Sheet1'!$L$16"}</definedName>
    <definedName name="ewrfewr" localSheetId="2" hidden="1">{"'Sheet1'!$L$16"}</definedName>
    <definedName name="ewrfewr" localSheetId="3" hidden="1">{"'Sheet1'!$L$16"}</definedName>
    <definedName name="ewrfewr" hidden="1">{"'Sheet1'!$L$16"}</definedName>
    <definedName name="ewrfqewrrefeqrftr" localSheetId="15" hidden="1">{"'Sheet1'!$L$16"}</definedName>
    <definedName name="ewrfqewrrefeqrftr" localSheetId="12" hidden="1">{"'Sheet1'!$L$16"}</definedName>
    <definedName name="ewrfqewrrefeqrftr" localSheetId="13" hidden="1">{"'Sheet1'!$L$16"}</definedName>
    <definedName name="ewrfqewrrefeqrftr" localSheetId="14" hidden="1">{"'Sheet1'!$L$16"}</definedName>
    <definedName name="ewrfqewrrefeqrftr" localSheetId="2" hidden="1">{"'Sheet1'!$L$16"}</definedName>
    <definedName name="ewrfqewrrefeqrftr" localSheetId="3" hidden="1">{"'Sheet1'!$L$16"}</definedName>
    <definedName name="ewrfqewrrefeqrftr" hidden="1">{"'Sheet1'!$L$16"}</definedName>
    <definedName name="ewrfwe" localSheetId="15" hidden="1">{"'Sheet1'!$L$16"}</definedName>
    <definedName name="ewrfwe" localSheetId="12" hidden="1">{"'Sheet1'!$L$16"}</definedName>
    <definedName name="ewrfwe" localSheetId="13" hidden="1">{"'Sheet1'!$L$16"}</definedName>
    <definedName name="ewrfwe" localSheetId="14" hidden="1">{"'Sheet1'!$L$16"}</definedName>
    <definedName name="ewrfwe" localSheetId="2" hidden="1">{"'Sheet1'!$L$16"}</definedName>
    <definedName name="ewrfwe" localSheetId="3" hidden="1">{"'Sheet1'!$L$16"}</definedName>
    <definedName name="ewrfwe" hidden="1">{"'Sheet1'!$L$16"}</definedName>
    <definedName name="ewrfwef" localSheetId="15" hidden="1">{"'Sheet1'!$L$16"}</definedName>
    <definedName name="ewrfwef" localSheetId="12" hidden="1">{"'Sheet1'!$L$16"}</definedName>
    <definedName name="ewrfwef" localSheetId="13" hidden="1">{"'Sheet1'!$L$16"}</definedName>
    <definedName name="ewrfwef" localSheetId="14" hidden="1">{"'Sheet1'!$L$16"}</definedName>
    <definedName name="ewrfwef" localSheetId="2" hidden="1">{"'Sheet1'!$L$16"}</definedName>
    <definedName name="ewrfwef" localSheetId="3" hidden="1">{"'Sheet1'!$L$16"}</definedName>
    <definedName name="ewrfwef" hidden="1">{"'Sheet1'!$L$16"}</definedName>
    <definedName name="ewrt" localSheetId="15" hidden="1">{"'Sheet1'!$L$16"}</definedName>
    <definedName name="ewrt" localSheetId="12" hidden="1">{"'Sheet1'!$L$16"}</definedName>
    <definedName name="ewrt" localSheetId="13" hidden="1">{"'Sheet1'!$L$16"}</definedName>
    <definedName name="ewrt" localSheetId="14" hidden="1">{"'Sheet1'!$L$16"}</definedName>
    <definedName name="ewrt" localSheetId="2" hidden="1">{"'Sheet1'!$L$16"}</definedName>
    <definedName name="ewrt" hidden="1">{"'Sheet1'!$L$16"}</definedName>
    <definedName name="ews" localSheetId="15" hidden="1">{0}</definedName>
    <definedName name="ews" localSheetId="12" hidden="1">{0}</definedName>
    <definedName name="ews" localSheetId="13" hidden="1">{0}</definedName>
    <definedName name="ews" localSheetId="14" hidden="1">{0}</definedName>
    <definedName name="ews" localSheetId="2" hidden="1">{0}</definedName>
    <definedName name="ews" localSheetId="3" hidden="1">{0}</definedName>
    <definedName name="ews" hidden="1">{0}</definedName>
    <definedName name="ewwq" localSheetId="15" hidden="1">{"'Sheet1'!$L$16"}</definedName>
    <definedName name="ewwq" localSheetId="12" hidden="1">{"'Sheet1'!$L$16"}</definedName>
    <definedName name="ewwq" localSheetId="13" hidden="1">{"'Sheet1'!$L$16"}</definedName>
    <definedName name="ewwq" localSheetId="14" hidden="1">{"'Sheet1'!$L$16"}</definedName>
    <definedName name="ewwq" localSheetId="2" hidden="1">{"'Sheet1'!$L$16"}</definedName>
    <definedName name="ewwq" hidden="1">{"'Sheet1'!$L$16"}</definedName>
    <definedName name="Excavati" localSheetId="2" hidden="1">{#N/A,#N/A,FALSE,"Chi tiÆt"}</definedName>
    <definedName name="Excavati" localSheetId="3" hidden="1">{#N/A,#N/A,FALSE,"Chi tiÆt"}</definedName>
    <definedName name="Excavati" hidden="1">{#N/A,#N/A,FALSE,"Chi tiÆt"}</definedName>
    <definedName name="êr" localSheetId="15" hidden="1">{"'Sheet1'!$L$16"}</definedName>
    <definedName name="êr" localSheetId="12" hidden="1">{"'Sheet1'!$L$16"}</definedName>
    <definedName name="êr" localSheetId="13" hidden="1">{"'Sheet1'!$L$16"}</definedName>
    <definedName name="êr" localSheetId="14" hidden="1">{"'Sheet1'!$L$16"}</definedName>
    <definedName name="êr" localSheetId="2" hidden="1">{"'Sheet1'!$L$16"}</definedName>
    <definedName name="êr" localSheetId="3" hidden="1">{"'Sheet1'!$L$16"}</definedName>
    <definedName name="êr" hidden="1">{"'Sheet1'!$L$16"}</definedName>
    <definedName name="êre" localSheetId="15" hidden="1">{"'Sheet1'!$L$16"}</definedName>
    <definedName name="êre" localSheetId="12" hidden="1">{"'Sheet1'!$L$16"}</definedName>
    <definedName name="êre" localSheetId="13" hidden="1">{"'Sheet1'!$L$16"}</definedName>
    <definedName name="êre" localSheetId="14" hidden="1">{"'Sheet1'!$L$16"}</definedName>
    <definedName name="êre" localSheetId="2" hidden="1">{"'Sheet1'!$L$16"}</definedName>
    <definedName name="êre" localSheetId="3" hidden="1">{"'Sheet1'!$L$16"}</definedName>
    <definedName name="êre" hidden="1">{"'Sheet1'!$L$16"}</definedName>
    <definedName name="ỂTT" localSheetId="15" hidden="1">{"'Sheet1'!$L$16"}</definedName>
    <definedName name="ỂTT" localSheetId="12" hidden="1">{"'Sheet1'!$L$16"}</definedName>
    <definedName name="ỂTT" localSheetId="13" hidden="1">{"'Sheet1'!$L$16"}</definedName>
    <definedName name="ỂTT" localSheetId="14" hidden="1">{"'Sheet1'!$L$16"}</definedName>
    <definedName name="ỂTT" localSheetId="2" hidden="1">{"'Sheet1'!$L$16"}</definedName>
    <definedName name="ỂTT" hidden="1">{"'Sheet1'!$L$16"}</definedName>
    <definedName name="ỂTRT" localSheetId="15" hidden="1">{"'Sheet1'!$L$16"}</definedName>
    <definedName name="ỂTRT" localSheetId="12" hidden="1">{"'Sheet1'!$L$16"}</definedName>
    <definedName name="ỂTRT" localSheetId="13" hidden="1">{"'Sheet1'!$L$16"}</definedName>
    <definedName name="ỂTRT" localSheetId="14" hidden="1">{"'Sheet1'!$L$16"}</definedName>
    <definedName name="ỂTRT" localSheetId="2" hidden="1">{"'Sheet1'!$L$16"}</definedName>
    <definedName name="ỂTRT" hidden="1">{"'Sheet1'!$L$16"}</definedName>
    <definedName name="fáaafafaf" localSheetId="15" hidden="1">{"'Sheet1'!$L$16"}</definedName>
    <definedName name="fáaafafaf" localSheetId="12" hidden="1">{"'Sheet1'!$L$16"}</definedName>
    <definedName name="fáaafafaf" localSheetId="13" hidden="1">{"'Sheet1'!$L$16"}</definedName>
    <definedName name="fáaafafaf" localSheetId="14" hidden="1">{"'Sheet1'!$L$16"}</definedName>
    <definedName name="fáaafafaf" localSheetId="2" hidden="1">{"'Sheet1'!$L$16"}</definedName>
    <definedName name="fáaafafaf" localSheetId="3" hidden="1">{"'Sheet1'!$L$16"}</definedName>
    <definedName name="fáaafafaf" hidden="1">{"'Sheet1'!$L$16"}</definedName>
    <definedName name="factory" localSheetId="15" hidden="1">{"'Sheet1'!$L$16"}</definedName>
    <definedName name="factory" localSheetId="12" hidden="1">{"'Sheet1'!$L$16"}</definedName>
    <definedName name="factory" localSheetId="13" hidden="1">{"'Sheet1'!$L$16"}</definedName>
    <definedName name="factory" localSheetId="14" hidden="1">{"'Sheet1'!$L$16"}</definedName>
    <definedName name="factory" localSheetId="2" hidden="1">{"'Sheet1'!$L$16"}</definedName>
    <definedName name="factory" hidden="1">{"'Sheet1'!$L$16"}</definedName>
    <definedName name="factory4" localSheetId="15" hidden="1">{"'Sheet1'!$L$16"}</definedName>
    <definedName name="factory4" localSheetId="12" hidden="1">{"'Sheet1'!$L$16"}</definedName>
    <definedName name="factory4" localSheetId="13" hidden="1">{"'Sheet1'!$L$16"}</definedName>
    <definedName name="factory4" localSheetId="14" hidden="1">{"'Sheet1'!$L$16"}</definedName>
    <definedName name="factory4" localSheetId="2" hidden="1">{"'Sheet1'!$L$16"}</definedName>
    <definedName name="factory4" hidden="1">{"'Sheet1'!$L$16"}</definedName>
    <definedName name="fae" localSheetId="15" hidden="1">{"'Sheet1'!$L$16"}</definedName>
    <definedName name="fae" localSheetId="12" hidden="1">{"'Sheet1'!$L$16"}</definedName>
    <definedName name="fae" localSheetId="13" hidden="1">{"'Sheet1'!$L$16"}</definedName>
    <definedName name="fae" localSheetId="14" hidden="1">{"'Sheet1'!$L$16"}</definedName>
    <definedName name="fae" localSheetId="2" hidden="1">{"'Sheet1'!$L$16"}</definedName>
    <definedName name="fae" localSheetId="3" hidden="1">{"'Sheet1'!$L$16"}</definedName>
    <definedName name="fae" hidden="1">{"'Sheet1'!$L$16"}</definedName>
    <definedName name="faefeaw" hidden="1">#REF!</definedName>
    <definedName name="fafafda" localSheetId="2" hidden="1">{"AnalRSA",#N/A,TRUE,"PL-Anal";"AnalIAS",#N/A,TRUE,"PL-Anal"}</definedName>
    <definedName name="fafafda" localSheetId="3" hidden="1">{"AnalRSA",#N/A,TRUE,"PL-Anal";"AnalIAS",#N/A,TRUE,"PL-Anal"}</definedName>
    <definedName name="fafafda" hidden="1">{"AnalRSA",#N/A,TRUE,"PL-Anal";"AnalIAS",#N/A,TRUE,"PL-Anal"}</definedName>
    <definedName name="fafsda" hidden="1">#REF!</definedName>
    <definedName name="faqwfgqwgqw" hidden="1">#REF!</definedName>
    <definedName name="fasdfsdfsdfsdf" localSheetId="15" hidden="1">{"'Sheet1'!$L$16"}</definedName>
    <definedName name="fasdfsdfsdfsdf" localSheetId="12" hidden="1">{"'Sheet1'!$L$16"}</definedName>
    <definedName name="fasdfsdfsdfsdf" localSheetId="13" hidden="1">{"'Sheet1'!$L$16"}</definedName>
    <definedName name="fasdfsdfsdfsdf" localSheetId="14" hidden="1">{"'Sheet1'!$L$16"}</definedName>
    <definedName name="fasdfsdfsdfsdf" localSheetId="2" hidden="1">{"'Sheet1'!$L$16"}</definedName>
    <definedName name="fasdfsdfsdfsdf" localSheetId="3" hidden="1">{"'Sheet1'!$L$16"}</definedName>
    <definedName name="fasdfsdfsdfsdf" hidden="1">{"'Sheet1'!$L$16"}</definedName>
    <definedName name="fasfa" localSheetId="15" hidden="1">{"'Sheet1'!$L$16"}</definedName>
    <definedName name="fasfa" localSheetId="12" hidden="1">{"'Sheet1'!$L$16"}</definedName>
    <definedName name="fasfa" localSheetId="13" hidden="1">{"'Sheet1'!$L$16"}</definedName>
    <definedName name="fasfa" localSheetId="14" hidden="1">{"'Sheet1'!$L$16"}</definedName>
    <definedName name="fasfa" localSheetId="2" hidden="1">{"'Sheet1'!$L$16"}</definedName>
    <definedName name="fasfa" hidden="1">{"'Sheet1'!$L$16"}</definedName>
    <definedName name="fasfaga" localSheetId="15" hidden="1">{"'Sheet1'!$L$16"}</definedName>
    <definedName name="fasfaga" localSheetId="12" hidden="1">{"'Sheet1'!$L$16"}</definedName>
    <definedName name="fasfaga" localSheetId="13" hidden="1">{"'Sheet1'!$L$16"}</definedName>
    <definedName name="fasfaga" localSheetId="14" hidden="1">{"'Sheet1'!$L$16"}</definedName>
    <definedName name="fasfaga" localSheetId="2" hidden="1">{"'Sheet1'!$L$16"}</definedName>
    <definedName name="fasfaga" localSheetId="3" hidden="1">{"'Sheet1'!$L$16"}</definedName>
    <definedName name="fasfaga" hidden="1">{"'Sheet1'!$L$16"}</definedName>
    <definedName name="fasfsadfs" localSheetId="15" hidden="1">{"'Sheet1'!$L$16"}</definedName>
    <definedName name="fasfsadfs" localSheetId="12" hidden="1">{"'Sheet1'!$L$16"}</definedName>
    <definedName name="fasfsadfs" localSheetId="13" hidden="1">{"'Sheet1'!$L$16"}</definedName>
    <definedName name="fasfsadfs" localSheetId="14" hidden="1">{"'Sheet1'!$L$16"}</definedName>
    <definedName name="fasfsadfs" localSheetId="2" hidden="1">{"'Sheet1'!$L$16"}</definedName>
    <definedName name="fasfsadfs" localSheetId="3" hidden="1">{"'Sheet1'!$L$16"}</definedName>
    <definedName name="fasfsadfs" hidden="1">{"'Sheet1'!$L$16"}</definedName>
    <definedName name="fÇ" localSheetId="15" hidden="1">{"'Sheet1'!$L$16"}</definedName>
    <definedName name="fÇ" localSheetId="12" hidden="1">{"'Sheet1'!$L$16"}</definedName>
    <definedName name="fÇ" localSheetId="13" hidden="1">{"'Sheet1'!$L$16"}</definedName>
    <definedName name="fÇ" localSheetId="14" hidden="1">{"'Sheet1'!$L$16"}</definedName>
    <definedName name="fÇ" localSheetId="2" hidden="1">{"'Sheet1'!$L$16"}</definedName>
    <definedName name="fÇ" localSheetId="3" hidden="1">{"'Sheet1'!$L$16"}</definedName>
    <definedName name="fÇ" hidden="1">{"'Sheet1'!$L$16"}</definedName>
    <definedName name="fcae" localSheetId="15" hidden="1">{"'Sheet1'!$L$16"}</definedName>
    <definedName name="fcae" localSheetId="12" hidden="1">{"'Sheet1'!$L$16"}</definedName>
    <definedName name="fcae" localSheetId="13" hidden="1">{"'Sheet1'!$L$16"}</definedName>
    <definedName name="fcae" localSheetId="14" hidden="1">{"'Sheet1'!$L$16"}</definedName>
    <definedName name="fcae" localSheetId="2" hidden="1">{"'Sheet1'!$L$16"}</definedName>
    <definedName name="fcae" localSheetId="3" hidden="1">{"'Sheet1'!$L$16"}</definedName>
    <definedName name="fcae" hidden="1">{"'Sheet1'!$L$16"}</definedName>
    <definedName name="FCode" localSheetId="1" hidden="1">#REF!</definedName>
    <definedName name="FCode" localSheetId="7" hidden="1">#REF!</definedName>
    <definedName name="FCode" localSheetId="2" hidden="1">#REF!</definedName>
    <definedName name="FCode" localSheetId="4" hidden="1">#REF!</definedName>
    <definedName name="FCode" localSheetId="3" hidden="1">#REF!</definedName>
    <definedName name="FCode" hidden="1">#REF!</definedName>
    <definedName name="fcxbv" localSheetId="1" hidden="1">#REF!</definedName>
    <definedName name="fcxbv" localSheetId="7" hidden="1">#REF!</definedName>
    <definedName name="fcxbv" localSheetId="2" hidden="1">#REF!</definedName>
    <definedName name="fcxbv" localSheetId="4" hidden="1">#REF!</definedName>
    <definedName name="fcxbv" localSheetId="3" hidden="1">#REF!</definedName>
    <definedName name="fcxbv" hidden="1">#REF!</definedName>
    <definedName name="FDAFW" localSheetId="15" hidden="1">{"'Sheet1'!$L$16"}</definedName>
    <definedName name="FDAFW" localSheetId="12" hidden="1">{"'Sheet1'!$L$16"}</definedName>
    <definedName name="FDAFW" localSheetId="13" hidden="1">{"'Sheet1'!$L$16"}</definedName>
    <definedName name="FDAFW" localSheetId="14" hidden="1">{"'Sheet1'!$L$16"}</definedName>
    <definedName name="FDAFW" localSheetId="2" hidden="1">{"'Sheet1'!$L$16"}</definedName>
    <definedName name="FDAFW" hidden="1">{"'Sheet1'!$L$16"}</definedName>
    <definedName name="fdasd" localSheetId="15" hidden="1">{"'Sheet1'!$L$16"}</definedName>
    <definedName name="fdasd" localSheetId="12" hidden="1">{"'Sheet1'!$L$16"}</definedName>
    <definedName name="fdasd" localSheetId="13" hidden="1">{"'Sheet1'!$L$16"}</definedName>
    <definedName name="fdasd" localSheetId="14" hidden="1">{"'Sheet1'!$L$16"}</definedName>
    <definedName name="fdasd" localSheetId="2" hidden="1">{"'Sheet1'!$L$16"}</definedName>
    <definedName name="fdasd" hidden="1">{"'Sheet1'!$L$16"}</definedName>
    <definedName name="fdasfa" localSheetId="15" hidden="1">{"'Sheet1'!$L$16"}</definedName>
    <definedName name="fdasfa" localSheetId="12" hidden="1">{"'Sheet1'!$L$16"}</definedName>
    <definedName name="fdasfa" localSheetId="13" hidden="1">{"'Sheet1'!$L$16"}</definedName>
    <definedName name="fdasfa" localSheetId="14" hidden="1">{"'Sheet1'!$L$16"}</definedName>
    <definedName name="fdasfa" localSheetId="2" hidden="1">{"'Sheet1'!$L$16"}</definedName>
    <definedName name="fdasfa" hidden="1">{"'Sheet1'!$L$16"}</definedName>
    <definedName name="fdds" localSheetId="15" hidden="1">{"'Sheet1'!$L$16"}</definedName>
    <definedName name="fdds" localSheetId="12" hidden="1">{"'Sheet1'!$L$16"}</definedName>
    <definedName name="fdds" localSheetId="13" hidden="1">{"'Sheet1'!$L$16"}</definedName>
    <definedName name="fdds" localSheetId="14" hidden="1">{"'Sheet1'!$L$16"}</definedName>
    <definedName name="fdds" localSheetId="2" hidden="1">{"'Sheet1'!$L$16"}</definedName>
    <definedName name="fdds" hidden="1">{"'Sheet1'!$L$16"}</definedName>
    <definedName name="FDED" localSheetId="1" hidden="1">#REF!</definedName>
    <definedName name="FDED" localSheetId="7" hidden="1">#REF!</definedName>
    <definedName name="FDED" localSheetId="2" hidden="1">#REF!</definedName>
    <definedName name="FDED" localSheetId="4" hidden="1">#REF!</definedName>
    <definedName name="FDED" localSheetId="3" hidden="1">#REF!</definedName>
    <definedName name="FDED" hidden="1">#REF!</definedName>
    <definedName name="fdf" localSheetId="15" hidden="1">{"'Sheet1'!$L$16"}</definedName>
    <definedName name="fdf" localSheetId="12" hidden="1">{"'Sheet1'!$L$16"}</definedName>
    <definedName name="fdf" localSheetId="13" hidden="1">{"'Sheet1'!$L$16"}</definedName>
    <definedName name="fdf" localSheetId="14" hidden="1">{"'Sheet1'!$L$16"}</definedName>
    <definedName name="fdf" localSheetId="2" hidden="1">{"'Sheet1'!$L$16"}</definedName>
    <definedName name="fdf" localSheetId="3" hidden="1">{#N/A,#N/A,FALSE,"CCTV"}</definedName>
    <definedName name="fdf" hidden="1">{"'Sheet1'!$L$16"}</definedName>
    <definedName name="fdfd" localSheetId="15" hidden="1">{"'Sheet1'!$L$16"}</definedName>
    <definedName name="fdfd" localSheetId="12" hidden="1">{"'Sheet1'!$L$16"}</definedName>
    <definedName name="fdfd" localSheetId="13" hidden="1">{"'Sheet1'!$L$16"}</definedName>
    <definedName name="fdfd" localSheetId="14" hidden="1">{"'Sheet1'!$L$16"}</definedName>
    <definedName name="fdfd" localSheetId="2" hidden="1">{"'Sheet1'!$L$16"}</definedName>
    <definedName name="fdfd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fdfd" hidden="1">{"'Sheet1'!$L$16"}</definedName>
    <definedName name="FDFDF" localSheetId="15" hidden="1">{"'Sheet1'!$L$16"}</definedName>
    <definedName name="FDFDF" localSheetId="12" hidden="1">{"'Sheet1'!$L$16"}</definedName>
    <definedName name="FDFDF" localSheetId="13" hidden="1">{"'Sheet1'!$L$16"}</definedName>
    <definedName name="FDFDF" localSheetId="14" hidden="1">{"'Sheet1'!$L$16"}</definedName>
    <definedName name="FDFDF" localSheetId="2" hidden="1">{"'Sheet1'!$L$16"}</definedName>
    <definedName name="FDFDF" hidden="1">{"'Sheet1'!$L$16"}</definedName>
    <definedName name="fdg" localSheetId="15" hidden="1">{"'Sheet1'!$L$16"}</definedName>
    <definedName name="fdg" localSheetId="12" hidden="1">{"'Sheet1'!$L$16"}</definedName>
    <definedName name="fdg" localSheetId="13" hidden="1">{"'Sheet1'!$L$16"}</definedName>
    <definedName name="fdg" localSheetId="14" hidden="1">{"'Sheet1'!$L$16"}</definedName>
    <definedName name="fdg" localSheetId="2" hidden="1">{"'Sheet1'!$L$16"}</definedName>
    <definedName name="fdg" localSheetId="3" hidden="1">{"'Sheet1'!$L$16"}</definedName>
    <definedName name="fdg" hidden="1">{"'Sheet1'!$L$16"}</definedName>
    <definedName name="FDGDGDF" localSheetId="2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FDGDGDF" localSheetId="3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FDGDGDF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fdgfg" localSheetId="15" hidden="1">{"'Sheet1'!$L$16"}</definedName>
    <definedName name="fdgfg" localSheetId="12" hidden="1">{"'Sheet1'!$L$16"}</definedName>
    <definedName name="fdgfg" localSheetId="13" hidden="1">{"'Sheet1'!$L$16"}</definedName>
    <definedName name="fdgfg" localSheetId="14" hidden="1">{"'Sheet1'!$L$16"}</definedName>
    <definedName name="fdgfg" localSheetId="2" hidden="1">{"'Sheet1'!$L$16"}</definedName>
    <definedName name="fdgfg" localSheetId="3" hidden="1">{"'Sheet1'!$L$16"}</definedName>
    <definedName name="fdgfg" hidden="1">{"'Sheet1'!$L$16"}</definedName>
    <definedName name="fdgk" localSheetId="15" hidden="1">{"'Sheet1'!$L$16"}</definedName>
    <definedName name="fdgk" localSheetId="12" hidden="1">{"'Sheet1'!$L$16"}</definedName>
    <definedName name="fdgk" localSheetId="13" hidden="1">{"'Sheet1'!$L$16"}</definedName>
    <definedName name="fdgk" localSheetId="14" hidden="1">{"'Sheet1'!$L$16"}</definedName>
    <definedName name="fdgk" localSheetId="2" hidden="1">{"'Sheet1'!$L$16"}</definedName>
    <definedName name="fdgk" hidden="1">{"'Sheet1'!$L$16"}</definedName>
    <definedName name="fdgssda" localSheetId="15" hidden="1">{"'Sheet1'!$L$16"}</definedName>
    <definedName name="fdgssda" localSheetId="12" hidden="1">{"'Sheet1'!$L$16"}</definedName>
    <definedName name="fdgssda" localSheetId="13" hidden="1">{"'Sheet1'!$L$16"}</definedName>
    <definedName name="fdgssda" localSheetId="14" hidden="1">{"'Sheet1'!$L$16"}</definedName>
    <definedName name="fdgssda" localSheetId="2" hidden="1">{"'Sheet1'!$L$16"}</definedName>
    <definedName name="fdgssda" hidden="1">{"'Sheet1'!$L$16"}</definedName>
    <definedName name="fdhgf" localSheetId="15" hidden="1">{"'Sheet1'!$L$16"}</definedName>
    <definedName name="fdhgf" localSheetId="12" hidden="1">{"'Sheet1'!$L$16"}</definedName>
    <definedName name="fdhgf" localSheetId="13" hidden="1">{"'Sheet1'!$L$16"}</definedName>
    <definedName name="fdhgf" localSheetId="14" hidden="1">{"'Sheet1'!$L$16"}</definedName>
    <definedName name="fdhgf" localSheetId="2" hidden="1">{"'Sheet1'!$L$16"}</definedName>
    <definedName name="fdhgf" hidden="1">{"'Sheet1'!$L$16"}</definedName>
    <definedName name="fds" localSheetId="15" hidden="1">{"'Sheet1'!$L$16"}</definedName>
    <definedName name="fds" localSheetId="12" hidden="1">{"'Sheet1'!$L$16"}</definedName>
    <definedName name="fds" localSheetId="13" hidden="1">{"'Sheet1'!$L$16"}</definedName>
    <definedName name="fds" localSheetId="14" hidden="1">{"'Sheet1'!$L$16"}</definedName>
    <definedName name="fds" localSheetId="2" hidden="1">{"'Sheet1'!$L$16"}</definedName>
    <definedName name="fds" hidden="1">{"'Sheet1'!$L$16"}</definedName>
    <definedName name="fdsd" localSheetId="1" hidden="1">#REF!</definedName>
    <definedName name="fdsd" localSheetId="7" hidden="1">#REF!</definedName>
    <definedName name="fdsd" localSheetId="2" hidden="1">#REF!</definedName>
    <definedName name="fdsd" localSheetId="4" hidden="1">#REF!</definedName>
    <definedName name="fdsd" localSheetId="3" hidden="1">#REF!</definedName>
    <definedName name="fdsd" hidden="1">#REF!</definedName>
    <definedName name="fdsf" localSheetId="15" hidden="1">{"'Sheet1'!$L$16"}</definedName>
    <definedName name="fdsf" localSheetId="12" hidden="1">{"'Sheet1'!$L$16"}</definedName>
    <definedName name="fdsf" localSheetId="13" hidden="1">{"'Sheet1'!$L$16"}</definedName>
    <definedName name="fdsf" localSheetId="14" hidden="1">{"'Sheet1'!$L$16"}</definedName>
    <definedName name="fdsf" localSheetId="2" hidden="1">{"'Sheet1'!$L$16"}</definedName>
    <definedName name="fdsf" hidden="1">{"'Sheet1'!$L$16"}</definedName>
    <definedName name="fdsfds" localSheetId="2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fdsfds" localSheetId="3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fdsfds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fdsff" localSheetId="15" hidden="1">{"'Sheet1'!$L$16"}</definedName>
    <definedName name="fdsff" localSheetId="12" hidden="1">{"'Sheet1'!$L$16"}</definedName>
    <definedName name="fdsff" localSheetId="13" hidden="1">{"'Sheet1'!$L$16"}</definedName>
    <definedName name="fdsff" localSheetId="14" hidden="1">{"'Sheet1'!$L$16"}</definedName>
    <definedName name="fdsff" localSheetId="2" hidden="1">{"'Sheet1'!$L$16"}</definedName>
    <definedName name="fdsff" hidden="1">{"'Sheet1'!$L$16"}</definedName>
    <definedName name="fdsfsdfd" localSheetId="15" hidden="1">{"'Sheet1'!$L$16"}</definedName>
    <definedName name="fdsfsdfd" localSheetId="12" hidden="1">{"'Sheet1'!$L$16"}</definedName>
    <definedName name="fdsfsdfd" localSheetId="13" hidden="1">{"'Sheet1'!$L$16"}</definedName>
    <definedName name="fdsfsdfd" localSheetId="14" hidden="1">{"'Sheet1'!$L$16"}</definedName>
    <definedName name="fdsfsdfd" localSheetId="2" hidden="1">{"'Sheet1'!$L$16"}</definedName>
    <definedName name="fdsfsdfd" localSheetId="3" hidden="1">{"'Sheet1'!$L$16"}</definedName>
    <definedName name="fdsfsdfd" hidden="1">{"'Sheet1'!$L$16"}</definedName>
    <definedName name="fđhh" localSheetId="15" hidden="1">{"'Sheet1'!$L$16"}</definedName>
    <definedName name="fđhh" localSheetId="12" hidden="1">{"'Sheet1'!$L$16"}</definedName>
    <definedName name="fđhh" localSheetId="13" hidden="1">{"'Sheet1'!$L$16"}</definedName>
    <definedName name="fđhh" localSheetId="14" hidden="1">{"'Sheet1'!$L$16"}</definedName>
    <definedName name="fđhh" localSheetId="2" hidden="1">{"'Sheet1'!$L$16"}</definedName>
    <definedName name="fđhh" hidden="1">{"'Sheet1'!$L$16"}</definedName>
    <definedName name="fef" localSheetId="15" hidden="1">{"'Sheet1'!$L$16"}</definedName>
    <definedName name="fef" localSheetId="12" hidden="1">{"'Sheet1'!$L$16"}</definedName>
    <definedName name="fef" localSheetId="13" hidden="1">{"'Sheet1'!$L$16"}</definedName>
    <definedName name="fef" localSheetId="14" hidden="1">{"'Sheet1'!$L$16"}</definedName>
    <definedName name="fef" localSheetId="2" hidden="1">{"'Sheet1'!$L$16"}</definedName>
    <definedName name="fef" localSheetId="3" hidden="1">{"'Sheet1'!$L$16"}</definedName>
    <definedName name="fef" hidden="1">{"'Sheet1'!$L$16"}</definedName>
    <definedName name="FEFE" localSheetId="15" hidden="1">{"'Sheet1'!$L$16"}</definedName>
    <definedName name="FEFE" localSheetId="12" hidden="1">{"'Sheet1'!$L$16"}</definedName>
    <definedName name="FEFE" localSheetId="13" hidden="1">{"'Sheet1'!$L$16"}</definedName>
    <definedName name="FEFE" localSheetId="14" hidden="1">{"'Sheet1'!$L$16"}</definedName>
    <definedName name="FEFE" localSheetId="2" hidden="1">{"'Sheet1'!$L$16"}</definedName>
    <definedName name="FEFE" hidden="1">{"'Sheet1'!$L$16"}</definedName>
    <definedName name="ff" localSheetId="1" hidden="1">#REF!</definedName>
    <definedName name="ff" localSheetId="7" hidden="1">#REF!</definedName>
    <definedName name="ff" localSheetId="2" hidden="1">#REF!</definedName>
    <definedName name="ff" localSheetId="4" hidden="1">#REF!</definedName>
    <definedName name="ff" localSheetId="3" hidden="1">#REF!</definedName>
    <definedName name="ff" hidden="1">#REF!</definedName>
    <definedName name="ffas" localSheetId="15" hidden="1">{"'Sheet1'!$L$16"}</definedName>
    <definedName name="ffas" localSheetId="12" hidden="1">{"'Sheet1'!$L$16"}</definedName>
    <definedName name="ffas" localSheetId="13" hidden="1">{"'Sheet1'!$L$16"}</definedName>
    <definedName name="ffas" localSheetId="14" hidden="1">{"'Sheet1'!$L$16"}</definedName>
    <definedName name="ffas" localSheetId="2" hidden="1">{"'Sheet1'!$L$16"}</definedName>
    <definedName name="ffas" localSheetId="3" hidden="1">{"'Sheet1'!$L$16"}</definedName>
    <definedName name="ffas" hidden="1">{"'Sheet1'!$L$16"}</definedName>
    <definedName name="ffdfc" localSheetId="15" hidden="1">{"'Sheet1'!$L$16"}</definedName>
    <definedName name="ffdfc" localSheetId="12" hidden="1">{"'Sheet1'!$L$16"}</definedName>
    <definedName name="ffdfc" localSheetId="13" hidden="1">{"'Sheet1'!$L$16"}</definedName>
    <definedName name="ffdfc" localSheetId="14" hidden="1">{"'Sheet1'!$L$16"}</definedName>
    <definedName name="ffdfc" localSheetId="2" hidden="1">{"'Sheet1'!$L$16"}</definedName>
    <definedName name="ffdfc" localSheetId="3" hidden="1">{"'Sheet1'!$L$16"}</definedName>
    <definedName name="ffdfc" hidden="1">{"'Sheet1'!$L$16"}</definedName>
    <definedName name="fff" localSheetId="15" hidden="1">{"'Sheet1'!$L$16"}</definedName>
    <definedName name="fff" localSheetId="12" hidden="1">{"'Sheet1'!$L$16"}</definedName>
    <definedName name="fff" localSheetId="13" hidden="1">{"'Sheet1'!$L$16"}</definedName>
    <definedName name="fff" localSheetId="14" hidden="1">{"'Sheet1'!$L$16"}</definedName>
    <definedName name="fff" localSheetId="2" hidden="1">{"'Sheet1'!$L$16"}</definedName>
    <definedName name="fff" localSheetId="3" hidden="1">{"'Sheet1'!$L$16"}</definedName>
    <definedName name="fff" hidden="1">{"'Sheet1'!$L$16"}</definedName>
    <definedName name="ffff" localSheetId="15" hidden="1">{"'Sheet1'!$L$16"}</definedName>
    <definedName name="ffff" localSheetId="12" hidden="1">{"'Sheet1'!$L$16"}</definedName>
    <definedName name="ffff" localSheetId="13" hidden="1">{"'Sheet1'!$L$16"}</definedName>
    <definedName name="ffff" localSheetId="14" hidden="1">{"'Sheet1'!$L$16"}</definedName>
    <definedName name="ffff" localSheetId="2" hidden="1">{"'Sheet1'!$L$16"}</definedName>
    <definedName name="ffff" localSheetId="3" hidden="1">{"'Sheet1'!$L$16"}</definedName>
    <definedName name="ffff" hidden="1">{"'Sheet1'!$L$16"}</definedName>
    <definedName name="fffffffffffffff" localSheetId="15" hidden="1">{"'Sheet1'!$L$16"}</definedName>
    <definedName name="fffffffffffffff" localSheetId="12" hidden="1">{"'Sheet1'!$L$16"}</definedName>
    <definedName name="fffffffffffffff" localSheetId="13" hidden="1">{"'Sheet1'!$L$16"}</definedName>
    <definedName name="fffffffffffffff" localSheetId="14" hidden="1">{"'Sheet1'!$L$16"}</definedName>
    <definedName name="fffffffffffffff" localSheetId="2" hidden="1">{"'Sheet1'!$L$16"}</definedName>
    <definedName name="fffffffffffffff" localSheetId="3" hidden="1">{"'Sheet1'!$L$16"}</definedName>
    <definedName name="fffffffffffffff" hidden="1">{"'Sheet1'!$L$16"}</definedName>
    <definedName name="fg" localSheetId="15" hidden="1">{"'Sheet1'!$L$16"}</definedName>
    <definedName name="fg" localSheetId="12" hidden="1">{"'Sheet1'!$L$16"}</definedName>
    <definedName name="fg" localSheetId="13" hidden="1">{"'Sheet1'!$L$16"}</definedName>
    <definedName name="fg" localSheetId="14" hidden="1">{"'Sheet1'!$L$16"}</definedName>
    <definedName name="fg" localSheetId="2" hidden="1">{"'Sheet1'!$L$16"}</definedName>
    <definedName name="fg" localSheetId="3" hidden="1">{"'Sheet1'!$L$16"}</definedName>
    <definedName name="fg" hidden="1">{"'Sheet1'!$L$16"}</definedName>
    <definedName name="fgaergrea" hidden="1">#REF!</definedName>
    <definedName name="FGDFAG" localSheetId="15" hidden="1">{"'Sheet1'!$L$16"}</definedName>
    <definedName name="FGDFAG" localSheetId="12" hidden="1">{"'Sheet1'!$L$16"}</definedName>
    <definedName name="FGDFAG" localSheetId="13" hidden="1">{"'Sheet1'!$L$16"}</definedName>
    <definedName name="FGDFAG" localSheetId="14" hidden="1">{"'Sheet1'!$L$16"}</definedName>
    <definedName name="FGDFAG" localSheetId="2" hidden="1">{"'Sheet1'!$L$16"}</definedName>
    <definedName name="FGDFAG" hidden="1">{"'Sheet1'!$L$16"}</definedName>
    <definedName name="FGDFGH" localSheetId="15" hidden="1">{"'Sheet1'!$L$16"}</definedName>
    <definedName name="FGDFGH" localSheetId="12" hidden="1">{"'Sheet1'!$L$16"}</definedName>
    <definedName name="FGDFGH" localSheetId="13" hidden="1">{"'Sheet1'!$L$16"}</definedName>
    <definedName name="FGDFGH" localSheetId="14" hidden="1">{"'Sheet1'!$L$16"}</definedName>
    <definedName name="FGDFGH" localSheetId="2" hidden="1">{"'Sheet1'!$L$16"}</definedName>
    <definedName name="FGDFGH" hidden="1">{"'Sheet1'!$L$16"}</definedName>
    <definedName name="FGF" localSheetId="2" hidden="1">{#N/A,#N/A,FALSE,"Sheet2";#N/A,#N/A,FALSE,"Sheet4";#N/A,#N/A,FALSE,"Sheet6"}</definedName>
    <definedName name="FGF" localSheetId="3" hidden="1">{#N/A,#N/A,FALSE,"Sheet2";#N/A,#N/A,FALSE,"Sheet4";#N/A,#N/A,FALSE,"Sheet6"}</definedName>
    <definedName name="FGF" hidden="1">{#N/A,#N/A,FALSE,"Sheet2";#N/A,#N/A,FALSE,"Sheet4";#N/A,#N/A,FALSE,"Sheet6"}</definedName>
    <definedName name="fgff" localSheetId="2" hidden="1">{#N/A,#N/A,TRUE,"SUM";#N/A,#N/A,TRUE,"EE";#N/A,#N/A,TRUE,"AC";#N/A,#N/A,TRUE,"SN"}</definedName>
    <definedName name="fgff" localSheetId="3" hidden="1">{#N/A,#N/A,TRUE,"SUM";#N/A,#N/A,TRUE,"EE";#N/A,#N/A,TRUE,"AC";#N/A,#N/A,TRUE,"SN"}</definedName>
    <definedName name="fgff" hidden="1">{#N/A,#N/A,TRUE,"SUM";#N/A,#N/A,TRUE,"EE";#N/A,#N/A,TRUE,"AC";#N/A,#N/A,TRUE,"SN"}</definedName>
    <definedName name="fgfg" localSheetId="15" hidden="1">{"'Sheet1'!$L$16"}</definedName>
    <definedName name="fgfg" localSheetId="12" hidden="1">{"'Sheet1'!$L$16"}</definedName>
    <definedName name="fgfg" localSheetId="13" hidden="1">{"'Sheet1'!$L$16"}</definedName>
    <definedName name="fgfg" localSheetId="14" hidden="1">{"'Sheet1'!$L$16"}</definedName>
    <definedName name="fgfg" localSheetId="2" hidden="1">{"'Sheet1'!$L$16"}</definedName>
    <definedName name="fgfg" localSheetId="3" hidden="1">#REF!</definedName>
    <definedName name="fgfg" hidden="1">{"'Sheet1'!$L$16"}</definedName>
    <definedName name="fgfgf" localSheetId="15" hidden="1">{"'Sheet1'!$L$16"}</definedName>
    <definedName name="fgfgf" localSheetId="12" hidden="1">{"'Sheet1'!$L$16"}</definedName>
    <definedName name="fgfgf" localSheetId="13" hidden="1">{"'Sheet1'!$L$16"}</definedName>
    <definedName name="fgfgf" localSheetId="14" hidden="1">{"'Sheet1'!$L$16"}</definedName>
    <definedName name="fgfgf" localSheetId="2" hidden="1">{"'Sheet1'!$L$16"}</definedName>
    <definedName name="fgfgf" localSheetId="3" hidden="1">#REF!</definedName>
    <definedName name="fgfgf" hidden="1">{"'Sheet1'!$L$16"}</definedName>
    <definedName name="fgfgfgfg" localSheetId="2" hidden="1">{#N/A,#N/A,TRUE,"BT M200 da 10x20"}</definedName>
    <definedName name="fgfgfgfg" localSheetId="3" hidden="1">{#N/A,#N/A,TRUE,"BT M200 da 10x20"}</definedName>
    <definedName name="fgfgfgfg" hidden="1">{#N/A,#N/A,TRUE,"BT M200 da 10x20"}</definedName>
    <definedName name="fgfgfgfgf" localSheetId="15" hidden="1">{"'Sheet1'!$L$16"}</definedName>
    <definedName name="fgfgfgfgf" localSheetId="12" hidden="1">{"'Sheet1'!$L$16"}</definedName>
    <definedName name="fgfgfgfgf" localSheetId="13" hidden="1">{"'Sheet1'!$L$16"}</definedName>
    <definedName name="fgfgfgfgf" localSheetId="14" hidden="1">{"'Sheet1'!$L$16"}</definedName>
    <definedName name="fgfgfgfgf" localSheetId="2" hidden="1">{"'Sheet1'!$L$16"}</definedName>
    <definedName name="fgfgfgfgf" hidden="1">{"'Sheet1'!$L$16"}</definedName>
    <definedName name="fggfgfgfg" localSheetId="15" hidden="1">{"'Sheet1'!$L$16"}</definedName>
    <definedName name="fggfgfgfg" localSheetId="12" hidden="1">{"'Sheet1'!$L$16"}</definedName>
    <definedName name="fggfgfgfg" localSheetId="13" hidden="1">{"'Sheet1'!$L$16"}</definedName>
    <definedName name="fggfgfgfg" localSheetId="14" hidden="1">{"'Sheet1'!$L$16"}</definedName>
    <definedName name="fggfgfgfg" localSheetId="2" hidden="1">{"'Sheet1'!$L$16"}</definedName>
    <definedName name="fggfgfgfg" hidden="1">{"'Sheet1'!$L$16"}</definedName>
    <definedName name="fgh" localSheetId="1" hidden="1">#REF!</definedName>
    <definedName name="fgh" localSheetId="7" hidden="1">#REF!</definedName>
    <definedName name="fgh" localSheetId="2" hidden="1">#REF!</definedName>
    <definedName name="fgh" localSheetId="4" hidden="1">#REF!</definedName>
    <definedName name="fgh" localSheetId="3" hidden="1">#REF!</definedName>
    <definedName name="fgh" hidden="1">#REF!</definedName>
    <definedName name="fghbys" localSheetId="1" hidden="1">#REF!</definedName>
    <definedName name="fghbys" localSheetId="7" hidden="1">#REF!</definedName>
    <definedName name="fghbys" localSheetId="2" hidden="1">#REF!</definedName>
    <definedName name="fghbys" localSheetId="4" hidden="1">#REF!</definedName>
    <definedName name="fghbys" localSheetId="3" hidden="1">#REF!</definedName>
    <definedName name="fghbys" hidden="1">#REF!</definedName>
    <definedName name="FGHGFH" localSheetId="15" hidden="1">{"'Sheet1'!$L$16"}</definedName>
    <definedName name="FGHGFH" localSheetId="12" hidden="1">{"'Sheet1'!$L$16"}</definedName>
    <definedName name="FGHGFH" localSheetId="13" hidden="1">{"'Sheet1'!$L$16"}</definedName>
    <definedName name="FGHGFH" localSheetId="14" hidden="1">{"'Sheet1'!$L$16"}</definedName>
    <definedName name="FGHGFH" localSheetId="2" hidden="1">{"'Sheet1'!$L$16"}</definedName>
    <definedName name="FGHGFH" hidden="1">{"'Sheet1'!$L$16"}</definedName>
    <definedName name="FGHH" localSheetId="2" hidden="1">{#N/A,#N/A,FALSE,"CCTV"}</definedName>
    <definedName name="FGHH" localSheetId="3" hidden="1">{#N/A,#N/A,FALSE,"CCTV"}</definedName>
    <definedName name="FGHH" hidden="1">{#N/A,#N/A,FALSE,"CCTV"}</definedName>
    <definedName name="fgn" localSheetId="15" hidden="1">{"'Sheet1'!$L$16"}</definedName>
    <definedName name="fgn" localSheetId="12" hidden="1">{"'Sheet1'!$L$16"}</definedName>
    <definedName name="fgn" localSheetId="13" hidden="1">{"'Sheet1'!$L$16"}</definedName>
    <definedName name="fgn" localSheetId="14" hidden="1">{"'Sheet1'!$L$16"}</definedName>
    <definedName name="fgn" localSheetId="2" hidden="1">{"'Sheet1'!$L$16"}</definedName>
    <definedName name="fgn" localSheetId="3" hidden="1">{"'Sheet1'!$L$16"}</definedName>
    <definedName name="fgn" hidden="1">{"'Sheet1'!$L$16"}</definedName>
    <definedName name="FGNHGFH" localSheetId="1" hidden="1">#REF!</definedName>
    <definedName name="FGNHGFH" localSheetId="7" hidden="1">#REF!</definedName>
    <definedName name="FGNHGFH" localSheetId="2" hidden="1">#REF!</definedName>
    <definedName name="FGNHGFH" localSheetId="4" hidden="1">#REF!</definedName>
    <definedName name="FGNHGFH" localSheetId="3" hidden="1">#REF!</definedName>
    <definedName name="FGNHGFH" hidden="1">#REF!</definedName>
    <definedName name="fhf" localSheetId="15" hidden="1">{0,0,0,0}</definedName>
    <definedName name="fhf" localSheetId="12" hidden="1">{0,0,0,0}</definedName>
    <definedName name="fhf" localSheetId="13" hidden="1">{0,0,0,0}</definedName>
    <definedName name="fhf" localSheetId="14" hidden="1">{0,0,0,0}</definedName>
    <definedName name="fhf" localSheetId="2" hidden="1">{0,0,0,0}</definedName>
    <definedName name="fhf" localSheetId="3" hidden="1">{0,0,0,0}</definedName>
    <definedName name="fhf" hidden="1">{0,0,0,0}</definedName>
    <definedName name="fhgj" localSheetId="15" hidden="1">{"'Sheet1'!$L$16"}</definedName>
    <definedName name="fhgj" localSheetId="12" hidden="1">{"'Sheet1'!$L$16"}</definedName>
    <definedName name="fhgj" localSheetId="13" hidden="1">{"'Sheet1'!$L$16"}</definedName>
    <definedName name="fhgj" localSheetId="14" hidden="1">{"'Sheet1'!$L$16"}</definedName>
    <definedName name="fhgj" localSheetId="2" hidden="1">{"'Sheet1'!$L$16"}</definedName>
    <definedName name="fhgj" hidden="1">{"'Sheet1'!$L$16"}</definedName>
    <definedName name="fill" localSheetId="1" hidden="1">#REF!</definedName>
    <definedName name="fill" localSheetId="7" hidden="1">#REF!</definedName>
    <definedName name="fill" localSheetId="2" hidden="1">#REF!</definedName>
    <definedName name="fill" localSheetId="4" hidden="1">#REF!</definedName>
    <definedName name="fill" localSheetId="3" hidden="1">#REF!</definedName>
    <definedName name="fill" hidden="1">#REF!</definedName>
    <definedName name="FILLL" localSheetId="1" hidden="1">#REF!</definedName>
    <definedName name="FILLL" localSheetId="7" hidden="1">#REF!</definedName>
    <definedName name="FILLL" localSheetId="2" hidden="1">#REF!</definedName>
    <definedName name="FILLL" localSheetId="4" hidden="1">#REF!</definedName>
    <definedName name="FILLL" localSheetId="3" hidden="1">#REF!</definedName>
    <definedName name="FILLL" hidden="1">#REF!</definedName>
    <definedName name="FOR" localSheetId="2" hidden="1">{#N/A,#N/A,FALSE,"CCTV"}</definedName>
    <definedName name="FOR" localSheetId="3" hidden="1">{#N/A,#N/A,FALSE,"CCTV"}</definedName>
    <definedName name="FOR" hidden="1">{#N/A,#N/A,FALSE,"CCTV"}</definedName>
    <definedName name="form" localSheetId="15" hidden="1">{"'ELEC'!$A$2:$H$216","'ELEC'!$C$2:$D$2"}</definedName>
    <definedName name="form" localSheetId="12" hidden="1">{"'ELEC'!$A$2:$H$216","'ELEC'!$C$2:$D$2"}</definedName>
    <definedName name="form" localSheetId="13" hidden="1">{"'ELEC'!$A$2:$H$216","'ELEC'!$C$2:$D$2"}</definedName>
    <definedName name="form" localSheetId="14" hidden="1">{"'ELEC'!$A$2:$H$216","'ELEC'!$C$2:$D$2"}</definedName>
    <definedName name="form" localSheetId="2" hidden="1">{"'ELEC'!$A$2:$H$216","'ELEC'!$C$2:$D$2"}</definedName>
    <definedName name="form" localSheetId="3" hidden="1">{"'ELEC'!$A$2:$H$216","'ELEC'!$C$2:$D$2"}</definedName>
    <definedName name="form" hidden="1">{"'ELEC'!$A$2:$H$216","'ELEC'!$C$2:$D$2"}</definedName>
    <definedName name="FORMAT" localSheetId="2" hidden="1">{#N/A,#N/A,FALSE,"CCTV"}</definedName>
    <definedName name="FORMAT" localSheetId="3" hidden="1">{#N/A,#N/A,FALSE,"CCTV"}</definedName>
    <definedName name="FORMAT" hidden="1">{#N/A,#N/A,FALSE,"CCTV"}</definedName>
    <definedName name="fsd" localSheetId="2" hidden="1">{#N/A,#N/A,FALSE,"mgtsum.XLS";#N/A,#N/A,FALSE,"CAPONE";#N/A,#N/A,FALSE,"CAPTWO";#N/A,#N/A,FALSE,"CAPTHREE"}</definedName>
    <definedName name="fsd" localSheetId="3" hidden="1">{#N/A,#N/A,FALSE,"mgtsum.XLS";#N/A,#N/A,FALSE,"CAPONE";#N/A,#N/A,FALSE,"CAPTWO";#N/A,#N/A,FALSE,"CAPTHREE"}</definedName>
    <definedName name="fsd" hidden="1">{#N/A,#N/A,FALSE,"mgtsum.XLS";#N/A,#N/A,FALSE,"CAPONE";#N/A,#N/A,FALSE,"CAPTWO";#N/A,#N/A,FALSE,"CAPTHREE"}</definedName>
    <definedName name="fsdf" localSheetId="15" hidden="1">{"'Sheet1'!$L$16"}</definedName>
    <definedName name="fsdf" localSheetId="12" hidden="1">{"'Sheet1'!$L$16"}</definedName>
    <definedName name="fsdf" localSheetId="13" hidden="1">{"'Sheet1'!$L$16"}</definedName>
    <definedName name="fsdf" localSheetId="14" hidden="1">{"'Sheet1'!$L$16"}</definedName>
    <definedName name="fsdf" localSheetId="2" hidden="1">{"'Sheet1'!$L$16"}</definedName>
    <definedName name="fsdf" hidden="1">{"'Sheet1'!$L$16"}</definedName>
    <definedName name="fsdfdsf" localSheetId="15" hidden="1">{"'Sheet1'!$L$16"}</definedName>
    <definedName name="fsdfdsf" localSheetId="12" hidden="1">{"'Sheet1'!$L$16"}</definedName>
    <definedName name="fsdfdsf" localSheetId="13" hidden="1">{"'Sheet1'!$L$16"}</definedName>
    <definedName name="fsdfdsf" localSheetId="14" hidden="1">{"'Sheet1'!$L$16"}</definedName>
    <definedName name="fsdfdsf" localSheetId="2" hidden="1">{"'Sheet1'!$L$16"}</definedName>
    <definedName name="fsdfdsf" localSheetId="3" hidden="1">{"'Sheet1'!$L$16"}</definedName>
    <definedName name="fsdfdsf" hidden="1">{"'Sheet1'!$L$16"}</definedName>
    <definedName name="FSDFĐ" localSheetId="15" hidden="1">{"'Sheet1'!$L$16"}</definedName>
    <definedName name="FSDFĐ" localSheetId="12" hidden="1">{"'Sheet1'!$L$16"}</definedName>
    <definedName name="FSDFĐ" localSheetId="13" hidden="1">{"'Sheet1'!$L$16"}</definedName>
    <definedName name="FSDFĐ" localSheetId="14" hidden="1">{"'Sheet1'!$L$16"}</definedName>
    <definedName name="FSDFĐ" localSheetId="2" hidden="1">{"'Sheet1'!$L$16"}</definedName>
    <definedName name="FSDFĐ" hidden="1">{"'Sheet1'!$L$16"}</definedName>
    <definedName name="FSDFEW" localSheetId="15" hidden="1">{"'Sheet1'!$L$16"}</definedName>
    <definedName name="FSDFEW" localSheetId="12" hidden="1">{"'Sheet1'!$L$16"}</definedName>
    <definedName name="FSDFEW" localSheetId="13" hidden="1">{"'Sheet1'!$L$16"}</definedName>
    <definedName name="FSDFEW" localSheetId="14" hidden="1">{"'Sheet1'!$L$16"}</definedName>
    <definedName name="FSDFEW" localSheetId="2" hidden="1">{"'Sheet1'!$L$16"}</definedName>
    <definedName name="FSDFEW" hidden="1">{"'Sheet1'!$L$16"}</definedName>
    <definedName name="fsdfs" localSheetId="15" hidden="1">{"'Sheet1'!$L$16"}</definedName>
    <definedName name="fsdfs" localSheetId="12" hidden="1">{"'Sheet1'!$L$16"}</definedName>
    <definedName name="fsdfs" localSheetId="13" hidden="1">{"'Sheet1'!$L$16"}</definedName>
    <definedName name="fsdfs" localSheetId="14" hidden="1">{"'Sheet1'!$L$16"}</definedName>
    <definedName name="fsdfs" localSheetId="2" hidden="1">{"'Sheet1'!$L$16"}</definedName>
    <definedName name="fsdfs" hidden="1">{"'Sheet1'!$L$16"}</definedName>
    <definedName name="FSDFSĐ" localSheetId="15" hidden="1">{"'Sheet1'!$L$16"}</definedName>
    <definedName name="FSDFSĐ" localSheetId="12" hidden="1">{"'Sheet1'!$L$16"}</definedName>
    <definedName name="FSDFSĐ" localSheetId="13" hidden="1">{"'Sheet1'!$L$16"}</definedName>
    <definedName name="FSDFSĐ" localSheetId="14" hidden="1">{"'Sheet1'!$L$16"}</definedName>
    <definedName name="FSDFSĐ" localSheetId="2" hidden="1">{"'Sheet1'!$L$16"}</definedName>
    <definedName name="FSDFSĐ" hidden="1">{"'Sheet1'!$L$16"}</definedName>
    <definedName name="fsdfsf" localSheetId="2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fsdfsf" localSheetId="3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fsdfsf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fsfsfdd" localSheetId="15" hidden="1">{"'Sheet1'!$L$16"}</definedName>
    <definedName name="fsfsfdd" localSheetId="12" hidden="1">{"'Sheet1'!$L$16"}</definedName>
    <definedName name="fsfsfdd" localSheetId="13" hidden="1">{"'Sheet1'!$L$16"}</definedName>
    <definedName name="fsfsfdd" localSheetId="14" hidden="1">{"'Sheet1'!$L$16"}</definedName>
    <definedName name="fsfsfdd" localSheetId="2" hidden="1">{"'Sheet1'!$L$16"}</definedName>
    <definedName name="fsfsfdd" hidden="1">{"'Sheet1'!$L$16"}</definedName>
    <definedName name="fsm" localSheetId="15" hidden="1">{"'CPA Sum'!$A$1:$X$30","'CPA'!$A$1:$K$187","'Infra Cost'!$A$1:$Q$30","'Dev't Cost'!$A$1:$AH$40","'Cashflow'!$A$1:$DG$82"}</definedName>
    <definedName name="fsm" localSheetId="12" hidden="1">{"'CPA Sum'!$A$1:$X$30","'CPA'!$A$1:$K$187","'Infra Cost'!$A$1:$Q$30","'Dev't Cost'!$A$1:$AH$40","'Cashflow'!$A$1:$DG$82"}</definedName>
    <definedName name="fsm" localSheetId="13" hidden="1">{"'CPA Sum'!$A$1:$X$30","'CPA'!$A$1:$K$187","'Infra Cost'!$A$1:$Q$30","'Dev't Cost'!$A$1:$AH$40","'Cashflow'!$A$1:$DG$82"}</definedName>
    <definedName name="fsm" localSheetId="14" hidden="1">{"'CPA Sum'!$A$1:$X$30","'CPA'!$A$1:$K$187","'Infra Cost'!$A$1:$Q$30","'Dev't Cost'!$A$1:$AH$40","'Cashflow'!$A$1:$DG$82"}</definedName>
    <definedName name="fsm" localSheetId="2" hidden="1">{"'CPA Sum'!$A$1:$X$30","'CPA'!$A$1:$K$187","'Infra Cost'!$A$1:$Q$30","'Dev't Cost'!$A$1:$AH$40","'Cashflow'!$A$1:$DG$82"}</definedName>
    <definedName name="fsm" hidden="1">{"'CPA Sum'!$A$1:$X$30","'CPA'!$A$1:$K$187","'Infra Cost'!$A$1:$Q$30","'Dev't Cost'!$A$1:$AH$40","'Cashflow'!$A$1:$DG$82"}</definedName>
    <definedName name="fszg" localSheetId="15" hidden="1">{"'Sheet1'!$L$16"}</definedName>
    <definedName name="fszg" localSheetId="12" hidden="1">{"'Sheet1'!$L$16"}</definedName>
    <definedName name="fszg" localSheetId="13" hidden="1">{"'Sheet1'!$L$16"}</definedName>
    <definedName name="fszg" localSheetId="14" hidden="1">{"'Sheet1'!$L$16"}</definedName>
    <definedName name="fszg" localSheetId="2" hidden="1">{"'Sheet1'!$L$16"}</definedName>
    <definedName name="fszg" hidden="1">{"'Sheet1'!$L$16"}</definedName>
    <definedName name="fu" localSheetId="2" hidden="1">{"Offgrid",#N/A,FALSE,"OFFGRID";"Region",#N/A,FALSE,"REGION";"Offgrid -2",#N/A,FALSE,"OFFGRID";"WTP",#N/A,FALSE,"WTP";"WTP -2",#N/A,FALSE,"WTP";"Project",#N/A,FALSE,"PROJECT";"Summary -2",#N/A,FALSE,"SUMMARY"}</definedName>
    <definedName name="fu" localSheetId="3" hidden="1">{"Offgrid",#N/A,FALSE,"OFFGRID";"Region",#N/A,FALSE,"REGION";"Offgrid -2",#N/A,FALSE,"OFFGRID";"WTP",#N/A,FALSE,"WTP";"WTP -2",#N/A,FALSE,"WTP";"Project",#N/A,FALSE,"PROJECT";"Summary -2",#N/A,FALSE,"SUMMARY"}</definedName>
    <definedName name="fu" hidden="1">{"Offgrid",#N/A,FALSE,"OFFGRID";"Region",#N/A,FALSE,"REGION";"Offgrid -2",#N/A,FALSE,"OFFGRID";"WTP",#N/A,FALSE,"WTP";"WTP -2",#N/A,FALSE,"WTP";"Project",#N/A,FALSE,"PROJECT";"Summary -2",#N/A,FALSE,"SUMMARY"}</definedName>
    <definedName name="FUCK" localSheetId="1" hidden="1">#REF!</definedName>
    <definedName name="FUCK" localSheetId="7" hidden="1">#REF!</definedName>
    <definedName name="FUCK" localSheetId="2" hidden="1">#REF!</definedName>
    <definedName name="FUCK" localSheetId="4" hidden="1">#REF!</definedName>
    <definedName name="FUCK" localSheetId="3" hidden="1">#REF!</definedName>
    <definedName name="FUCK" hidden="1">#REF!</definedName>
    <definedName name="g" localSheetId="15" hidden="1">{"'Sheet1'!$L$16"}</definedName>
    <definedName name="g" localSheetId="12" hidden="1">{"'Sheet1'!$L$16"}</definedName>
    <definedName name="g" localSheetId="13" hidden="1">{"'Sheet1'!$L$16"}</definedName>
    <definedName name="g" localSheetId="14" hidden="1">{"'Sheet1'!$L$16"}</definedName>
    <definedName name="g" localSheetId="2" hidden="1">{"'Sheet1'!$L$16"}</definedName>
    <definedName name="g" hidden="1">{"'Sheet1'!$L$16"}</definedName>
    <definedName name="ga" localSheetId="15" hidden="1">{"'Sheet1'!$L$16"}</definedName>
    <definedName name="ga" localSheetId="12" hidden="1">{"'Sheet1'!$L$16"}</definedName>
    <definedName name="ga" localSheetId="13" hidden="1">{"'Sheet1'!$L$16"}</definedName>
    <definedName name="ga" localSheetId="14" hidden="1">{"'Sheet1'!$L$16"}</definedName>
    <definedName name="ga" localSheetId="2" hidden="1">{"'Sheet1'!$L$16"}</definedName>
    <definedName name="ga" localSheetId="3" hidden="1">{"'Sheet1'!$L$16"}</definedName>
    <definedName name="ga" hidden="1">{"'Sheet1'!$L$16"}</definedName>
    <definedName name="GÀGF" localSheetId="15" hidden="1">{"'Sheet1'!$L$16"}</definedName>
    <definedName name="GÀGF" localSheetId="12" hidden="1">{"'Sheet1'!$L$16"}</definedName>
    <definedName name="GÀGF" localSheetId="13" hidden="1">{"'Sheet1'!$L$16"}</definedName>
    <definedName name="GÀGF" localSheetId="14" hidden="1">{"'Sheet1'!$L$16"}</definedName>
    <definedName name="GÀGF" localSheetId="2" hidden="1">{"'Sheet1'!$L$16"}</definedName>
    <definedName name="GÀGF" hidden="1">{"'Sheet1'!$L$16"}</definedName>
    <definedName name="gbb" localSheetId="15" hidden="1">{"'Sheet1'!$L$16"}</definedName>
    <definedName name="gbb" localSheetId="12" hidden="1">{"'Sheet1'!$L$16"}</definedName>
    <definedName name="gbb" localSheetId="13" hidden="1">{"'Sheet1'!$L$16"}</definedName>
    <definedName name="gbb" localSheetId="14" hidden="1">{"'Sheet1'!$L$16"}</definedName>
    <definedName name="gbb" localSheetId="2" hidden="1">{"'Sheet1'!$L$16"}</definedName>
    <definedName name="gbb" localSheetId="3" hidden="1">{"'Sheet1'!$L$16"}</definedName>
    <definedName name="gbb" hidden="1">{"'Sheet1'!$L$16"}</definedName>
    <definedName name="gd" localSheetId="15" hidden="1">{"'Sheet1'!$L$16"}</definedName>
    <definedName name="gd" localSheetId="12" hidden="1">{"'Sheet1'!$L$16"}</definedName>
    <definedName name="gd" localSheetId="13" hidden="1">{"'Sheet1'!$L$16"}</definedName>
    <definedName name="gd" localSheetId="14" hidden="1">{"'Sheet1'!$L$16"}</definedName>
    <definedName name="gd" localSheetId="2" hidden="1">{"'Sheet1'!$L$16"}</definedName>
    <definedName name="gd" hidden="1">{"'Sheet1'!$L$16"}</definedName>
    <definedName name="gdf" localSheetId="1" hidden="1">#REF!</definedName>
    <definedName name="gdf" localSheetId="7" hidden="1">#REF!</definedName>
    <definedName name="gdf" localSheetId="2" hidden="1">#REF!</definedName>
    <definedName name="gdf" localSheetId="4" hidden="1">#REF!</definedName>
    <definedName name="gdf" localSheetId="3" hidden="1">#REF!</definedName>
    <definedName name="gdf" hidden="1">#REF!</definedName>
    <definedName name="gdfgdfgdf" localSheetId="15" hidden="1">{"'Sheet1'!$L$16"}</definedName>
    <definedName name="gdfgdfgdf" localSheetId="12" hidden="1">{"'Sheet1'!$L$16"}</definedName>
    <definedName name="gdfgdfgdf" localSheetId="13" hidden="1">{"'Sheet1'!$L$16"}</definedName>
    <definedName name="gdfgdfgdf" localSheetId="14" hidden="1">{"'Sheet1'!$L$16"}</definedName>
    <definedName name="gdfgdfgdf" localSheetId="2" hidden="1">{"'Sheet1'!$L$16"}</definedName>
    <definedName name="gdfgdfgdf" localSheetId="3" hidden="1">{"'Sheet1'!$L$16"}</definedName>
    <definedName name="gdfgdfgdf" hidden="1">{"'Sheet1'!$L$16"}</definedName>
    <definedName name="gdg" localSheetId="15" hidden="1">{"'Sheet1'!$L$16"}</definedName>
    <definedName name="gdg" localSheetId="12" hidden="1">{"'Sheet1'!$L$16"}</definedName>
    <definedName name="gdg" localSheetId="13" hidden="1">{"'Sheet1'!$L$16"}</definedName>
    <definedName name="gdg" localSheetId="14" hidden="1">{"'Sheet1'!$L$16"}</definedName>
    <definedName name="gdg" localSheetId="2" hidden="1">{"'Sheet1'!$L$16"}</definedName>
    <definedName name="gdg" hidden="1">{"'Sheet1'!$L$16"}</definedName>
    <definedName name="gdgdg." localSheetId="15" hidden="1">{"'Sheet1'!$L$16"}</definedName>
    <definedName name="gdgdg." localSheetId="12" hidden="1">{"'Sheet1'!$L$16"}</definedName>
    <definedName name="gdgdg." localSheetId="13" hidden="1">{"'Sheet1'!$L$16"}</definedName>
    <definedName name="gdgdg." localSheetId="14" hidden="1">{"'Sheet1'!$L$16"}</definedName>
    <definedName name="gdgdg." localSheetId="2" hidden="1">{"'Sheet1'!$L$16"}</definedName>
    <definedName name="gdgdg." hidden="1">{"'Sheet1'!$L$16"}</definedName>
    <definedName name="GDGDS" localSheetId="15" hidden="1">{"'Sheet1'!$L$16"}</definedName>
    <definedName name="GDGDS" localSheetId="12" hidden="1">{"'Sheet1'!$L$16"}</definedName>
    <definedName name="GDGDS" localSheetId="13" hidden="1">{"'Sheet1'!$L$16"}</definedName>
    <definedName name="GDGDS" localSheetId="14" hidden="1">{"'Sheet1'!$L$16"}</definedName>
    <definedName name="GDGDS" localSheetId="2" hidden="1">{"'Sheet1'!$L$16"}</definedName>
    <definedName name="GDGDS" hidden="1">{"'Sheet1'!$L$16"}</definedName>
    <definedName name="gdgfgf" localSheetId="15" hidden="1">{"'Sheet1'!$L$16"}</definedName>
    <definedName name="gdgfgf" localSheetId="12" hidden="1">{"'Sheet1'!$L$16"}</definedName>
    <definedName name="gdgfgf" localSheetId="13" hidden="1">{"'Sheet1'!$L$16"}</definedName>
    <definedName name="gdgfgf" localSheetId="14" hidden="1">{"'Sheet1'!$L$16"}</definedName>
    <definedName name="gdgfgf" localSheetId="2" hidden="1">{"'Sheet1'!$L$16"}</definedName>
    <definedName name="gdgfgf" hidden="1">{"'Sheet1'!$L$16"}</definedName>
    <definedName name="gdh" localSheetId="15" hidden="1">{"'Sheet1'!$L$16"}</definedName>
    <definedName name="gdh" localSheetId="12" hidden="1">{"'Sheet1'!$L$16"}</definedName>
    <definedName name="gdh" localSheetId="13" hidden="1">{"'Sheet1'!$L$16"}</definedName>
    <definedName name="gdh" localSheetId="14" hidden="1">{"'Sheet1'!$L$16"}</definedName>
    <definedName name="gdh" localSheetId="2" hidden="1">{"'Sheet1'!$L$16"}</definedName>
    <definedName name="gdh" hidden="1">{"'Sheet1'!$L$16"}</definedName>
    <definedName name="gdret" localSheetId="15" hidden="1">{"'Sheet1'!$L$16"}</definedName>
    <definedName name="gdret" localSheetId="12" hidden="1">{"'Sheet1'!$L$16"}</definedName>
    <definedName name="gdret" localSheetId="13" hidden="1">{"'Sheet1'!$L$16"}</definedName>
    <definedName name="gdret" localSheetId="14" hidden="1">{"'Sheet1'!$L$16"}</definedName>
    <definedName name="gdret" localSheetId="2" hidden="1">{"'Sheet1'!$L$16"}</definedName>
    <definedName name="gdret" hidden="1">{"'Sheet1'!$L$16"}</definedName>
    <definedName name="GDS" localSheetId="15" hidden="1">{"'Sheet1'!$L$16"}</definedName>
    <definedName name="GDS" localSheetId="12" hidden="1">{"'Sheet1'!$L$16"}</definedName>
    <definedName name="GDS" localSheetId="13" hidden="1">{"'Sheet1'!$L$16"}</definedName>
    <definedName name="GDS" localSheetId="14" hidden="1">{"'Sheet1'!$L$16"}</definedName>
    <definedName name="GDS" localSheetId="2" hidden="1">{"'Sheet1'!$L$16"}</definedName>
    <definedName name="GDS" hidden="1">{"'Sheet1'!$L$16"}</definedName>
    <definedName name="ge" localSheetId="15" hidden="1">{"'Sheet1'!$L$16"}</definedName>
    <definedName name="ge" localSheetId="12" hidden="1">{"'Sheet1'!$L$16"}</definedName>
    <definedName name="ge" localSheetId="13" hidden="1">{"'Sheet1'!$L$16"}</definedName>
    <definedName name="ge" localSheetId="14" hidden="1">{"'Sheet1'!$L$16"}</definedName>
    <definedName name="ge" localSheetId="2" hidden="1">{"'Sheet1'!$L$16"}</definedName>
    <definedName name="ge" hidden="1">{"'Sheet1'!$L$16"}</definedName>
    <definedName name="gfdg" localSheetId="15" hidden="1">{"'Sheet1'!$L$16"}</definedName>
    <definedName name="gfdg" localSheetId="12" hidden="1">{"'Sheet1'!$L$16"}</definedName>
    <definedName name="gfdg" localSheetId="13" hidden="1">{"'Sheet1'!$L$16"}</definedName>
    <definedName name="gfdg" localSheetId="14" hidden="1">{"'Sheet1'!$L$16"}</definedName>
    <definedName name="gfdg" localSheetId="2" hidden="1">{"'Sheet1'!$L$16"}</definedName>
    <definedName name="gfdg" hidden="1">{"'Sheet1'!$L$16"}</definedName>
    <definedName name="gfg" localSheetId="1" hidden="1">#REF!</definedName>
    <definedName name="gfg" localSheetId="7" hidden="1">#REF!</definedName>
    <definedName name="gfg" localSheetId="2" hidden="1">#REF!</definedName>
    <definedName name="gfg" localSheetId="4" hidden="1">#REF!</definedName>
    <definedName name="gfg" localSheetId="3" hidden="1">#REF!</definedName>
    <definedName name="gfg" hidden="1">#REF!</definedName>
    <definedName name="gfgf" localSheetId="15" hidden="1">{"'Sheet1'!$L$16"}</definedName>
    <definedName name="gfgf" localSheetId="12" hidden="1">{"'Sheet1'!$L$16"}</definedName>
    <definedName name="gfgf" localSheetId="13" hidden="1">{"'Sheet1'!$L$16"}</definedName>
    <definedName name="gfgf" localSheetId="14" hidden="1">{"'Sheet1'!$L$16"}</definedName>
    <definedName name="gfgf" localSheetId="2" hidden="1">{"'Sheet1'!$L$16"}</definedName>
    <definedName name="gfgf" hidden="1">{"'Sheet1'!$L$16"}</definedName>
    <definedName name="GFGFG" localSheetId="15" hidden="1">{"'Sheet1'!$L$16"}</definedName>
    <definedName name="GFGFG" localSheetId="12" hidden="1">{"'Sheet1'!$L$16"}</definedName>
    <definedName name="GFGFG" localSheetId="13" hidden="1">{"'Sheet1'!$L$16"}</definedName>
    <definedName name="GFGFG" localSheetId="14" hidden="1">{"'Sheet1'!$L$16"}</definedName>
    <definedName name="GFGFG" localSheetId="2" hidden="1">{"'Sheet1'!$L$16"}</definedName>
    <definedName name="GFGFG" hidden="1">{"'Sheet1'!$L$16"}</definedName>
    <definedName name="gfgfgfgfgfg" localSheetId="15" hidden="1">{"'Sheet1'!$L$16"}</definedName>
    <definedName name="gfgfgfgfgfg" localSheetId="12" hidden="1">{"'Sheet1'!$L$16"}</definedName>
    <definedName name="gfgfgfgfgfg" localSheetId="13" hidden="1">{"'Sheet1'!$L$16"}</definedName>
    <definedName name="gfgfgfgfgfg" localSheetId="14" hidden="1">{"'Sheet1'!$L$16"}</definedName>
    <definedName name="gfgfgfgfgfg" localSheetId="2" hidden="1">{"'Sheet1'!$L$16"}</definedName>
    <definedName name="gfgfgfgfgfg" hidden="1">{"'Sheet1'!$L$16"}</definedName>
    <definedName name="gfh" localSheetId="15" hidden="1">{"'Sheet1'!$L$16"}</definedName>
    <definedName name="gfh" localSheetId="12" hidden="1">{"'Sheet1'!$L$16"}</definedName>
    <definedName name="gfh" localSheetId="13" hidden="1">{"'Sheet1'!$L$16"}</definedName>
    <definedName name="gfh" localSheetId="14" hidden="1">{"'Sheet1'!$L$16"}</definedName>
    <definedName name="gfh" localSheetId="2" hidden="1">{"'Sheet1'!$L$16"}</definedName>
    <definedName name="gfh" localSheetId="3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gfh" hidden="1">{"'Sheet1'!$L$16"}</definedName>
    <definedName name="GFNGHFN" localSheetId="15" hidden="1">{"'Sheet1'!$L$16"}</definedName>
    <definedName name="GFNGHFN" localSheetId="12" hidden="1">{"'Sheet1'!$L$16"}</definedName>
    <definedName name="GFNGHFN" localSheetId="13" hidden="1">{"'Sheet1'!$L$16"}</definedName>
    <definedName name="GFNGHFN" localSheetId="14" hidden="1">{"'Sheet1'!$L$16"}</definedName>
    <definedName name="GFNGHFN" localSheetId="2" hidden="1">{"'Sheet1'!$L$16"}</definedName>
    <definedName name="GFNGHFN" hidden="1">{"'Sheet1'!$L$16"}</definedName>
    <definedName name="gfs" localSheetId="15" hidden="1">{"'Sheet1'!$A$1:$E$59"}</definedName>
    <definedName name="gfs" localSheetId="12" hidden="1">{"'Sheet1'!$A$1:$E$59"}</definedName>
    <definedName name="gfs" localSheetId="13" hidden="1">{"'Sheet1'!$A$1:$E$59"}</definedName>
    <definedName name="gfs" localSheetId="14" hidden="1">{"'Sheet1'!$A$1:$E$59"}</definedName>
    <definedName name="gfs" localSheetId="2" hidden="1">{"'Sheet1'!$A$1:$E$59"}</definedName>
    <definedName name="gfs" hidden="1">{"'Sheet1'!$A$1:$E$59"}</definedName>
    <definedName name="gfxhfh" localSheetId="15" hidden="1">{"'Sheet1'!$L$16"}</definedName>
    <definedName name="gfxhfh" localSheetId="12" hidden="1">{"'Sheet1'!$L$16"}</definedName>
    <definedName name="gfxhfh" localSheetId="13" hidden="1">{"'Sheet1'!$L$16"}</definedName>
    <definedName name="gfxhfh" localSheetId="14" hidden="1">{"'Sheet1'!$L$16"}</definedName>
    <definedName name="gfxhfh" localSheetId="2" hidden="1">{"'Sheet1'!$L$16"}</definedName>
    <definedName name="gfxhfh" hidden="1">{"'Sheet1'!$L$16"}</definedName>
    <definedName name="GG" localSheetId="15" hidden="1">{"'Sheet1'!$L$16"}</definedName>
    <definedName name="GG" localSheetId="12" hidden="1">{"'Sheet1'!$L$16"}</definedName>
    <definedName name="GG" localSheetId="13" hidden="1">{"'Sheet1'!$L$16"}</definedName>
    <definedName name="GG" localSheetId="14" hidden="1">{"'Sheet1'!$L$16"}</definedName>
    <definedName name="GG" localSheetId="2" hidden="1">{"'Sheet1'!$L$16"}</definedName>
    <definedName name="gg" localSheetId="3" hidden="1">#REF!</definedName>
    <definedName name="GG" hidden="1">{"'Sheet1'!$L$16"}</definedName>
    <definedName name="GGBC1" localSheetId="15" hidden="1">{"'Sheet1'!$L$16"}</definedName>
    <definedName name="GGBC1" localSheetId="12" hidden="1">{"'Sheet1'!$L$16"}</definedName>
    <definedName name="GGBC1" localSheetId="13" hidden="1">{"'Sheet1'!$L$16"}</definedName>
    <definedName name="GGBC1" localSheetId="14" hidden="1">{"'Sheet1'!$L$16"}</definedName>
    <definedName name="GGBC1" localSheetId="2" hidden="1">{"'Sheet1'!$L$16"}</definedName>
    <definedName name="GGBC1" hidden="1">{"'Sheet1'!$L$16"}</definedName>
    <definedName name="GGG" localSheetId="1" hidden="1">#REF!</definedName>
    <definedName name="GGG" localSheetId="7" hidden="1">#REF!</definedName>
    <definedName name="GGG" localSheetId="2" hidden="1">#REF!</definedName>
    <definedName name="GGG" localSheetId="4" hidden="1">#REF!</definedName>
    <definedName name="GGG" localSheetId="3" hidden="1">#REF!</definedName>
    <definedName name="GGG" hidden="1">#REF!</definedName>
    <definedName name="gggg" localSheetId="15" hidden="1">{"'Sheet1'!$L$16"}</definedName>
    <definedName name="gggg" localSheetId="12" hidden="1">{"'Sheet1'!$L$16"}</definedName>
    <definedName name="gggg" localSheetId="13" hidden="1">{"'Sheet1'!$L$16"}</definedName>
    <definedName name="gggg" localSheetId="14" hidden="1">{"'Sheet1'!$L$16"}</definedName>
    <definedName name="gggg" localSheetId="2" hidden="1">{"'Sheet1'!$L$16"}</definedName>
    <definedName name="gggg" localSheetId="3" hidden="1">{"'Sheet1'!$L$16"}</definedName>
    <definedName name="gggg" hidden="1">{"'Sheet1'!$L$16"}</definedName>
    <definedName name="GGGGGG" localSheetId="1" hidden="1">#REF!</definedName>
    <definedName name="GGGGGG" localSheetId="7" hidden="1">#REF!</definedName>
    <definedName name="GGGGGG" localSheetId="2" hidden="1">#REF!</definedName>
    <definedName name="GGGGGG" localSheetId="4" hidden="1">#REF!</definedName>
    <definedName name="GGGGGG" localSheetId="3" hidden="1">#REF!</definedName>
    <definedName name="GGGGGG" hidden="1">#REF!</definedName>
    <definedName name="GGRGH" localSheetId="15" hidden="1">{"'Sheet1'!$L$16"}</definedName>
    <definedName name="GGRGH" localSheetId="12" hidden="1">{"'Sheet1'!$L$16"}</definedName>
    <definedName name="GGRGH" localSheetId="13" hidden="1">{"'Sheet1'!$L$16"}</definedName>
    <definedName name="GGRGH" localSheetId="14" hidden="1">{"'Sheet1'!$L$16"}</definedName>
    <definedName name="GGRGH" localSheetId="2" hidden="1">{"'Sheet1'!$L$16"}</definedName>
    <definedName name="GGRGH" hidden="1">{"'Sheet1'!$L$16"}</definedName>
    <definedName name="ggsf" hidden="1">#REF!</definedName>
    <definedName name="GH" localSheetId="1" hidden="1">#REF!</definedName>
    <definedName name="GH" localSheetId="7" hidden="1">#REF!</definedName>
    <definedName name="GH" localSheetId="2" hidden="1">#REF!</definedName>
    <definedName name="GH" localSheetId="4" hidden="1">#REF!</definedName>
    <definedName name="GH" localSheetId="3" hidden="1">#REF!</definedName>
    <definedName name="GH" hidden="1">#REF!</definedName>
    <definedName name="ghcfg" hidden="1">#REF!</definedName>
    <definedName name="ghf" localSheetId="15" hidden="1">{"'Sheet1'!$L$16"}</definedName>
    <definedName name="ghf" localSheetId="12" hidden="1">{"'Sheet1'!$L$16"}</definedName>
    <definedName name="ghf" localSheetId="13" hidden="1">{"'Sheet1'!$L$16"}</definedName>
    <definedName name="ghf" localSheetId="14" hidden="1">{"'Sheet1'!$L$16"}</definedName>
    <definedName name="ghf" localSheetId="2" hidden="1">{"'Sheet1'!$L$16"}</definedName>
    <definedName name="ghf" hidden="1">{"'Sheet1'!$L$16"}</definedName>
    <definedName name="GHGH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HGH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HGH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HGHG" localSheetId="1" hidden="1">#REF!</definedName>
    <definedName name="GHGHG" localSheetId="7" hidden="1">#REF!</definedName>
    <definedName name="GHGHG" localSheetId="2" hidden="1">#REF!</definedName>
    <definedName name="GHGHG" localSheetId="4" hidden="1">#REF!</definedName>
    <definedName name="GHGHG" localSheetId="3" hidden="1">#REF!</definedName>
    <definedName name="GHGHG" hidden="1">#REF!</definedName>
    <definedName name="ghhgfj" localSheetId="1" hidden="1">#REF!</definedName>
    <definedName name="ghhgfj" localSheetId="7" hidden="1">#REF!</definedName>
    <definedName name="ghhgfj" localSheetId="2" hidden="1">#REF!</definedName>
    <definedName name="ghhgfj" localSheetId="4" hidden="1">#REF!</definedName>
    <definedName name="ghhgfj" localSheetId="3" hidden="1">#REF!</definedName>
    <definedName name="ghhgfj" hidden="1">#REF!</definedName>
    <definedName name="ghjgj" hidden="1">#REF!</definedName>
    <definedName name="ghjhgj" localSheetId="15" hidden="1">{"'Sheet1'!$L$16"}</definedName>
    <definedName name="ghjhgj" localSheetId="12" hidden="1">{"'Sheet1'!$L$16"}</definedName>
    <definedName name="ghjhgj" localSheetId="13" hidden="1">{"'Sheet1'!$L$16"}</definedName>
    <definedName name="ghjhgj" localSheetId="14" hidden="1">{"'Sheet1'!$L$16"}</definedName>
    <definedName name="ghjhgj" localSheetId="2" hidden="1">{"'Sheet1'!$L$16"}</definedName>
    <definedName name="ghjhgj" hidden="1">{"'Sheet1'!$L$16"}</definedName>
    <definedName name="GHJJ" localSheetId="15" hidden="1">{"'Sheet1'!$L$16"}</definedName>
    <definedName name="GHJJ" localSheetId="12" hidden="1">{"'Sheet1'!$L$16"}</definedName>
    <definedName name="GHJJ" localSheetId="13" hidden="1">{"'Sheet1'!$L$16"}</definedName>
    <definedName name="GHJJ" localSheetId="14" hidden="1">{"'Sheet1'!$L$16"}</definedName>
    <definedName name="GHJJ" localSheetId="2" hidden="1">{"'Sheet1'!$L$16"}</definedName>
    <definedName name="GHJJ" hidden="1">{"'Sheet1'!$L$16"}</definedName>
    <definedName name="gj" hidden="1">#REF!</definedName>
    <definedName name="gjgjghh" hidden="1">#REF!</definedName>
    <definedName name="gjhi" localSheetId="15" hidden="1">{"'Sheet1'!$L$16"}</definedName>
    <definedName name="gjhi" localSheetId="12" hidden="1">{"'Sheet1'!$L$16"}</definedName>
    <definedName name="gjhi" localSheetId="13" hidden="1">{"'Sheet1'!$L$16"}</definedName>
    <definedName name="gjhi" localSheetId="14" hidden="1">{"'Sheet1'!$L$16"}</definedName>
    <definedName name="gjhi" localSheetId="2" hidden="1">{"'Sheet1'!$L$16"}</definedName>
    <definedName name="gjhi" hidden="1">{"'Sheet1'!$L$16"}</definedName>
    <definedName name="gjk" localSheetId="15" hidden="1">{0}</definedName>
    <definedName name="gjk" localSheetId="12" hidden="1">{0}</definedName>
    <definedName name="gjk" localSheetId="13" hidden="1">{0}</definedName>
    <definedName name="gjk" localSheetId="14" hidden="1">{0}</definedName>
    <definedName name="gjk" localSheetId="2" hidden="1">{0}</definedName>
    <definedName name="gjk" hidden="1">{0}</definedName>
    <definedName name="gjrđjsjs" localSheetId="15" hidden="1">{"'Sheet1'!$L$16"}</definedName>
    <definedName name="gjrđjsjs" localSheetId="12" hidden="1">{"'Sheet1'!$L$16"}</definedName>
    <definedName name="gjrđjsjs" localSheetId="13" hidden="1">{"'Sheet1'!$L$16"}</definedName>
    <definedName name="gjrđjsjs" localSheetId="14" hidden="1">{"'Sheet1'!$L$16"}</definedName>
    <definedName name="gjrđjsjs" localSheetId="2" hidden="1">{"'Sheet1'!$L$16"}</definedName>
    <definedName name="gjrđjsjs" hidden="1">{"'Sheet1'!$L$16"}</definedName>
    <definedName name="gkd" localSheetId="15" hidden="1">{"'Sheet1'!$L$16"}</definedName>
    <definedName name="gkd" localSheetId="12" hidden="1">{"'Sheet1'!$L$16"}</definedName>
    <definedName name="gkd" localSheetId="13" hidden="1">{"'Sheet1'!$L$16"}</definedName>
    <definedName name="gkd" localSheetId="14" hidden="1">{"'Sheet1'!$L$16"}</definedName>
    <definedName name="gkd" localSheetId="2" hidden="1">{"'Sheet1'!$L$16"}</definedName>
    <definedName name="gkd" hidden="1">{"'Sheet1'!$L$16"}</definedName>
    <definedName name="Goi8" localSheetId="15" hidden="1">{"'Sheet1'!$L$16"}</definedName>
    <definedName name="Goi8" localSheetId="12" hidden="1">{"'Sheet1'!$L$16"}</definedName>
    <definedName name="Goi8" localSheetId="13" hidden="1">{"'Sheet1'!$L$16"}</definedName>
    <definedName name="Goi8" localSheetId="14" hidden="1">{"'Sheet1'!$L$16"}</definedName>
    <definedName name="Goi8" localSheetId="2" hidden="1">{"'Sheet1'!$L$16"}</definedName>
    <definedName name="Goi8" hidden="1">{"'Sheet1'!$L$16"}</definedName>
    <definedName name="gra" localSheetId="15" hidden="1">{"'Sheet1'!$L$16"}</definedName>
    <definedName name="gra" localSheetId="12" hidden="1">{"'Sheet1'!$L$16"}</definedName>
    <definedName name="gra" localSheetId="13" hidden="1">{"'Sheet1'!$L$16"}</definedName>
    <definedName name="gra" localSheetId="14" hidden="1">{"'Sheet1'!$L$16"}</definedName>
    <definedName name="gra" localSheetId="2" hidden="1">{"'Sheet1'!$L$16"}</definedName>
    <definedName name="gra" hidden="1">{"'Sheet1'!$L$16"}</definedName>
    <definedName name="gresg" localSheetId="15" hidden="1">{"'Sheet1'!$L$16"}</definedName>
    <definedName name="gresg" localSheetId="12" hidden="1">{"'Sheet1'!$L$16"}</definedName>
    <definedName name="gresg" localSheetId="13" hidden="1">{"'Sheet1'!$L$16"}</definedName>
    <definedName name="gresg" localSheetId="14" hidden="1">{"'Sheet1'!$L$16"}</definedName>
    <definedName name="gresg" localSheetId="2" hidden="1">{"'Sheet1'!$L$16"}</definedName>
    <definedName name="gresg" hidden="1">{"'Sheet1'!$L$16"}</definedName>
    <definedName name="grew" localSheetId="1" hidden="1">#REF!</definedName>
    <definedName name="grew" localSheetId="7" hidden="1">#REF!</definedName>
    <definedName name="grew" localSheetId="2" hidden="1">#REF!</definedName>
    <definedName name="grew" localSheetId="4" hidden="1">#REF!</definedName>
    <definedName name="grew" localSheetId="3" hidden="1">#REF!</definedName>
    <definedName name="grew" hidden="1">#REF!</definedName>
    <definedName name="gs" localSheetId="15" hidden="1">{"'Sheet1'!$L$16"}</definedName>
    <definedName name="gs" localSheetId="12" hidden="1">{"'Sheet1'!$L$16"}</definedName>
    <definedName name="gs" localSheetId="13" hidden="1">{"'Sheet1'!$L$16"}</definedName>
    <definedName name="gs" localSheetId="14" hidden="1">{"'Sheet1'!$L$16"}</definedName>
    <definedName name="gs" localSheetId="2" hidden="1">{"'Sheet1'!$L$16"}</definedName>
    <definedName name="gs" hidden="1">{"'Sheet1'!$L$16"}</definedName>
    <definedName name="GSDGA" localSheetId="15" hidden="1">{"'Sheet1'!$L$16"}</definedName>
    <definedName name="GSDGA" localSheetId="12" hidden="1">{"'Sheet1'!$L$16"}</definedName>
    <definedName name="GSDGA" localSheetId="13" hidden="1">{"'Sheet1'!$L$16"}</definedName>
    <definedName name="GSDGA" localSheetId="14" hidden="1">{"'Sheet1'!$L$16"}</definedName>
    <definedName name="GSDGA" localSheetId="2" hidden="1">{"'Sheet1'!$L$16"}</definedName>
    <definedName name="GSDGA" hidden="1">{"'Sheet1'!$L$16"}</definedName>
    <definedName name="GSFFAFSFSDF" localSheetId="15" hidden="1">{"'Sheet1'!$L$16"}</definedName>
    <definedName name="GSFFAFSFSDF" localSheetId="12" hidden="1">{"'Sheet1'!$L$16"}</definedName>
    <definedName name="GSFFAFSFSDF" localSheetId="13" hidden="1">{"'Sheet1'!$L$16"}</definedName>
    <definedName name="GSFFAFSFSDF" localSheetId="14" hidden="1">{"'Sheet1'!$L$16"}</definedName>
    <definedName name="GSFFAFSFSDF" localSheetId="2" hidden="1">{"'Sheet1'!$L$16"}</definedName>
    <definedName name="GSFFAFSFSDF" hidden="1">{"'Sheet1'!$L$16"}</definedName>
    <definedName name="gteyhưez" localSheetId="15" hidden="1">{"'Sheet1'!$L$16"}</definedName>
    <definedName name="gteyhưez" localSheetId="12" hidden="1">{"'Sheet1'!$L$16"}</definedName>
    <definedName name="gteyhưez" localSheetId="13" hidden="1">{"'Sheet1'!$L$16"}</definedName>
    <definedName name="gteyhưez" localSheetId="14" hidden="1">{"'Sheet1'!$L$16"}</definedName>
    <definedName name="gteyhưez" localSheetId="2" hidden="1">{"'Sheet1'!$L$16"}</definedName>
    <definedName name="gteyhưez" hidden="1">{"'Sheet1'!$L$16"}</definedName>
    <definedName name="GTOTAL" localSheetId="15" hidden="1">{"'Sheet1'!$L$16"}</definedName>
    <definedName name="GTOTAL" localSheetId="12" hidden="1">{"'Sheet1'!$L$16"}</definedName>
    <definedName name="GTOTAL" localSheetId="13" hidden="1">{"'Sheet1'!$L$16"}</definedName>
    <definedName name="GTOTAL" localSheetId="14" hidden="1">{"'Sheet1'!$L$16"}</definedName>
    <definedName name="GTOTAL" localSheetId="2" hidden="1">{"'Sheet1'!$L$16"}</definedName>
    <definedName name="GTOTAL" localSheetId="3" hidden="1">{"'Sheet1'!$L$16"}</definedName>
    <definedName name="GTOTAL" hidden="1">{"'Sheet1'!$L$16"}</definedName>
    <definedName name="GƯD" localSheetId="15" hidden="1">{"'Sheet1'!$L$16"}</definedName>
    <definedName name="GƯD" localSheetId="12" hidden="1">{"'Sheet1'!$L$16"}</definedName>
    <definedName name="GƯD" localSheetId="13" hidden="1">{"'Sheet1'!$L$16"}</definedName>
    <definedName name="GƯD" localSheetId="14" hidden="1">{"'Sheet1'!$L$16"}</definedName>
    <definedName name="GƯD" localSheetId="2" hidden="1">{"'Sheet1'!$L$16"}</definedName>
    <definedName name="GƯD" hidden="1">{"'Sheet1'!$L$16"}</definedName>
    <definedName name="GYGY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YGY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YGY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id" localSheetId="15" hidden="1">{"'Sheet1'!$L$16"}</definedName>
    <definedName name="gid" localSheetId="12" hidden="1">{"'Sheet1'!$L$16"}</definedName>
    <definedName name="gid" localSheetId="13" hidden="1">{"'Sheet1'!$L$16"}</definedName>
    <definedName name="gid" localSheetId="14" hidden="1">{"'Sheet1'!$L$16"}</definedName>
    <definedName name="gid" localSheetId="2" hidden="1">{"'Sheet1'!$L$16"}</definedName>
    <definedName name="gid" hidden="1">{"'Sheet1'!$L$16"}</definedName>
    <definedName name="h" localSheetId="15" hidden="1">{"'Sheet1'!$L$16"}</definedName>
    <definedName name="h" localSheetId="12" hidden="1">{"'Sheet1'!$L$16"}</definedName>
    <definedName name="h" localSheetId="13" hidden="1">{"'Sheet1'!$L$16"}</definedName>
    <definedName name="h" localSheetId="14" hidden="1">{"'Sheet1'!$L$16"}</definedName>
    <definedName name="h" localSheetId="2" hidden="1">{"'Sheet1'!$L$16"}</definedName>
    <definedName name="h" localSheetId="3" hidden="1">{"'Sheet1'!$L$16"}</definedName>
    <definedName name="h" hidden="1">{"'Sheet1'!$L$16"}</definedName>
    <definedName name="h_xoa" localSheetId="15" hidden="1">{"'Sheet1'!$L$16"}</definedName>
    <definedName name="h_xoa" localSheetId="12" hidden="1">{"'Sheet1'!$L$16"}</definedName>
    <definedName name="h_xoa" localSheetId="13" hidden="1">{"'Sheet1'!$L$16"}</definedName>
    <definedName name="h_xoa" localSheetId="14" hidden="1">{"'Sheet1'!$L$16"}</definedName>
    <definedName name="h_xoa" localSheetId="2" hidden="1">{"'Sheet1'!$L$16"}</definedName>
    <definedName name="h_xoa" localSheetId="3" hidden="1">{"'Sheet1'!$L$16"}</definedName>
    <definedName name="h_xoa" hidden="1">{"'Sheet1'!$L$16"}</definedName>
    <definedName name="h_xoa2" localSheetId="15" hidden="1">{"'Sheet1'!$L$16"}</definedName>
    <definedName name="h_xoa2" localSheetId="12" hidden="1">{"'Sheet1'!$L$16"}</definedName>
    <definedName name="h_xoa2" localSheetId="13" hidden="1">{"'Sheet1'!$L$16"}</definedName>
    <definedName name="h_xoa2" localSheetId="14" hidden="1">{"'Sheet1'!$L$16"}</definedName>
    <definedName name="h_xoa2" localSheetId="2" hidden="1">{"'Sheet1'!$L$16"}</definedName>
    <definedName name="h_xoa2" localSheetId="3" hidden="1">{"'Sheet1'!$L$16"}</definedName>
    <definedName name="h_xoa2" hidden="1">{"'Sheet1'!$L$16"}</definedName>
    <definedName name="h_xoa3" localSheetId="15" hidden="1">{"'Sheet1'!$L$16"}</definedName>
    <definedName name="h_xoa3" localSheetId="12" hidden="1">{"'Sheet1'!$L$16"}</definedName>
    <definedName name="h_xoa3" localSheetId="13" hidden="1">{"'Sheet1'!$L$16"}</definedName>
    <definedName name="h_xoa3" localSheetId="14" hidden="1">{"'Sheet1'!$L$16"}</definedName>
    <definedName name="h_xoa3" localSheetId="2" hidden="1">{"'Sheet1'!$L$16"}</definedName>
    <definedName name="h_xoa3" hidden="1">{"'Sheet1'!$L$16"}</definedName>
    <definedName name="HA" localSheetId="15" hidden="1">{"'Sheet1'!$L$16"}</definedName>
    <definedName name="HA" localSheetId="12" hidden="1">{"'Sheet1'!$L$16"}</definedName>
    <definedName name="HA" localSheetId="13" hidden="1">{"'Sheet1'!$L$16"}</definedName>
    <definedName name="HA" localSheetId="14" hidden="1">{"'Sheet1'!$L$16"}</definedName>
    <definedName name="HA" localSheetId="2" hidden="1">{"'Sheet1'!$L$16"}</definedName>
    <definedName name="HA" localSheetId="3" hidden="1">{"'Sheet1'!$L$16"}</definedName>
    <definedName name="HA" hidden="1">{"'Sheet1'!$L$16"}</definedName>
    <definedName name="hai" localSheetId="15" hidden="1">{"'Sheet1'!$L$16"}</definedName>
    <definedName name="hai" localSheetId="12" hidden="1">{"'Sheet1'!$L$16"}</definedName>
    <definedName name="hai" localSheetId="13" hidden="1">{"'Sheet1'!$L$16"}</definedName>
    <definedName name="hai" localSheetId="14" hidden="1">{"'Sheet1'!$L$16"}</definedName>
    <definedName name="hai" localSheetId="2" hidden="1">{"'Sheet1'!$L$16"}</definedName>
    <definedName name="hai" hidden="1">{"'Sheet1'!$L$16"}</definedName>
    <definedName name="han" localSheetId="1" hidden="1">#REF!</definedName>
    <definedName name="han" localSheetId="7" hidden="1">#REF!</definedName>
    <definedName name="han" localSheetId="2" hidden="1">#REF!</definedName>
    <definedName name="han" localSheetId="4" hidden="1">#REF!</definedName>
    <definedName name="han" localSheetId="3" hidden="1">#REF!</definedName>
    <definedName name="han" hidden="1">#REF!</definedName>
    <definedName name="hanh" localSheetId="15" hidden="1">{"'Sheet1'!$L$16"}</definedName>
    <definedName name="hanh" localSheetId="12" hidden="1">{"'Sheet1'!$L$16"}</definedName>
    <definedName name="hanh" localSheetId="13" hidden="1">{"'Sheet1'!$L$16"}</definedName>
    <definedName name="hanh" localSheetId="14" hidden="1">{"'Sheet1'!$L$16"}</definedName>
    <definedName name="hanh" localSheetId="2" hidden="1">{"'Sheet1'!$L$16"}</definedName>
    <definedName name="hanh" localSheetId="3" hidden="1">{"'Sheet1'!$L$16"}</definedName>
    <definedName name="hanh" hidden="1">{"'Sheet1'!$L$16"}</definedName>
    <definedName name="hau" localSheetId="15" hidden="1">{"'Sheet1'!$L$16"}</definedName>
    <definedName name="hau" localSheetId="12" hidden="1">{"'Sheet1'!$L$16"}</definedName>
    <definedName name="hau" localSheetId="13" hidden="1">{"'Sheet1'!$L$16"}</definedName>
    <definedName name="hau" localSheetId="14" hidden="1">{"'Sheet1'!$L$16"}</definedName>
    <definedName name="hau" localSheetId="2" hidden="1">{"'Sheet1'!$L$16"}</definedName>
    <definedName name="hau" hidden="1">{"'Sheet1'!$L$16"}</definedName>
    <definedName name="hb" localSheetId="15" hidden="1">{"'Sheet1'!$L$16"}</definedName>
    <definedName name="hb" localSheetId="12" hidden="1">{"'Sheet1'!$L$16"}</definedName>
    <definedName name="hb" localSheetId="13" hidden="1">{"'Sheet1'!$L$16"}</definedName>
    <definedName name="hb" localSheetId="14" hidden="1">{"'Sheet1'!$L$16"}</definedName>
    <definedName name="hb" localSheetId="2" hidden="1">{"'Sheet1'!$L$16"}</definedName>
    <definedName name="hb" localSheetId="3" hidden="1">{"'Sheet1'!$L$16"}</definedName>
    <definedName name="hb" hidden="1">{"'Sheet1'!$L$16"}</definedName>
    <definedName name="hbbbbbb" localSheetId="15" hidden="1">{"'Sheet1'!$L$16"}</definedName>
    <definedName name="hbbbbbb" localSheetId="12" hidden="1">{"'Sheet1'!$L$16"}</definedName>
    <definedName name="hbbbbbb" localSheetId="13" hidden="1">{"'Sheet1'!$L$16"}</definedName>
    <definedName name="hbbbbbb" localSheetId="14" hidden="1">{"'Sheet1'!$L$16"}</definedName>
    <definedName name="hbbbbbb" localSheetId="2" hidden="1">{"'Sheet1'!$L$16"}</definedName>
    <definedName name="hbbbbbb" hidden="1">{"'Sheet1'!$L$16"}</definedName>
    <definedName name="hbhbh" localSheetId="15" hidden="1">{"'Sheet1'!$L$16"}</definedName>
    <definedName name="hbhbh" localSheetId="12" hidden="1">{"'Sheet1'!$L$16"}</definedName>
    <definedName name="hbhbh" localSheetId="13" hidden="1">{"'Sheet1'!$L$16"}</definedName>
    <definedName name="hbhbh" localSheetId="14" hidden="1">{"'Sheet1'!$L$16"}</definedName>
    <definedName name="hbhbh" localSheetId="2" hidden="1">{"'Sheet1'!$L$16"}</definedName>
    <definedName name="hbhbh" hidden="1">{"'Sheet1'!$L$16"}</definedName>
    <definedName name="HCNA" localSheetId="15" hidden="1">{"'Sheet1'!$L$16"}</definedName>
    <definedName name="HCNA" localSheetId="12" hidden="1">{"'Sheet1'!$L$16"}</definedName>
    <definedName name="HCNA" localSheetId="13" hidden="1">{"'Sheet1'!$L$16"}</definedName>
    <definedName name="HCNA" localSheetId="14" hidden="1">{"'Sheet1'!$L$16"}</definedName>
    <definedName name="HCNA" localSheetId="2" hidden="1">{"'Sheet1'!$L$16"}</definedName>
    <definedName name="HCNA" hidden="1">{"'Sheet1'!$L$16"}</definedName>
    <definedName name="hdyt" localSheetId="15" hidden="1">{"'Sheet1'!$L$16"}</definedName>
    <definedName name="hdyt" localSheetId="12" hidden="1">{"'Sheet1'!$L$16"}</definedName>
    <definedName name="hdyt" localSheetId="13" hidden="1">{"'Sheet1'!$L$16"}</definedName>
    <definedName name="hdyt" localSheetId="14" hidden="1">{"'Sheet1'!$L$16"}</definedName>
    <definedName name="hdyt" localSheetId="2" hidden="1">{"'Sheet1'!$L$16"}</definedName>
    <definedName name="hdyt" hidden="1">{"'Sheet1'!$L$16"}</definedName>
    <definedName name="he" localSheetId="15" hidden="1">{"'Sheet1'!$L$16"}</definedName>
    <definedName name="he" localSheetId="12" hidden="1">{"'Sheet1'!$L$16"}</definedName>
    <definedName name="he" localSheetId="13" hidden="1">{"'Sheet1'!$L$16"}</definedName>
    <definedName name="he" localSheetId="14" hidden="1">{"'Sheet1'!$L$16"}</definedName>
    <definedName name="he" localSheetId="2" hidden="1">{"'Sheet1'!$L$16"}</definedName>
    <definedName name="he" hidden="1">{"'Sheet1'!$L$16"}</definedName>
    <definedName name="Heä_soá_laép_xaø_H">1.7</definedName>
    <definedName name="hee_opjg" localSheetId="15" hidden="1">{"'Sheet1'!$L$16"}</definedName>
    <definedName name="hee_opjg" localSheetId="12" hidden="1">{"'Sheet1'!$L$16"}</definedName>
    <definedName name="hee_opjg" localSheetId="13" hidden="1">{"'Sheet1'!$L$16"}</definedName>
    <definedName name="hee_opjg" localSheetId="14" hidden="1">{"'Sheet1'!$L$16"}</definedName>
    <definedName name="hee_opjg" localSheetId="2" hidden="1">{"'Sheet1'!$L$16"}</definedName>
    <definedName name="hee_opjg" hidden="1">{"'Sheet1'!$L$16"}</definedName>
    <definedName name="hehreh" localSheetId="15" hidden="1">{"'Sheet1'!$L$16"}</definedName>
    <definedName name="hehreh" localSheetId="12" hidden="1">{"'Sheet1'!$L$16"}</definedName>
    <definedName name="hehreh" localSheetId="13" hidden="1">{"'Sheet1'!$L$16"}</definedName>
    <definedName name="hehreh" localSheetId="14" hidden="1">{"'Sheet1'!$L$16"}</definedName>
    <definedName name="hehreh" localSheetId="2" hidden="1">{"'Sheet1'!$L$16"}</definedName>
    <definedName name="hehreh" hidden="1">{"'Sheet1'!$L$16"}</definedName>
    <definedName name="hergew" localSheetId="15" hidden="1">{"'Sheet1'!$L$16"}</definedName>
    <definedName name="hergew" localSheetId="12" hidden="1">{"'Sheet1'!$L$16"}</definedName>
    <definedName name="hergew" localSheetId="13" hidden="1">{"'Sheet1'!$L$16"}</definedName>
    <definedName name="hergew" localSheetId="14" hidden="1">{"'Sheet1'!$L$16"}</definedName>
    <definedName name="hergew" localSheetId="2" hidden="1">{"'Sheet1'!$L$16"}</definedName>
    <definedName name="hergew" hidden="1">{"'Sheet1'!$L$16"}</definedName>
    <definedName name="hergyew" localSheetId="15" hidden="1">{"'Sheet1'!$L$16"}</definedName>
    <definedName name="hergyew" localSheetId="12" hidden="1">{"'Sheet1'!$L$16"}</definedName>
    <definedName name="hergyew" localSheetId="13" hidden="1">{"'Sheet1'!$L$16"}</definedName>
    <definedName name="hergyew" localSheetId="14" hidden="1">{"'Sheet1'!$L$16"}</definedName>
    <definedName name="hergyew" localSheetId="2" hidden="1">{"'Sheet1'!$L$16"}</definedName>
    <definedName name="hergyew" hidden="1">{"'Sheet1'!$L$16"}</definedName>
    <definedName name="HESO">#REF!</definedName>
    <definedName name="hethongthoatnuocngoainha" localSheetId="1" hidden="1">#REF!</definedName>
    <definedName name="hethongthoatnuocngoainha" localSheetId="7" hidden="1">#REF!</definedName>
    <definedName name="hethongthoatnuocngoainha" localSheetId="2" hidden="1">#REF!</definedName>
    <definedName name="hethongthoatnuocngoainha" localSheetId="4" hidden="1">#REF!</definedName>
    <definedName name="hethongthoatnuocngoainha" localSheetId="3" hidden="1">#REF!</definedName>
    <definedName name="hethongthoatnuocngoainha" hidden="1">#REF!</definedName>
    <definedName name="hẻy" localSheetId="15" hidden="1">{"'Sheet1'!$L$16"}</definedName>
    <definedName name="hẻy" localSheetId="12" hidden="1">{"'Sheet1'!$L$16"}</definedName>
    <definedName name="hẻy" localSheetId="13" hidden="1">{"'Sheet1'!$L$16"}</definedName>
    <definedName name="hẻy" localSheetId="14" hidden="1">{"'Sheet1'!$L$16"}</definedName>
    <definedName name="hẻy" localSheetId="2" hidden="1">{"'Sheet1'!$L$16"}</definedName>
    <definedName name="hẻy" hidden="1">{"'Sheet1'!$L$16"}</definedName>
    <definedName name="hfgsdf" localSheetId="15" hidden="1">{"'Sheet1'!$L$16"}</definedName>
    <definedName name="hfgsdf" localSheetId="12" hidden="1">{"'Sheet1'!$L$16"}</definedName>
    <definedName name="hfgsdf" localSheetId="13" hidden="1">{"'Sheet1'!$L$16"}</definedName>
    <definedName name="hfgsdf" localSheetId="14" hidden="1">{"'Sheet1'!$L$16"}</definedName>
    <definedName name="hfgsdf" localSheetId="2" hidden="1">{"'Sheet1'!$L$16"}</definedName>
    <definedName name="hfgsdf" localSheetId="3" hidden="1">{"'Sheet1'!$L$16"}</definedName>
    <definedName name="hfgsdf" hidden="1">{"'Sheet1'!$L$16"}</definedName>
    <definedName name="hfh" localSheetId="1" hidden="1">#REF!</definedName>
    <definedName name="hfh" localSheetId="7" hidden="1">#REF!</definedName>
    <definedName name="hfh" localSheetId="2" hidden="1">#REF!</definedName>
    <definedName name="hfh" localSheetId="4" hidden="1">#REF!</definedName>
    <definedName name="hfh" localSheetId="3" hidden="1">#REF!</definedName>
    <definedName name="hfh" hidden="1">#REF!</definedName>
    <definedName name="hg" localSheetId="15" hidden="1">{"'Sheet1'!$L$16"}</definedName>
    <definedName name="hg" localSheetId="12" hidden="1">{"'Sheet1'!$L$16"}</definedName>
    <definedName name="hg" localSheetId="13" hidden="1">{"'Sheet1'!$L$16"}</definedName>
    <definedName name="hg" localSheetId="14" hidden="1">{"'Sheet1'!$L$16"}</definedName>
    <definedName name="hg" localSheetId="2" hidden="1">{"'Sheet1'!$L$16"}</definedName>
    <definedName name="hg" localSheetId="3" hidden="1">{"'Sheet1'!$L$16"}</definedName>
    <definedName name="hg" hidden="1">{"'Sheet1'!$L$16"}</definedName>
    <definedName name="hgdhdghd" localSheetId="15" hidden="1">{"'Sheet1'!$L$16"}</definedName>
    <definedName name="hgdhdghd" localSheetId="12" hidden="1">{"'Sheet1'!$L$16"}</definedName>
    <definedName name="hgdhdghd" localSheetId="13" hidden="1">{"'Sheet1'!$L$16"}</definedName>
    <definedName name="hgdhdghd" localSheetId="14" hidden="1">{"'Sheet1'!$L$16"}</definedName>
    <definedName name="hgdhdghd" localSheetId="2" hidden="1">{"'Sheet1'!$L$16"}</definedName>
    <definedName name="hgdhdghd" hidden="1">{"'Sheet1'!$L$16"}</definedName>
    <definedName name="hgf" localSheetId="1" hidden="1">#REF!</definedName>
    <definedName name="hgf" localSheetId="7" hidden="1">#REF!</definedName>
    <definedName name="hgf" localSheetId="2" hidden="1">#REF!</definedName>
    <definedName name="hgf" localSheetId="4" hidden="1">#REF!</definedName>
    <definedName name="hgf" localSheetId="3" hidden="1">#REF!</definedName>
    <definedName name="hgf" hidden="1">#REF!</definedName>
    <definedName name="hgfagl" localSheetId="1" hidden="1">#REF!</definedName>
    <definedName name="hgfagl" localSheetId="7" hidden="1">#REF!</definedName>
    <definedName name="hgfagl" localSheetId="2" hidden="1">#REF!</definedName>
    <definedName name="hgfagl" localSheetId="4" hidden="1">#REF!</definedName>
    <definedName name="hgfagl" localSheetId="3" hidden="1">#REF!</definedName>
    <definedName name="hgfagl" hidden="1">#REF!</definedName>
    <definedName name="hgff" localSheetId="15" hidden="1">{"'Sheet1'!$L$16"}</definedName>
    <definedName name="hgff" localSheetId="12" hidden="1">{"'Sheet1'!$L$16"}</definedName>
    <definedName name="hgff" localSheetId="13" hidden="1">{"'Sheet1'!$L$16"}</definedName>
    <definedName name="hgff" localSheetId="14" hidden="1">{"'Sheet1'!$L$16"}</definedName>
    <definedName name="hgff" localSheetId="2" hidden="1">{"'Sheet1'!$L$16"}</definedName>
    <definedName name="hgff" hidden="1">{"'Sheet1'!$L$16"}</definedName>
    <definedName name="HGFH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GFH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GFH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gfhg" localSheetId="1" hidden="1">#REF!</definedName>
    <definedName name="hgfhg" localSheetId="7" hidden="1">#REF!</definedName>
    <definedName name="hgfhg" localSheetId="2" hidden="1">#REF!</definedName>
    <definedName name="hgfhg" localSheetId="4" hidden="1">#REF!</definedName>
    <definedName name="hgfhg" localSheetId="3" hidden="1">#REF!</definedName>
    <definedName name="hgfhg" hidden="1">#REF!</definedName>
    <definedName name="HGH" localSheetId="15" hidden="1">{"'Sheet1'!$L$16"}</definedName>
    <definedName name="HGH" localSheetId="12" hidden="1">{"'Sheet1'!$L$16"}</definedName>
    <definedName name="HGH" localSheetId="13" hidden="1">{"'Sheet1'!$L$16"}</definedName>
    <definedName name="HGH" localSheetId="14" hidden="1">{"'Sheet1'!$L$16"}</definedName>
    <definedName name="HGH" localSheetId="2" hidden="1">{"'Sheet1'!$L$16"}</definedName>
    <definedName name="HGH" hidden="1">{"'Sheet1'!$L$16"}</definedName>
    <definedName name="HGHG" localSheetId="15" hidden="1">{"'Sheet1'!$L$16"}</definedName>
    <definedName name="HGHG" localSheetId="12" hidden="1">{"'Sheet1'!$L$16"}</definedName>
    <definedName name="HGHG" localSheetId="13" hidden="1">{"'Sheet1'!$L$16"}</definedName>
    <definedName name="HGHG" localSheetId="14" hidden="1">{"'Sheet1'!$L$16"}</definedName>
    <definedName name="HGHG" localSheetId="2" hidden="1">{"'Sheet1'!$L$16"}</definedName>
    <definedName name="HGHG" hidden="1">{"'Sheet1'!$L$16"}</definedName>
    <definedName name="HGKUK" localSheetId="1" hidden="1">#REF!</definedName>
    <definedName name="HGKUK" localSheetId="7" hidden="1">#REF!</definedName>
    <definedName name="HGKUK" localSheetId="2" hidden="1">#REF!</definedName>
    <definedName name="HGKUK" localSheetId="4" hidden="1">#REF!</definedName>
    <definedName name="HGKUK" localSheetId="3" hidden="1">#REF!</definedName>
    <definedName name="HGKUK" hidden="1">#REF!</definedName>
    <definedName name="hgre_zdfhgfd" localSheetId="15" hidden="1">{"'Sheet1'!$L$16"}</definedName>
    <definedName name="hgre_zdfhgfd" localSheetId="12" hidden="1">{"'Sheet1'!$L$16"}</definedName>
    <definedName name="hgre_zdfhgfd" localSheetId="13" hidden="1">{"'Sheet1'!$L$16"}</definedName>
    <definedName name="hgre_zdfhgfd" localSheetId="14" hidden="1">{"'Sheet1'!$L$16"}</definedName>
    <definedName name="hgre_zdfhgfd" localSheetId="2" hidden="1">{"'Sheet1'!$L$16"}</definedName>
    <definedName name="hgre_zdfhgfd" hidden="1">{"'Sheet1'!$L$16"}</definedName>
    <definedName name="hgrf" localSheetId="15" hidden="1">{"'Sheet1'!$L$16"}</definedName>
    <definedName name="hgrf" localSheetId="12" hidden="1">{"'Sheet1'!$L$16"}</definedName>
    <definedName name="hgrf" localSheetId="13" hidden="1">{"'Sheet1'!$L$16"}</definedName>
    <definedName name="hgrf" localSheetId="14" hidden="1">{"'Sheet1'!$L$16"}</definedName>
    <definedName name="hgrf" localSheetId="2" hidden="1">{"'Sheet1'!$L$16"}</definedName>
    <definedName name="hgrf" hidden="1">{"'Sheet1'!$L$16"}</definedName>
    <definedName name="hguidowe" localSheetId="15" hidden="1">{"'Sheet1'!$L$16"}</definedName>
    <definedName name="hguidowe" localSheetId="12" hidden="1">{"'Sheet1'!$L$16"}</definedName>
    <definedName name="hguidowe" localSheetId="13" hidden="1">{"'Sheet1'!$L$16"}</definedName>
    <definedName name="hguidowe" localSheetId="14" hidden="1">{"'Sheet1'!$L$16"}</definedName>
    <definedName name="hguidowe" localSheetId="2" hidden="1">{"'Sheet1'!$L$16"}</definedName>
    <definedName name="hguidowe" hidden="1">{"'Sheet1'!$L$16"}</definedName>
    <definedName name="hh" localSheetId="15" hidden="1">{"'Sheet1'!$L$16"}</definedName>
    <definedName name="hh" localSheetId="12" hidden="1">{"'Sheet1'!$L$16"}</definedName>
    <definedName name="hh" localSheetId="13" hidden="1">{"'Sheet1'!$L$16"}</definedName>
    <definedName name="hh" localSheetId="14" hidden="1">{"'Sheet1'!$L$16"}</definedName>
    <definedName name="hh" localSheetId="2" hidden="1">{"'Sheet1'!$L$16"}</definedName>
    <definedName name="HH" localSheetId="3" hidden="1">#REF!</definedName>
    <definedName name="hh" hidden="1">{"'Sheet1'!$L$16"}</definedName>
    <definedName name="hhb" localSheetId="15" hidden="1">{"'Sheet1'!$L$16"}</definedName>
    <definedName name="hhb" localSheetId="12" hidden="1">{"'Sheet1'!$L$16"}</definedName>
    <definedName name="hhb" localSheetId="13" hidden="1">{"'Sheet1'!$L$16"}</definedName>
    <definedName name="hhb" localSheetId="14" hidden="1">{"'Sheet1'!$L$16"}</definedName>
    <definedName name="hhb" localSheetId="2" hidden="1">{"'Sheet1'!$L$16"}</definedName>
    <definedName name="hhb" localSheetId="3" hidden="1">{"'Sheet1'!$L$16"}</definedName>
    <definedName name="hhb" hidden="1">{"'Sheet1'!$L$16"}</definedName>
    <definedName name="HHCOPE">#REF!</definedName>
    <definedName name="hhghg" localSheetId="15" hidden="1">{"'Sheet1'!$L$16"}</definedName>
    <definedName name="hhghg" localSheetId="12" hidden="1">{"'Sheet1'!$L$16"}</definedName>
    <definedName name="hhghg" localSheetId="13" hidden="1">{"'Sheet1'!$L$16"}</definedName>
    <definedName name="hhghg" localSheetId="14" hidden="1">{"'Sheet1'!$L$16"}</definedName>
    <definedName name="hhghg" localSheetId="2" hidden="1">{"'Sheet1'!$L$16"}</definedName>
    <definedName name="hhghg" hidden="1">{"'Sheet1'!$L$16"}</definedName>
    <definedName name="hhh" localSheetId="15" hidden="1">{"'Sheet1'!$L$16"}</definedName>
    <definedName name="hhh" localSheetId="12" hidden="1">{"'Sheet1'!$L$16"}</definedName>
    <definedName name="hhh" localSheetId="13" hidden="1">{"'Sheet1'!$L$16"}</definedName>
    <definedName name="hhh" localSheetId="14" hidden="1">{"'Sheet1'!$L$16"}</definedName>
    <definedName name="hhh" localSheetId="2" hidden="1">{"'Sheet1'!$L$16"}</definedName>
    <definedName name="hhh" localSheetId="3" hidden="1">#REF!</definedName>
    <definedName name="hhh" hidden="1">{"'Sheet1'!$L$16"}</definedName>
    <definedName name="HHHDPE">#REF!</definedName>
    <definedName name="hhhhh" localSheetId="15" hidden="1">{"'Sheet1'!$L$16"}</definedName>
    <definedName name="hhhhh" localSheetId="12" hidden="1">{"'Sheet1'!$L$16"}</definedName>
    <definedName name="hhhhh" localSheetId="13" hidden="1">{"'Sheet1'!$L$16"}</definedName>
    <definedName name="hhhhh" localSheetId="14" hidden="1">{"'Sheet1'!$L$16"}</definedName>
    <definedName name="hhhhh" localSheetId="2" hidden="1">{"'Sheet1'!$L$16"}</definedName>
    <definedName name="hhhhh" localSheetId="3" hidden="1">#REF!</definedName>
    <definedName name="hhhhh" hidden="1">{"'Sheet1'!$L$16"}</definedName>
    <definedName name="hhhhhh" localSheetId="15" hidden="1">{"'Sheet1'!$L$16"}</definedName>
    <definedName name="hhhhhh" localSheetId="12" hidden="1">{"'Sheet1'!$L$16"}</definedName>
    <definedName name="hhhhhh" localSheetId="13" hidden="1">{"'Sheet1'!$L$16"}</definedName>
    <definedName name="hhhhhh" localSheetId="14" hidden="1">{"'Sheet1'!$L$16"}</definedName>
    <definedName name="hhhhhh" localSheetId="2" hidden="1">{"'Sheet1'!$L$16"}</definedName>
    <definedName name="hhhhhh" hidden="1">{"'Sheet1'!$L$16"}</definedName>
    <definedName name="hhhhhhh" localSheetId="15" hidden="1">{"'Sheet1'!$L$16"}</definedName>
    <definedName name="hhhhhhh" localSheetId="12" hidden="1">{"'Sheet1'!$L$16"}</definedName>
    <definedName name="hhhhhhh" localSheetId="13" hidden="1">{"'Sheet1'!$L$16"}</definedName>
    <definedName name="hhhhhhh" localSheetId="14" hidden="1">{"'Sheet1'!$L$16"}</definedName>
    <definedName name="hhhhhhh" localSheetId="2" hidden="1">{"'Sheet1'!$L$16"}</definedName>
    <definedName name="hhhhhhh" hidden="1">{"'Sheet1'!$L$16"}</definedName>
    <definedName name="hhhhhu" localSheetId="15" hidden="1">{"'Sheet1'!$L$16"}</definedName>
    <definedName name="hhhhhu" localSheetId="12" hidden="1">{"'Sheet1'!$L$16"}</definedName>
    <definedName name="hhhhhu" localSheetId="13" hidden="1">{"'Sheet1'!$L$16"}</definedName>
    <definedName name="hhhhhu" localSheetId="14" hidden="1">{"'Sheet1'!$L$16"}</definedName>
    <definedName name="hhhhhu" localSheetId="2" hidden="1">{"'Sheet1'!$L$16"}</definedName>
    <definedName name="hhhhhu" hidden="1">{"'Sheet1'!$L$16"}</definedName>
    <definedName name="hhhlll" localSheetId="15" hidden="1">{"'Sheet1'!$L$16"}</definedName>
    <definedName name="hhhlll" localSheetId="12" hidden="1">{"'Sheet1'!$L$16"}</definedName>
    <definedName name="hhhlll" localSheetId="13" hidden="1">{"'Sheet1'!$L$16"}</definedName>
    <definedName name="hhhlll" localSheetId="14" hidden="1">{"'Sheet1'!$L$16"}</definedName>
    <definedName name="hhhlll" localSheetId="2" hidden="1">{"'Sheet1'!$L$16"}</definedName>
    <definedName name="hhhlll" hidden="1">{"'Sheet1'!$L$16"}</definedName>
    <definedName name="HHINSU">#REF!</definedName>
    <definedName name="hhjd" localSheetId="15" hidden="1">{0}</definedName>
    <definedName name="hhjd" localSheetId="12" hidden="1">{0}</definedName>
    <definedName name="hhjd" localSheetId="13" hidden="1">{0}</definedName>
    <definedName name="hhjd" localSheetId="14" hidden="1">{0}</definedName>
    <definedName name="hhjd" localSheetId="2" hidden="1">{0}</definedName>
    <definedName name="hhjd" hidden="1">{0}</definedName>
    <definedName name="HHPPR">#REF!</definedName>
    <definedName name="HHSTK">#REF!</definedName>
    <definedName name="HHTB">#REF!</definedName>
    <definedName name="HHTOLE">#REF!</definedName>
    <definedName name="HHTHDPE">#REF!</definedName>
    <definedName name="HHuPVC">#REF!</definedName>
    <definedName name="hi" localSheetId="15" hidden="1">{"'Sheet1'!$L$16"}</definedName>
    <definedName name="hi" localSheetId="12" hidden="1">{"'Sheet1'!$L$16"}</definedName>
    <definedName name="hi" localSheetId="13" hidden="1">{"'Sheet1'!$L$16"}</definedName>
    <definedName name="hi" localSheetId="14" hidden="1">{"'Sheet1'!$L$16"}</definedName>
    <definedName name="hi" localSheetId="2" hidden="1">{"'Sheet1'!$L$16"}</definedName>
    <definedName name="hi" hidden="1">{"'Sheet1'!$L$16"}</definedName>
    <definedName name="HiddenRows" localSheetId="1" hidden="1">#REF!</definedName>
    <definedName name="HiddenRows" localSheetId="7" hidden="1">#REF!</definedName>
    <definedName name="HiddenRows" localSheetId="2" hidden="1">#REF!</definedName>
    <definedName name="HiddenRows" localSheetId="4" hidden="1">#REF!</definedName>
    <definedName name="HiddenRows" localSheetId="3" hidden="1">#REF!</definedName>
    <definedName name="HiddenRows" hidden="1">#REF!</definedName>
    <definedName name="hieu" localSheetId="15" hidden="1">{"'Sheet1'!$L$16"}</definedName>
    <definedName name="hieu" localSheetId="12" hidden="1">{"'Sheet1'!$L$16"}</definedName>
    <definedName name="hieu" localSheetId="13" hidden="1">{"'Sheet1'!$L$16"}</definedName>
    <definedName name="hieu" localSheetId="14" hidden="1">{"'Sheet1'!$L$16"}</definedName>
    <definedName name="hieu" localSheetId="2" hidden="1">{"'Sheet1'!$L$16"}</definedName>
    <definedName name="hieu" hidden="1">{"'Sheet1'!$L$16"}</definedName>
    <definedName name="hj" localSheetId="15" hidden="1">{"'Sheet1'!$L$16"}</definedName>
    <definedName name="hj" localSheetId="12" hidden="1">{"'Sheet1'!$L$16"}</definedName>
    <definedName name="hj" localSheetId="13" hidden="1">{"'Sheet1'!$L$16"}</definedName>
    <definedName name="hj" localSheetId="14" hidden="1">{"'Sheet1'!$L$16"}</definedName>
    <definedName name="hj" localSheetId="2" hidden="1">{"'Sheet1'!$L$16"}</definedName>
    <definedName name="hj" hidden="1">{"'Sheet1'!$L$16"}</definedName>
    <definedName name="HJHH" localSheetId="2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HJHH" localSheetId="3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HJHH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hjjkl" localSheetId="15" hidden="1">{"'Sheet1'!$L$16"}</definedName>
    <definedName name="hjjkl" localSheetId="12" hidden="1">{"'Sheet1'!$L$16"}</definedName>
    <definedName name="hjjkl" localSheetId="13" hidden="1">{"'Sheet1'!$L$16"}</definedName>
    <definedName name="hjjkl" localSheetId="14" hidden="1">{"'Sheet1'!$L$16"}</definedName>
    <definedName name="hjjkl" localSheetId="2" hidden="1">{"'Sheet1'!$L$16"}</definedName>
    <definedName name="hjjkl" hidden="1">{"'Sheet1'!$L$16"}</definedName>
    <definedName name="HKJHJ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KJHJ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KJHJ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klhj" localSheetId="15" hidden="1">{"'Sheet1'!$L$16"}</definedName>
    <definedName name="hklhj" localSheetId="12" hidden="1">{"'Sheet1'!$L$16"}</definedName>
    <definedName name="hklhj" localSheetId="13" hidden="1">{"'Sheet1'!$L$16"}</definedName>
    <definedName name="hklhj" localSheetId="14" hidden="1">{"'Sheet1'!$L$16"}</definedName>
    <definedName name="hklhj" localSheetId="2" hidden="1">{"'Sheet1'!$L$16"}</definedName>
    <definedName name="hklhj" hidden="1">{"'Sheet1'!$L$16"}</definedName>
    <definedName name="ho" localSheetId="15" hidden="1">{"'Sheet1'!$L$16"}</definedName>
    <definedName name="ho" localSheetId="12" hidden="1">{"'Sheet1'!$L$16"}</definedName>
    <definedName name="ho" localSheetId="13" hidden="1">{"'Sheet1'!$L$16"}</definedName>
    <definedName name="ho" localSheetId="14" hidden="1">{"'Sheet1'!$L$16"}</definedName>
    <definedName name="ho" localSheetId="2" hidden="1">{"'Sheet1'!$L$16"}</definedName>
    <definedName name="ho" hidden="1">{"'Sheet1'!$L$16"}</definedName>
    <definedName name="hoa" localSheetId="15" hidden="1">{"'Sheet1'!$L$16"}</definedName>
    <definedName name="hoa" localSheetId="12" hidden="1">{"'Sheet1'!$L$16"}</definedName>
    <definedName name="hoa" localSheetId="13" hidden="1">{"'Sheet1'!$L$16"}</definedName>
    <definedName name="hoa" localSheetId="14" hidden="1">{"'Sheet1'!$L$16"}</definedName>
    <definedName name="hoa" localSheetId="2" hidden="1">{"'Sheet1'!$L$16"}</definedName>
    <definedName name="hoa" localSheetId="3" hidden="1">{"'Sheet1'!$L$16"}</definedName>
    <definedName name="hoa" hidden="1">{"'Sheet1'!$L$16"}</definedName>
    <definedName name="hoanthien" hidden="1">#REF!</definedName>
    <definedName name="hoc" localSheetId="15" hidden="1">{"'Sheet1'!$L$16"}</definedName>
    <definedName name="hoc" localSheetId="12" hidden="1">{"'Sheet1'!$L$16"}</definedName>
    <definedName name="hoc" localSheetId="13" hidden="1">{"'Sheet1'!$L$16"}</definedName>
    <definedName name="hoc" localSheetId="14" hidden="1">{"'Sheet1'!$L$16"}</definedName>
    <definedName name="hoc" localSheetId="2" hidden="1">{"'Sheet1'!$L$16"}</definedName>
    <definedName name="hoc" localSheetId="3" hidden="1">{"'Sheet1'!$L$16"}</definedName>
    <definedName name="hoc" hidden="1">{"'Sheet1'!$L$16"}</definedName>
    <definedName name="hoi" localSheetId="15" hidden="1">{0}</definedName>
    <definedName name="hoi" localSheetId="12" hidden="1">{0}</definedName>
    <definedName name="hoi" localSheetId="13" hidden="1">{0}</definedName>
    <definedName name="hoi" localSheetId="14" hidden="1">{0}</definedName>
    <definedName name="hoi" localSheetId="2" hidden="1">{0}</definedName>
    <definedName name="hoi" hidden="1">{0}</definedName>
    <definedName name="hong" localSheetId="15" hidden="1">{"'Sheet1'!$L$16"}</definedName>
    <definedName name="hong" localSheetId="12" hidden="1">{"'Sheet1'!$L$16"}</definedName>
    <definedName name="hong" localSheetId="13" hidden="1">{"'Sheet1'!$L$16"}</definedName>
    <definedName name="hong" localSheetId="14" hidden="1">{"'Sheet1'!$L$16"}</definedName>
    <definedName name="hong" localSheetId="2" hidden="1">{"'Sheet1'!$L$16"}</definedName>
    <definedName name="hong" localSheetId="3" hidden="1">{"'Sheet1'!$L$16"}</definedName>
    <definedName name="hong" hidden="1">{"'Sheet1'!$L$16"}</definedName>
    <definedName name="hp" localSheetId="15" hidden="1">{"'Sheet1'!$L$16"}</definedName>
    <definedName name="hp" localSheetId="12" hidden="1">{"'Sheet1'!$L$16"}</definedName>
    <definedName name="hp" localSheetId="13" hidden="1">{"'Sheet1'!$L$16"}</definedName>
    <definedName name="hp" localSheetId="14" hidden="1">{"'Sheet1'!$L$16"}</definedName>
    <definedName name="hp" localSheetId="2" hidden="1">{"'Sheet1'!$L$16"}</definedName>
    <definedName name="hp" localSheetId="3" hidden="1">{"'Sheet1'!$L$16"}</definedName>
    <definedName name="hp" hidden="1">{"'Sheet1'!$L$16"}</definedName>
    <definedName name="hrtt" localSheetId="1" hidden="1">#REF!</definedName>
    <definedName name="hrtt" localSheetId="7" hidden="1">#REF!</definedName>
    <definedName name="hrtt" localSheetId="2" hidden="1">#REF!</definedName>
    <definedName name="hrtt" localSheetId="4" hidden="1">#REF!</definedName>
    <definedName name="hrtt" localSheetId="3" hidden="1">#REF!</definedName>
    <definedName name="hrtt" hidden="1">#REF!</definedName>
    <definedName name="HSCT3">0.1</definedName>
    <definedName name="HSDN">2.5</definedName>
    <definedName name="hsfeel">1</definedName>
    <definedName name="HSLXH">1.7</definedName>
    <definedName name="htdt" localSheetId="15" hidden="1">{"'Sheet1'!$L$16"}</definedName>
    <definedName name="htdt" localSheetId="12" hidden="1">{"'Sheet1'!$L$16"}</definedName>
    <definedName name="htdt" localSheetId="13" hidden="1">{"'Sheet1'!$L$16"}</definedName>
    <definedName name="htdt" localSheetId="14" hidden="1">{"'Sheet1'!$L$16"}</definedName>
    <definedName name="htdt" localSheetId="2" hidden="1">{"'Sheet1'!$L$16"}</definedName>
    <definedName name="htdt" hidden="1">{"'Sheet1'!$L$16"}</definedName>
    <definedName name="htlm" localSheetId="15" hidden="1">{"'Sheet1'!$L$16"}</definedName>
    <definedName name="htlm" localSheetId="12" hidden="1">{"'Sheet1'!$L$16"}</definedName>
    <definedName name="htlm" localSheetId="13" hidden="1">{"'Sheet1'!$L$16"}</definedName>
    <definedName name="htlm" localSheetId="14" hidden="1">{"'Sheet1'!$L$16"}</definedName>
    <definedName name="htlm" localSheetId="2" hidden="1">{"'Sheet1'!$L$16"}</definedName>
    <definedName name="htlm" localSheetId="3" hidden="1">{"'Sheet1'!$L$16"}</definedName>
    <definedName name="htlm" hidden="1">{"'Sheet1'!$L$16"}</definedName>
    <definedName name="html" localSheetId="15" hidden="1">{"'Sheet1'!$L$16"}</definedName>
    <definedName name="html" localSheetId="12" hidden="1">{"'Sheet1'!$L$16"}</definedName>
    <definedName name="html" localSheetId="13" hidden="1">{"'Sheet1'!$L$16"}</definedName>
    <definedName name="html" localSheetId="14" hidden="1">{"'Sheet1'!$L$16"}</definedName>
    <definedName name="html" localSheetId="2" hidden="1">{"'Sheet1'!$L$16"}</definedName>
    <definedName name="html" localSheetId="3" hidden="1">{"'Sheet1'!$L$16"}</definedName>
    <definedName name="html" hidden="1">{"'Sheet1'!$L$16"}</definedName>
    <definedName name="HTML_CodePage" hidden="1">950</definedName>
    <definedName name="HTML_Control" localSheetId="15" hidden="1">{"'Sheet1'!$L$16"}</definedName>
    <definedName name="HTML_Control" localSheetId="12" hidden="1">{"'Sheet1'!$L$16"}</definedName>
    <definedName name="HTML_Control" localSheetId="13" hidden="1">{"'Sheet1'!$L$16"}</definedName>
    <definedName name="HTML_Control" localSheetId="14" hidden="1">{"'Sheet1'!$L$16"}</definedName>
    <definedName name="HTML_Control" localSheetId="2" hidden="1">{"'Sheet1'!$L$16"}</definedName>
    <definedName name="HTML_Control" localSheetId="3" hidden="1">{"'Sheet1'!$L$16"}</definedName>
    <definedName name="HTML_Control" hidden="1">{"'Sheet1'!$L$16"}</definedName>
    <definedName name="html_control_xoa2" localSheetId="15" hidden="1">{"'Sheet1'!$L$16"}</definedName>
    <definedName name="html_control_xoa2" localSheetId="12" hidden="1">{"'Sheet1'!$L$16"}</definedName>
    <definedName name="html_control_xoa2" localSheetId="13" hidden="1">{"'Sheet1'!$L$16"}</definedName>
    <definedName name="html_control_xoa2" localSheetId="14" hidden="1">{"'Sheet1'!$L$16"}</definedName>
    <definedName name="html_control_xoa2" localSheetId="2" hidden="1">{"'Sheet1'!$L$16"}</definedName>
    <definedName name="html_control_xoa2" localSheetId="3" hidden="1">{"'Sheet1'!$L$16"}</definedName>
    <definedName name="html_control_xoa2" hidden="1">{"'Sheet1'!$L$16"}</definedName>
    <definedName name="HTML_Control1" localSheetId="15" hidden="1">{"'Sheet1'!$L$16"}</definedName>
    <definedName name="HTML_Control1" localSheetId="12" hidden="1">{"'Sheet1'!$L$16"}</definedName>
    <definedName name="HTML_Control1" localSheetId="13" hidden="1">{"'Sheet1'!$L$16"}</definedName>
    <definedName name="HTML_Control1" localSheetId="14" hidden="1">{"'Sheet1'!$L$16"}</definedName>
    <definedName name="HTML_Control1" localSheetId="2" hidden="1">{"'Sheet1'!$L$16"}</definedName>
    <definedName name="HTML_Control1" localSheetId="3" hidden="1">{"'Sheet1'!$L$16"}</definedName>
    <definedName name="HTML_Control1" hidden="1">{"'Sheet1'!$L$16"}</definedName>
    <definedName name="HTML_Controlmoi" localSheetId="15" hidden="1">{"'Sheet1'!$L$16"}</definedName>
    <definedName name="HTML_Controlmoi" localSheetId="12" hidden="1">{"'Sheet1'!$L$16"}</definedName>
    <definedName name="HTML_Controlmoi" localSheetId="13" hidden="1">{"'Sheet1'!$L$16"}</definedName>
    <definedName name="HTML_Controlmoi" localSheetId="14" hidden="1">{"'Sheet1'!$L$16"}</definedName>
    <definedName name="HTML_Controlmoi" localSheetId="2" hidden="1">{"'Sheet1'!$L$16"}</definedName>
    <definedName name="HTML_Controlmoi" localSheetId="3" hidden="1">{"'Sheet1'!$L$16"}</definedName>
    <definedName name="HTML_Controlmoi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PathFilemoi" hidden="1">"C:\2689\Q\國內\00q3961台化龍德PTA3建造\MyHTML.htm"</definedName>
    <definedName name="HTML_Title" hidden="1">"00Q3961-SUM"</definedName>
    <definedName name="HTML1_1" hidden="1">"'[엑셀95-따라하기 문제.xls]인터넷 어시스턴트'!$A$1:$J$18"</definedName>
    <definedName name="HTML1_10" hidden="1">"charles_l_blake@ccm.rr.intel.com"</definedName>
    <definedName name="HTML1_11" hidden="1">1</definedName>
    <definedName name="HTML1_12" hidden="1">"C:\CWeb\P858VFCPA\9712\timeline.htm"</definedName>
    <definedName name="HTML1_2" hidden="1">1</definedName>
    <definedName name="HTML1_3" hidden="1">"P858 VF CPA Time Line"</definedName>
    <definedName name="HTML1_4" hidden="1">"Schedule"</definedName>
    <definedName name="HTML1_5" hidden="1">""</definedName>
    <definedName name="HTML1_6" hidden="1">1</definedName>
    <definedName name="HTML1_7" hidden="1">1</definedName>
    <definedName name="HTML1_8" hidden="1">"10/20/97"</definedName>
    <definedName name="HTML1_9" hidden="1">"Charlie Blake"</definedName>
    <definedName name="html2" localSheetId="15" hidden="1">{"'Sheet1'!$L$16"}</definedName>
    <definedName name="html2" localSheetId="12" hidden="1">{"'Sheet1'!$L$16"}</definedName>
    <definedName name="html2" localSheetId="13" hidden="1">{"'Sheet1'!$L$16"}</definedName>
    <definedName name="html2" localSheetId="14" hidden="1">{"'Sheet1'!$L$16"}</definedName>
    <definedName name="html2" localSheetId="2" hidden="1">{"'Sheet1'!$L$16"}</definedName>
    <definedName name="html2" hidden="1">{"'Sheet1'!$L$16"}</definedName>
    <definedName name="HTMLCount" hidden="1">1</definedName>
    <definedName name="HTMLcpnmtrol" localSheetId="15" hidden="1">{"'Sheet1'!$L$16"}</definedName>
    <definedName name="HTMLcpnmtrol" localSheetId="12" hidden="1">{"'Sheet1'!$L$16"}</definedName>
    <definedName name="HTMLcpnmtrol" localSheetId="13" hidden="1">{"'Sheet1'!$L$16"}</definedName>
    <definedName name="HTMLcpnmtrol" localSheetId="14" hidden="1">{"'Sheet1'!$L$16"}</definedName>
    <definedName name="HTMLcpnmtrol" localSheetId="2" hidden="1">{"'Sheet1'!$L$16"}</definedName>
    <definedName name="HTMLcpnmtrol" localSheetId="3" hidden="1">{"'Sheet1'!$L$16"}</definedName>
    <definedName name="HTMLcpnmtrol" hidden="1">{"'Sheet1'!$L$16"}</definedName>
    <definedName name="htmll" localSheetId="15" hidden="1">{"'Sheet1'!$L$16"}</definedName>
    <definedName name="htmll" localSheetId="12" hidden="1">{"'Sheet1'!$L$16"}</definedName>
    <definedName name="htmll" localSheetId="13" hidden="1">{"'Sheet1'!$L$16"}</definedName>
    <definedName name="htmll" localSheetId="14" hidden="1">{"'Sheet1'!$L$16"}</definedName>
    <definedName name="htmll" localSheetId="2" hidden="1">{"'Sheet1'!$L$16"}</definedName>
    <definedName name="htmll" hidden="1">{"'Sheet1'!$L$16"}</definedName>
    <definedName name="hþ" localSheetId="15" hidden="1">{"'Sheet1'!$L$16"}</definedName>
    <definedName name="hþ" localSheetId="12" hidden="1">{"'Sheet1'!$L$16"}</definedName>
    <definedName name="hþ" localSheetId="13" hidden="1">{"'Sheet1'!$L$16"}</definedName>
    <definedName name="hþ" localSheetId="14" hidden="1">{"'Sheet1'!$L$16"}</definedName>
    <definedName name="hþ" localSheetId="2" hidden="1">{"'Sheet1'!$L$16"}</definedName>
    <definedName name="hþ" localSheetId="3" hidden="1">{"'Sheet1'!$L$16"}</definedName>
    <definedName name="hþ" hidden="1">{"'Sheet1'!$L$16"}</definedName>
    <definedName name="hþwr" localSheetId="15" hidden="1">{"'Sheet1'!$L$16"}</definedName>
    <definedName name="hþwr" localSheetId="12" hidden="1">{"'Sheet1'!$L$16"}</definedName>
    <definedName name="hþwr" localSheetId="13" hidden="1">{"'Sheet1'!$L$16"}</definedName>
    <definedName name="hþwr" localSheetId="14" hidden="1">{"'Sheet1'!$L$16"}</definedName>
    <definedName name="hþwr" localSheetId="2" hidden="1">{"'Sheet1'!$L$16"}</definedName>
    <definedName name="hþwr" localSheetId="3" hidden="1">{"'Sheet1'!$L$16"}</definedName>
    <definedName name="hþwr" hidden="1">{"'Sheet1'!$L$16"}</definedName>
    <definedName name="htrhrt" localSheetId="15" hidden="1">{"'Sheet1'!$L$16"}</definedName>
    <definedName name="htrhrt" localSheetId="12" hidden="1">{"'Sheet1'!$L$16"}</definedName>
    <definedName name="htrhrt" localSheetId="13" hidden="1">{"'Sheet1'!$L$16"}</definedName>
    <definedName name="htrhrt" localSheetId="14" hidden="1">{"'Sheet1'!$L$16"}</definedName>
    <definedName name="htrhrt" localSheetId="2" hidden="1">{"'Sheet1'!$L$16"}</definedName>
    <definedName name="htrhrt" hidden="1">{"'Sheet1'!$L$16"}</definedName>
    <definedName name="hu" localSheetId="15" hidden="1">{"'Sheet1'!$L$16"}</definedName>
    <definedName name="hu" localSheetId="12" hidden="1">{"'Sheet1'!$L$16"}</definedName>
    <definedName name="hu" localSheetId="13" hidden="1">{"'Sheet1'!$L$16"}</definedName>
    <definedName name="hu" localSheetId="14" hidden="1">{"'Sheet1'!$L$16"}</definedName>
    <definedName name="hu" localSheetId="2" hidden="1">{"'Sheet1'!$L$16"}</definedName>
    <definedName name="hu" localSheetId="3" hidden="1">{"'Sheet1'!$L$16"}</definedName>
    <definedName name="hu" hidden="1">{"'Sheet1'!$L$16"}</definedName>
    <definedName name="HUE" localSheetId="15" hidden="1">{"'Sheet1'!$L$16"}</definedName>
    <definedName name="HUE" localSheetId="12" hidden="1">{"'Sheet1'!$L$16"}</definedName>
    <definedName name="HUE" localSheetId="13" hidden="1">{"'Sheet1'!$L$16"}</definedName>
    <definedName name="HUE" localSheetId="14" hidden="1">{"'Sheet1'!$L$16"}</definedName>
    <definedName name="HUE" localSheetId="2" hidden="1">{"'Sheet1'!$L$16"}</definedName>
    <definedName name="HUE" hidden="1">{"'Sheet1'!$L$16"}</definedName>
    <definedName name="HUH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H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H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H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i" localSheetId="15" hidden="1">{"'Sheet1'!$L$16"}</definedName>
    <definedName name="hui" localSheetId="12" hidden="1">{"'Sheet1'!$L$16"}</definedName>
    <definedName name="hui" localSheetId="13" hidden="1">{"'Sheet1'!$L$16"}</definedName>
    <definedName name="hui" localSheetId="14" hidden="1">{"'Sheet1'!$L$16"}</definedName>
    <definedName name="hui" localSheetId="2" hidden="1">{"'Sheet1'!$L$16"}</definedName>
    <definedName name="hui" localSheetId="3" hidden="1">{"'Sheet1'!$L$16"}</definedName>
    <definedName name="hui" hidden="1">{"'Sheet1'!$L$16"}</definedName>
    <definedName name="huong" localSheetId="15" hidden="1">{"'Sheet1'!$L$16"}</definedName>
    <definedName name="huong" localSheetId="12" hidden="1">{"'Sheet1'!$L$16"}</definedName>
    <definedName name="huong" localSheetId="13" hidden="1">{"'Sheet1'!$L$16"}</definedName>
    <definedName name="huong" localSheetId="14" hidden="1">{"'Sheet1'!$L$16"}</definedName>
    <definedName name="huong" localSheetId="2" hidden="1">{"'Sheet1'!$L$16"}</definedName>
    <definedName name="huong" hidden="1">{"'Sheet1'!$L$16"}</definedName>
    <definedName name="HUU" localSheetId="15" hidden="1">{"'Sheet1'!$L$16"}</definedName>
    <definedName name="HUU" localSheetId="12" hidden="1">{"'Sheet1'!$L$16"}</definedName>
    <definedName name="HUU" localSheetId="13" hidden="1">{"'Sheet1'!$L$16"}</definedName>
    <definedName name="HUU" localSheetId="14" hidden="1">{"'Sheet1'!$L$16"}</definedName>
    <definedName name="HUU" localSheetId="2" hidden="1">{"'Sheet1'!$L$16"}</definedName>
    <definedName name="HUU" hidden="1">{"'Sheet1'!$L$16"}</definedName>
    <definedName name="huy" localSheetId="15" hidden="1">{"'Sheet1'!$L$16"}</definedName>
    <definedName name="huy" localSheetId="12" hidden="1">{"'Sheet1'!$L$16"}</definedName>
    <definedName name="huy" localSheetId="13" hidden="1">{"'Sheet1'!$L$16"}</definedName>
    <definedName name="huy" localSheetId="14" hidden="1">{"'Sheet1'!$L$16"}</definedName>
    <definedName name="huy" localSheetId="2" hidden="1">{"'Sheet1'!$L$16"}</definedName>
    <definedName name="huy" localSheetId="3" hidden="1">{"'Sheet1'!$L$16"}</definedName>
    <definedName name="huy" hidden="1">{"'Sheet1'!$L$16"}</definedName>
    <definedName name="huy_xoa" localSheetId="15" hidden="1">{"'Sheet1'!$L$16"}</definedName>
    <definedName name="huy_xoa" localSheetId="12" hidden="1">{"'Sheet1'!$L$16"}</definedName>
    <definedName name="huy_xoa" localSheetId="13" hidden="1">{"'Sheet1'!$L$16"}</definedName>
    <definedName name="huy_xoa" localSheetId="14" hidden="1">{"'Sheet1'!$L$16"}</definedName>
    <definedName name="huy_xoa" localSheetId="2" hidden="1">{"'Sheet1'!$L$16"}</definedName>
    <definedName name="huy_xoa" localSheetId="3" hidden="1">{"'Sheet1'!$L$16"}</definedName>
    <definedName name="huy_xoa" hidden="1">{"'Sheet1'!$L$16"}</definedName>
    <definedName name="huy_xoa2" localSheetId="15" hidden="1">{"'Sheet1'!$L$16"}</definedName>
    <definedName name="huy_xoa2" localSheetId="12" hidden="1">{"'Sheet1'!$L$16"}</definedName>
    <definedName name="huy_xoa2" localSheetId="13" hidden="1">{"'Sheet1'!$L$16"}</definedName>
    <definedName name="huy_xoa2" localSheetId="14" hidden="1">{"'Sheet1'!$L$16"}</definedName>
    <definedName name="huy_xoa2" localSheetId="2" hidden="1">{"'Sheet1'!$L$16"}</definedName>
    <definedName name="huy_xoa2" localSheetId="3" hidden="1">{"'Sheet1'!$L$16"}</definedName>
    <definedName name="huy_xoa2" hidden="1">{"'Sheet1'!$L$16"}</definedName>
    <definedName name="huye" localSheetId="15" hidden="1">{"'Sheet1'!$L$16"}</definedName>
    <definedName name="huye" localSheetId="12" hidden="1">{"'Sheet1'!$L$16"}</definedName>
    <definedName name="huye" localSheetId="13" hidden="1">{"'Sheet1'!$L$16"}</definedName>
    <definedName name="huye" localSheetId="14" hidden="1">{"'Sheet1'!$L$16"}</definedName>
    <definedName name="huye" localSheetId="2" hidden="1">{"'Sheet1'!$L$16"}</definedName>
    <definedName name="huye" hidden="1">{"'Sheet1'!$L$16"}</definedName>
    <definedName name="huyen" localSheetId="15" hidden="1">{"'Sheet1'!$L$16"}</definedName>
    <definedName name="huyen" localSheetId="12" hidden="1">{"'Sheet1'!$L$16"}</definedName>
    <definedName name="huyen" localSheetId="13" hidden="1">{"'Sheet1'!$L$16"}</definedName>
    <definedName name="huyen" localSheetId="14" hidden="1">{"'Sheet1'!$L$16"}</definedName>
    <definedName name="huyen" localSheetId="2" hidden="1">{"'Sheet1'!$L$16"}</definedName>
    <definedName name="huyen" hidden="1">{"'Sheet1'!$L$16"}</definedName>
    <definedName name="huyhoa" localSheetId="15" hidden="1">{"'Sheet1'!$L$16"}</definedName>
    <definedName name="huyhoa" localSheetId="12" hidden="1">{"'Sheet1'!$L$16"}</definedName>
    <definedName name="huyhoa" localSheetId="13" hidden="1">{"'Sheet1'!$L$16"}</definedName>
    <definedName name="huyhoa" localSheetId="14" hidden="1">{"'Sheet1'!$L$16"}</definedName>
    <definedName name="huyhoa" localSheetId="2" hidden="1">{"'Sheet1'!$L$16"}</definedName>
    <definedName name="huyhoa" localSheetId="3" hidden="1">{"'Sheet1'!$L$16"}</definedName>
    <definedName name="huyhoa" hidden="1">{"'Sheet1'!$L$16"}</definedName>
    <definedName name="huyhu" localSheetId="15" hidden="1">{"'Sheet1'!$L$16"}</definedName>
    <definedName name="huyhu" localSheetId="12" hidden="1">{"'Sheet1'!$L$16"}</definedName>
    <definedName name="huyhu" localSheetId="13" hidden="1">{"'Sheet1'!$L$16"}</definedName>
    <definedName name="huyhu" localSheetId="14" hidden="1">{"'Sheet1'!$L$16"}</definedName>
    <definedName name="huyhu" localSheetId="2" hidden="1">{"'Sheet1'!$L$16"}</definedName>
    <definedName name="huyhu" hidden="1">{"'Sheet1'!$L$16"}</definedName>
    <definedName name="huymoi" localSheetId="15" hidden="1">{"'Sheet1'!$L$16"}</definedName>
    <definedName name="huymoi" localSheetId="12" hidden="1">{"'Sheet1'!$L$16"}</definedName>
    <definedName name="huymoi" localSheetId="13" hidden="1">{"'Sheet1'!$L$16"}</definedName>
    <definedName name="huymoi" localSheetId="14" hidden="1">{"'Sheet1'!$L$16"}</definedName>
    <definedName name="huymoi" localSheetId="2" hidden="1">{"'Sheet1'!$L$16"}</definedName>
    <definedName name="huymoi" localSheetId="3" hidden="1">{"'Sheet1'!$L$16"}</definedName>
    <definedName name="huymoi" hidden="1">{"'Sheet1'!$L$16"}</definedName>
    <definedName name="HUYØ" localSheetId="15" hidden="1">{"'Sheet1'!$L$16"}</definedName>
    <definedName name="HUYØ" localSheetId="12" hidden="1">{"'Sheet1'!$L$16"}</definedName>
    <definedName name="HUYØ" localSheetId="13" hidden="1">{"'Sheet1'!$L$16"}</definedName>
    <definedName name="HUYØ" localSheetId="14" hidden="1">{"'Sheet1'!$L$16"}</definedName>
    <definedName name="HUYØ" localSheetId="2" hidden="1">{"'Sheet1'!$L$16"}</definedName>
    <definedName name="HUYØ" localSheetId="3" hidden="1">{"'Sheet1'!$L$16"}</definedName>
    <definedName name="HUYØ" hidden="1">{"'Sheet1'!$L$16"}</definedName>
    <definedName name="huyy" localSheetId="15" hidden="1">{"'Sheet1'!$L$16"}</definedName>
    <definedName name="huyy" localSheetId="12" hidden="1">{"'Sheet1'!$L$16"}</definedName>
    <definedName name="huyy" localSheetId="13" hidden="1">{"'Sheet1'!$L$16"}</definedName>
    <definedName name="huyy" localSheetId="14" hidden="1">{"'Sheet1'!$L$16"}</definedName>
    <definedName name="huyy" localSheetId="2" hidden="1">{"'Sheet1'!$L$16"}</definedName>
    <definedName name="huyy" hidden="1">{"'Sheet1'!$L$16"}</definedName>
    <definedName name="huyyy" localSheetId="15" hidden="1">{"'Sheet1'!$L$16"}</definedName>
    <definedName name="huyyy" localSheetId="12" hidden="1">{"'Sheet1'!$L$16"}</definedName>
    <definedName name="huyyy" localSheetId="13" hidden="1">{"'Sheet1'!$L$16"}</definedName>
    <definedName name="huyyy" localSheetId="14" hidden="1">{"'Sheet1'!$L$16"}</definedName>
    <definedName name="huyyy" localSheetId="2" hidden="1">{"'Sheet1'!$L$16"}</definedName>
    <definedName name="huyyy" hidden="1">{"'Sheet1'!$L$16"}</definedName>
    <definedName name="hy" localSheetId="15" hidden="1">{"'Sheet1'!$L$16"}</definedName>
    <definedName name="hy" localSheetId="12" hidden="1">{"'Sheet1'!$L$16"}</definedName>
    <definedName name="hy" localSheetId="13" hidden="1">{"'Sheet1'!$L$16"}</definedName>
    <definedName name="hy" localSheetId="14" hidden="1">{"'Sheet1'!$L$16"}</definedName>
    <definedName name="hy" localSheetId="2" hidden="1">{"'Sheet1'!$L$16"}</definedName>
    <definedName name="hy" localSheetId="3" hidden="1">{"'Sheet1'!$L$16"}</definedName>
    <definedName name="hy" hidden="1">{"'Sheet1'!$L$16"}</definedName>
    <definedName name="hy." localSheetId="15" hidden="1">{"'Sheet1'!$L$16"}</definedName>
    <definedName name="hy." localSheetId="12" hidden="1">{"'Sheet1'!$L$16"}</definedName>
    <definedName name="hy." localSheetId="13" hidden="1">{"'Sheet1'!$L$16"}</definedName>
    <definedName name="hy." localSheetId="14" hidden="1">{"'Sheet1'!$L$16"}</definedName>
    <definedName name="hy." localSheetId="2" hidden="1">{"'Sheet1'!$L$16"}</definedName>
    <definedName name="hy." hidden="1">{"'Sheet1'!$L$16"}</definedName>
    <definedName name="i" localSheetId="15" hidden="1">{"'Sheet1'!$L$16"}</definedName>
    <definedName name="i" localSheetId="12" hidden="1">{"'Sheet1'!$L$16"}</definedName>
    <definedName name="i" localSheetId="13" hidden="1">{"'Sheet1'!$L$16"}</definedName>
    <definedName name="i" localSheetId="14" hidden="1">{"'Sheet1'!$L$16"}</definedName>
    <definedName name="i" localSheetId="2" hidden="1">{"'Sheet1'!$L$16"}</definedName>
    <definedName name="i" hidden="1">{"'Sheet1'!$L$16"}</definedName>
    <definedName name="ie" localSheetId="15" hidden="1">{"'Sheet1'!$L$16"}</definedName>
    <definedName name="ie" localSheetId="12" hidden="1">{"'Sheet1'!$L$16"}</definedName>
    <definedName name="ie" localSheetId="13" hidden="1">{"'Sheet1'!$L$16"}</definedName>
    <definedName name="ie" localSheetId="14" hidden="1">{"'Sheet1'!$L$16"}</definedName>
    <definedName name="ie" localSheetId="2" hidden="1">{"'Sheet1'!$L$16"}</definedName>
    <definedName name="ie" hidden="1">{"'Sheet1'!$L$16"}</definedName>
    <definedName name="in" localSheetId="15" hidden="1">{"'Sheet1'!$L$16"}</definedName>
    <definedName name="in" localSheetId="12" hidden="1">{"'Sheet1'!$L$16"}</definedName>
    <definedName name="in" localSheetId="13" hidden="1">{"'Sheet1'!$L$16"}</definedName>
    <definedName name="in" localSheetId="14" hidden="1">{"'Sheet1'!$L$16"}</definedName>
    <definedName name="in" localSheetId="2" hidden="1">{"'Sheet1'!$L$16"}</definedName>
    <definedName name="in" hidden="1">{"'Sheet1'!$L$16"}</definedName>
    <definedName name="inox" localSheetId="1">#REF!</definedName>
    <definedName name="inox" localSheetId="7">#REF!</definedName>
    <definedName name="inox" localSheetId="2">#REF!</definedName>
    <definedName name="inox" localSheetId="4">#REF!</definedName>
    <definedName name="inox">#REF!</definedName>
    <definedName name="is" localSheetId="15" hidden="1">{"'Sheet1'!$L$16"}</definedName>
    <definedName name="is" localSheetId="12" hidden="1">{"'Sheet1'!$L$16"}</definedName>
    <definedName name="is" localSheetId="13" hidden="1">{"'Sheet1'!$L$16"}</definedName>
    <definedName name="is" localSheetId="14" hidden="1">{"'Sheet1'!$L$16"}</definedName>
    <definedName name="is" localSheetId="2" hidden="1">{"'Sheet1'!$L$16"}</definedName>
    <definedName name="is" hidden="1">{"'Sheet1'!$L$16"}</definedName>
    <definedName name="ISFOXAutomaticLabelingDisabled" hidden="1">"True"</definedName>
    <definedName name="ISFOXAuthorSetInLabel" hidden="1">" "</definedName>
    <definedName name="ISFOXClassificationHistory_0" hidden="1">"DOMFGDVB\VF30864;1bf05145-f82c-4a64-b8d3-b047f592889d;Confidential;2016-06-02T14:20:35;;DRX|"</definedName>
    <definedName name="ISFOXClassificationId" hidden="1">"1bf05145-f82c-4a64-b8d3-b047f592889d"</definedName>
    <definedName name="ISFOXClassificationInKeywords" hidden="1">"Confidential"</definedName>
    <definedName name="ISFOXClassificationName" hidden="1">"Confidential"</definedName>
    <definedName name="ISFOXDocumentClassificationVersion" hidden="1">3</definedName>
    <definedName name="ISFOXLabelingDefaultPosition">"FooterLeft"</definedName>
    <definedName name="ISFOXLabelingVisibleInDocument" hidden="1">"True"</definedName>
    <definedName name="ISFOXOldClassificationId" hidden="1">"1bf05145-f82c-4a64-b8d3-b047f592889d"</definedName>
    <definedName name="ISFOXOldClassificationIdBackup" hidden="1">"1bf05145-f82c-4a64-b8d3-b047f592889d"</definedName>
    <definedName name="ISFOXPrefix" hidden="1">"DRX"</definedName>
    <definedName name="ISFOXPreviousClassificationId" hidden="1">"1bf05145-f82c-4a64-b8d3-b047f592889d"</definedName>
    <definedName name="ISFOXSaveAsProcess" hidden="1">"True"</definedName>
    <definedName name="ISFOXShowClassificationRequestWindow" hidden="1">"False"</definedName>
    <definedName name="ISFOXVersionHistoryCount" hidden="1">1</definedName>
    <definedName name="ISFOXVersioningChanged" hidden="1">"False"</definedName>
    <definedName name="ISFOXWorkbookInitialized" hidden="1">"False"</definedName>
    <definedName name="it" localSheetId="15" hidden="1">{"'Sheet1'!$L$16"}</definedName>
    <definedName name="it" localSheetId="12" hidden="1">{"'Sheet1'!$L$16"}</definedName>
    <definedName name="it" localSheetId="13" hidden="1">{"'Sheet1'!$L$16"}</definedName>
    <definedName name="it" localSheetId="14" hidden="1">{"'Sheet1'!$L$16"}</definedName>
    <definedName name="it" localSheetId="2" hidden="1">{"'Sheet1'!$L$16"}</definedName>
    <definedName name="it" hidden="1">{"'Sheet1'!$L$16"}</definedName>
    <definedName name="ịth" localSheetId="15" hidden="1">{"'Sheet1'!$L$16"}</definedName>
    <definedName name="ịth" localSheetId="12" hidden="1">{"'Sheet1'!$L$16"}</definedName>
    <definedName name="ịth" localSheetId="13" hidden="1">{"'Sheet1'!$L$16"}</definedName>
    <definedName name="ịth" localSheetId="14" hidden="1">{"'Sheet1'!$L$16"}</definedName>
    <definedName name="ịth" localSheetId="2" hidden="1">{"'Sheet1'!$L$16"}</definedName>
    <definedName name="ịth" hidden="1">{"'Sheet1'!$L$16"}</definedName>
    <definedName name="iuhy" localSheetId="15" hidden="1">{"'Sheet1'!$L$16"}</definedName>
    <definedName name="iuhy" localSheetId="12" hidden="1">{"'Sheet1'!$L$16"}</definedName>
    <definedName name="iuhy" localSheetId="13" hidden="1">{"'Sheet1'!$L$16"}</definedName>
    <definedName name="iuhy" localSheetId="14" hidden="1">{"'Sheet1'!$L$16"}</definedName>
    <definedName name="iuhy" localSheetId="2" hidden="1">{"'Sheet1'!$L$16"}</definedName>
    <definedName name="iuhy" hidden="1">{"'Sheet1'!$L$16"}</definedName>
    <definedName name="iuliupoui" localSheetId="15" hidden="1">{"'Sheet1'!$L$16"}</definedName>
    <definedName name="iuliupoui" localSheetId="12" hidden="1">{"'Sheet1'!$L$16"}</definedName>
    <definedName name="iuliupoui" localSheetId="13" hidden="1">{"'Sheet1'!$L$16"}</definedName>
    <definedName name="iuliupoui" localSheetId="14" hidden="1">{"'Sheet1'!$L$16"}</definedName>
    <definedName name="iuliupoui" localSheetId="2" hidden="1">{"'Sheet1'!$L$16"}</definedName>
    <definedName name="iuliupoui" localSheetId="3" hidden="1">{"'Sheet1'!$L$16"}</definedName>
    <definedName name="iuliupoui" hidden="1">{"'Sheet1'!$L$16"}</definedName>
    <definedName name="iwer" localSheetId="15" hidden="1">{"'Sheet1'!$L$16"}</definedName>
    <definedName name="iwer" localSheetId="12" hidden="1">{"'Sheet1'!$L$16"}</definedName>
    <definedName name="iwer" localSheetId="13" hidden="1">{"'Sheet1'!$L$16"}</definedName>
    <definedName name="iwer" localSheetId="14" hidden="1">{"'Sheet1'!$L$16"}</definedName>
    <definedName name="iwer" localSheetId="2" hidden="1">{"'Sheet1'!$L$16"}</definedName>
    <definedName name="iwer" localSheetId="3" hidden="1">{"'Sheet1'!$L$16"}</definedName>
    <definedName name="iwer" hidden="1">{"'Sheet1'!$L$16"}</definedName>
    <definedName name="iylryi" localSheetId="15" hidden="1">{"'Sheet1'!$L$16"}</definedName>
    <definedName name="iylryi" localSheetId="12" hidden="1">{"'Sheet1'!$L$16"}</definedName>
    <definedName name="iylryi" localSheetId="13" hidden="1">{"'Sheet1'!$L$16"}</definedName>
    <definedName name="iylryi" localSheetId="14" hidden="1">{"'Sheet1'!$L$16"}</definedName>
    <definedName name="iylryi" localSheetId="2" hidden="1">{"'Sheet1'!$L$16"}</definedName>
    <definedName name="iylryi" localSheetId="3" hidden="1">{"'Sheet1'!$L$16"}</definedName>
    <definedName name="iylryi" hidden="1">{"'Sheet1'!$L$16"}</definedName>
    <definedName name="J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æít" localSheetId="15" hidden="1">{"'Sheet1'!$L$16"}</definedName>
    <definedName name="jæít" localSheetId="12" hidden="1">{"'Sheet1'!$L$16"}</definedName>
    <definedName name="jæít" localSheetId="13" hidden="1">{"'Sheet1'!$L$16"}</definedName>
    <definedName name="jæít" localSheetId="14" hidden="1">{"'Sheet1'!$L$16"}</definedName>
    <definedName name="jæít" localSheetId="2" hidden="1">{"'Sheet1'!$L$16"}</definedName>
    <definedName name="jæít" hidden="1">{"'Sheet1'!$L$16"}</definedName>
    <definedName name="JFH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FH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FH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akjhskjd" localSheetId="2" hidden="1">{0,0,0,0;0,0,TRUE,0;0,#N/A,FALSE,0;0,#N/A,FALSE,0;0,#N/A,FALSE,0;0,#N/A,FALSE,0;0,#N/A,FALSE,0}</definedName>
    <definedName name="jhakjhskjd" localSheetId="3" hidden="1">{0,0,0,0;0,0,TRUE,0;0,#N/A,FALSE,0;0,#N/A,FALSE,0;0,#N/A,FALSE,0;0,#N/A,FALSE,0;0,#N/A,FALSE,0}</definedName>
    <definedName name="jhakjhskjd" hidden="1">{0,0,0,0;0,0,TRUE,0;0,#N/A,FALSE,0;0,#N/A,FALSE,0;0,#N/A,FALSE,0;0,#N/A,FALSE,0;0,#N/A,FALSE,0}</definedName>
    <definedName name="jhdff" localSheetId="15" hidden="1">{"'Sheet1'!$L$16"}</definedName>
    <definedName name="jhdff" localSheetId="12" hidden="1">{"'Sheet1'!$L$16"}</definedName>
    <definedName name="jhdff" localSheetId="13" hidden="1">{"'Sheet1'!$L$16"}</definedName>
    <definedName name="jhdff" localSheetId="14" hidden="1">{"'Sheet1'!$L$16"}</definedName>
    <definedName name="jhdff" localSheetId="2" hidden="1">{"'Sheet1'!$L$16"}</definedName>
    <definedName name="jhdff" hidden="1">{"'Sheet1'!$L$16"}</definedName>
    <definedName name="JHG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G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G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GH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GH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GH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jh" localSheetId="15" hidden="1">{"'Sheet1'!$L$16"}</definedName>
    <definedName name="jhjh" localSheetId="12" hidden="1">{"'Sheet1'!$L$16"}</definedName>
    <definedName name="jhjh" localSheetId="13" hidden="1">{"'Sheet1'!$L$16"}</definedName>
    <definedName name="jhjh" localSheetId="14" hidden="1">{"'Sheet1'!$L$16"}</definedName>
    <definedName name="jhjh" localSheetId="2" hidden="1">{"'Sheet1'!$L$16"}</definedName>
    <definedName name="jhjh" hidden="1">{"'Sheet1'!$L$16"}</definedName>
    <definedName name="jhkjk" localSheetId="15" hidden="1">{"'Sheet1'!$L$16"}</definedName>
    <definedName name="jhkjk" localSheetId="12" hidden="1">{"'Sheet1'!$L$16"}</definedName>
    <definedName name="jhkjk" localSheetId="13" hidden="1">{"'Sheet1'!$L$16"}</definedName>
    <definedName name="jhkjk" localSheetId="14" hidden="1">{"'Sheet1'!$L$16"}</definedName>
    <definedName name="jhkjk" localSheetId="2" hidden="1">{"'Sheet1'!$L$16"}</definedName>
    <definedName name="jhkjk" hidden="1">{"'Sheet1'!$L$16"}</definedName>
    <definedName name="JJ" localSheetId="2">{"Book1","BoQ2.XLS"}</definedName>
    <definedName name="JJ">{"Book1","BoQ2.XLS"}</definedName>
    <definedName name="jjkk" localSheetId="15" hidden="1">{"'Sheet1'!$L$16"}</definedName>
    <definedName name="jjkk" localSheetId="12" hidden="1">{"'Sheet1'!$L$16"}</definedName>
    <definedName name="jjkk" localSheetId="13" hidden="1">{"'Sheet1'!$L$16"}</definedName>
    <definedName name="jjkk" localSheetId="14" hidden="1">{"'Sheet1'!$L$16"}</definedName>
    <definedName name="jjkk" localSheetId="2" hidden="1">{"'Sheet1'!$L$16"}</definedName>
    <definedName name="jjkk" hidden="1">{"'Sheet1'!$L$16"}</definedName>
    <definedName name="jkjk" localSheetId="15" hidden="1">{"'Sheet1'!$L$16"}</definedName>
    <definedName name="jkjk" localSheetId="12" hidden="1">{"'Sheet1'!$L$16"}</definedName>
    <definedName name="jkjk" localSheetId="13" hidden="1">{"'Sheet1'!$L$16"}</definedName>
    <definedName name="jkjk" localSheetId="14" hidden="1">{"'Sheet1'!$L$16"}</definedName>
    <definedName name="jkjk" localSheetId="2" hidden="1">{"'Sheet1'!$L$16"}</definedName>
    <definedName name="jkjk" localSheetId="3" hidden="1">{"'Sheet1'!$L$16"}</definedName>
    <definedName name="jkjk" hidden="1">{"'Sheet1'!$L$16"}</definedName>
    <definedName name="JKH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KH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KH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khjh" localSheetId="2" hidden="1">{"sintesi",#N/A,FALSE,"contrib_unit";"dett_materiali",#N/A,FALSE,"contrib_unit";"dett_lav.ne",#N/A,FALSE,"contrib_unit";"dett_altre_ind.li",#N/A,FALSE,"contrib_unit";"dett_commerciali",#N/A,FALSE,"contrib_unit"}</definedName>
    <definedName name="jkhjh" localSheetId="3" hidden="1">{"sintesi",#N/A,FALSE,"contrib_unit";"dett_materiali",#N/A,FALSE,"contrib_unit";"dett_lav.ne",#N/A,FALSE,"contrib_unit";"dett_altre_ind.li",#N/A,FALSE,"contrib_unit";"dett_commerciali",#N/A,FALSE,"contrib_unit"}</definedName>
    <definedName name="jkhjh" hidden="1">{"sintesi",#N/A,FALSE,"contrib_unit";"dett_materiali",#N/A,FALSE,"contrib_unit";"dett_lav.ne",#N/A,FALSE,"contrib_unit";"dett_altre_ind.li",#N/A,FALSE,"contrib_unit";"dett_commerciali",#N/A,FALSE,"contrib_unit"}</definedName>
    <definedName name="jsdh" localSheetId="15" hidden="1">{"'Sheet1'!$L$16"}</definedName>
    <definedName name="jsdh" localSheetId="12" hidden="1">{"'Sheet1'!$L$16"}</definedName>
    <definedName name="jsdh" localSheetId="13" hidden="1">{"'Sheet1'!$L$16"}</definedName>
    <definedName name="jsdh" localSheetId="14" hidden="1">{"'Sheet1'!$L$16"}</definedName>
    <definedName name="jsdh" localSheetId="2" hidden="1">{"'Sheet1'!$L$16"}</definedName>
    <definedName name="jsdh" localSheetId="3" hidden="1">{"'Sheet1'!$L$16"}</definedName>
    <definedName name="jsdh" hidden="1">{"'Sheet1'!$L$16"}</definedName>
    <definedName name="jsdjs" localSheetId="15" hidden="1">{"'Sheet1'!$L$16"}</definedName>
    <definedName name="jsdjs" localSheetId="12" hidden="1">{"'Sheet1'!$L$16"}</definedName>
    <definedName name="jsdjs" localSheetId="13" hidden="1">{"'Sheet1'!$L$16"}</definedName>
    <definedName name="jsdjs" localSheetId="14" hidden="1">{"'Sheet1'!$L$16"}</definedName>
    <definedName name="jsdjs" localSheetId="2" hidden="1">{"'Sheet1'!$L$16"}</definedName>
    <definedName name="jsdjs" hidden="1">{"'Sheet1'!$L$16"}</definedName>
    <definedName name="jsryj" localSheetId="15" hidden="1">{"'Sheet1'!$L$16"}</definedName>
    <definedName name="jsryj" localSheetId="12" hidden="1">{"'Sheet1'!$L$16"}</definedName>
    <definedName name="jsryj" localSheetId="13" hidden="1">{"'Sheet1'!$L$16"}</definedName>
    <definedName name="jsryj" localSheetId="14" hidden="1">{"'Sheet1'!$L$16"}</definedName>
    <definedName name="jsryj" localSheetId="2" hidden="1">{"'Sheet1'!$L$16"}</definedName>
    <definedName name="jsryj" localSheetId="3" hidden="1">{"'Sheet1'!$L$16"}</definedName>
    <definedName name="jsryj" hidden="1">{"'Sheet1'!$L$16"}</definedName>
    <definedName name="jt" localSheetId="15" hidden="1">{"'Sheet1'!$L$16"}</definedName>
    <definedName name="jt" localSheetId="12" hidden="1">{"'Sheet1'!$L$16"}</definedName>
    <definedName name="jt" localSheetId="13" hidden="1">{"'Sheet1'!$L$16"}</definedName>
    <definedName name="jt" localSheetId="14" hidden="1">{"'Sheet1'!$L$16"}</definedName>
    <definedName name="jt" localSheetId="2" hidden="1">{"'Sheet1'!$L$16"}</definedName>
    <definedName name="jt" localSheetId="3" hidden="1">{"'Sheet1'!$L$16"}</definedName>
    <definedName name="jt" hidden="1">{"'Sheet1'!$L$16"}</definedName>
    <definedName name="jtgyurtsdx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tit" localSheetId="15" hidden="1">{"'Sheet1'!$L$16"}</definedName>
    <definedName name="jtit" localSheetId="12" hidden="1">{"'Sheet1'!$L$16"}</definedName>
    <definedName name="jtit" localSheetId="13" hidden="1">{"'Sheet1'!$L$16"}</definedName>
    <definedName name="jtit" localSheetId="14" hidden="1">{"'Sheet1'!$L$16"}</definedName>
    <definedName name="jtit" localSheetId="2" hidden="1">{"'Sheet1'!$L$16"}</definedName>
    <definedName name="jtit" hidden="1">{"'Sheet1'!$L$16"}</definedName>
    <definedName name="jtyk" localSheetId="15" hidden="1">{"'Sheet1'!$L$16"}</definedName>
    <definedName name="jtyk" localSheetId="12" hidden="1">{"'Sheet1'!$L$16"}</definedName>
    <definedName name="jtyk" localSheetId="13" hidden="1">{"'Sheet1'!$L$16"}</definedName>
    <definedName name="jtyk" localSheetId="14" hidden="1">{"'Sheet1'!$L$16"}</definedName>
    <definedName name="jtyk" localSheetId="2" hidden="1">{"'Sheet1'!$L$16"}</definedName>
    <definedName name="jtyk" localSheetId="3" hidden="1">{"'Sheet1'!$L$16"}</definedName>
    <definedName name="jtyk" hidden="1">{"'Sheet1'!$L$16"}</definedName>
    <definedName name="jtru" localSheetId="15" hidden="1">{"'Sheet1'!$L$16"}</definedName>
    <definedName name="jtru" localSheetId="12" hidden="1">{"'Sheet1'!$L$16"}</definedName>
    <definedName name="jtru" localSheetId="13" hidden="1">{"'Sheet1'!$L$16"}</definedName>
    <definedName name="jtru" localSheetId="14" hidden="1">{"'Sheet1'!$L$16"}</definedName>
    <definedName name="jtru" localSheetId="2" hidden="1">{"'Sheet1'!$L$16"}</definedName>
    <definedName name="jtru" localSheetId="3" hidden="1">{"'Sheet1'!$L$16"}</definedName>
    <definedName name="jtru" hidden="1">{"'Sheet1'!$L$16"}</definedName>
    <definedName name="JY" localSheetId="15" hidden="1">{"'Sheet1'!$L$16"}</definedName>
    <definedName name="JY" localSheetId="12" hidden="1">{"'Sheet1'!$L$16"}</definedName>
    <definedName name="JY" localSheetId="13" hidden="1">{"'Sheet1'!$L$16"}</definedName>
    <definedName name="JY" localSheetId="14" hidden="1">{"'Sheet1'!$L$16"}</definedName>
    <definedName name="JY" localSheetId="2" hidden="1">{"'Sheet1'!$L$16"}</definedName>
    <definedName name="jy" localSheetId="3" hidden="1">#REF!</definedName>
    <definedName name="JY" hidden="1">{"'Sheet1'!$L$16"}</definedName>
    <definedName name="jyuk" localSheetId="15" hidden="1">{"'Sheet1'!$L$16"}</definedName>
    <definedName name="jyuk" localSheetId="12" hidden="1">{"'Sheet1'!$L$16"}</definedName>
    <definedName name="jyuk" localSheetId="13" hidden="1">{"'Sheet1'!$L$16"}</definedName>
    <definedName name="jyuk" localSheetId="14" hidden="1">{"'Sheet1'!$L$16"}</definedName>
    <definedName name="jyuk" localSheetId="2" hidden="1">{"'Sheet1'!$L$16"}</definedName>
    <definedName name="jyuk" localSheetId="3" hidden="1">{"'Sheet1'!$L$16"}</definedName>
    <definedName name="jyuk" hidden="1">{"'Sheet1'!$L$16"}</definedName>
    <definedName name="jýỵy" localSheetId="15" hidden="1">{"'Sheet1'!$L$16"}</definedName>
    <definedName name="jýỵy" localSheetId="12" hidden="1">{"'Sheet1'!$L$16"}</definedName>
    <definedName name="jýỵy" localSheetId="13" hidden="1">{"'Sheet1'!$L$16"}</definedName>
    <definedName name="jýỵy" localSheetId="14" hidden="1">{"'Sheet1'!$L$16"}</definedName>
    <definedName name="jýỵy" localSheetId="2" hidden="1">{"'Sheet1'!$L$16"}</definedName>
    <definedName name="jýỵy" hidden="1">{"'Sheet1'!$L$16"}</definedName>
    <definedName name="K" localSheetId="15" hidden="1">{"'Sheet1'!$L$16"}</definedName>
    <definedName name="K" localSheetId="12" hidden="1">{"'Sheet1'!$L$16"}</definedName>
    <definedName name="K" localSheetId="13" hidden="1">{"'Sheet1'!$L$16"}</definedName>
    <definedName name="K" localSheetId="14" hidden="1">{"'Sheet1'!$L$16"}</definedName>
    <definedName name="K" localSheetId="2" hidden="1">{"'Sheet1'!$L$16"}</definedName>
    <definedName name="K" localSheetId="3" hidden="1">{"'Sheet1'!$L$16"}</definedName>
    <definedName name="K" hidden="1">{"'Sheet1'!$L$16"}</definedName>
    <definedName name="K.viecBAHUNG" localSheetId="15" hidden="1">{"'Sheet1'!$L$16"}</definedName>
    <definedName name="K.viecBAHUNG" localSheetId="12" hidden="1">{"'Sheet1'!$L$16"}</definedName>
    <definedName name="K.viecBAHUNG" localSheetId="13" hidden="1">{"'Sheet1'!$L$16"}</definedName>
    <definedName name="K.viecBAHUNG" localSheetId="14" hidden="1">{"'Sheet1'!$L$16"}</definedName>
    <definedName name="K.viecBAHUNG" localSheetId="2" hidden="1">{"'Sheet1'!$L$16"}</definedName>
    <definedName name="K.viecBAHUNG" localSheetId="3" hidden="1">{"'Sheet1'!$L$16"}</definedName>
    <definedName name="K.viecBAHUNG" hidden="1">{"'Sheet1'!$L$16"}</definedName>
    <definedName name="k_xoa" localSheetId="2" hidden="1">{"Offgrid",#N/A,FALSE,"OFFGRID";"Region",#N/A,FALSE,"REGION";"Offgrid -2",#N/A,FALSE,"OFFGRID";"WTP",#N/A,FALSE,"WTP";"WTP -2",#N/A,FALSE,"WTP";"Project",#N/A,FALSE,"PROJECT";"Summary -2",#N/A,FALSE,"SUMMARY"}</definedName>
    <definedName name="k_xoa" localSheetId="3" hidden="1">{"Offgrid",#N/A,FALSE,"OFFGRID";"Region",#N/A,FALSE,"REGION";"Offgrid -2",#N/A,FALSE,"OFFGRID";"WTP",#N/A,FALSE,"WTP";"WTP -2",#N/A,FALSE,"WTP";"Project",#N/A,FALSE,"PROJECT";"Summary -2",#N/A,FALSE,"SUMMARY"}</definedName>
    <definedName name="k_xoa" hidden="1">{"Offgrid",#N/A,FALSE,"OFFGRID";"Region",#N/A,FALSE,"REGION";"Offgrid -2",#N/A,FALSE,"OFFGRID";"WTP",#N/A,FALSE,"WTP";"WTP -2",#N/A,FALSE,"WTP";"Project",#N/A,FALSE,"PROJECT";"Summary -2",#N/A,FALSE,"SUMMARY"}</definedName>
    <definedName name="k_xoa2" localSheetId="2" hidden="1">{"Offgrid",#N/A,FALSE,"OFFGRID";"Region",#N/A,FALSE,"REGION";"Offgrid -2",#N/A,FALSE,"OFFGRID";"WTP",#N/A,FALSE,"WTP";"WTP -2",#N/A,FALSE,"WTP";"Project",#N/A,FALSE,"PROJECT";"Summary -2",#N/A,FALSE,"SUMMARY"}</definedName>
    <definedName name="k_xoa2" localSheetId="3" hidden="1">{"Offgrid",#N/A,FALSE,"OFFGRID";"Region",#N/A,FALSE,"REGION";"Offgrid -2",#N/A,FALSE,"OFFGRID";"WTP",#N/A,FALSE,"WTP";"WTP -2",#N/A,FALSE,"WTP";"Project",#N/A,FALSE,"PROJECT";"Summary -2",#N/A,FALSE,"SUMMARY"}</definedName>
    <definedName name="k_xoa2" hidden="1">{"Offgrid",#N/A,FALSE,"OFFGRID";"Region",#N/A,FALSE,"REGION";"Offgrid -2",#N/A,FALSE,"OFFGRID";"WTP",#N/A,FALSE,"WTP";"WTP -2",#N/A,FALSE,"WTP";"Project",#N/A,FALSE,"PROJECT";"Summary -2",#N/A,FALSE,"SUMMARY"}</definedName>
    <definedName name="KCThep" localSheetId="15" hidden="1">{"'Sheet1'!$L$16"}</definedName>
    <definedName name="KCThep" localSheetId="12" hidden="1">{"'Sheet1'!$L$16"}</definedName>
    <definedName name="KCThep" localSheetId="13" hidden="1">{"'Sheet1'!$L$16"}</definedName>
    <definedName name="KCThep" localSheetId="14" hidden="1">{"'Sheet1'!$L$16"}</definedName>
    <definedName name="KCThep" localSheetId="2" hidden="1">{"'Sheet1'!$L$16"}</definedName>
    <definedName name="KCThep" localSheetId="3" hidden="1">{"'Sheet1'!$L$16"}</definedName>
    <definedName name="KCThep" hidden="1">{"'Sheet1'!$L$16"}</definedName>
    <definedName name="KDCNThonmoi20_00" localSheetId="15" hidden="1">{"'Sheet1'!$L$16"}</definedName>
    <definedName name="KDCNThonmoi20_00" localSheetId="12" hidden="1">{"'Sheet1'!$L$16"}</definedName>
    <definedName name="KDCNThonmoi20_00" localSheetId="13" hidden="1">{"'Sheet1'!$L$16"}</definedName>
    <definedName name="KDCNThonmoi20_00" localSheetId="14" hidden="1">{"'Sheet1'!$L$16"}</definedName>
    <definedName name="KDCNThonmoi20_00" localSheetId="2" hidden="1">{"'Sheet1'!$L$16"}</definedName>
    <definedName name="KDCNThonmoi20_00" localSheetId="3" hidden="1">{"'Sheet1'!$L$16"}</definedName>
    <definedName name="KDCNThonmoi20_00" hidden="1">{"'Sheet1'!$L$16"}</definedName>
    <definedName name="kdkk" localSheetId="15" hidden="1">{"'Sheet1'!$L$16"}</definedName>
    <definedName name="kdkk" localSheetId="12" hidden="1">{"'Sheet1'!$L$16"}</definedName>
    <definedName name="kdkk" localSheetId="13" hidden="1">{"'Sheet1'!$L$16"}</definedName>
    <definedName name="kdkk" localSheetId="14" hidden="1">{"'Sheet1'!$L$16"}</definedName>
    <definedName name="kdkk" localSheetId="2" hidden="1">{"'Sheet1'!$L$16"}</definedName>
    <definedName name="kdkk" hidden="1">{"'Sheet1'!$L$16"}</definedName>
    <definedName name="kgh" localSheetId="15" hidden="1">{"'Sheet1'!$L$16"}</definedName>
    <definedName name="kgh" localSheetId="12" hidden="1">{"'Sheet1'!$L$16"}</definedName>
    <definedName name="kgh" localSheetId="13" hidden="1">{"'Sheet1'!$L$16"}</definedName>
    <definedName name="kgh" localSheetId="14" hidden="1">{"'Sheet1'!$L$16"}</definedName>
    <definedName name="kgh" localSheetId="2" hidden="1">{"'Sheet1'!$L$16"}</definedName>
    <definedName name="kgh" hidden="1">{"'Sheet1'!$L$16"}</definedName>
    <definedName name="kien" hidden="1">#REF!</definedName>
    <definedName name="kj" hidden="1">{#N/A,#N/A,FALSE,"Chi tiÆt"}</definedName>
    <definedName name="kjhkhj" localSheetId="15" hidden="1">{"'Sheet1'!$L$16"}</definedName>
    <definedName name="kjhkhj" localSheetId="12" hidden="1">{"'Sheet1'!$L$16"}</definedName>
    <definedName name="kjhkhj" localSheetId="13" hidden="1">{"'Sheet1'!$L$16"}</definedName>
    <definedName name="kjhkhj" localSheetId="14" hidden="1">{"'Sheet1'!$L$16"}</definedName>
    <definedName name="kjhkhj" localSheetId="2" hidden="1">{"'Sheet1'!$L$16"}</definedName>
    <definedName name="kjhkhj" hidden="1">{"'Sheet1'!$L$16"}</definedName>
    <definedName name="kjhutuy" localSheetId="15" hidden="1">{"'Sheet1'!$L$16"}</definedName>
    <definedName name="kjhutuy" localSheetId="12" hidden="1">{"'Sheet1'!$L$16"}</definedName>
    <definedName name="kjhutuy" localSheetId="13" hidden="1">{"'Sheet1'!$L$16"}</definedName>
    <definedName name="kjhutuy" localSheetId="14" hidden="1">{"'Sheet1'!$L$16"}</definedName>
    <definedName name="kjhutuy" localSheetId="2" hidden="1">{"'Sheet1'!$L$16"}</definedName>
    <definedName name="kjhutuy" hidden="1">{"'Sheet1'!$L$16"}</definedName>
    <definedName name="kjkjk" localSheetId="15" hidden="1">{"'Sheet1'!$L$16"}</definedName>
    <definedName name="kjkjk" localSheetId="12" hidden="1">{"'Sheet1'!$L$16"}</definedName>
    <definedName name="kjkjk" localSheetId="13" hidden="1">{"'Sheet1'!$L$16"}</definedName>
    <definedName name="kjkjk" localSheetId="14" hidden="1">{"'Sheet1'!$L$16"}</definedName>
    <definedName name="kjkjk" localSheetId="2" hidden="1">{"'Sheet1'!$L$16"}</definedName>
    <definedName name="kjkjk" hidden="1">{"'Sheet1'!$L$16"}</definedName>
    <definedName name="kjkjkj" localSheetId="15" hidden="1">{"'Sheet1'!$L$16"}</definedName>
    <definedName name="kjkjkj" localSheetId="12" hidden="1">{"'Sheet1'!$L$16"}</definedName>
    <definedName name="kjkjkj" localSheetId="13" hidden="1">{"'Sheet1'!$L$16"}</definedName>
    <definedName name="kjkjkj" localSheetId="14" hidden="1">{"'Sheet1'!$L$16"}</definedName>
    <definedName name="kjkjkj" localSheetId="2" hidden="1">{"'Sheet1'!$L$16"}</definedName>
    <definedName name="kjkjkj" localSheetId="3" hidden="1">{"'Sheet1'!$L$16"}</definedName>
    <definedName name="kjkjkj" hidden="1">{"'Sheet1'!$L$16"}</definedName>
    <definedName name="kk" localSheetId="1" hidden="1">#REF!</definedName>
    <definedName name="kk" localSheetId="7" hidden="1">#REF!</definedName>
    <definedName name="kk" localSheetId="2" hidden="1">#REF!</definedName>
    <definedName name="kk" localSheetId="4" hidden="1">#REF!</definedName>
    <definedName name="kk" localSheetId="3" hidden="1">#REF!</definedName>
    <definedName name="kk" hidden="1">#REF!</definedName>
    <definedName name="kkk" localSheetId="2" hidden="1">{"'Sheet1'!$L$16"}</definedName>
    <definedName name="KKK" localSheetId="3" hidden="1">#REF!</definedName>
    <definedName name="kkk" hidden="1">{"'Sheet1'!$L$16"}</definedName>
    <definedName name="ｋｋｋ" localSheetId="15" hidden="1">{"'Sheet1'!$L$16"}</definedName>
    <definedName name="ｋｋｋ" localSheetId="12" hidden="1">{"'Sheet1'!$L$16"}</definedName>
    <definedName name="ｋｋｋ" localSheetId="13" hidden="1">{"'Sheet1'!$L$16"}</definedName>
    <definedName name="ｋｋｋ" localSheetId="14" hidden="1">{"'Sheet1'!$L$16"}</definedName>
    <definedName name="ｋｋｋ" localSheetId="2" hidden="1">{"'Sheet1'!$L$16"}</definedName>
    <definedName name="ｋｋｋ" localSheetId="3" hidden="1">{"'Sheet1'!$L$16"}</definedName>
    <definedName name="ｋｋｋ" hidden="1">{"'Sheet1'!$L$16"}</definedName>
    <definedName name="kkkk" localSheetId="15" hidden="1">{"'Sheet1'!$L$16"}</definedName>
    <definedName name="kkkk" localSheetId="12" hidden="1">{"'Sheet1'!$L$16"}</definedName>
    <definedName name="kkkk" localSheetId="13" hidden="1">{"'Sheet1'!$L$16"}</definedName>
    <definedName name="kkkk" localSheetId="14" hidden="1">{"'Sheet1'!$L$16"}</definedName>
    <definedName name="kkkk" localSheetId="2" hidden="1">{"'Sheet1'!$L$16"}</definedName>
    <definedName name="kkkk" localSheetId="3" hidden="1">{"'Sheet1'!$L$16"}</definedName>
    <definedName name="kkkk" hidden="1">{"'Sheet1'!$L$16"}</definedName>
    <definedName name="KL_Dai" localSheetId="15" hidden="1">{"'Sheet1'!$L$16"}</definedName>
    <definedName name="KL_Dai" localSheetId="12" hidden="1">{"'Sheet1'!$L$16"}</definedName>
    <definedName name="KL_Dai" localSheetId="13" hidden="1">{"'Sheet1'!$L$16"}</definedName>
    <definedName name="KL_Dai" localSheetId="14" hidden="1">{"'Sheet1'!$L$16"}</definedName>
    <definedName name="KL_Dai" localSheetId="2" hidden="1">{"'Sheet1'!$L$16"}</definedName>
    <definedName name="KL_Dai" hidden="1">{"'Sheet1'!$L$16"}</definedName>
    <definedName name="KLduonggiaods" localSheetId="15" hidden="1">{"'Sheet1'!$L$16"}</definedName>
    <definedName name="KLduonggiaods" localSheetId="12" hidden="1">{"'Sheet1'!$L$16"}</definedName>
    <definedName name="KLduonggiaods" localSheetId="13" hidden="1">{"'Sheet1'!$L$16"}</definedName>
    <definedName name="KLduonggiaods" localSheetId="14" hidden="1">{"'Sheet1'!$L$16"}</definedName>
    <definedName name="KLduonggiaods" localSheetId="2" hidden="1">{"'Sheet1'!$L$16"}</definedName>
    <definedName name="KLduonggiaods" hidden="1">{"'Sheet1'!$L$16"}</definedName>
    <definedName name="klhkl" localSheetId="2" hidden="1">{#N/A,#N/A,FALSE,"CCTV"}</definedName>
    <definedName name="klhkl" localSheetId="3" hidden="1">{#N/A,#N/A,FALSE,"CCTV"}</definedName>
    <definedName name="klhkl" hidden="1">{#N/A,#N/A,FALSE,"CCTV"}</definedName>
    <definedName name="klkklk" localSheetId="2" hidden="1">{#N/A,#N/A,FALSE,"Sheet1";#N/A,#N/A,FALSE,"Sheet3";#N/A,#N/A,FALSE,"Sheet5"}</definedName>
    <definedName name="klkklk" localSheetId="3" hidden="1">{#N/A,#N/A,FALSE,"Sheet1";#N/A,#N/A,FALSE,"Sheet3";#N/A,#N/A,FALSE,"Sheet5"}</definedName>
    <definedName name="klkklk" hidden="1">{#N/A,#N/A,FALSE,"Sheet1";#N/A,#N/A,FALSE,"Sheet3";#N/A,#N/A,FALSE,"Sheet5"}</definedName>
    <definedName name="klm" localSheetId="15" hidden="1">{"'Sheet1'!$L$16"}</definedName>
    <definedName name="klm" localSheetId="12" hidden="1">{"'Sheet1'!$L$16"}</definedName>
    <definedName name="klm" localSheetId="13" hidden="1">{"'Sheet1'!$L$16"}</definedName>
    <definedName name="klm" localSheetId="14" hidden="1">{"'Sheet1'!$L$16"}</definedName>
    <definedName name="klm" localSheetId="2" hidden="1">{"'Sheet1'!$L$16"}</definedName>
    <definedName name="klm" localSheetId="3" hidden="1">{"'Sheet1'!$L$16"}</definedName>
    <definedName name="klm" hidden="1">{"'Sheet1'!$L$16"}</definedName>
    <definedName name="klnhhh" localSheetId="15" hidden="1">{"'Sheet1'!$L$16"}</definedName>
    <definedName name="klnhhh" localSheetId="12" hidden="1">{"'Sheet1'!$L$16"}</definedName>
    <definedName name="klnhhh" localSheetId="13" hidden="1">{"'Sheet1'!$L$16"}</definedName>
    <definedName name="klnhhh" localSheetId="14" hidden="1">{"'Sheet1'!$L$16"}</definedName>
    <definedName name="klnhhh" localSheetId="2" hidden="1">{"'Sheet1'!$L$16"}</definedName>
    <definedName name="klnhhh" hidden="1">{"'Sheet1'!$L$16"}</definedName>
    <definedName name="KLUNC01" localSheetId="1">#REF!</definedName>
    <definedName name="KLUNC01" localSheetId="7">#REF!</definedName>
    <definedName name="KLUNC01" localSheetId="2">#REF!</definedName>
    <definedName name="KLUNC01" localSheetId="4">#REF!</definedName>
    <definedName name="KLUNC01">#REF!</definedName>
    <definedName name="KNDAT_CHUA_SU_DUNG" localSheetId="1" hidden="1">#REF!</definedName>
    <definedName name="KNDAT_CHUA_SU_DUNG" localSheetId="7" hidden="1">#REF!</definedName>
    <definedName name="KNDAT_CHUA_SU_DUNG" localSheetId="2" hidden="1">#REF!</definedName>
    <definedName name="KNDAT_CHUA_SU_DUNG" localSheetId="4" hidden="1">#REF!</definedName>
    <definedName name="KNDAT_CHUA_SU_DUNG" localSheetId="3" hidden="1">#REF!</definedName>
    <definedName name="KNDAT_CHUA_SU_DUNG" hidden="1">#REF!</definedName>
    <definedName name="ks" localSheetId="15" hidden="1">{"'Sheet1'!$L$16"}</definedName>
    <definedName name="ks" localSheetId="12" hidden="1">{"'Sheet1'!$L$16"}</definedName>
    <definedName name="ks" localSheetId="13" hidden="1">{"'Sheet1'!$L$16"}</definedName>
    <definedName name="ks" localSheetId="14" hidden="1">{"'Sheet1'!$L$16"}</definedName>
    <definedName name="ks" localSheetId="2" hidden="1">{"'Sheet1'!$L$16"}</definedName>
    <definedName name="ks" localSheetId="3" hidden="1">{"'Sheet1'!$L$16"}</definedName>
    <definedName name="ks" hidden="1">{"'Sheet1'!$L$16"}</definedName>
    <definedName name="ksbn" localSheetId="15" hidden="1">{"'Sheet1'!$L$16"}</definedName>
    <definedName name="ksbn" localSheetId="12" hidden="1">{"'Sheet1'!$L$16"}</definedName>
    <definedName name="ksbn" localSheetId="13" hidden="1">{"'Sheet1'!$L$16"}</definedName>
    <definedName name="ksbn" localSheetId="14" hidden="1">{"'Sheet1'!$L$16"}</definedName>
    <definedName name="ksbn" localSheetId="2" hidden="1">{"'Sheet1'!$L$16"}</definedName>
    <definedName name="ksbn" localSheetId="3" hidden="1">{"'Sheet1'!$L$16"}</definedName>
    <definedName name="ksbn" hidden="1">{"'Sheet1'!$L$16"}</definedName>
    <definedName name="KSDA" localSheetId="15" hidden="1">{"'Sheet1'!$L$16"}</definedName>
    <definedName name="KSDA" localSheetId="12" hidden="1">{"'Sheet1'!$L$16"}</definedName>
    <definedName name="KSDA" localSheetId="13" hidden="1">{"'Sheet1'!$L$16"}</definedName>
    <definedName name="KSDA" localSheetId="14" hidden="1">{"'Sheet1'!$L$16"}</definedName>
    <definedName name="KSDA" localSheetId="2" hidden="1">{"'Sheet1'!$L$16"}</definedName>
    <definedName name="KSDA" hidden="1">{"'Sheet1'!$L$16"}</definedName>
    <definedName name="kshn" localSheetId="15" hidden="1">{"'Sheet1'!$L$16"}</definedName>
    <definedName name="kshn" localSheetId="12" hidden="1">{"'Sheet1'!$L$16"}</definedName>
    <definedName name="kshn" localSheetId="13" hidden="1">{"'Sheet1'!$L$16"}</definedName>
    <definedName name="kshn" localSheetId="14" hidden="1">{"'Sheet1'!$L$16"}</definedName>
    <definedName name="kshn" localSheetId="2" hidden="1">{"'Sheet1'!$L$16"}</definedName>
    <definedName name="kshn" localSheetId="3" hidden="1">{"'Sheet1'!$L$16"}</definedName>
    <definedName name="kshn" hidden="1">{"'Sheet1'!$L$16"}</definedName>
    <definedName name="kskt5" localSheetId="15" hidden="1">{"'Sheet1'!$L$16"}</definedName>
    <definedName name="kskt5" localSheetId="12" hidden="1">{"'Sheet1'!$L$16"}</definedName>
    <definedName name="kskt5" localSheetId="13" hidden="1">{"'Sheet1'!$L$16"}</definedName>
    <definedName name="kskt5" localSheetId="14" hidden="1">{"'Sheet1'!$L$16"}</definedName>
    <definedName name="kskt5" localSheetId="2" hidden="1">{"'Sheet1'!$L$16"}</definedName>
    <definedName name="kskt5" hidden="1">{"'Sheet1'!$L$16"}</definedName>
    <definedName name="ksls" localSheetId="15" hidden="1">{"'Sheet1'!$L$16"}</definedName>
    <definedName name="ksls" localSheetId="12" hidden="1">{"'Sheet1'!$L$16"}</definedName>
    <definedName name="ksls" localSheetId="13" hidden="1">{"'Sheet1'!$L$16"}</definedName>
    <definedName name="ksls" localSheetId="14" hidden="1">{"'Sheet1'!$L$16"}</definedName>
    <definedName name="ksls" localSheetId="2" hidden="1">{"'Sheet1'!$L$16"}</definedName>
    <definedName name="ksls" localSheetId="3" hidden="1">{"'Sheet1'!$L$16"}</definedName>
    <definedName name="ksls" hidden="1">{"'Sheet1'!$L$16"}</definedName>
    <definedName name="kukek" localSheetId="15" hidden="1">{"'Sheet1'!$L$16"}</definedName>
    <definedName name="kukek" localSheetId="12" hidden="1">{"'Sheet1'!$L$16"}</definedName>
    <definedName name="kukek" localSheetId="13" hidden="1">{"'Sheet1'!$L$16"}</definedName>
    <definedName name="kukek" localSheetId="14" hidden="1">{"'Sheet1'!$L$16"}</definedName>
    <definedName name="kukek" localSheetId="2" hidden="1">{"'Sheet1'!$L$16"}</definedName>
    <definedName name="kukek" localSheetId="3" hidden="1">{"'Sheet1'!$L$16"}</definedName>
    <definedName name="kukek" hidden="1">{"'Sheet1'!$L$16"}</definedName>
    <definedName name="kuklk" localSheetId="15" hidden="1">{"'Sheet1'!$L$16"}</definedName>
    <definedName name="kuklk" localSheetId="12" hidden="1">{"'Sheet1'!$L$16"}</definedName>
    <definedName name="kuklk" localSheetId="13" hidden="1">{"'Sheet1'!$L$16"}</definedName>
    <definedName name="kuklk" localSheetId="14" hidden="1">{"'Sheet1'!$L$16"}</definedName>
    <definedName name="kuklk" localSheetId="2" hidden="1">{"'Sheet1'!$L$16"}</definedName>
    <definedName name="kuklk" localSheetId="3" hidden="1">{"'Sheet1'!$L$16"}</definedName>
    <definedName name="kuklk" hidden="1">{"'Sheet1'!$L$16"}</definedName>
    <definedName name="kutkuk" localSheetId="15" hidden="1">{"'Sheet1'!$L$16"}</definedName>
    <definedName name="kutkuk" localSheetId="12" hidden="1">{"'Sheet1'!$L$16"}</definedName>
    <definedName name="kutkuk" localSheetId="13" hidden="1">{"'Sheet1'!$L$16"}</definedName>
    <definedName name="kutkuk" localSheetId="14" hidden="1">{"'Sheet1'!$L$16"}</definedName>
    <definedName name="kutkuk" localSheetId="2" hidden="1">{"'Sheet1'!$L$16"}</definedName>
    <definedName name="kutkuk" localSheetId="3" hidden="1">{"'Sheet1'!$L$16"}</definedName>
    <definedName name="kutkuk" hidden="1">{"'Sheet1'!$L$16"}</definedName>
    <definedName name="kywer23" hidden="1">#REF!</definedName>
    <definedName name="khanh" hidden="1">#REF!</definedName>
    <definedName name="KHGDFKHGFJKGF" localSheetId="1" hidden="1">#REF!</definedName>
    <definedName name="KHGDFKHGFJKGF" localSheetId="7" hidden="1">#REF!</definedName>
    <definedName name="KHGDFKHGFJKGF" localSheetId="2" hidden="1">#REF!</definedName>
    <definedName name="KHGDFKHGFJKGF" localSheetId="4" hidden="1">#REF!</definedName>
    <definedName name="KHGDFKHGFJKGF" localSheetId="3" hidden="1">#REF!</definedName>
    <definedName name="KHGDFKHGFJKGF" hidden="1">#REF!</definedName>
    <definedName name="khgkug" localSheetId="15" hidden="1">{"'Sheet1'!$L$16"}</definedName>
    <definedName name="khgkug" localSheetId="12" hidden="1">{"'Sheet1'!$L$16"}</definedName>
    <definedName name="khgkug" localSheetId="13" hidden="1">{"'Sheet1'!$L$16"}</definedName>
    <definedName name="khgkug" localSheetId="14" hidden="1">{"'Sheet1'!$L$16"}</definedName>
    <definedName name="khgkug" localSheetId="2" hidden="1">{"'Sheet1'!$L$16"}</definedName>
    <definedName name="khgkug" hidden="1">{"'Sheet1'!$L$16"}</definedName>
    <definedName name="KHKN" localSheetId="2" hidden="1">{#N/A,#N/A,FALSE,"特殊室（ＢＱ表）"}</definedName>
    <definedName name="KHKN" localSheetId="3" hidden="1">{#N/A,#N/A,FALSE,"特殊室（ＢＱ表）"}</definedName>
    <definedName name="KHKN" hidden="1">{#N/A,#N/A,FALSE,"特殊室（ＢＱ表）"}</definedName>
    <definedName name="khkttt" localSheetId="15" hidden="1">{"'Sheet1'!$L$16"}</definedName>
    <definedName name="khkttt" localSheetId="12" hidden="1">{"'Sheet1'!$L$16"}</definedName>
    <definedName name="khkttt" localSheetId="13" hidden="1">{"'Sheet1'!$L$16"}</definedName>
    <definedName name="khkttt" localSheetId="14" hidden="1">{"'Sheet1'!$L$16"}</definedName>
    <definedName name="khkttt" localSheetId="2" hidden="1">{"'Sheet1'!$L$16"}</definedName>
    <definedName name="khkttt" hidden="1">{"'Sheet1'!$L$16"}</definedName>
    <definedName name="khoas" localSheetId="15" hidden="1">{"'Sheet1'!$L$16"}</definedName>
    <definedName name="khoas" localSheetId="12" hidden="1">{"'Sheet1'!$L$16"}</definedName>
    <definedName name="khoas" localSheetId="13" hidden="1">{"'Sheet1'!$L$16"}</definedName>
    <definedName name="khoas" localSheetId="14" hidden="1">{"'Sheet1'!$L$16"}</definedName>
    <definedName name="khoas" localSheetId="2" hidden="1">{"'Sheet1'!$L$16"}</definedName>
    <definedName name="khoas" localSheetId="3" hidden="1">{"'Sheet1'!$L$16"}</definedName>
    <definedName name="khoas" hidden="1">{"'Sheet1'!$L$16"}</definedName>
    <definedName name="khoi" localSheetId="1" hidden="1">#REF!</definedName>
    <definedName name="khoi" localSheetId="7" hidden="1">#REF!</definedName>
    <definedName name="khoi" localSheetId="2" hidden="1">#REF!</definedName>
    <definedName name="khoi" localSheetId="4" hidden="1">#REF!</definedName>
    <definedName name="khoi" localSheetId="3" hidden="1">#REF!</definedName>
    <definedName name="khoi" hidden="1">#REF!</definedName>
    <definedName name="KHOILUONG" localSheetId="15" hidden="1">{"'Sheet1'!$L$16"}</definedName>
    <definedName name="KHOILUONG" localSheetId="12" hidden="1">{"'Sheet1'!$L$16"}</definedName>
    <definedName name="KHOILUONG" localSheetId="13" hidden="1">{"'Sheet1'!$L$16"}</definedName>
    <definedName name="KHOILUONG" localSheetId="14" hidden="1">{"'Sheet1'!$L$16"}</definedName>
    <definedName name="KHOILUONG" localSheetId="2" hidden="1">{"'Sheet1'!$L$16"}</definedName>
    <definedName name="KHOILUONG" hidden="1">{"'Sheet1'!$L$16"}</definedName>
    <definedName name="KhongCT" localSheetId="15" hidden="1">{"'Sheet1'!$L$16"}</definedName>
    <definedName name="KhongCT" localSheetId="12" hidden="1">{"'Sheet1'!$L$16"}</definedName>
    <definedName name="KhongCT" localSheetId="13" hidden="1">{"'Sheet1'!$L$16"}</definedName>
    <definedName name="KhongCT" localSheetId="14" hidden="1">{"'Sheet1'!$L$16"}</definedName>
    <definedName name="KhongCT" localSheetId="2" hidden="1">{"'Sheet1'!$L$16"}</definedName>
    <definedName name="KhongCT" hidden="1">{"'Sheet1'!$L$16"}</definedName>
    <definedName name="khongtruotgia" localSheetId="15" hidden="1">{"'Sheet1'!$L$16"}</definedName>
    <definedName name="khongtruotgia" localSheetId="12" hidden="1">{"'Sheet1'!$L$16"}</definedName>
    <definedName name="khongtruotgia" localSheetId="13" hidden="1">{"'Sheet1'!$L$16"}</definedName>
    <definedName name="khongtruotgia" localSheetId="14" hidden="1">{"'Sheet1'!$L$16"}</definedName>
    <definedName name="khongtruotgia" localSheetId="2" hidden="1">{"'Sheet1'!$L$16"}</definedName>
    <definedName name="khongtruotgia" localSheetId="3" hidden="1">{"'Sheet1'!$L$16"}</definedName>
    <definedName name="khongtruotgia" hidden="1">{"'Sheet1'!$L$16"}</definedName>
    <definedName name="l" localSheetId="15" hidden="1">{"'Sheet1'!$L$16"}</definedName>
    <definedName name="l" localSheetId="12" hidden="1">{"'Sheet1'!$L$16"}</definedName>
    <definedName name="l" localSheetId="13" hidden="1">{"'Sheet1'!$L$16"}</definedName>
    <definedName name="l" localSheetId="14" hidden="1">{"'Sheet1'!$L$16"}</definedName>
    <definedName name="l" localSheetId="2" hidden="1">{"'Sheet1'!$L$16"}</definedName>
    <definedName name="l" hidden="1">{"'Sheet1'!$L$16"}</definedName>
    <definedName name="lam" localSheetId="15" hidden="1">{"'Sheet1'!$L$16"}</definedName>
    <definedName name="lam" localSheetId="12" hidden="1">{"'Sheet1'!$L$16"}</definedName>
    <definedName name="lam" localSheetId="13" hidden="1">{"'Sheet1'!$L$16"}</definedName>
    <definedName name="lam" localSheetId="14" hidden="1">{"'Sheet1'!$L$16"}</definedName>
    <definedName name="lam" localSheetId="2" hidden="1">{"'Sheet1'!$L$16"}</definedName>
    <definedName name="lam" localSheetId="3" hidden="1">{"'Sheet1'!$L$16"}</definedName>
    <definedName name="lam" hidden="1">{"'Sheet1'!$L$16"}</definedName>
    <definedName name="lan" localSheetId="2" hidden="1">{#N/A,#N/A,TRUE,"BT M200 da 10x20"}</definedName>
    <definedName name="lan" localSheetId="3" hidden="1">{#N/A,#N/A,TRUE,"BT M200 da 10x20"}</definedName>
    <definedName name="lan" hidden="1">{#N/A,#N/A,TRUE,"BT M200 da 10x20"}</definedName>
    <definedName name="Lan1" localSheetId="15" hidden="1">{"'Sheet1'!$L$16"}</definedName>
    <definedName name="Lan1" localSheetId="12" hidden="1">{"'Sheet1'!$L$16"}</definedName>
    <definedName name="Lan1" localSheetId="13" hidden="1">{"'Sheet1'!$L$16"}</definedName>
    <definedName name="Lan1" localSheetId="14" hidden="1">{"'Sheet1'!$L$16"}</definedName>
    <definedName name="Lan1" localSheetId="2" hidden="1">{"'Sheet1'!$L$16"}</definedName>
    <definedName name="Lan1" hidden="1">{"'Sheet1'!$L$16"}</definedName>
    <definedName name="Lan2" localSheetId="15" hidden="1">{"'Sheet1'!$L$16"}</definedName>
    <definedName name="Lan2" localSheetId="12" hidden="1">{"'Sheet1'!$L$16"}</definedName>
    <definedName name="Lan2" localSheetId="13" hidden="1">{"'Sheet1'!$L$16"}</definedName>
    <definedName name="Lan2" localSheetId="14" hidden="1">{"'Sheet1'!$L$16"}</definedName>
    <definedName name="Lan2" localSheetId="2" hidden="1">{"'Sheet1'!$L$16"}</definedName>
    <definedName name="Lan2" hidden="1">{"'Sheet1'!$L$16"}</definedName>
    <definedName name="LAN3" localSheetId="15" hidden="1">{"'Sheet1'!$L$16"}</definedName>
    <definedName name="LAN3" localSheetId="12" hidden="1">{"'Sheet1'!$L$16"}</definedName>
    <definedName name="LAN3" localSheetId="13" hidden="1">{"'Sheet1'!$L$16"}</definedName>
    <definedName name="LAN3" localSheetId="14" hidden="1">{"'Sheet1'!$L$16"}</definedName>
    <definedName name="LAN3" localSheetId="2" hidden="1">{"'Sheet1'!$L$16"}</definedName>
    <definedName name="LAN3" hidden="1">{"'Sheet1'!$L$16"}</definedName>
    <definedName name="langson" localSheetId="15" hidden="1">{"'Sheet1'!$L$16"}</definedName>
    <definedName name="langson" localSheetId="12" hidden="1">{"'Sheet1'!$L$16"}</definedName>
    <definedName name="langson" localSheetId="13" hidden="1">{"'Sheet1'!$L$16"}</definedName>
    <definedName name="langson" localSheetId="14" hidden="1">{"'Sheet1'!$L$16"}</definedName>
    <definedName name="langson" localSheetId="2" hidden="1">{"'Sheet1'!$L$16"}</definedName>
    <definedName name="langson" localSheetId="3" hidden="1">{"'Sheet1'!$L$16"}</definedName>
    <definedName name="langson" hidden="1">{"'Sheet1'!$L$16"}</definedName>
    <definedName name="lapmoi8430" localSheetId="15" hidden="1">{"'Sheet1'!$L$16"}</definedName>
    <definedName name="lapmoi8430" localSheetId="12" hidden="1">{"'Sheet1'!$L$16"}</definedName>
    <definedName name="lapmoi8430" localSheetId="13" hidden="1">{"'Sheet1'!$L$16"}</definedName>
    <definedName name="lapmoi8430" localSheetId="14" hidden="1">{"'Sheet1'!$L$16"}</definedName>
    <definedName name="lapmoi8430" localSheetId="2" hidden="1">{"'Sheet1'!$L$16"}</definedName>
    <definedName name="lapmoi8430" hidden="1">{"'Sheet1'!$L$16"}</definedName>
    <definedName name="le" localSheetId="15" hidden="1">{"'Sheet1'!$L$16"}</definedName>
    <definedName name="le" localSheetId="12" hidden="1">{"'Sheet1'!$L$16"}</definedName>
    <definedName name="le" localSheetId="13" hidden="1">{"'Sheet1'!$L$16"}</definedName>
    <definedName name="le" localSheetId="14" hidden="1">{"'Sheet1'!$L$16"}</definedName>
    <definedName name="le" localSheetId="2" hidden="1">{"'Sheet1'!$L$16"}</definedName>
    <definedName name="le" localSheetId="3" hidden="1">{"'Sheet1'!$L$16"}</definedName>
    <definedName name="le" hidden="1">{"'Sheet1'!$L$16"}</definedName>
    <definedName name="LEEEE" localSheetId="2" hidden="1">{TRUE,TRUE,1.75,2.5,474.75,251.25,FALSE,TRUE,TRUE,TRUE,0,12,#N/A,4,#N/A,15.0222222222222,12.7619047619048,1,FALSE,FALSE,1,TRUE,1,FALSE,100,"'950618.XLS'!R5C18","'950618.XLS'!R5C18",1,FALSE,FALSE,0.393700787401575,0.393700787401575,0.393700787401575,0.393700787401575,2,"","",FALSE,FALSE,FALSE,FALSE,1,100,#N/A,#N/A,FALSE,FALSE,#N/A,#N/A,FALSE,FALSE}</definedName>
    <definedName name="LEEEE" localSheetId="3" hidden="1">{TRUE,TRUE,1.75,2.5,474.75,251.25,FALSE,TRUE,TRUE,TRUE,0,12,#N/A,4,#N/A,15.0222222222222,12.7619047619048,1,FALSE,FALSE,1,TRUE,1,FALSE,100,"'950618.XLS'!R5C18","'950618.XLS'!R5C18",1,FALSE,FALSE,0.393700787401575,0.393700787401575,0.393700787401575,0.393700787401575,2,"","",FALSE,FALSE,FALSE,FALSE,1,100,#N/A,#N/A,FALSE,FALSE,#N/A,#N/A,FALSE,FALSE}</definedName>
    <definedName name="LEEEE" hidden="1">{TRUE,TRUE,1.75,2.5,474.75,251.25,FALSE,TRUE,TRUE,TRUE,0,12,#N/A,4,#N/A,15.0222222222222,12.7619047619048,1,FALSE,FALSE,1,TRUE,1,FALSE,100,"'950618.XLS'!R5C18","'950618.XLS'!R5C18",1,FALSE,FALSE,0.393700787401575,0.393700787401575,0.393700787401575,0.393700787401575,2,"","",FALSE,FALSE,FALSE,FALSE,1,100,#N/A,#N/A,FALSE,FALSE,#N/A,#N/A,FALSE,FALSE}</definedName>
    <definedName name="lgala" localSheetId="15" hidden="1">{"'Sheet1'!$L$16"}</definedName>
    <definedName name="lgala" localSheetId="12" hidden="1">{"'Sheet1'!$L$16"}</definedName>
    <definedName name="lgala" localSheetId="13" hidden="1">{"'Sheet1'!$L$16"}</definedName>
    <definedName name="lgala" localSheetId="14" hidden="1">{"'Sheet1'!$L$16"}</definedName>
    <definedName name="lgala" localSheetId="2" hidden="1">{"'Sheet1'!$L$16"}</definedName>
    <definedName name="lgala" hidden="1">{"'Sheet1'!$L$16"}</definedName>
    <definedName name="lie" localSheetId="15" hidden="1">{"'Sheet1'!$L$16"}</definedName>
    <definedName name="lie" localSheetId="12" hidden="1">{"'Sheet1'!$L$16"}</definedName>
    <definedName name="lie" localSheetId="13" hidden="1">{"'Sheet1'!$L$16"}</definedName>
    <definedName name="lie" localSheetId="14" hidden="1">{"'Sheet1'!$L$16"}</definedName>
    <definedName name="lie" localSheetId="2" hidden="1">{"'Sheet1'!$L$16"}</definedName>
    <definedName name="lie" hidden="1">{"'Sheet1'!$L$16"}</definedName>
    <definedName name="limcount" hidden="1">4</definedName>
    <definedName name="linh" localSheetId="15" hidden="1">{"'Sheet1'!$L$16"}</definedName>
    <definedName name="linh" localSheetId="12" hidden="1">{"'Sheet1'!$L$16"}</definedName>
    <definedName name="linh" localSheetId="13" hidden="1">{"'Sheet1'!$L$16"}</definedName>
    <definedName name="linh" localSheetId="14" hidden="1">{"'Sheet1'!$L$16"}</definedName>
    <definedName name="linh" localSheetId="2" hidden="1">{"'Sheet1'!$L$16"}</definedName>
    <definedName name="linh" hidden="1">{"'Sheet1'!$L$16"}</definedName>
    <definedName name="linhT" localSheetId="15" hidden="1">{"'Sheet1'!$L$16"}</definedName>
    <definedName name="linhT" localSheetId="12" hidden="1">{"'Sheet1'!$L$16"}</definedName>
    <definedName name="linhT" localSheetId="13" hidden="1">{"'Sheet1'!$L$16"}</definedName>
    <definedName name="linhT" localSheetId="14" hidden="1">{"'Sheet1'!$L$16"}</definedName>
    <definedName name="linhT" localSheetId="2" hidden="1">{"'Sheet1'!$L$16"}</definedName>
    <definedName name="linhT" localSheetId="3" hidden="1">{"'Sheet1'!$L$16"}</definedName>
    <definedName name="linhT" hidden="1">{"'Sheet1'!$L$16"}</definedName>
    <definedName name="List" localSheetId="15" hidden="1">{"'Sheet1'!$L$16"}</definedName>
    <definedName name="List" localSheetId="12" hidden="1">{"'Sheet1'!$L$16"}</definedName>
    <definedName name="List" localSheetId="13" hidden="1">{"'Sheet1'!$L$16"}</definedName>
    <definedName name="List" localSheetId="14" hidden="1">{"'Sheet1'!$L$16"}</definedName>
    <definedName name="List" localSheetId="2" hidden="1">{"'Sheet1'!$L$16"}</definedName>
    <definedName name="List" localSheetId="3" hidden="1">{"'Sheet1'!$L$16"}</definedName>
    <definedName name="List" hidden="1">{"'Sheet1'!$L$16"}</definedName>
    <definedName name="lk" localSheetId="2" hidden="1">{#N/A,#N/A,FALSE,"mgtsum.XLS";#N/A,#N/A,FALSE,"CAPONE";#N/A,#N/A,FALSE,"CAPTWO";#N/A,#N/A,FALSE,"CAPTHREE"}</definedName>
    <definedName name="lk" localSheetId="3" hidden="1">{#N/A,#N/A,FALSE,"CCTV"}</definedName>
    <definedName name="lk" hidden="1">{#N/A,#N/A,FALSE,"mgtsum.XLS";#N/A,#N/A,FALSE,"CAPONE";#N/A,#N/A,FALSE,"CAPTWO";#N/A,#N/A,FALSE,"CAPTHREE"}</definedName>
    <definedName name="LLEE" localSheetId="2" hidden="1">{TRUE,TRUE,1.75,2.5,474.75,251.25,FALSE,TRUE,TRUE,TRUE,0,12,#N/A,4,#N/A,15.0222222222222,12.7619047619048,1,FALSE,FALSE,1,TRUE,1,FALSE,100,"'950618.XLS'!R5C18","'950618.XLS'!R5C18",1,FALSE,FALSE,0.393700787401575,0.393700787401575,0.393700787401575,0.393700787401575,2,"","",FALSE,FALSE,FALSE,FALSE,1,100,#N/A,#N/A,FALSE,FALSE,#N/A,#N/A,FALSE,FALSE}</definedName>
    <definedName name="LLEE" localSheetId="3" hidden="1">{TRUE,TRUE,1.75,2.5,474.75,251.25,FALSE,TRUE,TRUE,TRUE,0,12,#N/A,4,#N/A,15.0222222222222,12.7619047619048,1,FALSE,FALSE,1,TRUE,1,FALSE,100,"'950618.XLS'!R5C18","'950618.XLS'!R5C18",1,FALSE,FALSE,0.393700787401575,0.393700787401575,0.393700787401575,0.393700787401575,2,"","",FALSE,FALSE,FALSE,FALSE,1,100,#N/A,#N/A,FALSE,FALSE,#N/A,#N/A,FALSE,FALSE}</definedName>
    <definedName name="LLEE" hidden="1">{TRUE,TRUE,1.75,2.5,474.75,251.25,FALSE,TRUE,TRUE,TRUE,0,12,#N/A,4,#N/A,15.0222222222222,12.7619047619048,1,FALSE,FALSE,1,TRUE,1,FALSE,100,"'950618.XLS'!R5C18","'950618.XLS'!R5C18",1,FALSE,FALSE,0.393700787401575,0.393700787401575,0.393700787401575,0.393700787401575,2,"","",FALSE,FALSE,FALSE,FALSE,1,100,#N/A,#N/A,FALSE,FALSE,#N/A,#N/A,FALSE,FALSE}</definedName>
    <definedName name="lll" localSheetId="2" hidden="1">{#N/A,#N/A,FALSE,"特殊室（ＢＱ表）"}</definedName>
    <definedName name="lll" localSheetId="3" hidden="1">{#N/A,#N/A,FALSE,"特殊室（ＢＱ表）"}</definedName>
    <definedName name="lll" hidden="1">{#N/A,#N/A,FALSE,"特殊室（ＢＱ表）"}</definedName>
    <definedName name="LLLLLLL" localSheetId="1" hidden="1">#REF!</definedName>
    <definedName name="LLLLLLL" localSheetId="7" hidden="1">#REF!</definedName>
    <definedName name="LLLLLLL" localSheetId="2" hidden="1">#REF!</definedName>
    <definedName name="LLLLLLL" localSheetId="4" hidden="1">#REF!</definedName>
    <definedName name="LLLLLLL" localSheetId="3" hidden="1">#REF!</definedName>
    <definedName name="LLLLLLL" hidden="1">#REF!</definedName>
    <definedName name="loan" localSheetId="2" hidden="1">{#N/A,#N/A,FALSE,"CCTV"}</definedName>
    <definedName name="loan" localSheetId="3" hidden="1">{#N/A,#N/A,FALSE,"CCTV"}</definedName>
    <definedName name="loan" hidden="1">{#N/A,#N/A,FALSE,"CCTV"}</definedName>
    <definedName name="LOCO" localSheetId="15" hidden="1">{"'Sheet1'!$L$16"}</definedName>
    <definedName name="LOCO" localSheetId="12" hidden="1">{"'Sheet1'!$L$16"}</definedName>
    <definedName name="LOCO" localSheetId="13" hidden="1">{"'Sheet1'!$L$16"}</definedName>
    <definedName name="LOCO" localSheetId="14" hidden="1">{"'Sheet1'!$L$16"}</definedName>
    <definedName name="LOCO" localSheetId="2" hidden="1">{"'Sheet1'!$L$16"}</definedName>
    <definedName name="LOCO" localSheetId="3" hidden="1">{"'Sheet1'!$L$16"}</definedName>
    <definedName name="LOCO" hidden="1">{"'Sheet1'!$L$16"}</definedName>
    <definedName name="LOCO2" localSheetId="15" hidden="1">{"'Sheet1'!$L$16"}</definedName>
    <definedName name="LOCO2" localSheetId="12" hidden="1">{"'Sheet1'!$L$16"}</definedName>
    <definedName name="LOCO2" localSheetId="13" hidden="1">{"'Sheet1'!$L$16"}</definedName>
    <definedName name="LOCO2" localSheetId="14" hidden="1">{"'Sheet1'!$L$16"}</definedName>
    <definedName name="LOCO2" localSheetId="2" hidden="1">{"'Sheet1'!$L$16"}</definedName>
    <definedName name="LOCO2" localSheetId="3" hidden="1">{"'Sheet1'!$L$16"}</definedName>
    <definedName name="LOCO2" hidden="1">{"'Sheet1'!$L$16"}</definedName>
    <definedName name="LOIOP" localSheetId="1" hidden="1">#REF!</definedName>
    <definedName name="LOIOP" localSheetId="7" hidden="1">#REF!</definedName>
    <definedName name="LOIOP" localSheetId="2" hidden="1">#REF!</definedName>
    <definedName name="LOIOP" localSheetId="4" hidden="1">#REF!</definedName>
    <definedName name="LOIOP" localSheetId="3" hidden="1">#REF!</definedName>
    <definedName name="LOIOP" hidden="1">#REF!</definedName>
    <definedName name="Long" localSheetId="15" hidden="1">{"'Sheet1'!$L$16"}</definedName>
    <definedName name="Long" localSheetId="12" hidden="1">{"'Sheet1'!$L$16"}</definedName>
    <definedName name="Long" localSheetId="13" hidden="1">{"'Sheet1'!$L$16"}</definedName>
    <definedName name="Long" localSheetId="14" hidden="1">{"'Sheet1'!$L$16"}</definedName>
    <definedName name="Long" localSheetId="2" hidden="1">{"'Sheet1'!$L$16"}</definedName>
    <definedName name="Long" localSheetId="3" hidden="1">{"'Sheet1'!$L$16"}</definedName>
    <definedName name="Long" hidden="1">{"'Sheet1'!$L$16"}</definedName>
    <definedName name="LS" localSheetId="1">#REF!</definedName>
    <definedName name="LS" localSheetId="7">#REF!</definedName>
    <definedName name="LS" localSheetId="2">#REF!</definedName>
    <definedName name="LS" localSheetId="4">#REF!</definedName>
    <definedName name="LS">#REF!</definedName>
    <definedName name="lu" hidden="1">#REF!</definedName>
    <definedName name="luan" localSheetId="15" hidden="1">{"'Sheet1'!$L$16"}</definedName>
    <definedName name="luan" localSheetId="12" hidden="1">{"'Sheet1'!$L$16"}</definedName>
    <definedName name="luan" localSheetId="13" hidden="1">{"'Sheet1'!$L$16"}</definedName>
    <definedName name="luan" localSheetId="14" hidden="1">{"'Sheet1'!$L$16"}</definedName>
    <definedName name="luan" localSheetId="2" hidden="1">{"'Sheet1'!$L$16"}</definedName>
    <definedName name="luan" localSheetId="3" hidden="1">{"'Sheet1'!$L$16"}</definedName>
    <definedName name="luan" hidden="1">{"'Sheet1'!$L$16"}</definedName>
    <definedName name="luong" localSheetId="15" hidden="1">{"'Sheet1'!$L$16"}</definedName>
    <definedName name="luong" localSheetId="12" hidden="1">{"'Sheet1'!$L$16"}</definedName>
    <definedName name="luong" localSheetId="13" hidden="1">{"'Sheet1'!$L$16"}</definedName>
    <definedName name="luong" localSheetId="14" hidden="1">{"'Sheet1'!$L$16"}</definedName>
    <definedName name="luong" localSheetId="2" hidden="1">{"'Sheet1'!$L$16"}</definedName>
    <definedName name="luong" localSheetId="3" hidden="1">{"'Sheet1'!$L$16"}</definedName>
    <definedName name="luong" hidden="1">{"'Sheet1'!$L$16"}</definedName>
    <definedName name="luyÕn" localSheetId="15" hidden="1">{"'Sheet1'!$L$16"}</definedName>
    <definedName name="luyÕn" localSheetId="12" hidden="1">{"'Sheet1'!$L$16"}</definedName>
    <definedName name="luyÕn" localSheetId="13" hidden="1">{"'Sheet1'!$L$16"}</definedName>
    <definedName name="luyÕn" localSheetId="14" hidden="1">{"'Sheet1'!$L$16"}</definedName>
    <definedName name="luyÕn" localSheetId="2" hidden="1">{"'Sheet1'!$L$16"}</definedName>
    <definedName name="luyÕn" localSheetId="3" hidden="1">{"'Sheet1'!$L$16"}</definedName>
    <definedName name="luyÕn" hidden="1">{"'Sheet1'!$L$16"}</definedName>
    <definedName name="M10." localSheetId="15" hidden="1">{"'Sheet1'!$L$16"}</definedName>
    <definedName name="M10." localSheetId="12" hidden="1">{"'Sheet1'!$L$16"}</definedName>
    <definedName name="M10." localSheetId="13" hidden="1">{"'Sheet1'!$L$16"}</definedName>
    <definedName name="M10." localSheetId="14" hidden="1">{"'Sheet1'!$L$16"}</definedName>
    <definedName name="M10." localSheetId="2" hidden="1">{"'Sheet1'!$L$16"}</definedName>
    <definedName name="M10." localSheetId="3" hidden="1">{"'Sheet1'!$L$16"}</definedName>
    <definedName name="M10." hidden="1">{"'Sheet1'!$L$16"}</definedName>
    <definedName name="m4" localSheetId="15" hidden="1">{"'Sheet1'!$L$16"}</definedName>
    <definedName name="m4" localSheetId="12" hidden="1">{"'Sheet1'!$L$16"}</definedName>
    <definedName name="m4" localSheetId="13" hidden="1">{"'Sheet1'!$L$16"}</definedName>
    <definedName name="m4" localSheetId="14" hidden="1">{"'Sheet1'!$L$16"}</definedName>
    <definedName name="m4" localSheetId="2" hidden="1">{"'Sheet1'!$L$16"}</definedName>
    <definedName name="m4" hidden="1">{"'Sheet1'!$L$16"}</definedName>
    <definedName name="Mai" localSheetId="15" hidden="1">{"'Sheet1'!$L$16"}</definedName>
    <definedName name="Mai" localSheetId="12" hidden="1">{"'Sheet1'!$L$16"}</definedName>
    <definedName name="Mai" localSheetId="13" hidden="1">{"'Sheet1'!$L$16"}</definedName>
    <definedName name="Mai" localSheetId="14" hidden="1">{"'Sheet1'!$L$16"}</definedName>
    <definedName name="Mai" localSheetId="2" hidden="1">{"'Sheet1'!$L$16"}</definedName>
    <definedName name="Mai" hidden="1">{"'Sheet1'!$L$16"}</definedName>
    <definedName name="mat.spare" localSheetId="15" hidden="1">{"'ELEC'!$A$2:$H$216","'ELEC'!$C$2:$D$2"}</definedName>
    <definedName name="mat.spare" localSheetId="12" hidden="1">{"'ELEC'!$A$2:$H$216","'ELEC'!$C$2:$D$2"}</definedName>
    <definedName name="mat.spare" localSheetId="13" hidden="1">{"'ELEC'!$A$2:$H$216","'ELEC'!$C$2:$D$2"}</definedName>
    <definedName name="mat.spare" localSheetId="14" hidden="1">{"'ELEC'!$A$2:$H$216","'ELEC'!$C$2:$D$2"}</definedName>
    <definedName name="mat.spare" localSheetId="2" hidden="1">{"'ELEC'!$A$2:$H$216","'ELEC'!$C$2:$D$2"}</definedName>
    <definedName name="mat.spare" localSheetId="3" hidden="1">{"'ELEC'!$A$2:$H$216","'ELEC'!$C$2:$D$2"}</definedName>
    <definedName name="mat.spare" hidden="1">{"'ELEC'!$A$2:$H$216","'ELEC'!$C$2:$D$2"}</definedName>
    <definedName name="MAU" localSheetId="15" hidden="1">{"'Sheet1'!$L$16"}</definedName>
    <definedName name="MAU" localSheetId="12" hidden="1">{"'Sheet1'!$L$16"}</definedName>
    <definedName name="MAU" localSheetId="13" hidden="1">{"'Sheet1'!$L$16"}</definedName>
    <definedName name="MAU" localSheetId="14" hidden="1">{"'Sheet1'!$L$16"}</definedName>
    <definedName name="MAU" localSheetId="2" hidden="1">{"'Sheet1'!$L$16"}</definedName>
    <definedName name="MAU" localSheetId="3" hidden="1">{"'Sheet1'!$L$16"}</definedName>
    <definedName name="MAU" hidden="1">{"'Sheet1'!$L$16"}</definedName>
    <definedName name="mbm" localSheetId="15" hidden="1">{"'Sheet1'!$L$16"}</definedName>
    <definedName name="mbm" localSheetId="12" hidden="1">{"'Sheet1'!$L$16"}</definedName>
    <definedName name="mbm" localSheetId="13" hidden="1">{"'Sheet1'!$L$16"}</definedName>
    <definedName name="mbm" localSheetId="14" hidden="1">{"'Sheet1'!$L$16"}</definedName>
    <definedName name="mbm" localSheetId="2" hidden="1">{"'Sheet1'!$L$16"}</definedName>
    <definedName name="mbm" hidden="1">{"'Sheet1'!$L$16"}</definedName>
    <definedName name="mbnbnb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mbnbnb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mbnbnb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mccb" localSheetId="2" hidden="1">{#N/A,#N/A,FALSE,"CCTV"}</definedName>
    <definedName name="mccb" localSheetId="3" hidden="1">{#N/A,#N/A,FALSE,"CCTV"}</definedName>
    <definedName name="mccb" hidden="1">{#N/A,#N/A,FALSE,"CCTV"}</definedName>
    <definedName name="MCCO" localSheetId="2" hidden="1">{#N/A,#N/A,FALSE,"CCTV"}</definedName>
    <definedName name="MCCO" localSheetId="3" hidden="1">{#N/A,#N/A,FALSE,"CCTV"}</definedName>
    <definedName name="MCCO" hidden="1">{#N/A,#N/A,FALSE,"CCTV"}</definedName>
    <definedName name="MCCO10" localSheetId="2" hidden="1">{#N/A,#N/A,FALSE,"CCTV"}</definedName>
    <definedName name="MCCO10" localSheetId="3" hidden="1">{#N/A,#N/A,FALSE,"CCTV"}</definedName>
    <definedName name="MCCO10" hidden="1">{#N/A,#N/A,FALSE,"CCTV"}</definedName>
    <definedName name="MCCO11" localSheetId="2" hidden="1">{#N/A,#N/A,FALSE,"CCTV"}</definedName>
    <definedName name="MCCO11" localSheetId="3" hidden="1">{#N/A,#N/A,FALSE,"CCTV"}</definedName>
    <definedName name="MCCO11" hidden="1">{#N/A,#N/A,FALSE,"CCTV"}</definedName>
    <definedName name="MCCO12" localSheetId="2" hidden="1">{#N/A,#N/A,FALSE,"CCTV"}</definedName>
    <definedName name="MCCO12" localSheetId="3" hidden="1">{#N/A,#N/A,FALSE,"CCTV"}</definedName>
    <definedName name="MCCO12" hidden="1">{#N/A,#N/A,FALSE,"CCTV"}</definedName>
    <definedName name="MCCO13" localSheetId="2" hidden="1">{#N/A,#N/A,FALSE,"CCTV"}</definedName>
    <definedName name="MCCO13" localSheetId="3" hidden="1">{#N/A,#N/A,FALSE,"CCTV"}</definedName>
    <definedName name="MCCO13" hidden="1">{#N/A,#N/A,FALSE,"CCTV"}</definedName>
    <definedName name="MCCO3" localSheetId="2" hidden="1">{#N/A,#N/A,FALSE,"CCTV"}</definedName>
    <definedName name="MCCO3" localSheetId="3" hidden="1">{#N/A,#N/A,FALSE,"CCTV"}</definedName>
    <definedName name="MCCO3" hidden="1">{#N/A,#N/A,FALSE,"CCTV"}</definedName>
    <definedName name="MCCO4" localSheetId="2" hidden="1">{#N/A,#N/A,FALSE,"CCTV"}</definedName>
    <definedName name="MCCO4" localSheetId="3" hidden="1">{#N/A,#N/A,FALSE,"CCTV"}</definedName>
    <definedName name="MCCO4" hidden="1">{#N/A,#N/A,FALSE,"CCTV"}</definedName>
    <definedName name="MCCO5" localSheetId="2" hidden="1">{#N/A,#N/A,FALSE,"CCTV"}</definedName>
    <definedName name="MCCO5" localSheetId="3" hidden="1">{#N/A,#N/A,FALSE,"CCTV"}</definedName>
    <definedName name="MCCO5" hidden="1">{#N/A,#N/A,FALSE,"CCTV"}</definedName>
    <definedName name="MCCO6" localSheetId="2" hidden="1">{#N/A,#N/A,FALSE,"CCTV"}</definedName>
    <definedName name="MCCO6" localSheetId="3" hidden="1">{#N/A,#N/A,FALSE,"CCTV"}</definedName>
    <definedName name="MCCO6" hidden="1">{#N/A,#N/A,FALSE,"CCTV"}</definedName>
    <definedName name="MCCO7" localSheetId="2" hidden="1">{#N/A,#N/A,FALSE,"CCTV"}</definedName>
    <definedName name="MCCO7" localSheetId="3" hidden="1">{#N/A,#N/A,FALSE,"CCTV"}</definedName>
    <definedName name="MCCO7" hidden="1">{#N/A,#N/A,FALSE,"CCTV"}</definedName>
    <definedName name="MCCO8" localSheetId="2" hidden="1">{#N/A,#N/A,FALSE,"CCTV"}</definedName>
    <definedName name="MCCO8" localSheetId="3" hidden="1">{#N/A,#N/A,FALSE,"CCTV"}</definedName>
    <definedName name="MCCO8" hidden="1">{#N/A,#N/A,FALSE,"CCTV"}</definedName>
    <definedName name="MCCO9" localSheetId="2" hidden="1">{#N/A,#N/A,FALSE,"CCTV"}</definedName>
    <definedName name="MCCO9" localSheetId="3" hidden="1">{#N/A,#N/A,FALSE,"CCTV"}</definedName>
    <definedName name="MCCO9" hidden="1">{#N/A,#N/A,FALSE,"CCTV"}</definedName>
    <definedName name="MCCOÙ" localSheetId="2" hidden="1">{#N/A,#N/A,FALSE,"CCTV"}</definedName>
    <definedName name="MCCOÙ" localSheetId="3" hidden="1">{#N/A,#N/A,FALSE,"CCTV"}</definedName>
    <definedName name="MCCOÙ" hidden="1">{#N/A,#N/A,FALSE,"CCTV"}</definedName>
    <definedName name="mhjmf" localSheetId="15" hidden="1">{"'Sheet1'!$L$16"}</definedName>
    <definedName name="mhjmf" localSheetId="12" hidden="1">{"'Sheet1'!$L$16"}</definedName>
    <definedName name="mhjmf" localSheetId="13" hidden="1">{"'Sheet1'!$L$16"}</definedName>
    <definedName name="mhjmf" localSheetId="14" hidden="1">{"'Sheet1'!$L$16"}</definedName>
    <definedName name="mhjmf" localSheetId="2" hidden="1">{"'Sheet1'!$L$16"}</definedName>
    <definedName name="mhjmf" hidden="1">{"'Sheet1'!$L$16"}</definedName>
    <definedName name="minh" localSheetId="15" hidden="1">{"'Sheet1'!$L$16"}</definedName>
    <definedName name="minh" localSheetId="12" hidden="1">{"'Sheet1'!$L$16"}</definedName>
    <definedName name="minh" localSheetId="13" hidden="1">{"'Sheet1'!$L$16"}</definedName>
    <definedName name="minh" localSheetId="14" hidden="1">{"'Sheet1'!$L$16"}</definedName>
    <definedName name="minh" localSheetId="2" hidden="1">{"'Sheet1'!$L$16"}</definedName>
    <definedName name="minh" hidden="1">{"'Sheet1'!$L$16"}</definedName>
    <definedName name="Mirro" localSheetId="1">#REF!</definedName>
    <definedName name="Mirro" localSheetId="7">#REF!</definedName>
    <definedName name="Mirro" localSheetId="2">#REF!</definedName>
    <definedName name="Mirro" localSheetId="4">#REF!</definedName>
    <definedName name="Mirro">#REF!</definedName>
    <definedName name="mk" localSheetId="1">#REF!</definedName>
    <definedName name="mk" localSheetId="7">#REF!</definedName>
    <definedName name="mk" localSheetId="2">#REF!</definedName>
    <definedName name="mk" localSheetId="4">#REF!</definedName>
    <definedName name="mk">#REF!</definedName>
    <definedName name="mm" localSheetId="2">{"Book1","BoQ2.XLS"}</definedName>
    <definedName name="mm" localSheetId="3" hidden="1">#REF!</definedName>
    <definedName name="mm">{"Book1","BoQ2.XLS"}</definedName>
    <definedName name="MMKIU" localSheetId="15" hidden="1">{"'Sheet1'!$L$16"}</definedName>
    <definedName name="MMKIU" localSheetId="12" hidden="1">{"'Sheet1'!$L$16"}</definedName>
    <definedName name="MMKIU" localSheetId="13" hidden="1">{"'Sheet1'!$L$16"}</definedName>
    <definedName name="MMKIU" localSheetId="14" hidden="1">{"'Sheet1'!$L$16"}</definedName>
    <definedName name="MMKIU" localSheetId="2" hidden="1">{"'Sheet1'!$L$16"}</definedName>
    <definedName name="MMKIU" hidden="1">{"'Sheet1'!$L$16"}</definedName>
    <definedName name="mmlj" localSheetId="15" hidden="1">{0}</definedName>
    <definedName name="mmlj" localSheetId="12" hidden="1">{0}</definedName>
    <definedName name="mmlj" localSheetId="13" hidden="1">{0}</definedName>
    <definedName name="mmlj" localSheetId="14" hidden="1">{0}</definedName>
    <definedName name="mmlj" localSheetId="2" hidden="1">{0}</definedName>
    <definedName name="mmlj" hidden="1">{0}</definedName>
    <definedName name="mmm" localSheetId="2" hidden="1">{"'Sheet1'!$L$16"}</definedName>
    <definedName name="mmm" localSheetId="3" hidden="1">{"'Sheet1'!$L$16"}</definedName>
    <definedName name="mmm" hidden="1">{"'Sheet1'!$L$16"}</definedName>
    <definedName name="ｍｍｍ" localSheetId="15" hidden="1">{"'Sheet1'!$L$16"}</definedName>
    <definedName name="ｍｍｍ" localSheetId="12" hidden="1">{"'Sheet1'!$L$16"}</definedName>
    <definedName name="ｍｍｍ" localSheetId="13" hidden="1">{"'Sheet1'!$L$16"}</definedName>
    <definedName name="ｍｍｍ" localSheetId="14" hidden="1">{"'Sheet1'!$L$16"}</definedName>
    <definedName name="ｍｍｍ" localSheetId="2" hidden="1">{"'Sheet1'!$L$16"}</definedName>
    <definedName name="ｍｍｍ" localSheetId="3" hidden="1">{"'Sheet1'!$L$16"}</definedName>
    <definedName name="ｍｍｍ" hidden="1">{"'Sheet1'!$L$16"}</definedName>
    <definedName name="MMMM" localSheetId="2" hidden="1">{"'Sheet1'!$L$16"}</definedName>
    <definedName name="MMMM" localSheetId="3" hidden="1">{"'Sheet1'!$L$16"}</definedName>
    <definedName name="MMMM" hidden="1">{"'Sheet1'!$L$16"}</definedName>
    <definedName name="ｍｍｍｍ" localSheetId="15" hidden="1">{"'Sheet1'!$L$16"}</definedName>
    <definedName name="ｍｍｍｍ" localSheetId="12" hidden="1">{"'Sheet1'!$L$16"}</definedName>
    <definedName name="ｍｍｍｍ" localSheetId="13" hidden="1">{"'Sheet1'!$L$16"}</definedName>
    <definedName name="ｍｍｍｍ" localSheetId="14" hidden="1">{"'Sheet1'!$L$16"}</definedName>
    <definedName name="ｍｍｍｍ" localSheetId="2" hidden="1">{"'Sheet1'!$L$16"}</definedName>
    <definedName name="ｍｍｍｍ" localSheetId="3" hidden="1">{"'Sheet1'!$L$16"}</definedName>
    <definedName name="ｍｍｍｍ" hidden="1">{"'Sheet1'!$L$16"}</definedName>
    <definedName name="mo" localSheetId="15" hidden="1">{"'Sheet1'!$L$16"}</definedName>
    <definedName name="mo" localSheetId="12" hidden="1">{"'Sheet1'!$L$16"}</definedName>
    <definedName name="mo" localSheetId="13" hidden="1">{"'Sheet1'!$L$16"}</definedName>
    <definedName name="mo" localSheetId="14" hidden="1">{"'Sheet1'!$L$16"}</definedName>
    <definedName name="mo" localSheetId="2" hidden="1">{"'Sheet1'!$L$16"}</definedName>
    <definedName name="mo" localSheetId="3" hidden="1">{"'Sheet1'!$L$16"}</definedName>
    <definedName name="mo" hidden="1">{"'Sheet1'!$L$16"}</definedName>
    <definedName name="moi" localSheetId="15" hidden="1">{"'Sheet1'!$L$16"}</definedName>
    <definedName name="moi" localSheetId="12" hidden="1">{"'Sheet1'!$L$16"}</definedName>
    <definedName name="moi" localSheetId="13" hidden="1">{"'Sheet1'!$L$16"}</definedName>
    <definedName name="moi" localSheetId="14" hidden="1">{"'Sheet1'!$L$16"}</definedName>
    <definedName name="moi" localSheetId="2" hidden="1">{"'Sheet1'!$L$16"}</definedName>
    <definedName name="moi" localSheetId="3" hidden="1">{"'Sheet1'!$L$16"}</definedName>
    <definedName name="moi" hidden="1">{"'Sheet1'!$L$16"}</definedName>
    <definedName name="mot" localSheetId="15" hidden="1">{"'Sheet1'!$L$16"}</definedName>
    <definedName name="mot" localSheetId="12" hidden="1">{"'Sheet1'!$L$16"}</definedName>
    <definedName name="mot" localSheetId="13" hidden="1">{"'Sheet1'!$L$16"}</definedName>
    <definedName name="mot" localSheetId="14" hidden="1">{"'Sheet1'!$L$16"}</definedName>
    <definedName name="mot" localSheetId="2" hidden="1">{"'Sheet1'!$L$16"}</definedName>
    <definedName name="mot" hidden="1">{"'Sheet1'!$L$16"}</definedName>
    <definedName name="MP" hidden="1">{#N/A,#N/A,FALSE,"CCTV"}</definedName>
    <definedName name="MV" localSheetId="2" hidden="1">{#N/A,#N/A,FALSE,"Sheet1";#N/A,#N/A,FALSE,"Sheet3";#N/A,#N/A,FALSE,"Sheet5"}</definedName>
    <definedName name="MV" localSheetId="3" hidden="1">{#N/A,#N/A,FALSE,"Sheet1";#N/A,#N/A,FALSE,"Sheet3";#N/A,#N/A,FALSE,"Sheet5"}</definedName>
    <definedName name="MV" hidden="1">{#N/A,#N/A,FALSE,"Sheet1";#N/A,#N/A,FALSE,"Sheet3";#N/A,#N/A,FALSE,"Sheet5"}</definedName>
    <definedName name="MyBC">"44 NK 4001"</definedName>
    <definedName name="myclient">"UNILEVER"</definedName>
    <definedName name="mylocation">"Ho Chi Minh City,VIETNAM"</definedName>
    <definedName name="n" localSheetId="1" hidden="1">#REF!</definedName>
    <definedName name="n" localSheetId="7" hidden="1">#REF!</definedName>
    <definedName name="n" localSheetId="2" hidden="1">#REF!</definedName>
    <definedName name="n" localSheetId="4" hidden="1">#REF!</definedName>
    <definedName name="n" localSheetId="3" hidden="1">#REF!</definedName>
    <definedName name="n" hidden="1">#REF!</definedName>
    <definedName name="Na" localSheetId="15" hidden="1">{"'Sheet1'!$L$16"}</definedName>
    <definedName name="Na" localSheetId="12" hidden="1">{"'Sheet1'!$L$16"}</definedName>
    <definedName name="Na" localSheetId="13" hidden="1">{"'Sheet1'!$L$16"}</definedName>
    <definedName name="Na" localSheetId="14" hidden="1">{"'Sheet1'!$L$16"}</definedName>
    <definedName name="Na" localSheetId="2" hidden="1">{"'Sheet1'!$L$16"}</definedName>
    <definedName name="Na" localSheetId="3" hidden="1">{"'Sheet1'!$L$16"}</definedName>
    <definedName name="Na" hidden="1">{"'Sheet1'!$L$16"}</definedName>
    <definedName name="nam" localSheetId="15" hidden="1">{"'Sheet1'!$L$16"}</definedName>
    <definedName name="nam" localSheetId="12" hidden="1">{"'Sheet1'!$L$16"}</definedName>
    <definedName name="nam" localSheetId="13" hidden="1">{"'Sheet1'!$L$16"}</definedName>
    <definedName name="nam" localSheetId="14" hidden="1">{"'Sheet1'!$L$16"}</definedName>
    <definedName name="nam" localSheetId="2" hidden="1">{"'Sheet1'!$L$16"}</definedName>
    <definedName name="nam" localSheetId="3" hidden="1">{"'Sheet1'!$L$16"}</definedName>
    <definedName name="nam" hidden="1">{"'Sheet1'!$L$16"}</definedName>
    <definedName name="NB" localSheetId="2" hidden="1">{#N/A,#N/A,FALSE,"Sheet2";#N/A,#N/A,FALSE,"Sheet4";#N/A,#N/A,FALSE,"Sheet6"}</definedName>
    <definedName name="NB" localSheetId="3" hidden="1">#REF!</definedName>
    <definedName name="NB" hidden="1">{#N/A,#N/A,FALSE,"Sheet2";#N/A,#N/A,FALSE,"Sheet4";#N/A,#N/A,FALSE,"Sheet6"}</definedName>
    <definedName name="NCga" localSheetId="15" hidden="1">{"'Sheet1'!$L$16"}</definedName>
    <definedName name="NCga" localSheetId="12" hidden="1">{"'Sheet1'!$L$16"}</definedName>
    <definedName name="NCga" localSheetId="13" hidden="1">{"'Sheet1'!$L$16"}</definedName>
    <definedName name="NCga" localSheetId="14" hidden="1">{"'Sheet1'!$L$16"}</definedName>
    <definedName name="NCga" localSheetId="2" hidden="1">{"'Sheet1'!$L$16"}</definedName>
    <definedName name="NCga" hidden="1">{"'Sheet1'!$L$16"}</definedName>
    <definedName name="ncinox" localSheetId="1">#REF!</definedName>
    <definedName name="ncinox" localSheetId="7">#REF!</definedName>
    <definedName name="ncinox" localSheetId="2">#REF!</definedName>
    <definedName name="ncinox" localSheetId="4">#REF!</definedName>
    <definedName name="ncinox">#REF!</definedName>
    <definedName name="ncmuonginox" localSheetId="1">#REF!</definedName>
    <definedName name="ncmuonginox" localSheetId="7">#REF!</definedName>
    <definedName name="ncmuonginox" localSheetId="2">#REF!</definedName>
    <definedName name="ncmuonginox" localSheetId="4">#REF!</definedName>
    <definedName name="ncmuonginox">#REF!</definedName>
    <definedName name="ncthep" localSheetId="1">#REF!</definedName>
    <definedName name="ncthep" localSheetId="7">#REF!</definedName>
    <definedName name="ncthep" localSheetId="2">#REF!</definedName>
    <definedName name="ncthep" localSheetId="4">#REF!</definedName>
    <definedName name="ncthep">#REF!</definedName>
    <definedName name="Ne" localSheetId="15" hidden="1">{"'Sheet1'!$L$16"}</definedName>
    <definedName name="Ne" localSheetId="12" hidden="1">{"'Sheet1'!$L$16"}</definedName>
    <definedName name="Ne" localSheetId="13" hidden="1">{"'Sheet1'!$L$16"}</definedName>
    <definedName name="Ne" localSheetId="14" hidden="1">{"'Sheet1'!$L$16"}</definedName>
    <definedName name="Ne" localSheetId="2" hidden="1">{"'Sheet1'!$L$16"}</definedName>
    <definedName name="Ne" hidden="1">{"'Sheet1'!$L$16"}</definedName>
    <definedName name="nego검토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nego검토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nego검토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ner" localSheetId="15" hidden="1">{"'Sheet1'!$L$16"}</definedName>
    <definedName name="ner" localSheetId="12" hidden="1">{"'Sheet1'!$L$16"}</definedName>
    <definedName name="ner" localSheetId="13" hidden="1">{"'Sheet1'!$L$16"}</definedName>
    <definedName name="ner" localSheetId="14" hidden="1">{"'Sheet1'!$L$16"}</definedName>
    <definedName name="ner" localSheetId="2" hidden="1">{"'Sheet1'!$L$16"}</definedName>
    <definedName name="ner" localSheetId="3" hidden="1">{"'Sheet1'!$L$16"}</definedName>
    <definedName name="ner" hidden="1">{"'Sheet1'!$L$16"}</definedName>
    <definedName name="NEW" localSheetId="2" hidden="1">{#N/A,#N/A,FALSE,"Chi tiÆt"}</definedName>
    <definedName name="NEW" localSheetId="3" hidden="1">{#N/A,#N/A,FALSE,"Chi tiÆt"}</definedName>
    <definedName name="NEW" hidden="1">{#N/A,#N/A,FALSE,"Chi tiÆt"}</definedName>
    <definedName name="NEWNAME" localSheetId="2" hidden="1">{#N/A,#N/A,FALSE,"CCTV"}</definedName>
    <definedName name="NEWNAME" localSheetId="3" hidden="1">{#N/A,#N/A,FALSE,"CCTV"}</definedName>
    <definedName name="NEWNAME" hidden="1">{#N/A,#N/A,FALSE,"CCTV"}</definedName>
    <definedName name="nmhgnjm" localSheetId="1" hidden="1">#REF!</definedName>
    <definedName name="nmhgnjm" localSheetId="7" hidden="1">#REF!</definedName>
    <definedName name="nmhgnjm" localSheetId="2" hidden="1">#REF!</definedName>
    <definedName name="nmhgnjm" localSheetId="4" hidden="1">#REF!</definedName>
    <definedName name="nmhgnjm" localSheetId="3" hidden="1">#REF!</definedName>
    <definedName name="nmhgnjm" hidden="1">#REF!</definedName>
    <definedName name="nnn" localSheetId="15" hidden="1">{"'Sheet1'!$L$16"}</definedName>
    <definedName name="nnn" localSheetId="12" hidden="1">{"'Sheet1'!$L$16"}</definedName>
    <definedName name="nnn" localSheetId="13" hidden="1">{"'Sheet1'!$L$16"}</definedName>
    <definedName name="nnn" localSheetId="14" hidden="1">{"'Sheet1'!$L$16"}</definedName>
    <definedName name="nnn" localSheetId="2" hidden="1">{"'Sheet1'!$L$16"}</definedName>
    <definedName name="nnn" hidden="1">{"'Sheet1'!$L$16"}</definedName>
    <definedName name="nnnn" localSheetId="1" hidden="1">#REF!</definedName>
    <definedName name="nnnn" localSheetId="7" hidden="1">#REF!</definedName>
    <definedName name="nnnn" localSheetId="2" hidden="1">#REF!</definedName>
    <definedName name="nnnn" localSheetId="4" hidden="1">#REF!</definedName>
    <definedName name="nnnn" localSheetId="3" hidden="1">#REF!</definedName>
    <definedName name="nnnn" hidden="1">#REF!</definedName>
    <definedName name="NO" localSheetId="1" hidden="1">#REF!</definedName>
    <definedName name="NO" localSheetId="7" hidden="1">#REF!</definedName>
    <definedName name="NO" localSheetId="2" hidden="1">#REF!</definedName>
    <definedName name="NO" localSheetId="4" hidden="1">#REF!</definedName>
    <definedName name="NO" localSheetId="3" hidden="1">#REF!</definedName>
    <definedName name="NO" hidden="1">#REF!</definedName>
    <definedName name="No.10" localSheetId="15" hidden="1">{"'Sheet1'!$L$16"}</definedName>
    <definedName name="No.10" localSheetId="12" hidden="1">{"'Sheet1'!$L$16"}</definedName>
    <definedName name="No.10" localSheetId="13" hidden="1">{"'Sheet1'!$L$16"}</definedName>
    <definedName name="No.10" localSheetId="14" hidden="1">{"'Sheet1'!$L$16"}</definedName>
    <definedName name="No.10" localSheetId="2" hidden="1">{"'Sheet1'!$L$16"}</definedName>
    <definedName name="No.10" hidden="1">{"'Sheet1'!$L$16"}</definedName>
    <definedName name="No.9" localSheetId="15" hidden="1">{"'Sheet1'!$L$16"}</definedName>
    <definedName name="No.9" localSheetId="12" hidden="1">{"'Sheet1'!$L$16"}</definedName>
    <definedName name="No.9" localSheetId="13" hidden="1">{"'Sheet1'!$L$16"}</definedName>
    <definedName name="No.9" localSheetId="14" hidden="1">{"'Sheet1'!$L$16"}</definedName>
    <definedName name="No.9" localSheetId="2" hidden="1">{"'Sheet1'!$L$16"}</definedName>
    <definedName name="No.9" hidden="1">{"'Sheet1'!$L$16"}</definedName>
    <definedName name="NUOC" localSheetId="15" hidden="1">{"'Sheet1'!$L$16"}</definedName>
    <definedName name="NUOC" localSheetId="12" hidden="1">{"'Sheet1'!$L$16"}</definedName>
    <definedName name="NUOC" localSheetId="13" hidden="1">{"'Sheet1'!$L$16"}</definedName>
    <definedName name="NUOC" localSheetId="14" hidden="1">{"'Sheet1'!$L$16"}</definedName>
    <definedName name="NUOC" localSheetId="2" hidden="1">{"'Sheet1'!$L$16"}</definedName>
    <definedName name="NUOC" hidden="1">{"'Sheet1'!$L$16"}</definedName>
    <definedName name="nuoc2" localSheetId="15" hidden="1">{"'Sheet1'!$L$16"}</definedName>
    <definedName name="nuoc2" localSheetId="12" hidden="1">{"'Sheet1'!$L$16"}</definedName>
    <definedName name="nuoc2" localSheetId="13" hidden="1">{"'Sheet1'!$L$16"}</definedName>
    <definedName name="nuoc2" localSheetId="14" hidden="1">{"'Sheet1'!$L$16"}</definedName>
    <definedName name="nuoc2" localSheetId="2" hidden="1">{"'Sheet1'!$L$16"}</definedName>
    <definedName name="nuoc2" hidden="1">{"'Sheet1'!$L$16"}</definedName>
    <definedName name="NUOCHKHOAN" localSheetId="15" hidden="1">{"'Sheet1'!$L$16"}</definedName>
    <definedName name="NUOCHKHOAN" localSheetId="12" hidden="1">{"'Sheet1'!$L$16"}</definedName>
    <definedName name="NUOCHKHOAN" localSheetId="13" hidden="1">{"'Sheet1'!$L$16"}</definedName>
    <definedName name="NUOCHKHOAN" localSheetId="14" hidden="1">{"'Sheet1'!$L$16"}</definedName>
    <definedName name="NUOCHKHOAN" localSheetId="2" hidden="1">{"'Sheet1'!$L$16"}</definedName>
    <definedName name="NUOCHKHOAN" localSheetId="3" hidden="1">{"'Sheet1'!$L$16"}</definedName>
    <definedName name="NUOCHKHOAN" hidden="1">{"'Sheet1'!$L$16"}</definedName>
    <definedName name="NUOCHKHOANMOI" localSheetId="15" hidden="1">{"'Sheet1'!$L$16"}</definedName>
    <definedName name="NUOCHKHOANMOI" localSheetId="12" hidden="1">{"'Sheet1'!$L$16"}</definedName>
    <definedName name="NUOCHKHOANMOI" localSheetId="13" hidden="1">{"'Sheet1'!$L$16"}</definedName>
    <definedName name="NUOCHKHOANMOI" localSheetId="14" hidden="1">{"'Sheet1'!$L$16"}</definedName>
    <definedName name="NUOCHKHOANMOI" localSheetId="2" hidden="1">{"'Sheet1'!$L$16"}</definedName>
    <definedName name="NUOCHKHOANMOI" localSheetId="3" hidden="1">{"'Sheet1'!$L$16"}</definedName>
    <definedName name="NUOCHKHOANMOI" hidden="1">{"'Sheet1'!$L$16"}</definedName>
    <definedName name="nuoùc" localSheetId="15" hidden="1">{"'Sheet1'!$L$16"}</definedName>
    <definedName name="nuoùc" localSheetId="12" hidden="1">{"'Sheet1'!$L$16"}</definedName>
    <definedName name="nuoùc" localSheetId="13" hidden="1">{"'Sheet1'!$L$16"}</definedName>
    <definedName name="nuoùc" localSheetId="14" hidden="1">{"'Sheet1'!$L$16"}</definedName>
    <definedName name="nuoùc" localSheetId="2" hidden="1">{"'Sheet1'!$L$16"}</definedName>
    <definedName name="nuoùc" hidden="1">{"'Sheet1'!$L$16"}</definedName>
    <definedName name="ng" localSheetId="15" hidden="1">{"'Sheet1'!$L$16"}</definedName>
    <definedName name="ng" localSheetId="12" hidden="1">{"'Sheet1'!$L$16"}</definedName>
    <definedName name="ng" localSheetId="13" hidden="1">{"'Sheet1'!$L$16"}</definedName>
    <definedName name="ng" localSheetId="14" hidden="1">{"'Sheet1'!$L$16"}</definedName>
    <definedName name="ng" localSheetId="2" hidden="1">{"'Sheet1'!$L$16"}</definedName>
    <definedName name="ng" hidden="1">{"'Sheet1'!$L$16"}</definedName>
    <definedName name="ngfhg" localSheetId="1" hidden="1">#REF!</definedName>
    <definedName name="ngfhg" localSheetId="7" hidden="1">#REF!</definedName>
    <definedName name="ngfhg" localSheetId="2" hidden="1">#REF!</definedName>
    <definedName name="ngfhg" localSheetId="4" hidden="1">#REF!</definedName>
    <definedName name="ngfhg" localSheetId="3" hidden="1">#REF!</definedName>
    <definedName name="ngfhg" hidden="1">#REF!</definedName>
    <definedName name="nghgh" localSheetId="15" hidden="1">{"'Sheet1'!$L$16"}</definedName>
    <definedName name="nghgh" localSheetId="12" hidden="1">{"'Sheet1'!$L$16"}</definedName>
    <definedName name="nghgh" localSheetId="13" hidden="1">{"'Sheet1'!$L$16"}</definedName>
    <definedName name="nghgh" localSheetId="14" hidden="1">{"'Sheet1'!$L$16"}</definedName>
    <definedName name="nghgh" localSheetId="2" hidden="1">{"'Sheet1'!$L$16"}</definedName>
    <definedName name="nghgh" hidden="1">{"'Sheet1'!$L$16"}</definedName>
    <definedName name="ngu" localSheetId="15" hidden="1">{"'Sheet1'!$L$16"}</definedName>
    <definedName name="ngu" localSheetId="12" hidden="1">{"'Sheet1'!$L$16"}</definedName>
    <definedName name="ngu" localSheetId="13" hidden="1">{"'Sheet1'!$L$16"}</definedName>
    <definedName name="ngu" localSheetId="14" hidden="1">{"'Sheet1'!$L$16"}</definedName>
    <definedName name="ngu" localSheetId="2" hidden="1">{"'Sheet1'!$L$16"}</definedName>
    <definedName name="ngu" hidden="1">{"'Sheet1'!$L$16"}</definedName>
    <definedName name="NguyenDiep" localSheetId="15" hidden="1">{"'Sheet1'!$L$16"}</definedName>
    <definedName name="NguyenDiep" localSheetId="12" hidden="1">{"'Sheet1'!$L$16"}</definedName>
    <definedName name="NguyenDiep" localSheetId="13" hidden="1">{"'Sheet1'!$L$16"}</definedName>
    <definedName name="NguyenDiep" localSheetId="14" hidden="1">{"'Sheet1'!$L$16"}</definedName>
    <definedName name="NguyenDiep" localSheetId="2" hidden="1">{"'Sheet1'!$L$16"}</definedName>
    <definedName name="NguyenDiep" localSheetId="3" hidden="1">{"'Sheet1'!$L$16"}</definedName>
    <definedName name="NguyenDiep" hidden="1">{"'Sheet1'!$L$16"}</definedName>
    <definedName name="nguyennha" localSheetId="15" hidden="1">{"'Sheet1'!$L$16"}</definedName>
    <definedName name="nguyennha" localSheetId="12" hidden="1">{"'Sheet1'!$L$16"}</definedName>
    <definedName name="nguyennha" localSheetId="13" hidden="1">{"'Sheet1'!$L$16"}</definedName>
    <definedName name="nguyennha" localSheetId="14" hidden="1">{"'Sheet1'!$L$16"}</definedName>
    <definedName name="nguyennha" localSheetId="2" hidden="1">{"'Sheet1'!$L$16"}</definedName>
    <definedName name="nguyennha" hidden="1">{"'Sheet1'!$L$16"}</definedName>
    <definedName name="NHAÂN_COÂNG" localSheetId="1">BTRAM</definedName>
    <definedName name="NHAÂN_COÂNG" localSheetId="7">BTRAM</definedName>
    <definedName name="NHAÂN_COÂNG" localSheetId="2">BTRAM</definedName>
    <definedName name="NHAÂN_COÂNG" localSheetId="4">BTRAM</definedName>
    <definedName name="NHAÂN_COÂNG">BTRAM</definedName>
    <definedName name="nham" localSheetId="2" hidden="1">{0,#VALUE!,0,0;0,#VALUE!,0,#VALUE!;0,0,0,0;#NULL!,0,0,0;0,0,TRUE,0;0,#N/A,FALSE,0;0,#N/A,FALSE,0}</definedName>
    <definedName name="nham" localSheetId="3" hidden="1">{0,#VALUE!,0,0;0,#VALUE!,0,#VALUE!;0,0,0,0;#NULL!,0,0,0;0,0,TRUE,0;0,#N/A,FALSE,0;0,#N/A,FALSE,0}</definedName>
    <definedName name="nham" hidden="1">{0,#VALUE!,0,0;0,#VALUE!,0,#VALUE!;0,0,0,0;#NULL!,0,0,0;0,0,TRUE,0;0,#N/A,FALSE,0;0,#N/A,FALSE,0}</definedName>
    <definedName name="NHANCONG">#REF!</definedName>
    <definedName name="nhanuoc" localSheetId="15" hidden="1">{"'Sheet1'!$L$16"}</definedName>
    <definedName name="nhanuoc" localSheetId="12" hidden="1">{"'Sheet1'!$L$16"}</definedName>
    <definedName name="nhanuoc" localSheetId="13" hidden="1">{"'Sheet1'!$L$16"}</definedName>
    <definedName name="nhanuoc" localSheetId="14" hidden="1">{"'Sheet1'!$L$16"}</definedName>
    <definedName name="nhanuoc" localSheetId="2" hidden="1">{"'Sheet1'!$L$16"}</definedName>
    <definedName name="nhanuoc" hidden="1">{"'Sheet1'!$L$16"}</definedName>
    <definedName name="NHANH2_CG4" localSheetId="15" hidden="1">{"'Sheet1'!$L$16"}</definedName>
    <definedName name="NHANH2_CG4" localSheetId="12" hidden="1">{"'Sheet1'!$L$16"}</definedName>
    <definedName name="NHANH2_CG4" localSheetId="13" hidden="1">{"'Sheet1'!$L$16"}</definedName>
    <definedName name="NHANH2_CG4" localSheetId="14" hidden="1">{"'Sheet1'!$L$16"}</definedName>
    <definedName name="NHANH2_CG4" localSheetId="2" hidden="1">{"'Sheet1'!$L$16"}</definedName>
    <definedName name="NHANH2_CG4" hidden="1">{"'Sheet1'!$L$16"}</definedName>
    <definedName name="NHAP5P" localSheetId="15" hidden="1">{"'Sheet1'!$L$16"}</definedName>
    <definedName name="NHAP5P" localSheetId="12" hidden="1">{"'Sheet1'!$L$16"}</definedName>
    <definedName name="NHAP5P" localSheetId="13" hidden="1">{"'Sheet1'!$L$16"}</definedName>
    <definedName name="NHAP5P" localSheetId="14" hidden="1">{"'Sheet1'!$L$16"}</definedName>
    <definedName name="NHAP5P" localSheetId="2" hidden="1">{"'Sheet1'!$L$16"}</definedName>
    <definedName name="NHAP5P" hidden="1">{"'Sheet1'!$L$16"}</definedName>
    <definedName name="nharac" localSheetId="2" hidden="1">{#N/A,#N/A,FALSE,"Chi tiÆt"}</definedName>
    <definedName name="nharac" localSheetId="3" hidden="1">{#N/A,#N/A,FALSE,"Chi tiÆt"}</definedName>
    <definedName name="nharac" hidden="1">{#N/A,#N/A,FALSE,"Chi tiÆt"}</definedName>
    <definedName name="Nhiem" localSheetId="15" hidden="1">{"'Sheet1'!$L$16"}</definedName>
    <definedName name="Nhiem" localSheetId="12" hidden="1">{"'Sheet1'!$L$16"}</definedName>
    <definedName name="Nhiem" localSheetId="13" hidden="1">{"'Sheet1'!$L$16"}</definedName>
    <definedName name="Nhiem" localSheetId="14" hidden="1">{"'Sheet1'!$L$16"}</definedName>
    <definedName name="Nhiem" localSheetId="2" hidden="1">{"'Sheet1'!$L$16"}</definedName>
    <definedName name="Nhiem" localSheetId="3" hidden="1">{"'Sheet1'!$L$16"}</definedName>
    <definedName name="Nhiem" hidden="1">{"'Sheet1'!$L$16"}</definedName>
    <definedName name="nhjyeru" localSheetId="15" hidden="1">{"'Sheet1'!$L$16"}</definedName>
    <definedName name="nhjyeru" localSheetId="12" hidden="1">{"'Sheet1'!$L$16"}</definedName>
    <definedName name="nhjyeru" localSheetId="13" hidden="1">{"'Sheet1'!$L$16"}</definedName>
    <definedName name="nhjyeru" localSheetId="14" hidden="1">{"'Sheet1'!$L$16"}</definedName>
    <definedName name="nhjyeru" localSheetId="2" hidden="1">{"'Sheet1'!$L$16"}</definedName>
    <definedName name="nhjyeru" hidden="1">{"'Sheet1'!$L$16"}</definedName>
    <definedName name="nhug" localSheetId="15" hidden="1">{"một";"hai";"ba";"bốn";"năm";"sáu";"bảy";"tám";"chín";"mười";"mươi";"mốt";"lăm";"trăm";"nghìn";"triệu";"tỷ";"lẻ";"không trăm";"Bằng chử : "}</definedName>
    <definedName name="nhug" localSheetId="12" hidden="1">{"một";"hai";"ba";"bốn";"năm";"sáu";"bảy";"tám";"chín";"mười";"mươi";"mốt";"lăm";"trăm";"nghìn";"triệu";"tỷ";"lẻ";"không trăm";"Bằng chử : "}</definedName>
    <definedName name="nhug" localSheetId="13" hidden="1">{"một";"hai";"ba";"bốn";"năm";"sáu";"bảy";"tám";"chín";"mười";"mươi";"mốt";"lăm";"trăm";"nghìn";"triệu";"tỷ";"lẻ";"không trăm";"Bằng chử : "}</definedName>
    <definedName name="nhug" localSheetId="14" hidden="1">{"một";"hai";"ba";"bốn";"năm";"sáu";"bảy";"tám";"chín";"mười";"mươi";"mốt";"lăm";"trăm";"nghìn";"triệu";"tỷ";"lẻ";"không trăm";"Bằng chử : "}</definedName>
    <definedName name="nhug" localSheetId="2" hidden="1">{"một";"hai";"ba";"bốn";"năm";"sáu";"bảy";"tám";"chín";"mười";"mươi";"mốt";"lăm";"trăm";"nghìn";"triệu";"tỷ";"lẻ";"không trăm";"Bằng chử : "}</definedName>
    <definedName name="nhug" localSheetId="3" hidden="1">{"một";"hai";"ba";"bốn";"năm";"sáu";"bảy";"tám";"chín";"mười";"mươi";"mốt";"lăm";"trăm";"nghìn";"triệu";"tỷ";"lẻ";"không trăm";"Bằng chử : "}</definedName>
    <definedName name="nhug" hidden="1">{"một";"hai";"ba";"bốn";"năm";"sáu";"bảy";"tám";"chín";"mười";"mươi";"mốt";"lăm";"trăm";"nghìn";"triệu";"tỷ";"lẻ";"không trăm";"Bằng chử : "}</definedName>
    <definedName name="NHUNG" localSheetId="15" hidden="1">zIsDgiaCTiet_Gia.VTu*2+3</definedName>
    <definedName name="NHUNG" localSheetId="12" hidden="1">zIsDgiaCTiet_Gia.VTu*2+3</definedName>
    <definedName name="NHUNG" localSheetId="13" hidden="1">zIsDgiaCTiet_Gia.VTu*2+3</definedName>
    <definedName name="NHUNG" localSheetId="14" hidden="1">[0]!zIsDgiaCTiet_Gia.VTu*2+3</definedName>
    <definedName name="NHUNG" localSheetId="2" hidden="1">zIsDgiaCTiet_Gia.VTu*2+3</definedName>
    <definedName name="NHUNG" localSheetId="3" hidden="1">zIsDgiaCTiet_Gia.VTu*2+3</definedName>
    <definedName name="NHUNG" hidden="1">zIsDgiaCTiet_Gia.VTu*2+3</definedName>
    <definedName name="o" localSheetId="15" hidden="1">{"'Sheet1'!$L$16"}</definedName>
    <definedName name="o" localSheetId="12" hidden="1">{"'Sheet1'!$L$16"}</definedName>
    <definedName name="o" localSheetId="13" hidden="1">{"'Sheet1'!$L$16"}</definedName>
    <definedName name="o" localSheetId="14" hidden="1">{"'Sheet1'!$L$16"}</definedName>
    <definedName name="o" localSheetId="2" hidden="1">{"'Sheet1'!$L$16"}</definedName>
    <definedName name="o" localSheetId="3" hidden="1">{"'Sheet1'!$L$16"}</definedName>
    <definedName name="o" hidden="1">{"'Sheet1'!$L$16"}</definedName>
    <definedName name="oa" localSheetId="1" hidden="1">#REF!</definedName>
    <definedName name="oa" localSheetId="7" hidden="1">#REF!</definedName>
    <definedName name="oa" localSheetId="2" hidden="1">#REF!</definedName>
    <definedName name="oa" localSheetId="4" hidden="1">#REF!</definedName>
    <definedName name="oa" localSheetId="3" hidden="1">#REF!</definedName>
    <definedName name="oa" hidden="1">#REF!</definedName>
    <definedName name="õadfgdfgdf" localSheetId="15" hidden="1">{"'Sheet1'!$L$16"}</definedName>
    <definedName name="õadfgdfgdf" localSheetId="12" hidden="1">{"'Sheet1'!$L$16"}</definedName>
    <definedName name="õadfgdfgdf" localSheetId="13" hidden="1">{"'Sheet1'!$L$16"}</definedName>
    <definedName name="õadfgdfgdf" localSheetId="14" hidden="1">{"'Sheet1'!$L$16"}</definedName>
    <definedName name="õadfgdfgdf" localSheetId="2" hidden="1">{"'Sheet1'!$L$16"}</definedName>
    <definedName name="õadfgdfgdf" hidden="1">{"'Sheet1'!$L$16"}</definedName>
    <definedName name="oanh" localSheetId="15" hidden="1">{"'Sheet1'!$L$16"}</definedName>
    <definedName name="oanh" localSheetId="12" hidden="1">{"'Sheet1'!$L$16"}</definedName>
    <definedName name="oanh" localSheetId="13" hidden="1">{"'Sheet1'!$L$16"}</definedName>
    <definedName name="oanh" localSheetId="14" hidden="1">{"'Sheet1'!$L$16"}</definedName>
    <definedName name="oanh" localSheetId="2" hidden="1">{"'Sheet1'!$L$16"}</definedName>
    <definedName name="oanh" localSheetId="3" hidden="1">{"'Sheet1'!$L$16"}</definedName>
    <definedName name="oanh" hidden="1">{"'Sheet1'!$L$16"}</definedName>
    <definedName name="OC" localSheetId="15" hidden="1">{"'Sheet1'!$L$16"}</definedName>
    <definedName name="OC" localSheetId="12" hidden="1">{"'Sheet1'!$L$16"}</definedName>
    <definedName name="OC" localSheetId="13" hidden="1">{"'Sheet1'!$L$16"}</definedName>
    <definedName name="OC" localSheetId="14" hidden="1">{"'Sheet1'!$L$16"}</definedName>
    <definedName name="OC" localSheetId="2" hidden="1">{"'Sheet1'!$L$16"}</definedName>
    <definedName name="OC" localSheetId="3" hidden="1">{"'Sheet1'!$L$16"}</definedName>
    <definedName name="OC" hidden="1">{"'Sheet1'!$L$16"}</definedName>
    <definedName name="office" localSheetId="15" hidden="1">{"'Sheet1'!$L$16"}</definedName>
    <definedName name="office" localSheetId="12" hidden="1">{"'Sheet1'!$L$16"}</definedName>
    <definedName name="office" localSheetId="13" hidden="1">{"'Sheet1'!$L$16"}</definedName>
    <definedName name="office" localSheetId="14" hidden="1">{"'Sheet1'!$L$16"}</definedName>
    <definedName name="office" localSheetId="2" hidden="1">{"'Sheet1'!$L$16"}</definedName>
    <definedName name="office" hidden="1">{"'Sheet1'!$L$16"}</definedName>
    <definedName name="oi" localSheetId="15" hidden="1">{0}</definedName>
    <definedName name="oi" localSheetId="12" hidden="1">{0}</definedName>
    <definedName name="oi" localSheetId="13" hidden="1">{0}</definedName>
    <definedName name="oi" localSheetId="14" hidden="1">{0}</definedName>
    <definedName name="oi" localSheetId="2" hidden="1">{0}</definedName>
    <definedName name="oi" hidden="1">{0}</definedName>
    <definedName name="OIJYED" localSheetId="15" hidden="1">{"'Sheet1'!$L$16"}</definedName>
    <definedName name="OIJYED" localSheetId="12" hidden="1">{"'Sheet1'!$L$16"}</definedName>
    <definedName name="OIJYED" localSheetId="13" hidden="1">{"'Sheet1'!$L$16"}</definedName>
    <definedName name="OIJYED" localSheetId="14" hidden="1">{"'Sheet1'!$L$16"}</definedName>
    <definedName name="OIJYED" localSheetId="2" hidden="1">{"'Sheet1'!$L$16"}</definedName>
    <definedName name="OIJYED" hidden="1">{"'Sheet1'!$L$16"}</definedName>
    <definedName name="oiuy" hidden="1">{#N/A,#N/A,FALSE,"Chi tiÆt"}</definedName>
    <definedName name="okay" localSheetId="2" hidden="1">{#N/A,#N/A,FALSE,"mgtsum.XLS";#N/A,#N/A,FALSE,"CAPONE";#N/A,#N/A,FALSE,"CAPTWO";#N/A,#N/A,FALSE,"CAPTHREE"}</definedName>
    <definedName name="okay" localSheetId="3" hidden="1">{#N/A,#N/A,FALSE,"mgtsum.XLS";#N/A,#N/A,FALSE,"CAPONE";#N/A,#N/A,FALSE,"CAPTWO";#N/A,#N/A,FALSE,"CAPTHREE"}</definedName>
    <definedName name="okay" hidden="1">{#N/A,#N/A,FALSE,"mgtsum.XLS";#N/A,#N/A,FALSE,"CAPONE";#N/A,#N/A,FALSE,"CAPTWO";#N/A,#N/A,FALSE,"CAPTHREE"}</definedName>
    <definedName name="old" localSheetId="15" hidden="1">{"'ELEC'!$A$2:$H$216","'ELEC'!$C$2:$D$2"}</definedName>
    <definedName name="old" localSheetId="12" hidden="1">{"'ELEC'!$A$2:$H$216","'ELEC'!$C$2:$D$2"}</definedName>
    <definedName name="old" localSheetId="13" hidden="1">{"'ELEC'!$A$2:$H$216","'ELEC'!$C$2:$D$2"}</definedName>
    <definedName name="old" localSheetId="14" hidden="1">{"'ELEC'!$A$2:$H$216","'ELEC'!$C$2:$D$2"}</definedName>
    <definedName name="old" localSheetId="2" hidden="1">{"'ELEC'!$A$2:$H$216","'ELEC'!$C$2:$D$2"}</definedName>
    <definedName name="old" localSheetId="3" hidden="1">{"'ELEC'!$A$2:$H$216","'ELEC'!$C$2:$D$2"}</definedName>
    <definedName name="old" hidden="1">{"'ELEC'!$A$2:$H$216","'ELEC'!$C$2:$D$2"}</definedName>
    <definedName name="OO" localSheetId="1" hidden="1">#REF!</definedName>
    <definedName name="OO" localSheetId="7" hidden="1">#REF!</definedName>
    <definedName name="OO" localSheetId="2" hidden="1">#REF!</definedName>
    <definedName name="OO" localSheetId="4" hidden="1">#REF!</definedName>
    <definedName name="OO" localSheetId="3" hidden="1">#REF!</definedName>
    <definedName name="OO" hidden="1">#REF!</definedName>
    <definedName name="opiuy" localSheetId="15" hidden="1">{"'Sheet1'!$L$16"}</definedName>
    <definedName name="opiuy" localSheetId="12" hidden="1">{"'Sheet1'!$L$16"}</definedName>
    <definedName name="opiuy" localSheetId="13" hidden="1">{"'Sheet1'!$L$16"}</definedName>
    <definedName name="opiuy" localSheetId="14" hidden="1">{"'Sheet1'!$L$16"}</definedName>
    <definedName name="opiuy" localSheetId="2" hidden="1">{"'Sheet1'!$L$16"}</definedName>
    <definedName name="opiuy" hidden="1">{"'Sheet1'!$L$16"}</definedName>
    <definedName name="order2" hidden="1">0</definedName>
    <definedName name="OrderTable" localSheetId="1" hidden="1">#REF!</definedName>
    <definedName name="OrderTable" localSheetId="7" hidden="1">#REF!</definedName>
    <definedName name="OrderTable" localSheetId="2" hidden="1">#REF!</definedName>
    <definedName name="OrderTable" localSheetId="4" hidden="1">#REF!</definedName>
    <definedName name="OrderTable" localSheetId="3" hidden="1">#REF!</definedName>
    <definedName name="OrderTable" hidden="1">#REF!</definedName>
    <definedName name="ôclsaclnmc" localSheetId="15" hidden="1">{"'Sheet1'!$L$16"}</definedName>
    <definedName name="ôclsaclnmc" localSheetId="12" hidden="1">{"'Sheet1'!$L$16"}</definedName>
    <definedName name="ôclsaclnmc" localSheetId="13" hidden="1">{"'Sheet1'!$L$16"}</definedName>
    <definedName name="ôclsaclnmc" localSheetId="14" hidden="1">{"'Sheet1'!$L$16"}</definedName>
    <definedName name="ôclsaclnmc" localSheetId="2" hidden="1">{"'Sheet1'!$L$16"}</definedName>
    <definedName name="ôclsaclnmc" hidden="1">{"'Sheet1'!$L$16"}</definedName>
    <definedName name="ｐｐｐｐ" localSheetId="15" hidden="1">{"'Sheet1'!$L$16"}</definedName>
    <definedName name="ｐｐｐｐ" localSheetId="12" hidden="1">{"'Sheet1'!$L$16"}</definedName>
    <definedName name="ｐｐｐｐ" localSheetId="13" hidden="1">{"'Sheet1'!$L$16"}</definedName>
    <definedName name="ｐｐｐｐ" localSheetId="14" hidden="1">{"'Sheet1'!$L$16"}</definedName>
    <definedName name="ｐｐｐｐ" localSheetId="2" hidden="1">{"'Sheet1'!$L$16"}</definedName>
    <definedName name="ｐｐｐｐ" localSheetId="3" hidden="1">{"'Sheet1'!$L$16"}</definedName>
    <definedName name="ｐｐｐｐ" hidden="1">{"'Sheet1'!$L$16"}</definedName>
    <definedName name="p" localSheetId="15" hidden="1">{"'Sheet1'!$L$16"}</definedName>
    <definedName name="p" localSheetId="12" hidden="1">{"'Sheet1'!$L$16"}</definedName>
    <definedName name="p" localSheetId="13" hidden="1">{"'Sheet1'!$L$16"}</definedName>
    <definedName name="p" localSheetId="14" hidden="1">{"'Sheet1'!$L$16"}</definedName>
    <definedName name="p" localSheetId="2" hidden="1">{"'Sheet1'!$L$16"}</definedName>
    <definedName name="p" localSheetId="3" hidden="1">{"'Sheet1'!$L$16"}</definedName>
    <definedName name="p" hidden="1">{"'Sheet1'!$L$16"}</definedName>
    <definedName name="PA3" localSheetId="15" hidden="1">{"'Sheet1'!$L$16"}</definedName>
    <definedName name="PA3" localSheetId="12" hidden="1">{"'Sheet1'!$L$16"}</definedName>
    <definedName name="PA3" localSheetId="13" hidden="1">{"'Sheet1'!$L$16"}</definedName>
    <definedName name="PA3" localSheetId="14" hidden="1">{"'Sheet1'!$L$16"}</definedName>
    <definedName name="PA3" localSheetId="2" hidden="1">{"'Sheet1'!$L$16"}</definedName>
    <definedName name="PA3" hidden="1">{"'Sheet1'!$L$16"}</definedName>
    <definedName name="PAIII_" localSheetId="15" hidden="1">{"'Sheet1'!$L$16"}</definedName>
    <definedName name="PAIII_" localSheetId="12" hidden="1">{"'Sheet1'!$L$16"}</definedName>
    <definedName name="PAIII_" localSheetId="13" hidden="1">{"'Sheet1'!$L$16"}</definedName>
    <definedName name="PAIII_" localSheetId="14" hidden="1">{"'Sheet1'!$L$16"}</definedName>
    <definedName name="PAIII_" localSheetId="2" hidden="1">{"'Sheet1'!$L$16"}</definedName>
    <definedName name="PAIII_" localSheetId="3" hidden="1">{"'Sheet1'!$L$16"}</definedName>
    <definedName name="PAIII_" hidden="1">{"'Sheet1'!$L$16"}</definedName>
    <definedName name="pẻgtmaegnahr" localSheetId="15" hidden="1">{"'Sheet1'!$L$16"}</definedName>
    <definedName name="pẻgtmaegnahr" localSheetId="12" hidden="1">{"'Sheet1'!$L$16"}</definedName>
    <definedName name="pẻgtmaegnahr" localSheetId="13" hidden="1">{"'Sheet1'!$L$16"}</definedName>
    <definedName name="pẻgtmaegnahr" localSheetId="14" hidden="1">{"'Sheet1'!$L$16"}</definedName>
    <definedName name="pẻgtmaegnahr" localSheetId="2" hidden="1">{"'Sheet1'!$L$16"}</definedName>
    <definedName name="pẻgtmaegnahr" hidden="1">{"'Sheet1'!$L$16"}</definedName>
    <definedName name="PGV" localSheetId="1" hidden="1">#REF!</definedName>
    <definedName name="PGV" localSheetId="7" hidden="1">#REF!</definedName>
    <definedName name="PGV" localSheetId="2" hidden="1">#REF!</definedName>
    <definedName name="PGV" localSheetId="4" hidden="1">#REF!</definedName>
    <definedName name="PGV" localSheetId="3" hidden="1">#REF!</definedName>
    <definedName name="PGV" hidden="1">#REF!</definedName>
    <definedName name="Pipe" localSheetId="2" hidden="1">{#N/A,#N/A,FALSE,"CCTV"}</definedName>
    <definedName name="Pipe" localSheetId="3" hidden="1">{#N/A,#N/A,FALSE,"CCTV"}</definedName>
    <definedName name="Pipe" hidden="1">{#N/A,#N/A,FALSE,"CCTV"}</definedName>
    <definedName name="PL" localSheetId="15" hidden="1">{"'Sheet1'!$L$16"}</definedName>
    <definedName name="PL" localSheetId="12" hidden="1">{"'Sheet1'!$L$16"}</definedName>
    <definedName name="PL" localSheetId="13" hidden="1">{"'Sheet1'!$L$16"}</definedName>
    <definedName name="PL" localSheetId="14" hidden="1">{"'Sheet1'!$L$16"}</definedName>
    <definedName name="PL" localSheetId="2" hidden="1">{"'Sheet1'!$L$16"}</definedName>
    <definedName name="PL" hidden="1">{"'Sheet1'!$L$16"}</definedName>
    <definedName name="PlucBcaoTD" localSheetId="15" hidden="1">{"'Sheet1'!$L$16"}</definedName>
    <definedName name="PlucBcaoTD" localSheetId="12" hidden="1">{"'Sheet1'!$L$16"}</definedName>
    <definedName name="PlucBcaoTD" localSheetId="13" hidden="1">{"'Sheet1'!$L$16"}</definedName>
    <definedName name="PlucBcaoTD" localSheetId="14" hidden="1">{"'Sheet1'!$L$16"}</definedName>
    <definedName name="PlucBcaoTD" localSheetId="2" hidden="1">{"'Sheet1'!$L$16"}</definedName>
    <definedName name="PlucBcaoTD" hidden="1">{"'Sheet1'!$L$16"}</definedName>
    <definedName name="PMS" localSheetId="15" hidden="1">{"'Sheet1'!$L$16"}</definedName>
    <definedName name="PMS" localSheetId="12" hidden="1">{"'Sheet1'!$L$16"}</definedName>
    <definedName name="PMS" localSheetId="13" hidden="1">{"'Sheet1'!$L$16"}</definedName>
    <definedName name="PMS" localSheetId="14" hidden="1">{"'Sheet1'!$L$16"}</definedName>
    <definedName name="PMS" localSheetId="2" hidden="1">{"'Sheet1'!$L$16"}</definedName>
    <definedName name="PMS" localSheetId="3" hidden="1">{"'Sheet1'!$L$16"}</definedName>
    <definedName name="PMS" hidden="1">{"'Sheet1'!$L$16"}</definedName>
    <definedName name="po" localSheetId="15" hidden="1">{"'Sheet1'!$L$16"}</definedName>
    <definedName name="po" localSheetId="12" hidden="1">{"'Sheet1'!$L$16"}</definedName>
    <definedName name="po" localSheetId="13" hidden="1">{"'Sheet1'!$L$16"}</definedName>
    <definedName name="po" localSheetId="14" hidden="1">{"'Sheet1'!$L$16"}</definedName>
    <definedName name="po" localSheetId="2" hidden="1">{"'Sheet1'!$L$16"}</definedName>
    <definedName name="po" hidden="1">{"'Sheet1'!$L$16"}</definedName>
    <definedName name="pope" localSheetId="15" hidden="1">{"'Sheet1'!$L$16"}</definedName>
    <definedName name="pope" localSheetId="12" hidden="1">{"'Sheet1'!$L$16"}</definedName>
    <definedName name="pope" localSheetId="13" hidden="1">{"'Sheet1'!$L$16"}</definedName>
    <definedName name="pope" localSheetId="14" hidden="1">{"'Sheet1'!$L$16"}</definedName>
    <definedName name="pope" localSheetId="2" hidden="1">{"'Sheet1'!$L$16"}</definedName>
    <definedName name="pope" hidden="1">{"'Sheet1'!$L$16"}</definedName>
    <definedName name="Port1" localSheetId="2" hidden="1">{#N/A,#N/A,FALSE,"特殊室（ＢＱ表）"}</definedName>
    <definedName name="Port1" localSheetId="3" hidden="1">{#N/A,#N/A,FALSE,"特殊室（ＢＱ表）"}</definedName>
    <definedName name="Port1" hidden="1">{#N/A,#N/A,FALSE,"特殊室（ＢＱ表）"}</definedName>
    <definedName name="port11" localSheetId="2" hidden="1">{#N/A,#N/A,FALSE,"特殊室（ＢＱ表）"}</definedName>
    <definedName name="port11" localSheetId="3" hidden="1">{#N/A,#N/A,FALSE,"特殊室（ＢＱ表）"}</definedName>
    <definedName name="port11" hidden="1">{#N/A,#N/A,FALSE,"特殊室（ＢＱ表）"}</definedName>
    <definedName name="pp" localSheetId="2" hidden="1">{#N/A,#N/A,FALSE,"OUTPUT SHEET "}</definedName>
    <definedName name="pp" localSheetId="3" hidden="1">{#N/A,#N/A,FALSE,"CCTV"}</definedName>
    <definedName name="pp" hidden="1">{#N/A,#N/A,FALSE,"OUTPUT SHEET "}</definedName>
    <definedName name="ppp" localSheetId="1" hidden="1">#REF!</definedName>
    <definedName name="ppp" localSheetId="7" hidden="1">#REF!</definedName>
    <definedName name="ppp" localSheetId="2" hidden="1">#REF!</definedName>
    <definedName name="ppp" localSheetId="4" hidden="1">#REF!</definedName>
    <definedName name="ppp" localSheetId="3" hidden="1">#REF!</definedName>
    <definedName name="ppp" hidden="1">#REF!</definedName>
    <definedName name="PPPP" localSheetId="15" hidden="1">{"'Sheet1'!$L$16"}</definedName>
    <definedName name="PPPP" localSheetId="12" hidden="1">{"'Sheet1'!$L$16"}</definedName>
    <definedName name="PPPP" localSheetId="13" hidden="1">{"'Sheet1'!$L$16"}</definedName>
    <definedName name="PPPP" localSheetId="14" hidden="1">{"'Sheet1'!$L$16"}</definedName>
    <definedName name="PPPP" localSheetId="2" hidden="1">{"'Sheet1'!$L$16"}</definedName>
    <definedName name="PPPP" localSheetId="3" hidden="1">{"'Sheet1'!$L$16"}</definedName>
    <definedName name="PPPP" hidden="1">{"'Sheet1'!$L$16"}</definedName>
    <definedName name="_xlnm.Print_Area" localSheetId="1">'1. ELEC (2)'!$A$1:$V$2375</definedName>
    <definedName name="_xlnm.Print_Area" localSheetId="15">'10.ELEVATOR'!$A$1:$V$28</definedName>
    <definedName name="_xlnm.Print_Area" localSheetId="8">'2. ELV'!$A$1:$V$541</definedName>
    <definedName name="_xlnm.Print_Area" localSheetId="9">'3. AIR COMPRESSOR'!$A$1:$V$178</definedName>
    <definedName name="_xlnm.Print_Area" localSheetId="10">'4.VENTILATION'!$A$1:$V$319</definedName>
    <definedName name="_xlnm.Print_Area" localSheetId="11">'5. AC SYSTEM'!$A$1:$V$207</definedName>
    <definedName name="_xlnm.Print_Area" localSheetId="12">'6. PLUMBING'!$A$1:$V$323</definedName>
    <definedName name="_xlnm.Print_Area" localSheetId="13">'8. CIVIL'!$A$1:$V$50</definedName>
    <definedName name="_xlnm.Print_Area" localSheetId="14">'9. Equipment kitchen'!$A$1:$V$48</definedName>
    <definedName name="_xlnm.Print_Area" localSheetId="7">'BBNT DOT 2'!$A$1:$O$2401</definedName>
    <definedName name="_xlnm.Print_Area" localSheetId="0">'BID FORMAT'!$C$1:$I$438</definedName>
    <definedName name="_xlnm.Print_Area" localSheetId="4">'GT TTHT CV DOT 2'!$A$1:$Z$2382</definedName>
    <definedName name="_xlnm.Print_Area" localSheetId="6">'KL TTHT CV DOT 2'!$A$1:$R$2381</definedName>
    <definedName name="_xlnm.Print_Area" localSheetId="5">SUMMARY!$A$1:$I$45</definedName>
    <definedName name="_xlnm.Print_Area" localSheetId="3">'TONG HOP TT'!$A$1:$F$33</definedName>
    <definedName name="_xlnm.Print_Area" hidden="1">#REF!</definedName>
    <definedName name="_xlnm.Print_Titles" localSheetId="1">'1. ELEC (2)'!$14:$14</definedName>
    <definedName name="_xlnm.Print_Titles" localSheetId="15">'10.ELEVATOR'!$14:$15</definedName>
    <definedName name="_xlnm.Print_Titles" localSheetId="8">'2. ELV'!$14:$14</definedName>
    <definedName name="_xlnm.Print_Titles" localSheetId="9">'3. AIR COMPRESSOR'!$14:$14</definedName>
    <definedName name="_xlnm.Print_Titles" localSheetId="10">'4.VENTILATION'!$14:$14</definedName>
    <definedName name="_xlnm.Print_Titles" localSheetId="11">'5. AC SYSTEM'!$14:$14</definedName>
    <definedName name="_xlnm.Print_Titles" localSheetId="12">'6. PLUMBING'!$14:$15</definedName>
    <definedName name="_xlnm.Print_Titles" localSheetId="13">'8. CIVIL'!$14:$15</definedName>
    <definedName name="_xlnm.Print_Titles" localSheetId="14">'9. Equipment kitchen'!$14:$14</definedName>
    <definedName name="_xlnm.Print_Titles" localSheetId="7">'BBNT DOT 2'!$31:$31</definedName>
    <definedName name="_xlnm.Print_Titles" localSheetId="0">'BID FORMAT'!$41:$41</definedName>
    <definedName name="_xlnm.Print_Titles" localSheetId="4">'GT TTHT CV DOT 2'!$11:$11</definedName>
    <definedName name="_xlnm.Print_Titles" localSheetId="6">'KL TTHT CV DOT 2'!$11:$11</definedName>
    <definedName name="_xlnm.Print_Titles" hidden="1">#N/A</definedName>
    <definedName name="ProdForm" localSheetId="1" hidden="1">#REF!</definedName>
    <definedName name="ProdForm" localSheetId="7" hidden="1">#REF!</definedName>
    <definedName name="ProdForm" localSheetId="2" hidden="1">#REF!</definedName>
    <definedName name="ProdForm" localSheetId="4" hidden="1">#REF!</definedName>
    <definedName name="ProdForm" localSheetId="3" hidden="1">#REF!</definedName>
    <definedName name="ProdForm" hidden="1">#REF!</definedName>
    <definedName name="Product" localSheetId="1" hidden="1">#REF!</definedName>
    <definedName name="Product" localSheetId="7" hidden="1">#REF!</definedName>
    <definedName name="Product" localSheetId="2" hidden="1">#REF!</definedName>
    <definedName name="Product" localSheetId="4" hidden="1">#REF!</definedName>
    <definedName name="Product" localSheetId="3" hidden="1">#REF!</definedName>
    <definedName name="Product" hidden="1">#REF!</definedName>
    <definedName name="PRODUCTION" localSheetId="15" hidden="1">{"'Sheet1'!$L$16"}</definedName>
    <definedName name="PRODUCTION" localSheetId="12" hidden="1">{"'Sheet1'!$L$16"}</definedName>
    <definedName name="PRODUCTION" localSheetId="13" hidden="1">{"'Sheet1'!$L$16"}</definedName>
    <definedName name="PRODUCTION" localSheetId="14" hidden="1">{"'Sheet1'!$L$16"}</definedName>
    <definedName name="PRODUCTION" localSheetId="2" hidden="1">{"'Sheet1'!$L$16"}</definedName>
    <definedName name="PRODUCTION" localSheetId="3" hidden="1">{"'Sheet1'!$L$16"}</definedName>
    <definedName name="PRODUCTION" hidden="1">{"'Sheet1'!$L$16"}</definedName>
    <definedName name="pst" localSheetId="15" hidden="1">{"'Sheet1'!$L$16"}</definedName>
    <definedName name="pst" localSheetId="12" hidden="1">{"'Sheet1'!$L$16"}</definedName>
    <definedName name="pst" localSheetId="13" hidden="1">{"'Sheet1'!$L$16"}</definedName>
    <definedName name="pst" localSheetId="14" hidden="1">{"'Sheet1'!$L$16"}</definedName>
    <definedName name="pst" localSheetId="2" hidden="1">{"'Sheet1'!$L$16"}</definedName>
    <definedName name="pst" hidden="1">{"'Sheet1'!$L$16"}</definedName>
    <definedName name="ptich3" localSheetId="15" hidden="1">{"'Sheet1'!$L$16"}</definedName>
    <definedName name="ptich3" localSheetId="12" hidden="1">{"'Sheet1'!$L$16"}</definedName>
    <definedName name="ptich3" localSheetId="13" hidden="1">{"'Sheet1'!$L$16"}</definedName>
    <definedName name="ptich3" localSheetId="14" hidden="1">{"'Sheet1'!$L$16"}</definedName>
    <definedName name="ptich3" localSheetId="2" hidden="1">{"'Sheet1'!$L$16"}</definedName>
    <definedName name="ptich3" localSheetId="3" hidden="1">{"'Sheet1'!$L$16"}</definedName>
    <definedName name="ptich3" hidden="1">{"'Sheet1'!$L$16"}</definedName>
    <definedName name="PtichDTL" localSheetId="1">'1. ELEC (2)'!rate</definedName>
    <definedName name="PtichDTL" localSheetId="8">[0]!rate</definedName>
    <definedName name="PtichDTL" localSheetId="12">[0]!rate</definedName>
    <definedName name="PtichDTL" localSheetId="13">[0]!rate</definedName>
    <definedName name="PtichDTL" localSheetId="14">[0]!rate</definedName>
    <definedName name="PtichDTL" localSheetId="7">'BBNT DOT 2'!rate</definedName>
    <definedName name="PtichDTL" localSheetId="2">Bìa!rate</definedName>
    <definedName name="PtichDTL" localSheetId="4">'GT TTHT CV DOT 2'!rate</definedName>
    <definedName name="PtichDTL" localSheetId="5">[0]!rate</definedName>
    <definedName name="PtichDTL">[0]!rate</definedName>
    <definedName name="PUBLIC" localSheetId="15" hidden="1">{"'Sheet1'!$L$16"}</definedName>
    <definedName name="PUBLIC" localSheetId="12" hidden="1">{"'Sheet1'!$L$16"}</definedName>
    <definedName name="PUBLIC" localSheetId="13" hidden="1">{"'Sheet1'!$L$16"}</definedName>
    <definedName name="PUBLIC" localSheetId="14" hidden="1">{"'Sheet1'!$L$16"}</definedName>
    <definedName name="PUBLIC" localSheetId="2" hidden="1">{"'Sheet1'!$L$16"}</definedName>
    <definedName name="PUBLIC" localSheetId="3" hidden="1">{"'Sheet1'!$L$16"}</definedName>
    <definedName name="PUBLIC" hidden="1">{"'Sheet1'!$L$16"}</definedName>
    <definedName name="PVC" localSheetId="15" hidden="1">{"'Sheet1'!$L$16"}</definedName>
    <definedName name="PVC" localSheetId="12" hidden="1">{"'Sheet1'!$L$16"}</definedName>
    <definedName name="PVC" localSheetId="13" hidden="1">{"'Sheet1'!$L$16"}</definedName>
    <definedName name="PVC" localSheetId="14" hidden="1">{"'Sheet1'!$L$16"}</definedName>
    <definedName name="PVC" localSheetId="2" hidden="1">{"'Sheet1'!$L$16"}</definedName>
    <definedName name="PVC" localSheetId="3" hidden="1">{"'Sheet1'!$L$16"}</definedName>
    <definedName name="PVC" hidden="1">{"'Sheet1'!$L$16"}</definedName>
    <definedName name="ph" localSheetId="15" hidden="1">{"'Sheet1'!$L$16"}</definedName>
    <definedName name="ph" localSheetId="12" hidden="1">{"'Sheet1'!$L$16"}</definedName>
    <definedName name="ph" localSheetId="13" hidden="1">{"'Sheet1'!$L$16"}</definedName>
    <definedName name="ph" localSheetId="14" hidden="1">{"'Sheet1'!$L$16"}</definedName>
    <definedName name="ph" localSheetId="2" hidden="1">{"'Sheet1'!$L$16"}</definedName>
    <definedName name="ph" hidden="1">{"'Sheet1'!$L$16"}</definedName>
    <definedName name="phantich3" localSheetId="15" hidden="1">{"'Sheet1'!$L$16"}</definedName>
    <definedName name="phantich3" localSheetId="12" hidden="1">{"'Sheet1'!$L$16"}</definedName>
    <definedName name="phantich3" localSheetId="13" hidden="1">{"'Sheet1'!$L$16"}</definedName>
    <definedName name="phantich3" localSheetId="14" hidden="1">{"'Sheet1'!$L$16"}</definedName>
    <definedName name="phantich3" localSheetId="2" hidden="1">{"'Sheet1'!$L$16"}</definedName>
    <definedName name="phantich3" localSheetId="3" hidden="1">{"'Sheet1'!$L$16"}</definedName>
    <definedName name="phantich3" hidden="1">{"'Sheet1'!$L$16"}</definedName>
    <definedName name="phong" localSheetId="15" hidden="1">{"'Sheet1'!$L$16"}</definedName>
    <definedName name="phong" localSheetId="12" hidden="1">{"'Sheet1'!$L$16"}</definedName>
    <definedName name="phong" localSheetId="13" hidden="1">{"'Sheet1'!$L$16"}</definedName>
    <definedName name="phong" localSheetId="14" hidden="1">{"'Sheet1'!$L$16"}</definedName>
    <definedName name="phong" localSheetId="2" hidden="1">{"'Sheet1'!$L$16"}</definedName>
    <definedName name="phong" hidden="1">{"'Sheet1'!$L$16"}</definedName>
    <definedName name="phuoc" localSheetId="15" hidden="1">{"'Sheet1'!$L$16"}</definedName>
    <definedName name="phuoc" localSheetId="12" hidden="1">{"'Sheet1'!$L$16"}</definedName>
    <definedName name="phuoc" localSheetId="13" hidden="1">{"'Sheet1'!$L$16"}</definedName>
    <definedName name="phuoc" localSheetId="14" hidden="1">{"'Sheet1'!$L$16"}</definedName>
    <definedName name="phuoc" localSheetId="2" hidden="1">{"'Sheet1'!$L$16"}</definedName>
    <definedName name="phuoc" hidden="1">{"'Sheet1'!$L$16"}</definedName>
    <definedName name="Phuong" localSheetId="15" hidden="1">{"'Sheet1'!$L$16"}</definedName>
    <definedName name="Phuong" localSheetId="12" hidden="1">{"'Sheet1'!$L$16"}</definedName>
    <definedName name="Phuong" localSheetId="13" hidden="1">{"'Sheet1'!$L$16"}</definedName>
    <definedName name="Phuong" localSheetId="14" hidden="1">{"'Sheet1'!$L$16"}</definedName>
    <definedName name="Phuong" localSheetId="2" hidden="1">{"'Sheet1'!$L$16"}</definedName>
    <definedName name="phuong" localSheetId="3" hidden="1">#REF!</definedName>
    <definedName name="Phuong" hidden="1">{"'Sheet1'!$L$16"}</definedName>
    <definedName name="q" localSheetId="15" hidden="1">{"'Sheet1'!$L$16"}</definedName>
    <definedName name="q" localSheetId="12" hidden="1">{"'Sheet1'!$L$16"}</definedName>
    <definedName name="q" localSheetId="13" hidden="1">{"'Sheet1'!$L$16"}</definedName>
    <definedName name="q" localSheetId="14" hidden="1">{"'Sheet1'!$L$16"}</definedName>
    <definedName name="q" localSheetId="2" hidden="1">{"'Sheet1'!$L$16"}</definedName>
    <definedName name="q" localSheetId="3" hidden="1">{"'Sheet1'!$L$16"}</definedName>
    <definedName name="q" hidden="1">{"'Sheet1'!$L$16"}</definedName>
    <definedName name="QA" localSheetId="15" hidden="1">{"'Sheet1'!$L$16"}</definedName>
    <definedName name="QA" localSheetId="12" hidden="1">{"'Sheet1'!$L$16"}</definedName>
    <definedName name="QA" localSheetId="13" hidden="1">{"'Sheet1'!$L$16"}</definedName>
    <definedName name="QA" localSheetId="14" hidden="1">{"'Sheet1'!$L$16"}</definedName>
    <definedName name="QA" localSheetId="2" hidden="1">{"'Sheet1'!$L$16"}</definedName>
    <definedName name="QA" hidden="1">{"'Sheet1'!$L$16"}</definedName>
    <definedName name="QANG" localSheetId="15" hidden="1">{"'Sheet1'!$L$16"}</definedName>
    <definedName name="QANG" localSheetId="12" hidden="1">{"'Sheet1'!$L$16"}</definedName>
    <definedName name="QANG" localSheetId="13" hidden="1">{"'Sheet1'!$L$16"}</definedName>
    <definedName name="QANG" localSheetId="14" hidden="1">{"'Sheet1'!$L$16"}</definedName>
    <definedName name="QANG" localSheetId="2" hidden="1">{"'Sheet1'!$L$16"}</definedName>
    <definedName name="QANG" hidden="1">{"'Sheet1'!$L$16"}</definedName>
    <definedName name="qd10_gt" localSheetId="15" hidden="1">{"'Sheet1'!$L$16"}</definedName>
    <definedName name="qd10_gt" localSheetId="12" hidden="1">{"'Sheet1'!$L$16"}</definedName>
    <definedName name="qd10_gt" localSheetId="13" hidden="1">{"'Sheet1'!$L$16"}</definedName>
    <definedName name="qd10_gt" localSheetId="14" hidden="1">{"'Sheet1'!$L$16"}</definedName>
    <definedName name="qd10_gt" localSheetId="2" hidden="1">{"'Sheet1'!$L$16"}</definedName>
    <definedName name="qd10_gt" localSheetId="3" hidden="1">{"'Sheet1'!$L$16"}</definedName>
    <definedName name="qd10_gt" hidden="1">{"'Sheet1'!$L$16"}</definedName>
    <definedName name="qd10_gt1" localSheetId="15" hidden="1">{"'Sheet1'!$L$16"}</definedName>
    <definedName name="qd10_gt1" localSheetId="12" hidden="1">{"'Sheet1'!$L$16"}</definedName>
    <definedName name="qd10_gt1" localSheetId="13" hidden="1">{"'Sheet1'!$L$16"}</definedName>
    <definedName name="qd10_gt1" localSheetId="14" hidden="1">{"'Sheet1'!$L$16"}</definedName>
    <definedName name="qd10_gt1" localSheetId="2" hidden="1">{"'Sheet1'!$L$16"}</definedName>
    <definedName name="qd10_gt1" hidden="1">{"'Sheet1'!$L$16"}</definedName>
    <definedName name="qdqdwd" localSheetId="15" hidden="1">{"'Sheet1'!$L$16"}</definedName>
    <definedName name="qdqdwd" localSheetId="12" hidden="1">{"'Sheet1'!$L$16"}</definedName>
    <definedName name="qdqdwd" localSheetId="13" hidden="1">{"'Sheet1'!$L$16"}</definedName>
    <definedName name="qdqdwd" localSheetId="14" hidden="1">{"'Sheet1'!$L$16"}</definedName>
    <definedName name="qdqdwd" localSheetId="2" hidden="1">{"'Sheet1'!$L$16"}</definedName>
    <definedName name="qdqdwd" hidden="1">{"'Sheet1'!$L$16"}</definedName>
    <definedName name="qdwfwdfwfwe" localSheetId="1" hidden="1">#REF!</definedName>
    <definedName name="qdwfwdfwfwe" localSheetId="7" hidden="1">#REF!</definedName>
    <definedName name="qdwfwdfwfwe" localSheetId="2" hidden="1">#REF!</definedName>
    <definedName name="qdwfwdfwfwe" localSheetId="4" hidden="1">#REF!</definedName>
    <definedName name="qdwfwdfwfwe" localSheetId="3" hidden="1">#REF!</definedName>
    <definedName name="qdwfwdfwfwe" hidden="1">#REF!</definedName>
    <definedName name="qềqg" localSheetId="15" hidden="1">{"'Sheet1'!$L$16"}</definedName>
    <definedName name="qềqg" localSheetId="12" hidden="1">{"'Sheet1'!$L$16"}</definedName>
    <definedName name="qềqg" localSheetId="13" hidden="1">{"'Sheet1'!$L$16"}</definedName>
    <definedName name="qềqg" localSheetId="14" hidden="1">{"'Sheet1'!$L$16"}</definedName>
    <definedName name="qềqg" localSheetId="2" hidden="1">{"'Sheet1'!$L$16"}</definedName>
    <definedName name="qềqg" hidden="1">{"'Sheet1'!$L$16"}</definedName>
    <definedName name="qncjstkdehdwhrud" localSheetId="2" hidden="1">{#N/A,#N/A,TRUE,"1";#N/A,#N/A,TRUE,"2";#N/A,#N/A,TRUE,"3";#N/A,#N/A,TRUE,"4";#N/A,#N/A,TRUE,"5";#N/A,#N/A,TRUE,"6";#N/A,#N/A,TRUE,"7"}</definedName>
    <definedName name="qncjstkdehdwhrud" localSheetId="3" hidden="1">{#N/A,#N/A,TRUE,"1";#N/A,#N/A,TRUE,"2";#N/A,#N/A,TRUE,"3";#N/A,#N/A,TRUE,"4";#N/A,#N/A,TRUE,"5";#N/A,#N/A,TRUE,"6";#N/A,#N/A,TRUE,"7"}</definedName>
    <definedName name="qncjstkdehdwhrud" hidden="1">{#N/A,#N/A,TRUE,"1";#N/A,#N/A,TRUE,"2";#N/A,#N/A,TRUE,"3";#N/A,#N/A,TRUE,"4";#N/A,#N/A,TRUE,"5";#N/A,#N/A,TRUE,"6";#N/A,#N/A,TRUE,"7"}</definedName>
    <definedName name="qq" localSheetId="15" hidden="1">{"'Sheet1'!$L$16"}</definedName>
    <definedName name="qq" localSheetId="12" hidden="1">{"'Sheet1'!$L$16"}</definedName>
    <definedName name="qq" localSheetId="13" hidden="1">{"'Sheet1'!$L$16"}</definedName>
    <definedName name="qq" localSheetId="14" hidden="1">{"'Sheet1'!$L$16"}</definedName>
    <definedName name="qq" localSheetId="2" hidden="1">{"'Sheet1'!$L$16"}</definedName>
    <definedName name="qq" localSheetId="3" hidden="1">#REF!</definedName>
    <definedName name="qq" hidden="1">{"'Sheet1'!$L$16"}</definedName>
    <definedName name="qqq" localSheetId="2" hidden="1">{"'Sheet1'!$L$16"}</definedName>
    <definedName name="qqq" localSheetId="3" hidden="1">{"'Sheet1'!$L$16"}</definedName>
    <definedName name="qqq" hidden="1">{"'Sheet1'!$L$16"}</definedName>
    <definedName name="ｑｑｑ" localSheetId="15" hidden="1">{"'Sheet1'!$L$16"}</definedName>
    <definedName name="ｑｑｑ" localSheetId="12" hidden="1">{"'Sheet1'!$L$16"}</definedName>
    <definedName name="ｑｑｑ" localSheetId="13" hidden="1">{"'Sheet1'!$L$16"}</definedName>
    <definedName name="ｑｑｑ" localSheetId="14" hidden="1">{"'Sheet1'!$L$16"}</definedName>
    <definedName name="ｑｑｑ" localSheetId="2" hidden="1">{"'Sheet1'!$L$16"}</definedName>
    <definedName name="ｑｑｑ" localSheetId="3" hidden="1">{"'Sheet1'!$L$16"}</definedName>
    <definedName name="ｑｑｑ" hidden="1">{"'Sheet1'!$L$16"}</definedName>
    <definedName name="qqqq" localSheetId="2" hidden="1">{"'Sheet1'!$L$16"}</definedName>
    <definedName name="qqqq" hidden="1">{"'Sheet1'!$L$16"}</definedName>
    <definedName name="ｑｑｑｑ" localSheetId="15" hidden="1">{"'Sheet1'!$L$16"}</definedName>
    <definedName name="ｑｑｑｑ" localSheetId="12" hidden="1">{"'Sheet1'!$L$16"}</definedName>
    <definedName name="ｑｑｑｑ" localSheetId="13" hidden="1">{"'Sheet1'!$L$16"}</definedName>
    <definedName name="ｑｑｑｑ" localSheetId="14" hidden="1">{"'Sheet1'!$L$16"}</definedName>
    <definedName name="ｑｑｑｑ" localSheetId="2" hidden="1">{"'Sheet1'!$L$16"}</definedName>
    <definedName name="ｑｑｑｑ" localSheetId="3" hidden="1">{"'Sheet1'!$L$16"}</definedName>
    <definedName name="ｑｑｑｑ" hidden="1">{"'Sheet1'!$L$16"}</definedName>
    <definedName name="qqqqq" localSheetId="15" hidden="1">{"'Sheet1'!$L$16"}</definedName>
    <definedName name="qqqqq" localSheetId="12" hidden="1">{"'Sheet1'!$L$16"}</definedName>
    <definedName name="qqqqq" localSheetId="13" hidden="1">{"'Sheet1'!$L$16"}</definedName>
    <definedName name="qqqqq" localSheetId="14" hidden="1">{"'Sheet1'!$L$16"}</definedName>
    <definedName name="qqqqq" localSheetId="2" hidden="1">{"'Sheet1'!$L$16"}</definedName>
    <definedName name="qqqqq" localSheetId="3" hidden="1">{"'Sheet1'!$L$16"}</definedName>
    <definedName name="qqqqq" hidden="1">{"'Sheet1'!$L$16"}</definedName>
    <definedName name="qqqqqqq" localSheetId="15" hidden="1">{"'Sheet1'!$L$16"}</definedName>
    <definedName name="qqqqqqq" localSheetId="12" hidden="1">{"'Sheet1'!$L$16"}</definedName>
    <definedName name="qqqqqqq" localSheetId="13" hidden="1">{"'Sheet1'!$L$16"}</definedName>
    <definedName name="qqqqqqq" localSheetId="14" hidden="1">{"'Sheet1'!$L$16"}</definedName>
    <definedName name="qqqqqqq" localSheetId="2" hidden="1">{"'Sheet1'!$L$16"}</definedName>
    <definedName name="qqqqqqq" localSheetId="3" hidden="1">{"'Sheet1'!$L$16"}</definedName>
    <definedName name="qqqqqqq" hidden="1">{"'Sheet1'!$L$16"}</definedName>
    <definedName name="qqqqqqqqqqqqqqqqqqqqqq" localSheetId="15" hidden="1">{"'Sheet1'!$L$16"}</definedName>
    <definedName name="qqqqqqqqqqqqqqqqqqqqqq" localSheetId="12" hidden="1">{"'Sheet1'!$L$16"}</definedName>
    <definedName name="qqqqqqqqqqqqqqqqqqqqqq" localSheetId="13" hidden="1">{"'Sheet1'!$L$16"}</definedName>
    <definedName name="qqqqqqqqqqqqqqqqqqqqqq" localSheetId="14" hidden="1">{"'Sheet1'!$L$16"}</definedName>
    <definedName name="qqqqqqqqqqqqqqqqqqqqqq" localSheetId="2" hidden="1">{"'Sheet1'!$L$16"}</definedName>
    <definedName name="qqqqqqqqqqqqqqqqqqqqqq" localSheetId="3" hidden="1">{"'Sheet1'!$L$16"}</definedName>
    <definedName name="qqqqqqqqqqqqqqqqqqqqqq" hidden="1">{"'Sheet1'!$L$16"}</definedName>
    <definedName name="qrt" localSheetId="15" hidden="1">{"'Sheet1'!$L$16"}</definedName>
    <definedName name="qrt" localSheetId="12" hidden="1">{"'Sheet1'!$L$16"}</definedName>
    <definedName name="qrt" localSheetId="13" hidden="1">{"'Sheet1'!$L$16"}</definedName>
    <definedName name="qrt" localSheetId="14" hidden="1">{"'Sheet1'!$L$16"}</definedName>
    <definedName name="qrt" localSheetId="2" hidden="1">{"'Sheet1'!$L$16"}</definedName>
    <definedName name="qrt" hidden="1">{"'Sheet1'!$L$16"}</definedName>
    <definedName name="qrw" localSheetId="2" hidden="1">{#N/A,#N/A,FALSE,"Sheet2";#N/A,#N/A,FALSE,"Sheet4";#N/A,#N/A,FALSE,"Sheet6"}</definedName>
    <definedName name="qrw" localSheetId="3" hidden="1">{#N/A,#N/A,FALSE,"Sheet2";#N/A,#N/A,FALSE,"Sheet4";#N/A,#N/A,FALSE,"Sheet6"}</definedName>
    <definedName name="qrw" hidden="1">{#N/A,#N/A,FALSE,"Sheet2";#N/A,#N/A,FALSE,"Sheet4";#N/A,#N/A,FALSE,"Sheet6"}</definedName>
    <definedName name="qs" localSheetId="1" hidden="1">#REF!</definedName>
    <definedName name="qs" localSheetId="7" hidden="1">#REF!</definedName>
    <definedName name="qs" localSheetId="2" hidden="1">#REF!</definedName>
    <definedName name="qs" localSheetId="4" hidden="1">#REF!</definedName>
    <definedName name="qs" hidden="1">#REF!</definedName>
    <definedName name="qthoan" hidden="1">{#N/A,#N/A,FALSE,"Chi tiÆt"}</definedName>
    <definedName name="qvv" localSheetId="15" hidden="1">{"'Sheet1'!$L$16"}</definedName>
    <definedName name="qvv" localSheetId="12" hidden="1">{"'Sheet1'!$L$16"}</definedName>
    <definedName name="qvv" localSheetId="13" hidden="1">{"'Sheet1'!$L$16"}</definedName>
    <definedName name="qvv" localSheetId="14" hidden="1">{"'Sheet1'!$L$16"}</definedName>
    <definedName name="qvv" localSheetId="2" hidden="1">{"'Sheet1'!$L$16"}</definedName>
    <definedName name="qvv" localSheetId="3" hidden="1">{"'Sheet1'!$L$16"}</definedName>
    <definedName name="qvv" hidden="1">{"'Sheet1'!$L$16"}</definedName>
    <definedName name="qw" localSheetId="2" hidden="1">{#N/A,#N/A,FALSE,"단가표지"}</definedName>
    <definedName name="qw" localSheetId="3" hidden="1">{#N/A,#N/A,FALSE,"단가표지"}</definedName>
    <definedName name="qw" hidden="1">{#N/A,#N/A,FALSE,"단가표지"}</definedName>
    <definedName name="QWEQW" localSheetId="1" hidden="1">#REF!</definedName>
    <definedName name="QWEQW" localSheetId="7" hidden="1">#REF!</definedName>
    <definedName name="QWEQW" localSheetId="2" hidden="1">#REF!</definedName>
    <definedName name="QWEQW" localSheetId="4" hidden="1">#REF!</definedName>
    <definedName name="QWEQW" localSheetId="3" hidden="1">#REF!</definedName>
    <definedName name="QWEQW" hidden="1">#REF!</definedName>
    <definedName name="qwer" localSheetId="15" hidden="1">{"'Sheet1'!$L$16"}</definedName>
    <definedName name="qwer" localSheetId="12" hidden="1">{"'Sheet1'!$L$16"}</definedName>
    <definedName name="qwer" localSheetId="13" hidden="1">{"'Sheet1'!$L$16"}</definedName>
    <definedName name="qwer" localSheetId="14" hidden="1">{"'Sheet1'!$L$16"}</definedName>
    <definedName name="qwer" localSheetId="2" hidden="1">{"'Sheet1'!$L$16"}</definedName>
    <definedName name="qwer" localSheetId="3" hidden="1">{"'Sheet1'!$L$16"}</definedName>
    <definedName name="qwer" hidden="1">{"'Sheet1'!$L$16"}</definedName>
    <definedName name="qwertet" localSheetId="15" hidden="1">{"'Sheet1'!$L$16"}</definedName>
    <definedName name="qwertet" localSheetId="12" hidden="1">{"'Sheet1'!$L$16"}</definedName>
    <definedName name="qwertet" localSheetId="13" hidden="1">{"'Sheet1'!$L$16"}</definedName>
    <definedName name="qwertet" localSheetId="14" hidden="1">{"'Sheet1'!$L$16"}</definedName>
    <definedName name="qwertet" localSheetId="2" hidden="1">{"'Sheet1'!$L$16"}</definedName>
    <definedName name="qwertet" localSheetId="3" hidden="1">{"'Sheet1'!$L$16"}</definedName>
    <definedName name="qwertet" hidden="1">{"'Sheet1'!$L$16"}</definedName>
    <definedName name="qwqeqwe" localSheetId="15" hidden="1">{"'Sheet1'!$L$16"}</definedName>
    <definedName name="qwqeqwe" localSheetId="12" hidden="1">{"'Sheet1'!$L$16"}</definedName>
    <definedName name="qwqeqwe" localSheetId="13" hidden="1">{"'Sheet1'!$L$16"}</definedName>
    <definedName name="qwqeqwe" localSheetId="14" hidden="1">{"'Sheet1'!$L$16"}</definedName>
    <definedName name="qwqeqwe" localSheetId="2" hidden="1">{"'Sheet1'!$L$16"}</definedName>
    <definedName name="qwqeqwe" hidden="1">{"'Sheet1'!$L$16"}</definedName>
    <definedName name="qwwqe" localSheetId="15" hidden="1">{"'Sheet1'!$L$16"}</definedName>
    <definedName name="qwwqe" localSheetId="12" hidden="1">{"'Sheet1'!$L$16"}</definedName>
    <definedName name="qwwqe" localSheetId="13" hidden="1">{"'Sheet1'!$L$16"}</definedName>
    <definedName name="qwwqe" localSheetId="14" hidden="1">{"'Sheet1'!$L$16"}</definedName>
    <definedName name="qwwqe" localSheetId="2" hidden="1">{"'Sheet1'!$L$16"}</definedName>
    <definedName name="qwwqe" localSheetId="3" hidden="1">{"'Sheet1'!$L$16"}</definedName>
    <definedName name="qwwqe" hidden="1">{"'Sheet1'!$L$16"}</definedName>
    <definedName name="quan" localSheetId="15" hidden="1">{"'Sheet1'!$L$16"}</definedName>
    <definedName name="quan" localSheetId="12" hidden="1">{"'Sheet1'!$L$16"}</definedName>
    <definedName name="quan" localSheetId="13" hidden="1">{"'Sheet1'!$L$16"}</definedName>
    <definedName name="quan" localSheetId="14" hidden="1">{"'Sheet1'!$L$16"}</definedName>
    <definedName name="quan" localSheetId="2" hidden="1">{"'Sheet1'!$L$16"}</definedName>
    <definedName name="quan" hidden="1">{"'Sheet1'!$L$16"}</definedName>
    <definedName name="quoan" localSheetId="15" hidden="1">{"'Sheet1'!$L$16"}</definedName>
    <definedName name="quoan" localSheetId="12" hidden="1">{"'Sheet1'!$L$16"}</definedName>
    <definedName name="quoan" localSheetId="13" hidden="1">{"'Sheet1'!$L$16"}</definedName>
    <definedName name="quoan" localSheetId="14" hidden="1">{"'Sheet1'!$L$16"}</definedName>
    <definedName name="quoan" localSheetId="2" hidden="1">{"'Sheet1'!$L$16"}</definedName>
    <definedName name="quoan" hidden="1">{"'Sheet1'!$L$16"}</definedName>
    <definedName name="ｒｒｒｒ" localSheetId="15" hidden="1">{"'Sheet1'!$L$16"}</definedName>
    <definedName name="ｒｒｒｒ" localSheetId="12" hidden="1">{"'Sheet1'!$L$16"}</definedName>
    <definedName name="ｒｒｒｒ" localSheetId="13" hidden="1">{"'Sheet1'!$L$16"}</definedName>
    <definedName name="ｒｒｒｒ" localSheetId="14" hidden="1">{"'Sheet1'!$L$16"}</definedName>
    <definedName name="ｒｒｒｒ" localSheetId="2" hidden="1">{"'Sheet1'!$L$16"}</definedName>
    <definedName name="ｒｒｒｒ" localSheetId="3" hidden="1">{"'Sheet1'!$L$16"}</definedName>
    <definedName name="ｒｒｒｒ" hidden="1">{"'Sheet1'!$L$16"}</definedName>
    <definedName name="Ranhxay" localSheetId="15" hidden="1">{"'Sheet1'!$L$16"}</definedName>
    <definedName name="Ranhxay" localSheetId="12" hidden="1">{"'Sheet1'!$L$16"}</definedName>
    <definedName name="Ranhxay" localSheetId="13" hidden="1">{"'Sheet1'!$L$16"}</definedName>
    <definedName name="Ranhxay" localSheetId="14" hidden="1">{"'Sheet1'!$L$16"}</definedName>
    <definedName name="Ranhxay" localSheetId="2" hidden="1">{"'Sheet1'!$L$16"}</definedName>
    <definedName name="Ranhxay" localSheetId="3" hidden="1">{"'Sheet1'!$L$16"}</definedName>
    <definedName name="Ranhxay" hidden="1">{"'Sheet1'!$L$16"}</definedName>
    <definedName name="rate" localSheetId="1">#REF!</definedName>
    <definedName name="rate" localSheetId="7">#REF!</definedName>
    <definedName name="rate" localSheetId="2">#REF!</definedName>
    <definedName name="rate" localSheetId="4">#REF!</definedName>
    <definedName name="rate">#REF!</definedName>
    <definedName name="RCArea" localSheetId="1" hidden="1">#REF!</definedName>
    <definedName name="RCArea" localSheetId="7" hidden="1">#REF!</definedName>
    <definedName name="RCArea" localSheetId="2" hidden="1">#REF!</definedName>
    <definedName name="RCArea" localSheetId="4" hidden="1">#REF!</definedName>
    <definedName name="RCArea" localSheetId="3" hidden="1">#REF!</definedName>
    <definedName name="RCArea" hidden="1">#REF!</definedName>
    <definedName name="reawrew" localSheetId="15" hidden="1">{"'Sheet1'!$L$16"}</definedName>
    <definedName name="reawrew" localSheetId="12" hidden="1">{"'Sheet1'!$L$16"}</definedName>
    <definedName name="reawrew" localSheetId="13" hidden="1">{"'Sheet1'!$L$16"}</definedName>
    <definedName name="reawrew" localSheetId="14" hidden="1">{"'Sheet1'!$L$16"}</definedName>
    <definedName name="reawrew" localSheetId="2" hidden="1">{"'Sheet1'!$L$16"}</definedName>
    <definedName name="reawrew" hidden="1">{"'Sheet1'!$L$16"}</definedName>
    <definedName name="reay" localSheetId="15" hidden="1">{"'Sheet1'!$L$16"}</definedName>
    <definedName name="reay" localSheetId="12" hidden="1">{"'Sheet1'!$L$16"}</definedName>
    <definedName name="reay" localSheetId="13" hidden="1">{"'Sheet1'!$L$16"}</definedName>
    <definedName name="reay" localSheetId="14" hidden="1">{"'Sheet1'!$L$16"}</definedName>
    <definedName name="reay" localSheetId="2" hidden="1">{"'Sheet1'!$L$16"}</definedName>
    <definedName name="reay" hidden="1">{"'Sheet1'!$L$16"}</definedName>
    <definedName name="_xlnm.Recorder" localSheetId="1" hidden="1">#REF!</definedName>
    <definedName name="_xlnm.Recorder" localSheetId="7" hidden="1">#REF!</definedName>
    <definedName name="_xlnm.Recorder" localSheetId="2" hidden="1">#REF!</definedName>
    <definedName name="_xlnm.Recorder" localSheetId="4" hidden="1">#REF!</definedName>
    <definedName name="_xlnm.Recorder" localSheetId="3" hidden="1">#REF!</definedName>
    <definedName name="_xlnm.Recorder" hidden="1">#REF!</definedName>
    <definedName name="Ref" localSheetId="15" hidden="1">{"'Sheet1'!$L$16"}</definedName>
    <definedName name="Ref" localSheetId="12" hidden="1">{"'Sheet1'!$L$16"}</definedName>
    <definedName name="Ref" localSheetId="13" hidden="1">{"'Sheet1'!$L$16"}</definedName>
    <definedName name="Ref" localSheetId="14" hidden="1">{"'Sheet1'!$L$16"}</definedName>
    <definedName name="Ref" localSheetId="2" hidden="1">{"'Sheet1'!$L$16"}</definedName>
    <definedName name="Ref" localSheetId="3" hidden="1">{"'Sheet1'!$L$16"}</definedName>
    <definedName name="Ref" hidden="1">{"'Sheet1'!$L$16"}</definedName>
    <definedName name="REGREGTERGT" localSheetId="1" hidden="1">#REF!</definedName>
    <definedName name="REGREGTERGT" localSheetId="7" hidden="1">#REF!</definedName>
    <definedName name="REGREGTERGT" localSheetId="2" hidden="1">#REF!</definedName>
    <definedName name="REGREGTERGT" localSheetId="4" hidden="1">#REF!</definedName>
    <definedName name="REGREGTERGT" localSheetId="3" hidden="1">#REF!</definedName>
    <definedName name="REGREGTERGT" hidden="1">#REF!</definedName>
    <definedName name="Regional" localSheetId="2" hidden="1">{#N/A,#N/A,FALSE,"mgtsum.XLS";#N/A,#N/A,FALSE,"CAPONE";#N/A,#N/A,FALSE,"CAPTWO";#N/A,#N/A,FALSE,"CAPTHREE"}</definedName>
    <definedName name="Regional" localSheetId="3" hidden="1">{#N/A,#N/A,FALSE,"mgtsum.XLS";#N/A,#N/A,FALSE,"CAPONE";#N/A,#N/A,FALSE,"CAPTWO";#N/A,#N/A,FALSE,"CAPTHREE"}</definedName>
    <definedName name="Regional" hidden="1">{#N/A,#N/A,FALSE,"mgtsum.XLS";#N/A,#N/A,FALSE,"CAPONE";#N/A,#N/A,FALSE,"CAPTWO";#N/A,#N/A,FALSE,"CAPTHREE"}</definedName>
    <definedName name="report1" localSheetId="2" hidden="1">{#N/A,#N/A,FALSE,"特殊室（ＢＱ表）"}</definedName>
    <definedName name="report1" localSheetId="3" hidden="1">{#N/A,#N/A,FALSE,"特殊室（ＢＱ表）"}</definedName>
    <definedName name="report1" hidden="1">{#N/A,#N/A,FALSE,"特殊室（ＢＱ表）"}</definedName>
    <definedName name="report2" localSheetId="2" hidden="1">{#N/A,#N/A,FALSE,"特殊室（ＢＱ表）"}</definedName>
    <definedName name="report2" localSheetId="3" hidden="1">{#N/A,#N/A,FALSE,"特殊室（ＢＱ表）"}</definedName>
    <definedName name="report2" hidden="1">{#N/A,#N/A,FALSE,"特殊室（ＢＱ表）"}</definedName>
    <definedName name="Result21" localSheetId="15" hidden="1">{"'Sheet1'!$L$16"}</definedName>
    <definedName name="Result21" localSheetId="12" hidden="1">{"'Sheet1'!$L$16"}</definedName>
    <definedName name="Result21" localSheetId="13" hidden="1">{"'Sheet1'!$L$16"}</definedName>
    <definedName name="Result21" localSheetId="14" hidden="1">{"'Sheet1'!$L$16"}</definedName>
    <definedName name="Result21" localSheetId="2" hidden="1">{"'Sheet1'!$L$16"}</definedName>
    <definedName name="Result21" localSheetId="3" hidden="1">{"'Sheet1'!$L$16"}</definedName>
    <definedName name="Result21" hidden="1">{"'Sheet1'!$L$16"}</definedName>
    <definedName name="reuse" localSheetId="2" hidden="1">{#N/A,#N/A,FALSE,"mgtsum.XLS";#N/A,#N/A,FALSE,"CAPONE";#N/A,#N/A,FALSE,"CAPTWO";#N/A,#N/A,FALSE,"CAPTHREE"}</definedName>
    <definedName name="reuse" localSheetId="3" hidden="1">{#N/A,#N/A,FALSE,"mgtsum.XLS";#N/A,#N/A,FALSE,"CAPONE";#N/A,#N/A,FALSE,"CAPTWO";#N/A,#N/A,FALSE,"CAPTHREE"}</definedName>
    <definedName name="reuse" hidden="1">{#N/A,#N/A,FALSE,"mgtsum.XLS";#N/A,#N/A,FALSE,"CAPONE";#N/A,#N/A,FALSE,"CAPTWO";#N/A,#N/A,FALSE,"CAPTHREE"}</definedName>
    <definedName name="reûtht" localSheetId="15" hidden="1">{"'Sheet1'!$L$16"}</definedName>
    <definedName name="reûtht" localSheetId="12" hidden="1">{"'Sheet1'!$L$16"}</definedName>
    <definedName name="reûtht" localSheetId="13" hidden="1">{"'Sheet1'!$L$16"}</definedName>
    <definedName name="reûtht" localSheetId="14" hidden="1">{"'Sheet1'!$L$16"}</definedName>
    <definedName name="reûtht" localSheetId="2" hidden="1">{"'Sheet1'!$L$16"}</definedName>
    <definedName name="reûtht" localSheetId="3" hidden="1">{"'Sheet1'!$L$16"}</definedName>
    <definedName name="reûtht" hidden="1">{"'Sheet1'!$L$16"}</definedName>
    <definedName name="rewgwegn" localSheetId="15" hidden="1">{"'Sheet1'!$L$16"}</definedName>
    <definedName name="rewgwegn" localSheetId="12" hidden="1">{"'Sheet1'!$L$16"}</definedName>
    <definedName name="rewgwegn" localSheetId="13" hidden="1">{"'Sheet1'!$L$16"}</definedName>
    <definedName name="rewgwegn" localSheetId="14" hidden="1">{"'Sheet1'!$L$16"}</definedName>
    <definedName name="rewgwegn" localSheetId="2" hidden="1">{"'Sheet1'!$L$16"}</definedName>
    <definedName name="rewgwegn" hidden="1">{"'Sheet1'!$L$16"}</definedName>
    <definedName name="rewr" localSheetId="15" hidden="1">{"'Sheet1'!$L$16"}</definedName>
    <definedName name="rewr" localSheetId="12" hidden="1">{"'Sheet1'!$L$16"}</definedName>
    <definedName name="rewr" localSheetId="13" hidden="1">{"'Sheet1'!$L$16"}</definedName>
    <definedName name="rewr" localSheetId="14" hidden="1">{"'Sheet1'!$L$16"}</definedName>
    <definedName name="rewr" localSheetId="2" hidden="1">{"'Sheet1'!$L$16"}</definedName>
    <definedName name="rewr" localSheetId="3" hidden="1">{"'Sheet1'!$L$16"}</definedName>
    <definedName name="rewr" hidden="1">{"'Sheet1'!$L$16"}</definedName>
    <definedName name="rewrer" localSheetId="15" hidden="1">{"'Sheet1'!$L$16"}</definedName>
    <definedName name="rewrer" localSheetId="12" hidden="1">{"'Sheet1'!$L$16"}</definedName>
    <definedName name="rewrer" localSheetId="13" hidden="1">{"'Sheet1'!$L$16"}</definedName>
    <definedName name="rewrer" localSheetId="14" hidden="1">{"'Sheet1'!$L$16"}</definedName>
    <definedName name="rewrer" localSheetId="2" hidden="1">{"'Sheet1'!$L$16"}</definedName>
    <definedName name="rewrer" hidden="1">{"'Sheet1'!$L$16"}</definedName>
    <definedName name="rewrewr" localSheetId="15" hidden="1">{"'Sheet1'!$L$16"}</definedName>
    <definedName name="rewrewr" localSheetId="12" hidden="1">{"'Sheet1'!$L$16"}</definedName>
    <definedName name="rewrewr" localSheetId="13" hidden="1">{"'Sheet1'!$L$16"}</definedName>
    <definedName name="rewrewr" localSheetId="14" hidden="1">{"'Sheet1'!$L$16"}</definedName>
    <definedName name="rewrewr" localSheetId="2" hidden="1">{"'Sheet1'!$L$16"}</definedName>
    <definedName name="rewrewr" hidden="1">{"'Sheet1'!$L$16"}</definedName>
    <definedName name="rêreeyre" localSheetId="15" hidden="1">{"'Sheet1'!$L$16"}</definedName>
    <definedName name="rêreeyre" localSheetId="12" hidden="1">{"'Sheet1'!$L$16"}</definedName>
    <definedName name="rêreeyre" localSheetId="13" hidden="1">{"'Sheet1'!$L$16"}</definedName>
    <definedName name="rêreeyre" localSheetId="14" hidden="1">{"'Sheet1'!$L$16"}</definedName>
    <definedName name="rêreeyre" localSheetId="2" hidden="1">{"'Sheet1'!$L$16"}</definedName>
    <definedName name="rêreeyre" hidden="1">{"'Sheet1'!$L$16"}</definedName>
    <definedName name="RF" hidden="1">{#N/A,#N/A,FALSE,"CCTV"}</definedName>
    <definedName name="rferfg" localSheetId="15" hidden="1">{"'Sheet1'!$L$16"}</definedName>
    <definedName name="rferfg" localSheetId="12" hidden="1">{"'Sheet1'!$L$16"}</definedName>
    <definedName name="rferfg" localSheetId="13" hidden="1">{"'Sheet1'!$L$16"}</definedName>
    <definedName name="rferfg" localSheetId="14" hidden="1">{"'Sheet1'!$L$16"}</definedName>
    <definedName name="rferfg" localSheetId="2" hidden="1">{"'Sheet1'!$L$16"}</definedName>
    <definedName name="rferfg" hidden="1">{"'Sheet1'!$L$16"}</definedName>
    <definedName name="rfwetet" localSheetId="15" hidden="1">{"'Sheet1'!$L$16"}</definedName>
    <definedName name="rfwetet" localSheetId="12" hidden="1">{"'Sheet1'!$L$16"}</definedName>
    <definedName name="rfwetet" localSheetId="13" hidden="1">{"'Sheet1'!$L$16"}</definedName>
    <definedName name="rfwetet" localSheetId="14" hidden="1">{"'Sheet1'!$L$16"}</definedName>
    <definedName name="rfwetet" localSheetId="2" hidden="1">{"'Sheet1'!$L$16"}</definedName>
    <definedName name="rfwetet" hidden="1">{"'Sheet1'!$L$16"}</definedName>
    <definedName name="rgdf" localSheetId="15" hidden="1">{"'Sheet1'!$L$16"}</definedName>
    <definedName name="rgdf" localSheetId="12" hidden="1">{"'Sheet1'!$L$16"}</definedName>
    <definedName name="rgdf" localSheetId="13" hidden="1">{"'Sheet1'!$L$16"}</definedName>
    <definedName name="rgdf" localSheetId="14" hidden="1">{"'Sheet1'!$L$16"}</definedName>
    <definedName name="rgdf" localSheetId="2" hidden="1">{"'Sheet1'!$L$16"}</definedName>
    <definedName name="rgdf" localSheetId="3" hidden="1">{"'Sheet1'!$L$16"}</definedName>
    <definedName name="rgdf" hidden="1">{"'Sheet1'!$L$16"}</definedName>
    <definedName name="rggsg" localSheetId="15" hidden="1">{"'Sheet1'!$L$16"}</definedName>
    <definedName name="rggsg" localSheetId="12" hidden="1">{"'Sheet1'!$L$16"}</definedName>
    <definedName name="rggsg" localSheetId="13" hidden="1">{"'Sheet1'!$L$16"}</definedName>
    <definedName name="rggsg" localSheetId="14" hidden="1">{"'Sheet1'!$L$16"}</definedName>
    <definedName name="rggsg" localSheetId="2" hidden="1">{"'Sheet1'!$L$16"}</definedName>
    <definedName name="rggsg" hidden="1">{"'Sheet1'!$L$16"}</definedName>
    <definedName name="rhgrs" localSheetId="15" hidden="1">{"'Sheet1'!$L$16"}</definedName>
    <definedName name="rhgrs" localSheetId="12" hidden="1">{"'Sheet1'!$L$16"}</definedName>
    <definedName name="rhgrs" localSheetId="13" hidden="1">{"'Sheet1'!$L$16"}</definedName>
    <definedName name="rhgrs" localSheetId="14" hidden="1">{"'Sheet1'!$L$16"}</definedName>
    <definedName name="rhgrs" localSheetId="2" hidden="1">{"'Sheet1'!$L$16"}</definedName>
    <definedName name="rhgrs" hidden="1">{"'Sheet1'!$L$16"}</definedName>
    <definedName name="RHODIA" localSheetId="15" hidden="1">{"'DocTypeCode'!$A$142:$A$226"}</definedName>
    <definedName name="RHODIA" localSheetId="12" hidden="1">{"'DocTypeCode'!$A$142:$A$226"}</definedName>
    <definedName name="RHODIA" localSheetId="13" hidden="1">{"'DocTypeCode'!$A$142:$A$226"}</definedName>
    <definedName name="RHODIA" localSheetId="14" hidden="1">{"'DocTypeCode'!$A$142:$A$226"}</definedName>
    <definedName name="RHODIA" localSheetId="2" hidden="1">{"'DocTypeCode'!$A$142:$A$226"}</definedName>
    <definedName name="RHODIA" localSheetId="3" hidden="1">{"'DocTypeCode'!$A$142:$A$226"}</definedName>
    <definedName name="RHODIA" hidden="1">{"'DocTypeCode'!$A$142:$A$226"}</definedName>
    <definedName name="rid" localSheetId="15" hidden="1">{"'Sheet1'!$L$16"}</definedName>
    <definedName name="rid" localSheetId="12" hidden="1">{"'Sheet1'!$L$16"}</definedName>
    <definedName name="rid" localSheetId="13" hidden="1">{"'Sheet1'!$L$16"}</definedName>
    <definedName name="rid" localSheetId="14" hidden="1">{"'Sheet1'!$L$16"}</definedName>
    <definedName name="rid" localSheetId="2" hidden="1">{"'Sheet1'!$L$16"}</definedName>
    <definedName name="rid" hidden="1">{"'Sheet1'!$L$16"}</definedName>
    <definedName name="rkd" localSheetId="2" hidden="1">{#N/A,#N/A,FALSE,"CCTV"}</definedName>
    <definedName name="rkd" localSheetId="3" hidden="1">{#N/A,#N/A,FALSE,"CCTV"}</definedName>
    <definedName name="rkd" hidden="1">{#N/A,#N/A,FALSE,"CCTV"}</definedName>
    <definedName name="Road" localSheetId="15" hidden="1">{"'Sheet1'!$L$16"}</definedName>
    <definedName name="Road" localSheetId="12" hidden="1">{"'Sheet1'!$L$16"}</definedName>
    <definedName name="Road" localSheetId="13" hidden="1">{"'Sheet1'!$L$16"}</definedName>
    <definedName name="Road" localSheetId="14" hidden="1">{"'Sheet1'!$L$16"}</definedName>
    <definedName name="Road" localSheetId="2" hidden="1">{"'Sheet1'!$L$16"}</definedName>
    <definedName name="Road" hidden="1">{"'Sheet1'!$L$16"}</definedName>
    <definedName name="row" localSheetId="1" hidden="1">#REF!</definedName>
    <definedName name="row" localSheetId="7" hidden="1">#REF!</definedName>
    <definedName name="row" localSheetId="2" hidden="1">#REF!</definedName>
    <definedName name="row" localSheetId="4" hidden="1">#REF!</definedName>
    <definedName name="row" localSheetId="3" hidden="1">#REF!</definedName>
    <definedName name="row" hidden="1">#REF!</definedName>
    <definedName name="RPLA" localSheetId="15" hidden="1">{"'Sheet1'!$L$16"}</definedName>
    <definedName name="RPLA" localSheetId="12" hidden="1">{"'Sheet1'!$L$16"}</definedName>
    <definedName name="RPLA" localSheetId="13" hidden="1">{"'Sheet1'!$L$16"}</definedName>
    <definedName name="RPLA" localSheetId="14" hidden="1">{"'Sheet1'!$L$16"}</definedName>
    <definedName name="RPLA" localSheetId="2" hidden="1">{"'Sheet1'!$L$16"}</definedName>
    <definedName name="RPLA" localSheetId="3" hidden="1">{"'Sheet1'!$L$16"}</definedName>
    <definedName name="RPLA" hidden="1">{"'Sheet1'!$L$16"}</definedName>
    <definedName name="rr" localSheetId="2" hidden="1">{#N/A,#N/A,FALSE,"단가표지"}</definedName>
    <definedName name="rr" localSheetId="3" hidden="1">{#N/A,#N/A,FALSE,"단가표지"}</definedName>
    <definedName name="rr" hidden="1">{#N/A,#N/A,FALSE,"단가표지"}</definedName>
    <definedName name="rrr" localSheetId="15" hidden="1">{"'Sheet1'!$L$16"}</definedName>
    <definedName name="rrr" localSheetId="12" hidden="1">{"'Sheet1'!$L$16"}</definedName>
    <definedName name="rrr" localSheetId="13" hidden="1">{"'Sheet1'!$L$16"}</definedName>
    <definedName name="rrr" localSheetId="14" hidden="1">{"'Sheet1'!$L$16"}</definedName>
    <definedName name="rrr" localSheetId="2" hidden="1">{"'Sheet1'!$L$16"}</definedName>
    <definedName name="rrr" localSheetId="3" hidden="1">{"'Sheet1'!$L$16"}</definedName>
    <definedName name="rrr" hidden="1">{"'Sheet1'!$L$16"}</definedName>
    <definedName name="rrrr" localSheetId="15" hidden="1">{"'Sheet1'!$L$16"}</definedName>
    <definedName name="rrrr" localSheetId="12" hidden="1">{"'Sheet1'!$L$16"}</definedName>
    <definedName name="rrrr" localSheetId="13" hidden="1">{"'Sheet1'!$L$16"}</definedName>
    <definedName name="rrrr" localSheetId="14" hidden="1">{"'Sheet1'!$L$16"}</definedName>
    <definedName name="rrrr" localSheetId="2" hidden="1">{"'Sheet1'!$L$16"}</definedName>
    <definedName name="rrrr" localSheetId="3" hidden="1">#REF!</definedName>
    <definedName name="rrrr" hidden="1">{"'Sheet1'!$L$16"}</definedName>
    <definedName name="rrrrrr" localSheetId="1" hidden="1">#REF!</definedName>
    <definedName name="rrrrrr" localSheetId="7" hidden="1">#REF!</definedName>
    <definedName name="rrrrrr" localSheetId="2" hidden="1">#REF!</definedName>
    <definedName name="rrrrrr" localSheetId="4" hidden="1">#REF!</definedName>
    <definedName name="rrrrrr" localSheetId="3" hidden="1">#REF!</definedName>
    <definedName name="rrrrrr" hidden="1">#REF!</definedName>
    <definedName name="rrrrrrrrrr" localSheetId="15" hidden="1">{"'Sheet1'!$L$16"}</definedName>
    <definedName name="rrrrrrrrrr" localSheetId="12" hidden="1">{"'Sheet1'!$L$16"}</definedName>
    <definedName name="rrrrrrrrrr" localSheetId="13" hidden="1">{"'Sheet1'!$L$16"}</definedName>
    <definedName name="rrrrrrrrrr" localSheetId="14" hidden="1">{"'Sheet1'!$L$16"}</definedName>
    <definedName name="rrrrrrrrrr" localSheetId="2" hidden="1">{"'Sheet1'!$L$16"}</definedName>
    <definedName name="rrrrrrrrrr" hidden="1">{"'Sheet1'!$L$16"}</definedName>
    <definedName name="rrt" localSheetId="15" hidden="1">{"'Sheet1'!$L$16"}</definedName>
    <definedName name="rrt" localSheetId="12" hidden="1">{"'Sheet1'!$L$16"}</definedName>
    <definedName name="rrt" localSheetId="13" hidden="1">{"'Sheet1'!$L$16"}</definedName>
    <definedName name="rrt" localSheetId="14" hidden="1">{"'Sheet1'!$L$16"}</definedName>
    <definedName name="rrt" localSheetId="2" hidden="1">{"'Sheet1'!$L$16"}</definedName>
    <definedName name="rrt" hidden="1">{"'Sheet1'!$L$16"}</definedName>
    <definedName name="rsls" localSheetId="15" hidden="1">{"'Sheet1'!$L$16"}</definedName>
    <definedName name="rsls" localSheetId="12" hidden="1">{"'Sheet1'!$L$16"}</definedName>
    <definedName name="rsls" localSheetId="13" hidden="1">{"'Sheet1'!$L$16"}</definedName>
    <definedName name="rsls" localSheetId="14" hidden="1">{"'Sheet1'!$L$16"}</definedName>
    <definedName name="rsls" localSheetId="2" hidden="1">{"'Sheet1'!$L$16"}</definedName>
    <definedName name="rsls" hidden="1">{"'Sheet1'!$L$16"}</definedName>
    <definedName name="rt" localSheetId="1" hidden="1">#REF!</definedName>
    <definedName name="rt" localSheetId="7" hidden="1">#REF!</definedName>
    <definedName name="rt" localSheetId="2" hidden="1">#REF!</definedName>
    <definedName name="rt" localSheetId="4" hidden="1">#REF!</definedName>
    <definedName name="rt" localSheetId="3" hidden="1">#REF!</definedName>
    <definedName name="rt" hidden="1">#REF!</definedName>
    <definedName name="rtyreyey" localSheetId="15" hidden="1">{"'Sheet1'!$L$16"}</definedName>
    <definedName name="rtyreyey" localSheetId="12" hidden="1">{"'Sheet1'!$L$16"}</definedName>
    <definedName name="rtyreyey" localSheetId="13" hidden="1">{"'Sheet1'!$L$16"}</definedName>
    <definedName name="rtyreyey" localSheetId="14" hidden="1">{"'Sheet1'!$L$16"}</definedName>
    <definedName name="rtyreyey" localSheetId="2" hidden="1">{"'Sheet1'!$L$16"}</definedName>
    <definedName name="rtyreyey" hidden="1">{"'Sheet1'!$L$16"}</definedName>
    <definedName name="rtyrtyt" localSheetId="1" hidden="1">#REF!</definedName>
    <definedName name="rtyrtyt" localSheetId="7" hidden="1">#REF!</definedName>
    <definedName name="rtyrtyt" localSheetId="2" hidden="1">#REF!</definedName>
    <definedName name="rtyrtyt" localSheetId="4" hidden="1">#REF!</definedName>
    <definedName name="rtyrtyt" localSheetId="3" hidden="1">#REF!</definedName>
    <definedName name="rtyrtyt" hidden="1">#REF!</definedName>
    <definedName name="RTỶTY" localSheetId="15" hidden="1">{"'Sheet1'!$L$16"}</definedName>
    <definedName name="RTỶTY" localSheetId="12" hidden="1">{"'Sheet1'!$L$16"}</definedName>
    <definedName name="RTỶTY" localSheetId="13" hidden="1">{"'Sheet1'!$L$16"}</definedName>
    <definedName name="RTỶTY" localSheetId="14" hidden="1">{"'Sheet1'!$L$16"}</definedName>
    <definedName name="RTỶTY" localSheetId="2" hidden="1">{"'Sheet1'!$L$16"}</definedName>
    <definedName name="RTỶTY" hidden="1">{"'Sheet1'!$L$16"}</definedName>
    <definedName name="rtytry" localSheetId="1" hidden="1">#REF!</definedName>
    <definedName name="rtytry" localSheetId="7" hidden="1">#REF!</definedName>
    <definedName name="rtytry" localSheetId="2" hidden="1">#REF!</definedName>
    <definedName name="rtytry" localSheetId="4" hidden="1">#REF!</definedName>
    <definedName name="rtytry" localSheetId="3" hidden="1">#REF!</definedName>
    <definedName name="rtytry" hidden="1">#REF!</definedName>
    <definedName name="rtrt" localSheetId="15" hidden="1">{"'Sheet1'!$L$16"}</definedName>
    <definedName name="rtrt" localSheetId="12" hidden="1">{"'Sheet1'!$L$16"}</definedName>
    <definedName name="rtrt" localSheetId="13" hidden="1">{"'Sheet1'!$L$16"}</definedName>
    <definedName name="rtrt" localSheetId="14" hidden="1">{"'Sheet1'!$L$16"}</definedName>
    <definedName name="rtrt" localSheetId="2" hidden="1">{"'Sheet1'!$L$16"}</definedName>
    <definedName name="rtrt" localSheetId="3" hidden="1">{"'Sheet1'!$L$16"}</definedName>
    <definedName name="rtrt" hidden="1">{"'Sheet1'!$L$16"}</definedName>
    <definedName name="rưerew" localSheetId="15" hidden="1">{"'Sheet1'!$L$16"}</definedName>
    <definedName name="rưerew" localSheetId="12" hidden="1">{"'Sheet1'!$L$16"}</definedName>
    <definedName name="rưerew" localSheetId="13" hidden="1">{"'Sheet1'!$L$16"}</definedName>
    <definedName name="rưerew" localSheetId="14" hidden="1">{"'Sheet1'!$L$16"}</definedName>
    <definedName name="rưerew" localSheetId="2" hidden="1">{"'Sheet1'!$L$16"}</definedName>
    <definedName name="rưerew" hidden="1">{"'Sheet1'!$L$16"}</definedName>
    <definedName name="rweqrwe" localSheetId="15" hidden="1">{"'Sheet1'!$L$16"}</definedName>
    <definedName name="rweqrwe" localSheetId="12" hidden="1">{"'Sheet1'!$L$16"}</definedName>
    <definedName name="rweqrwe" localSheetId="13" hidden="1">{"'Sheet1'!$L$16"}</definedName>
    <definedName name="rweqrwe" localSheetId="14" hidden="1">{"'Sheet1'!$L$16"}</definedName>
    <definedName name="rweqrwe" localSheetId="2" hidden="1">{"'Sheet1'!$L$16"}</definedName>
    <definedName name="rweqrwe" hidden="1">{"'Sheet1'!$L$16"}</definedName>
    <definedName name="RYTRYTR" localSheetId="1" hidden="1">#REF!</definedName>
    <definedName name="RYTRYTR" localSheetId="7" hidden="1">#REF!</definedName>
    <definedName name="RYTRYTR" localSheetId="2" hidden="1">#REF!</definedName>
    <definedName name="RYTRYTR" localSheetId="4" hidden="1">#REF!</definedName>
    <definedName name="RYTRYTR" localSheetId="3" hidden="1">#REF!</definedName>
    <definedName name="RYTRYTR" hidden="1">#REF!</definedName>
    <definedName name="s" localSheetId="15" hidden="1">{"'Sheet1'!$L$16"}</definedName>
    <definedName name="s" localSheetId="12" hidden="1">{"'Sheet1'!$L$16"}</definedName>
    <definedName name="s" localSheetId="13" hidden="1">{"'Sheet1'!$L$16"}</definedName>
    <definedName name="s" localSheetId="14" hidden="1">{"'Sheet1'!$L$16"}</definedName>
    <definedName name="s" localSheetId="2" hidden="1">{"'Sheet1'!$L$16"}</definedName>
    <definedName name="s" localSheetId="3" hidden="1">{"'Sheet1'!$L$16"}</definedName>
    <definedName name="s" hidden="1">{"'Sheet1'!$L$16"}</definedName>
    <definedName name="sa" localSheetId="15" hidden="1">{"'Sheet1'!$L$16"}</definedName>
    <definedName name="sa" localSheetId="12" hidden="1">{"'Sheet1'!$L$16"}</definedName>
    <definedName name="sa" localSheetId="13" hidden="1">{"'Sheet1'!$L$16"}</definedName>
    <definedName name="sa" localSheetId="14" hidden="1">{"'Sheet1'!$L$16"}</definedName>
    <definedName name="sa" localSheetId="2" hidden="1">{"'Sheet1'!$L$16"}</definedName>
    <definedName name="sa" localSheetId="3" hidden="1">{#N/A,#N/A,TRUE,"Str.";#N/A,#N/A,TRUE,"Steel &amp; Roof";#N/A,#N/A,TRUE,"Arc.";#N/A,#N/A,TRUE,"Preliminary";#N/A,#N/A,TRUE,"Sum_Prelim"}</definedName>
    <definedName name="sa" hidden="1">{"'Sheet1'!$L$16"}</definedName>
    <definedName name="saa" localSheetId="2" hidden="1">{#N/A,#N/A,FALSE,"Sheet2";#N/A,#N/A,FALSE,"Sheet4";#N/A,#N/A,FALSE,"Sheet6"}</definedName>
    <definedName name="saa" localSheetId="3" hidden="1">{#N/A,#N/A,FALSE,"Sheet2";#N/A,#N/A,FALSE,"Sheet4";#N/A,#N/A,FALSE,"Sheet6"}</definedName>
    <definedName name="saa" hidden="1">{#N/A,#N/A,FALSE,"Sheet2";#N/A,#N/A,FALSE,"Sheet4";#N/A,#N/A,FALSE,"Sheet6"}</definedName>
    <definedName name="SADASC" localSheetId="15" hidden="1">{"'Sheet1'!$L$16"}</definedName>
    <definedName name="SADASC" localSheetId="12" hidden="1">{"'Sheet1'!$L$16"}</definedName>
    <definedName name="SADASC" localSheetId="13" hidden="1">{"'Sheet1'!$L$16"}</definedName>
    <definedName name="SADASC" localSheetId="14" hidden="1">{"'Sheet1'!$L$16"}</definedName>
    <definedName name="SADASC" localSheetId="2" hidden="1">{"'Sheet1'!$L$16"}</definedName>
    <definedName name="SADASC" hidden="1">{"'Sheet1'!$L$16"}</definedName>
    <definedName name="SADASD" localSheetId="15" hidden="1">{"'Sheet1'!$L$16"}</definedName>
    <definedName name="SADASD" localSheetId="12" hidden="1">{"'Sheet1'!$L$16"}</definedName>
    <definedName name="SADASD" localSheetId="13" hidden="1">{"'Sheet1'!$L$16"}</definedName>
    <definedName name="SADASD" localSheetId="14" hidden="1">{"'Sheet1'!$L$16"}</definedName>
    <definedName name="SADASD" localSheetId="2" hidden="1">{"'Sheet1'!$L$16"}</definedName>
    <definedName name="SADASD" hidden="1">{"'Sheet1'!$L$16"}</definedName>
    <definedName name="sadcs" localSheetId="15" hidden="1">{"'Sheet1'!$L$16"}</definedName>
    <definedName name="sadcs" localSheetId="12" hidden="1">{"'Sheet1'!$L$16"}</definedName>
    <definedName name="sadcs" localSheetId="13" hidden="1">{"'Sheet1'!$L$16"}</definedName>
    <definedName name="sadcs" localSheetId="14" hidden="1">{"'Sheet1'!$L$16"}</definedName>
    <definedName name="sadcs" localSheetId="2" hidden="1">{"'Sheet1'!$L$16"}</definedName>
    <definedName name="sadcs" hidden="1">{"'Sheet1'!$L$16"}</definedName>
    <definedName name="sagawa" localSheetId="1" hidden="1">#REF!</definedName>
    <definedName name="sagawa" localSheetId="7" hidden="1">#REF!</definedName>
    <definedName name="sagawa" localSheetId="2" hidden="1">#REF!</definedName>
    <definedName name="sagawa" localSheetId="4" hidden="1">#REF!</definedName>
    <definedName name="sagawa" localSheetId="3" hidden="1">#REF!</definedName>
    <definedName name="sagawa" hidden="1">#REF!</definedName>
    <definedName name="san" localSheetId="15" hidden="1">{"'Sheet1'!$L$16"}</definedName>
    <definedName name="san" localSheetId="12" hidden="1">{"'Sheet1'!$L$16"}</definedName>
    <definedName name="san" localSheetId="13" hidden="1">{"'Sheet1'!$L$16"}</definedName>
    <definedName name="san" localSheetId="14" hidden="1">{"'Sheet1'!$L$16"}</definedName>
    <definedName name="san" localSheetId="2" hidden="1">{"'Sheet1'!$L$16"}</definedName>
    <definedName name="san" hidden="1">{"'Sheet1'!$L$16"}</definedName>
    <definedName name="sang" localSheetId="15" hidden="1">{"'Sheet1'!$L$16"}</definedName>
    <definedName name="sang" localSheetId="12" hidden="1">{"'Sheet1'!$L$16"}</definedName>
    <definedName name="sang" localSheetId="13" hidden="1">{"'Sheet1'!$L$16"}</definedName>
    <definedName name="sang" localSheetId="14" hidden="1">{"'Sheet1'!$L$16"}</definedName>
    <definedName name="sang" localSheetId="2" hidden="1">{"'Sheet1'!$L$16"}</definedName>
    <definedName name="sang" localSheetId="3" hidden="1">{"'Sheet1'!$L$16"}</definedName>
    <definedName name="sang" hidden="1">{"'Sheet1'!$L$16"}</definedName>
    <definedName name="SAPBEXrevision" hidden="1">1</definedName>
    <definedName name="SAPBEXsysID" hidden="1">"TA2"</definedName>
    <definedName name="SAPBEXwbID" hidden="1">"E9Q3LCWW911VAJ39BASH84PBR"</definedName>
    <definedName name="sas" localSheetId="15" hidden="1">{"'Sheet1'!$L$16"}</definedName>
    <definedName name="sas" localSheetId="12" hidden="1">{"'Sheet1'!$L$16"}</definedName>
    <definedName name="sas" localSheetId="13" hidden="1">{"'Sheet1'!$L$16"}</definedName>
    <definedName name="sas" localSheetId="14" hidden="1">{"'Sheet1'!$L$16"}</definedName>
    <definedName name="sas" localSheetId="2" hidden="1">{"'Sheet1'!$L$16"}</definedName>
    <definedName name="sas" hidden="1">{"'Sheet1'!$L$16"}</definedName>
    <definedName name="sasa" localSheetId="2" hidden="1">{#N/A,#N/A,FALSE,"Sheet1";#N/A,#N/A,FALSE,"Sheet3";#N/A,#N/A,FALSE,"Sheet5"}</definedName>
    <definedName name="sasa" localSheetId="3" hidden="1">{#N/A,#N/A,FALSE,"Sheet1";#N/A,#N/A,FALSE,"Sheet3";#N/A,#N/A,FALSE,"Sheet5"}</definedName>
    <definedName name="sasa" hidden="1">{#N/A,#N/A,FALSE,"Sheet1";#N/A,#N/A,FALSE,"Sheet3";#N/A,#N/A,FALSE,"Sheet5"}</definedName>
    <definedName name="SAVDSVVAV" localSheetId="15" hidden="1">{"'Sheet1'!$L$16"}</definedName>
    <definedName name="SAVDSVVAV" localSheetId="12" hidden="1">{"'Sheet1'!$L$16"}</definedName>
    <definedName name="SAVDSVVAV" localSheetId="13" hidden="1">{"'Sheet1'!$L$16"}</definedName>
    <definedName name="SAVDSVVAV" localSheetId="14" hidden="1">{"'Sheet1'!$L$16"}</definedName>
    <definedName name="SAVDSVVAV" localSheetId="2" hidden="1">{"'Sheet1'!$L$16"}</definedName>
    <definedName name="SAVDSVVAV" hidden="1">{"'Sheet1'!$L$16"}</definedName>
    <definedName name="sc" localSheetId="15" hidden="1">{"'ELEC'!$A$2:$H$216","'ELEC'!$C$2:$D$2"}</definedName>
    <definedName name="sc" localSheetId="12" hidden="1">{"'ELEC'!$A$2:$H$216","'ELEC'!$C$2:$D$2"}</definedName>
    <definedName name="sc" localSheetId="13" hidden="1">{"'ELEC'!$A$2:$H$216","'ELEC'!$C$2:$D$2"}</definedName>
    <definedName name="sc" localSheetId="14" hidden="1">{"'ELEC'!$A$2:$H$216","'ELEC'!$C$2:$D$2"}</definedName>
    <definedName name="sc" localSheetId="2" hidden="1">{"'ELEC'!$A$2:$H$216","'ELEC'!$C$2:$D$2"}</definedName>
    <definedName name="sc" localSheetId="3" hidden="1">{"'ELEC'!$A$2:$H$216","'ELEC'!$C$2:$D$2"}</definedName>
    <definedName name="sc" hidden="1">{"'ELEC'!$A$2:$H$216","'ELEC'!$C$2:$D$2"}</definedName>
    <definedName name="sCol" localSheetId="15" hidden="1">zIsDgiaCTiet_Gia.VTu*2+3</definedName>
    <definedName name="sCol" localSheetId="12" hidden="1">zIsDgiaCTiet_Gia.VTu*2+3</definedName>
    <definedName name="sCol" localSheetId="13" hidden="1">zIsDgiaCTiet_Gia.VTu*2+3</definedName>
    <definedName name="sCol" localSheetId="14" hidden="1">[0]!zIsDgiaCTiet_Gia.VTu*2+3</definedName>
    <definedName name="sCol" localSheetId="2" hidden="1">zIsDgiaCTiet_Gia.VTu*2+3</definedName>
    <definedName name="sCol" localSheetId="3" hidden="1">zIsDgiaCTiet_Gia.VTu*2+3</definedName>
    <definedName name="sCol" hidden="1">zIsDgiaCTiet_Gia.VTu*2+3</definedName>
    <definedName name="SCTX" localSheetId="15" hidden="1">{"'Sheet1'!$L$16"}</definedName>
    <definedName name="SCTX" localSheetId="12" hidden="1">{"'Sheet1'!$L$16"}</definedName>
    <definedName name="SCTX" localSheetId="13" hidden="1">{"'Sheet1'!$L$16"}</definedName>
    <definedName name="SCTX" localSheetId="14" hidden="1">{"'Sheet1'!$L$16"}</definedName>
    <definedName name="SCTX" localSheetId="2" hidden="1">{"'Sheet1'!$L$16"}</definedName>
    <definedName name="SCTX" localSheetId="3" hidden="1">{"'Sheet1'!$L$16"}</definedName>
    <definedName name="SCTX" hidden="1">{"'Sheet1'!$L$16"}</definedName>
    <definedName name="SCURVE" localSheetId="1" hidden="1">#REF!</definedName>
    <definedName name="SCURVE" localSheetId="7" hidden="1">#REF!</definedName>
    <definedName name="SCURVE" localSheetId="2" hidden="1">#REF!</definedName>
    <definedName name="SCURVE" localSheetId="4" hidden="1">#REF!</definedName>
    <definedName name="SCURVE" localSheetId="3" hidden="1">#REF!</definedName>
    <definedName name="SCURVE" hidden="1">#REF!</definedName>
    <definedName name="scxca" localSheetId="15" hidden="1">{"'Sheet1'!$L$16"}</definedName>
    <definedName name="scxca" localSheetId="12" hidden="1">{"'Sheet1'!$L$16"}</definedName>
    <definedName name="scxca" localSheetId="13" hidden="1">{"'Sheet1'!$L$16"}</definedName>
    <definedName name="scxca" localSheetId="14" hidden="1">{"'Sheet1'!$L$16"}</definedName>
    <definedName name="scxca" localSheetId="2" hidden="1">{"'Sheet1'!$L$16"}</definedName>
    <definedName name="scxca" localSheetId="3" hidden="1">{"'Sheet1'!$L$16"}</definedName>
    <definedName name="scxca" hidden="1">{"'Sheet1'!$L$16"}</definedName>
    <definedName name="schedule" localSheetId="15" hidden="1">{"'Sheet1'!$L$16"}</definedName>
    <definedName name="schedule" localSheetId="12" hidden="1">{"'Sheet1'!$L$16"}</definedName>
    <definedName name="schedule" localSheetId="13" hidden="1">{"'Sheet1'!$L$16"}</definedName>
    <definedName name="schedule" localSheetId="14" hidden="1">{"'Sheet1'!$L$16"}</definedName>
    <definedName name="schedule" localSheetId="2" hidden="1">{"'Sheet1'!$L$16"}</definedName>
    <definedName name="schedule" hidden="1">{"'Sheet1'!$L$16"}</definedName>
    <definedName name="SD" localSheetId="15" hidden="1">{"'ELEC'!$A$2:$H$216","'ELEC'!$C$2:$D$2"}</definedName>
    <definedName name="SD" localSheetId="12" hidden="1">{"'ELEC'!$A$2:$H$216","'ELEC'!$C$2:$D$2"}</definedName>
    <definedName name="SD" localSheetId="13" hidden="1">{"'ELEC'!$A$2:$H$216","'ELEC'!$C$2:$D$2"}</definedName>
    <definedName name="SD" localSheetId="14" hidden="1">{"'ELEC'!$A$2:$H$216","'ELEC'!$C$2:$D$2"}</definedName>
    <definedName name="SD" localSheetId="2" hidden="1">{"'ELEC'!$A$2:$H$216","'ELEC'!$C$2:$D$2"}</definedName>
    <definedName name="SD" localSheetId="3" hidden="1">{"'ELEC'!$A$2:$H$216","'ELEC'!$C$2:$D$2"}</definedName>
    <definedName name="SD" hidden="1">{"'ELEC'!$A$2:$H$216","'ELEC'!$C$2:$D$2"}</definedName>
    <definedName name="sda" localSheetId="15" hidden="1">{"'Sheet1'!$L$16"}</definedName>
    <definedName name="sda" localSheetId="12" hidden="1">{"'Sheet1'!$L$16"}</definedName>
    <definedName name="sda" localSheetId="13" hidden="1">{"'Sheet1'!$L$16"}</definedName>
    <definedName name="sda" localSheetId="14" hidden="1">{"'Sheet1'!$L$16"}</definedName>
    <definedName name="sda" localSheetId="2" hidden="1">{"'Sheet1'!$L$16"}</definedName>
    <definedName name="sda" hidden="1">{"'Sheet1'!$L$16"}</definedName>
    <definedName name="sdaf" localSheetId="15" hidden="1">{"'Sheet1'!$L$16"}</definedName>
    <definedName name="sdaf" localSheetId="12" hidden="1">{"'Sheet1'!$L$16"}</definedName>
    <definedName name="sdaf" localSheetId="13" hidden="1">{"'Sheet1'!$L$16"}</definedName>
    <definedName name="sdaf" localSheetId="14" hidden="1">{"'Sheet1'!$L$16"}</definedName>
    <definedName name="sdaf" localSheetId="2" hidden="1">{"'Sheet1'!$L$16"}</definedName>
    <definedName name="sdaf" hidden="1">{"'Sheet1'!$L$16"}</definedName>
    <definedName name="SDAFASF" localSheetId="15" hidden="1">{"'Sheet1'!$L$16"}</definedName>
    <definedName name="SDAFASF" localSheetId="12" hidden="1">{"'Sheet1'!$L$16"}</definedName>
    <definedName name="SDAFASF" localSheetId="13" hidden="1">{"'Sheet1'!$L$16"}</definedName>
    <definedName name="SDAFASF" localSheetId="14" hidden="1">{"'Sheet1'!$L$16"}</definedName>
    <definedName name="SDAFASF" localSheetId="2" hidden="1">{"'Sheet1'!$L$16"}</definedName>
    <definedName name="SDAFASF" hidden="1">{"'Sheet1'!$L$16"}</definedName>
    <definedName name="sdcsd" localSheetId="15" hidden="1">{"'Sheet1'!$L$16"}</definedName>
    <definedName name="sdcsd" localSheetId="12" hidden="1">{"'Sheet1'!$L$16"}</definedName>
    <definedName name="sdcsd" localSheetId="13" hidden="1">{"'Sheet1'!$L$16"}</definedName>
    <definedName name="sdcsd" localSheetId="14" hidden="1">{"'Sheet1'!$L$16"}</definedName>
    <definedName name="sdcsd" localSheetId="2" hidden="1">{"'Sheet1'!$L$16"}</definedName>
    <definedName name="sdcsd" localSheetId="3" hidden="1">{"'Sheet1'!$L$16"}</definedName>
    <definedName name="sdcsd" hidden="1">{"'Sheet1'!$L$16"}</definedName>
    <definedName name="sdd" localSheetId="15" hidden="1">{"'Sheet1'!$L$16"}</definedName>
    <definedName name="sdd" localSheetId="12" hidden="1">{"'Sheet1'!$L$16"}</definedName>
    <definedName name="sdd" localSheetId="13" hidden="1">{"'Sheet1'!$L$16"}</definedName>
    <definedName name="sdd" localSheetId="14" hidden="1">{"'Sheet1'!$L$16"}</definedName>
    <definedName name="sdd" localSheetId="2" hidden="1">{"'Sheet1'!$L$16"}</definedName>
    <definedName name="sdd" localSheetId="3" hidden="1">{"'Sheet1'!$L$16"}</definedName>
    <definedName name="sdd" hidden="1">{"'Sheet1'!$L$16"}</definedName>
    <definedName name="sdf" localSheetId="15" hidden="1">{"'Sheet1'!$L$16"}</definedName>
    <definedName name="sdf" localSheetId="12" hidden="1">{"'Sheet1'!$L$16"}</definedName>
    <definedName name="sdf" localSheetId="13" hidden="1">{"'Sheet1'!$L$16"}</definedName>
    <definedName name="sdf" localSheetId="14" hidden="1">{"'Sheet1'!$L$16"}</definedName>
    <definedName name="sdf" localSheetId="2" hidden="1">{"'Sheet1'!$L$16"}</definedName>
    <definedName name="sdf" localSheetId="3" hidden="1">{"'Sheet1'!$L$16"}</definedName>
    <definedName name="sdf" hidden="1">{"'Sheet1'!$L$16"}</definedName>
    <definedName name="sdfas" localSheetId="15" hidden="1">{0}</definedName>
    <definedName name="sdfas" localSheetId="12" hidden="1">{0}</definedName>
    <definedName name="sdfas" localSheetId="13" hidden="1">{0}</definedName>
    <definedName name="sdfas" localSheetId="14" hidden="1">{0}</definedName>
    <definedName name="sdfas" localSheetId="2" hidden="1">{0}</definedName>
    <definedName name="sdfas" hidden="1">{0}</definedName>
    <definedName name="sdfda" localSheetId="15" hidden="1">{"'Sheet1'!$L$16"}</definedName>
    <definedName name="sdfda" localSheetId="12" hidden="1">{"'Sheet1'!$L$16"}</definedName>
    <definedName name="sdfda" localSheetId="13" hidden="1">{"'Sheet1'!$L$16"}</definedName>
    <definedName name="sdfda" localSheetId="14" hidden="1">{"'Sheet1'!$L$16"}</definedName>
    <definedName name="sdfda" localSheetId="2" hidden="1">{"'Sheet1'!$L$16"}</definedName>
    <definedName name="sdfda" localSheetId="3" hidden="1">{"'Sheet1'!$L$16"}</definedName>
    <definedName name="sdfda" hidden="1">{"'Sheet1'!$L$16"}</definedName>
    <definedName name="SDFDS" localSheetId="15" hidden="1">{"'Sheet1'!$L$16"}</definedName>
    <definedName name="SDFDS" localSheetId="12" hidden="1">{"'Sheet1'!$L$16"}</definedName>
    <definedName name="SDFDS" localSheetId="13" hidden="1">{"'Sheet1'!$L$16"}</definedName>
    <definedName name="SDFDS" localSheetId="14" hidden="1">{"'Sheet1'!$L$16"}</definedName>
    <definedName name="SDFDS" localSheetId="2" hidden="1">{"'Sheet1'!$L$16"}</definedName>
    <definedName name="SDFDS" hidden="1">{"'Sheet1'!$L$16"}</definedName>
    <definedName name="sdfgsdfg" hidden="1">#REF!</definedName>
    <definedName name="sdfgsdfrg" hidden="1">#REF!</definedName>
    <definedName name="sdfsd" localSheetId="1" hidden="1">#REF!</definedName>
    <definedName name="sdfsd" localSheetId="7" hidden="1">#REF!</definedName>
    <definedName name="sdfsd" localSheetId="2" hidden="1">#REF!</definedName>
    <definedName name="sdfsd" localSheetId="4" hidden="1">#REF!</definedName>
    <definedName name="sdfsd" localSheetId="3" hidden="1">#REF!</definedName>
    <definedName name="sdfsd" hidden="1">#REF!</definedName>
    <definedName name="sdfsdf" localSheetId="1" hidden="1">#REF!</definedName>
    <definedName name="sdfsdf" localSheetId="7" hidden="1">#REF!</definedName>
    <definedName name="sdfsdf" localSheetId="2" hidden="1">#REF!</definedName>
    <definedName name="sdfsdf" localSheetId="4" hidden="1">#REF!</definedName>
    <definedName name="sdfsdf" localSheetId="3" hidden="1">#REF!</definedName>
    <definedName name="sdfsdf" hidden="1">#REF!</definedName>
    <definedName name="SDFSDFS" localSheetId="15" hidden="1">{"'Sheet1'!$L$16"}</definedName>
    <definedName name="SDFSDFS" localSheetId="12" hidden="1">{"'Sheet1'!$L$16"}</definedName>
    <definedName name="SDFSDFS" localSheetId="13" hidden="1">{"'Sheet1'!$L$16"}</definedName>
    <definedName name="SDFSDFS" localSheetId="14" hidden="1">{"'Sheet1'!$L$16"}</definedName>
    <definedName name="SDFSDFS" localSheetId="2" hidden="1">{"'Sheet1'!$L$16"}</definedName>
    <definedName name="SDFSDFS" localSheetId="3" hidden="1">{"'Sheet1'!$L$16"}</definedName>
    <definedName name="SDFSDFS" hidden="1">{"'Sheet1'!$L$16"}</definedName>
    <definedName name="sdfsdfsd" localSheetId="15" hidden="1">{"'Sheet1'!$L$16"}</definedName>
    <definedName name="sdfsdfsd" localSheetId="12" hidden="1">{"'Sheet1'!$L$16"}</definedName>
    <definedName name="sdfsdfsd" localSheetId="13" hidden="1">{"'Sheet1'!$L$16"}</definedName>
    <definedName name="sdfsdfsd" localSheetId="14" hidden="1">{"'Sheet1'!$L$16"}</definedName>
    <definedName name="sdfsdfsd" localSheetId="2" hidden="1">{"'Sheet1'!$L$16"}</definedName>
    <definedName name="sdfsdfsd" localSheetId="3" hidden="1">{"'Sheet1'!$L$16"}</definedName>
    <definedName name="sdfsdfsd" hidden="1">{"'Sheet1'!$L$16"}</definedName>
    <definedName name="sdfsdgfdg" hidden="1">#REF!</definedName>
    <definedName name="sdg" localSheetId="1" hidden="1">#REF!</definedName>
    <definedName name="sdg" localSheetId="7" hidden="1">#REF!</definedName>
    <definedName name="sdg" localSheetId="2" hidden="1">#REF!</definedName>
    <definedName name="sdg" localSheetId="4" hidden="1">#REF!</definedName>
    <definedName name="sdg" localSheetId="3" hidden="1">#REF!</definedName>
    <definedName name="sdg" hidden="1">#REF!</definedName>
    <definedName name="sds" localSheetId="15" hidden="1">{"'Sheet1'!$L$16"}</definedName>
    <definedName name="sds" localSheetId="12" hidden="1">{"'Sheet1'!$L$16"}</definedName>
    <definedName name="sds" localSheetId="13" hidden="1">{"'Sheet1'!$L$16"}</definedName>
    <definedName name="sds" localSheetId="14" hidden="1">{"'Sheet1'!$L$16"}</definedName>
    <definedName name="sds" localSheetId="2" hidden="1">{"'Sheet1'!$L$16"}</definedName>
    <definedName name="SDS" localSheetId="3" hidden="1">{#N/A,#N/A,FALSE,"Sheet1";#N/A,#N/A,FALSE,"Sheet3";#N/A,#N/A,FALSE,"Sheet5"}</definedName>
    <definedName name="sds" hidden="1">{"'Sheet1'!$L$16"}</definedName>
    <definedName name="sdsd" localSheetId="15" hidden="1">{"'Sheet1'!$L$16"}</definedName>
    <definedName name="sdsd" localSheetId="12" hidden="1">{"'Sheet1'!$L$16"}</definedName>
    <definedName name="sdsd" localSheetId="13" hidden="1">{"'Sheet1'!$L$16"}</definedName>
    <definedName name="sdsd" localSheetId="14" hidden="1">{"'Sheet1'!$L$16"}</definedName>
    <definedName name="sdsd" localSheetId="2" hidden="1">{"'Sheet1'!$L$16"}</definedName>
    <definedName name="SDSD" localSheetId="3" hidden="1">{#N/A,#N/A,FALSE,"Sheet1";#N/A,#N/A,FALSE,"Sheet3";#N/A,#N/A,FALSE,"Sheet5"}</definedName>
    <definedName name="sdsd" hidden="1">{"'Sheet1'!$L$16"}</definedName>
    <definedName name="SDSDSD" localSheetId="1" hidden="1">#REF!</definedName>
    <definedName name="SDSDSD" localSheetId="7" hidden="1">#REF!</definedName>
    <definedName name="SDSDSD" localSheetId="2" hidden="1">#REF!</definedName>
    <definedName name="SDSDSD" localSheetId="4" hidden="1">#REF!</definedName>
    <definedName name="SDSDSD" localSheetId="3" hidden="1">#REF!</definedName>
    <definedName name="SDSDSD" hidden="1">#REF!</definedName>
    <definedName name="sdz" localSheetId="15" hidden="1">{"'Sheet1'!$L$16"}</definedName>
    <definedName name="sdz" localSheetId="12" hidden="1">{"'Sheet1'!$L$16"}</definedName>
    <definedName name="sdz" localSheetId="13" hidden="1">{"'Sheet1'!$L$16"}</definedName>
    <definedName name="sdz" localSheetId="14" hidden="1">{"'Sheet1'!$L$16"}</definedName>
    <definedName name="sdz" localSheetId="2" hidden="1">{"'Sheet1'!$L$16"}</definedName>
    <definedName name="sdz" localSheetId="3" hidden="1">{"'Sheet1'!$L$16"}</definedName>
    <definedName name="sdz" hidden="1">{"'Sheet1'!$L$16"}</definedName>
    <definedName name="sen" localSheetId="15" hidden="1">{"'Sheet1'!$L$16"}</definedName>
    <definedName name="sen" localSheetId="12" hidden="1">{"'Sheet1'!$L$16"}</definedName>
    <definedName name="sen" localSheetId="13" hidden="1">{"'Sheet1'!$L$16"}</definedName>
    <definedName name="sen" localSheetId="14" hidden="1">{"'Sheet1'!$L$16"}</definedName>
    <definedName name="sen" localSheetId="2" hidden="1">{"'Sheet1'!$L$16"}</definedName>
    <definedName name="sen" localSheetId="3" hidden="1">{"'Sheet1'!$L$16"}</definedName>
    <definedName name="sen" hidden="1">{"'Sheet1'!$L$16"}</definedName>
    <definedName name="sencount" hidden="1">4</definedName>
    <definedName name="SFA" localSheetId="1" hidden="1">#REF!</definedName>
    <definedName name="SFA" localSheetId="7" hidden="1">#REF!</definedName>
    <definedName name="SFA" localSheetId="2" hidden="1">#REF!</definedName>
    <definedName name="SFA" localSheetId="4" hidden="1">#REF!</definedName>
    <definedName name="SFA" localSheetId="3" hidden="1">#REF!</definedName>
    <definedName name="SFA" hidden="1">#REF!</definedName>
    <definedName name="sfdgnl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fdgnl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fdgnl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fg" localSheetId="15" hidden="1">{"'Sheet1'!$L$16"}</definedName>
    <definedName name="sfg" localSheetId="12" hidden="1">{"'Sheet1'!$L$16"}</definedName>
    <definedName name="sfg" localSheetId="13" hidden="1">{"'Sheet1'!$L$16"}</definedName>
    <definedName name="sfg" localSheetId="14" hidden="1">{"'Sheet1'!$L$16"}</definedName>
    <definedName name="sfg" localSheetId="2" hidden="1">{"'Sheet1'!$L$16"}</definedName>
    <definedName name="sfg" hidden="1">{"'Sheet1'!$L$16"}</definedName>
    <definedName name="sfsafsfds" localSheetId="15" hidden="1">{"'Sheet1'!$L$16"}</definedName>
    <definedName name="sfsafsfds" localSheetId="12" hidden="1">{"'Sheet1'!$L$16"}</definedName>
    <definedName name="sfsafsfds" localSheetId="13" hidden="1">{"'Sheet1'!$L$16"}</definedName>
    <definedName name="sfsafsfds" localSheetId="14" hidden="1">{"'Sheet1'!$L$16"}</definedName>
    <definedName name="sfsafsfds" localSheetId="2" hidden="1">{"'Sheet1'!$L$16"}</definedName>
    <definedName name="sfsafsfds" hidden="1">{"'Sheet1'!$L$16"}</definedName>
    <definedName name="sfsd" localSheetId="15" hidden="1">{"'Sheet1'!$L$16"}</definedName>
    <definedName name="sfsd" localSheetId="12" hidden="1">{"'Sheet1'!$L$16"}</definedName>
    <definedName name="sfsd" localSheetId="13" hidden="1">{"'Sheet1'!$L$16"}</definedName>
    <definedName name="sfsd" localSheetId="14" hidden="1">{"'Sheet1'!$L$16"}</definedName>
    <definedName name="sfsd" localSheetId="2" hidden="1">{"'Sheet1'!$L$16"}</definedName>
    <definedName name="sfsd" hidden="1">{"'Sheet1'!$L$16"}</definedName>
    <definedName name="sfsdg" localSheetId="15" hidden="1">{"'Sheet1'!$L$16"}</definedName>
    <definedName name="sfsdg" localSheetId="12" hidden="1">{"'Sheet1'!$L$16"}</definedName>
    <definedName name="sfsdg" localSheetId="13" hidden="1">{"'Sheet1'!$L$16"}</definedName>
    <definedName name="sfsdg" localSheetId="14" hidden="1">{"'Sheet1'!$L$16"}</definedName>
    <definedName name="sfsdg" localSheetId="2" hidden="1">{"'Sheet1'!$L$16"}</definedName>
    <definedName name="sfsdg" hidden="1">{"'Sheet1'!$L$16"}</definedName>
    <definedName name="SFSFS" localSheetId="15" hidden="1">{"'Sheet1'!$L$16"}</definedName>
    <definedName name="SFSFS" localSheetId="12" hidden="1">{"'Sheet1'!$L$16"}</definedName>
    <definedName name="SFSFS" localSheetId="13" hidden="1">{"'Sheet1'!$L$16"}</definedName>
    <definedName name="SFSFS" localSheetId="14" hidden="1">{"'Sheet1'!$L$16"}</definedName>
    <definedName name="SFSFS" localSheetId="2" hidden="1">{"'Sheet1'!$L$16"}</definedName>
    <definedName name="SFSFS" hidden="1">{"'Sheet1'!$L$16"}</definedName>
    <definedName name="sgdfgsd" hidden="1">#REF!</definedName>
    <definedName name="sgfdgdf" localSheetId="15" hidden="1">{"'Sheet1'!$L$16"}</definedName>
    <definedName name="sgfdgdf" localSheetId="12" hidden="1">{"'Sheet1'!$L$16"}</definedName>
    <definedName name="sgfdgdf" localSheetId="13" hidden="1">{"'Sheet1'!$L$16"}</definedName>
    <definedName name="sgfdgdf" localSheetId="14" hidden="1">{"'Sheet1'!$L$16"}</definedName>
    <definedName name="sgfdgdf" localSheetId="2" hidden="1">{"'Sheet1'!$L$16"}</definedName>
    <definedName name="sgfdgdf" hidden="1">{"'Sheet1'!$L$16"}</definedName>
    <definedName name="sgfhsdhe" localSheetId="15" hidden="1">{"'Sheet1'!$L$16"}</definedName>
    <definedName name="sgfhsdhe" localSheetId="12" hidden="1">{"'Sheet1'!$L$16"}</definedName>
    <definedName name="sgfhsdhe" localSheetId="13" hidden="1">{"'Sheet1'!$L$16"}</definedName>
    <definedName name="sgfhsdhe" localSheetId="14" hidden="1">{"'Sheet1'!$L$16"}</definedName>
    <definedName name="sgfhsdhe" localSheetId="2" hidden="1">{"'Sheet1'!$L$16"}</definedName>
    <definedName name="sgfhsdhe" hidden="1">{"'Sheet1'!$L$16"}</definedName>
    <definedName name="SGG" localSheetId="15" hidden="1">{"'Sheet1'!$L$16"}</definedName>
    <definedName name="SGG" localSheetId="12" hidden="1">{"'Sheet1'!$L$16"}</definedName>
    <definedName name="SGG" localSheetId="13" hidden="1">{"'Sheet1'!$L$16"}</definedName>
    <definedName name="SGG" localSheetId="14" hidden="1">{"'Sheet1'!$L$16"}</definedName>
    <definedName name="SGG" localSheetId="2" hidden="1">{"'Sheet1'!$L$16"}</definedName>
    <definedName name="SGG" localSheetId="3" hidden="1">{"'Sheet1'!$L$16"}</definedName>
    <definedName name="SGG" hidden="1">{"'Sheet1'!$L$16"}</definedName>
    <definedName name="sgjhk" localSheetId="15" hidden="1">{"'Sheet1'!$L$16"}</definedName>
    <definedName name="sgjhk" localSheetId="12" hidden="1">{"'Sheet1'!$L$16"}</definedName>
    <definedName name="sgjhk" localSheetId="13" hidden="1">{"'Sheet1'!$L$16"}</definedName>
    <definedName name="sgjhk" localSheetId="14" hidden="1">{"'Sheet1'!$L$16"}</definedName>
    <definedName name="sgjhk" localSheetId="2" hidden="1">{"'Sheet1'!$L$16"}</definedName>
    <definedName name="sgjhk" localSheetId="3" hidden="1">{"'Sheet1'!$L$16"}</definedName>
    <definedName name="sgjhk" hidden="1">{"'Sheet1'!$L$16"}</definedName>
    <definedName name="sgjyti" localSheetId="15" hidden="1">{"'Sheet1'!$L$16"}</definedName>
    <definedName name="sgjyti" localSheetId="12" hidden="1">{"'Sheet1'!$L$16"}</definedName>
    <definedName name="sgjyti" localSheetId="13" hidden="1">{"'Sheet1'!$L$16"}</definedName>
    <definedName name="sgjyti" localSheetId="14" hidden="1">{"'Sheet1'!$L$16"}</definedName>
    <definedName name="sgjyti" localSheetId="2" hidden="1">{"'Sheet1'!$L$16"}</definedName>
    <definedName name="sgjyti" hidden="1">{"'Sheet1'!$L$16"}</definedName>
    <definedName name="sgsdg" localSheetId="15" hidden="1">{"'Sheet1'!$L$16"}</definedName>
    <definedName name="sgsdg" localSheetId="12" hidden="1">{"'Sheet1'!$L$16"}</definedName>
    <definedName name="sgsdg" localSheetId="13" hidden="1">{"'Sheet1'!$L$16"}</definedName>
    <definedName name="sgsdg" localSheetId="14" hidden="1">{"'Sheet1'!$L$16"}</definedName>
    <definedName name="sgsdg" localSheetId="2" hidden="1">{"'Sheet1'!$L$16"}</definedName>
    <definedName name="sgsdg" hidden="1">{"'Sheet1'!$L$16"}</definedName>
    <definedName name="sgsr" localSheetId="15" hidden="1">{"'Sheet1'!$L$16"}</definedName>
    <definedName name="sgsr" localSheetId="12" hidden="1">{"'Sheet1'!$L$16"}</definedName>
    <definedName name="sgsr" localSheetId="13" hidden="1">{"'Sheet1'!$L$16"}</definedName>
    <definedName name="sgsr" localSheetId="14" hidden="1">{"'Sheet1'!$L$16"}</definedName>
    <definedName name="sgsr" localSheetId="2" hidden="1">{"'Sheet1'!$L$16"}</definedName>
    <definedName name="sgsr" hidden="1">{"'Sheet1'!$L$16"}</definedName>
    <definedName name="shee12" localSheetId="15" hidden="1">{"'Sheet1'!$L$16"}</definedName>
    <definedName name="shee12" localSheetId="12" hidden="1">{"'Sheet1'!$L$16"}</definedName>
    <definedName name="shee12" localSheetId="13" hidden="1">{"'Sheet1'!$L$16"}</definedName>
    <definedName name="shee12" localSheetId="14" hidden="1">{"'Sheet1'!$L$16"}</definedName>
    <definedName name="shee12" localSheetId="2" hidden="1">{"'Sheet1'!$L$16"}</definedName>
    <definedName name="shee12" localSheetId="3" hidden="1">{"'Sheet1'!$L$16"}</definedName>
    <definedName name="shee12" hidden="1">{"'Sheet1'!$L$16"}</definedName>
    <definedName name="sheet" localSheetId="15" hidden="1">{"'Sheet1'!$L$16"}</definedName>
    <definedName name="sheet" localSheetId="12" hidden="1">{"'Sheet1'!$L$16"}</definedName>
    <definedName name="sheet" localSheetId="13" hidden="1">{"'Sheet1'!$L$16"}</definedName>
    <definedName name="sheet" localSheetId="14" hidden="1">{"'Sheet1'!$L$16"}</definedName>
    <definedName name="sheet" localSheetId="2" hidden="1">{"'Sheet1'!$L$16"}</definedName>
    <definedName name="sheet" localSheetId="3" hidden="1">{"'Sheet1'!$L$16"}</definedName>
    <definedName name="sheet" hidden="1">{"'Sheet1'!$L$16"}</definedName>
    <definedName name="sheet1" localSheetId="2" hidden="1">{#N/A,#N/A,FALSE,"CCTV"}</definedName>
    <definedName name="sheet1" localSheetId="3" hidden="1">{#N/A,#N/A,FALSE,"CCTV"}</definedName>
    <definedName name="sheet1" hidden="1">{#N/A,#N/A,FALSE,"CCTV"}</definedName>
    <definedName name="Sheet2" localSheetId="2" hidden="1">{#N/A,#N/A,FALSE,"Sheet1"}</definedName>
    <definedName name="Sheet2" localSheetId="3" hidden="1">{#N/A,#N/A,FALSE,"Sheet1"}</definedName>
    <definedName name="Sheet2" hidden="1">{#N/A,#N/A,FALSE,"Sheet1"}</definedName>
    <definedName name="sheet3" localSheetId="2" hidden="1">{"NGUYEN QUI THIEP - Personal View",#N/A,FALSE,"XDCB.HT.FUR."}</definedName>
    <definedName name="sheet3" localSheetId="3" hidden="1">{"NGUYEN QUI THIEP - Personal View",#N/A,FALSE,"XDCB.HT.FUR."}</definedName>
    <definedName name="sheet3" hidden="1">{"NGUYEN QUI THIEP - Personal View",#N/A,FALSE,"XDCB.HT.FUR."}</definedName>
    <definedName name="Sheet4" localSheetId="15" hidden="1">{"'Sheet1'!$L$16"}</definedName>
    <definedName name="Sheet4" localSheetId="12" hidden="1">{"'Sheet1'!$L$16"}</definedName>
    <definedName name="Sheet4" localSheetId="13" hidden="1">{"'Sheet1'!$L$16"}</definedName>
    <definedName name="Sheet4" localSheetId="14" hidden="1">{"'Sheet1'!$L$16"}</definedName>
    <definedName name="Sheet4" localSheetId="2" hidden="1">{"'Sheet1'!$L$16"}</definedName>
    <definedName name="Sheet4" hidden="1">{"'Sheet1'!$L$16"}</definedName>
    <definedName name="sheet5" localSheetId="15" hidden="1">{"'Sheet1'!$L$16"}</definedName>
    <definedName name="sheet5" localSheetId="12" hidden="1">{"'Sheet1'!$L$16"}</definedName>
    <definedName name="sheet5" localSheetId="13" hidden="1">{"'Sheet1'!$L$16"}</definedName>
    <definedName name="sheet5" localSheetId="14" hidden="1">{"'Sheet1'!$L$16"}</definedName>
    <definedName name="sheet5" localSheetId="2" hidden="1">{"'Sheet1'!$L$16"}</definedName>
    <definedName name="sheet5" hidden="1">{"'Sheet1'!$L$16"}</definedName>
    <definedName name="shsrhtr" localSheetId="15" hidden="1">{"'Sheet1'!$L$16"}</definedName>
    <definedName name="shsrhtr" localSheetId="12" hidden="1">{"'Sheet1'!$L$16"}</definedName>
    <definedName name="shsrhtr" localSheetId="13" hidden="1">{"'Sheet1'!$L$16"}</definedName>
    <definedName name="shsrhtr" localSheetId="14" hidden="1">{"'Sheet1'!$L$16"}</definedName>
    <definedName name="shsrhtr" localSheetId="2" hidden="1">{"'Sheet1'!$L$16"}</definedName>
    <definedName name="shsrhtr" hidden="1">{"'Sheet1'!$L$16"}</definedName>
    <definedName name="sHsVlNcCm" localSheetId="1" hidden="1">VALUE(IF(LEFT(OFFSET([0]!Acell,0,-4),1)="A",dTHKP_HsVl,IF(LEFT(OFFSET([0]!Acell,0,-4),1)="B",dTHKP_HsNc,dTHKP_HsCm)))</definedName>
    <definedName name="sHsVlNcCm" localSheetId="15" hidden="1">VALUE(IF(LEFT(OFFSET([0]!Acell,0,-4),1)="A",dTHKP_HsVl,IF(LEFT(OFFSET([0]!Acell,0,-4),1)="B",dTHKP_HsNc,dTHKP_HsCm)))</definedName>
    <definedName name="sHsVlNcCm" localSheetId="8" hidden="1">VALUE(IF(LEFT(OFFSET([0]!Acell,0,-4),1)="A",dTHKP_HsVl,IF(LEFT(OFFSET([0]!Acell,0,-4),1)="B",dTHKP_HsNc,dTHKP_HsCm)))</definedName>
    <definedName name="sHsVlNcCm" localSheetId="10" hidden="1">VALUE(IF(LEFT(OFFSET([0]!Acell,0,-4),1)="A",dTHKP_HsVl,IF(LEFT(OFFSET([0]!Acell,0,-4),1)="B",dTHKP_HsNc,dTHKP_HsCm)))</definedName>
    <definedName name="sHsVlNcCm" localSheetId="11" hidden="1">VALUE(IF(LEFT(OFFSET([0]!Acell,0,-4),1)="A",dTHKP_HsVl,IF(LEFT(OFFSET([0]!Acell,0,-4),1)="B",dTHKP_HsNc,dTHKP_HsCm)))</definedName>
    <definedName name="sHsVlNcCm" localSheetId="12" hidden="1">VALUE(IF(LEFT(OFFSET([0]!Acell,0,-4),1)="A",dTHKP_HsVl,IF(LEFT(OFFSET([0]!Acell,0,-4),1)="B",dTHKP_HsNc,dTHKP_HsCm)))</definedName>
    <definedName name="sHsVlNcCm" localSheetId="13" hidden="1">VALUE(IF(LEFT(OFFSET([0]!Acell,0,-4),1)="A",dTHKP_HsVl,IF(LEFT(OFFSET([0]!Acell,0,-4),1)="B",dTHKP_HsNc,dTHKP_HsCm)))</definedName>
    <definedName name="sHsVlNcCm" localSheetId="14" hidden="1">VALUE(IF(LEFT(OFFSET([0]!Acell,0,-4),1)="A",dTHKP_HsVl,IF(LEFT(OFFSET([0]!Acell,0,-4),1)="B",dTHKP_HsNc,dTHKP_HsCm)))</definedName>
    <definedName name="sHsVlNcCm" localSheetId="7" hidden="1">VALUE(IF(LEFT(OFFSET([0]!Acell,0,-4),1)="A",dTHKP_HsVl,IF(LEFT(OFFSET([0]!Acell,0,-4),1)="B",dTHKP_HsNc,dTHKP_HsCm)))</definedName>
    <definedName name="sHsVlNcCm" localSheetId="2" hidden="1">VALUE(IF(LEFT(OFFSET(Acell,0,-4),1)="A",dTHKP_HsVl,IF(LEFT(OFFSET(Acell,0,-4),1)="B",dTHKP_HsNc,dTHKP_HsCm)))</definedName>
    <definedName name="sHsVlNcCm" localSheetId="4" hidden="1">VALUE(IF(LEFT(OFFSET([0]!Acell,0,-4),1)="A",dTHKP_HsVl,IF(LEFT(OFFSET([0]!Acell,0,-4),1)="B",dTHKP_HsNc,dTHKP_HsCm)))</definedName>
    <definedName name="sHsVlNcCm" localSheetId="5" hidden="1">VALUE(IF(LEFT(OFFSET([0]!Acell,0,-4),1)="A",dTHKP_HsVl,IF(LEFT(OFFSET([0]!Acell,0,-4),1)="B",dTHKP_HsNc,dTHKP_HsCm)))</definedName>
    <definedName name="sHsVlNcCm" localSheetId="3" hidden="1">VALUE(IF(LEFT(OFFSET(Acell,0,-4),1)="A",dTHKP_HsVl,IF(LEFT(OFFSET(Acell,0,-4),1)="B",dTHKP_HsNc,dTHKP_HsCm)))</definedName>
    <definedName name="sHsVlNcCm" hidden="1">VALUE(IF(LEFT(OFFSET(Acell,0,-4),1)="A",dTHKP_HsVl,IF(LEFT(OFFSET(Acell,0,-4),1)="B",dTHKP_HsNc,dTHKP_HsCm)))</definedName>
    <definedName name="silo4" localSheetId="15" hidden="1">{"'ELEC'!$A$2:$H$216","'ELEC'!$C$2:$D$2"}</definedName>
    <definedName name="silo4" localSheetId="12" hidden="1">{"'ELEC'!$A$2:$H$216","'ELEC'!$C$2:$D$2"}</definedName>
    <definedName name="silo4" localSheetId="13" hidden="1">{"'ELEC'!$A$2:$H$216","'ELEC'!$C$2:$D$2"}</definedName>
    <definedName name="silo4" localSheetId="14" hidden="1">{"'ELEC'!$A$2:$H$216","'ELEC'!$C$2:$D$2"}</definedName>
    <definedName name="silo4" localSheetId="2" hidden="1">{"'ELEC'!$A$2:$H$216","'ELEC'!$C$2:$D$2"}</definedName>
    <definedName name="silo4" localSheetId="3" hidden="1">{"'ELEC'!$A$2:$H$216","'ELEC'!$C$2:$D$2"}</definedName>
    <definedName name="silo4" hidden="1">{"'ELEC'!$A$2:$H$216","'ELEC'!$C$2:$D$2"}</definedName>
    <definedName name="sinh" localSheetId="15" hidden="1">{"'Sheet1'!$L$16"}</definedName>
    <definedName name="sinh" localSheetId="12" hidden="1">{"'Sheet1'!$L$16"}</definedName>
    <definedName name="sinh" localSheetId="13" hidden="1">{"'Sheet1'!$L$16"}</definedName>
    <definedName name="sinh" localSheetId="14" hidden="1">{"'Sheet1'!$L$16"}</definedName>
    <definedName name="sinh" localSheetId="2" hidden="1">{"'Sheet1'!$L$16"}</definedName>
    <definedName name="sinh" hidden="1">{"'Sheet1'!$L$16"}</definedName>
    <definedName name="SISUSM" localSheetId="15" hidden="1">{"'Sheet1'!$L$16"}</definedName>
    <definedName name="SISUSM" localSheetId="12" hidden="1">{"'Sheet1'!$L$16"}</definedName>
    <definedName name="SISUSM" localSheetId="13" hidden="1">{"'Sheet1'!$L$16"}</definedName>
    <definedName name="SISUSM" localSheetId="14" hidden="1">{"'Sheet1'!$L$16"}</definedName>
    <definedName name="SISUSM" localSheetId="2" hidden="1">{"'Sheet1'!$L$16"}</definedName>
    <definedName name="SISUSM" hidden="1">{"'Sheet1'!$L$16"}</definedName>
    <definedName name="slab3" localSheetId="1" hidden="1">#REF!</definedName>
    <definedName name="slab3" localSheetId="7" hidden="1">#REF!</definedName>
    <definedName name="slab3" localSheetId="2" hidden="1">#REF!</definedName>
    <definedName name="slab3" localSheetId="4" hidden="1">#REF!</definedName>
    <definedName name="slab3" localSheetId="3" hidden="1">#REF!</definedName>
    <definedName name="slab3" hidden="1">#REF!</definedName>
    <definedName name="sMh" localSheetId="1" hidden="1">IF(LEFT(OFFSET([0]!Acell,0,-6),1)="1",dVTu_Mh,IF(LEFT(OFFSET([0]!Acell,0,-6),1)="2",dNCong_Mh,dCMay_Mh))</definedName>
    <definedName name="sMh" localSheetId="15" hidden="1">IF(LEFT(OFFSET([0]!Acell,0,-6),1)="1",dVTu_Mh,IF(LEFT(OFFSET([0]!Acell,0,-6),1)="2",dNCong_Mh,dCMay_Mh))</definedName>
    <definedName name="sMh" localSheetId="8" hidden="1">IF(LEFT(OFFSET([0]!Acell,0,-6),1)="1",dVTu_Mh,IF(LEFT(OFFSET([0]!Acell,0,-6),1)="2",dNCong_Mh,dCMay_Mh))</definedName>
    <definedName name="sMh" localSheetId="10" hidden="1">IF(LEFT(OFFSET([0]!Acell,0,-6),1)="1",dVTu_Mh,IF(LEFT(OFFSET([0]!Acell,0,-6),1)="2",dNCong_Mh,dCMay_Mh))</definedName>
    <definedName name="sMh" localSheetId="11" hidden="1">IF(LEFT(OFFSET([0]!Acell,0,-6),1)="1",dVTu_Mh,IF(LEFT(OFFSET([0]!Acell,0,-6),1)="2",dNCong_Mh,dCMay_Mh))</definedName>
    <definedName name="sMh" localSheetId="12" hidden="1">IF(LEFT(OFFSET([0]!Acell,0,-6),1)="1",dVTu_Mh,IF(LEFT(OFFSET([0]!Acell,0,-6),1)="2",dNCong_Mh,dCMay_Mh))</definedName>
    <definedName name="sMh" localSheetId="13" hidden="1">IF(LEFT(OFFSET([0]!Acell,0,-6),1)="1",dVTu_Mh,IF(LEFT(OFFSET([0]!Acell,0,-6),1)="2",dNCong_Mh,dCMay_Mh))</definedName>
    <definedName name="sMh" localSheetId="14" hidden="1">IF(LEFT(OFFSET([0]!Acell,0,-6),1)="1",dVTu_Mh,IF(LEFT(OFFSET([0]!Acell,0,-6),1)="2",dNCong_Mh,dCMay_Mh))</definedName>
    <definedName name="sMh" localSheetId="7" hidden="1">IF(LEFT(OFFSET([0]!Acell,0,-6),1)="1",dVTu_Mh,IF(LEFT(OFFSET([0]!Acell,0,-6),1)="2",dNCong_Mh,dCMay_Mh))</definedName>
    <definedName name="sMh" localSheetId="2" hidden="1">IF(LEFT(OFFSET(Acell,0,-6),1)="1",dVTu_Mh,IF(LEFT(OFFSET(Acell,0,-6),1)="2",dNCong_Mh,dCMay_Mh))</definedName>
    <definedName name="sMh" localSheetId="4" hidden="1">IF(LEFT(OFFSET([0]!Acell,0,-6),1)="1",dVTu_Mh,IF(LEFT(OFFSET([0]!Acell,0,-6),1)="2",dNCong_Mh,dCMay_Mh))</definedName>
    <definedName name="sMh" localSheetId="5" hidden="1">IF(LEFT(OFFSET([0]!Acell,0,-6),1)="1",dVTu_Mh,IF(LEFT(OFFSET([0]!Acell,0,-6),1)="2",dNCong_Mh,dCMay_Mh))</definedName>
    <definedName name="sMh" localSheetId="3" hidden="1">IF(LEFT(OFFSET(Acell,0,-6),1)="1",dVTu_Mh,IF(LEFT(OFFSET(Acell,0,-6),1)="2",dNCong_Mh,dCMay_Mh))</definedName>
    <definedName name="sMh" hidden="1">IF(LEFT(OFFSET(Acell,0,-6),1)="1",dVTu_Mh,IF(LEFT(OFFSET(Acell,0,-6),1)="2",dNCong_Mh,dCMay_Mh))</definedName>
    <definedName name="sName" localSheetId="1" hidden="1">IF(LEFT(OFFSET([0]!Acell,0,-6),1)="1",dVTu_Name,IF(LEFT(OFFSET([0]!Acell,0,-6),1)="2",dNCong_Name,dCMay_Name))</definedName>
    <definedName name="sName" localSheetId="15" hidden="1">IF(LEFT(OFFSET([0]!Acell,0,-6),1)="1",dVTu_Name,IF(LEFT(OFFSET([0]!Acell,0,-6),1)="2",dNCong_Name,dCMay_Name))</definedName>
    <definedName name="sName" localSheetId="8" hidden="1">IF(LEFT(OFFSET([0]!Acell,0,-6),1)="1",dVTu_Name,IF(LEFT(OFFSET([0]!Acell,0,-6),1)="2",dNCong_Name,dCMay_Name))</definedName>
    <definedName name="sName" localSheetId="10" hidden="1">IF(LEFT(OFFSET([0]!Acell,0,-6),1)="1",dVTu_Name,IF(LEFT(OFFSET([0]!Acell,0,-6),1)="2",dNCong_Name,dCMay_Name))</definedName>
    <definedName name="sName" localSheetId="11" hidden="1">IF(LEFT(OFFSET([0]!Acell,0,-6),1)="1",dVTu_Name,IF(LEFT(OFFSET([0]!Acell,0,-6),1)="2",dNCong_Name,dCMay_Name))</definedName>
    <definedName name="sName" localSheetId="12" hidden="1">IF(LEFT(OFFSET([0]!Acell,0,-6),1)="1",dVTu_Name,IF(LEFT(OFFSET([0]!Acell,0,-6),1)="2",dNCong_Name,dCMay_Name))</definedName>
    <definedName name="sName" localSheetId="13" hidden="1">IF(LEFT(OFFSET([0]!Acell,0,-6),1)="1",dVTu_Name,IF(LEFT(OFFSET([0]!Acell,0,-6),1)="2",dNCong_Name,dCMay_Name))</definedName>
    <definedName name="sName" localSheetId="14" hidden="1">IF(LEFT(OFFSET([0]!Acell,0,-6),1)="1",dVTu_Name,IF(LEFT(OFFSET([0]!Acell,0,-6),1)="2",dNCong_Name,dCMay_Name))</definedName>
    <definedName name="sName" localSheetId="7" hidden="1">IF(LEFT(OFFSET([0]!Acell,0,-6),1)="1",dVTu_Name,IF(LEFT(OFFSET([0]!Acell,0,-6),1)="2",dNCong_Name,dCMay_Name))</definedName>
    <definedName name="sName" localSheetId="2" hidden="1">IF(LEFT(OFFSET(Acell,0,-6),1)="1",dVTu_Name,IF(LEFT(OFFSET(Acell,0,-6),1)="2",dNCong_Name,dCMay_Name))</definedName>
    <definedName name="sName" localSheetId="4" hidden="1">IF(LEFT(OFFSET([0]!Acell,0,-6),1)="1",dVTu_Name,IF(LEFT(OFFSET([0]!Acell,0,-6),1)="2",dNCong_Name,dCMay_Name))</definedName>
    <definedName name="sName" localSheetId="5" hidden="1">IF(LEFT(OFFSET([0]!Acell,0,-6),1)="1",dVTu_Name,IF(LEFT(OFFSET([0]!Acell,0,-6),1)="2",dNCong_Name,dCMay_Name))</definedName>
    <definedName name="sName" localSheetId="3" hidden="1">IF(LEFT(OFFSET(Acell,0,-6),1)="1",dVTu_Name,IF(LEFT(OFFSET(Acell,0,-6),1)="2",dNCong_Name,dCMay_Name))</definedName>
    <definedName name="sName" hidden="1">IF(LEFT(OFFSET(Acell,0,-6),1)="1",dVTu_Name,IF(LEFT(OFFSET(Acell,0,-6),1)="2",dNCong_Name,dCMay_Name))</definedName>
    <definedName name="sodu" localSheetId="15" hidden="1">{"'Sheet1'!$L$16"}</definedName>
    <definedName name="sodu" localSheetId="12" hidden="1">{"'Sheet1'!$L$16"}</definedName>
    <definedName name="sodu" localSheetId="13" hidden="1">{"'Sheet1'!$L$16"}</definedName>
    <definedName name="sodu" localSheetId="14" hidden="1">{"'Sheet1'!$L$16"}</definedName>
    <definedName name="sodu" localSheetId="2" hidden="1">{"'Sheet1'!$L$16"}</definedName>
    <definedName name="sodu" localSheetId="3" hidden="1">{"'Sheet1'!$L$16"}</definedName>
    <definedName name="sodu" hidden="1">{"'Sheet1'!$L$16"}</definedName>
    <definedName name="solver_cvg" hidden="1">0.0001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eg" hidden="1">2</definedName>
    <definedName name="solver_num" hidden="1">0</definedName>
    <definedName name="solver_nwt" hidden="1">1</definedName>
    <definedName name="solver_pre" hidden="1">0.000001</definedName>
    <definedName name="solver_rel1" hidden="1">1</definedName>
    <definedName name="solver_rel2" hidden="1">1</definedName>
    <definedName name="solver_rel3" hidden="1">3</definedName>
    <definedName name="solver_rel4" hidden="1">2</definedName>
    <definedName name="solver_rel5" hidden="1">5</definedName>
    <definedName name="solver_rel6" hidden="1">3</definedName>
    <definedName name="solver_rel7" hidden="1">2</definedName>
    <definedName name="solver_rhs5" localSheetId="1" hidden="1">binary</definedName>
    <definedName name="solver_rhs5" localSheetId="15" hidden="1">binary</definedName>
    <definedName name="solver_rhs5" localSheetId="8" hidden="1">binary</definedName>
    <definedName name="solver_rhs5" localSheetId="10" hidden="1">binary</definedName>
    <definedName name="solver_rhs5" localSheetId="11" hidden="1">binary</definedName>
    <definedName name="solver_rhs5" localSheetId="12" hidden="1">binary</definedName>
    <definedName name="solver_rhs5" localSheetId="13" hidden="1">binary</definedName>
    <definedName name="solver_rhs5" localSheetId="14" hidden="1">binary</definedName>
    <definedName name="solver_rhs5" localSheetId="7" hidden="1">binary</definedName>
    <definedName name="solver_rhs5" localSheetId="2" hidden="1">binary</definedName>
    <definedName name="solver_rhs5" localSheetId="4" hidden="1">binary</definedName>
    <definedName name="solver_rhs5" localSheetId="5" hidden="1">binary</definedName>
    <definedName name="solver_rhs5" hidden="1">binary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1</definedName>
    <definedName name="solver_val" hidden="1">0</definedName>
    <definedName name="SON" localSheetId="2" hidden="1">{#N/A,#N/A,FALSE,"CCTV"}</definedName>
    <definedName name="SON" localSheetId="3" hidden="1">{#N/A,#N/A,FALSE,"CCTV"}</definedName>
    <definedName name="SON" hidden="1">{#N/A,#N/A,FALSE,"CCTV"}</definedName>
    <definedName name="sonB40" localSheetId="1">#REF!</definedName>
    <definedName name="sonB40" localSheetId="7">#REF!</definedName>
    <definedName name="sonB40" localSheetId="2">#REF!</definedName>
    <definedName name="sonB40" localSheetId="4">#REF!</definedName>
    <definedName name="sonB40">#REF!</definedName>
    <definedName name="sonlc" localSheetId="1">#REF!</definedName>
    <definedName name="sonlc" localSheetId="7">#REF!</definedName>
    <definedName name="sonlc" localSheetId="2">#REF!</definedName>
    <definedName name="sonlc" localSheetId="4">#REF!</definedName>
    <definedName name="sonlc">#REF!</definedName>
    <definedName name="sonthep" localSheetId="1">#REF!</definedName>
    <definedName name="sonthep" localSheetId="7">#REF!</definedName>
    <definedName name="sonthep" localSheetId="2">#REF!</definedName>
    <definedName name="sonthep" localSheetId="4">#REF!</definedName>
    <definedName name="sonthep">#REF!</definedName>
    <definedName name="sort" localSheetId="1" hidden="1">#REF!</definedName>
    <definedName name="sort" localSheetId="7" hidden="1">#REF!</definedName>
    <definedName name="sort" localSheetId="2" hidden="1">#REF!</definedName>
    <definedName name="sort" localSheetId="4" hidden="1">#REF!</definedName>
    <definedName name="sort" localSheetId="3" hidden="1">#REF!</definedName>
    <definedName name="sort" hidden="1">#REF!</definedName>
    <definedName name="Sosanh2" localSheetId="15" hidden="1">{"'Sheet1'!$L$16"}</definedName>
    <definedName name="Sosanh2" localSheetId="12" hidden="1">{"'Sheet1'!$L$16"}</definedName>
    <definedName name="Sosanh2" localSheetId="13" hidden="1">{"'Sheet1'!$L$16"}</definedName>
    <definedName name="Sosanh2" localSheetId="14" hidden="1">{"'Sheet1'!$L$16"}</definedName>
    <definedName name="Sosanh2" localSheetId="2" hidden="1">{"'Sheet1'!$L$16"}</definedName>
    <definedName name="Sosanh2" hidden="1">{"'Sheet1'!$L$16"}</definedName>
    <definedName name="Spample" localSheetId="15" hidden="1">{"'Sheet1'!$L$16"}</definedName>
    <definedName name="Spample" localSheetId="12" hidden="1">{"'Sheet1'!$L$16"}</definedName>
    <definedName name="Spample" localSheetId="13" hidden="1">{"'Sheet1'!$L$16"}</definedName>
    <definedName name="Spample" localSheetId="14" hidden="1">{"'Sheet1'!$L$16"}</definedName>
    <definedName name="Spample" localSheetId="2" hidden="1">{"'Sheet1'!$L$16"}</definedName>
    <definedName name="Spample" localSheetId="3" hidden="1">{"'Sheet1'!$L$16"}</definedName>
    <definedName name="Spample" hidden="1">{"'Sheet1'!$L$16"}</definedName>
    <definedName name="Spanner_Auto_File">"C:\My Documents\tinh cdo.x2a"</definedName>
    <definedName name="SpecialPrice" localSheetId="1" hidden="1">#REF!</definedName>
    <definedName name="SpecialPrice" localSheetId="7" hidden="1">#REF!</definedName>
    <definedName name="SpecialPrice" localSheetId="2" hidden="1">#REF!</definedName>
    <definedName name="SpecialPrice" localSheetId="4" hidden="1">#REF!</definedName>
    <definedName name="SpecialPrice" localSheetId="3" hidden="1">#REF!</definedName>
    <definedName name="SpecialPrice" hidden="1">#REF!</definedName>
    <definedName name="sqw" localSheetId="1" hidden="1">#REF!</definedName>
    <definedName name="sqw" localSheetId="7" hidden="1">#REF!</definedName>
    <definedName name="sqw" localSheetId="2" hidden="1">#REF!</definedName>
    <definedName name="sqw" localSheetId="4" hidden="1">#REF!</definedName>
    <definedName name="sqw" localSheetId="3" hidden="1">#REF!</definedName>
    <definedName name="sqw" hidden="1">#REF!</definedName>
    <definedName name="sRng" localSheetId="1" hidden="1">IF(LEFT(OFFSET([0]!Acell,0,-6),1)="1",dVTu_Rng,IF(LEFT(OFFSET([0]!Acell,0,-6),1)="2",dNCong_Rng,dCMay_Rng))</definedName>
    <definedName name="sRng" localSheetId="15" hidden="1">IF(LEFT(OFFSET([0]!Acell,0,-6),1)="1",dVTu_Rng,IF(LEFT(OFFSET([0]!Acell,0,-6),1)="2",dNCong_Rng,dCMay_Rng))</definedName>
    <definedName name="sRng" localSheetId="8" hidden="1">IF(LEFT(OFFSET([0]!Acell,0,-6),1)="1",dVTu_Rng,IF(LEFT(OFFSET([0]!Acell,0,-6),1)="2",dNCong_Rng,dCMay_Rng))</definedName>
    <definedName name="sRng" localSheetId="10" hidden="1">IF(LEFT(OFFSET([0]!Acell,0,-6),1)="1",dVTu_Rng,IF(LEFT(OFFSET([0]!Acell,0,-6),1)="2",dNCong_Rng,dCMay_Rng))</definedName>
    <definedName name="sRng" localSheetId="11" hidden="1">IF(LEFT(OFFSET([0]!Acell,0,-6),1)="1",dVTu_Rng,IF(LEFT(OFFSET([0]!Acell,0,-6),1)="2",dNCong_Rng,dCMay_Rng))</definedName>
    <definedName name="sRng" localSheetId="12" hidden="1">IF(LEFT(OFFSET([0]!Acell,0,-6),1)="1",dVTu_Rng,IF(LEFT(OFFSET([0]!Acell,0,-6),1)="2",dNCong_Rng,dCMay_Rng))</definedName>
    <definedName name="sRng" localSheetId="13" hidden="1">IF(LEFT(OFFSET([0]!Acell,0,-6),1)="1",dVTu_Rng,IF(LEFT(OFFSET([0]!Acell,0,-6),1)="2",dNCong_Rng,dCMay_Rng))</definedName>
    <definedName name="sRng" localSheetId="14" hidden="1">IF(LEFT(OFFSET([0]!Acell,0,-6),1)="1",dVTu_Rng,IF(LEFT(OFFSET([0]!Acell,0,-6),1)="2",dNCong_Rng,dCMay_Rng))</definedName>
    <definedName name="sRng" localSheetId="7" hidden="1">IF(LEFT(OFFSET([0]!Acell,0,-6),1)="1",dVTu_Rng,IF(LEFT(OFFSET([0]!Acell,0,-6),1)="2",dNCong_Rng,dCMay_Rng))</definedName>
    <definedName name="sRng" localSheetId="2" hidden="1">IF(LEFT(OFFSET(Acell,0,-6),1)="1",dVTu_Rng,IF(LEFT(OFFSET(Acell,0,-6),1)="2",dNCong_Rng,dCMay_Rng))</definedName>
    <definedName name="sRng" localSheetId="4" hidden="1">IF(LEFT(OFFSET([0]!Acell,0,-6),1)="1",dVTu_Rng,IF(LEFT(OFFSET([0]!Acell,0,-6),1)="2",dNCong_Rng,dCMay_Rng))</definedName>
    <definedName name="sRng" localSheetId="5" hidden="1">IF(LEFT(OFFSET([0]!Acell,0,-6),1)="1",dVTu_Rng,IF(LEFT(OFFSET([0]!Acell,0,-6),1)="2",dNCong_Rng,dCMay_Rng))</definedName>
    <definedName name="sRng" localSheetId="3" hidden="1">IF(LEFT(OFFSET(Acell,0,-6),1)="1",dVTu_Rng,IF(LEFT(OFFSET(Acell,0,-6),1)="2",dNCong_Rng,dCMay_Rng))</definedName>
    <definedName name="sRng" hidden="1">IF(LEFT(OFFSET(Acell,0,-6),1)="1",dVTu_Rng,IF(LEFT(OFFSET(Acell,0,-6),1)="2",dNCong_Rng,dCMay_Rng))</definedName>
    <definedName name="srter" localSheetId="1" hidden="1">#REF!</definedName>
    <definedName name="srter" localSheetId="7" hidden="1">#REF!</definedName>
    <definedName name="srter" localSheetId="2" hidden="1">#REF!</definedName>
    <definedName name="srter" localSheetId="4" hidden="1">#REF!</definedName>
    <definedName name="srter" localSheetId="3" hidden="1">#REF!</definedName>
    <definedName name="srter" hidden="1">#REF!</definedName>
    <definedName name="SS" localSheetId="15" hidden="1">{"'단계별시설공사비'!$A$3:$K$51"}</definedName>
    <definedName name="SS" localSheetId="12" hidden="1">{"'단계별시설공사비'!$A$3:$K$51"}</definedName>
    <definedName name="SS" localSheetId="13" hidden="1">{"'단계별시설공사비'!$A$3:$K$51"}</definedName>
    <definedName name="SS" localSheetId="14" hidden="1">{"'단계별시설공사비'!$A$3:$K$51"}</definedName>
    <definedName name="SS" localSheetId="2" hidden="1">{"'단계별시설공사비'!$A$3:$K$51"}</definedName>
    <definedName name="SS" hidden="1">{"'단계별시설공사비'!$A$3:$K$51"}</definedName>
    <definedName name="sscsd" localSheetId="15" hidden="1">{"'Sheet1'!$L$16"}</definedName>
    <definedName name="sscsd" localSheetId="12" hidden="1">{"'Sheet1'!$L$16"}</definedName>
    <definedName name="sscsd" localSheetId="13" hidden="1">{"'Sheet1'!$L$16"}</definedName>
    <definedName name="sscsd" localSheetId="14" hidden="1">{"'Sheet1'!$L$16"}</definedName>
    <definedName name="sscsd" localSheetId="2" hidden="1">{"'Sheet1'!$L$16"}</definedName>
    <definedName name="sscsd" hidden="1">{"'Sheet1'!$L$16"}</definedName>
    <definedName name="sss" localSheetId="2" hidden="1">{#N/A,#N/A,FALSE,"전력간선"}</definedName>
    <definedName name="sss" localSheetId="3" hidden="1">{#N/A,#N/A,FALSE,"전력간선"}</definedName>
    <definedName name="sss" hidden="1">{#N/A,#N/A,FALSE,"전력간선"}</definedName>
    <definedName name="ssss" hidden="1">#REF!</definedName>
    <definedName name="sstoanbo" localSheetId="15" hidden="1">{"'Sheet1'!$L$16"}</definedName>
    <definedName name="sstoanbo" localSheetId="12" hidden="1">{"'Sheet1'!$L$16"}</definedName>
    <definedName name="sstoanbo" localSheetId="13" hidden="1">{"'Sheet1'!$L$16"}</definedName>
    <definedName name="sstoanbo" localSheetId="14" hidden="1">{"'Sheet1'!$L$16"}</definedName>
    <definedName name="sstoanbo" localSheetId="2" hidden="1">{"'Sheet1'!$L$16"}</definedName>
    <definedName name="sstoanbo" hidden="1">{"'Sheet1'!$L$16"}</definedName>
    <definedName name="STJST" localSheetId="15" hidden="1">{"'Sheet1'!$L$16"}</definedName>
    <definedName name="STJST" localSheetId="12" hidden="1">{"'Sheet1'!$L$16"}</definedName>
    <definedName name="STJST" localSheetId="13" hidden="1">{"'Sheet1'!$L$16"}</definedName>
    <definedName name="STJST" localSheetId="14" hidden="1">{"'Sheet1'!$L$16"}</definedName>
    <definedName name="STJST" localSheetId="2" hidden="1">{"'Sheet1'!$L$16"}</definedName>
    <definedName name="STJST" localSheetId="3" hidden="1">{"'Sheet1'!$L$16"}</definedName>
    <definedName name="STJST" hidden="1">{"'Sheet1'!$L$16"}</definedName>
    <definedName name="sumimasenn" localSheetId="15" hidden="1">{"'Sheet1'!$L$16"}</definedName>
    <definedName name="sumimasenn" localSheetId="12" hidden="1">{"'Sheet1'!$L$16"}</definedName>
    <definedName name="sumimasenn" localSheetId="13" hidden="1">{"'Sheet1'!$L$16"}</definedName>
    <definedName name="sumimasenn" localSheetId="14" hidden="1">{"'Sheet1'!$L$16"}</definedName>
    <definedName name="sumimasenn" localSheetId="2" hidden="1">{"'Sheet1'!$L$16"}</definedName>
    <definedName name="sumimasenn" localSheetId="3" hidden="1">{"'Sheet1'!$L$16"}</definedName>
    <definedName name="sumimasenn" hidden="1">{"'Sheet1'!$L$16"}</definedName>
    <definedName name="SUOIDOI2" localSheetId="15" hidden="1">{"'Sheet1'!$L$16"}</definedName>
    <definedName name="SUOIDOI2" localSheetId="12" hidden="1">{"'Sheet1'!$L$16"}</definedName>
    <definedName name="SUOIDOI2" localSheetId="13" hidden="1">{"'Sheet1'!$L$16"}</definedName>
    <definedName name="SUOIDOI2" localSheetId="14" hidden="1">{"'Sheet1'!$L$16"}</definedName>
    <definedName name="SUOIDOI2" localSheetId="2" hidden="1">{"'Sheet1'!$L$16"}</definedName>
    <definedName name="SUOIDOI2" hidden="1">{"'Sheet1'!$L$16"}</definedName>
    <definedName name="sxcsac" localSheetId="15" hidden="1">{"'Sheet1'!$L$16"}</definedName>
    <definedName name="sxcsac" localSheetId="12" hidden="1">{"'Sheet1'!$L$16"}</definedName>
    <definedName name="sxcsac" localSheetId="13" hidden="1">{"'Sheet1'!$L$16"}</definedName>
    <definedName name="sxcsac" localSheetId="14" hidden="1">{"'Sheet1'!$L$16"}</definedName>
    <definedName name="sxcsac" localSheetId="2" hidden="1">{"'Sheet1'!$L$16"}</definedName>
    <definedName name="sxcsac" localSheetId="3" hidden="1">{"'Sheet1'!$L$16"}</definedName>
    <definedName name="sxcsac" hidden="1">{"'Sheet1'!$L$16"}</definedName>
    <definedName name="sxcxc" localSheetId="15" hidden="1">{"'Sheet1'!$L$16"}</definedName>
    <definedName name="sxcxc" localSheetId="12" hidden="1">{"'Sheet1'!$L$16"}</definedName>
    <definedName name="sxcxc" localSheetId="13" hidden="1">{"'Sheet1'!$L$16"}</definedName>
    <definedName name="sxcxc" localSheetId="14" hidden="1">{"'Sheet1'!$L$16"}</definedName>
    <definedName name="sxcxc" localSheetId="2" hidden="1">{"'Sheet1'!$L$16"}</definedName>
    <definedName name="sxcxc" localSheetId="3" hidden="1">{"'Sheet1'!$L$16"}</definedName>
    <definedName name="sxcxc" hidden="1">{"'Sheet1'!$L$16"}</definedName>
    <definedName name="szdasda" localSheetId="2" hidden="1">{#N/A,#N/A,FALSE,"Chi tiÆt"}</definedName>
    <definedName name="szdasda" localSheetId="3" hidden="1">{#N/A,#N/A,FALSE,"Chi tiÆt"}</definedName>
    <definedName name="szdasda" hidden="1">{#N/A,#N/A,FALSE,"Chi tiÆt"}</definedName>
    <definedName name="t" localSheetId="1" hidden="1">#REF!</definedName>
    <definedName name="t" localSheetId="7" hidden="1">#REF!</definedName>
    <definedName name="t" localSheetId="2" hidden="1">#REF!</definedName>
    <definedName name="t" localSheetId="4" hidden="1">#REF!</definedName>
    <definedName name="t" localSheetId="3" hidden="1">#REF!</definedName>
    <definedName name="t" hidden="1">#REF!</definedName>
    <definedName name="T.3" localSheetId="15" hidden="1">{"'Sheet1'!$L$16"}</definedName>
    <definedName name="T.3" localSheetId="12" hidden="1">{"'Sheet1'!$L$16"}</definedName>
    <definedName name="T.3" localSheetId="13" hidden="1">{"'Sheet1'!$L$16"}</definedName>
    <definedName name="T.3" localSheetId="14" hidden="1">{"'Sheet1'!$L$16"}</definedName>
    <definedName name="T.3" localSheetId="2" hidden="1">{"'Sheet1'!$L$16"}</definedName>
    <definedName name="T.3" hidden="1">{"'Sheet1'!$L$16"}</definedName>
    <definedName name="T1PC" localSheetId="15" hidden="1">{"'Sheet1'!$L$16"}</definedName>
    <definedName name="T1PC" localSheetId="12" hidden="1">{"'Sheet1'!$L$16"}</definedName>
    <definedName name="T1PC" localSheetId="13" hidden="1">{"'Sheet1'!$L$16"}</definedName>
    <definedName name="T1PC" localSheetId="14" hidden="1">{"'Sheet1'!$L$16"}</definedName>
    <definedName name="T1PC" localSheetId="2" hidden="1">{"'Sheet1'!$L$16"}</definedName>
    <definedName name="T1PC" hidden="1">{"'Sheet1'!$L$16"}</definedName>
    <definedName name="Table1">#REF!</definedName>
    <definedName name="Table1_1">#REF!</definedName>
    <definedName name="Table2">#REF!</definedName>
    <definedName name="Table2_1">#REF!</definedName>
    <definedName name="Table3">#REF!</definedName>
    <definedName name="Table3_1">#REF!</definedName>
    <definedName name="Table4">#REF!</definedName>
    <definedName name="Table4_1">#REF!</definedName>
    <definedName name="Table5">#REF!</definedName>
    <definedName name="Table5_1">#REF!</definedName>
    <definedName name="tai" localSheetId="15" hidden="1">{"'Sheet1'!$L$16"}</definedName>
    <definedName name="tai" localSheetId="12" hidden="1">{"'Sheet1'!$L$16"}</definedName>
    <definedName name="tai" localSheetId="13" hidden="1">{"'Sheet1'!$L$16"}</definedName>
    <definedName name="tai" localSheetId="14" hidden="1">{"'Sheet1'!$L$16"}</definedName>
    <definedName name="tai" localSheetId="2" hidden="1">{"'Sheet1'!$L$16"}</definedName>
    <definedName name="tai" hidden="1">{"'Sheet1'!$L$16"}</definedName>
    <definedName name="tamm" localSheetId="15" hidden="1">{"'Sheet1'!$L$16"}</definedName>
    <definedName name="tamm" localSheetId="12" hidden="1">{"'Sheet1'!$L$16"}</definedName>
    <definedName name="tamm" localSheetId="13" hidden="1">{"'Sheet1'!$L$16"}</definedName>
    <definedName name="tamm" localSheetId="14" hidden="1">{"'Sheet1'!$L$16"}</definedName>
    <definedName name="tamm" localSheetId="2" hidden="1">{"'Sheet1'!$L$16"}</definedName>
    <definedName name="tamm" localSheetId="3" hidden="1">{"'Sheet1'!$L$16"}</definedName>
    <definedName name="tamm" hidden="1">{"'Sheet1'!$L$16"}</definedName>
    <definedName name="tammm" localSheetId="15" hidden="1">{"'Sheet1'!$L$16"}</definedName>
    <definedName name="tammm" localSheetId="12" hidden="1">{"'Sheet1'!$L$16"}</definedName>
    <definedName name="tammm" localSheetId="13" hidden="1">{"'Sheet1'!$L$16"}</definedName>
    <definedName name="tammm" localSheetId="14" hidden="1">{"'Sheet1'!$L$16"}</definedName>
    <definedName name="tammm" localSheetId="2" hidden="1">{"'Sheet1'!$L$16"}</definedName>
    <definedName name="tammm" localSheetId="3" hidden="1">{"'Sheet1'!$L$16"}</definedName>
    <definedName name="tammm" hidden="1">{"'Sheet1'!$L$16"}</definedName>
    <definedName name="tammmm" hidden="1">{#N/A,#N/A,FALSE,"Chi tiÆt"}</definedName>
    <definedName name="tan" localSheetId="15" hidden="1">{"'Sheet1'!$L$16"}</definedName>
    <definedName name="tan" localSheetId="12" hidden="1">{"'Sheet1'!$L$16"}</definedName>
    <definedName name="tan" localSheetId="13" hidden="1">{"'Sheet1'!$L$16"}</definedName>
    <definedName name="tan" localSheetId="14" hidden="1">{"'Sheet1'!$L$16"}</definedName>
    <definedName name="tan" localSheetId="2" hidden="1">{"'Sheet1'!$L$16"}</definedName>
    <definedName name="tan" localSheetId="3" hidden="1">{"'Sheet1'!$L$16"}</definedName>
    <definedName name="tan" hidden="1">{"'Sheet1'!$L$16"}</definedName>
    <definedName name="tªtrt" localSheetId="15" hidden="1">{"'Sheet1'!$L$16"}</definedName>
    <definedName name="tªtrt" localSheetId="12" hidden="1">{"'Sheet1'!$L$16"}</definedName>
    <definedName name="tªtrt" localSheetId="13" hidden="1">{"'Sheet1'!$L$16"}</definedName>
    <definedName name="tªtrt" localSheetId="14" hidden="1">{"'Sheet1'!$L$16"}</definedName>
    <definedName name="tªtrt" localSheetId="2" hidden="1">{"'Sheet1'!$L$16"}</definedName>
    <definedName name="tªtrt" hidden="1">{"'Sheet1'!$L$16"}</definedName>
    <definedName name="TaxTV">10%</definedName>
    <definedName name="TaxXL">5%</definedName>
    <definedName name="tbao" localSheetId="15" hidden="1">{"'Sheet1'!$L$16"}</definedName>
    <definedName name="tbao" localSheetId="12" hidden="1">{"'Sheet1'!$L$16"}</definedName>
    <definedName name="tbao" localSheetId="13" hidden="1">{"'Sheet1'!$L$16"}</definedName>
    <definedName name="tbao" localSheetId="14" hidden="1">{"'Sheet1'!$L$16"}</definedName>
    <definedName name="tbao" localSheetId="2" hidden="1">{"'Sheet1'!$L$16"}</definedName>
    <definedName name="tbao" hidden="1">{"'Sheet1'!$L$16"}</definedName>
    <definedName name="tbl_ProdInfo" localSheetId="1" hidden="1">#REF!</definedName>
    <definedName name="tbl_ProdInfo" localSheetId="7" hidden="1">#REF!</definedName>
    <definedName name="tbl_ProdInfo" localSheetId="2" hidden="1">#REF!</definedName>
    <definedName name="tbl_ProdInfo" localSheetId="4" hidden="1">#REF!</definedName>
    <definedName name="tbl_ProdInfo" localSheetId="3" hidden="1">#REF!</definedName>
    <definedName name="tbl_ProdInfo" hidden="1">#REF!</definedName>
    <definedName name="te" localSheetId="1" hidden="1">#REF!</definedName>
    <definedName name="te" localSheetId="7" hidden="1">#REF!</definedName>
    <definedName name="te" localSheetId="2" hidden="1">#REF!</definedName>
    <definedName name="te" localSheetId="4" hidden="1">#REF!</definedName>
    <definedName name="te" localSheetId="3" hidden="1">#REF!</definedName>
    <definedName name="te" hidden="1">#REF!</definedName>
    <definedName name="tecco" localSheetId="15" hidden="1">{"'Sheet1'!$L$16"}</definedName>
    <definedName name="tecco" localSheetId="12" hidden="1">{"'Sheet1'!$L$16"}</definedName>
    <definedName name="tecco" localSheetId="13" hidden="1">{"'Sheet1'!$L$16"}</definedName>
    <definedName name="tecco" localSheetId="14" hidden="1">{"'Sheet1'!$L$16"}</definedName>
    <definedName name="tecco" localSheetId="2" hidden="1">{"'Sheet1'!$L$16"}</definedName>
    <definedName name="tecco" hidden="1">{"'Sheet1'!$L$16"}</definedName>
    <definedName name="tem" localSheetId="15" hidden="1">{"'Sheet1'!$L$16"}</definedName>
    <definedName name="tem" localSheetId="12" hidden="1">{"'Sheet1'!$L$16"}</definedName>
    <definedName name="tem" localSheetId="13" hidden="1">{"'Sheet1'!$L$16"}</definedName>
    <definedName name="tem" localSheetId="14" hidden="1">{"'Sheet1'!$L$16"}</definedName>
    <definedName name="tem" localSheetId="2" hidden="1">{"'Sheet1'!$L$16"}</definedName>
    <definedName name="tem" localSheetId="3" hidden="1">{"'Sheet1'!$L$16"}</definedName>
    <definedName name="tem" hidden="1">{"'Sheet1'!$L$16"}</definedName>
    <definedName name="test2" localSheetId="2" hidden="1">{"IASTrail",#N/A,FALSE,"IAS"}</definedName>
    <definedName name="test2" localSheetId="3" hidden="1">{"IASTrail",#N/A,FALSE,"IAS"}</definedName>
    <definedName name="test2" hidden="1">{"IASTrail",#N/A,FALSE,"IAS"}</definedName>
    <definedName name="test3" localSheetId="2" hidden="1">{#N/A,#N/A,FALSE,"FA_1";#N/A,#N/A,FALSE,"Dep'n SE";#N/A,#N/A,FALSE,"Dep'n FC"}</definedName>
    <definedName name="test3" localSheetId="3" hidden="1">{#N/A,#N/A,FALSE,"FA_1";#N/A,#N/A,FALSE,"Dep'n SE";#N/A,#N/A,FALSE,"Dep'n FC"}</definedName>
    <definedName name="test3" hidden="1">{#N/A,#N/A,FALSE,"FA_1";#N/A,#N/A,FALSE,"Dep'n SE";#N/A,#N/A,FALSE,"Dep'n FC"}</definedName>
    <definedName name="tet" localSheetId="2" hidden="1">{0,#NULL!,0,FALSE;0,0,0,0;0,0,0,7.29290327383173E-304;0,0,0,0;0,0,0,0;0,0,0,0;0,0,0,0}</definedName>
    <definedName name="tet" localSheetId="3" hidden="1">{0,#NULL!,0,FALSE;0,0,0,0;0,0,0,7.29290327383173E-304;0,0,0,0;0,0,0,0;0,0,0,0;0,0,0,0}</definedName>
    <definedName name="tet" hidden="1">{0,#NULL!,0,FALSE;0,0,0,0;0,0,0,7.29290327383173E-304;0,0,0,0;0,0,0,0;0,0,0,0;0,0,0,0}</definedName>
    <definedName name="TextRefCopyRangeCount" hidden="1">21</definedName>
    <definedName name="tểt" localSheetId="15" hidden="1">{"'Sheet1'!$L$16"}</definedName>
    <definedName name="tểt" localSheetId="12" hidden="1">{"'Sheet1'!$L$16"}</definedName>
    <definedName name="tểt" localSheetId="13" hidden="1">{"'Sheet1'!$L$16"}</definedName>
    <definedName name="tểt" localSheetId="14" hidden="1">{"'Sheet1'!$L$16"}</definedName>
    <definedName name="tểt" localSheetId="2" hidden="1">{"'Sheet1'!$L$16"}</definedName>
    <definedName name="tểt" hidden="1">{"'Sheet1'!$L$16"}</definedName>
    <definedName name="tfuyt" localSheetId="15" hidden="1">{"'Sheet1'!$L$16"}</definedName>
    <definedName name="tfuyt" localSheetId="12" hidden="1">{"'Sheet1'!$L$16"}</definedName>
    <definedName name="tfuyt" localSheetId="13" hidden="1">{"'Sheet1'!$L$16"}</definedName>
    <definedName name="tfuyt" localSheetId="14" hidden="1">{"'Sheet1'!$L$16"}</definedName>
    <definedName name="tfuyt" localSheetId="2" hidden="1">{"'Sheet1'!$L$16"}</definedName>
    <definedName name="tfuyt" hidden="1">{"'Sheet1'!$L$16"}</definedName>
    <definedName name="tgưgz" localSheetId="15" hidden="1">{"'Sheet1'!$L$16"}</definedName>
    <definedName name="tgưgz" localSheetId="12" hidden="1">{"'Sheet1'!$L$16"}</definedName>
    <definedName name="tgưgz" localSheetId="13" hidden="1">{"'Sheet1'!$L$16"}</definedName>
    <definedName name="tgưgz" localSheetId="14" hidden="1">{"'Sheet1'!$L$16"}</definedName>
    <definedName name="tgưgz" localSheetId="2" hidden="1">{"'Sheet1'!$L$16"}</definedName>
    <definedName name="tgưgz" hidden="1">{"'Sheet1'!$L$16"}</definedName>
    <definedName name="tgyty" localSheetId="1" hidden="1">#REF!</definedName>
    <definedName name="tgyty" localSheetId="7" hidden="1">#REF!</definedName>
    <definedName name="tgyty" localSheetId="2" hidden="1">#REF!</definedName>
    <definedName name="tgyty" localSheetId="4" hidden="1">#REF!</definedName>
    <definedName name="tgyty" localSheetId="3" hidden="1">#REF!</definedName>
    <definedName name="tgyty" hidden="1">#REF!</definedName>
    <definedName name="tidf" localSheetId="15" hidden="1">{"'Sheet1'!$L$16"}</definedName>
    <definedName name="tidf" localSheetId="12" hidden="1">{"'Sheet1'!$L$16"}</definedName>
    <definedName name="tidf" localSheetId="13" hidden="1">{"'Sheet1'!$L$16"}</definedName>
    <definedName name="tidf" localSheetId="14" hidden="1">{"'Sheet1'!$L$16"}</definedName>
    <definedName name="tidf" localSheetId="2" hidden="1">{"'Sheet1'!$L$16"}</definedName>
    <definedName name="tidf" hidden="1">{"'Sheet1'!$L$16"}</definedName>
    <definedName name="tieu" hidden="1">#REF!</definedName>
    <definedName name="TIM" localSheetId="15" hidden="1">{"'Sheet1'!$L$16"}</definedName>
    <definedName name="TIM" localSheetId="12" hidden="1">{"'Sheet1'!$L$16"}</definedName>
    <definedName name="TIM" localSheetId="13" hidden="1">{"'Sheet1'!$L$16"}</definedName>
    <definedName name="TIM" localSheetId="14" hidden="1">{"'Sheet1'!$L$16"}</definedName>
    <definedName name="TIM" localSheetId="2" hidden="1">{"'Sheet1'!$L$16"}</definedName>
    <definedName name="TIM" localSheetId="3" hidden="1">{"'Sheet1'!$L$16"}</definedName>
    <definedName name="TIM" hidden="1">{"'Sheet1'!$L$16"}</definedName>
    <definedName name="TINH" localSheetId="2" hidden="1">{#N/A,#N/A,FALSE,"CCTV"}</definedName>
    <definedName name="TINH" localSheetId="3" hidden="1">{#N/A,#N/A,FALSE,"CCTV"}</definedName>
    <definedName name="TINH" hidden="1">{#N/A,#N/A,FALSE,"CCTV"}</definedName>
    <definedName name="tirirn" localSheetId="15" hidden="1">{"'Sheet1'!$L$16"}</definedName>
    <definedName name="tirirn" localSheetId="12" hidden="1">{"'Sheet1'!$L$16"}</definedName>
    <definedName name="tirirn" localSheetId="13" hidden="1">{"'Sheet1'!$L$16"}</definedName>
    <definedName name="tirirn" localSheetId="14" hidden="1">{"'Sheet1'!$L$16"}</definedName>
    <definedName name="tirirn" localSheetId="2" hidden="1">{"'Sheet1'!$L$16"}</definedName>
    <definedName name="tirirn" hidden="1">{"'Sheet1'!$L$16"}</definedName>
    <definedName name="tjhtrjntrsjnsr" localSheetId="15" hidden="1">{"'Sheet1'!$L$16"}</definedName>
    <definedName name="tjhtrjntrsjnsr" localSheetId="12" hidden="1">{"'Sheet1'!$L$16"}</definedName>
    <definedName name="tjhtrjntrsjnsr" localSheetId="13" hidden="1">{"'Sheet1'!$L$16"}</definedName>
    <definedName name="tjhtrjntrsjnsr" localSheetId="14" hidden="1">{"'Sheet1'!$L$16"}</definedName>
    <definedName name="tjhtrjntrsjnsr" localSheetId="2" hidden="1">{"'Sheet1'!$L$16"}</definedName>
    <definedName name="tjhtrjntrsjnsr" hidden="1">{"'Sheet1'!$L$16"}</definedName>
    <definedName name="TL" hidden="1">{#N/A,#N/A,FALSE,"Chi tiÆt"}</definedName>
    <definedName name="tlc" localSheetId="15" hidden="1">{"'Sheet1'!$L$16"}</definedName>
    <definedName name="tlc" localSheetId="12" hidden="1">{"'Sheet1'!$L$16"}</definedName>
    <definedName name="tlc" localSheetId="13" hidden="1">{"'Sheet1'!$L$16"}</definedName>
    <definedName name="tlc" localSheetId="14" hidden="1">{"'Sheet1'!$L$16"}</definedName>
    <definedName name="tlc" localSheetId="2" hidden="1">{"'Sheet1'!$L$16"}</definedName>
    <definedName name="tlc" hidden="1">{"'Sheet1'!$L$16"}</definedName>
    <definedName name="TLP" hidden="1">{#N/A,#N/A,FALSE,"Chi tiÆt"}</definedName>
    <definedName name="TLPMG" localSheetId="15" hidden="1">{"'Sheet1'!$L$16"}</definedName>
    <definedName name="TLPMG" localSheetId="12" hidden="1">{"'Sheet1'!$L$16"}</definedName>
    <definedName name="TLPMG" localSheetId="13" hidden="1">{"'Sheet1'!$L$16"}</definedName>
    <definedName name="TLPMG" localSheetId="14" hidden="1">{"'Sheet1'!$L$16"}</definedName>
    <definedName name="TLPMG" localSheetId="2" hidden="1">{"'Sheet1'!$L$16"}</definedName>
    <definedName name="TLPMG" localSheetId="3" hidden="1">{"'Sheet1'!$L$16"}</definedName>
    <definedName name="TLPMG" hidden="1">{"'Sheet1'!$L$16"}</definedName>
    <definedName name="TM2" localSheetId="15" hidden="1">{"'Sheet1'!$L$16"}</definedName>
    <definedName name="TM2" localSheetId="12" hidden="1">{"'Sheet1'!$L$16"}</definedName>
    <definedName name="TM2" localSheetId="13" hidden="1">{"'Sheet1'!$L$16"}</definedName>
    <definedName name="TM2" localSheetId="14" hidden="1">{"'Sheet1'!$L$16"}</definedName>
    <definedName name="TM2" localSheetId="2" hidden="1">{"'Sheet1'!$L$16"}</definedName>
    <definedName name="TM2" hidden="1">{"'Sheet1'!$L$16"}</definedName>
    <definedName name="tn" localSheetId="15" hidden="1">{"'Sheet1'!$L$16"}</definedName>
    <definedName name="tn" localSheetId="12" hidden="1">{"'Sheet1'!$L$16"}</definedName>
    <definedName name="tn" localSheetId="13" hidden="1">{"'Sheet1'!$L$16"}</definedName>
    <definedName name="tn" localSheetId="14" hidden="1">{"'Sheet1'!$L$16"}</definedName>
    <definedName name="tn" localSheetId="2" hidden="1">{"'Sheet1'!$L$16"}</definedName>
    <definedName name="tn" hidden="1">{"'Sheet1'!$L$16"}</definedName>
    <definedName name="toan" localSheetId="15" hidden="1">{"'Sheet1'!$L$16"}</definedName>
    <definedName name="toan" localSheetId="12" hidden="1">{"'Sheet1'!$L$16"}</definedName>
    <definedName name="toan" localSheetId="13" hidden="1">{"'Sheet1'!$L$16"}</definedName>
    <definedName name="toan" localSheetId="14" hidden="1">{"'Sheet1'!$L$16"}</definedName>
    <definedName name="toan" localSheetId="2" hidden="1">{"'Sheet1'!$L$16"}</definedName>
    <definedName name="toan" hidden="1">{"'Sheet1'!$L$16"}</definedName>
    <definedName name="toilet" localSheetId="15" hidden="1">{"'Sheet1'!$L$16"}</definedName>
    <definedName name="toilet" localSheetId="12" hidden="1">{"'Sheet1'!$L$16"}</definedName>
    <definedName name="toilet" localSheetId="13" hidden="1">{"'Sheet1'!$L$16"}</definedName>
    <definedName name="toilet" localSheetId="14" hidden="1">{"'Sheet1'!$L$16"}</definedName>
    <definedName name="toilet" localSheetId="2" hidden="1">{"'Sheet1'!$L$16"}</definedName>
    <definedName name="toilet" hidden="1">{"'Sheet1'!$L$16"}</definedName>
    <definedName name="TOK" localSheetId="1" hidden="1">#REF!</definedName>
    <definedName name="TOK" localSheetId="7" hidden="1">#REF!</definedName>
    <definedName name="TOK" localSheetId="2" hidden="1">#REF!</definedName>
    <definedName name="TOK" localSheetId="4" hidden="1">#REF!</definedName>
    <definedName name="TOK" localSheetId="3" hidden="1">#REF!</definedName>
    <definedName name="TOK" hidden="1">#REF!</definedName>
    <definedName name="tÓtrte" localSheetId="15" hidden="1">{"'Sheet1'!$L$16"}</definedName>
    <definedName name="tÓtrte" localSheetId="12" hidden="1">{"'Sheet1'!$L$16"}</definedName>
    <definedName name="tÓtrte" localSheetId="13" hidden="1">{"'Sheet1'!$L$16"}</definedName>
    <definedName name="tÓtrte" localSheetId="14" hidden="1">{"'Sheet1'!$L$16"}</definedName>
    <definedName name="tÓtrte" localSheetId="2" hidden="1">{"'Sheet1'!$L$16"}</definedName>
    <definedName name="tÓtrte" hidden="1">{"'Sheet1'!$L$16"}</definedName>
    <definedName name="TPCC_CabMV" localSheetId="1">#REF!</definedName>
    <definedName name="TPCC_CabMV" localSheetId="7">#REF!</definedName>
    <definedName name="TPCC_CabMV" localSheetId="2">#REF!</definedName>
    <definedName name="TPCC_CabMV" localSheetId="4">#REF!</definedName>
    <definedName name="TPCC_CabMV">#REF!</definedName>
    <definedName name="TT" localSheetId="15" hidden="1">{"'Sheet1'!$L$16"}</definedName>
    <definedName name="TT" localSheetId="12" hidden="1">{"'Sheet1'!$L$16"}</definedName>
    <definedName name="TT" localSheetId="13" hidden="1">{"'Sheet1'!$L$16"}</definedName>
    <definedName name="TT" localSheetId="14" hidden="1">{"'Sheet1'!$L$16"}</definedName>
    <definedName name="TT" localSheetId="2" hidden="1">{"'Sheet1'!$L$16"}</definedName>
    <definedName name="TT" localSheetId="3" hidden="1">#REF!</definedName>
    <definedName name="TT" hidden="1">{"'Sheet1'!$L$16"}</definedName>
    <definedName name="TT_Key1" localSheetId="1" hidden="1">#REF!</definedName>
    <definedName name="TT_Key1" localSheetId="7" hidden="1">#REF!</definedName>
    <definedName name="TT_Key1" localSheetId="2" hidden="1">#REF!</definedName>
    <definedName name="TT_Key1" localSheetId="4" hidden="1">#REF!</definedName>
    <definedName name="TT_Key1" hidden="1">#REF!</definedName>
    <definedName name="tt3" localSheetId="15" hidden="1">{"'Sheet1'!$L$16"}</definedName>
    <definedName name="tt3" localSheetId="12" hidden="1">{"'Sheet1'!$L$16"}</definedName>
    <definedName name="tt3" localSheetId="13" hidden="1">{"'Sheet1'!$L$16"}</definedName>
    <definedName name="tt3" localSheetId="14" hidden="1">{"'Sheet1'!$L$16"}</definedName>
    <definedName name="tt3" localSheetId="2" hidden="1">{"'Sheet1'!$L$16"}</definedName>
    <definedName name="tt3" hidden="1">{"'Sheet1'!$L$16"}</definedName>
    <definedName name="TT623" localSheetId="15" hidden="1">{"'Sheet1'!$L$16"}</definedName>
    <definedName name="TT623" localSheetId="12" hidden="1">{"'Sheet1'!$L$16"}</definedName>
    <definedName name="TT623" localSheetId="13" hidden="1">{"'Sheet1'!$L$16"}</definedName>
    <definedName name="TT623" localSheetId="14" hidden="1">{"'Sheet1'!$L$16"}</definedName>
    <definedName name="TT623" localSheetId="2" hidden="1">{"'Sheet1'!$L$16"}</definedName>
    <definedName name="TT623" hidden="1">{"'Sheet1'!$L$16"}</definedName>
    <definedName name="ttoan" localSheetId="15" hidden="1">{"'Sheet1'!$L$16"}</definedName>
    <definedName name="ttoan" localSheetId="12" hidden="1">{"'Sheet1'!$L$16"}</definedName>
    <definedName name="ttoan" localSheetId="13" hidden="1">{"'Sheet1'!$L$16"}</definedName>
    <definedName name="ttoan" localSheetId="14" hidden="1">{"'Sheet1'!$L$16"}</definedName>
    <definedName name="ttoan" localSheetId="2" hidden="1">{"'Sheet1'!$L$16"}</definedName>
    <definedName name="ttoan" hidden="1">{"'Sheet1'!$L$16"}</definedName>
    <definedName name="tttskldf" localSheetId="15" hidden="1">{0}</definedName>
    <definedName name="tttskldf" localSheetId="12" hidden="1">{0}</definedName>
    <definedName name="tttskldf" localSheetId="13" hidden="1">{0}</definedName>
    <definedName name="tttskldf" localSheetId="14" hidden="1">{0}</definedName>
    <definedName name="tttskldf" localSheetId="2" hidden="1">{0}</definedName>
    <definedName name="tttskldf" hidden="1">{0}</definedName>
    <definedName name="tttt" localSheetId="15" hidden="1">{"'Sheet1'!$L$16"}</definedName>
    <definedName name="tttt" localSheetId="12" hidden="1">{"'Sheet1'!$L$16"}</definedName>
    <definedName name="tttt" localSheetId="13" hidden="1">{"'Sheet1'!$L$16"}</definedName>
    <definedName name="tttt" localSheetId="14" hidden="1">{"'Sheet1'!$L$16"}</definedName>
    <definedName name="tttt" localSheetId="2" hidden="1">{"'Sheet1'!$L$16"}</definedName>
    <definedName name="tttt" localSheetId="3" hidden="1">{"'Sheet1'!$L$16"}</definedName>
    <definedName name="tttt" hidden="1">{"'Sheet1'!$L$16"}</definedName>
    <definedName name="ttttki" localSheetId="15" hidden="1">{"'Sheet1'!$L$16"}</definedName>
    <definedName name="ttttki" localSheetId="12" hidden="1">{"'Sheet1'!$L$16"}</definedName>
    <definedName name="ttttki" localSheetId="13" hidden="1">{"'Sheet1'!$L$16"}</definedName>
    <definedName name="ttttki" localSheetId="14" hidden="1">{"'Sheet1'!$L$16"}</definedName>
    <definedName name="ttttki" localSheetId="2" hidden="1">{"'Sheet1'!$L$16"}</definedName>
    <definedName name="ttttki" hidden="1">{"'Sheet1'!$L$16"}</definedName>
    <definedName name="ttttl" localSheetId="15" hidden="1">{"'Sheet1'!$L$16"}</definedName>
    <definedName name="ttttl" localSheetId="12" hidden="1">{"'Sheet1'!$L$16"}</definedName>
    <definedName name="ttttl" localSheetId="13" hidden="1">{"'Sheet1'!$L$16"}</definedName>
    <definedName name="ttttl" localSheetId="14" hidden="1">{"'Sheet1'!$L$16"}</definedName>
    <definedName name="ttttl" localSheetId="2" hidden="1">{"'Sheet1'!$L$16"}</definedName>
    <definedName name="ttttl" hidden="1">{"'Sheet1'!$L$16"}</definedName>
    <definedName name="ttttt" localSheetId="2" hidden="1">{"'Sheet1'!$L$16"}</definedName>
    <definedName name="ttttt" hidden="1">{"'Sheet1'!$L$16"}</definedName>
    <definedName name="ｔｔｔｔｔ" localSheetId="15" hidden="1">{"'Sheet1'!$L$16"}</definedName>
    <definedName name="ｔｔｔｔｔ" localSheetId="12" hidden="1">{"'Sheet1'!$L$16"}</definedName>
    <definedName name="ｔｔｔｔｔ" localSheetId="13" hidden="1">{"'Sheet1'!$L$16"}</definedName>
    <definedName name="ｔｔｔｔｔ" localSheetId="14" hidden="1">{"'Sheet1'!$L$16"}</definedName>
    <definedName name="ｔｔｔｔｔ" localSheetId="2" hidden="1">{"'Sheet1'!$L$16"}</definedName>
    <definedName name="ｔｔｔｔｔ" localSheetId="3" hidden="1">{"'Sheet1'!$L$16"}</definedName>
    <definedName name="ｔｔｔｔｔ" hidden="1">{"'Sheet1'!$L$16"}</definedName>
    <definedName name="TTTTTT" localSheetId="15" hidden="1">{"'Sheet1'!$L$16"}</definedName>
    <definedName name="TTTTTT" localSheetId="12" hidden="1">{"'Sheet1'!$L$16"}</definedName>
    <definedName name="TTTTTT" localSheetId="13" hidden="1">{"'Sheet1'!$L$16"}</definedName>
    <definedName name="TTTTTT" localSheetId="14" hidden="1">{"'Sheet1'!$L$16"}</definedName>
    <definedName name="TTTTTT" localSheetId="2" hidden="1">{"'Sheet1'!$L$16"}</definedName>
    <definedName name="TTTTTT" hidden="1">{"'Sheet1'!$L$16"}</definedName>
    <definedName name="TTHU" localSheetId="15" hidden="1">{"'Sheet1'!$L$16"}</definedName>
    <definedName name="TTHU" localSheetId="12" hidden="1">{"'Sheet1'!$L$16"}</definedName>
    <definedName name="TTHU" localSheetId="13" hidden="1">{"'Sheet1'!$L$16"}</definedName>
    <definedName name="TTHU" localSheetId="14" hidden="1">{"'Sheet1'!$L$16"}</definedName>
    <definedName name="TTHU" localSheetId="2" hidden="1">{"'Sheet1'!$L$16"}</definedName>
    <definedName name="TTHU" hidden="1">{"'Sheet1'!$L$16"}</definedName>
    <definedName name="ttr" localSheetId="15" hidden="1">{"'Sheet1'!$L$16"}</definedName>
    <definedName name="ttr" localSheetId="12" hidden="1">{"'Sheet1'!$L$16"}</definedName>
    <definedName name="ttr" localSheetId="13" hidden="1">{"'Sheet1'!$L$16"}</definedName>
    <definedName name="ttr" localSheetId="14" hidden="1">{"'Sheet1'!$L$16"}</definedName>
    <definedName name="ttr" localSheetId="2" hidden="1">{"'Sheet1'!$L$16"}</definedName>
    <definedName name="ttr" localSheetId="3" hidden="1">{"'Sheet1'!$L$16"}</definedName>
    <definedName name="ttr" hidden="1">{"'Sheet1'!$L$16"}</definedName>
    <definedName name="TU" localSheetId="15" hidden="1">{"'Sheet1'!$L$16"}</definedName>
    <definedName name="TU" localSheetId="12" hidden="1">{"'Sheet1'!$L$16"}</definedName>
    <definedName name="TU" localSheetId="13" hidden="1">{"'Sheet1'!$L$16"}</definedName>
    <definedName name="TU" localSheetId="14" hidden="1">{"'Sheet1'!$L$16"}</definedName>
    <definedName name="TU" localSheetId="2" hidden="1">{"'Sheet1'!$L$16"}</definedName>
    <definedName name="TU" localSheetId="3" hidden="1">{"'Sheet1'!$L$16"}</definedName>
    <definedName name="TU" hidden="1">{"'Sheet1'!$L$16"}</definedName>
    <definedName name="TU." localSheetId="1" hidden="1">#REF!</definedName>
    <definedName name="TU." localSheetId="7" hidden="1">#REF!</definedName>
    <definedName name="TU." localSheetId="2" hidden="1">#REF!</definedName>
    <definedName name="TU." localSheetId="4" hidden="1">#REF!</definedName>
    <definedName name="TU." localSheetId="3" hidden="1">#REF!</definedName>
    <definedName name="TU." hidden="1">#REF!</definedName>
    <definedName name="tuam" localSheetId="15" hidden="1">{"'Sheet1'!$L$16"}</definedName>
    <definedName name="tuam" localSheetId="12" hidden="1">{"'Sheet1'!$L$16"}</definedName>
    <definedName name="tuam" localSheetId="13" hidden="1">{"'Sheet1'!$L$16"}</definedName>
    <definedName name="tuam" localSheetId="14" hidden="1">{"'Sheet1'!$L$16"}</definedName>
    <definedName name="tuam" localSheetId="2" hidden="1">{"'Sheet1'!$L$16"}</definedName>
    <definedName name="tuam" localSheetId="3" hidden="1">{"'Sheet1'!$L$16"}</definedName>
    <definedName name="tuam" hidden="1">{"'Sheet1'!$L$16"}</definedName>
    <definedName name="tuan03" localSheetId="15" hidden="1">{"'Sheet1'!$L$16"}</definedName>
    <definedName name="tuan03" localSheetId="12" hidden="1">{"'Sheet1'!$L$16"}</definedName>
    <definedName name="tuan03" localSheetId="13" hidden="1">{"'Sheet1'!$L$16"}</definedName>
    <definedName name="tuan03" localSheetId="14" hidden="1">{"'Sheet1'!$L$16"}</definedName>
    <definedName name="tuan03" localSheetId="2" hidden="1">{"'Sheet1'!$L$16"}</definedName>
    <definedName name="tuan03" localSheetId="3" hidden="1">{"'Sheet1'!$L$16"}</definedName>
    <definedName name="tuan03" hidden="1">{"'Sheet1'!$L$16"}</definedName>
    <definedName name="tuan2" localSheetId="15" hidden="1">{"'Sheet1'!$L$16"}</definedName>
    <definedName name="tuan2" localSheetId="12" hidden="1">{"'Sheet1'!$L$16"}</definedName>
    <definedName name="tuan2" localSheetId="13" hidden="1">{"'Sheet1'!$L$16"}</definedName>
    <definedName name="tuan2" localSheetId="14" hidden="1">{"'Sheet1'!$L$16"}</definedName>
    <definedName name="tuan2" localSheetId="2" hidden="1">{"'Sheet1'!$L$16"}</definedName>
    <definedName name="tuan2" localSheetId="3" hidden="1">{"'Sheet1'!$L$16"}</definedName>
    <definedName name="tuan2" hidden="1">{"'Sheet1'!$L$16"}</definedName>
    <definedName name="TUANKHANHTUYET45" localSheetId="15" hidden="1">{0}</definedName>
    <definedName name="TUANKHANHTUYET45" localSheetId="12" hidden="1">{0}</definedName>
    <definedName name="TUANKHANHTUYET45" localSheetId="13" hidden="1">{0}</definedName>
    <definedName name="TUANKHANHTUYET45" localSheetId="14" hidden="1">{0}</definedName>
    <definedName name="TUANKHANHTUYET45" localSheetId="2" hidden="1">{0}</definedName>
    <definedName name="TUANKHANHTUYET45" localSheetId="3" hidden="1">{0}</definedName>
    <definedName name="TUANKHANHTUYET45" hidden="1">{0}</definedName>
    <definedName name="tuurtur" localSheetId="15" hidden="1">{"'Sheet1'!$L$16"}</definedName>
    <definedName name="tuurtur" localSheetId="12" hidden="1">{"'Sheet1'!$L$16"}</definedName>
    <definedName name="tuurtur" localSheetId="13" hidden="1">{"'Sheet1'!$L$16"}</definedName>
    <definedName name="tuurtur" localSheetId="14" hidden="1">{"'Sheet1'!$L$16"}</definedName>
    <definedName name="tuurtur" localSheetId="2" hidden="1">{"'Sheet1'!$L$16"}</definedName>
    <definedName name="tuurtur" hidden="1">{"'Sheet1'!$L$16"}</definedName>
    <definedName name="tuy" localSheetId="15" hidden="1">{"'Sheet1'!$L$16"}</definedName>
    <definedName name="tuy" localSheetId="12" hidden="1">{"'Sheet1'!$L$16"}</definedName>
    <definedName name="tuy" localSheetId="13" hidden="1">{"'Sheet1'!$L$16"}</definedName>
    <definedName name="tuy" localSheetId="14" hidden="1">{"'Sheet1'!$L$16"}</definedName>
    <definedName name="tuy" localSheetId="2" hidden="1">{"'Sheet1'!$L$16"}</definedName>
    <definedName name="tuy" hidden="1">{"'Sheet1'!$L$16"}</definedName>
    <definedName name="tuyennhanh" localSheetId="15" hidden="1">{"'Sheet1'!$L$16"}</definedName>
    <definedName name="tuyennhanh" localSheetId="12" hidden="1">{"'Sheet1'!$L$16"}</definedName>
    <definedName name="tuyennhanh" localSheetId="13" hidden="1">{"'Sheet1'!$L$16"}</definedName>
    <definedName name="tuyennhanh" localSheetId="14" hidden="1">{"'Sheet1'!$L$16"}</definedName>
    <definedName name="tuyennhanh" localSheetId="2" hidden="1">{"'Sheet1'!$L$16"}</definedName>
    <definedName name="tuyennhanh" localSheetId="3" hidden="1">{"'Sheet1'!$L$16"}</definedName>
    <definedName name="tuyennhanh" hidden="1">{"'Sheet1'!$L$16"}</definedName>
    <definedName name="tuyet" localSheetId="15" hidden="1">{"'Sheet1'!$L$16"}</definedName>
    <definedName name="tuyet" localSheetId="12" hidden="1">{"'Sheet1'!$L$16"}</definedName>
    <definedName name="tuyet" localSheetId="13" hidden="1">{"'Sheet1'!$L$16"}</definedName>
    <definedName name="tuyet" localSheetId="14" hidden="1">{"'Sheet1'!$L$16"}</definedName>
    <definedName name="tuyet" localSheetId="2" hidden="1">{"'Sheet1'!$L$16"}</definedName>
    <definedName name="tuyet" hidden="1">{"'Sheet1'!$L$16"}</definedName>
    <definedName name="tv" localSheetId="15" hidden="1">{"'Sheet1'!$L$16"}</definedName>
    <definedName name="tv" localSheetId="12" hidden="1">{"'Sheet1'!$L$16"}</definedName>
    <definedName name="tv" localSheetId="13" hidden="1">{"'Sheet1'!$L$16"}</definedName>
    <definedName name="tv" localSheetId="14" hidden="1">{"'Sheet1'!$L$16"}</definedName>
    <definedName name="tv" localSheetId="2" hidden="1">{"'Sheet1'!$L$16"}</definedName>
    <definedName name="tv" localSheetId="3" hidden="1">{"'Sheet1'!$L$16"}</definedName>
    <definedName name="tv" hidden="1">{"'Sheet1'!$L$16"}</definedName>
    <definedName name="TY" hidden="1">#REF!</definedName>
    <definedName name="TYJTJMMHJM" localSheetId="15" hidden="1">{"'Sheet1'!$L$16"}</definedName>
    <definedName name="TYJTJMMHJM" localSheetId="12" hidden="1">{"'Sheet1'!$L$16"}</definedName>
    <definedName name="TYJTJMMHJM" localSheetId="13" hidden="1">{"'Sheet1'!$L$16"}</definedName>
    <definedName name="TYJTJMMHJM" localSheetId="14" hidden="1">{"'Sheet1'!$L$16"}</definedName>
    <definedName name="TYJTJMMHJM" localSheetId="2" hidden="1">{"'Sheet1'!$L$16"}</definedName>
    <definedName name="TYJTJMMHJM" hidden="1">{"'Sheet1'!$L$16"}</definedName>
    <definedName name="tyty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tyty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tyty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tyu" localSheetId="15" hidden="1">{"'Sheet1'!$L$16"}</definedName>
    <definedName name="tyu" localSheetId="12" hidden="1">{"'Sheet1'!$L$16"}</definedName>
    <definedName name="tyu" localSheetId="13" hidden="1">{"'Sheet1'!$L$16"}</definedName>
    <definedName name="tyu" localSheetId="14" hidden="1">{"'Sheet1'!$L$16"}</definedName>
    <definedName name="tyu" localSheetId="2" hidden="1">{"'Sheet1'!$L$16"}</definedName>
    <definedName name="tyu" hidden="1">{"'Sheet1'!$L$16"}</definedName>
    <definedName name="TH" localSheetId="2" hidden="1">{#N/A,#N/A,FALSE,"Chi tiÆt"}</definedName>
    <definedName name="th" localSheetId="3" hidden="1">#REF!</definedName>
    <definedName name="TH" hidden="1">{#N/A,#N/A,FALSE,"Chi tiÆt"}</definedName>
    <definedName name="tha" localSheetId="15" hidden="1">{"'Sheet1'!$L$16"}</definedName>
    <definedName name="tha" localSheetId="12" hidden="1">{"'Sheet1'!$L$16"}</definedName>
    <definedName name="tha" localSheetId="13" hidden="1">{"'Sheet1'!$L$16"}</definedName>
    <definedName name="tha" localSheetId="14" hidden="1">{"'Sheet1'!$L$16"}</definedName>
    <definedName name="tha" localSheetId="2" hidden="1">{"'Sheet1'!$L$16"}</definedName>
    <definedName name="tha" localSheetId="3" hidden="1">{"'Sheet1'!$L$16"}</definedName>
    <definedName name="tha" hidden="1">{"'Sheet1'!$L$16"}</definedName>
    <definedName name="thai" localSheetId="15" hidden="1">{"'Sheet1'!$L$16"}</definedName>
    <definedName name="thai" localSheetId="12" hidden="1">{"'Sheet1'!$L$16"}</definedName>
    <definedName name="thai" localSheetId="13" hidden="1">{"'Sheet1'!$L$16"}</definedName>
    <definedName name="thai" localSheetId="14" hidden="1">{"'Sheet1'!$L$16"}</definedName>
    <definedName name="thai" localSheetId="2" hidden="1">{"'Sheet1'!$L$16"}</definedName>
    <definedName name="thai" hidden="1">{"'Sheet1'!$L$16"}</definedName>
    <definedName name="thang" localSheetId="15" hidden="1">{"'Sheet1'!$L$16"}</definedName>
    <definedName name="thang" localSheetId="12" hidden="1">{"'Sheet1'!$L$16"}</definedName>
    <definedName name="thang" localSheetId="13" hidden="1">{"'Sheet1'!$L$16"}</definedName>
    <definedName name="thang" localSheetId="14" hidden="1">{"'Sheet1'!$L$16"}</definedName>
    <definedName name="thang" localSheetId="2" hidden="1">{"'Sheet1'!$L$16"}</definedName>
    <definedName name="thang" localSheetId="3" hidden="1">{"'Sheet1'!$L$16"}</definedName>
    <definedName name="thang" hidden="1">{"'Sheet1'!$L$16"}</definedName>
    <definedName name="Thang1" localSheetId="15" hidden="1">{"'Sheet1'!$L$16"}</definedName>
    <definedName name="Thang1" localSheetId="12" hidden="1">{"'Sheet1'!$L$16"}</definedName>
    <definedName name="Thang1" localSheetId="13" hidden="1">{"'Sheet1'!$L$16"}</definedName>
    <definedName name="Thang1" localSheetId="14" hidden="1">{"'Sheet1'!$L$16"}</definedName>
    <definedName name="Thang1" localSheetId="2" hidden="1">{"'Sheet1'!$L$16"}</definedName>
    <definedName name="Thang1" hidden="1">{"'Sheet1'!$L$16"}</definedName>
    <definedName name="thang10" localSheetId="15" hidden="1">{"'Sheet1'!$L$16"}</definedName>
    <definedName name="thang10" localSheetId="12" hidden="1">{"'Sheet1'!$L$16"}</definedName>
    <definedName name="thang10" localSheetId="13" hidden="1">{"'Sheet1'!$L$16"}</definedName>
    <definedName name="thang10" localSheetId="14" hidden="1">{"'Sheet1'!$L$16"}</definedName>
    <definedName name="thang10" localSheetId="2" hidden="1">{"'Sheet1'!$L$16"}</definedName>
    <definedName name="thang10" localSheetId="3" hidden="1">{"'Sheet1'!$L$16"}</definedName>
    <definedName name="thang10" hidden="1">{"'Sheet1'!$L$16"}</definedName>
    <definedName name="Thang12" localSheetId="15" hidden="1">{"'Sheet1'!$L$16"}</definedName>
    <definedName name="Thang12" localSheetId="12" hidden="1">{"'Sheet1'!$L$16"}</definedName>
    <definedName name="Thang12" localSheetId="13" hidden="1">{"'Sheet1'!$L$16"}</definedName>
    <definedName name="Thang12" localSheetId="14" hidden="1">{"'Sheet1'!$L$16"}</definedName>
    <definedName name="Thang12" localSheetId="2" hidden="1">{"'Sheet1'!$L$16"}</definedName>
    <definedName name="Thang12" hidden="1">{"'Sheet1'!$L$16"}</definedName>
    <definedName name="thang13" localSheetId="15" hidden="1">{"'Sheet1'!$L$16"}</definedName>
    <definedName name="thang13" localSheetId="12" hidden="1">{"'Sheet1'!$L$16"}</definedName>
    <definedName name="thang13" localSheetId="13" hidden="1">{"'Sheet1'!$L$16"}</definedName>
    <definedName name="thang13" localSheetId="14" hidden="1">{"'Sheet1'!$L$16"}</definedName>
    <definedName name="thang13" localSheetId="2" hidden="1">{"'Sheet1'!$L$16"}</definedName>
    <definedName name="thang13" localSheetId="3" hidden="1">{"'Sheet1'!$L$16"}</definedName>
    <definedName name="thang13" hidden="1">{"'Sheet1'!$L$16"}</definedName>
    <definedName name="thang2" localSheetId="15" hidden="1">{"'Sheet1'!$L$16"}</definedName>
    <definedName name="thang2" localSheetId="12" hidden="1">{"'Sheet1'!$L$16"}</definedName>
    <definedName name="thang2" localSheetId="13" hidden="1">{"'Sheet1'!$L$16"}</definedName>
    <definedName name="thang2" localSheetId="14" hidden="1">{"'Sheet1'!$L$16"}</definedName>
    <definedName name="thang2" localSheetId="2" hidden="1">{"'Sheet1'!$L$16"}</definedName>
    <definedName name="thang2" localSheetId="3" hidden="1">{"'Sheet1'!$L$16"}</definedName>
    <definedName name="thang2" hidden="1">{"'Sheet1'!$L$16"}</definedName>
    <definedName name="THANH" localSheetId="15" hidden="1">{"'Sheet1'!$L$16"}</definedName>
    <definedName name="THANH" localSheetId="12" hidden="1">{"'Sheet1'!$L$16"}</definedName>
    <definedName name="THANH" localSheetId="13" hidden="1">{"'Sheet1'!$L$16"}</definedName>
    <definedName name="THANH" localSheetId="14" hidden="1">{"'Sheet1'!$L$16"}</definedName>
    <definedName name="THANH" localSheetId="2" hidden="1">{"'Sheet1'!$L$16"}</definedName>
    <definedName name="THANH" localSheetId="3" hidden="1">{"'Sheet1'!$L$16"}</definedName>
    <definedName name="THANH" hidden="1">{"'Sheet1'!$L$16"}</definedName>
    <definedName name="thanhtoankl" localSheetId="15" hidden="1">{"'Sheet1'!$L$16"}</definedName>
    <definedName name="thanhtoankl" localSheetId="12" hidden="1">{"'Sheet1'!$L$16"}</definedName>
    <definedName name="thanhtoankl" localSheetId="13" hidden="1">{"'Sheet1'!$L$16"}</definedName>
    <definedName name="thanhtoankl" localSheetId="14" hidden="1">{"'Sheet1'!$L$16"}</definedName>
    <definedName name="thanhtoankl" localSheetId="2" hidden="1">{"'Sheet1'!$L$16"}</definedName>
    <definedName name="thanhtoankl" localSheetId="3" hidden="1">{"'Sheet1'!$L$16"}</definedName>
    <definedName name="thanhtoankl" hidden="1">{"'Sheet1'!$L$16"}</definedName>
    <definedName name="THC" localSheetId="15" hidden="1">{"'Sheet1'!$L$16"}</definedName>
    <definedName name="THC" localSheetId="12" hidden="1">{"'Sheet1'!$L$16"}</definedName>
    <definedName name="THC" localSheetId="13" hidden="1">{"'Sheet1'!$L$16"}</definedName>
    <definedName name="THC" localSheetId="14" hidden="1">{"'Sheet1'!$L$16"}</definedName>
    <definedName name="THC" localSheetId="2" hidden="1">{"'Sheet1'!$L$16"}</definedName>
    <definedName name="THC" localSheetId="3" hidden="1">{"'Sheet1'!$L$16"}</definedName>
    <definedName name="THC" hidden="1">{"'Sheet1'!$L$16"}</definedName>
    <definedName name="THCP4" localSheetId="15" hidden="1">{"'Sheet1'!$L$16"}</definedName>
    <definedName name="THCP4" localSheetId="12" hidden="1">{"'Sheet1'!$L$16"}</definedName>
    <definedName name="THCP4" localSheetId="13" hidden="1">{"'Sheet1'!$L$16"}</definedName>
    <definedName name="THCP4" localSheetId="14" hidden="1">{"'Sheet1'!$L$16"}</definedName>
    <definedName name="THCP4" localSheetId="2" hidden="1">{"'Sheet1'!$L$16"}</definedName>
    <definedName name="THCP4" hidden="1">{"'Sheet1'!$L$16"}</definedName>
    <definedName name="THDT" localSheetId="15" hidden="1">{"'Sheet1'!$L$16"}</definedName>
    <definedName name="THDT" localSheetId="12" hidden="1">{"'Sheet1'!$L$16"}</definedName>
    <definedName name="THDT" localSheetId="13" hidden="1">{"'Sheet1'!$L$16"}</definedName>
    <definedName name="THDT" localSheetId="14" hidden="1">{"'Sheet1'!$L$16"}</definedName>
    <definedName name="THDT" localSheetId="2" hidden="1">{"'Sheet1'!$L$16"}</definedName>
    <definedName name="THDT" localSheetId="3" hidden="1">{"'Sheet1'!$L$16"}</definedName>
    <definedName name="THDT" hidden="1">{"'Sheet1'!$L$16"}</definedName>
    <definedName name="thep" localSheetId="1">#REF!</definedName>
    <definedName name="thep" localSheetId="7">#REF!</definedName>
    <definedName name="thep" localSheetId="2">#REF!</definedName>
    <definedName name="thep" localSheetId="4">#REF!</definedName>
    <definedName name="thep">#REF!</definedName>
    <definedName name="THG" localSheetId="15" hidden="1">{"'Sheet1'!$L$16"}</definedName>
    <definedName name="THG" localSheetId="12" hidden="1">{"'Sheet1'!$L$16"}</definedName>
    <definedName name="THG" localSheetId="13" hidden="1">{"'Sheet1'!$L$16"}</definedName>
    <definedName name="THG" localSheetId="14" hidden="1">{"'Sheet1'!$L$16"}</definedName>
    <definedName name="THG" localSheetId="2" hidden="1">{"'Sheet1'!$L$16"}</definedName>
    <definedName name="THG" localSheetId="3" hidden="1">{"'Sheet1'!$L$16"}</definedName>
    <definedName name="THG" hidden="1">{"'Sheet1'!$L$16"}</definedName>
    <definedName name="THGT" localSheetId="15" hidden="1">{"'Sheet1'!$L$16"}</definedName>
    <definedName name="THGT" localSheetId="12" hidden="1">{"'Sheet1'!$L$16"}</definedName>
    <definedName name="THGT" localSheetId="13" hidden="1">{"'Sheet1'!$L$16"}</definedName>
    <definedName name="THGT" localSheetId="14" hidden="1">{"'Sheet1'!$L$16"}</definedName>
    <definedName name="THGT" localSheetId="2" hidden="1">{"'Sheet1'!$L$16"}</definedName>
    <definedName name="THGT" hidden="1">{"'Sheet1'!$L$16"}</definedName>
    <definedName name="Thietbi" localSheetId="15" hidden="1">{"'Sheet1'!$L$16"}</definedName>
    <definedName name="Thietbi" localSheetId="12" hidden="1">{"'Sheet1'!$L$16"}</definedName>
    <definedName name="Thietbi" localSheetId="13" hidden="1">{"'Sheet1'!$L$16"}</definedName>
    <definedName name="Thietbi" localSheetId="14" hidden="1">{"'Sheet1'!$L$16"}</definedName>
    <definedName name="Thietbi" localSheetId="2" hidden="1">{"'Sheet1'!$L$16"}</definedName>
    <definedName name="Thietbi" hidden="1">{"'Sheet1'!$L$16"}</definedName>
    <definedName name="Thinh_phat_CTC" localSheetId="1">#REF!</definedName>
    <definedName name="Thinh_phat_CTC" localSheetId="7">#REF!</definedName>
    <definedName name="Thinh_phat_CTC" localSheetId="2">#REF!</definedName>
    <definedName name="Thinh_phat_CTC" localSheetId="4">#REF!</definedName>
    <definedName name="Thinh_phat_CTC">#REF!</definedName>
    <definedName name="Thinh_phat_UNC" localSheetId="1">#REF!</definedName>
    <definedName name="Thinh_phat_UNC" localSheetId="7">#REF!</definedName>
    <definedName name="Thinh_phat_UNC" localSheetId="2">#REF!</definedName>
    <definedName name="Thinh_phat_UNC" localSheetId="4">#REF!</definedName>
    <definedName name="Thinh_phat_UNC">#REF!</definedName>
    <definedName name="THKLDD" localSheetId="15" hidden="1">{"'Sheet1'!$L$16"}</definedName>
    <definedName name="THKLDD" localSheetId="12" hidden="1">{"'Sheet1'!$L$16"}</definedName>
    <definedName name="THKLDD" localSheetId="13" hidden="1">{"'Sheet1'!$L$16"}</definedName>
    <definedName name="THKLDD" localSheetId="14" hidden="1">{"'Sheet1'!$L$16"}</definedName>
    <definedName name="THKLDD" localSheetId="2" hidden="1">{"'Sheet1'!$L$16"}</definedName>
    <definedName name="THKLDD" hidden="1">{"'Sheet1'!$L$16"}</definedName>
    <definedName name="THKP7YT" localSheetId="15" hidden="1">{"'Sheet1'!$L$16"}</definedName>
    <definedName name="THKP7YT" localSheetId="12" hidden="1">{"'Sheet1'!$L$16"}</definedName>
    <definedName name="THKP7YT" localSheetId="13" hidden="1">{"'Sheet1'!$L$16"}</definedName>
    <definedName name="THKP7YT" localSheetId="14" hidden="1">{"'Sheet1'!$L$16"}</definedName>
    <definedName name="THKP7YT" localSheetId="2" hidden="1">{"'Sheet1'!$L$16"}</definedName>
    <definedName name="THKP7YT" localSheetId="3" hidden="1">{"'Sheet1'!$L$16"}</definedName>
    <definedName name="THKP7YT" hidden="1">{"'Sheet1'!$L$16"}</definedName>
    <definedName name="THKPM8" localSheetId="15" hidden="1">{"'Sheet1'!$L$16"}</definedName>
    <definedName name="THKPM8" localSheetId="12" hidden="1">{"'Sheet1'!$L$16"}</definedName>
    <definedName name="THKPM8" localSheetId="13" hidden="1">{"'Sheet1'!$L$16"}</definedName>
    <definedName name="THKPM8" localSheetId="14" hidden="1">{"'Sheet1'!$L$16"}</definedName>
    <definedName name="THKPM8" localSheetId="2" hidden="1">{"'Sheet1'!$L$16"}</definedName>
    <definedName name="THKPM8" localSheetId="3" hidden="1">{"'Sheet1'!$L$16"}</definedName>
    <definedName name="THKPM8" hidden="1">{"'Sheet1'!$L$16"}</definedName>
    <definedName name="THOAT" localSheetId="15" hidden="1">{"'Sheet1'!$L$16"}</definedName>
    <definedName name="THOAT" localSheetId="12" hidden="1">{"'Sheet1'!$L$16"}</definedName>
    <definedName name="THOAT" localSheetId="13" hidden="1">{"'Sheet1'!$L$16"}</definedName>
    <definedName name="THOAT" localSheetId="14" hidden="1">{"'Sheet1'!$L$16"}</definedName>
    <definedName name="THOAT" localSheetId="2" hidden="1">{"'Sheet1'!$L$16"}</definedName>
    <definedName name="THOAT" hidden="1">{"'Sheet1'!$L$16"}</definedName>
    <definedName name="thqtpsg" localSheetId="15" hidden="1">{"'Sheet1'!$L$16"}</definedName>
    <definedName name="thqtpsg" localSheetId="12" hidden="1">{"'Sheet1'!$L$16"}</definedName>
    <definedName name="thqtpsg" localSheetId="13" hidden="1">{"'Sheet1'!$L$16"}</definedName>
    <definedName name="thqtpsg" localSheetId="14" hidden="1">{"'Sheet1'!$L$16"}</definedName>
    <definedName name="thqtpsg" localSheetId="2" hidden="1">{"'Sheet1'!$L$16"}</definedName>
    <definedName name="thqtpsg" hidden="1">{"'Sheet1'!$L$16"}</definedName>
    <definedName name="tht" localSheetId="15" hidden="1">{"'Sheet1'!$L$16"}</definedName>
    <definedName name="tht" localSheetId="12" hidden="1">{"'Sheet1'!$L$16"}</definedName>
    <definedName name="tht" localSheetId="13" hidden="1">{"'Sheet1'!$L$16"}</definedName>
    <definedName name="tht" localSheetId="14" hidden="1">{"'Sheet1'!$L$16"}</definedName>
    <definedName name="tht" localSheetId="2" hidden="1">{"'Sheet1'!$L$16"}</definedName>
    <definedName name="tht" localSheetId="3" hidden="1">{"'Sheet1'!$L$16"}</definedName>
    <definedName name="tht" hidden="1">{"'Sheet1'!$L$16"}</definedName>
    <definedName name="thtrh" localSheetId="1" hidden="1">#REF!</definedName>
    <definedName name="thtrh" localSheetId="7" hidden="1">#REF!</definedName>
    <definedName name="thtrh" localSheetId="2" hidden="1">#REF!</definedName>
    <definedName name="thtrh" localSheetId="4" hidden="1">#REF!</definedName>
    <definedName name="thtrh" localSheetId="3" hidden="1">#REF!</definedName>
    <definedName name="thtrh" hidden="1">#REF!</definedName>
    <definedName name="thu" localSheetId="15" hidden="1">{"'Sheet1'!$L$16"}</definedName>
    <definedName name="thu" localSheetId="12" hidden="1">{"'Sheet1'!$L$16"}</definedName>
    <definedName name="thu" localSheetId="13" hidden="1">{"'Sheet1'!$L$16"}</definedName>
    <definedName name="thu" localSheetId="14" hidden="1">{"'Sheet1'!$L$16"}</definedName>
    <definedName name="thu" localSheetId="2" hidden="1">{"'Sheet1'!$L$16"}</definedName>
    <definedName name="thu" hidden="1">{"'Sheet1'!$L$16"}</definedName>
    <definedName name="THUAN" localSheetId="2" hidden="1">{#N/A,#N/A,FALSE,"CCTV"}</definedName>
    <definedName name="THUAN" localSheetId="3" hidden="1">{#N/A,#N/A,FALSE,"CCTV"}</definedName>
    <definedName name="THUAN" hidden="1">{#N/A,#N/A,FALSE,"CCTV"}</definedName>
    <definedName name="thuat" localSheetId="15" hidden="1">{"'Sheet1'!$L$16"}</definedName>
    <definedName name="thuat" localSheetId="12" hidden="1">{"'Sheet1'!$L$16"}</definedName>
    <definedName name="thuat" localSheetId="13" hidden="1">{"'Sheet1'!$L$16"}</definedName>
    <definedName name="thuat" localSheetId="14" hidden="1">{"'Sheet1'!$L$16"}</definedName>
    <definedName name="thuat" localSheetId="2" hidden="1">{"'Sheet1'!$L$16"}</definedName>
    <definedName name="thuat" hidden="1">{"'Sheet1'!$L$16"}</definedName>
    <definedName name="Thuong" localSheetId="15" hidden="1">{"'Sheet1'!$L$16"}</definedName>
    <definedName name="Thuong" localSheetId="12" hidden="1">{"'Sheet1'!$L$16"}</definedName>
    <definedName name="Thuong" localSheetId="13" hidden="1">{"'Sheet1'!$L$16"}</definedName>
    <definedName name="Thuong" localSheetId="14" hidden="1">{"'Sheet1'!$L$16"}</definedName>
    <definedName name="Thuong" localSheetId="2" hidden="1">{"'Sheet1'!$L$16"}</definedName>
    <definedName name="Thuong" hidden="1">{"'Sheet1'!$L$16"}</definedName>
    <definedName name="thuy" localSheetId="15" hidden="1">{"'Sheet1'!$L$16"}</definedName>
    <definedName name="thuy" localSheetId="12" hidden="1">{"'Sheet1'!$L$16"}</definedName>
    <definedName name="thuy" localSheetId="13" hidden="1">{"'Sheet1'!$L$16"}</definedName>
    <definedName name="thuy" localSheetId="14" hidden="1">{"'Sheet1'!$L$16"}</definedName>
    <definedName name="thuy" localSheetId="2" hidden="1">{"'Sheet1'!$L$16"}</definedName>
    <definedName name="thuy" localSheetId="3" hidden="1">{"'Sheet1'!$L$16"}</definedName>
    <definedName name="thuy" hidden="1">{"'Sheet1'!$L$16"}</definedName>
    <definedName name="thvlmoi" localSheetId="15" hidden="1">{"'Sheet1'!$L$16"}</definedName>
    <definedName name="thvlmoi" localSheetId="12" hidden="1">{"'Sheet1'!$L$16"}</definedName>
    <definedName name="thvlmoi" localSheetId="13" hidden="1">{"'Sheet1'!$L$16"}</definedName>
    <definedName name="thvlmoi" localSheetId="14" hidden="1">{"'Sheet1'!$L$16"}</definedName>
    <definedName name="thvlmoi" localSheetId="2" hidden="1">{"'Sheet1'!$L$16"}</definedName>
    <definedName name="thvlmoi" localSheetId="3" hidden="1">{"'Sheet1'!$L$16"}</definedName>
    <definedName name="thvlmoi" hidden="1">{"'Sheet1'!$L$16"}</definedName>
    <definedName name="thvlmoimoi" localSheetId="15" hidden="1">{"'Sheet1'!$L$16"}</definedName>
    <definedName name="thvlmoimoi" localSheetId="12" hidden="1">{"'Sheet1'!$L$16"}</definedName>
    <definedName name="thvlmoimoi" localSheetId="13" hidden="1">{"'Sheet1'!$L$16"}</definedName>
    <definedName name="thvlmoimoi" localSheetId="14" hidden="1">{"'Sheet1'!$L$16"}</definedName>
    <definedName name="thvlmoimoi" localSheetId="2" hidden="1">{"'Sheet1'!$L$16"}</definedName>
    <definedName name="thvlmoimoi" localSheetId="3" hidden="1">{"'Sheet1'!$L$16"}</definedName>
    <definedName name="thvlmoimoi" hidden="1">{"'Sheet1'!$L$16"}</definedName>
    <definedName name="THVT" localSheetId="15" hidden="1">{"'ELEC'!$A$2:$H$216","'ELEC'!$C$2:$D$2"}</definedName>
    <definedName name="THVT" localSheetId="12" hidden="1">{"'ELEC'!$A$2:$H$216","'ELEC'!$C$2:$D$2"}</definedName>
    <definedName name="THVT" localSheetId="13" hidden="1">{"'ELEC'!$A$2:$H$216","'ELEC'!$C$2:$D$2"}</definedName>
    <definedName name="THVT" localSheetId="14" hidden="1">{"'ELEC'!$A$2:$H$216","'ELEC'!$C$2:$D$2"}</definedName>
    <definedName name="THVT" localSheetId="2" hidden="1">{"'ELEC'!$A$2:$H$216","'ELEC'!$C$2:$D$2"}</definedName>
    <definedName name="THVT" hidden="1">{"'ELEC'!$A$2:$H$216","'ELEC'!$C$2:$D$2"}</definedName>
    <definedName name="thytr" localSheetId="1" hidden="1">#REF!</definedName>
    <definedName name="thytr" localSheetId="7" hidden="1">#REF!</definedName>
    <definedName name="thytr" localSheetId="2" hidden="1">#REF!</definedName>
    <definedName name="thytr" localSheetId="4" hidden="1">#REF!</definedName>
    <definedName name="thytr" localSheetId="3" hidden="1">#REF!</definedName>
    <definedName name="thytr" hidden="1">#REF!</definedName>
    <definedName name="tr" localSheetId="15" hidden="1">{"'现金流量表（全部投资）'!$B$4:$P$23"}</definedName>
    <definedName name="tr" localSheetId="12" hidden="1">{"'现金流量表（全部投资）'!$B$4:$P$23"}</definedName>
    <definedName name="tr" localSheetId="13" hidden="1">{"'现金流量表（全部投资）'!$B$4:$P$23"}</definedName>
    <definedName name="tr" localSheetId="14" hidden="1">{"'现金流量表（全部投资）'!$B$4:$P$23"}</definedName>
    <definedName name="tr" localSheetId="2" hidden="1">{"'现金流量表（全部投资）'!$B$4:$P$23"}</definedName>
    <definedName name="tr" localSheetId="3" hidden="1">#REF!</definedName>
    <definedName name="tr" hidden="1">{"'现金流量表（全部投资）'!$B$4:$P$23"}</definedName>
    <definedName name="Tram" localSheetId="15" hidden="1">{"'Sheet1'!$L$16"}</definedName>
    <definedName name="Tram" localSheetId="12" hidden="1">{"'Sheet1'!$L$16"}</definedName>
    <definedName name="Tram" localSheetId="13" hidden="1">{"'Sheet1'!$L$16"}</definedName>
    <definedName name="Tram" localSheetId="14" hidden="1">{"'Sheet1'!$L$16"}</definedName>
    <definedName name="Tram" localSheetId="2" hidden="1">{"'Sheet1'!$L$16"}</definedName>
    <definedName name="Tram" localSheetId="3" hidden="1">{"'Sheet1'!$L$16"}</definedName>
    <definedName name="Tram" hidden="1">{"'Sheet1'!$L$16"}</definedName>
    <definedName name="tran" localSheetId="15" hidden="1">{"'现金流量表（全部投资）'!$B$4:$P$23"}</definedName>
    <definedName name="tran" localSheetId="12" hidden="1">{"'现金流量表（全部投资）'!$B$4:$P$23"}</definedName>
    <definedName name="tran" localSheetId="13" hidden="1">{"'现金流量表（全部投资）'!$B$4:$P$23"}</definedName>
    <definedName name="tran" localSheetId="14" hidden="1">{"'现金流量表（全部投资）'!$B$4:$P$23"}</definedName>
    <definedName name="tran" localSheetId="2" hidden="1">{"'现金流量表（全部投资）'!$B$4:$P$23"}</definedName>
    <definedName name="tran" hidden="1">{"'现金流量表（全部投资）'!$B$4:$P$23"}</definedName>
    <definedName name="tre" hidden="1">{#N/A,#N/A,FALSE,"Chi tiÆt"}</definedName>
    <definedName name="trieu" localSheetId="15" hidden="1">{"'Sheet1'!$L$16"}</definedName>
    <definedName name="trieu" localSheetId="12" hidden="1">{"'Sheet1'!$L$16"}</definedName>
    <definedName name="trieu" localSheetId="13" hidden="1">{"'Sheet1'!$L$16"}</definedName>
    <definedName name="trieu" localSheetId="14" hidden="1">{"'Sheet1'!$L$16"}</definedName>
    <definedName name="trieu" localSheetId="2" hidden="1">{"'Sheet1'!$L$16"}</definedName>
    <definedName name="trieu" localSheetId="3" hidden="1">{"'Sheet1'!$L$16"}</definedName>
    <definedName name="trieu" hidden="1">{"'Sheet1'!$L$16"}</definedName>
    <definedName name="Trong" localSheetId="15" hidden="1">{"'Sheet1'!$L$16"}</definedName>
    <definedName name="Trong" localSheetId="12" hidden="1">{"'Sheet1'!$L$16"}</definedName>
    <definedName name="Trong" localSheetId="13" hidden="1">{"'Sheet1'!$L$16"}</definedName>
    <definedName name="Trong" localSheetId="14" hidden="1">{"'Sheet1'!$L$16"}</definedName>
    <definedName name="Trong" localSheetId="2" hidden="1">{"'Sheet1'!$L$16"}</definedName>
    <definedName name="Trong" hidden="1">{"'Sheet1'!$L$16"}</definedName>
    <definedName name="trrh" localSheetId="15" hidden="1">{"'Sheet1'!$L$16"}</definedName>
    <definedName name="trrh" localSheetId="12" hidden="1">{"'Sheet1'!$L$16"}</definedName>
    <definedName name="trrh" localSheetId="13" hidden="1">{"'Sheet1'!$L$16"}</definedName>
    <definedName name="trrh" localSheetId="14" hidden="1">{"'Sheet1'!$L$16"}</definedName>
    <definedName name="trrh" localSheetId="2" hidden="1">{"'Sheet1'!$L$16"}</definedName>
    <definedName name="trrh" hidden="1">{"'Sheet1'!$L$16"}</definedName>
    <definedName name="trteter" localSheetId="15" hidden="1">{"'Sheet1'!$L$16"}</definedName>
    <definedName name="trteter" localSheetId="12" hidden="1">{"'Sheet1'!$L$16"}</definedName>
    <definedName name="trteter" localSheetId="13" hidden="1">{"'Sheet1'!$L$16"}</definedName>
    <definedName name="trteter" localSheetId="14" hidden="1">{"'Sheet1'!$L$16"}</definedName>
    <definedName name="trteter" localSheetId="2" hidden="1">{"'Sheet1'!$L$16"}</definedName>
    <definedName name="trteter" hidden="1">{"'Sheet1'!$L$16"}</definedName>
    <definedName name="trunggiang" localSheetId="1" hidden="1">#REF!</definedName>
    <definedName name="trunggiang" localSheetId="7" hidden="1">#REF!</definedName>
    <definedName name="trunggiang" localSheetId="2" hidden="1">#REF!</definedName>
    <definedName name="trunggiang" localSheetId="4" hidden="1">#REF!</definedName>
    <definedName name="trunggiang" localSheetId="3" hidden="1">#REF!</definedName>
    <definedName name="trunggiang" hidden="1">#REF!</definedName>
    <definedName name="TRUNGNGUYEN" localSheetId="2" hidden="1">{#N/A,#N/A,FALSE,"Chi tiÆt"}</definedName>
    <definedName name="TRUNGNGUYEN" localSheetId="3" hidden="1">{#N/A,#N/A,FALSE,"Chi tiÆt"}</definedName>
    <definedName name="TRUNGNGUYEN" hidden="1">{#N/A,#N/A,FALSE,"Chi tiÆt"}</definedName>
    <definedName name="U" localSheetId="1" hidden="1">#REF!</definedName>
    <definedName name="U" localSheetId="7" hidden="1">#REF!</definedName>
    <definedName name="U" localSheetId="2" hidden="1">#REF!</definedName>
    <definedName name="U" localSheetId="4" hidden="1">#REF!</definedName>
    <definedName name="U" hidden="1">#REF!</definedName>
    <definedName name="u5u6" localSheetId="15" hidden="1">{"'Sheet1'!$L$16"}</definedName>
    <definedName name="u5u6" localSheetId="12" hidden="1">{"'Sheet1'!$L$16"}</definedName>
    <definedName name="u5u6" localSheetId="13" hidden="1">{"'Sheet1'!$L$16"}</definedName>
    <definedName name="u5u6" localSheetId="14" hidden="1">{"'Sheet1'!$L$16"}</definedName>
    <definedName name="u5u6" localSheetId="2" hidden="1">{"'Sheet1'!$L$16"}</definedName>
    <definedName name="u5u6" hidden="1">{"'Sheet1'!$L$16"}</definedName>
    <definedName name="uassw_sh" localSheetId="15" hidden="1">{"'Sheet1'!$L$16"}</definedName>
    <definedName name="uassw_sh" localSheetId="12" hidden="1">{"'Sheet1'!$L$16"}</definedName>
    <definedName name="uassw_sh" localSheetId="13" hidden="1">{"'Sheet1'!$L$16"}</definedName>
    <definedName name="uassw_sh" localSheetId="14" hidden="1">{"'Sheet1'!$L$16"}</definedName>
    <definedName name="uassw_sh" localSheetId="2" hidden="1">{"'Sheet1'!$L$16"}</definedName>
    <definedName name="uassw_sh" hidden="1">{"'Sheet1'!$L$16"}</definedName>
    <definedName name="UBDT" localSheetId="15" hidden="1">{"'Sheet1'!$L$16"}</definedName>
    <definedName name="UBDT" localSheetId="12" hidden="1">{"'Sheet1'!$L$16"}</definedName>
    <definedName name="UBDT" localSheetId="13" hidden="1">{"'Sheet1'!$L$16"}</definedName>
    <definedName name="UBDT" localSheetId="14" hidden="1">{"'Sheet1'!$L$16"}</definedName>
    <definedName name="UBDT" localSheetId="2" hidden="1">{"'Sheet1'!$L$16"}</definedName>
    <definedName name="UBDT" hidden="1">{"'Sheet1'!$L$16"}</definedName>
    <definedName name="uchihashi" localSheetId="2" hidden="1">{#N/A,#N/A,FALSE,"特殊室（ＢＱ表）"}</definedName>
    <definedName name="uchihashi" localSheetId="3" hidden="1">{#N/A,#N/A,FALSE,"特殊室（ＢＱ表）"}</definedName>
    <definedName name="uchihashi" hidden="1">{#N/A,#N/A,FALSE,"特殊室（ＢＱ表）"}</definedName>
    <definedName name="ui" localSheetId="1" hidden="1">#REF!</definedName>
    <definedName name="ui" localSheetId="7" hidden="1">#REF!</definedName>
    <definedName name="ui" localSheetId="2" hidden="1">#REF!</definedName>
    <definedName name="ui" localSheetId="4" hidden="1">#REF!</definedName>
    <definedName name="UI" localSheetId="3" hidden="1">#REF!</definedName>
    <definedName name="ui" hidden="1">#REF!</definedName>
    <definedName name="uip" localSheetId="15" hidden="1">{"'Sheet1'!$L$16"}</definedName>
    <definedName name="uip" localSheetId="12" hidden="1">{"'Sheet1'!$L$16"}</definedName>
    <definedName name="uip" localSheetId="13" hidden="1">{"'Sheet1'!$L$16"}</definedName>
    <definedName name="uip" localSheetId="14" hidden="1">{"'Sheet1'!$L$16"}</definedName>
    <definedName name="uip" localSheetId="2" hidden="1">{"'Sheet1'!$L$16"}</definedName>
    <definedName name="uip" localSheetId="3" hidden="1">{"'Sheet1'!$L$16"}</definedName>
    <definedName name="uip" hidden="1">{"'Sheet1'!$L$16"}</definedName>
    <definedName name="ukluy" localSheetId="15" hidden="1">{"'Sheet1'!$L$16"}</definedName>
    <definedName name="ukluy" localSheetId="12" hidden="1">{"'Sheet1'!$L$16"}</definedName>
    <definedName name="ukluy" localSheetId="13" hidden="1">{"'Sheet1'!$L$16"}</definedName>
    <definedName name="ukluy" localSheetId="14" hidden="1">{"'Sheet1'!$L$16"}</definedName>
    <definedName name="ukluy" localSheetId="2" hidden="1">{"'Sheet1'!$L$16"}</definedName>
    <definedName name="ukluy" localSheetId="3" hidden="1">{"'Sheet1'!$L$16"}</definedName>
    <definedName name="ukluy" hidden="1">{"'Sheet1'!$L$16"}</definedName>
    <definedName name="UL" localSheetId="15" hidden="1">{"'Sheet1'!$L$16"}</definedName>
    <definedName name="UL" localSheetId="12" hidden="1">{"'Sheet1'!$L$16"}</definedName>
    <definedName name="UL" localSheetId="13" hidden="1">{"'Sheet1'!$L$16"}</definedName>
    <definedName name="UL" localSheetId="14" hidden="1">{"'Sheet1'!$L$16"}</definedName>
    <definedName name="UL" localSheetId="2" hidden="1">{"'Sheet1'!$L$16"}</definedName>
    <definedName name="UL" localSheetId="3" hidden="1">{"'Sheet1'!$L$16"}</definedName>
    <definedName name="UL" hidden="1">{"'Sheet1'!$L$16"}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ủnt" localSheetId="15" hidden="1">{"'Sheet1'!$L$16"}</definedName>
    <definedName name="ủnt" localSheetId="12" hidden="1">{"'Sheet1'!$L$16"}</definedName>
    <definedName name="ủnt" localSheetId="13" hidden="1">{"'Sheet1'!$L$16"}</definedName>
    <definedName name="ủnt" localSheetId="14" hidden="1">{"'Sheet1'!$L$16"}</definedName>
    <definedName name="ủnt" localSheetId="2" hidden="1">{"'Sheet1'!$L$16"}</definedName>
    <definedName name="ủnt" hidden="1">{"'Sheet1'!$L$16"}</definedName>
    <definedName name="usd" localSheetId="1">#REF!</definedName>
    <definedName name="usd" localSheetId="7">#REF!</definedName>
    <definedName name="usd" localSheetId="2">#REF!</definedName>
    <definedName name="usd" localSheetId="4">#REF!</definedName>
    <definedName name="usd">#REF!</definedName>
    <definedName name="utrhgh" localSheetId="15" hidden="1">{"'Sheet1'!$L$16"}</definedName>
    <definedName name="utrhgh" localSheetId="12" hidden="1">{"'Sheet1'!$L$16"}</definedName>
    <definedName name="utrhgh" localSheetId="13" hidden="1">{"'Sheet1'!$L$16"}</definedName>
    <definedName name="utrhgh" localSheetId="14" hidden="1">{"'Sheet1'!$L$16"}</definedName>
    <definedName name="utrhgh" localSheetId="2" hidden="1">{"'Sheet1'!$L$16"}</definedName>
    <definedName name="utrhgh" hidden="1">{"'Sheet1'!$L$16"}</definedName>
    <definedName name="UUU" localSheetId="1" hidden="1">#REF!</definedName>
    <definedName name="UUU" localSheetId="7" hidden="1">#REF!</definedName>
    <definedName name="UUU" localSheetId="2" hidden="1">#REF!</definedName>
    <definedName name="UUU" localSheetId="4" hidden="1">#REF!</definedName>
    <definedName name="UUU" localSheetId="3" hidden="1">#REF!</definedName>
    <definedName name="UUU" hidden="1">#REF!</definedName>
    <definedName name="uyi" localSheetId="15" hidden="1">{"'Sheet1'!$L$16"}</definedName>
    <definedName name="uyi" localSheetId="12" hidden="1">{"'Sheet1'!$L$16"}</definedName>
    <definedName name="uyi" localSheetId="13" hidden="1">{"'Sheet1'!$L$16"}</definedName>
    <definedName name="uyi" localSheetId="14" hidden="1">{"'Sheet1'!$L$16"}</definedName>
    <definedName name="uyi" localSheetId="2" hidden="1">{"'Sheet1'!$L$16"}</definedName>
    <definedName name="uyi" hidden="1">{"'Sheet1'!$L$16"}</definedName>
    <definedName name="ủytỉt" localSheetId="15" hidden="1">{"'Sheet1'!$L$16"}</definedName>
    <definedName name="ủytỉt" localSheetId="12" hidden="1">{"'Sheet1'!$L$16"}</definedName>
    <definedName name="ủytỉt" localSheetId="13" hidden="1">{"'Sheet1'!$L$16"}</definedName>
    <definedName name="ủytỉt" localSheetId="14" hidden="1">{"'Sheet1'!$L$16"}</definedName>
    <definedName name="ủytỉt" localSheetId="2" hidden="1">{"'Sheet1'!$L$16"}</definedName>
    <definedName name="ủytỉt" hidden="1">{"'Sheet1'!$L$16"}</definedName>
    <definedName name="uytjhtdjtj" localSheetId="15" hidden="1">{"'Sheet1'!$L$16"}</definedName>
    <definedName name="uytjhtdjtj" localSheetId="12" hidden="1">{"'Sheet1'!$L$16"}</definedName>
    <definedName name="uytjhtdjtj" localSheetId="13" hidden="1">{"'Sheet1'!$L$16"}</definedName>
    <definedName name="uytjhtdjtj" localSheetId="14" hidden="1">{"'Sheet1'!$L$16"}</definedName>
    <definedName name="uytjhtdjtj" localSheetId="2" hidden="1">{"'Sheet1'!$L$16"}</definedName>
    <definedName name="uytjhtdjtj" hidden="1">{"'Sheet1'!$L$16"}</definedName>
    <definedName name="ư" localSheetId="15" hidden="1">{"'Sheet1'!$L$16"}</definedName>
    <definedName name="ư" localSheetId="12" hidden="1">{"'Sheet1'!$L$16"}</definedName>
    <definedName name="ư" localSheetId="13" hidden="1">{"'Sheet1'!$L$16"}</definedName>
    <definedName name="ư" localSheetId="14" hidden="1">{"'Sheet1'!$L$16"}</definedName>
    <definedName name="ư" localSheetId="2" hidden="1">{"'Sheet1'!$L$16"}</definedName>
    <definedName name="ư" localSheetId="3" hidden="1">{"'Sheet1'!$L$16"}</definedName>
    <definedName name="ư" hidden="1">{"'Sheet1'!$L$16"}</definedName>
    <definedName name="ưegweg" localSheetId="15" hidden="1">{"'Sheet1'!$L$16"}</definedName>
    <definedName name="ưegweg" localSheetId="12" hidden="1">{"'Sheet1'!$L$16"}</definedName>
    <definedName name="ưegweg" localSheetId="13" hidden="1">{"'Sheet1'!$L$16"}</definedName>
    <definedName name="ưegweg" localSheetId="14" hidden="1">{"'Sheet1'!$L$16"}</definedName>
    <definedName name="ưegweg" localSheetId="2" hidden="1">{"'Sheet1'!$L$16"}</definedName>
    <definedName name="ưegweg" hidden="1">{"'Sheet1'!$L$16"}</definedName>
    <definedName name="ưergwrgn" localSheetId="15" hidden="1">{"'Sheet1'!$L$16"}</definedName>
    <definedName name="ưergwrgn" localSheetId="12" hidden="1">{"'Sheet1'!$L$16"}</definedName>
    <definedName name="ưergwrgn" localSheetId="13" hidden="1">{"'Sheet1'!$L$16"}</definedName>
    <definedName name="ưergwrgn" localSheetId="14" hidden="1">{"'Sheet1'!$L$16"}</definedName>
    <definedName name="ưergwrgn" localSheetId="2" hidden="1">{"'Sheet1'!$L$16"}</definedName>
    <definedName name="ưergwrgn" hidden="1">{"'Sheet1'!$L$16"}</definedName>
    <definedName name="V.clvl3" localSheetId="15" hidden="1">{"'Sheet1'!$L$16"}</definedName>
    <definedName name="V.clvl3" localSheetId="12" hidden="1">{"'Sheet1'!$L$16"}</definedName>
    <definedName name="V.clvl3" localSheetId="13" hidden="1">{"'Sheet1'!$L$16"}</definedName>
    <definedName name="V.clvl3" localSheetId="14" hidden="1">{"'Sheet1'!$L$16"}</definedName>
    <definedName name="V.clvl3" localSheetId="2" hidden="1">{"'Sheet1'!$L$16"}</definedName>
    <definedName name="V.clvl3" hidden="1">{"'Sheet1'!$L$16"}</definedName>
    <definedName name="V_a_b__t_ng_M200____1x2" localSheetId="1">ptdg</definedName>
    <definedName name="V_a_b__t_ng_M200____1x2" localSheetId="7">ptdg</definedName>
    <definedName name="V_a_b__t_ng_M200____1x2" localSheetId="2">ptdg</definedName>
    <definedName name="V_a_b__t_ng_M200____1x2" localSheetId="4">ptdg</definedName>
    <definedName name="V_a_b__t_ng_M200____1x2">ptdg</definedName>
    <definedName name="V8.Refresh" localSheetId="2" hidden="1">{"NGUYEN QUI THIEP - Personal View",#N/A,FALSE,"XDCB.HT.FUR."}</definedName>
    <definedName name="V8.Refresh" localSheetId="3" hidden="1">{"NGUYEN QUI THIEP - Personal View",#N/A,FALSE,"XDCB.HT.FUR."}</definedName>
    <definedName name="V8.Refresh" hidden="1">{"NGUYEN QUI THIEP - Personal View",#N/A,FALSE,"XDCB.HT.FUR."}</definedName>
    <definedName name="VAÄT_LIEÄU">"ATRAM"</definedName>
    <definedName name="VÁCH" localSheetId="1" hidden="1">#REF!</definedName>
    <definedName name="VÁCH" localSheetId="7" hidden="1">#REF!</definedName>
    <definedName name="VÁCH" localSheetId="2" hidden="1">#REF!</definedName>
    <definedName name="VÁCH" localSheetId="4" hidden="1">#REF!</definedName>
    <definedName name="VÁCH" hidden="1">#REF!</definedName>
    <definedName name="Valve" localSheetId="15" hidden="1">{"'Sheet1'!$L$16"}</definedName>
    <definedName name="Valve" localSheetId="12" hidden="1">{"'Sheet1'!$L$16"}</definedName>
    <definedName name="Valve" localSheetId="13" hidden="1">{"'Sheet1'!$L$16"}</definedName>
    <definedName name="Valve" localSheetId="14" hidden="1">{"'Sheet1'!$L$16"}</definedName>
    <definedName name="Valve" localSheetId="2" hidden="1">{"'Sheet1'!$L$16"}</definedName>
    <definedName name="Valve" localSheetId="3" hidden="1">{"'Sheet1'!$L$16"}</definedName>
    <definedName name="Valve" hidden="1">{"'Sheet1'!$L$16"}</definedName>
    <definedName name="VATM" localSheetId="15" hidden="1">{"'Sheet1'!$L$16"}</definedName>
    <definedName name="VATM" localSheetId="12" hidden="1">{"'Sheet1'!$L$16"}</definedName>
    <definedName name="VATM" localSheetId="13" hidden="1">{"'Sheet1'!$L$16"}</definedName>
    <definedName name="VATM" localSheetId="14" hidden="1">{"'Sheet1'!$L$16"}</definedName>
    <definedName name="VATM" localSheetId="2" hidden="1">{"'Sheet1'!$L$16"}</definedName>
    <definedName name="VATM" localSheetId="3" hidden="1">{"'Sheet1'!$L$16"}</definedName>
    <definedName name="VATM" hidden="1">{"'Sheet1'!$L$16"}</definedName>
    <definedName name="vbvb" localSheetId="1" hidden="1">#REF!</definedName>
    <definedName name="vbvb" localSheetId="7" hidden="1">#REF!</definedName>
    <definedName name="vbvb" localSheetId="2" hidden="1">#REF!</definedName>
    <definedName name="vbvb" localSheetId="4" hidden="1">#REF!</definedName>
    <definedName name="vbvb" localSheetId="3" hidden="1">#REF!</definedName>
    <definedName name="vbvb" hidden="1">#REF!</definedName>
    <definedName name="vcbo1" localSheetId="15" hidden="1">{"'Sheet1'!$L$16"}</definedName>
    <definedName name="vcbo1" localSheetId="12" hidden="1">{"'Sheet1'!$L$16"}</definedName>
    <definedName name="vcbo1" localSheetId="13" hidden="1">{"'Sheet1'!$L$16"}</definedName>
    <definedName name="vcbo1" localSheetId="14" hidden="1">{"'Sheet1'!$L$16"}</definedName>
    <definedName name="vcbo1" localSheetId="2" hidden="1">{"'Sheet1'!$L$16"}</definedName>
    <definedName name="vcbo1" hidden="1">{"'Sheet1'!$L$16"}</definedName>
    <definedName name="vcoto" localSheetId="15" hidden="1">{"'Sheet1'!$L$16"}</definedName>
    <definedName name="vcoto" localSheetId="12" hidden="1">{"'Sheet1'!$L$16"}</definedName>
    <definedName name="vcoto" localSheetId="13" hidden="1">{"'Sheet1'!$L$16"}</definedName>
    <definedName name="vcoto" localSheetId="14" hidden="1">{"'Sheet1'!$L$16"}</definedName>
    <definedName name="vcoto" localSheetId="2" hidden="1">{"'Sheet1'!$L$16"}</definedName>
    <definedName name="vcoto" localSheetId="3" hidden="1">{"'Sheet1'!$L$16"}</definedName>
    <definedName name="vcoto" hidden="1">{"'Sheet1'!$L$16"}</definedName>
    <definedName name="vcvc" localSheetId="15" hidden="1">{"'Sheet1'!$L$16"}</definedName>
    <definedName name="vcvc" localSheetId="12" hidden="1">{"'Sheet1'!$L$16"}</definedName>
    <definedName name="vcvc" localSheetId="13" hidden="1">{"'Sheet1'!$L$16"}</definedName>
    <definedName name="vcvc" localSheetId="14" hidden="1">{"'Sheet1'!$L$16"}</definedName>
    <definedName name="vcvc" localSheetId="2" hidden="1">{"'Sheet1'!$L$16"}</definedName>
    <definedName name="vcvc" localSheetId="3" hidden="1">{"'Sheet1'!$L$16"}</definedName>
    <definedName name="vcvc" hidden="1">{"'Sheet1'!$L$16"}</definedName>
    <definedName name="vd" localSheetId="15" hidden="1">{"'Sheet1'!$L$16"}</definedName>
    <definedName name="vd" localSheetId="12" hidden="1">{"'Sheet1'!$L$16"}</definedName>
    <definedName name="vd" localSheetId="13" hidden="1">{"'Sheet1'!$L$16"}</definedName>
    <definedName name="vd" localSheetId="14" hidden="1">{"'Sheet1'!$L$16"}</definedName>
    <definedName name="vd" localSheetId="2" hidden="1">{"'Sheet1'!$L$16"}</definedName>
    <definedName name="vd" localSheetId="3" hidden="1">{"'Sheet1'!$L$16"}</definedName>
    <definedName name="vd" hidden="1">{"'Sheet1'!$L$16"}</definedName>
    <definedName name="vdbdb" localSheetId="15" hidden="1">{"'Sheet1'!$L$16"}</definedName>
    <definedName name="vdbdb" localSheetId="12" hidden="1">{"'Sheet1'!$L$16"}</definedName>
    <definedName name="vdbdb" localSheetId="13" hidden="1">{"'Sheet1'!$L$16"}</definedName>
    <definedName name="vdbdb" localSheetId="14" hidden="1">{"'Sheet1'!$L$16"}</definedName>
    <definedName name="vdbdb" localSheetId="2" hidden="1">{"'Sheet1'!$L$16"}</definedName>
    <definedName name="vdbdb" hidden="1">{"'Sheet1'!$L$16"}</definedName>
    <definedName name="vdfgdfg" localSheetId="15" hidden="1">{"'Sheet1'!$L$16"}</definedName>
    <definedName name="vdfgdfg" localSheetId="12" hidden="1">{"'Sheet1'!$L$16"}</definedName>
    <definedName name="vdfgdfg" localSheetId="13" hidden="1">{"'Sheet1'!$L$16"}</definedName>
    <definedName name="vdfgdfg" localSheetId="14" hidden="1">{"'Sheet1'!$L$16"}</definedName>
    <definedName name="vdfgdfg" localSheetId="2" hidden="1">{"'Sheet1'!$L$16"}</definedName>
    <definedName name="vdfgdfg" hidden="1">{"'Sheet1'!$L$16"}</definedName>
    <definedName name="vetbun" localSheetId="15" hidden="1">{"'Sheet1'!$L$16"}</definedName>
    <definedName name="vetbun" localSheetId="12" hidden="1">{"'Sheet1'!$L$16"}</definedName>
    <definedName name="vetbun" localSheetId="13" hidden="1">{"'Sheet1'!$L$16"}</definedName>
    <definedName name="vetbun" localSheetId="14" hidden="1">{"'Sheet1'!$L$16"}</definedName>
    <definedName name="vetbun" localSheetId="2" hidden="1">{"'Sheet1'!$L$16"}</definedName>
    <definedName name="vetbun" hidden="1">{"'Sheet1'!$L$16"}</definedName>
    <definedName name="VF" localSheetId="2" hidden="1">{#N/A,#N/A,FALSE,"Sheet2";#N/A,#N/A,FALSE,"Sheet4";#N/A,#N/A,FALSE,"Sheet6"}</definedName>
    <definedName name="VF" localSheetId="3" hidden="1">{#N/A,#N/A,FALSE,"Sheet2";#N/A,#N/A,FALSE,"Sheet4";#N/A,#N/A,FALSE,"Sheet6"}</definedName>
    <definedName name="VF" hidden="1">{#N/A,#N/A,FALSE,"Sheet2";#N/A,#N/A,FALSE,"Sheet4";#N/A,#N/A,FALSE,"Sheet6"}</definedName>
    <definedName name="vgb" localSheetId="15" hidden="1">{"'Sheet1'!$L$16"}</definedName>
    <definedName name="vgb" localSheetId="12" hidden="1">{"'Sheet1'!$L$16"}</definedName>
    <definedName name="vgb" localSheetId="13" hidden="1">{"'Sheet1'!$L$16"}</definedName>
    <definedName name="vgb" localSheetId="14" hidden="1">{"'Sheet1'!$L$16"}</definedName>
    <definedName name="vgb" localSheetId="2" hidden="1">{"'Sheet1'!$L$16"}</definedName>
    <definedName name="vgb" hidden="1">{"'Sheet1'!$L$16"}</definedName>
    <definedName name="vghn" localSheetId="15" hidden="1">{"'Sheet1'!$L$16"}</definedName>
    <definedName name="vghn" localSheetId="12" hidden="1">{"'Sheet1'!$L$16"}</definedName>
    <definedName name="vghn" localSheetId="13" hidden="1">{"'Sheet1'!$L$16"}</definedName>
    <definedName name="vghn" localSheetId="14" hidden="1">{"'Sheet1'!$L$16"}</definedName>
    <definedName name="vghn" localSheetId="2" hidden="1">{"'Sheet1'!$L$16"}</definedName>
    <definedName name="vghn" localSheetId="3" hidden="1">{"'Sheet1'!$L$16"}</definedName>
    <definedName name="vghn" hidden="1">{"'Sheet1'!$L$16"}</definedName>
    <definedName name="vgho" localSheetId="15" hidden="1">{"'Sheet1'!$L$16"}</definedName>
    <definedName name="vgho" localSheetId="12" hidden="1">{"'Sheet1'!$L$16"}</definedName>
    <definedName name="vgho" localSheetId="13" hidden="1">{"'Sheet1'!$L$16"}</definedName>
    <definedName name="vgho" localSheetId="14" hidden="1">{"'Sheet1'!$L$16"}</definedName>
    <definedName name="vgho" localSheetId="2" hidden="1">{"'Sheet1'!$L$16"}</definedName>
    <definedName name="vgho" localSheetId="3" hidden="1">{"'Sheet1'!$L$16"}</definedName>
    <definedName name="vgho" hidden="1">{"'Sheet1'!$L$16"}</definedName>
    <definedName name="vi" localSheetId="15" hidden="1">{"'Sheet1'!$L$16"}</definedName>
    <definedName name="vi" localSheetId="12" hidden="1">{"'Sheet1'!$L$16"}</definedName>
    <definedName name="vi" localSheetId="13" hidden="1">{"'Sheet1'!$L$16"}</definedName>
    <definedName name="vi" localSheetId="14" hidden="1">{"'Sheet1'!$L$16"}</definedName>
    <definedName name="vi" localSheetId="2" hidden="1">{"'Sheet1'!$L$16"}</definedName>
    <definedName name="vi" localSheetId="3" hidden="1">{"'Sheet1'!$L$16"}</definedName>
    <definedName name="vi" hidden="1">{"'Sheet1'!$L$16"}</definedName>
    <definedName name="Viet" localSheetId="15" hidden="1">{"'Sheet1'!$L$16"}</definedName>
    <definedName name="Viet" localSheetId="12" hidden="1">{"'Sheet1'!$L$16"}</definedName>
    <definedName name="Viet" localSheetId="13" hidden="1">{"'Sheet1'!$L$16"}</definedName>
    <definedName name="Viet" localSheetId="14" hidden="1">{"'Sheet1'!$L$16"}</definedName>
    <definedName name="Viet" localSheetId="2" hidden="1">{"'Sheet1'!$L$16"}</definedName>
    <definedName name="Viet" localSheetId="3" hidden="1">{"'Sheet1'!$L$16"}</definedName>
    <definedName name="Viet" hidden="1">{"'Sheet1'!$L$16"}</definedName>
    <definedName name="Vinakyoie" localSheetId="1" hidden="1">#REF!</definedName>
    <definedName name="Vinakyoie" localSheetId="7" hidden="1">#REF!</definedName>
    <definedName name="Vinakyoie" localSheetId="2" hidden="1">#REF!</definedName>
    <definedName name="Vinakyoie" localSheetId="4" hidden="1">#REF!</definedName>
    <definedName name="Vinakyoie" hidden="1">#REF!</definedName>
    <definedName name="VITE" localSheetId="15" hidden="1">{"'Sheet1'!$L$16"}</definedName>
    <definedName name="VITE" localSheetId="12" hidden="1">{"'Sheet1'!$L$16"}</definedName>
    <definedName name="VITE" localSheetId="13" hidden="1">{"'Sheet1'!$L$16"}</definedName>
    <definedName name="VITE" localSheetId="14" hidden="1">{"'Sheet1'!$L$16"}</definedName>
    <definedName name="VITE" localSheetId="2" hidden="1">{"'Sheet1'!$L$16"}</definedName>
    <definedName name="VITE" hidden="1">{"'Sheet1'!$L$16"}</definedName>
    <definedName name="vlct" localSheetId="15" hidden="1">{"'Sheet1'!$L$16"}</definedName>
    <definedName name="vlct" localSheetId="12" hidden="1">{"'Sheet1'!$L$16"}</definedName>
    <definedName name="vlct" localSheetId="13" hidden="1">{"'Sheet1'!$L$16"}</definedName>
    <definedName name="vlct" localSheetId="14" hidden="1">{"'Sheet1'!$L$16"}</definedName>
    <definedName name="vlct" localSheetId="2" hidden="1">{"'Sheet1'!$L$16"}</definedName>
    <definedName name="vlct" hidden="1">{"'Sheet1'!$L$16"}</definedName>
    <definedName name="vn" localSheetId="15" hidden="1">{"'Sheet1'!$L$16"}</definedName>
    <definedName name="vn" localSheetId="12" hidden="1">{"'Sheet1'!$L$16"}</definedName>
    <definedName name="vn" localSheetId="13" hidden="1">{"'Sheet1'!$L$16"}</definedName>
    <definedName name="vn" localSheetId="14" hidden="1">{"'Sheet1'!$L$16"}</definedName>
    <definedName name="vn" localSheetId="2" hidden="1">{"'Sheet1'!$L$16"}</definedName>
    <definedName name="vn" hidden="1">{"'Sheet1'!$L$16"}</definedName>
    <definedName name="vnd_list" localSheetId="15" hidden="1">{"một";"hai";"ba";"bốn";"năm";"sáu";"bảy";"tám";"chín";"mười";"mươi";"mốt";"lăm";"trăm";"nghìn";"triệu";"tỷ";"lẻ";"không trăm";"Bằng chử : "}</definedName>
    <definedName name="vnd_list" localSheetId="12" hidden="1">{"một";"hai";"ba";"bốn";"năm";"sáu";"bảy";"tám";"chín";"mười";"mươi";"mốt";"lăm";"trăm";"nghìn";"triệu";"tỷ";"lẻ";"không trăm";"Bằng chử : "}</definedName>
    <definedName name="vnd_list" localSheetId="13" hidden="1">{"một";"hai";"ba";"bốn";"năm";"sáu";"bảy";"tám";"chín";"mười";"mươi";"mốt";"lăm";"trăm";"nghìn";"triệu";"tỷ";"lẻ";"không trăm";"Bằng chử : "}</definedName>
    <definedName name="vnd_list" localSheetId="14" hidden="1">{"một";"hai";"ba";"bốn";"năm";"sáu";"bảy";"tám";"chín";"mười";"mươi";"mốt";"lăm";"trăm";"nghìn";"triệu";"tỷ";"lẻ";"không trăm";"Bằng chử : "}</definedName>
    <definedName name="vnd_list" localSheetId="2" hidden="1">{"một";"hai";"ba";"bốn";"năm";"sáu";"bảy";"tám";"chín";"mười";"mươi";"mốt";"lăm";"trăm";"nghìn";"triệu";"tỷ";"lẻ";"không trăm";"Bằng chử : "}</definedName>
    <definedName name="vnd_list" localSheetId="3" hidden="1">{"một";"hai";"ba";"bốn";"năm";"sáu";"bảy";"tám";"chín";"mười";"mươi";"mốt";"lăm";"trăm";"nghìn";"triệu";"tỷ";"lẻ";"không trăm";"Bằng chử : "}</definedName>
    <definedName name="vnd_list" hidden="1">{"một";"hai";"ba";"bốn";"năm";"sáu";"bảy";"tám";"chín";"mười";"mươi";"mốt";"lăm";"trăm";"nghìn";"triệu";"tỷ";"lẻ";"không trăm";"Bằng chử : "}</definedName>
    <definedName name="vnk" localSheetId="1" hidden="1">#REF!</definedName>
    <definedName name="vnk" localSheetId="7" hidden="1">#REF!</definedName>
    <definedName name="vnk" localSheetId="2" hidden="1">#REF!</definedName>
    <definedName name="vnk" localSheetId="4" hidden="1">#REF!</definedName>
    <definedName name="vnk" hidden="1">#REF!</definedName>
    <definedName name="vnvnvn" localSheetId="15" hidden="1">{"'Sheet1'!$L$16"}</definedName>
    <definedName name="vnvnvn" localSheetId="12" hidden="1">{"'Sheet1'!$L$16"}</definedName>
    <definedName name="vnvnvn" localSheetId="13" hidden="1">{"'Sheet1'!$L$16"}</definedName>
    <definedName name="vnvnvn" localSheetId="14" hidden="1">{"'Sheet1'!$L$16"}</definedName>
    <definedName name="vnvnvn" localSheetId="2" hidden="1">{"'Sheet1'!$L$16"}</definedName>
    <definedName name="vnvnvn" hidden="1">{"'Sheet1'!$L$16"}</definedName>
    <definedName name="vo" localSheetId="15" hidden="1">{"'CPA Sum'!$A$1:$X$30","'CPA'!$A$1:$K$187","'Infra Cost'!$A$1:$Q$30","'Dev't Cost'!$A$1:$AH$40","'Cashflow'!$A$1:$DG$82"}</definedName>
    <definedName name="vo" localSheetId="12" hidden="1">{"'CPA Sum'!$A$1:$X$30","'CPA'!$A$1:$K$187","'Infra Cost'!$A$1:$Q$30","'Dev't Cost'!$A$1:$AH$40","'Cashflow'!$A$1:$DG$82"}</definedName>
    <definedName name="vo" localSheetId="13" hidden="1">{"'CPA Sum'!$A$1:$X$30","'CPA'!$A$1:$K$187","'Infra Cost'!$A$1:$Q$30","'Dev't Cost'!$A$1:$AH$40","'Cashflow'!$A$1:$DG$82"}</definedName>
    <definedName name="vo" localSheetId="14" hidden="1">{"'CPA Sum'!$A$1:$X$30","'CPA'!$A$1:$K$187","'Infra Cost'!$A$1:$Q$30","'Dev't Cost'!$A$1:$AH$40","'Cashflow'!$A$1:$DG$82"}</definedName>
    <definedName name="vo" localSheetId="2" hidden="1">{"'CPA Sum'!$A$1:$X$30","'CPA'!$A$1:$K$187","'Infra Cost'!$A$1:$Q$30","'Dev't Cost'!$A$1:$AH$40","'Cashflow'!$A$1:$DG$82"}</definedName>
    <definedName name="vo" hidden="1">{"'CPA Sum'!$A$1:$X$30","'CPA'!$A$1:$K$187","'Infra Cost'!$A$1:$Q$30","'Dev't Cost'!$A$1:$AH$40","'Cashflow'!$A$1:$DG$82"}</definedName>
    <definedName name="VOLTAGE" localSheetId="2" hidden="1">{#N/A,#N/A,FALSE,"Sheet1";#N/A,#N/A,FALSE,"Sheet3";#N/A,#N/A,FALSE,"Sheet5"}</definedName>
    <definedName name="VOLTAGE" localSheetId="3" hidden="1">{#N/A,#N/A,FALSE,"Sheet1";#N/A,#N/A,FALSE,"Sheet3";#N/A,#N/A,FALSE,"Sheet5"}</definedName>
    <definedName name="VOLTAGE" hidden="1">{#N/A,#N/A,FALSE,"Sheet1";#N/A,#N/A,FALSE,"Sheet3";#N/A,#N/A,FALSE,"Sheet5"}</definedName>
    <definedName name="vsvs" localSheetId="15" hidden="1">{"'Sheet1'!$L$16"}</definedName>
    <definedName name="vsvs" localSheetId="12" hidden="1">{"'Sheet1'!$L$16"}</definedName>
    <definedName name="vsvs" localSheetId="13" hidden="1">{"'Sheet1'!$L$16"}</definedName>
    <definedName name="vsvs" localSheetId="14" hidden="1">{"'Sheet1'!$L$16"}</definedName>
    <definedName name="vsvs" localSheetId="2" hidden="1">{"'Sheet1'!$L$16"}</definedName>
    <definedName name="vsvs" hidden="1">{"'Sheet1'!$L$16"}</definedName>
    <definedName name="VTuphu" localSheetId="15" hidden="1">{"'Sheet1'!$L$16"}</definedName>
    <definedName name="VTuphu" localSheetId="12" hidden="1">{"'Sheet1'!$L$16"}</definedName>
    <definedName name="VTuphu" localSheetId="13" hidden="1">{"'Sheet1'!$L$16"}</definedName>
    <definedName name="VTuphu" localSheetId="14" hidden="1">{"'Sheet1'!$L$16"}</definedName>
    <definedName name="VTuphu" localSheetId="2" hidden="1">{"'Sheet1'!$L$16"}</definedName>
    <definedName name="VTuphu" hidden="1">{"'Sheet1'!$L$16"}</definedName>
    <definedName name="VU" localSheetId="15" hidden="1">{"'Sheet1'!$L$16"}</definedName>
    <definedName name="VU" localSheetId="12" hidden="1">{"'Sheet1'!$L$16"}</definedName>
    <definedName name="VU" localSheetId="13" hidden="1">{"'Sheet1'!$L$16"}</definedName>
    <definedName name="VU" localSheetId="14" hidden="1">{"'Sheet1'!$L$16"}</definedName>
    <definedName name="VU" localSheetId="2" hidden="1">{"'Sheet1'!$L$16"}</definedName>
    <definedName name="VU" localSheetId="3" hidden="1">{"'Sheet1'!$L$16"}</definedName>
    <definedName name="VU" hidden="1">{"'Sheet1'!$L$16"}</definedName>
    <definedName name="VUNGTB" localSheetId="15" hidden="1">{"'Sheet1'!$L$16"}</definedName>
    <definedName name="VUNGTB" localSheetId="12" hidden="1">{"'Sheet1'!$L$16"}</definedName>
    <definedName name="VUNGTB" localSheetId="13" hidden="1">{"'Sheet1'!$L$16"}</definedName>
    <definedName name="VUNGTB" localSheetId="14" hidden="1">{"'Sheet1'!$L$16"}</definedName>
    <definedName name="VUNGTB" localSheetId="2" hidden="1">{"'Sheet1'!$L$16"}</definedName>
    <definedName name="VUNGTB" localSheetId="3" hidden="1">{"'Sheet1'!$L$16"}</definedName>
    <definedName name="VUNGTB" hidden="1">{"'Sheet1'!$L$16"}</definedName>
    <definedName name="vv" localSheetId="15" hidden="1">{"'Sheet1'!$L$16"}</definedName>
    <definedName name="vv" localSheetId="12" hidden="1">{"'Sheet1'!$L$16"}</definedName>
    <definedName name="vv" localSheetId="13" hidden="1">{"'Sheet1'!$L$16"}</definedName>
    <definedName name="vv" localSheetId="14" hidden="1">{"'Sheet1'!$L$16"}</definedName>
    <definedName name="vv" localSheetId="2" hidden="1">{"'Sheet1'!$L$16"}</definedName>
    <definedName name="vv" hidden="1">{"'Sheet1'!$L$16"}</definedName>
    <definedName name="ｖｖｖ" localSheetId="15" hidden="1">{"'Sheet1'!$L$16"}</definedName>
    <definedName name="ｖｖｖ" localSheetId="12" hidden="1">{"'Sheet1'!$L$16"}</definedName>
    <definedName name="ｖｖｖ" localSheetId="13" hidden="1">{"'Sheet1'!$L$16"}</definedName>
    <definedName name="ｖｖｖ" localSheetId="14" hidden="1">{"'Sheet1'!$L$16"}</definedName>
    <definedName name="ｖｖｖ" localSheetId="2" hidden="1">{"'Sheet1'!$L$16"}</definedName>
    <definedName name="ｖｖｖ" localSheetId="3" hidden="1">{"'Sheet1'!$L$16"}</definedName>
    <definedName name="ｖｖｖ" hidden="1">{"'Sheet1'!$L$16"}</definedName>
    <definedName name="ｖｖｖｖｖ" localSheetId="15" hidden="1">{"'Sheet1'!$L$16"}</definedName>
    <definedName name="ｖｖｖｖｖ" localSheetId="12" hidden="1">{"'Sheet1'!$L$16"}</definedName>
    <definedName name="ｖｖｖｖｖ" localSheetId="13" hidden="1">{"'Sheet1'!$L$16"}</definedName>
    <definedName name="ｖｖｖｖｖ" localSheetId="14" hidden="1">{"'Sheet1'!$L$16"}</definedName>
    <definedName name="ｖｖｖｖｖ" localSheetId="2" hidden="1">{"'Sheet1'!$L$16"}</definedName>
    <definedName name="ｖｖｖｖｖ" localSheetId="3" hidden="1">{"'Sheet1'!$L$16"}</definedName>
    <definedName name="ｖｖｖｖｖ" hidden="1">{"'Sheet1'!$L$16"}</definedName>
    <definedName name="vxcgs" localSheetId="15" hidden="1">{"'Sheet1'!$L$16"}</definedName>
    <definedName name="vxcgs" localSheetId="12" hidden="1">{"'Sheet1'!$L$16"}</definedName>
    <definedName name="vxcgs" localSheetId="13" hidden="1">{"'Sheet1'!$L$16"}</definedName>
    <definedName name="vxcgs" localSheetId="14" hidden="1">{"'Sheet1'!$L$16"}</definedName>
    <definedName name="vxcgs" localSheetId="2" hidden="1">{"'Sheet1'!$L$16"}</definedName>
    <definedName name="vxcgs" hidden="1">{"'Sheet1'!$L$16"}</definedName>
    <definedName name="VXVZX" localSheetId="15" hidden="1">{"'Sheet1'!$L$16"}</definedName>
    <definedName name="VXVZX" localSheetId="12" hidden="1">{"'Sheet1'!$L$16"}</definedName>
    <definedName name="VXVZX" localSheetId="13" hidden="1">{"'Sheet1'!$L$16"}</definedName>
    <definedName name="VXVZX" localSheetId="14" hidden="1">{"'Sheet1'!$L$16"}</definedName>
    <definedName name="VXVZX" localSheetId="2" hidden="1">{"'Sheet1'!$L$16"}</definedName>
    <definedName name="VXVZX" hidden="1">{"'Sheet1'!$L$16"}</definedName>
    <definedName name="W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afef" localSheetId="15" hidden="1">{"'Sheet1'!$L$16"}</definedName>
    <definedName name="wafef" localSheetId="12" hidden="1">{"'Sheet1'!$L$16"}</definedName>
    <definedName name="wafef" localSheetId="13" hidden="1">{"'Sheet1'!$L$16"}</definedName>
    <definedName name="wafef" localSheetId="14" hidden="1">{"'Sheet1'!$L$16"}</definedName>
    <definedName name="wafef" localSheetId="2" hidden="1">{"'Sheet1'!$L$16"}</definedName>
    <definedName name="wafef" hidden="1">{"'Sheet1'!$L$16"}</definedName>
    <definedName name="walkway" localSheetId="15" hidden="1">{"'Sheet1'!$L$16"}</definedName>
    <definedName name="walkway" localSheetId="12" hidden="1">{"'Sheet1'!$L$16"}</definedName>
    <definedName name="walkway" localSheetId="13" hidden="1">{"'Sheet1'!$L$16"}</definedName>
    <definedName name="walkway" localSheetId="14" hidden="1">{"'Sheet1'!$L$16"}</definedName>
    <definedName name="walkway" localSheetId="2" hidden="1">{"'Sheet1'!$L$16"}</definedName>
    <definedName name="walkway" localSheetId="3" hidden="1">{"'Sheet1'!$L$16"}</definedName>
    <definedName name="walkway" hidden="1">{"'Sheet1'!$L$16"}</definedName>
    <definedName name="wdd" localSheetId="15" hidden="1">{"'Sheet1'!$L$16"}</definedName>
    <definedName name="wdd" localSheetId="12" hidden="1">{"'Sheet1'!$L$16"}</definedName>
    <definedName name="wdd" localSheetId="13" hidden="1">{"'Sheet1'!$L$16"}</definedName>
    <definedName name="wdd" localSheetId="14" hidden="1">{"'Sheet1'!$L$16"}</definedName>
    <definedName name="wdd" localSheetId="2" hidden="1">{"'Sheet1'!$L$16"}</definedName>
    <definedName name="wdd" localSheetId="3" hidden="1">{"'Sheet1'!$L$16"}</definedName>
    <definedName name="wdd" hidden="1">{"'Sheet1'!$L$16"}</definedName>
    <definedName name="wefwgfwegf" localSheetId="15" hidden="1">{"'Sheet1'!$L$16"}</definedName>
    <definedName name="wefwgfwegf" localSheetId="12" hidden="1">{"'Sheet1'!$L$16"}</definedName>
    <definedName name="wefwgfwegf" localSheetId="13" hidden="1">{"'Sheet1'!$L$16"}</definedName>
    <definedName name="wefwgfwegf" localSheetId="14" hidden="1">{"'Sheet1'!$L$16"}</definedName>
    <definedName name="wefwgfwegf" localSheetId="2" hidden="1">{"'Sheet1'!$L$16"}</definedName>
    <definedName name="wefwgfwegf" hidden="1">{"'Sheet1'!$L$16"}</definedName>
    <definedName name="weqew" localSheetId="1" hidden="1">#REF!</definedName>
    <definedName name="weqew" localSheetId="7" hidden="1">#REF!</definedName>
    <definedName name="weqew" localSheetId="2" hidden="1">#REF!</definedName>
    <definedName name="weqew" localSheetId="4" hidden="1">#REF!</definedName>
    <definedName name="weqew" localSheetId="3" hidden="1">#REF!</definedName>
    <definedName name="weqew" hidden="1">#REF!</definedName>
    <definedName name="WEQWEQ" localSheetId="15" hidden="1">{0,0,0,0}</definedName>
    <definedName name="WEQWEQ" localSheetId="12" hidden="1">{0,0,0,0}</definedName>
    <definedName name="WEQWEQ" localSheetId="13" hidden="1">{0,0,0,0}</definedName>
    <definedName name="WEQWEQ" localSheetId="14" hidden="1">{0,0,0,0}</definedName>
    <definedName name="WEQWEQ" localSheetId="2" hidden="1">{0,0,0,0}</definedName>
    <definedName name="WEQWEQ" localSheetId="3" hidden="1">{0,0,0,0}</definedName>
    <definedName name="WEQWEQ" hidden="1">{0,0,0,0}</definedName>
    <definedName name="wer" localSheetId="1" hidden="1">#REF!</definedName>
    <definedName name="wer" localSheetId="7" hidden="1">#REF!</definedName>
    <definedName name="wer" localSheetId="2" hidden="1">#REF!</definedName>
    <definedName name="wer" localSheetId="4" hidden="1">#REF!</definedName>
    <definedName name="wer" localSheetId="3" hidden="1">#REF!</definedName>
    <definedName name="wer" hidden="1">#REF!</definedName>
    <definedName name="werar" localSheetId="15" hidden="1">{"'Sheet1'!$L$16"}</definedName>
    <definedName name="werar" localSheetId="12" hidden="1">{"'Sheet1'!$L$16"}</definedName>
    <definedName name="werar" localSheetId="13" hidden="1">{"'Sheet1'!$L$16"}</definedName>
    <definedName name="werar" localSheetId="14" hidden="1">{"'Sheet1'!$L$16"}</definedName>
    <definedName name="werar" localSheetId="2" hidden="1">{"'Sheet1'!$L$16"}</definedName>
    <definedName name="werar" hidden="1">{"'Sheet1'!$L$16"}</definedName>
    <definedName name="werwer" localSheetId="2" hidden="1">{TRUE,TRUE,1.75,2.5,474.75,251.25,FALSE,TRUE,TRUE,TRUE,0,12,#N/A,4,#N/A,15.0222222222222,12.7619047619048,1,FALSE,FALSE,1,TRUE,1,FALSE,100,"'950618.XLS'!R5C18","'950618.XLS'!R5C18",1,FALSE,FALSE,0.393700787401575,0.393700787401575,0.393700787401575,0.393700787401575,2,"","",FALSE,FALSE,FALSE,FALSE,1,100,#N/A,#N/A,FALSE,FALSE,#N/A,#N/A,FALSE,FALSE}</definedName>
    <definedName name="werwer" localSheetId="3" hidden="1">{TRUE,TRUE,1.75,2.5,474.75,251.25,FALSE,TRUE,TRUE,TRUE,0,12,#N/A,4,#N/A,15.0222222222222,12.7619047619048,1,FALSE,FALSE,1,TRUE,1,FALSE,100,"'950618.XLS'!R5C18","'950618.XLS'!R5C18",1,FALSE,FALSE,0.393700787401575,0.393700787401575,0.393700787401575,0.393700787401575,2,"","",FALSE,FALSE,FALSE,FALSE,1,100,#N/A,#N/A,FALSE,FALSE,#N/A,#N/A,FALSE,FALSE}</definedName>
    <definedName name="werwer" hidden="1">{TRUE,TRUE,1.75,2.5,474.75,251.25,FALSE,TRUE,TRUE,TRUE,0,12,#N/A,4,#N/A,15.0222222222222,12.7619047619048,1,FALSE,FALSE,1,TRUE,1,FALSE,100,"'950618.XLS'!R5C18","'950618.XLS'!R5C18",1,FALSE,FALSE,0.393700787401575,0.393700787401575,0.393700787401575,0.393700787401575,2,"","",FALSE,FALSE,FALSE,FALSE,1,100,#N/A,#N/A,FALSE,FALSE,#N/A,#N/A,FALSE,FALSE}</definedName>
    <definedName name="wew" localSheetId="1" hidden="1">#REF!</definedName>
    <definedName name="wew" localSheetId="7" hidden="1">#REF!</definedName>
    <definedName name="wew" localSheetId="2" hidden="1">#REF!</definedName>
    <definedName name="wew" localSheetId="4" hidden="1">#REF!</definedName>
    <definedName name="wew" localSheetId="3" hidden="1">#REF!</definedName>
    <definedName name="wew" hidden="1">#REF!</definedName>
    <definedName name="wgyw" localSheetId="15" hidden="1">{"'Sheet1'!$L$16"}</definedName>
    <definedName name="wgyw" localSheetId="12" hidden="1">{"'Sheet1'!$L$16"}</definedName>
    <definedName name="wgyw" localSheetId="13" hidden="1">{"'Sheet1'!$L$16"}</definedName>
    <definedName name="wgyw" localSheetId="14" hidden="1">{"'Sheet1'!$L$16"}</definedName>
    <definedName name="wgyw" localSheetId="2" hidden="1">{"'Sheet1'!$L$16"}</definedName>
    <definedName name="wgyw" hidden="1">{"'Sheet1'!$L$16"}</definedName>
    <definedName name="window" localSheetId="2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window" localSheetId="3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window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wis" localSheetId="1" hidden="1">#REF!</definedName>
    <definedName name="wis" localSheetId="7" hidden="1">#REF!</definedName>
    <definedName name="wis" localSheetId="2" hidden="1">#REF!</definedName>
    <definedName name="wis" localSheetId="4" hidden="1">#REF!</definedName>
    <definedName name="wis" localSheetId="3" hidden="1">#REF!</definedName>
    <definedName name="wis" hidden="1">#REF!</definedName>
    <definedName name="wjsr" localSheetId="1" hidden="1">#REF!</definedName>
    <definedName name="wjsr" localSheetId="7" hidden="1">#REF!</definedName>
    <definedName name="wjsr" localSheetId="2" hidden="1">#REF!</definedName>
    <definedName name="wjsr" localSheetId="4" hidden="1">#REF!</definedName>
    <definedName name="wjsr" localSheetId="3" hidden="1">#REF!</definedName>
    <definedName name="wjsr" hidden="1">#REF!</definedName>
    <definedName name="WK" localSheetId="2" hidden="1">{#N/A,#N/A,FALSE,"견적대비-2"}</definedName>
    <definedName name="WK" localSheetId="3" hidden="1">{#N/A,#N/A,FALSE,"견적대비-2"}</definedName>
    <definedName name="WK" hidden="1">{#N/A,#N/A,FALSE,"견적대비-2"}</definedName>
    <definedName name="wlqrp" hidden="1">0</definedName>
    <definedName name="wm.조골재1" localSheetId="2" hidden="1">{#N/A,#N/A,FALSE,"조골재"}</definedName>
    <definedName name="wm.조골재1" localSheetId="3" hidden="1">{#N/A,#N/A,FALSE,"조골재"}</definedName>
    <definedName name="wm.조골재1" hidden="1">{#N/A,#N/A,FALSE,"조골재"}</definedName>
    <definedName name="WORKSHOP" localSheetId="2">{"Thuxm2.xls","Sheet1"}</definedName>
    <definedName name="WORKSHOP">{"Thuxm2.xls","Sheet1"}</definedName>
    <definedName name="wqe" localSheetId="15" hidden="1">{"'ELEC'!$A$2:$H$216","'ELEC'!$C$2:$D$2"}</definedName>
    <definedName name="wqe" localSheetId="12" hidden="1">{"'ELEC'!$A$2:$H$216","'ELEC'!$C$2:$D$2"}</definedName>
    <definedName name="wqe" localSheetId="13" hidden="1">{"'ELEC'!$A$2:$H$216","'ELEC'!$C$2:$D$2"}</definedName>
    <definedName name="wqe" localSheetId="14" hidden="1">{"'ELEC'!$A$2:$H$216","'ELEC'!$C$2:$D$2"}</definedName>
    <definedName name="wqe" localSheetId="2" hidden="1">{"'ELEC'!$A$2:$H$216","'ELEC'!$C$2:$D$2"}</definedName>
    <definedName name="wqe" localSheetId="3" hidden="1">{"'ELEC'!$A$2:$H$216","'ELEC'!$C$2:$D$2"}</definedName>
    <definedName name="wqe" hidden="1">{"'ELEC'!$A$2:$H$216","'ELEC'!$C$2:$D$2"}</definedName>
    <definedName name="wqweqr" localSheetId="15" hidden="1">{"'Sheet1'!$L$16"}</definedName>
    <definedName name="wqweqr" localSheetId="12" hidden="1">{"'Sheet1'!$L$16"}</definedName>
    <definedName name="wqweqr" localSheetId="13" hidden="1">{"'Sheet1'!$L$16"}</definedName>
    <definedName name="wqweqr" localSheetId="14" hidden="1">{"'Sheet1'!$L$16"}</definedName>
    <definedName name="wqweqr" localSheetId="2" hidden="1">{"'Sheet1'!$L$16"}</definedName>
    <definedName name="wqweqr" hidden="1">{"'Sheet1'!$L$16"}</definedName>
    <definedName name="WRITE" localSheetId="2" hidden="1">{#N/A,#N/A,FALSE,"CCTV"}</definedName>
    <definedName name="WRITE" localSheetId="3" hidden="1">{#N/A,#N/A,FALSE,"CCTV"}</definedName>
    <definedName name="WRITE" hidden="1">{#N/A,#N/A,FALSE,"CCTV"}</definedName>
    <definedName name="WRN" localSheetId="2" hidden="1">{#N/A,#N/A,FALSE,"CCTV"}</definedName>
    <definedName name="WRN" localSheetId="3" hidden="1">{#N/A,#N/A,FALSE,"CCTV"}</definedName>
    <definedName name="WRN" hidden="1">{#N/A,#N/A,FALSE,"CCTV"}</definedName>
    <definedName name="wrn.2번." localSheetId="2" hidden="1">{#N/A,#N/A,FALSE,"2~8번"}</definedName>
    <definedName name="wrn.2번." localSheetId="3" hidden="1">{#N/A,#N/A,FALSE,"2~8번"}</definedName>
    <definedName name="wrn.2번." hidden="1">{#N/A,#N/A,FALSE,"2~8번"}</definedName>
    <definedName name="wrn.97년._.사업계획._.및._.예산지침." localSheetId="2" hidden="1">{#N/A,#N/A,TRUE,"1";#N/A,#N/A,TRUE,"2";#N/A,#N/A,TRUE,"3";#N/A,#N/A,TRUE,"4";#N/A,#N/A,TRUE,"5";#N/A,#N/A,TRUE,"6";#N/A,#N/A,TRUE,"7"}</definedName>
    <definedName name="wrn.97년._.사업계획._.및._.예산지침." localSheetId="3" hidden="1">{#N/A,#N/A,TRUE,"1";#N/A,#N/A,TRUE,"2";#N/A,#N/A,TRUE,"3";#N/A,#N/A,TRUE,"4";#N/A,#N/A,TRUE,"5";#N/A,#N/A,TRUE,"6";#N/A,#N/A,TRUE,"7"}</definedName>
    <definedName name="wrn.97년._.사업계획._.및._.예산지침." hidden="1">{#N/A,#N/A,TRUE,"1";#N/A,#N/A,TRUE,"2";#N/A,#N/A,TRUE,"3";#N/A,#N/A,TRUE,"4";#N/A,#N/A,TRUE,"5";#N/A,#N/A,TRUE,"6";#N/A,#N/A,TRUE,"7"}</definedName>
    <definedName name="wrn.A." localSheetId="2" hidden="1">{#N/A,#N/A,TRUE,"SUM";#N/A,#N/A,TRUE,"EE";#N/A,#N/A,TRUE,"AC";#N/A,#N/A,TRUE,"SN"}</definedName>
    <definedName name="wrn.A." localSheetId="3" hidden="1">{#N/A,#N/A,TRUE,"SUM";#N/A,#N/A,TRUE,"EE";#N/A,#N/A,TRUE,"AC";#N/A,#N/A,TRUE,"SN"}</definedName>
    <definedName name="wrn.A." hidden="1">{#N/A,#N/A,TRUE,"SUM";#N/A,#N/A,TRUE,"EE";#N/A,#N/A,TRUE,"AC";#N/A,#N/A,TRUE,"SN"}</definedName>
    <definedName name="wrn.aaa." localSheetId="2" hidden="1">{#N/A,#N/A,FALSE,"Sheet1";#N/A,#N/A,FALSE,"Sheet1";#N/A,#N/A,FALSE,"Sheet1"}</definedName>
    <definedName name="wrn.aaa." localSheetId="3" hidden="1">{#N/A,#N/A,FALSE,"Sheet1";#N/A,#N/A,FALSE,"Sheet1";#N/A,#N/A,FALSE,"Sheet1"}</definedName>
    <definedName name="wrn.aaa." hidden="1">{#N/A,#N/A,FALSE,"Sheet1";#N/A,#N/A,FALSE,"Sheet1";#N/A,#N/A,FALSE,"Sheet1"}</definedName>
    <definedName name="wrn.ALL." localSheetId="2" hidden="1">{#N/A,#N/A,FALSE,"Engr Data";#N/A,#N/A,FALSE,"Engr Cur";#N/A,#N/A,FALSE,"DsnDraft";#N/A,#N/A,FALSE,"DsnDftCur";#N/A,#N/A,FALSE,"Supports";#N/A,#N/A,FALSE,"SptCur";#N/A,#N/A,FALSE,"Total";#N/A,#N/A,FALSE,"TotCur";#N/A,#N/A,FALSE,"Client";#N/A,#N/A,FALSE,"Instructions"}</definedName>
    <definedName name="wrn.ALL." localSheetId="3" hidden="1">{#N/A,#N/A,FALSE,"Engr Data";#N/A,#N/A,FALSE,"Engr Cur";#N/A,#N/A,FALSE,"DsnDraft";#N/A,#N/A,FALSE,"DsnDftCur";#N/A,#N/A,FALSE,"Supports";#N/A,#N/A,FALSE,"SptCur";#N/A,#N/A,FALSE,"Total";#N/A,#N/A,FALSE,"TotCur";#N/A,#N/A,FALSE,"Client";#N/A,#N/A,FALSE,"Instructions"}</definedName>
    <definedName name="wrn.ALL." hidden="1">{#N/A,#N/A,FALSE,"Engr Data";#N/A,#N/A,FALSE,"Engr Cur";#N/A,#N/A,FALSE,"DsnDraft";#N/A,#N/A,FALSE,"DsnDftCur";#N/A,#N/A,FALSE,"Supports";#N/A,#N/A,FALSE,"SptCur";#N/A,#N/A,FALSE,"Total";#N/A,#N/A,FALSE,"TotCur";#N/A,#N/A,FALSE,"Client";#N/A,#N/A,FALSE,"Instructions"}</definedName>
    <definedName name="wrn.Bang._.ke._.nhan._.hang." localSheetId="2" hidden="1">{#N/A,#N/A,FALSE,"Ke khai NH"}</definedName>
    <definedName name="wrn.Bang._.ke._.nhan._.hang." localSheetId="3" hidden="1">{#N/A,#N/A,FALSE,"Ke khai NH"}</definedName>
    <definedName name="wrn.Bang._.ke._.nhan._.hang." hidden="1">{#N/A,#N/A,FALSE,"Ke khai NH"}</definedName>
    <definedName name="wrn.BAOCAO." localSheetId="2" hidden="1">{#N/A,#N/A,FALSE,"sum";#N/A,#N/A,FALSE,"MARTV";#N/A,#N/A,FALSE,"APRTV"}</definedName>
    <definedName name="wrn.BAOCAO." localSheetId="3" hidden="1">{#N/A,#N/A,FALSE,"sum";#N/A,#N/A,FALSE,"MARTV";#N/A,#N/A,FALSE,"APRTV"}</definedName>
    <definedName name="wrn.BAOCAO." hidden="1">{#N/A,#N/A,FALSE,"sum";#N/A,#N/A,FALSE,"MARTV";#N/A,#N/A,FALSE,"APRTV"}</definedName>
    <definedName name="wrn.BIDSUM." localSheetId="2" hidden="1">{#N/A,#N/A,TRUE,"SUMMARY";#N/A,#N/A,TRUE,"ISBL";#N/A,#N/A,TRUE,"OSBL";#N/A,#N/A,TRUE,"OFFSITE";#N/A,#N/A,TRUE,"STEAM"}</definedName>
    <definedName name="wrn.BIDSUM." localSheetId="3" hidden="1">{#N/A,#N/A,TRUE,"SUMMARY";#N/A,#N/A,TRUE,"ISBL";#N/A,#N/A,TRUE,"OSBL";#N/A,#N/A,TRUE,"OFFSITE";#N/A,#N/A,TRUE,"STEAM"}</definedName>
    <definedName name="wrn.BIDSUM." hidden="1">{#N/A,#N/A,TRUE,"SUMMARY";#N/A,#N/A,TRUE,"ISBL";#N/A,#N/A,TRUE,"OSBL";#N/A,#N/A,TRUE,"OFFSITE";#N/A,#N/A,TRUE,"STEAM"}</definedName>
    <definedName name="wrn.BILLS._.OF._.QUANTITY." localSheetId="2" hidden="1">{#N/A,#N/A,TRUE,"Str.";#N/A,#N/A,TRUE,"Steel &amp; Roof";#N/A,#N/A,TRUE,"Arc.";#N/A,#N/A,TRUE,"Preliminary";#N/A,#N/A,TRUE,"Sum_Prelim"}</definedName>
    <definedName name="wrn.BILLS._.OF._.QUANTITY." localSheetId="3" hidden="1">{#N/A,#N/A,TRUE,"Str.";#N/A,#N/A,TRUE,"Steel &amp; Roof";#N/A,#N/A,TRUE,"Arc.";#N/A,#N/A,TRUE,"Preliminary";#N/A,#N/A,TRUE,"Sum_Prelim"}</definedName>
    <definedName name="wrn.BILLS._.OF._.QUANTITY." hidden="1">{#N/A,#N/A,TRUE,"Str.";#N/A,#N/A,TRUE,"Steel &amp; Roof";#N/A,#N/A,TRUE,"Arc.";#N/A,#N/A,TRUE,"Preliminary";#N/A,#N/A,TRUE,"Sum_Prelim"}</definedName>
    <definedName name="wrn.BM." localSheetId="2" hidden="1">{#N/A,#N/A,FALSE,"CCTV"}</definedName>
    <definedName name="wrn.BM." localSheetId="3" hidden="1">{#N/A,#N/A,FALSE,"CCTV"}</definedName>
    <definedName name="wrn.BM." hidden="1">{#N/A,#N/A,FALSE,"CCTV"}</definedName>
    <definedName name="wrn.Boq_summary." localSheetId="2" hidden="1">{#N/A,#N/A,FALSE,"Sum_BOQ";#N/A,#N/A,FALSE,"Preliminary";#N/A,#N/A,FALSE,"Sum_Prelim";#N/A,#N/A,FALSE,"Prime Cost&amp;Prov_sum"}</definedName>
    <definedName name="wrn.Boq_summary." localSheetId="3" hidden="1">{#N/A,#N/A,FALSE,"Sum_BOQ";#N/A,#N/A,FALSE,"Preliminary";#N/A,#N/A,FALSE,"Sum_Prelim";#N/A,#N/A,FALSE,"Prime Cost&amp;Prov_sum"}</definedName>
    <definedName name="wrn.Boq_summary." hidden="1">{#N/A,#N/A,FALSE,"Sum_BOQ";#N/A,#N/A,FALSE,"Preliminary";#N/A,#N/A,FALSE,"Sum_Prelim";#N/A,#N/A,FALSE,"Prime Cost&amp;Prov_sum"}</definedName>
    <definedName name="wrn.clntrpt." localSheetId="2" hidden="1">{#N/A,#N/A,FALSE,"CLIENT HOPSR";#N/A,#N/A,FALSE,"JEG GRAPH";#N/A,#N/A,FALSE,"PROCESS";#N/A,#N/A,FALSE,"CIVIL";#N/A,#N/A,FALSE,"ELECTRICAL";#N/A,#N/A,FALSE,"CNTRL SYS";#N/A,#N/A,FALSE,"MECH";#N/A,#N/A,FALSE,"PIPE"}</definedName>
    <definedName name="wrn.clntrpt." localSheetId="3" hidden="1">{#N/A,#N/A,FALSE,"CLIENT HOPSR";#N/A,#N/A,FALSE,"JEG GRAPH";#N/A,#N/A,FALSE,"PROCESS";#N/A,#N/A,FALSE,"CIVIL";#N/A,#N/A,FALSE,"ELECTRICAL";#N/A,#N/A,FALSE,"CNTRL SYS";#N/A,#N/A,FALSE,"MECH";#N/A,#N/A,FALSE,"PIPE"}</definedName>
    <definedName name="wrn.clntrpt." hidden="1">{#N/A,#N/A,FALSE,"CLIENT HOPSR";#N/A,#N/A,FALSE,"JEG GRAPH";#N/A,#N/A,FALSE,"PROCESS";#N/A,#N/A,FALSE,"CIVIL";#N/A,#N/A,FALSE,"ELECTRICAL";#N/A,#N/A,FALSE,"CNTRL SYS";#N/A,#N/A,FALSE,"MECH";#N/A,#N/A,FALSE,"PIPE"}</definedName>
    <definedName name="wrn.Coded._.IAS._.FS." localSheetId="2" hidden="1">{"IASTrail",#N/A,FALSE,"IAS"}</definedName>
    <definedName name="wrn.Coded._.IAS._.FS." localSheetId="3" hidden="1">{"IASTrail",#N/A,FALSE,"IAS"}</definedName>
    <definedName name="wrn.Coded._.IAS._.FS." hidden="1">{"IASTrail",#N/A,FALSE,"IAS"}</definedName>
    <definedName name="wrn.cong." localSheetId="2" hidden="1">{#N/A,#N/A,FALSE,"Sheet1"}</definedName>
    <definedName name="wrn.cong." localSheetId="3" hidden="1">{#N/A,#N/A,FALSE,"Sheet1"}</definedName>
    <definedName name="wrn.cong." hidden="1">{#N/A,#N/A,FALSE,"Sheet1"}</definedName>
    <definedName name="wrn.Che._.do._.duoc._.huong." localSheetId="2" hidden="1">{#N/A,#N/A,FALSE,"BN (2)"}</definedName>
    <definedName name="wrn.Che._.do._.duoc._.huong." localSheetId="3" hidden="1">{#N/A,#N/A,FALSE,"BN (2)"}</definedName>
    <definedName name="wrn.Che._.do._.duoc._.huong." hidden="1">{#N/A,#N/A,FALSE,"BN (2)"}</definedName>
    <definedName name="wrn.chi._.tiÆt." localSheetId="2" hidden="1">{#N/A,#N/A,FALSE,"Chi tiÆt"}</definedName>
    <definedName name="wrn.chi._.tiÆt." localSheetId="3" hidden="1">{#N/A,#N/A,FALSE,"Chi tiÆt"}</definedName>
    <definedName name="wrn.chi._.tiÆt." hidden="1">{#N/A,#N/A,FALSE,"Chi tiÆt"}</definedName>
    <definedName name="wrn.Detail." localSheetId="2" hidden="1">{"Detail",#N/A,FALSE,"Assump";"Detail",#N/A,FALSE,"Muni";"Detail",#N/A,FALSE,"Proj";"Detail",#N/A,FALSE,"Calc";"Present",#N/A,FALSE,"Cover"}</definedName>
    <definedName name="wrn.Detail." localSheetId="3" hidden="1">{"Detail",#N/A,FALSE,"Assump";"Detail",#N/A,FALSE,"Muni";"Detail",#N/A,FALSE,"Proj";"Detail",#N/A,FALSE,"Calc";"Present",#N/A,FALSE,"Cover"}</definedName>
    <definedName name="wrn.Detail." hidden="1">{"Detail",#N/A,FALSE,"Assump";"Detail",#N/A,FALSE,"Muni";"Detail",#N/A,FALSE,"Proj";"Detail",#N/A,FALSE,"Calc";"Present",#N/A,FALSE,"Cover"}</definedName>
    <definedName name="wrn.DIRLABR." localSheetId="2" hidden="1">{#N/A,#N/A,TRUE,"CS&amp;SS(AG)";#N/A,#N/A,TRUE,"CS(UG)";#N/A,#N/A,TRUE,"CSCL(UG)";#N/A,#N/A,TRUE,"KYNAR";#N/A,#N/A,TRUE,"ALLOY904";#N/A,#N/A,TRUE,"TITANIUM";#N/A,#N/A,TRUE,"STMTRACE"}</definedName>
    <definedName name="wrn.DIRLABR." localSheetId="3" hidden="1">{#N/A,#N/A,TRUE,"CS&amp;SS(AG)";#N/A,#N/A,TRUE,"CS(UG)";#N/A,#N/A,TRUE,"CSCL(UG)";#N/A,#N/A,TRUE,"KYNAR";#N/A,#N/A,TRUE,"ALLOY904";#N/A,#N/A,TRUE,"TITANIUM";#N/A,#N/A,TRUE,"STMTRACE"}</definedName>
    <definedName name="wrn.DIRLABR." hidden="1">{#N/A,#N/A,TRUE,"CS&amp;SS(AG)";#N/A,#N/A,TRUE,"CS(UG)";#N/A,#N/A,TRUE,"CSCL(UG)";#N/A,#N/A,TRUE,"KYNAR";#N/A,#N/A,TRUE,"ALLOY904";#N/A,#N/A,TRUE,"TITANIUM";#N/A,#N/A,TRUE,"STMTRACE"}</definedName>
    <definedName name="wrn.Fixed._.Assets._.Note._.and._.Depreciation." localSheetId="2" hidden="1">{#N/A,#N/A,FALSE,"FA_1";#N/A,#N/A,FALSE,"Dep'n SE";#N/A,#N/A,FALSE,"Dep'n FC"}</definedName>
    <definedName name="wrn.Fixed._.Assets._.Note._.and._.Depreciation." localSheetId="3" hidden="1">{#N/A,#N/A,FALSE,"FA_1";#N/A,#N/A,FALSE,"Dep'n SE";#N/A,#N/A,FALSE,"Dep'n FC"}</definedName>
    <definedName name="wrn.Fixed._.Assets._.Note._.and._.Depreciation." hidden="1">{#N/A,#N/A,FALSE,"FA_1";#N/A,#N/A,FALSE,"Dep'n SE";#N/A,#N/A,FALSE,"Dep'n FC"}</definedName>
    <definedName name="wrn.FORM." hidden="1">{#N/A,#N/A,FALSE,"FORM A";#N/A,#N/A,FALSE,"FORM D";#N/A,#N/A,FALSE,"FORM E-1";#N/A,#N/A,FALSE,"FORM E-2";#N/A,#N/A,FALSE,"FORM F";#N/A,#N/A,FALSE,"FORM G";#N/A,#N/A,FALSE,"FORM H-1";#N/A,#N/A,FALSE,"FORM H-2";#N/A,#N/A,FALSE,"FORM H-3";#N/A,#N/A,FALSE,"FORM H-4";#N/A,#N/A,FALSE,"FORM H-5";#N/A,#N/A,FALSE,"FORM I";#N/A,#N/A,FALSE,"FORM J"}</definedName>
    <definedName name="wrn.Full._.IAS._.STATEMENTS." localSheetId="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localSheetId="3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TRAIL." localSheetId="2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localSheetId="3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GENSERV." localSheetId="2" hidden="1">{#N/A,#N/A,FALSE,"VISTAF"}</definedName>
    <definedName name="wrn.GENSERV." localSheetId="3" hidden="1">{#N/A,#N/A,FALSE,"VISTAF"}</definedName>
    <definedName name="wrn.GENSERV." hidden="1">{#N/A,#N/A,FALSE,"VISTAF"}</definedName>
    <definedName name="wrn.Giáy._.bao._.no." localSheetId="2" hidden="1">{#N/A,#N/A,FALSE,"BN"}</definedName>
    <definedName name="wrn.Giáy._.bao._.no." localSheetId="3" hidden="1">{#N/A,#N/A,FALSE,"BN"}</definedName>
    <definedName name="wrn.Giáy._.bao._.no." hidden="1">{#N/A,#N/A,FALSE,"BN"}</definedName>
    <definedName name="wrn.Help." localSheetId="2" hidden="1">{#N/A,#N/A,TRUE,"MAP";#N/A,#N/A,TRUE,"STEPS";#N/A,#N/A,TRUE,"RULES"}</definedName>
    <definedName name="wrn.Help." localSheetId="3" hidden="1">{#N/A,#N/A,TRUE,"MAP";#N/A,#N/A,TRUE,"STEPS";#N/A,#N/A,TRUE,"RULES"}</definedName>
    <definedName name="wrn.Help." hidden="1">{#N/A,#N/A,TRUE,"MAP";#N/A,#N/A,TRUE,"STEPS";#N/A,#N/A,TRUE,"RULES"}</definedName>
    <definedName name="wrn.IAS._.BS._.PL._.CF._.and._.Notes." localSheetId="2" hidden="1">{"IASBS",#N/A,TRUE,"IAS";"IASPL",#N/A,TRUE,"IAS";"IASNotes",#N/A,TRUE,"IAS";"CFDir - expanded",#N/A,TRUE,"CF DIR"}</definedName>
    <definedName name="wrn.IAS._.BS._.PL._.CF._.and._.Notes." localSheetId="3" hidden="1">{"IASBS",#N/A,TRUE,"IAS";"IASPL",#N/A,TRUE,"IAS";"IASNotes",#N/A,TRUE,"IAS";"CFDir - expanded",#N/A,TRUE,"CF DIR"}</definedName>
    <definedName name="wrn.IAS._.BS._.PL._.CF._.and._.Notes." hidden="1">{"IASBS",#N/A,TRUE,"IAS";"IASPL",#N/A,TRUE,"IAS";"IASNotes",#N/A,TRUE,"IAS";"CFDir - expanded",#N/A,TRUE,"CF DIR"}</definedName>
    <definedName name="wrn.IAS._.FS._.ZOOMED._.IN._.Forms." localSheetId="2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localSheetId="3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localSheetId="2" hidden="1">{"IAS Mapping",#N/A,TRUE,"RSA_FS"}</definedName>
    <definedName name="wrn.IAS._.Mapping." localSheetId="3" hidden="1">{"IAS Mapping",#N/A,TRUE,"RSA_FS"}</definedName>
    <definedName name="wrn.IAS._.Mapping." hidden="1">{"IAS Mapping",#N/A,TRUE,"RSA_FS"}</definedName>
    <definedName name="wrn.INDIRCOS." localSheetId="2" hidden="1">{#N/A,#N/A,TRUE,"FIELDOFF";#N/A,#N/A,TRUE,"SCAFF";#N/A,#N/A,TRUE,"CONSTEQP";#N/A,#N/A,TRUE,"FUELUBE";#N/A,#N/A,TRUE,"CONSUME";#N/A,#N/A,TRUE,"FIELDEXP";#N/A,#N/A,TRUE,"MANPLAN";#N/A,#N/A,TRUE,"EQPLAN"}</definedName>
    <definedName name="wrn.INDIRCOS." localSheetId="3" hidden="1">{#N/A,#N/A,TRUE,"FIELDOFF";#N/A,#N/A,TRUE,"SCAFF";#N/A,#N/A,TRUE,"CONSTEQP";#N/A,#N/A,TRUE,"FUELUBE";#N/A,#N/A,TRUE,"CONSUME";#N/A,#N/A,TRUE,"FIELDEXP";#N/A,#N/A,TRUE,"MANPLAN";#N/A,#N/A,TRUE,"EQPLAN"}</definedName>
    <definedName name="wrn.INDIRCOS." hidden="1">{#N/A,#N/A,TRUE,"FIELDOFF";#N/A,#N/A,TRUE,"SCAFF";#N/A,#N/A,TRUE,"CONSTEQP";#N/A,#N/A,TRUE,"FUELUBE";#N/A,#N/A,TRUE,"CONSUME";#N/A,#N/A,TRUE,"FIELDEXP";#N/A,#N/A,TRUE,"MANPLAN";#N/A,#N/A,TRUE,"EQPLAN"}</definedName>
    <definedName name="wrn.Inflation._.factors._.used." localSheetId="2" hidden="1">{#N/A,#N/A,FALSE,"Infl_fact"}</definedName>
    <definedName name="wrn.Inflation._.factors._.used." localSheetId="3" hidden="1">{#N/A,#N/A,FALSE,"Infl_fact"}</definedName>
    <definedName name="wrn.Inflation._.factors._.used." hidden="1">{#N/A,#N/A,FALSE,"Infl_fact"}</definedName>
    <definedName name="wrn.jegrpt." localSheetId="2" hidden="1">{#N/A,#N/A,FALSE,"PJT STATUS RVW";#N/A,#N/A,FALSE,"MAPS CKLIST";#N/A,#N/A,FALSE,"HOPSR-BASE-IHOCS";#N/A,#N/A,FALSE,"HOPSR-BASE FOR REPORT";#N/A,#N/A,FALSE,"GEN SERVICES";#N/A,#N/A,FALSE,"FINANCIAL";#N/A,#N/A,FALSE,"CONTRACT CURVES";#N/A,#N/A,FALSE,"JEG GRAPH";#N/A,#N/A,FALSE,"JEG GRAPH (2)"}</definedName>
    <definedName name="wrn.jegrpt." localSheetId="3" hidden="1">{#N/A,#N/A,FALSE,"PJT STATUS RVW";#N/A,#N/A,FALSE,"MAPS CKLIST";#N/A,#N/A,FALSE,"HOPSR-BASE-IHOCS";#N/A,#N/A,FALSE,"HOPSR-BASE FOR REPORT";#N/A,#N/A,FALSE,"GEN SERVICES";#N/A,#N/A,FALSE,"FINANCIAL";#N/A,#N/A,FALSE,"CONTRACT CURVES";#N/A,#N/A,FALSE,"JEG GRAPH";#N/A,#N/A,FALSE,"JEG GRAPH (2)"}</definedName>
    <definedName name="wrn.jegrpt." hidden="1">{#N/A,#N/A,FALSE,"PJT STATUS RVW";#N/A,#N/A,FALSE,"MAPS CKLIST";#N/A,#N/A,FALSE,"HOPSR-BASE-IHOCS";#N/A,#N/A,FALSE,"HOPSR-BASE FOR REPORT";#N/A,#N/A,FALSE,"GEN SERVICES";#N/A,#N/A,FALSE,"FINANCIAL";#N/A,#N/A,FALSE,"CONTRACT CURVES";#N/A,#N/A,FALSE,"JEG GRAPH";#N/A,#N/A,FALSE,"JEG GRAPH (2)"}</definedName>
    <definedName name="wrn.mai._.khanh." localSheetId="2" hidden="1">{"NGUYEN QUI THIEP - Personal View",#N/A,FALSE,"XDCB.HT.FUR."}</definedName>
    <definedName name="wrn.mai._.khanh." localSheetId="3" hidden="1">{"NGUYEN QUI THIEP - Personal View",#N/A,FALSE,"XDCB.HT.FUR."}</definedName>
    <definedName name="wrn.mai._.khanh." hidden="1">{"NGUYEN QUI THIEP - Personal View",#N/A,FALSE,"XDCB.HT.FUR."}</definedName>
    <definedName name="wrn.MARGIN." localSheetId="2" hidden="1">{#N/A,#N/A,FALSE,"VISTAF"}</definedName>
    <definedName name="wrn.MARGIN." localSheetId="3" hidden="1">{#N/A,#N/A,FALSE,"VISTAF"}</definedName>
    <definedName name="wrn.MARGIN." hidden="1">{#N/A,#N/A,FALSE,"VISTAF"}</definedName>
    <definedName name="wrn.mhrfcst." localSheetId="2" hidden="1">{#N/A,#N/A,FALSE,"MANHR FCST-BASE"}</definedName>
    <definedName name="wrn.mhrfcst." localSheetId="3" hidden="1">{#N/A,#N/A,FALSE,"MANHR FCST-BASE"}</definedName>
    <definedName name="wrn.mhrfcst." hidden="1">{#N/A,#N/A,FALSE,"MANHR FCST-BASE"}</definedName>
    <definedName name="wrn.Monthly._.Statement." localSheetId="2" hidden="1">{#N/A,#N/A,FALSE,"Tabelle2";#N/A,#N/A,FALSE,"Tabelle1"}</definedName>
    <definedName name="wrn.Monthly._.Statement." localSheetId="3" hidden="1">{#N/A,#N/A,FALSE,"Tabelle2";#N/A,#N/A,FALSE,"Tabelle1"}</definedName>
    <definedName name="wrn.Monthly._.Statement." hidden="1">{#N/A,#N/A,FALSE,"Tabelle2";#N/A,#N/A,FALSE,"Tabelle1"}</definedName>
    <definedName name="wrn.MTD1." localSheetId="2" hidden="1">{#N/A,#N/A,FALSE,"Sheet1";#N/A,#N/A,FALSE,"Sheet3";#N/A,#N/A,FALSE,"Sheet5"}</definedName>
    <definedName name="wrn.MTD1." localSheetId="3" hidden="1">{#N/A,#N/A,FALSE,"Sheet1";#N/A,#N/A,FALSE,"Sheet3";#N/A,#N/A,FALSE,"Sheet5"}</definedName>
    <definedName name="wrn.MTD1." hidden="1">{#N/A,#N/A,FALSE,"Sheet1";#N/A,#N/A,FALSE,"Sheet3";#N/A,#N/A,FALSE,"Sheet5"}</definedName>
    <definedName name="wrn.MTD2." localSheetId="2" hidden="1">{#N/A,#N/A,FALSE,"Sheet2";#N/A,#N/A,FALSE,"Sheet4";#N/A,#N/A,FALSE,"Sheet6"}</definedName>
    <definedName name="wrn.MTD2." localSheetId="3" hidden="1">{#N/A,#N/A,FALSE,"Sheet2";#N/A,#N/A,FALSE,"Sheet4";#N/A,#N/A,FALSE,"Sheet6"}</definedName>
    <definedName name="wrn.MTD2." hidden="1">{#N/A,#N/A,FALSE,"Sheet2";#N/A,#N/A,FALSE,"Sheet4";#N/A,#N/A,FALSE,"Sheet6"}</definedName>
    <definedName name="wrn.P854._.ADDENDUM." localSheetId="2" hidden="1">{#N/A,#N/A,FALSE,"mgtsum.XLS";#N/A,#N/A,FALSE,"CAPONE";#N/A,#N/A,FALSE,"CAPTWO";#N/A,#N/A,FALSE,"CAPTHREE"}</definedName>
    <definedName name="wrn.P854._.ADDENDUM." localSheetId="3" hidden="1">{#N/A,#N/A,FALSE,"mgtsum.XLS";#N/A,#N/A,FALSE,"CAPONE";#N/A,#N/A,FALSE,"CAPTWO";#N/A,#N/A,FALSE,"CAPTHREE"}</definedName>
    <definedName name="wrn.P854._.ADDENDUM." hidden="1">{#N/A,#N/A,FALSE,"mgtsum.XLS";#N/A,#N/A,FALSE,"CAPONE";#N/A,#N/A,FALSE,"CAPTWO";#N/A,#N/A,FALSE,"CAPTHREE"}</definedName>
    <definedName name="wrn.p854._.addendum2" localSheetId="2" hidden="1">{#N/A,#N/A,FALSE,"mgtsum.XLS";#N/A,#N/A,FALSE,"CAPONE";#N/A,#N/A,FALSE,"CAPTWO";#N/A,#N/A,FALSE,"CAPTHREE"}</definedName>
    <definedName name="wrn.p854._.addendum2" localSheetId="3" hidden="1">{#N/A,#N/A,FALSE,"mgtsum.XLS";#N/A,#N/A,FALSE,"CAPONE";#N/A,#N/A,FALSE,"CAPTWO";#N/A,#N/A,FALSE,"CAPTHREE"}</definedName>
    <definedName name="wrn.p854._.addendum2" hidden="1">{#N/A,#N/A,FALSE,"mgtsum.XLS";#N/A,#N/A,FALSE,"CAPONE";#N/A,#N/A,FALSE,"CAPTWO";#N/A,#N/A,FALSE,"CAPTHREE"}</definedName>
    <definedName name="wrn.p854._.addendum3" localSheetId="2" hidden="1">{#N/A,#N/A,FALSE,"mgtsum.XLS";#N/A,#N/A,FALSE,"CAPONE";#N/A,#N/A,FALSE,"CAPTWO";#N/A,#N/A,FALSE,"CAPTHREE"}</definedName>
    <definedName name="wrn.p854._.addendum3" localSheetId="3" hidden="1">{#N/A,#N/A,FALSE,"mgtsum.XLS";#N/A,#N/A,FALSE,"CAPONE";#N/A,#N/A,FALSE,"CAPTWO";#N/A,#N/A,FALSE,"CAPTHREE"}</definedName>
    <definedName name="wrn.p854._.addendum3" hidden="1">{#N/A,#N/A,FALSE,"mgtsum.XLS";#N/A,#N/A,FALSE,"CAPONE";#N/A,#N/A,FALSE,"CAPTWO";#N/A,#N/A,FALSE,"CAPTHREE"}</definedName>
    <definedName name="wrn.PL._.Analysis." localSheetId="2" hidden="1">{"AnalRSA",#N/A,TRUE,"PL-Anal";"AnalIAS",#N/A,TRUE,"PL-Anal"}</definedName>
    <definedName name="wrn.PL._.Analysis." localSheetId="3" hidden="1">{"AnalRSA",#N/A,TRUE,"PL-Anal";"AnalIAS",#N/A,TRUE,"PL-Anal"}</definedName>
    <definedName name="wrn.PL._.Analysis." hidden="1">{"AnalRSA",#N/A,TRUE,"PL-Anal";"AnalIAS",#N/A,TRUE,"PL-Anal"}</definedName>
    <definedName name="wrn.Present." localSheetId="2" hidden="1">{"Present",#N/A,FALSE,"Assump";"Present",#N/A,FALSE,"Calc";"Present",#N/A,FALSE,"Cover"}</definedName>
    <definedName name="wrn.Present." localSheetId="3" hidden="1">{"Present",#N/A,FALSE,"Assump";"Present",#N/A,FALSE,"Calc";"Present",#N/A,FALSE,"Cover"}</definedName>
    <definedName name="wrn.Present." hidden="1">{"Present",#N/A,FALSE,"Assump";"Present",#N/A,FALSE,"Calc";"Present",#N/A,FALSE,"Cover"}</definedName>
    <definedName name="wrn.Print._.Output." localSheetId="2" hidden="1">{#N/A,#N/A,FALSE,"OUTPUT SHEET "}</definedName>
    <definedName name="wrn.Print._.Output." localSheetId="3" hidden="1">{#N/A,#N/A,FALSE,"OUTPUT SHEET "}</definedName>
    <definedName name="wrn.Print._.Output." hidden="1">{#N/A,#N/A,FALSE,"OUTPUT SHEET "}</definedName>
    <definedName name="wrn.re_xoa2" localSheetId="2" hidden="1">{"Offgrid",#N/A,FALSE,"OFFGRID";"Region",#N/A,FALSE,"REGION";"Offgrid -2",#N/A,FALSE,"OFFGRID";"WTP",#N/A,FALSE,"WTP";"WTP -2",#N/A,FALSE,"WTP";"Project",#N/A,FALSE,"PROJECT";"Summary -2",#N/A,FALSE,"SUMMARY"}</definedName>
    <definedName name="wrn.re_xoa2" localSheetId="3" hidden="1">{"Offgrid",#N/A,FALSE,"OFFGRID";"Region",#N/A,FALSE,"REGION";"Offgrid -2",#N/A,FALSE,"OFFGRID";"WTP",#N/A,FALSE,"WTP";"WTP -2",#N/A,FALSE,"WTP";"Project",#N/A,FALSE,"PROJECT";"Summary -2",#N/A,FALSE,"SUMMARY"}</definedName>
    <definedName name="wrn.re_xoa2" hidden="1">{"Offgrid",#N/A,FALSE,"OFFGRID";"Region",#N/A,FALSE,"REGION";"Offgrid -2",#N/A,FALSE,"OFFGRID";"WTP",#N/A,FALSE,"WTP";"WTP -2",#N/A,FALSE,"WTP";"Project",#N/A,FALSE,"PROJECT";"Summary -2",#N/A,FALSE,"SUMMARY"}</definedName>
    <definedName name="wrn.Report." localSheetId="2" hidden="1">{"Offgrid",#N/A,FALSE,"OFFGRID";"Region",#N/A,FALSE,"REGION";"Offgrid -2",#N/A,FALSE,"OFFGRID";"WTP",#N/A,FALSE,"WTP";"WTP -2",#N/A,FALSE,"WTP";"Project",#N/A,FALSE,"PROJECT";"Summary -2",#N/A,FALSE,"SUMMARY"}</definedName>
    <definedName name="wrn.Report." localSheetId="3" hidden="1">{"Offgrid",#N/A,FALSE,"OFFGRID";"Region",#N/A,FALSE,"REGION";"Offgrid -2",#N/A,FALSE,"OFFGRID";"WTP",#N/A,FALSE,"WTP";"WTP -2",#N/A,FALSE,"WTP";"Project",#N/A,FALSE,"PROJECT";"Summary -2",#N/A,FALSE,"SUMMARY"}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.report1." localSheetId="2" hidden="1">{#N/A,#N/A,FALSE,"特殊室（ＢＱ表）"}</definedName>
    <definedName name="wrn.report1." localSheetId="3" hidden="1">{#N/A,#N/A,FALSE,"特殊室（ＢＱ表）"}</definedName>
    <definedName name="wrn.report1." hidden="1">{#N/A,#N/A,FALSE,"特殊室（ＢＱ表）"}</definedName>
    <definedName name="wrn.Residential." localSheetId="2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wrn.Residential." localSheetId="3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wrn.Residential.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wrn.RSA._.BS._.and._.PL." localSheetId="2" hidden="1">{"BS1",#N/A,TRUE,"RSA_FS";"BS2",#N/A,TRUE,"RSA_FS";"BS3",#N/A,TRUE,"RSA_FS"}</definedName>
    <definedName name="wrn.RSA._.BS._.and._.PL." localSheetId="3" hidden="1">{"BS1",#N/A,TRUE,"RSA_FS";"BS2",#N/A,TRUE,"RSA_FS";"BS3",#N/A,TRUE,"RSA_FS"}</definedName>
    <definedName name="wrn.RSA._.BS._.and._.PL." hidden="1">{"BS1",#N/A,TRUE,"RSA_FS";"BS2",#N/A,TRUE,"RSA_FS";"BS3",#N/A,TRUE,"RSA_FS"}</definedName>
    <definedName name="wrn.SE." localSheetId="2" hidden="1">{#N/A,#N/A,FALSE,"GAZ_CP500ML";#N/A,#N/A,FALSE,"VARI_SE_CP900ML";#N/A,#N/A,FALSE,"VARI_SE_CP70ML";#N/A,#N/A,FALSE,"ALS_CP70ML";#N/A,#N/A,FALSE,"AMB_CP70ML";#N/A,#N/A,FALSE,"MAK_CP250ML";#N/A,#N/A,FALSE,"ATT_CP70ML";#N/A,#N/A,FALSE,"DAL_CP70ML";#N/A,#N/A,FALSE,"VARI_SE_CP330ML_E";#N/A,#N/A,FALSE,"AMB_CP250ML"}</definedName>
    <definedName name="wrn.SE." localSheetId="3" hidden="1">{#N/A,#N/A,FALSE,"GAZ_CP500ML";#N/A,#N/A,FALSE,"VARI_SE_CP900ML";#N/A,#N/A,FALSE,"VARI_SE_CP70ML";#N/A,#N/A,FALSE,"ALS_CP70ML";#N/A,#N/A,FALSE,"AMB_CP70ML";#N/A,#N/A,FALSE,"MAK_CP250ML";#N/A,#N/A,FALSE,"ATT_CP70ML";#N/A,#N/A,FALSE,"DAL_CP70ML";#N/A,#N/A,FALSE,"VARI_SE_CP330ML_E";#N/A,#N/A,FALSE,"AMB_CP250ML"}</definedName>
    <definedName name="wrn.SE." hidden="1">{#N/A,#N/A,FALSE,"GAZ_CP500ML";#N/A,#N/A,FALSE,"VARI_SE_CP900ML";#N/A,#N/A,FALSE,"VARI_SE_CP70ML";#N/A,#N/A,FALSE,"ALS_CP70ML";#N/A,#N/A,FALSE,"AMB_CP70ML";#N/A,#N/A,FALSE,"MAK_CP250ML";#N/A,#N/A,FALSE,"ATT_CP70ML";#N/A,#N/A,FALSE,"DAL_CP70ML";#N/A,#N/A,FALSE,"VARI_SE_CP330ML_E";#N/A,#N/A,FALSE,"AMB_CP250ML"}</definedName>
    <definedName name="wrn.TOTALE." localSheetId="2" hidden="1">{"sintesi",#N/A,FALSE,"contrib_unit";"dett_materiali",#N/A,FALSE,"contrib_unit";"dett_lav.ne",#N/A,FALSE,"contrib_unit";"dett_altre_ind.li",#N/A,FALSE,"contrib_unit";"dett_commerciali",#N/A,FALSE,"contrib_unit"}</definedName>
    <definedName name="wrn.TOTALE." localSheetId="3" hidden="1">{"sintesi",#N/A,FALSE,"contrib_unit";"dett_materiali",#N/A,FALSE,"contrib_unit";"dett_lav.ne",#N/A,FALSE,"contrib_unit";"dett_altre_ind.li",#N/A,FALSE,"contrib_unit";"dett_commerciali",#N/A,FALSE,"contrib_unit"}</definedName>
    <definedName name="wrn.TOTALE." hidden="1">{"sintesi",#N/A,FALSE,"contrib_unit";"dett_materiali",#N/A,FALSE,"contrib_unit";"dett_lav.ne",#N/A,FALSE,"contrib_unit";"dett_altre_ind.li",#N/A,FALSE,"contrib_unit";"dett_commerciali",#N/A,FALSE,"contrib_unit"}</definedName>
    <definedName name="wrn.tou구매." localSheetId="2" hidden="1">{#N/A,#N/A,FALSE,"견적대비-2"}</definedName>
    <definedName name="wrn.tou구매." localSheetId="3" hidden="1">{#N/A,#N/A,FALSE,"견적대비-2"}</definedName>
    <definedName name="wrn.tou구매." hidden="1">{#N/A,#N/A,FALSE,"견적대비-2"}</definedName>
    <definedName name="wrn.vd." localSheetId="2" hidden="1">{#N/A,#N/A,TRUE,"BT M200 da 10x20"}</definedName>
    <definedName name="wrn.vd." localSheetId="3" hidden="1">{#N/A,#N/A,TRUE,"BT M200 da 10x20"}</definedName>
    <definedName name="wrn.vd." hidden="1">{#N/A,#N/A,TRUE,"BT M200 da 10x20"}</definedName>
    <definedName name="WRN.VOLTAGE." localSheetId="2" hidden="1">{#N/A,#N/A,FALSE,"Sheet2";#N/A,#N/A,FALSE,"Sheet4";#N/A,#N/A,FALSE,"Sheet6"}</definedName>
    <definedName name="WRN.VOLTAGE." localSheetId="3" hidden="1">{#N/A,#N/A,FALSE,"Sheet2";#N/A,#N/A,FALSE,"Sheet4";#N/A,#N/A,FALSE,"Sheet6"}</definedName>
    <definedName name="WRN.VOLTAGE." hidden="1">{#N/A,#N/A,FALSE,"Sheet2";#N/A,#N/A,FALSE,"Sheet4";#N/A,#N/A,FALSE,"Sheet6"}</definedName>
    <definedName name="wrn.건설기계사업소._.상반기보고." localSheetId="2" hidden="1">{#N/A,#N/A,FALSE,"사업총괄";#N/A,#N/A,FALSE,"장비사업";#N/A,#N/A,FALSE,"철구사업";#N/A,#N/A,FALSE,"준설사업"}</definedName>
    <definedName name="wrn.건설기계사업소._.상반기보고." localSheetId="3" hidden="1">{#N/A,#N/A,FALSE,"사업총괄";#N/A,#N/A,FALSE,"장비사업";#N/A,#N/A,FALSE,"철구사업";#N/A,#N/A,FALSE,"준설사업"}</definedName>
    <definedName name="wrn.건설기계사업소._.상반기보고." hidden="1">{#N/A,#N/A,FALSE,"사업총괄";#N/A,#N/A,FALSE,"장비사업";#N/A,#N/A,FALSE,"철구사업";#N/A,#N/A,FALSE,"준설사업"}</definedName>
    <definedName name="wrn.골재소요량." localSheetId="2" hidden="1">{#N/A,#N/A,FALSE,"골재소요량";#N/A,#N/A,FALSE,"골재소요량"}</definedName>
    <definedName name="wrn.골재소요량." localSheetId="3" hidden="1">{#N/A,#N/A,FALSE,"골재소요량";#N/A,#N/A,FALSE,"골재소요량"}</definedName>
    <definedName name="wrn.골재소요량." hidden="1">{#N/A,#N/A,FALSE,"골재소요량";#N/A,#N/A,FALSE,"골재소요량"}</definedName>
    <definedName name="wrn.교육청." localSheetId="2" hidden="1">{#N/A,#N/A,FALSE,"전력간선"}</definedName>
    <definedName name="wrn.교육청." localSheetId="3" hidden="1">{#N/A,#N/A,FALSE,"전력간선"}</definedName>
    <definedName name="wrn.교육청." hidden="1">{#N/A,#N/A,FALSE,"전력간선"}</definedName>
    <definedName name="wrn.교육청.1" localSheetId="2" hidden="1">{#N/A,#N/A,FALSE,"전력간선"}</definedName>
    <definedName name="wrn.교육청.1" localSheetId="3" hidden="1">{#N/A,#N/A,FALSE,"전력간선"}</definedName>
    <definedName name="wrn.교육청.1" hidden="1">{#N/A,#N/A,FALSE,"전력간선"}</definedName>
    <definedName name="wrn.구조2." localSheetId="2" hidden="1">{#N/A,#N/A,FALSE,"구조2"}</definedName>
    <definedName name="wrn.구조2." localSheetId="3" hidden="1">{#N/A,#N/A,FALSE,"구조2"}</definedName>
    <definedName name="wrn.구조2." hidden="1">{#N/A,#N/A,FALSE,"구조2"}</definedName>
    <definedName name="wrn.단가표지." localSheetId="2" hidden="1">{#N/A,#N/A,FALSE,"단가표지"}</definedName>
    <definedName name="wrn.단가표지." localSheetId="3" hidden="1">{#N/A,#N/A,FALSE,"단가표지"}</definedName>
    <definedName name="wrn.단가표지." hidden="1">{#N/A,#N/A,FALSE,"단가표지"}</definedName>
    <definedName name="wrn.담배인삼공사._.실행품의." localSheetId="2" hidden="1">{#N/A,#N/A,FALSE,"품의서";#N/A,#N/A,FALSE,"견적실행대비분석표";#N/A,#N/A,FALSE,"공종별도급대비견적실행";#N/A,#N/A,FALSE,"외주공사 추정금액";#N/A,#N/A,FALSE,"공종별도급대비계약현황";#N/A,#N/A,FALSE,"공종별도급대비견적현황"}</definedName>
    <definedName name="wrn.담배인삼공사._.실행품의." localSheetId="3" hidden="1">{#N/A,#N/A,FALSE,"품의서";#N/A,#N/A,FALSE,"견적실행대비분석표";#N/A,#N/A,FALSE,"공종별도급대비견적실행";#N/A,#N/A,FALSE,"외주공사 추정금액";#N/A,#N/A,FALSE,"공종별도급대비계약현황";#N/A,#N/A,FALSE,"공종별도급대비견적현황"}</definedName>
    <definedName name="wrn.담배인삼공사._.실행품의." hidden="1">{#N/A,#N/A,FALSE,"품의서";#N/A,#N/A,FALSE,"견적실행대비분석표";#N/A,#N/A,FALSE,"공종별도급대비견적실행";#N/A,#N/A,FALSE,"외주공사 추정금액";#N/A,#N/A,FALSE,"공종별도급대비계약현황";#N/A,#N/A,FALSE,"공종별도급대비견적현황"}</definedName>
    <definedName name="wrn.배수1." localSheetId="2" hidden="1">{#N/A,#N/A,FALSE,"배수1"}</definedName>
    <definedName name="wrn.배수1." localSheetId="3" hidden="1">{#N/A,#N/A,FALSE,"배수1"}</definedName>
    <definedName name="wrn.배수1." hidden="1">{#N/A,#N/A,FALSE,"배수1"}</definedName>
    <definedName name="wrn.배수2." localSheetId="2" hidden="1">{#N/A,#N/A,FALSE,"배수2"}</definedName>
    <definedName name="wrn.배수2." localSheetId="3" hidden="1">{#N/A,#N/A,FALSE,"배수2"}</definedName>
    <definedName name="wrn.배수2." hidden="1">{#N/A,#N/A,FALSE,"배수2"}</definedName>
    <definedName name="wrn.변경예산." localSheetId="2" hidden="1">{#N/A,#N/A,FALSE,"변경관리예산";#N/A,#N/A,FALSE,"변경장비예산";#N/A,#N/A,FALSE,"변경준설예산";#N/A,#N/A,FALSE,"변경철구예산"}</definedName>
    <definedName name="wrn.변경예산." localSheetId="3" hidden="1">{#N/A,#N/A,FALSE,"변경관리예산";#N/A,#N/A,FALSE,"변경장비예산";#N/A,#N/A,FALSE,"변경준설예산";#N/A,#N/A,FALSE,"변경철구예산"}</definedName>
    <definedName name="wrn.변경예산." hidden="1">{#N/A,#N/A,FALSE,"변경관리예산";#N/A,#N/A,FALSE,"변경장비예산";#N/A,#N/A,FALSE,"변경준설예산";#N/A,#N/A,FALSE,"변경철구예산"}</definedName>
    <definedName name="wrn.부대1." localSheetId="2" hidden="1">{#N/A,#N/A,FALSE,"부대1"}</definedName>
    <definedName name="wrn.부대1." localSheetId="3" hidden="1">{#N/A,#N/A,FALSE,"부대1"}</definedName>
    <definedName name="wrn.부대1." hidden="1">{#N/A,#N/A,FALSE,"부대1"}</definedName>
    <definedName name="wrn.부대2." localSheetId="2" hidden="1">{#N/A,#N/A,FALSE,"부대2"}</definedName>
    <definedName name="wrn.부대2." localSheetId="3" hidden="1">{#N/A,#N/A,FALSE,"부대2"}</definedName>
    <definedName name="wrn.부대2." hidden="1">{#N/A,#N/A,FALSE,"부대2"}</definedName>
    <definedName name="wrn.부산주경기장.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rn.부산주경기장.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rn.부산주경기장.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rn.사업현황." localSheetId="2" hidden="1">{#N/A,#N/A,FALSE,"표지";#N/A,#N/A,FALSE,"조직표";#N/A,#N/A,FALSE,"정직원인원";#N/A,#N/A,FALSE,"사업계획";#N/A,#N/A,FALSE,"부동산";#N/A,#N/A,FALSE,"장비현황";#N/A,#N/A,FALSE,"장비가동";#N/A,#N/A,FALSE,"매각장비";#N/A,#N/A,FALSE,"철구제작";#N/A,#N/A,FALSE,"철구수주";#N/A,#N/A,FALSE,"철구시설";#N/A,#N/A,FALSE,"준설장비";#N/A,#N/A,FALSE,"준설수량";#N/A,#N/A,FALSE,"골재인원";#N/A,#N/A,FALSE,"골재손익";#N/A,#N/A,FALSE,"노조현황"}</definedName>
    <definedName name="wrn.사업현황." localSheetId="3" hidden="1">{#N/A,#N/A,FALSE,"표지";#N/A,#N/A,FALSE,"조직표";#N/A,#N/A,FALSE,"정직원인원";#N/A,#N/A,FALSE,"사업계획";#N/A,#N/A,FALSE,"부동산";#N/A,#N/A,FALSE,"장비현황";#N/A,#N/A,FALSE,"장비가동";#N/A,#N/A,FALSE,"매각장비";#N/A,#N/A,FALSE,"철구제작";#N/A,#N/A,FALSE,"철구수주";#N/A,#N/A,FALSE,"철구시설";#N/A,#N/A,FALSE,"준설장비";#N/A,#N/A,FALSE,"준설수량";#N/A,#N/A,FALSE,"골재인원";#N/A,#N/A,FALSE,"골재손익";#N/A,#N/A,FALSE,"노조현황"}</definedName>
    <definedName name="wrn.사업현황." hidden="1">{#N/A,#N/A,FALSE,"표지";#N/A,#N/A,FALSE,"조직표";#N/A,#N/A,FALSE,"정직원인원";#N/A,#N/A,FALSE,"사업계획";#N/A,#N/A,FALSE,"부동산";#N/A,#N/A,FALSE,"장비현황";#N/A,#N/A,FALSE,"장비가동";#N/A,#N/A,FALSE,"매각장비";#N/A,#N/A,FALSE,"철구제작";#N/A,#N/A,FALSE,"철구수주";#N/A,#N/A,FALSE,"철구시설";#N/A,#N/A,FALSE,"준설장비";#N/A,#N/A,FALSE,"준설수량";#N/A,#N/A,FALSE,"골재인원";#N/A,#N/A,FALSE,"골재손익";#N/A,#N/A,FALSE,"노조현황"}</definedName>
    <definedName name="wrn.속도." localSheetId="2" hidden="1">{#N/A,#N/A,FALSE,"속도"}</definedName>
    <definedName name="wrn.속도." localSheetId="3" hidden="1">{#N/A,#N/A,FALSE,"속도"}</definedName>
    <definedName name="wrn.속도." hidden="1">{#N/A,#N/A,FALSE,"속도"}</definedName>
    <definedName name="wrn.실행품의." localSheetId="2" hidden="1">{#N/A,#N/A,FALSE,"갑지";#N/A,#N/A,FALSE,"개요";#N/A,#N/A,FALSE,"비목별";#N/A,#N/A,FALSE,"건물별";#N/A,#N/A,FALSE,"기구표";#N/A,#N/A,FALSE,"직원투입"}</definedName>
    <definedName name="wrn.실행품의." localSheetId="3" hidden="1">{#N/A,#N/A,FALSE,"갑지";#N/A,#N/A,FALSE,"개요";#N/A,#N/A,FALSE,"비목별";#N/A,#N/A,FALSE,"건물별";#N/A,#N/A,FALSE,"기구표";#N/A,#N/A,FALSE,"직원투입"}</definedName>
    <definedName name="wrn.실행품의." hidden="1">{#N/A,#N/A,FALSE,"갑지";#N/A,#N/A,FALSE,"개요";#N/A,#N/A,FALSE,"비목별";#N/A,#N/A,FALSE,"건물별";#N/A,#N/A,FALSE,"기구표";#N/A,#N/A,FALSE,"직원투입"}</definedName>
    <definedName name="wrn.예상손익." localSheetId="2" hidden="1">{#N/A,#N/A,FALSE,"예상손익";#N/A,#N/A,FALSE,"관리분석";#N/A,#N/A,FALSE,"장비분석";#N/A,#N/A,FALSE,"준설분석";#N/A,#N/A,FALSE,"철구분석"}</definedName>
    <definedName name="wrn.예상손익." localSheetId="3" hidden="1">{#N/A,#N/A,FALSE,"예상손익";#N/A,#N/A,FALSE,"관리분석";#N/A,#N/A,FALSE,"장비분석";#N/A,#N/A,FALSE,"준설분석";#N/A,#N/A,FALSE,"철구분석"}</definedName>
    <definedName name="wrn.예상손익." hidden="1">{#N/A,#N/A,FALSE,"예상손익";#N/A,#N/A,FALSE,"관리분석";#N/A,#N/A,FALSE,"장비분석";#N/A,#N/A,FALSE,"준설분석";#N/A,#N/A,FALSE,"철구분석"}</definedName>
    <definedName name="wrn.운반시간." localSheetId="2" hidden="1">{#N/A,#N/A,FALSE,"운반시간"}</definedName>
    <definedName name="wrn.운반시간." localSheetId="3" hidden="1">{#N/A,#N/A,FALSE,"운반시간"}</definedName>
    <definedName name="wrn.운반시간." hidden="1">{#N/A,#N/A,FALSE,"운반시간"}</definedName>
    <definedName name="wrn.이정표." localSheetId="2" hidden="1">{#N/A,#N/A,FALSE,"이정표"}</definedName>
    <definedName name="wrn.이정표." localSheetId="3" hidden="1">{#N/A,#N/A,FALSE,"이정표"}</definedName>
    <definedName name="wrn.이정표." hidden="1">{#N/A,#N/A,FALSE,"이정표"}</definedName>
    <definedName name="wrn.조골재." localSheetId="2" hidden="1">{#N/A,#N/A,FALSE,"조골재"}</definedName>
    <definedName name="wrn.조골재." localSheetId="3" hidden="1">{#N/A,#N/A,FALSE,"조골재"}</definedName>
    <definedName name="wrn.조골재." hidden="1">{#N/A,#N/A,FALSE,"조골재"}</definedName>
    <definedName name="wrn.진각빌딩." localSheetId="2" hidden="1">{#N/A,#N/A,FALSE,"품의서";#N/A,#N/A,FALSE,"견적실행대비분석표";#N/A,#N/A,FALSE,"공종별도급대비견적실행";#N/A,#N/A,FALSE,"외주공사 추정금액";#N/A,#N/A,FALSE,"공종별도급대비계약현황"}</definedName>
    <definedName name="wrn.진각빌딩." localSheetId="3" hidden="1">{#N/A,#N/A,FALSE,"품의서";#N/A,#N/A,FALSE,"견적실행대비분석표";#N/A,#N/A,FALSE,"공종별도급대비견적실행";#N/A,#N/A,FALSE,"외주공사 추정금액";#N/A,#N/A,FALSE,"공종별도급대비계약현황"}</definedName>
    <definedName name="wrn.진각빌딩." hidden="1">{#N/A,#N/A,FALSE,"품의서";#N/A,#N/A,FALSE,"견적실행대비분석표";#N/A,#N/A,FALSE,"공종별도급대비견적실행";#N/A,#N/A,FALSE,"외주공사 추정금액";#N/A,#N/A,FALSE,"공종별도급대비계약현황"}</definedName>
    <definedName name="wrn.철골집계표._.5칸." localSheetId="2" hidden="1">{#N/A,#N/A,FALSE,"Sheet1"}</definedName>
    <definedName name="wrn.철골집계표._.5칸." localSheetId="3" hidden="1">{#N/A,#N/A,FALSE,"Sheet1"}</definedName>
    <definedName name="wrn.철골집계표._.5칸." hidden="1">{#N/A,#N/A,FALSE,"Sheet1"}</definedName>
    <definedName name="wrn.토공1." localSheetId="2" hidden="1">{#N/A,#N/A,FALSE,"구조1"}</definedName>
    <definedName name="wrn.토공1." localSheetId="3" hidden="1">{#N/A,#N/A,FALSE,"구조1"}</definedName>
    <definedName name="wrn.토공1." hidden="1">{#N/A,#N/A,FALSE,"구조1"}</definedName>
    <definedName name="wrn.토공2." localSheetId="2" hidden="1">{#N/A,#N/A,FALSE,"토공2"}</definedName>
    <definedName name="wrn.토공2." localSheetId="3" hidden="1">{#N/A,#N/A,FALSE,"토공2"}</definedName>
    <definedName name="wrn.토공2." hidden="1">{#N/A,#N/A,FALSE,"토공2"}</definedName>
    <definedName name="wrn.포장1." localSheetId="2" hidden="1">{#N/A,#N/A,FALSE,"포장1";#N/A,#N/A,FALSE,"포장1"}</definedName>
    <definedName name="wrn.포장1." localSheetId="3" hidden="1">{#N/A,#N/A,FALSE,"포장1";#N/A,#N/A,FALSE,"포장1"}</definedName>
    <definedName name="wrn.포장1." hidden="1">{#N/A,#N/A,FALSE,"포장1";#N/A,#N/A,FALSE,"포장1"}</definedName>
    <definedName name="wrn.포장2." localSheetId="2" hidden="1">{#N/A,#N/A,FALSE,"포장2"}</definedName>
    <definedName name="wrn.포장2." localSheetId="3" hidden="1">{#N/A,#N/A,FALSE,"포장2"}</definedName>
    <definedName name="wrn.포장2." hidden="1">{#N/A,#N/A,FALSE,"포장2"}</definedName>
    <definedName name="wrn.표지." localSheetId="2" hidden="1">{#N/A,#N/A,FALSE,"표지"}</definedName>
    <definedName name="wrn.표지." localSheetId="3" hidden="1">{#N/A,#N/A,FALSE,"표지"}</definedName>
    <definedName name="wrn.표지." hidden="1">{#N/A,#N/A,FALSE,"표지"}</definedName>
    <definedName name="wrn.표지목차." localSheetId="2" hidden="1">{#N/A,#N/A,FALSE,"표지목차"}</definedName>
    <definedName name="wrn.표지목차." localSheetId="3" hidden="1">{#N/A,#N/A,FALSE,"표지목차"}</definedName>
    <definedName name="wrn.표지목차." hidden="1">{#N/A,#N/A,FALSE,"표지목차"}</definedName>
    <definedName name="wrn.혼합골재." localSheetId="2" hidden="1">{#N/A,#N/A,FALSE,"혼합골재"}</definedName>
    <definedName name="wrn.혼합골재." localSheetId="3" hidden="1">{#N/A,#N/A,FALSE,"혼합골재"}</definedName>
    <definedName name="wrn.혼합골재." hidden="1">{#N/A,#N/A,FALSE,"혼합골재"}</definedName>
    <definedName name="wrn_xoa2" localSheetId="2" hidden="1">{#N/A,#N/A,FALSE,"Chi tiÆt"}</definedName>
    <definedName name="wrn_xoa2" localSheetId="3" hidden="1">{#N/A,#N/A,FALSE,"Chi tiÆt"}</definedName>
    <definedName name="wrn_xoa2" hidden="1">{#N/A,#N/A,FALSE,"Chi tiÆt"}</definedName>
    <definedName name="wrnf.report" localSheetId="2" hidden="1">{"Offgrid",#N/A,FALSE,"OFFGRID";"Region",#N/A,FALSE,"REGION";"Offgrid -2",#N/A,FALSE,"OFFGRID";"WTP",#N/A,FALSE,"WTP";"WTP -2",#N/A,FALSE,"WTP";"Project",#N/A,FALSE,"PROJECT";"Summary -2",#N/A,FALSE,"SUMMARY"}</definedName>
    <definedName name="wrnf.report" localSheetId="3" hidden="1">{"Offgrid",#N/A,FALSE,"OFFGRID";"Region",#N/A,FALSE,"REGION";"Offgrid -2",#N/A,FALSE,"OFFGRID";"WTP",#N/A,FALSE,"WTP";"WTP -2",#N/A,FALSE,"WTP";"Project",#N/A,FALSE,"PROJECT";"Summary -2",#N/A,FALSE,"SUMMARY"}</definedName>
    <definedName name="wrnf.report" hidden="1">{"Offgrid",#N/A,FALSE,"OFFGRID";"Region",#N/A,FALSE,"REGION";"Offgrid -2",#N/A,FALSE,"OFFGRID";"WTP",#N/A,FALSE,"WTP";"WTP -2",#N/A,FALSE,"WTP";"Project",#N/A,FALSE,"PROJECT";"Summary -2",#N/A,FALSE,"SUMMARY"}</definedName>
    <definedName name="wrnf_xoa2" localSheetId="2" hidden="1">{"Offgrid",#N/A,FALSE,"OFFGRID";"Region",#N/A,FALSE,"REGION";"Offgrid -2",#N/A,FALSE,"OFFGRID";"WTP",#N/A,FALSE,"WTP";"WTP -2",#N/A,FALSE,"WTP";"Project",#N/A,FALSE,"PROJECT";"Summary -2",#N/A,FALSE,"SUMMARY"}</definedName>
    <definedName name="wrnf_xoa2" localSheetId="3" hidden="1">{"Offgrid",#N/A,FALSE,"OFFGRID";"Region",#N/A,FALSE,"REGION";"Offgrid -2",#N/A,FALSE,"OFFGRID";"WTP",#N/A,FALSE,"WTP";"WTP -2",#N/A,FALSE,"WTP";"Project",#N/A,FALSE,"PROJECT";"Summary -2",#N/A,FALSE,"SUMMARY"}</definedName>
    <definedName name="wrnf_xoa2" hidden="1">{"Offgrid",#N/A,FALSE,"OFFGRID";"Region",#N/A,FALSE,"REGION";"Offgrid -2",#N/A,FALSE,"OFFGRID";"WTP",#N/A,FALSE,"WTP";"WTP -2",#N/A,FALSE,"WTP";"Project",#N/A,FALSE,"PROJECT";"Summary -2",#N/A,FALSE,"SUMMARY"}</definedName>
    <definedName name="wtwtwtew" localSheetId="1" hidden="1">#REF!</definedName>
    <definedName name="wtwtwtew" localSheetId="7" hidden="1">#REF!</definedName>
    <definedName name="wtwtwtew" localSheetId="2" hidden="1">#REF!</definedName>
    <definedName name="wtwtwtew" localSheetId="4" hidden="1">#REF!</definedName>
    <definedName name="wtwtwtew" localSheetId="3" hidden="1">#REF!</definedName>
    <definedName name="wtwtwtew" hidden="1">#REF!</definedName>
    <definedName name="wvu.박경희." localSheetId="2" hidden="1">{TRUE,TRUE,1.75,2.5,474.75,251.25,FALSE,TRUE,TRUE,TRUE,0,12,#N/A,4,#N/A,15.0222222222222,12.7619047619048,1,FALSE,FALSE,1,TRUE,1,FALSE,100,"'950618.XLS'!R5C18","'950618.XLS'!R5C18",1,FALSE,FALSE,0.393700787401575,0.393700787401575,0.393700787401575,0.393700787401575,2,"","",FALSE,FALSE,FALSE,FALSE,1,100,#N/A,#N/A,FALSE,FALSE,#N/A,#N/A,FALSE,FALSE}</definedName>
    <definedName name="wvu.박경희." localSheetId="3" hidden="1">{TRUE,TRUE,1.75,2.5,474.75,251.25,FALSE,TRUE,TRUE,TRUE,0,12,#N/A,4,#N/A,15.0222222222222,12.7619047619048,1,FALSE,FALSE,1,TRUE,1,FALSE,100,"'950618.XLS'!R5C18","'950618.XLS'!R5C18",1,FALSE,FALSE,0.393700787401575,0.393700787401575,0.393700787401575,0.393700787401575,2,"","",FALSE,FALSE,FALSE,FALSE,1,100,#N/A,#N/A,FALSE,FALSE,#N/A,#N/A,FALSE,FALSE}</definedName>
    <definedName name="wvu.박경희." hidden="1">{TRUE,TRUE,1.75,2.5,474.75,251.25,FALSE,TRUE,TRUE,TRUE,0,12,#N/A,4,#N/A,15.0222222222222,12.7619047619048,1,FALSE,FALSE,1,TRUE,1,FALSE,100,"'950618.XLS'!R5C18","'950618.XLS'!R5C18",1,FALSE,FALSE,0.393700787401575,0.393700787401575,0.393700787401575,0.393700787401575,2,"","",FALSE,FALSE,FALSE,FALSE,1,100,#N/A,#N/A,FALSE,FALSE,#N/A,#N/A,FALSE,FALSE}</definedName>
    <definedName name="ww" localSheetId="2" hidden="1">{"'Sheet1'!$L$16"}</definedName>
    <definedName name="ww" localSheetId="3" hidden="1">#REF!</definedName>
    <definedName name="ww" hidden="1">{"'Sheet1'!$L$16"}</definedName>
    <definedName name="ｗｗ" localSheetId="15" hidden="1">{"'Sheet1'!$L$16"}</definedName>
    <definedName name="ｗｗ" localSheetId="12" hidden="1">{"'Sheet1'!$L$16"}</definedName>
    <definedName name="ｗｗ" localSheetId="13" hidden="1">{"'Sheet1'!$L$16"}</definedName>
    <definedName name="ｗｗ" localSheetId="14" hidden="1">{"'Sheet1'!$L$16"}</definedName>
    <definedName name="ｗｗ" localSheetId="2" hidden="1">{"'Sheet1'!$L$16"}</definedName>
    <definedName name="ｗｗ" localSheetId="3" hidden="1">{"'Sheet1'!$L$16"}</definedName>
    <definedName name="ｗｗ" hidden="1">{"'Sheet1'!$L$16"}</definedName>
    <definedName name="wwerr" localSheetId="15" hidden="1">{"'Sheet1'!$L$16"}</definedName>
    <definedName name="wwerr" localSheetId="12" hidden="1">{"'Sheet1'!$L$16"}</definedName>
    <definedName name="wwerr" localSheetId="13" hidden="1">{"'Sheet1'!$L$16"}</definedName>
    <definedName name="wwerr" localSheetId="14" hidden="1">{"'Sheet1'!$L$16"}</definedName>
    <definedName name="wwerr" localSheetId="2" hidden="1">{"'Sheet1'!$L$16"}</definedName>
    <definedName name="wwerr" hidden="1">{"'Sheet1'!$L$16"}</definedName>
    <definedName name="WWF" localSheetId="15" hidden="1">{"'Sheet1'!$L$16"}</definedName>
    <definedName name="WWF" localSheetId="12" hidden="1">{"'Sheet1'!$L$16"}</definedName>
    <definedName name="WWF" localSheetId="13" hidden="1">{"'Sheet1'!$L$16"}</definedName>
    <definedName name="WWF" localSheetId="14" hidden="1">{"'Sheet1'!$L$16"}</definedName>
    <definedName name="WWF" localSheetId="2" hidden="1">{"'Sheet1'!$L$16"}</definedName>
    <definedName name="WWF" hidden="1">{"'Sheet1'!$L$16"}</definedName>
    <definedName name="wwhwhwrh" localSheetId="15" hidden="1">{"'Sheet1'!$L$16"}</definedName>
    <definedName name="wwhwhwrh" localSheetId="12" hidden="1">{"'Sheet1'!$L$16"}</definedName>
    <definedName name="wwhwhwrh" localSheetId="13" hidden="1">{"'Sheet1'!$L$16"}</definedName>
    <definedName name="wwhwhwrh" localSheetId="14" hidden="1">{"'Sheet1'!$L$16"}</definedName>
    <definedName name="wwhwhwrh" localSheetId="2" hidden="1">{"'Sheet1'!$L$16"}</definedName>
    <definedName name="wwhwhwrh" hidden="1">{"'Sheet1'!$L$16"}</definedName>
    <definedName name="www" localSheetId="2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www" localSheetId="3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www" hidden="1">{"ECA Qtrs C",#N/A,TRUE,"ECA_Qtrs_C";"ECA Qtrs D",#N/A,TRUE,"ECA_Qtrs_D";"ECA Qtrs F",#N/A,TRUE,"ECA_Qtrs_F";"ECA Qtrs G",#N/A,TRUE,"ECA_Qtrs_G";"ECA SisterApt",#N/A,TRUE,"ECA_SisterApt";"ECA Nurses",#N/A,TRUE,"ECA_NursesHostel"}</definedName>
    <definedName name="wwwrwee" localSheetId="15" hidden="1">{"'Sheet1'!$L$16"}</definedName>
    <definedName name="wwwrwee" localSheetId="12" hidden="1">{"'Sheet1'!$L$16"}</definedName>
    <definedName name="wwwrwee" localSheetId="13" hidden="1">{"'Sheet1'!$L$16"}</definedName>
    <definedName name="wwwrwee" localSheetId="14" hidden="1">{"'Sheet1'!$L$16"}</definedName>
    <definedName name="wwwrwee" localSheetId="2" hidden="1">{"'Sheet1'!$L$16"}</definedName>
    <definedName name="wwwrwee" hidden="1">{"'Sheet1'!$L$16"}</definedName>
    <definedName name="WWWW" localSheetId="2" hidden="1">{"'Sheet1'!$L$16"}</definedName>
    <definedName name="WWWW" localSheetId="3" hidden="1">#REF!</definedName>
    <definedName name="WWWW" hidden="1">{"'Sheet1'!$L$16"}</definedName>
    <definedName name="ｗｗｗｗ" localSheetId="15" hidden="1">{"'Sheet1'!$L$16"}</definedName>
    <definedName name="ｗｗｗｗ" localSheetId="12" hidden="1">{"'Sheet1'!$L$16"}</definedName>
    <definedName name="ｗｗｗｗ" localSheetId="13" hidden="1">{"'Sheet1'!$L$16"}</definedName>
    <definedName name="ｗｗｗｗ" localSheetId="14" hidden="1">{"'Sheet1'!$L$16"}</definedName>
    <definedName name="ｗｗｗｗ" localSheetId="2" hidden="1">{"'Sheet1'!$L$16"}</definedName>
    <definedName name="ｗｗｗｗ" localSheetId="3" hidden="1">{"'Sheet1'!$L$16"}</definedName>
    <definedName name="ｗｗｗｗ" hidden="1">{"'Sheet1'!$L$16"}</definedName>
    <definedName name="x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x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x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XCB" localSheetId="1" hidden="1">#REF!</definedName>
    <definedName name="XCB" localSheetId="7" hidden="1">#REF!</definedName>
    <definedName name="XCB" localSheetId="2" hidden="1">#REF!</definedName>
    <definedName name="XCB" localSheetId="4" hidden="1">#REF!</definedName>
    <definedName name="XCB" localSheetId="3" hidden="1">#REF!</definedName>
    <definedName name="XCB" hidden="1">#REF!</definedName>
    <definedName name="XCCT">0.5</definedName>
    <definedName name="xcfgdfg" localSheetId="1" hidden="1">#REF!</definedName>
    <definedName name="xcfgdfg" localSheetId="7" hidden="1">#REF!</definedName>
    <definedName name="xcfgdfg" localSheetId="2" hidden="1">#REF!</definedName>
    <definedName name="xcfgdfg" localSheetId="4" hidden="1">#REF!</definedName>
    <definedName name="xcfgdfg" localSheetId="3" hidden="1">#REF!</definedName>
    <definedName name="xcfgdfg" hidden="1">#REF!</definedName>
    <definedName name="XD" localSheetId="15" hidden="1">{"'Sheet1'!$L$16"}</definedName>
    <definedName name="XD" localSheetId="12" hidden="1">{"'Sheet1'!$L$16"}</definedName>
    <definedName name="XD" localSheetId="13" hidden="1">{"'Sheet1'!$L$16"}</definedName>
    <definedName name="XD" localSheetId="14" hidden="1">{"'Sheet1'!$L$16"}</definedName>
    <definedName name="XD" localSheetId="2" hidden="1">{"'Sheet1'!$L$16"}</definedName>
    <definedName name="XD" hidden="1">{"'Sheet1'!$L$16"}</definedName>
    <definedName name="XDKT" localSheetId="2" hidden="1">{"NGUYEN QUI THIEP - Personal View",#N/A,FALSE,"XDCB.HT.FUR."}</definedName>
    <definedName name="XDKT" localSheetId="3" hidden="1">{"NGUYEN QUI THIEP - Personal View",#N/A,FALSE,"XDCB.HT.FUR."}</definedName>
    <definedName name="XDKT" hidden="1">{"NGUYEN QUI THIEP - Personal View",#N/A,FALSE,"XDCB.HT.FUR."}</definedName>
    <definedName name="xlttbninh" localSheetId="15" hidden="1">{"'Sheet1'!$L$16"}</definedName>
    <definedName name="xlttbninh" localSheetId="12" hidden="1">{"'Sheet1'!$L$16"}</definedName>
    <definedName name="xlttbninh" localSheetId="13" hidden="1">{"'Sheet1'!$L$16"}</definedName>
    <definedName name="xlttbninh" localSheetId="14" hidden="1">{"'Sheet1'!$L$16"}</definedName>
    <definedName name="xlttbninh" localSheetId="2" hidden="1">{"'Sheet1'!$L$16"}</definedName>
    <definedName name="xlttbninh" localSheetId="3" hidden="1">{"'Sheet1'!$L$16"}</definedName>
    <definedName name="xlttbninh" hidden="1">{"'Sheet1'!$L$16"}</definedName>
    <definedName name="XN908nam2003" localSheetId="15" hidden="1">{"'Sheet1'!$L$16"}</definedName>
    <definedName name="XN908nam2003" localSheetId="12" hidden="1">{"'Sheet1'!$L$16"}</definedName>
    <definedName name="XN908nam2003" localSheetId="13" hidden="1">{"'Sheet1'!$L$16"}</definedName>
    <definedName name="XN908nam2003" localSheetId="14" hidden="1">{"'Sheet1'!$L$16"}</definedName>
    <definedName name="XN908nam2003" localSheetId="2" hidden="1">{"'Sheet1'!$L$16"}</definedName>
    <definedName name="XN908nam2003" hidden="1">{"'Sheet1'!$L$16"}</definedName>
    <definedName name="xoa1" localSheetId="15" hidden="1">{"'Sheet1'!$L$16"}</definedName>
    <definedName name="xoa1" localSheetId="12" hidden="1">{"'Sheet1'!$L$16"}</definedName>
    <definedName name="xoa1" localSheetId="13" hidden="1">{"'Sheet1'!$L$16"}</definedName>
    <definedName name="xoa1" localSheetId="14" hidden="1">{"'Sheet1'!$L$16"}</definedName>
    <definedName name="xoa1" localSheetId="2" hidden="1">{"'Sheet1'!$L$16"}</definedName>
    <definedName name="xoa1" localSheetId="3" hidden="1">{"'Sheet1'!$L$16"}</definedName>
    <definedName name="xoa1" hidden="1">{"'Sheet1'!$L$16"}</definedName>
    <definedName name="xoa2" localSheetId="2" hidden="1">{#N/A,#N/A,FALSE,"Chi tiÆt"}</definedName>
    <definedName name="xoa2" localSheetId="3" hidden="1">{#N/A,#N/A,FALSE,"Chi tiÆt"}</definedName>
    <definedName name="xoa2" hidden="1">{#N/A,#N/A,FALSE,"Chi tiÆt"}</definedName>
    <definedName name="xoa3" localSheetId="2" hidden="1">{"Offgrid",#N/A,FALSE,"OFFGRID";"Region",#N/A,FALSE,"REGION";"Offgrid -2",#N/A,FALSE,"OFFGRID";"WTP",#N/A,FALSE,"WTP";"WTP -2",#N/A,FALSE,"WTP";"Project",#N/A,FALSE,"PROJECT";"Summary -2",#N/A,FALSE,"SUMMARY"}</definedName>
    <definedName name="xoa3" localSheetId="3" hidden="1">{"Offgrid",#N/A,FALSE,"OFFGRID";"Region",#N/A,FALSE,"REGION";"Offgrid -2",#N/A,FALSE,"OFFGRID";"WTP",#N/A,FALSE,"WTP";"WTP -2",#N/A,FALSE,"WTP";"Project",#N/A,FALSE,"PROJECT";"Summary -2",#N/A,FALSE,"SUMMARY"}</definedName>
    <definedName name="xoa3" hidden="1">{"Offgrid",#N/A,FALSE,"OFFGRID";"Region",#N/A,FALSE,"REGION";"Offgrid -2",#N/A,FALSE,"OFFGRID";"WTP",#N/A,FALSE,"WTP";"WTP -2",#N/A,FALSE,"WTP";"Project",#N/A,FALSE,"PROJECT";"Summary -2",#N/A,FALSE,"SUMMARY"}</definedName>
    <definedName name="xoa4" localSheetId="2" hidden="1">{"Offgrid",#N/A,FALSE,"OFFGRID";"Region",#N/A,FALSE,"REGION";"Offgrid -2",#N/A,FALSE,"OFFGRID";"WTP",#N/A,FALSE,"WTP";"WTP -2",#N/A,FALSE,"WTP";"Project",#N/A,FALSE,"PROJECT";"Summary -2",#N/A,FALSE,"SUMMARY"}</definedName>
    <definedName name="xoa4" localSheetId="3" hidden="1">{"Offgrid",#N/A,FALSE,"OFFGRID";"Region",#N/A,FALSE,"REGION";"Offgrid -2",#N/A,FALSE,"OFFGRID";"WTP",#N/A,FALSE,"WTP";"WTP -2",#N/A,FALSE,"WTP";"Project",#N/A,FALSE,"PROJECT";"Summary -2",#N/A,FALSE,"SUMMARY"}</definedName>
    <definedName name="xoa4" hidden="1">{"Offgrid",#N/A,FALSE,"OFFGRID";"Region",#N/A,FALSE,"REGION";"Offgrid -2",#N/A,FALSE,"OFFGRID";"WTP",#N/A,FALSE,"WTP";"WTP -2",#N/A,FALSE,"WTP";"Project",#N/A,FALSE,"PROJECT";"Summary -2",#N/A,FALSE,"SUMMARY"}</definedName>
    <definedName name="xscxz" localSheetId="15" hidden="1">{"'Sheet1'!$L$16"}</definedName>
    <definedName name="xscxz" localSheetId="12" hidden="1">{"'Sheet1'!$L$16"}</definedName>
    <definedName name="xscxz" localSheetId="13" hidden="1">{"'Sheet1'!$L$16"}</definedName>
    <definedName name="xscxz" localSheetId="14" hidden="1">{"'Sheet1'!$L$16"}</definedName>
    <definedName name="xscxz" localSheetId="2" hidden="1">{"'Sheet1'!$L$16"}</definedName>
    <definedName name="xscxz" localSheetId="3" hidden="1">{"'Sheet1'!$L$16"}</definedName>
    <definedName name="xscxz" hidden="1">{"'Sheet1'!$L$16"}</definedName>
    <definedName name="XuÊt8" localSheetId="15" hidden="1">{"'Sheet1'!$L$16"}</definedName>
    <definedName name="XuÊt8" localSheetId="12" hidden="1">{"'Sheet1'!$L$16"}</definedName>
    <definedName name="XuÊt8" localSheetId="13" hidden="1">{"'Sheet1'!$L$16"}</definedName>
    <definedName name="XuÊt8" localSheetId="14" hidden="1">{"'Sheet1'!$L$16"}</definedName>
    <definedName name="XuÊt8" localSheetId="2" hidden="1">{"'Sheet1'!$L$16"}</definedName>
    <definedName name="XuÊt8" localSheetId="3" hidden="1">{"'Sheet1'!$L$16"}</definedName>
    <definedName name="XuÊt8" hidden="1">{"'Sheet1'!$L$16"}</definedName>
    <definedName name="xvxcvxc" localSheetId="15" hidden="1">{"'Sheet1'!$L$16"}</definedName>
    <definedName name="xvxcvxc" localSheetId="12" hidden="1">{"'Sheet1'!$L$16"}</definedName>
    <definedName name="xvxcvxc" localSheetId="13" hidden="1">{"'Sheet1'!$L$16"}</definedName>
    <definedName name="xvxcvxc" localSheetId="14" hidden="1">{"'Sheet1'!$L$16"}</definedName>
    <definedName name="xvxcvxc" localSheetId="2" hidden="1">{"'Sheet1'!$L$16"}</definedName>
    <definedName name="xvxcvxc" hidden="1">{"'Sheet1'!$L$16"}</definedName>
    <definedName name="XVXZ" localSheetId="15" hidden="1">{"'Sheet1'!$L$16"}</definedName>
    <definedName name="XVXZ" localSheetId="12" hidden="1">{"'Sheet1'!$L$16"}</definedName>
    <definedName name="XVXZ" localSheetId="13" hidden="1">{"'Sheet1'!$L$16"}</definedName>
    <definedName name="XVXZ" localSheetId="14" hidden="1">{"'Sheet1'!$L$16"}</definedName>
    <definedName name="XVXZ" localSheetId="2" hidden="1">{"'Sheet1'!$L$16"}</definedName>
    <definedName name="XVXZ" hidden="1">{"'Sheet1'!$L$16"}</definedName>
    <definedName name="xx" localSheetId="1" hidden="1">#REF!</definedName>
    <definedName name="xx" localSheetId="7" hidden="1">#REF!</definedName>
    <definedName name="xx" localSheetId="2" hidden="1">#REF!</definedName>
    <definedName name="xx" localSheetId="4" hidden="1">#REF!</definedName>
    <definedName name="xx" localSheetId="3" hidden="1">#REF!</definedName>
    <definedName name="xx" hidden="1">#REF!</definedName>
    <definedName name="xxx" localSheetId="2" hidden="1">{"'Sheet1'!$L$16"}</definedName>
    <definedName name="xxx" localSheetId="3" hidden="1">#REF!</definedName>
    <definedName name="xxx" hidden="1">{"'Sheet1'!$L$16"}</definedName>
    <definedName name="ｘｘｘ" localSheetId="15" hidden="1">{"'Sheet1'!$L$16"}</definedName>
    <definedName name="ｘｘｘ" localSheetId="12" hidden="1">{"'Sheet1'!$L$16"}</definedName>
    <definedName name="ｘｘｘ" localSheetId="13" hidden="1">{"'Sheet1'!$L$16"}</definedName>
    <definedName name="ｘｘｘ" localSheetId="14" hidden="1">{"'Sheet1'!$L$16"}</definedName>
    <definedName name="ｘｘｘ" localSheetId="2" hidden="1">{"'Sheet1'!$L$16"}</definedName>
    <definedName name="ｘｘｘ" localSheetId="3" hidden="1">{"'Sheet1'!$L$16"}</definedName>
    <definedName name="ｘｘｘ" hidden="1">{"'Sheet1'!$L$16"}</definedName>
    <definedName name="XXXAAAA" localSheetId="15" hidden="1">{"'Sheet1'!$L$16"}</definedName>
    <definedName name="XXXAAAA" localSheetId="12" hidden="1">{"'Sheet1'!$L$16"}</definedName>
    <definedName name="XXXAAAA" localSheetId="13" hidden="1">{"'Sheet1'!$L$16"}</definedName>
    <definedName name="XXXAAAA" localSheetId="14" hidden="1">{"'Sheet1'!$L$16"}</definedName>
    <definedName name="XXXAAAA" localSheetId="2" hidden="1">{"'Sheet1'!$L$16"}</definedName>
    <definedName name="XXXAAAA" localSheetId="3" hidden="1">{"'Sheet1'!$L$16"}</definedName>
    <definedName name="XXXAAAA" hidden="1">{"'Sheet1'!$L$16"}</definedName>
    <definedName name="ｘｘｘｘ" localSheetId="15" hidden="1">{"'Sheet1'!$L$16"}</definedName>
    <definedName name="ｘｘｘｘ" localSheetId="12" hidden="1">{"'Sheet1'!$L$16"}</definedName>
    <definedName name="ｘｘｘｘ" localSheetId="13" hidden="1">{"'Sheet1'!$L$16"}</definedName>
    <definedName name="ｘｘｘｘ" localSheetId="14" hidden="1">{"'Sheet1'!$L$16"}</definedName>
    <definedName name="ｘｘｘｘ" localSheetId="2" hidden="1">{"'Sheet1'!$L$16"}</definedName>
    <definedName name="ｘｘｘｘ" localSheetId="3" hidden="1">{"'Sheet1'!$L$16"}</definedName>
    <definedName name="ｘｘｘｘ" hidden="1">{"'Sheet1'!$L$16"}</definedName>
    <definedName name="ｘｘｘｘｘ" localSheetId="15" hidden="1">{"'Sheet1'!$L$16"}</definedName>
    <definedName name="ｘｘｘｘｘ" localSheetId="12" hidden="1">{"'Sheet1'!$L$16"}</definedName>
    <definedName name="ｘｘｘｘｘ" localSheetId="13" hidden="1">{"'Sheet1'!$L$16"}</definedName>
    <definedName name="ｘｘｘｘｘ" localSheetId="14" hidden="1">{"'Sheet1'!$L$16"}</definedName>
    <definedName name="ｘｘｘｘｘ" localSheetId="2" hidden="1">{"'Sheet1'!$L$16"}</definedName>
    <definedName name="ｘｘｘｘｘ" localSheetId="3" hidden="1">{"'Sheet1'!$L$16"}</definedName>
    <definedName name="ｘｘｘｘｘ" hidden="1">{"'Sheet1'!$L$16"}</definedName>
    <definedName name="y" localSheetId="15" hidden="1">{"'Sheet1'!$L$16"}</definedName>
    <definedName name="y" localSheetId="12" hidden="1">{"'Sheet1'!$L$16"}</definedName>
    <definedName name="y" localSheetId="13" hidden="1">{"'Sheet1'!$L$16"}</definedName>
    <definedName name="y" localSheetId="14" hidden="1">{"'Sheet1'!$L$16"}</definedName>
    <definedName name="y" localSheetId="2" hidden="1">{"'Sheet1'!$L$16"}</definedName>
    <definedName name="y" hidden="1">{"'Sheet1'!$L$16"}</definedName>
    <definedName name="ỵ" localSheetId="15" hidden="1">{"'Sheet1'!$L$16"}</definedName>
    <definedName name="ỵ" localSheetId="12" hidden="1">{"'Sheet1'!$L$16"}</definedName>
    <definedName name="ỵ" localSheetId="13" hidden="1">{"'Sheet1'!$L$16"}</definedName>
    <definedName name="ỵ" localSheetId="14" hidden="1">{"'Sheet1'!$L$16"}</definedName>
    <definedName name="ỵ" localSheetId="2" hidden="1">{"'Sheet1'!$L$16"}</definedName>
    <definedName name="ỵ" hidden="1">{"'Sheet1'!$L$16"}</definedName>
    <definedName name="ỳdhgg" localSheetId="15" hidden="1">{"'Sheet1'!$L$16"}</definedName>
    <definedName name="ỳdhgg" localSheetId="12" hidden="1">{"'Sheet1'!$L$16"}</definedName>
    <definedName name="ỳdhgg" localSheetId="13" hidden="1">{"'Sheet1'!$L$16"}</definedName>
    <definedName name="ỳdhgg" localSheetId="14" hidden="1">{"'Sheet1'!$L$16"}</definedName>
    <definedName name="ỳdhgg" localSheetId="2" hidden="1">{"'Sheet1'!$L$16"}</definedName>
    <definedName name="ỳdhgg" hidden="1">{"'Sheet1'!$L$16"}</definedName>
    <definedName name="ýenda" localSheetId="15" hidden="1">{"'Sheet1'!$L$16"}</definedName>
    <definedName name="ýenda" localSheetId="12" hidden="1">{"'Sheet1'!$L$16"}</definedName>
    <definedName name="ýenda" localSheetId="13" hidden="1">{"'Sheet1'!$L$16"}</definedName>
    <definedName name="ýenda" localSheetId="14" hidden="1">{"'Sheet1'!$L$16"}</definedName>
    <definedName name="ýenda" localSheetId="2" hidden="1">{"'Sheet1'!$L$16"}</definedName>
    <definedName name="ýenda" hidden="1">{"'Sheet1'!$L$16"}</definedName>
    <definedName name="yfuy" localSheetId="15" hidden="1">{"'Sheet1'!$L$16"}</definedName>
    <definedName name="yfuy" localSheetId="12" hidden="1">{"'Sheet1'!$L$16"}</definedName>
    <definedName name="yfuy" localSheetId="13" hidden="1">{"'Sheet1'!$L$16"}</definedName>
    <definedName name="yfuy" localSheetId="14" hidden="1">{"'Sheet1'!$L$16"}</definedName>
    <definedName name="yfuy" localSheetId="2" hidden="1">{"'Sheet1'!$L$16"}</definedName>
    <definedName name="yfuy" hidden="1">{"'Sheet1'!$L$16"}</definedName>
    <definedName name="ygiui" localSheetId="15" hidden="1">{"'Sheet1'!$L$16"}</definedName>
    <definedName name="ygiui" localSheetId="12" hidden="1">{"'Sheet1'!$L$16"}</definedName>
    <definedName name="ygiui" localSheetId="13" hidden="1">{"'Sheet1'!$L$16"}</definedName>
    <definedName name="ygiui" localSheetId="14" hidden="1">{"'Sheet1'!$L$16"}</definedName>
    <definedName name="ygiui" localSheetId="2" hidden="1">{"'Sheet1'!$L$16"}</definedName>
    <definedName name="ygiui" hidden="1">{"'Sheet1'!$L$16"}</definedName>
    <definedName name="yi" localSheetId="15" hidden="1">{"'Sheet1'!$L$16"}</definedName>
    <definedName name="yi" localSheetId="12" hidden="1">{"'Sheet1'!$L$16"}</definedName>
    <definedName name="yi" localSheetId="13" hidden="1">{"'Sheet1'!$L$16"}</definedName>
    <definedName name="yi" localSheetId="14" hidden="1">{"'Sheet1'!$L$16"}</definedName>
    <definedName name="yi" localSheetId="2" hidden="1">{"'Sheet1'!$L$16"}</definedName>
    <definedName name="yi" hidden="1">{"'Sheet1'!$L$16"}</definedName>
    <definedName name="yidti" localSheetId="15" hidden="1">{"'Sheet1'!$L$16"}</definedName>
    <definedName name="yidti" localSheetId="12" hidden="1">{"'Sheet1'!$L$16"}</definedName>
    <definedName name="yidti" localSheetId="13" hidden="1">{"'Sheet1'!$L$16"}</definedName>
    <definedName name="yidti" localSheetId="14" hidden="1">{"'Sheet1'!$L$16"}</definedName>
    <definedName name="yidti" localSheetId="2" hidden="1">{"'Sheet1'!$L$16"}</definedName>
    <definedName name="yidti" hidden="1">{"'Sheet1'!$L$16"}</definedName>
    <definedName name="YSY" localSheetId="2" hidden="1">{#N/A,#N/A,FALSE,"Sheet2";#N/A,#N/A,FALSE,"Sheet4";#N/A,#N/A,FALSE,"Sheet6"}</definedName>
    <definedName name="YSY" localSheetId="3" hidden="1">{#N/A,#N/A,FALSE,"Sheet2";#N/A,#N/A,FALSE,"Sheet4";#N/A,#N/A,FALSE,"Sheet6"}</definedName>
    <definedName name="YSY" hidden="1">{#N/A,#N/A,FALSE,"Sheet2";#N/A,#N/A,FALSE,"Sheet4";#N/A,#N/A,FALSE,"Sheet6"}</definedName>
    <definedName name="yteye5y" localSheetId="15" hidden="1">{"'Sheet1'!$L$16"}</definedName>
    <definedName name="yteye5y" localSheetId="12" hidden="1">{"'Sheet1'!$L$16"}</definedName>
    <definedName name="yteye5y" localSheetId="13" hidden="1">{"'Sheet1'!$L$16"}</definedName>
    <definedName name="yteye5y" localSheetId="14" hidden="1">{"'Sheet1'!$L$16"}</definedName>
    <definedName name="yteye5y" localSheetId="2" hidden="1">{"'Sheet1'!$L$16"}</definedName>
    <definedName name="yteye5y" hidden="1">{"'Sheet1'!$L$16"}</definedName>
    <definedName name="YTJTY" localSheetId="15" hidden="1">{0,0,0,0}</definedName>
    <definedName name="YTJTY" localSheetId="12" hidden="1">{0,0,0,0}</definedName>
    <definedName name="YTJTY" localSheetId="13" hidden="1">{0,0,0,0}</definedName>
    <definedName name="YTJTY" localSheetId="14" hidden="1">{0,0,0,0}</definedName>
    <definedName name="YTJTY" localSheetId="2" hidden="1">{0,0,0,0}</definedName>
    <definedName name="YTJTY" localSheetId="3" hidden="1">{0,0,0,0}</definedName>
    <definedName name="YTJTY" hidden="1">{0,0,0,0}</definedName>
    <definedName name="yu" localSheetId="15" hidden="1">{"'Sheet1'!$L$16"}</definedName>
    <definedName name="yu" localSheetId="12" hidden="1">{"'Sheet1'!$L$16"}</definedName>
    <definedName name="yu" localSheetId="13" hidden="1">{"'Sheet1'!$L$16"}</definedName>
    <definedName name="yu" localSheetId="14" hidden="1">{"'Sheet1'!$L$16"}</definedName>
    <definedName name="yu" localSheetId="2" hidden="1">{"'Sheet1'!$L$16"}</definedName>
    <definedName name="yu" localSheetId="3" hidden="1">{"'Sheet1'!$L$16"}</definedName>
    <definedName name="yu" hidden="1">{"'Sheet1'!$L$16"}</definedName>
    <definedName name="ỵu" localSheetId="15" hidden="1">{"'Sheet1'!$L$16"}</definedName>
    <definedName name="ỵu" localSheetId="12" hidden="1">{"'Sheet1'!$L$16"}</definedName>
    <definedName name="ỵu" localSheetId="13" hidden="1">{"'Sheet1'!$L$16"}</definedName>
    <definedName name="ỵu" localSheetId="14" hidden="1">{"'Sheet1'!$L$16"}</definedName>
    <definedName name="ỵu" localSheetId="2" hidden="1">{"'Sheet1'!$L$16"}</definedName>
    <definedName name="ỵu" hidden="1">{"'Sheet1'!$L$16"}</definedName>
    <definedName name="yuo" hidden="1">#REF!</definedName>
    <definedName name="yuyu" localSheetId="1" hidden="1">#REF!</definedName>
    <definedName name="yuyu" localSheetId="7" hidden="1">#REF!</definedName>
    <definedName name="yuyu" localSheetId="2" hidden="1">#REF!</definedName>
    <definedName name="yuyu" localSheetId="4" hidden="1">#REF!</definedName>
    <definedName name="yuyu" localSheetId="3" hidden="1">#REF!</definedName>
    <definedName name="yuyu" hidden="1">#REF!</definedName>
    <definedName name="yyjy_ukyu" localSheetId="15" hidden="1">{"'Sheet1'!$L$16"}</definedName>
    <definedName name="yyjy_ukyu" localSheetId="12" hidden="1">{"'Sheet1'!$L$16"}</definedName>
    <definedName name="yyjy_ukyu" localSheetId="13" hidden="1">{"'Sheet1'!$L$16"}</definedName>
    <definedName name="yyjy_ukyu" localSheetId="14" hidden="1">{"'Sheet1'!$L$16"}</definedName>
    <definedName name="yyjy_ukyu" localSheetId="2" hidden="1">{"'Sheet1'!$L$16"}</definedName>
    <definedName name="yyjy_ukyu" hidden="1">{"'Sheet1'!$L$16"}</definedName>
    <definedName name="ｙｙｙ" localSheetId="15" hidden="1">{"'Sheet1'!$L$16"}</definedName>
    <definedName name="ｙｙｙ" localSheetId="12" hidden="1">{"'Sheet1'!$L$16"}</definedName>
    <definedName name="ｙｙｙ" localSheetId="13" hidden="1">{"'Sheet1'!$L$16"}</definedName>
    <definedName name="ｙｙｙ" localSheetId="14" hidden="1">{"'Sheet1'!$L$16"}</definedName>
    <definedName name="ｙｙｙ" localSheetId="2" hidden="1">{"'Sheet1'!$L$16"}</definedName>
    <definedName name="ｙｙｙ" localSheetId="3" hidden="1">{"'Sheet1'!$L$16"}</definedName>
    <definedName name="ｙｙｙ" hidden="1">{"'Sheet1'!$L$16"}</definedName>
    <definedName name="z" localSheetId="15" hidden="1">{"'Sheet1'!$L$16"}</definedName>
    <definedName name="z" localSheetId="12" hidden="1">{"'Sheet1'!$L$16"}</definedName>
    <definedName name="z" localSheetId="13" hidden="1">{"'Sheet1'!$L$16"}</definedName>
    <definedName name="z" localSheetId="14" hidden="1">{"'Sheet1'!$L$16"}</definedName>
    <definedName name="z" localSheetId="2" hidden="1">{"'Sheet1'!$L$16"}</definedName>
    <definedName name="z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z" hidden="1">{"'Sheet1'!$L$16"}</definedName>
    <definedName name="Z_2BD578FA_E2CB_4B2F_9A88_B148DA6298A5_.wvu.Cols" localSheetId="1" hidden="1">#REF!</definedName>
    <definedName name="Z_2BD578FA_E2CB_4B2F_9A88_B148DA6298A5_.wvu.Cols" localSheetId="7" hidden="1">#REF!</definedName>
    <definedName name="Z_2BD578FA_E2CB_4B2F_9A88_B148DA6298A5_.wvu.Cols" localSheetId="2" hidden="1">#REF!</definedName>
    <definedName name="Z_2BD578FA_E2CB_4B2F_9A88_B148DA6298A5_.wvu.Cols" localSheetId="4" hidden="1">#REF!</definedName>
    <definedName name="Z_2BD578FA_E2CB_4B2F_9A88_B148DA6298A5_.wvu.Cols" localSheetId="3" hidden="1">#REF!</definedName>
    <definedName name="Z_2BD578FA_E2CB_4B2F_9A88_B148DA6298A5_.wvu.Cols" hidden="1">#REF!</definedName>
    <definedName name="Z_2BD578FA_E2CB_4B2F_9A88_B148DA6298A5_.wvu.PrintArea" localSheetId="1" hidden="1">#REF!</definedName>
    <definedName name="Z_2BD578FA_E2CB_4B2F_9A88_B148DA6298A5_.wvu.PrintArea" localSheetId="7" hidden="1">#REF!</definedName>
    <definedName name="Z_2BD578FA_E2CB_4B2F_9A88_B148DA6298A5_.wvu.PrintArea" localSheetId="2" hidden="1">#REF!</definedName>
    <definedName name="Z_2BD578FA_E2CB_4B2F_9A88_B148DA6298A5_.wvu.PrintArea" localSheetId="4" hidden="1">#REF!</definedName>
    <definedName name="Z_2BD578FA_E2CB_4B2F_9A88_B148DA6298A5_.wvu.PrintArea" localSheetId="3" hidden="1">#REF!</definedName>
    <definedName name="Z_2BD578FA_E2CB_4B2F_9A88_B148DA6298A5_.wvu.PrintArea" hidden="1">#REF!</definedName>
    <definedName name="Z_34C0C8AA_9BC3_4A78_9228_AE85C8ADF7C6_.wvu.FilterData" localSheetId="1" hidden="1">#REF!</definedName>
    <definedName name="Z_34C0C8AA_9BC3_4A78_9228_AE85C8ADF7C6_.wvu.FilterData" localSheetId="7" hidden="1">#REF!</definedName>
    <definedName name="Z_34C0C8AA_9BC3_4A78_9228_AE85C8ADF7C6_.wvu.FilterData" localSheetId="2" hidden="1">#REF!</definedName>
    <definedName name="Z_34C0C8AA_9BC3_4A78_9228_AE85C8ADF7C6_.wvu.FilterData" localSheetId="4" hidden="1">#REF!</definedName>
    <definedName name="Z_34C0C8AA_9BC3_4A78_9228_AE85C8ADF7C6_.wvu.FilterData" localSheetId="3" hidden="1">#REF!</definedName>
    <definedName name="Z_34C0C8AA_9BC3_4A78_9228_AE85C8ADF7C6_.wvu.FilterData" hidden="1">#REF!</definedName>
    <definedName name="Z_960DA1A4_DDD4_4373_B004_C30EC6359504_.wvu.FilterData" localSheetId="1" hidden="1">#REF!</definedName>
    <definedName name="Z_960DA1A4_DDD4_4373_B004_C30EC6359504_.wvu.FilterData" localSheetId="7" hidden="1">#REF!</definedName>
    <definedName name="Z_960DA1A4_DDD4_4373_B004_C30EC6359504_.wvu.FilterData" localSheetId="2" hidden="1">#REF!</definedName>
    <definedName name="Z_960DA1A4_DDD4_4373_B004_C30EC6359504_.wvu.FilterData" localSheetId="4" hidden="1">#REF!</definedName>
    <definedName name="Z_960DA1A4_DDD4_4373_B004_C30EC6359504_.wvu.FilterData" localSheetId="3" hidden="1">#REF!</definedName>
    <definedName name="Z_960DA1A4_DDD4_4373_B004_C30EC6359504_.wvu.FilterData" hidden="1">#REF!</definedName>
    <definedName name="zDT_End" localSheetId="1" hidden="1">#REF!</definedName>
    <definedName name="zDT_End" localSheetId="7" hidden="1">#REF!</definedName>
    <definedName name="zDT_End" localSheetId="2" hidden="1">#REF!</definedName>
    <definedName name="zDT_End" localSheetId="4" hidden="1">#REF!</definedName>
    <definedName name="zDT_End" localSheetId="3" hidden="1">#REF!</definedName>
    <definedName name="zDT_End" hidden="1">#REF!</definedName>
    <definedName name="zIsAnChuThich" hidden="1">FALSE</definedName>
    <definedName name="zIsAnDienGiai" hidden="1">FALSE</definedName>
    <definedName name="zIsBanTienLuong" hidden="1">FALSE</definedName>
    <definedName name="zIsCM_BuNLieu" hidden="1">TRUE</definedName>
    <definedName name="zIsDgiaCTiet_Gia.HPhi" hidden="1">1</definedName>
    <definedName name="zIsDgiaCTiet_Gia.NcCm" hidden="1">1</definedName>
    <definedName name="zIsDgiaCTiet_Gia.VTu" hidden="1">2</definedName>
    <definedName name="zIsDtoan_TTu" hidden="1">1</definedName>
    <definedName name="zIsHsCpcNc" hidden="1">FALSE</definedName>
    <definedName name="zIsHThong_cDinhMuc" hidden="1">"DM#24#05#A|DM#33#05#A|DM#28#05#A"</definedName>
    <definedName name="zIsHThong_cDonGia" hidden="1">"DGia_0104XD|DGia_0104LD|DGia_0103KS|1"</definedName>
    <definedName name="zIsHThong_cGiaCmay" hidden="1">"GCM243305_HCM|GCM243305_HCM|GCM282005_HCM"</definedName>
    <definedName name="zIsHThong_cGiaNCong" hidden="1">"GNC243305_HCM|GNC243305_HCM|GNC282005_HCM"</definedName>
    <definedName name="zIsHThong_cGiaVLieu" hidden="1">"GVL243305_HCM|GVL243305_HCM|GVL282005_HCM"</definedName>
    <definedName name="zIsHThong_cMDB" hidden="1">"TP.HCM_Dgia|TP.HCM_Gia|ZZ_Dinh_Muc_ZZ|ZZ_PLuc_Vua_ZZ|ZZ_Danh_Muc_ZZ|ZZ_CuocVc_ZZ|ZZ_DMuc_MXD_ZZ"</definedName>
    <definedName name="zIsHThong_cPLVua" hidden="1">"PLV#2005#A|PLV#2005#A|None"</definedName>
    <definedName name="zIsHThong_cTDienCTac" hidden="1">"CVIEC#24#2005|CVIEC#33#2005|CVIEC#28#2005#A"</definedName>
    <definedName name="zIsHThong_cTDienHPhi" hidden="1">"HPHI#2433#05#A|HPHI#2433#05#A|HPHI#28#2005#A"</definedName>
    <definedName name="zIsHThong_cTThanh" hidden="1">"HCM"</definedName>
    <definedName name="zIsHThong_cVChuyen" hidden="1">"zVatGiaCP_89_00|zVatGiaCP_89_00|zVatGiaCP_89_00"</definedName>
    <definedName name="zIsHThong_ShChange" hidden="1">"True|False|False|False|False|False|False|True|True|True|True|False|False|False|True"</definedName>
    <definedName name="zIsNghiDinh99" hidden="1">FALSE</definedName>
    <definedName name="zIsPT_PTVua" hidden="1">TRUE</definedName>
    <definedName name="zIsPT_Vl.Nc.Cm" hidden="1">TRUE</definedName>
    <definedName name="zIsPT_VLieuKhac" hidden="1">1</definedName>
    <definedName name="zIsReDgia_Color" hidden="1">TRUE</definedName>
    <definedName name="zIsReDgia_DgiaVlNcCm" hidden="1">TRUE</definedName>
    <definedName name="zIsReDgia_RePhantich" hidden="1">TRUE</definedName>
    <definedName name="zIsReDgia_TenDvt" hidden="1">TRUE</definedName>
    <definedName name="zIsVC_BocXep" hidden="1">TRUE</definedName>
    <definedName name="zIsVC_HhBq" hidden="1">TRUE</definedName>
    <definedName name="zIsVC_HhVc" hidden="1">TRUE</definedName>
    <definedName name="zIsVC_VcBo" hidden="1">TRUE</definedName>
    <definedName name="zIsVC_VcNoiBo" hidden="1">TRUE</definedName>
    <definedName name="zIsVC_VcThuy" hidden="1">TRUE</definedName>
    <definedName name="zIsVTu_CLech.VTu" hidden="1">0</definedName>
    <definedName name="zIsVTu_GiaTBao" hidden="1">1</definedName>
    <definedName name="zKm2" localSheetId="15" hidden="1">{"'Sheet1'!$L$16"}</definedName>
    <definedName name="zKm2" localSheetId="12" hidden="1">{"'Sheet1'!$L$16"}</definedName>
    <definedName name="zKm2" localSheetId="13" hidden="1">{"'Sheet1'!$L$16"}</definedName>
    <definedName name="zKm2" localSheetId="14" hidden="1">{"'Sheet1'!$L$16"}</definedName>
    <definedName name="zKm2" localSheetId="2" hidden="1">{"'Sheet1'!$L$16"}</definedName>
    <definedName name="zKm2" localSheetId="3" hidden="1">{"'Sheet1'!$L$16"}</definedName>
    <definedName name="zKm2" hidden="1">{"'Sheet1'!$L$16"}</definedName>
    <definedName name="zscsxz" localSheetId="15" hidden="1">{"'Sheet1'!$L$16"}</definedName>
    <definedName name="zscsxz" localSheetId="12" hidden="1">{"'Sheet1'!$L$16"}</definedName>
    <definedName name="zscsxz" localSheetId="13" hidden="1">{"'Sheet1'!$L$16"}</definedName>
    <definedName name="zscsxz" localSheetId="14" hidden="1">{"'Sheet1'!$L$16"}</definedName>
    <definedName name="zscsxz" localSheetId="2" hidden="1">{"'Sheet1'!$L$16"}</definedName>
    <definedName name="zscsxz" localSheetId="3" hidden="1">{"'Sheet1'!$L$16"}</definedName>
    <definedName name="zscsxz" hidden="1">{"'Sheet1'!$L$16"}</definedName>
    <definedName name="ztx" localSheetId="15" hidden="1">{"'Sheet1'!$L$16"}</definedName>
    <definedName name="ztx" localSheetId="12" hidden="1">{"'Sheet1'!$L$16"}</definedName>
    <definedName name="ztx" localSheetId="13" hidden="1">{"'Sheet1'!$L$16"}</definedName>
    <definedName name="ztx" localSheetId="14" hidden="1">{"'Sheet1'!$L$16"}</definedName>
    <definedName name="ztx" localSheetId="2" hidden="1">{"'Sheet1'!$L$16"}</definedName>
    <definedName name="ztx" hidden="1">{"'Sheet1'!$L$16"}</definedName>
    <definedName name="zx" localSheetId="15" hidden="1">{"'Sheet1'!$L$16"}</definedName>
    <definedName name="zx" localSheetId="12" hidden="1">{"'Sheet1'!$L$16"}</definedName>
    <definedName name="zx" localSheetId="13" hidden="1">{"'Sheet1'!$L$16"}</definedName>
    <definedName name="zx" localSheetId="14" hidden="1">{"'Sheet1'!$L$16"}</definedName>
    <definedName name="zx" localSheetId="2" hidden="1">{"'Sheet1'!$L$16"}</definedName>
    <definedName name="zx" hidden="1">{"'Sheet1'!$L$16"}</definedName>
    <definedName name="ZXCXZ" localSheetId="1" hidden="1">#REF!</definedName>
    <definedName name="ZXCXZ" localSheetId="7" hidden="1">#REF!</definedName>
    <definedName name="ZXCXZ" localSheetId="2" hidden="1">#REF!</definedName>
    <definedName name="ZXCXZ" localSheetId="4" hidden="1">#REF!</definedName>
    <definedName name="ZXCXZ" localSheetId="3" hidden="1">#REF!</definedName>
    <definedName name="ZXCXZ" hidden="1">#REF!</definedName>
    <definedName name="ZXzX" localSheetId="15" hidden="1">{"'Sheet1'!$L$16"}</definedName>
    <definedName name="ZXzX" localSheetId="12" hidden="1">{"'Sheet1'!$L$16"}</definedName>
    <definedName name="ZXzX" localSheetId="13" hidden="1">{"'Sheet1'!$L$16"}</definedName>
    <definedName name="ZXzX" localSheetId="14" hidden="1">{"'Sheet1'!$L$16"}</definedName>
    <definedName name="ZXzX" localSheetId="2" hidden="1">{"'Sheet1'!$L$16"}</definedName>
    <definedName name="ZXzX" localSheetId="3" hidden="1">{"'Sheet1'!$L$16"}</definedName>
    <definedName name="ZXzX" hidden="1">{"'Sheet1'!$L$16"}</definedName>
    <definedName name="ｚｚｚｚｚ" localSheetId="15" hidden="1">{"'Sheet1'!$L$16"}</definedName>
    <definedName name="ｚｚｚｚｚ" localSheetId="12" hidden="1">{"'Sheet1'!$L$16"}</definedName>
    <definedName name="ｚｚｚｚｚ" localSheetId="13" hidden="1">{"'Sheet1'!$L$16"}</definedName>
    <definedName name="ｚｚｚｚｚ" localSheetId="14" hidden="1">{"'Sheet1'!$L$16"}</definedName>
    <definedName name="ｚｚｚｚｚ" localSheetId="2" hidden="1">{"'Sheet1'!$L$16"}</definedName>
    <definedName name="ｚｚｚｚｚ" localSheetId="3" hidden="1">{"'Sheet1'!$L$16"}</definedName>
    <definedName name="ｚｚｚｚｚ" hidden="1">{"'Sheet1'!$L$16"}</definedName>
    <definedName name="ｚｚｚｚｚｚ" localSheetId="15" hidden="1">{"'Sheet1'!$L$16"}</definedName>
    <definedName name="ｚｚｚｚｚｚ" localSheetId="12" hidden="1">{"'Sheet1'!$L$16"}</definedName>
    <definedName name="ｚｚｚｚｚｚ" localSheetId="13" hidden="1">{"'Sheet1'!$L$16"}</definedName>
    <definedName name="ｚｚｚｚｚｚ" localSheetId="14" hidden="1">{"'Sheet1'!$L$16"}</definedName>
    <definedName name="ｚｚｚｚｚｚ" localSheetId="2" hidden="1">{"'Sheet1'!$L$16"}</definedName>
    <definedName name="ｚｚｚｚｚｚ" localSheetId="3" hidden="1">{"'Sheet1'!$L$16"}</definedName>
    <definedName name="ｚｚｚｚｚｚ" hidden="1">{"'Sheet1'!$L$16"}</definedName>
    <definedName name="аореалорпио" localSheetId="2" hidden="1">{#N/A,#N/A,FALSE,"GAZ_CP500ML";#N/A,#N/A,FALSE,"VARI_SE_CP900ML";#N/A,#N/A,FALSE,"VARI_SE_CP70ML";#N/A,#N/A,FALSE,"ALS_CP70ML";#N/A,#N/A,FALSE,"AMB_CP70ML";#N/A,#N/A,FALSE,"MAK_CP250ML";#N/A,#N/A,FALSE,"ATT_CP70ML";#N/A,#N/A,FALSE,"DAL_CP70ML";#N/A,#N/A,FALSE,"VARI_SE_CP330ML_E";#N/A,#N/A,FALSE,"AMB_CP250ML"}</definedName>
    <definedName name="аореалорпио" localSheetId="3" hidden="1">{#N/A,#N/A,FALSE,"GAZ_CP500ML";#N/A,#N/A,FALSE,"VARI_SE_CP900ML";#N/A,#N/A,FALSE,"VARI_SE_CP70ML";#N/A,#N/A,FALSE,"ALS_CP70ML";#N/A,#N/A,FALSE,"AMB_CP70ML";#N/A,#N/A,FALSE,"MAK_CP250ML";#N/A,#N/A,FALSE,"ATT_CP70ML";#N/A,#N/A,FALSE,"DAL_CP70ML";#N/A,#N/A,FALSE,"VARI_SE_CP330ML_E";#N/A,#N/A,FALSE,"AMB_CP250ML"}</definedName>
    <definedName name="аореалорпио" hidden="1">{#N/A,#N/A,FALSE,"GAZ_CP500ML";#N/A,#N/A,FALSE,"VARI_SE_CP900ML";#N/A,#N/A,FALSE,"VARI_SE_CP70ML";#N/A,#N/A,FALSE,"ALS_CP70ML";#N/A,#N/A,FALSE,"AMB_CP70ML";#N/A,#N/A,FALSE,"MAK_CP250ML";#N/A,#N/A,FALSE,"ATT_CP70ML";#N/A,#N/A,FALSE,"DAL_CP70ML";#N/A,#N/A,FALSE,"VARI_SE_CP330ML_E";#N/A,#N/A,FALSE,"AMB_CP250ML"}</definedName>
    <definedName name="нне" localSheetId="2" hidden="1">{"sintesi",#N/A,FALSE,"contrib_unit";"dett_materiali",#N/A,FALSE,"contrib_unit";"dett_lav.ne",#N/A,FALSE,"contrib_unit";"dett_altre_ind.li",#N/A,FALSE,"contrib_unit";"dett_commerciali",#N/A,FALSE,"contrib_unit"}</definedName>
    <definedName name="нне" localSheetId="3" hidden="1">{"sintesi",#N/A,FALSE,"contrib_unit";"dett_materiali",#N/A,FALSE,"contrib_unit";"dett_lav.ne",#N/A,FALSE,"contrib_unit";"dett_altre_ind.li",#N/A,FALSE,"contrib_unit";"dett_commerciali",#N/A,FALSE,"contrib_unit"}</definedName>
    <definedName name="нне" hidden="1">{"sintesi",#N/A,FALSE,"contrib_unit";"dett_materiali",#N/A,FALSE,"contrib_unit";"dett_lav.ne",#N/A,FALSE,"contrib_unit";"dett_altre_ind.li",#N/A,FALSE,"contrib_unit";"dett_commerciali",#N/A,FALSE,"contrib_unit"}</definedName>
    <definedName name="あ" localSheetId="15" hidden="1">{"'Sheet1'!$L$16"}</definedName>
    <definedName name="あ" localSheetId="12" hidden="1">{"'Sheet1'!$L$16"}</definedName>
    <definedName name="あ" localSheetId="13" hidden="1">{"'Sheet1'!$L$16"}</definedName>
    <definedName name="あ" localSheetId="14" hidden="1">{"'Sheet1'!$L$16"}</definedName>
    <definedName name="あ" localSheetId="2" hidden="1">{"'Sheet1'!$L$16"}</definedName>
    <definedName name="あ" localSheetId="3" hidden="1">{"'Sheet1'!$L$16"}</definedName>
    <definedName name="あ" hidden="1">{"'Sheet1'!$L$16"}</definedName>
    <definedName name="ああ" localSheetId="15" hidden="1">{"'Sheet1'!$L$16"}</definedName>
    <definedName name="ああ" localSheetId="12" hidden="1">{"'Sheet1'!$L$16"}</definedName>
    <definedName name="ああ" localSheetId="13" hidden="1">{"'Sheet1'!$L$16"}</definedName>
    <definedName name="ああ" localSheetId="14" hidden="1">{"'Sheet1'!$L$16"}</definedName>
    <definedName name="ああ" localSheetId="2" hidden="1">{"'Sheet1'!$L$16"}</definedName>
    <definedName name="ああ" localSheetId="3" hidden="1">{"'Sheet1'!$L$16"}</definedName>
    <definedName name="ああ" hidden="1">{"'Sheet1'!$L$16"}</definedName>
    <definedName name="あああ" localSheetId="15" hidden="1">{"'Sheet1'!$L$16"}</definedName>
    <definedName name="あああ" localSheetId="12" hidden="1">{"'Sheet1'!$L$16"}</definedName>
    <definedName name="あああ" localSheetId="13" hidden="1">{"'Sheet1'!$L$16"}</definedName>
    <definedName name="あああ" localSheetId="14" hidden="1">{"'Sheet1'!$L$16"}</definedName>
    <definedName name="あああ" localSheetId="2" hidden="1">{"'Sheet1'!$L$16"}</definedName>
    <definedName name="あああ" localSheetId="3" hidden="1">{"'Sheet1'!$L$16"}</definedName>
    <definedName name="あああ" hidden="1">{"'Sheet1'!$L$16"}</definedName>
    <definedName name="ああああ" localSheetId="15" hidden="1">{"'Sheet1'!$L$16"}</definedName>
    <definedName name="ああああ" localSheetId="12" hidden="1">{"'Sheet1'!$L$16"}</definedName>
    <definedName name="ああああ" localSheetId="13" hidden="1">{"'Sheet1'!$L$16"}</definedName>
    <definedName name="ああああ" localSheetId="14" hidden="1">{"'Sheet1'!$L$16"}</definedName>
    <definedName name="ああああ" localSheetId="2" hidden="1">{"'Sheet1'!$L$16"}</definedName>
    <definedName name="ああああ" localSheetId="3" hidden="1">{"'Sheet1'!$L$16"}</definedName>
    <definedName name="ああああ" hidden="1">{"'Sheet1'!$L$16"}</definedName>
    <definedName name="あああああ" localSheetId="15" hidden="1">{"'Sheet1'!$L$16"}</definedName>
    <definedName name="あああああ" localSheetId="12" hidden="1">{"'Sheet1'!$L$16"}</definedName>
    <definedName name="あああああ" localSheetId="13" hidden="1">{"'Sheet1'!$L$16"}</definedName>
    <definedName name="あああああ" localSheetId="14" hidden="1">{"'Sheet1'!$L$16"}</definedName>
    <definedName name="あああああ" localSheetId="2" hidden="1">{"'Sheet1'!$L$16"}</definedName>
    <definedName name="あああああ" localSheetId="3" hidden="1">{"'Sheet1'!$L$16"}</definedName>
    <definedName name="あああああ" hidden="1">{"'Sheet1'!$L$16"}</definedName>
    <definedName name="ううう" localSheetId="15" hidden="1">{"'Sheet1'!$L$16"}</definedName>
    <definedName name="ううう" localSheetId="12" hidden="1">{"'Sheet1'!$L$16"}</definedName>
    <definedName name="ううう" localSheetId="13" hidden="1">{"'Sheet1'!$L$16"}</definedName>
    <definedName name="ううう" localSheetId="14" hidden="1">{"'Sheet1'!$L$16"}</definedName>
    <definedName name="ううう" localSheetId="2" hidden="1">{"'Sheet1'!$L$16"}</definedName>
    <definedName name="ううう" localSheetId="3" hidden="1">{"'Sheet1'!$L$16"}</definedName>
    <definedName name="ううう" hidden="1">{"'Sheet1'!$L$16"}</definedName>
    <definedName name="えええ" localSheetId="15" hidden="1">{"'Sheet1'!$L$16"}</definedName>
    <definedName name="えええ" localSheetId="12" hidden="1">{"'Sheet1'!$L$16"}</definedName>
    <definedName name="えええ" localSheetId="13" hidden="1">{"'Sheet1'!$L$16"}</definedName>
    <definedName name="えええ" localSheetId="14" hidden="1">{"'Sheet1'!$L$16"}</definedName>
    <definedName name="えええ" localSheetId="2" hidden="1">{"'Sheet1'!$L$16"}</definedName>
    <definedName name="えええ" localSheetId="3" hidden="1">{"'Sheet1'!$L$16"}</definedName>
    <definedName name="えええ" hidden="1">{"'Sheet1'!$L$16"}</definedName>
    <definedName name="っｋ" localSheetId="1" hidden="1">#REF!</definedName>
    <definedName name="っｋ" localSheetId="7" hidden="1">#REF!</definedName>
    <definedName name="っｋ" localSheetId="2" hidden="1">#REF!</definedName>
    <definedName name="っｋ" localSheetId="4" hidden="1">#REF!</definedName>
    <definedName name="っｋ" localSheetId="3" hidden="1">#REF!</definedName>
    <definedName name="っｋ" hidden="1">#REF!</definedName>
    <definedName name="んｎ" localSheetId="15" hidden="1">{"'Sheet1'!$L$16"}</definedName>
    <definedName name="んｎ" localSheetId="12" hidden="1">{"'Sheet1'!$L$16"}</definedName>
    <definedName name="んｎ" localSheetId="13" hidden="1">{"'Sheet1'!$L$16"}</definedName>
    <definedName name="んｎ" localSheetId="14" hidden="1">{"'Sheet1'!$L$16"}</definedName>
    <definedName name="んｎ" localSheetId="2" hidden="1">{"'Sheet1'!$L$16"}</definedName>
    <definedName name="んｎ" localSheetId="3" hidden="1">{"'Sheet1'!$L$16"}</definedName>
    <definedName name="んｎ" hidden="1">{"'Sheet1'!$L$16"}</definedName>
    <definedName name="んんｎ" localSheetId="15" hidden="1">{"'Sheet1'!$L$16"}</definedName>
    <definedName name="んんｎ" localSheetId="12" hidden="1">{"'Sheet1'!$L$16"}</definedName>
    <definedName name="んんｎ" localSheetId="13" hidden="1">{"'Sheet1'!$L$16"}</definedName>
    <definedName name="んんｎ" localSheetId="14" hidden="1">{"'Sheet1'!$L$16"}</definedName>
    <definedName name="んんｎ" localSheetId="2" hidden="1">{"'Sheet1'!$L$16"}</definedName>
    <definedName name="んんｎ" localSheetId="3" hidden="1">{"'Sheet1'!$L$16"}</definedName>
    <definedName name="んんｎ" hidden="1">{"'Sheet1'!$L$16"}</definedName>
    <definedName name="ㄱㅈㅎ" localSheetId="1" hidden="1">#REF!</definedName>
    <definedName name="ㄱㅈㅎ" localSheetId="7" hidden="1">#REF!</definedName>
    <definedName name="ㄱㅈㅎ" localSheetId="2" hidden="1">#REF!</definedName>
    <definedName name="ㄱㅈㅎ" localSheetId="4" hidden="1">#REF!</definedName>
    <definedName name="ㄱㅈㅎ" localSheetId="3" hidden="1">#REF!</definedName>
    <definedName name="ㄱㅈㅎ" hidden="1">#REF!</definedName>
    <definedName name="간접비" localSheetId="2" hidden="1">{#N/A,#N/A,FALSE,"갑지";#N/A,#N/A,FALSE,"개요";#N/A,#N/A,FALSE,"비목별";#N/A,#N/A,FALSE,"건물별";#N/A,#N/A,FALSE,"기구표";#N/A,#N/A,FALSE,"직원투입"}</definedName>
    <definedName name="간접비" localSheetId="3" hidden="1">{#N/A,#N/A,FALSE,"갑지";#N/A,#N/A,FALSE,"개요";#N/A,#N/A,FALSE,"비목별";#N/A,#N/A,FALSE,"건물별";#N/A,#N/A,FALSE,"기구표";#N/A,#N/A,FALSE,"직원투입"}</definedName>
    <definedName name="간접비" hidden="1">{#N/A,#N/A,FALSE,"갑지";#N/A,#N/A,FALSE,"개요";#N/A,#N/A,FALSE,"비목별";#N/A,#N/A,FALSE,"건물별";#N/A,#N/A,FALSE,"기구표";#N/A,#N/A,FALSE,"직원투입"}</definedName>
    <definedName name="간접비1" localSheetId="2" hidden="1">{#N/A,#N/A,FALSE,"갑지";#N/A,#N/A,FALSE,"개요";#N/A,#N/A,FALSE,"비목별";#N/A,#N/A,FALSE,"건물별";#N/A,#N/A,FALSE,"기구표";#N/A,#N/A,FALSE,"직원투입"}</definedName>
    <definedName name="간접비1" localSheetId="3" hidden="1">{#N/A,#N/A,FALSE,"갑지";#N/A,#N/A,FALSE,"개요";#N/A,#N/A,FALSE,"비목별";#N/A,#N/A,FALSE,"건물별";#N/A,#N/A,FALSE,"기구표";#N/A,#N/A,FALSE,"직원투입"}</definedName>
    <definedName name="간접비1" hidden="1">{#N/A,#N/A,FALSE,"갑지";#N/A,#N/A,FALSE,"개요";#N/A,#N/A,FALSE,"비목별";#N/A,#N/A,FALSE,"건물별";#N/A,#N/A,FALSE,"기구표";#N/A,#N/A,FALSE,"직원투입"}</definedName>
    <definedName name="갑지2" localSheetId="2" hidden="1">{#N/A,#N/A,FALSE,"CCTV"}</definedName>
    <definedName name="갑지2" localSheetId="3" hidden="1">{#N/A,#N/A,FALSE,"CCTV"}</definedName>
    <definedName name="갑지2" hidden="1">{#N/A,#N/A,FALSE,"CCTV"}</definedName>
    <definedName name="갑지3" localSheetId="2" hidden="1">{#N/A,#N/A,FALSE,"CCTV"}</definedName>
    <definedName name="갑지3" localSheetId="3" hidden="1">{#N/A,#N/A,FALSE,"CCTV"}</definedName>
    <definedName name="갑지3" hidden="1">{#N/A,#N/A,FALSE,"CCTV"}</definedName>
    <definedName name="건걱" localSheetId="15" hidden="1">{"'Sheet1'!$A$4:$M$21","'Sheet1'!$J$17:$K$19"}</definedName>
    <definedName name="건걱" localSheetId="12" hidden="1">{"'Sheet1'!$A$4:$M$21","'Sheet1'!$J$17:$K$19"}</definedName>
    <definedName name="건걱" localSheetId="13" hidden="1">{"'Sheet1'!$A$4:$M$21","'Sheet1'!$J$17:$K$19"}</definedName>
    <definedName name="건걱" localSheetId="14" hidden="1">{"'Sheet1'!$A$4:$M$21","'Sheet1'!$J$17:$K$19"}</definedName>
    <definedName name="건걱" localSheetId="2" hidden="1">{"'Sheet1'!$A$4:$M$21","'Sheet1'!$J$17:$K$19"}</definedName>
    <definedName name="건걱" hidden="1">{"'Sheet1'!$A$4:$M$21","'Sheet1'!$J$17:$K$19"}</definedName>
    <definedName name="건적" localSheetId="15" hidden="1">{"'Sheet1'!$A$4:$M$21","'Sheet1'!$J$17:$K$19"}</definedName>
    <definedName name="건적" localSheetId="12" hidden="1">{"'Sheet1'!$A$4:$M$21","'Sheet1'!$J$17:$K$19"}</definedName>
    <definedName name="건적" localSheetId="13" hidden="1">{"'Sheet1'!$A$4:$M$21","'Sheet1'!$J$17:$K$19"}</definedName>
    <definedName name="건적" localSheetId="14" hidden="1">{"'Sheet1'!$A$4:$M$21","'Sheet1'!$J$17:$K$19"}</definedName>
    <definedName name="건적" localSheetId="2" hidden="1">{"'Sheet1'!$A$4:$M$21","'Sheet1'!$J$17:$K$19"}</definedName>
    <definedName name="건적" hidden="1">{"'Sheet1'!$A$4:$M$21","'Sheet1'!$J$17:$K$19"}</definedName>
    <definedName name="건축비목집계" localSheetId="2" hidden="1">{#N/A,#N/A,FALSE,"표지"}</definedName>
    <definedName name="건축비목집계" localSheetId="3" hidden="1">{#N/A,#N/A,FALSE,"표지"}</definedName>
    <definedName name="건축비목집계" hidden="1">{#N/A,#N/A,FALSE,"표지"}</definedName>
    <definedName name="건축평단가" localSheetId="15" hidden="1">{"'별표'!$N$220"}</definedName>
    <definedName name="건축평단가" localSheetId="12" hidden="1">{"'별표'!$N$220"}</definedName>
    <definedName name="건축평단가" localSheetId="13" hidden="1">{"'별표'!$N$220"}</definedName>
    <definedName name="건축평단가" localSheetId="14" hidden="1">{"'별표'!$N$220"}</definedName>
    <definedName name="건축평단가" localSheetId="2" hidden="1">{"'별표'!$N$220"}</definedName>
    <definedName name="건축평단가" hidden="1">{"'별표'!$N$220"}</definedName>
    <definedName name="견적" localSheetId="15" hidden="1">{"'Sheet1'!$A$4:$M$21","'Sheet1'!$J$17:$K$19"}</definedName>
    <definedName name="견적" localSheetId="12" hidden="1">{"'Sheet1'!$A$4:$M$21","'Sheet1'!$J$17:$K$19"}</definedName>
    <definedName name="견적" localSheetId="13" hidden="1">{"'Sheet1'!$A$4:$M$21","'Sheet1'!$J$17:$K$19"}</definedName>
    <definedName name="견적" localSheetId="14" hidden="1">{"'Sheet1'!$A$4:$M$21","'Sheet1'!$J$17:$K$19"}</definedName>
    <definedName name="견적" localSheetId="2" hidden="1">{"'Sheet1'!$A$4:$M$21","'Sheet1'!$J$17:$K$19"}</definedName>
    <definedName name="견적" localSheetId="3" hidden="1">{#N/A,#N/A,FALSE,"CCTV"}</definedName>
    <definedName name="견적" hidden="1">{"'Sheet1'!$A$4:$M$21","'Sheet1'!$J$17:$K$19"}</definedName>
    <definedName name="견적2" localSheetId="2" hidden="1">{#N/A,#N/A,FALSE,"CCTV"}</definedName>
    <definedName name="견적2" localSheetId="3" hidden="1">{#N/A,#N/A,FALSE,"CCTV"}</definedName>
    <definedName name="견적2" hidden="1">{#N/A,#N/A,FALSE,"CCTV"}</definedName>
    <definedName name="견적SHEET" localSheetId="2" hidden="1">{#N/A,#N/A,FALSE,"CCTV"}</definedName>
    <definedName name="견적SHEET" localSheetId="3" hidden="1">{#N/A,#N/A,FALSE,"CCTV"}</definedName>
    <definedName name="견적SHEET" hidden="1">{#N/A,#N/A,FALSE,"CCTV"}</definedName>
    <definedName name="계측기기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계측기기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계측기기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" localSheetId="2" hidden="1">{#N/A,#N/A,FALSE,"Sheet1"}</definedName>
    <definedName name="공" localSheetId="3" hidden="1">{#N/A,#N/A,FALSE,"Sheet1"}</definedName>
    <definedName name="공" hidden="1">{#N/A,#N/A,FALSE,"Sheet1"}</definedName>
    <definedName name="공공도서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1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1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사비" localSheetId="2" hidden="1">{#N/A,#N/A,FALSE,"전력간선"}</definedName>
    <definedName name="공사비" localSheetId="3" hidden="1">{#N/A,#N/A,FALSE,"전력간선"}</definedName>
    <definedName name="공사비" hidden="1">{#N/A,#N/A,FALSE,"전력간선"}</definedName>
    <definedName name="공사비분석" localSheetId="1" hidden="1">#REF!</definedName>
    <definedName name="공사비분석" localSheetId="7" hidden="1">#REF!</definedName>
    <definedName name="공사비분석" localSheetId="2" hidden="1">#REF!</definedName>
    <definedName name="공사비분석" localSheetId="4" hidden="1">#REF!</definedName>
    <definedName name="공사비분석" localSheetId="3" hidden="1">#REF!</definedName>
    <definedName name="공사비분석" hidden="1">#REF!</definedName>
    <definedName name="공종별집계표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종별집계표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종별집계표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관리비2" localSheetId="2" hidden="1">{#N/A,#N/A,FALSE,"갑지";#N/A,#N/A,FALSE,"개요";#N/A,#N/A,FALSE,"비목별";#N/A,#N/A,FALSE,"건물별";#N/A,#N/A,FALSE,"기구표";#N/A,#N/A,FALSE,"직원투입"}</definedName>
    <definedName name="관리비2" localSheetId="3" hidden="1">{#N/A,#N/A,FALSE,"갑지";#N/A,#N/A,FALSE,"개요";#N/A,#N/A,FALSE,"비목별";#N/A,#N/A,FALSE,"건물별";#N/A,#N/A,FALSE,"기구표";#N/A,#N/A,FALSE,"직원투입"}</definedName>
    <definedName name="관리비2" hidden="1">{#N/A,#N/A,FALSE,"갑지";#N/A,#N/A,FALSE,"개요";#N/A,#N/A,FALSE,"비목별";#N/A,#N/A,FALSE,"건물별";#N/A,#N/A,FALSE,"기구표";#N/A,#N/A,FALSE,"직원투입"}</definedName>
    <definedName name="근거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근거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근거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오관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오관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오관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기계주차" localSheetId="2" hidden="1">{#N/A,#N/A,FALSE,"CCTV"}</definedName>
    <definedName name="기계주차" localSheetId="3" hidden="1">{#N/A,#N/A,FALSE,"CCTV"}</definedName>
    <definedName name="기계주차" hidden="1">{#N/A,#N/A,FALSE,"CCTV"}</definedName>
    <definedName name="ㄴㄱㄹ" localSheetId="1" hidden="1">#REF!</definedName>
    <definedName name="ㄴㄱㄹ" localSheetId="7" hidden="1">#REF!</definedName>
    <definedName name="ㄴㄱㄹ" localSheetId="2" hidden="1">#REF!</definedName>
    <definedName name="ㄴㄱㄹ" localSheetId="4" hidden="1">#REF!</definedName>
    <definedName name="ㄴㄱㄹ" localSheetId="3" hidden="1">#REF!</definedName>
    <definedName name="ㄴㄱㄹ" hidden="1">#REF!</definedName>
    <definedName name="ㄴㄷㄹ" localSheetId="2" hidden="1">{#N/A,#N/A,FALSE,"Sheet1"}</definedName>
    <definedName name="ㄴㄷㄹ" localSheetId="3" hidden="1">{#N/A,#N/A,FALSE,"Sheet1"}</definedName>
    <definedName name="ㄴㄷㄹ" hidden="1">{#N/A,#N/A,FALSE,"Sheet1"}</definedName>
    <definedName name="ㄴㅁ" localSheetId="1" hidden="1">#REF!</definedName>
    <definedName name="ㄴㅁ" localSheetId="7" hidden="1">#REF!</definedName>
    <definedName name="ㄴㅁ" localSheetId="2" hidden="1">#REF!</definedName>
    <definedName name="ㄴㅁ" localSheetId="4" hidden="1">#REF!</definedName>
    <definedName name="ㄴㅁ" localSheetId="3" hidden="1">#REF!</definedName>
    <definedName name="ㄴㅁ" hidden="1">#REF!</definedName>
    <definedName name="나" localSheetId="15" hidden="1">{"'Sheet1'!$A$22:$G$23","'Sheet1'!$A$6","'Sheet1'!$E$10","'Sheet1'!$A$1:$F$23","'Sheet1'!$B$10","'Sheet1'!$A$1:$G$22","'Sheet1'!$A$1:$G$51"}</definedName>
    <definedName name="나" localSheetId="12" hidden="1">{"'Sheet1'!$A$22:$G$23","'Sheet1'!$A$6","'Sheet1'!$E$10","'Sheet1'!$A$1:$F$23","'Sheet1'!$B$10","'Sheet1'!$A$1:$G$22","'Sheet1'!$A$1:$G$51"}</definedName>
    <definedName name="나" localSheetId="13" hidden="1">{"'Sheet1'!$A$22:$G$23","'Sheet1'!$A$6","'Sheet1'!$E$10","'Sheet1'!$A$1:$F$23","'Sheet1'!$B$10","'Sheet1'!$A$1:$G$22","'Sheet1'!$A$1:$G$51"}</definedName>
    <definedName name="나" localSheetId="14" hidden="1">{"'Sheet1'!$A$22:$G$23","'Sheet1'!$A$6","'Sheet1'!$E$10","'Sheet1'!$A$1:$F$23","'Sheet1'!$B$10","'Sheet1'!$A$1:$G$22","'Sheet1'!$A$1:$G$51"}</definedName>
    <definedName name="나" localSheetId="2" hidden="1">{"'Sheet1'!$A$22:$G$23","'Sheet1'!$A$6","'Sheet1'!$E$10","'Sheet1'!$A$1:$F$23","'Sheet1'!$B$10","'Sheet1'!$A$1:$G$22","'Sheet1'!$A$1:$G$51"}</definedName>
    <definedName name="나" hidden="1">{"'Sheet1'!$A$22:$G$23","'Sheet1'!$A$6","'Sheet1'!$E$10","'Sheet1'!$A$1:$F$23","'Sheet1'!$B$10","'Sheet1'!$A$1:$G$22","'Sheet1'!$A$1:$G$51"}</definedName>
    <definedName name="낙산1" localSheetId="15" hidden="1">{"'별표'!$N$220"}</definedName>
    <definedName name="낙산1" localSheetId="12" hidden="1">{"'별표'!$N$220"}</definedName>
    <definedName name="낙산1" localSheetId="13" hidden="1">{"'별표'!$N$220"}</definedName>
    <definedName name="낙산1" localSheetId="14" hidden="1">{"'별표'!$N$220"}</definedName>
    <definedName name="낙산1" localSheetId="2" hidden="1">{"'별표'!$N$220"}</definedName>
    <definedName name="낙산1" hidden="1">{"'별표'!$N$220"}</definedName>
    <definedName name="내역" localSheetId="2" hidden="1">{#N/A,#N/A,FALSE,"CCTV"}</definedName>
    <definedName name="내역" localSheetId="3" hidden="1">{#N/A,#N/A,FALSE,"CCTV"}</definedName>
    <definedName name="내역" hidden="1">{#N/A,#N/A,FALSE,"CCTV"}</definedName>
    <definedName name="내역산출근거" localSheetId="2" hidden="1">{#N/A,#N/A,TRUE,"1";#N/A,#N/A,TRUE,"2";#N/A,#N/A,TRUE,"3";#N/A,#N/A,TRUE,"4";#N/A,#N/A,TRUE,"5";#N/A,#N/A,TRUE,"6";#N/A,#N/A,TRUE,"7"}</definedName>
    <definedName name="내역산출근거" localSheetId="3" hidden="1">{#N/A,#N/A,TRUE,"1";#N/A,#N/A,TRUE,"2";#N/A,#N/A,TRUE,"3";#N/A,#N/A,TRUE,"4";#N/A,#N/A,TRUE,"5";#N/A,#N/A,TRUE,"6";#N/A,#N/A,TRUE,"7"}</definedName>
    <definedName name="내역산출근거" hidden="1">{#N/A,#N/A,TRUE,"1";#N/A,#N/A,TRUE,"2";#N/A,#N/A,TRUE,"3";#N/A,#N/A,TRUE,"4";#N/A,#N/A,TRUE,"5";#N/A,#N/A,TRUE,"6";#N/A,#N/A,TRUE,"7"}</definedName>
    <definedName name="내역서1" localSheetId="15" hidden="1">{"'단계별시설공사비'!$A$3:$K$51"}</definedName>
    <definedName name="내역서1" localSheetId="12" hidden="1">{"'단계별시설공사비'!$A$3:$K$51"}</definedName>
    <definedName name="내역서1" localSheetId="13" hidden="1">{"'단계별시설공사비'!$A$3:$K$51"}</definedName>
    <definedName name="내역서1" localSheetId="14" hidden="1">{"'단계별시설공사비'!$A$3:$K$51"}</definedName>
    <definedName name="내역서1" localSheetId="2" hidden="1">{"'단계별시설공사비'!$A$3:$K$51"}</definedName>
    <definedName name="내역서1" hidden="1">{"'단계별시설공사비'!$A$3:$K$51"}</definedName>
    <definedName name="내역서2" localSheetId="15" hidden="1">{"'단계별시설공사비'!$A$3:$K$51"}</definedName>
    <definedName name="내역서2" localSheetId="12" hidden="1">{"'단계별시설공사비'!$A$3:$K$51"}</definedName>
    <definedName name="내역서2" localSheetId="13" hidden="1">{"'단계별시설공사비'!$A$3:$K$51"}</definedName>
    <definedName name="내역서2" localSheetId="14" hidden="1">{"'단계별시설공사비'!$A$3:$K$51"}</definedName>
    <definedName name="내역서2" localSheetId="2" hidden="1">{"'단계별시설공사비'!$A$3:$K$51"}</definedName>
    <definedName name="내역서2" hidden="1">{"'단계별시설공사비'!$A$3:$K$51"}</definedName>
    <definedName name="노원문화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1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1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ㄷ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ㄷ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ㄷ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ㄷㄳ" localSheetId="2" hidden="1">{#N/A,#N/A,FALSE,"Sheet1"}</definedName>
    <definedName name="ㄷㄳ" localSheetId="3" hidden="1">{#N/A,#N/A,FALSE,"Sheet1"}</definedName>
    <definedName name="ㄷㄳ" hidden="1">{#N/A,#N/A,FALSE,"Sheet1"}</definedName>
    <definedName name="단ㄱ" localSheetId="2" hidden="1">{#N/A,#N/A,FALSE,"전력간선"}</definedName>
    <definedName name="단ㄱ" localSheetId="3" hidden="1">{#N/A,#N/A,FALSE,"전력간선"}</definedName>
    <definedName name="단ㄱ" hidden="1">{#N/A,#N/A,FALSE,"전력간선"}</definedName>
    <definedName name="대구공항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대구공항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대구공항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대구신당동" localSheetId="15" hidden="1">{"'별표'!$N$220"}</definedName>
    <definedName name="대구신당동" localSheetId="12" hidden="1">{"'별표'!$N$220"}</definedName>
    <definedName name="대구신당동" localSheetId="13" hidden="1">{"'별표'!$N$220"}</definedName>
    <definedName name="대구신당동" localSheetId="14" hidden="1">{"'별표'!$N$220"}</definedName>
    <definedName name="대구신당동" localSheetId="2" hidden="1">{"'별표'!$N$220"}</definedName>
    <definedName name="대구신당동" hidden="1">{"'별표'!$N$220"}</definedName>
    <definedName name="도면외주" hidden="1">#REF!</definedName>
    <definedName name="도면용역비" hidden="1">#REF!</definedName>
    <definedName name="동구연숩" localSheetId="2" hidden="1">{#N/A,#N/A,FALSE,"전력간선"}</definedName>
    <definedName name="동구연숩" localSheetId="3" hidden="1">{#N/A,#N/A,FALSE,"전력간선"}</definedName>
    <definedName name="동구연숩" hidden="1">{#N/A,#N/A,FALSE,"전력간선"}</definedName>
    <definedName name="동명공통가설관리비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동명공통가설관리비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동명공통가설관리비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동별" localSheetId="15" hidden="1">{"'Sheet1'!$A$4:$M$21","'Sheet1'!$J$17:$K$19"}</definedName>
    <definedName name="동별" localSheetId="12" hidden="1">{"'Sheet1'!$A$4:$M$21","'Sheet1'!$J$17:$K$19"}</definedName>
    <definedName name="동별" localSheetId="13" hidden="1">{"'Sheet1'!$A$4:$M$21","'Sheet1'!$J$17:$K$19"}</definedName>
    <definedName name="동별" localSheetId="14" hidden="1">{"'Sheet1'!$A$4:$M$21","'Sheet1'!$J$17:$K$19"}</definedName>
    <definedName name="동별" localSheetId="2" hidden="1">{"'Sheet1'!$A$4:$M$21","'Sheet1'!$J$17:$K$19"}</definedName>
    <definedName name="동별" hidden="1">{"'Sheet1'!$A$4:$M$21","'Sheet1'!$J$17:$K$19"}</definedName>
    <definedName name="동별내역" localSheetId="15" hidden="1">{"'Sheet1'!$A$4:$M$21","'Sheet1'!$J$17:$K$19"}</definedName>
    <definedName name="동별내역" localSheetId="12" hidden="1">{"'Sheet1'!$A$4:$M$21","'Sheet1'!$J$17:$K$19"}</definedName>
    <definedName name="동별내역" localSheetId="13" hidden="1">{"'Sheet1'!$A$4:$M$21","'Sheet1'!$J$17:$K$19"}</definedName>
    <definedName name="동별내역" localSheetId="14" hidden="1">{"'Sheet1'!$A$4:$M$21","'Sheet1'!$J$17:$K$19"}</definedName>
    <definedName name="동별내역" localSheetId="2" hidden="1">{"'Sheet1'!$A$4:$M$21","'Sheet1'!$J$17:$K$19"}</definedName>
    <definedName name="동별내역" hidden="1">{"'Sheet1'!$A$4:$M$21","'Sheet1'!$J$17:$K$19"}</definedName>
    <definedName name="ㄹㄹ" localSheetId="2" hidden="1">{#N/A,#N/A,FALSE,"CCTV"}</definedName>
    <definedName name="ㄹㄹ" localSheetId="3" hidden="1">{#N/A,#N/A,FALSE,"CCTV"}</definedName>
    <definedName name="ㄹㄹ" hidden="1">{#N/A,#N/A,FALSE,"CCTV"}</definedName>
    <definedName name="ㄹㄹㄹ" localSheetId="1" hidden="1">#REF!</definedName>
    <definedName name="ㄹㄹㄹ" localSheetId="7" hidden="1">#REF!</definedName>
    <definedName name="ㄹㄹㄹ" localSheetId="2" hidden="1">#REF!</definedName>
    <definedName name="ㄹㄹㄹ" localSheetId="4" hidden="1">#REF!</definedName>
    <definedName name="ㄹㄹㄹ" localSheetId="3" hidden="1">#REF!</definedName>
    <definedName name="ㄹㄹㄹ" hidden="1">#REF!</definedName>
    <definedName name="ㄹㅇㄴ" localSheetId="15" hidden="1">{"'Sheet1'!$L$16"}</definedName>
    <definedName name="ㄹㅇㄴ" localSheetId="12" hidden="1">{"'Sheet1'!$L$16"}</definedName>
    <definedName name="ㄹㅇㄴ" localSheetId="13" hidden="1">{"'Sheet1'!$L$16"}</definedName>
    <definedName name="ㄹㅇㄴ" localSheetId="14" hidden="1">{"'Sheet1'!$L$16"}</definedName>
    <definedName name="ㄹㅇㄴ" localSheetId="2" hidden="1">{"'Sheet1'!$L$16"}</definedName>
    <definedName name="ㄹㅇㄴ" hidden="1">{"'Sheet1'!$L$16"}</definedName>
    <definedName name="ㄹ호" localSheetId="1" hidden="1">#REF!</definedName>
    <definedName name="ㄹ호" localSheetId="7" hidden="1">#REF!</definedName>
    <definedName name="ㄹ호" localSheetId="2" hidden="1">#REF!</definedName>
    <definedName name="ㄹ호" localSheetId="4" hidden="1">#REF!</definedName>
    <definedName name="ㄹ호" localSheetId="3" hidden="1">#REF!</definedName>
    <definedName name="ㄹ호" hidden="1">#REF!</definedName>
    <definedName name="라" localSheetId="15" hidden="1">{"'Sheet1'!$A$22:$G$23","'Sheet1'!$A$6","'Sheet1'!$E$10","'Sheet1'!$A$1:$F$23","'Sheet1'!$B$10","'Sheet1'!$A$1:$G$22","'Sheet1'!$A$1:$G$51"}</definedName>
    <definedName name="라" localSheetId="12" hidden="1">{"'Sheet1'!$A$22:$G$23","'Sheet1'!$A$6","'Sheet1'!$E$10","'Sheet1'!$A$1:$F$23","'Sheet1'!$B$10","'Sheet1'!$A$1:$G$22","'Sheet1'!$A$1:$G$51"}</definedName>
    <definedName name="라" localSheetId="13" hidden="1">{"'Sheet1'!$A$22:$G$23","'Sheet1'!$A$6","'Sheet1'!$E$10","'Sheet1'!$A$1:$F$23","'Sheet1'!$B$10","'Sheet1'!$A$1:$G$22","'Sheet1'!$A$1:$G$51"}</definedName>
    <definedName name="라" localSheetId="14" hidden="1">{"'Sheet1'!$A$22:$G$23","'Sheet1'!$A$6","'Sheet1'!$E$10","'Sheet1'!$A$1:$F$23","'Sheet1'!$B$10","'Sheet1'!$A$1:$G$22","'Sheet1'!$A$1:$G$51"}</definedName>
    <definedName name="라" localSheetId="2" hidden="1">{"'Sheet1'!$A$22:$G$23","'Sheet1'!$A$6","'Sheet1'!$E$10","'Sheet1'!$A$1:$F$23","'Sheet1'!$B$10","'Sheet1'!$A$1:$G$22","'Sheet1'!$A$1:$G$51"}</definedName>
    <definedName name="라" hidden="1">{"'Sheet1'!$A$22:$G$23","'Sheet1'!$A$6","'Sheet1'!$E$10","'Sheet1'!$A$1:$F$23","'Sheet1'!$B$10","'Sheet1'!$A$1:$G$22","'Sheet1'!$A$1:$G$51"}</definedName>
    <definedName name="래그" localSheetId="2" hidden="1">{#N/A,#N/A,FALSE,"CCTV"}</definedName>
    <definedName name="래그" localSheetId="3" hidden="1">{#N/A,#N/A,FALSE,"CCTV"}</definedName>
    <definedName name="래그" hidden="1">{#N/A,#N/A,FALSE,"CCTV"}</definedName>
    <definedName name="려ㅛㄹ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려ㅛㄹ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려ㅛㄹ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ㅁ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ㅁ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ㅁ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ㅁㄴ" localSheetId="1" hidden="1">#REF!</definedName>
    <definedName name="ㅁㄴ" localSheetId="7" hidden="1">#REF!</definedName>
    <definedName name="ㅁㄴ" localSheetId="2" hidden="1">#REF!</definedName>
    <definedName name="ㅁㄴ" localSheetId="4" hidden="1">#REF!</definedName>
    <definedName name="ㅁㄴ" localSheetId="3" hidden="1">#REF!</definedName>
    <definedName name="ㅁㄴ" hidden="1">#REF!</definedName>
    <definedName name="ㅁㄴㄹ" localSheetId="2" hidden="1">{#N/A,#N/A,FALSE,"전력간선"}</definedName>
    <definedName name="ㅁㄴㄹ" localSheetId="3" hidden="1">{#N/A,#N/A,FALSE,"전력간선"}</definedName>
    <definedName name="ㅁㄴㄹ" hidden="1">{#N/A,#N/A,FALSE,"전력간선"}</definedName>
    <definedName name="ㅁㄻ" localSheetId="2" hidden="1">{#N/A,#N/A,FALSE,"Sheet1"}</definedName>
    <definedName name="ㅁㄻ" localSheetId="3" hidden="1">{#N/A,#N/A,FALSE,"Sheet1"}</definedName>
    <definedName name="ㅁㄻ" hidden="1">{#N/A,#N/A,FALSE,"Sheet1"}</definedName>
    <definedName name="ㅁㅁㅁ" localSheetId="1" hidden="1">#REF!</definedName>
    <definedName name="ㅁㅁㅁ" localSheetId="7" hidden="1">#REF!</definedName>
    <definedName name="ㅁㅁㅁ" localSheetId="2" hidden="1">#REF!</definedName>
    <definedName name="ㅁㅁㅁ" localSheetId="4" hidden="1">#REF!</definedName>
    <definedName name="ㅁㅁㅁ" localSheetId="3" hidden="1">#REF!</definedName>
    <definedName name="ㅁㅁㅁ" hidden="1">#REF!</definedName>
    <definedName name="ㅁㅁㅁㅁㅁㅁ" localSheetId="1" hidden="1">#REF!</definedName>
    <definedName name="ㅁㅁㅁㅁㅁㅁ" localSheetId="7" hidden="1">#REF!</definedName>
    <definedName name="ㅁㅁㅁㅁㅁㅁ" localSheetId="2" hidden="1">#REF!</definedName>
    <definedName name="ㅁㅁㅁㅁㅁㅁ" localSheetId="4" hidden="1">#REF!</definedName>
    <definedName name="ㅁㅁㅁㅁㅁㅁ" localSheetId="3" hidden="1">#REF!</definedName>
    <definedName name="ㅁㅁㅁㅁㅁㅁ" hidden="1">#REF!</definedName>
    <definedName name="ㅁㅎㅁ" localSheetId="2" hidden="1">{#N/A,#N/A,FALSE,"Sheet1"}</definedName>
    <definedName name="ㅁㅎㅁ" localSheetId="3" hidden="1">{#N/A,#N/A,FALSE,"Sheet1"}</definedName>
    <definedName name="ㅁㅎㅁ" hidden="1">{#N/A,#N/A,FALSE,"Sheet1"}</definedName>
    <definedName name="몰라" hidden="1">0</definedName>
    <definedName name="ㅂㅂ" localSheetId="2" hidden="1">{#N/A,#N/A,FALSE,"표지"}</definedName>
    <definedName name="ㅂㅂ" localSheetId="3" hidden="1">{#N/A,#N/A,FALSE,"표지"}</definedName>
    <definedName name="ㅂㅂ" hidden="1">{#N/A,#N/A,FALSE,"표지"}</definedName>
    <definedName name="ㅂㅂㅂㅂㅂ" localSheetId="15" hidden="1">{"'별표'!$N$220"}</definedName>
    <definedName name="ㅂㅂㅂㅂㅂ" localSheetId="12" hidden="1">{"'별표'!$N$220"}</definedName>
    <definedName name="ㅂㅂㅂㅂㅂ" localSheetId="13" hidden="1">{"'별표'!$N$220"}</definedName>
    <definedName name="ㅂㅂㅂㅂㅂ" localSheetId="14" hidden="1">{"'별표'!$N$220"}</definedName>
    <definedName name="ㅂㅂㅂㅂㅂ" localSheetId="2" hidden="1">{"'별표'!$N$220"}</definedName>
    <definedName name="ㅂㅂㅂㅂㅂ" localSheetId="3" hidden="1">{"'별표'!$N$220"}</definedName>
    <definedName name="ㅂㅂㅂㅂㅂ" hidden="1">{"'별표'!$N$220"}</definedName>
    <definedName name="ㅂㅈ" localSheetId="2" hidden="1">{#N/A,#N/A,TRUE,"1";#N/A,#N/A,TRUE,"2";#N/A,#N/A,TRUE,"3";#N/A,#N/A,TRUE,"4";#N/A,#N/A,TRUE,"5";#N/A,#N/A,TRUE,"6";#N/A,#N/A,TRUE,"7"}</definedName>
    <definedName name="ㅂㅈ" localSheetId="3" hidden="1">{#N/A,#N/A,TRUE,"1";#N/A,#N/A,TRUE,"2";#N/A,#N/A,TRUE,"3";#N/A,#N/A,TRUE,"4";#N/A,#N/A,TRUE,"5";#N/A,#N/A,TRUE,"6";#N/A,#N/A,TRUE,"7"}</definedName>
    <definedName name="ㅂㅈ" hidden="1">{#N/A,#N/A,TRUE,"1";#N/A,#N/A,TRUE,"2";#N/A,#N/A,TRUE,"3";#N/A,#N/A,TRUE,"4";#N/A,#N/A,TRUE,"5";#N/A,#N/A,TRUE,"6";#N/A,#N/A,TRUE,"7"}</definedName>
    <definedName name="바붕" localSheetId="2" hidden="1">{#N/A,#N/A,FALSE,"전력간선"}</definedName>
    <definedName name="바붕" localSheetId="3" hidden="1">{#N/A,#N/A,FALSE,"전력간선"}</definedName>
    <definedName name="바붕" hidden="1">{#N/A,#N/A,FALSE,"전력간선"}</definedName>
    <definedName name="배기덕트공사" localSheetId="2" hidden="1">{#N/A,#N/A,FALSE,"CCTV"}</definedName>
    <definedName name="배기덕트공사" localSheetId="3" hidden="1">{#N/A,#N/A,FALSE,"CCTV"}</definedName>
    <definedName name="배기덕트공사" hidden="1">{#N/A,#N/A,FALSE,"CCTV"}</definedName>
    <definedName name="보오링그라우팅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보오링그라우팅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보오링그라우팅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부대원본" localSheetId="2" hidden="1">{#N/A,#N/A,FALSE,"토공2"}</definedName>
    <definedName name="부대원본" localSheetId="3" hidden="1">{#N/A,#N/A,FALSE,"토공2"}</definedName>
    <definedName name="부대원본" hidden="1">{#N/A,#N/A,FALSE,"토공2"}</definedName>
    <definedName name="부천상동조경" localSheetId="2" hidden="1">{#N/A,#N/A,FALSE,"표지"}</definedName>
    <definedName name="부천상동조경" localSheetId="3" hidden="1">{#N/A,#N/A,FALSE,"표지"}</definedName>
    <definedName name="부천상동조경" hidden="1">{#N/A,#N/A,FALSE,"표지"}</definedName>
    <definedName name="비교" hidden="1">255</definedName>
    <definedName name="비교표1" hidden="1">255</definedName>
    <definedName name="ㅅㄷ" localSheetId="15" hidden="1">{"'Sheet1'!$L$16"}</definedName>
    <definedName name="ㅅㄷ" localSheetId="12" hidden="1">{"'Sheet1'!$L$16"}</definedName>
    <definedName name="ㅅㄷ" localSheetId="13" hidden="1">{"'Sheet1'!$L$16"}</definedName>
    <definedName name="ㅅㄷ" localSheetId="14" hidden="1">{"'Sheet1'!$L$16"}</definedName>
    <definedName name="ㅅㄷ" localSheetId="2" hidden="1">{"'Sheet1'!$L$16"}</definedName>
    <definedName name="ㅅㄷ" hidden="1">{"'Sheet1'!$L$16"}</definedName>
    <definedName name="사" localSheetId="1" hidden="1">#REF!</definedName>
    <definedName name="사" localSheetId="7" hidden="1">#REF!</definedName>
    <definedName name="사" localSheetId="2" hidden="1">#REF!</definedName>
    <definedName name="사" localSheetId="4" hidden="1">#REF!</definedName>
    <definedName name="사" localSheetId="3" hidden="1">#REF!</definedName>
    <definedName name="사" hidden="1">#REF!</definedName>
    <definedName name="샘풀카피" localSheetId="2" hidden="1">{#N/A,#N/A,FALSE,"CCTV"}</definedName>
    <definedName name="샘풀카피" localSheetId="3" hidden="1">{#N/A,#N/A,FALSE,"CCTV"}</definedName>
    <definedName name="샘풀카피" hidden="1">{#N/A,#N/A,FALSE,"CCTV"}</definedName>
    <definedName name="샘플카피2" localSheetId="2" hidden="1">{#N/A,#N/A,FALSE,"CCTV"}</definedName>
    <definedName name="샘플카피2" localSheetId="3" hidden="1">{#N/A,#N/A,FALSE,"CCTV"}</definedName>
    <definedName name="샘플카피2" hidden="1">{#N/A,#N/A,FALSE,"CCTV"}</definedName>
    <definedName name="샘플카피3" localSheetId="2" hidden="1">{#N/A,#N/A,FALSE,"CCTV"}</definedName>
    <definedName name="샘플카피3" localSheetId="3" hidden="1">{#N/A,#N/A,FALSE,"CCTV"}</definedName>
    <definedName name="샘플카피3" hidden="1">{#N/A,#N/A,FALSE,"CCTV"}</definedName>
    <definedName name="석재받은의뢰업체" hidden="1">255</definedName>
    <definedName name="설계내역서" localSheetId="15" hidden="1">{"'별표'!$N$220"}</definedName>
    <definedName name="설계내역서" localSheetId="12" hidden="1">{"'별표'!$N$220"}</definedName>
    <definedName name="설계내역서" localSheetId="13" hidden="1">{"'별표'!$N$220"}</definedName>
    <definedName name="설계내역서" localSheetId="14" hidden="1">{"'별표'!$N$220"}</definedName>
    <definedName name="설계내역서" localSheetId="2" hidden="1">{"'별표'!$N$220"}</definedName>
    <definedName name="설계내역서" hidden="1">{"'별표'!$N$220"}</definedName>
    <definedName name="설서" localSheetId="15" hidden="1">{"'별표'!$N$220"}</definedName>
    <definedName name="설서" localSheetId="12" hidden="1">{"'별표'!$N$220"}</definedName>
    <definedName name="설서" localSheetId="13" hidden="1">{"'별표'!$N$220"}</definedName>
    <definedName name="설서" localSheetId="14" hidden="1">{"'별표'!$N$220"}</definedName>
    <definedName name="설서" localSheetId="2" hidden="1">{"'별표'!$N$220"}</definedName>
    <definedName name="설서" hidden="1">{"'별표'!$N$220"}</definedName>
    <definedName name="수" localSheetId="1" hidden="1">#REF!</definedName>
    <definedName name="수" localSheetId="7" hidden="1">#REF!</definedName>
    <definedName name="수" localSheetId="2" hidden="1">#REF!</definedName>
    <definedName name="수" localSheetId="4" hidden="1">#REF!</definedName>
    <definedName name="수" localSheetId="3" hidden="1">#REF!</definedName>
    <definedName name="수" hidden="1">#REF!</definedName>
    <definedName name="수량산출근거" localSheetId="2" hidden="1">{#N/A,#N/A,FALSE,"표지"}</definedName>
    <definedName name="수량산출근거" localSheetId="3" hidden="1">{#N/A,#N/A,FALSE,"표지"}</definedName>
    <definedName name="수량산출근거" hidden="1">{#N/A,#N/A,FALSE,"표지"}</definedName>
    <definedName name="시중단가" localSheetId="15" hidden="1">{"'단계별시설공사비'!$A$3:$K$51"}</definedName>
    <definedName name="시중단가" localSheetId="12" hidden="1">{"'단계별시설공사비'!$A$3:$K$51"}</definedName>
    <definedName name="시중단가" localSheetId="13" hidden="1">{"'단계별시설공사비'!$A$3:$K$51"}</definedName>
    <definedName name="시중단가" localSheetId="14" hidden="1">{"'단계별시설공사비'!$A$3:$K$51"}</definedName>
    <definedName name="시중단가" localSheetId="2" hidden="1">{"'단계별시설공사비'!$A$3:$K$51"}</definedName>
    <definedName name="시중단가" hidden="1">{"'단계별시설공사비'!$A$3:$K$51"}</definedName>
    <definedName name="실" localSheetId="15" hidden="1">{"'단계별시설공사비'!$A$3:$K$51"}</definedName>
    <definedName name="실" localSheetId="12" hidden="1">{"'단계별시설공사비'!$A$3:$K$51"}</definedName>
    <definedName name="실" localSheetId="13" hidden="1">{"'단계별시설공사비'!$A$3:$K$51"}</definedName>
    <definedName name="실" localSheetId="14" hidden="1">{"'단계별시설공사비'!$A$3:$K$51"}</definedName>
    <definedName name="실" localSheetId="2" hidden="1">{"'단계별시설공사비'!$A$3:$K$51"}</definedName>
    <definedName name="실" hidden="1">{"'단계별시설공사비'!$A$3:$K$51"}</definedName>
    <definedName name="실행4안" localSheetId="15" hidden="1">{"'단계별시설공사비'!$A$3:$K$51"}</definedName>
    <definedName name="실행4안" localSheetId="12" hidden="1">{"'단계별시설공사비'!$A$3:$K$51"}</definedName>
    <definedName name="실행4안" localSheetId="13" hidden="1">{"'단계별시설공사비'!$A$3:$K$51"}</definedName>
    <definedName name="실행4안" localSheetId="14" hidden="1">{"'단계별시설공사비'!$A$3:$K$51"}</definedName>
    <definedName name="실행4안" localSheetId="2" hidden="1">{"'단계별시설공사비'!$A$3:$K$51"}</definedName>
    <definedName name="실행4안" hidden="1">{"'단계별시설공사비'!$A$3:$K$51"}</definedName>
    <definedName name="실행갑지" localSheetId="15" hidden="1">{"'단계별시설공사비'!$A$3:$K$51"}</definedName>
    <definedName name="실행갑지" localSheetId="12" hidden="1">{"'단계별시설공사비'!$A$3:$K$51"}</definedName>
    <definedName name="실행갑지" localSheetId="13" hidden="1">{"'단계별시설공사비'!$A$3:$K$51"}</definedName>
    <definedName name="실행갑지" localSheetId="14" hidden="1">{"'단계별시설공사비'!$A$3:$K$51"}</definedName>
    <definedName name="실행갑지" localSheetId="2" hidden="1">{"'단계별시설공사비'!$A$3:$K$51"}</definedName>
    <definedName name="실행갑지" hidden="1">{"'단계별시설공사비'!$A$3:$K$51"}</definedName>
    <definedName name="실행갑지2안" localSheetId="15" hidden="1">{"'단계별시설공사비'!$A$3:$K$51"}</definedName>
    <definedName name="실행갑지2안" localSheetId="12" hidden="1">{"'단계별시설공사비'!$A$3:$K$51"}</definedName>
    <definedName name="실행갑지2안" localSheetId="13" hidden="1">{"'단계별시설공사비'!$A$3:$K$51"}</definedName>
    <definedName name="실행갑지2안" localSheetId="14" hidden="1">{"'단계별시설공사비'!$A$3:$K$51"}</definedName>
    <definedName name="실행갑지2안" localSheetId="2" hidden="1">{"'단계별시설공사비'!$A$3:$K$51"}</definedName>
    <definedName name="실행갑지2안" hidden="1">{"'단계별시설공사비'!$A$3:$K$51"}</definedName>
    <definedName name="실행예산" localSheetId="15" hidden="1">{"'단계별시설공사비'!$A$3:$K$51"}</definedName>
    <definedName name="실행예산" localSheetId="12" hidden="1">{"'단계별시설공사비'!$A$3:$K$51"}</definedName>
    <definedName name="실행예산" localSheetId="13" hidden="1">{"'단계별시설공사비'!$A$3:$K$51"}</definedName>
    <definedName name="실행예산" localSheetId="14" hidden="1">{"'단계별시설공사비'!$A$3:$K$51"}</definedName>
    <definedName name="실행예산" localSheetId="2" hidden="1">{"'단계별시설공사비'!$A$3:$K$51"}</definedName>
    <definedName name="실행예산" hidden="1">{"'단계별시설공사비'!$A$3:$K$51"}</definedName>
    <definedName name="실행예산검토3안" localSheetId="15" hidden="1">{"'단계별시설공사비'!$A$3:$K$51"}</definedName>
    <definedName name="실행예산검토3안" localSheetId="12" hidden="1">{"'단계별시설공사비'!$A$3:$K$51"}</definedName>
    <definedName name="실행예산검토3안" localSheetId="13" hidden="1">{"'단계별시설공사비'!$A$3:$K$51"}</definedName>
    <definedName name="실행예산검토3안" localSheetId="14" hidden="1">{"'단계별시설공사비'!$A$3:$K$51"}</definedName>
    <definedName name="실행예산검토3안" localSheetId="2" hidden="1">{"'단계별시설공사비'!$A$3:$K$51"}</definedName>
    <definedName name="실행예산검토3안" hidden="1">{"'단계별시설공사비'!$A$3:$K$51"}</definedName>
    <definedName name="ㅇㄴㄹ" localSheetId="2" hidden="1">{#N/A,#N/A,FALSE,"Sheet1"}</definedName>
    <definedName name="ㅇㄴㄹ" localSheetId="3" hidden="1">{#N/A,#N/A,FALSE,"Sheet1"}</definedName>
    <definedName name="ㅇㄴㄹ" hidden="1">{#N/A,#N/A,FALSE,"Sheet1"}</definedName>
    <definedName name="ㅇㄴㄿ" localSheetId="2" hidden="1">{#N/A,#N/A,FALSE,"CCTV"}</definedName>
    <definedName name="ㅇㄴㄿ" localSheetId="3" hidden="1">{#N/A,#N/A,FALSE,"CCTV"}</definedName>
    <definedName name="ㅇㄴㄿ" hidden="1">{#N/A,#N/A,FALSE,"CCTV"}</definedName>
    <definedName name="ㅇㄹ" localSheetId="1" hidden="1">#REF!</definedName>
    <definedName name="ㅇㄹ" localSheetId="7" hidden="1">#REF!</definedName>
    <definedName name="ㅇㄹ" localSheetId="2" hidden="1">#REF!</definedName>
    <definedName name="ㅇㄹ" localSheetId="4" hidden="1">#REF!</definedName>
    <definedName name="ㅇㄹ" localSheetId="3" hidden="1">#REF!</definedName>
    <definedName name="ㅇㄹ" hidden="1">#REF!</definedName>
    <definedName name="ㅇㄹㄴㄹ" localSheetId="2" hidden="1">{#N/A,#N/A,FALSE,"CCTV"}</definedName>
    <definedName name="ㅇㄹㄴㄹ" localSheetId="3" hidden="1">{#N/A,#N/A,FALSE,"CCTV"}</definedName>
    <definedName name="ㅇㄹㄴㄹ" hidden="1">{#N/A,#N/A,FALSE,"CCTV"}</definedName>
    <definedName name="ㅇㄹㄹ" localSheetId="1" hidden="1">#REF!</definedName>
    <definedName name="ㅇㄹㄹ" localSheetId="7" hidden="1">#REF!</definedName>
    <definedName name="ㅇㄹㄹ" localSheetId="2" hidden="1">#REF!</definedName>
    <definedName name="ㅇㄹㄹ" localSheetId="4" hidden="1">#REF!</definedName>
    <definedName name="ㅇㄹㄹ" localSheetId="3" hidden="1">#REF!</definedName>
    <definedName name="ㅇㄹㄹ" hidden="1">#REF!</definedName>
    <definedName name="아니" localSheetId="15" hidden="1">{"'Sheet1'!$A$4:$M$21","'Sheet1'!$J$17:$K$19"}</definedName>
    <definedName name="아니" localSheetId="12" hidden="1">{"'Sheet1'!$A$4:$M$21","'Sheet1'!$J$17:$K$19"}</definedName>
    <definedName name="아니" localSheetId="13" hidden="1">{"'Sheet1'!$A$4:$M$21","'Sheet1'!$J$17:$K$19"}</definedName>
    <definedName name="아니" localSheetId="14" hidden="1">{"'Sheet1'!$A$4:$M$21","'Sheet1'!$J$17:$K$19"}</definedName>
    <definedName name="아니" localSheetId="2" hidden="1">{"'Sheet1'!$A$4:$M$21","'Sheet1'!$J$17:$K$19"}</definedName>
    <definedName name="아니" hidden="1">{"'Sheet1'!$A$4:$M$21","'Sheet1'!$J$17:$K$19"}</definedName>
    <definedName name="아싸" localSheetId="2" hidden="1">{#N/A,#N/A,FALSE,"CCTV"}</definedName>
    <definedName name="아싸" localSheetId="3" hidden="1">{#N/A,#N/A,FALSE,"CCTV"}</definedName>
    <definedName name="아싸" hidden="1">{#N/A,#N/A,FALSE,"CCTV"}</definedName>
    <definedName name="아안녕" localSheetId="15" hidden="1">{"'별표'!$N$220"}</definedName>
    <definedName name="아안녕" localSheetId="12" hidden="1">{"'별표'!$N$220"}</definedName>
    <definedName name="아안녕" localSheetId="13" hidden="1">{"'별표'!$N$220"}</definedName>
    <definedName name="아안녕" localSheetId="14" hidden="1">{"'별표'!$N$220"}</definedName>
    <definedName name="아안녕" localSheetId="2" hidden="1">{"'별표'!$N$220"}</definedName>
    <definedName name="아안녕" hidden="1">{"'별표'!$N$220"}</definedName>
    <definedName name="아파트" localSheetId="15" hidden="1">{"'Sheet1'!$A$4:$M$21","'Sheet1'!$J$17:$K$19"}</definedName>
    <definedName name="아파트" localSheetId="12" hidden="1">{"'Sheet1'!$A$4:$M$21","'Sheet1'!$J$17:$K$19"}</definedName>
    <definedName name="아파트" localSheetId="13" hidden="1">{"'Sheet1'!$A$4:$M$21","'Sheet1'!$J$17:$K$19"}</definedName>
    <definedName name="아파트" localSheetId="14" hidden="1">{"'Sheet1'!$A$4:$M$21","'Sheet1'!$J$17:$K$19"}</definedName>
    <definedName name="아파트" localSheetId="2" hidden="1">{"'Sheet1'!$A$4:$M$21","'Sheet1'!$J$17:$K$19"}</definedName>
    <definedName name="아파트" hidden="1">{"'Sheet1'!$A$4:$M$21","'Sheet1'!$J$17:$K$19"}</definedName>
    <definedName name="안녕" localSheetId="15" hidden="1">{"'별표'!$N$220"}</definedName>
    <definedName name="안녕" localSheetId="12" hidden="1">{"'별표'!$N$220"}</definedName>
    <definedName name="안녕" localSheetId="13" hidden="1">{"'별표'!$N$220"}</definedName>
    <definedName name="안녕" localSheetId="14" hidden="1">{"'별표'!$N$220"}</definedName>
    <definedName name="안녕" localSheetId="2" hidden="1">{"'별표'!$N$220"}</definedName>
    <definedName name="안녕" hidden="1">{"'별표'!$N$220"}</definedName>
    <definedName name="억이상" localSheetId="2" hidden="1">{#N/A,#N/A,FALSE,"2~8번"}</definedName>
    <definedName name="억이상" localSheetId="3" hidden="1">{#N/A,#N/A,FALSE,"2~8번"}</definedName>
    <definedName name="억이상" hidden="1">{#N/A,#N/A,FALSE,"2~8번"}</definedName>
    <definedName name="업체" localSheetId="1" hidden="1">#REF!</definedName>
    <definedName name="업체" localSheetId="7" hidden="1">#REF!</definedName>
    <definedName name="업체" localSheetId="2" hidden="1">#REF!</definedName>
    <definedName name="업체" localSheetId="4" hidden="1">#REF!</definedName>
    <definedName name="업체" localSheetId="3" hidden="1">#REF!</definedName>
    <definedName name="업체" hidden="1">#REF!</definedName>
    <definedName name="여주" hidden="1">0</definedName>
    <definedName name="우후" localSheetId="15" hidden="1">{"'별표'!$N$220"}</definedName>
    <definedName name="우후" localSheetId="12" hidden="1">{"'별표'!$N$220"}</definedName>
    <definedName name="우후" localSheetId="13" hidden="1">{"'별표'!$N$220"}</definedName>
    <definedName name="우후" localSheetId="14" hidden="1">{"'별표'!$N$220"}</definedName>
    <definedName name="우후" localSheetId="2" hidden="1">{"'별표'!$N$220"}</definedName>
    <definedName name="우후" localSheetId="3" hidden="1">{"'별표'!$N$220"}</definedName>
    <definedName name="우후" hidden="1">{"'별표'!$N$220"}</definedName>
    <definedName name="원가" localSheetId="2" hidden="1">{#N/A,#N/A,FALSE,"운반시간"}</definedName>
    <definedName name="원가" localSheetId="3" hidden="1">{#N/A,#N/A,FALSE,"운반시간"}</definedName>
    <definedName name="원가" hidden="1">{#N/A,#N/A,FALSE,"운반시간"}</definedName>
    <definedName name="의" localSheetId="2" hidden="1">{#N/A,#N/A,FALSE,"운반시간"}</definedName>
    <definedName name="의" localSheetId="3" hidden="1">{#N/A,#N/A,FALSE,"운반시간"}</definedName>
    <definedName name="의" hidden="1">{#N/A,#N/A,FALSE,"운반시간"}</definedName>
    <definedName name="이름모름" localSheetId="15" hidden="1">{"'별표'!$N$220"}</definedName>
    <definedName name="이름모름" localSheetId="12" hidden="1">{"'별표'!$N$220"}</definedName>
    <definedName name="이름모름" localSheetId="13" hidden="1">{"'별표'!$N$220"}</definedName>
    <definedName name="이름모름" localSheetId="14" hidden="1">{"'별표'!$N$220"}</definedName>
    <definedName name="이름모름" localSheetId="2" hidden="1">{"'별표'!$N$220"}</definedName>
    <definedName name="이름모름" hidden="1">{"'별표'!$N$220"}</definedName>
    <definedName name="이릉" localSheetId="1" hidden="1">#REF!</definedName>
    <definedName name="이릉" localSheetId="7" hidden="1">#REF!</definedName>
    <definedName name="이릉" localSheetId="2" hidden="1">#REF!</definedName>
    <definedName name="이릉" localSheetId="4" hidden="1">#REF!</definedName>
    <definedName name="이릉" localSheetId="3" hidden="1">#REF!</definedName>
    <definedName name="이릉" hidden="1">#REF!</definedName>
    <definedName name="이천순복음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이천순복음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이천순복음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이흥주" localSheetId="15" hidden="1">{"'단계별시설공사비'!$A$3:$K$51"}</definedName>
    <definedName name="이흥주" localSheetId="12" hidden="1">{"'단계별시설공사비'!$A$3:$K$51"}</definedName>
    <definedName name="이흥주" localSheetId="13" hidden="1">{"'단계별시설공사비'!$A$3:$K$51"}</definedName>
    <definedName name="이흥주" localSheetId="14" hidden="1">{"'단계별시설공사비'!$A$3:$K$51"}</definedName>
    <definedName name="이흥주" localSheetId="2" hidden="1">{"'단계별시설공사비'!$A$3:$K$51"}</definedName>
    <definedName name="이흥주" hidden="1">{"'단계별시설공사비'!$A$3:$K$51"}</definedName>
    <definedName name="인천지검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인천지검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인천지검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ㅈ자" localSheetId="2" hidden="1">{#N/A,#N/A,FALSE,"CCTV"}</definedName>
    <definedName name="ㅈ자" localSheetId="3" hidden="1">{#N/A,#N/A,FALSE,"CCTV"}</definedName>
    <definedName name="ㅈ자" hidden="1">{#N/A,#N/A,FALSE,"CCTV"}</definedName>
    <definedName name="자" localSheetId="15" hidden="1">{"'Sheet1'!$A$4:$M$21","'Sheet1'!$J$17:$K$19"}</definedName>
    <definedName name="자" localSheetId="12" hidden="1">{"'Sheet1'!$A$4:$M$21","'Sheet1'!$J$17:$K$19"}</definedName>
    <definedName name="자" localSheetId="13" hidden="1">{"'Sheet1'!$A$4:$M$21","'Sheet1'!$J$17:$K$19"}</definedName>
    <definedName name="자" localSheetId="14" hidden="1">{"'Sheet1'!$A$4:$M$21","'Sheet1'!$J$17:$K$19"}</definedName>
    <definedName name="자" localSheetId="2" hidden="1">{"'Sheet1'!$A$4:$M$21","'Sheet1'!$J$17:$K$19"}</definedName>
    <definedName name="자" hidden="1">{"'Sheet1'!$A$4:$M$21","'Sheet1'!$J$17:$K$19"}</definedName>
    <definedName name="자재단가근거" localSheetId="1" hidden="1">#REF!</definedName>
    <definedName name="자재단가근거" localSheetId="7" hidden="1">#REF!</definedName>
    <definedName name="자재단가근거" localSheetId="2" hidden="1">#REF!</definedName>
    <definedName name="자재단가근거" localSheetId="4" hidden="1">#REF!</definedName>
    <definedName name="자재단가근거" localSheetId="3" hidden="1">#REF!</definedName>
    <definedName name="자재단가근거" hidden="1">#REF!</definedName>
    <definedName name="장" localSheetId="2" hidden="1">{#N/A,#N/A,FALSE,"CCTV"}</definedName>
    <definedName name="장" localSheetId="3" hidden="1">{#N/A,#N/A,FALSE,"CCTV"}</definedName>
    <definedName name="장" hidden="1">{#N/A,#N/A,FALSE,"CCTV"}</definedName>
    <definedName name="전계장금액" hidden="1">#REF!</definedName>
    <definedName name="전기" localSheetId="15" hidden="1">{"'Sheet1'!$A$1:$E$59"}</definedName>
    <definedName name="전기" localSheetId="12" hidden="1">{"'Sheet1'!$A$1:$E$59"}</definedName>
    <definedName name="전기" localSheetId="13" hidden="1">{"'Sheet1'!$A$1:$E$59"}</definedName>
    <definedName name="전기" localSheetId="14" hidden="1">{"'Sheet1'!$A$1:$E$59"}</definedName>
    <definedName name="전기" localSheetId="2" hidden="1">{"'Sheet1'!$A$1:$E$59"}</definedName>
    <definedName name="전기" hidden="1">{"'Sheet1'!$A$1:$E$59"}</definedName>
    <definedName name="전기산출" localSheetId="1" hidden="1">#REF!</definedName>
    <definedName name="전기산출" localSheetId="7" hidden="1">#REF!</definedName>
    <definedName name="전기산출" localSheetId="2" hidden="1">#REF!</definedName>
    <definedName name="전기산출" localSheetId="4" hidden="1">#REF!</definedName>
    <definedName name="전기산출" localSheetId="3" hidden="1">#REF!</definedName>
    <definedName name="전기산출" hidden="1">#REF!</definedName>
    <definedName name="전기산출내역" localSheetId="1" hidden="1">#REF!</definedName>
    <definedName name="전기산출내역" localSheetId="7" hidden="1">#REF!</definedName>
    <definedName name="전기산출내역" localSheetId="2" hidden="1">#REF!</definedName>
    <definedName name="전기산출내역" localSheetId="4" hidden="1">#REF!</definedName>
    <definedName name="전기산출내역" localSheetId="3" hidden="1">#REF!</definedName>
    <definedName name="전기산출내역" hidden="1">#REF!</definedName>
    <definedName name="조경공사" localSheetId="2" hidden="1">{#N/A,#N/A,FALSE,"표지"}</definedName>
    <definedName name="조경공사" localSheetId="3" hidden="1">{#N/A,#N/A,FALSE,"표지"}</definedName>
    <definedName name="조경공사" hidden="1">{#N/A,#N/A,FALSE,"표지"}</definedName>
    <definedName name="조경사본" localSheetId="2" hidden="1">{#N/A,#N/A,FALSE,"표지"}</definedName>
    <definedName name="조경사본" localSheetId="3" hidden="1">{#N/A,#N/A,FALSE,"표지"}</definedName>
    <definedName name="조경사본" hidden="1">{#N/A,#N/A,FALSE,"표지"}</definedName>
    <definedName name="조직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조직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조직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종합청사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종합청사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종합청사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주차장" localSheetId="2" hidden="1">{#N/A,#N/A,FALSE,"표지"}</definedName>
    <definedName name="주차장" localSheetId="3" hidden="1">{#N/A,#N/A,FALSE,"표지"}</definedName>
    <definedName name="주차장" hidden="1">{#N/A,#N/A,FALSE,"표지"}</definedName>
    <definedName name="철근량" localSheetId="2" hidden="1">{#N/A,#N/A,FALSE,"전력간선"}</definedName>
    <definedName name="철근량" localSheetId="3" hidden="1">{#N/A,#N/A,FALSE,"전력간선"}</definedName>
    <definedName name="철근량" hidden="1">{#N/A,#N/A,FALSE,"전력간선"}</definedName>
    <definedName name="철근수정본" localSheetId="15" hidden="1">{"'Sheet1'!$A$4:$M$21","'Sheet1'!$J$17:$K$19"}</definedName>
    <definedName name="철근수정본" localSheetId="12" hidden="1">{"'Sheet1'!$A$4:$M$21","'Sheet1'!$J$17:$K$19"}</definedName>
    <definedName name="철근수정본" localSheetId="13" hidden="1">{"'Sheet1'!$A$4:$M$21","'Sheet1'!$J$17:$K$19"}</definedName>
    <definedName name="철근수정본" localSheetId="14" hidden="1">{"'Sheet1'!$A$4:$M$21","'Sheet1'!$J$17:$K$19"}</definedName>
    <definedName name="철근수정본" localSheetId="2" hidden="1">{"'Sheet1'!$A$4:$M$21","'Sheet1'!$J$17:$K$19"}</definedName>
    <definedName name="철근수정본" hidden="1">{"'Sheet1'!$A$4:$M$21","'Sheet1'!$J$17:$K$19"}</definedName>
    <definedName name="총공사비2" localSheetId="2" hidden="1">{#N/A,#N/A,FALSE,"전력간선"}</definedName>
    <definedName name="총공사비2" localSheetId="3" hidden="1">{#N/A,#N/A,FALSE,"전력간선"}</definedName>
    <definedName name="총공사비2" hidden="1">{#N/A,#N/A,FALSE,"전력간선"}</definedName>
    <definedName name="총괄제출2차" localSheetId="1" hidden="1">#REF!</definedName>
    <definedName name="총괄제출2차" localSheetId="7" hidden="1">#REF!</definedName>
    <definedName name="총괄제출2차" localSheetId="2" hidden="1">#REF!</definedName>
    <definedName name="총괄제출2차" localSheetId="4" hidden="1">#REF!</definedName>
    <definedName name="총괄제출2차" localSheetId="3" hidden="1">#REF!</definedName>
    <definedName name="총괄제출2차" hidden="1">#REF!</definedName>
    <definedName name="총괄표" localSheetId="1" hidden="1">#REF!</definedName>
    <definedName name="총괄표" localSheetId="7" hidden="1">#REF!</definedName>
    <definedName name="총괄표" localSheetId="2" hidden="1">#REF!</definedName>
    <definedName name="총괄표" localSheetId="4" hidden="1">#REF!</definedName>
    <definedName name="총괄표" localSheetId="3" hidden="1">#REF!</definedName>
    <definedName name="총괄표" hidden="1">#REF!</definedName>
    <definedName name="추" localSheetId="15" hidden="1">{"'Sheet1'!$L$16"}</definedName>
    <definedName name="추" localSheetId="12" hidden="1">{"'Sheet1'!$L$16"}</definedName>
    <definedName name="추" localSheetId="13" hidden="1">{"'Sheet1'!$L$16"}</definedName>
    <definedName name="추" localSheetId="14" hidden="1">{"'Sheet1'!$L$16"}</definedName>
    <definedName name="추" localSheetId="2" hidden="1">{"'Sheet1'!$L$16"}</definedName>
    <definedName name="추" hidden="1">{"'Sheet1'!$L$16"}</definedName>
    <definedName name="추가분" localSheetId="15" hidden="1">{"'장비'!$A$3:$M$12"}</definedName>
    <definedName name="추가분" localSheetId="12" hidden="1">{"'장비'!$A$3:$M$12"}</definedName>
    <definedName name="추가분" localSheetId="13" hidden="1">{"'장비'!$A$3:$M$12"}</definedName>
    <definedName name="추가분" localSheetId="14" hidden="1">{"'장비'!$A$3:$M$12"}</definedName>
    <definedName name="추가분" localSheetId="2" hidden="1">{"'장비'!$A$3:$M$12"}</definedName>
    <definedName name="추가분" hidden="1">{"'장비'!$A$3:$M$12"}</definedName>
    <definedName name="추가옵션01" localSheetId="1" hidden="1">#REF!</definedName>
    <definedName name="추가옵션01" localSheetId="7" hidden="1">#REF!</definedName>
    <definedName name="추가옵션01" localSheetId="2" hidden="1">#REF!</definedName>
    <definedName name="추가옵션01" localSheetId="4" hidden="1">#REF!</definedName>
    <definedName name="추가옵션01" localSheetId="3" hidden="1">#REF!</definedName>
    <definedName name="추가옵션01" hidden="1">#REF!</definedName>
    <definedName name="켐온건축" localSheetId="2" hidden="1">{#N/A,#N/A,FALSE,"CCTV"}</definedName>
    <definedName name="켐온건축" localSheetId="3" hidden="1">{#N/A,#N/A,FALSE,"CCTV"}</definedName>
    <definedName name="켐온건축" hidden="1">{#N/A,#N/A,FALSE,"CCTV"}</definedName>
    <definedName name="탈" localSheetId="2" hidden="1">{#N/A,#N/A,FALSE,"CCTV"}</definedName>
    <definedName name="탈" localSheetId="3" hidden="1">{#N/A,#N/A,FALSE,"CCTV"}</definedName>
    <definedName name="탈" hidden="1">{#N/A,#N/A,FALSE,"CCTV"}</definedName>
    <definedName name="토" localSheetId="1" hidden="1">#REF!</definedName>
    <definedName name="토" localSheetId="7" hidden="1">#REF!</definedName>
    <definedName name="토" localSheetId="2" hidden="1">#REF!</definedName>
    <definedName name="토" localSheetId="4" hidden="1">#REF!</definedName>
    <definedName name="토" localSheetId="3" hidden="1">#REF!</definedName>
    <definedName name="토" hidden="1">#REF!</definedName>
    <definedName name="토목" localSheetId="2" hidden="1">{#N/A,#N/A,FALSE,"CCTV"}</definedName>
    <definedName name="토목" localSheetId="3" hidden="1">{#N/A,#N/A,FALSE,"CCTV"}</definedName>
    <definedName name="토목" hidden="1">{#N/A,#N/A,FALSE,"CCTV"}</definedName>
    <definedName name="토목공사" localSheetId="15" hidden="1">{"'Sheet1'!$A$4:$M$21","'Sheet1'!$J$17:$K$19"}</definedName>
    <definedName name="토목공사" localSheetId="12" hidden="1">{"'Sheet1'!$A$4:$M$21","'Sheet1'!$J$17:$K$19"}</definedName>
    <definedName name="토목공사" localSheetId="13" hidden="1">{"'Sheet1'!$A$4:$M$21","'Sheet1'!$J$17:$K$19"}</definedName>
    <definedName name="토목공사" localSheetId="14" hidden="1">{"'Sheet1'!$A$4:$M$21","'Sheet1'!$J$17:$K$19"}</definedName>
    <definedName name="토목공사" localSheetId="2" hidden="1">{"'Sheet1'!$A$4:$M$21","'Sheet1'!$J$17:$K$19"}</definedName>
    <definedName name="토목공사" hidden="1">{"'Sheet1'!$A$4:$M$21","'Sheet1'!$J$17:$K$19"}</definedName>
    <definedName name="토목변경" localSheetId="15" hidden="1">{"'장비'!$A$3:$M$12"}</definedName>
    <definedName name="토목변경" localSheetId="12" hidden="1">{"'장비'!$A$3:$M$12"}</definedName>
    <definedName name="토목변경" localSheetId="13" hidden="1">{"'장비'!$A$3:$M$12"}</definedName>
    <definedName name="토목변경" localSheetId="14" hidden="1">{"'장비'!$A$3:$M$12"}</definedName>
    <definedName name="토목변경" localSheetId="2" hidden="1">{"'장비'!$A$3:$M$12"}</definedName>
    <definedName name="토목변경" hidden="1">{"'장비'!$A$3:$M$12"}</definedName>
    <definedName name="토목설계" localSheetId="2" hidden="1">{#N/A,#N/A,FALSE,"골재소요량";#N/A,#N/A,FALSE,"골재소요량"}</definedName>
    <definedName name="토목설계" localSheetId="3" hidden="1">{#N/A,#N/A,FALSE,"골재소요량";#N/A,#N/A,FALSE,"골재소요량"}</definedName>
    <definedName name="토목설계" hidden="1">{#N/A,#N/A,FALSE,"골재소요량";#N/A,#N/A,FALSE,"골재소요량"}</definedName>
    <definedName name="토목실행예산" localSheetId="15" hidden="1">{"'장비'!$A$3:$M$12"}</definedName>
    <definedName name="토목실행예산" localSheetId="12" hidden="1">{"'장비'!$A$3:$M$12"}</definedName>
    <definedName name="토목실행예산" localSheetId="13" hidden="1">{"'장비'!$A$3:$M$12"}</definedName>
    <definedName name="토목실행예산" localSheetId="14" hidden="1">{"'장비'!$A$3:$M$12"}</definedName>
    <definedName name="토목실행예산" localSheetId="2" hidden="1">{"'장비'!$A$3:$M$12"}</definedName>
    <definedName name="토목실행예산" hidden="1">{"'장비'!$A$3:$M$12"}</definedName>
    <definedName name="토목조정분" localSheetId="15" hidden="1">{"'장비'!$A$3:$M$12"}</definedName>
    <definedName name="토목조정분" localSheetId="12" hidden="1">{"'장비'!$A$3:$M$12"}</definedName>
    <definedName name="토목조정분" localSheetId="13" hidden="1">{"'장비'!$A$3:$M$12"}</definedName>
    <definedName name="토목조정분" localSheetId="14" hidden="1">{"'장비'!$A$3:$M$12"}</definedName>
    <definedName name="토목조정분" localSheetId="2" hidden="1">{"'장비'!$A$3:$M$12"}</definedName>
    <definedName name="토목조정분" hidden="1">{"'장비'!$A$3:$M$12"}</definedName>
    <definedName name="팔" localSheetId="1" hidden="1">#REF!</definedName>
    <definedName name="팔" localSheetId="7" hidden="1">#REF!</definedName>
    <definedName name="팔" localSheetId="2" hidden="1">#REF!</definedName>
    <definedName name="팔" localSheetId="4" hidden="1">#REF!</definedName>
    <definedName name="팔" localSheetId="3" hidden="1">#REF!</definedName>
    <definedName name="팔" hidden="1">#REF!</definedName>
    <definedName name="평당견적" localSheetId="1" hidden="1">#REF!</definedName>
    <definedName name="평당견적" localSheetId="7" hidden="1">#REF!</definedName>
    <definedName name="평당견적" localSheetId="2" hidden="1">#REF!</definedName>
    <definedName name="평당견적" localSheetId="4" hidden="1">#REF!</definedName>
    <definedName name="평당견적" localSheetId="3" hidden="1">#REF!</definedName>
    <definedName name="평당견적" hidden="1">#REF!</definedName>
    <definedName name="표지2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표지2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표지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ㅎㄹ오하ㅓ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ㅎㄹ오하ㅓ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ㅎㄹ오하ㅓ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ㅎㅎ" localSheetId="15" hidden="1">{"'별표'!$N$220"}</definedName>
    <definedName name="ㅎㅎ" localSheetId="12" hidden="1">{"'별표'!$N$220"}</definedName>
    <definedName name="ㅎㅎ" localSheetId="13" hidden="1">{"'별표'!$N$220"}</definedName>
    <definedName name="ㅎㅎ" localSheetId="14" hidden="1">{"'별표'!$N$220"}</definedName>
    <definedName name="ㅎㅎ" localSheetId="2" hidden="1">{"'별표'!$N$220"}</definedName>
    <definedName name="ㅎㅎ" hidden="1">{"'별표'!$N$220"}</definedName>
    <definedName name="하도사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도사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도사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하" localSheetId="15" hidden="1">{"'Sheet1'!$A$22:$G$23","'Sheet1'!$A$6","'Sheet1'!$E$10","'Sheet1'!$A$1:$F$23","'Sheet1'!$B$10","'Sheet1'!$A$1:$G$22","'Sheet1'!$A$1:$G$51"}</definedName>
    <definedName name="하하" localSheetId="12" hidden="1">{"'Sheet1'!$A$22:$G$23","'Sheet1'!$A$6","'Sheet1'!$E$10","'Sheet1'!$A$1:$F$23","'Sheet1'!$B$10","'Sheet1'!$A$1:$G$22","'Sheet1'!$A$1:$G$51"}</definedName>
    <definedName name="하하" localSheetId="13" hidden="1">{"'Sheet1'!$A$22:$G$23","'Sheet1'!$A$6","'Sheet1'!$E$10","'Sheet1'!$A$1:$F$23","'Sheet1'!$B$10","'Sheet1'!$A$1:$G$22","'Sheet1'!$A$1:$G$51"}</definedName>
    <definedName name="하하" localSheetId="14" hidden="1">{"'Sheet1'!$A$22:$G$23","'Sheet1'!$A$6","'Sheet1'!$E$10","'Sheet1'!$A$1:$F$23","'Sheet1'!$B$10","'Sheet1'!$A$1:$G$22","'Sheet1'!$A$1:$G$51"}</definedName>
    <definedName name="하하" localSheetId="2" hidden="1">{"'Sheet1'!$A$22:$G$23","'Sheet1'!$A$6","'Sheet1'!$E$10","'Sheet1'!$A$1:$F$23","'Sheet1'!$B$10","'Sheet1'!$A$1:$G$22","'Sheet1'!$A$1:$G$51"}</definedName>
    <definedName name="하하" hidden="1">{"'Sheet1'!$A$22:$G$23","'Sheet1'!$A$6","'Sheet1'!$E$10","'Sheet1'!$A$1:$F$23","'Sheet1'!$B$10","'Sheet1'!$A$1:$G$22","'Sheet1'!$A$1:$G$51"}</definedName>
    <definedName name="한" localSheetId="1" hidden="1">#REF!</definedName>
    <definedName name="한" localSheetId="7" hidden="1">#REF!</definedName>
    <definedName name="한" localSheetId="2" hidden="1">#REF!</definedName>
    <definedName name="한" localSheetId="4" hidden="1">#REF!</definedName>
    <definedName name="한" localSheetId="3" hidden="1">#REF!</definedName>
    <definedName name="한" hidden="1">#REF!</definedName>
    <definedName name="할" localSheetId="15" hidden="1">{"'Sheet1'!$L$16"}</definedName>
    <definedName name="할" localSheetId="12" hidden="1">{"'Sheet1'!$L$16"}</definedName>
    <definedName name="할" localSheetId="13" hidden="1">{"'Sheet1'!$L$16"}</definedName>
    <definedName name="할" localSheetId="14" hidden="1">{"'Sheet1'!$L$16"}</definedName>
    <definedName name="할" localSheetId="2" hidden="1">{"'Sheet1'!$L$16"}</definedName>
    <definedName name="할" hidden="1">{"'Sheet1'!$L$16"}</definedName>
    <definedName name="항" localSheetId="15" hidden="1">{"'Sheet1'!$L$16"}</definedName>
    <definedName name="항" localSheetId="12" hidden="1">{"'Sheet1'!$L$16"}</definedName>
    <definedName name="항" localSheetId="13" hidden="1">{"'Sheet1'!$L$16"}</definedName>
    <definedName name="항" localSheetId="14" hidden="1">{"'Sheet1'!$L$16"}</definedName>
    <definedName name="항" localSheetId="2" hidden="1">{"'Sheet1'!$L$16"}</definedName>
    <definedName name="항" hidden="1">{"'Sheet1'!$L$16"}</definedName>
    <definedName name="현장" localSheetId="2" hidden="1">{#N/A,#N/A,FALSE,"CCTV"}</definedName>
    <definedName name="현장" localSheetId="3" hidden="1">{#N/A,#N/A,FALSE,"CCTV"}</definedName>
    <definedName name="현장" hidden="1">{#N/A,#N/A,FALSE,"CCTV"}</definedName>
    <definedName name="현장자재外" localSheetId="15" hidden="1">{"'Sheet1'!$A$4:$M$21","'Sheet1'!$J$17:$K$19"}</definedName>
    <definedName name="현장자재外" localSheetId="12" hidden="1">{"'Sheet1'!$A$4:$M$21","'Sheet1'!$J$17:$K$19"}</definedName>
    <definedName name="현장자재外" localSheetId="13" hidden="1">{"'Sheet1'!$A$4:$M$21","'Sheet1'!$J$17:$K$19"}</definedName>
    <definedName name="현장자재外" localSheetId="14" hidden="1">{"'Sheet1'!$A$4:$M$21","'Sheet1'!$J$17:$K$19"}</definedName>
    <definedName name="현장자재外" localSheetId="2" hidden="1">{"'Sheet1'!$A$4:$M$21","'Sheet1'!$J$17:$K$19"}</definedName>
    <definedName name="현장자재外" hidden="1">{"'Sheet1'!$A$4:$M$21","'Sheet1'!$J$17:$K$19"}</definedName>
    <definedName name="ㅑㅅ" localSheetId="15" hidden="1">{"'Sheet1'!$L$16"}</definedName>
    <definedName name="ㅑㅅ" localSheetId="12" hidden="1">{"'Sheet1'!$L$16"}</definedName>
    <definedName name="ㅑㅅ" localSheetId="13" hidden="1">{"'Sheet1'!$L$16"}</definedName>
    <definedName name="ㅑㅅ" localSheetId="14" hidden="1">{"'Sheet1'!$L$16"}</definedName>
    <definedName name="ㅑㅅ" localSheetId="2" hidden="1">{"'Sheet1'!$L$16"}</definedName>
    <definedName name="ㅑㅅ" hidden="1">{"'Sheet1'!$L$16"}</definedName>
    <definedName name="ㅘ" localSheetId="15" hidden="1">{"'Sheet1'!$L$16"}</definedName>
    <definedName name="ㅘ" localSheetId="12" hidden="1">{"'Sheet1'!$L$16"}</definedName>
    <definedName name="ㅘ" localSheetId="13" hidden="1">{"'Sheet1'!$L$16"}</definedName>
    <definedName name="ㅘ" localSheetId="14" hidden="1">{"'Sheet1'!$L$16"}</definedName>
    <definedName name="ㅘ" localSheetId="2" hidden="1">{"'Sheet1'!$L$16"}</definedName>
    <definedName name="ㅘ" hidden="1">{"'Sheet1'!$L$16"}</definedName>
    <definedName name="ㅜ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ㅜ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ㅜ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取费" localSheetId="15" hidden="1">{"'现金流量表（全部投资）'!$B$4:$P$23"}</definedName>
    <definedName name="取费" localSheetId="12" hidden="1">{"'现金流量表（全部投资）'!$B$4:$P$23"}</definedName>
    <definedName name="取费" localSheetId="13" hidden="1">{"'现金流量表（全部投资）'!$B$4:$P$23"}</definedName>
    <definedName name="取费" localSheetId="14" hidden="1">{"'现金流量表（全部投资）'!$B$4:$P$23"}</definedName>
    <definedName name="取费" localSheetId="2" hidden="1">{"'现金流量表（全部投资）'!$B$4:$P$23"}</definedName>
    <definedName name="取费" hidden="1">{"'现金流量表（全部投资）'!$B$4:$P$23"}</definedName>
    <definedName name="地基处理" localSheetId="15" hidden="1">{"'现金流量表（全部投资）'!$B$4:$P$23"}</definedName>
    <definedName name="地基处理" localSheetId="12" hidden="1">{"'现金流量表（全部投资）'!$B$4:$P$23"}</definedName>
    <definedName name="地基处理" localSheetId="13" hidden="1">{"'现金流量表（全部投资）'!$B$4:$P$23"}</definedName>
    <definedName name="地基处理" localSheetId="14" hidden="1">{"'现金流量表（全部投资）'!$B$4:$P$23"}</definedName>
    <definedName name="地基处理" localSheetId="2" hidden="1">{"'现金流量表（全部投资）'!$B$4:$P$23"}</definedName>
    <definedName name="地基处理" hidden="1">{"'现金流量表（全部投资）'!$B$4:$P$23"}</definedName>
    <definedName name="実行" localSheetId="15" hidden="1">{"'Sheet1'!$L$16"}</definedName>
    <definedName name="実行" localSheetId="12" hidden="1">{"'Sheet1'!$L$16"}</definedName>
    <definedName name="実行" localSheetId="13" hidden="1">{"'Sheet1'!$L$16"}</definedName>
    <definedName name="実行" localSheetId="14" hidden="1">{"'Sheet1'!$L$16"}</definedName>
    <definedName name="実行" localSheetId="2" hidden="1">{"'Sheet1'!$L$16"}</definedName>
    <definedName name="実行" localSheetId="3" hidden="1">{"'Sheet1'!$L$16"}</definedName>
    <definedName name="実行" hidden="1">{"'Sheet1'!$L$16"}</definedName>
    <definedName name="影响力" localSheetId="15" hidden="1">{"'现金流量表（全部投资）'!$B$4:$P$23"}</definedName>
    <definedName name="影响力" localSheetId="12" hidden="1">{"'现金流量表（全部投资）'!$B$4:$P$23"}</definedName>
    <definedName name="影响力" localSheetId="13" hidden="1">{"'现金流量表（全部投资）'!$B$4:$P$23"}</definedName>
    <definedName name="影响力" localSheetId="14" hidden="1">{"'现金流量表（全部投资）'!$B$4:$P$23"}</definedName>
    <definedName name="影响力" localSheetId="2" hidden="1">{"'现金流量表（全部投资）'!$B$4:$P$23"}</definedName>
    <definedName name="影响力" hidden="1">{"'现金流量表（全部投资）'!$B$4:$P$23"}</definedName>
    <definedName name="新封" localSheetId="15" hidden="1">{"'现金流量表（全部投资）'!$B$4:$P$23"}</definedName>
    <definedName name="新封" localSheetId="12" hidden="1">{"'现金流量表（全部投资）'!$B$4:$P$23"}</definedName>
    <definedName name="新封" localSheetId="13" hidden="1">{"'现金流量表（全部投资）'!$B$4:$P$23"}</definedName>
    <definedName name="新封" localSheetId="14" hidden="1">{"'现金流量表（全部投资）'!$B$4:$P$23"}</definedName>
    <definedName name="新封" localSheetId="2" hidden="1">{"'现金流量表（全部投资）'!$B$4:$P$23"}</definedName>
    <definedName name="新封" hidden="1">{"'现金流量表（全部投资）'!$B$4:$P$23"}</definedName>
    <definedName name="脱硫表二" localSheetId="15" hidden="1">{"'现金流量表（全部投资）'!$B$4:$P$23"}</definedName>
    <definedName name="脱硫表二" localSheetId="12" hidden="1">{"'现金流量表（全部投资）'!$B$4:$P$23"}</definedName>
    <definedName name="脱硫表二" localSheetId="13" hidden="1">{"'现金流量表（全部投资）'!$B$4:$P$23"}</definedName>
    <definedName name="脱硫表二" localSheetId="14" hidden="1">{"'现金流量表（全部投资）'!$B$4:$P$23"}</definedName>
    <definedName name="脱硫表二" localSheetId="2" hidden="1">{"'现金流量表（全部投资）'!$B$4:$P$23"}</definedName>
    <definedName name="脱硫表二" hidden="1">{"'现金流量表（全部投资）'!$B$4:$P$23"}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0" i="70" l="1"/>
  <c r="R2365" i="34" l="1"/>
  <c r="L2364" i="34" l="1"/>
  <c r="L2384" i="68"/>
  <c r="N1756" i="69" l="1"/>
  <c r="N1656" i="69"/>
  <c r="R2334" i="34"/>
  <c r="I1106" i="69" l="1"/>
  <c r="Z2370" i="69" l="1"/>
  <c r="M58" i="69"/>
  <c r="M59" i="69"/>
  <c r="M60" i="69"/>
  <c r="M61" i="69"/>
  <c r="M62" i="69"/>
  <c r="M63" i="69"/>
  <c r="U63" i="69" s="1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M102" i="69"/>
  <c r="M103" i="69"/>
  <c r="M104" i="69"/>
  <c r="M105" i="69"/>
  <c r="M106" i="69"/>
  <c r="M107" i="69"/>
  <c r="M108" i="69"/>
  <c r="M109" i="69"/>
  <c r="M110" i="69"/>
  <c r="M111" i="69"/>
  <c r="M112" i="69"/>
  <c r="M113" i="69"/>
  <c r="M114" i="69"/>
  <c r="M115" i="69"/>
  <c r="M116" i="69"/>
  <c r="M117" i="69"/>
  <c r="M118" i="69"/>
  <c r="M119" i="69"/>
  <c r="M120" i="69"/>
  <c r="M121" i="69"/>
  <c r="M122" i="69"/>
  <c r="M123" i="69"/>
  <c r="M124" i="69"/>
  <c r="M125" i="69"/>
  <c r="M126" i="69"/>
  <c r="M127" i="69"/>
  <c r="M128" i="69"/>
  <c r="M129" i="69"/>
  <c r="M130" i="69"/>
  <c r="M131" i="69"/>
  <c r="M132" i="69"/>
  <c r="M133" i="69"/>
  <c r="M134" i="69"/>
  <c r="M135" i="69"/>
  <c r="M136" i="69"/>
  <c r="M137" i="69"/>
  <c r="M138" i="69"/>
  <c r="M139" i="69"/>
  <c r="M140" i="69"/>
  <c r="M141" i="69"/>
  <c r="M142" i="69"/>
  <c r="M143" i="69"/>
  <c r="M144" i="69"/>
  <c r="M145" i="69"/>
  <c r="M146" i="69"/>
  <c r="M147" i="69"/>
  <c r="M148" i="69"/>
  <c r="M149" i="69"/>
  <c r="M150" i="69"/>
  <c r="M151" i="69"/>
  <c r="M152" i="69"/>
  <c r="M153" i="69"/>
  <c r="M154" i="69"/>
  <c r="M155" i="69"/>
  <c r="M156" i="69"/>
  <c r="M157" i="69"/>
  <c r="M158" i="69"/>
  <c r="M159" i="69"/>
  <c r="M160" i="69"/>
  <c r="M161" i="69"/>
  <c r="M162" i="69"/>
  <c r="M163" i="69"/>
  <c r="M164" i="69"/>
  <c r="M165" i="69"/>
  <c r="M166" i="69"/>
  <c r="M167" i="69"/>
  <c r="M168" i="69"/>
  <c r="M169" i="69"/>
  <c r="M170" i="69"/>
  <c r="M171" i="69"/>
  <c r="M172" i="69"/>
  <c r="M173" i="69"/>
  <c r="M174" i="69"/>
  <c r="M175" i="69"/>
  <c r="M176" i="69"/>
  <c r="M177" i="69"/>
  <c r="M178" i="69"/>
  <c r="M179" i="69"/>
  <c r="M180" i="69"/>
  <c r="M181" i="69"/>
  <c r="M182" i="69"/>
  <c r="M183" i="69"/>
  <c r="M184" i="69"/>
  <c r="M185" i="69"/>
  <c r="M186" i="69"/>
  <c r="M187" i="69"/>
  <c r="M188" i="69"/>
  <c r="M189" i="69"/>
  <c r="M190" i="69"/>
  <c r="M191" i="69"/>
  <c r="M192" i="69"/>
  <c r="M193" i="69"/>
  <c r="M194" i="69"/>
  <c r="M195" i="69"/>
  <c r="M196" i="69"/>
  <c r="M197" i="69"/>
  <c r="M198" i="69"/>
  <c r="M199" i="69"/>
  <c r="M200" i="69"/>
  <c r="M201" i="69"/>
  <c r="M202" i="69"/>
  <c r="M203" i="69"/>
  <c r="M204" i="69"/>
  <c r="M205" i="69"/>
  <c r="M206" i="69"/>
  <c r="M207" i="69"/>
  <c r="M208" i="69"/>
  <c r="M209" i="69"/>
  <c r="M210" i="69"/>
  <c r="M211" i="69"/>
  <c r="M212" i="69"/>
  <c r="M213" i="69"/>
  <c r="M214" i="69"/>
  <c r="M215" i="69"/>
  <c r="M216" i="69"/>
  <c r="M217" i="69"/>
  <c r="M218" i="69"/>
  <c r="M219" i="69"/>
  <c r="M220" i="69"/>
  <c r="M221" i="69"/>
  <c r="M222" i="69"/>
  <c r="M223" i="69"/>
  <c r="M224" i="69"/>
  <c r="M225" i="69"/>
  <c r="M226" i="69"/>
  <c r="M227" i="69"/>
  <c r="M228" i="69"/>
  <c r="M229" i="69"/>
  <c r="M230" i="69"/>
  <c r="M231" i="69"/>
  <c r="M232" i="69"/>
  <c r="M233" i="69"/>
  <c r="M234" i="69"/>
  <c r="M235" i="69"/>
  <c r="M236" i="69"/>
  <c r="M237" i="69"/>
  <c r="M238" i="69"/>
  <c r="M239" i="69"/>
  <c r="M240" i="69"/>
  <c r="M241" i="69"/>
  <c r="M242" i="69"/>
  <c r="M243" i="69"/>
  <c r="M244" i="69"/>
  <c r="M245" i="69"/>
  <c r="M246" i="69"/>
  <c r="M247" i="69"/>
  <c r="M248" i="69"/>
  <c r="M249" i="69"/>
  <c r="M250" i="69"/>
  <c r="M251" i="69"/>
  <c r="M252" i="69"/>
  <c r="M253" i="69"/>
  <c r="M254" i="69"/>
  <c r="M255" i="69"/>
  <c r="M256" i="69"/>
  <c r="M257" i="69"/>
  <c r="M258" i="69"/>
  <c r="M259" i="69"/>
  <c r="M260" i="69"/>
  <c r="M261" i="69"/>
  <c r="M262" i="69"/>
  <c r="M263" i="69"/>
  <c r="M264" i="69"/>
  <c r="M265" i="69"/>
  <c r="M266" i="69"/>
  <c r="M267" i="69"/>
  <c r="M268" i="69"/>
  <c r="M269" i="69"/>
  <c r="M270" i="69"/>
  <c r="M271" i="69"/>
  <c r="M272" i="69"/>
  <c r="M273" i="69"/>
  <c r="M274" i="69"/>
  <c r="M275" i="69"/>
  <c r="M276" i="69"/>
  <c r="M277" i="69"/>
  <c r="M278" i="69"/>
  <c r="M279" i="69"/>
  <c r="M280" i="69"/>
  <c r="M281" i="69"/>
  <c r="M282" i="69"/>
  <c r="M283" i="69"/>
  <c r="M284" i="69"/>
  <c r="M285" i="69"/>
  <c r="M286" i="69"/>
  <c r="M287" i="69"/>
  <c r="M288" i="69"/>
  <c r="M289" i="69"/>
  <c r="M290" i="69"/>
  <c r="M291" i="69"/>
  <c r="M292" i="69"/>
  <c r="M293" i="69"/>
  <c r="M294" i="69"/>
  <c r="M295" i="69"/>
  <c r="M296" i="69"/>
  <c r="M297" i="69"/>
  <c r="M298" i="69"/>
  <c r="M299" i="69"/>
  <c r="M300" i="69"/>
  <c r="M301" i="69"/>
  <c r="M302" i="69"/>
  <c r="M303" i="69"/>
  <c r="M304" i="69"/>
  <c r="M305" i="69"/>
  <c r="M306" i="69"/>
  <c r="M307" i="69"/>
  <c r="M308" i="69"/>
  <c r="M309" i="69"/>
  <c r="M310" i="69"/>
  <c r="M311" i="69"/>
  <c r="M312" i="69"/>
  <c r="M313" i="69"/>
  <c r="M314" i="69"/>
  <c r="M315" i="69"/>
  <c r="M316" i="69"/>
  <c r="M317" i="69"/>
  <c r="M318" i="69"/>
  <c r="M319" i="69"/>
  <c r="M320" i="69"/>
  <c r="M321" i="69"/>
  <c r="M322" i="69"/>
  <c r="M323" i="69"/>
  <c r="M324" i="69"/>
  <c r="M325" i="69"/>
  <c r="M326" i="69"/>
  <c r="M327" i="69"/>
  <c r="M328" i="69"/>
  <c r="M329" i="69"/>
  <c r="M330" i="69"/>
  <c r="M331" i="69"/>
  <c r="M332" i="69"/>
  <c r="M333" i="69"/>
  <c r="M334" i="69"/>
  <c r="M335" i="69"/>
  <c r="M336" i="69"/>
  <c r="M337" i="69"/>
  <c r="M338" i="69"/>
  <c r="M339" i="69"/>
  <c r="M340" i="69"/>
  <c r="M341" i="69"/>
  <c r="M342" i="69"/>
  <c r="M343" i="69"/>
  <c r="M344" i="69"/>
  <c r="M345" i="69"/>
  <c r="M346" i="69"/>
  <c r="M347" i="69"/>
  <c r="M348" i="69"/>
  <c r="M349" i="69"/>
  <c r="M350" i="69"/>
  <c r="M351" i="69"/>
  <c r="M352" i="69"/>
  <c r="M353" i="69"/>
  <c r="M354" i="69"/>
  <c r="M355" i="69"/>
  <c r="M356" i="69"/>
  <c r="M357" i="69"/>
  <c r="M358" i="69"/>
  <c r="M359" i="69"/>
  <c r="M360" i="69"/>
  <c r="M361" i="69"/>
  <c r="M362" i="69"/>
  <c r="M363" i="69"/>
  <c r="M364" i="69"/>
  <c r="M365" i="69"/>
  <c r="M366" i="69"/>
  <c r="M367" i="69"/>
  <c r="M368" i="69"/>
  <c r="M369" i="69"/>
  <c r="M370" i="69"/>
  <c r="M371" i="69"/>
  <c r="M372" i="69"/>
  <c r="M373" i="69"/>
  <c r="M374" i="69"/>
  <c r="M375" i="69"/>
  <c r="M376" i="69"/>
  <c r="M377" i="69"/>
  <c r="M378" i="69"/>
  <c r="M379" i="69"/>
  <c r="M380" i="69"/>
  <c r="M381" i="69"/>
  <c r="M382" i="69"/>
  <c r="M383" i="69"/>
  <c r="M384" i="69"/>
  <c r="M385" i="69"/>
  <c r="M386" i="69"/>
  <c r="M387" i="69"/>
  <c r="M388" i="69"/>
  <c r="M389" i="69"/>
  <c r="M390" i="69"/>
  <c r="M391" i="69"/>
  <c r="M392" i="69"/>
  <c r="M393" i="69"/>
  <c r="M394" i="69"/>
  <c r="M395" i="69"/>
  <c r="M396" i="69"/>
  <c r="M397" i="69"/>
  <c r="M398" i="69"/>
  <c r="M399" i="69"/>
  <c r="M400" i="69"/>
  <c r="M401" i="69"/>
  <c r="M402" i="69"/>
  <c r="M403" i="69"/>
  <c r="M404" i="69"/>
  <c r="M405" i="69"/>
  <c r="M406" i="69"/>
  <c r="M407" i="69"/>
  <c r="M408" i="69"/>
  <c r="M409" i="69"/>
  <c r="M410" i="69"/>
  <c r="M411" i="69"/>
  <c r="M412" i="69"/>
  <c r="M413" i="69"/>
  <c r="M414" i="69"/>
  <c r="M415" i="69"/>
  <c r="M416" i="69"/>
  <c r="M417" i="69"/>
  <c r="M418" i="69"/>
  <c r="M419" i="69"/>
  <c r="M420" i="69"/>
  <c r="M421" i="69"/>
  <c r="M422" i="69"/>
  <c r="M423" i="69"/>
  <c r="M424" i="69"/>
  <c r="M425" i="69"/>
  <c r="M426" i="69"/>
  <c r="M427" i="69"/>
  <c r="M428" i="69"/>
  <c r="M429" i="69"/>
  <c r="M430" i="69"/>
  <c r="M431" i="69"/>
  <c r="M432" i="69"/>
  <c r="M433" i="69"/>
  <c r="M434" i="69"/>
  <c r="M435" i="69"/>
  <c r="M436" i="69"/>
  <c r="M437" i="69"/>
  <c r="M438" i="69"/>
  <c r="M439" i="69"/>
  <c r="M440" i="69"/>
  <c r="M441" i="69"/>
  <c r="M442" i="69"/>
  <c r="M443" i="69"/>
  <c r="M444" i="69"/>
  <c r="M445" i="69"/>
  <c r="M446" i="69"/>
  <c r="M447" i="69"/>
  <c r="M448" i="69"/>
  <c r="M449" i="69"/>
  <c r="M450" i="69"/>
  <c r="M451" i="69"/>
  <c r="M452" i="69"/>
  <c r="M453" i="69"/>
  <c r="M454" i="69"/>
  <c r="M455" i="69"/>
  <c r="M456" i="69"/>
  <c r="M457" i="69"/>
  <c r="M458" i="69"/>
  <c r="M459" i="69"/>
  <c r="M460" i="69"/>
  <c r="M461" i="69"/>
  <c r="M462" i="69"/>
  <c r="M463" i="69"/>
  <c r="M464" i="69"/>
  <c r="M465" i="69"/>
  <c r="M466" i="69"/>
  <c r="M467" i="69"/>
  <c r="M468" i="69"/>
  <c r="M469" i="69"/>
  <c r="M470" i="69"/>
  <c r="M471" i="69"/>
  <c r="M472" i="69"/>
  <c r="M473" i="69"/>
  <c r="M474" i="69"/>
  <c r="M475" i="69"/>
  <c r="M476" i="69"/>
  <c r="M477" i="69"/>
  <c r="M478" i="69"/>
  <c r="M479" i="69"/>
  <c r="M480" i="69"/>
  <c r="M481" i="69"/>
  <c r="M482" i="69"/>
  <c r="M483" i="69"/>
  <c r="M484" i="69"/>
  <c r="M485" i="69"/>
  <c r="M486" i="69"/>
  <c r="M487" i="69"/>
  <c r="M488" i="69"/>
  <c r="M489" i="69"/>
  <c r="M490" i="69"/>
  <c r="M491" i="69"/>
  <c r="M492" i="69"/>
  <c r="M493" i="69"/>
  <c r="M494" i="69"/>
  <c r="M495" i="69"/>
  <c r="M496" i="69"/>
  <c r="M497" i="69"/>
  <c r="M498" i="69"/>
  <c r="M499" i="69"/>
  <c r="M500" i="69"/>
  <c r="M501" i="69"/>
  <c r="M502" i="69"/>
  <c r="M503" i="69"/>
  <c r="M504" i="69"/>
  <c r="M505" i="69"/>
  <c r="M506" i="69"/>
  <c r="M507" i="69"/>
  <c r="M508" i="69"/>
  <c r="M509" i="69"/>
  <c r="M510" i="69"/>
  <c r="M511" i="69"/>
  <c r="M512" i="69"/>
  <c r="M513" i="69"/>
  <c r="M514" i="69"/>
  <c r="M515" i="69"/>
  <c r="M516" i="69"/>
  <c r="M517" i="69"/>
  <c r="M518" i="69"/>
  <c r="M519" i="69"/>
  <c r="M520" i="69"/>
  <c r="M521" i="69"/>
  <c r="M522" i="69"/>
  <c r="M523" i="69"/>
  <c r="M524" i="69"/>
  <c r="M525" i="69"/>
  <c r="M526" i="69"/>
  <c r="M527" i="69"/>
  <c r="M528" i="69"/>
  <c r="M529" i="69"/>
  <c r="M530" i="69"/>
  <c r="M531" i="69"/>
  <c r="M532" i="69"/>
  <c r="M533" i="69"/>
  <c r="M534" i="69"/>
  <c r="M535" i="69"/>
  <c r="M536" i="69"/>
  <c r="M537" i="69"/>
  <c r="M538" i="69"/>
  <c r="M539" i="69"/>
  <c r="M540" i="69"/>
  <c r="M541" i="69"/>
  <c r="M542" i="69"/>
  <c r="M543" i="69"/>
  <c r="M544" i="69"/>
  <c r="M545" i="69"/>
  <c r="M546" i="69"/>
  <c r="M547" i="69"/>
  <c r="M548" i="69"/>
  <c r="M549" i="69"/>
  <c r="M550" i="69"/>
  <c r="M551" i="69"/>
  <c r="M552" i="69"/>
  <c r="M553" i="69"/>
  <c r="M554" i="69"/>
  <c r="M555" i="69"/>
  <c r="M556" i="69"/>
  <c r="M557" i="69"/>
  <c r="M558" i="69"/>
  <c r="M559" i="69"/>
  <c r="M560" i="69"/>
  <c r="M561" i="69"/>
  <c r="M562" i="69"/>
  <c r="M563" i="69"/>
  <c r="M564" i="69"/>
  <c r="M565" i="69"/>
  <c r="M566" i="69"/>
  <c r="M567" i="69"/>
  <c r="M568" i="69"/>
  <c r="M569" i="69"/>
  <c r="M570" i="69"/>
  <c r="M571" i="69"/>
  <c r="M572" i="69"/>
  <c r="M573" i="69"/>
  <c r="M574" i="69"/>
  <c r="M575" i="69"/>
  <c r="M576" i="69"/>
  <c r="M577" i="69"/>
  <c r="M578" i="69"/>
  <c r="M579" i="69"/>
  <c r="M580" i="69"/>
  <c r="M581" i="69"/>
  <c r="M582" i="69"/>
  <c r="M583" i="69"/>
  <c r="M584" i="69"/>
  <c r="M585" i="69"/>
  <c r="M586" i="69"/>
  <c r="M587" i="69"/>
  <c r="M588" i="69"/>
  <c r="M589" i="69"/>
  <c r="M590" i="69"/>
  <c r="M591" i="69"/>
  <c r="M592" i="69"/>
  <c r="M593" i="69"/>
  <c r="M594" i="69"/>
  <c r="M595" i="69"/>
  <c r="M596" i="69"/>
  <c r="M597" i="69"/>
  <c r="M598" i="69"/>
  <c r="M599" i="69"/>
  <c r="M600" i="69"/>
  <c r="M601" i="69"/>
  <c r="M602" i="69"/>
  <c r="M603" i="69"/>
  <c r="M604" i="69"/>
  <c r="M605" i="69"/>
  <c r="M606" i="69"/>
  <c r="M607" i="69"/>
  <c r="M608" i="69"/>
  <c r="M609" i="69"/>
  <c r="M610" i="69"/>
  <c r="M611" i="69"/>
  <c r="M612" i="69"/>
  <c r="M613" i="69"/>
  <c r="M614" i="69"/>
  <c r="M615" i="69"/>
  <c r="M616" i="69"/>
  <c r="M617" i="69"/>
  <c r="M618" i="69"/>
  <c r="M619" i="69"/>
  <c r="M620" i="69"/>
  <c r="M621" i="69"/>
  <c r="M622" i="69"/>
  <c r="M623" i="69"/>
  <c r="M624" i="69"/>
  <c r="M625" i="69"/>
  <c r="M626" i="69"/>
  <c r="M627" i="69"/>
  <c r="M628" i="69"/>
  <c r="M629" i="69"/>
  <c r="M630" i="69"/>
  <c r="M631" i="69"/>
  <c r="M632" i="69"/>
  <c r="M633" i="69"/>
  <c r="M634" i="69"/>
  <c r="M635" i="69"/>
  <c r="M636" i="69"/>
  <c r="M637" i="69"/>
  <c r="M638" i="69"/>
  <c r="M639" i="69"/>
  <c r="M640" i="69"/>
  <c r="M641" i="69"/>
  <c r="M642" i="69"/>
  <c r="M643" i="69"/>
  <c r="M644" i="69"/>
  <c r="M645" i="69"/>
  <c r="M646" i="69"/>
  <c r="M647" i="69"/>
  <c r="M648" i="69"/>
  <c r="M649" i="69"/>
  <c r="M650" i="69"/>
  <c r="M651" i="69"/>
  <c r="M652" i="69"/>
  <c r="M653" i="69"/>
  <c r="M654" i="69"/>
  <c r="M655" i="69"/>
  <c r="M656" i="69"/>
  <c r="M657" i="69"/>
  <c r="M658" i="69"/>
  <c r="M659" i="69"/>
  <c r="M660" i="69"/>
  <c r="M661" i="69"/>
  <c r="M662" i="69"/>
  <c r="M663" i="69"/>
  <c r="M664" i="69"/>
  <c r="M665" i="69"/>
  <c r="M666" i="69"/>
  <c r="M667" i="69"/>
  <c r="M668" i="69"/>
  <c r="M669" i="69"/>
  <c r="M670" i="69"/>
  <c r="M671" i="69"/>
  <c r="M672" i="69"/>
  <c r="M673" i="69"/>
  <c r="M674" i="69"/>
  <c r="M675" i="69"/>
  <c r="M676" i="69"/>
  <c r="M677" i="69"/>
  <c r="M678" i="69"/>
  <c r="M679" i="69"/>
  <c r="M680" i="69"/>
  <c r="M681" i="69"/>
  <c r="M682" i="69"/>
  <c r="M683" i="69"/>
  <c r="M684" i="69"/>
  <c r="M685" i="69"/>
  <c r="M686" i="69"/>
  <c r="M687" i="69"/>
  <c r="M688" i="69"/>
  <c r="M689" i="69"/>
  <c r="M690" i="69"/>
  <c r="M691" i="69"/>
  <c r="M692" i="69"/>
  <c r="M693" i="69"/>
  <c r="M694" i="69"/>
  <c r="M695" i="69"/>
  <c r="M696" i="69"/>
  <c r="M697" i="69"/>
  <c r="M698" i="69"/>
  <c r="M699" i="69"/>
  <c r="M700" i="69"/>
  <c r="M701" i="69"/>
  <c r="M702" i="69"/>
  <c r="M703" i="69"/>
  <c r="M704" i="69"/>
  <c r="M705" i="69"/>
  <c r="M706" i="69"/>
  <c r="M707" i="69"/>
  <c r="M708" i="69"/>
  <c r="M709" i="69"/>
  <c r="M710" i="69"/>
  <c r="M711" i="69"/>
  <c r="M712" i="69"/>
  <c r="M713" i="69"/>
  <c r="M714" i="69"/>
  <c r="M715" i="69"/>
  <c r="M716" i="69"/>
  <c r="M717" i="69"/>
  <c r="M718" i="69"/>
  <c r="M719" i="69"/>
  <c r="M720" i="69"/>
  <c r="M721" i="69"/>
  <c r="M722" i="69"/>
  <c r="M723" i="69"/>
  <c r="M724" i="69"/>
  <c r="M725" i="69"/>
  <c r="M726" i="69"/>
  <c r="M727" i="69"/>
  <c r="M728" i="69"/>
  <c r="M729" i="69"/>
  <c r="M730" i="69"/>
  <c r="M731" i="69"/>
  <c r="M732" i="69"/>
  <c r="M733" i="69"/>
  <c r="M734" i="69"/>
  <c r="M735" i="69"/>
  <c r="M736" i="69"/>
  <c r="M737" i="69"/>
  <c r="M738" i="69"/>
  <c r="M739" i="69"/>
  <c r="M740" i="69"/>
  <c r="M741" i="69"/>
  <c r="M742" i="69"/>
  <c r="M743" i="69"/>
  <c r="M744" i="69"/>
  <c r="M745" i="69"/>
  <c r="M746" i="69"/>
  <c r="M747" i="69"/>
  <c r="M748" i="69"/>
  <c r="M749" i="69"/>
  <c r="M750" i="69"/>
  <c r="M751" i="69"/>
  <c r="M752" i="69"/>
  <c r="M753" i="69"/>
  <c r="M754" i="69"/>
  <c r="M755" i="69"/>
  <c r="M756" i="69"/>
  <c r="M757" i="69"/>
  <c r="M758" i="69"/>
  <c r="M759" i="69"/>
  <c r="M760" i="69"/>
  <c r="M761" i="69"/>
  <c r="M762" i="69"/>
  <c r="M763" i="69"/>
  <c r="M764" i="69"/>
  <c r="M765" i="69"/>
  <c r="M766" i="69"/>
  <c r="M767" i="69"/>
  <c r="M768" i="69"/>
  <c r="M769" i="69"/>
  <c r="M770" i="69"/>
  <c r="M771" i="69"/>
  <c r="M772" i="69"/>
  <c r="M773" i="69"/>
  <c r="M774" i="69"/>
  <c r="M775" i="69"/>
  <c r="M776" i="69"/>
  <c r="M777" i="69"/>
  <c r="M778" i="69"/>
  <c r="M779" i="69"/>
  <c r="M780" i="69"/>
  <c r="M781" i="69"/>
  <c r="M782" i="69"/>
  <c r="M783" i="69"/>
  <c r="M784" i="69"/>
  <c r="M785" i="69"/>
  <c r="M786" i="69"/>
  <c r="M787" i="69"/>
  <c r="M788" i="69"/>
  <c r="M789" i="69"/>
  <c r="M790" i="69"/>
  <c r="M791" i="69"/>
  <c r="M792" i="69"/>
  <c r="M793" i="69"/>
  <c r="M794" i="69"/>
  <c r="M795" i="69"/>
  <c r="M796" i="69"/>
  <c r="M797" i="69"/>
  <c r="M798" i="69"/>
  <c r="M799" i="69"/>
  <c r="M800" i="69"/>
  <c r="M801" i="69"/>
  <c r="M802" i="69"/>
  <c r="M803" i="69"/>
  <c r="M804" i="69"/>
  <c r="M805" i="69"/>
  <c r="M806" i="69"/>
  <c r="M807" i="69"/>
  <c r="M808" i="69"/>
  <c r="M809" i="69"/>
  <c r="M810" i="69"/>
  <c r="M811" i="69"/>
  <c r="M812" i="69"/>
  <c r="M813" i="69"/>
  <c r="M814" i="69"/>
  <c r="M815" i="69"/>
  <c r="M816" i="69"/>
  <c r="M817" i="69"/>
  <c r="M818" i="69"/>
  <c r="M819" i="69"/>
  <c r="M820" i="69"/>
  <c r="M821" i="69"/>
  <c r="M822" i="69"/>
  <c r="M823" i="69"/>
  <c r="M824" i="69"/>
  <c r="M825" i="69"/>
  <c r="M826" i="69"/>
  <c r="M827" i="69"/>
  <c r="M828" i="69"/>
  <c r="M829" i="69"/>
  <c r="M830" i="69"/>
  <c r="M831" i="69"/>
  <c r="M832" i="69"/>
  <c r="M833" i="69"/>
  <c r="M834" i="69"/>
  <c r="M835" i="69"/>
  <c r="M836" i="69"/>
  <c r="M837" i="69"/>
  <c r="M838" i="69"/>
  <c r="M839" i="69"/>
  <c r="M840" i="69"/>
  <c r="M841" i="69"/>
  <c r="M842" i="69"/>
  <c r="M843" i="69"/>
  <c r="M844" i="69"/>
  <c r="M845" i="69"/>
  <c r="M846" i="69"/>
  <c r="M847" i="69"/>
  <c r="M848" i="69"/>
  <c r="M849" i="69"/>
  <c r="M850" i="69"/>
  <c r="M851" i="69"/>
  <c r="M852" i="69"/>
  <c r="M853" i="69"/>
  <c r="M854" i="69"/>
  <c r="M855" i="69"/>
  <c r="M856" i="69"/>
  <c r="M857" i="69"/>
  <c r="M858" i="69"/>
  <c r="M859" i="69"/>
  <c r="M860" i="69"/>
  <c r="M861" i="69"/>
  <c r="M862" i="69"/>
  <c r="M863" i="69"/>
  <c r="M864" i="69"/>
  <c r="M865" i="69"/>
  <c r="M866" i="69"/>
  <c r="M867" i="69"/>
  <c r="M868" i="69"/>
  <c r="M869" i="69"/>
  <c r="M870" i="69"/>
  <c r="M871" i="69"/>
  <c r="M872" i="69"/>
  <c r="M873" i="69"/>
  <c r="M874" i="69"/>
  <c r="M875" i="69"/>
  <c r="M876" i="69"/>
  <c r="M877" i="69"/>
  <c r="M878" i="69"/>
  <c r="M879" i="69"/>
  <c r="M880" i="69"/>
  <c r="M881" i="69"/>
  <c r="M882" i="69"/>
  <c r="M883" i="69"/>
  <c r="M884" i="69"/>
  <c r="M885" i="69"/>
  <c r="M886" i="69"/>
  <c r="M887" i="69"/>
  <c r="M888" i="69"/>
  <c r="M889" i="69"/>
  <c r="M890" i="69"/>
  <c r="M891" i="69"/>
  <c r="M892" i="69"/>
  <c r="M893" i="69"/>
  <c r="M894" i="69"/>
  <c r="M895" i="69"/>
  <c r="M896" i="69"/>
  <c r="M897" i="69"/>
  <c r="M898" i="69"/>
  <c r="M899" i="69"/>
  <c r="M900" i="69"/>
  <c r="M901" i="69"/>
  <c r="M902" i="69"/>
  <c r="M903" i="69"/>
  <c r="M904" i="69"/>
  <c r="M905" i="69"/>
  <c r="M906" i="69"/>
  <c r="M907" i="69"/>
  <c r="M908" i="69"/>
  <c r="M909" i="69"/>
  <c r="M910" i="69"/>
  <c r="M911" i="69"/>
  <c r="M912" i="69"/>
  <c r="M913" i="69"/>
  <c r="M914" i="69"/>
  <c r="M915" i="69"/>
  <c r="M916" i="69"/>
  <c r="M917" i="69"/>
  <c r="M918" i="69"/>
  <c r="M919" i="69"/>
  <c r="M920" i="69"/>
  <c r="M921" i="69"/>
  <c r="M922" i="69"/>
  <c r="M923" i="69"/>
  <c r="M924" i="69"/>
  <c r="M925" i="69"/>
  <c r="M926" i="69"/>
  <c r="M927" i="69"/>
  <c r="M928" i="69"/>
  <c r="M929" i="69"/>
  <c r="M930" i="69"/>
  <c r="M931" i="69"/>
  <c r="M932" i="69"/>
  <c r="M933" i="69"/>
  <c r="M934" i="69"/>
  <c r="M935" i="69"/>
  <c r="M936" i="69"/>
  <c r="M937" i="69"/>
  <c r="M938" i="69"/>
  <c r="M939" i="69"/>
  <c r="M940" i="69"/>
  <c r="M941" i="69"/>
  <c r="M942" i="69"/>
  <c r="M943" i="69"/>
  <c r="M944" i="69"/>
  <c r="M945" i="69"/>
  <c r="M946" i="69"/>
  <c r="M947" i="69"/>
  <c r="M948" i="69"/>
  <c r="M949" i="69"/>
  <c r="M950" i="69"/>
  <c r="M951" i="69"/>
  <c r="M952" i="69"/>
  <c r="M953" i="69"/>
  <c r="M954" i="69"/>
  <c r="M955" i="69"/>
  <c r="M956" i="69"/>
  <c r="M957" i="69"/>
  <c r="M958" i="69"/>
  <c r="M959" i="69"/>
  <c r="M960" i="69"/>
  <c r="M961" i="69"/>
  <c r="M962" i="69"/>
  <c r="M963" i="69"/>
  <c r="M964" i="69"/>
  <c r="M965" i="69"/>
  <c r="M966" i="69"/>
  <c r="M967" i="69"/>
  <c r="M968" i="69"/>
  <c r="M969" i="69"/>
  <c r="M970" i="69"/>
  <c r="M971" i="69"/>
  <c r="M972" i="69"/>
  <c r="M973" i="69"/>
  <c r="M974" i="69"/>
  <c r="M975" i="69"/>
  <c r="M976" i="69"/>
  <c r="M977" i="69"/>
  <c r="M978" i="69"/>
  <c r="M979" i="69"/>
  <c r="M980" i="69"/>
  <c r="M981" i="69"/>
  <c r="M982" i="69"/>
  <c r="M983" i="69"/>
  <c r="M984" i="69"/>
  <c r="M985" i="69"/>
  <c r="M986" i="69"/>
  <c r="M987" i="69"/>
  <c r="M988" i="69"/>
  <c r="M989" i="69"/>
  <c r="M990" i="69"/>
  <c r="M991" i="69"/>
  <c r="M992" i="69"/>
  <c r="M993" i="69"/>
  <c r="M994" i="69"/>
  <c r="M995" i="69"/>
  <c r="M996" i="69"/>
  <c r="M997" i="69"/>
  <c r="M998" i="69"/>
  <c r="M999" i="69"/>
  <c r="M1000" i="69"/>
  <c r="M1001" i="69"/>
  <c r="M1002" i="69"/>
  <c r="M1003" i="69"/>
  <c r="M1004" i="69"/>
  <c r="M1005" i="69"/>
  <c r="M1006" i="69"/>
  <c r="M1007" i="69"/>
  <c r="M1008" i="69"/>
  <c r="M1009" i="69"/>
  <c r="M1010" i="69"/>
  <c r="M1011" i="69"/>
  <c r="M1012" i="69"/>
  <c r="M1013" i="69"/>
  <c r="M1014" i="69"/>
  <c r="M1015" i="69"/>
  <c r="M1016" i="69"/>
  <c r="M1017" i="69"/>
  <c r="M1018" i="69"/>
  <c r="M1019" i="69"/>
  <c r="M1020" i="69"/>
  <c r="M1021" i="69"/>
  <c r="M1022" i="69"/>
  <c r="M1023" i="69"/>
  <c r="M1024" i="69"/>
  <c r="M1025" i="69"/>
  <c r="M1026" i="69"/>
  <c r="M1027" i="69"/>
  <c r="M1028" i="69"/>
  <c r="M1029" i="69"/>
  <c r="M1030" i="69"/>
  <c r="M1031" i="69"/>
  <c r="M1032" i="69"/>
  <c r="M1033" i="69"/>
  <c r="M1034" i="69"/>
  <c r="M1035" i="69"/>
  <c r="M1036" i="69"/>
  <c r="M1037" i="69"/>
  <c r="M1038" i="69"/>
  <c r="M1039" i="69"/>
  <c r="M1040" i="69"/>
  <c r="M1041" i="69"/>
  <c r="M1042" i="69"/>
  <c r="M1043" i="69"/>
  <c r="M1044" i="69"/>
  <c r="M1045" i="69"/>
  <c r="M1046" i="69"/>
  <c r="M1047" i="69"/>
  <c r="M1048" i="69"/>
  <c r="M1049" i="69"/>
  <c r="M1050" i="69"/>
  <c r="M1051" i="69"/>
  <c r="M1052" i="69"/>
  <c r="M1053" i="69"/>
  <c r="M1054" i="69"/>
  <c r="M1055" i="69"/>
  <c r="M1056" i="69"/>
  <c r="M1057" i="69"/>
  <c r="M1058" i="69"/>
  <c r="M1059" i="69"/>
  <c r="M1060" i="69"/>
  <c r="M1061" i="69"/>
  <c r="M1062" i="69"/>
  <c r="M1063" i="69"/>
  <c r="M1064" i="69"/>
  <c r="M1065" i="69"/>
  <c r="M1066" i="69"/>
  <c r="M1067" i="69"/>
  <c r="M1068" i="69"/>
  <c r="M1069" i="69"/>
  <c r="M1070" i="69"/>
  <c r="M1071" i="69"/>
  <c r="M1072" i="69"/>
  <c r="M1073" i="69"/>
  <c r="M1074" i="69"/>
  <c r="M1075" i="69"/>
  <c r="M1076" i="69"/>
  <c r="M1077" i="69"/>
  <c r="M1078" i="69"/>
  <c r="M1079" i="69"/>
  <c r="M1080" i="69"/>
  <c r="M1081" i="69"/>
  <c r="M1082" i="69"/>
  <c r="M1083" i="69"/>
  <c r="M1084" i="69"/>
  <c r="M1085" i="69"/>
  <c r="M1086" i="69"/>
  <c r="M1087" i="69"/>
  <c r="M1088" i="69"/>
  <c r="M1089" i="69"/>
  <c r="M1090" i="69"/>
  <c r="M1091" i="69"/>
  <c r="M1092" i="69"/>
  <c r="M1093" i="69"/>
  <c r="M1094" i="69"/>
  <c r="M1095" i="69"/>
  <c r="M1096" i="69"/>
  <c r="M1097" i="69"/>
  <c r="M1098" i="69"/>
  <c r="M1099" i="69"/>
  <c r="M1100" i="69"/>
  <c r="M1101" i="69"/>
  <c r="M1102" i="69"/>
  <c r="M1103" i="69"/>
  <c r="M1104" i="69"/>
  <c r="M1105" i="69"/>
  <c r="M1106" i="69"/>
  <c r="M1107" i="69"/>
  <c r="M1108" i="69"/>
  <c r="M1109" i="69"/>
  <c r="M1110" i="69"/>
  <c r="M1111" i="69"/>
  <c r="M1112" i="69"/>
  <c r="M1113" i="69"/>
  <c r="M1114" i="69"/>
  <c r="M1115" i="69"/>
  <c r="M1116" i="69"/>
  <c r="M1117" i="69"/>
  <c r="M1118" i="69"/>
  <c r="M1119" i="69"/>
  <c r="M1120" i="69"/>
  <c r="M1121" i="69"/>
  <c r="M1122" i="69"/>
  <c r="M1123" i="69"/>
  <c r="M1124" i="69"/>
  <c r="M1125" i="69"/>
  <c r="M1126" i="69"/>
  <c r="M1127" i="69"/>
  <c r="M1128" i="69"/>
  <c r="M1129" i="69"/>
  <c r="M1130" i="69"/>
  <c r="M1131" i="69"/>
  <c r="M1132" i="69"/>
  <c r="M1133" i="69"/>
  <c r="M1134" i="69"/>
  <c r="M1135" i="69"/>
  <c r="M1136" i="69"/>
  <c r="M1137" i="69"/>
  <c r="M1138" i="69"/>
  <c r="M1139" i="69"/>
  <c r="M1140" i="69"/>
  <c r="M1141" i="69"/>
  <c r="M1142" i="69"/>
  <c r="M1143" i="69"/>
  <c r="M1144" i="69"/>
  <c r="M1145" i="69"/>
  <c r="M1146" i="69"/>
  <c r="M1147" i="69"/>
  <c r="M1148" i="69"/>
  <c r="M1149" i="69"/>
  <c r="M1150" i="69"/>
  <c r="M1151" i="69"/>
  <c r="M1152" i="69"/>
  <c r="M1153" i="69"/>
  <c r="M1154" i="69"/>
  <c r="M1155" i="69"/>
  <c r="M1156" i="69"/>
  <c r="M1157" i="69"/>
  <c r="M1158" i="69"/>
  <c r="M1159" i="69"/>
  <c r="M1160" i="69"/>
  <c r="M1161" i="69"/>
  <c r="M1162" i="69"/>
  <c r="M1163" i="69"/>
  <c r="M1164" i="69"/>
  <c r="M1165" i="69"/>
  <c r="M1166" i="69"/>
  <c r="M1167" i="69"/>
  <c r="M1168" i="69"/>
  <c r="M1169" i="69"/>
  <c r="M1170" i="69"/>
  <c r="M1171" i="69"/>
  <c r="M1172" i="69"/>
  <c r="M1173" i="69"/>
  <c r="M1174" i="69"/>
  <c r="M1175" i="69"/>
  <c r="M1176" i="69"/>
  <c r="M1177" i="69"/>
  <c r="M1178" i="69"/>
  <c r="M1179" i="69"/>
  <c r="M1180" i="69"/>
  <c r="M1181" i="69"/>
  <c r="M1182" i="69"/>
  <c r="M1183" i="69"/>
  <c r="M1184" i="69"/>
  <c r="M1185" i="69"/>
  <c r="M1186" i="69"/>
  <c r="M1187" i="69"/>
  <c r="M1188" i="69"/>
  <c r="M1189" i="69"/>
  <c r="M1190" i="69"/>
  <c r="M1191" i="69"/>
  <c r="M1192" i="69"/>
  <c r="M1193" i="69"/>
  <c r="M1194" i="69"/>
  <c r="M1195" i="69"/>
  <c r="M1196" i="69"/>
  <c r="M1197" i="69"/>
  <c r="M1198" i="69"/>
  <c r="M1199" i="69"/>
  <c r="M1200" i="69"/>
  <c r="M1201" i="69"/>
  <c r="M1202" i="69"/>
  <c r="M1203" i="69"/>
  <c r="M1204" i="69"/>
  <c r="M1205" i="69"/>
  <c r="M1206" i="69"/>
  <c r="M1207" i="69"/>
  <c r="M1208" i="69"/>
  <c r="M1209" i="69"/>
  <c r="M1210" i="69"/>
  <c r="M1211" i="69"/>
  <c r="M1212" i="69"/>
  <c r="M1213" i="69"/>
  <c r="M1214" i="69"/>
  <c r="M1215" i="69"/>
  <c r="M1216" i="69"/>
  <c r="M1217" i="69"/>
  <c r="M1218" i="69"/>
  <c r="M1219" i="69"/>
  <c r="M1220" i="69"/>
  <c r="M1221" i="69"/>
  <c r="M1222" i="69"/>
  <c r="M1223" i="69"/>
  <c r="M1224" i="69"/>
  <c r="M1225" i="69"/>
  <c r="M1226" i="69"/>
  <c r="M1227" i="69"/>
  <c r="M1228" i="69"/>
  <c r="M1229" i="69"/>
  <c r="M1230" i="69"/>
  <c r="M1231" i="69"/>
  <c r="M1232" i="69"/>
  <c r="M1233" i="69"/>
  <c r="M1234" i="69"/>
  <c r="M1235" i="69"/>
  <c r="M1236" i="69"/>
  <c r="M1237" i="69"/>
  <c r="M1238" i="69"/>
  <c r="M1239" i="69"/>
  <c r="M1240" i="69"/>
  <c r="M1241" i="69"/>
  <c r="M1242" i="69"/>
  <c r="M1243" i="69"/>
  <c r="M1244" i="69"/>
  <c r="M1245" i="69"/>
  <c r="M1246" i="69"/>
  <c r="M1247" i="69"/>
  <c r="M1248" i="69"/>
  <c r="M1249" i="69"/>
  <c r="M1250" i="69"/>
  <c r="M1251" i="69"/>
  <c r="M1252" i="69"/>
  <c r="M1253" i="69"/>
  <c r="M1254" i="69"/>
  <c r="M1255" i="69"/>
  <c r="M1256" i="69"/>
  <c r="M1257" i="69"/>
  <c r="M1258" i="69"/>
  <c r="M1259" i="69"/>
  <c r="M1260" i="69"/>
  <c r="M1261" i="69"/>
  <c r="M1262" i="69"/>
  <c r="M1263" i="69"/>
  <c r="M1264" i="69"/>
  <c r="M1265" i="69"/>
  <c r="M1266" i="69"/>
  <c r="M1267" i="69"/>
  <c r="M1268" i="69"/>
  <c r="M1269" i="69"/>
  <c r="M1270" i="69"/>
  <c r="M1271" i="69"/>
  <c r="M1272" i="69"/>
  <c r="M1273" i="69"/>
  <c r="M1274" i="69"/>
  <c r="M1275" i="69"/>
  <c r="M1276" i="69"/>
  <c r="M1277" i="69"/>
  <c r="M1278" i="69"/>
  <c r="M1279" i="69"/>
  <c r="M1280" i="69"/>
  <c r="M1281" i="69"/>
  <c r="M1282" i="69"/>
  <c r="M1283" i="69"/>
  <c r="M1284" i="69"/>
  <c r="M1285" i="69"/>
  <c r="M1286" i="69"/>
  <c r="M1287" i="69"/>
  <c r="M1288" i="69"/>
  <c r="M1289" i="69"/>
  <c r="M1290" i="69"/>
  <c r="M1291" i="69"/>
  <c r="M1292" i="69"/>
  <c r="M1293" i="69"/>
  <c r="M1294" i="69"/>
  <c r="M1295" i="69"/>
  <c r="M1296" i="69"/>
  <c r="M1297" i="69"/>
  <c r="M1298" i="69"/>
  <c r="M1299" i="69"/>
  <c r="M1300" i="69"/>
  <c r="M1301" i="69"/>
  <c r="M1302" i="69"/>
  <c r="M1303" i="69"/>
  <c r="M1304" i="69"/>
  <c r="M1305" i="69"/>
  <c r="M1306" i="69"/>
  <c r="M1307" i="69"/>
  <c r="M1308" i="69"/>
  <c r="M1309" i="69"/>
  <c r="M1310" i="69"/>
  <c r="M1311" i="69"/>
  <c r="M1312" i="69"/>
  <c r="M1313" i="69"/>
  <c r="M1314" i="69"/>
  <c r="M1315" i="69"/>
  <c r="M1316" i="69"/>
  <c r="M1317" i="69"/>
  <c r="M1318" i="69"/>
  <c r="M1319" i="69"/>
  <c r="M1320" i="69"/>
  <c r="M1321" i="69"/>
  <c r="M1322" i="69"/>
  <c r="M1323" i="69"/>
  <c r="M1324" i="69"/>
  <c r="M1325" i="69"/>
  <c r="M1326" i="69"/>
  <c r="M1327" i="69"/>
  <c r="M1328" i="69"/>
  <c r="M1329" i="69"/>
  <c r="M1330" i="69"/>
  <c r="M1331" i="69"/>
  <c r="M1332" i="69"/>
  <c r="M1333" i="69"/>
  <c r="M1334" i="69"/>
  <c r="M1335" i="69"/>
  <c r="M1336" i="69"/>
  <c r="M1337" i="69"/>
  <c r="M1338" i="69"/>
  <c r="M1339" i="69"/>
  <c r="M1340" i="69"/>
  <c r="M1341" i="69"/>
  <c r="M1342" i="69"/>
  <c r="M1343" i="69"/>
  <c r="M1344" i="69"/>
  <c r="M1345" i="69"/>
  <c r="M1346" i="69"/>
  <c r="M1347" i="69"/>
  <c r="M1348" i="69"/>
  <c r="M1349" i="69"/>
  <c r="M1350" i="69"/>
  <c r="M1351" i="69"/>
  <c r="M1352" i="69"/>
  <c r="M1353" i="69"/>
  <c r="M1354" i="69"/>
  <c r="M1355" i="69"/>
  <c r="M1356" i="69"/>
  <c r="M1357" i="69"/>
  <c r="M1358" i="69"/>
  <c r="M1359" i="69"/>
  <c r="M1360" i="69"/>
  <c r="M1361" i="69"/>
  <c r="M1362" i="69"/>
  <c r="M1363" i="69"/>
  <c r="M1364" i="69"/>
  <c r="M1365" i="69"/>
  <c r="M1366" i="69"/>
  <c r="M1367" i="69"/>
  <c r="M1368" i="69"/>
  <c r="M1369" i="69"/>
  <c r="M1370" i="69"/>
  <c r="M1371" i="69"/>
  <c r="M1372" i="69"/>
  <c r="M1373" i="69"/>
  <c r="M1374" i="69"/>
  <c r="M1375" i="69"/>
  <c r="M1376" i="69"/>
  <c r="M1377" i="69"/>
  <c r="M1378" i="69"/>
  <c r="M1379" i="69"/>
  <c r="M1380" i="69"/>
  <c r="M1381" i="69"/>
  <c r="M1382" i="69"/>
  <c r="M1383" i="69"/>
  <c r="M1384" i="69"/>
  <c r="M1385" i="69"/>
  <c r="M1386" i="69"/>
  <c r="M1387" i="69"/>
  <c r="M1388" i="69"/>
  <c r="M1389" i="69"/>
  <c r="M1390" i="69"/>
  <c r="M1391" i="69"/>
  <c r="M1392" i="69"/>
  <c r="M1393" i="69"/>
  <c r="M1394" i="69"/>
  <c r="M1395" i="69"/>
  <c r="M1396" i="69"/>
  <c r="M1397" i="69"/>
  <c r="M1398" i="69"/>
  <c r="M1399" i="69"/>
  <c r="M1400" i="69"/>
  <c r="M1401" i="69"/>
  <c r="M1402" i="69"/>
  <c r="M1403" i="69"/>
  <c r="M1404" i="69"/>
  <c r="M1405" i="69"/>
  <c r="M1406" i="69"/>
  <c r="M1407" i="69"/>
  <c r="M1408" i="69"/>
  <c r="M1409" i="69"/>
  <c r="M1410" i="69"/>
  <c r="M1411" i="69"/>
  <c r="M1412" i="69"/>
  <c r="M1413" i="69"/>
  <c r="M1414" i="69"/>
  <c r="M1415" i="69"/>
  <c r="M1416" i="69"/>
  <c r="M1417" i="69"/>
  <c r="M1418" i="69"/>
  <c r="M1419" i="69"/>
  <c r="M1420" i="69"/>
  <c r="M1421" i="69"/>
  <c r="M1422" i="69"/>
  <c r="M1423" i="69"/>
  <c r="M1424" i="69"/>
  <c r="M1425" i="69"/>
  <c r="M1426" i="69"/>
  <c r="M1427" i="69"/>
  <c r="M1428" i="69"/>
  <c r="M1429" i="69"/>
  <c r="M1430" i="69"/>
  <c r="M1431" i="69"/>
  <c r="M1432" i="69"/>
  <c r="M1433" i="69"/>
  <c r="M1434" i="69"/>
  <c r="M1435" i="69"/>
  <c r="M1436" i="69"/>
  <c r="M1437" i="69"/>
  <c r="M1438" i="69"/>
  <c r="M1439" i="69"/>
  <c r="M1440" i="69"/>
  <c r="M1441" i="69"/>
  <c r="M1442" i="69"/>
  <c r="M1443" i="69"/>
  <c r="M1444" i="69"/>
  <c r="M1445" i="69"/>
  <c r="M1446" i="69"/>
  <c r="M1447" i="69"/>
  <c r="M1448" i="69"/>
  <c r="M1449" i="69"/>
  <c r="M1450" i="69"/>
  <c r="M1451" i="69"/>
  <c r="M1452" i="69"/>
  <c r="M1453" i="69"/>
  <c r="M1454" i="69"/>
  <c r="M1455" i="69"/>
  <c r="M1456" i="69"/>
  <c r="M1457" i="69"/>
  <c r="M1458" i="69"/>
  <c r="M1459" i="69"/>
  <c r="M1460" i="69"/>
  <c r="M1461" i="69"/>
  <c r="M1462" i="69"/>
  <c r="M1463" i="69"/>
  <c r="M1464" i="69"/>
  <c r="M1465" i="69"/>
  <c r="M1466" i="69"/>
  <c r="M1467" i="69"/>
  <c r="M1468" i="69"/>
  <c r="M1469" i="69"/>
  <c r="M1470" i="69"/>
  <c r="M1471" i="69"/>
  <c r="M1472" i="69"/>
  <c r="M1473" i="69"/>
  <c r="M1474" i="69"/>
  <c r="M1475" i="69"/>
  <c r="M1476" i="69"/>
  <c r="M1477" i="69"/>
  <c r="M1478" i="69"/>
  <c r="M1479" i="69"/>
  <c r="M1480" i="69"/>
  <c r="M1481" i="69"/>
  <c r="M1482" i="69"/>
  <c r="M1483" i="69"/>
  <c r="M1484" i="69"/>
  <c r="M1485" i="69"/>
  <c r="M1486" i="69"/>
  <c r="M1487" i="69"/>
  <c r="M1488" i="69"/>
  <c r="M1489" i="69"/>
  <c r="M1490" i="69"/>
  <c r="M1491" i="69"/>
  <c r="M1492" i="69"/>
  <c r="M1493" i="69"/>
  <c r="M1494" i="69"/>
  <c r="M1495" i="69"/>
  <c r="M1496" i="69"/>
  <c r="M1497" i="69"/>
  <c r="M1498" i="69"/>
  <c r="M1499" i="69"/>
  <c r="M1500" i="69"/>
  <c r="M1501" i="69"/>
  <c r="M1502" i="69"/>
  <c r="M1503" i="69"/>
  <c r="M1504" i="69"/>
  <c r="M1505" i="69"/>
  <c r="M1506" i="69"/>
  <c r="M1507" i="69"/>
  <c r="M1508" i="69"/>
  <c r="M1509" i="69"/>
  <c r="M1510" i="69"/>
  <c r="M1511" i="69"/>
  <c r="M1512" i="69"/>
  <c r="M1513" i="69"/>
  <c r="M1514" i="69"/>
  <c r="M1515" i="69"/>
  <c r="M1516" i="69"/>
  <c r="M1517" i="69"/>
  <c r="M1518" i="69"/>
  <c r="M1519" i="69"/>
  <c r="M1520" i="69"/>
  <c r="M1521" i="69"/>
  <c r="M1522" i="69"/>
  <c r="M1523" i="69"/>
  <c r="M1524" i="69"/>
  <c r="M1525" i="69"/>
  <c r="M1526" i="69"/>
  <c r="M1527" i="69"/>
  <c r="M1528" i="69"/>
  <c r="M1529" i="69"/>
  <c r="M1530" i="69"/>
  <c r="M1531" i="69"/>
  <c r="M1532" i="69"/>
  <c r="M1533" i="69"/>
  <c r="M1534" i="69"/>
  <c r="M1535" i="69"/>
  <c r="M1536" i="69"/>
  <c r="M1537" i="69"/>
  <c r="M1538" i="69"/>
  <c r="M1539" i="69"/>
  <c r="M1540" i="69"/>
  <c r="M1541" i="69"/>
  <c r="M1542" i="69"/>
  <c r="M1543" i="69"/>
  <c r="M1544" i="69"/>
  <c r="M1545" i="69"/>
  <c r="M1546" i="69"/>
  <c r="M1547" i="69"/>
  <c r="M1548" i="69"/>
  <c r="M1549" i="69"/>
  <c r="M1550" i="69"/>
  <c r="M1551" i="69"/>
  <c r="M1552" i="69"/>
  <c r="M1553" i="69"/>
  <c r="M1554" i="69"/>
  <c r="M1555" i="69"/>
  <c r="M1556" i="69"/>
  <c r="M1557" i="69"/>
  <c r="M1558" i="69"/>
  <c r="M1559" i="69"/>
  <c r="M1560" i="69"/>
  <c r="M1561" i="69"/>
  <c r="M1562" i="69"/>
  <c r="M1563" i="69"/>
  <c r="M1564" i="69"/>
  <c r="M1565" i="69"/>
  <c r="M1566" i="69"/>
  <c r="M1567" i="69"/>
  <c r="M1568" i="69"/>
  <c r="M1569" i="69"/>
  <c r="M1570" i="69"/>
  <c r="M1571" i="69"/>
  <c r="M1572" i="69"/>
  <c r="M1573" i="69"/>
  <c r="M1574" i="69"/>
  <c r="M1575" i="69"/>
  <c r="M1576" i="69"/>
  <c r="M1577" i="69"/>
  <c r="M1578" i="69"/>
  <c r="M1579" i="69"/>
  <c r="M1580" i="69"/>
  <c r="M1581" i="69"/>
  <c r="M1582" i="69"/>
  <c r="M1583" i="69"/>
  <c r="M1584" i="69"/>
  <c r="M1585" i="69"/>
  <c r="M1586" i="69"/>
  <c r="M1587" i="69"/>
  <c r="M1588" i="69"/>
  <c r="M1589" i="69"/>
  <c r="M1590" i="69"/>
  <c r="M1591" i="69"/>
  <c r="M1592" i="69"/>
  <c r="M1593" i="69"/>
  <c r="M1594" i="69"/>
  <c r="M1595" i="69"/>
  <c r="M1596" i="69"/>
  <c r="M1597" i="69"/>
  <c r="M1598" i="69"/>
  <c r="M1599" i="69"/>
  <c r="M1600" i="69"/>
  <c r="M1601" i="69"/>
  <c r="M1602" i="69"/>
  <c r="M1603" i="69"/>
  <c r="M1604" i="69"/>
  <c r="M1605" i="69"/>
  <c r="M1606" i="69"/>
  <c r="M1607" i="69"/>
  <c r="M1608" i="69"/>
  <c r="M1609" i="69"/>
  <c r="M1610" i="69"/>
  <c r="M1611" i="69"/>
  <c r="M1612" i="69"/>
  <c r="M1613" i="69"/>
  <c r="M1614" i="69"/>
  <c r="M1615" i="69"/>
  <c r="M1616" i="69"/>
  <c r="M1617" i="69"/>
  <c r="M1618" i="69"/>
  <c r="M1619" i="69"/>
  <c r="M1620" i="69"/>
  <c r="M1621" i="69"/>
  <c r="M1622" i="69"/>
  <c r="M1623" i="69"/>
  <c r="M1624" i="69"/>
  <c r="M1625" i="69"/>
  <c r="M1626" i="69"/>
  <c r="M1627" i="69"/>
  <c r="M1628" i="69"/>
  <c r="M1629" i="69"/>
  <c r="M1630" i="69"/>
  <c r="M1631" i="69"/>
  <c r="M1632" i="69"/>
  <c r="M1633" i="69"/>
  <c r="M1634" i="69"/>
  <c r="M1635" i="69"/>
  <c r="M1636" i="69"/>
  <c r="M1637" i="69"/>
  <c r="M1638" i="69"/>
  <c r="M1639" i="69"/>
  <c r="M1640" i="69"/>
  <c r="M1641" i="69"/>
  <c r="M1642" i="69"/>
  <c r="M1643" i="69"/>
  <c r="M1644" i="69"/>
  <c r="M1645" i="69"/>
  <c r="M1646" i="69"/>
  <c r="M1647" i="69"/>
  <c r="M1648" i="69"/>
  <c r="M1649" i="69"/>
  <c r="M1650" i="69"/>
  <c r="M1651" i="69"/>
  <c r="M1652" i="69"/>
  <c r="M1653" i="69"/>
  <c r="M1654" i="69"/>
  <c r="M1655" i="69"/>
  <c r="M1656" i="69"/>
  <c r="M1657" i="69"/>
  <c r="M1658" i="69"/>
  <c r="M1659" i="69"/>
  <c r="M1660" i="69"/>
  <c r="M1661" i="69"/>
  <c r="M1662" i="69"/>
  <c r="M1663" i="69"/>
  <c r="M1664" i="69"/>
  <c r="M1665" i="69"/>
  <c r="M1666" i="69"/>
  <c r="M1667" i="69"/>
  <c r="M1668" i="69"/>
  <c r="M1669" i="69"/>
  <c r="M1670" i="69"/>
  <c r="M1671" i="69"/>
  <c r="M1672" i="69"/>
  <c r="M1673" i="69"/>
  <c r="M1674" i="69"/>
  <c r="M1675" i="69"/>
  <c r="M1676" i="69"/>
  <c r="M1677" i="69"/>
  <c r="M1678" i="69"/>
  <c r="M1679" i="69"/>
  <c r="M1680" i="69"/>
  <c r="M1681" i="69"/>
  <c r="M1682" i="69"/>
  <c r="M1683" i="69"/>
  <c r="M1684" i="69"/>
  <c r="M1685" i="69"/>
  <c r="M1686" i="69"/>
  <c r="M1687" i="69"/>
  <c r="M1688" i="69"/>
  <c r="M1689" i="69"/>
  <c r="M1690" i="69"/>
  <c r="M1691" i="69"/>
  <c r="M1692" i="69"/>
  <c r="M1693" i="69"/>
  <c r="M1694" i="69"/>
  <c r="M1695" i="69"/>
  <c r="M1696" i="69"/>
  <c r="M1697" i="69"/>
  <c r="M1698" i="69"/>
  <c r="M1699" i="69"/>
  <c r="M1700" i="69"/>
  <c r="M1701" i="69"/>
  <c r="M1702" i="69"/>
  <c r="M1703" i="69"/>
  <c r="M1704" i="69"/>
  <c r="M1705" i="69"/>
  <c r="M1706" i="69"/>
  <c r="M1707" i="69"/>
  <c r="M1708" i="69"/>
  <c r="M1709" i="69"/>
  <c r="M1710" i="69"/>
  <c r="M1711" i="69"/>
  <c r="M1712" i="69"/>
  <c r="M1713" i="69"/>
  <c r="M1714" i="69"/>
  <c r="M1715" i="69"/>
  <c r="M1716" i="69"/>
  <c r="M1717" i="69"/>
  <c r="M1718" i="69"/>
  <c r="M1719" i="69"/>
  <c r="M1720" i="69"/>
  <c r="M1721" i="69"/>
  <c r="M1722" i="69"/>
  <c r="M1723" i="69"/>
  <c r="M1724" i="69"/>
  <c r="M1725" i="69"/>
  <c r="M1726" i="69"/>
  <c r="M1727" i="69"/>
  <c r="M1728" i="69"/>
  <c r="M1729" i="69"/>
  <c r="M1730" i="69"/>
  <c r="M1731" i="69"/>
  <c r="M1732" i="69"/>
  <c r="M1733" i="69"/>
  <c r="M1734" i="69"/>
  <c r="M1735" i="69"/>
  <c r="M1736" i="69"/>
  <c r="M1737" i="69"/>
  <c r="M1738" i="69"/>
  <c r="M1739" i="69"/>
  <c r="M1740" i="69"/>
  <c r="M1741" i="69"/>
  <c r="M1742" i="69"/>
  <c r="M1743" i="69"/>
  <c r="M1744" i="69"/>
  <c r="M1745" i="69"/>
  <c r="M1746" i="69"/>
  <c r="M1747" i="69"/>
  <c r="M1748" i="69"/>
  <c r="M1749" i="69"/>
  <c r="M1750" i="69"/>
  <c r="M1751" i="69"/>
  <c r="M1752" i="69"/>
  <c r="M1753" i="69"/>
  <c r="M1754" i="69"/>
  <c r="M1755" i="69"/>
  <c r="M1756" i="69"/>
  <c r="M1757" i="69"/>
  <c r="M1758" i="69"/>
  <c r="M1759" i="69"/>
  <c r="M1760" i="69"/>
  <c r="M1761" i="69"/>
  <c r="M1762" i="69"/>
  <c r="M1763" i="69"/>
  <c r="M1764" i="69"/>
  <c r="M1765" i="69"/>
  <c r="M1766" i="69"/>
  <c r="M1767" i="69"/>
  <c r="M1768" i="69"/>
  <c r="M1769" i="69"/>
  <c r="M1770" i="69"/>
  <c r="M1771" i="69"/>
  <c r="M1772" i="69"/>
  <c r="M1773" i="69"/>
  <c r="M1774" i="69"/>
  <c r="M1775" i="69"/>
  <c r="M1776" i="69"/>
  <c r="M1777" i="69"/>
  <c r="M1778" i="69"/>
  <c r="M1779" i="69"/>
  <c r="M1780" i="69"/>
  <c r="M1781" i="69"/>
  <c r="M1782" i="69"/>
  <c r="M1783" i="69"/>
  <c r="M1784" i="69"/>
  <c r="M1785" i="69"/>
  <c r="M1786" i="69"/>
  <c r="M1787" i="69"/>
  <c r="M1788" i="69"/>
  <c r="M1789" i="69"/>
  <c r="M1790" i="69"/>
  <c r="M1791" i="69"/>
  <c r="M1792" i="69"/>
  <c r="M1793" i="69"/>
  <c r="M1794" i="69"/>
  <c r="M1795" i="69"/>
  <c r="M1796" i="69"/>
  <c r="M1797" i="69"/>
  <c r="M1798" i="69"/>
  <c r="M1799" i="69"/>
  <c r="M1800" i="69"/>
  <c r="M1801" i="69"/>
  <c r="M1802" i="69"/>
  <c r="M1803" i="69"/>
  <c r="M1804" i="69"/>
  <c r="M1805" i="69"/>
  <c r="M1806" i="69"/>
  <c r="M1807" i="69"/>
  <c r="M1808" i="69"/>
  <c r="M1809" i="69"/>
  <c r="M1810" i="69"/>
  <c r="M1811" i="69"/>
  <c r="M1812" i="69"/>
  <c r="M1813" i="69"/>
  <c r="M1814" i="69"/>
  <c r="M1815" i="69"/>
  <c r="M1816" i="69"/>
  <c r="M1817" i="69"/>
  <c r="M1818" i="69"/>
  <c r="M1819" i="69"/>
  <c r="M1820" i="69"/>
  <c r="M1821" i="69"/>
  <c r="M1822" i="69"/>
  <c r="M1823" i="69"/>
  <c r="M1824" i="69"/>
  <c r="M1825" i="69"/>
  <c r="M1826" i="69"/>
  <c r="M1827" i="69"/>
  <c r="M1828" i="69"/>
  <c r="M1829" i="69"/>
  <c r="M1830" i="69"/>
  <c r="M1831" i="69"/>
  <c r="M1832" i="69"/>
  <c r="M1833" i="69"/>
  <c r="M1834" i="69"/>
  <c r="M1835" i="69"/>
  <c r="M1836" i="69"/>
  <c r="M1837" i="69"/>
  <c r="M1838" i="69"/>
  <c r="M1839" i="69"/>
  <c r="M1840" i="69"/>
  <c r="M1841" i="69"/>
  <c r="M1842" i="69"/>
  <c r="M1843" i="69"/>
  <c r="M1844" i="69"/>
  <c r="M1845" i="69"/>
  <c r="M1846" i="69"/>
  <c r="M1847" i="69"/>
  <c r="M1848" i="69"/>
  <c r="M1849" i="69"/>
  <c r="M1850" i="69"/>
  <c r="M1851" i="69"/>
  <c r="M1852" i="69"/>
  <c r="M1853" i="69"/>
  <c r="M1854" i="69"/>
  <c r="M1855" i="69"/>
  <c r="M1856" i="69"/>
  <c r="M1857" i="69"/>
  <c r="M1858" i="69"/>
  <c r="M1859" i="69"/>
  <c r="M1860" i="69"/>
  <c r="M1861" i="69"/>
  <c r="M1862" i="69"/>
  <c r="M1863" i="69"/>
  <c r="M1864" i="69"/>
  <c r="M1865" i="69"/>
  <c r="M1866" i="69"/>
  <c r="M1867" i="69"/>
  <c r="M1868" i="69"/>
  <c r="M1869" i="69"/>
  <c r="M1870" i="69"/>
  <c r="M1871" i="69"/>
  <c r="M1872" i="69"/>
  <c r="M1873" i="69"/>
  <c r="M1874" i="69"/>
  <c r="M1875" i="69"/>
  <c r="M1876" i="69"/>
  <c r="M1877" i="69"/>
  <c r="M1878" i="69"/>
  <c r="M1879" i="69"/>
  <c r="M1880" i="69"/>
  <c r="M1881" i="69"/>
  <c r="M1882" i="69"/>
  <c r="M1883" i="69"/>
  <c r="M1884" i="69"/>
  <c r="M1885" i="69"/>
  <c r="M1886" i="69"/>
  <c r="M1887" i="69"/>
  <c r="M1888" i="69"/>
  <c r="M1889" i="69"/>
  <c r="M1890" i="69"/>
  <c r="M1891" i="69"/>
  <c r="M1892" i="69"/>
  <c r="M1893" i="69"/>
  <c r="M1894" i="69"/>
  <c r="M1895" i="69"/>
  <c r="M1896" i="69"/>
  <c r="M1897" i="69"/>
  <c r="M1898" i="69"/>
  <c r="M1899" i="69"/>
  <c r="M1900" i="69"/>
  <c r="M1901" i="69"/>
  <c r="M1902" i="69"/>
  <c r="M1903" i="69"/>
  <c r="M1904" i="69"/>
  <c r="M1905" i="69"/>
  <c r="M1906" i="69"/>
  <c r="M1907" i="69"/>
  <c r="M1908" i="69"/>
  <c r="M1909" i="69"/>
  <c r="M1910" i="69"/>
  <c r="M1911" i="69"/>
  <c r="M1912" i="69"/>
  <c r="M1913" i="69"/>
  <c r="M1914" i="69"/>
  <c r="M1915" i="69"/>
  <c r="M1916" i="69"/>
  <c r="M1917" i="69"/>
  <c r="M1918" i="69"/>
  <c r="M1919" i="69"/>
  <c r="M1920" i="69"/>
  <c r="M1921" i="69"/>
  <c r="M1922" i="69"/>
  <c r="M1923" i="69"/>
  <c r="M1924" i="69"/>
  <c r="M1925" i="69"/>
  <c r="M1926" i="69"/>
  <c r="M1927" i="69"/>
  <c r="M1928" i="69"/>
  <c r="M1929" i="69"/>
  <c r="M1930" i="69"/>
  <c r="M1931" i="69"/>
  <c r="M1932" i="69"/>
  <c r="M1933" i="69"/>
  <c r="M1934" i="69"/>
  <c r="M1935" i="69"/>
  <c r="M1936" i="69"/>
  <c r="M1937" i="69"/>
  <c r="M1938" i="69"/>
  <c r="M1939" i="69"/>
  <c r="M1940" i="69"/>
  <c r="M1941" i="69"/>
  <c r="M1942" i="69"/>
  <c r="M1943" i="69"/>
  <c r="M1944" i="69"/>
  <c r="M1945" i="69"/>
  <c r="M1946" i="69"/>
  <c r="M1947" i="69"/>
  <c r="M1948" i="69"/>
  <c r="M1949" i="69"/>
  <c r="M1950" i="69"/>
  <c r="M1951" i="69"/>
  <c r="M1952" i="69"/>
  <c r="M1953" i="69"/>
  <c r="M1954" i="69"/>
  <c r="M1955" i="69"/>
  <c r="M1956" i="69"/>
  <c r="M1957" i="69"/>
  <c r="M1958" i="69"/>
  <c r="M1959" i="69"/>
  <c r="M1960" i="69"/>
  <c r="M1961" i="69"/>
  <c r="M1962" i="69"/>
  <c r="M1963" i="69"/>
  <c r="M1964" i="69"/>
  <c r="M1965" i="69"/>
  <c r="M1966" i="69"/>
  <c r="M1967" i="69"/>
  <c r="M1968" i="69"/>
  <c r="M1969" i="69"/>
  <c r="M1970" i="69"/>
  <c r="M1971" i="69"/>
  <c r="M1972" i="69"/>
  <c r="M1973" i="69"/>
  <c r="M1974" i="69"/>
  <c r="M1975" i="69"/>
  <c r="M1976" i="69"/>
  <c r="M1977" i="69"/>
  <c r="M1978" i="69"/>
  <c r="M1979" i="69"/>
  <c r="M1980" i="69"/>
  <c r="M1981" i="69"/>
  <c r="M1982" i="69"/>
  <c r="M1983" i="69"/>
  <c r="M1984" i="69"/>
  <c r="M1985" i="69"/>
  <c r="M1986" i="69"/>
  <c r="M1987" i="69"/>
  <c r="M1988" i="69"/>
  <c r="M1989" i="69"/>
  <c r="M1990" i="69"/>
  <c r="M1991" i="69"/>
  <c r="M1992" i="69"/>
  <c r="M1993" i="69"/>
  <c r="M1994" i="69"/>
  <c r="M1995" i="69"/>
  <c r="M1996" i="69"/>
  <c r="M1997" i="69"/>
  <c r="M1998" i="69"/>
  <c r="M1999" i="69"/>
  <c r="M2000" i="69"/>
  <c r="M2001" i="69"/>
  <c r="M2002" i="69"/>
  <c r="M2003" i="69"/>
  <c r="M2004" i="69"/>
  <c r="M2005" i="69"/>
  <c r="M2006" i="69"/>
  <c r="M2007" i="69"/>
  <c r="M2008" i="69"/>
  <c r="M2009" i="69"/>
  <c r="M2010" i="69"/>
  <c r="M2011" i="69"/>
  <c r="M2012" i="69"/>
  <c r="M2013" i="69"/>
  <c r="M2014" i="69"/>
  <c r="M2015" i="69"/>
  <c r="M2016" i="69"/>
  <c r="M2017" i="69"/>
  <c r="M2018" i="69"/>
  <c r="M2019" i="69"/>
  <c r="M2020" i="69"/>
  <c r="M2021" i="69"/>
  <c r="M2022" i="69"/>
  <c r="M2023" i="69"/>
  <c r="M2024" i="69"/>
  <c r="M2025" i="69"/>
  <c r="M2026" i="69"/>
  <c r="M2027" i="69"/>
  <c r="M2028" i="69"/>
  <c r="M2029" i="69"/>
  <c r="M2030" i="69"/>
  <c r="M2031" i="69"/>
  <c r="M2032" i="69"/>
  <c r="M2033" i="69"/>
  <c r="M2034" i="69"/>
  <c r="M2035" i="69"/>
  <c r="M2036" i="69"/>
  <c r="M2037" i="69"/>
  <c r="M2038" i="69"/>
  <c r="M2039" i="69"/>
  <c r="M2040" i="69"/>
  <c r="M2041" i="69"/>
  <c r="M2042" i="69"/>
  <c r="M2043" i="69"/>
  <c r="M2044" i="69"/>
  <c r="M2045" i="69"/>
  <c r="M2046" i="69"/>
  <c r="M2047" i="69"/>
  <c r="M2048" i="69"/>
  <c r="M2049" i="69"/>
  <c r="M2050" i="69"/>
  <c r="M2051" i="69"/>
  <c r="M2052" i="69"/>
  <c r="M2053" i="69"/>
  <c r="M2054" i="69"/>
  <c r="M2055" i="69"/>
  <c r="M2056" i="69"/>
  <c r="M2057" i="69"/>
  <c r="M2058" i="69"/>
  <c r="M2059" i="69"/>
  <c r="M2060" i="69"/>
  <c r="M2061" i="69"/>
  <c r="M2062" i="69"/>
  <c r="M2063" i="69"/>
  <c r="M2064" i="69"/>
  <c r="M2065" i="69"/>
  <c r="M2066" i="69"/>
  <c r="M2067" i="69"/>
  <c r="M2068" i="69"/>
  <c r="M2069" i="69"/>
  <c r="M2070" i="69"/>
  <c r="M2071" i="69"/>
  <c r="M2072" i="69"/>
  <c r="M2073" i="69"/>
  <c r="M2074" i="69"/>
  <c r="M2075" i="69"/>
  <c r="M2076" i="69"/>
  <c r="M2077" i="69"/>
  <c r="M2078" i="69"/>
  <c r="M2079" i="69"/>
  <c r="M2080" i="69"/>
  <c r="M2081" i="69"/>
  <c r="M2082" i="69"/>
  <c r="M2083" i="69"/>
  <c r="M2084" i="69"/>
  <c r="M2085" i="69"/>
  <c r="M2086" i="69"/>
  <c r="M2087" i="69"/>
  <c r="M2088" i="69"/>
  <c r="M2089" i="69"/>
  <c r="M2090" i="69"/>
  <c r="M2091" i="69"/>
  <c r="M2092" i="69"/>
  <c r="M2093" i="69"/>
  <c r="M2094" i="69"/>
  <c r="M2095" i="69"/>
  <c r="M2096" i="69"/>
  <c r="M2097" i="69"/>
  <c r="M2098" i="69"/>
  <c r="M2099" i="69"/>
  <c r="M2100" i="69"/>
  <c r="M2101" i="69"/>
  <c r="M2102" i="69"/>
  <c r="M2103" i="69"/>
  <c r="M2104" i="69"/>
  <c r="M2105" i="69"/>
  <c r="M2106" i="69"/>
  <c r="M2107" i="69"/>
  <c r="M2108" i="69"/>
  <c r="M2109" i="69"/>
  <c r="M2110" i="69"/>
  <c r="M2111" i="69"/>
  <c r="M2112" i="69"/>
  <c r="M2113" i="69"/>
  <c r="M2114" i="69"/>
  <c r="M2115" i="69"/>
  <c r="M2116" i="69"/>
  <c r="M2117" i="69"/>
  <c r="M2118" i="69"/>
  <c r="M2119" i="69"/>
  <c r="M2120" i="69"/>
  <c r="M2121" i="69"/>
  <c r="M2122" i="69"/>
  <c r="M2123" i="69"/>
  <c r="M2124" i="69"/>
  <c r="M2125" i="69"/>
  <c r="M2126" i="69"/>
  <c r="M2127" i="69"/>
  <c r="M2128" i="69"/>
  <c r="M2129" i="69"/>
  <c r="M2130" i="69"/>
  <c r="M2131" i="69"/>
  <c r="M2132" i="69"/>
  <c r="M2133" i="69"/>
  <c r="M2134" i="69"/>
  <c r="M2135" i="69"/>
  <c r="M2136" i="69"/>
  <c r="M2137" i="69"/>
  <c r="M2138" i="69"/>
  <c r="M2139" i="69"/>
  <c r="M2140" i="69"/>
  <c r="M2141" i="69"/>
  <c r="M2142" i="69"/>
  <c r="M2143" i="69"/>
  <c r="M2144" i="69"/>
  <c r="M2145" i="69"/>
  <c r="M2146" i="69"/>
  <c r="M2147" i="69"/>
  <c r="M2148" i="69"/>
  <c r="M2149" i="69"/>
  <c r="M2150" i="69"/>
  <c r="M2151" i="69"/>
  <c r="M2152" i="69"/>
  <c r="M2153" i="69"/>
  <c r="M2154" i="69"/>
  <c r="M2155" i="69"/>
  <c r="M2156" i="69"/>
  <c r="M2157" i="69"/>
  <c r="M2158" i="69"/>
  <c r="M2159" i="69"/>
  <c r="M2160" i="69"/>
  <c r="M2161" i="69"/>
  <c r="M2162" i="69"/>
  <c r="M2163" i="69"/>
  <c r="M2164" i="69"/>
  <c r="M2165" i="69"/>
  <c r="M2166" i="69"/>
  <c r="M2167" i="69"/>
  <c r="M2168" i="69"/>
  <c r="M2169" i="69"/>
  <c r="M2170" i="69"/>
  <c r="M2171" i="69"/>
  <c r="M2172" i="69"/>
  <c r="M2173" i="69"/>
  <c r="M2174" i="69"/>
  <c r="M2175" i="69"/>
  <c r="M2176" i="69"/>
  <c r="M2177" i="69"/>
  <c r="M2178" i="69"/>
  <c r="M2179" i="69"/>
  <c r="M2180" i="69"/>
  <c r="M2181" i="69"/>
  <c r="M2182" i="69"/>
  <c r="M2183" i="69"/>
  <c r="M2184" i="69"/>
  <c r="M2185" i="69"/>
  <c r="M2186" i="69"/>
  <c r="M2187" i="69"/>
  <c r="M2188" i="69"/>
  <c r="M2189" i="69"/>
  <c r="M2190" i="69"/>
  <c r="M2191" i="69"/>
  <c r="M2192" i="69"/>
  <c r="M2193" i="69"/>
  <c r="M2194" i="69"/>
  <c r="M2195" i="69"/>
  <c r="M2196" i="69"/>
  <c r="M2197" i="69"/>
  <c r="M2198" i="69"/>
  <c r="M2199" i="69"/>
  <c r="M2200" i="69"/>
  <c r="M2201" i="69"/>
  <c r="M2202" i="69"/>
  <c r="M2203" i="69"/>
  <c r="M2204" i="69"/>
  <c r="M2205" i="69"/>
  <c r="M2206" i="69"/>
  <c r="M2207" i="69"/>
  <c r="M2208" i="69"/>
  <c r="M2209" i="69"/>
  <c r="M2210" i="69"/>
  <c r="M2211" i="69"/>
  <c r="M2212" i="69"/>
  <c r="M2213" i="69"/>
  <c r="M2214" i="69"/>
  <c r="M2215" i="69"/>
  <c r="M2216" i="69"/>
  <c r="M2217" i="69"/>
  <c r="M2218" i="69"/>
  <c r="M2219" i="69"/>
  <c r="M2220" i="69"/>
  <c r="M2221" i="69"/>
  <c r="M2222" i="69"/>
  <c r="M2223" i="69"/>
  <c r="M2224" i="69"/>
  <c r="M2225" i="69"/>
  <c r="M2226" i="69"/>
  <c r="M2227" i="69"/>
  <c r="M2228" i="69"/>
  <c r="M2229" i="69"/>
  <c r="M2230" i="69"/>
  <c r="M2231" i="69"/>
  <c r="M2232" i="69"/>
  <c r="M2233" i="69"/>
  <c r="M2234" i="69"/>
  <c r="M2235" i="69"/>
  <c r="M2236" i="69"/>
  <c r="M2237" i="69"/>
  <c r="M2238" i="69"/>
  <c r="M2239" i="69"/>
  <c r="M2240" i="69"/>
  <c r="M2241" i="69"/>
  <c r="M2242" i="69"/>
  <c r="M2243" i="69"/>
  <c r="M2244" i="69"/>
  <c r="M2245" i="69"/>
  <c r="M2246" i="69"/>
  <c r="M2247" i="69"/>
  <c r="M2248" i="69"/>
  <c r="M2249" i="69"/>
  <c r="M2250" i="69"/>
  <c r="M2251" i="69"/>
  <c r="M2252" i="69"/>
  <c r="M2253" i="69"/>
  <c r="M2254" i="69"/>
  <c r="M2255" i="69"/>
  <c r="M2256" i="69"/>
  <c r="M2257" i="69"/>
  <c r="M2258" i="69"/>
  <c r="M2259" i="69"/>
  <c r="M2260" i="69"/>
  <c r="M2261" i="69"/>
  <c r="M2262" i="69"/>
  <c r="M2263" i="69"/>
  <c r="M2264" i="69"/>
  <c r="M2265" i="69"/>
  <c r="M2266" i="69"/>
  <c r="M2267" i="69"/>
  <c r="M2268" i="69"/>
  <c r="M2269" i="69"/>
  <c r="M2270" i="69"/>
  <c r="M2271" i="69"/>
  <c r="M2272" i="69"/>
  <c r="M2273" i="69"/>
  <c r="M2274" i="69"/>
  <c r="M2275" i="69"/>
  <c r="M2276" i="69"/>
  <c r="M2277" i="69"/>
  <c r="M2278" i="69"/>
  <c r="M2279" i="69"/>
  <c r="M2280" i="69"/>
  <c r="M2281" i="69"/>
  <c r="M2282" i="69"/>
  <c r="M2283" i="69"/>
  <c r="M2284" i="69"/>
  <c r="M2285" i="69"/>
  <c r="M2286" i="69"/>
  <c r="M2287" i="69"/>
  <c r="M2288" i="69"/>
  <c r="M2289" i="69"/>
  <c r="M2290" i="69"/>
  <c r="M2291" i="69"/>
  <c r="M2292" i="69"/>
  <c r="M2293" i="69"/>
  <c r="M2294" i="69"/>
  <c r="M2295" i="69"/>
  <c r="M2296" i="69"/>
  <c r="M2297" i="69"/>
  <c r="M2298" i="69"/>
  <c r="M2299" i="69"/>
  <c r="M2300" i="69"/>
  <c r="M2301" i="69"/>
  <c r="M2302" i="69"/>
  <c r="M2303" i="69"/>
  <c r="M2304" i="69"/>
  <c r="M2305" i="69"/>
  <c r="M2306" i="69"/>
  <c r="M2307" i="69"/>
  <c r="M2308" i="69"/>
  <c r="M2309" i="69"/>
  <c r="M2310" i="69"/>
  <c r="M2311" i="69"/>
  <c r="M2312" i="69"/>
  <c r="M2313" i="69"/>
  <c r="M2314" i="69"/>
  <c r="M2315" i="69"/>
  <c r="M2316" i="69"/>
  <c r="M2317" i="69"/>
  <c r="M2318" i="69"/>
  <c r="M2319" i="69"/>
  <c r="M2320" i="69"/>
  <c r="M2321" i="69"/>
  <c r="M2322" i="69"/>
  <c r="M2323" i="69"/>
  <c r="M2324" i="69"/>
  <c r="M2325" i="69"/>
  <c r="M2326" i="69"/>
  <c r="M2327" i="69"/>
  <c r="M2328" i="69"/>
  <c r="M2329" i="69"/>
  <c r="M2330" i="69"/>
  <c r="M2331" i="69"/>
  <c r="M2332" i="69"/>
  <c r="M2333" i="69"/>
  <c r="M2334" i="69"/>
  <c r="M2335" i="69"/>
  <c r="M2336" i="69"/>
  <c r="M2337" i="69"/>
  <c r="M2338" i="69"/>
  <c r="M2339" i="69"/>
  <c r="M2340" i="69"/>
  <c r="M2341" i="69"/>
  <c r="M2342" i="69"/>
  <c r="M2343" i="69"/>
  <c r="M2344" i="69"/>
  <c r="M2345" i="69"/>
  <c r="M2346" i="69"/>
  <c r="M2347" i="69"/>
  <c r="M2348" i="69"/>
  <c r="M2349" i="69"/>
  <c r="M2350" i="69"/>
  <c r="M2351" i="69"/>
  <c r="M2352" i="69"/>
  <c r="M2353" i="69"/>
  <c r="M2354" i="69"/>
  <c r="M2355" i="69"/>
  <c r="M2356" i="69"/>
  <c r="M2357" i="69"/>
  <c r="M2358" i="69"/>
  <c r="M2359" i="69"/>
  <c r="M2360" i="69"/>
  <c r="M2361" i="69"/>
  <c r="M2362" i="69"/>
  <c r="M2363" i="69"/>
  <c r="M2364" i="69"/>
  <c r="M2365" i="69"/>
  <c r="M2366" i="69"/>
  <c r="M2367" i="69"/>
  <c r="M2368" i="69"/>
  <c r="M2369" i="69"/>
  <c r="M2370" i="69"/>
  <c r="M2371" i="69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M102" i="68"/>
  <c r="M103" i="68"/>
  <c r="M104" i="68"/>
  <c r="M105" i="68"/>
  <c r="M106" i="68"/>
  <c r="M107" i="68"/>
  <c r="M108" i="68"/>
  <c r="M109" i="68"/>
  <c r="M110" i="68"/>
  <c r="M111" i="68"/>
  <c r="M112" i="68"/>
  <c r="M113" i="68"/>
  <c r="M114" i="68"/>
  <c r="M115" i="68"/>
  <c r="M116" i="68"/>
  <c r="M117" i="68"/>
  <c r="M118" i="68"/>
  <c r="M119" i="68"/>
  <c r="M120" i="68"/>
  <c r="M121" i="68"/>
  <c r="M122" i="68"/>
  <c r="M123" i="68"/>
  <c r="M124" i="68"/>
  <c r="M125" i="68"/>
  <c r="M126" i="68"/>
  <c r="M127" i="68"/>
  <c r="M128" i="68"/>
  <c r="M129" i="68"/>
  <c r="M130" i="68"/>
  <c r="M131" i="68"/>
  <c r="M132" i="68"/>
  <c r="M133" i="68"/>
  <c r="M134" i="68"/>
  <c r="M135" i="68"/>
  <c r="M136" i="68"/>
  <c r="M137" i="68"/>
  <c r="M138" i="68"/>
  <c r="M139" i="68"/>
  <c r="M140" i="68"/>
  <c r="M141" i="68"/>
  <c r="M142" i="68"/>
  <c r="M143" i="68"/>
  <c r="M144" i="68"/>
  <c r="M145" i="68"/>
  <c r="M146" i="68"/>
  <c r="M147" i="68"/>
  <c r="M148" i="68"/>
  <c r="M149" i="68"/>
  <c r="M150" i="68"/>
  <c r="M151" i="68"/>
  <c r="M152" i="68"/>
  <c r="M153" i="68"/>
  <c r="M154" i="68"/>
  <c r="M155" i="68"/>
  <c r="M156" i="68"/>
  <c r="M157" i="68"/>
  <c r="M158" i="68"/>
  <c r="M159" i="68"/>
  <c r="M160" i="68"/>
  <c r="M161" i="68"/>
  <c r="M162" i="68"/>
  <c r="M163" i="68"/>
  <c r="M164" i="68"/>
  <c r="M165" i="68"/>
  <c r="M166" i="68"/>
  <c r="M167" i="68"/>
  <c r="M168" i="68"/>
  <c r="M169" i="68"/>
  <c r="M170" i="68"/>
  <c r="M171" i="68"/>
  <c r="M172" i="68"/>
  <c r="M173" i="68"/>
  <c r="M174" i="68"/>
  <c r="M175" i="68"/>
  <c r="M176" i="68"/>
  <c r="M177" i="68"/>
  <c r="M178" i="68"/>
  <c r="M179" i="68"/>
  <c r="M180" i="68"/>
  <c r="M181" i="68"/>
  <c r="M182" i="68"/>
  <c r="M183" i="68"/>
  <c r="M184" i="68"/>
  <c r="M185" i="68"/>
  <c r="M186" i="68"/>
  <c r="M187" i="68"/>
  <c r="M188" i="68"/>
  <c r="M189" i="68"/>
  <c r="M190" i="68"/>
  <c r="M191" i="68"/>
  <c r="M192" i="68"/>
  <c r="M193" i="68"/>
  <c r="M194" i="68"/>
  <c r="M195" i="68"/>
  <c r="M196" i="68"/>
  <c r="M197" i="68"/>
  <c r="M198" i="68"/>
  <c r="M199" i="68"/>
  <c r="M200" i="68"/>
  <c r="M201" i="68"/>
  <c r="M202" i="68"/>
  <c r="M203" i="68"/>
  <c r="M204" i="68"/>
  <c r="M205" i="68"/>
  <c r="M206" i="68"/>
  <c r="M207" i="68"/>
  <c r="M208" i="68"/>
  <c r="M209" i="68"/>
  <c r="M210" i="68"/>
  <c r="M211" i="68"/>
  <c r="M212" i="68"/>
  <c r="M213" i="68"/>
  <c r="M214" i="68"/>
  <c r="M215" i="68"/>
  <c r="M216" i="68"/>
  <c r="M217" i="68"/>
  <c r="M218" i="68"/>
  <c r="M219" i="68"/>
  <c r="M220" i="68"/>
  <c r="M221" i="68"/>
  <c r="M222" i="68"/>
  <c r="M223" i="68"/>
  <c r="M224" i="68"/>
  <c r="M225" i="68"/>
  <c r="M226" i="68"/>
  <c r="M227" i="68"/>
  <c r="M228" i="68"/>
  <c r="M229" i="68"/>
  <c r="M230" i="68"/>
  <c r="M231" i="68"/>
  <c r="M232" i="68"/>
  <c r="M233" i="68"/>
  <c r="M234" i="68"/>
  <c r="M235" i="68"/>
  <c r="M236" i="68"/>
  <c r="M237" i="68"/>
  <c r="M238" i="68"/>
  <c r="M239" i="68"/>
  <c r="M240" i="68"/>
  <c r="M241" i="68"/>
  <c r="M242" i="68"/>
  <c r="M243" i="68"/>
  <c r="M244" i="68"/>
  <c r="M245" i="68"/>
  <c r="M246" i="68"/>
  <c r="M247" i="68"/>
  <c r="M248" i="68"/>
  <c r="M249" i="68"/>
  <c r="M250" i="68"/>
  <c r="M251" i="68"/>
  <c r="M252" i="68"/>
  <c r="M253" i="68"/>
  <c r="M254" i="68"/>
  <c r="M255" i="68"/>
  <c r="M256" i="68"/>
  <c r="M257" i="68"/>
  <c r="M258" i="68"/>
  <c r="M259" i="68"/>
  <c r="M260" i="68"/>
  <c r="M261" i="68"/>
  <c r="M262" i="68"/>
  <c r="M263" i="68"/>
  <c r="M264" i="68"/>
  <c r="M265" i="68"/>
  <c r="M266" i="68"/>
  <c r="M267" i="68"/>
  <c r="M268" i="68"/>
  <c r="M269" i="68"/>
  <c r="M270" i="68"/>
  <c r="M271" i="68"/>
  <c r="M272" i="68"/>
  <c r="M273" i="68"/>
  <c r="M274" i="68"/>
  <c r="M275" i="68"/>
  <c r="M276" i="68"/>
  <c r="M277" i="68"/>
  <c r="M278" i="68"/>
  <c r="M279" i="68"/>
  <c r="M280" i="68"/>
  <c r="M281" i="68"/>
  <c r="M282" i="68"/>
  <c r="M283" i="68"/>
  <c r="M284" i="68"/>
  <c r="M285" i="68"/>
  <c r="M286" i="68"/>
  <c r="M287" i="68"/>
  <c r="M288" i="68"/>
  <c r="M289" i="68"/>
  <c r="M290" i="68"/>
  <c r="M291" i="68"/>
  <c r="M292" i="68"/>
  <c r="M293" i="68"/>
  <c r="M294" i="68"/>
  <c r="M295" i="68"/>
  <c r="M296" i="68"/>
  <c r="M297" i="68"/>
  <c r="M298" i="68"/>
  <c r="M299" i="68"/>
  <c r="M300" i="68"/>
  <c r="M301" i="68"/>
  <c r="M302" i="68"/>
  <c r="M303" i="68"/>
  <c r="M304" i="68"/>
  <c r="M305" i="68"/>
  <c r="M306" i="68"/>
  <c r="M307" i="68"/>
  <c r="M308" i="68"/>
  <c r="M309" i="68"/>
  <c r="M310" i="68"/>
  <c r="M311" i="68"/>
  <c r="M312" i="68"/>
  <c r="M313" i="68"/>
  <c r="M314" i="68"/>
  <c r="M315" i="68"/>
  <c r="M316" i="68"/>
  <c r="M317" i="68"/>
  <c r="M318" i="68"/>
  <c r="M319" i="68"/>
  <c r="M320" i="68"/>
  <c r="M321" i="68"/>
  <c r="M322" i="68"/>
  <c r="M323" i="68"/>
  <c r="M324" i="68"/>
  <c r="M325" i="68"/>
  <c r="M326" i="68"/>
  <c r="M327" i="68"/>
  <c r="M328" i="68"/>
  <c r="M329" i="68"/>
  <c r="M330" i="68"/>
  <c r="M331" i="68"/>
  <c r="M332" i="68"/>
  <c r="M333" i="68"/>
  <c r="M334" i="68"/>
  <c r="M335" i="68"/>
  <c r="M336" i="68"/>
  <c r="M337" i="68"/>
  <c r="M338" i="68"/>
  <c r="M339" i="68"/>
  <c r="M340" i="68"/>
  <c r="M341" i="68"/>
  <c r="M342" i="68"/>
  <c r="M343" i="68"/>
  <c r="M344" i="68"/>
  <c r="M345" i="68"/>
  <c r="M346" i="68"/>
  <c r="M347" i="68"/>
  <c r="M348" i="68"/>
  <c r="M349" i="68"/>
  <c r="M350" i="68"/>
  <c r="M351" i="68"/>
  <c r="M352" i="68"/>
  <c r="M353" i="68"/>
  <c r="M354" i="68"/>
  <c r="M355" i="68"/>
  <c r="M356" i="68"/>
  <c r="M357" i="68"/>
  <c r="M358" i="68"/>
  <c r="M359" i="68"/>
  <c r="M360" i="68"/>
  <c r="M361" i="68"/>
  <c r="M362" i="68"/>
  <c r="M363" i="68"/>
  <c r="M364" i="68"/>
  <c r="M365" i="68"/>
  <c r="M366" i="68"/>
  <c r="M367" i="68"/>
  <c r="M368" i="68"/>
  <c r="M369" i="68"/>
  <c r="M370" i="68"/>
  <c r="M371" i="68"/>
  <c r="M372" i="68"/>
  <c r="M373" i="68"/>
  <c r="M374" i="68"/>
  <c r="M375" i="68"/>
  <c r="M376" i="68"/>
  <c r="M377" i="68"/>
  <c r="M378" i="68"/>
  <c r="M379" i="68"/>
  <c r="M380" i="68"/>
  <c r="M381" i="68"/>
  <c r="M382" i="68"/>
  <c r="M383" i="68"/>
  <c r="M384" i="68"/>
  <c r="M385" i="68"/>
  <c r="M386" i="68"/>
  <c r="M387" i="68"/>
  <c r="M388" i="68"/>
  <c r="M389" i="68"/>
  <c r="M390" i="68"/>
  <c r="M391" i="68"/>
  <c r="M392" i="68"/>
  <c r="M393" i="68"/>
  <c r="M394" i="68"/>
  <c r="M395" i="68"/>
  <c r="M396" i="68"/>
  <c r="M397" i="68"/>
  <c r="M398" i="68"/>
  <c r="M399" i="68"/>
  <c r="M400" i="68"/>
  <c r="M401" i="68"/>
  <c r="M402" i="68"/>
  <c r="M403" i="68"/>
  <c r="M404" i="68"/>
  <c r="M405" i="68"/>
  <c r="M406" i="68"/>
  <c r="M407" i="68"/>
  <c r="M408" i="68"/>
  <c r="M409" i="68"/>
  <c r="M410" i="68"/>
  <c r="M411" i="68"/>
  <c r="M412" i="68"/>
  <c r="M413" i="68"/>
  <c r="M414" i="68"/>
  <c r="M415" i="68"/>
  <c r="M416" i="68"/>
  <c r="M417" i="68"/>
  <c r="M418" i="68"/>
  <c r="M419" i="68"/>
  <c r="M420" i="68"/>
  <c r="M421" i="68"/>
  <c r="M422" i="68"/>
  <c r="M423" i="68"/>
  <c r="M424" i="68"/>
  <c r="M425" i="68"/>
  <c r="M426" i="68"/>
  <c r="M427" i="68"/>
  <c r="M428" i="68"/>
  <c r="M429" i="68"/>
  <c r="M430" i="68"/>
  <c r="M431" i="68"/>
  <c r="M432" i="68"/>
  <c r="M433" i="68"/>
  <c r="M434" i="68"/>
  <c r="M435" i="68"/>
  <c r="M436" i="68"/>
  <c r="M437" i="68"/>
  <c r="M438" i="68"/>
  <c r="M439" i="68"/>
  <c r="M440" i="68"/>
  <c r="M441" i="68"/>
  <c r="M442" i="68"/>
  <c r="M443" i="68"/>
  <c r="M444" i="68"/>
  <c r="M445" i="68"/>
  <c r="M446" i="68"/>
  <c r="M447" i="68"/>
  <c r="M448" i="68"/>
  <c r="M449" i="68"/>
  <c r="M450" i="68"/>
  <c r="M451" i="68"/>
  <c r="M452" i="68"/>
  <c r="M453" i="68"/>
  <c r="M454" i="68"/>
  <c r="M455" i="68"/>
  <c r="M456" i="68"/>
  <c r="M457" i="68"/>
  <c r="M458" i="68"/>
  <c r="M459" i="68"/>
  <c r="M460" i="68"/>
  <c r="M461" i="68"/>
  <c r="M462" i="68"/>
  <c r="M463" i="68"/>
  <c r="M464" i="68"/>
  <c r="M465" i="68"/>
  <c r="M466" i="68"/>
  <c r="M467" i="68"/>
  <c r="M468" i="68"/>
  <c r="M469" i="68"/>
  <c r="M470" i="68"/>
  <c r="M471" i="68"/>
  <c r="M472" i="68"/>
  <c r="M473" i="68"/>
  <c r="M474" i="68"/>
  <c r="M475" i="68"/>
  <c r="M476" i="68"/>
  <c r="M477" i="68"/>
  <c r="M478" i="68"/>
  <c r="M479" i="68"/>
  <c r="M480" i="68"/>
  <c r="M481" i="68"/>
  <c r="M482" i="68"/>
  <c r="M483" i="68"/>
  <c r="M484" i="68"/>
  <c r="M485" i="68"/>
  <c r="M486" i="68"/>
  <c r="M487" i="68"/>
  <c r="M488" i="68"/>
  <c r="M489" i="68"/>
  <c r="M490" i="68"/>
  <c r="M491" i="68"/>
  <c r="M492" i="68"/>
  <c r="M493" i="68"/>
  <c r="M494" i="68"/>
  <c r="M495" i="68"/>
  <c r="M496" i="68"/>
  <c r="M497" i="68"/>
  <c r="M498" i="68"/>
  <c r="M499" i="68"/>
  <c r="M500" i="68"/>
  <c r="M501" i="68"/>
  <c r="M502" i="68"/>
  <c r="M503" i="68"/>
  <c r="M504" i="68"/>
  <c r="M505" i="68"/>
  <c r="M506" i="68"/>
  <c r="M507" i="68"/>
  <c r="M508" i="68"/>
  <c r="M509" i="68"/>
  <c r="M510" i="68"/>
  <c r="M511" i="68"/>
  <c r="M512" i="68"/>
  <c r="M513" i="68"/>
  <c r="M514" i="68"/>
  <c r="M515" i="68"/>
  <c r="M516" i="68"/>
  <c r="M517" i="68"/>
  <c r="M518" i="68"/>
  <c r="M519" i="68"/>
  <c r="M520" i="68"/>
  <c r="M521" i="68"/>
  <c r="M522" i="68"/>
  <c r="M523" i="68"/>
  <c r="M524" i="68"/>
  <c r="M525" i="68"/>
  <c r="M526" i="68"/>
  <c r="M527" i="68"/>
  <c r="M528" i="68"/>
  <c r="M529" i="68"/>
  <c r="M530" i="68"/>
  <c r="M531" i="68"/>
  <c r="M532" i="68"/>
  <c r="M533" i="68"/>
  <c r="M534" i="68"/>
  <c r="M535" i="68"/>
  <c r="M536" i="68"/>
  <c r="M537" i="68"/>
  <c r="M538" i="68"/>
  <c r="M539" i="68"/>
  <c r="M540" i="68"/>
  <c r="M541" i="68"/>
  <c r="M542" i="68"/>
  <c r="M543" i="68"/>
  <c r="M544" i="68"/>
  <c r="M545" i="68"/>
  <c r="M546" i="68"/>
  <c r="M547" i="68"/>
  <c r="M548" i="68"/>
  <c r="M549" i="68"/>
  <c r="M550" i="68"/>
  <c r="M551" i="68"/>
  <c r="M552" i="68"/>
  <c r="M553" i="68"/>
  <c r="M554" i="68"/>
  <c r="M555" i="68"/>
  <c r="M556" i="68"/>
  <c r="M557" i="68"/>
  <c r="M558" i="68"/>
  <c r="M559" i="68"/>
  <c r="M560" i="68"/>
  <c r="M561" i="68"/>
  <c r="M562" i="68"/>
  <c r="M563" i="68"/>
  <c r="M564" i="68"/>
  <c r="M565" i="68"/>
  <c r="M566" i="68"/>
  <c r="M567" i="68"/>
  <c r="M568" i="68"/>
  <c r="M569" i="68"/>
  <c r="M570" i="68"/>
  <c r="M571" i="68"/>
  <c r="M572" i="68"/>
  <c r="M573" i="68"/>
  <c r="M574" i="68"/>
  <c r="M575" i="68"/>
  <c r="M576" i="68"/>
  <c r="M577" i="68"/>
  <c r="M578" i="68"/>
  <c r="M579" i="68"/>
  <c r="M580" i="68"/>
  <c r="M581" i="68"/>
  <c r="M582" i="68"/>
  <c r="M583" i="68"/>
  <c r="M584" i="68"/>
  <c r="M585" i="68"/>
  <c r="M586" i="68"/>
  <c r="M587" i="68"/>
  <c r="M588" i="68"/>
  <c r="M589" i="68"/>
  <c r="M590" i="68"/>
  <c r="M591" i="68"/>
  <c r="M592" i="68"/>
  <c r="M593" i="68"/>
  <c r="M594" i="68"/>
  <c r="M595" i="68"/>
  <c r="M596" i="68"/>
  <c r="M597" i="68"/>
  <c r="M598" i="68"/>
  <c r="M599" i="68"/>
  <c r="M600" i="68"/>
  <c r="M601" i="68"/>
  <c r="M602" i="68"/>
  <c r="M603" i="68"/>
  <c r="M604" i="68"/>
  <c r="M605" i="68"/>
  <c r="M606" i="68"/>
  <c r="M607" i="68"/>
  <c r="M608" i="68"/>
  <c r="M609" i="68"/>
  <c r="M610" i="68"/>
  <c r="M611" i="68"/>
  <c r="M612" i="68"/>
  <c r="M613" i="68"/>
  <c r="M614" i="68"/>
  <c r="M615" i="68"/>
  <c r="M616" i="68"/>
  <c r="M617" i="68"/>
  <c r="M618" i="68"/>
  <c r="M619" i="68"/>
  <c r="M620" i="68"/>
  <c r="M621" i="68"/>
  <c r="M622" i="68"/>
  <c r="M623" i="68"/>
  <c r="M624" i="68"/>
  <c r="M625" i="68"/>
  <c r="M626" i="68"/>
  <c r="M627" i="68"/>
  <c r="M628" i="68"/>
  <c r="M629" i="68"/>
  <c r="M630" i="68"/>
  <c r="M631" i="68"/>
  <c r="M632" i="68"/>
  <c r="M633" i="68"/>
  <c r="M634" i="68"/>
  <c r="M635" i="68"/>
  <c r="M636" i="68"/>
  <c r="M637" i="68"/>
  <c r="M638" i="68"/>
  <c r="M639" i="68"/>
  <c r="M640" i="68"/>
  <c r="M641" i="68"/>
  <c r="M642" i="68"/>
  <c r="M643" i="68"/>
  <c r="M644" i="68"/>
  <c r="M645" i="68"/>
  <c r="M646" i="68"/>
  <c r="M647" i="68"/>
  <c r="M648" i="68"/>
  <c r="M649" i="68"/>
  <c r="M650" i="68"/>
  <c r="M651" i="68"/>
  <c r="M652" i="68"/>
  <c r="M653" i="68"/>
  <c r="M654" i="68"/>
  <c r="M655" i="68"/>
  <c r="M656" i="68"/>
  <c r="M657" i="68"/>
  <c r="M658" i="68"/>
  <c r="M659" i="68"/>
  <c r="M660" i="68"/>
  <c r="M661" i="68"/>
  <c r="M662" i="68"/>
  <c r="M663" i="68"/>
  <c r="M664" i="68"/>
  <c r="M665" i="68"/>
  <c r="M666" i="68"/>
  <c r="M667" i="68"/>
  <c r="M668" i="68"/>
  <c r="M669" i="68"/>
  <c r="M670" i="68"/>
  <c r="M671" i="68"/>
  <c r="M672" i="68"/>
  <c r="M673" i="68"/>
  <c r="M674" i="68"/>
  <c r="M675" i="68"/>
  <c r="M676" i="68"/>
  <c r="M677" i="68"/>
  <c r="M678" i="68"/>
  <c r="M679" i="68"/>
  <c r="M680" i="68"/>
  <c r="M681" i="68"/>
  <c r="M682" i="68"/>
  <c r="M683" i="68"/>
  <c r="M684" i="68"/>
  <c r="M685" i="68"/>
  <c r="M686" i="68"/>
  <c r="M687" i="68"/>
  <c r="M688" i="68"/>
  <c r="M689" i="68"/>
  <c r="M690" i="68"/>
  <c r="M691" i="68"/>
  <c r="M692" i="68"/>
  <c r="M693" i="68"/>
  <c r="M694" i="68"/>
  <c r="M695" i="68"/>
  <c r="M696" i="68"/>
  <c r="M697" i="68"/>
  <c r="M698" i="68"/>
  <c r="M699" i="68"/>
  <c r="M700" i="68"/>
  <c r="M701" i="68"/>
  <c r="M702" i="68"/>
  <c r="M703" i="68"/>
  <c r="M704" i="68"/>
  <c r="M705" i="68"/>
  <c r="M706" i="68"/>
  <c r="M707" i="68"/>
  <c r="M708" i="68"/>
  <c r="M709" i="68"/>
  <c r="M710" i="68"/>
  <c r="M711" i="68"/>
  <c r="M712" i="68"/>
  <c r="M713" i="68"/>
  <c r="M714" i="68"/>
  <c r="M715" i="68"/>
  <c r="M716" i="68"/>
  <c r="M717" i="68"/>
  <c r="M718" i="68"/>
  <c r="M719" i="68"/>
  <c r="M720" i="68"/>
  <c r="M721" i="68"/>
  <c r="M722" i="68"/>
  <c r="M723" i="68"/>
  <c r="M724" i="68"/>
  <c r="M725" i="68"/>
  <c r="M726" i="68"/>
  <c r="M727" i="68"/>
  <c r="M728" i="68"/>
  <c r="M729" i="68"/>
  <c r="M730" i="68"/>
  <c r="M731" i="68"/>
  <c r="M732" i="68"/>
  <c r="M733" i="68"/>
  <c r="M734" i="68"/>
  <c r="M735" i="68"/>
  <c r="M736" i="68"/>
  <c r="M737" i="68"/>
  <c r="M738" i="68"/>
  <c r="M739" i="68"/>
  <c r="M740" i="68"/>
  <c r="M741" i="68"/>
  <c r="M742" i="68"/>
  <c r="M743" i="68"/>
  <c r="M744" i="68"/>
  <c r="M745" i="68"/>
  <c r="M746" i="68"/>
  <c r="M747" i="68"/>
  <c r="M748" i="68"/>
  <c r="M749" i="68"/>
  <c r="M750" i="68"/>
  <c r="M751" i="68"/>
  <c r="M752" i="68"/>
  <c r="M753" i="68"/>
  <c r="M754" i="68"/>
  <c r="M755" i="68"/>
  <c r="M756" i="68"/>
  <c r="M757" i="68"/>
  <c r="M758" i="68"/>
  <c r="M759" i="68"/>
  <c r="M760" i="68"/>
  <c r="M761" i="68"/>
  <c r="M762" i="68"/>
  <c r="M763" i="68"/>
  <c r="M764" i="68"/>
  <c r="M765" i="68"/>
  <c r="M766" i="68"/>
  <c r="M767" i="68"/>
  <c r="M768" i="68"/>
  <c r="M769" i="68"/>
  <c r="M770" i="68"/>
  <c r="M771" i="68"/>
  <c r="M772" i="68"/>
  <c r="M773" i="68"/>
  <c r="M774" i="68"/>
  <c r="M775" i="68"/>
  <c r="M776" i="68"/>
  <c r="M777" i="68"/>
  <c r="M778" i="68"/>
  <c r="M779" i="68"/>
  <c r="M780" i="68"/>
  <c r="M781" i="68"/>
  <c r="M782" i="68"/>
  <c r="M783" i="68"/>
  <c r="M784" i="68"/>
  <c r="M785" i="68"/>
  <c r="M786" i="68"/>
  <c r="M787" i="68"/>
  <c r="M788" i="68"/>
  <c r="M789" i="68"/>
  <c r="M790" i="68"/>
  <c r="M791" i="68"/>
  <c r="M792" i="68"/>
  <c r="M793" i="68"/>
  <c r="M794" i="68"/>
  <c r="M795" i="68"/>
  <c r="M796" i="68"/>
  <c r="M797" i="68"/>
  <c r="M798" i="68"/>
  <c r="M799" i="68"/>
  <c r="M800" i="68"/>
  <c r="M801" i="68"/>
  <c r="M802" i="68"/>
  <c r="M803" i="68"/>
  <c r="M804" i="68"/>
  <c r="M805" i="68"/>
  <c r="M806" i="68"/>
  <c r="M807" i="68"/>
  <c r="M808" i="68"/>
  <c r="M809" i="68"/>
  <c r="M810" i="68"/>
  <c r="M811" i="68"/>
  <c r="M812" i="68"/>
  <c r="M813" i="68"/>
  <c r="M814" i="68"/>
  <c r="M815" i="68"/>
  <c r="M816" i="68"/>
  <c r="M817" i="68"/>
  <c r="M818" i="68"/>
  <c r="M819" i="68"/>
  <c r="M820" i="68"/>
  <c r="M821" i="68"/>
  <c r="M822" i="68"/>
  <c r="M823" i="68"/>
  <c r="M824" i="68"/>
  <c r="M825" i="68"/>
  <c r="M826" i="68"/>
  <c r="M827" i="68"/>
  <c r="M828" i="68"/>
  <c r="M829" i="68"/>
  <c r="M830" i="68"/>
  <c r="M831" i="68"/>
  <c r="M832" i="68"/>
  <c r="M833" i="68"/>
  <c r="M834" i="68"/>
  <c r="M835" i="68"/>
  <c r="M836" i="68"/>
  <c r="M837" i="68"/>
  <c r="M838" i="68"/>
  <c r="M839" i="68"/>
  <c r="M840" i="68"/>
  <c r="M841" i="68"/>
  <c r="M842" i="68"/>
  <c r="M843" i="68"/>
  <c r="M844" i="68"/>
  <c r="M845" i="68"/>
  <c r="M846" i="68"/>
  <c r="M847" i="68"/>
  <c r="M848" i="68"/>
  <c r="M849" i="68"/>
  <c r="M850" i="68"/>
  <c r="M851" i="68"/>
  <c r="M852" i="68"/>
  <c r="M853" i="68"/>
  <c r="M854" i="68"/>
  <c r="M855" i="68"/>
  <c r="M856" i="68"/>
  <c r="M857" i="68"/>
  <c r="M858" i="68"/>
  <c r="M859" i="68"/>
  <c r="M860" i="68"/>
  <c r="M861" i="68"/>
  <c r="M862" i="68"/>
  <c r="M863" i="68"/>
  <c r="M864" i="68"/>
  <c r="M865" i="68"/>
  <c r="M866" i="68"/>
  <c r="M867" i="68"/>
  <c r="M868" i="68"/>
  <c r="M869" i="68"/>
  <c r="M870" i="68"/>
  <c r="M871" i="68"/>
  <c r="M872" i="68"/>
  <c r="M873" i="68"/>
  <c r="M874" i="68"/>
  <c r="M875" i="68"/>
  <c r="M876" i="68"/>
  <c r="M877" i="68"/>
  <c r="M878" i="68"/>
  <c r="M879" i="68"/>
  <c r="M880" i="68"/>
  <c r="M881" i="68"/>
  <c r="M882" i="68"/>
  <c r="M883" i="68"/>
  <c r="M884" i="68"/>
  <c r="M885" i="68"/>
  <c r="M886" i="68"/>
  <c r="M887" i="68"/>
  <c r="M888" i="68"/>
  <c r="M889" i="68"/>
  <c r="M890" i="68"/>
  <c r="M891" i="68"/>
  <c r="M892" i="68"/>
  <c r="M893" i="68"/>
  <c r="M894" i="68"/>
  <c r="M895" i="68"/>
  <c r="M896" i="68"/>
  <c r="M897" i="68"/>
  <c r="M898" i="68"/>
  <c r="M899" i="68"/>
  <c r="M900" i="68"/>
  <c r="M901" i="68"/>
  <c r="M902" i="68"/>
  <c r="M903" i="68"/>
  <c r="M904" i="68"/>
  <c r="M905" i="68"/>
  <c r="M906" i="68"/>
  <c r="M907" i="68"/>
  <c r="M908" i="68"/>
  <c r="M909" i="68"/>
  <c r="M910" i="68"/>
  <c r="M911" i="68"/>
  <c r="M912" i="68"/>
  <c r="M913" i="68"/>
  <c r="M914" i="68"/>
  <c r="M915" i="68"/>
  <c r="M916" i="68"/>
  <c r="M917" i="68"/>
  <c r="M918" i="68"/>
  <c r="M919" i="68"/>
  <c r="M920" i="68"/>
  <c r="M921" i="68"/>
  <c r="M922" i="68"/>
  <c r="M923" i="68"/>
  <c r="M924" i="68"/>
  <c r="M925" i="68"/>
  <c r="M926" i="68"/>
  <c r="M927" i="68"/>
  <c r="M928" i="68"/>
  <c r="M929" i="68"/>
  <c r="M930" i="68"/>
  <c r="M931" i="68"/>
  <c r="M932" i="68"/>
  <c r="M933" i="68"/>
  <c r="M934" i="68"/>
  <c r="M935" i="68"/>
  <c r="M936" i="68"/>
  <c r="M937" i="68"/>
  <c r="M938" i="68"/>
  <c r="M939" i="68"/>
  <c r="M940" i="68"/>
  <c r="M941" i="68"/>
  <c r="M942" i="68"/>
  <c r="M943" i="68"/>
  <c r="M944" i="68"/>
  <c r="M945" i="68"/>
  <c r="M946" i="68"/>
  <c r="M947" i="68"/>
  <c r="M948" i="68"/>
  <c r="M949" i="68"/>
  <c r="M950" i="68"/>
  <c r="M951" i="68"/>
  <c r="M952" i="68"/>
  <c r="M953" i="68"/>
  <c r="M954" i="68"/>
  <c r="M955" i="68"/>
  <c r="M956" i="68"/>
  <c r="M957" i="68"/>
  <c r="M958" i="68"/>
  <c r="M959" i="68"/>
  <c r="M960" i="68"/>
  <c r="M961" i="68"/>
  <c r="M962" i="68"/>
  <c r="M963" i="68"/>
  <c r="M964" i="68"/>
  <c r="M965" i="68"/>
  <c r="M966" i="68"/>
  <c r="M967" i="68"/>
  <c r="M968" i="68"/>
  <c r="M969" i="68"/>
  <c r="M970" i="68"/>
  <c r="M971" i="68"/>
  <c r="M972" i="68"/>
  <c r="M973" i="68"/>
  <c r="M974" i="68"/>
  <c r="M975" i="68"/>
  <c r="M976" i="68"/>
  <c r="M977" i="68"/>
  <c r="M978" i="68"/>
  <c r="M979" i="68"/>
  <c r="M980" i="68"/>
  <c r="M981" i="68"/>
  <c r="M982" i="68"/>
  <c r="M983" i="68"/>
  <c r="M984" i="68"/>
  <c r="M985" i="68"/>
  <c r="M986" i="68"/>
  <c r="M987" i="68"/>
  <c r="M988" i="68"/>
  <c r="M989" i="68"/>
  <c r="M990" i="68"/>
  <c r="M991" i="68"/>
  <c r="M992" i="68"/>
  <c r="M993" i="68"/>
  <c r="M994" i="68"/>
  <c r="M995" i="68"/>
  <c r="M996" i="68"/>
  <c r="M997" i="68"/>
  <c r="M998" i="68"/>
  <c r="M999" i="68"/>
  <c r="M1000" i="68"/>
  <c r="M1001" i="68"/>
  <c r="M1002" i="68"/>
  <c r="M1003" i="68"/>
  <c r="M1004" i="68"/>
  <c r="M1005" i="68"/>
  <c r="M1006" i="68"/>
  <c r="M1007" i="68"/>
  <c r="M1008" i="68"/>
  <c r="M1009" i="68"/>
  <c r="M1010" i="68"/>
  <c r="M1011" i="68"/>
  <c r="M1012" i="68"/>
  <c r="M1013" i="68"/>
  <c r="M1014" i="68"/>
  <c r="M1015" i="68"/>
  <c r="M1016" i="68"/>
  <c r="M1017" i="68"/>
  <c r="M1018" i="68"/>
  <c r="M1019" i="68"/>
  <c r="M1020" i="68"/>
  <c r="M1021" i="68"/>
  <c r="M1022" i="68"/>
  <c r="M1023" i="68"/>
  <c r="M1024" i="68"/>
  <c r="M1025" i="68"/>
  <c r="M1026" i="68"/>
  <c r="M1027" i="68"/>
  <c r="M1028" i="68"/>
  <c r="M1029" i="68"/>
  <c r="M1030" i="68"/>
  <c r="M1031" i="68"/>
  <c r="M1032" i="68"/>
  <c r="M1033" i="68"/>
  <c r="M1034" i="68"/>
  <c r="M1035" i="68"/>
  <c r="M1036" i="68"/>
  <c r="M1037" i="68"/>
  <c r="M1038" i="68"/>
  <c r="M1039" i="68"/>
  <c r="M1040" i="68"/>
  <c r="M1041" i="68"/>
  <c r="M1042" i="68"/>
  <c r="M1043" i="68"/>
  <c r="M1044" i="68"/>
  <c r="M1045" i="68"/>
  <c r="M1046" i="68"/>
  <c r="M1047" i="68"/>
  <c r="M1048" i="68"/>
  <c r="M1049" i="68"/>
  <c r="M1050" i="68"/>
  <c r="M1051" i="68"/>
  <c r="M1052" i="68"/>
  <c r="M1053" i="68"/>
  <c r="M1054" i="68"/>
  <c r="M1055" i="68"/>
  <c r="M1056" i="68"/>
  <c r="M1057" i="68"/>
  <c r="M1058" i="68"/>
  <c r="M1059" i="68"/>
  <c r="M1060" i="68"/>
  <c r="M1061" i="68"/>
  <c r="M1062" i="68"/>
  <c r="M1063" i="68"/>
  <c r="M1064" i="68"/>
  <c r="M1065" i="68"/>
  <c r="M1066" i="68"/>
  <c r="M1067" i="68"/>
  <c r="M1068" i="68"/>
  <c r="M1069" i="68"/>
  <c r="M1070" i="68"/>
  <c r="M1071" i="68"/>
  <c r="M1072" i="68"/>
  <c r="M1073" i="68"/>
  <c r="M1074" i="68"/>
  <c r="M1075" i="68"/>
  <c r="M1076" i="68"/>
  <c r="M1077" i="68"/>
  <c r="M1078" i="68"/>
  <c r="M1079" i="68"/>
  <c r="M1080" i="68"/>
  <c r="M1081" i="68"/>
  <c r="M1082" i="68"/>
  <c r="M1083" i="68"/>
  <c r="M1084" i="68"/>
  <c r="M1085" i="68"/>
  <c r="M1086" i="68"/>
  <c r="M1087" i="68"/>
  <c r="M1088" i="68"/>
  <c r="M1089" i="68"/>
  <c r="M1090" i="68"/>
  <c r="M1091" i="68"/>
  <c r="M1092" i="68"/>
  <c r="M1093" i="68"/>
  <c r="M1094" i="68"/>
  <c r="M1095" i="68"/>
  <c r="M1096" i="68"/>
  <c r="M1097" i="68"/>
  <c r="M1098" i="68"/>
  <c r="M1099" i="68"/>
  <c r="M1100" i="68"/>
  <c r="M1101" i="68"/>
  <c r="M1102" i="68"/>
  <c r="M1103" i="68"/>
  <c r="M1104" i="68"/>
  <c r="M1105" i="68"/>
  <c r="M1106" i="68"/>
  <c r="M1107" i="68"/>
  <c r="M1108" i="68"/>
  <c r="M1109" i="68"/>
  <c r="M1110" i="68"/>
  <c r="M1111" i="68"/>
  <c r="M1112" i="68"/>
  <c r="M1113" i="68"/>
  <c r="M1114" i="68"/>
  <c r="M1115" i="68"/>
  <c r="M1116" i="68"/>
  <c r="M1117" i="68"/>
  <c r="M1118" i="68"/>
  <c r="M1119" i="68"/>
  <c r="M1120" i="68"/>
  <c r="M1121" i="68"/>
  <c r="M1122" i="68"/>
  <c r="M1123" i="68"/>
  <c r="M1124" i="68"/>
  <c r="M1125" i="68"/>
  <c r="M1126" i="68"/>
  <c r="M1127" i="68"/>
  <c r="M1128" i="68"/>
  <c r="M1129" i="68"/>
  <c r="M1130" i="68"/>
  <c r="M1131" i="68"/>
  <c r="M1132" i="68"/>
  <c r="M1133" i="68"/>
  <c r="M1134" i="68"/>
  <c r="M1135" i="68"/>
  <c r="M1136" i="68"/>
  <c r="M1137" i="68"/>
  <c r="M1138" i="68"/>
  <c r="M1139" i="68"/>
  <c r="M1140" i="68"/>
  <c r="M1141" i="68"/>
  <c r="M1142" i="68"/>
  <c r="M1143" i="68"/>
  <c r="M1144" i="68"/>
  <c r="M1145" i="68"/>
  <c r="M1146" i="68"/>
  <c r="M1147" i="68"/>
  <c r="M1148" i="68"/>
  <c r="M1149" i="68"/>
  <c r="M1150" i="68"/>
  <c r="M1151" i="68"/>
  <c r="M1152" i="68"/>
  <c r="M1153" i="68"/>
  <c r="M1154" i="68"/>
  <c r="M1155" i="68"/>
  <c r="M1156" i="68"/>
  <c r="M1157" i="68"/>
  <c r="M1158" i="68"/>
  <c r="M1159" i="68"/>
  <c r="M1160" i="68"/>
  <c r="M1161" i="68"/>
  <c r="M1162" i="68"/>
  <c r="M1163" i="68"/>
  <c r="M1164" i="68"/>
  <c r="M1165" i="68"/>
  <c r="M1166" i="68"/>
  <c r="M1167" i="68"/>
  <c r="M1168" i="68"/>
  <c r="M1169" i="68"/>
  <c r="M1170" i="68"/>
  <c r="M1171" i="68"/>
  <c r="M1172" i="68"/>
  <c r="M1173" i="68"/>
  <c r="M1174" i="68"/>
  <c r="M1175" i="68"/>
  <c r="M1176" i="68"/>
  <c r="M1177" i="68"/>
  <c r="M1178" i="68"/>
  <c r="M1179" i="68"/>
  <c r="M1180" i="68"/>
  <c r="M1181" i="68"/>
  <c r="M1182" i="68"/>
  <c r="M1183" i="68"/>
  <c r="M1184" i="68"/>
  <c r="M1185" i="68"/>
  <c r="M1186" i="68"/>
  <c r="M1187" i="68"/>
  <c r="M1188" i="68"/>
  <c r="M1189" i="68"/>
  <c r="M1190" i="68"/>
  <c r="M1191" i="68"/>
  <c r="M1192" i="68"/>
  <c r="M1193" i="68"/>
  <c r="M1194" i="68"/>
  <c r="M1195" i="68"/>
  <c r="M1196" i="68"/>
  <c r="M1197" i="68"/>
  <c r="M1198" i="68"/>
  <c r="M1199" i="68"/>
  <c r="M1200" i="68"/>
  <c r="M1201" i="68"/>
  <c r="M1202" i="68"/>
  <c r="M1203" i="68"/>
  <c r="M1204" i="68"/>
  <c r="M1205" i="68"/>
  <c r="M1206" i="68"/>
  <c r="M1207" i="68"/>
  <c r="M1208" i="68"/>
  <c r="M1209" i="68"/>
  <c r="M1210" i="68"/>
  <c r="M1211" i="68"/>
  <c r="M1212" i="68"/>
  <c r="M1213" i="68"/>
  <c r="M1214" i="68"/>
  <c r="M1215" i="68"/>
  <c r="M1216" i="68"/>
  <c r="M1217" i="68"/>
  <c r="M1218" i="68"/>
  <c r="M1219" i="68"/>
  <c r="M1220" i="68"/>
  <c r="M1221" i="68"/>
  <c r="M1222" i="68"/>
  <c r="M1223" i="68"/>
  <c r="M1224" i="68"/>
  <c r="M1225" i="68"/>
  <c r="M1226" i="68"/>
  <c r="M1227" i="68"/>
  <c r="M1228" i="68"/>
  <c r="M1229" i="68"/>
  <c r="M1230" i="68"/>
  <c r="M1231" i="68"/>
  <c r="M1232" i="68"/>
  <c r="M1233" i="68"/>
  <c r="M1234" i="68"/>
  <c r="M1235" i="68"/>
  <c r="M1236" i="68"/>
  <c r="M1237" i="68"/>
  <c r="M1238" i="68"/>
  <c r="M1239" i="68"/>
  <c r="M1240" i="68"/>
  <c r="M1241" i="68"/>
  <c r="M1242" i="68"/>
  <c r="M1243" i="68"/>
  <c r="M1244" i="68"/>
  <c r="M1245" i="68"/>
  <c r="M1246" i="68"/>
  <c r="M1247" i="68"/>
  <c r="M1248" i="68"/>
  <c r="M1249" i="68"/>
  <c r="M1250" i="68"/>
  <c r="M1251" i="68"/>
  <c r="M1252" i="68"/>
  <c r="M1253" i="68"/>
  <c r="M1254" i="68"/>
  <c r="M1255" i="68"/>
  <c r="M1256" i="68"/>
  <c r="M1257" i="68"/>
  <c r="M1258" i="68"/>
  <c r="M1259" i="68"/>
  <c r="M1260" i="68"/>
  <c r="M1261" i="68"/>
  <c r="M1262" i="68"/>
  <c r="M1263" i="68"/>
  <c r="M1264" i="68"/>
  <c r="M1265" i="68"/>
  <c r="M1266" i="68"/>
  <c r="M1267" i="68"/>
  <c r="M1268" i="68"/>
  <c r="M1269" i="68"/>
  <c r="M1270" i="68"/>
  <c r="M1271" i="68"/>
  <c r="M1272" i="68"/>
  <c r="M1273" i="68"/>
  <c r="M1274" i="68"/>
  <c r="M1275" i="68"/>
  <c r="M1276" i="68"/>
  <c r="M1277" i="68"/>
  <c r="M1278" i="68"/>
  <c r="M1279" i="68"/>
  <c r="M1280" i="68"/>
  <c r="M1281" i="68"/>
  <c r="M1282" i="68"/>
  <c r="M1283" i="68"/>
  <c r="M1284" i="68"/>
  <c r="M1285" i="68"/>
  <c r="M1286" i="68"/>
  <c r="M1287" i="68"/>
  <c r="M1288" i="68"/>
  <c r="M1289" i="68"/>
  <c r="M1290" i="68"/>
  <c r="M1291" i="68"/>
  <c r="M1292" i="68"/>
  <c r="M1293" i="68"/>
  <c r="M1294" i="68"/>
  <c r="M1295" i="68"/>
  <c r="M1296" i="68"/>
  <c r="M1297" i="68"/>
  <c r="M1298" i="68"/>
  <c r="M1299" i="68"/>
  <c r="M1300" i="68"/>
  <c r="M1301" i="68"/>
  <c r="M1302" i="68"/>
  <c r="M1303" i="68"/>
  <c r="M1304" i="68"/>
  <c r="M1305" i="68"/>
  <c r="M1306" i="68"/>
  <c r="M1307" i="68"/>
  <c r="M1308" i="68"/>
  <c r="M1309" i="68"/>
  <c r="M1310" i="68"/>
  <c r="M1311" i="68"/>
  <c r="M1312" i="68"/>
  <c r="M1313" i="68"/>
  <c r="M1314" i="68"/>
  <c r="M1315" i="68"/>
  <c r="M1316" i="68"/>
  <c r="M1317" i="68"/>
  <c r="M1318" i="68"/>
  <c r="M1319" i="68"/>
  <c r="M1320" i="68"/>
  <c r="M1321" i="68"/>
  <c r="M1322" i="68"/>
  <c r="M1323" i="68"/>
  <c r="M1324" i="68"/>
  <c r="M1325" i="68"/>
  <c r="M1326" i="68"/>
  <c r="M1327" i="68"/>
  <c r="M1328" i="68"/>
  <c r="M1329" i="68"/>
  <c r="M1330" i="68"/>
  <c r="M1331" i="68"/>
  <c r="M1332" i="68"/>
  <c r="M1333" i="68"/>
  <c r="M1334" i="68"/>
  <c r="M1335" i="68"/>
  <c r="M1336" i="68"/>
  <c r="M1337" i="68"/>
  <c r="M1338" i="68"/>
  <c r="M1339" i="68"/>
  <c r="M1340" i="68"/>
  <c r="M1341" i="68"/>
  <c r="M1342" i="68"/>
  <c r="M1343" i="68"/>
  <c r="M1344" i="68"/>
  <c r="M1345" i="68"/>
  <c r="M1346" i="68"/>
  <c r="M1347" i="68"/>
  <c r="M1348" i="68"/>
  <c r="M1349" i="68"/>
  <c r="M1350" i="68"/>
  <c r="M1351" i="68"/>
  <c r="M1352" i="68"/>
  <c r="M1353" i="68"/>
  <c r="M1354" i="68"/>
  <c r="M1355" i="68"/>
  <c r="M1356" i="68"/>
  <c r="M1357" i="68"/>
  <c r="M1358" i="68"/>
  <c r="M1359" i="68"/>
  <c r="M1360" i="68"/>
  <c r="M1361" i="68"/>
  <c r="M1362" i="68"/>
  <c r="M1363" i="68"/>
  <c r="M1364" i="68"/>
  <c r="M1365" i="68"/>
  <c r="M1366" i="68"/>
  <c r="M1367" i="68"/>
  <c r="M1368" i="68"/>
  <c r="M1369" i="68"/>
  <c r="M1370" i="68"/>
  <c r="M1371" i="68"/>
  <c r="M1372" i="68"/>
  <c r="M1373" i="68"/>
  <c r="M1374" i="68"/>
  <c r="M1375" i="68"/>
  <c r="M1376" i="68"/>
  <c r="M1377" i="68"/>
  <c r="M1378" i="68"/>
  <c r="M1379" i="68"/>
  <c r="M1380" i="68"/>
  <c r="M1381" i="68"/>
  <c r="M1382" i="68"/>
  <c r="M1383" i="68"/>
  <c r="M1384" i="68"/>
  <c r="M1385" i="68"/>
  <c r="M1386" i="68"/>
  <c r="M1387" i="68"/>
  <c r="M1388" i="68"/>
  <c r="M1389" i="68"/>
  <c r="M1390" i="68"/>
  <c r="M1391" i="68"/>
  <c r="M1392" i="68"/>
  <c r="M1393" i="68"/>
  <c r="M1394" i="68"/>
  <c r="M1395" i="68"/>
  <c r="M1396" i="68"/>
  <c r="M1397" i="68"/>
  <c r="M1398" i="68"/>
  <c r="M1399" i="68"/>
  <c r="M1400" i="68"/>
  <c r="M1401" i="68"/>
  <c r="M1402" i="68"/>
  <c r="M1403" i="68"/>
  <c r="M1404" i="68"/>
  <c r="M1405" i="68"/>
  <c r="M1406" i="68"/>
  <c r="M1407" i="68"/>
  <c r="M1408" i="68"/>
  <c r="M1409" i="68"/>
  <c r="M1410" i="68"/>
  <c r="M1411" i="68"/>
  <c r="M1412" i="68"/>
  <c r="M1413" i="68"/>
  <c r="M1414" i="68"/>
  <c r="M1415" i="68"/>
  <c r="M1416" i="68"/>
  <c r="M1417" i="68"/>
  <c r="M1418" i="68"/>
  <c r="M1419" i="68"/>
  <c r="M1420" i="68"/>
  <c r="M1421" i="68"/>
  <c r="M1422" i="68"/>
  <c r="M1423" i="68"/>
  <c r="M1424" i="68"/>
  <c r="M1425" i="68"/>
  <c r="M1426" i="68"/>
  <c r="M1427" i="68"/>
  <c r="M1428" i="68"/>
  <c r="M1429" i="68"/>
  <c r="M1430" i="68"/>
  <c r="M1431" i="68"/>
  <c r="M1432" i="68"/>
  <c r="M1433" i="68"/>
  <c r="M1434" i="68"/>
  <c r="M1435" i="68"/>
  <c r="M1436" i="68"/>
  <c r="M1437" i="68"/>
  <c r="M1438" i="68"/>
  <c r="M1439" i="68"/>
  <c r="M1440" i="68"/>
  <c r="M1441" i="68"/>
  <c r="M1442" i="68"/>
  <c r="M1443" i="68"/>
  <c r="M1444" i="68"/>
  <c r="M1445" i="68"/>
  <c r="M1446" i="68"/>
  <c r="M1447" i="68"/>
  <c r="M1448" i="68"/>
  <c r="M1449" i="68"/>
  <c r="M1450" i="68"/>
  <c r="M1451" i="68"/>
  <c r="M1452" i="68"/>
  <c r="M1453" i="68"/>
  <c r="M1454" i="68"/>
  <c r="M1455" i="68"/>
  <c r="M1456" i="68"/>
  <c r="M1457" i="68"/>
  <c r="M1458" i="68"/>
  <c r="M1459" i="68"/>
  <c r="M1460" i="68"/>
  <c r="M1461" i="68"/>
  <c r="M1462" i="68"/>
  <c r="M1463" i="68"/>
  <c r="M1464" i="68"/>
  <c r="M1465" i="68"/>
  <c r="M1466" i="68"/>
  <c r="M1467" i="68"/>
  <c r="M1468" i="68"/>
  <c r="M1469" i="68"/>
  <c r="M1470" i="68"/>
  <c r="M1471" i="68"/>
  <c r="M1472" i="68"/>
  <c r="M1473" i="68"/>
  <c r="M1474" i="68"/>
  <c r="M1475" i="68"/>
  <c r="M1476" i="68"/>
  <c r="M1477" i="68"/>
  <c r="M1478" i="68"/>
  <c r="M1479" i="68"/>
  <c r="M1480" i="68"/>
  <c r="M1481" i="68"/>
  <c r="M1482" i="68"/>
  <c r="M1483" i="68"/>
  <c r="M1484" i="68"/>
  <c r="M1485" i="68"/>
  <c r="M1486" i="68"/>
  <c r="M1487" i="68"/>
  <c r="M1488" i="68"/>
  <c r="M1489" i="68"/>
  <c r="M1490" i="68"/>
  <c r="M1491" i="68"/>
  <c r="M1492" i="68"/>
  <c r="M1493" i="68"/>
  <c r="M1494" i="68"/>
  <c r="M1495" i="68"/>
  <c r="M1496" i="68"/>
  <c r="M1497" i="68"/>
  <c r="M1498" i="68"/>
  <c r="M1499" i="68"/>
  <c r="M1500" i="68"/>
  <c r="M1501" i="68"/>
  <c r="M1502" i="68"/>
  <c r="M1503" i="68"/>
  <c r="M1504" i="68"/>
  <c r="M1505" i="68"/>
  <c r="M1506" i="68"/>
  <c r="M1507" i="68"/>
  <c r="M1508" i="68"/>
  <c r="M1509" i="68"/>
  <c r="M1510" i="68"/>
  <c r="M1511" i="68"/>
  <c r="M1512" i="68"/>
  <c r="M1513" i="68"/>
  <c r="M1514" i="68"/>
  <c r="M1515" i="68"/>
  <c r="M1516" i="68"/>
  <c r="M1517" i="68"/>
  <c r="M1518" i="68"/>
  <c r="M1519" i="68"/>
  <c r="M1520" i="68"/>
  <c r="M1521" i="68"/>
  <c r="M1522" i="68"/>
  <c r="M1523" i="68"/>
  <c r="M1524" i="68"/>
  <c r="M1525" i="68"/>
  <c r="M1526" i="68"/>
  <c r="M1527" i="68"/>
  <c r="M1528" i="68"/>
  <c r="M1529" i="68"/>
  <c r="M1530" i="68"/>
  <c r="M1531" i="68"/>
  <c r="M1532" i="68"/>
  <c r="M1533" i="68"/>
  <c r="M1534" i="68"/>
  <c r="M1535" i="68"/>
  <c r="M1536" i="68"/>
  <c r="M1537" i="68"/>
  <c r="M1538" i="68"/>
  <c r="M1539" i="68"/>
  <c r="M1540" i="68"/>
  <c r="M1541" i="68"/>
  <c r="M1542" i="68"/>
  <c r="M1543" i="68"/>
  <c r="M1544" i="68"/>
  <c r="M1545" i="68"/>
  <c r="M1546" i="68"/>
  <c r="M1547" i="68"/>
  <c r="M1548" i="68"/>
  <c r="M1549" i="68"/>
  <c r="M1550" i="68"/>
  <c r="M1551" i="68"/>
  <c r="M1552" i="68"/>
  <c r="M1553" i="68"/>
  <c r="M1554" i="68"/>
  <c r="M1555" i="68"/>
  <c r="M1556" i="68"/>
  <c r="M1557" i="68"/>
  <c r="M1558" i="68"/>
  <c r="M1559" i="68"/>
  <c r="M1560" i="68"/>
  <c r="M1561" i="68"/>
  <c r="M1562" i="68"/>
  <c r="M1563" i="68"/>
  <c r="M1564" i="68"/>
  <c r="M1565" i="68"/>
  <c r="M1566" i="68"/>
  <c r="M1567" i="68"/>
  <c r="M1568" i="68"/>
  <c r="M1569" i="68"/>
  <c r="M1570" i="68"/>
  <c r="M1571" i="68"/>
  <c r="M1572" i="68"/>
  <c r="M1573" i="68"/>
  <c r="M1574" i="68"/>
  <c r="M1575" i="68"/>
  <c r="M1576" i="68"/>
  <c r="M1577" i="68"/>
  <c r="M1578" i="68"/>
  <c r="M1579" i="68"/>
  <c r="M1580" i="68"/>
  <c r="M1581" i="68"/>
  <c r="M1582" i="68"/>
  <c r="M1583" i="68"/>
  <c r="M1584" i="68"/>
  <c r="M1585" i="68"/>
  <c r="M1586" i="68"/>
  <c r="M1587" i="68"/>
  <c r="M1588" i="68"/>
  <c r="M1589" i="68"/>
  <c r="M1590" i="68"/>
  <c r="M1591" i="68"/>
  <c r="M1592" i="68"/>
  <c r="M1593" i="68"/>
  <c r="M1594" i="68"/>
  <c r="M1595" i="68"/>
  <c r="M1596" i="68"/>
  <c r="M1597" i="68"/>
  <c r="M1598" i="68"/>
  <c r="M1599" i="68"/>
  <c r="M1600" i="68"/>
  <c r="M1601" i="68"/>
  <c r="M1602" i="68"/>
  <c r="M1603" i="68"/>
  <c r="M1604" i="68"/>
  <c r="M1605" i="68"/>
  <c r="M1606" i="68"/>
  <c r="M1607" i="68"/>
  <c r="M1608" i="68"/>
  <c r="M1609" i="68"/>
  <c r="M1610" i="68"/>
  <c r="M1611" i="68"/>
  <c r="M1612" i="68"/>
  <c r="M1613" i="68"/>
  <c r="M1614" i="68"/>
  <c r="M1615" i="68"/>
  <c r="M1616" i="68"/>
  <c r="M1617" i="68"/>
  <c r="M1618" i="68"/>
  <c r="M1619" i="68"/>
  <c r="M1620" i="68"/>
  <c r="M1621" i="68"/>
  <c r="M1622" i="68"/>
  <c r="M1623" i="68"/>
  <c r="M1624" i="68"/>
  <c r="M1625" i="68"/>
  <c r="M1626" i="68"/>
  <c r="M1627" i="68"/>
  <c r="M1628" i="68"/>
  <c r="M1629" i="68"/>
  <c r="M1630" i="68"/>
  <c r="M1631" i="68"/>
  <c r="M1632" i="68"/>
  <c r="M1633" i="68"/>
  <c r="M1634" i="68"/>
  <c r="M1635" i="68"/>
  <c r="M1636" i="68"/>
  <c r="M1637" i="68"/>
  <c r="M1638" i="68"/>
  <c r="M1639" i="68"/>
  <c r="M1640" i="68"/>
  <c r="M1641" i="68"/>
  <c r="M1642" i="68"/>
  <c r="M1643" i="68"/>
  <c r="M1644" i="68"/>
  <c r="M1645" i="68"/>
  <c r="M1646" i="68"/>
  <c r="M1647" i="68"/>
  <c r="M1648" i="68"/>
  <c r="M1649" i="68"/>
  <c r="M1650" i="68"/>
  <c r="M1651" i="68"/>
  <c r="M1652" i="68"/>
  <c r="M1653" i="68"/>
  <c r="M1654" i="68"/>
  <c r="M1655" i="68"/>
  <c r="M1656" i="68"/>
  <c r="M1657" i="68"/>
  <c r="M1658" i="68"/>
  <c r="M1659" i="68"/>
  <c r="M1660" i="68"/>
  <c r="M1661" i="68"/>
  <c r="M1662" i="68"/>
  <c r="M1663" i="68"/>
  <c r="M1664" i="68"/>
  <c r="M1665" i="68"/>
  <c r="M1666" i="68"/>
  <c r="M1667" i="68"/>
  <c r="M1668" i="68"/>
  <c r="M1669" i="68"/>
  <c r="M1670" i="68"/>
  <c r="M1671" i="68"/>
  <c r="M1672" i="68"/>
  <c r="M1673" i="68"/>
  <c r="M1674" i="68"/>
  <c r="M1675" i="68"/>
  <c r="M1676" i="68"/>
  <c r="M1677" i="68"/>
  <c r="M1678" i="68"/>
  <c r="M1679" i="68"/>
  <c r="M1680" i="68"/>
  <c r="M1681" i="68"/>
  <c r="M1682" i="68"/>
  <c r="M1683" i="68"/>
  <c r="M1684" i="68"/>
  <c r="M1685" i="68"/>
  <c r="M1686" i="68"/>
  <c r="M1687" i="68"/>
  <c r="M1688" i="68"/>
  <c r="M1689" i="68"/>
  <c r="M1690" i="68"/>
  <c r="M1691" i="68"/>
  <c r="M1692" i="68"/>
  <c r="M1693" i="68"/>
  <c r="M1694" i="68"/>
  <c r="M1695" i="68"/>
  <c r="M1696" i="68"/>
  <c r="M1697" i="68"/>
  <c r="M1698" i="68"/>
  <c r="M1699" i="68"/>
  <c r="M1700" i="68"/>
  <c r="M1701" i="68"/>
  <c r="M1702" i="68"/>
  <c r="M1703" i="68"/>
  <c r="M1704" i="68"/>
  <c r="M1705" i="68"/>
  <c r="M1706" i="68"/>
  <c r="M1707" i="68"/>
  <c r="M1708" i="68"/>
  <c r="M1709" i="68"/>
  <c r="M1710" i="68"/>
  <c r="M1711" i="68"/>
  <c r="M1712" i="68"/>
  <c r="M1713" i="68"/>
  <c r="M1714" i="68"/>
  <c r="M1715" i="68"/>
  <c r="M1716" i="68"/>
  <c r="M1717" i="68"/>
  <c r="M1718" i="68"/>
  <c r="M1719" i="68"/>
  <c r="M1720" i="68"/>
  <c r="M1721" i="68"/>
  <c r="M1722" i="68"/>
  <c r="M1723" i="68"/>
  <c r="M1724" i="68"/>
  <c r="M1725" i="68"/>
  <c r="M1726" i="68"/>
  <c r="M1727" i="68"/>
  <c r="M1728" i="68"/>
  <c r="M1729" i="68"/>
  <c r="M1730" i="68"/>
  <c r="M1731" i="68"/>
  <c r="M1732" i="68"/>
  <c r="M1733" i="68"/>
  <c r="M1734" i="68"/>
  <c r="M1735" i="68"/>
  <c r="M1736" i="68"/>
  <c r="M1737" i="68"/>
  <c r="M1738" i="68"/>
  <c r="M1739" i="68"/>
  <c r="M1740" i="68"/>
  <c r="M1741" i="68"/>
  <c r="M1742" i="68"/>
  <c r="M1743" i="68"/>
  <c r="M1744" i="68"/>
  <c r="M1745" i="68"/>
  <c r="M1746" i="68"/>
  <c r="M1747" i="68"/>
  <c r="M1748" i="68"/>
  <c r="M1749" i="68"/>
  <c r="M1750" i="68"/>
  <c r="M1751" i="68"/>
  <c r="M1752" i="68"/>
  <c r="M1753" i="68"/>
  <c r="M1754" i="68"/>
  <c r="M1755" i="68"/>
  <c r="M1756" i="68"/>
  <c r="M1757" i="68"/>
  <c r="M1758" i="68"/>
  <c r="M1759" i="68"/>
  <c r="M1760" i="68"/>
  <c r="M1761" i="68"/>
  <c r="M1762" i="68"/>
  <c r="M1763" i="68"/>
  <c r="M1764" i="68"/>
  <c r="M1765" i="68"/>
  <c r="M1766" i="68"/>
  <c r="M1767" i="68"/>
  <c r="M1768" i="68"/>
  <c r="M1769" i="68"/>
  <c r="M1770" i="68"/>
  <c r="M1771" i="68"/>
  <c r="M1772" i="68"/>
  <c r="M1773" i="68"/>
  <c r="M1774" i="68"/>
  <c r="M1775" i="68"/>
  <c r="M1776" i="68"/>
  <c r="M1777" i="68"/>
  <c r="M1778" i="68"/>
  <c r="M1779" i="68"/>
  <c r="M1780" i="68"/>
  <c r="M1781" i="68"/>
  <c r="M1782" i="68"/>
  <c r="M1783" i="68"/>
  <c r="M1784" i="68"/>
  <c r="M1785" i="68"/>
  <c r="M1786" i="68"/>
  <c r="M1787" i="68"/>
  <c r="M1788" i="68"/>
  <c r="M1789" i="68"/>
  <c r="M1790" i="68"/>
  <c r="M1791" i="68"/>
  <c r="M1792" i="68"/>
  <c r="M1793" i="68"/>
  <c r="M1794" i="68"/>
  <c r="M1795" i="68"/>
  <c r="M1796" i="68"/>
  <c r="M1797" i="68"/>
  <c r="M1798" i="68"/>
  <c r="M1799" i="68"/>
  <c r="M1800" i="68"/>
  <c r="M1801" i="68"/>
  <c r="M1802" i="68"/>
  <c r="M1803" i="68"/>
  <c r="M1804" i="68"/>
  <c r="M1805" i="68"/>
  <c r="M1806" i="68"/>
  <c r="M1807" i="68"/>
  <c r="M1808" i="68"/>
  <c r="M1809" i="68"/>
  <c r="M1810" i="68"/>
  <c r="M1811" i="68"/>
  <c r="M1812" i="68"/>
  <c r="M1813" i="68"/>
  <c r="M1814" i="68"/>
  <c r="M1815" i="68"/>
  <c r="M1816" i="68"/>
  <c r="M1817" i="68"/>
  <c r="M1818" i="68"/>
  <c r="M1819" i="68"/>
  <c r="M1820" i="68"/>
  <c r="M1821" i="68"/>
  <c r="M1822" i="68"/>
  <c r="M1823" i="68"/>
  <c r="M1824" i="68"/>
  <c r="M1825" i="68"/>
  <c r="M1826" i="68"/>
  <c r="M1827" i="68"/>
  <c r="M1828" i="68"/>
  <c r="M1829" i="68"/>
  <c r="M1830" i="68"/>
  <c r="M1831" i="68"/>
  <c r="M1832" i="68"/>
  <c r="M1833" i="68"/>
  <c r="M1834" i="68"/>
  <c r="M1835" i="68"/>
  <c r="M1836" i="68"/>
  <c r="M1837" i="68"/>
  <c r="M1838" i="68"/>
  <c r="M1839" i="68"/>
  <c r="M1840" i="68"/>
  <c r="M1841" i="68"/>
  <c r="M1842" i="68"/>
  <c r="M1843" i="68"/>
  <c r="M1844" i="68"/>
  <c r="M1845" i="68"/>
  <c r="M1846" i="68"/>
  <c r="M1847" i="68"/>
  <c r="M1848" i="68"/>
  <c r="M1849" i="68"/>
  <c r="M1850" i="68"/>
  <c r="M1851" i="68"/>
  <c r="M1852" i="68"/>
  <c r="M1853" i="68"/>
  <c r="M1854" i="68"/>
  <c r="M1855" i="68"/>
  <c r="M1856" i="68"/>
  <c r="M1857" i="68"/>
  <c r="M1858" i="68"/>
  <c r="M1859" i="68"/>
  <c r="M1860" i="68"/>
  <c r="M1861" i="68"/>
  <c r="M1862" i="68"/>
  <c r="M1863" i="68"/>
  <c r="M1864" i="68"/>
  <c r="M1865" i="68"/>
  <c r="M1866" i="68"/>
  <c r="M1867" i="68"/>
  <c r="M1868" i="68"/>
  <c r="M1869" i="68"/>
  <c r="M1870" i="68"/>
  <c r="M1871" i="68"/>
  <c r="M1872" i="68"/>
  <c r="M1873" i="68"/>
  <c r="M1874" i="68"/>
  <c r="M1875" i="68"/>
  <c r="M1876" i="68"/>
  <c r="M1877" i="68"/>
  <c r="M1878" i="68"/>
  <c r="M1879" i="68"/>
  <c r="M1880" i="68"/>
  <c r="M1881" i="68"/>
  <c r="M1882" i="68"/>
  <c r="M1883" i="68"/>
  <c r="M1884" i="68"/>
  <c r="M1885" i="68"/>
  <c r="M1886" i="68"/>
  <c r="M1887" i="68"/>
  <c r="M1888" i="68"/>
  <c r="M1889" i="68"/>
  <c r="M1890" i="68"/>
  <c r="M1891" i="68"/>
  <c r="M1892" i="68"/>
  <c r="M1893" i="68"/>
  <c r="M1894" i="68"/>
  <c r="M1895" i="68"/>
  <c r="M1896" i="68"/>
  <c r="M1897" i="68"/>
  <c r="M1898" i="68"/>
  <c r="M1899" i="68"/>
  <c r="M1900" i="68"/>
  <c r="M1901" i="68"/>
  <c r="M1902" i="68"/>
  <c r="M1903" i="68"/>
  <c r="M1904" i="68"/>
  <c r="M1905" i="68"/>
  <c r="M1906" i="68"/>
  <c r="M1907" i="68"/>
  <c r="M1908" i="68"/>
  <c r="M1909" i="68"/>
  <c r="M1910" i="68"/>
  <c r="M1911" i="68"/>
  <c r="M1912" i="68"/>
  <c r="M1913" i="68"/>
  <c r="M1914" i="68"/>
  <c r="M1915" i="68"/>
  <c r="M1916" i="68"/>
  <c r="M1917" i="68"/>
  <c r="M1918" i="68"/>
  <c r="M1919" i="68"/>
  <c r="M1920" i="68"/>
  <c r="M1921" i="68"/>
  <c r="M1922" i="68"/>
  <c r="M1923" i="68"/>
  <c r="M1924" i="68"/>
  <c r="M1925" i="68"/>
  <c r="M1926" i="68"/>
  <c r="M1927" i="68"/>
  <c r="M1928" i="68"/>
  <c r="M1929" i="68"/>
  <c r="M1930" i="68"/>
  <c r="M1931" i="68"/>
  <c r="M1932" i="68"/>
  <c r="M1933" i="68"/>
  <c r="M1934" i="68"/>
  <c r="M1935" i="68"/>
  <c r="M1936" i="68"/>
  <c r="M1937" i="68"/>
  <c r="M1938" i="68"/>
  <c r="M1939" i="68"/>
  <c r="M1940" i="68"/>
  <c r="M1941" i="68"/>
  <c r="M1942" i="68"/>
  <c r="M1943" i="68"/>
  <c r="M1944" i="68"/>
  <c r="M1945" i="68"/>
  <c r="M1946" i="68"/>
  <c r="M1947" i="68"/>
  <c r="M1948" i="68"/>
  <c r="M1949" i="68"/>
  <c r="M1950" i="68"/>
  <c r="M1951" i="68"/>
  <c r="M1952" i="68"/>
  <c r="M1953" i="68"/>
  <c r="M1954" i="68"/>
  <c r="M1955" i="68"/>
  <c r="M1956" i="68"/>
  <c r="M1957" i="68"/>
  <c r="M1958" i="68"/>
  <c r="M1959" i="68"/>
  <c r="M1960" i="68"/>
  <c r="M1961" i="68"/>
  <c r="M1962" i="68"/>
  <c r="M1963" i="68"/>
  <c r="M1964" i="68"/>
  <c r="M1965" i="68"/>
  <c r="M1966" i="68"/>
  <c r="M1967" i="68"/>
  <c r="M1968" i="68"/>
  <c r="M1969" i="68"/>
  <c r="M1970" i="68"/>
  <c r="M1971" i="68"/>
  <c r="M1972" i="68"/>
  <c r="M1973" i="68"/>
  <c r="M1974" i="68"/>
  <c r="M1975" i="68"/>
  <c r="M1976" i="68"/>
  <c r="M1977" i="68"/>
  <c r="M1978" i="68"/>
  <c r="M1979" i="68"/>
  <c r="M1980" i="68"/>
  <c r="M1981" i="68"/>
  <c r="M1982" i="68"/>
  <c r="M1983" i="68"/>
  <c r="M1984" i="68"/>
  <c r="M1985" i="68"/>
  <c r="M1986" i="68"/>
  <c r="M1987" i="68"/>
  <c r="M1988" i="68"/>
  <c r="M1989" i="68"/>
  <c r="M1990" i="68"/>
  <c r="M1991" i="68"/>
  <c r="M1992" i="68"/>
  <c r="M1993" i="68"/>
  <c r="M1994" i="68"/>
  <c r="M1995" i="68"/>
  <c r="M1996" i="68"/>
  <c r="M1997" i="68"/>
  <c r="M1998" i="68"/>
  <c r="M1999" i="68"/>
  <c r="M2000" i="68"/>
  <c r="M2001" i="68"/>
  <c r="M2002" i="68"/>
  <c r="M2003" i="68"/>
  <c r="M2004" i="68"/>
  <c r="M2005" i="68"/>
  <c r="M2006" i="68"/>
  <c r="M2007" i="68"/>
  <c r="M2008" i="68"/>
  <c r="M2009" i="68"/>
  <c r="M2010" i="68"/>
  <c r="M2011" i="68"/>
  <c r="M2012" i="68"/>
  <c r="M2013" i="68"/>
  <c r="M2014" i="68"/>
  <c r="M2015" i="68"/>
  <c r="M2016" i="68"/>
  <c r="M2017" i="68"/>
  <c r="M2018" i="68"/>
  <c r="M2019" i="68"/>
  <c r="M2020" i="68"/>
  <c r="M2021" i="68"/>
  <c r="M2022" i="68"/>
  <c r="M2023" i="68"/>
  <c r="M2024" i="68"/>
  <c r="M2025" i="68"/>
  <c r="M2026" i="68"/>
  <c r="M2027" i="68"/>
  <c r="M2028" i="68"/>
  <c r="M2029" i="68"/>
  <c r="M2030" i="68"/>
  <c r="M2031" i="68"/>
  <c r="M2032" i="68"/>
  <c r="M2033" i="68"/>
  <c r="M2034" i="68"/>
  <c r="M2035" i="68"/>
  <c r="M2036" i="68"/>
  <c r="M2037" i="68"/>
  <c r="M2038" i="68"/>
  <c r="M2039" i="68"/>
  <c r="M2040" i="68"/>
  <c r="M2041" i="68"/>
  <c r="M2042" i="68"/>
  <c r="M2043" i="68"/>
  <c r="M2044" i="68"/>
  <c r="M2045" i="68"/>
  <c r="M2046" i="68"/>
  <c r="M2047" i="68"/>
  <c r="M2048" i="68"/>
  <c r="M2049" i="68"/>
  <c r="M2050" i="68"/>
  <c r="M2051" i="68"/>
  <c r="M2052" i="68"/>
  <c r="M2053" i="68"/>
  <c r="M2054" i="68"/>
  <c r="M2055" i="68"/>
  <c r="M2056" i="68"/>
  <c r="M2057" i="68"/>
  <c r="M2058" i="68"/>
  <c r="M2059" i="68"/>
  <c r="M2060" i="68"/>
  <c r="M2061" i="68"/>
  <c r="M2062" i="68"/>
  <c r="M2063" i="68"/>
  <c r="M2064" i="68"/>
  <c r="M2065" i="68"/>
  <c r="M2066" i="68"/>
  <c r="M2067" i="68"/>
  <c r="M2068" i="68"/>
  <c r="M2069" i="68"/>
  <c r="M2070" i="68"/>
  <c r="M2071" i="68"/>
  <c r="M2072" i="68"/>
  <c r="M2073" i="68"/>
  <c r="M2074" i="68"/>
  <c r="M2075" i="68"/>
  <c r="M2076" i="68"/>
  <c r="M2077" i="68"/>
  <c r="M2078" i="68"/>
  <c r="M2079" i="68"/>
  <c r="M2080" i="68"/>
  <c r="M2081" i="68"/>
  <c r="M2082" i="68"/>
  <c r="M2083" i="68"/>
  <c r="M2084" i="68"/>
  <c r="M2085" i="68"/>
  <c r="M2086" i="68"/>
  <c r="M2087" i="68"/>
  <c r="M2088" i="68"/>
  <c r="M2089" i="68"/>
  <c r="M2090" i="68"/>
  <c r="M2091" i="68"/>
  <c r="M2092" i="68"/>
  <c r="M2093" i="68"/>
  <c r="M2094" i="68"/>
  <c r="M2095" i="68"/>
  <c r="M2096" i="68"/>
  <c r="M2097" i="68"/>
  <c r="M2098" i="68"/>
  <c r="M2099" i="68"/>
  <c r="M2100" i="68"/>
  <c r="M2101" i="68"/>
  <c r="M2102" i="68"/>
  <c r="M2103" i="68"/>
  <c r="M2104" i="68"/>
  <c r="M2105" i="68"/>
  <c r="M2106" i="68"/>
  <c r="M2107" i="68"/>
  <c r="M2108" i="68"/>
  <c r="M2109" i="68"/>
  <c r="M2110" i="68"/>
  <c r="M2111" i="68"/>
  <c r="M2112" i="68"/>
  <c r="M2113" i="68"/>
  <c r="M2114" i="68"/>
  <c r="M2115" i="68"/>
  <c r="M2116" i="68"/>
  <c r="M2117" i="68"/>
  <c r="M2118" i="68"/>
  <c r="M2119" i="68"/>
  <c r="M2120" i="68"/>
  <c r="M2121" i="68"/>
  <c r="M2122" i="68"/>
  <c r="M2123" i="68"/>
  <c r="M2124" i="68"/>
  <c r="M2125" i="68"/>
  <c r="M2126" i="68"/>
  <c r="M2127" i="68"/>
  <c r="M2128" i="68"/>
  <c r="M2129" i="68"/>
  <c r="M2130" i="68"/>
  <c r="M2131" i="68"/>
  <c r="M2132" i="68"/>
  <c r="M2133" i="68"/>
  <c r="M2134" i="68"/>
  <c r="M2135" i="68"/>
  <c r="M2136" i="68"/>
  <c r="M2137" i="68"/>
  <c r="M2138" i="68"/>
  <c r="M2139" i="68"/>
  <c r="M2140" i="68"/>
  <c r="M2141" i="68"/>
  <c r="M2142" i="68"/>
  <c r="M2143" i="68"/>
  <c r="M2144" i="68"/>
  <c r="M2145" i="68"/>
  <c r="M2146" i="68"/>
  <c r="M2147" i="68"/>
  <c r="M2148" i="68"/>
  <c r="M2149" i="68"/>
  <c r="M2150" i="68"/>
  <c r="M2151" i="68"/>
  <c r="M2152" i="68"/>
  <c r="M2153" i="68"/>
  <c r="M2154" i="68"/>
  <c r="M2155" i="68"/>
  <c r="M2156" i="68"/>
  <c r="M2157" i="68"/>
  <c r="M2158" i="68"/>
  <c r="M2159" i="68"/>
  <c r="M2160" i="68"/>
  <c r="M2161" i="68"/>
  <c r="M2162" i="68"/>
  <c r="M2163" i="68"/>
  <c r="M2164" i="68"/>
  <c r="M2165" i="68"/>
  <c r="M2166" i="68"/>
  <c r="M2167" i="68"/>
  <c r="M2168" i="68"/>
  <c r="M2169" i="68"/>
  <c r="M2170" i="68"/>
  <c r="M2171" i="68"/>
  <c r="M2172" i="68"/>
  <c r="M2173" i="68"/>
  <c r="M2174" i="68"/>
  <c r="M2175" i="68"/>
  <c r="M2176" i="68"/>
  <c r="M2177" i="68"/>
  <c r="M2178" i="68"/>
  <c r="M2179" i="68"/>
  <c r="M2180" i="68"/>
  <c r="M2181" i="68"/>
  <c r="M2182" i="68"/>
  <c r="M2183" i="68"/>
  <c r="M2184" i="68"/>
  <c r="M2185" i="68"/>
  <c r="M2186" i="68"/>
  <c r="M2187" i="68"/>
  <c r="M2188" i="68"/>
  <c r="M2189" i="68"/>
  <c r="M2190" i="68"/>
  <c r="M2191" i="68"/>
  <c r="M2192" i="68"/>
  <c r="M2193" i="68"/>
  <c r="M2194" i="68"/>
  <c r="M2195" i="68"/>
  <c r="M2196" i="68"/>
  <c r="M2197" i="68"/>
  <c r="M2198" i="68"/>
  <c r="M2199" i="68"/>
  <c r="M2200" i="68"/>
  <c r="M2201" i="68"/>
  <c r="M2202" i="68"/>
  <c r="M2203" i="68"/>
  <c r="M2204" i="68"/>
  <c r="M2205" i="68"/>
  <c r="M2206" i="68"/>
  <c r="M2207" i="68"/>
  <c r="M2208" i="68"/>
  <c r="M2209" i="68"/>
  <c r="M2210" i="68"/>
  <c r="M2211" i="68"/>
  <c r="M2212" i="68"/>
  <c r="M2213" i="68"/>
  <c r="M2214" i="68"/>
  <c r="M2215" i="68"/>
  <c r="M2216" i="68"/>
  <c r="M2217" i="68"/>
  <c r="M2218" i="68"/>
  <c r="M2219" i="68"/>
  <c r="M2220" i="68"/>
  <c r="M2221" i="68"/>
  <c r="M2222" i="68"/>
  <c r="M2223" i="68"/>
  <c r="M2224" i="68"/>
  <c r="M2225" i="68"/>
  <c r="M2226" i="68"/>
  <c r="M2227" i="68"/>
  <c r="M2228" i="68"/>
  <c r="M2229" i="68"/>
  <c r="M2230" i="68"/>
  <c r="M2231" i="68"/>
  <c r="M2232" i="68"/>
  <c r="M2233" i="68"/>
  <c r="M2234" i="68"/>
  <c r="M2235" i="68"/>
  <c r="M2236" i="68"/>
  <c r="M2237" i="68"/>
  <c r="M2238" i="68"/>
  <c r="M2239" i="68"/>
  <c r="M2240" i="68"/>
  <c r="M2241" i="68"/>
  <c r="M2242" i="68"/>
  <c r="M2243" i="68"/>
  <c r="M2244" i="68"/>
  <c r="M2245" i="68"/>
  <c r="M2246" i="68"/>
  <c r="M2247" i="68"/>
  <c r="M2248" i="68"/>
  <c r="M2249" i="68"/>
  <c r="M2250" i="68"/>
  <c r="M2251" i="68"/>
  <c r="M2252" i="68"/>
  <c r="M2253" i="68"/>
  <c r="M2254" i="68"/>
  <c r="M2255" i="68"/>
  <c r="M2256" i="68"/>
  <c r="M2257" i="68"/>
  <c r="M2258" i="68"/>
  <c r="M2259" i="68"/>
  <c r="M2260" i="68"/>
  <c r="M2261" i="68"/>
  <c r="M2262" i="68"/>
  <c r="M2263" i="68"/>
  <c r="M2264" i="68"/>
  <c r="M2265" i="68"/>
  <c r="M2266" i="68"/>
  <c r="M2267" i="68"/>
  <c r="M2268" i="68"/>
  <c r="M2269" i="68"/>
  <c r="M2270" i="68"/>
  <c r="M2271" i="68"/>
  <c r="M2272" i="68"/>
  <c r="M2273" i="68"/>
  <c r="M2274" i="68"/>
  <c r="M2275" i="68"/>
  <c r="M2276" i="68"/>
  <c r="M2277" i="68"/>
  <c r="M2278" i="68"/>
  <c r="M2279" i="68"/>
  <c r="M2280" i="68"/>
  <c r="M2281" i="68"/>
  <c r="M2282" i="68"/>
  <c r="M2283" i="68"/>
  <c r="M2284" i="68"/>
  <c r="M2285" i="68"/>
  <c r="M2286" i="68"/>
  <c r="M2287" i="68"/>
  <c r="M2288" i="68"/>
  <c r="M2289" i="68"/>
  <c r="M2290" i="68"/>
  <c r="M2291" i="68"/>
  <c r="M2292" i="68"/>
  <c r="M2293" i="68"/>
  <c r="M2294" i="68"/>
  <c r="M2295" i="68"/>
  <c r="M2296" i="68"/>
  <c r="M2297" i="68"/>
  <c r="M2298" i="68"/>
  <c r="M2299" i="68"/>
  <c r="M2300" i="68"/>
  <c r="M2301" i="68"/>
  <c r="M2302" i="68"/>
  <c r="M2303" i="68"/>
  <c r="M2304" i="68"/>
  <c r="M2305" i="68"/>
  <c r="M2306" i="68"/>
  <c r="M2307" i="68"/>
  <c r="M2308" i="68"/>
  <c r="M2309" i="68"/>
  <c r="M2310" i="68"/>
  <c r="M2311" i="68"/>
  <c r="M2312" i="68"/>
  <c r="M2313" i="68"/>
  <c r="M2314" i="68"/>
  <c r="M2315" i="68"/>
  <c r="M2316" i="68"/>
  <c r="M2317" i="68"/>
  <c r="M2318" i="68"/>
  <c r="M2319" i="68"/>
  <c r="M2320" i="68"/>
  <c r="M2321" i="68"/>
  <c r="M2322" i="68"/>
  <c r="M2323" i="68"/>
  <c r="M2324" i="68"/>
  <c r="M2325" i="68"/>
  <c r="M2326" i="68"/>
  <c r="M2327" i="68"/>
  <c r="M2328" i="68"/>
  <c r="M2329" i="68"/>
  <c r="M2330" i="68"/>
  <c r="M2331" i="68"/>
  <c r="M2332" i="68"/>
  <c r="M2333" i="68"/>
  <c r="M2334" i="68"/>
  <c r="M2335" i="68"/>
  <c r="M2336" i="68"/>
  <c r="M2337" i="68"/>
  <c r="M2338" i="68"/>
  <c r="M2339" i="68"/>
  <c r="M2340" i="68"/>
  <c r="M2341" i="68"/>
  <c r="M2342" i="68"/>
  <c r="M2343" i="68"/>
  <c r="M2344" i="68"/>
  <c r="M2345" i="68"/>
  <c r="M2346" i="68"/>
  <c r="M2347" i="68"/>
  <c r="M2348" i="68"/>
  <c r="M2349" i="68"/>
  <c r="M2350" i="68"/>
  <c r="M2351" i="68"/>
  <c r="M2352" i="68"/>
  <c r="M2353" i="68"/>
  <c r="M2354" i="68"/>
  <c r="M2355" i="68"/>
  <c r="M2356" i="68"/>
  <c r="M2357" i="68"/>
  <c r="M2358" i="68"/>
  <c r="M2359" i="68"/>
  <c r="M2360" i="68"/>
  <c r="M2361" i="68"/>
  <c r="M2362" i="68"/>
  <c r="M2363" i="68"/>
  <c r="M2364" i="68"/>
  <c r="M2365" i="68"/>
  <c r="M2366" i="68"/>
  <c r="M2367" i="68"/>
  <c r="M2368" i="68"/>
  <c r="M2369" i="68"/>
  <c r="M2370" i="68"/>
  <c r="M2371" i="68"/>
  <c r="M2372" i="68"/>
  <c r="M2373" i="68"/>
  <c r="M2374" i="68"/>
  <c r="M2375" i="68"/>
  <c r="M2376" i="68"/>
  <c r="M2377" i="68"/>
  <c r="M2378" i="68"/>
  <c r="M2379" i="68"/>
  <c r="M2380" i="68"/>
  <c r="M2381" i="68"/>
  <c r="M2382" i="68"/>
  <c r="M2383" i="68"/>
  <c r="M2384" i="68"/>
  <c r="M2385" i="68"/>
  <c r="M2386" i="68"/>
  <c r="M2387" i="68"/>
  <c r="M2388" i="68"/>
  <c r="M2389" i="68"/>
  <c r="M2390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N102" i="68"/>
  <c r="N103" i="68"/>
  <c r="N104" i="68"/>
  <c r="N105" i="68"/>
  <c r="N106" i="68"/>
  <c r="N107" i="68"/>
  <c r="N108" i="68"/>
  <c r="N109" i="68"/>
  <c r="N110" i="68"/>
  <c r="N111" i="68"/>
  <c r="N112" i="68"/>
  <c r="N113" i="68"/>
  <c r="N114" i="68"/>
  <c r="N115" i="68"/>
  <c r="N116" i="68"/>
  <c r="N117" i="68"/>
  <c r="N118" i="68"/>
  <c r="N119" i="68"/>
  <c r="N120" i="68"/>
  <c r="N121" i="68"/>
  <c r="N122" i="68"/>
  <c r="N123" i="68"/>
  <c r="N124" i="68"/>
  <c r="N125" i="68"/>
  <c r="N126" i="68"/>
  <c r="N127" i="68"/>
  <c r="N128" i="68"/>
  <c r="N129" i="68"/>
  <c r="N130" i="68"/>
  <c r="N131" i="68"/>
  <c r="N132" i="68"/>
  <c r="N133" i="68"/>
  <c r="N134" i="68"/>
  <c r="N135" i="68"/>
  <c r="N136" i="68"/>
  <c r="N137" i="68"/>
  <c r="N138" i="68"/>
  <c r="N139" i="68"/>
  <c r="N140" i="68"/>
  <c r="N141" i="68"/>
  <c r="N142" i="68"/>
  <c r="N143" i="68"/>
  <c r="N144" i="68"/>
  <c r="N145" i="68"/>
  <c r="N146" i="68"/>
  <c r="N147" i="68"/>
  <c r="N148" i="68"/>
  <c r="N149" i="68"/>
  <c r="N150" i="68"/>
  <c r="N151" i="68"/>
  <c r="N152" i="68"/>
  <c r="N153" i="68"/>
  <c r="N154" i="68"/>
  <c r="N155" i="68"/>
  <c r="N156" i="68"/>
  <c r="N157" i="68"/>
  <c r="N158" i="68"/>
  <c r="N159" i="68"/>
  <c r="N160" i="68"/>
  <c r="N161" i="68"/>
  <c r="N162" i="68"/>
  <c r="N163" i="68"/>
  <c r="N164" i="68"/>
  <c r="N165" i="68"/>
  <c r="N166" i="68"/>
  <c r="N167" i="68"/>
  <c r="N168" i="68"/>
  <c r="N169" i="68"/>
  <c r="N170" i="68"/>
  <c r="N171" i="68"/>
  <c r="N172" i="68"/>
  <c r="N173" i="68"/>
  <c r="N174" i="68"/>
  <c r="N175" i="68"/>
  <c r="N176" i="68"/>
  <c r="N177" i="68"/>
  <c r="N178" i="68"/>
  <c r="N179" i="68"/>
  <c r="N180" i="68"/>
  <c r="N181" i="68"/>
  <c r="N182" i="68"/>
  <c r="N183" i="68"/>
  <c r="N184" i="68"/>
  <c r="N185" i="68"/>
  <c r="N186" i="68"/>
  <c r="N187" i="68"/>
  <c r="N188" i="68"/>
  <c r="N189" i="68"/>
  <c r="N190" i="68"/>
  <c r="N191" i="68"/>
  <c r="N192" i="68"/>
  <c r="N193" i="68"/>
  <c r="N194" i="68"/>
  <c r="N195" i="68"/>
  <c r="N196" i="68"/>
  <c r="N197" i="68"/>
  <c r="N198" i="68"/>
  <c r="N199" i="68"/>
  <c r="N200" i="68"/>
  <c r="N201" i="68"/>
  <c r="N202" i="68"/>
  <c r="N203" i="68"/>
  <c r="N204" i="68"/>
  <c r="N205" i="68"/>
  <c r="N206" i="68"/>
  <c r="N207" i="68"/>
  <c r="N208" i="68"/>
  <c r="N209" i="68"/>
  <c r="N210" i="68"/>
  <c r="N211" i="68"/>
  <c r="N212" i="68"/>
  <c r="N213" i="68"/>
  <c r="N214" i="68"/>
  <c r="N215" i="68"/>
  <c r="N216" i="68"/>
  <c r="N217" i="68"/>
  <c r="N218" i="68"/>
  <c r="N219" i="68"/>
  <c r="N220" i="68"/>
  <c r="N221" i="68"/>
  <c r="N222" i="68"/>
  <c r="N223" i="68"/>
  <c r="N224" i="68"/>
  <c r="N225" i="68"/>
  <c r="N226" i="68"/>
  <c r="N227" i="68"/>
  <c r="N228" i="68"/>
  <c r="N229" i="68"/>
  <c r="N230" i="68"/>
  <c r="N231" i="68"/>
  <c r="N232" i="68"/>
  <c r="N233" i="68"/>
  <c r="N234" i="68"/>
  <c r="N235" i="68"/>
  <c r="N236" i="68"/>
  <c r="N237" i="68"/>
  <c r="N238" i="68"/>
  <c r="N239" i="68"/>
  <c r="N240" i="68"/>
  <c r="N241" i="68"/>
  <c r="N242" i="68"/>
  <c r="N243" i="68"/>
  <c r="N244" i="68"/>
  <c r="N245" i="68"/>
  <c r="N246" i="68"/>
  <c r="N247" i="68"/>
  <c r="N248" i="68"/>
  <c r="N249" i="68"/>
  <c r="N250" i="68"/>
  <c r="N251" i="68"/>
  <c r="N252" i="68"/>
  <c r="N253" i="68"/>
  <c r="N254" i="68"/>
  <c r="N255" i="68"/>
  <c r="N256" i="68"/>
  <c r="N257" i="68"/>
  <c r="N258" i="68"/>
  <c r="N259" i="68"/>
  <c r="N260" i="68"/>
  <c r="N261" i="68"/>
  <c r="N262" i="68"/>
  <c r="N263" i="68"/>
  <c r="N264" i="68"/>
  <c r="N265" i="68"/>
  <c r="N266" i="68"/>
  <c r="N267" i="68"/>
  <c r="N268" i="68"/>
  <c r="N269" i="68"/>
  <c r="N270" i="68"/>
  <c r="N271" i="68"/>
  <c r="N272" i="68"/>
  <c r="N273" i="68"/>
  <c r="N274" i="68"/>
  <c r="N275" i="68"/>
  <c r="N276" i="68"/>
  <c r="N277" i="68"/>
  <c r="N278" i="68"/>
  <c r="N279" i="68"/>
  <c r="N280" i="68"/>
  <c r="N281" i="68"/>
  <c r="N282" i="68"/>
  <c r="N283" i="68"/>
  <c r="N284" i="68"/>
  <c r="N285" i="68"/>
  <c r="N286" i="68"/>
  <c r="N287" i="68"/>
  <c r="N288" i="68"/>
  <c r="N289" i="68"/>
  <c r="N290" i="68"/>
  <c r="N291" i="68"/>
  <c r="N292" i="68"/>
  <c r="N293" i="68"/>
  <c r="N294" i="68"/>
  <c r="N295" i="68"/>
  <c r="N296" i="68"/>
  <c r="N297" i="68"/>
  <c r="N298" i="68"/>
  <c r="N299" i="68"/>
  <c r="N300" i="68"/>
  <c r="N301" i="68"/>
  <c r="N302" i="68"/>
  <c r="N303" i="68"/>
  <c r="N304" i="68"/>
  <c r="N305" i="68"/>
  <c r="N306" i="68"/>
  <c r="N307" i="68"/>
  <c r="N308" i="68"/>
  <c r="N309" i="68"/>
  <c r="N310" i="68"/>
  <c r="N311" i="68"/>
  <c r="N312" i="68"/>
  <c r="N313" i="68"/>
  <c r="N314" i="68"/>
  <c r="N315" i="68"/>
  <c r="N316" i="68"/>
  <c r="N317" i="68"/>
  <c r="N318" i="68"/>
  <c r="N319" i="68"/>
  <c r="N320" i="68"/>
  <c r="N321" i="68"/>
  <c r="N322" i="68"/>
  <c r="N323" i="68"/>
  <c r="N324" i="68"/>
  <c r="N325" i="68"/>
  <c r="N326" i="68"/>
  <c r="N327" i="68"/>
  <c r="N328" i="68"/>
  <c r="N329" i="68"/>
  <c r="N330" i="68"/>
  <c r="N331" i="68"/>
  <c r="N332" i="68"/>
  <c r="N333" i="68"/>
  <c r="N334" i="68"/>
  <c r="N335" i="68"/>
  <c r="N336" i="68"/>
  <c r="N337" i="68"/>
  <c r="N338" i="68"/>
  <c r="N339" i="68"/>
  <c r="N340" i="68"/>
  <c r="N341" i="68"/>
  <c r="N342" i="68"/>
  <c r="N343" i="68"/>
  <c r="N344" i="68"/>
  <c r="N345" i="68"/>
  <c r="N346" i="68"/>
  <c r="N347" i="68"/>
  <c r="N348" i="68"/>
  <c r="N349" i="68"/>
  <c r="N350" i="68"/>
  <c r="N351" i="68"/>
  <c r="N352" i="68"/>
  <c r="N353" i="68"/>
  <c r="N354" i="68"/>
  <c r="N355" i="68"/>
  <c r="N356" i="68"/>
  <c r="N357" i="68"/>
  <c r="N358" i="68"/>
  <c r="N359" i="68"/>
  <c r="N360" i="68"/>
  <c r="N361" i="68"/>
  <c r="N362" i="68"/>
  <c r="N363" i="68"/>
  <c r="N364" i="68"/>
  <c r="N365" i="68"/>
  <c r="N366" i="68"/>
  <c r="N367" i="68"/>
  <c r="N368" i="68"/>
  <c r="N369" i="68"/>
  <c r="N370" i="68"/>
  <c r="N371" i="68"/>
  <c r="N372" i="68"/>
  <c r="N373" i="68"/>
  <c r="N374" i="68"/>
  <c r="N375" i="68"/>
  <c r="N376" i="68"/>
  <c r="N377" i="68"/>
  <c r="N378" i="68"/>
  <c r="N379" i="68"/>
  <c r="N380" i="68"/>
  <c r="N381" i="68"/>
  <c r="N382" i="68"/>
  <c r="N383" i="68"/>
  <c r="N384" i="68"/>
  <c r="N385" i="68"/>
  <c r="N386" i="68"/>
  <c r="N387" i="68"/>
  <c r="N388" i="68"/>
  <c r="N389" i="68"/>
  <c r="N390" i="68"/>
  <c r="N391" i="68"/>
  <c r="N392" i="68"/>
  <c r="N393" i="68"/>
  <c r="N394" i="68"/>
  <c r="N395" i="68"/>
  <c r="N396" i="68"/>
  <c r="N397" i="68"/>
  <c r="N398" i="68"/>
  <c r="N399" i="68"/>
  <c r="N400" i="68"/>
  <c r="N401" i="68"/>
  <c r="N402" i="68"/>
  <c r="N403" i="68"/>
  <c r="N404" i="68"/>
  <c r="N405" i="68"/>
  <c r="N406" i="68"/>
  <c r="N407" i="68"/>
  <c r="N408" i="68"/>
  <c r="N409" i="68"/>
  <c r="N410" i="68"/>
  <c r="N411" i="68"/>
  <c r="N412" i="68"/>
  <c r="N413" i="68"/>
  <c r="N414" i="68"/>
  <c r="N415" i="68"/>
  <c r="N416" i="68"/>
  <c r="N417" i="68"/>
  <c r="N418" i="68"/>
  <c r="N419" i="68"/>
  <c r="N420" i="68"/>
  <c r="N421" i="68"/>
  <c r="N422" i="68"/>
  <c r="N423" i="68"/>
  <c r="N424" i="68"/>
  <c r="N425" i="68"/>
  <c r="N426" i="68"/>
  <c r="N427" i="68"/>
  <c r="N428" i="68"/>
  <c r="N429" i="68"/>
  <c r="N430" i="68"/>
  <c r="N431" i="68"/>
  <c r="N432" i="68"/>
  <c r="N433" i="68"/>
  <c r="N434" i="68"/>
  <c r="N435" i="68"/>
  <c r="N436" i="68"/>
  <c r="N437" i="68"/>
  <c r="N438" i="68"/>
  <c r="N439" i="68"/>
  <c r="N440" i="68"/>
  <c r="N441" i="68"/>
  <c r="N442" i="68"/>
  <c r="N443" i="68"/>
  <c r="N444" i="68"/>
  <c r="N445" i="68"/>
  <c r="N446" i="68"/>
  <c r="N447" i="68"/>
  <c r="N448" i="68"/>
  <c r="N449" i="68"/>
  <c r="N450" i="68"/>
  <c r="N451" i="68"/>
  <c r="N452" i="68"/>
  <c r="N453" i="68"/>
  <c r="N454" i="68"/>
  <c r="N455" i="68"/>
  <c r="N456" i="68"/>
  <c r="N457" i="68"/>
  <c r="N458" i="68"/>
  <c r="N459" i="68"/>
  <c r="N460" i="68"/>
  <c r="N461" i="68"/>
  <c r="N462" i="68"/>
  <c r="N463" i="68"/>
  <c r="N464" i="68"/>
  <c r="N465" i="68"/>
  <c r="N466" i="68"/>
  <c r="N467" i="68"/>
  <c r="N468" i="68"/>
  <c r="N469" i="68"/>
  <c r="N470" i="68"/>
  <c r="N471" i="68"/>
  <c r="N472" i="68"/>
  <c r="N473" i="68"/>
  <c r="N474" i="68"/>
  <c r="N475" i="68"/>
  <c r="N476" i="68"/>
  <c r="N477" i="68"/>
  <c r="N478" i="68"/>
  <c r="N479" i="68"/>
  <c r="N480" i="68"/>
  <c r="N481" i="68"/>
  <c r="N482" i="68"/>
  <c r="N483" i="68"/>
  <c r="N484" i="68"/>
  <c r="N485" i="68"/>
  <c r="N486" i="68"/>
  <c r="N487" i="68"/>
  <c r="N488" i="68"/>
  <c r="N489" i="68"/>
  <c r="N490" i="68"/>
  <c r="N491" i="68"/>
  <c r="N492" i="68"/>
  <c r="N493" i="68"/>
  <c r="N494" i="68"/>
  <c r="N495" i="68"/>
  <c r="N496" i="68"/>
  <c r="N497" i="68"/>
  <c r="N498" i="68"/>
  <c r="N499" i="68"/>
  <c r="N500" i="68"/>
  <c r="N501" i="68"/>
  <c r="N502" i="68"/>
  <c r="N503" i="68"/>
  <c r="N504" i="68"/>
  <c r="N505" i="68"/>
  <c r="N506" i="68"/>
  <c r="N507" i="68"/>
  <c r="N508" i="68"/>
  <c r="N509" i="68"/>
  <c r="N510" i="68"/>
  <c r="N511" i="68"/>
  <c r="N512" i="68"/>
  <c r="N513" i="68"/>
  <c r="N514" i="68"/>
  <c r="N515" i="68"/>
  <c r="N516" i="68"/>
  <c r="N517" i="68"/>
  <c r="N518" i="68"/>
  <c r="N519" i="68"/>
  <c r="N520" i="68"/>
  <c r="N521" i="68"/>
  <c r="N522" i="68"/>
  <c r="N523" i="68"/>
  <c r="N524" i="68"/>
  <c r="N525" i="68"/>
  <c r="N526" i="68"/>
  <c r="N527" i="68"/>
  <c r="N528" i="68"/>
  <c r="N529" i="68"/>
  <c r="N530" i="68"/>
  <c r="N531" i="68"/>
  <c r="N532" i="68"/>
  <c r="N533" i="68"/>
  <c r="N534" i="68"/>
  <c r="N535" i="68"/>
  <c r="N536" i="68"/>
  <c r="N537" i="68"/>
  <c r="N538" i="68"/>
  <c r="N539" i="68"/>
  <c r="N540" i="68"/>
  <c r="N541" i="68"/>
  <c r="N542" i="68"/>
  <c r="N543" i="68"/>
  <c r="N544" i="68"/>
  <c r="N545" i="68"/>
  <c r="N546" i="68"/>
  <c r="N547" i="68"/>
  <c r="N548" i="68"/>
  <c r="N549" i="68"/>
  <c r="N550" i="68"/>
  <c r="N551" i="68"/>
  <c r="N552" i="68"/>
  <c r="N553" i="68"/>
  <c r="N554" i="68"/>
  <c r="N555" i="68"/>
  <c r="N556" i="68"/>
  <c r="N557" i="68"/>
  <c r="N558" i="68"/>
  <c r="N559" i="68"/>
  <c r="N560" i="68"/>
  <c r="N561" i="68"/>
  <c r="N562" i="68"/>
  <c r="N563" i="68"/>
  <c r="N564" i="68"/>
  <c r="N565" i="68"/>
  <c r="N566" i="68"/>
  <c r="N567" i="68"/>
  <c r="N568" i="68"/>
  <c r="N569" i="68"/>
  <c r="N570" i="68"/>
  <c r="N571" i="68"/>
  <c r="N572" i="68"/>
  <c r="N573" i="68"/>
  <c r="N574" i="68"/>
  <c r="N575" i="68"/>
  <c r="N576" i="68"/>
  <c r="N577" i="68"/>
  <c r="N578" i="68"/>
  <c r="N579" i="68"/>
  <c r="N580" i="68"/>
  <c r="N581" i="68"/>
  <c r="N582" i="68"/>
  <c r="N583" i="68"/>
  <c r="N584" i="68"/>
  <c r="N585" i="68"/>
  <c r="N586" i="68"/>
  <c r="N587" i="68"/>
  <c r="N588" i="68"/>
  <c r="N589" i="68"/>
  <c r="N590" i="68"/>
  <c r="N591" i="68"/>
  <c r="N592" i="68"/>
  <c r="N593" i="68"/>
  <c r="N594" i="68"/>
  <c r="N595" i="68"/>
  <c r="N596" i="68"/>
  <c r="N597" i="68"/>
  <c r="N598" i="68"/>
  <c r="N599" i="68"/>
  <c r="N600" i="68"/>
  <c r="N601" i="68"/>
  <c r="N602" i="68"/>
  <c r="N603" i="68"/>
  <c r="N604" i="68"/>
  <c r="N605" i="68"/>
  <c r="N606" i="68"/>
  <c r="N607" i="68"/>
  <c r="N608" i="68"/>
  <c r="N609" i="68"/>
  <c r="N610" i="68"/>
  <c r="N611" i="68"/>
  <c r="N612" i="68"/>
  <c r="N613" i="68"/>
  <c r="N614" i="68"/>
  <c r="N615" i="68"/>
  <c r="N616" i="68"/>
  <c r="N617" i="68"/>
  <c r="N618" i="68"/>
  <c r="N619" i="68"/>
  <c r="N620" i="68"/>
  <c r="N621" i="68"/>
  <c r="N622" i="68"/>
  <c r="N623" i="68"/>
  <c r="N624" i="68"/>
  <c r="N625" i="68"/>
  <c r="N626" i="68"/>
  <c r="N627" i="68"/>
  <c r="N628" i="68"/>
  <c r="N629" i="68"/>
  <c r="N630" i="68"/>
  <c r="N631" i="68"/>
  <c r="N632" i="68"/>
  <c r="N633" i="68"/>
  <c r="N634" i="68"/>
  <c r="N635" i="68"/>
  <c r="N636" i="68"/>
  <c r="N637" i="68"/>
  <c r="N638" i="68"/>
  <c r="N639" i="68"/>
  <c r="N640" i="68"/>
  <c r="N641" i="68"/>
  <c r="N642" i="68"/>
  <c r="N643" i="68"/>
  <c r="N644" i="68"/>
  <c r="N645" i="68"/>
  <c r="N646" i="68"/>
  <c r="N647" i="68"/>
  <c r="N648" i="68"/>
  <c r="N649" i="68"/>
  <c r="N650" i="68"/>
  <c r="N651" i="68"/>
  <c r="N652" i="68"/>
  <c r="N653" i="68"/>
  <c r="N654" i="68"/>
  <c r="N655" i="68"/>
  <c r="N656" i="68"/>
  <c r="N657" i="68"/>
  <c r="N658" i="68"/>
  <c r="N659" i="68"/>
  <c r="N660" i="68"/>
  <c r="N661" i="68"/>
  <c r="N662" i="68"/>
  <c r="N663" i="68"/>
  <c r="N664" i="68"/>
  <c r="N665" i="68"/>
  <c r="N666" i="68"/>
  <c r="N667" i="68"/>
  <c r="N668" i="68"/>
  <c r="N669" i="68"/>
  <c r="N670" i="68"/>
  <c r="N671" i="68"/>
  <c r="N672" i="68"/>
  <c r="N673" i="68"/>
  <c r="N674" i="68"/>
  <c r="N675" i="68"/>
  <c r="N676" i="68"/>
  <c r="N677" i="68"/>
  <c r="N678" i="68"/>
  <c r="N679" i="68"/>
  <c r="N680" i="68"/>
  <c r="N681" i="68"/>
  <c r="N682" i="68"/>
  <c r="N683" i="68"/>
  <c r="N684" i="68"/>
  <c r="N685" i="68"/>
  <c r="N686" i="68"/>
  <c r="N687" i="68"/>
  <c r="N688" i="68"/>
  <c r="N689" i="68"/>
  <c r="N690" i="68"/>
  <c r="N691" i="68"/>
  <c r="N692" i="68"/>
  <c r="N693" i="68"/>
  <c r="N694" i="68"/>
  <c r="N695" i="68"/>
  <c r="N696" i="68"/>
  <c r="N697" i="68"/>
  <c r="N698" i="68"/>
  <c r="N699" i="68"/>
  <c r="N700" i="68"/>
  <c r="N701" i="68"/>
  <c r="N702" i="68"/>
  <c r="N703" i="68"/>
  <c r="N704" i="68"/>
  <c r="N705" i="68"/>
  <c r="N706" i="68"/>
  <c r="N707" i="68"/>
  <c r="N708" i="68"/>
  <c r="N709" i="68"/>
  <c r="N710" i="68"/>
  <c r="N711" i="68"/>
  <c r="N712" i="68"/>
  <c r="N713" i="68"/>
  <c r="N714" i="68"/>
  <c r="N715" i="68"/>
  <c r="N716" i="68"/>
  <c r="N717" i="68"/>
  <c r="N718" i="68"/>
  <c r="N719" i="68"/>
  <c r="N720" i="68"/>
  <c r="N721" i="68"/>
  <c r="N722" i="68"/>
  <c r="N723" i="68"/>
  <c r="N724" i="68"/>
  <c r="N725" i="68"/>
  <c r="N726" i="68"/>
  <c r="N727" i="68"/>
  <c r="N728" i="68"/>
  <c r="N729" i="68"/>
  <c r="N730" i="68"/>
  <c r="N731" i="68"/>
  <c r="N732" i="68"/>
  <c r="N733" i="68"/>
  <c r="N734" i="68"/>
  <c r="N735" i="68"/>
  <c r="N736" i="68"/>
  <c r="N737" i="68"/>
  <c r="N738" i="68"/>
  <c r="N739" i="68"/>
  <c r="N740" i="68"/>
  <c r="N741" i="68"/>
  <c r="N742" i="68"/>
  <c r="N743" i="68"/>
  <c r="N744" i="68"/>
  <c r="N745" i="68"/>
  <c r="N746" i="68"/>
  <c r="N747" i="68"/>
  <c r="N748" i="68"/>
  <c r="N749" i="68"/>
  <c r="N750" i="68"/>
  <c r="N751" i="68"/>
  <c r="N752" i="68"/>
  <c r="N753" i="68"/>
  <c r="N754" i="68"/>
  <c r="N755" i="68"/>
  <c r="N756" i="68"/>
  <c r="N757" i="68"/>
  <c r="N758" i="68"/>
  <c r="N759" i="68"/>
  <c r="N760" i="68"/>
  <c r="N761" i="68"/>
  <c r="N762" i="68"/>
  <c r="N763" i="68"/>
  <c r="N764" i="68"/>
  <c r="N765" i="68"/>
  <c r="N766" i="68"/>
  <c r="N767" i="68"/>
  <c r="N768" i="68"/>
  <c r="N769" i="68"/>
  <c r="N770" i="68"/>
  <c r="N771" i="68"/>
  <c r="N772" i="68"/>
  <c r="N773" i="68"/>
  <c r="N774" i="68"/>
  <c r="N775" i="68"/>
  <c r="N776" i="68"/>
  <c r="N777" i="68"/>
  <c r="N778" i="68"/>
  <c r="N779" i="68"/>
  <c r="N780" i="68"/>
  <c r="N781" i="68"/>
  <c r="N782" i="68"/>
  <c r="N783" i="68"/>
  <c r="N784" i="68"/>
  <c r="N785" i="68"/>
  <c r="N786" i="68"/>
  <c r="N787" i="68"/>
  <c r="N788" i="68"/>
  <c r="N789" i="68"/>
  <c r="N790" i="68"/>
  <c r="N791" i="68"/>
  <c r="N792" i="68"/>
  <c r="N793" i="68"/>
  <c r="N794" i="68"/>
  <c r="N795" i="68"/>
  <c r="N796" i="68"/>
  <c r="N797" i="68"/>
  <c r="N798" i="68"/>
  <c r="N799" i="68"/>
  <c r="N800" i="68"/>
  <c r="N801" i="68"/>
  <c r="N802" i="68"/>
  <c r="N803" i="68"/>
  <c r="N804" i="68"/>
  <c r="N805" i="68"/>
  <c r="N806" i="68"/>
  <c r="N807" i="68"/>
  <c r="N808" i="68"/>
  <c r="N809" i="68"/>
  <c r="N810" i="68"/>
  <c r="N811" i="68"/>
  <c r="N812" i="68"/>
  <c r="N813" i="68"/>
  <c r="N814" i="68"/>
  <c r="N815" i="68"/>
  <c r="N816" i="68"/>
  <c r="N817" i="68"/>
  <c r="N818" i="68"/>
  <c r="N819" i="68"/>
  <c r="N820" i="68"/>
  <c r="N821" i="68"/>
  <c r="N822" i="68"/>
  <c r="N823" i="68"/>
  <c r="N824" i="68"/>
  <c r="N825" i="68"/>
  <c r="N826" i="68"/>
  <c r="N827" i="68"/>
  <c r="N828" i="68"/>
  <c r="N829" i="68"/>
  <c r="N830" i="68"/>
  <c r="N831" i="68"/>
  <c r="N832" i="68"/>
  <c r="N833" i="68"/>
  <c r="N834" i="68"/>
  <c r="N835" i="68"/>
  <c r="N836" i="68"/>
  <c r="N837" i="68"/>
  <c r="N838" i="68"/>
  <c r="N839" i="68"/>
  <c r="N840" i="68"/>
  <c r="N841" i="68"/>
  <c r="N842" i="68"/>
  <c r="N843" i="68"/>
  <c r="N844" i="68"/>
  <c r="N845" i="68"/>
  <c r="N846" i="68"/>
  <c r="N847" i="68"/>
  <c r="N848" i="68"/>
  <c r="N849" i="68"/>
  <c r="N850" i="68"/>
  <c r="N851" i="68"/>
  <c r="N852" i="68"/>
  <c r="N853" i="68"/>
  <c r="N854" i="68"/>
  <c r="N855" i="68"/>
  <c r="N856" i="68"/>
  <c r="N857" i="68"/>
  <c r="N858" i="68"/>
  <c r="N859" i="68"/>
  <c r="N860" i="68"/>
  <c r="N861" i="68"/>
  <c r="N862" i="68"/>
  <c r="N863" i="68"/>
  <c r="N864" i="68"/>
  <c r="N865" i="68"/>
  <c r="N866" i="68"/>
  <c r="N867" i="68"/>
  <c r="N868" i="68"/>
  <c r="N869" i="68"/>
  <c r="N870" i="68"/>
  <c r="N871" i="68"/>
  <c r="N872" i="68"/>
  <c r="N873" i="68"/>
  <c r="N874" i="68"/>
  <c r="N875" i="68"/>
  <c r="N876" i="68"/>
  <c r="N877" i="68"/>
  <c r="N878" i="68"/>
  <c r="N879" i="68"/>
  <c r="N880" i="68"/>
  <c r="N881" i="68"/>
  <c r="N882" i="68"/>
  <c r="N883" i="68"/>
  <c r="N884" i="68"/>
  <c r="N885" i="68"/>
  <c r="N886" i="68"/>
  <c r="N887" i="68"/>
  <c r="N888" i="68"/>
  <c r="N889" i="68"/>
  <c r="N890" i="68"/>
  <c r="N891" i="68"/>
  <c r="N892" i="68"/>
  <c r="N893" i="68"/>
  <c r="N894" i="68"/>
  <c r="N895" i="68"/>
  <c r="N896" i="68"/>
  <c r="N897" i="68"/>
  <c r="N898" i="68"/>
  <c r="N899" i="68"/>
  <c r="N900" i="68"/>
  <c r="N901" i="68"/>
  <c r="N902" i="68"/>
  <c r="N903" i="68"/>
  <c r="N904" i="68"/>
  <c r="N905" i="68"/>
  <c r="N906" i="68"/>
  <c r="N907" i="68"/>
  <c r="N908" i="68"/>
  <c r="N909" i="68"/>
  <c r="N910" i="68"/>
  <c r="N911" i="68"/>
  <c r="N912" i="68"/>
  <c r="N913" i="68"/>
  <c r="N914" i="68"/>
  <c r="N915" i="68"/>
  <c r="N916" i="68"/>
  <c r="N917" i="68"/>
  <c r="N918" i="68"/>
  <c r="N919" i="68"/>
  <c r="N920" i="68"/>
  <c r="N921" i="68"/>
  <c r="N922" i="68"/>
  <c r="N923" i="68"/>
  <c r="N924" i="68"/>
  <c r="N925" i="68"/>
  <c r="N926" i="68"/>
  <c r="N927" i="68"/>
  <c r="N928" i="68"/>
  <c r="N929" i="68"/>
  <c r="N930" i="68"/>
  <c r="N931" i="68"/>
  <c r="N932" i="68"/>
  <c r="N933" i="68"/>
  <c r="N934" i="68"/>
  <c r="N935" i="68"/>
  <c r="N936" i="68"/>
  <c r="N937" i="68"/>
  <c r="N938" i="68"/>
  <c r="N939" i="68"/>
  <c r="N940" i="68"/>
  <c r="N941" i="68"/>
  <c r="N942" i="68"/>
  <c r="N943" i="68"/>
  <c r="N944" i="68"/>
  <c r="N945" i="68"/>
  <c r="N946" i="68"/>
  <c r="N947" i="68"/>
  <c r="N948" i="68"/>
  <c r="N949" i="68"/>
  <c r="N950" i="68"/>
  <c r="N951" i="68"/>
  <c r="N952" i="68"/>
  <c r="N953" i="68"/>
  <c r="N954" i="68"/>
  <c r="N955" i="68"/>
  <c r="N956" i="68"/>
  <c r="N957" i="68"/>
  <c r="N958" i="68"/>
  <c r="N959" i="68"/>
  <c r="N960" i="68"/>
  <c r="N961" i="68"/>
  <c r="N962" i="68"/>
  <c r="N963" i="68"/>
  <c r="N964" i="68"/>
  <c r="N965" i="68"/>
  <c r="N966" i="68"/>
  <c r="N967" i="68"/>
  <c r="N968" i="68"/>
  <c r="N969" i="68"/>
  <c r="N970" i="68"/>
  <c r="N971" i="68"/>
  <c r="N972" i="68"/>
  <c r="N973" i="68"/>
  <c r="N974" i="68"/>
  <c r="N975" i="68"/>
  <c r="N976" i="68"/>
  <c r="N977" i="68"/>
  <c r="N978" i="68"/>
  <c r="N979" i="68"/>
  <c r="N980" i="68"/>
  <c r="N981" i="68"/>
  <c r="N982" i="68"/>
  <c r="N983" i="68"/>
  <c r="N984" i="68"/>
  <c r="N985" i="68"/>
  <c r="N986" i="68"/>
  <c r="N987" i="68"/>
  <c r="N988" i="68"/>
  <c r="N989" i="68"/>
  <c r="N990" i="68"/>
  <c r="N991" i="68"/>
  <c r="N992" i="68"/>
  <c r="N993" i="68"/>
  <c r="N994" i="68"/>
  <c r="N995" i="68"/>
  <c r="N996" i="68"/>
  <c r="N997" i="68"/>
  <c r="N998" i="68"/>
  <c r="N999" i="68"/>
  <c r="N1000" i="68"/>
  <c r="N1001" i="68"/>
  <c r="N1002" i="68"/>
  <c r="N1003" i="68"/>
  <c r="N1004" i="68"/>
  <c r="N1005" i="68"/>
  <c r="N1006" i="68"/>
  <c r="N1007" i="68"/>
  <c r="N1008" i="68"/>
  <c r="N1009" i="68"/>
  <c r="N1010" i="68"/>
  <c r="N1011" i="68"/>
  <c r="N1012" i="68"/>
  <c r="N1013" i="68"/>
  <c r="N1014" i="68"/>
  <c r="N1015" i="68"/>
  <c r="N1016" i="68"/>
  <c r="N1017" i="68"/>
  <c r="N1018" i="68"/>
  <c r="N1019" i="68"/>
  <c r="N1020" i="68"/>
  <c r="N1021" i="68"/>
  <c r="N1022" i="68"/>
  <c r="N1023" i="68"/>
  <c r="N1024" i="68"/>
  <c r="N1025" i="68"/>
  <c r="N1026" i="68"/>
  <c r="N1027" i="68"/>
  <c r="N1028" i="68"/>
  <c r="N1029" i="68"/>
  <c r="N1030" i="68"/>
  <c r="N1031" i="68"/>
  <c r="N1032" i="68"/>
  <c r="N1033" i="68"/>
  <c r="N1034" i="68"/>
  <c r="N1035" i="68"/>
  <c r="N1036" i="68"/>
  <c r="N1037" i="68"/>
  <c r="N1038" i="68"/>
  <c r="N1039" i="68"/>
  <c r="N1040" i="68"/>
  <c r="N1041" i="68"/>
  <c r="N1042" i="68"/>
  <c r="N1043" i="68"/>
  <c r="N1044" i="68"/>
  <c r="N1045" i="68"/>
  <c r="N1046" i="68"/>
  <c r="N1047" i="68"/>
  <c r="N1048" i="68"/>
  <c r="N1049" i="68"/>
  <c r="N1050" i="68"/>
  <c r="N1051" i="68"/>
  <c r="N1052" i="68"/>
  <c r="N1053" i="68"/>
  <c r="N1054" i="68"/>
  <c r="N1055" i="68"/>
  <c r="N1056" i="68"/>
  <c r="N1057" i="68"/>
  <c r="N1058" i="68"/>
  <c r="N1059" i="68"/>
  <c r="N1060" i="68"/>
  <c r="N1061" i="68"/>
  <c r="N1062" i="68"/>
  <c r="N1063" i="68"/>
  <c r="N1064" i="68"/>
  <c r="N1065" i="68"/>
  <c r="N1066" i="68"/>
  <c r="N1067" i="68"/>
  <c r="N1068" i="68"/>
  <c r="N1069" i="68"/>
  <c r="N1070" i="68"/>
  <c r="N1071" i="68"/>
  <c r="N1072" i="68"/>
  <c r="N1073" i="68"/>
  <c r="N1074" i="68"/>
  <c r="N1075" i="68"/>
  <c r="N1076" i="68"/>
  <c r="N1077" i="68"/>
  <c r="N1078" i="68"/>
  <c r="N1079" i="68"/>
  <c r="N1080" i="68"/>
  <c r="N1081" i="68"/>
  <c r="N1082" i="68"/>
  <c r="N1083" i="68"/>
  <c r="N1084" i="68"/>
  <c r="N1085" i="68"/>
  <c r="N1086" i="68"/>
  <c r="N1087" i="68"/>
  <c r="N1088" i="68"/>
  <c r="N1089" i="68"/>
  <c r="N1090" i="68"/>
  <c r="N1091" i="68"/>
  <c r="N1092" i="68"/>
  <c r="N1093" i="68"/>
  <c r="N1094" i="68"/>
  <c r="N1095" i="68"/>
  <c r="N1096" i="68"/>
  <c r="N1097" i="68"/>
  <c r="N1098" i="68"/>
  <c r="N1099" i="68"/>
  <c r="N1100" i="68"/>
  <c r="N1101" i="68"/>
  <c r="N1102" i="68"/>
  <c r="N1103" i="68"/>
  <c r="N1104" i="68"/>
  <c r="N1105" i="68"/>
  <c r="N1106" i="68"/>
  <c r="N1107" i="68"/>
  <c r="N1108" i="68"/>
  <c r="N1109" i="68"/>
  <c r="N1110" i="68"/>
  <c r="N1111" i="68"/>
  <c r="N1112" i="68"/>
  <c r="N1113" i="68"/>
  <c r="N1114" i="68"/>
  <c r="N1115" i="68"/>
  <c r="N1116" i="68"/>
  <c r="N1117" i="68"/>
  <c r="N1118" i="68"/>
  <c r="N1119" i="68"/>
  <c r="N1120" i="68"/>
  <c r="N1121" i="68"/>
  <c r="N1122" i="68"/>
  <c r="N1123" i="68"/>
  <c r="N1124" i="68"/>
  <c r="N1125" i="68"/>
  <c r="N1126" i="68"/>
  <c r="N1127" i="68"/>
  <c r="N1128" i="68"/>
  <c r="N1129" i="68"/>
  <c r="N1130" i="68"/>
  <c r="N1131" i="68"/>
  <c r="N1132" i="68"/>
  <c r="N1133" i="68"/>
  <c r="N1134" i="68"/>
  <c r="N1135" i="68"/>
  <c r="N1136" i="68"/>
  <c r="N1137" i="68"/>
  <c r="N1138" i="68"/>
  <c r="N1139" i="68"/>
  <c r="N1140" i="68"/>
  <c r="N1141" i="68"/>
  <c r="N1142" i="68"/>
  <c r="N1143" i="68"/>
  <c r="N1144" i="68"/>
  <c r="N1145" i="68"/>
  <c r="N1146" i="68"/>
  <c r="N1147" i="68"/>
  <c r="N1148" i="68"/>
  <c r="N1149" i="68"/>
  <c r="N1150" i="68"/>
  <c r="N1151" i="68"/>
  <c r="N1152" i="68"/>
  <c r="N1153" i="68"/>
  <c r="N1154" i="68"/>
  <c r="N1155" i="68"/>
  <c r="N1156" i="68"/>
  <c r="N1157" i="68"/>
  <c r="N1158" i="68"/>
  <c r="N1159" i="68"/>
  <c r="N1160" i="68"/>
  <c r="N1161" i="68"/>
  <c r="N1162" i="68"/>
  <c r="N1163" i="68"/>
  <c r="N1164" i="68"/>
  <c r="N1165" i="68"/>
  <c r="N1166" i="68"/>
  <c r="N1167" i="68"/>
  <c r="N1168" i="68"/>
  <c r="N1169" i="68"/>
  <c r="N1170" i="68"/>
  <c r="N1171" i="68"/>
  <c r="N1172" i="68"/>
  <c r="N1173" i="68"/>
  <c r="N1174" i="68"/>
  <c r="N1175" i="68"/>
  <c r="N1176" i="68"/>
  <c r="N1177" i="68"/>
  <c r="N1178" i="68"/>
  <c r="N1179" i="68"/>
  <c r="N1180" i="68"/>
  <c r="N1181" i="68"/>
  <c r="N1182" i="68"/>
  <c r="N1183" i="68"/>
  <c r="N1184" i="68"/>
  <c r="N1185" i="68"/>
  <c r="N1186" i="68"/>
  <c r="N1187" i="68"/>
  <c r="N1188" i="68"/>
  <c r="N1189" i="68"/>
  <c r="N1190" i="68"/>
  <c r="N1191" i="68"/>
  <c r="N1192" i="68"/>
  <c r="N1193" i="68"/>
  <c r="N1194" i="68"/>
  <c r="N1195" i="68"/>
  <c r="N1196" i="68"/>
  <c r="N1197" i="68"/>
  <c r="N1198" i="68"/>
  <c r="N1199" i="68"/>
  <c r="N1200" i="68"/>
  <c r="N1201" i="68"/>
  <c r="N1202" i="68"/>
  <c r="N1203" i="68"/>
  <c r="N1204" i="68"/>
  <c r="N1205" i="68"/>
  <c r="N1206" i="68"/>
  <c r="N1207" i="68"/>
  <c r="N1208" i="68"/>
  <c r="N1209" i="68"/>
  <c r="N1210" i="68"/>
  <c r="N1211" i="68"/>
  <c r="N1212" i="68"/>
  <c r="N1213" i="68"/>
  <c r="N1214" i="68"/>
  <c r="N1215" i="68"/>
  <c r="N1216" i="68"/>
  <c r="N1217" i="68"/>
  <c r="N1218" i="68"/>
  <c r="N1219" i="68"/>
  <c r="N1220" i="68"/>
  <c r="N1221" i="68"/>
  <c r="N1222" i="68"/>
  <c r="N1223" i="68"/>
  <c r="N1224" i="68"/>
  <c r="N1225" i="68"/>
  <c r="N1226" i="68"/>
  <c r="N1227" i="68"/>
  <c r="N1228" i="68"/>
  <c r="N1229" i="68"/>
  <c r="N1230" i="68"/>
  <c r="N1231" i="68"/>
  <c r="N1232" i="68"/>
  <c r="N1233" i="68"/>
  <c r="N1234" i="68"/>
  <c r="N1235" i="68"/>
  <c r="N1236" i="68"/>
  <c r="N1237" i="68"/>
  <c r="N1238" i="68"/>
  <c r="N1239" i="68"/>
  <c r="N1240" i="68"/>
  <c r="N1241" i="68"/>
  <c r="N1242" i="68"/>
  <c r="N1243" i="68"/>
  <c r="N1244" i="68"/>
  <c r="N1245" i="68"/>
  <c r="N1246" i="68"/>
  <c r="N1247" i="68"/>
  <c r="N1248" i="68"/>
  <c r="N1249" i="68"/>
  <c r="N1250" i="68"/>
  <c r="N1251" i="68"/>
  <c r="N1252" i="68"/>
  <c r="N1253" i="68"/>
  <c r="N1254" i="68"/>
  <c r="N1255" i="68"/>
  <c r="N1256" i="68"/>
  <c r="N1257" i="68"/>
  <c r="N1258" i="68"/>
  <c r="N1259" i="68"/>
  <c r="N1260" i="68"/>
  <c r="N1261" i="68"/>
  <c r="N1262" i="68"/>
  <c r="N1263" i="68"/>
  <c r="N1264" i="68"/>
  <c r="N1265" i="68"/>
  <c r="N1266" i="68"/>
  <c r="N1267" i="68"/>
  <c r="N1268" i="68"/>
  <c r="N1269" i="68"/>
  <c r="N1270" i="68"/>
  <c r="N1271" i="68"/>
  <c r="N1272" i="68"/>
  <c r="N1273" i="68"/>
  <c r="N1274" i="68"/>
  <c r="N1275" i="68"/>
  <c r="N1276" i="68"/>
  <c r="N1277" i="68"/>
  <c r="N1278" i="68"/>
  <c r="N1279" i="68"/>
  <c r="N1280" i="68"/>
  <c r="N1281" i="68"/>
  <c r="N1282" i="68"/>
  <c r="N1283" i="68"/>
  <c r="N1284" i="68"/>
  <c r="N1285" i="68"/>
  <c r="N1286" i="68"/>
  <c r="N1287" i="68"/>
  <c r="N1288" i="68"/>
  <c r="N1289" i="68"/>
  <c r="N1290" i="68"/>
  <c r="N1291" i="68"/>
  <c r="N1292" i="68"/>
  <c r="N1293" i="68"/>
  <c r="N1294" i="68"/>
  <c r="N1295" i="68"/>
  <c r="N1296" i="68"/>
  <c r="N1297" i="68"/>
  <c r="N1298" i="68"/>
  <c r="N1299" i="68"/>
  <c r="N1300" i="68"/>
  <c r="N1301" i="68"/>
  <c r="N1302" i="68"/>
  <c r="N1303" i="68"/>
  <c r="N1304" i="68"/>
  <c r="N1305" i="68"/>
  <c r="N1306" i="68"/>
  <c r="N1307" i="68"/>
  <c r="N1308" i="68"/>
  <c r="N1309" i="68"/>
  <c r="N1310" i="68"/>
  <c r="N1311" i="68"/>
  <c r="N1312" i="68"/>
  <c r="N1313" i="68"/>
  <c r="N1314" i="68"/>
  <c r="N1315" i="68"/>
  <c r="N1316" i="68"/>
  <c r="N1317" i="68"/>
  <c r="N1318" i="68"/>
  <c r="N1319" i="68"/>
  <c r="N1320" i="68"/>
  <c r="N1321" i="68"/>
  <c r="N1322" i="68"/>
  <c r="N1323" i="68"/>
  <c r="N1324" i="68"/>
  <c r="N1325" i="68"/>
  <c r="N1326" i="68"/>
  <c r="N1327" i="68"/>
  <c r="N1328" i="68"/>
  <c r="N1329" i="68"/>
  <c r="N1330" i="68"/>
  <c r="N1331" i="68"/>
  <c r="N1332" i="68"/>
  <c r="N1333" i="68"/>
  <c r="N1334" i="68"/>
  <c r="N1335" i="68"/>
  <c r="N1336" i="68"/>
  <c r="N1337" i="68"/>
  <c r="N1338" i="68"/>
  <c r="N1339" i="68"/>
  <c r="N1340" i="68"/>
  <c r="N1341" i="68"/>
  <c r="N1342" i="68"/>
  <c r="N1343" i="68"/>
  <c r="N1344" i="68"/>
  <c r="N1345" i="68"/>
  <c r="N1346" i="68"/>
  <c r="N1347" i="68"/>
  <c r="N1348" i="68"/>
  <c r="N1349" i="68"/>
  <c r="N1350" i="68"/>
  <c r="N1351" i="68"/>
  <c r="N1352" i="68"/>
  <c r="N1353" i="68"/>
  <c r="N1354" i="68"/>
  <c r="N1355" i="68"/>
  <c r="N1356" i="68"/>
  <c r="N1357" i="68"/>
  <c r="N1358" i="68"/>
  <c r="N1359" i="68"/>
  <c r="N1360" i="68"/>
  <c r="N1361" i="68"/>
  <c r="N1362" i="68"/>
  <c r="N1363" i="68"/>
  <c r="N1364" i="68"/>
  <c r="N1365" i="68"/>
  <c r="N1366" i="68"/>
  <c r="N1367" i="68"/>
  <c r="N1368" i="68"/>
  <c r="N1369" i="68"/>
  <c r="N1370" i="68"/>
  <c r="N1371" i="68"/>
  <c r="N1372" i="68"/>
  <c r="N1373" i="68"/>
  <c r="N1374" i="68"/>
  <c r="N1375" i="68"/>
  <c r="N1376" i="68"/>
  <c r="N1377" i="68"/>
  <c r="N1378" i="68"/>
  <c r="N1379" i="68"/>
  <c r="N1380" i="68"/>
  <c r="N1381" i="68"/>
  <c r="N1382" i="68"/>
  <c r="N1383" i="68"/>
  <c r="N1384" i="68"/>
  <c r="N1385" i="68"/>
  <c r="N1386" i="68"/>
  <c r="N1387" i="68"/>
  <c r="N1388" i="68"/>
  <c r="N1389" i="68"/>
  <c r="N1390" i="68"/>
  <c r="N1391" i="68"/>
  <c r="N1392" i="68"/>
  <c r="N1393" i="68"/>
  <c r="N1394" i="68"/>
  <c r="N1395" i="68"/>
  <c r="N1396" i="68"/>
  <c r="N1397" i="68"/>
  <c r="N1398" i="68"/>
  <c r="N1399" i="68"/>
  <c r="N1400" i="68"/>
  <c r="N1401" i="68"/>
  <c r="N1402" i="68"/>
  <c r="N1403" i="68"/>
  <c r="N1404" i="68"/>
  <c r="N1405" i="68"/>
  <c r="N1406" i="68"/>
  <c r="N1407" i="68"/>
  <c r="N1408" i="68"/>
  <c r="N1409" i="68"/>
  <c r="N1410" i="68"/>
  <c r="N1411" i="68"/>
  <c r="N1412" i="68"/>
  <c r="N1413" i="68"/>
  <c r="N1414" i="68"/>
  <c r="N1415" i="68"/>
  <c r="N1416" i="68"/>
  <c r="N1417" i="68"/>
  <c r="N1418" i="68"/>
  <c r="N1419" i="68"/>
  <c r="N1420" i="68"/>
  <c r="N1421" i="68"/>
  <c r="N1422" i="68"/>
  <c r="N1423" i="68"/>
  <c r="N1424" i="68"/>
  <c r="N1425" i="68"/>
  <c r="N1426" i="68"/>
  <c r="N1427" i="68"/>
  <c r="N1428" i="68"/>
  <c r="N1429" i="68"/>
  <c r="N1430" i="68"/>
  <c r="N1431" i="68"/>
  <c r="N1432" i="68"/>
  <c r="N1433" i="68"/>
  <c r="N1434" i="68"/>
  <c r="N1435" i="68"/>
  <c r="N1436" i="68"/>
  <c r="N1437" i="68"/>
  <c r="N1438" i="68"/>
  <c r="N1439" i="68"/>
  <c r="N1440" i="68"/>
  <c r="N1441" i="68"/>
  <c r="N1442" i="68"/>
  <c r="N1443" i="68"/>
  <c r="N1444" i="68"/>
  <c r="N1445" i="68"/>
  <c r="N1446" i="68"/>
  <c r="N1447" i="68"/>
  <c r="N1448" i="68"/>
  <c r="N1449" i="68"/>
  <c r="N1450" i="68"/>
  <c r="N1451" i="68"/>
  <c r="N1452" i="68"/>
  <c r="N1453" i="68"/>
  <c r="N1454" i="68"/>
  <c r="N1455" i="68"/>
  <c r="N1456" i="68"/>
  <c r="N1457" i="68"/>
  <c r="N1458" i="68"/>
  <c r="N1459" i="68"/>
  <c r="N1460" i="68"/>
  <c r="N1461" i="68"/>
  <c r="N1462" i="68"/>
  <c r="N1463" i="68"/>
  <c r="N1464" i="68"/>
  <c r="N1465" i="68"/>
  <c r="N1466" i="68"/>
  <c r="N1467" i="68"/>
  <c r="N1468" i="68"/>
  <c r="N1469" i="68"/>
  <c r="N1470" i="68"/>
  <c r="N1471" i="68"/>
  <c r="N1472" i="68"/>
  <c r="N1473" i="68"/>
  <c r="N1474" i="68"/>
  <c r="N1475" i="68"/>
  <c r="N1476" i="68"/>
  <c r="N1477" i="68"/>
  <c r="N1478" i="68"/>
  <c r="N1479" i="68"/>
  <c r="N1480" i="68"/>
  <c r="N1481" i="68"/>
  <c r="N1482" i="68"/>
  <c r="N1483" i="68"/>
  <c r="N1484" i="68"/>
  <c r="N1485" i="68"/>
  <c r="N1486" i="68"/>
  <c r="N1487" i="68"/>
  <c r="N1488" i="68"/>
  <c r="N1489" i="68"/>
  <c r="N1490" i="68"/>
  <c r="N1491" i="68"/>
  <c r="N1492" i="68"/>
  <c r="N1493" i="68"/>
  <c r="N1494" i="68"/>
  <c r="N1495" i="68"/>
  <c r="N1496" i="68"/>
  <c r="N1497" i="68"/>
  <c r="N1498" i="68"/>
  <c r="N1499" i="68"/>
  <c r="N1500" i="68"/>
  <c r="N1501" i="68"/>
  <c r="N1502" i="68"/>
  <c r="N1503" i="68"/>
  <c r="N1504" i="68"/>
  <c r="N1505" i="68"/>
  <c r="N1506" i="68"/>
  <c r="N1507" i="68"/>
  <c r="N1508" i="68"/>
  <c r="N1509" i="68"/>
  <c r="N1510" i="68"/>
  <c r="N1511" i="68"/>
  <c r="N1512" i="68"/>
  <c r="N1513" i="68"/>
  <c r="N1514" i="68"/>
  <c r="N1515" i="68"/>
  <c r="N1516" i="68"/>
  <c r="N1517" i="68"/>
  <c r="N1518" i="68"/>
  <c r="N1519" i="68"/>
  <c r="N1520" i="68"/>
  <c r="N1521" i="68"/>
  <c r="N1522" i="68"/>
  <c r="N1523" i="68"/>
  <c r="N1524" i="68"/>
  <c r="N1525" i="68"/>
  <c r="N1526" i="68"/>
  <c r="N1527" i="68"/>
  <c r="N1528" i="68"/>
  <c r="N1529" i="68"/>
  <c r="N1530" i="68"/>
  <c r="N1531" i="68"/>
  <c r="N1532" i="68"/>
  <c r="N1533" i="68"/>
  <c r="N1534" i="68"/>
  <c r="N1535" i="68"/>
  <c r="N1536" i="68"/>
  <c r="N1537" i="68"/>
  <c r="N1538" i="68"/>
  <c r="N1539" i="68"/>
  <c r="N1540" i="68"/>
  <c r="N1541" i="68"/>
  <c r="N1542" i="68"/>
  <c r="N1543" i="68"/>
  <c r="N1544" i="68"/>
  <c r="N1545" i="68"/>
  <c r="N1546" i="68"/>
  <c r="N1547" i="68"/>
  <c r="N1548" i="68"/>
  <c r="N1549" i="68"/>
  <c r="N1550" i="68"/>
  <c r="N1551" i="68"/>
  <c r="N1552" i="68"/>
  <c r="N1553" i="68"/>
  <c r="N1554" i="68"/>
  <c r="N1555" i="68"/>
  <c r="N1556" i="68"/>
  <c r="N1557" i="68"/>
  <c r="N1558" i="68"/>
  <c r="N1559" i="68"/>
  <c r="N1560" i="68"/>
  <c r="N1561" i="68"/>
  <c r="N1562" i="68"/>
  <c r="N1563" i="68"/>
  <c r="N1564" i="68"/>
  <c r="N1565" i="68"/>
  <c r="N1566" i="68"/>
  <c r="N1567" i="68"/>
  <c r="N1568" i="68"/>
  <c r="N1569" i="68"/>
  <c r="N1570" i="68"/>
  <c r="N1571" i="68"/>
  <c r="N1572" i="68"/>
  <c r="N1573" i="68"/>
  <c r="N1574" i="68"/>
  <c r="N1575" i="68"/>
  <c r="N1576" i="68"/>
  <c r="N1577" i="68"/>
  <c r="N1578" i="68"/>
  <c r="N1579" i="68"/>
  <c r="N1580" i="68"/>
  <c r="N1581" i="68"/>
  <c r="N1582" i="68"/>
  <c r="N1583" i="68"/>
  <c r="N1584" i="68"/>
  <c r="N1585" i="68"/>
  <c r="N1586" i="68"/>
  <c r="N1587" i="68"/>
  <c r="N1588" i="68"/>
  <c r="N1589" i="68"/>
  <c r="N1590" i="68"/>
  <c r="N1591" i="68"/>
  <c r="N1592" i="68"/>
  <c r="N1593" i="68"/>
  <c r="N1594" i="68"/>
  <c r="N1595" i="68"/>
  <c r="N1596" i="68"/>
  <c r="N1597" i="68"/>
  <c r="N1598" i="68"/>
  <c r="N1599" i="68"/>
  <c r="N1600" i="68"/>
  <c r="N1601" i="68"/>
  <c r="N1602" i="68"/>
  <c r="N1603" i="68"/>
  <c r="N1604" i="68"/>
  <c r="N1605" i="68"/>
  <c r="N1606" i="68"/>
  <c r="N1607" i="68"/>
  <c r="N1608" i="68"/>
  <c r="N1609" i="68"/>
  <c r="N1610" i="68"/>
  <c r="N1611" i="68"/>
  <c r="N1612" i="68"/>
  <c r="N1613" i="68"/>
  <c r="N1614" i="68"/>
  <c r="N1615" i="68"/>
  <c r="N1616" i="68"/>
  <c r="N1617" i="68"/>
  <c r="N1618" i="68"/>
  <c r="N1619" i="68"/>
  <c r="N1620" i="68"/>
  <c r="N1621" i="68"/>
  <c r="N1622" i="68"/>
  <c r="N1623" i="68"/>
  <c r="N1624" i="68"/>
  <c r="N1625" i="68"/>
  <c r="N1626" i="68"/>
  <c r="N1627" i="68"/>
  <c r="N1628" i="68"/>
  <c r="N1629" i="68"/>
  <c r="N1630" i="68"/>
  <c r="N1631" i="68"/>
  <c r="N1632" i="68"/>
  <c r="N1633" i="68"/>
  <c r="N1634" i="68"/>
  <c r="N1635" i="68"/>
  <c r="N1636" i="68"/>
  <c r="N1637" i="68"/>
  <c r="N1638" i="68"/>
  <c r="N1639" i="68"/>
  <c r="N1640" i="68"/>
  <c r="N1641" i="68"/>
  <c r="N1642" i="68"/>
  <c r="N1643" i="68"/>
  <c r="N1644" i="68"/>
  <c r="N1645" i="68"/>
  <c r="N1646" i="68"/>
  <c r="N1647" i="68"/>
  <c r="N1648" i="68"/>
  <c r="N1649" i="68"/>
  <c r="N1650" i="68"/>
  <c r="N1651" i="68"/>
  <c r="N1652" i="68"/>
  <c r="N1653" i="68"/>
  <c r="N1654" i="68"/>
  <c r="N1655" i="68"/>
  <c r="N1656" i="68"/>
  <c r="N1657" i="68"/>
  <c r="N1658" i="68"/>
  <c r="N1659" i="68"/>
  <c r="N1660" i="68"/>
  <c r="N1661" i="68"/>
  <c r="N1662" i="68"/>
  <c r="N1663" i="68"/>
  <c r="N1664" i="68"/>
  <c r="N1665" i="68"/>
  <c r="N1666" i="68"/>
  <c r="N1667" i="68"/>
  <c r="N1668" i="68"/>
  <c r="N1669" i="68"/>
  <c r="N1670" i="68"/>
  <c r="N1671" i="68"/>
  <c r="N1672" i="68"/>
  <c r="N1673" i="68"/>
  <c r="N1674" i="68"/>
  <c r="N1675" i="68"/>
  <c r="N1676" i="68"/>
  <c r="N1677" i="68"/>
  <c r="N1678" i="68"/>
  <c r="N1679" i="68"/>
  <c r="N1680" i="68"/>
  <c r="N1681" i="68"/>
  <c r="N1682" i="68"/>
  <c r="N1683" i="68"/>
  <c r="N1684" i="68"/>
  <c r="N1685" i="68"/>
  <c r="N1686" i="68"/>
  <c r="N1687" i="68"/>
  <c r="N1688" i="68"/>
  <c r="N1689" i="68"/>
  <c r="N1690" i="68"/>
  <c r="N1691" i="68"/>
  <c r="N1692" i="68"/>
  <c r="N1693" i="68"/>
  <c r="N1694" i="68"/>
  <c r="N1695" i="68"/>
  <c r="N1696" i="68"/>
  <c r="N1697" i="68"/>
  <c r="N1698" i="68"/>
  <c r="N1699" i="68"/>
  <c r="N1700" i="68"/>
  <c r="N1701" i="68"/>
  <c r="N1702" i="68"/>
  <c r="N1703" i="68"/>
  <c r="N1704" i="68"/>
  <c r="N1705" i="68"/>
  <c r="N1706" i="68"/>
  <c r="N1707" i="68"/>
  <c r="N1708" i="68"/>
  <c r="N1709" i="68"/>
  <c r="N1710" i="68"/>
  <c r="N1711" i="68"/>
  <c r="N1712" i="68"/>
  <c r="N1713" i="68"/>
  <c r="N1714" i="68"/>
  <c r="N1715" i="68"/>
  <c r="N1716" i="68"/>
  <c r="N1717" i="68"/>
  <c r="N1718" i="68"/>
  <c r="N1719" i="68"/>
  <c r="N1720" i="68"/>
  <c r="N1721" i="68"/>
  <c r="N1722" i="68"/>
  <c r="N1723" i="68"/>
  <c r="N1724" i="68"/>
  <c r="N1725" i="68"/>
  <c r="N1726" i="68"/>
  <c r="N1727" i="68"/>
  <c r="N1728" i="68"/>
  <c r="N1729" i="68"/>
  <c r="N1730" i="68"/>
  <c r="N1731" i="68"/>
  <c r="N1732" i="68"/>
  <c r="N1733" i="68"/>
  <c r="N1734" i="68"/>
  <c r="N1735" i="68"/>
  <c r="N1736" i="68"/>
  <c r="N1737" i="68"/>
  <c r="N1738" i="68"/>
  <c r="N1739" i="68"/>
  <c r="N1740" i="68"/>
  <c r="N1741" i="68"/>
  <c r="N1742" i="68"/>
  <c r="N1743" i="68"/>
  <c r="N1744" i="68"/>
  <c r="N1745" i="68"/>
  <c r="N1746" i="68"/>
  <c r="N1747" i="68"/>
  <c r="N1748" i="68"/>
  <c r="N1749" i="68"/>
  <c r="N1750" i="68"/>
  <c r="N1751" i="68"/>
  <c r="N1752" i="68"/>
  <c r="N1753" i="68"/>
  <c r="N1754" i="68"/>
  <c r="N1755" i="68"/>
  <c r="N1756" i="68"/>
  <c r="N1757" i="68"/>
  <c r="N1758" i="68"/>
  <c r="N1759" i="68"/>
  <c r="N1760" i="68"/>
  <c r="N1761" i="68"/>
  <c r="N1762" i="68"/>
  <c r="N1763" i="68"/>
  <c r="N1764" i="68"/>
  <c r="N1765" i="68"/>
  <c r="N1766" i="68"/>
  <c r="N1767" i="68"/>
  <c r="N1768" i="68"/>
  <c r="N1769" i="68"/>
  <c r="N1770" i="68"/>
  <c r="N1771" i="68"/>
  <c r="N1772" i="68"/>
  <c r="N1773" i="68"/>
  <c r="N1774" i="68"/>
  <c r="N1775" i="68"/>
  <c r="N1776" i="68"/>
  <c r="N1777" i="68"/>
  <c r="N1778" i="68"/>
  <c r="N1779" i="68"/>
  <c r="N1780" i="68"/>
  <c r="N1781" i="68"/>
  <c r="N1782" i="68"/>
  <c r="N1783" i="68"/>
  <c r="N1784" i="68"/>
  <c r="N1785" i="68"/>
  <c r="N1786" i="68"/>
  <c r="N1787" i="68"/>
  <c r="N1788" i="68"/>
  <c r="N1789" i="68"/>
  <c r="N1790" i="68"/>
  <c r="N1791" i="68"/>
  <c r="N1792" i="68"/>
  <c r="N1793" i="68"/>
  <c r="N1794" i="68"/>
  <c r="N1795" i="68"/>
  <c r="N1796" i="68"/>
  <c r="N1797" i="68"/>
  <c r="N1798" i="68"/>
  <c r="N1799" i="68"/>
  <c r="N1800" i="68"/>
  <c r="N1801" i="68"/>
  <c r="N1802" i="68"/>
  <c r="N1803" i="68"/>
  <c r="N1804" i="68"/>
  <c r="N1805" i="68"/>
  <c r="N1806" i="68"/>
  <c r="N1807" i="68"/>
  <c r="N1808" i="68"/>
  <c r="N1809" i="68"/>
  <c r="N1810" i="68"/>
  <c r="N1811" i="68"/>
  <c r="N1812" i="68"/>
  <c r="N1813" i="68"/>
  <c r="N1814" i="68"/>
  <c r="N1815" i="68"/>
  <c r="N1816" i="68"/>
  <c r="N1817" i="68"/>
  <c r="N1818" i="68"/>
  <c r="N1819" i="68"/>
  <c r="N1820" i="68"/>
  <c r="N1821" i="68"/>
  <c r="N1822" i="68"/>
  <c r="N1823" i="68"/>
  <c r="N1824" i="68"/>
  <c r="N1825" i="68"/>
  <c r="N1826" i="68"/>
  <c r="N1827" i="68"/>
  <c r="N1828" i="68"/>
  <c r="N1829" i="68"/>
  <c r="N1830" i="68"/>
  <c r="N1831" i="68"/>
  <c r="N1832" i="68"/>
  <c r="N1833" i="68"/>
  <c r="N1834" i="68"/>
  <c r="N1835" i="68"/>
  <c r="N1836" i="68"/>
  <c r="N1837" i="68"/>
  <c r="N1838" i="68"/>
  <c r="N1839" i="68"/>
  <c r="N1840" i="68"/>
  <c r="N1841" i="68"/>
  <c r="N1842" i="68"/>
  <c r="N1843" i="68"/>
  <c r="N1844" i="68"/>
  <c r="N1845" i="68"/>
  <c r="N1846" i="68"/>
  <c r="N1847" i="68"/>
  <c r="N1848" i="68"/>
  <c r="N1849" i="68"/>
  <c r="N1850" i="68"/>
  <c r="N1851" i="68"/>
  <c r="N1852" i="68"/>
  <c r="N1853" i="68"/>
  <c r="N1854" i="68"/>
  <c r="N1855" i="68"/>
  <c r="N1856" i="68"/>
  <c r="N1857" i="68"/>
  <c r="N1858" i="68"/>
  <c r="N1859" i="68"/>
  <c r="N1860" i="68"/>
  <c r="N1861" i="68"/>
  <c r="N1862" i="68"/>
  <c r="N1863" i="68"/>
  <c r="N1864" i="68"/>
  <c r="N1865" i="68"/>
  <c r="N1866" i="68"/>
  <c r="N1867" i="68"/>
  <c r="N1868" i="68"/>
  <c r="N1869" i="68"/>
  <c r="N1870" i="68"/>
  <c r="N1871" i="68"/>
  <c r="N1872" i="68"/>
  <c r="N1873" i="68"/>
  <c r="N1874" i="68"/>
  <c r="N1875" i="68"/>
  <c r="N1876" i="68"/>
  <c r="N1877" i="68"/>
  <c r="N1878" i="68"/>
  <c r="N1879" i="68"/>
  <c r="N1880" i="68"/>
  <c r="N1881" i="68"/>
  <c r="N1882" i="68"/>
  <c r="N1883" i="68"/>
  <c r="N1884" i="68"/>
  <c r="N1885" i="68"/>
  <c r="N1886" i="68"/>
  <c r="N1887" i="68"/>
  <c r="N1888" i="68"/>
  <c r="N1889" i="68"/>
  <c r="N1890" i="68"/>
  <c r="N1891" i="68"/>
  <c r="N1892" i="68"/>
  <c r="N1893" i="68"/>
  <c r="N1894" i="68"/>
  <c r="N1895" i="68"/>
  <c r="N1896" i="68"/>
  <c r="N1897" i="68"/>
  <c r="N1898" i="68"/>
  <c r="N1899" i="68"/>
  <c r="N1900" i="68"/>
  <c r="N1901" i="68"/>
  <c r="N1902" i="68"/>
  <c r="N1903" i="68"/>
  <c r="N1904" i="68"/>
  <c r="N1905" i="68"/>
  <c r="N1906" i="68"/>
  <c r="N1907" i="68"/>
  <c r="N1908" i="68"/>
  <c r="N1909" i="68"/>
  <c r="N1910" i="68"/>
  <c r="N1911" i="68"/>
  <c r="N1912" i="68"/>
  <c r="N1913" i="68"/>
  <c r="N1914" i="68"/>
  <c r="N1915" i="68"/>
  <c r="N1916" i="68"/>
  <c r="N1917" i="68"/>
  <c r="N1918" i="68"/>
  <c r="N1919" i="68"/>
  <c r="N1920" i="68"/>
  <c r="N1921" i="68"/>
  <c r="N1922" i="68"/>
  <c r="N1923" i="68"/>
  <c r="N1924" i="68"/>
  <c r="N1925" i="68"/>
  <c r="N1926" i="68"/>
  <c r="N1927" i="68"/>
  <c r="N1928" i="68"/>
  <c r="N1929" i="68"/>
  <c r="N1930" i="68"/>
  <c r="N1931" i="68"/>
  <c r="N1932" i="68"/>
  <c r="N1933" i="68"/>
  <c r="N1934" i="68"/>
  <c r="N1935" i="68"/>
  <c r="N1936" i="68"/>
  <c r="N1937" i="68"/>
  <c r="N1938" i="68"/>
  <c r="N1939" i="68"/>
  <c r="N1940" i="68"/>
  <c r="N1941" i="68"/>
  <c r="N1942" i="68"/>
  <c r="N1943" i="68"/>
  <c r="N1944" i="68"/>
  <c r="N1945" i="68"/>
  <c r="N1946" i="68"/>
  <c r="N1947" i="68"/>
  <c r="N1948" i="68"/>
  <c r="N1949" i="68"/>
  <c r="N1950" i="68"/>
  <c r="N1951" i="68"/>
  <c r="N1952" i="68"/>
  <c r="N1953" i="68"/>
  <c r="N1954" i="68"/>
  <c r="N1955" i="68"/>
  <c r="N1956" i="68"/>
  <c r="N1957" i="68"/>
  <c r="N1958" i="68"/>
  <c r="N1959" i="68"/>
  <c r="N1960" i="68"/>
  <c r="N1961" i="68"/>
  <c r="N1962" i="68"/>
  <c r="N1963" i="68"/>
  <c r="N1964" i="68"/>
  <c r="N1965" i="68"/>
  <c r="N1966" i="68"/>
  <c r="N1967" i="68"/>
  <c r="N1968" i="68"/>
  <c r="N1969" i="68"/>
  <c r="N1970" i="68"/>
  <c r="N1971" i="68"/>
  <c r="N1972" i="68"/>
  <c r="N1973" i="68"/>
  <c r="N1974" i="68"/>
  <c r="N1975" i="68"/>
  <c r="N1976" i="68"/>
  <c r="N1977" i="68"/>
  <c r="N1978" i="68"/>
  <c r="N1979" i="68"/>
  <c r="N1980" i="68"/>
  <c r="N1981" i="68"/>
  <c r="N1982" i="68"/>
  <c r="N1983" i="68"/>
  <c r="N1984" i="68"/>
  <c r="N1985" i="68"/>
  <c r="N1986" i="68"/>
  <c r="N1987" i="68"/>
  <c r="N1988" i="68"/>
  <c r="N1989" i="68"/>
  <c r="N1990" i="68"/>
  <c r="N1991" i="68"/>
  <c r="N1992" i="68"/>
  <c r="N1993" i="68"/>
  <c r="N1994" i="68"/>
  <c r="N1995" i="68"/>
  <c r="N1996" i="68"/>
  <c r="N1997" i="68"/>
  <c r="N1998" i="68"/>
  <c r="N1999" i="68"/>
  <c r="N2000" i="68"/>
  <c r="N2001" i="68"/>
  <c r="N2002" i="68"/>
  <c r="N2003" i="68"/>
  <c r="N2004" i="68"/>
  <c r="N2005" i="68"/>
  <c r="N2006" i="68"/>
  <c r="N2007" i="68"/>
  <c r="N2008" i="68"/>
  <c r="N2009" i="68"/>
  <c r="N2010" i="68"/>
  <c r="N2011" i="68"/>
  <c r="N2012" i="68"/>
  <c r="N2013" i="68"/>
  <c r="N2014" i="68"/>
  <c r="N2015" i="68"/>
  <c r="N2016" i="68"/>
  <c r="N2017" i="68"/>
  <c r="N2018" i="68"/>
  <c r="N2019" i="68"/>
  <c r="N2020" i="68"/>
  <c r="N2021" i="68"/>
  <c r="N2022" i="68"/>
  <c r="N2023" i="68"/>
  <c r="N2024" i="68"/>
  <c r="N2025" i="68"/>
  <c r="N2026" i="68"/>
  <c r="N2027" i="68"/>
  <c r="N2028" i="68"/>
  <c r="N2029" i="68"/>
  <c r="N2030" i="68"/>
  <c r="N2031" i="68"/>
  <c r="N2032" i="68"/>
  <c r="N2033" i="68"/>
  <c r="N2034" i="68"/>
  <c r="N2035" i="68"/>
  <c r="N2036" i="68"/>
  <c r="N2037" i="68"/>
  <c r="N2038" i="68"/>
  <c r="N2039" i="68"/>
  <c r="N2040" i="68"/>
  <c r="N2041" i="68"/>
  <c r="N2042" i="68"/>
  <c r="N2043" i="68"/>
  <c r="N2044" i="68"/>
  <c r="N2045" i="68"/>
  <c r="N2046" i="68"/>
  <c r="N2047" i="68"/>
  <c r="N2048" i="68"/>
  <c r="N2049" i="68"/>
  <c r="N2050" i="68"/>
  <c r="N2051" i="68"/>
  <c r="N2052" i="68"/>
  <c r="N2053" i="68"/>
  <c r="N2054" i="68"/>
  <c r="N2055" i="68"/>
  <c r="N2056" i="68"/>
  <c r="N2057" i="68"/>
  <c r="N2058" i="68"/>
  <c r="N2059" i="68"/>
  <c r="N2060" i="68"/>
  <c r="N2061" i="68"/>
  <c r="N2062" i="68"/>
  <c r="N2063" i="68"/>
  <c r="N2064" i="68"/>
  <c r="N2065" i="68"/>
  <c r="N2066" i="68"/>
  <c r="N2067" i="68"/>
  <c r="N2068" i="68"/>
  <c r="N2069" i="68"/>
  <c r="N2070" i="68"/>
  <c r="N2071" i="68"/>
  <c r="N2072" i="68"/>
  <c r="N2073" i="68"/>
  <c r="N2074" i="68"/>
  <c r="N2075" i="68"/>
  <c r="N2076" i="68"/>
  <c r="N2077" i="68"/>
  <c r="N2078" i="68"/>
  <c r="N2079" i="68"/>
  <c r="N2080" i="68"/>
  <c r="N2081" i="68"/>
  <c r="N2082" i="68"/>
  <c r="N2083" i="68"/>
  <c r="N2084" i="68"/>
  <c r="N2085" i="68"/>
  <c r="N2086" i="68"/>
  <c r="N2087" i="68"/>
  <c r="N2088" i="68"/>
  <c r="N2089" i="68"/>
  <c r="N2090" i="68"/>
  <c r="N2091" i="68"/>
  <c r="N2092" i="68"/>
  <c r="N2093" i="68"/>
  <c r="N2094" i="68"/>
  <c r="N2095" i="68"/>
  <c r="N2096" i="68"/>
  <c r="N2097" i="68"/>
  <c r="N2098" i="68"/>
  <c r="N2099" i="68"/>
  <c r="N2100" i="68"/>
  <c r="N2101" i="68"/>
  <c r="N2102" i="68"/>
  <c r="N2103" i="68"/>
  <c r="N2104" i="68"/>
  <c r="N2105" i="68"/>
  <c r="N2106" i="68"/>
  <c r="N2107" i="68"/>
  <c r="N2108" i="68"/>
  <c r="N2109" i="68"/>
  <c r="N2110" i="68"/>
  <c r="N2111" i="68"/>
  <c r="N2112" i="68"/>
  <c r="N2113" i="68"/>
  <c r="N2114" i="68"/>
  <c r="N2115" i="68"/>
  <c r="N2116" i="68"/>
  <c r="N2117" i="68"/>
  <c r="N2118" i="68"/>
  <c r="N2119" i="68"/>
  <c r="N2120" i="68"/>
  <c r="N2121" i="68"/>
  <c r="N2122" i="68"/>
  <c r="N2123" i="68"/>
  <c r="N2124" i="68"/>
  <c r="N2125" i="68"/>
  <c r="N2126" i="68"/>
  <c r="N2127" i="68"/>
  <c r="N2128" i="68"/>
  <c r="N2129" i="68"/>
  <c r="N2130" i="68"/>
  <c r="N2131" i="68"/>
  <c r="N2132" i="68"/>
  <c r="N2133" i="68"/>
  <c r="N2134" i="68"/>
  <c r="N2135" i="68"/>
  <c r="N2136" i="68"/>
  <c r="N2137" i="68"/>
  <c r="N2138" i="68"/>
  <c r="N2139" i="68"/>
  <c r="N2140" i="68"/>
  <c r="N2141" i="68"/>
  <c r="N2142" i="68"/>
  <c r="N2143" i="68"/>
  <c r="N2144" i="68"/>
  <c r="N2145" i="68"/>
  <c r="N2146" i="68"/>
  <c r="N2147" i="68"/>
  <c r="N2148" i="68"/>
  <c r="N2149" i="68"/>
  <c r="N2150" i="68"/>
  <c r="N2151" i="68"/>
  <c r="N2152" i="68"/>
  <c r="N2153" i="68"/>
  <c r="N2154" i="68"/>
  <c r="N2155" i="68"/>
  <c r="N2156" i="68"/>
  <c r="N2157" i="68"/>
  <c r="N2158" i="68"/>
  <c r="N2159" i="68"/>
  <c r="N2160" i="68"/>
  <c r="N2161" i="68"/>
  <c r="N2162" i="68"/>
  <c r="N2163" i="68"/>
  <c r="N2164" i="68"/>
  <c r="N2165" i="68"/>
  <c r="N2166" i="68"/>
  <c r="N2167" i="68"/>
  <c r="N2168" i="68"/>
  <c r="N2169" i="68"/>
  <c r="N2170" i="68"/>
  <c r="N2171" i="68"/>
  <c r="N2172" i="68"/>
  <c r="N2173" i="68"/>
  <c r="N2174" i="68"/>
  <c r="N2175" i="68"/>
  <c r="N2176" i="68"/>
  <c r="N2177" i="68"/>
  <c r="N2178" i="68"/>
  <c r="N2179" i="68"/>
  <c r="N2180" i="68"/>
  <c r="N2181" i="68"/>
  <c r="N2182" i="68"/>
  <c r="N2183" i="68"/>
  <c r="N2184" i="68"/>
  <c r="N2185" i="68"/>
  <c r="N2186" i="68"/>
  <c r="N2187" i="68"/>
  <c r="N2188" i="68"/>
  <c r="N2189" i="68"/>
  <c r="N2190" i="68"/>
  <c r="N2191" i="68"/>
  <c r="N2192" i="68"/>
  <c r="N2193" i="68"/>
  <c r="N2194" i="68"/>
  <c r="N2195" i="68"/>
  <c r="N2196" i="68"/>
  <c r="N2197" i="68"/>
  <c r="N2198" i="68"/>
  <c r="N2199" i="68"/>
  <c r="N2200" i="68"/>
  <c r="N2201" i="68"/>
  <c r="N2202" i="68"/>
  <c r="N2203" i="68"/>
  <c r="N2204" i="68"/>
  <c r="N2205" i="68"/>
  <c r="N2206" i="68"/>
  <c r="N2207" i="68"/>
  <c r="N2208" i="68"/>
  <c r="N2209" i="68"/>
  <c r="N2210" i="68"/>
  <c r="N2211" i="68"/>
  <c r="N2212" i="68"/>
  <c r="N2213" i="68"/>
  <c r="N2214" i="68"/>
  <c r="N2215" i="68"/>
  <c r="N2216" i="68"/>
  <c r="N2217" i="68"/>
  <c r="N2218" i="68"/>
  <c r="N2219" i="68"/>
  <c r="N2220" i="68"/>
  <c r="N2221" i="68"/>
  <c r="N2222" i="68"/>
  <c r="N2223" i="68"/>
  <c r="N2224" i="68"/>
  <c r="N2225" i="68"/>
  <c r="N2226" i="68"/>
  <c r="N2227" i="68"/>
  <c r="N2228" i="68"/>
  <c r="N2229" i="68"/>
  <c r="N2230" i="68"/>
  <c r="N2231" i="68"/>
  <c r="N2232" i="68"/>
  <c r="N2233" i="68"/>
  <c r="N2234" i="68"/>
  <c r="N2235" i="68"/>
  <c r="N2236" i="68"/>
  <c r="N2237" i="68"/>
  <c r="N2238" i="68"/>
  <c r="N2239" i="68"/>
  <c r="N2240" i="68"/>
  <c r="N2241" i="68"/>
  <c r="N2242" i="68"/>
  <c r="N2243" i="68"/>
  <c r="N2244" i="68"/>
  <c r="N2245" i="68"/>
  <c r="N2246" i="68"/>
  <c r="N2247" i="68"/>
  <c r="N2248" i="68"/>
  <c r="N2249" i="68"/>
  <c r="N2250" i="68"/>
  <c r="N2251" i="68"/>
  <c r="N2252" i="68"/>
  <c r="N2253" i="68"/>
  <c r="N2254" i="68"/>
  <c r="N2255" i="68"/>
  <c r="N2256" i="68"/>
  <c r="N2257" i="68"/>
  <c r="N2258" i="68"/>
  <c r="N2259" i="68"/>
  <c r="N2260" i="68"/>
  <c r="N2261" i="68"/>
  <c r="N2262" i="68"/>
  <c r="N2263" i="68"/>
  <c r="N2264" i="68"/>
  <c r="N2265" i="68"/>
  <c r="N2266" i="68"/>
  <c r="N2267" i="68"/>
  <c r="N2268" i="68"/>
  <c r="N2269" i="68"/>
  <c r="N2270" i="68"/>
  <c r="N2271" i="68"/>
  <c r="N2272" i="68"/>
  <c r="N2273" i="68"/>
  <c r="N2274" i="68"/>
  <c r="N2275" i="68"/>
  <c r="N2276" i="68"/>
  <c r="N2277" i="68"/>
  <c r="N2278" i="68"/>
  <c r="N2279" i="68"/>
  <c r="N2280" i="68"/>
  <c r="N2281" i="68"/>
  <c r="N2282" i="68"/>
  <c r="N2283" i="68"/>
  <c r="N2284" i="68"/>
  <c r="N2285" i="68"/>
  <c r="N2286" i="68"/>
  <c r="N2287" i="68"/>
  <c r="N2288" i="68"/>
  <c r="N2289" i="68"/>
  <c r="N2290" i="68"/>
  <c r="N2291" i="68"/>
  <c r="N2292" i="68"/>
  <c r="N2293" i="68"/>
  <c r="N2294" i="68"/>
  <c r="N2295" i="68"/>
  <c r="N2296" i="68"/>
  <c r="N2297" i="68"/>
  <c r="N2298" i="68"/>
  <c r="N2299" i="68"/>
  <c r="N2300" i="68"/>
  <c r="N2301" i="68"/>
  <c r="N2302" i="68"/>
  <c r="N2303" i="68"/>
  <c r="N2304" i="68"/>
  <c r="N2305" i="68"/>
  <c r="N2306" i="68"/>
  <c r="N2307" i="68"/>
  <c r="N2308" i="68"/>
  <c r="N2309" i="68"/>
  <c r="N2310" i="68"/>
  <c r="N2311" i="68"/>
  <c r="N2312" i="68"/>
  <c r="N2313" i="68"/>
  <c r="N2314" i="68"/>
  <c r="N2315" i="68"/>
  <c r="N2316" i="68"/>
  <c r="N2317" i="68"/>
  <c r="N2318" i="68"/>
  <c r="N2319" i="68"/>
  <c r="N2320" i="68"/>
  <c r="N2321" i="68"/>
  <c r="N2322" i="68"/>
  <c r="N2323" i="68"/>
  <c r="N2324" i="68"/>
  <c r="N2325" i="68"/>
  <c r="N2326" i="68"/>
  <c r="N2327" i="68"/>
  <c r="N2328" i="68"/>
  <c r="N2329" i="68"/>
  <c r="N2330" i="68"/>
  <c r="N2331" i="68"/>
  <c r="N2332" i="68"/>
  <c r="N2333" i="68"/>
  <c r="N2334" i="68"/>
  <c r="N2335" i="68"/>
  <c r="N2336" i="68"/>
  <c r="N2337" i="68"/>
  <c r="N2338" i="68"/>
  <c r="N2339" i="68"/>
  <c r="N2340" i="68"/>
  <c r="N2341" i="68"/>
  <c r="N2342" i="68"/>
  <c r="N2343" i="68"/>
  <c r="N2344" i="68"/>
  <c r="N2345" i="68"/>
  <c r="N2346" i="68"/>
  <c r="N2347" i="68"/>
  <c r="N2348" i="68"/>
  <c r="N2349" i="68"/>
  <c r="N2350" i="68"/>
  <c r="N2351" i="68"/>
  <c r="N2352" i="68"/>
  <c r="N2353" i="68"/>
  <c r="N2354" i="68"/>
  <c r="N2355" i="68"/>
  <c r="N2356" i="68"/>
  <c r="N2357" i="68"/>
  <c r="N2358" i="68"/>
  <c r="N2359" i="68"/>
  <c r="N2360" i="68"/>
  <c r="N2361" i="68"/>
  <c r="N2362" i="68"/>
  <c r="N2363" i="68"/>
  <c r="N2364" i="68"/>
  <c r="N2365" i="68"/>
  <c r="N2366" i="68"/>
  <c r="N2367" i="68"/>
  <c r="N2368" i="68"/>
  <c r="N2369" i="68"/>
  <c r="N2370" i="68"/>
  <c r="N2371" i="68"/>
  <c r="N2372" i="68"/>
  <c r="N2373" i="68"/>
  <c r="N2374" i="68"/>
  <c r="N2375" i="68"/>
  <c r="N2376" i="68"/>
  <c r="N2377" i="68"/>
  <c r="N2378" i="68"/>
  <c r="N2379" i="68"/>
  <c r="N2380" i="68"/>
  <c r="N2381" i="68"/>
  <c r="N2382" i="68"/>
  <c r="N2383" i="68"/>
  <c r="N2384" i="68"/>
  <c r="N2385" i="68"/>
  <c r="N2386" i="68"/>
  <c r="N2387" i="68"/>
  <c r="N2388" i="68"/>
  <c r="N2389" i="68"/>
  <c r="N2390" i="68"/>
  <c r="N41" i="68"/>
  <c r="N40" i="68"/>
  <c r="N39" i="68"/>
  <c r="N38" i="68"/>
  <c r="N37" i="68"/>
  <c r="N36" i="68"/>
  <c r="N35" i="68"/>
  <c r="M41" i="68"/>
  <c r="M40" i="68"/>
  <c r="M39" i="68"/>
  <c r="M38" i="68"/>
  <c r="M37" i="68"/>
  <c r="M36" i="68"/>
  <c r="M35" i="68"/>
  <c r="Z2184" i="69"/>
  <c r="Z1979" i="69"/>
  <c r="Z1977" i="69"/>
  <c r="Z1807" i="69"/>
  <c r="Z1805" i="69"/>
  <c r="Z1501" i="69"/>
  <c r="Z1490" i="69"/>
  <c r="Z1488" i="69"/>
  <c r="Z1350" i="69"/>
  <c r="Z1349" i="69" s="1"/>
  <c r="Z1333" i="69"/>
  <c r="Z1332" i="69" s="1"/>
  <c r="Z1210" i="69"/>
  <c r="Z1167" i="69"/>
  <c r="Z1081" i="69"/>
  <c r="Z1079" i="69"/>
  <c r="Z1077" i="69"/>
  <c r="Z1075" i="69"/>
  <c r="Z1073" i="69"/>
  <c r="Z1071" i="69"/>
  <c r="Z1015" i="69"/>
  <c r="Z28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N102" i="69"/>
  <c r="N103" i="69"/>
  <c r="N104" i="69"/>
  <c r="N105" i="69"/>
  <c r="N106" i="69"/>
  <c r="N107" i="69"/>
  <c r="N108" i="69"/>
  <c r="N109" i="69"/>
  <c r="N110" i="69"/>
  <c r="N111" i="69"/>
  <c r="N112" i="69"/>
  <c r="N113" i="69"/>
  <c r="N114" i="69"/>
  <c r="N115" i="69"/>
  <c r="N116" i="69"/>
  <c r="N117" i="69"/>
  <c r="N118" i="69"/>
  <c r="N119" i="69"/>
  <c r="N120" i="69"/>
  <c r="N121" i="69"/>
  <c r="N122" i="69"/>
  <c r="N123" i="69"/>
  <c r="N124" i="69"/>
  <c r="N125" i="69"/>
  <c r="N126" i="69"/>
  <c r="N127" i="69"/>
  <c r="N128" i="69"/>
  <c r="N129" i="69"/>
  <c r="N130" i="69"/>
  <c r="N131" i="69"/>
  <c r="N132" i="69"/>
  <c r="N133" i="69"/>
  <c r="N134" i="69"/>
  <c r="N135" i="69"/>
  <c r="N136" i="69"/>
  <c r="N137" i="69"/>
  <c r="N138" i="69"/>
  <c r="N139" i="69"/>
  <c r="N140" i="69"/>
  <c r="N141" i="69"/>
  <c r="N142" i="69"/>
  <c r="N143" i="69"/>
  <c r="N144" i="69"/>
  <c r="N145" i="69"/>
  <c r="N146" i="69"/>
  <c r="N147" i="69"/>
  <c r="N148" i="69"/>
  <c r="N149" i="69"/>
  <c r="N150" i="69"/>
  <c r="N151" i="69"/>
  <c r="N152" i="69"/>
  <c r="N153" i="69"/>
  <c r="N154" i="69"/>
  <c r="N155" i="69"/>
  <c r="N156" i="69"/>
  <c r="N157" i="69"/>
  <c r="N158" i="69"/>
  <c r="N159" i="69"/>
  <c r="N160" i="69"/>
  <c r="N161" i="69"/>
  <c r="N162" i="69"/>
  <c r="N163" i="69"/>
  <c r="N164" i="69"/>
  <c r="N165" i="69"/>
  <c r="N166" i="69"/>
  <c r="N167" i="69"/>
  <c r="N168" i="69"/>
  <c r="N169" i="69"/>
  <c r="N170" i="69"/>
  <c r="N171" i="69"/>
  <c r="N172" i="69"/>
  <c r="N173" i="69"/>
  <c r="N174" i="69"/>
  <c r="N175" i="69"/>
  <c r="N176" i="69"/>
  <c r="N177" i="69"/>
  <c r="N178" i="69"/>
  <c r="N179" i="69"/>
  <c r="N180" i="69"/>
  <c r="N181" i="69"/>
  <c r="N182" i="69"/>
  <c r="N183" i="69"/>
  <c r="N184" i="69"/>
  <c r="N185" i="69"/>
  <c r="N186" i="69"/>
  <c r="N187" i="69"/>
  <c r="N188" i="69"/>
  <c r="N189" i="69"/>
  <c r="N190" i="69"/>
  <c r="N191" i="69"/>
  <c r="N192" i="69"/>
  <c r="N193" i="69"/>
  <c r="N194" i="69"/>
  <c r="N195" i="69"/>
  <c r="N196" i="69"/>
  <c r="N197" i="69"/>
  <c r="N198" i="69"/>
  <c r="N199" i="69"/>
  <c r="N200" i="69"/>
  <c r="N201" i="69"/>
  <c r="N202" i="69"/>
  <c r="N203" i="69"/>
  <c r="N204" i="69"/>
  <c r="N205" i="69"/>
  <c r="N206" i="69"/>
  <c r="N207" i="69"/>
  <c r="N208" i="69"/>
  <c r="N209" i="69"/>
  <c r="N210" i="69"/>
  <c r="N211" i="69"/>
  <c r="N212" i="69"/>
  <c r="N213" i="69"/>
  <c r="N214" i="69"/>
  <c r="N215" i="69"/>
  <c r="N216" i="69"/>
  <c r="N217" i="69"/>
  <c r="N218" i="69"/>
  <c r="N219" i="69"/>
  <c r="N220" i="69"/>
  <c r="N221" i="69"/>
  <c r="N222" i="69"/>
  <c r="N223" i="69"/>
  <c r="N224" i="69"/>
  <c r="N225" i="69"/>
  <c r="N226" i="69"/>
  <c r="N227" i="69"/>
  <c r="N228" i="69"/>
  <c r="N229" i="69"/>
  <c r="N230" i="69"/>
  <c r="N231" i="69"/>
  <c r="N232" i="69"/>
  <c r="N233" i="69"/>
  <c r="N234" i="69"/>
  <c r="N235" i="69"/>
  <c r="N236" i="69"/>
  <c r="N237" i="69"/>
  <c r="N238" i="69"/>
  <c r="N239" i="69"/>
  <c r="N240" i="69"/>
  <c r="N241" i="69"/>
  <c r="N242" i="69"/>
  <c r="N243" i="69"/>
  <c r="N244" i="69"/>
  <c r="N245" i="69"/>
  <c r="N246" i="69"/>
  <c r="N247" i="69"/>
  <c r="N248" i="69"/>
  <c r="N249" i="69"/>
  <c r="N250" i="69"/>
  <c r="N251" i="69"/>
  <c r="N252" i="69"/>
  <c r="N253" i="69"/>
  <c r="N254" i="69"/>
  <c r="N255" i="69"/>
  <c r="N256" i="69"/>
  <c r="N257" i="69"/>
  <c r="N258" i="69"/>
  <c r="N259" i="69"/>
  <c r="N260" i="69"/>
  <c r="N261" i="69"/>
  <c r="N262" i="69"/>
  <c r="N263" i="69"/>
  <c r="N264" i="69"/>
  <c r="N265" i="69"/>
  <c r="N266" i="69"/>
  <c r="N267" i="69"/>
  <c r="N268" i="69"/>
  <c r="N269" i="69"/>
  <c r="N270" i="69"/>
  <c r="N271" i="69"/>
  <c r="N272" i="69"/>
  <c r="N273" i="69"/>
  <c r="N274" i="69"/>
  <c r="N275" i="69"/>
  <c r="N276" i="69"/>
  <c r="N277" i="69"/>
  <c r="N278" i="69"/>
  <c r="N279" i="69"/>
  <c r="N280" i="69"/>
  <c r="N281" i="69"/>
  <c r="N282" i="69"/>
  <c r="N283" i="69"/>
  <c r="N284" i="69"/>
  <c r="N285" i="69"/>
  <c r="N286" i="69"/>
  <c r="N287" i="69"/>
  <c r="N288" i="69"/>
  <c r="N289" i="69"/>
  <c r="N290" i="69"/>
  <c r="N291" i="69"/>
  <c r="N292" i="69"/>
  <c r="N293" i="69"/>
  <c r="N294" i="69"/>
  <c r="N295" i="69"/>
  <c r="N296" i="69"/>
  <c r="N297" i="69"/>
  <c r="N298" i="69"/>
  <c r="N299" i="69"/>
  <c r="N300" i="69"/>
  <c r="N301" i="69"/>
  <c r="N302" i="69"/>
  <c r="N303" i="69"/>
  <c r="N304" i="69"/>
  <c r="N305" i="69"/>
  <c r="N306" i="69"/>
  <c r="N307" i="69"/>
  <c r="N308" i="69"/>
  <c r="N309" i="69"/>
  <c r="N310" i="69"/>
  <c r="N311" i="69"/>
  <c r="N312" i="69"/>
  <c r="N313" i="69"/>
  <c r="N314" i="69"/>
  <c r="N315" i="69"/>
  <c r="N316" i="69"/>
  <c r="N317" i="69"/>
  <c r="N318" i="69"/>
  <c r="N319" i="69"/>
  <c r="N320" i="69"/>
  <c r="N321" i="69"/>
  <c r="N322" i="69"/>
  <c r="N323" i="69"/>
  <c r="N324" i="69"/>
  <c r="N325" i="69"/>
  <c r="N326" i="69"/>
  <c r="N327" i="69"/>
  <c r="N328" i="69"/>
  <c r="N329" i="69"/>
  <c r="N330" i="69"/>
  <c r="N331" i="69"/>
  <c r="N332" i="69"/>
  <c r="N333" i="69"/>
  <c r="N334" i="69"/>
  <c r="N335" i="69"/>
  <c r="N336" i="69"/>
  <c r="N337" i="69"/>
  <c r="N338" i="69"/>
  <c r="N339" i="69"/>
  <c r="N340" i="69"/>
  <c r="N341" i="69"/>
  <c r="N342" i="69"/>
  <c r="N343" i="69"/>
  <c r="N344" i="69"/>
  <c r="N345" i="69"/>
  <c r="N346" i="69"/>
  <c r="N347" i="69"/>
  <c r="N348" i="69"/>
  <c r="N349" i="69"/>
  <c r="N350" i="69"/>
  <c r="N351" i="69"/>
  <c r="N352" i="69"/>
  <c r="N353" i="69"/>
  <c r="N354" i="69"/>
  <c r="N355" i="69"/>
  <c r="N356" i="69"/>
  <c r="N357" i="69"/>
  <c r="N358" i="69"/>
  <c r="N359" i="69"/>
  <c r="N360" i="69"/>
  <c r="N361" i="69"/>
  <c r="N362" i="69"/>
  <c r="N363" i="69"/>
  <c r="N364" i="69"/>
  <c r="N365" i="69"/>
  <c r="N366" i="69"/>
  <c r="N367" i="69"/>
  <c r="N368" i="69"/>
  <c r="N369" i="69"/>
  <c r="N370" i="69"/>
  <c r="N371" i="69"/>
  <c r="N372" i="69"/>
  <c r="N373" i="69"/>
  <c r="N374" i="69"/>
  <c r="N375" i="69"/>
  <c r="N376" i="69"/>
  <c r="N377" i="69"/>
  <c r="N378" i="69"/>
  <c r="N379" i="69"/>
  <c r="N380" i="69"/>
  <c r="N381" i="69"/>
  <c r="N382" i="69"/>
  <c r="N383" i="69"/>
  <c r="N384" i="69"/>
  <c r="N385" i="69"/>
  <c r="N386" i="69"/>
  <c r="N387" i="69"/>
  <c r="N388" i="69"/>
  <c r="N389" i="69"/>
  <c r="N390" i="69"/>
  <c r="N391" i="69"/>
  <c r="N392" i="69"/>
  <c r="N393" i="69"/>
  <c r="N394" i="69"/>
  <c r="N395" i="69"/>
  <c r="N396" i="69"/>
  <c r="N397" i="69"/>
  <c r="N398" i="69"/>
  <c r="N399" i="69"/>
  <c r="N400" i="69"/>
  <c r="N401" i="69"/>
  <c r="N402" i="69"/>
  <c r="N403" i="69"/>
  <c r="N404" i="69"/>
  <c r="N405" i="69"/>
  <c r="N406" i="69"/>
  <c r="N407" i="69"/>
  <c r="N408" i="69"/>
  <c r="N409" i="69"/>
  <c r="N410" i="69"/>
  <c r="N411" i="69"/>
  <c r="N412" i="69"/>
  <c r="N413" i="69"/>
  <c r="N414" i="69"/>
  <c r="N415" i="69"/>
  <c r="N416" i="69"/>
  <c r="N417" i="69"/>
  <c r="N418" i="69"/>
  <c r="N419" i="69"/>
  <c r="N420" i="69"/>
  <c r="N421" i="69"/>
  <c r="N422" i="69"/>
  <c r="N423" i="69"/>
  <c r="N424" i="69"/>
  <c r="N425" i="69"/>
  <c r="N426" i="69"/>
  <c r="N427" i="69"/>
  <c r="N428" i="69"/>
  <c r="N429" i="69"/>
  <c r="N430" i="69"/>
  <c r="N431" i="69"/>
  <c r="N432" i="69"/>
  <c r="N433" i="69"/>
  <c r="N434" i="69"/>
  <c r="N435" i="69"/>
  <c r="N436" i="69"/>
  <c r="N437" i="69"/>
  <c r="N438" i="69"/>
  <c r="N439" i="69"/>
  <c r="N440" i="69"/>
  <c r="N441" i="69"/>
  <c r="N442" i="69"/>
  <c r="N443" i="69"/>
  <c r="N444" i="69"/>
  <c r="N445" i="69"/>
  <c r="N446" i="69"/>
  <c r="N447" i="69"/>
  <c r="N448" i="69"/>
  <c r="N449" i="69"/>
  <c r="N450" i="69"/>
  <c r="N451" i="69"/>
  <c r="N452" i="69"/>
  <c r="N453" i="69"/>
  <c r="N454" i="69"/>
  <c r="N455" i="69"/>
  <c r="N456" i="69"/>
  <c r="N457" i="69"/>
  <c r="N458" i="69"/>
  <c r="N459" i="69"/>
  <c r="N460" i="69"/>
  <c r="N461" i="69"/>
  <c r="N462" i="69"/>
  <c r="N463" i="69"/>
  <c r="N464" i="69"/>
  <c r="N465" i="69"/>
  <c r="N466" i="69"/>
  <c r="N467" i="69"/>
  <c r="N468" i="69"/>
  <c r="N469" i="69"/>
  <c r="N470" i="69"/>
  <c r="N471" i="69"/>
  <c r="N472" i="69"/>
  <c r="N473" i="69"/>
  <c r="N474" i="69"/>
  <c r="N475" i="69"/>
  <c r="N476" i="69"/>
  <c r="N477" i="69"/>
  <c r="N478" i="69"/>
  <c r="N479" i="69"/>
  <c r="N480" i="69"/>
  <c r="N481" i="69"/>
  <c r="N482" i="69"/>
  <c r="N483" i="69"/>
  <c r="N484" i="69"/>
  <c r="N485" i="69"/>
  <c r="N486" i="69"/>
  <c r="N487" i="69"/>
  <c r="N488" i="69"/>
  <c r="N489" i="69"/>
  <c r="N490" i="69"/>
  <c r="N491" i="69"/>
  <c r="N492" i="69"/>
  <c r="N493" i="69"/>
  <c r="N494" i="69"/>
  <c r="N495" i="69"/>
  <c r="N496" i="69"/>
  <c r="N497" i="69"/>
  <c r="N498" i="69"/>
  <c r="N499" i="69"/>
  <c r="N500" i="69"/>
  <c r="N501" i="69"/>
  <c r="N502" i="69"/>
  <c r="N503" i="69"/>
  <c r="N504" i="69"/>
  <c r="N505" i="69"/>
  <c r="N506" i="69"/>
  <c r="N507" i="69"/>
  <c r="N508" i="69"/>
  <c r="N509" i="69"/>
  <c r="N510" i="69"/>
  <c r="N511" i="69"/>
  <c r="N512" i="69"/>
  <c r="N513" i="69"/>
  <c r="N514" i="69"/>
  <c r="N515" i="69"/>
  <c r="N516" i="69"/>
  <c r="N517" i="69"/>
  <c r="N518" i="69"/>
  <c r="N519" i="69"/>
  <c r="N520" i="69"/>
  <c r="N521" i="69"/>
  <c r="N522" i="69"/>
  <c r="N523" i="69"/>
  <c r="N524" i="69"/>
  <c r="N525" i="69"/>
  <c r="N526" i="69"/>
  <c r="N527" i="69"/>
  <c r="N528" i="69"/>
  <c r="N529" i="69"/>
  <c r="N530" i="69"/>
  <c r="N531" i="69"/>
  <c r="N532" i="69"/>
  <c r="N533" i="69"/>
  <c r="N534" i="69"/>
  <c r="N535" i="69"/>
  <c r="N536" i="69"/>
  <c r="N537" i="69"/>
  <c r="N538" i="69"/>
  <c r="N539" i="69"/>
  <c r="N540" i="69"/>
  <c r="N541" i="69"/>
  <c r="N542" i="69"/>
  <c r="N543" i="69"/>
  <c r="N544" i="69"/>
  <c r="N545" i="69"/>
  <c r="N546" i="69"/>
  <c r="N547" i="69"/>
  <c r="N548" i="69"/>
  <c r="N549" i="69"/>
  <c r="N550" i="69"/>
  <c r="N551" i="69"/>
  <c r="N552" i="69"/>
  <c r="N553" i="69"/>
  <c r="N554" i="69"/>
  <c r="N555" i="69"/>
  <c r="N556" i="69"/>
  <c r="N557" i="69"/>
  <c r="N558" i="69"/>
  <c r="N559" i="69"/>
  <c r="N560" i="69"/>
  <c r="N561" i="69"/>
  <c r="N562" i="69"/>
  <c r="N563" i="69"/>
  <c r="N564" i="69"/>
  <c r="N565" i="69"/>
  <c r="N566" i="69"/>
  <c r="N567" i="69"/>
  <c r="N568" i="69"/>
  <c r="N569" i="69"/>
  <c r="N570" i="69"/>
  <c r="N571" i="69"/>
  <c r="N572" i="69"/>
  <c r="N573" i="69"/>
  <c r="N574" i="69"/>
  <c r="N575" i="69"/>
  <c r="N576" i="69"/>
  <c r="N577" i="69"/>
  <c r="N578" i="69"/>
  <c r="N579" i="69"/>
  <c r="N580" i="69"/>
  <c r="N581" i="69"/>
  <c r="N582" i="69"/>
  <c r="N583" i="69"/>
  <c r="N584" i="69"/>
  <c r="N585" i="69"/>
  <c r="N586" i="69"/>
  <c r="N587" i="69"/>
  <c r="N588" i="69"/>
  <c r="N589" i="69"/>
  <c r="N590" i="69"/>
  <c r="N591" i="69"/>
  <c r="N592" i="69"/>
  <c r="N593" i="69"/>
  <c r="N594" i="69"/>
  <c r="N595" i="69"/>
  <c r="N596" i="69"/>
  <c r="N597" i="69"/>
  <c r="N598" i="69"/>
  <c r="N599" i="69"/>
  <c r="N600" i="69"/>
  <c r="N601" i="69"/>
  <c r="N602" i="69"/>
  <c r="N603" i="69"/>
  <c r="N604" i="69"/>
  <c r="N605" i="69"/>
  <c r="N606" i="69"/>
  <c r="N607" i="69"/>
  <c r="N608" i="69"/>
  <c r="N609" i="69"/>
  <c r="N610" i="69"/>
  <c r="N611" i="69"/>
  <c r="N612" i="69"/>
  <c r="N613" i="69"/>
  <c r="N614" i="69"/>
  <c r="N615" i="69"/>
  <c r="N616" i="69"/>
  <c r="N617" i="69"/>
  <c r="N618" i="69"/>
  <c r="N619" i="69"/>
  <c r="N620" i="69"/>
  <c r="N621" i="69"/>
  <c r="N622" i="69"/>
  <c r="N623" i="69"/>
  <c r="N624" i="69"/>
  <c r="N625" i="69"/>
  <c r="N626" i="69"/>
  <c r="N627" i="69"/>
  <c r="N628" i="69"/>
  <c r="N629" i="69"/>
  <c r="N630" i="69"/>
  <c r="N631" i="69"/>
  <c r="N632" i="69"/>
  <c r="N633" i="69"/>
  <c r="N634" i="69"/>
  <c r="N635" i="69"/>
  <c r="N636" i="69"/>
  <c r="N637" i="69"/>
  <c r="N638" i="69"/>
  <c r="N639" i="69"/>
  <c r="N640" i="69"/>
  <c r="N641" i="69"/>
  <c r="N642" i="69"/>
  <c r="N643" i="69"/>
  <c r="N644" i="69"/>
  <c r="N645" i="69"/>
  <c r="N646" i="69"/>
  <c r="N647" i="69"/>
  <c r="N648" i="69"/>
  <c r="N649" i="69"/>
  <c r="N650" i="69"/>
  <c r="N651" i="69"/>
  <c r="N652" i="69"/>
  <c r="N653" i="69"/>
  <c r="N654" i="69"/>
  <c r="N655" i="69"/>
  <c r="N656" i="69"/>
  <c r="N657" i="69"/>
  <c r="N658" i="69"/>
  <c r="N659" i="69"/>
  <c r="N660" i="69"/>
  <c r="N661" i="69"/>
  <c r="N662" i="69"/>
  <c r="N663" i="69"/>
  <c r="N664" i="69"/>
  <c r="N665" i="69"/>
  <c r="N666" i="69"/>
  <c r="N667" i="69"/>
  <c r="N668" i="69"/>
  <c r="N669" i="69"/>
  <c r="N670" i="69"/>
  <c r="N671" i="69"/>
  <c r="N672" i="69"/>
  <c r="N673" i="69"/>
  <c r="N674" i="69"/>
  <c r="N675" i="69"/>
  <c r="N676" i="69"/>
  <c r="N677" i="69"/>
  <c r="N678" i="69"/>
  <c r="N679" i="69"/>
  <c r="N680" i="69"/>
  <c r="N681" i="69"/>
  <c r="N682" i="69"/>
  <c r="N683" i="69"/>
  <c r="N684" i="69"/>
  <c r="N685" i="69"/>
  <c r="N686" i="69"/>
  <c r="N687" i="69"/>
  <c r="N688" i="69"/>
  <c r="N689" i="69"/>
  <c r="N690" i="69"/>
  <c r="N691" i="69"/>
  <c r="N692" i="69"/>
  <c r="N693" i="69"/>
  <c r="N694" i="69"/>
  <c r="N695" i="69"/>
  <c r="N696" i="69"/>
  <c r="N697" i="69"/>
  <c r="N698" i="69"/>
  <c r="N699" i="69"/>
  <c r="N700" i="69"/>
  <c r="N701" i="69"/>
  <c r="N702" i="69"/>
  <c r="N703" i="69"/>
  <c r="N704" i="69"/>
  <c r="N705" i="69"/>
  <c r="N706" i="69"/>
  <c r="N707" i="69"/>
  <c r="N708" i="69"/>
  <c r="N709" i="69"/>
  <c r="N710" i="69"/>
  <c r="N711" i="69"/>
  <c r="N712" i="69"/>
  <c r="N713" i="69"/>
  <c r="N714" i="69"/>
  <c r="N715" i="69"/>
  <c r="N716" i="69"/>
  <c r="N717" i="69"/>
  <c r="N718" i="69"/>
  <c r="N719" i="69"/>
  <c r="N720" i="69"/>
  <c r="N721" i="69"/>
  <c r="N722" i="69"/>
  <c r="N723" i="69"/>
  <c r="N724" i="69"/>
  <c r="N725" i="69"/>
  <c r="N726" i="69"/>
  <c r="N727" i="69"/>
  <c r="N728" i="69"/>
  <c r="N729" i="69"/>
  <c r="N730" i="69"/>
  <c r="N731" i="69"/>
  <c r="N732" i="69"/>
  <c r="N733" i="69"/>
  <c r="N734" i="69"/>
  <c r="N735" i="69"/>
  <c r="N736" i="69"/>
  <c r="N737" i="69"/>
  <c r="N738" i="69"/>
  <c r="N739" i="69"/>
  <c r="N740" i="69"/>
  <c r="N741" i="69"/>
  <c r="N742" i="69"/>
  <c r="N743" i="69"/>
  <c r="N744" i="69"/>
  <c r="N745" i="69"/>
  <c r="N746" i="69"/>
  <c r="N747" i="69"/>
  <c r="N748" i="69"/>
  <c r="N749" i="69"/>
  <c r="N750" i="69"/>
  <c r="N751" i="69"/>
  <c r="N752" i="69"/>
  <c r="N753" i="69"/>
  <c r="N754" i="69"/>
  <c r="N755" i="69"/>
  <c r="N756" i="69"/>
  <c r="N757" i="69"/>
  <c r="N758" i="69"/>
  <c r="N759" i="69"/>
  <c r="N760" i="69"/>
  <c r="N761" i="69"/>
  <c r="N762" i="69"/>
  <c r="N763" i="69"/>
  <c r="N764" i="69"/>
  <c r="N765" i="69"/>
  <c r="N766" i="69"/>
  <c r="N767" i="69"/>
  <c r="N768" i="69"/>
  <c r="N769" i="69"/>
  <c r="N770" i="69"/>
  <c r="N771" i="69"/>
  <c r="N772" i="69"/>
  <c r="N773" i="69"/>
  <c r="N774" i="69"/>
  <c r="N775" i="69"/>
  <c r="N776" i="69"/>
  <c r="N777" i="69"/>
  <c r="N778" i="69"/>
  <c r="N779" i="69"/>
  <c r="N780" i="69"/>
  <c r="N781" i="69"/>
  <c r="N782" i="69"/>
  <c r="N783" i="69"/>
  <c r="N784" i="69"/>
  <c r="N785" i="69"/>
  <c r="N786" i="69"/>
  <c r="N787" i="69"/>
  <c r="N788" i="69"/>
  <c r="N789" i="69"/>
  <c r="N790" i="69"/>
  <c r="N791" i="69"/>
  <c r="N792" i="69"/>
  <c r="N793" i="69"/>
  <c r="N794" i="69"/>
  <c r="N795" i="69"/>
  <c r="N796" i="69"/>
  <c r="N797" i="69"/>
  <c r="N798" i="69"/>
  <c r="N799" i="69"/>
  <c r="N800" i="69"/>
  <c r="N801" i="69"/>
  <c r="N802" i="69"/>
  <c r="N803" i="69"/>
  <c r="N804" i="69"/>
  <c r="N805" i="69"/>
  <c r="N806" i="69"/>
  <c r="N807" i="69"/>
  <c r="N808" i="69"/>
  <c r="N809" i="69"/>
  <c r="N810" i="69"/>
  <c r="N811" i="69"/>
  <c r="N812" i="69"/>
  <c r="N813" i="69"/>
  <c r="N814" i="69"/>
  <c r="N815" i="69"/>
  <c r="N816" i="69"/>
  <c r="N817" i="69"/>
  <c r="N818" i="69"/>
  <c r="N819" i="69"/>
  <c r="N820" i="69"/>
  <c r="N821" i="69"/>
  <c r="N822" i="69"/>
  <c r="N823" i="69"/>
  <c r="N824" i="69"/>
  <c r="N825" i="69"/>
  <c r="N826" i="69"/>
  <c r="N827" i="69"/>
  <c r="N828" i="69"/>
  <c r="N829" i="69"/>
  <c r="N830" i="69"/>
  <c r="N831" i="69"/>
  <c r="N832" i="69"/>
  <c r="N833" i="69"/>
  <c r="N834" i="69"/>
  <c r="N835" i="69"/>
  <c r="N836" i="69"/>
  <c r="N837" i="69"/>
  <c r="N838" i="69"/>
  <c r="N839" i="69"/>
  <c r="N840" i="69"/>
  <c r="N841" i="69"/>
  <c r="N842" i="69"/>
  <c r="N843" i="69"/>
  <c r="N844" i="69"/>
  <c r="N845" i="69"/>
  <c r="N846" i="69"/>
  <c r="N847" i="69"/>
  <c r="N848" i="69"/>
  <c r="N849" i="69"/>
  <c r="N850" i="69"/>
  <c r="N851" i="69"/>
  <c r="N852" i="69"/>
  <c r="N853" i="69"/>
  <c r="N854" i="69"/>
  <c r="N855" i="69"/>
  <c r="N856" i="69"/>
  <c r="N857" i="69"/>
  <c r="N858" i="69"/>
  <c r="N859" i="69"/>
  <c r="N860" i="69"/>
  <c r="N861" i="69"/>
  <c r="N862" i="69"/>
  <c r="N863" i="69"/>
  <c r="N864" i="69"/>
  <c r="N865" i="69"/>
  <c r="N866" i="69"/>
  <c r="N867" i="69"/>
  <c r="N868" i="69"/>
  <c r="N869" i="69"/>
  <c r="N870" i="69"/>
  <c r="N871" i="69"/>
  <c r="N872" i="69"/>
  <c r="N873" i="69"/>
  <c r="N874" i="69"/>
  <c r="N875" i="69"/>
  <c r="N876" i="69"/>
  <c r="N877" i="69"/>
  <c r="N878" i="69"/>
  <c r="N879" i="69"/>
  <c r="N880" i="69"/>
  <c r="N881" i="69"/>
  <c r="N882" i="69"/>
  <c r="N883" i="69"/>
  <c r="N884" i="69"/>
  <c r="N885" i="69"/>
  <c r="N886" i="69"/>
  <c r="N887" i="69"/>
  <c r="N888" i="69"/>
  <c r="N889" i="69"/>
  <c r="N890" i="69"/>
  <c r="N891" i="69"/>
  <c r="N892" i="69"/>
  <c r="N893" i="69"/>
  <c r="N894" i="69"/>
  <c r="N895" i="69"/>
  <c r="N896" i="69"/>
  <c r="N897" i="69"/>
  <c r="N898" i="69"/>
  <c r="N899" i="69"/>
  <c r="N900" i="69"/>
  <c r="N901" i="69"/>
  <c r="N902" i="69"/>
  <c r="N903" i="69"/>
  <c r="N904" i="69"/>
  <c r="N905" i="69"/>
  <c r="N906" i="69"/>
  <c r="N907" i="69"/>
  <c r="N908" i="69"/>
  <c r="N909" i="69"/>
  <c r="N910" i="69"/>
  <c r="N911" i="69"/>
  <c r="N912" i="69"/>
  <c r="N913" i="69"/>
  <c r="N914" i="69"/>
  <c r="N915" i="69"/>
  <c r="N916" i="69"/>
  <c r="N917" i="69"/>
  <c r="N918" i="69"/>
  <c r="N919" i="69"/>
  <c r="N920" i="69"/>
  <c r="N921" i="69"/>
  <c r="N922" i="69"/>
  <c r="N923" i="69"/>
  <c r="N924" i="69"/>
  <c r="N925" i="69"/>
  <c r="N926" i="69"/>
  <c r="N927" i="69"/>
  <c r="N928" i="69"/>
  <c r="N929" i="69"/>
  <c r="N930" i="69"/>
  <c r="N931" i="69"/>
  <c r="N932" i="69"/>
  <c r="N933" i="69"/>
  <c r="N934" i="69"/>
  <c r="N935" i="69"/>
  <c r="N936" i="69"/>
  <c r="N937" i="69"/>
  <c r="N938" i="69"/>
  <c r="N939" i="69"/>
  <c r="N940" i="69"/>
  <c r="N941" i="69"/>
  <c r="N942" i="69"/>
  <c r="N943" i="69"/>
  <c r="N944" i="69"/>
  <c r="N945" i="69"/>
  <c r="N946" i="69"/>
  <c r="N947" i="69"/>
  <c r="N948" i="69"/>
  <c r="N949" i="69"/>
  <c r="N950" i="69"/>
  <c r="N951" i="69"/>
  <c r="N952" i="69"/>
  <c r="N953" i="69"/>
  <c r="N954" i="69"/>
  <c r="N955" i="69"/>
  <c r="N956" i="69"/>
  <c r="N957" i="69"/>
  <c r="N958" i="69"/>
  <c r="N959" i="69"/>
  <c r="N960" i="69"/>
  <c r="N961" i="69"/>
  <c r="N962" i="69"/>
  <c r="N963" i="69"/>
  <c r="N964" i="69"/>
  <c r="N965" i="69"/>
  <c r="N966" i="69"/>
  <c r="N967" i="69"/>
  <c r="N968" i="69"/>
  <c r="N969" i="69"/>
  <c r="N970" i="69"/>
  <c r="N971" i="69"/>
  <c r="N972" i="69"/>
  <c r="N973" i="69"/>
  <c r="N974" i="69"/>
  <c r="N975" i="69"/>
  <c r="N976" i="69"/>
  <c r="N977" i="69"/>
  <c r="N978" i="69"/>
  <c r="N979" i="69"/>
  <c r="N980" i="69"/>
  <c r="N981" i="69"/>
  <c r="N982" i="69"/>
  <c r="N983" i="69"/>
  <c r="N984" i="69"/>
  <c r="N985" i="69"/>
  <c r="N986" i="69"/>
  <c r="N987" i="69"/>
  <c r="N988" i="69"/>
  <c r="N989" i="69"/>
  <c r="N990" i="69"/>
  <c r="N991" i="69"/>
  <c r="N992" i="69"/>
  <c r="N993" i="69"/>
  <c r="N994" i="69"/>
  <c r="N995" i="69"/>
  <c r="N996" i="69"/>
  <c r="N997" i="69"/>
  <c r="N998" i="69"/>
  <c r="N999" i="69"/>
  <c r="N1000" i="69"/>
  <c r="N1001" i="69"/>
  <c r="N1002" i="69"/>
  <c r="N1003" i="69"/>
  <c r="N1004" i="69"/>
  <c r="N1005" i="69"/>
  <c r="N1006" i="69"/>
  <c r="N1007" i="69"/>
  <c r="N1008" i="69"/>
  <c r="N1009" i="69"/>
  <c r="N1010" i="69"/>
  <c r="N1011" i="69"/>
  <c r="N1012" i="69"/>
  <c r="N1013" i="69"/>
  <c r="N1014" i="69"/>
  <c r="N1015" i="69"/>
  <c r="N1016" i="69"/>
  <c r="N1017" i="69"/>
  <c r="N1018" i="69"/>
  <c r="N1019" i="69"/>
  <c r="N1020" i="69"/>
  <c r="N1021" i="69"/>
  <c r="N1022" i="69"/>
  <c r="N1023" i="69"/>
  <c r="N1024" i="69"/>
  <c r="N1025" i="69"/>
  <c r="N1026" i="69"/>
  <c r="N1027" i="69"/>
  <c r="N1028" i="69"/>
  <c r="N1029" i="69"/>
  <c r="N1030" i="69"/>
  <c r="N1031" i="69"/>
  <c r="N1032" i="69"/>
  <c r="N1033" i="69"/>
  <c r="N1034" i="69"/>
  <c r="N1035" i="69"/>
  <c r="N1036" i="69"/>
  <c r="N1037" i="69"/>
  <c r="N1038" i="69"/>
  <c r="N1039" i="69"/>
  <c r="N1040" i="69"/>
  <c r="N1041" i="69"/>
  <c r="N1042" i="69"/>
  <c r="N1043" i="69"/>
  <c r="N1044" i="69"/>
  <c r="N1045" i="69"/>
  <c r="N1046" i="69"/>
  <c r="N1047" i="69"/>
  <c r="N1048" i="69"/>
  <c r="N1049" i="69"/>
  <c r="N1050" i="69"/>
  <c r="N1051" i="69"/>
  <c r="N1052" i="69"/>
  <c r="N1053" i="69"/>
  <c r="N1054" i="69"/>
  <c r="N1055" i="69"/>
  <c r="N1056" i="69"/>
  <c r="N1057" i="69"/>
  <c r="N1058" i="69"/>
  <c r="N1059" i="69"/>
  <c r="N1060" i="69"/>
  <c r="N1061" i="69"/>
  <c r="N1062" i="69"/>
  <c r="N1063" i="69"/>
  <c r="N1064" i="69"/>
  <c r="N1065" i="69"/>
  <c r="N1066" i="69"/>
  <c r="N1067" i="69"/>
  <c r="N1068" i="69"/>
  <c r="N1069" i="69"/>
  <c r="N1070" i="69"/>
  <c r="N1071" i="69"/>
  <c r="N1072" i="69"/>
  <c r="N1073" i="69"/>
  <c r="N1074" i="69"/>
  <c r="N1075" i="69"/>
  <c r="N1076" i="69"/>
  <c r="N1077" i="69"/>
  <c r="N1078" i="69"/>
  <c r="N1079" i="69"/>
  <c r="N1080" i="69"/>
  <c r="N1081" i="69"/>
  <c r="N1082" i="69"/>
  <c r="N1083" i="69"/>
  <c r="N1084" i="69"/>
  <c r="N1085" i="69"/>
  <c r="N1086" i="69"/>
  <c r="N1087" i="69"/>
  <c r="N1088" i="69"/>
  <c r="N1089" i="69"/>
  <c r="N1090" i="69"/>
  <c r="N1091" i="69"/>
  <c r="N1092" i="69"/>
  <c r="N1093" i="69"/>
  <c r="N1094" i="69"/>
  <c r="N1095" i="69"/>
  <c r="N1096" i="69"/>
  <c r="N1097" i="69"/>
  <c r="N1098" i="69"/>
  <c r="N1099" i="69"/>
  <c r="N1100" i="69"/>
  <c r="N1101" i="69"/>
  <c r="N1102" i="69"/>
  <c r="N1103" i="69"/>
  <c r="N1104" i="69"/>
  <c r="N1105" i="69"/>
  <c r="N1106" i="69"/>
  <c r="N1107" i="69"/>
  <c r="N1108" i="69"/>
  <c r="N1109" i="69"/>
  <c r="N1110" i="69"/>
  <c r="N1111" i="69"/>
  <c r="N1112" i="69"/>
  <c r="N1113" i="69"/>
  <c r="N1114" i="69"/>
  <c r="N1115" i="69"/>
  <c r="N1116" i="69"/>
  <c r="N1117" i="69"/>
  <c r="N1118" i="69"/>
  <c r="N1119" i="69"/>
  <c r="N1120" i="69"/>
  <c r="N1121" i="69"/>
  <c r="N1122" i="69"/>
  <c r="N1123" i="69"/>
  <c r="N1124" i="69"/>
  <c r="N1125" i="69"/>
  <c r="N1126" i="69"/>
  <c r="N1127" i="69"/>
  <c r="N1128" i="69"/>
  <c r="N1129" i="69"/>
  <c r="N1130" i="69"/>
  <c r="N1131" i="69"/>
  <c r="N1132" i="69"/>
  <c r="N1133" i="69"/>
  <c r="N1134" i="69"/>
  <c r="N1135" i="69"/>
  <c r="N1136" i="69"/>
  <c r="N1137" i="69"/>
  <c r="N1138" i="69"/>
  <c r="N1139" i="69"/>
  <c r="N1140" i="69"/>
  <c r="N1141" i="69"/>
  <c r="N1142" i="69"/>
  <c r="N1143" i="69"/>
  <c r="N1144" i="69"/>
  <c r="N1145" i="69"/>
  <c r="N1146" i="69"/>
  <c r="N1147" i="69"/>
  <c r="N1148" i="69"/>
  <c r="N1149" i="69"/>
  <c r="N1150" i="69"/>
  <c r="N1151" i="69"/>
  <c r="N1152" i="69"/>
  <c r="N1153" i="69"/>
  <c r="N1154" i="69"/>
  <c r="N1155" i="69"/>
  <c r="N1156" i="69"/>
  <c r="N1157" i="69"/>
  <c r="N1158" i="69"/>
  <c r="N1159" i="69"/>
  <c r="N1160" i="69"/>
  <c r="N1161" i="69"/>
  <c r="N1162" i="69"/>
  <c r="N1163" i="69"/>
  <c r="N1164" i="69"/>
  <c r="N1165" i="69"/>
  <c r="N1166" i="69"/>
  <c r="N1167" i="69"/>
  <c r="N1168" i="69"/>
  <c r="N1169" i="69"/>
  <c r="N1170" i="69"/>
  <c r="N1171" i="69"/>
  <c r="N1172" i="69"/>
  <c r="N1173" i="69"/>
  <c r="N1174" i="69"/>
  <c r="N1175" i="69"/>
  <c r="N1176" i="69"/>
  <c r="N1177" i="69"/>
  <c r="N1178" i="69"/>
  <c r="N1179" i="69"/>
  <c r="N1180" i="69"/>
  <c r="N1181" i="69"/>
  <c r="N1182" i="69"/>
  <c r="N1183" i="69"/>
  <c r="N1184" i="69"/>
  <c r="N1185" i="69"/>
  <c r="N1186" i="69"/>
  <c r="N1187" i="69"/>
  <c r="N1188" i="69"/>
  <c r="N1189" i="69"/>
  <c r="N1190" i="69"/>
  <c r="N1191" i="69"/>
  <c r="N1192" i="69"/>
  <c r="N1193" i="69"/>
  <c r="N1194" i="69"/>
  <c r="N1195" i="69"/>
  <c r="N1196" i="69"/>
  <c r="N1197" i="69"/>
  <c r="N1198" i="69"/>
  <c r="N1199" i="69"/>
  <c r="N1200" i="69"/>
  <c r="N1201" i="69"/>
  <c r="N1202" i="69"/>
  <c r="N1203" i="69"/>
  <c r="N1204" i="69"/>
  <c r="N1205" i="69"/>
  <c r="N1206" i="69"/>
  <c r="N1207" i="69"/>
  <c r="N1208" i="69"/>
  <c r="N1209" i="69"/>
  <c r="N1210" i="69"/>
  <c r="N1211" i="69"/>
  <c r="N1212" i="69"/>
  <c r="N1213" i="69"/>
  <c r="N1214" i="69"/>
  <c r="N1215" i="69"/>
  <c r="N1216" i="69"/>
  <c r="N1217" i="69"/>
  <c r="N1218" i="69"/>
  <c r="N1219" i="69"/>
  <c r="N1220" i="69"/>
  <c r="N1221" i="69"/>
  <c r="N1222" i="69"/>
  <c r="N1223" i="69"/>
  <c r="N1224" i="69"/>
  <c r="N1225" i="69"/>
  <c r="N1226" i="69"/>
  <c r="N1227" i="69"/>
  <c r="N1228" i="69"/>
  <c r="N1229" i="69"/>
  <c r="N1230" i="69"/>
  <c r="N1231" i="69"/>
  <c r="N1232" i="69"/>
  <c r="N1233" i="69"/>
  <c r="N1234" i="69"/>
  <c r="N1235" i="69"/>
  <c r="N1236" i="69"/>
  <c r="N1237" i="69"/>
  <c r="N1238" i="69"/>
  <c r="N1239" i="69"/>
  <c r="N1240" i="69"/>
  <c r="N1241" i="69"/>
  <c r="N1242" i="69"/>
  <c r="N1243" i="69"/>
  <c r="N1244" i="69"/>
  <c r="N1245" i="69"/>
  <c r="N1246" i="69"/>
  <c r="N1247" i="69"/>
  <c r="N1248" i="69"/>
  <c r="N1249" i="69"/>
  <c r="N1250" i="69"/>
  <c r="N1251" i="69"/>
  <c r="N1252" i="69"/>
  <c r="N1253" i="69"/>
  <c r="N1254" i="69"/>
  <c r="N1255" i="69"/>
  <c r="N1256" i="69"/>
  <c r="N1257" i="69"/>
  <c r="N1258" i="69"/>
  <c r="N1259" i="69"/>
  <c r="N1260" i="69"/>
  <c r="N1261" i="69"/>
  <c r="N1262" i="69"/>
  <c r="N1263" i="69"/>
  <c r="N1264" i="69"/>
  <c r="N1265" i="69"/>
  <c r="N1266" i="69"/>
  <c r="N1267" i="69"/>
  <c r="N1268" i="69"/>
  <c r="N1269" i="69"/>
  <c r="N1270" i="69"/>
  <c r="N1271" i="69"/>
  <c r="N1272" i="69"/>
  <c r="N1273" i="69"/>
  <c r="N1274" i="69"/>
  <c r="N1275" i="69"/>
  <c r="N1276" i="69"/>
  <c r="N1277" i="69"/>
  <c r="N1278" i="69"/>
  <c r="N1279" i="69"/>
  <c r="N1280" i="69"/>
  <c r="N1281" i="69"/>
  <c r="N1282" i="69"/>
  <c r="N1283" i="69"/>
  <c r="N1284" i="69"/>
  <c r="N1285" i="69"/>
  <c r="N1286" i="69"/>
  <c r="N1287" i="69"/>
  <c r="N1288" i="69"/>
  <c r="N1289" i="69"/>
  <c r="N1290" i="69"/>
  <c r="N1291" i="69"/>
  <c r="N1292" i="69"/>
  <c r="N1293" i="69"/>
  <c r="N1294" i="69"/>
  <c r="N1295" i="69"/>
  <c r="N1296" i="69"/>
  <c r="N1297" i="69"/>
  <c r="N1298" i="69"/>
  <c r="N1299" i="69"/>
  <c r="N1300" i="69"/>
  <c r="N1301" i="69"/>
  <c r="N1302" i="69"/>
  <c r="N1303" i="69"/>
  <c r="N1304" i="69"/>
  <c r="N1305" i="69"/>
  <c r="N1306" i="69"/>
  <c r="N1307" i="69"/>
  <c r="N1308" i="69"/>
  <c r="N1309" i="69"/>
  <c r="N1310" i="69"/>
  <c r="N1311" i="69"/>
  <c r="N1312" i="69"/>
  <c r="N1313" i="69"/>
  <c r="N1314" i="69"/>
  <c r="N1315" i="69"/>
  <c r="N1316" i="69"/>
  <c r="N1317" i="69"/>
  <c r="N1318" i="69"/>
  <c r="N1319" i="69"/>
  <c r="N1320" i="69"/>
  <c r="N1321" i="69"/>
  <c r="N1322" i="69"/>
  <c r="N1323" i="69"/>
  <c r="N1324" i="69"/>
  <c r="N1325" i="69"/>
  <c r="N1326" i="69"/>
  <c r="N1327" i="69"/>
  <c r="N1328" i="69"/>
  <c r="N1329" i="69"/>
  <c r="N1330" i="69"/>
  <c r="N1331" i="69"/>
  <c r="N1332" i="69"/>
  <c r="N1333" i="69"/>
  <c r="N1334" i="69"/>
  <c r="N1335" i="69"/>
  <c r="N1336" i="69"/>
  <c r="N1337" i="69"/>
  <c r="N1338" i="69"/>
  <c r="N1339" i="69"/>
  <c r="N1340" i="69"/>
  <c r="N1341" i="69"/>
  <c r="N1342" i="69"/>
  <c r="N1343" i="69"/>
  <c r="N1344" i="69"/>
  <c r="N1345" i="69"/>
  <c r="N1346" i="69"/>
  <c r="N1347" i="69"/>
  <c r="N1348" i="69"/>
  <c r="N1349" i="69"/>
  <c r="N1350" i="69"/>
  <c r="N1351" i="69"/>
  <c r="N1352" i="69"/>
  <c r="N1353" i="69"/>
  <c r="N1354" i="69"/>
  <c r="N1355" i="69"/>
  <c r="N1356" i="69"/>
  <c r="N1357" i="69"/>
  <c r="N1358" i="69"/>
  <c r="N1359" i="69"/>
  <c r="N1360" i="69"/>
  <c r="N1361" i="69"/>
  <c r="N1362" i="69"/>
  <c r="N1363" i="69"/>
  <c r="N1364" i="69"/>
  <c r="N1365" i="69"/>
  <c r="N1366" i="69"/>
  <c r="N1367" i="69"/>
  <c r="N1368" i="69"/>
  <c r="N1369" i="69"/>
  <c r="N1370" i="69"/>
  <c r="N1371" i="69"/>
  <c r="N1372" i="69"/>
  <c r="N1373" i="69"/>
  <c r="N1374" i="69"/>
  <c r="N1375" i="69"/>
  <c r="N1376" i="69"/>
  <c r="N1377" i="69"/>
  <c r="N1378" i="69"/>
  <c r="N1379" i="69"/>
  <c r="N1380" i="69"/>
  <c r="N1381" i="69"/>
  <c r="N1382" i="69"/>
  <c r="N1383" i="69"/>
  <c r="N1384" i="69"/>
  <c r="N1385" i="69"/>
  <c r="N1386" i="69"/>
  <c r="N1387" i="69"/>
  <c r="N1388" i="69"/>
  <c r="N1389" i="69"/>
  <c r="N1390" i="69"/>
  <c r="N1391" i="69"/>
  <c r="N1392" i="69"/>
  <c r="N1393" i="69"/>
  <c r="N1394" i="69"/>
  <c r="N1395" i="69"/>
  <c r="N1396" i="69"/>
  <c r="N1397" i="69"/>
  <c r="N1398" i="69"/>
  <c r="N1399" i="69"/>
  <c r="N1400" i="69"/>
  <c r="N1401" i="69"/>
  <c r="N1402" i="69"/>
  <c r="N1403" i="69"/>
  <c r="N1404" i="69"/>
  <c r="N1405" i="69"/>
  <c r="N1406" i="69"/>
  <c r="N1407" i="69"/>
  <c r="N1408" i="69"/>
  <c r="N1409" i="69"/>
  <c r="N1410" i="69"/>
  <c r="N1411" i="69"/>
  <c r="N1412" i="69"/>
  <c r="N1413" i="69"/>
  <c r="N1414" i="69"/>
  <c r="N1415" i="69"/>
  <c r="N1416" i="69"/>
  <c r="N1417" i="69"/>
  <c r="N1418" i="69"/>
  <c r="N1419" i="69"/>
  <c r="N1420" i="69"/>
  <c r="N1421" i="69"/>
  <c r="N1422" i="69"/>
  <c r="N1423" i="69"/>
  <c r="N1424" i="69"/>
  <c r="N1425" i="69"/>
  <c r="N1426" i="69"/>
  <c r="N1427" i="69"/>
  <c r="N1428" i="69"/>
  <c r="N1429" i="69"/>
  <c r="N1430" i="69"/>
  <c r="N1431" i="69"/>
  <c r="N1432" i="69"/>
  <c r="N1433" i="69"/>
  <c r="N1434" i="69"/>
  <c r="N1435" i="69"/>
  <c r="N1436" i="69"/>
  <c r="N1437" i="69"/>
  <c r="N1438" i="69"/>
  <c r="N1439" i="69"/>
  <c r="N1440" i="69"/>
  <c r="N1441" i="69"/>
  <c r="N1442" i="69"/>
  <c r="N1443" i="69"/>
  <c r="N1444" i="69"/>
  <c r="N1445" i="69"/>
  <c r="N1446" i="69"/>
  <c r="N1447" i="69"/>
  <c r="N1448" i="69"/>
  <c r="N1449" i="69"/>
  <c r="N1450" i="69"/>
  <c r="N1451" i="69"/>
  <c r="N1452" i="69"/>
  <c r="N1453" i="69"/>
  <c r="N1454" i="69"/>
  <c r="N1455" i="69"/>
  <c r="N1456" i="69"/>
  <c r="N1457" i="69"/>
  <c r="N1458" i="69"/>
  <c r="N1459" i="69"/>
  <c r="N1460" i="69"/>
  <c r="N1461" i="69"/>
  <c r="N1462" i="69"/>
  <c r="N1463" i="69"/>
  <c r="N1464" i="69"/>
  <c r="N1465" i="69"/>
  <c r="N1466" i="69"/>
  <c r="N1467" i="69"/>
  <c r="N1468" i="69"/>
  <c r="N1469" i="69"/>
  <c r="N1470" i="69"/>
  <c r="N1471" i="69"/>
  <c r="N1472" i="69"/>
  <c r="N1473" i="69"/>
  <c r="N1474" i="69"/>
  <c r="N1475" i="69"/>
  <c r="N1476" i="69"/>
  <c r="N1477" i="69"/>
  <c r="N1478" i="69"/>
  <c r="N1479" i="69"/>
  <c r="N1480" i="69"/>
  <c r="N1481" i="69"/>
  <c r="N1482" i="69"/>
  <c r="N1483" i="69"/>
  <c r="N1484" i="69"/>
  <c r="N1485" i="69"/>
  <c r="N1486" i="69"/>
  <c r="N1487" i="69"/>
  <c r="N1488" i="69"/>
  <c r="N1489" i="69"/>
  <c r="N1490" i="69"/>
  <c r="N1491" i="69"/>
  <c r="N1492" i="69"/>
  <c r="N1493" i="69"/>
  <c r="N1494" i="69"/>
  <c r="N1495" i="69"/>
  <c r="N1496" i="69"/>
  <c r="N1497" i="69"/>
  <c r="N1498" i="69"/>
  <c r="N1499" i="69"/>
  <c r="N1500" i="69"/>
  <c r="N1501" i="69"/>
  <c r="N1502" i="69"/>
  <c r="N1503" i="69"/>
  <c r="N1504" i="69"/>
  <c r="N1505" i="69"/>
  <c r="N1506" i="69"/>
  <c r="N1507" i="69"/>
  <c r="N1508" i="69"/>
  <c r="N1509" i="69"/>
  <c r="N1510" i="69"/>
  <c r="N1511" i="69"/>
  <c r="N1512" i="69"/>
  <c r="N1513" i="69"/>
  <c r="N1514" i="69"/>
  <c r="N1515" i="69"/>
  <c r="N1516" i="69"/>
  <c r="N1517" i="69"/>
  <c r="N1518" i="69"/>
  <c r="N1519" i="69"/>
  <c r="N1520" i="69"/>
  <c r="N1521" i="69"/>
  <c r="N1522" i="69"/>
  <c r="N1523" i="69"/>
  <c r="N1524" i="69"/>
  <c r="N1525" i="69"/>
  <c r="N1526" i="69"/>
  <c r="N1527" i="69"/>
  <c r="N1528" i="69"/>
  <c r="N1529" i="69"/>
  <c r="N1530" i="69"/>
  <c r="N1531" i="69"/>
  <c r="N1532" i="69"/>
  <c r="N1533" i="69"/>
  <c r="N1534" i="69"/>
  <c r="N1535" i="69"/>
  <c r="N1536" i="69"/>
  <c r="N1537" i="69"/>
  <c r="N1538" i="69"/>
  <c r="N1539" i="69"/>
  <c r="N1540" i="69"/>
  <c r="N1541" i="69"/>
  <c r="N1542" i="69"/>
  <c r="N1543" i="69"/>
  <c r="N1544" i="69"/>
  <c r="N1545" i="69"/>
  <c r="N1546" i="69"/>
  <c r="N1547" i="69"/>
  <c r="N1548" i="69"/>
  <c r="N1549" i="69"/>
  <c r="N1550" i="69"/>
  <c r="N1551" i="69"/>
  <c r="N1552" i="69"/>
  <c r="N1553" i="69"/>
  <c r="N1554" i="69"/>
  <c r="N1555" i="69"/>
  <c r="N1556" i="69"/>
  <c r="N1557" i="69"/>
  <c r="N1558" i="69"/>
  <c r="N1559" i="69"/>
  <c r="N1560" i="69"/>
  <c r="N1561" i="69"/>
  <c r="N1562" i="69"/>
  <c r="N1563" i="69"/>
  <c r="N1564" i="69"/>
  <c r="N1565" i="69"/>
  <c r="N1566" i="69"/>
  <c r="N1567" i="69"/>
  <c r="N1568" i="69"/>
  <c r="N1569" i="69"/>
  <c r="N1570" i="69"/>
  <c r="N1571" i="69"/>
  <c r="N1572" i="69"/>
  <c r="N1573" i="69"/>
  <c r="N1574" i="69"/>
  <c r="N1575" i="69"/>
  <c r="N1576" i="69"/>
  <c r="N1577" i="69"/>
  <c r="N1578" i="69"/>
  <c r="N1579" i="69"/>
  <c r="N1580" i="69"/>
  <c r="N1581" i="69"/>
  <c r="N1582" i="69"/>
  <c r="N1583" i="69"/>
  <c r="N1584" i="69"/>
  <c r="N1585" i="69"/>
  <c r="N1586" i="69"/>
  <c r="N1587" i="69"/>
  <c r="N1588" i="69"/>
  <c r="N1589" i="69"/>
  <c r="N1590" i="69"/>
  <c r="N1591" i="69"/>
  <c r="N1592" i="69"/>
  <c r="N1593" i="69"/>
  <c r="N1594" i="69"/>
  <c r="N1595" i="69"/>
  <c r="N1596" i="69"/>
  <c r="N1597" i="69"/>
  <c r="N1598" i="69"/>
  <c r="N1599" i="69"/>
  <c r="N1600" i="69"/>
  <c r="N1601" i="69"/>
  <c r="N1602" i="69"/>
  <c r="N1603" i="69"/>
  <c r="N1604" i="69"/>
  <c r="N1605" i="69"/>
  <c r="N1606" i="69"/>
  <c r="N1607" i="69"/>
  <c r="N1608" i="69"/>
  <c r="N1609" i="69"/>
  <c r="N1610" i="69"/>
  <c r="N1611" i="69"/>
  <c r="N1612" i="69"/>
  <c r="N1613" i="69"/>
  <c r="N1614" i="69"/>
  <c r="N1615" i="69"/>
  <c r="N1616" i="69"/>
  <c r="N1617" i="69"/>
  <c r="N1618" i="69"/>
  <c r="N1619" i="69"/>
  <c r="N1620" i="69"/>
  <c r="N1621" i="69"/>
  <c r="N1622" i="69"/>
  <c r="N1623" i="69"/>
  <c r="N1624" i="69"/>
  <c r="N1625" i="69"/>
  <c r="N1626" i="69"/>
  <c r="N1627" i="69"/>
  <c r="N1628" i="69"/>
  <c r="N1629" i="69"/>
  <c r="N1630" i="69"/>
  <c r="N1631" i="69"/>
  <c r="N1632" i="69"/>
  <c r="N1633" i="69"/>
  <c r="N1634" i="69"/>
  <c r="N1635" i="69"/>
  <c r="N1636" i="69"/>
  <c r="N1637" i="69"/>
  <c r="N1638" i="69"/>
  <c r="N1639" i="69"/>
  <c r="N1640" i="69"/>
  <c r="N1641" i="69"/>
  <c r="N1642" i="69"/>
  <c r="N1643" i="69"/>
  <c r="N1644" i="69"/>
  <c r="N1645" i="69"/>
  <c r="N1646" i="69"/>
  <c r="N1647" i="69"/>
  <c r="N1648" i="69"/>
  <c r="N1649" i="69"/>
  <c r="N1650" i="69"/>
  <c r="N1651" i="69"/>
  <c r="N1652" i="69"/>
  <c r="N1653" i="69"/>
  <c r="N1654" i="69"/>
  <c r="N1655" i="69"/>
  <c r="N1657" i="69"/>
  <c r="N1658" i="69"/>
  <c r="N1659" i="69"/>
  <c r="N1660" i="69"/>
  <c r="N1661" i="69"/>
  <c r="N1662" i="69"/>
  <c r="N1663" i="69"/>
  <c r="N1664" i="69"/>
  <c r="N1665" i="69"/>
  <c r="N1666" i="69"/>
  <c r="N1667" i="69"/>
  <c r="N1668" i="69"/>
  <c r="N1669" i="69"/>
  <c r="N1670" i="69"/>
  <c r="N1671" i="69"/>
  <c r="N1672" i="69"/>
  <c r="N1673" i="69"/>
  <c r="N1674" i="69"/>
  <c r="N1675" i="69"/>
  <c r="N1676" i="69"/>
  <c r="N1677" i="69"/>
  <c r="N1678" i="69"/>
  <c r="N1679" i="69"/>
  <c r="N1680" i="69"/>
  <c r="N1681" i="69"/>
  <c r="N1682" i="69"/>
  <c r="N1683" i="69"/>
  <c r="N1684" i="69"/>
  <c r="N1685" i="69"/>
  <c r="N1686" i="69"/>
  <c r="N1687" i="69"/>
  <c r="N1688" i="69"/>
  <c r="N1689" i="69"/>
  <c r="N1690" i="69"/>
  <c r="N1691" i="69"/>
  <c r="N1692" i="69"/>
  <c r="N1693" i="69"/>
  <c r="N1694" i="69"/>
  <c r="N1695" i="69"/>
  <c r="N1696" i="69"/>
  <c r="N1697" i="69"/>
  <c r="N1698" i="69"/>
  <c r="N1699" i="69"/>
  <c r="N1700" i="69"/>
  <c r="N1701" i="69"/>
  <c r="N1702" i="69"/>
  <c r="N1703" i="69"/>
  <c r="N1704" i="69"/>
  <c r="N1705" i="69"/>
  <c r="N1706" i="69"/>
  <c r="N1707" i="69"/>
  <c r="N1708" i="69"/>
  <c r="N1709" i="69"/>
  <c r="N1710" i="69"/>
  <c r="N1711" i="69"/>
  <c r="N1712" i="69"/>
  <c r="N1713" i="69"/>
  <c r="N1714" i="69"/>
  <c r="N1715" i="69"/>
  <c r="N1716" i="69"/>
  <c r="N1717" i="69"/>
  <c r="N1718" i="69"/>
  <c r="N1719" i="69"/>
  <c r="N1720" i="69"/>
  <c r="N1721" i="69"/>
  <c r="N1722" i="69"/>
  <c r="N1723" i="69"/>
  <c r="N1724" i="69"/>
  <c r="N1725" i="69"/>
  <c r="N1726" i="69"/>
  <c r="N1727" i="69"/>
  <c r="N1728" i="69"/>
  <c r="N1729" i="69"/>
  <c r="N1730" i="69"/>
  <c r="N1731" i="69"/>
  <c r="N1732" i="69"/>
  <c r="N1733" i="69"/>
  <c r="N1734" i="69"/>
  <c r="N1735" i="69"/>
  <c r="N1736" i="69"/>
  <c r="N1737" i="69"/>
  <c r="N1738" i="69"/>
  <c r="N1739" i="69"/>
  <c r="N1740" i="69"/>
  <c r="N1741" i="69"/>
  <c r="N1742" i="69"/>
  <c r="N1743" i="69"/>
  <c r="N1744" i="69"/>
  <c r="N1745" i="69"/>
  <c r="N1746" i="69"/>
  <c r="N1747" i="69"/>
  <c r="N1748" i="69"/>
  <c r="N1749" i="69"/>
  <c r="N1750" i="69"/>
  <c r="N1751" i="69"/>
  <c r="N1752" i="69"/>
  <c r="N1753" i="69"/>
  <c r="N1754" i="69"/>
  <c r="N1755" i="69"/>
  <c r="N1757" i="69"/>
  <c r="N1758" i="69"/>
  <c r="N1759" i="69"/>
  <c r="N1760" i="69"/>
  <c r="N1761" i="69"/>
  <c r="N1762" i="69"/>
  <c r="N1763" i="69"/>
  <c r="N1764" i="69"/>
  <c r="N1765" i="69"/>
  <c r="N1766" i="69"/>
  <c r="N1767" i="69"/>
  <c r="N1768" i="69"/>
  <c r="N1769" i="69"/>
  <c r="N1770" i="69"/>
  <c r="N1771" i="69"/>
  <c r="N1772" i="69"/>
  <c r="N1773" i="69"/>
  <c r="N1774" i="69"/>
  <c r="N1775" i="69"/>
  <c r="N1776" i="69"/>
  <c r="N1777" i="69"/>
  <c r="N1778" i="69"/>
  <c r="N1779" i="69"/>
  <c r="N1780" i="69"/>
  <c r="N1781" i="69"/>
  <c r="N1782" i="69"/>
  <c r="N1783" i="69"/>
  <c r="N1784" i="69"/>
  <c r="N1785" i="69"/>
  <c r="N1786" i="69"/>
  <c r="N1787" i="69"/>
  <c r="N1788" i="69"/>
  <c r="N1789" i="69"/>
  <c r="N1790" i="69"/>
  <c r="N1791" i="69"/>
  <c r="N1792" i="69"/>
  <c r="N1793" i="69"/>
  <c r="N1794" i="69"/>
  <c r="N1795" i="69"/>
  <c r="N1796" i="69"/>
  <c r="N1797" i="69"/>
  <c r="N1798" i="69"/>
  <c r="N1799" i="69"/>
  <c r="N1800" i="69"/>
  <c r="N1801" i="69"/>
  <c r="N1802" i="69"/>
  <c r="N1803" i="69"/>
  <c r="N1804" i="69"/>
  <c r="N1805" i="69"/>
  <c r="N1806" i="69"/>
  <c r="N1807" i="69"/>
  <c r="N1808" i="69"/>
  <c r="N1809" i="69"/>
  <c r="N1810" i="69"/>
  <c r="N1811" i="69"/>
  <c r="N1812" i="69"/>
  <c r="N1813" i="69"/>
  <c r="N1814" i="69"/>
  <c r="N1815" i="69"/>
  <c r="N1816" i="69"/>
  <c r="N1817" i="69"/>
  <c r="N1818" i="69"/>
  <c r="N1819" i="69"/>
  <c r="N1820" i="69"/>
  <c r="N1821" i="69"/>
  <c r="N1822" i="69"/>
  <c r="N1823" i="69"/>
  <c r="N1824" i="69"/>
  <c r="N1825" i="69"/>
  <c r="N1826" i="69"/>
  <c r="N1827" i="69"/>
  <c r="N1828" i="69"/>
  <c r="N1829" i="69"/>
  <c r="N1830" i="69"/>
  <c r="N1831" i="69"/>
  <c r="N1832" i="69"/>
  <c r="N1833" i="69"/>
  <c r="N1834" i="69"/>
  <c r="N1835" i="69"/>
  <c r="N1836" i="69"/>
  <c r="N1837" i="69"/>
  <c r="N1838" i="69"/>
  <c r="N1839" i="69"/>
  <c r="N1840" i="69"/>
  <c r="N1841" i="69"/>
  <c r="N1842" i="69"/>
  <c r="N1843" i="69"/>
  <c r="N1844" i="69"/>
  <c r="N1845" i="69"/>
  <c r="N1846" i="69"/>
  <c r="N1847" i="69"/>
  <c r="N1848" i="69"/>
  <c r="N1849" i="69"/>
  <c r="N1850" i="69"/>
  <c r="N1851" i="69"/>
  <c r="N1852" i="69"/>
  <c r="N1853" i="69"/>
  <c r="N1854" i="69"/>
  <c r="N1855" i="69"/>
  <c r="N1856" i="69"/>
  <c r="N1857" i="69"/>
  <c r="N1858" i="69"/>
  <c r="N1859" i="69"/>
  <c r="N1860" i="69"/>
  <c r="N1861" i="69"/>
  <c r="N1862" i="69"/>
  <c r="N1863" i="69"/>
  <c r="N1864" i="69"/>
  <c r="N1865" i="69"/>
  <c r="N1866" i="69"/>
  <c r="N1867" i="69"/>
  <c r="N1868" i="69"/>
  <c r="N1869" i="69"/>
  <c r="N1870" i="69"/>
  <c r="N1871" i="69"/>
  <c r="N1872" i="69"/>
  <c r="N1873" i="69"/>
  <c r="N1874" i="69"/>
  <c r="N1875" i="69"/>
  <c r="N1876" i="69"/>
  <c r="N1877" i="69"/>
  <c r="N1878" i="69"/>
  <c r="N1879" i="69"/>
  <c r="N1880" i="69"/>
  <c r="N1881" i="69"/>
  <c r="N1882" i="69"/>
  <c r="N1883" i="69"/>
  <c r="N1884" i="69"/>
  <c r="N1885" i="69"/>
  <c r="N1886" i="69"/>
  <c r="N1887" i="69"/>
  <c r="N1888" i="69"/>
  <c r="N1889" i="69"/>
  <c r="N1890" i="69"/>
  <c r="N1891" i="69"/>
  <c r="N1892" i="69"/>
  <c r="N1893" i="69"/>
  <c r="N1894" i="69"/>
  <c r="N1895" i="69"/>
  <c r="N1896" i="69"/>
  <c r="N1897" i="69"/>
  <c r="N1898" i="69"/>
  <c r="N1899" i="69"/>
  <c r="N1900" i="69"/>
  <c r="N1901" i="69"/>
  <c r="N1902" i="69"/>
  <c r="N1903" i="69"/>
  <c r="N1904" i="69"/>
  <c r="N1905" i="69"/>
  <c r="N1906" i="69"/>
  <c r="N1907" i="69"/>
  <c r="N1908" i="69"/>
  <c r="N1909" i="69"/>
  <c r="N1910" i="69"/>
  <c r="N1911" i="69"/>
  <c r="N1912" i="69"/>
  <c r="N1913" i="69"/>
  <c r="N1914" i="69"/>
  <c r="N1915" i="69"/>
  <c r="N1916" i="69"/>
  <c r="N1917" i="69"/>
  <c r="N1918" i="69"/>
  <c r="N1919" i="69"/>
  <c r="N1920" i="69"/>
  <c r="N1921" i="69"/>
  <c r="N1922" i="69"/>
  <c r="N1923" i="69"/>
  <c r="N1924" i="69"/>
  <c r="N1925" i="69"/>
  <c r="N1926" i="69"/>
  <c r="N1927" i="69"/>
  <c r="N1928" i="69"/>
  <c r="N1929" i="69"/>
  <c r="N1930" i="69"/>
  <c r="N1931" i="69"/>
  <c r="N1932" i="69"/>
  <c r="N1933" i="69"/>
  <c r="N1934" i="69"/>
  <c r="N1935" i="69"/>
  <c r="N1936" i="69"/>
  <c r="N1937" i="69"/>
  <c r="N1938" i="69"/>
  <c r="N1939" i="69"/>
  <c r="N1940" i="69"/>
  <c r="N1941" i="69"/>
  <c r="N1942" i="69"/>
  <c r="N1943" i="69"/>
  <c r="N1944" i="69"/>
  <c r="N1945" i="69"/>
  <c r="N1946" i="69"/>
  <c r="N1947" i="69"/>
  <c r="N1948" i="69"/>
  <c r="N1949" i="69"/>
  <c r="N1950" i="69"/>
  <c r="N1951" i="69"/>
  <c r="N1952" i="69"/>
  <c r="N1953" i="69"/>
  <c r="N1954" i="69"/>
  <c r="N1955" i="69"/>
  <c r="N1956" i="69"/>
  <c r="N1957" i="69"/>
  <c r="N1958" i="69"/>
  <c r="N1959" i="69"/>
  <c r="N1960" i="69"/>
  <c r="N1961" i="69"/>
  <c r="N1962" i="69"/>
  <c r="N1963" i="69"/>
  <c r="N1964" i="69"/>
  <c r="N1965" i="69"/>
  <c r="N1966" i="69"/>
  <c r="N1967" i="69"/>
  <c r="N1968" i="69"/>
  <c r="N1969" i="69"/>
  <c r="N1970" i="69"/>
  <c r="N1971" i="69"/>
  <c r="N1972" i="69"/>
  <c r="N1973" i="69"/>
  <c r="N1974" i="69"/>
  <c r="N1975" i="69"/>
  <c r="N1976" i="69"/>
  <c r="N1977" i="69"/>
  <c r="N1978" i="69"/>
  <c r="N1979" i="69"/>
  <c r="N1980" i="69"/>
  <c r="N1981" i="69"/>
  <c r="N1982" i="69"/>
  <c r="N1983" i="69"/>
  <c r="N1984" i="69"/>
  <c r="N1985" i="69"/>
  <c r="N1986" i="69"/>
  <c r="N1987" i="69"/>
  <c r="N1988" i="69"/>
  <c r="N1989" i="69"/>
  <c r="N1990" i="69"/>
  <c r="N1991" i="69"/>
  <c r="N1992" i="69"/>
  <c r="N1993" i="69"/>
  <c r="N1994" i="69"/>
  <c r="N1995" i="69"/>
  <c r="N1996" i="69"/>
  <c r="N1997" i="69"/>
  <c r="N1998" i="69"/>
  <c r="N1999" i="69"/>
  <c r="N2000" i="69"/>
  <c r="N2001" i="69"/>
  <c r="N2002" i="69"/>
  <c r="N2003" i="69"/>
  <c r="N2004" i="69"/>
  <c r="N2005" i="69"/>
  <c r="N2006" i="69"/>
  <c r="N2007" i="69"/>
  <c r="N2008" i="69"/>
  <c r="N2009" i="69"/>
  <c r="N2010" i="69"/>
  <c r="N2011" i="69"/>
  <c r="N2012" i="69"/>
  <c r="N2013" i="69"/>
  <c r="N2014" i="69"/>
  <c r="N2015" i="69"/>
  <c r="N2016" i="69"/>
  <c r="N2017" i="69"/>
  <c r="N2018" i="69"/>
  <c r="N2019" i="69"/>
  <c r="N2020" i="69"/>
  <c r="N2021" i="69"/>
  <c r="N2022" i="69"/>
  <c r="N2023" i="69"/>
  <c r="N2024" i="69"/>
  <c r="N2025" i="69"/>
  <c r="N2026" i="69"/>
  <c r="N2027" i="69"/>
  <c r="N2028" i="69"/>
  <c r="N2029" i="69"/>
  <c r="N2030" i="69"/>
  <c r="N2031" i="69"/>
  <c r="N2032" i="69"/>
  <c r="N2033" i="69"/>
  <c r="N2034" i="69"/>
  <c r="N2035" i="69"/>
  <c r="N2036" i="69"/>
  <c r="N2037" i="69"/>
  <c r="N2038" i="69"/>
  <c r="N2039" i="69"/>
  <c r="N2040" i="69"/>
  <c r="N2041" i="69"/>
  <c r="N2042" i="69"/>
  <c r="N2043" i="69"/>
  <c r="N2044" i="69"/>
  <c r="N2045" i="69"/>
  <c r="N2046" i="69"/>
  <c r="N2047" i="69"/>
  <c r="N2048" i="69"/>
  <c r="N2049" i="69"/>
  <c r="N2050" i="69"/>
  <c r="N2051" i="69"/>
  <c r="N2052" i="69"/>
  <c r="N2053" i="69"/>
  <c r="N2054" i="69"/>
  <c r="N2055" i="69"/>
  <c r="N2056" i="69"/>
  <c r="N2057" i="69"/>
  <c r="N2058" i="69"/>
  <c r="N2059" i="69"/>
  <c r="N2060" i="69"/>
  <c r="N2061" i="69"/>
  <c r="N2062" i="69"/>
  <c r="N2063" i="69"/>
  <c r="N2064" i="69"/>
  <c r="N2065" i="69"/>
  <c r="N2066" i="69"/>
  <c r="N2067" i="69"/>
  <c r="N2068" i="69"/>
  <c r="N2069" i="69"/>
  <c r="N2070" i="69"/>
  <c r="N2071" i="69"/>
  <c r="N2072" i="69"/>
  <c r="N2073" i="69"/>
  <c r="N2074" i="69"/>
  <c r="N2075" i="69"/>
  <c r="N2076" i="69"/>
  <c r="N2077" i="69"/>
  <c r="N2078" i="69"/>
  <c r="N2079" i="69"/>
  <c r="N2080" i="69"/>
  <c r="N2081" i="69"/>
  <c r="N2082" i="69"/>
  <c r="N2083" i="69"/>
  <c r="N2084" i="69"/>
  <c r="N2085" i="69"/>
  <c r="N2086" i="69"/>
  <c r="N2087" i="69"/>
  <c r="N2088" i="69"/>
  <c r="N2089" i="69"/>
  <c r="N2090" i="69"/>
  <c r="N2091" i="69"/>
  <c r="N2092" i="69"/>
  <c r="N2093" i="69"/>
  <c r="N2094" i="69"/>
  <c r="N2095" i="69"/>
  <c r="N2096" i="69"/>
  <c r="N2097" i="69"/>
  <c r="N2098" i="69"/>
  <c r="N2099" i="69"/>
  <c r="N2100" i="69"/>
  <c r="N2101" i="69"/>
  <c r="N2102" i="69"/>
  <c r="N2103" i="69"/>
  <c r="N2104" i="69"/>
  <c r="N2105" i="69"/>
  <c r="N2106" i="69"/>
  <c r="N2107" i="69"/>
  <c r="N2108" i="69"/>
  <c r="N2109" i="69"/>
  <c r="N2110" i="69"/>
  <c r="N2111" i="69"/>
  <c r="N2112" i="69"/>
  <c r="N2113" i="69"/>
  <c r="N2114" i="69"/>
  <c r="N2115" i="69"/>
  <c r="N2116" i="69"/>
  <c r="N2117" i="69"/>
  <c r="N2118" i="69"/>
  <c r="N2119" i="69"/>
  <c r="N2120" i="69"/>
  <c r="N2121" i="69"/>
  <c r="N2122" i="69"/>
  <c r="N2123" i="69"/>
  <c r="N2124" i="69"/>
  <c r="N2125" i="69"/>
  <c r="N2126" i="69"/>
  <c r="N2127" i="69"/>
  <c r="N2128" i="69"/>
  <c r="N2129" i="69"/>
  <c r="N2130" i="69"/>
  <c r="N2131" i="69"/>
  <c r="N2132" i="69"/>
  <c r="N2133" i="69"/>
  <c r="N2134" i="69"/>
  <c r="N2135" i="69"/>
  <c r="N2136" i="69"/>
  <c r="N2137" i="69"/>
  <c r="N2138" i="69"/>
  <c r="N2139" i="69"/>
  <c r="N2140" i="69"/>
  <c r="N2141" i="69"/>
  <c r="N2142" i="69"/>
  <c r="N2143" i="69"/>
  <c r="N2144" i="69"/>
  <c r="N2145" i="69"/>
  <c r="N2146" i="69"/>
  <c r="N2147" i="69"/>
  <c r="N2148" i="69"/>
  <c r="N2149" i="69"/>
  <c r="N2150" i="69"/>
  <c r="N2151" i="69"/>
  <c r="N2152" i="69"/>
  <c r="N2153" i="69"/>
  <c r="N2154" i="69"/>
  <c r="N2155" i="69"/>
  <c r="N2156" i="69"/>
  <c r="N2157" i="69"/>
  <c r="N2158" i="69"/>
  <c r="N2159" i="69"/>
  <c r="N2160" i="69"/>
  <c r="N2161" i="69"/>
  <c r="N2162" i="69"/>
  <c r="N2163" i="69"/>
  <c r="N2164" i="69"/>
  <c r="N2165" i="69"/>
  <c r="N2166" i="69"/>
  <c r="N2167" i="69"/>
  <c r="N2168" i="69"/>
  <c r="N2169" i="69"/>
  <c r="N2170" i="69"/>
  <c r="N2171" i="69"/>
  <c r="N2172" i="69"/>
  <c r="N2173" i="69"/>
  <c r="N2174" i="69"/>
  <c r="N2175" i="69"/>
  <c r="N2176" i="69"/>
  <c r="N2177" i="69"/>
  <c r="N2178" i="69"/>
  <c r="N2179" i="69"/>
  <c r="N2180" i="69"/>
  <c r="N2181" i="69"/>
  <c r="N2182" i="69"/>
  <c r="N2183" i="69"/>
  <c r="N2184" i="69"/>
  <c r="N2185" i="69"/>
  <c r="N2186" i="69"/>
  <c r="N2187" i="69"/>
  <c r="N2188" i="69"/>
  <c r="N2189" i="69"/>
  <c r="N2190" i="69"/>
  <c r="N2191" i="69"/>
  <c r="N2192" i="69"/>
  <c r="N2193" i="69"/>
  <c r="N2194" i="69"/>
  <c r="N2195" i="69"/>
  <c r="N2196" i="69"/>
  <c r="N2197" i="69"/>
  <c r="N2198" i="69"/>
  <c r="N2199" i="69"/>
  <c r="N2200" i="69"/>
  <c r="N2201" i="69"/>
  <c r="N2202" i="69"/>
  <c r="N2203" i="69"/>
  <c r="N2204" i="69"/>
  <c r="N2205" i="69"/>
  <c r="N2206" i="69"/>
  <c r="N2207" i="69"/>
  <c r="N2208" i="69"/>
  <c r="N2209" i="69"/>
  <c r="N2210" i="69"/>
  <c r="N2211" i="69"/>
  <c r="N2212" i="69"/>
  <c r="N2213" i="69"/>
  <c r="N2214" i="69"/>
  <c r="N2215" i="69"/>
  <c r="N2216" i="69"/>
  <c r="N2217" i="69"/>
  <c r="N2218" i="69"/>
  <c r="N2219" i="69"/>
  <c r="N2220" i="69"/>
  <c r="N2221" i="69"/>
  <c r="N2222" i="69"/>
  <c r="N2223" i="69"/>
  <c r="N2224" i="69"/>
  <c r="N2225" i="69"/>
  <c r="N2226" i="69"/>
  <c r="N2227" i="69"/>
  <c r="N2228" i="69"/>
  <c r="N2229" i="69"/>
  <c r="N2230" i="69"/>
  <c r="N2231" i="69"/>
  <c r="N2232" i="69"/>
  <c r="N2233" i="69"/>
  <c r="N2234" i="69"/>
  <c r="N2235" i="69"/>
  <c r="N2236" i="69"/>
  <c r="N2237" i="69"/>
  <c r="N2238" i="69"/>
  <c r="N2239" i="69"/>
  <c r="N2240" i="69"/>
  <c r="N2241" i="69"/>
  <c r="N2242" i="69"/>
  <c r="N2243" i="69"/>
  <c r="N2244" i="69"/>
  <c r="N2245" i="69"/>
  <c r="N2246" i="69"/>
  <c r="N2247" i="69"/>
  <c r="N2248" i="69"/>
  <c r="N2249" i="69"/>
  <c r="N2250" i="69"/>
  <c r="N2251" i="69"/>
  <c r="N2252" i="69"/>
  <c r="N2253" i="69"/>
  <c r="N2254" i="69"/>
  <c r="N2255" i="69"/>
  <c r="N2256" i="69"/>
  <c r="N2257" i="69"/>
  <c r="N2258" i="69"/>
  <c r="N2259" i="69"/>
  <c r="N2260" i="69"/>
  <c r="N2261" i="69"/>
  <c r="N2262" i="69"/>
  <c r="N2263" i="69"/>
  <c r="N2264" i="69"/>
  <c r="N2265" i="69"/>
  <c r="N2266" i="69"/>
  <c r="N2267" i="69"/>
  <c r="N2268" i="69"/>
  <c r="N2269" i="69"/>
  <c r="N2270" i="69"/>
  <c r="N2271" i="69"/>
  <c r="N2272" i="69"/>
  <c r="N2273" i="69"/>
  <c r="N2274" i="69"/>
  <c r="N2275" i="69"/>
  <c r="N2276" i="69"/>
  <c r="N2277" i="69"/>
  <c r="N2278" i="69"/>
  <c r="N2279" i="69"/>
  <c r="N2280" i="69"/>
  <c r="N2281" i="69"/>
  <c r="N2282" i="69"/>
  <c r="N2283" i="69"/>
  <c r="N2284" i="69"/>
  <c r="N2285" i="69"/>
  <c r="N2286" i="69"/>
  <c r="N2287" i="69"/>
  <c r="N2288" i="69"/>
  <c r="N2289" i="69"/>
  <c r="N2290" i="69"/>
  <c r="N2291" i="69"/>
  <c r="N2292" i="69"/>
  <c r="N2293" i="69"/>
  <c r="N2294" i="69"/>
  <c r="N2295" i="69"/>
  <c r="N2296" i="69"/>
  <c r="N2297" i="69"/>
  <c r="N2298" i="69"/>
  <c r="N2299" i="69"/>
  <c r="N2300" i="69"/>
  <c r="N2301" i="69"/>
  <c r="N2302" i="69"/>
  <c r="N2303" i="69"/>
  <c r="N2304" i="69"/>
  <c r="N2305" i="69"/>
  <c r="N2306" i="69"/>
  <c r="N2307" i="69"/>
  <c r="N2308" i="69"/>
  <c r="N2309" i="69"/>
  <c r="N2310" i="69"/>
  <c r="N2311" i="69"/>
  <c r="N2312" i="69"/>
  <c r="N2313" i="69"/>
  <c r="N2314" i="69"/>
  <c r="N2315" i="69"/>
  <c r="N2316" i="69"/>
  <c r="N2317" i="69"/>
  <c r="N2318" i="69"/>
  <c r="N2319" i="69"/>
  <c r="N2320" i="69"/>
  <c r="N2321" i="69"/>
  <c r="N2322" i="69"/>
  <c r="N2323" i="69"/>
  <c r="N2324" i="69"/>
  <c r="N2325" i="69"/>
  <c r="N2326" i="69"/>
  <c r="N2327" i="69"/>
  <c r="N2328" i="69"/>
  <c r="N2329" i="69"/>
  <c r="N2330" i="69"/>
  <c r="N2331" i="69"/>
  <c r="N2332" i="69"/>
  <c r="N2333" i="69"/>
  <c r="N2334" i="69"/>
  <c r="N2335" i="69"/>
  <c r="N2336" i="69"/>
  <c r="N2337" i="69"/>
  <c r="N2338" i="69"/>
  <c r="N2339" i="69"/>
  <c r="N2340" i="69"/>
  <c r="N2341" i="69"/>
  <c r="N2342" i="69"/>
  <c r="N2343" i="69"/>
  <c r="N2344" i="69"/>
  <c r="N2345" i="69"/>
  <c r="N2346" i="69"/>
  <c r="N2347" i="69"/>
  <c r="N2348" i="69"/>
  <c r="N2349" i="69"/>
  <c r="N2350" i="69"/>
  <c r="N2351" i="69"/>
  <c r="N2352" i="69"/>
  <c r="N2353" i="69"/>
  <c r="N2354" i="69"/>
  <c r="N2355" i="69"/>
  <c r="N2356" i="69"/>
  <c r="N2357" i="69"/>
  <c r="N2358" i="69"/>
  <c r="N2359" i="69"/>
  <c r="N2360" i="69"/>
  <c r="N2361" i="69"/>
  <c r="N2362" i="69"/>
  <c r="N2363" i="69"/>
  <c r="N2364" i="69"/>
  <c r="N2365" i="69"/>
  <c r="N2366" i="69"/>
  <c r="Y2366" i="69" s="1"/>
  <c r="N2367" i="69"/>
  <c r="Y2367" i="69" s="1"/>
  <c r="N2368" i="69"/>
  <c r="Y2368" i="69" s="1"/>
  <c r="N2369" i="69"/>
  <c r="Y2369" i="69" s="1"/>
  <c r="N2370" i="69"/>
  <c r="N2371" i="69"/>
  <c r="T63" i="69" l="1"/>
  <c r="X2370" i="69"/>
  <c r="X2359" i="69"/>
  <c r="X2358" i="69"/>
  <c r="X2339" i="69"/>
  <c r="X2336" i="69"/>
  <c r="X2329" i="69"/>
  <c r="X2310" i="69"/>
  <c r="X2309" i="69"/>
  <c r="X2279" i="69"/>
  <c r="X2254" i="69"/>
  <c r="X2252" i="69"/>
  <c r="X2246" i="69"/>
  <c r="X2230" i="69"/>
  <c r="X2214" i="69"/>
  <c r="X2212" i="69"/>
  <c r="X2200" i="69"/>
  <c r="X2187" i="69"/>
  <c r="X2183" i="69"/>
  <c r="X2146" i="69"/>
  <c r="X2144" i="69"/>
  <c r="X2143" i="69"/>
  <c r="X2100" i="69"/>
  <c r="X2094" i="69"/>
  <c r="X2079" i="69"/>
  <c r="X2064" i="69"/>
  <c r="X2049" i="69"/>
  <c r="X2011" i="69"/>
  <c r="X2009" i="69"/>
  <c r="X2008" i="69"/>
  <c r="X1976" i="69"/>
  <c r="X1975" i="69"/>
  <c r="X1973" i="69"/>
  <c r="X1972" i="69"/>
  <c r="X1906" i="69"/>
  <c r="X1905" i="69"/>
  <c r="X1832" i="69"/>
  <c r="X1831" i="69"/>
  <c r="X1819" i="69"/>
  <c r="X1804" i="69"/>
  <c r="X1803" i="69"/>
  <c r="X1797" i="69"/>
  <c r="X1774" i="69"/>
  <c r="X1772" i="69"/>
  <c r="X1771" i="69"/>
  <c r="X1745" i="69"/>
  <c r="X1743" i="69"/>
  <c r="X1730" i="69"/>
  <c r="X1729" i="69"/>
  <c r="X1721" i="69"/>
  <c r="X1696" i="69"/>
  <c r="X1677" i="69"/>
  <c r="X1676" i="69"/>
  <c r="X1666" i="69"/>
  <c r="X1632" i="69"/>
  <c r="X1631" i="69"/>
  <c r="X1624" i="69"/>
  <c r="X1590" i="69"/>
  <c r="X1589" i="69"/>
  <c r="X1577" i="69"/>
  <c r="X1572" i="69"/>
  <c r="X1561" i="69"/>
  <c r="X1550" i="69"/>
  <c r="X1535" i="69"/>
  <c r="X1505" i="69"/>
  <c r="X1500" i="69"/>
  <c r="X1487" i="69"/>
  <c r="X1484" i="69"/>
  <c r="X1460" i="69"/>
  <c r="X1456" i="69"/>
  <c r="X1411" i="69"/>
  <c r="X1386" i="69"/>
  <c r="X1384" i="69"/>
  <c r="X1383" i="69"/>
  <c r="X1382" i="69"/>
  <c r="X1381" i="69"/>
  <c r="X1380" i="69"/>
  <c r="X1379" i="69"/>
  <c r="X1378" i="69"/>
  <c r="X1377" i="69"/>
  <c r="X1376" i="69"/>
  <c r="X1375" i="69"/>
  <c r="X1374" i="69"/>
  <c r="X1373" i="69"/>
  <c r="X1372" i="69"/>
  <c r="X1371" i="69"/>
  <c r="X1370" i="69"/>
  <c r="X1369" i="69"/>
  <c r="X1368" i="69"/>
  <c r="X1367" i="69"/>
  <c r="X1366" i="69"/>
  <c r="X1365" i="69"/>
  <c r="X1364" i="69"/>
  <c r="X1363" i="69"/>
  <c r="X1362" i="69"/>
  <c r="X1361" i="69"/>
  <c r="X1360" i="69"/>
  <c r="X1359" i="69"/>
  <c r="X1358" i="69"/>
  <c r="X1357" i="69"/>
  <c r="X1356" i="69"/>
  <c r="X1355" i="69"/>
  <c r="X1354" i="69"/>
  <c r="X1353" i="69"/>
  <c r="X1352" i="69"/>
  <c r="X1351" i="69"/>
  <c r="X1350" i="69"/>
  <c r="X1349" i="69"/>
  <c r="X1348" i="69"/>
  <c r="X1347" i="69"/>
  <c r="X1346" i="69"/>
  <c r="X1345" i="69"/>
  <c r="X1344" i="69"/>
  <c r="X1343" i="69"/>
  <c r="X1342" i="69"/>
  <c r="X1341" i="69"/>
  <c r="X1340" i="69"/>
  <c r="X1339" i="69"/>
  <c r="X1338" i="69"/>
  <c r="X1337" i="69"/>
  <c r="X1336" i="69"/>
  <c r="X1335" i="69"/>
  <c r="X1334" i="69"/>
  <c r="X1333" i="69"/>
  <c r="X1332" i="69"/>
  <c r="X1331" i="69"/>
  <c r="X1317" i="69"/>
  <c r="X1306" i="69"/>
  <c r="X1305" i="69"/>
  <c r="X1304" i="69"/>
  <c r="X1302" i="69"/>
  <c r="X1301" i="69"/>
  <c r="X1300" i="69"/>
  <c r="X1299" i="69"/>
  <c r="X1298" i="69"/>
  <c r="X1297" i="69"/>
  <c r="X1296" i="69"/>
  <c r="X1295" i="69"/>
  <c r="X1294" i="69"/>
  <c r="X1293" i="69"/>
  <c r="X1291" i="69"/>
  <c r="X1290" i="69"/>
  <c r="X1289" i="69"/>
  <c r="X1288" i="69"/>
  <c r="X1287" i="69"/>
  <c r="X1286" i="69"/>
  <c r="X1285" i="69"/>
  <c r="X1284" i="69"/>
  <c r="X1283" i="69"/>
  <c r="X1282" i="69"/>
  <c r="X1281" i="69"/>
  <c r="X1280" i="69"/>
  <c r="X1261" i="69"/>
  <c r="X1249" i="69"/>
  <c r="X1248" i="69"/>
  <c r="X1247" i="69"/>
  <c r="X1246" i="69"/>
  <c r="X1245" i="69"/>
  <c r="X1244" i="69"/>
  <c r="X1243" i="69"/>
  <c r="X1207" i="69"/>
  <c r="X1206" i="69"/>
  <c r="X1205" i="69"/>
  <c r="X1204" i="69"/>
  <c r="X1203" i="69"/>
  <c r="X1177" i="69"/>
  <c r="X1176" i="69"/>
  <c r="X1175" i="69"/>
  <c r="X1174" i="69"/>
  <c r="X1173" i="69"/>
  <c r="X1172" i="69"/>
  <c r="X1164" i="69"/>
  <c r="X1163" i="69"/>
  <c r="X1162" i="69"/>
  <c r="X1161" i="69"/>
  <c r="X1160" i="69"/>
  <c r="X1159" i="69"/>
  <c r="X1158" i="69"/>
  <c r="X1157" i="69"/>
  <c r="X1156" i="69"/>
  <c r="X1155" i="69"/>
  <c r="X1154" i="69"/>
  <c r="X1153" i="69"/>
  <c r="X1152" i="69"/>
  <c r="X1151" i="69"/>
  <c r="X1150" i="69"/>
  <c r="X1149" i="69"/>
  <c r="X1148" i="69"/>
  <c r="X1147" i="69"/>
  <c r="X1146" i="69"/>
  <c r="X1145" i="69"/>
  <c r="X1144" i="69"/>
  <c r="X1143" i="69"/>
  <c r="X1142" i="69"/>
  <c r="X1141" i="69"/>
  <c r="X1125" i="69"/>
  <c r="X1124" i="69"/>
  <c r="X1107" i="69"/>
  <c r="X1070" i="69"/>
  <c r="X1069" i="69"/>
  <c r="X1068" i="69"/>
  <c r="X1067" i="69"/>
  <c r="X1066" i="69"/>
  <c r="X1064" i="69"/>
  <c r="X1063" i="69"/>
  <c r="X1062" i="69"/>
  <c r="X1061" i="69"/>
  <c r="X1060" i="69"/>
  <c r="X1059" i="69"/>
  <c r="X1058" i="69"/>
  <c r="X1057" i="69"/>
  <c r="X1056" i="69"/>
  <c r="X1055" i="69"/>
  <c r="X1012" i="69"/>
  <c r="X1011" i="69"/>
  <c r="X1010" i="69"/>
  <c r="X1009" i="69"/>
  <c r="X1008" i="69"/>
  <c r="X1007" i="69"/>
  <c r="X1006" i="69"/>
  <c r="X1005" i="69"/>
  <c r="X1004" i="69"/>
  <c r="X1003" i="69"/>
  <c r="X989" i="69"/>
  <c r="X966" i="69"/>
  <c r="X965" i="69"/>
  <c r="X945" i="69"/>
  <c r="X944" i="69"/>
  <c r="X940" i="69"/>
  <c r="X893" i="69"/>
  <c r="X867" i="69"/>
  <c r="X861" i="69"/>
  <c r="X855" i="69"/>
  <c r="X847" i="69"/>
  <c r="X840" i="69"/>
  <c r="X831" i="69"/>
  <c r="X830" i="69"/>
  <c r="X826" i="69"/>
  <c r="X824" i="69"/>
  <c r="X814" i="69"/>
  <c r="X810" i="69"/>
  <c r="X809" i="69"/>
  <c r="X803" i="69"/>
  <c r="X797" i="69"/>
  <c r="X791" i="69"/>
  <c r="X786" i="69"/>
  <c r="X779" i="69"/>
  <c r="X778" i="69"/>
  <c r="X775" i="69"/>
  <c r="X773" i="69"/>
  <c r="X760" i="69"/>
  <c r="X759" i="69"/>
  <c r="X752" i="69"/>
  <c r="X751" i="69"/>
  <c r="X747" i="69"/>
  <c r="X745" i="69"/>
  <c r="X743" i="69"/>
  <c r="X741" i="69"/>
  <c r="X739" i="69"/>
  <c r="X737" i="69"/>
  <c r="X735" i="69"/>
  <c r="X734" i="69"/>
  <c r="X733" i="69"/>
  <c r="X727" i="69"/>
  <c r="X726" i="69"/>
  <c r="X712" i="69"/>
  <c r="X703" i="69"/>
  <c r="X702" i="69"/>
  <c r="X696" i="69"/>
  <c r="X689" i="69"/>
  <c r="X680" i="69"/>
  <c r="X673" i="69"/>
  <c r="X656" i="69"/>
  <c r="X648" i="69"/>
  <c r="X642" i="69"/>
  <c r="X627" i="69"/>
  <c r="X619" i="69"/>
  <c r="X613" i="69"/>
  <c r="X601" i="69"/>
  <c r="X594" i="69"/>
  <c r="X588" i="69"/>
  <c r="X577" i="69"/>
  <c r="X568" i="69"/>
  <c r="X559" i="69"/>
  <c r="X547" i="69"/>
  <c r="X538" i="69"/>
  <c r="X530" i="69"/>
  <c r="X516" i="69"/>
  <c r="X507" i="69"/>
  <c r="X499" i="69"/>
  <c r="X488" i="69"/>
  <c r="X478" i="69"/>
  <c r="X471" i="69"/>
  <c r="X448" i="69"/>
  <c r="X447" i="69"/>
  <c r="X446" i="69"/>
  <c r="X442" i="69"/>
  <c r="X431" i="69"/>
  <c r="X422" i="69"/>
  <c r="X420" i="69"/>
  <c r="X418" i="69"/>
  <c r="X416" i="69"/>
  <c r="X406" i="69"/>
  <c r="X396" i="69"/>
  <c r="X386" i="69"/>
  <c r="X385" i="69"/>
  <c r="X364" i="69"/>
  <c r="X334" i="69"/>
  <c r="X333" i="69"/>
  <c r="X331" i="69"/>
  <c r="X329" i="69"/>
  <c r="X324" i="69"/>
  <c r="X318" i="69"/>
  <c r="X312" i="69"/>
  <c r="X306" i="69"/>
  <c r="X300" i="69"/>
  <c r="X294" i="69"/>
  <c r="X285" i="69"/>
  <c r="X284" i="69"/>
  <c r="X283" i="69"/>
  <c r="X281" i="69"/>
  <c r="X273" i="69"/>
  <c r="X267" i="69"/>
  <c r="X258" i="69"/>
  <c r="X257" i="69"/>
  <c r="X240" i="69"/>
  <c r="X232" i="69"/>
  <c r="X217" i="69"/>
  <c r="X211" i="69"/>
  <c r="X210" i="69"/>
  <c r="X200" i="69"/>
  <c r="X190" i="69"/>
  <c r="X189" i="69"/>
  <c r="X188" i="69"/>
  <c r="X172" i="69"/>
  <c r="X171" i="69"/>
  <c r="X154" i="69"/>
  <c r="X153" i="69"/>
  <c r="X152" i="69"/>
  <c r="X150" i="69"/>
  <c r="X149" i="69"/>
  <c r="X145" i="69"/>
  <c r="X144" i="69"/>
  <c r="X142" i="69"/>
  <c r="X141" i="69"/>
  <c r="X135" i="69"/>
  <c r="X133" i="69"/>
  <c r="X130" i="69"/>
  <c r="X128" i="69"/>
  <c r="X126" i="69"/>
  <c r="X124" i="69"/>
  <c r="X122" i="69"/>
  <c r="X120" i="69"/>
  <c r="X118" i="69"/>
  <c r="X116" i="69"/>
  <c r="X114" i="69"/>
  <c r="X112" i="69"/>
  <c r="X110" i="69"/>
  <c r="X108" i="69"/>
  <c r="X107" i="69"/>
  <c r="X105" i="69"/>
  <c r="X103" i="69"/>
  <c r="X101" i="69"/>
  <c r="X99" i="69"/>
  <c r="X97" i="69"/>
  <c r="X95" i="69"/>
  <c r="X93" i="69"/>
  <c r="X91" i="69"/>
  <c r="X89" i="69"/>
  <c r="X87" i="69"/>
  <c r="X85" i="69"/>
  <c r="X83" i="69"/>
  <c r="X81" i="69"/>
  <c r="X79" i="69"/>
  <c r="X77" i="69"/>
  <c r="X75" i="69"/>
  <c r="X73" i="69"/>
  <c r="X71" i="69"/>
  <c r="X70" i="69"/>
  <c r="X69" i="69"/>
  <c r="X67" i="69"/>
  <c r="X65" i="69"/>
  <c r="X63" i="69"/>
  <c r="X62" i="69"/>
  <c r="X60" i="69"/>
  <c r="X55" i="69"/>
  <c r="X54" i="69"/>
  <c r="X53" i="69"/>
  <c r="X52" i="69"/>
  <c r="X51" i="69"/>
  <c r="X50" i="69"/>
  <c r="X49" i="69"/>
  <c r="X48" i="69"/>
  <c r="X47" i="69"/>
  <c r="X46" i="69"/>
  <c r="X45" i="69"/>
  <c r="X44" i="69"/>
  <c r="X43" i="69"/>
  <c r="X42" i="69"/>
  <c r="X41" i="69"/>
  <c r="X40" i="69"/>
  <c r="X39" i="69"/>
  <c r="X38" i="69"/>
  <c r="X37" i="69"/>
  <c r="X36" i="69"/>
  <c r="X35" i="69"/>
  <c r="X34" i="69"/>
  <c r="X33" i="69"/>
  <c r="X32" i="69"/>
  <c r="X31" i="69"/>
  <c r="X30" i="69"/>
  <c r="X29" i="69"/>
  <c r="X28" i="69"/>
  <c r="X27" i="69"/>
  <c r="X26" i="69"/>
  <c r="X25" i="69"/>
  <c r="X24" i="69"/>
  <c r="X23" i="69"/>
  <c r="X22" i="69"/>
  <c r="X21" i="69"/>
  <c r="X19" i="69"/>
  <c r="W2370" i="69"/>
  <c r="W2369" i="69"/>
  <c r="W2368" i="69"/>
  <c r="W2367" i="69"/>
  <c r="W2366" i="69"/>
  <c r="W2359" i="69"/>
  <c r="W2358" i="69"/>
  <c r="W2339" i="69"/>
  <c r="W2336" i="69"/>
  <c r="W2329" i="69"/>
  <c r="W2310" i="69"/>
  <c r="W2309" i="69"/>
  <c r="W2279" i="69"/>
  <c r="W2254" i="69"/>
  <c r="W2252" i="69"/>
  <c r="W2246" i="69"/>
  <c r="W2230" i="69"/>
  <c r="W2216" i="69"/>
  <c r="W2214" i="69"/>
  <c r="W2212" i="69"/>
  <c r="W2200" i="69"/>
  <c r="W2187" i="69"/>
  <c r="W2183" i="69"/>
  <c r="W2146" i="69"/>
  <c r="W2144" i="69"/>
  <c r="W2143" i="69"/>
  <c r="W2100" i="69"/>
  <c r="W2094" i="69"/>
  <c r="W2079" i="69"/>
  <c r="W2064" i="69"/>
  <c r="W2049" i="69"/>
  <c r="W2011" i="69"/>
  <c r="W2009" i="69"/>
  <c r="W2008" i="69"/>
  <c r="W1976" i="69"/>
  <c r="W1975" i="69"/>
  <c r="W1973" i="69"/>
  <c r="W1972" i="69"/>
  <c r="W1906" i="69"/>
  <c r="W1905" i="69"/>
  <c r="W1832" i="69"/>
  <c r="W1831" i="69"/>
  <c r="W1819" i="69"/>
  <c r="W1804" i="69"/>
  <c r="W1803" i="69"/>
  <c r="W1797" i="69"/>
  <c r="W1774" i="69"/>
  <c r="W1772" i="69"/>
  <c r="W1771" i="69"/>
  <c r="W1745" i="69"/>
  <c r="W1743" i="69"/>
  <c r="W1730" i="69"/>
  <c r="W1729" i="69"/>
  <c r="W1721" i="69"/>
  <c r="W1696" i="69"/>
  <c r="W1677" i="69"/>
  <c r="W1676" i="69"/>
  <c r="W1666" i="69"/>
  <c r="W1632" i="69"/>
  <c r="W1631" i="69"/>
  <c r="W1624" i="69"/>
  <c r="W1590" i="69"/>
  <c r="W1589" i="69"/>
  <c r="W1577" i="69"/>
  <c r="W1572" i="69"/>
  <c r="W1561" i="69"/>
  <c r="W1550" i="69"/>
  <c r="W1535" i="69"/>
  <c r="W1505" i="69"/>
  <c r="W1500" i="69"/>
  <c r="W1487" i="69"/>
  <c r="W1484" i="69"/>
  <c r="W1460" i="69"/>
  <c r="W1456" i="69"/>
  <c r="W1411" i="69"/>
  <c r="W1386" i="69"/>
  <c r="W1384" i="69"/>
  <c r="W1383" i="69"/>
  <c r="W1382" i="69"/>
  <c r="W1381" i="69"/>
  <c r="W1380" i="69"/>
  <c r="W1379" i="69"/>
  <c r="W1378" i="69"/>
  <c r="W1377" i="69"/>
  <c r="W1376" i="69"/>
  <c r="W1375" i="69"/>
  <c r="W1374" i="69"/>
  <c r="W1373" i="69"/>
  <c r="W1372" i="69"/>
  <c r="W1371" i="69"/>
  <c r="W1370" i="69"/>
  <c r="W1369" i="69"/>
  <c r="W1368" i="69"/>
  <c r="W1367" i="69"/>
  <c r="W1366" i="69"/>
  <c r="W1365" i="69"/>
  <c r="W1364" i="69"/>
  <c r="W1363" i="69"/>
  <c r="W1362" i="69"/>
  <c r="W1361" i="69"/>
  <c r="W1360" i="69"/>
  <c r="W1359" i="69"/>
  <c r="W1358" i="69"/>
  <c r="W1357" i="69"/>
  <c r="W1356" i="69"/>
  <c r="W1355" i="69"/>
  <c r="W1354" i="69"/>
  <c r="W1353" i="69"/>
  <c r="W1352" i="69"/>
  <c r="W1351" i="69"/>
  <c r="W1350" i="69"/>
  <c r="W1349" i="69"/>
  <c r="W1348" i="69"/>
  <c r="W1347" i="69"/>
  <c r="W1346" i="69"/>
  <c r="W1345" i="69"/>
  <c r="W1344" i="69"/>
  <c r="W1343" i="69"/>
  <c r="W1342" i="69"/>
  <c r="W1341" i="69"/>
  <c r="W1340" i="69"/>
  <c r="W1339" i="69"/>
  <c r="W1338" i="69"/>
  <c r="W1337" i="69"/>
  <c r="W1336" i="69"/>
  <c r="W1335" i="69"/>
  <c r="W1334" i="69"/>
  <c r="W1333" i="69"/>
  <c r="W1332" i="69"/>
  <c r="W1331" i="69"/>
  <c r="W1317" i="69"/>
  <c r="W1306" i="69"/>
  <c r="W1305" i="69"/>
  <c r="W1304" i="69"/>
  <c r="W1302" i="69"/>
  <c r="W1301" i="69"/>
  <c r="W1300" i="69"/>
  <c r="W1299" i="69"/>
  <c r="W1298" i="69"/>
  <c r="W1297" i="69"/>
  <c r="W1296" i="69"/>
  <c r="W1295" i="69"/>
  <c r="W1294" i="69"/>
  <c r="W1293" i="69"/>
  <c r="W1291" i="69"/>
  <c r="W1290" i="69"/>
  <c r="W1289" i="69"/>
  <c r="W1288" i="69"/>
  <c r="W1287" i="69"/>
  <c r="W1286" i="69"/>
  <c r="W1285" i="69"/>
  <c r="W1284" i="69"/>
  <c r="W1283" i="69"/>
  <c r="W1282" i="69"/>
  <c r="W1281" i="69"/>
  <c r="W1280" i="69"/>
  <c r="W1261" i="69"/>
  <c r="W1249" i="69"/>
  <c r="W1248" i="69"/>
  <c r="W1247" i="69"/>
  <c r="W1246" i="69"/>
  <c r="W1245" i="69"/>
  <c r="W1244" i="69"/>
  <c r="W1243" i="69"/>
  <c r="W1207" i="69"/>
  <c r="W1206" i="69"/>
  <c r="W1205" i="69"/>
  <c r="W1204" i="69"/>
  <c r="W1203" i="69"/>
  <c r="W1177" i="69"/>
  <c r="W1176" i="69"/>
  <c r="W1175" i="69"/>
  <c r="W1174" i="69"/>
  <c r="W1173" i="69"/>
  <c r="W1172" i="69"/>
  <c r="W1164" i="69"/>
  <c r="W1163" i="69"/>
  <c r="W1162" i="69"/>
  <c r="W1161" i="69"/>
  <c r="W1160" i="69"/>
  <c r="W1159" i="69"/>
  <c r="W1158" i="69"/>
  <c r="W1157" i="69"/>
  <c r="W1156" i="69"/>
  <c r="W1155" i="69"/>
  <c r="W1154" i="69"/>
  <c r="W1153" i="69"/>
  <c r="W1152" i="69"/>
  <c r="W1151" i="69"/>
  <c r="W1150" i="69"/>
  <c r="W1149" i="69"/>
  <c r="W1148" i="69"/>
  <c r="W1147" i="69"/>
  <c r="W1146" i="69"/>
  <c r="W1145" i="69"/>
  <c r="W1144" i="69"/>
  <c r="W1143" i="69"/>
  <c r="W1142" i="69"/>
  <c r="W1141" i="69"/>
  <c r="W1125" i="69"/>
  <c r="W1124" i="69"/>
  <c r="W1107" i="69"/>
  <c r="W1070" i="69"/>
  <c r="W1069" i="69"/>
  <c r="W1068" i="69"/>
  <c r="W1067" i="69"/>
  <c r="W1066" i="69"/>
  <c r="W1064" i="69"/>
  <c r="W1063" i="69"/>
  <c r="W1062" i="69"/>
  <c r="W1061" i="69"/>
  <c r="W1060" i="69"/>
  <c r="W1059" i="69"/>
  <c r="W1058" i="69"/>
  <c r="W1057" i="69"/>
  <c r="W1056" i="69"/>
  <c r="W1055" i="69"/>
  <c r="W1012" i="69"/>
  <c r="W1011" i="69"/>
  <c r="W1010" i="69"/>
  <c r="W1009" i="69"/>
  <c r="W1008" i="69"/>
  <c r="W1007" i="69"/>
  <c r="W1006" i="69"/>
  <c r="W1005" i="69"/>
  <c r="W1004" i="69"/>
  <c r="W1003" i="69"/>
  <c r="W989" i="69"/>
  <c r="W966" i="69"/>
  <c r="W965" i="69"/>
  <c r="W945" i="69"/>
  <c r="W944" i="69"/>
  <c r="W940" i="69"/>
  <c r="W893" i="69"/>
  <c r="W867" i="69"/>
  <c r="W861" i="69"/>
  <c r="W855" i="69"/>
  <c r="W847" i="69"/>
  <c r="W840" i="69"/>
  <c r="W831" i="69"/>
  <c r="W830" i="69"/>
  <c r="W826" i="69"/>
  <c r="W824" i="69"/>
  <c r="W814" i="69"/>
  <c r="W810" i="69"/>
  <c r="W809" i="69"/>
  <c r="W803" i="69"/>
  <c r="W797" i="69"/>
  <c r="W791" i="69"/>
  <c r="W786" i="69"/>
  <c r="W779" i="69"/>
  <c r="W778" i="69"/>
  <c r="W775" i="69"/>
  <c r="W773" i="69"/>
  <c r="W760" i="69"/>
  <c r="W759" i="69"/>
  <c r="W752" i="69"/>
  <c r="W751" i="69"/>
  <c r="W747" i="69"/>
  <c r="W745" i="69"/>
  <c r="W743" i="69"/>
  <c r="W741" i="69"/>
  <c r="W739" i="69"/>
  <c r="W737" i="69"/>
  <c r="W735" i="69"/>
  <c r="W734" i="69"/>
  <c r="W733" i="69"/>
  <c r="W727" i="69"/>
  <c r="W726" i="69"/>
  <c r="W712" i="69"/>
  <c r="W703" i="69"/>
  <c r="W702" i="69"/>
  <c r="W696" i="69"/>
  <c r="W689" i="69"/>
  <c r="W680" i="69"/>
  <c r="W673" i="69"/>
  <c r="W656" i="69"/>
  <c r="W648" i="69"/>
  <c r="W642" i="69"/>
  <c r="W627" i="69"/>
  <c r="W619" i="69"/>
  <c r="W613" i="69"/>
  <c r="W601" i="69"/>
  <c r="W594" i="69"/>
  <c r="W588" i="69"/>
  <c r="W577" i="69"/>
  <c r="W568" i="69"/>
  <c r="W559" i="69"/>
  <c r="W547" i="69"/>
  <c r="W538" i="69"/>
  <c r="W530" i="69"/>
  <c r="W516" i="69"/>
  <c r="W507" i="69"/>
  <c r="W499" i="69"/>
  <c r="W488" i="69"/>
  <c r="W478" i="69"/>
  <c r="W471" i="69"/>
  <c r="W448" i="69"/>
  <c r="W447" i="69"/>
  <c r="W446" i="69"/>
  <c r="W442" i="69"/>
  <c r="W431" i="69"/>
  <c r="W422" i="69"/>
  <c r="W420" i="69"/>
  <c r="W418" i="69"/>
  <c r="W416" i="69"/>
  <c r="W406" i="69"/>
  <c r="W396" i="69"/>
  <c r="W386" i="69"/>
  <c r="W385" i="69"/>
  <c r="W364" i="69"/>
  <c r="W334" i="69"/>
  <c r="W333" i="69"/>
  <c r="W331" i="69"/>
  <c r="W329" i="69"/>
  <c r="W324" i="69"/>
  <c r="W318" i="69"/>
  <c r="W312" i="69"/>
  <c r="W306" i="69"/>
  <c r="W300" i="69"/>
  <c r="W294" i="69"/>
  <c r="W285" i="69"/>
  <c r="W284" i="69"/>
  <c r="W283" i="69"/>
  <c r="W281" i="69"/>
  <c r="W273" i="69"/>
  <c r="W267" i="69"/>
  <c r="W258" i="69"/>
  <c r="W257" i="69"/>
  <c r="W240" i="69"/>
  <c r="W232" i="69"/>
  <c r="W217" i="69"/>
  <c r="W211" i="69"/>
  <c r="W210" i="69"/>
  <c r="W200" i="69"/>
  <c r="W190" i="69"/>
  <c r="W189" i="69"/>
  <c r="W188" i="69"/>
  <c r="W172" i="69"/>
  <c r="W171" i="69"/>
  <c r="W154" i="69"/>
  <c r="W153" i="69"/>
  <c r="W152" i="69"/>
  <c r="W150" i="69"/>
  <c r="W149" i="69"/>
  <c r="W145" i="69"/>
  <c r="W144" i="69"/>
  <c r="W142" i="69"/>
  <c r="W141" i="69"/>
  <c r="W135" i="69"/>
  <c r="W133" i="69"/>
  <c r="W130" i="69"/>
  <c r="W128" i="69"/>
  <c r="W126" i="69"/>
  <c r="W124" i="69"/>
  <c r="W122" i="69"/>
  <c r="W120" i="69"/>
  <c r="W118" i="69"/>
  <c r="W116" i="69"/>
  <c r="W114" i="69"/>
  <c r="W112" i="69"/>
  <c r="W110" i="69"/>
  <c r="W108" i="69"/>
  <c r="W107" i="69"/>
  <c r="W105" i="69"/>
  <c r="W103" i="69"/>
  <c r="W101" i="69"/>
  <c r="W99" i="69"/>
  <c r="W97" i="69"/>
  <c r="W95" i="69"/>
  <c r="W93" i="69"/>
  <c r="W91" i="69"/>
  <c r="W89" i="69"/>
  <c r="W87" i="69"/>
  <c r="W85" i="69"/>
  <c r="W83" i="69"/>
  <c r="W81" i="69"/>
  <c r="W79" i="69"/>
  <c r="W77" i="69"/>
  <c r="W75" i="69"/>
  <c r="W73" i="69"/>
  <c r="W71" i="69"/>
  <c r="W70" i="69"/>
  <c r="W69" i="69"/>
  <c r="W67" i="69"/>
  <c r="W65" i="69"/>
  <c r="W63" i="69"/>
  <c r="W62" i="69"/>
  <c r="W60" i="69"/>
  <c r="W55" i="69"/>
  <c r="W54" i="69"/>
  <c r="W53" i="69"/>
  <c r="W52" i="69"/>
  <c r="W51" i="69"/>
  <c r="W50" i="69"/>
  <c r="W49" i="69"/>
  <c r="W48" i="69"/>
  <c r="W47" i="69"/>
  <c r="W46" i="69"/>
  <c r="W45" i="69"/>
  <c r="W44" i="69"/>
  <c r="W43" i="69"/>
  <c r="W42" i="69"/>
  <c r="W41" i="69"/>
  <c r="W40" i="69"/>
  <c r="W39" i="69"/>
  <c r="W38" i="69"/>
  <c r="W37" i="69"/>
  <c r="W36" i="69"/>
  <c r="W35" i="69"/>
  <c r="W34" i="69"/>
  <c r="W33" i="69"/>
  <c r="W32" i="69"/>
  <c r="W31" i="69"/>
  <c r="W30" i="69"/>
  <c r="W29" i="69"/>
  <c r="W28" i="69"/>
  <c r="W27" i="69"/>
  <c r="W26" i="69"/>
  <c r="W25" i="69"/>
  <c r="W24" i="69"/>
  <c r="W23" i="69"/>
  <c r="W22" i="69"/>
  <c r="Y22" i="69" s="1"/>
  <c r="W21" i="69"/>
  <c r="W19" i="69"/>
  <c r="O57" i="69"/>
  <c r="O66" i="69"/>
  <c r="O134" i="69"/>
  <c r="O145" i="69"/>
  <c r="O155" i="69"/>
  <c r="O157" i="69"/>
  <c r="O173" i="69"/>
  <c r="O191" i="69"/>
  <c r="Y19" i="69" l="1"/>
  <c r="Y2371" i="69"/>
  <c r="Y2184" i="69"/>
  <c r="Y1979" i="69"/>
  <c r="Y1977" i="69"/>
  <c r="Y1807" i="69"/>
  <c r="X1807" i="69"/>
  <c r="W1807" i="69"/>
  <c r="Y1805" i="69"/>
  <c r="X1805" i="69"/>
  <c r="W1805" i="69"/>
  <c r="Y1501" i="69"/>
  <c r="X1501" i="69"/>
  <c r="W1501" i="69"/>
  <c r="Y1490" i="69"/>
  <c r="X1490" i="69"/>
  <c r="W1490" i="69"/>
  <c r="Y1488" i="69"/>
  <c r="X1488" i="69"/>
  <c r="W1488" i="69"/>
  <c r="Y1350" i="69"/>
  <c r="Y1349" i="69" s="1"/>
  <c r="Y1333" i="69"/>
  <c r="Y1332" i="69" s="1"/>
  <c r="Y1210" i="69"/>
  <c r="Y1167" i="69"/>
  <c r="Y1081" i="69"/>
  <c r="Y1079" i="69"/>
  <c r="X1079" i="69"/>
  <c r="W1079" i="69"/>
  <c r="Y1077" i="69"/>
  <c r="X1077" i="69"/>
  <c r="W1077" i="69"/>
  <c r="Y1075" i="69"/>
  <c r="X1075" i="69"/>
  <c r="W1075" i="69"/>
  <c r="Y1073" i="69"/>
  <c r="Y1071" i="69"/>
  <c r="X1071" i="69"/>
  <c r="W1071" i="69"/>
  <c r="Y1015" i="69"/>
  <c r="Y286" i="69"/>
  <c r="X286" i="69"/>
  <c r="W286" i="69"/>
  <c r="R56" i="34" l="1"/>
  <c r="R57" i="34"/>
  <c r="R58" i="34"/>
  <c r="R59" i="34"/>
  <c r="R60" i="34"/>
  <c r="R61" i="34"/>
  <c r="R62" i="34"/>
  <c r="R63" i="34"/>
  <c r="R64" i="34"/>
  <c r="R65" i="34"/>
  <c r="R66" i="34"/>
  <c r="R67" i="34"/>
  <c r="R68" i="34"/>
  <c r="R69" i="34"/>
  <c r="R70" i="34"/>
  <c r="R71" i="34"/>
  <c r="R72" i="34"/>
  <c r="R73" i="34"/>
  <c r="R74" i="34"/>
  <c r="R75" i="34"/>
  <c r="R76" i="34"/>
  <c r="R77" i="34"/>
  <c r="R78" i="34"/>
  <c r="R79" i="34"/>
  <c r="R80" i="34"/>
  <c r="R81" i="34"/>
  <c r="R82" i="34"/>
  <c r="R83" i="34"/>
  <c r="R84" i="34"/>
  <c r="R85" i="34"/>
  <c r="R86" i="34"/>
  <c r="R87" i="34"/>
  <c r="R88" i="34"/>
  <c r="R89" i="34"/>
  <c r="R90" i="34"/>
  <c r="R91" i="34"/>
  <c r="R92" i="34"/>
  <c r="R93" i="34"/>
  <c r="R94" i="34"/>
  <c r="R95" i="34"/>
  <c r="R96" i="34"/>
  <c r="R97" i="34"/>
  <c r="R98" i="34"/>
  <c r="R99" i="34"/>
  <c r="R100" i="34"/>
  <c r="R101" i="34"/>
  <c r="R102" i="34"/>
  <c r="R103" i="34"/>
  <c r="R104" i="34"/>
  <c r="R105" i="34"/>
  <c r="R106" i="34"/>
  <c r="R107" i="34"/>
  <c r="R108" i="34"/>
  <c r="R109" i="34"/>
  <c r="R110" i="34"/>
  <c r="R111" i="34"/>
  <c r="R112" i="34"/>
  <c r="R113" i="34"/>
  <c r="R114" i="34"/>
  <c r="R115" i="34"/>
  <c r="R116" i="34"/>
  <c r="R117" i="34"/>
  <c r="R118" i="34"/>
  <c r="R119" i="34"/>
  <c r="R120" i="34"/>
  <c r="R121" i="34"/>
  <c r="R122" i="34"/>
  <c r="R123" i="34"/>
  <c r="R124" i="34"/>
  <c r="R125" i="34"/>
  <c r="R126" i="34"/>
  <c r="R127" i="34"/>
  <c r="R128" i="34"/>
  <c r="R129" i="34"/>
  <c r="R130" i="34"/>
  <c r="R131" i="34"/>
  <c r="R132" i="34"/>
  <c r="R133" i="34"/>
  <c r="R134" i="34"/>
  <c r="R135" i="34"/>
  <c r="R136" i="34"/>
  <c r="R137" i="34"/>
  <c r="R138" i="34"/>
  <c r="R139" i="34"/>
  <c r="R140" i="34"/>
  <c r="R141" i="34"/>
  <c r="R142" i="34"/>
  <c r="R143" i="34"/>
  <c r="R144" i="34"/>
  <c r="R145" i="34"/>
  <c r="R146" i="34"/>
  <c r="R147" i="34"/>
  <c r="R148" i="34"/>
  <c r="R149" i="34"/>
  <c r="R150" i="34"/>
  <c r="R151" i="34"/>
  <c r="R152" i="34"/>
  <c r="R153" i="34"/>
  <c r="R154" i="34"/>
  <c r="R155" i="34"/>
  <c r="R156" i="34"/>
  <c r="R157" i="34"/>
  <c r="R158" i="34"/>
  <c r="R159" i="34"/>
  <c r="R160" i="34"/>
  <c r="R161" i="34"/>
  <c r="R162" i="34"/>
  <c r="R163" i="34"/>
  <c r="R164" i="34"/>
  <c r="R165" i="34"/>
  <c r="R166" i="34"/>
  <c r="R167" i="34"/>
  <c r="R168" i="34"/>
  <c r="R169" i="34"/>
  <c r="R170" i="34"/>
  <c r="R171" i="34"/>
  <c r="R172" i="34"/>
  <c r="R173" i="34"/>
  <c r="R174" i="34"/>
  <c r="R175" i="34"/>
  <c r="R176" i="34"/>
  <c r="R177" i="34"/>
  <c r="R178" i="34"/>
  <c r="R179" i="34"/>
  <c r="R180" i="34"/>
  <c r="R181" i="34"/>
  <c r="R182" i="34"/>
  <c r="R183" i="34"/>
  <c r="R184" i="34"/>
  <c r="R185" i="34"/>
  <c r="R186" i="34"/>
  <c r="R187" i="34"/>
  <c r="R188" i="34"/>
  <c r="R189" i="34"/>
  <c r="R190" i="34"/>
  <c r="R191" i="34"/>
  <c r="R192" i="34"/>
  <c r="R193" i="34"/>
  <c r="R194" i="34"/>
  <c r="R195" i="34"/>
  <c r="R196" i="34"/>
  <c r="R197" i="34"/>
  <c r="R198" i="34"/>
  <c r="R199" i="34"/>
  <c r="R200" i="34"/>
  <c r="R201" i="34"/>
  <c r="R202" i="34"/>
  <c r="R203" i="34"/>
  <c r="R204" i="34"/>
  <c r="R205" i="34"/>
  <c r="R206" i="34"/>
  <c r="R207" i="34"/>
  <c r="R208" i="34"/>
  <c r="R209" i="34"/>
  <c r="R210" i="34"/>
  <c r="R211" i="34"/>
  <c r="R212" i="34"/>
  <c r="R213" i="34"/>
  <c r="R214" i="34"/>
  <c r="R215" i="34"/>
  <c r="R216" i="34"/>
  <c r="R217" i="34"/>
  <c r="R218" i="34"/>
  <c r="R219" i="34"/>
  <c r="R220" i="34"/>
  <c r="R221" i="34"/>
  <c r="R222" i="34"/>
  <c r="R223" i="34"/>
  <c r="R224" i="34"/>
  <c r="R225" i="34"/>
  <c r="R226" i="34"/>
  <c r="R227" i="34"/>
  <c r="R228" i="34"/>
  <c r="R229" i="34"/>
  <c r="R230" i="34"/>
  <c r="R231" i="34"/>
  <c r="R232" i="34"/>
  <c r="R233" i="34"/>
  <c r="R234" i="34"/>
  <c r="R235" i="34"/>
  <c r="R236" i="34"/>
  <c r="R237" i="34"/>
  <c r="R238" i="34"/>
  <c r="R239" i="34"/>
  <c r="R240" i="34"/>
  <c r="R241" i="34"/>
  <c r="R242" i="34"/>
  <c r="R243" i="34"/>
  <c r="R244" i="34"/>
  <c r="R245" i="34"/>
  <c r="R246" i="34"/>
  <c r="R247" i="34"/>
  <c r="R248" i="34"/>
  <c r="R249" i="34"/>
  <c r="R250" i="34"/>
  <c r="R251" i="34"/>
  <c r="R252" i="34"/>
  <c r="R253" i="34"/>
  <c r="R254" i="34"/>
  <c r="R255" i="34"/>
  <c r="R256" i="34"/>
  <c r="R257" i="34"/>
  <c r="R258" i="34"/>
  <c r="R259" i="34"/>
  <c r="R260" i="34"/>
  <c r="R261" i="34"/>
  <c r="R262" i="34"/>
  <c r="R263" i="34"/>
  <c r="R264" i="34"/>
  <c r="R265" i="34"/>
  <c r="R266" i="34"/>
  <c r="R267" i="34"/>
  <c r="R268" i="34"/>
  <c r="R269" i="34"/>
  <c r="R270" i="34"/>
  <c r="R271" i="34"/>
  <c r="R272" i="34"/>
  <c r="R273" i="34"/>
  <c r="R274" i="34"/>
  <c r="R275" i="34"/>
  <c r="R276" i="34"/>
  <c r="R277" i="34"/>
  <c r="R278" i="34"/>
  <c r="R279" i="34"/>
  <c r="R280" i="34"/>
  <c r="R281" i="34"/>
  <c r="R282" i="34"/>
  <c r="R283" i="34"/>
  <c r="R284" i="34"/>
  <c r="R285" i="34"/>
  <c r="R286" i="34"/>
  <c r="R287" i="34"/>
  <c r="R288" i="34"/>
  <c r="R289" i="34"/>
  <c r="R290" i="34"/>
  <c r="R291" i="34"/>
  <c r="R292" i="34"/>
  <c r="R293" i="34"/>
  <c r="R294" i="34"/>
  <c r="R295" i="34"/>
  <c r="R296" i="34"/>
  <c r="R297" i="34"/>
  <c r="R298" i="34"/>
  <c r="R299" i="34"/>
  <c r="R300" i="34"/>
  <c r="R301" i="34"/>
  <c r="R302" i="34"/>
  <c r="R303" i="34"/>
  <c r="R304" i="34"/>
  <c r="R305" i="34"/>
  <c r="R306" i="34"/>
  <c r="R307" i="34"/>
  <c r="R308" i="34"/>
  <c r="R309" i="34"/>
  <c r="R310" i="34"/>
  <c r="R311" i="34"/>
  <c r="R312" i="34"/>
  <c r="R313" i="34"/>
  <c r="R314" i="34"/>
  <c r="R315" i="34"/>
  <c r="R316" i="34"/>
  <c r="R317" i="34"/>
  <c r="R318" i="34"/>
  <c r="R319" i="34"/>
  <c r="R320" i="34"/>
  <c r="R321" i="34"/>
  <c r="R322" i="34"/>
  <c r="R323" i="34"/>
  <c r="R324" i="34"/>
  <c r="R325" i="34"/>
  <c r="R326" i="34"/>
  <c r="R327" i="34"/>
  <c r="R328" i="34"/>
  <c r="R329" i="34"/>
  <c r="R330" i="34"/>
  <c r="R331" i="34"/>
  <c r="R332" i="34"/>
  <c r="R333" i="34"/>
  <c r="R334" i="34"/>
  <c r="R335" i="34"/>
  <c r="R336" i="34"/>
  <c r="R337" i="34"/>
  <c r="R338" i="34"/>
  <c r="R339" i="34"/>
  <c r="R340" i="34"/>
  <c r="R341" i="34"/>
  <c r="R342" i="34"/>
  <c r="R343" i="34"/>
  <c r="R344" i="34"/>
  <c r="R345" i="34"/>
  <c r="R346" i="34"/>
  <c r="R347" i="34"/>
  <c r="R348" i="34"/>
  <c r="R349" i="34"/>
  <c r="R350" i="34"/>
  <c r="R351" i="34"/>
  <c r="R352" i="34"/>
  <c r="R353" i="34"/>
  <c r="R354" i="34"/>
  <c r="R355" i="34"/>
  <c r="R356" i="34"/>
  <c r="R357" i="34"/>
  <c r="R358" i="34"/>
  <c r="R359" i="34"/>
  <c r="R360" i="34"/>
  <c r="R361" i="34"/>
  <c r="R362" i="34"/>
  <c r="R363" i="34"/>
  <c r="R364" i="34"/>
  <c r="R365" i="34"/>
  <c r="R366" i="34"/>
  <c r="R367" i="34"/>
  <c r="R368" i="34"/>
  <c r="R369" i="34"/>
  <c r="R370" i="34"/>
  <c r="R371" i="34"/>
  <c r="R372" i="34"/>
  <c r="R373" i="34"/>
  <c r="R374" i="34"/>
  <c r="R375" i="34"/>
  <c r="R376" i="34"/>
  <c r="R377" i="34"/>
  <c r="R378" i="34"/>
  <c r="R379" i="34"/>
  <c r="R380" i="34"/>
  <c r="R381" i="34"/>
  <c r="R382" i="34"/>
  <c r="R383" i="34"/>
  <c r="R384" i="34"/>
  <c r="R385" i="34"/>
  <c r="R386" i="34"/>
  <c r="R387" i="34"/>
  <c r="R388" i="34"/>
  <c r="R389" i="34"/>
  <c r="R390" i="34"/>
  <c r="R391" i="34"/>
  <c r="R392" i="34"/>
  <c r="R393" i="34"/>
  <c r="R394" i="34"/>
  <c r="R395" i="34"/>
  <c r="R396" i="34"/>
  <c r="R397" i="34"/>
  <c r="R398" i="34"/>
  <c r="R399" i="34"/>
  <c r="R400" i="34"/>
  <c r="R401" i="34"/>
  <c r="R402" i="34"/>
  <c r="R403" i="34"/>
  <c r="R404" i="34"/>
  <c r="R405" i="34"/>
  <c r="R406" i="34"/>
  <c r="R407" i="34"/>
  <c r="R408" i="34"/>
  <c r="R409" i="34"/>
  <c r="R410" i="34"/>
  <c r="R411" i="34"/>
  <c r="R412" i="34"/>
  <c r="R413" i="34"/>
  <c r="R414" i="34"/>
  <c r="R415" i="34"/>
  <c r="R416" i="34"/>
  <c r="R417" i="34"/>
  <c r="R418" i="34"/>
  <c r="R419" i="34"/>
  <c r="R420" i="34"/>
  <c r="R421" i="34"/>
  <c r="R422" i="34"/>
  <c r="R423" i="34"/>
  <c r="R424" i="34"/>
  <c r="R425" i="34"/>
  <c r="R426" i="34"/>
  <c r="R427" i="34"/>
  <c r="R428" i="34"/>
  <c r="R429" i="34"/>
  <c r="R430" i="34"/>
  <c r="R431" i="34"/>
  <c r="R432" i="34"/>
  <c r="R433" i="34"/>
  <c r="R434" i="34"/>
  <c r="R435" i="34"/>
  <c r="R436" i="34"/>
  <c r="R437" i="34"/>
  <c r="R438" i="34"/>
  <c r="R439" i="34"/>
  <c r="R440" i="34"/>
  <c r="R441" i="34"/>
  <c r="R442" i="34"/>
  <c r="R443" i="34"/>
  <c r="R444" i="34"/>
  <c r="R445" i="34"/>
  <c r="R446" i="34"/>
  <c r="R447" i="34"/>
  <c r="R448" i="34"/>
  <c r="R449" i="34"/>
  <c r="R450" i="34"/>
  <c r="R451" i="34"/>
  <c r="R452" i="34"/>
  <c r="R453" i="34"/>
  <c r="R454" i="34"/>
  <c r="R455" i="34"/>
  <c r="R456" i="34"/>
  <c r="R457" i="34"/>
  <c r="R458" i="34"/>
  <c r="R459" i="34"/>
  <c r="R460" i="34"/>
  <c r="R461" i="34"/>
  <c r="R462" i="34"/>
  <c r="R463" i="34"/>
  <c r="R464" i="34"/>
  <c r="R465" i="34"/>
  <c r="R466" i="34"/>
  <c r="R467" i="34"/>
  <c r="R468" i="34"/>
  <c r="R469" i="34"/>
  <c r="R470" i="34"/>
  <c r="R471" i="34"/>
  <c r="R472" i="34"/>
  <c r="R473" i="34"/>
  <c r="R474" i="34"/>
  <c r="R475" i="34"/>
  <c r="R476" i="34"/>
  <c r="R477" i="34"/>
  <c r="R478" i="34"/>
  <c r="R479" i="34"/>
  <c r="R480" i="34"/>
  <c r="R481" i="34"/>
  <c r="R482" i="34"/>
  <c r="R483" i="34"/>
  <c r="R484" i="34"/>
  <c r="R485" i="34"/>
  <c r="R486" i="34"/>
  <c r="R487" i="34"/>
  <c r="R488" i="34"/>
  <c r="R489" i="34"/>
  <c r="R490" i="34"/>
  <c r="R491" i="34"/>
  <c r="R492" i="34"/>
  <c r="R493" i="34"/>
  <c r="R494" i="34"/>
  <c r="R495" i="34"/>
  <c r="R496" i="34"/>
  <c r="R497" i="34"/>
  <c r="R498" i="34"/>
  <c r="R499" i="34"/>
  <c r="R500" i="34"/>
  <c r="R501" i="34"/>
  <c r="R502" i="34"/>
  <c r="R503" i="34"/>
  <c r="R504" i="34"/>
  <c r="R505" i="34"/>
  <c r="R506" i="34"/>
  <c r="R507" i="34"/>
  <c r="R508" i="34"/>
  <c r="R509" i="34"/>
  <c r="R510" i="34"/>
  <c r="R511" i="34"/>
  <c r="R512" i="34"/>
  <c r="R513" i="34"/>
  <c r="R514" i="34"/>
  <c r="R515" i="34"/>
  <c r="R516" i="34"/>
  <c r="R517" i="34"/>
  <c r="R518" i="34"/>
  <c r="R519" i="34"/>
  <c r="R520" i="34"/>
  <c r="R521" i="34"/>
  <c r="R522" i="34"/>
  <c r="R523" i="34"/>
  <c r="R524" i="34"/>
  <c r="R525" i="34"/>
  <c r="R526" i="34"/>
  <c r="R527" i="34"/>
  <c r="R528" i="34"/>
  <c r="R529" i="34"/>
  <c r="R530" i="34"/>
  <c r="R531" i="34"/>
  <c r="R532" i="34"/>
  <c r="R533" i="34"/>
  <c r="R534" i="34"/>
  <c r="R535" i="34"/>
  <c r="R536" i="34"/>
  <c r="R537" i="34"/>
  <c r="R538" i="34"/>
  <c r="R539" i="34"/>
  <c r="R540" i="34"/>
  <c r="R541" i="34"/>
  <c r="R542" i="34"/>
  <c r="R543" i="34"/>
  <c r="R544" i="34"/>
  <c r="R545" i="34"/>
  <c r="R546" i="34"/>
  <c r="R547" i="34"/>
  <c r="R548" i="34"/>
  <c r="R549" i="34"/>
  <c r="R550" i="34"/>
  <c r="R551" i="34"/>
  <c r="R552" i="34"/>
  <c r="R553" i="34"/>
  <c r="R554" i="34"/>
  <c r="R555" i="34"/>
  <c r="R556" i="34"/>
  <c r="R557" i="34"/>
  <c r="R558" i="34"/>
  <c r="R559" i="34"/>
  <c r="R560" i="34"/>
  <c r="R561" i="34"/>
  <c r="R562" i="34"/>
  <c r="R563" i="34"/>
  <c r="R564" i="34"/>
  <c r="R565" i="34"/>
  <c r="R566" i="34"/>
  <c r="R567" i="34"/>
  <c r="R568" i="34"/>
  <c r="R569" i="34"/>
  <c r="R570" i="34"/>
  <c r="R571" i="34"/>
  <c r="R572" i="34"/>
  <c r="R573" i="34"/>
  <c r="R574" i="34"/>
  <c r="R575" i="34"/>
  <c r="R576" i="34"/>
  <c r="R577" i="34"/>
  <c r="R578" i="34"/>
  <c r="R579" i="34"/>
  <c r="R580" i="34"/>
  <c r="R581" i="34"/>
  <c r="R582" i="34"/>
  <c r="R583" i="34"/>
  <c r="R584" i="34"/>
  <c r="R585" i="34"/>
  <c r="R586" i="34"/>
  <c r="R587" i="34"/>
  <c r="R588" i="34"/>
  <c r="R589" i="34"/>
  <c r="R590" i="34"/>
  <c r="R591" i="34"/>
  <c r="R592" i="34"/>
  <c r="R593" i="34"/>
  <c r="R594" i="34"/>
  <c r="R595" i="34"/>
  <c r="R596" i="34"/>
  <c r="R597" i="34"/>
  <c r="R598" i="34"/>
  <c r="R599" i="34"/>
  <c r="R600" i="34"/>
  <c r="R601" i="34"/>
  <c r="R602" i="34"/>
  <c r="R603" i="34"/>
  <c r="R604" i="34"/>
  <c r="R605" i="34"/>
  <c r="R606" i="34"/>
  <c r="R607" i="34"/>
  <c r="R608" i="34"/>
  <c r="R609" i="34"/>
  <c r="R610" i="34"/>
  <c r="R611" i="34"/>
  <c r="R612" i="34"/>
  <c r="R613" i="34"/>
  <c r="R614" i="34"/>
  <c r="R615" i="34"/>
  <c r="R616" i="34"/>
  <c r="R617" i="34"/>
  <c r="R618" i="34"/>
  <c r="R619" i="34"/>
  <c r="R620" i="34"/>
  <c r="R621" i="34"/>
  <c r="R622" i="34"/>
  <c r="R623" i="34"/>
  <c r="R624" i="34"/>
  <c r="R625" i="34"/>
  <c r="R626" i="34"/>
  <c r="R627" i="34"/>
  <c r="R628" i="34"/>
  <c r="R629" i="34"/>
  <c r="R630" i="34"/>
  <c r="R631" i="34"/>
  <c r="R632" i="34"/>
  <c r="R633" i="34"/>
  <c r="R634" i="34"/>
  <c r="R635" i="34"/>
  <c r="R636" i="34"/>
  <c r="R637" i="34"/>
  <c r="R638" i="34"/>
  <c r="R639" i="34"/>
  <c r="R640" i="34"/>
  <c r="R641" i="34"/>
  <c r="R642" i="34"/>
  <c r="R643" i="34"/>
  <c r="R644" i="34"/>
  <c r="R645" i="34"/>
  <c r="R646" i="34"/>
  <c r="R647" i="34"/>
  <c r="R648" i="34"/>
  <c r="R649" i="34"/>
  <c r="R650" i="34"/>
  <c r="R651" i="34"/>
  <c r="R652" i="34"/>
  <c r="R653" i="34"/>
  <c r="R654" i="34"/>
  <c r="R655" i="34"/>
  <c r="R656" i="34"/>
  <c r="R657" i="34"/>
  <c r="R658" i="34"/>
  <c r="R659" i="34"/>
  <c r="R660" i="34"/>
  <c r="R661" i="34"/>
  <c r="R662" i="34"/>
  <c r="R663" i="34"/>
  <c r="R664" i="34"/>
  <c r="R665" i="34"/>
  <c r="R666" i="34"/>
  <c r="R667" i="34"/>
  <c r="R668" i="34"/>
  <c r="R669" i="34"/>
  <c r="R670" i="34"/>
  <c r="R671" i="34"/>
  <c r="R672" i="34"/>
  <c r="R673" i="34"/>
  <c r="R674" i="34"/>
  <c r="R675" i="34"/>
  <c r="R676" i="34"/>
  <c r="R677" i="34"/>
  <c r="R678" i="34"/>
  <c r="R679" i="34"/>
  <c r="R680" i="34"/>
  <c r="R681" i="34"/>
  <c r="R682" i="34"/>
  <c r="R683" i="34"/>
  <c r="R684" i="34"/>
  <c r="R685" i="34"/>
  <c r="R686" i="34"/>
  <c r="R687" i="34"/>
  <c r="R688" i="34"/>
  <c r="R689" i="34"/>
  <c r="R690" i="34"/>
  <c r="R691" i="34"/>
  <c r="R692" i="34"/>
  <c r="R693" i="34"/>
  <c r="R694" i="34"/>
  <c r="R695" i="34"/>
  <c r="R696" i="34"/>
  <c r="R697" i="34"/>
  <c r="R698" i="34"/>
  <c r="R699" i="34"/>
  <c r="R700" i="34"/>
  <c r="R701" i="34"/>
  <c r="R702" i="34"/>
  <c r="R703" i="34"/>
  <c r="R704" i="34"/>
  <c r="R705" i="34"/>
  <c r="R706" i="34"/>
  <c r="R707" i="34"/>
  <c r="R708" i="34"/>
  <c r="R709" i="34"/>
  <c r="R710" i="34"/>
  <c r="R711" i="34"/>
  <c r="R712" i="34"/>
  <c r="R713" i="34"/>
  <c r="R714" i="34"/>
  <c r="R715" i="34"/>
  <c r="R716" i="34"/>
  <c r="R717" i="34"/>
  <c r="R718" i="34"/>
  <c r="R719" i="34"/>
  <c r="R720" i="34"/>
  <c r="R721" i="34"/>
  <c r="R722" i="34"/>
  <c r="R723" i="34"/>
  <c r="R724" i="34"/>
  <c r="R725" i="34"/>
  <c r="R726" i="34"/>
  <c r="R727" i="34"/>
  <c r="R728" i="34"/>
  <c r="R729" i="34"/>
  <c r="R730" i="34"/>
  <c r="R731" i="34"/>
  <c r="R732" i="34"/>
  <c r="R733" i="34"/>
  <c r="R734" i="34"/>
  <c r="R735" i="34"/>
  <c r="R736" i="34"/>
  <c r="R737" i="34"/>
  <c r="R738" i="34"/>
  <c r="R739" i="34"/>
  <c r="R740" i="34"/>
  <c r="R741" i="34"/>
  <c r="R742" i="34"/>
  <c r="R743" i="34"/>
  <c r="R744" i="34"/>
  <c r="R745" i="34"/>
  <c r="R746" i="34"/>
  <c r="R747" i="34"/>
  <c r="R748" i="34"/>
  <c r="R749" i="34"/>
  <c r="R750" i="34"/>
  <c r="R751" i="34"/>
  <c r="R752" i="34"/>
  <c r="R753" i="34"/>
  <c r="R754" i="34"/>
  <c r="R755" i="34"/>
  <c r="R756" i="34"/>
  <c r="R757" i="34"/>
  <c r="R758" i="34"/>
  <c r="R759" i="34"/>
  <c r="R760" i="34"/>
  <c r="R761" i="34"/>
  <c r="R762" i="34"/>
  <c r="R763" i="34"/>
  <c r="R764" i="34"/>
  <c r="R765" i="34"/>
  <c r="R766" i="34"/>
  <c r="R767" i="34"/>
  <c r="R768" i="34"/>
  <c r="R769" i="34"/>
  <c r="R770" i="34"/>
  <c r="R771" i="34"/>
  <c r="R772" i="34"/>
  <c r="R773" i="34"/>
  <c r="R774" i="34"/>
  <c r="R775" i="34"/>
  <c r="R776" i="34"/>
  <c r="R777" i="34"/>
  <c r="R778" i="34"/>
  <c r="R779" i="34"/>
  <c r="R780" i="34"/>
  <c r="R781" i="34"/>
  <c r="R782" i="34"/>
  <c r="R783" i="34"/>
  <c r="R784" i="34"/>
  <c r="R785" i="34"/>
  <c r="R786" i="34"/>
  <c r="R787" i="34"/>
  <c r="R788" i="34"/>
  <c r="R789" i="34"/>
  <c r="R790" i="34"/>
  <c r="R791" i="34"/>
  <c r="R792" i="34"/>
  <c r="R793" i="34"/>
  <c r="R794" i="34"/>
  <c r="R795" i="34"/>
  <c r="R796" i="34"/>
  <c r="R797" i="34"/>
  <c r="R798" i="34"/>
  <c r="R799" i="34"/>
  <c r="R800" i="34"/>
  <c r="R801" i="34"/>
  <c r="R802" i="34"/>
  <c r="R803" i="34"/>
  <c r="R804" i="34"/>
  <c r="R805" i="34"/>
  <c r="R806" i="34"/>
  <c r="R807" i="34"/>
  <c r="R808" i="34"/>
  <c r="R809" i="34"/>
  <c r="R810" i="34"/>
  <c r="R811" i="34"/>
  <c r="R812" i="34"/>
  <c r="R813" i="34"/>
  <c r="R814" i="34"/>
  <c r="R815" i="34"/>
  <c r="R816" i="34"/>
  <c r="R817" i="34"/>
  <c r="R818" i="34"/>
  <c r="R819" i="34"/>
  <c r="R820" i="34"/>
  <c r="R821" i="34"/>
  <c r="R822" i="34"/>
  <c r="R823" i="34"/>
  <c r="R824" i="34"/>
  <c r="R825" i="34"/>
  <c r="R826" i="34"/>
  <c r="R827" i="34"/>
  <c r="R828" i="34"/>
  <c r="R829" i="34"/>
  <c r="R830" i="34"/>
  <c r="R831" i="34"/>
  <c r="R832" i="34"/>
  <c r="R833" i="34"/>
  <c r="R834" i="34"/>
  <c r="R835" i="34"/>
  <c r="R836" i="34"/>
  <c r="R837" i="34"/>
  <c r="R838" i="34"/>
  <c r="R839" i="34"/>
  <c r="R840" i="34"/>
  <c r="R841" i="34"/>
  <c r="R842" i="34"/>
  <c r="R843" i="34"/>
  <c r="R844" i="34"/>
  <c r="R845" i="34"/>
  <c r="R846" i="34"/>
  <c r="R847" i="34"/>
  <c r="R848" i="34"/>
  <c r="R849" i="34"/>
  <c r="R850" i="34"/>
  <c r="R851" i="34"/>
  <c r="R852" i="34"/>
  <c r="R853" i="34"/>
  <c r="R854" i="34"/>
  <c r="R855" i="34"/>
  <c r="R856" i="34"/>
  <c r="R857" i="34"/>
  <c r="R858" i="34"/>
  <c r="R859" i="34"/>
  <c r="R860" i="34"/>
  <c r="R861" i="34"/>
  <c r="R862" i="34"/>
  <c r="R863" i="34"/>
  <c r="R864" i="34"/>
  <c r="R865" i="34"/>
  <c r="R866" i="34"/>
  <c r="R867" i="34"/>
  <c r="R868" i="34"/>
  <c r="R869" i="34"/>
  <c r="R870" i="34"/>
  <c r="R871" i="34"/>
  <c r="R872" i="34"/>
  <c r="R873" i="34"/>
  <c r="R874" i="34"/>
  <c r="R875" i="34"/>
  <c r="R876" i="34"/>
  <c r="R877" i="34"/>
  <c r="R878" i="34"/>
  <c r="R879" i="34"/>
  <c r="R880" i="34"/>
  <c r="R881" i="34"/>
  <c r="R882" i="34"/>
  <c r="R883" i="34"/>
  <c r="R884" i="34"/>
  <c r="R885" i="34"/>
  <c r="R886" i="34"/>
  <c r="R887" i="34"/>
  <c r="R888" i="34"/>
  <c r="R889" i="34"/>
  <c r="R890" i="34"/>
  <c r="R891" i="34"/>
  <c r="R892" i="34"/>
  <c r="R893" i="34"/>
  <c r="R894" i="34"/>
  <c r="R895" i="34"/>
  <c r="R896" i="34"/>
  <c r="R897" i="34"/>
  <c r="R898" i="34"/>
  <c r="R899" i="34"/>
  <c r="R900" i="34"/>
  <c r="R901" i="34"/>
  <c r="R902" i="34"/>
  <c r="R903" i="34"/>
  <c r="R904" i="34"/>
  <c r="R905" i="34"/>
  <c r="R906" i="34"/>
  <c r="R907" i="34"/>
  <c r="R908" i="34"/>
  <c r="R909" i="34"/>
  <c r="R910" i="34"/>
  <c r="R911" i="34"/>
  <c r="R912" i="34"/>
  <c r="R913" i="34"/>
  <c r="R914" i="34"/>
  <c r="R915" i="34"/>
  <c r="R916" i="34"/>
  <c r="R917" i="34"/>
  <c r="R918" i="34"/>
  <c r="R919" i="34"/>
  <c r="R920" i="34"/>
  <c r="R921" i="34"/>
  <c r="R922" i="34"/>
  <c r="R923" i="34"/>
  <c r="R924" i="34"/>
  <c r="R925" i="34"/>
  <c r="R926" i="34"/>
  <c r="R927" i="34"/>
  <c r="R928" i="34"/>
  <c r="R929" i="34"/>
  <c r="R930" i="34"/>
  <c r="R931" i="34"/>
  <c r="R932" i="34"/>
  <c r="R933" i="34"/>
  <c r="R934" i="34"/>
  <c r="R935" i="34"/>
  <c r="R936" i="34"/>
  <c r="R937" i="34"/>
  <c r="R938" i="34"/>
  <c r="R939" i="34"/>
  <c r="R940" i="34"/>
  <c r="R941" i="34"/>
  <c r="R942" i="34"/>
  <c r="R943" i="34"/>
  <c r="R944" i="34"/>
  <c r="R945" i="34"/>
  <c r="R946" i="34"/>
  <c r="R947" i="34"/>
  <c r="R948" i="34"/>
  <c r="R949" i="34"/>
  <c r="R950" i="34"/>
  <c r="R951" i="34"/>
  <c r="R952" i="34"/>
  <c r="R953" i="34"/>
  <c r="R954" i="34"/>
  <c r="R955" i="34"/>
  <c r="R956" i="34"/>
  <c r="R957" i="34"/>
  <c r="R958" i="34"/>
  <c r="R959" i="34"/>
  <c r="R960" i="34"/>
  <c r="R961" i="34"/>
  <c r="R962" i="34"/>
  <c r="R963" i="34"/>
  <c r="R964" i="34"/>
  <c r="R965" i="34"/>
  <c r="R966" i="34"/>
  <c r="R967" i="34"/>
  <c r="R968" i="34"/>
  <c r="R969" i="34"/>
  <c r="R970" i="34"/>
  <c r="R971" i="34"/>
  <c r="R972" i="34"/>
  <c r="R973" i="34"/>
  <c r="R974" i="34"/>
  <c r="R975" i="34"/>
  <c r="R976" i="34"/>
  <c r="R977" i="34"/>
  <c r="R978" i="34"/>
  <c r="R979" i="34"/>
  <c r="R980" i="34"/>
  <c r="R981" i="34"/>
  <c r="R982" i="34"/>
  <c r="R983" i="34"/>
  <c r="R984" i="34"/>
  <c r="R985" i="34"/>
  <c r="R986" i="34"/>
  <c r="R987" i="34"/>
  <c r="R988" i="34"/>
  <c r="R989" i="34"/>
  <c r="R990" i="34"/>
  <c r="R991" i="34"/>
  <c r="R992" i="34"/>
  <c r="R993" i="34"/>
  <c r="R994" i="34"/>
  <c r="R995" i="34"/>
  <c r="R996" i="34"/>
  <c r="R997" i="34"/>
  <c r="R998" i="34"/>
  <c r="R999" i="34"/>
  <c r="R1000" i="34"/>
  <c r="R1001" i="34"/>
  <c r="R1002" i="34"/>
  <c r="R1003" i="34"/>
  <c r="R1004" i="34"/>
  <c r="R1005" i="34"/>
  <c r="R1006" i="34"/>
  <c r="R1007" i="34"/>
  <c r="R1008" i="34"/>
  <c r="R1009" i="34"/>
  <c r="R1010" i="34"/>
  <c r="R1011" i="34"/>
  <c r="R1012" i="34"/>
  <c r="R1013" i="34"/>
  <c r="R1014" i="34"/>
  <c r="R1015" i="34"/>
  <c r="R1016" i="34"/>
  <c r="R1017" i="34"/>
  <c r="R1018" i="34"/>
  <c r="R1019" i="34"/>
  <c r="R1020" i="34"/>
  <c r="R1021" i="34"/>
  <c r="R1022" i="34"/>
  <c r="R1023" i="34"/>
  <c r="R1024" i="34"/>
  <c r="R1025" i="34"/>
  <c r="R1026" i="34"/>
  <c r="R1027" i="34"/>
  <c r="R1028" i="34"/>
  <c r="R1029" i="34"/>
  <c r="R1030" i="34"/>
  <c r="R1031" i="34"/>
  <c r="R1032" i="34"/>
  <c r="R1033" i="34"/>
  <c r="R1034" i="34"/>
  <c r="R1035" i="34"/>
  <c r="R1036" i="34"/>
  <c r="R1037" i="34"/>
  <c r="R1038" i="34"/>
  <c r="R1039" i="34"/>
  <c r="R1040" i="34"/>
  <c r="R1041" i="34"/>
  <c r="R1042" i="34"/>
  <c r="R1043" i="34"/>
  <c r="R1044" i="34"/>
  <c r="R1045" i="34"/>
  <c r="R1046" i="34"/>
  <c r="R1047" i="34"/>
  <c r="R1048" i="34"/>
  <c r="R1049" i="34"/>
  <c r="R1050" i="34"/>
  <c r="R1051" i="34"/>
  <c r="R1052" i="34"/>
  <c r="R1053" i="34"/>
  <c r="R1054" i="34"/>
  <c r="R1055" i="34"/>
  <c r="R1056" i="34"/>
  <c r="R1057" i="34"/>
  <c r="R1058" i="34"/>
  <c r="R1059" i="34"/>
  <c r="R1060" i="34"/>
  <c r="R1061" i="34"/>
  <c r="R1062" i="34"/>
  <c r="R1063" i="34"/>
  <c r="R1064" i="34"/>
  <c r="R1065" i="34"/>
  <c r="R1066" i="34"/>
  <c r="R1067" i="34"/>
  <c r="R1068" i="34"/>
  <c r="R1069" i="34"/>
  <c r="R1070" i="34"/>
  <c r="R1071" i="34"/>
  <c r="R1072" i="34"/>
  <c r="R1073" i="34"/>
  <c r="R1074" i="34"/>
  <c r="R1075" i="34"/>
  <c r="R1076" i="34"/>
  <c r="R1077" i="34"/>
  <c r="R1078" i="34"/>
  <c r="R1079" i="34"/>
  <c r="R1080" i="34"/>
  <c r="R1081" i="34"/>
  <c r="R1082" i="34"/>
  <c r="R1083" i="34"/>
  <c r="R1084" i="34"/>
  <c r="R1085" i="34"/>
  <c r="R1086" i="34"/>
  <c r="R1087" i="34"/>
  <c r="R1088" i="34"/>
  <c r="R1089" i="34"/>
  <c r="R1090" i="34"/>
  <c r="R1091" i="34"/>
  <c r="R1092" i="34"/>
  <c r="R1093" i="34"/>
  <c r="R1094" i="34"/>
  <c r="R1095" i="34"/>
  <c r="R1096" i="34"/>
  <c r="R1097" i="34"/>
  <c r="R1098" i="34"/>
  <c r="R1099" i="34"/>
  <c r="R1100" i="34"/>
  <c r="R1101" i="34"/>
  <c r="R1102" i="34"/>
  <c r="R1103" i="34"/>
  <c r="R1104" i="34"/>
  <c r="R1105" i="34"/>
  <c r="R1106" i="34"/>
  <c r="R1107" i="34"/>
  <c r="R1108" i="34"/>
  <c r="R1109" i="34"/>
  <c r="R1110" i="34"/>
  <c r="R1111" i="34"/>
  <c r="R1112" i="34"/>
  <c r="R1113" i="34"/>
  <c r="R1114" i="34"/>
  <c r="R1115" i="34"/>
  <c r="R1116" i="34"/>
  <c r="R1117" i="34"/>
  <c r="R1118" i="34"/>
  <c r="R1119" i="34"/>
  <c r="R1120" i="34"/>
  <c r="R1121" i="34"/>
  <c r="R1122" i="34"/>
  <c r="R1123" i="34"/>
  <c r="R1124" i="34"/>
  <c r="R1125" i="34"/>
  <c r="R1126" i="34"/>
  <c r="R1127" i="34"/>
  <c r="R1128" i="34"/>
  <c r="R1129" i="34"/>
  <c r="R1130" i="34"/>
  <c r="R1131" i="34"/>
  <c r="R1132" i="34"/>
  <c r="R1133" i="34"/>
  <c r="R1134" i="34"/>
  <c r="R1135" i="34"/>
  <c r="R1136" i="34"/>
  <c r="R1137" i="34"/>
  <c r="R1138" i="34"/>
  <c r="R1139" i="34"/>
  <c r="R1140" i="34"/>
  <c r="R1141" i="34"/>
  <c r="R1142" i="34"/>
  <c r="R1143" i="34"/>
  <c r="R1144" i="34"/>
  <c r="R1145" i="34"/>
  <c r="R1146" i="34"/>
  <c r="R1147" i="34"/>
  <c r="R1148" i="34"/>
  <c r="R1149" i="34"/>
  <c r="R1150" i="34"/>
  <c r="R1151" i="34"/>
  <c r="R1152" i="34"/>
  <c r="R1153" i="34"/>
  <c r="R1154" i="34"/>
  <c r="R1155" i="34"/>
  <c r="R1156" i="34"/>
  <c r="R1157" i="34"/>
  <c r="R1158" i="34"/>
  <c r="R1159" i="34"/>
  <c r="R1160" i="34"/>
  <c r="R1161" i="34"/>
  <c r="R1162" i="34"/>
  <c r="R1163" i="34"/>
  <c r="R1164" i="34"/>
  <c r="R1165" i="34"/>
  <c r="R1166" i="34"/>
  <c r="R1167" i="34"/>
  <c r="R1168" i="34"/>
  <c r="R1169" i="34"/>
  <c r="R1170" i="34"/>
  <c r="R1171" i="34"/>
  <c r="R1172" i="34"/>
  <c r="R1173" i="34"/>
  <c r="R1174" i="34"/>
  <c r="R1175" i="34"/>
  <c r="R1176" i="34"/>
  <c r="R1177" i="34"/>
  <c r="R1178" i="34"/>
  <c r="R1179" i="34"/>
  <c r="R1180" i="34"/>
  <c r="R1181" i="34"/>
  <c r="R1182" i="34"/>
  <c r="R1183" i="34"/>
  <c r="R1184" i="34"/>
  <c r="R1185" i="34"/>
  <c r="R1186" i="34"/>
  <c r="R1187" i="34"/>
  <c r="R1188" i="34"/>
  <c r="R1189" i="34"/>
  <c r="R1190" i="34"/>
  <c r="R1191" i="34"/>
  <c r="R1192" i="34"/>
  <c r="R1193" i="34"/>
  <c r="R1194" i="34"/>
  <c r="R1195" i="34"/>
  <c r="R1196" i="34"/>
  <c r="R1197" i="34"/>
  <c r="R1198" i="34"/>
  <c r="R1199" i="34"/>
  <c r="R1200" i="34"/>
  <c r="R1201" i="34"/>
  <c r="R1202" i="34"/>
  <c r="R1203" i="34"/>
  <c r="R1204" i="34"/>
  <c r="R1205" i="34"/>
  <c r="R1206" i="34"/>
  <c r="R1207" i="34"/>
  <c r="R1208" i="34"/>
  <c r="R1209" i="34"/>
  <c r="R1210" i="34"/>
  <c r="R1211" i="34"/>
  <c r="R1212" i="34"/>
  <c r="R1213" i="34"/>
  <c r="R1214" i="34"/>
  <c r="R1215" i="34"/>
  <c r="R1216" i="34"/>
  <c r="R1217" i="34"/>
  <c r="R1218" i="34"/>
  <c r="R1219" i="34"/>
  <c r="R1220" i="34"/>
  <c r="R1221" i="34"/>
  <c r="R1222" i="34"/>
  <c r="R1223" i="34"/>
  <c r="R1224" i="34"/>
  <c r="R1225" i="34"/>
  <c r="R1226" i="34"/>
  <c r="R1227" i="34"/>
  <c r="R1228" i="34"/>
  <c r="R1229" i="34"/>
  <c r="R1230" i="34"/>
  <c r="R1231" i="34"/>
  <c r="R1232" i="34"/>
  <c r="R1233" i="34"/>
  <c r="R1234" i="34"/>
  <c r="R1235" i="34"/>
  <c r="R1236" i="34"/>
  <c r="R1237" i="34"/>
  <c r="R1238" i="34"/>
  <c r="R1239" i="34"/>
  <c r="R1240" i="34"/>
  <c r="R1241" i="34"/>
  <c r="R1242" i="34"/>
  <c r="R1243" i="34"/>
  <c r="R1244" i="34"/>
  <c r="R1245" i="34"/>
  <c r="R1246" i="34"/>
  <c r="R1247" i="34"/>
  <c r="R1248" i="34"/>
  <c r="R1249" i="34"/>
  <c r="R1250" i="34"/>
  <c r="R1251" i="34"/>
  <c r="R1252" i="34"/>
  <c r="R1253" i="34"/>
  <c r="R1254" i="34"/>
  <c r="R1255" i="34"/>
  <c r="R1256" i="34"/>
  <c r="R1257" i="34"/>
  <c r="R1258" i="34"/>
  <c r="R1259" i="34"/>
  <c r="R1260" i="34"/>
  <c r="R1261" i="34"/>
  <c r="R1262" i="34"/>
  <c r="R1263" i="34"/>
  <c r="R1264" i="34"/>
  <c r="R1265" i="34"/>
  <c r="R1266" i="34"/>
  <c r="R1267" i="34"/>
  <c r="R1268" i="34"/>
  <c r="R1269" i="34"/>
  <c r="R1270" i="34"/>
  <c r="R1271" i="34"/>
  <c r="R1272" i="34"/>
  <c r="R1273" i="34"/>
  <c r="R1274" i="34"/>
  <c r="R1275" i="34"/>
  <c r="R1276" i="34"/>
  <c r="R1277" i="34"/>
  <c r="R1278" i="34"/>
  <c r="R1279" i="34"/>
  <c r="R1280" i="34"/>
  <c r="R1281" i="34"/>
  <c r="R1282" i="34"/>
  <c r="R1283" i="34"/>
  <c r="R1284" i="34"/>
  <c r="R1285" i="34"/>
  <c r="R1286" i="34"/>
  <c r="R1287" i="34"/>
  <c r="R1288" i="34"/>
  <c r="R1289" i="34"/>
  <c r="R1290" i="34"/>
  <c r="R1291" i="34"/>
  <c r="R1292" i="34"/>
  <c r="R1293" i="34"/>
  <c r="R1294" i="34"/>
  <c r="R1295" i="34"/>
  <c r="R1296" i="34"/>
  <c r="R1297" i="34"/>
  <c r="R1298" i="34"/>
  <c r="R1299" i="34"/>
  <c r="R1300" i="34"/>
  <c r="R1301" i="34"/>
  <c r="R1302" i="34"/>
  <c r="R1303" i="34"/>
  <c r="R1304" i="34"/>
  <c r="R1305" i="34"/>
  <c r="R1306" i="34"/>
  <c r="R1307" i="34"/>
  <c r="R1308" i="34"/>
  <c r="R1309" i="34"/>
  <c r="R1310" i="34"/>
  <c r="R1311" i="34"/>
  <c r="R1312" i="34"/>
  <c r="R1313" i="34"/>
  <c r="R1314" i="34"/>
  <c r="R1315" i="34"/>
  <c r="R1316" i="34"/>
  <c r="R1317" i="34"/>
  <c r="R1318" i="34"/>
  <c r="R1319" i="34"/>
  <c r="R1320" i="34"/>
  <c r="R1321" i="34"/>
  <c r="R1322" i="34"/>
  <c r="R1323" i="34"/>
  <c r="R1324" i="34"/>
  <c r="R1325" i="34"/>
  <c r="R1326" i="34"/>
  <c r="R1327" i="34"/>
  <c r="R1328" i="34"/>
  <c r="R1329" i="34"/>
  <c r="R1330" i="34"/>
  <c r="R1331" i="34"/>
  <c r="R1332" i="34"/>
  <c r="R1333" i="34"/>
  <c r="R1334" i="34"/>
  <c r="R1335" i="34"/>
  <c r="R1336" i="34"/>
  <c r="R1337" i="34"/>
  <c r="R1338" i="34"/>
  <c r="R1339" i="34"/>
  <c r="R1340" i="34"/>
  <c r="R1341" i="34"/>
  <c r="R1342" i="34"/>
  <c r="R1343" i="34"/>
  <c r="R1344" i="34"/>
  <c r="R1345" i="34"/>
  <c r="R1346" i="34"/>
  <c r="R1347" i="34"/>
  <c r="R1348" i="34"/>
  <c r="R1349" i="34"/>
  <c r="R1350" i="34"/>
  <c r="R1351" i="34"/>
  <c r="R1352" i="34"/>
  <c r="R1353" i="34"/>
  <c r="R1354" i="34"/>
  <c r="R1355" i="34"/>
  <c r="R1356" i="34"/>
  <c r="R1357" i="34"/>
  <c r="R1358" i="34"/>
  <c r="R1359" i="34"/>
  <c r="R1360" i="34"/>
  <c r="R1361" i="34"/>
  <c r="R1362" i="34"/>
  <c r="R1363" i="34"/>
  <c r="R1364" i="34"/>
  <c r="R1365" i="34"/>
  <c r="R1366" i="34"/>
  <c r="R1367" i="34"/>
  <c r="R1368" i="34"/>
  <c r="R1369" i="34"/>
  <c r="R1370" i="34"/>
  <c r="R1371" i="34"/>
  <c r="R1372" i="34"/>
  <c r="R1373" i="34"/>
  <c r="R1374" i="34"/>
  <c r="R1375" i="34"/>
  <c r="R1376" i="34"/>
  <c r="R1377" i="34"/>
  <c r="R1378" i="34"/>
  <c r="R1379" i="34"/>
  <c r="R1380" i="34"/>
  <c r="R1381" i="34"/>
  <c r="R1382" i="34"/>
  <c r="R1383" i="34"/>
  <c r="R1384" i="34"/>
  <c r="R1385" i="34"/>
  <c r="R1386" i="34"/>
  <c r="R1387" i="34"/>
  <c r="R1388" i="34"/>
  <c r="R1389" i="34"/>
  <c r="R1390" i="34"/>
  <c r="R1391" i="34"/>
  <c r="R1392" i="34"/>
  <c r="R1393" i="34"/>
  <c r="R1394" i="34"/>
  <c r="R1395" i="34"/>
  <c r="R1396" i="34"/>
  <c r="R1397" i="34"/>
  <c r="R1398" i="34"/>
  <c r="R1399" i="34"/>
  <c r="R1400" i="34"/>
  <c r="R1401" i="34"/>
  <c r="R1402" i="34"/>
  <c r="R1403" i="34"/>
  <c r="R1404" i="34"/>
  <c r="R1405" i="34"/>
  <c r="R1406" i="34"/>
  <c r="R1407" i="34"/>
  <c r="R1408" i="34"/>
  <c r="R1409" i="34"/>
  <c r="R1410" i="34"/>
  <c r="R1411" i="34"/>
  <c r="R1412" i="34"/>
  <c r="R1413" i="34"/>
  <c r="R1414" i="34"/>
  <c r="R1415" i="34"/>
  <c r="R1416" i="34"/>
  <c r="R1417" i="34"/>
  <c r="R1418" i="34"/>
  <c r="R1419" i="34"/>
  <c r="R1420" i="34"/>
  <c r="R1421" i="34"/>
  <c r="R1422" i="34"/>
  <c r="R1423" i="34"/>
  <c r="R1424" i="34"/>
  <c r="R1425" i="34"/>
  <c r="R1426" i="34"/>
  <c r="R1427" i="34"/>
  <c r="R1428" i="34"/>
  <c r="R1429" i="34"/>
  <c r="R1430" i="34"/>
  <c r="R1431" i="34"/>
  <c r="R1432" i="34"/>
  <c r="R1433" i="34"/>
  <c r="R1434" i="34"/>
  <c r="R1435" i="34"/>
  <c r="R1436" i="34"/>
  <c r="R1437" i="34"/>
  <c r="R1438" i="34"/>
  <c r="R1439" i="34"/>
  <c r="R1440" i="34"/>
  <c r="R1441" i="34"/>
  <c r="R1442" i="34"/>
  <c r="R1443" i="34"/>
  <c r="R1444" i="34"/>
  <c r="R1445" i="34"/>
  <c r="R1446" i="34"/>
  <c r="R1447" i="34"/>
  <c r="R1448" i="34"/>
  <c r="R1449" i="34"/>
  <c r="R1450" i="34"/>
  <c r="R1451" i="34"/>
  <c r="R1452" i="34"/>
  <c r="R1453" i="34"/>
  <c r="R1454" i="34"/>
  <c r="R1455" i="34"/>
  <c r="R1456" i="34"/>
  <c r="R1457" i="34"/>
  <c r="R1458" i="34"/>
  <c r="R1459" i="34"/>
  <c r="R1460" i="34"/>
  <c r="R1461" i="34"/>
  <c r="R1462" i="34"/>
  <c r="R1463" i="34"/>
  <c r="R1464" i="34"/>
  <c r="R1465" i="34"/>
  <c r="R1466" i="34"/>
  <c r="R1467" i="34"/>
  <c r="R1468" i="34"/>
  <c r="R1469" i="34"/>
  <c r="R1470" i="34"/>
  <c r="R1471" i="34"/>
  <c r="R1472" i="34"/>
  <c r="R1473" i="34"/>
  <c r="R1474" i="34"/>
  <c r="R1475" i="34"/>
  <c r="R1476" i="34"/>
  <c r="R1477" i="34"/>
  <c r="R1478" i="34"/>
  <c r="R1479" i="34"/>
  <c r="R1480" i="34"/>
  <c r="R1481" i="34"/>
  <c r="R1482" i="34"/>
  <c r="R1483" i="34"/>
  <c r="R1484" i="34"/>
  <c r="R1485" i="34"/>
  <c r="R1486" i="34"/>
  <c r="R1487" i="34"/>
  <c r="R1488" i="34"/>
  <c r="R1489" i="34"/>
  <c r="R1490" i="34"/>
  <c r="R1491" i="34"/>
  <c r="R1492" i="34"/>
  <c r="R1493" i="34"/>
  <c r="R1494" i="34"/>
  <c r="R1495" i="34"/>
  <c r="R1496" i="34"/>
  <c r="R1497" i="34"/>
  <c r="R1498" i="34"/>
  <c r="R1499" i="34"/>
  <c r="R1500" i="34"/>
  <c r="R1501" i="34"/>
  <c r="R1502" i="34"/>
  <c r="R1503" i="34"/>
  <c r="R1504" i="34"/>
  <c r="R1505" i="34"/>
  <c r="R1506" i="34"/>
  <c r="R1507" i="34"/>
  <c r="R1508" i="34"/>
  <c r="R1509" i="34"/>
  <c r="R1510" i="34"/>
  <c r="R1511" i="34"/>
  <c r="R1512" i="34"/>
  <c r="R1513" i="34"/>
  <c r="R1514" i="34"/>
  <c r="R1515" i="34"/>
  <c r="R1516" i="34"/>
  <c r="R1517" i="34"/>
  <c r="R1518" i="34"/>
  <c r="R1519" i="34"/>
  <c r="R1520" i="34"/>
  <c r="R1521" i="34"/>
  <c r="R1522" i="34"/>
  <c r="R1523" i="34"/>
  <c r="R1524" i="34"/>
  <c r="R1525" i="34"/>
  <c r="R1526" i="34"/>
  <c r="R1527" i="34"/>
  <c r="R1528" i="34"/>
  <c r="R1529" i="34"/>
  <c r="R1530" i="34"/>
  <c r="R1531" i="34"/>
  <c r="R1532" i="34"/>
  <c r="R1533" i="34"/>
  <c r="R1534" i="34"/>
  <c r="R1535" i="34"/>
  <c r="R1536" i="34"/>
  <c r="R1537" i="34"/>
  <c r="R1538" i="34"/>
  <c r="R1539" i="34"/>
  <c r="R1540" i="34"/>
  <c r="R1541" i="34"/>
  <c r="R1542" i="34"/>
  <c r="R1543" i="34"/>
  <c r="R1544" i="34"/>
  <c r="R1545" i="34"/>
  <c r="R1546" i="34"/>
  <c r="R1547" i="34"/>
  <c r="R1548" i="34"/>
  <c r="R1549" i="34"/>
  <c r="R1550" i="34"/>
  <c r="R1551" i="34"/>
  <c r="R1552" i="34"/>
  <c r="R1553" i="34"/>
  <c r="R1554" i="34"/>
  <c r="R1555" i="34"/>
  <c r="R1556" i="34"/>
  <c r="R1557" i="34"/>
  <c r="R1558" i="34"/>
  <c r="R1559" i="34"/>
  <c r="R1560" i="34"/>
  <c r="R1561" i="34"/>
  <c r="R1562" i="34"/>
  <c r="R1563" i="34"/>
  <c r="R1564" i="34"/>
  <c r="R1565" i="34"/>
  <c r="R1566" i="34"/>
  <c r="R1567" i="34"/>
  <c r="R1568" i="34"/>
  <c r="R1569" i="34"/>
  <c r="R1570" i="34"/>
  <c r="R1571" i="34"/>
  <c r="R1572" i="34"/>
  <c r="R1573" i="34"/>
  <c r="R1574" i="34"/>
  <c r="R1575" i="34"/>
  <c r="R1576" i="34"/>
  <c r="R1577" i="34"/>
  <c r="R1578" i="34"/>
  <c r="R1579" i="34"/>
  <c r="R1580" i="34"/>
  <c r="R1581" i="34"/>
  <c r="R1582" i="34"/>
  <c r="R1583" i="34"/>
  <c r="R1584" i="34"/>
  <c r="R1585" i="34"/>
  <c r="R1586" i="34"/>
  <c r="R1587" i="34"/>
  <c r="R1588" i="34"/>
  <c r="R1589" i="34"/>
  <c r="R1590" i="34"/>
  <c r="R1591" i="34"/>
  <c r="R1592" i="34"/>
  <c r="R1593" i="34"/>
  <c r="R1594" i="34"/>
  <c r="R1595" i="34"/>
  <c r="R1596" i="34"/>
  <c r="R1597" i="34"/>
  <c r="R1598" i="34"/>
  <c r="R1599" i="34"/>
  <c r="R1600" i="34"/>
  <c r="R1601" i="34"/>
  <c r="R1602" i="34"/>
  <c r="R1603" i="34"/>
  <c r="R1604" i="34"/>
  <c r="R1605" i="34"/>
  <c r="R1606" i="34"/>
  <c r="R1607" i="34"/>
  <c r="R1608" i="34"/>
  <c r="R1609" i="34"/>
  <c r="R1610" i="34"/>
  <c r="R1611" i="34"/>
  <c r="R1612" i="34"/>
  <c r="R1613" i="34"/>
  <c r="R1614" i="34"/>
  <c r="R1615" i="34"/>
  <c r="R1616" i="34"/>
  <c r="R1617" i="34"/>
  <c r="R1618" i="34"/>
  <c r="R1619" i="34"/>
  <c r="R1620" i="34"/>
  <c r="R1621" i="34"/>
  <c r="R1622" i="34"/>
  <c r="R1623" i="34"/>
  <c r="R1624" i="34"/>
  <c r="R1625" i="34"/>
  <c r="R1626" i="34"/>
  <c r="R1627" i="34"/>
  <c r="R1628" i="34"/>
  <c r="R1629" i="34"/>
  <c r="R1630" i="34"/>
  <c r="R1631" i="34"/>
  <c r="R1632" i="34"/>
  <c r="R1633" i="34"/>
  <c r="R1634" i="34"/>
  <c r="R1635" i="34"/>
  <c r="R1636" i="34"/>
  <c r="R1637" i="34"/>
  <c r="R1638" i="34"/>
  <c r="R1639" i="34"/>
  <c r="R1640" i="34"/>
  <c r="R1641" i="34"/>
  <c r="R1642" i="34"/>
  <c r="R1643" i="34"/>
  <c r="R1644" i="34"/>
  <c r="R1645" i="34"/>
  <c r="R1646" i="34"/>
  <c r="R1647" i="34"/>
  <c r="R1648" i="34"/>
  <c r="R1649" i="34"/>
  <c r="R1650" i="34"/>
  <c r="R1651" i="34"/>
  <c r="R1652" i="34"/>
  <c r="R1653" i="34"/>
  <c r="R1654" i="34"/>
  <c r="R1655" i="34"/>
  <c r="R1656" i="34"/>
  <c r="R1657" i="34"/>
  <c r="R1658" i="34"/>
  <c r="R1659" i="34"/>
  <c r="R1660" i="34"/>
  <c r="R1661" i="34"/>
  <c r="R1662" i="34"/>
  <c r="R1663" i="34"/>
  <c r="R1664" i="34"/>
  <c r="R1665" i="34"/>
  <c r="R1666" i="34"/>
  <c r="R1667" i="34"/>
  <c r="R1668" i="34"/>
  <c r="R1669" i="34"/>
  <c r="R1670" i="34"/>
  <c r="R1671" i="34"/>
  <c r="R1672" i="34"/>
  <c r="R1673" i="34"/>
  <c r="R1674" i="34"/>
  <c r="R1675" i="34"/>
  <c r="R1676" i="34"/>
  <c r="R1677" i="34"/>
  <c r="R1678" i="34"/>
  <c r="R1679" i="34"/>
  <c r="R1680" i="34"/>
  <c r="R1681" i="34"/>
  <c r="R1682" i="34"/>
  <c r="R1683" i="34"/>
  <c r="R1684" i="34"/>
  <c r="R1685" i="34"/>
  <c r="R1686" i="34"/>
  <c r="R1687" i="34"/>
  <c r="R1688" i="34"/>
  <c r="R1689" i="34"/>
  <c r="R1690" i="34"/>
  <c r="R1691" i="34"/>
  <c r="R1692" i="34"/>
  <c r="R1693" i="34"/>
  <c r="R1694" i="34"/>
  <c r="R1695" i="34"/>
  <c r="R1696" i="34"/>
  <c r="R1697" i="34"/>
  <c r="R1698" i="34"/>
  <c r="R1699" i="34"/>
  <c r="R1700" i="34"/>
  <c r="R1701" i="34"/>
  <c r="R1702" i="34"/>
  <c r="R1703" i="34"/>
  <c r="R1704" i="34"/>
  <c r="R1705" i="34"/>
  <c r="R1706" i="34"/>
  <c r="R1707" i="34"/>
  <c r="R1708" i="34"/>
  <c r="R1709" i="34"/>
  <c r="R1710" i="34"/>
  <c r="R1711" i="34"/>
  <c r="R1712" i="34"/>
  <c r="R1713" i="34"/>
  <c r="R1714" i="34"/>
  <c r="R1715" i="34"/>
  <c r="R1716" i="34"/>
  <c r="R1717" i="34"/>
  <c r="R1718" i="34"/>
  <c r="R1719" i="34"/>
  <c r="R1720" i="34"/>
  <c r="R1721" i="34"/>
  <c r="R1722" i="34"/>
  <c r="R1723" i="34"/>
  <c r="R1724" i="34"/>
  <c r="R1725" i="34"/>
  <c r="R1726" i="34"/>
  <c r="R1727" i="34"/>
  <c r="R1728" i="34"/>
  <c r="R1729" i="34"/>
  <c r="R1730" i="34"/>
  <c r="R1731" i="34"/>
  <c r="R1732" i="34"/>
  <c r="R1733" i="34"/>
  <c r="R1734" i="34"/>
  <c r="R1735" i="34"/>
  <c r="R1736" i="34"/>
  <c r="R1737" i="34"/>
  <c r="R1738" i="34"/>
  <c r="R1739" i="34"/>
  <c r="R1740" i="34"/>
  <c r="R1741" i="34"/>
  <c r="R1742" i="34"/>
  <c r="R1743" i="34"/>
  <c r="R1744" i="34"/>
  <c r="R1745" i="34"/>
  <c r="R1746" i="34"/>
  <c r="R1747" i="34"/>
  <c r="R1748" i="34"/>
  <c r="R1749" i="34"/>
  <c r="R1750" i="34"/>
  <c r="R1751" i="34"/>
  <c r="R1752" i="34"/>
  <c r="R1753" i="34"/>
  <c r="R1754" i="34"/>
  <c r="R1755" i="34"/>
  <c r="R1756" i="34"/>
  <c r="R1757" i="34"/>
  <c r="R1758" i="34"/>
  <c r="R1759" i="34"/>
  <c r="R1760" i="34"/>
  <c r="R1761" i="34"/>
  <c r="R1762" i="34"/>
  <c r="R1763" i="34"/>
  <c r="R1764" i="34"/>
  <c r="R1765" i="34"/>
  <c r="R1766" i="34"/>
  <c r="R1767" i="34"/>
  <c r="R1768" i="34"/>
  <c r="R1769" i="34"/>
  <c r="R1770" i="34"/>
  <c r="R1771" i="34"/>
  <c r="R1772" i="34"/>
  <c r="R1773" i="34"/>
  <c r="R1774" i="34"/>
  <c r="R1775" i="34"/>
  <c r="R1776" i="34"/>
  <c r="R1777" i="34"/>
  <c r="R1778" i="34"/>
  <c r="R1779" i="34"/>
  <c r="R1780" i="34"/>
  <c r="R1781" i="34"/>
  <c r="R1782" i="34"/>
  <c r="R1783" i="34"/>
  <c r="R1784" i="34"/>
  <c r="R1785" i="34"/>
  <c r="R1786" i="34"/>
  <c r="R1787" i="34"/>
  <c r="R1788" i="34"/>
  <c r="R1789" i="34"/>
  <c r="R1790" i="34"/>
  <c r="R1791" i="34"/>
  <c r="R1792" i="34"/>
  <c r="R1793" i="34"/>
  <c r="R1794" i="34"/>
  <c r="R1795" i="34"/>
  <c r="R1796" i="34"/>
  <c r="R1797" i="34"/>
  <c r="R1798" i="34"/>
  <c r="R1799" i="34"/>
  <c r="R1800" i="34"/>
  <c r="R1801" i="34"/>
  <c r="R1802" i="34"/>
  <c r="R1803" i="34"/>
  <c r="R1804" i="34"/>
  <c r="R1805" i="34"/>
  <c r="R1806" i="34"/>
  <c r="R1807" i="34"/>
  <c r="R1808" i="34"/>
  <c r="R1809" i="34"/>
  <c r="R1810" i="34"/>
  <c r="R1811" i="34"/>
  <c r="R1812" i="34"/>
  <c r="R1813" i="34"/>
  <c r="R1814" i="34"/>
  <c r="R1815" i="34"/>
  <c r="R1816" i="34"/>
  <c r="R1817" i="34"/>
  <c r="R1818" i="34"/>
  <c r="R1819" i="34"/>
  <c r="R1820" i="34"/>
  <c r="R1821" i="34"/>
  <c r="R1822" i="34"/>
  <c r="R1823" i="34"/>
  <c r="R1824" i="34"/>
  <c r="R1825" i="34"/>
  <c r="R1826" i="34"/>
  <c r="R1827" i="34"/>
  <c r="R1828" i="34"/>
  <c r="R1829" i="34"/>
  <c r="R1830" i="34"/>
  <c r="R1831" i="34"/>
  <c r="R1832" i="34"/>
  <c r="R1833" i="34"/>
  <c r="R1834" i="34"/>
  <c r="R1835" i="34"/>
  <c r="R1836" i="34"/>
  <c r="R1837" i="34"/>
  <c r="R1838" i="34"/>
  <c r="R1839" i="34"/>
  <c r="R1840" i="34"/>
  <c r="R1841" i="34"/>
  <c r="R1842" i="34"/>
  <c r="R1843" i="34"/>
  <c r="R1844" i="34"/>
  <c r="R1845" i="34"/>
  <c r="R1846" i="34"/>
  <c r="R1847" i="34"/>
  <c r="R1848" i="34"/>
  <c r="R1849" i="34"/>
  <c r="R1850" i="34"/>
  <c r="R1851" i="34"/>
  <c r="R1852" i="34"/>
  <c r="R1853" i="34"/>
  <c r="R1854" i="34"/>
  <c r="R1855" i="34"/>
  <c r="R1856" i="34"/>
  <c r="R1857" i="34"/>
  <c r="R1858" i="34"/>
  <c r="R1859" i="34"/>
  <c r="R1860" i="34"/>
  <c r="R1861" i="34"/>
  <c r="R1862" i="34"/>
  <c r="R1863" i="34"/>
  <c r="R1864" i="34"/>
  <c r="R1865" i="34"/>
  <c r="R1866" i="34"/>
  <c r="R1867" i="34"/>
  <c r="R1868" i="34"/>
  <c r="R1869" i="34"/>
  <c r="R1870" i="34"/>
  <c r="R1871" i="34"/>
  <c r="R1872" i="34"/>
  <c r="R1873" i="34"/>
  <c r="R1874" i="34"/>
  <c r="R1875" i="34"/>
  <c r="R1876" i="34"/>
  <c r="R1877" i="34"/>
  <c r="R1878" i="34"/>
  <c r="R1879" i="34"/>
  <c r="R1880" i="34"/>
  <c r="R1881" i="34"/>
  <c r="R1882" i="34"/>
  <c r="R1883" i="34"/>
  <c r="R1884" i="34"/>
  <c r="R1885" i="34"/>
  <c r="R1886" i="34"/>
  <c r="R1887" i="34"/>
  <c r="R1888" i="34"/>
  <c r="R1889" i="34"/>
  <c r="R1890" i="34"/>
  <c r="R1891" i="34"/>
  <c r="R1892" i="34"/>
  <c r="R1893" i="34"/>
  <c r="R1894" i="34"/>
  <c r="R1895" i="34"/>
  <c r="R1896" i="34"/>
  <c r="R1897" i="34"/>
  <c r="R1898" i="34"/>
  <c r="R1899" i="34"/>
  <c r="R1900" i="34"/>
  <c r="R1901" i="34"/>
  <c r="R1902" i="34"/>
  <c r="R1903" i="34"/>
  <c r="R1904" i="34"/>
  <c r="R1905" i="34"/>
  <c r="R1906" i="34"/>
  <c r="R1907" i="34"/>
  <c r="R1908" i="34"/>
  <c r="R1909" i="34"/>
  <c r="R1910" i="34"/>
  <c r="R1911" i="34"/>
  <c r="R1912" i="34"/>
  <c r="R1913" i="34"/>
  <c r="R1914" i="34"/>
  <c r="R1915" i="34"/>
  <c r="R1916" i="34"/>
  <c r="R1917" i="34"/>
  <c r="R1918" i="34"/>
  <c r="R1919" i="34"/>
  <c r="R1920" i="34"/>
  <c r="R1921" i="34"/>
  <c r="R1922" i="34"/>
  <c r="R1923" i="34"/>
  <c r="R1924" i="34"/>
  <c r="R1925" i="34"/>
  <c r="R1926" i="34"/>
  <c r="R1927" i="34"/>
  <c r="R1928" i="34"/>
  <c r="R1929" i="34"/>
  <c r="R1930" i="34"/>
  <c r="R1931" i="34"/>
  <c r="R1932" i="34"/>
  <c r="R1933" i="34"/>
  <c r="R1934" i="34"/>
  <c r="R1935" i="34"/>
  <c r="R1936" i="34"/>
  <c r="R1937" i="34"/>
  <c r="R1938" i="34"/>
  <c r="R1939" i="34"/>
  <c r="R1940" i="34"/>
  <c r="R1941" i="34"/>
  <c r="R1942" i="34"/>
  <c r="R1943" i="34"/>
  <c r="R1944" i="34"/>
  <c r="R1945" i="34"/>
  <c r="R1946" i="34"/>
  <c r="R1947" i="34"/>
  <c r="R1948" i="34"/>
  <c r="R1949" i="34"/>
  <c r="R1950" i="34"/>
  <c r="R1951" i="34"/>
  <c r="R1952" i="34"/>
  <c r="R1953" i="34"/>
  <c r="R1954" i="34"/>
  <c r="R1955" i="34"/>
  <c r="R1956" i="34"/>
  <c r="R1957" i="34"/>
  <c r="R1958" i="34"/>
  <c r="R1959" i="34"/>
  <c r="R1960" i="34"/>
  <c r="R1961" i="34"/>
  <c r="R1962" i="34"/>
  <c r="R1963" i="34"/>
  <c r="R1964" i="34"/>
  <c r="R1965" i="34"/>
  <c r="R1966" i="34"/>
  <c r="R1967" i="34"/>
  <c r="R1968" i="34"/>
  <c r="R1969" i="34"/>
  <c r="R1970" i="34"/>
  <c r="R1971" i="34"/>
  <c r="R1972" i="34"/>
  <c r="R1973" i="34"/>
  <c r="R1974" i="34"/>
  <c r="R1975" i="34"/>
  <c r="R1976" i="34"/>
  <c r="R1977" i="34"/>
  <c r="R1978" i="34"/>
  <c r="R1979" i="34"/>
  <c r="R1980" i="34"/>
  <c r="R1981" i="34"/>
  <c r="R1982" i="34"/>
  <c r="R1983" i="34"/>
  <c r="R1984" i="34"/>
  <c r="R1985" i="34"/>
  <c r="R1986" i="34"/>
  <c r="R1987" i="34"/>
  <c r="R1988" i="34"/>
  <c r="R1989" i="34"/>
  <c r="R1990" i="34"/>
  <c r="R1991" i="34"/>
  <c r="R1992" i="34"/>
  <c r="R1993" i="34"/>
  <c r="R1994" i="34"/>
  <c r="R1995" i="34"/>
  <c r="R1996" i="34"/>
  <c r="R1997" i="34"/>
  <c r="R1998" i="34"/>
  <c r="R1999" i="34"/>
  <c r="R2000" i="34"/>
  <c r="R2001" i="34"/>
  <c r="R2002" i="34"/>
  <c r="R2003" i="34"/>
  <c r="R2004" i="34"/>
  <c r="R2005" i="34"/>
  <c r="R2006" i="34"/>
  <c r="R2007" i="34"/>
  <c r="R2008" i="34"/>
  <c r="R2009" i="34"/>
  <c r="R2010" i="34"/>
  <c r="R2011" i="34"/>
  <c r="R2012" i="34"/>
  <c r="R2013" i="34"/>
  <c r="R2014" i="34"/>
  <c r="R2015" i="34"/>
  <c r="R2016" i="34"/>
  <c r="R2017" i="34"/>
  <c r="R2018" i="34"/>
  <c r="R2019" i="34"/>
  <c r="R2020" i="34"/>
  <c r="R2021" i="34"/>
  <c r="R2022" i="34"/>
  <c r="R2023" i="34"/>
  <c r="R2024" i="34"/>
  <c r="R2025" i="34"/>
  <c r="R2026" i="34"/>
  <c r="R2027" i="34"/>
  <c r="R2028" i="34"/>
  <c r="R2029" i="34"/>
  <c r="R2030" i="34"/>
  <c r="R2031" i="34"/>
  <c r="R2032" i="34"/>
  <c r="R2033" i="34"/>
  <c r="R2034" i="34"/>
  <c r="R2035" i="34"/>
  <c r="R2036" i="34"/>
  <c r="R2037" i="34"/>
  <c r="R2038" i="34"/>
  <c r="R2039" i="34"/>
  <c r="R2040" i="34"/>
  <c r="R2041" i="34"/>
  <c r="R2042" i="34"/>
  <c r="R2043" i="34"/>
  <c r="R2044" i="34"/>
  <c r="R2045" i="34"/>
  <c r="R2046" i="34"/>
  <c r="R2047" i="34"/>
  <c r="R2048" i="34"/>
  <c r="R2049" i="34"/>
  <c r="R2050" i="34"/>
  <c r="R2051" i="34"/>
  <c r="R2052" i="34"/>
  <c r="R2053" i="34"/>
  <c r="R2054" i="34"/>
  <c r="R2055" i="34"/>
  <c r="R2056" i="34"/>
  <c r="R2057" i="34"/>
  <c r="R2058" i="34"/>
  <c r="R2059" i="34"/>
  <c r="R2060" i="34"/>
  <c r="R2061" i="34"/>
  <c r="R2062" i="34"/>
  <c r="R2063" i="34"/>
  <c r="R2064" i="34"/>
  <c r="R2065" i="34"/>
  <c r="R2066" i="34"/>
  <c r="R2067" i="34"/>
  <c r="R2068" i="34"/>
  <c r="R2069" i="34"/>
  <c r="R2070" i="34"/>
  <c r="R2071" i="34"/>
  <c r="R2072" i="34"/>
  <c r="R2073" i="34"/>
  <c r="R2074" i="34"/>
  <c r="R2075" i="34"/>
  <c r="R2076" i="34"/>
  <c r="R2077" i="34"/>
  <c r="R2078" i="34"/>
  <c r="R2079" i="34"/>
  <c r="R2080" i="34"/>
  <c r="R2081" i="34"/>
  <c r="R2082" i="34"/>
  <c r="R2083" i="34"/>
  <c r="R2084" i="34"/>
  <c r="R2085" i="34"/>
  <c r="R2086" i="34"/>
  <c r="R2087" i="34"/>
  <c r="R2088" i="34"/>
  <c r="R2089" i="34"/>
  <c r="R2090" i="34"/>
  <c r="R2091" i="34"/>
  <c r="R2092" i="34"/>
  <c r="R2093" i="34"/>
  <c r="R2094" i="34"/>
  <c r="R2095" i="34"/>
  <c r="R2096" i="34"/>
  <c r="R2097" i="34"/>
  <c r="R2098" i="34"/>
  <c r="R2099" i="34"/>
  <c r="R2100" i="34"/>
  <c r="R2101" i="34"/>
  <c r="R2102" i="34"/>
  <c r="R2103" i="34"/>
  <c r="R2104" i="34"/>
  <c r="R2105" i="34"/>
  <c r="R2106" i="34"/>
  <c r="R2107" i="34"/>
  <c r="R2108" i="34"/>
  <c r="R2109" i="34"/>
  <c r="R2110" i="34"/>
  <c r="R2111" i="34"/>
  <c r="R2112" i="34"/>
  <c r="R2113" i="34"/>
  <c r="R2114" i="34"/>
  <c r="R2115" i="34"/>
  <c r="R2116" i="34"/>
  <c r="R2117" i="34"/>
  <c r="R2118" i="34"/>
  <c r="R2119" i="34"/>
  <c r="R2120" i="34"/>
  <c r="R2121" i="34"/>
  <c r="R2122" i="34"/>
  <c r="R2123" i="34"/>
  <c r="R2124" i="34"/>
  <c r="R2125" i="34"/>
  <c r="R2126" i="34"/>
  <c r="R2127" i="34"/>
  <c r="R2128" i="34"/>
  <c r="R2129" i="34"/>
  <c r="R2130" i="34"/>
  <c r="R2131" i="34"/>
  <c r="R2132" i="34"/>
  <c r="R2133" i="34"/>
  <c r="R2134" i="34"/>
  <c r="R2135" i="34"/>
  <c r="R2136" i="34"/>
  <c r="R2137" i="34"/>
  <c r="R2138" i="34"/>
  <c r="R2139" i="34"/>
  <c r="R2140" i="34"/>
  <c r="R2141" i="34"/>
  <c r="R2142" i="34"/>
  <c r="R2143" i="34"/>
  <c r="R2144" i="34"/>
  <c r="R2145" i="34"/>
  <c r="R2146" i="34"/>
  <c r="R2147" i="34"/>
  <c r="R2148" i="34"/>
  <c r="R2149" i="34"/>
  <c r="R2150" i="34"/>
  <c r="R2151" i="34"/>
  <c r="R2152" i="34"/>
  <c r="R2153" i="34"/>
  <c r="R2154" i="34"/>
  <c r="R2155" i="34"/>
  <c r="R2156" i="34"/>
  <c r="R2157" i="34"/>
  <c r="R2158" i="34"/>
  <c r="R2159" i="34"/>
  <c r="R2160" i="34"/>
  <c r="R2161" i="34"/>
  <c r="R2162" i="34"/>
  <c r="R2163" i="34"/>
  <c r="R2164" i="34"/>
  <c r="R2165" i="34"/>
  <c r="R2166" i="34"/>
  <c r="R2167" i="34"/>
  <c r="R2168" i="34"/>
  <c r="R2169" i="34"/>
  <c r="R2170" i="34"/>
  <c r="R2171" i="34"/>
  <c r="R2172" i="34"/>
  <c r="R2173" i="34"/>
  <c r="R2174" i="34"/>
  <c r="R2175" i="34"/>
  <c r="R2176" i="34"/>
  <c r="R2177" i="34"/>
  <c r="R2178" i="34"/>
  <c r="R2179" i="34"/>
  <c r="R2180" i="34"/>
  <c r="R2181" i="34"/>
  <c r="R2182" i="34"/>
  <c r="R2183" i="34"/>
  <c r="R2184" i="34"/>
  <c r="R2185" i="34"/>
  <c r="R2186" i="34"/>
  <c r="R2187" i="34"/>
  <c r="R2188" i="34"/>
  <c r="R2189" i="34"/>
  <c r="R2190" i="34"/>
  <c r="R2191" i="34"/>
  <c r="R2192" i="34"/>
  <c r="R2193" i="34"/>
  <c r="R2194" i="34"/>
  <c r="R2195" i="34"/>
  <c r="R2196" i="34"/>
  <c r="R2197" i="34"/>
  <c r="R2198" i="34"/>
  <c r="R2199" i="34"/>
  <c r="R2200" i="34"/>
  <c r="R2201" i="34"/>
  <c r="R2202" i="34"/>
  <c r="R2203" i="34"/>
  <c r="R2204" i="34"/>
  <c r="R2205" i="34"/>
  <c r="R2206" i="34"/>
  <c r="R2207" i="34"/>
  <c r="R2208" i="34"/>
  <c r="R2209" i="34"/>
  <c r="R2210" i="34"/>
  <c r="R2211" i="34"/>
  <c r="R2212" i="34"/>
  <c r="R2213" i="34"/>
  <c r="R2214" i="34"/>
  <c r="R2215" i="34"/>
  <c r="R2216" i="34"/>
  <c r="R2217" i="34"/>
  <c r="R2218" i="34"/>
  <c r="R2219" i="34"/>
  <c r="R2220" i="34"/>
  <c r="R2221" i="34"/>
  <c r="R2222" i="34"/>
  <c r="R2223" i="34"/>
  <c r="R2224" i="34"/>
  <c r="R2225" i="34"/>
  <c r="R2226" i="34"/>
  <c r="R2227" i="34"/>
  <c r="R2228" i="34"/>
  <c r="R2229" i="34"/>
  <c r="R2230" i="34"/>
  <c r="R2231" i="34"/>
  <c r="R2232" i="34"/>
  <c r="R2233" i="34"/>
  <c r="R2234" i="34"/>
  <c r="R2235" i="34"/>
  <c r="R2236" i="34"/>
  <c r="R2237" i="34"/>
  <c r="R2238" i="34"/>
  <c r="R2239" i="34"/>
  <c r="R2240" i="34"/>
  <c r="R2241" i="34"/>
  <c r="R2242" i="34"/>
  <c r="R2243" i="34"/>
  <c r="R2244" i="34"/>
  <c r="R2245" i="34"/>
  <c r="R2246" i="34"/>
  <c r="R2247" i="34"/>
  <c r="R2248" i="34"/>
  <c r="R2249" i="34"/>
  <c r="R2250" i="34"/>
  <c r="R2251" i="34"/>
  <c r="R2252" i="34"/>
  <c r="R2253" i="34"/>
  <c r="R2254" i="34"/>
  <c r="R2255" i="34"/>
  <c r="R2256" i="34"/>
  <c r="R2257" i="34"/>
  <c r="R2258" i="34"/>
  <c r="R2259" i="34"/>
  <c r="R2260" i="34"/>
  <c r="R2261" i="34"/>
  <c r="R2262" i="34"/>
  <c r="R2263" i="34"/>
  <c r="R2264" i="34"/>
  <c r="R2265" i="34"/>
  <c r="R2266" i="34"/>
  <c r="R2267" i="34"/>
  <c r="R2268" i="34"/>
  <c r="R2269" i="34"/>
  <c r="R2270" i="34"/>
  <c r="R2271" i="34"/>
  <c r="R2272" i="34"/>
  <c r="R2273" i="34"/>
  <c r="R2274" i="34"/>
  <c r="R2275" i="34"/>
  <c r="R2276" i="34"/>
  <c r="R2277" i="34"/>
  <c r="R2278" i="34"/>
  <c r="R2279" i="34"/>
  <c r="R2280" i="34"/>
  <c r="R2281" i="34"/>
  <c r="R2282" i="34"/>
  <c r="R2283" i="34"/>
  <c r="R2284" i="34"/>
  <c r="R2285" i="34"/>
  <c r="R2286" i="34"/>
  <c r="R2287" i="34"/>
  <c r="R2288" i="34"/>
  <c r="R2289" i="34"/>
  <c r="R2290" i="34"/>
  <c r="R2291" i="34"/>
  <c r="R2292" i="34"/>
  <c r="R2293" i="34"/>
  <c r="R2294" i="34"/>
  <c r="R2295" i="34"/>
  <c r="R2296" i="34"/>
  <c r="R2297" i="34"/>
  <c r="R2298" i="34"/>
  <c r="R2299" i="34"/>
  <c r="R2300" i="34"/>
  <c r="R2301" i="34"/>
  <c r="R2302" i="34"/>
  <c r="R2303" i="34"/>
  <c r="R2304" i="34"/>
  <c r="R2305" i="34"/>
  <c r="R2306" i="34"/>
  <c r="R2307" i="34"/>
  <c r="R2308" i="34"/>
  <c r="R2309" i="34"/>
  <c r="R2310" i="34"/>
  <c r="R2311" i="34"/>
  <c r="R2316" i="34"/>
  <c r="R2317" i="34"/>
  <c r="R2318" i="34"/>
  <c r="R2319" i="34"/>
  <c r="R2321" i="34"/>
  <c r="R2322" i="34"/>
  <c r="R2324" i="34"/>
  <c r="R2325" i="34"/>
  <c r="R2326" i="34"/>
  <c r="R2327" i="34"/>
  <c r="R2328" i="34"/>
  <c r="R2331" i="34"/>
  <c r="R2332" i="34"/>
  <c r="R2335" i="34"/>
  <c r="R2336" i="34"/>
  <c r="R2337" i="34"/>
  <c r="R2338" i="34"/>
  <c r="R2339" i="34"/>
  <c r="R2340" i="34"/>
  <c r="R2341" i="34"/>
  <c r="R2342" i="34"/>
  <c r="R2343" i="34"/>
  <c r="R2344" i="34"/>
  <c r="R2345" i="34"/>
  <c r="R2346" i="34"/>
  <c r="R2347" i="34"/>
  <c r="R2348" i="34"/>
  <c r="R2349" i="34"/>
  <c r="R2350" i="34"/>
  <c r="R2351" i="34"/>
  <c r="R2352" i="34"/>
  <c r="R2353" i="34"/>
  <c r="R2354" i="34"/>
  <c r="R2355" i="34"/>
  <c r="R2356" i="34"/>
  <c r="R2357" i="34"/>
  <c r="R2358" i="34"/>
  <c r="R2359" i="34"/>
  <c r="R2360" i="34"/>
  <c r="R2361" i="34"/>
  <c r="R2362" i="34"/>
  <c r="R2363" i="34"/>
  <c r="R2364" i="34"/>
  <c r="R2366" i="34"/>
  <c r="R2367" i="34"/>
  <c r="R2368" i="34"/>
  <c r="M16" i="69" l="1"/>
  <c r="M17" i="69"/>
  <c r="M18" i="69"/>
  <c r="M19" i="69"/>
  <c r="M21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O59" i="69"/>
  <c r="O60" i="69"/>
  <c r="O61" i="69"/>
  <c r="O62" i="69"/>
  <c r="O63" i="69"/>
  <c r="O64" i="69"/>
  <c r="O65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O102" i="69"/>
  <c r="O103" i="69"/>
  <c r="O104" i="69"/>
  <c r="O105" i="69"/>
  <c r="O106" i="69"/>
  <c r="O107" i="69"/>
  <c r="O108" i="69"/>
  <c r="O109" i="69"/>
  <c r="O110" i="69"/>
  <c r="O111" i="69"/>
  <c r="O112" i="69"/>
  <c r="O113" i="69"/>
  <c r="O114" i="69"/>
  <c r="O115" i="69"/>
  <c r="O116" i="69"/>
  <c r="O117" i="69"/>
  <c r="O118" i="69"/>
  <c r="O119" i="69"/>
  <c r="O120" i="69"/>
  <c r="O121" i="69"/>
  <c r="O122" i="69"/>
  <c r="O123" i="69"/>
  <c r="O124" i="69"/>
  <c r="O125" i="69"/>
  <c r="O126" i="69"/>
  <c r="O127" i="69"/>
  <c r="O128" i="69"/>
  <c r="O129" i="69"/>
  <c r="O130" i="69"/>
  <c r="O131" i="69"/>
  <c r="O132" i="69"/>
  <c r="O133" i="69"/>
  <c r="O135" i="69"/>
  <c r="O136" i="69"/>
  <c r="O137" i="69"/>
  <c r="O138" i="69"/>
  <c r="O139" i="69"/>
  <c r="O140" i="69"/>
  <c r="O141" i="69"/>
  <c r="O142" i="69"/>
  <c r="O143" i="69"/>
  <c r="O144" i="69"/>
  <c r="O146" i="69"/>
  <c r="O147" i="69"/>
  <c r="O148" i="69"/>
  <c r="O149" i="69"/>
  <c r="O150" i="69"/>
  <c r="O151" i="69"/>
  <c r="O152" i="69"/>
  <c r="O153" i="69"/>
  <c r="O154" i="69"/>
  <c r="O156" i="69"/>
  <c r="O158" i="69"/>
  <c r="O163" i="69"/>
  <c r="O164" i="69"/>
  <c r="O165" i="69"/>
  <c r="O166" i="69"/>
  <c r="O167" i="69"/>
  <c r="O171" i="69"/>
  <c r="O172" i="69"/>
  <c r="O174" i="69"/>
  <c r="O175" i="69"/>
  <c r="O176" i="69"/>
  <c r="O177" i="69"/>
  <c r="O179" i="69"/>
  <c r="O181" i="69"/>
  <c r="O182" i="69"/>
  <c r="O183" i="69"/>
  <c r="O185" i="69"/>
  <c r="O188" i="69"/>
  <c r="O189" i="69"/>
  <c r="O190" i="69"/>
  <c r="O192" i="69"/>
  <c r="O193" i="69"/>
  <c r="O194" i="69"/>
  <c r="O195" i="69"/>
  <c r="O196" i="69"/>
  <c r="O197" i="69"/>
  <c r="O198" i="69"/>
  <c r="O199" i="69"/>
  <c r="O200" i="69"/>
  <c r="O201" i="69"/>
  <c r="O202" i="69"/>
  <c r="O203" i="69"/>
  <c r="O204" i="69"/>
  <c r="O205" i="69"/>
  <c r="O206" i="69"/>
  <c r="O207" i="69"/>
  <c r="O208" i="69"/>
  <c r="O209" i="69"/>
  <c r="O210" i="69"/>
  <c r="O211" i="69"/>
  <c r="O212" i="69"/>
  <c r="O213" i="69"/>
  <c r="O214" i="69"/>
  <c r="O215" i="69"/>
  <c r="O216" i="69"/>
  <c r="O217" i="69"/>
  <c r="O218" i="69"/>
  <c r="O219" i="69"/>
  <c r="O220" i="69"/>
  <c r="O221" i="69"/>
  <c r="O222" i="69"/>
  <c r="O223" i="69"/>
  <c r="O224" i="69"/>
  <c r="O225" i="69"/>
  <c r="O226" i="69"/>
  <c r="O227" i="69"/>
  <c r="O228" i="69"/>
  <c r="O229" i="69"/>
  <c r="O230" i="69"/>
  <c r="O231" i="69"/>
  <c r="O232" i="69"/>
  <c r="O233" i="69"/>
  <c r="O234" i="69"/>
  <c r="O235" i="69"/>
  <c r="O236" i="69"/>
  <c r="O237" i="69"/>
  <c r="O238" i="69"/>
  <c r="O239" i="69"/>
  <c r="O240" i="69"/>
  <c r="O241" i="69"/>
  <c r="O242" i="69"/>
  <c r="O243" i="69"/>
  <c r="O244" i="69"/>
  <c r="O245" i="69"/>
  <c r="O246" i="69"/>
  <c r="O248" i="69"/>
  <c r="O250" i="69"/>
  <c r="O251" i="69"/>
  <c r="O252" i="69"/>
  <c r="O254" i="69"/>
  <c r="O255" i="69"/>
  <c r="O257" i="69"/>
  <c r="O258" i="69"/>
  <c r="O259" i="69"/>
  <c r="O260" i="69"/>
  <c r="O261" i="69"/>
  <c r="O262" i="69"/>
  <c r="O263" i="69"/>
  <c r="O264" i="69"/>
  <c r="O265" i="69"/>
  <c r="O266" i="69"/>
  <c r="O267" i="69"/>
  <c r="O268" i="69"/>
  <c r="O269" i="69"/>
  <c r="O270" i="69"/>
  <c r="O271" i="69"/>
  <c r="O272" i="69"/>
  <c r="O273" i="69"/>
  <c r="O274" i="69"/>
  <c r="O275" i="69"/>
  <c r="O276" i="69"/>
  <c r="O277" i="69"/>
  <c r="O278" i="69"/>
  <c r="O279" i="69"/>
  <c r="O280" i="69"/>
  <c r="O281" i="69"/>
  <c r="O282" i="69"/>
  <c r="O283" i="69"/>
  <c r="O284" i="69"/>
  <c r="O285" i="69"/>
  <c r="O286" i="69"/>
  <c r="O287" i="69"/>
  <c r="O288" i="69"/>
  <c r="O289" i="69"/>
  <c r="O290" i="69"/>
  <c r="O291" i="69"/>
  <c r="O292" i="69"/>
  <c r="O293" i="69"/>
  <c r="O294" i="69"/>
  <c r="O295" i="69"/>
  <c r="O296" i="69"/>
  <c r="O297" i="69"/>
  <c r="O298" i="69"/>
  <c r="O299" i="69"/>
  <c r="O300" i="69"/>
  <c r="O301" i="69"/>
  <c r="O302" i="69"/>
  <c r="O303" i="69"/>
  <c r="O304" i="69"/>
  <c r="O305" i="69"/>
  <c r="O306" i="69"/>
  <c r="O307" i="69"/>
  <c r="O308" i="69"/>
  <c r="O309" i="69"/>
  <c r="O310" i="69"/>
  <c r="O311" i="69"/>
  <c r="O312" i="69"/>
  <c r="O313" i="69"/>
  <c r="O314" i="69"/>
  <c r="O315" i="69"/>
  <c r="O316" i="69"/>
  <c r="O317" i="69"/>
  <c r="O318" i="69"/>
  <c r="O319" i="69"/>
  <c r="O320" i="69"/>
  <c r="O321" i="69"/>
  <c r="O322" i="69"/>
  <c r="O323" i="69"/>
  <c r="O324" i="69"/>
  <c r="O325" i="69"/>
  <c r="O326" i="69"/>
  <c r="O327" i="69"/>
  <c r="O328" i="69"/>
  <c r="O329" i="69"/>
  <c r="O330" i="69"/>
  <c r="O331" i="69"/>
  <c r="O332" i="69"/>
  <c r="O333" i="69"/>
  <c r="O334" i="69"/>
  <c r="O335" i="69"/>
  <c r="O336" i="69"/>
  <c r="O337" i="69"/>
  <c r="O338" i="69"/>
  <c r="O339" i="69"/>
  <c r="O340" i="69"/>
  <c r="O341" i="69"/>
  <c r="O342" i="69"/>
  <c r="O343" i="69"/>
  <c r="O344" i="69"/>
  <c r="O345" i="69"/>
  <c r="O346" i="69"/>
  <c r="O347" i="69"/>
  <c r="O348" i="69"/>
  <c r="O349" i="69"/>
  <c r="O350" i="69"/>
  <c r="O351" i="69"/>
  <c r="O352" i="69"/>
  <c r="O353" i="69"/>
  <c r="O354" i="69"/>
  <c r="O355" i="69"/>
  <c r="O356" i="69"/>
  <c r="O357" i="69"/>
  <c r="O358" i="69"/>
  <c r="O359" i="69"/>
  <c r="O360" i="69"/>
  <c r="O361" i="69"/>
  <c r="O362" i="69"/>
  <c r="O363" i="69"/>
  <c r="O364" i="69"/>
  <c r="O365" i="69"/>
  <c r="O366" i="69"/>
  <c r="O367" i="69"/>
  <c r="O368" i="69"/>
  <c r="O369" i="69"/>
  <c r="O370" i="69"/>
  <c r="O371" i="69"/>
  <c r="O372" i="69"/>
  <c r="O373" i="69"/>
  <c r="O374" i="69"/>
  <c r="O375" i="69"/>
  <c r="O376" i="69"/>
  <c r="O377" i="69"/>
  <c r="O378" i="69"/>
  <c r="O379" i="69"/>
  <c r="O380" i="69"/>
  <c r="O381" i="69"/>
  <c r="O382" i="69"/>
  <c r="O383" i="69"/>
  <c r="O384" i="69"/>
  <c r="O385" i="69"/>
  <c r="O386" i="69"/>
  <c r="O387" i="69"/>
  <c r="O388" i="69"/>
  <c r="O389" i="69"/>
  <c r="O390" i="69"/>
  <c r="O391" i="69"/>
  <c r="O392" i="69"/>
  <c r="O393" i="69"/>
  <c r="O394" i="69"/>
  <c r="O395" i="69"/>
  <c r="O396" i="69"/>
  <c r="O397" i="69"/>
  <c r="O398" i="69"/>
  <c r="O399" i="69"/>
  <c r="O400" i="69"/>
  <c r="O401" i="69"/>
  <c r="O402" i="69"/>
  <c r="O403" i="69"/>
  <c r="O404" i="69"/>
  <c r="O405" i="69"/>
  <c r="O406" i="69"/>
  <c r="O407" i="69"/>
  <c r="O408" i="69"/>
  <c r="O409" i="69"/>
  <c r="O410" i="69"/>
  <c r="O411" i="69"/>
  <c r="O412" i="69"/>
  <c r="O413" i="69"/>
  <c r="O414" i="69"/>
  <c r="O415" i="69"/>
  <c r="O416" i="69"/>
  <c r="O417" i="69"/>
  <c r="O418" i="69"/>
  <c r="O419" i="69"/>
  <c r="O420" i="69"/>
  <c r="O421" i="69"/>
  <c r="O422" i="69"/>
  <c r="O423" i="69"/>
  <c r="O424" i="69"/>
  <c r="O425" i="69"/>
  <c r="O426" i="69"/>
  <c r="O427" i="69"/>
  <c r="O428" i="69"/>
  <c r="O429" i="69"/>
  <c r="O430" i="69"/>
  <c r="O431" i="69"/>
  <c r="O432" i="69"/>
  <c r="O433" i="69"/>
  <c r="O434" i="69"/>
  <c r="O435" i="69"/>
  <c r="O436" i="69"/>
  <c r="O437" i="69"/>
  <c r="O438" i="69"/>
  <c r="O439" i="69"/>
  <c r="O440" i="69"/>
  <c r="O441" i="69"/>
  <c r="O442" i="69"/>
  <c r="O443" i="69"/>
  <c r="O444" i="69"/>
  <c r="O445" i="69"/>
  <c r="O446" i="69"/>
  <c r="O447" i="69"/>
  <c r="O448" i="69"/>
  <c r="O449" i="69"/>
  <c r="O450" i="69"/>
  <c r="O451" i="69"/>
  <c r="O452" i="69"/>
  <c r="O453" i="69"/>
  <c r="O454" i="69"/>
  <c r="O455" i="69"/>
  <c r="O456" i="69"/>
  <c r="O457" i="69"/>
  <c r="O458" i="69"/>
  <c r="O459" i="69"/>
  <c r="O460" i="69"/>
  <c r="O461" i="69"/>
  <c r="O462" i="69"/>
  <c r="O463" i="69"/>
  <c r="O464" i="69"/>
  <c r="O465" i="69"/>
  <c r="O466" i="69"/>
  <c r="O467" i="69"/>
  <c r="O468" i="69"/>
  <c r="O469" i="69"/>
  <c r="O470" i="69"/>
  <c r="O471" i="69"/>
  <c r="O472" i="69"/>
  <c r="O473" i="69"/>
  <c r="O474" i="69"/>
  <c r="O475" i="69"/>
  <c r="O476" i="69"/>
  <c r="O477" i="69"/>
  <c r="O478" i="69"/>
  <c r="O479" i="69"/>
  <c r="O480" i="69"/>
  <c r="O481" i="69"/>
  <c r="O482" i="69"/>
  <c r="O483" i="69"/>
  <c r="O484" i="69"/>
  <c r="O485" i="69"/>
  <c r="O486" i="69"/>
  <c r="O487" i="69"/>
  <c r="O488" i="69"/>
  <c r="O489" i="69"/>
  <c r="O490" i="69"/>
  <c r="O491" i="69"/>
  <c r="O492" i="69"/>
  <c r="O493" i="69"/>
  <c r="O494" i="69"/>
  <c r="O495" i="69"/>
  <c r="O496" i="69"/>
  <c r="O497" i="69"/>
  <c r="O498" i="69"/>
  <c r="O499" i="69"/>
  <c r="O500" i="69"/>
  <c r="O501" i="69"/>
  <c r="O502" i="69"/>
  <c r="O503" i="69"/>
  <c r="O504" i="69"/>
  <c r="O505" i="69"/>
  <c r="O506" i="69"/>
  <c r="O507" i="69"/>
  <c r="O508" i="69"/>
  <c r="O509" i="69"/>
  <c r="O510" i="69"/>
  <c r="O511" i="69"/>
  <c r="O512" i="69"/>
  <c r="O513" i="69"/>
  <c r="O514" i="69"/>
  <c r="O515" i="69"/>
  <c r="O516" i="69"/>
  <c r="O517" i="69"/>
  <c r="O518" i="69"/>
  <c r="O519" i="69"/>
  <c r="O520" i="69"/>
  <c r="O521" i="69"/>
  <c r="O522" i="69"/>
  <c r="O523" i="69"/>
  <c r="O524" i="69"/>
  <c r="O525" i="69"/>
  <c r="O526" i="69"/>
  <c r="O527" i="69"/>
  <c r="O528" i="69"/>
  <c r="O529" i="69"/>
  <c r="O530" i="69"/>
  <c r="O531" i="69"/>
  <c r="O532" i="69"/>
  <c r="O533" i="69"/>
  <c r="O534" i="69"/>
  <c r="O535" i="69"/>
  <c r="O536" i="69"/>
  <c r="O537" i="69"/>
  <c r="O538" i="69"/>
  <c r="O539" i="69"/>
  <c r="O540" i="69"/>
  <c r="O541" i="69"/>
  <c r="O542" i="69"/>
  <c r="O543" i="69"/>
  <c r="O544" i="69"/>
  <c r="O545" i="69"/>
  <c r="O546" i="69"/>
  <c r="O547" i="69"/>
  <c r="O548" i="69"/>
  <c r="O549" i="69"/>
  <c r="O550" i="69"/>
  <c r="O551" i="69"/>
  <c r="O552" i="69"/>
  <c r="O553" i="69"/>
  <c r="O554" i="69"/>
  <c r="O555" i="69"/>
  <c r="O556" i="69"/>
  <c r="O557" i="69"/>
  <c r="O558" i="69"/>
  <c r="O559" i="69"/>
  <c r="O560" i="69"/>
  <c r="O561" i="69"/>
  <c r="O562" i="69"/>
  <c r="O563" i="69"/>
  <c r="O564" i="69"/>
  <c r="O565" i="69"/>
  <c r="O566" i="69"/>
  <c r="O567" i="69"/>
  <c r="O568" i="69"/>
  <c r="O569" i="69"/>
  <c r="O570" i="69"/>
  <c r="O571" i="69"/>
  <c r="O572" i="69"/>
  <c r="O573" i="69"/>
  <c r="O574" i="69"/>
  <c r="O575" i="69"/>
  <c r="O576" i="69"/>
  <c r="O577" i="69"/>
  <c r="O578" i="69"/>
  <c r="O579" i="69"/>
  <c r="O580" i="69"/>
  <c r="O581" i="69"/>
  <c r="O582" i="69"/>
  <c r="O583" i="69"/>
  <c r="O584" i="69"/>
  <c r="O585" i="69"/>
  <c r="O586" i="69"/>
  <c r="O587" i="69"/>
  <c r="O588" i="69"/>
  <c r="O589" i="69"/>
  <c r="O590" i="69"/>
  <c r="O591" i="69"/>
  <c r="O592" i="69"/>
  <c r="O593" i="69"/>
  <c r="O594" i="69"/>
  <c r="O595" i="69"/>
  <c r="O596" i="69"/>
  <c r="O597" i="69"/>
  <c r="O598" i="69"/>
  <c r="O599" i="69"/>
  <c r="O600" i="69"/>
  <c r="O601" i="69"/>
  <c r="O602" i="69"/>
  <c r="O603" i="69"/>
  <c r="O604" i="69"/>
  <c r="O605" i="69"/>
  <c r="O606" i="69"/>
  <c r="O607" i="69"/>
  <c r="O608" i="69"/>
  <c r="O609" i="69"/>
  <c r="O610" i="69"/>
  <c r="O611" i="69"/>
  <c r="O612" i="69"/>
  <c r="O613" i="69"/>
  <c r="O614" i="69"/>
  <c r="O615" i="69"/>
  <c r="O616" i="69"/>
  <c r="O617" i="69"/>
  <c r="O618" i="69"/>
  <c r="O619" i="69"/>
  <c r="O620" i="69"/>
  <c r="O621" i="69"/>
  <c r="O622" i="69"/>
  <c r="O623" i="69"/>
  <c r="O624" i="69"/>
  <c r="O625" i="69"/>
  <c r="O626" i="69"/>
  <c r="O627" i="69"/>
  <c r="O628" i="69"/>
  <c r="O629" i="69"/>
  <c r="O630" i="69"/>
  <c r="O631" i="69"/>
  <c r="O632" i="69"/>
  <c r="O633" i="69"/>
  <c r="O634" i="69"/>
  <c r="O635" i="69"/>
  <c r="O636" i="69"/>
  <c r="O637" i="69"/>
  <c r="O638" i="69"/>
  <c r="O639" i="69"/>
  <c r="O640" i="69"/>
  <c r="O641" i="69"/>
  <c r="O642" i="69"/>
  <c r="O643" i="69"/>
  <c r="O644" i="69"/>
  <c r="O645" i="69"/>
  <c r="O646" i="69"/>
  <c r="O647" i="69"/>
  <c r="O648" i="69"/>
  <c r="O649" i="69"/>
  <c r="O650" i="69"/>
  <c r="O651" i="69"/>
  <c r="O652" i="69"/>
  <c r="O653" i="69"/>
  <c r="O654" i="69"/>
  <c r="O655" i="69"/>
  <c r="O656" i="69"/>
  <c r="O657" i="69"/>
  <c r="O658" i="69"/>
  <c r="O659" i="69"/>
  <c r="O660" i="69"/>
  <c r="O661" i="69"/>
  <c r="O662" i="69"/>
  <c r="O663" i="69"/>
  <c r="O664" i="69"/>
  <c r="O665" i="69"/>
  <c r="O666" i="69"/>
  <c r="O667" i="69"/>
  <c r="O668" i="69"/>
  <c r="O669" i="69"/>
  <c r="O670" i="69"/>
  <c r="O671" i="69"/>
  <c r="O672" i="69"/>
  <c r="O673" i="69"/>
  <c r="O674" i="69"/>
  <c r="O675" i="69"/>
  <c r="O676" i="69"/>
  <c r="O677" i="69"/>
  <c r="O678" i="69"/>
  <c r="O679" i="69"/>
  <c r="O680" i="69"/>
  <c r="O681" i="69"/>
  <c r="O682" i="69"/>
  <c r="O683" i="69"/>
  <c r="O684" i="69"/>
  <c r="O685" i="69"/>
  <c r="O686" i="69"/>
  <c r="O687" i="69"/>
  <c r="O688" i="69"/>
  <c r="O689" i="69"/>
  <c r="O690" i="69"/>
  <c r="O691" i="69"/>
  <c r="O692" i="69"/>
  <c r="O693" i="69"/>
  <c r="O694" i="69"/>
  <c r="O695" i="69"/>
  <c r="O696" i="69"/>
  <c r="O697" i="69"/>
  <c r="O698" i="69"/>
  <c r="O699" i="69"/>
  <c r="O700" i="69"/>
  <c r="O701" i="69"/>
  <c r="O702" i="69"/>
  <c r="O703" i="69"/>
  <c r="O704" i="69"/>
  <c r="O705" i="69"/>
  <c r="O706" i="69"/>
  <c r="O707" i="69"/>
  <c r="O708" i="69"/>
  <c r="O709" i="69"/>
  <c r="O710" i="69"/>
  <c r="O711" i="69"/>
  <c r="O712" i="69"/>
  <c r="O713" i="69"/>
  <c r="O714" i="69"/>
  <c r="O715" i="69"/>
  <c r="O716" i="69"/>
  <c r="O717" i="69"/>
  <c r="O718" i="69"/>
  <c r="O719" i="69"/>
  <c r="O720" i="69"/>
  <c r="O721" i="69"/>
  <c r="O722" i="69"/>
  <c r="O723" i="69"/>
  <c r="O724" i="69"/>
  <c r="O725" i="69"/>
  <c r="O726" i="69"/>
  <c r="O727" i="69"/>
  <c r="O728" i="69"/>
  <c r="O729" i="69"/>
  <c r="O730" i="69"/>
  <c r="O731" i="69"/>
  <c r="O732" i="69"/>
  <c r="O733" i="69"/>
  <c r="O734" i="69"/>
  <c r="O735" i="69"/>
  <c r="O736" i="69"/>
  <c r="O737" i="69"/>
  <c r="O738" i="69"/>
  <c r="O739" i="69"/>
  <c r="O740" i="69"/>
  <c r="O741" i="69"/>
  <c r="O742" i="69"/>
  <c r="O743" i="69"/>
  <c r="O744" i="69"/>
  <c r="O745" i="69"/>
  <c r="O746" i="69"/>
  <c r="O747" i="69"/>
  <c r="O748" i="69"/>
  <c r="O749" i="69"/>
  <c r="O750" i="69"/>
  <c r="O751" i="69"/>
  <c r="O752" i="69"/>
  <c r="O753" i="69"/>
  <c r="O754" i="69"/>
  <c r="O755" i="69"/>
  <c r="O756" i="69"/>
  <c r="O757" i="69"/>
  <c r="O758" i="69"/>
  <c r="O759" i="69"/>
  <c r="O760" i="69"/>
  <c r="O761" i="69"/>
  <c r="O762" i="69"/>
  <c r="O763" i="69"/>
  <c r="O764" i="69"/>
  <c r="O765" i="69"/>
  <c r="O766" i="69"/>
  <c r="O767" i="69"/>
  <c r="O768" i="69"/>
  <c r="O769" i="69"/>
  <c r="O770" i="69"/>
  <c r="O771" i="69"/>
  <c r="O772" i="69"/>
  <c r="O773" i="69"/>
  <c r="O774" i="69"/>
  <c r="O775" i="69"/>
  <c r="O776" i="69"/>
  <c r="O777" i="69"/>
  <c r="O778" i="69"/>
  <c r="O779" i="69"/>
  <c r="O780" i="69"/>
  <c r="O781" i="69"/>
  <c r="O782" i="69"/>
  <c r="O783" i="69"/>
  <c r="O784" i="69"/>
  <c r="O785" i="69"/>
  <c r="O786" i="69"/>
  <c r="O787" i="69"/>
  <c r="O788" i="69"/>
  <c r="O789" i="69"/>
  <c r="O790" i="69"/>
  <c r="O791" i="69"/>
  <c r="O792" i="69"/>
  <c r="O793" i="69"/>
  <c r="O794" i="69"/>
  <c r="O795" i="69"/>
  <c r="O796" i="69"/>
  <c r="O797" i="69"/>
  <c r="O798" i="69"/>
  <c r="O799" i="69"/>
  <c r="O800" i="69"/>
  <c r="O801" i="69"/>
  <c r="O802" i="69"/>
  <c r="O803" i="69"/>
  <c r="O804" i="69"/>
  <c r="O805" i="69"/>
  <c r="O806" i="69"/>
  <c r="O807" i="69"/>
  <c r="O808" i="69"/>
  <c r="O809" i="69"/>
  <c r="O810" i="69"/>
  <c r="O811" i="69"/>
  <c r="O812" i="69"/>
  <c r="O813" i="69"/>
  <c r="O814" i="69"/>
  <c r="O815" i="69"/>
  <c r="O816" i="69"/>
  <c r="O817" i="69"/>
  <c r="O818" i="69"/>
  <c r="O819" i="69"/>
  <c r="O820" i="69"/>
  <c r="O821" i="69"/>
  <c r="O822" i="69"/>
  <c r="O823" i="69"/>
  <c r="O824" i="69"/>
  <c r="O825" i="69"/>
  <c r="O826" i="69"/>
  <c r="O827" i="69"/>
  <c r="O828" i="69"/>
  <c r="O829" i="69"/>
  <c r="O830" i="69"/>
  <c r="O831" i="69"/>
  <c r="O832" i="69"/>
  <c r="O833" i="69"/>
  <c r="O834" i="69"/>
  <c r="O835" i="69"/>
  <c r="O836" i="69"/>
  <c r="O837" i="69"/>
  <c r="O838" i="69"/>
  <c r="O839" i="69"/>
  <c r="O840" i="69"/>
  <c r="O841" i="69"/>
  <c r="O842" i="69"/>
  <c r="O843" i="69"/>
  <c r="O844" i="69"/>
  <c r="O845" i="69"/>
  <c r="O846" i="69"/>
  <c r="O847" i="69"/>
  <c r="O848" i="69"/>
  <c r="O849" i="69"/>
  <c r="O850" i="69"/>
  <c r="O851" i="69"/>
  <c r="O852" i="69"/>
  <c r="O853" i="69"/>
  <c r="O854" i="69"/>
  <c r="O855" i="69"/>
  <c r="O856" i="69"/>
  <c r="O857" i="69"/>
  <c r="O858" i="69"/>
  <c r="O859" i="69"/>
  <c r="O860" i="69"/>
  <c r="O861" i="69"/>
  <c r="O862" i="69"/>
  <c r="O863" i="69"/>
  <c r="O864" i="69"/>
  <c r="O865" i="69"/>
  <c r="O866" i="69"/>
  <c r="O867" i="69"/>
  <c r="O868" i="69"/>
  <c r="O869" i="69"/>
  <c r="O870" i="69"/>
  <c r="O871" i="69"/>
  <c r="O872" i="69"/>
  <c r="O873" i="69"/>
  <c r="O893" i="69"/>
  <c r="O894" i="69"/>
  <c r="O895" i="69"/>
  <c r="O896" i="69"/>
  <c r="O897" i="69"/>
  <c r="O898" i="69"/>
  <c r="O899" i="69"/>
  <c r="O900" i="69"/>
  <c r="O901" i="69"/>
  <c r="O902" i="69"/>
  <c r="O903" i="69"/>
  <c r="O904" i="69"/>
  <c r="O905" i="69"/>
  <c r="O906" i="69"/>
  <c r="O907" i="69"/>
  <c r="O908" i="69"/>
  <c r="O909" i="69"/>
  <c r="O910" i="69"/>
  <c r="O911" i="69"/>
  <c r="O912" i="69"/>
  <c r="O913" i="69"/>
  <c r="O914" i="69"/>
  <c r="O915" i="69"/>
  <c r="O916" i="69"/>
  <c r="O917" i="69"/>
  <c r="O918" i="69"/>
  <c r="O919" i="69"/>
  <c r="O920" i="69"/>
  <c r="O921" i="69"/>
  <c r="O922" i="69"/>
  <c r="O923" i="69"/>
  <c r="O924" i="69"/>
  <c r="O925" i="69"/>
  <c r="O926" i="69"/>
  <c r="O927" i="69"/>
  <c r="O928" i="69"/>
  <c r="O929" i="69"/>
  <c r="O930" i="69"/>
  <c r="O931" i="69"/>
  <c r="O932" i="69"/>
  <c r="O933" i="69"/>
  <c r="O934" i="69"/>
  <c r="O935" i="69"/>
  <c r="O936" i="69"/>
  <c r="O937" i="69"/>
  <c r="O938" i="69"/>
  <c r="O939" i="69"/>
  <c r="O940" i="69"/>
  <c r="O941" i="69"/>
  <c r="O942" i="69"/>
  <c r="O943" i="69"/>
  <c r="O944" i="69"/>
  <c r="O945" i="69"/>
  <c r="O946" i="69"/>
  <c r="O947" i="69"/>
  <c r="O948" i="69"/>
  <c r="O949" i="69"/>
  <c r="O950" i="69"/>
  <c r="O951" i="69"/>
  <c r="O952" i="69"/>
  <c r="O953" i="69"/>
  <c r="O954" i="69"/>
  <c r="O955" i="69"/>
  <c r="O956" i="69"/>
  <c r="O957" i="69"/>
  <c r="O958" i="69"/>
  <c r="O959" i="69"/>
  <c r="O960" i="69"/>
  <c r="O961" i="69"/>
  <c r="O962" i="69"/>
  <c r="O963" i="69"/>
  <c r="O964" i="69"/>
  <c r="O965" i="69"/>
  <c r="O966" i="69"/>
  <c r="O967" i="69"/>
  <c r="O968" i="69"/>
  <c r="O969" i="69"/>
  <c r="O970" i="69"/>
  <c r="O971" i="69"/>
  <c r="O972" i="69"/>
  <c r="O973" i="69"/>
  <c r="O974" i="69"/>
  <c r="O975" i="69"/>
  <c r="O976" i="69"/>
  <c r="O977" i="69"/>
  <c r="O978" i="69"/>
  <c r="O979" i="69"/>
  <c r="O980" i="69"/>
  <c r="O981" i="69"/>
  <c r="O982" i="69"/>
  <c r="O983" i="69"/>
  <c r="O984" i="69"/>
  <c r="O985" i="69"/>
  <c r="O986" i="69"/>
  <c r="O987" i="69"/>
  <c r="O988" i="69"/>
  <c r="O989" i="69"/>
  <c r="O990" i="69"/>
  <c r="O991" i="69"/>
  <c r="O992" i="69"/>
  <c r="O993" i="69"/>
  <c r="O994" i="69"/>
  <c r="O995" i="69"/>
  <c r="O996" i="69"/>
  <c r="O997" i="69"/>
  <c r="O998" i="69"/>
  <c r="O999" i="69"/>
  <c r="O1000" i="69"/>
  <c r="O1001" i="69"/>
  <c r="O1002" i="69"/>
  <c r="O1003" i="69"/>
  <c r="O1004" i="69"/>
  <c r="O1005" i="69"/>
  <c r="O1006" i="69"/>
  <c r="O1007" i="69"/>
  <c r="O1008" i="69"/>
  <c r="O1009" i="69"/>
  <c r="O1010" i="69"/>
  <c r="O1011" i="69"/>
  <c r="O1012" i="69"/>
  <c r="O1013" i="69"/>
  <c r="O1014" i="69"/>
  <c r="O1015" i="69"/>
  <c r="O1016" i="69"/>
  <c r="O1017" i="69"/>
  <c r="O1018" i="69"/>
  <c r="O1019" i="69"/>
  <c r="O1020" i="69"/>
  <c r="O1021" i="69"/>
  <c r="O1022" i="69"/>
  <c r="O1023" i="69"/>
  <c r="O1024" i="69"/>
  <c r="O1025" i="69"/>
  <c r="O1026" i="69"/>
  <c r="O1027" i="69"/>
  <c r="O1028" i="69"/>
  <c r="O1029" i="69"/>
  <c r="O1030" i="69"/>
  <c r="O1031" i="69"/>
  <c r="O1032" i="69"/>
  <c r="O1033" i="69"/>
  <c r="O1034" i="69"/>
  <c r="O1035" i="69"/>
  <c r="O1036" i="69"/>
  <c r="O1037" i="69"/>
  <c r="O1038" i="69"/>
  <c r="O1039" i="69"/>
  <c r="O1040" i="69"/>
  <c r="O1041" i="69"/>
  <c r="O1042" i="69"/>
  <c r="O1043" i="69"/>
  <c r="O1044" i="69"/>
  <c r="O1045" i="69"/>
  <c r="O1046" i="69"/>
  <c r="O1047" i="69"/>
  <c r="O1048" i="69"/>
  <c r="O1049" i="69"/>
  <c r="O1050" i="69"/>
  <c r="O1051" i="69"/>
  <c r="O1052" i="69"/>
  <c r="O1053" i="69"/>
  <c r="O1054" i="69"/>
  <c r="O1055" i="69"/>
  <c r="O1056" i="69"/>
  <c r="O1057" i="69"/>
  <c r="O1058" i="69"/>
  <c r="O1059" i="69"/>
  <c r="O1060" i="69"/>
  <c r="O1061" i="69"/>
  <c r="O1062" i="69"/>
  <c r="O1063" i="69"/>
  <c r="O1064" i="69"/>
  <c r="O1065" i="69"/>
  <c r="O1066" i="69"/>
  <c r="O1067" i="69"/>
  <c r="O1068" i="69"/>
  <c r="O1069" i="69"/>
  <c r="O1070" i="69"/>
  <c r="O1071" i="69"/>
  <c r="O1072" i="69"/>
  <c r="O1073" i="69"/>
  <c r="O1074" i="69"/>
  <c r="O1075" i="69"/>
  <c r="O1076" i="69"/>
  <c r="O1077" i="69"/>
  <c r="O1078" i="69"/>
  <c r="O1079" i="69"/>
  <c r="O1080" i="69"/>
  <c r="O1081" i="69"/>
  <c r="O1082" i="69"/>
  <c r="O1083" i="69"/>
  <c r="O1084" i="69"/>
  <c r="O1085" i="69"/>
  <c r="O1086" i="69"/>
  <c r="O1087" i="69"/>
  <c r="O1088" i="69"/>
  <c r="O1089" i="69"/>
  <c r="O1090" i="69"/>
  <c r="O1091" i="69"/>
  <c r="O1092" i="69"/>
  <c r="O1093" i="69"/>
  <c r="O1094" i="69"/>
  <c r="O1095" i="69"/>
  <c r="O1096" i="69"/>
  <c r="O1097" i="69"/>
  <c r="O1098" i="69"/>
  <c r="O1099" i="69"/>
  <c r="O1100" i="69"/>
  <c r="O1101" i="69"/>
  <c r="O1102" i="69"/>
  <c r="O1103" i="69"/>
  <c r="O1104" i="69"/>
  <c r="O1105" i="69"/>
  <c r="O1106" i="69"/>
  <c r="O1107" i="69"/>
  <c r="O1108" i="69"/>
  <c r="O1109" i="69"/>
  <c r="O1110" i="69"/>
  <c r="O1111" i="69"/>
  <c r="O1112" i="69"/>
  <c r="O1113" i="69"/>
  <c r="O1114" i="69"/>
  <c r="O1115" i="69"/>
  <c r="O1116" i="69"/>
  <c r="O1117" i="69"/>
  <c r="O1118" i="69"/>
  <c r="O1119" i="69"/>
  <c r="O1120" i="69"/>
  <c r="O1121" i="69"/>
  <c r="O1122" i="69"/>
  <c r="O1123" i="69"/>
  <c r="O1124" i="69"/>
  <c r="O1125" i="69"/>
  <c r="O1126" i="69"/>
  <c r="O1127" i="69"/>
  <c r="O1128" i="69"/>
  <c r="O1129" i="69"/>
  <c r="O1130" i="69"/>
  <c r="O1131" i="69"/>
  <c r="O1132" i="69"/>
  <c r="O1133" i="69"/>
  <c r="O1134" i="69"/>
  <c r="O1135" i="69"/>
  <c r="O1136" i="69"/>
  <c r="O1137" i="69"/>
  <c r="O1138" i="69"/>
  <c r="O1139" i="69"/>
  <c r="O1140" i="69"/>
  <c r="O1141" i="69"/>
  <c r="O1142" i="69"/>
  <c r="O1143" i="69"/>
  <c r="O1144" i="69"/>
  <c r="O1145" i="69"/>
  <c r="O1146" i="69"/>
  <c r="O1147" i="69"/>
  <c r="O1148" i="69"/>
  <c r="O1149" i="69"/>
  <c r="O1150" i="69"/>
  <c r="O1151" i="69"/>
  <c r="O1152" i="69"/>
  <c r="O1153" i="69"/>
  <c r="O1154" i="69"/>
  <c r="O1155" i="69"/>
  <c r="O1156" i="69"/>
  <c r="O1157" i="69"/>
  <c r="O1158" i="69"/>
  <c r="O1159" i="69"/>
  <c r="O1160" i="69"/>
  <c r="O1161" i="69"/>
  <c r="O1162" i="69"/>
  <c r="O1163" i="69"/>
  <c r="O1164" i="69"/>
  <c r="O1165" i="69"/>
  <c r="O1166" i="69"/>
  <c r="O1167" i="69"/>
  <c r="O1168" i="69"/>
  <c r="O1169" i="69"/>
  <c r="O1170" i="69"/>
  <c r="O1171" i="69"/>
  <c r="O1172" i="69"/>
  <c r="O1173" i="69"/>
  <c r="O1174" i="69"/>
  <c r="O1175" i="69"/>
  <c r="O1176" i="69"/>
  <c r="O1177" i="69"/>
  <c r="O1178" i="69"/>
  <c r="O1179" i="69"/>
  <c r="O1180" i="69"/>
  <c r="O1181" i="69"/>
  <c r="O1182" i="69"/>
  <c r="O1183" i="69"/>
  <c r="O1184" i="69"/>
  <c r="O1185" i="69"/>
  <c r="O1186" i="69"/>
  <c r="O1187" i="69"/>
  <c r="O1188" i="69"/>
  <c r="O1189" i="69"/>
  <c r="O1190" i="69"/>
  <c r="O1191" i="69"/>
  <c r="O1192" i="69"/>
  <c r="O1193" i="69"/>
  <c r="O1194" i="69"/>
  <c r="O1195" i="69"/>
  <c r="O1196" i="69"/>
  <c r="O1197" i="69"/>
  <c r="O1198" i="69"/>
  <c r="O1199" i="69"/>
  <c r="O1200" i="69"/>
  <c r="O1201" i="69"/>
  <c r="O1202" i="69"/>
  <c r="O1203" i="69"/>
  <c r="O1204" i="69"/>
  <c r="O1205" i="69"/>
  <c r="O1206" i="69"/>
  <c r="O1207" i="69"/>
  <c r="O1208" i="69"/>
  <c r="O1209" i="69"/>
  <c r="O1210" i="69"/>
  <c r="O1211" i="69"/>
  <c r="O1212" i="69"/>
  <c r="O1213" i="69"/>
  <c r="O1214" i="69"/>
  <c r="O1215" i="69"/>
  <c r="O1216" i="69"/>
  <c r="O1217" i="69"/>
  <c r="O1218" i="69"/>
  <c r="O1219" i="69"/>
  <c r="O1220" i="69"/>
  <c r="O1221" i="69"/>
  <c r="O1222" i="69"/>
  <c r="O1223" i="69"/>
  <c r="O1224" i="69"/>
  <c r="O1225" i="69"/>
  <c r="O1226" i="69"/>
  <c r="O1227" i="69"/>
  <c r="O1228" i="69"/>
  <c r="O1229" i="69"/>
  <c r="O1230" i="69"/>
  <c r="O1231" i="69"/>
  <c r="O1232" i="69"/>
  <c r="O1233" i="69"/>
  <c r="O1234" i="69"/>
  <c r="O1235" i="69"/>
  <c r="O1236" i="69"/>
  <c r="O1237" i="69"/>
  <c r="O1238" i="69"/>
  <c r="O1239" i="69"/>
  <c r="O1240" i="69"/>
  <c r="O1241" i="69"/>
  <c r="O1242" i="69"/>
  <c r="O1243" i="69"/>
  <c r="O1244" i="69"/>
  <c r="O1245" i="69"/>
  <c r="O1246" i="69"/>
  <c r="O1247" i="69"/>
  <c r="O1248" i="69"/>
  <c r="O1249" i="69"/>
  <c r="O1250" i="69"/>
  <c r="O1251" i="69"/>
  <c r="O1252" i="69"/>
  <c r="O1253" i="69"/>
  <c r="O1254" i="69"/>
  <c r="O1255" i="69"/>
  <c r="O1256" i="69"/>
  <c r="O1257" i="69"/>
  <c r="O1258" i="69"/>
  <c r="O1259" i="69"/>
  <c r="O1260" i="69"/>
  <c r="O1261" i="69"/>
  <c r="O1262" i="69"/>
  <c r="O1263" i="69"/>
  <c r="O1264" i="69"/>
  <c r="O1265" i="69"/>
  <c r="O1266" i="69"/>
  <c r="O1267" i="69"/>
  <c r="O1268" i="69"/>
  <c r="O1269" i="69"/>
  <c r="O1270" i="69"/>
  <c r="O1271" i="69"/>
  <c r="O1272" i="69"/>
  <c r="O1273" i="69"/>
  <c r="O1274" i="69"/>
  <c r="O1275" i="69"/>
  <c r="O1276" i="69"/>
  <c r="O1277" i="69"/>
  <c r="O1278" i="69"/>
  <c r="O1279" i="69"/>
  <c r="O1280" i="69"/>
  <c r="O1281" i="69"/>
  <c r="O1282" i="69"/>
  <c r="O1283" i="69"/>
  <c r="O1284" i="69"/>
  <c r="O1285" i="69"/>
  <c r="O1286" i="69"/>
  <c r="O1287" i="69"/>
  <c r="O1288" i="69"/>
  <c r="O1289" i="69"/>
  <c r="O1290" i="69"/>
  <c r="O1291" i="69"/>
  <c r="O1292" i="69"/>
  <c r="O1293" i="69"/>
  <c r="O1294" i="69"/>
  <c r="O1295" i="69"/>
  <c r="O1296" i="69"/>
  <c r="O1297" i="69"/>
  <c r="O1298" i="69"/>
  <c r="O1299" i="69"/>
  <c r="O1300" i="69"/>
  <c r="O1301" i="69"/>
  <c r="O1302" i="69"/>
  <c r="O1303" i="69"/>
  <c r="O1304" i="69"/>
  <c r="O1305" i="69"/>
  <c r="O1306" i="69"/>
  <c r="O1307" i="69"/>
  <c r="O1308" i="69"/>
  <c r="O1309" i="69"/>
  <c r="O1310" i="69"/>
  <c r="O1311" i="69"/>
  <c r="O1312" i="69"/>
  <c r="O1313" i="69"/>
  <c r="O1314" i="69"/>
  <c r="O1315" i="69"/>
  <c r="O1316" i="69"/>
  <c r="O1317" i="69"/>
  <c r="O1318" i="69"/>
  <c r="O1319" i="69"/>
  <c r="O1320" i="69"/>
  <c r="O1321" i="69"/>
  <c r="O1322" i="69"/>
  <c r="O1323" i="69"/>
  <c r="O1324" i="69"/>
  <c r="O1325" i="69"/>
  <c r="O1326" i="69"/>
  <c r="O1327" i="69"/>
  <c r="O1328" i="69"/>
  <c r="O1329" i="69"/>
  <c r="O1330" i="69"/>
  <c r="O1331" i="69"/>
  <c r="O1332" i="69"/>
  <c r="O1333" i="69"/>
  <c r="O1334" i="69"/>
  <c r="O1335" i="69"/>
  <c r="O1336" i="69"/>
  <c r="O1337" i="69"/>
  <c r="O1338" i="69"/>
  <c r="O1339" i="69"/>
  <c r="O1340" i="69"/>
  <c r="O1341" i="69"/>
  <c r="O1342" i="69"/>
  <c r="O1343" i="69"/>
  <c r="O1344" i="69"/>
  <c r="O1345" i="69"/>
  <c r="O1346" i="69"/>
  <c r="O1347" i="69"/>
  <c r="O1348" i="69"/>
  <c r="O1349" i="69"/>
  <c r="O1350" i="69"/>
  <c r="O1351" i="69"/>
  <c r="O1352" i="69"/>
  <c r="O1353" i="69"/>
  <c r="O1354" i="69"/>
  <c r="O1355" i="69"/>
  <c r="O1356" i="69"/>
  <c r="O1357" i="69"/>
  <c r="O1358" i="69"/>
  <c r="O1359" i="69"/>
  <c r="O1360" i="69"/>
  <c r="O1361" i="69"/>
  <c r="O1362" i="69"/>
  <c r="O1363" i="69"/>
  <c r="O1364" i="69"/>
  <c r="O1365" i="69"/>
  <c r="O1366" i="69"/>
  <c r="O1367" i="69"/>
  <c r="O1368" i="69"/>
  <c r="O1369" i="69"/>
  <c r="O1370" i="69"/>
  <c r="O1371" i="69"/>
  <c r="O1372" i="69"/>
  <c r="O1373" i="69"/>
  <c r="O1374" i="69"/>
  <c r="O1375" i="69"/>
  <c r="O1376" i="69"/>
  <c r="O1377" i="69"/>
  <c r="O1378" i="69"/>
  <c r="O1379" i="69"/>
  <c r="O1380" i="69"/>
  <c r="O1381" i="69"/>
  <c r="O1382" i="69"/>
  <c r="O1383" i="69"/>
  <c r="O1384" i="69"/>
  <c r="O1385" i="69"/>
  <c r="O1386" i="69"/>
  <c r="O1387" i="69"/>
  <c r="O1388" i="69"/>
  <c r="O1389" i="69"/>
  <c r="O1390" i="69"/>
  <c r="O1391" i="69"/>
  <c r="O1392" i="69"/>
  <c r="O1393" i="69"/>
  <c r="O1394" i="69"/>
  <c r="O1395" i="69"/>
  <c r="O1396" i="69"/>
  <c r="O1397" i="69"/>
  <c r="O1398" i="69"/>
  <c r="O1399" i="69"/>
  <c r="O1400" i="69"/>
  <c r="O1401" i="69"/>
  <c r="O1402" i="69"/>
  <c r="O1403" i="69"/>
  <c r="O1404" i="69"/>
  <c r="O1405" i="69"/>
  <c r="O1406" i="69"/>
  <c r="O1407" i="69"/>
  <c r="O1408" i="69"/>
  <c r="O1409" i="69"/>
  <c r="O1410" i="69"/>
  <c r="O1411" i="69"/>
  <c r="O1412" i="69"/>
  <c r="O1413" i="69"/>
  <c r="O1414" i="69"/>
  <c r="O1415" i="69"/>
  <c r="O1416" i="69"/>
  <c r="O1417" i="69"/>
  <c r="O1418" i="69"/>
  <c r="O1419" i="69"/>
  <c r="O1420" i="69"/>
  <c r="O1421" i="69"/>
  <c r="O1422" i="69"/>
  <c r="O1423" i="69"/>
  <c r="O1424" i="69"/>
  <c r="O1425" i="69"/>
  <c r="O1426" i="69"/>
  <c r="O1427" i="69"/>
  <c r="O1428" i="69"/>
  <c r="O1429" i="69"/>
  <c r="O1430" i="69"/>
  <c r="O1431" i="69"/>
  <c r="O1432" i="69"/>
  <c r="O1433" i="69"/>
  <c r="O1434" i="69"/>
  <c r="O1435" i="69"/>
  <c r="O1436" i="69"/>
  <c r="O1437" i="69"/>
  <c r="O1438" i="69"/>
  <c r="O1439" i="69"/>
  <c r="O1440" i="69"/>
  <c r="O1441" i="69"/>
  <c r="O1442" i="69"/>
  <c r="O1443" i="69"/>
  <c r="O1444" i="69"/>
  <c r="O1445" i="69"/>
  <c r="O1446" i="69"/>
  <c r="O1447" i="69"/>
  <c r="O1448" i="69"/>
  <c r="O1449" i="69"/>
  <c r="O1450" i="69"/>
  <c r="O1451" i="69"/>
  <c r="O1452" i="69"/>
  <c r="O1453" i="69"/>
  <c r="O1454" i="69"/>
  <c r="O1455" i="69"/>
  <c r="O1456" i="69"/>
  <c r="O1457" i="69"/>
  <c r="O1458" i="69"/>
  <c r="O1459" i="69"/>
  <c r="O1460" i="69"/>
  <c r="O1461" i="69"/>
  <c r="O1462" i="69"/>
  <c r="O1463" i="69"/>
  <c r="O1464" i="69"/>
  <c r="O1465" i="69"/>
  <c r="O1466" i="69"/>
  <c r="O1467" i="69"/>
  <c r="O1468" i="69"/>
  <c r="O1469" i="69"/>
  <c r="O1470" i="69"/>
  <c r="O1471" i="69"/>
  <c r="O1472" i="69"/>
  <c r="O1473" i="69"/>
  <c r="O1474" i="69"/>
  <c r="O1475" i="69"/>
  <c r="O1476" i="69"/>
  <c r="O1477" i="69"/>
  <c r="O1478" i="69"/>
  <c r="O1479" i="69"/>
  <c r="O1480" i="69"/>
  <c r="O1481" i="69"/>
  <c r="O1482" i="69"/>
  <c r="O1483" i="69"/>
  <c r="O1484" i="69"/>
  <c r="O1485" i="69"/>
  <c r="O1486" i="69"/>
  <c r="O1487" i="69"/>
  <c r="O1488" i="69"/>
  <c r="O1489" i="69"/>
  <c r="O1490" i="69"/>
  <c r="O1491" i="69"/>
  <c r="O1492" i="69"/>
  <c r="O1493" i="69"/>
  <c r="O1494" i="69"/>
  <c r="O1495" i="69"/>
  <c r="O1496" i="69"/>
  <c r="O1497" i="69"/>
  <c r="O1498" i="69"/>
  <c r="O1499" i="69"/>
  <c r="O1500" i="69"/>
  <c r="O1501" i="69"/>
  <c r="O1502" i="69"/>
  <c r="O1503" i="69"/>
  <c r="O1504" i="69"/>
  <c r="O1505" i="69"/>
  <c r="O1506" i="69"/>
  <c r="O1507" i="69"/>
  <c r="O1508" i="69"/>
  <c r="O1509" i="69"/>
  <c r="O1510" i="69"/>
  <c r="O1511" i="69"/>
  <c r="O1512" i="69"/>
  <c r="O1513" i="69"/>
  <c r="O1514" i="69"/>
  <c r="O1515" i="69"/>
  <c r="O1516" i="69"/>
  <c r="O1517" i="69"/>
  <c r="O1518" i="69"/>
  <c r="O1519" i="69"/>
  <c r="O1520" i="69"/>
  <c r="O1521" i="69"/>
  <c r="O1522" i="69"/>
  <c r="O1523" i="69"/>
  <c r="O1524" i="69"/>
  <c r="O1525" i="69"/>
  <c r="O1526" i="69"/>
  <c r="O1527" i="69"/>
  <c r="O1528" i="69"/>
  <c r="O1529" i="69"/>
  <c r="O1530" i="69"/>
  <c r="O1531" i="69"/>
  <c r="O1532" i="69"/>
  <c r="O1533" i="69"/>
  <c r="O1534" i="69"/>
  <c r="O1535" i="69"/>
  <c r="O1536" i="69"/>
  <c r="O1537" i="69"/>
  <c r="O1538" i="69"/>
  <c r="O1539" i="69"/>
  <c r="O1540" i="69"/>
  <c r="O1541" i="69"/>
  <c r="O1542" i="69"/>
  <c r="O1543" i="69"/>
  <c r="O1544" i="69"/>
  <c r="O1545" i="69"/>
  <c r="O1546" i="69"/>
  <c r="O1547" i="69"/>
  <c r="O1548" i="69"/>
  <c r="O1549" i="69"/>
  <c r="O1550" i="69"/>
  <c r="O1551" i="69"/>
  <c r="O1552" i="69"/>
  <c r="O1553" i="69"/>
  <c r="O1554" i="69"/>
  <c r="O1555" i="69"/>
  <c r="O1556" i="69"/>
  <c r="O1557" i="69"/>
  <c r="O1558" i="69"/>
  <c r="O1559" i="69"/>
  <c r="O1560" i="69"/>
  <c r="O1561" i="69"/>
  <c r="O1562" i="69"/>
  <c r="O1563" i="69"/>
  <c r="O1564" i="69"/>
  <c r="O1565" i="69"/>
  <c r="O1566" i="69"/>
  <c r="O1567" i="69"/>
  <c r="O1568" i="69"/>
  <c r="O1569" i="69"/>
  <c r="O1570" i="69"/>
  <c r="O1571" i="69"/>
  <c r="O1572" i="69"/>
  <c r="O1573" i="69"/>
  <c r="O1574" i="69"/>
  <c r="O1575" i="69"/>
  <c r="O1576" i="69"/>
  <c r="O1577" i="69"/>
  <c r="O1578" i="69"/>
  <c r="O1579" i="69"/>
  <c r="O1580" i="69"/>
  <c r="O1581" i="69"/>
  <c r="O1582" i="69"/>
  <c r="O1583" i="69"/>
  <c r="O1584" i="69"/>
  <c r="O1585" i="69"/>
  <c r="O1586" i="69"/>
  <c r="O1587" i="69"/>
  <c r="O1588" i="69"/>
  <c r="O1589" i="69"/>
  <c r="O1590" i="69"/>
  <c r="O1591" i="69"/>
  <c r="O1592" i="69"/>
  <c r="O1593" i="69"/>
  <c r="O1594" i="69"/>
  <c r="O1595" i="69"/>
  <c r="O1596" i="69"/>
  <c r="O1597" i="69"/>
  <c r="O1598" i="69"/>
  <c r="O1599" i="69"/>
  <c r="O1600" i="69"/>
  <c r="O1601" i="69"/>
  <c r="O1602" i="69"/>
  <c r="O1603" i="69"/>
  <c r="O1604" i="69"/>
  <c r="O1605" i="69"/>
  <c r="O1606" i="69"/>
  <c r="O1607" i="69"/>
  <c r="O1608" i="69"/>
  <c r="O1609" i="69"/>
  <c r="O1610" i="69"/>
  <c r="O1611" i="69"/>
  <c r="O1612" i="69"/>
  <c r="O1613" i="69"/>
  <c r="O1614" i="69"/>
  <c r="O1615" i="69"/>
  <c r="O1616" i="69"/>
  <c r="O1617" i="69"/>
  <c r="O1618" i="69"/>
  <c r="O1619" i="69"/>
  <c r="O1620" i="69"/>
  <c r="O1621" i="69"/>
  <c r="O1622" i="69"/>
  <c r="O1623" i="69"/>
  <c r="O1624" i="69"/>
  <c r="O1625" i="69"/>
  <c r="O1626" i="69"/>
  <c r="O1627" i="69"/>
  <c r="O1628" i="69"/>
  <c r="O1629" i="69"/>
  <c r="O1630" i="69"/>
  <c r="O1631" i="69"/>
  <c r="O1632" i="69"/>
  <c r="O1633" i="69"/>
  <c r="O1634" i="69"/>
  <c r="O1635" i="69"/>
  <c r="O1636" i="69"/>
  <c r="O1637" i="69"/>
  <c r="O1638" i="69"/>
  <c r="O1639" i="69"/>
  <c r="O1640" i="69"/>
  <c r="O1641" i="69"/>
  <c r="O1642" i="69"/>
  <c r="O1643" i="69"/>
  <c r="O1644" i="69"/>
  <c r="O1645" i="69"/>
  <c r="O1646" i="69"/>
  <c r="O1647" i="69"/>
  <c r="O1648" i="69"/>
  <c r="O1649" i="69"/>
  <c r="O1650" i="69"/>
  <c r="O1651" i="69"/>
  <c r="O1652" i="69"/>
  <c r="O1653" i="69"/>
  <c r="O1654" i="69"/>
  <c r="O1655" i="69"/>
  <c r="O1656" i="69"/>
  <c r="O1657" i="69"/>
  <c r="O1658" i="69"/>
  <c r="O1659" i="69"/>
  <c r="O1660" i="69"/>
  <c r="O1661" i="69"/>
  <c r="O1662" i="69"/>
  <c r="O1663" i="69"/>
  <c r="O1664" i="69"/>
  <c r="O1665" i="69"/>
  <c r="O1666" i="69"/>
  <c r="O1667" i="69"/>
  <c r="O1668" i="69"/>
  <c r="O1669" i="69"/>
  <c r="O1670" i="69"/>
  <c r="O1671" i="69"/>
  <c r="O1672" i="69"/>
  <c r="O1673" i="69"/>
  <c r="O1674" i="69"/>
  <c r="O1675" i="69"/>
  <c r="O1676" i="69"/>
  <c r="O1677" i="69"/>
  <c r="O1678" i="69"/>
  <c r="O1679" i="69"/>
  <c r="O1680" i="69"/>
  <c r="O1681" i="69"/>
  <c r="O1682" i="69"/>
  <c r="O1683" i="69"/>
  <c r="O1684" i="69"/>
  <c r="O1685" i="69"/>
  <c r="O1686" i="69"/>
  <c r="O1687" i="69"/>
  <c r="O1688" i="69"/>
  <c r="O1689" i="69"/>
  <c r="O1690" i="69"/>
  <c r="O1691" i="69"/>
  <c r="O1692" i="69"/>
  <c r="O1693" i="69"/>
  <c r="O1694" i="69"/>
  <c r="O1695" i="69"/>
  <c r="O1696" i="69"/>
  <c r="O1697" i="69"/>
  <c r="O1698" i="69"/>
  <c r="O1699" i="69"/>
  <c r="O1700" i="69"/>
  <c r="O1701" i="69"/>
  <c r="O1702" i="69"/>
  <c r="O1703" i="69"/>
  <c r="O1704" i="69"/>
  <c r="O1705" i="69"/>
  <c r="O1706" i="69"/>
  <c r="O1707" i="69"/>
  <c r="O1708" i="69"/>
  <c r="O1709" i="69"/>
  <c r="O1710" i="69"/>
  <c r="O1711" i="69"/>
  <c r="O1712" i="69"/>
  <c r="O1713" i="69"/>
  <c r="O1714" i="69"/>
  <c r="O1715" i="69"/>
  <c r="O1716" i="69"/>
  <c r="O1717" i="69"/>
  <c r="O1718" i="69"/>
  <c r="O1719" i="69"/>
  <c r="O1720" i="69"/>
  <c r="O1721" i="69"/>
  <c r="O1722" i="69"/>
  <c r="O1723" i="69"/>
  <c r="O1724" i="69"/>
  <c r="O1725" i="69"/>
  <c r="O1726" i="69"/>
  <c r="O1727" i="69"/>
  <c r="O1728" i="69"/>
  <c r="O1729" i="69"/>
  <c r="O1730" i="69"/>
  <c r="O1731" i="69"/>
  <c r="O1732" i="69"/>
  <c r="O1733" i="69"/>
  <c r="O1734" i="69"/>
  <c r="O1735" i="69"/>
  <c r="O1736" i="69"/>
  <c r="O1737" i="69"/>
  <c r="O1738" i="69"/>
  <c r="O1739" i="69"/>
  <c r="O1740" i="69"/>
  <c r="O1741" i="69"/>
  <c r="O1742" i="69"/>
  <c r="O1743" i="69"/>
  <c r="O1744" i="69"/>
  <c r="O1745" i="69"/>
  <c r="O1746" i="69"/>
  <c r="O1747" i="69"/>
  <c r="O1748" i="69"/>
  <c r="O1749" i="69"/>
  <c r="O1750" i="69"/>
  <c r="O1751" i="69"/>
  <c r="O1752" i="69"/>
  <c r="O1753" i="69"/>
  <c r="O1754" i="69"/>
  <c r="O1755" i="69"/>
  <c r="O1756" i="69"/>
  <c r="O1757" i="69"/>
  <c r="O1758" i="69"/>
  <c r="O1759" i="69"/>
  <c r="O1760" i="69"/>
  <c r="O1761" i="69"/>
  <c r="O1762" i="69"/>
  <c r="O1763" i="69"/>
  <c r="O1764" i="69"/>
  <c r="O1765" i="69"/>
  <c r="O1766" i="69"/>
  <c r="O1767" i="69"/>
  <c r="O1768" i="69"/>
  <c r="O1769" i="69"/>
  <c r="O1770" i="69"/>
  <c r="O1771" i="69"/>
  <c r="O1772" i="69"/>
  <c r="O1773" i="69"/>
  <c r="O1774" i="69"/>
  <c r="O1775" i="69"/>
  <c r="O1776" i="69"/>
  <c r="O1777" i="69"/>
  <c r="O1778" i="69"/>
  <c r="O1779" i="69"/>
  <c r="O1780" i="69"/>
  <c r="O1781" i="69"/>
  <c r="O1782" i="69"/>
  <c r="O1783" i="69"/>
  <c r="O1784" i="69"/>
  <c r="O1785" i="69"/>
  <c r="O1786" i="69"/>
  <c r="O1787" i="69"/>
  <c r="O1788" i="69"/>
  <c r="O1789" i="69"/>
  <c r="O1790" i="69"/>
  <c r="O1791" i="69"/>
  <c r="O1792" i="69"/>
  <c r="O1793" i="69"/>
  <c r="O1794" i="69"/>
  <c r="O1795" i="69"/>
  <c r="O1796" i="69"/>
  <c r="O1797" i="69"/>
  <c r="O1798" i="69"/>
  <c r="O1799" i="69"/>
  <c r="O1800" i="69"/>
  <c r="O1801" i="69"/>
  <c r="O1802" i="69"/>
  <c r="O1803" i="69"/>
  <c r="O1804" i="69"/>
  <c r="O1805" i="69"/>
  <c r="O1806" i="69"/>
  <c r="O1807" i="69"/>
  <c r="O1808" i="69"/>
  <c r="O1809" i="69"/>
  <c r="O1810" i="69"/>
  <c r="O1811" i="69"/>
  <c r="O1812" i="69"/>
  <c r="O1813" i="69"/>
  <c r="O1814" i="69"/>
  <c r="O1815" i="69"/>
  <c r="O1816" i="69"/>
  <c r="O1817" i="69"/>
  <c r="O1818" i="69"/>
  <c r="O1819" i="69"/>
  <c r="O1820" i="69"/>
  <c r="O1821" i="69"/>
  <c r="O1822" i="69"/>
  <c r="O1823" i="69"/>
  <c r="O1824" i="69"/>
  <c r="O1825" i="69"/>
  <c r="O1826" i="69"/>
  <c r="O1827" i="69"/>
  <c r="O1828" i="69"/>
  <c r="O1829" i="69"/>
  <c r="O1830" i="69"/>
  <c r="O1831" i="69"/>
  <c r="O1832" i="69"/>
  <c r="O1833" i="69"/>
  <c r="O1834" i="69"/>
  <c r="O1835" i="69"/>
  <c r="O1836" i="69"/>
  <c r="O1837" i="69"/>
  <c r="O1838" i="69"/>
  <c r="O1839" i="69"/>
  <c r="O1840" i="69"/>
  <c r="O1841" i="69"/>
  <c r="O1842" i="69"/>
  <c r="O1843" i="69"/>
  <c r="O1844" i="69"/>
  <c r="O1845" i="69"/>
  <c r="O1846" i="69"/>
  <c r="O1847" i="69"/>
  <c r="O1848" i="69"/>
  <c r="O1849" i="69"/>
  <c r="O1850" i="69"/>
  <c r="O1851" i="69"/>
  <c r="O1852" i="69"/>
  <c r="O1853" i="69"/>
  <c r="O1854" i="69"/>
  <c r="O1855" i="69"/>
  <c r="O1856" i="69"/>
  <c r="O1857" i="69"/>
  <c r="O1858" i="69"/>
  <c r="O1859" i="69"/>
  <c r="O1860" i="69"/>
  <c r="O1861" i="69"/>
  <c r="O1862" i="69"/>
  <c r="O1863" i="69"/>
  <c r="O1864" i="69"/>
  <c r="O1865" i="69"/>
  <c r="O1866" i="69"/>
  <c r="O1867" i="69"/>
  <c r="O1868" i="69"/>
  <c r="O1869" i="69"/>
  <c r="O1870" i="69"/>
  <c r="O1871" i="69"/>
  <c r="O1872" i="69"/>
  <c r="O1873" i="69"/>
  <c r="O1874" i="69"/>
  <c r="O1875" i="69"/>
  <c r="O1876" i="69"/>
  <c r="O1877" i="69"/>
  <c r="O1878" i="69"/>
  <c r="O1879" i="69"/>
  <c r="O1880" i="69"/>
  <c r="O1881" i="69"/>
  <c r="O1882" i="69"/>
  <c r="O1883" i="69"/>
  <c r="O1884" i="69"/>
  <c r="O1885" i="69"/>
  <c r="O1886" i="69"/>
  <c r="O1887" i="69"/>
  <c r="O1888" i="69"/>
  <c r="O1889" i="69"/>
  <c r="O1890" i="69"/>
  <c r="O1891" i="69"/>
  <c r="O1892" i="69"/>
  <c r="O1893" i="69"/>
  <c r="O1894" i="69"/>
  <c r="O1895" i="69"/>
  <c r="O1896" i="69"/>
  <c r="O1897" i="69"/>
  <c r="O1898" i="69"/>
  <c r="O1899" i="69"/>
  <c r="O1900" i="69"/>
  <c r="O1901" i="69"/>
  <c r="O1902" i="69"/>
  <c r="O1903" i="69"/>
  <c r="O1904" i="69"/>
  <c r="O1905" i="69"/>
  <c r="O1906" i="69"/>
  <c r="O1907" i="69"/>
  <c r="O1908" i="69"/>
  <c r="O1909" i="69"/>
  <c r="O1910" i="69"/>
  <c r="O1911" i="69"/>
  <c r="O1912" i="69"/>
  <c r="O1913" i="69"/>
  <c r="O1914" i="69"/>
  <c r="O1915" i="69"/>
  <c r="O1916" i="69"/>
  <c r="O1917" i="69"/>
  <c r="O1918" i="69"/>
  <c r="O1919" i="69"/>
  <c r="O1920" i="69"/>
  <c r="O1921" i="69"/>
  <c r="O1922" i="69"/>
  <c r="O1923" i="69"/>
  <c r="O1924" i="69"/>
  <c r="O1925" i="69"/>
  <c r="O1926" i="69"/>
  <c r="O1927" i="69"/>
  <c r="O1928" i="69"/>
  <c r="O1929" i="69"/>
  <c r="O1930" i="69"/>
  <c r="O1931" i="69"/>
  <c r="O1932" i="69"/>
  <c r="O1933" i="69"/>
  <c r="O1934" i="69"/>
  <c r="O1935" i="69"/>
  <c r="O1936" i="69"/>
  <c r="O1937" i="69"/>
  <c r="O1938" i="69"/>
  <c r="O1939" i="69"/>
  <c r="O1940" i="69"/>
  <c r="O1941" i="69"/>
  <c r="O1942" i="69"/>
  <c r="O1943" i="69"/>
  <c r="O1944" i="69"/>
  <c r="O1945" i="69"/>
  <c r="O1946" i="69"/>
  <c r="O1947" i="69"/>
  <c r="O1948" i="69"/>
  <c r="O1949" i="69"/>
  <c r="O1950" i="69"/>
  <c r="O1951" i="69"/>
  <c r="O1952" i="69"/>
  <c r="O1953" i="69"/>
  <c r="O1954" i="69"/>
  <c r="O1955" i="69"/>
  <c r="O1956" i="69"/>
  <c r="O1957" i="69"/>
  <c r="O1958" i="69"/>
  <c r="O1959" i="69"/>
  <c r="O1960" i="69"/>
  <c r="O1961" i="69"/>
  <c r="O1962" i="69"/>
  <c r="O1963" i="69"/>
  <c r="O1964" i="69"/>
  <c r="O1965" i="69"/>
  <c r="O1966" i="69"/>
  <c r="O1967" i="69"/>
  <c r="O1968" i="69"/>
  <c r="O1969" i="69"/>
  <c r="O1970" i="69"/>
  <c r="O1971" i="69"/>
  <c r="O1972" i="69"/>
  <c r="O1973" i="69"/>
  <c r="O1974" i="69"/>
  <c r="O1975" i="69"/>
  <c r="O1976" i="69"/>
  <c r="O1977" i="69"/>
  <c r="O1978" i="69"/>
  <c r="O1979" i="69"/>
  <c r="O1980" i="69"/>
  <c r="O1981" i="69"/>
  <c r="O1982" i="69"/>
  <c r="O1983" i="69"/>
  <c r="O1984" i="69"/>
  <c r="O1985" i="69"/>
  <c r="O1986" i="69"/>
  <c r="O1987" i="69"/>
  <c r="O1988" i="69"/>
  <c r="O1989" i="69"/>
  <c r="O1990" i="69"/>
  <c r="O1991" i="69"/>
  <c r="O1992" i="69"/>
  <c r="O1993" i="69"/>
  <c r="O1994" i="69"/>
  <c r="O1995" i="69"/>
  <c r="O1996" i="69"/>
  <c r="O1997" i="69"/>
  <c r="O1998" i="69"/>
  <c r="O1999" i="69"/>
  <c r="O2000" i="69"/>
  <c r="O2001" i="69"/>
  <c r="O2002" i="69"/>
  <c r="O2003" i="69"/>
  <c r="O2004" i="69"/>
  <c r="O2005" i="69"/>
  <c r="O2006" i="69"/>
  <c r="O2007" i="69"/>
  <c r="O2008" i="69"/>
  <c r="O2009" i="69"/>
  <c r="O2010" i="69"/>
  <c r="O2011" i="69"/>
  <c r="O2012" i="69"/>
  <c r="O2013" i="69"/>
  <c r="O2014" i="69"/>
  <c r="O2015" i="69"/>
  <c r="O2016" i="69"/>
  <c r="O2017" i="69"/>
  <c r="O2018" i="69"/>
  <c r="O2029" i="69"/>
  <c r="O2030" i="69"/>
  <c r="O2048" i="69"/>
  <c r="O2049" i="69"/>
  <c r="O2050" i="69"/>
  <c r="O2051" i="69"/>
  <c r="O2052" i="69"/>
  <c r="O2053" i="69"/>
  <c r="O2054" i="69"/>
  <c r="O2055" i="69"/>
  <c r="O2056" i="69"/>
  <c r="O2057" i="69"/>
  <c r="O2058" i="69"/>
  <c r="O2059" i="69"/>
  <c r="O2060" i="69"/>
  <c r="O2061" i="69"/>
  <c r="O2062" i="69"/>
  <c r="O2063" i="69"/>
  <c r="O2064" i="69"/>
  <c r="O2065" i="69"/>
  <c r="O2066" i="69"/>
  <c r="O2067" i="69"/>
  <c r="O2068" i="69"/>
  <c r="O2069" i="69"/>
  <c r="O2070" i="69"/>
  <c r="O2071" i="69"/>
  <c r="O2072" i="69"/>
  <c r="O2073" i="69"/>
  <c r="O2074" i="69"/>
  <c r="O2075" i="69"/>
  <c r="O2076" i="69"/>
  <c r="O2077" i="69"/>
  <c r="O2078" i="69"/>
  <c r="O2080" i="69"/>
  <c r="O2081" i="69"/>
  <c r="O2092" i="69"/>
  <c r="O2096" i="69"/>
  <c r="O2097" i="69"/>
  <c r="O2101" i="69"/>
  <c r="O2102" i="69"/>
  <c r="O2103" i="69"/>
  <c r="O2104" i="69"/>
  <c r="O2105" i="69"/>
  <c r="O2106" i="69"/>
  <c r="O2107" i="69"/>
  <c r="O2108" i="69"/>
  <c r="O2109" i="69"/>
  <c r="O2110" i="69"/>
  <c r="O2111" i="69"/>
  <c r="O2112" i="69"/>
  <c r="O2113" i="69"/>
  <c r="O2114" i="69"/>
  <c r="O2115" i="69"/>
  <c r="O2116" i="69"/>
  <c r="O2117" i="69"/>
  <c r="O2118" i="69"/>
  <c r="O2119" i="69"/>
  <c r="O2120" i="69"/>
  <c r="O2121" i="69"/>
  <c r="O2122" i="69"/>
  <c r="O2123" i="69"/>
  <c r="O2127" i="69"/>
  <c r="O2128" i="69"/>
  <c r="O2137" i="69"/>
  <c r="O2138" i="69"/>
  <c r="O2139" i="69"/>
  <c r="O2140" i="69"/>
  <c r="O2141" i="69"/>
  <c r="O2142" i="69"/>
  <c r="O2143" i="69"/>
  <c r="O2144" i="69"/>
  <c r="O2145" i="69"/>
  <c r="O2146" i="69"/>
  <c r="O2147" i="69"/>
  <c r="O2148" i="69"/>
  <c r="O2149" i="69"/>
  <c r="O2150" i="69"/>
  <c r="O2151" i="69"/>
  <c r="O2152" i="69"/>
  <c r="O2153" i="69"/>
  <c r="O2154" i="69"/>
  <c r="O2155" i="69"/>
  <c r="O2156" i="69"/>
  <c r="O2157" i="69"/>
  <c r="O2158" i="69"/>
  <c r="O2159" i="69"/>
  <c r="O2160" i="69"/>
  <c r="O2161" i="69"/>
  <c r="O2162" i="69"/>
  <c r="O2163" i="69"/>
  <c r="O2164" i="69"/>
  <c r="O2165" i="69"/>
  <c r="O2166" i="69"/>
  <c r="O2167" i="69"/>
  <c r="O2168" i="69"/>
  <c r="O2169" i="69"/>
  <c r="O2170" i="69"/>
  <c r="O2171" i="69"/>
  <c r="O2172" i="69"/>
  <c r="O2173" i="69"/>
  <c r="O2174" i="69"/>
  <c r="O2175" i="69"/>
  <c r="O2176" i="69"/>
  <c r="O2177" i="69"/>
  <c r="O2178" i="69"/>
  <c r="O2179" i="69"/>
  <c r="O2180" i="69"/>
  <c r="O2181" i="69"/>
  <c r="O2182" i="69"/>
  <c r="O2183" i="69"/>
  <c r="O2184" i="69"/>
  <c r="O2185" i="69"/>
  <c r="O2186" i="69"/>
  <c r="O2187" i="69"/>
  <c r="O2188" i="69"/>
  <c r="O2189" i="69"/>
  <c r="O2190" i="69"/>
  <c r="O2194" i="69"/>
  <c r="O2195" i="69"/>
  <c r="O2196" i="69"/>
  <c r="O2197" i="69"/>
  <c r="O2198" i="69"/>
  <c r="O2199" i="69"/>
  <c r="O2200" i="69"/>
  <c r="O2201" i="69"/>
  <c r="O2202" i="69"/>
  <c r="O2203" i="69"/>
  <c r="O2204" i="69"/>
  <c r="O2205" i="69"/>
  <c r="O2206" i="69"/>
  <c r="O2207" i="69"/>
  <c r="O2208" i="69"/>
  <c r="O2209" i="69"/>
  <c r="O2210" i="69"/>
  <c r="O2211" i="69"/>
  <c r="O2212" i="69"/>
  <c r="O2213" i="69"/>
  <c r="O2214" i="69"/>
  <c r="O2215" i="69"/>
  <c r="O2216" i="69"/>
  <c r="O2217" i="69"/>
  <c r="O2219" i="69"/>
  <c r="O2220" i="69"/>
  <c r="O2223" i="69"/>
  <c r="O2224" i="69"/>
  <c r="O2225" i="69"/>
  <c r="O2226" i="69"/>
  <c r="O2227" i="69"/>
  <c r="O2228" i="69"/>
  <c r="O2229" i="69"/>
  <c r="O2230" i="69"/>
  <c r="O2231" i="69"/>
  <c r="O2232" i="69"/>
  <c r="O2233" i="69"/>
  <c r="O2234" i="69"/>
  <c r="O2235" i="69"/>
  <c r="O2237" i="69"/>
  <c r="O2238" i="69"/>
  <c r="O2244" i="69"/>
  <c r="O2245" i="69"/>
  <c r="O2246" i="69"/>
  <c r="O2247" i="69"/>
  <c r="O2248" i="69"/>
  <c r="O2249" i="69"/>
  <c r="O2250" i="69"/>
  <c r="O2251" i="69"/>
  <c r="O2252" i="69"/>
  <c r="O2253" i="69"/>
  <c r="O2254" i="69"/>
  <c r="O2255" i="69"/>
  <c r="O2256" i="69"/>
  <c r="O2257" i="69"/>
  <c r="O2258" i="69"/>
  <c r="O2259" i="69"/>
  <c r="O2260" i="69"/>
  <c r="O2261" i="69"/>
  <c r="O2262" i="69"/>
  <c r="O2263" i="69"/>
  <c r="O2264" i="69"/>
  <c r="O2265" i="69"/>
  <c r="O2266" i="69"/>
  <c r="O2267" i="69"/>
  <c r="O2268" i="69"/>
  <c r="O2269" i="69"/>
  <c r="O2270" i="69"/>
  <c r="O2271" i="69"/>
  <c r="O2272" i="69"/>
  <c r="O2273" i="69"/>
  <c r="O2274" i="69"/>
  <c r="O2275" i="69"/>
  <c r="O2276" i="69"/>
  <c r="O2277" i="69"/>
  <c r="O2278" i="69"/>
  <c r="O2279" i="69"/>
  <c r="O2280" i="69"/>
  <c r="O2281" i="69"/>
  <c r="O2282" i="69"/>
  <c r="O2283" i="69"/>
  <c r="O2284" i="69"/>
  <c r="O2285" i="69"/>
  <c r="O2286" i="69"/>
  <c r="O2287" i="69"/>
  <c r="O2288" i="69"/>
  <c r="O2289" i="69"/>
  <c r="O2290" i="69"/>
  <c r="O2291" i="69"/>
  <c r="O2292" i="69"/>
  <c r="O2293" i="69"/>
  <c r="O2294" i="69"/>
  <c r="O2295" i="69"/>
  <c r="O2296" i="69"/>
  <c r="O2297" i="69"/>
  <c r="O2298" i="69"/>
  <c r="O2299" i="69"/>
  <c r="O2300" i="69"/>
  <c r="O2301" i="69"/>
  <c r="O2302" i="69"/>
  <c r="O2303" i="69"/>
  <c r="O2304" i="69"/>
  <c r="O2305" i="69"/>
  <c r="O2306" i="69"/>
  <c r="O2307" i="69"/>
  <c r="O2308" i="69"/>
  <c r="O2309" i="69"/>
  <c r="O2310" i="69"/>
  <c r="O2311" i="69"/>
  <c r="O2312" i="69"/>
  <c r="O2313" i="69"/>
  <c r="O2314" i="69"/>
  <c r="O2315" i="69"/>
  <c r="O2316" i="69"/>
  <c r="O2317" i="69"/>
  <c r="O2318" i="69"/>
  <c r="O2319" i="69"/>
  <c r="O2320" i="69"/>
  <c r="O2321" i="69"/>
  <c r="O2322" i="69"/>
  <c r="O2323" i="69"/>
  <c r="O2324" i="69"/>
  <c r="O2325" i="69"/>
  <c r="O2326" i="69"/>
  <c r="O2327" i="69"/>
  <c r="O2328" i="69"/>
  <c r="O2329" i="69"/>
  <c r="O2330" i="69"/>
  <c r="O2331" i="69"/>
  <c r="O2332" i="69"/>
  <c r="O2333" i="69"/>
  <c r="O2334" i="69"/>
  <c r="O2335" i="69"/>
  <c r="O2336" i="69"/>
  <c r="O2337" i="69"/>
  <c r="O2338" i="69"/>
  <c r="O2339" i="69"/>
  <c r="O2340" i="69"/>
  <c r="O2341" i="69"/>
  <c r="O2342" i="69"/>
  <c r="O2343" i="69"/>
  <c r="O2344" i="69"/>
  <c r="O2345" i="69"/>
  <c r="O2346" i="69"/>
  <c r="O2347" i="69"/>
  <c r="O2348" i="69"/>
  <c r="O2349" i="69"/>
  <c r="O2350" i="69"/>
  <c r="O2351" i="69"/>
  <c r="O2352" i="69"/>
  <c r="O2353" i="69"/>
  <c r="O2354" i="69"/>
  <c r="O2355" i="69"/>
  <c r="O2356" i="69"/>
  <c r="O2357" i="69"/>
  <c r="O2358" i="69"/>
  <c r="O2359" i="69"/>
  <c r="O2360" i="69"/>
  <c r="O2361" i="69"/>
  <c r="O2362" i="69"/>
  <c r="O2363" i="69"/>
  <c r="O2364" i="69"/>
  <c r="O2365" i="69"/>
  <c r="O2366" i="69"/>
  <c r="O2367" i="69"/>
  <c r="O2368" i="69"/>
  <c r="O2369" i="69"/>
  <c r="O2370" i="69"/>
  <c r="Y2370" i="69" s="1"/>
  <c r="O2371" i="69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O102" i="68"/>
  <c r="O103" i="68"/>
  <c r="O104" i="68"/>
  <c r="O105" i="68"/>
  <c r="O106" i="68"/>
  <c r="O107" i="68"/>
  <c r="O108" i="68"/>
  <c r="O109" i="68"/>
  <c r="O110" i="68"/>
  <c r="O111" i="68"/>
  <c r="O112" i="68"/>
  <c r="O113" i="68"/>
  <c r="O114" i="68"/>
  <c r="O115" i="68"/>
  <c r="O116" i="68"/>
  <c r="O117" i="68"/>
  <c r="O118" i="68"/>
  <c r="O119" i="68"/>
  <c r="O120" i="68"/>
  <c r="O121" i="68"/>
  <c r="O122" i="68"/>
  <c r="O123" i="68"/>
  <c r="O124" i="68"/>
  <c r="O125" i="68"/>
  <c r="O126" i="68"/>
  <c r="O127" i="68"/>
  <c r="O128" i="68"/>
  <c r="O129" i="68"/>
  <c r="O130" i="68"/>
  <c r="O131" i="68"/>
  <c r="O132" i="68"/>
  <c r="O133" i="68"/>
  <c r="O134" i="68"/>
  <c r="O135" i="68"/>
  <c r="O136" i="68"/>
  <c r="O137" i="68"/>
  <c r="O138" i="68"/>
  <c r="O139" i="68"/>
  <c r="O140" i="68"/>
  <c r="O141" i="68"/>
  <c r="O142" i="68"/>
  <c r="O143" i="68"/>
  <c r="O144" i="68"/>
  <c r="O145" i="68"/>
  <c r="O146" i="68"/>
  <c r="O147" i="68"/>
  <c r="O148" i="68"/>
  <c r="O149" i="68"/>
  <c r="O150" i="68"/>
  <c r="O151" i="68"/>
  <c r="O152" i="68"/>
  <c r="O153" i="68"/>
  <c r="O154" i="68"/>
  <c r="O155" i="68"/>
  <c r="O156" i="68"/>
  <c r="O157" i="68"/>
  <c r="O158" i="68"/>
  <c r="O159" i="68"/>
  <c r="O160" i="68"/>
  <c r="O161" i="68"/>
  <c r="O162" i="68"/>
  <c r="O163" i="68"/>
  <c r="O164" i="68"/>
  <c r="O165" i="68"/>
  <c r="O166" i="68"/>
  <c r="O167" i="68"/>
  <c r="O168" i="68"/>
  <c r="O169" i="68"/>
  <c r="O170" i="68"/>
  <c r="O171" i="68"/>
  <c r="O172" i="68"/>
  <c r="O173" i="68"/>
  <c r="O174" i="68"/>
  <c r="O175" i="68"/>
  <c r="O176" i="68"/>
  <c r="O177" i="68"/>
  <c r="O178" i="68"/>
  <c r="O179" i="68"/>
  <c r="O180" i="68"/>
  <c r="O181" i="68"/>
  <c r="O182" i="68"/>
  <c r="O183" i="68"/>
  <c r="O184" i="68"/>
  <c r="O185" i="68"/>
  <c r="O186" i="68"/>
  <c r="O187" i="68"/>
  <c r="O188" i="68"/>
  <c r="O189" i="68"/>
  <c r="O190" i="68"/>
  <c r="O191" i="68"/>
  <c r="O192" i="68"/>
  <c r="O193" i="68"/>
  <c r="O194" i="68"/>
  <c r="O195" i="68"/>
  <c r="O196" i="68"/>
  <c r="O197" i="68"/>
  <c r="O198" i="68"/>
  <c r="O199" i="68"/>
  <c r="O200" i="68"/>
  <c r="O201" i="68"/>
  <c r="O202" i="68"/>
  <c r="O203" i="68"/>
  <c r="O204" i="68"/>
  <c r="O205" i="68"/>
  <c r="O206" i="68"/>
  <c r="O207" i="68"/>
  <c r="O208" i="68"/>
  <c r="O209" i="68"/>
  <c r="O210" i="68"/>
  <c r="O211" i="68"/>
  <c r="O212" i="68"/>
  <c r="O213" i="68"/>
  <c r="O214" i="68"/>
  <c r="O215" i="68"/>
  <c r="O216" i="68"/>
  <c r="O217" i="68"/>
  <c r="O218" i="68"/>
  <c r="O219" i="68"/>
  <c r="O220" i="68"/>
  <c r="O221" i="68"/>
  <c r="O222" i="68"/>
  <c r="O223" i="68"/>
  <c r="O224" i="68"/>
  <c r="O225" i="68"/>
  <c r="O226" i="68"/>
  <c r="O227" i="68"/>
  <c r="O228" i="68"/>
  <c r="O229" i="68"/>
  <c r="O230" i="68"/>
  <c r="O231" i="68"/>
  <c r="O232" i="68"/>
  <c r="O233" i="68"/>
  <c r="O234" i="68"/>
  <c r="O235" i="68"/>
  <c r="O236" i="68"/>
  <c r="O237" i="68"/>
  <c r="O238" i="68"/>
  <c r="O239" i="68"/>
  <c r="O240" i="68"/>
  <c r="O241" i="68"/>
  <c r="O242" i="68"/>
  <c r="O243" i="68"/>
  <c r="O244" i="68"/>
  <c r="O245" i="68"/>
  <c r="O246" i="68"/>
  <c r="O247" i="68"/>
  <c r="O248" i="68"/>
  <c r="O249" i="68"/>
  <c r="O250" i="68"/>
  <c r="O251" i="68"/>
  <c r="O252" i="68"/>
  <c r="O253" i="68"/>
  <c r="O254" i="68"/>
  <c r="O255" i="68"/>
  <c r="O256" i="68"/>
  <c r="O257" i="68"/>
  <c r="O258" i="68"/>
  <c r="O259" i="68"/>
  <c r="O260" i="68"/>
  <c r="O261" i="68"/>
  <c r="O262" i="68"/>
  <c r="O263" i="68"/>
  <c r="O264" i="68"/>
  <c r="O265" i="68"/>
  <c r="O266" i="68"/>
  <c r="O267" i="68"/>
  <c r="O268" i="68"/>
  <c r="O269" i="68"/>
  <c r="O270" i="68"/>
  <c r="O271" i="68"/>
  <c r="O272" i="68"/>
  <c r="O273" i="68"/>
  <c r="O274" i="68"/>
  <c r="O275" i="68"/>
  <c r="O276" i="68"/>
  <c r="O277" i="68"/>
  <c r="O278" i="68"/>
  <c r="O279" i="68"/>
  <c r="O280" i="68"/>
  <c r="O281" i="68"/>
  <c r="O282" i="68"/>
  <c r="O283" i="68"/>
  <c r="O284" i="68"/>
  <c r="O285" i="68"/>
  <c r="O286" i="68"/>
  <c r="O287" i="68"/>
  <c r="O288" i="68"/>
  <c r="O289" i="68"/>
  <c r="O290" i="68"/>
  <c r="O291" i="68"/>
  <c r="O292" i="68"/>
  <c r="O293" i="68"/>
  <c r="O294" i="68"/>
  <c r="O295" i="68"/>
  <c r="O296" i="68"/>
  <c r="O297" i="68"/>
  <c r="O298" i="68"/>
  <c r="O299" i="68"/>
  <c r="O300" i="68"/>
  <c r="O301" i="68"/>
  <c r="O302" i="68"/>
  <c r="O303" i="68"/>
  <c r="O304" i="68"/>
  <c r="O305" i="68"/>
  <c r="O306" i="68"/>
  <c r="O307" i="68"/>
  <c r="O308" i="68"/>
  <c r="O309" i="68"/>
  <c r="O310" i="68"/>
  <c r="O311" i="68"/>
  <c r="O312" i="68"/>
  <c r="O313" i="68"/>
  <c r="O314" i="68"/>
  <c r="O315" i="68"/>
  <c r="O316" i="68"/>
  <c r="O317" i="68"/>
  <c r="O318" i="68"/>
  <c r="O319" i="68"/>
  <c r="O320" i="68"/>
  <c r="O321" i="68"/>
  <c r="O322" i="68"/>
  <c r="O323" i="68"/>
  <c r="O324" i="68"/>
  <c r="O325" i="68"/>
  <c r="O326" i="68"/>
  <c r="O327" i="68"/>
  <c r="O328" i="68"/>
  <c r="O329" i="68"/>
  <c r="O330" i="68"/>
  <c r="O331" i="68"/>
  <c r="O332" i="68"/>
  <c r="O333" i="68"/>
  <c r="O334" i="68"/>
  <c r="O335" i="68"/>
  <c r="O336" i="68"/>
  <c r="O337" i="68"/>
  <c r="O338" i="68"/>
  <c r="O339" i="68"/>
  <c r="O340" i="68"/>
  <c r="O341" i="68"/>
  <c r="O342" i="68"/>
  <c r="O343" i="68"/>
  <c r="O344" i="68"/>
  <c r="O345" i="68"/>
  <c r="O346" i="68"/>
  <c r="O347" i="68"/>
  <c r="O348" i="68"/>
  <c r="O349" i="68"/>
  <c r="O350" i="68"/>
  <c r="O351" i="68"/>
  <c r="O352" i="68"/>
  <c r="O353" i="68"/>
  <c r="O354" i="68"/>
  <c r="O355" i="68"/>
  <c r="O356" i="68"/>
  <c r="O357" i="68"/>
  <c r="O358" i="68"/>
  <c r="O359" i="68"/>
  <c r="O360" i="68"/>
  <c r="O361" i="68"/>
  <c r="O362" i="68"/>
  <c r="O363" i="68"/>
  <c r="O364" i="68"/>
  <c r="O365" i="68"/>
  <c r="O366" i="68"/>
  <c r="O367" i="68"/>
  <c r="O368" i="68"/>
  <c r="O369" i="68"/>
  <c r="O370" i="68"/>
  <c r="O371" i="68"/>
  <c r="O372" i="68"/>
  <c r="O373" i="68"/>
  <c r="O374" i="68"/>
  <c r="O375" i="68"/>
  <c r="O376" i="68"/>
  <c r="O377" i="68"/>
  <c r="O378" i="68"/>
  <c r="O379" i="68"/>
  <c r="O380" i="68"/>
  <c r="O381" i="68"/>
  <c r="O382" i="68"/>
  <c r="O383" i="68"/>
  <c r="O384" i="68"/>
  <c r="O385" i="68"/>
  <c r="O386" i="68"/>
  <c r="O387" i="68"/>
  <c r="O388" i="68"/>
  <c r="O389" i="68"/>
  <c r="O390" i="68"/>
  <c r="O391" i="68"/>
  <c r="O392" i="68"/>
  <c r="O393" i="68"/>
  <c r="O394" i="68"/>
  <c r="O395" i="68"/>
  <c r="O396" i="68"/>
  <c r="O397" i="68"/>
  <c r="O398" i="68"/>
  <c r="O399" i="68"/>
  <c r="O400" i="68"/>
  <c r="O401" i="68"/>
  <c r="O402" i="68"/>
  <c r="O403" i="68"/>
  <c r="O404" i="68"/>
  <c r="O405" i="68"/>
  <c r="O406" i="68"/>
  <c r="O407" i="68"/>
  <c r="O408" i="68"/>
  <c r="O409" i="68"/>
  <c r="O410" i="68"/>
  <c r="O411" i="68"/>
  <c r="O412" i="68"/>
  <c r="O413" i="68"/>
  <c r="O414" i="68"/>
  <c r="O415" i="68"/>
  <c r="O416" i="68"/>
  <c r="O417" i="68"/>
  <c r="O418" i="68"/>
  <c r="O419" i="68"/>
  <c r="O420" i="68"/>
  <c r="O421" i="68"/>
  <c r="O422" i="68"/>
  <c r="O423" i="68"/>
  <c r="O424" i="68"/>
  <c r="O425" i="68"/>
  <c r="O426" i="68"/>
  <c r="O427" i="68"/>
  <c r="O428" i="68"/>
  <c r="O429" i="68"/>
  <c r="O430" i="68"/>
  <c r="O431" i="68"/>
  <c r="O432" i="68"/>
  <c r="O433" i="68"/>
  <c r="O434" i="68"/>
  <c r="O435" i="68"/>
  <c r="O436" i="68"/>
  <c r="O437" i="68"/>
  <c r="O438" i="68"/>
  <c r="O439" i="68"/>
  <c r="O440" i="68"/>
  <c r="O441" i="68"/>
  <c r="O442" i="68"/>
  <c r="O443" i="68"/>
  <c r="O444" i="68"/>
  <c r="O445" i="68"/>
  <c r="O446" i="68"/>
  <c r="O447" i="68"/>
  <c r="O448" i="68"/>
  <c r="O449" i="68"/>
  <c r="O450" i="68"/>
  <c r="O451" i="68"/>
  <c r="O452" i="68"/>
  <c r="O453" i="68"/>
  <c r="O454" i="68"/>
  <c r="O455" i="68"/>
  <c r="O456" i="68"/>
  <c r="O457" i="68"/>
  <c r="O458" i="68"/>
  <c r="O459" i="68"/>
  <c r="O460" i="68"/>
  <c r="O461" i="68"/>
  <c r="O462" i="68"/>
  <c r="O463" i="68"/>
  <c r="O464" i="68"/>
  <c r="O465" i="68"/>
  <c r="O466" i="68"/>
  <c r="O467" i="68"/>
  <c r="O468" i="68"/>
  <c r="O469" i="68"/>
  <c r="O470" i="68"/>
  <c r="O471" i="68"/>
  <c r="O472" i="68"/>
  <c r="O473" i="68"/>
  <c r="O474" i="68"/>
  <c r="O475" i="68"/>
  <c r="O476" i="68"/>
  <c r="O477" i="68"/>
  <c r="O478" i="68"/>
  <c r="O479" i="68"/>
  <c r="O480" i="68"/>
  <c r="O481" i="68"/>
  <c r="O482" i="68"/>
  <c r="O483" i="68"/>
  <c r="O484" i="68"/>
  <c r="O485" i="68"/>
  <c r="O486" i="68"/>
  <c r="O487" i="68"/>
  <c r="O488" i="68"/>
  <c r="O489" i="68"/>
  <c r="O490" i="68"/>
  <c r="O491" i="68"/>
  <c r="O492" i="68"/>
  <c r="O493" i="68"/>
  <c r="O494" i="68"/>
  <c r="O495" i="68"/>
  <c r="O496" i="68"/>
  <c r="O497" i="68"/>
  <c r="O498" i="68"/>
  <c r="O499" i="68"/>
  <c r="O500" i="68"/>
  <c r="O501" i="68"/>
  <c r="O502" i="68"/>
  <c r="O503" i="68"/>
  <c r="O504" i="68"/>
  <c r="O505" i="68"/>
  <c r="O506" i="68"/>
  <c r="O507" i="68"/>
  <c r="O508" i="68"/>
  <c r="O509" i="68"/>
  <c r="O510" i="68"/>
  <c r="O511" i="68"/>
  <c r="O512" i="68"/>
  <c r="O513" i="68"/>
  <c r="O514" i="68"/>
  <c r="O515" i="68"/>
  <c r="O516" i="68"/>
  <c r="O517" i="68"/>
  <c r="O518" i="68"/>
  <c r="O519" i="68"/>
  <c r="O520" i="68"/>
  <c r="O521" i="68"/>
  <c r="O522" i="68"/>
  <c r="O523" i="68"/>
  <c r="O524" i="68"/>
  <c r="O525" i="68"/>
  <c r="O526" i="68"/>
  <c r="O527" i="68"/>
  <c r="O528" i="68"/>
  <c r="O529" i="68"/>
  <c r="O530" i="68"/>
  <c r="O531" i="68"/>
  <c r="O532" i="68"/>
  <c r="O533" i="68"/>
  <c r="O534" i="68"/>
  <c r="O535" i="68"/>
  <c r="O536" i="68"/>
  <c r="O537" i="68"/>
  <c r="O538" i="68"/>
  <c r="O539" i="68"/>
  <c r="O540" i="68"/>
  <c r="O541" i="68"/>
  <c r="O542" i="68"/>
  <c r="O543" i="68"/>
  <c r="O544" i="68"/>
  <c r="O545" i="68"/>
  <c r="O546" i="68"/>
  <c r="O547" i="68"/>
  <c r="O548" i="68"/>
  <c r="O549" i="68"/>
  <c r="O550" i="68"/>
  <c r="O551" i="68"/>
  <c r="O552" i="68"/>
  <c r="O553" i="68"/>
  <c r="O554" i="68"/>
  <c r="O555" i="68"/>
  <c r="O556" i="68"/>
  <c r="O557" i="68"/>
  <c r="O558" i="68"/>
  <c r="O559" i="68"/>
  <c r="O560" i="68"/>
  <c r="O561" i="68"/>
  <c r="O562" i="68"/>
  <c r="O563" i="68"/>
  <c r="O564" i="68"/>
  <c r="O565" i="68"/>
  <c r="O566" i="68"/>
  <c r="O567" i="68"/>
  <c r="O568" i="68"/>
  <c r="O569" i="68"/>
  <c r="O570" i="68"/>
  <c r="O571" i="68"/>
  <c r="O572" i="68"/>
  <c r="O573" i="68"/>
  <c r="O574" i="68"/>
  <c r="O575" i="68"/>
  <c r="O576" i="68"/>
  <c r="O577" i="68"/>
  <c r="O578" i="68"/>
  <c r="O579" i="68"/>
  <c r="O580" i="68"/>
  <c r="O581" i="68"/>
  <c r="O582" i="68"/>
  <c r="O583" i="68"/>
  <c r="O584" i="68"/>
  <c r="O585" i="68"/>
  <c r="O586" i="68"/>
  <c r="O587" i="68"/>
  <c r="O588" i="68"/>
  <c r="O589" i="68"/>
  <c r="O590" i="68"/>
  <c r="O591" i="68"/>
  <c r="O592" i="68"/>
  <c r="O593" i="68"/>
  <c r="O594" i="68"/>
  <c r="O595" i="68"/>
  <c r="O596" i="68"/>
  <c r="O597" i="68"/>
  <c r="O598" i="68"/>
  <c r="O599" i="68"/>
  <c r="O600" i="68"/>
  <c r="O601" i="68"/>
  <c r="O602" i="68"/>
  <c r="O603" i="68"/>
  <c r="O604" i="68"/>
  <c r="O605" i="68"/>
  <c r="O606" i="68"/>
  <c r="O607" i="68"/>
  <c r="O608" i="68"/>
  <c r="O609" i="68"/>
  <c r="O610" i="68"/>
  <c r="O611" i="68"/>
  <c r="O612" i="68"/>
  <c r="O613" i="68"/>
  <c r="O614" i="68"/>
  <c r="O615" i="68"/>
  <c r="O616" i="68"/>
  <c r="O617" i="68"/>
  <c r="O618" i="68"/>
  <c r="O619" i="68"/>
  <c r="O620" i="68"/>
  <c r="O621" i="68"/>
  <c r="O622" i="68"/>
  <c r="O623" i="68"/>
  <c r="O624" i="68"/>
  <c r="O625" i="68"/>
  <c r="O626" i="68"/>
  <c r="O627" i="68"/>
  <c r="O628" i="68"/>
  <c r="O629" i="68"/>
  <c r="O630" i="68"/>
  <c r="O631" i="68"/>
  <c r="O632" i="68"/>
  <c r="O633" i="68"/>
  <c r="O634" i="68"/>
  <c r="O635" i="68"/>
  <c r="O636" i="68"/>
  <c r="O637" i="68"/>
  <c r="O638" i="68"/>
  <c r="O639" i="68"/>
  <c r="O640" i="68"/>
  <c r="O641" i="68"/>
  <c r="O642" i="68"/>
  <c r="O643" i="68"/>
  <c r="O644" i="68"/>
  <c r="O645" i="68"/>
  <c r="O646" i="68"/>
  <c r="O647" i="68"/>
  <c r="O648" i="68"/>
  <c r="O649" i="68"/>
  <c r="O650" i="68"/>
  <c r="O651" i="68"/>
  <c r="O652" i="68"/>
  <c r="O653" i="68"/>
  <c r="O654" i="68"/>
  <c r="O655" i="68"/>
  <c r="O656" i="68"/>
  <c r="O657" i="68"/>
  <c r="O658" i="68"/>
  <c r="O659" i="68"/>
  <c r="O660" i="68"/>
  <c r="O661" i="68"/>
  <c r="O662" i="68"/>
  <c r="O663" i="68"/>
  <c r="O664" i="68"/>
  <c r="O665" i="68"/>
  <c r="O666" i="68"/>
  <c r="O667" i="68"/>
  <c r="O668" i="68"/>
  <c r="O669" i="68"/>
  <c r="O670" i="68"/>
  <c r="O671" i="68"/>
  <c r="O672" i="68"/>
  <c r="O673" i="68"/>
  <c r="O674" i="68"/>
  <c r="O675" i="68"/>
  <c r="O676" i="68"/>
  <c r="O677" i="68"/>
  <c r="O678" i="68"/>
  <c r="O679" i="68"/>
  <c r="O680" i="68"/>
  <c r="O681" i="68"/>
  <c r="O682" i="68"/>
  <c r="O683" i="68"/>
  <c r="O684" i="68"/>
  <c r="O685" i="68"/>
  <c r="O686" i="68"/>
  <c r="O687" i="68"/>
  <c r="O688" i="68"/>
  <c r="O689" i="68"/>
  <c r="O690" i="68"/>
  <c r="O691" i="68"/>
  <c r="O692" i="68"/>
  <c r="O693" i="68"/>
  <c r="O694" i="68"/>
  <c r="O695" i="68"/>
  <c r="O696" i="68"/>
  <c r="O697" i="68"/>
  <c r="O698" i="68"/>
  <c r="O699" i="68"/>
  <c r="O700" i="68"/>
  <c r="O701" i="68"/>
  <c r="O702" i="68"/>
  <c r="O703" i="68"/>
  <c r="O704" i="68"/>
  <c r="O705" i="68"/>
  <c r="O706" i="68"/>
  <c r="O707" i="68"/>
  <c r="O708" i="68"/>
  <c r="O709" i="68"/>
  <c r="O710" i="68"/>
  <c r="O711" i="68"/>
  <c r="O712" i="68"/>
  <c r="O713" i="68"/>
  <c r="O714" i="68"/>
  <c r="O715" i="68"/>
  <c r="O716" i="68"/>
  <c r="O717" i="68"/>
  <c r="O718" i="68"/>
  <c r="O719" i="68"/>
  <c r="O720" i="68"/>
  <c r="O721" i="68"/>
  <c r="O722" i="68"/>
  <c r="O723" i="68"/>
  <c r="O724" i="68"/>
  <c r="O725" i="68"/>
  <c r="O726" i="68"/>
  <c r="O727" i="68"/>
  <c r="O728" i="68"/>
  <c r="O729" i="68"/>
  <c r="O730" i="68"/>
  <c r="O731" i="68"/>
  <c r="O732" i="68"/>
  <c r="O733" i="68"/>
  <c r="O734" i="68"/>
  <c r="O735" i="68"/>
  <c r="O736" i="68"/>
  <c r="O737" i="68"/>
  <c r="O738" i="68"/>
  <c r="O739" i="68"/>
  <c r="O740" i="68"/>
  <c r="O741" i="68"/>
  <c r="O742" i="68"/>
  <c r="O743" i="68"/>
  <c r="O744" i="68"/>
  <c r="O745" i="68"/>
  <c r="O746" i="68"/>
  <c r="O747" i="68"/>
  <c r="O748" i="68"/>
  <c r="O749" i="68"/>
  <c r="O750" i="68"/>
  <c r="O751" i="68"/>
  <c r="O752" i="68"/>
  <c r="O753" i="68"/>
  <c r="O754" i="68"/>
  <c r="O755" i="68"/>
  <c r="O756" i="68"/>
  <c r="O757" i="68"/>
  <c r="O758" i="68"/>
  <c r="O759" i="68"/>
  <c r="O760" i="68"/>
  <c r="O761" i="68"/>
  <c r="O762" i="68"/>
  <c r="O763" i="68"/>
  <c r="O764" i="68"/>
  <c r="O765" i="68"/>
  <c r="O766" i="68"/>
  <c r="O767" i="68"/>
  <c r="O768" i="68"/>
  <c r="O769" i="68"/>
  <c r="O770" i="68"/>
  <c r="O771" i="68"/>
  <c r="O772" i="68"/>
  <c r="O773" i="68"/>
  <c r="O774" i="68"/>
  <c r="O775" i="68"/>
  <c r="O776" i="68"/>
  <c r="O777" i="68"/>
  <c r="O778" i="68"/>
  <c r="O779" i="68"/>
  <c r="O780" i="68"/>
  <c r="O781" i="68"/>
  <c r="O782" i="68"/>
  <c r="O783" i="68"/>
  <c r="O784" i="68"/>
  <c r="O785" i="68"/>
  <c r="O786" i="68"/>
  <c r="O787" i="68"/>
  <c r="O788" i="68"/>
  <c r="O789" i="68"/>
  <c r="O790" i="68"/>
  <c r="O791" i="68"/>
  <c r="O792" i="68"/>
  <c r="O793" i="68"/>
  <c r="O794" i="68"/>
  <c r="O795" i="68"/>
  <c r="O796" i="68"/>
  <c r="O797" i="68"/>
  <c r="O798" i="68"/>
  <c r="O799" i="68"/>
  <c r="O800" i="68"/>
  <c r="O801" i="68"/>
  <c r="O802" i="68"/>
  <c r="O803" i="68"/>
  <c r="O804" i="68"/>
  <c r="O805" i="68"/>
  <c r="O806" i="68"/>
  <c r="O807" i="68"/>
  <c r="O808" i="68"/>
  <c r="O809" i="68"/>
  <c r="O810" i="68"/>
  <c r="O811" i="68"/>
  <c r="O812" i="68"/>
  <c r="O813" i="68"/>
  <c r="O814" i="68"/>
  <c r="O815" i="68"/>
  <c r="O816" i="68"/>
  <c r="O817" i="68"/>
  <c r="O818" i="68"/>
  <c r="O819" i="68"/>
  <c r="O820" i="68"/>
  <c r="O821" i="68"/>
  <c r="O822" i="68"/>
  <c r="O823" i="68"/>
  <c r="O824" i="68"/>
  <c r="O825" i="68"/>
  <c r="O826" i="68"/>
  <c r="O827" i="68"/>
  <c r="O828" i="68"/>
  <c r="O829" i="68"/>
  <c r="O830" i="68"/>
  <c r="O831" i="68"/>
  <c r="O832" i="68"/>
  <c r="O833" i="68"/>
  <c r="O834" i="68"/>
  <c r="O835" i="68"/>
  <c r="O836" i="68"/>
  <c r="O837" i="68"/>
  <c r="O838" i="68"/>
  <c r="O839" i="68"/>
  <c r="O840" i="68"/>
  <c r="O841" i="68"/>
  <c r="O842" i="68"/>
  <c r="O843" i="68"/>
  <c r="O844" i="68"/>
  <c r="O845" i="68"/>
  <c r="O846" i="68"/>
  <c r="O847" i="68"/>
  <c r="O848" i="68"/>
  <c r="O849" i="68"/>
  <c r="O850" i="68"/>
  <c r="O851" i="68"/>
  <c r="O852" i="68"/>
  <c r="O853" i="68"/>
  <c r="O854" i="68"/>
  <c r="O855" i="68"/>
  <c r="O856" i="68"/>
  <c r="O857" i="68"/>
  <c r="O858" i="68"/>
  <c r="O859" i="68"/>
  <c r="O860" i="68"/>
  <c r="O861" i="68"/>
  <c r="O862" i="68"/>
  <c r="O863" i="68"/>
  <c r="O864" i="68"/>
  <c r="O865" i="68"/>
  <c r="O866" i="68"/>
  <c r="O867" i="68"/>
  <c r="O868" i="68"/>
  <c r="O869" i="68"/>
  <c r="O870" i="68"/>
  <c r="O871" i="68"/>
  <c r="O872" i="68"/>
  <c r="O873" i="68"/>
  <c r="O874" i="68"/>
  <c r="O875" i="68"/>
  <c r="O876" i="68"/>
  <c r="O877" i="68"/>
  <c r="O878" i="68"/>
  <c r="O879" i="68"/>
  <c r="O880" i="68"/>
  <c r="O881" i="68"/>
  <c r="O882" i="68"/>
  <c r="O883" i="68"/>
  <c r="O884" i="68"/>
  <c r="O885" i="68"/>
  <c r="O886" i="68"/>
  <c r="O887" i="68"/>
  <c r="O888" i="68"/>
  <c r="O889" i="68"/>
  <c r="O890" i="68"/>
  <c r="O891" i="68"/>
  <c r="O892" i="68"/>
  <c r="O893" i="68"/>
  <c r="O894" i="68"/>
  <c r="O895" i="68"/>
  <c r="O896" i="68"/>
  <c r="O897" i="68"/>
  <c r="O898" i="68"/>
  <c r="O899" i="68"/>
  <c r="O900" i="68"/>
  <c r="O901" i="68"/>
  <c r="O902" i="68"/>
  <c r="O903" i="68"/>
  <c r="O904" i="68"/>
  <c r="O905" i="68"/>
  <c r="O906" i="68"/>
  <c r="O907" i="68"/>
  <c r="O908" i="68"/>
  <c r="O909" i="68"/>
  <c r="O910" i="68"/>
  <c r="O911" i="68"/>
  <c r="O912" i="68"/>
  <c r="O913" i="68"/>
  <c r="O914" i="68"/>
  <c r="O915" i="68"/>
  <c r="O916" i="68"/>
  <c r="O917" i="68"/>
  <c r="O918" i="68"/>
  <c r="O919" i="68"/>
  <c r="O920" i="68"/>
  <c r="O921" i="68"/>
  <c r="O922" i="68"/>
  <c r="O923" i="68"/>
  <c r="O924" i="68"/>
  <c r="O925" i="68"/>
  <c r="O926" i="68"/>
  <c r="O927" i="68"/>
  <c r="O928" i="68"/>
  <c r="O929" i="68"/>
  <c r="O930" i="68"/>
  <c r="O931" i="68"/>
  <c r="O932" i="68"/>
  <c r="O933" i="68"/>
  <c r="O934" i="68"/>
  <c r="O935" i="68"/>
  <c r="O936" i="68"/>
  <c r="O937" i="68"/>
  <c r="O938" i="68"/>
  <c r="O939" i="68"/>
  <c r="O940" i="68"/>
  <c r="O941" i="68"/>
  <c r="O942" i="68"/>
  <c r="O943" i="68"/>
  <c r="O944" i="68"/>
  <c r="O945" i="68"/>
  <c r="O946" i="68"/>
  <c r="O947" i="68"/>
  <c r="O948" i="68"/>
  <c r="O949" i="68"/>
  <c r="O950" i="68"/>
  <c r="O951" i="68"/>
  <c r="O952" i="68"/>
  <c r="O953" i="68"/>
  <c r="O954" i="68"/>
  <c r="O955" i="68"/>
  <c r="O956" i="68"/>
  <c r="O957" i="68"/>
  <c r="O958" i="68"/>
  <c r="O959" i="68"/>
  <c r="O960" i="68"/>
  <c r="O961" i="68"/>
  <c r="O962" i="68"/>
  <c r="O963" i="68"/>
  <c r="O964" i="68"/>
  <c r="O965" i="68"/>
  <c r="O966" i="68"/>
  <c r="O967" i="68"/>
  <c r="O968" i="68"/>
  <c r="O969" i="68"/>
  <c r="O970" i="68"/>
  <c r="O971" i="68"/>
  <c r="O972" i="68"/>
  <c r="O973" i="68"/>
  <c r="O974" i="68"/>
  <c r="O975" i="68"/>
  <c r="O976" i="68"/>
  <c r="O977" i="68"/>
  <c r="O978" i="68"/>
  <c r="O979" i="68"/>
  <c r="O980" i="68"/>
  <c r="O981" i="68"/>
  <c r="O982" i="68"/>
  <c r="O983" i="68"/>
  <c r="O984" i="68"/>
  <c r="O985" i="68"/>
  <c r="O986" i="68"/>
  <c r="O987" i="68"/>
  <c r="O988" i="68"/>
  <c r="O989" i="68"/>
  <c r="O990" i="68"/>
  <c r="O991" i="68"/>
  <c r="O992" i="68"/>
  <c r="O993" i="68"/>
  <c r="O994" i="68"/>
  <c r="O995" i="68"/>
  <c r="O996" i="68"/>
  <c r="O997" i="68"/>
  <c r="O998" i="68"/>
  <c r="O999" i="68"/>
  <c r="O1000" i="68"/>
  <c r="O1001" i="68"/>
  <c r="O1002" i="68"/>
  <c r="O1003" i="68"/>
  <c r="O1004" i="68"/>
  <c r="O1005" i="68"/>
  <c r="O1006" i="68"/>
  <c r="O1007" i="68"/>
  <c r="O1008" i="68"/>
  <c r="O1009" i="68"/>
  <c r="O1010" i="68"/>
  <c r="O1011" i="68"/>
  <c r="O1012" i="68"/>
  <c r="O1013" i="68"/>
  <c r="O1014" i="68"/>
  <c r="O1015" i="68"/>
  <c r="O1016" i="68"/>
  <c r="O1017" i="68"/>
  <c r="O1018" i="68"/>
  <c r="O1019" i="68"/>
  <c r="O1020" i="68"/>
  <c r="O1021" i="68"/>
  <c r="O1022" i="68"/>
  <c r="O1023" i="68"/>
  <c r="O1024" i="68"/>
  <c r="O1025" i="68"/>
  <c r="O1026" i="68"/>
  <c r="O1027" i="68"/>
  <c r="O1028" i="68"/>
  <c r="O1029" i="68"/>
  <c r="O1030" i="68"/>
  <c r="O1031" i="68"/>
  <c r="O1032" i="68"/>
  <c r="O1033" i="68"/>
  <c r="O1034" i="68"/>
  <c r="O1035" i="68"/>
  <c r="O1036" i="68"/>
  <c r="O1037" i="68"/>
  <c r="O1038" i="68"/>
  <c r="O1039" i="68"/>
  <c r="O1040" i="68"/>
  <c r="O1041" i="68"/>
  <c r="O1042" i="68"/>
  <c r="O1043" i="68"/>
  <c r="O1044" i="68"/>
  <c r="O1045" i="68"/>
  <c r="O1046" i="68"/>
  <c r="O1047" i="68"/>
  <c r="O1048" i="68"/>
  <c r="O1049" i="68"/>
  <c r="O1050" i="68"/>
  <c r="O1051" i="68"/>
  <c r="O1052" i="68"/>
  <c r="O1053" i="68"/>
  <c r="O1054" i="68"/>
  <c r="O1055" i="68"/>
  <c r="O1056" i="68"/>
  <c r="O1057" i="68"/>
  <c r="O1058" i="68"/>
  <c r="O1059" i="68"/>
  <c r="O1060" i="68"/>
  <c r="O1061" i="68"/>
  <c r="O1062" i="68"/>
  <c r="O1063" i="68"/>
  <c r="O1064" i="68"/>
  <c r="O1065" i="68"/>
  <c r="O1066" i="68"/>
  <c r="O1067" i="68"/>
  <c r="O1068" i="68"/>
  <c r="O1069" i="68"/>
  <c r="O1070" i="68"/>
  <c r="O1071" i="68"/>
  <c r="O1072" i="68"/>
  <c r="O1073" i="68"/>
  <c r="O1074" i="68"/>
  <c r="O1075" i="68"/>
  <c r="O1076" i="68"/>
  <c r="O1077" i="68"/>
  <c r="O1078" i="68"/>
  <c r="O1079" i="68"/>
  <c r="O1080" i="68"/>
  <c r="O1081" i="68"/>
  <c r="O1082" i="68"/>
  <c r="O1083" i="68"/>
  <c r="O1084" i="68"/>
  <c r="O1085" i="68"/>
  <c r="O1086" i="68"/>
  <c r="O1087" i="68"/>
  <c r="O1088" i="68"/>
  <c r="O1089" i="68"/>
  <c r="O1090" i="68"/>
  <c r="O1091" i="68"/>
  <c r="O1092" i="68"/>
  <c r="O1093" i="68"/>
  <c r="O1094" i="68"/>
  <c r="O1095" i="68"/>
  <c r="O1096" i="68"/>
  <c r="O1097" i="68"/>
  <c r="O1098" i="68"/>
  <c r="O1099" i="68"/>
  <c r="O1100" i="68"/>
  <c r="O1101" i="68"/>
  <c r="O1102" i="68"/>
  <c r="O1103" i="68"/>
  <c r="O1104" i="68"/>
  <c r="O1105" i="68"/>
  <c r="O1106" i="68"/>
  <c r="O1107" i="68"/>
  <c r="O1108" i="68"/>
  <c r="O1109" i="68"/>
  <c r="O1110" i="68"/>
  <c r="O1111" i="68"/>
  <c r="O1112" i="68"/>
  <c r="O1113" i="68"/>
  <c r="O1114" i="68"/>
  <c r="O1115" i="68"/>
  <c r="O1116" i="68"/>
  <c r="O1117" i="68"/>
  <c r="O1118" i="68"/>
  <c r="O1119" i="68"/>
  <c r="O1120" i="68"/>
  <c r="O1121" i="68"/>
  <c r="O1122" i="68"/>
  <c r="O1123" i="68"/>
  <c r="O1124" i="68"/>
  <c r="O1125" i="68"/>
  <c r="O1126" i="68"/>
  <c r="O1127" i="68"/>
  <c r="O1128" i="68"/>
  <c r="O1129" i="68"/>
  <c r="O1130" i="68"/>
  <c r="O1131" i="68"/>
  <c r="O1132" i="68"/>
  <c r="O1133" i="68"/>
  <c r="O1134" i="68"/>
  <c r="O1135" i="68"/>
  <c r="O1136" i="68"/>
  <c r="O1137" i="68"/>
  <c r="O1138" i="68"/>
  <c r="O1139" i="68"/>
  <c r="O1140" i="68"/>
  <c r="O1141" i="68"/>
  <c r="O1142" i="68"/>
  <c r="O1143" i="68"/>
  <c r="O1144" i="68"/>
  <c r="O1145" i="68"/>
  <c r="O1146" i="68"/>
  <c r="O1147" i="68"/>
  <c r="O1148" i="68"/>
  <c r="O1149" i="68"/>
  <c r="O1150" i="68"/>
  <c r="O1151" i="68"/>
  <c r="O1152" i="68"/>
  <c r="O1153" i="68"/>
  <c r="O1154" i="68"/>
  <c r="O1155" i="68"/>
  <c r="O1156" i="68"/>
  <c r="O1157" i="68"/>
  <c r="O1158" i="68"/>
  <c r="O1159" i="68"/>
  <c r="O1160" i="68"/>
  <c r="O1161" i="68"/>
  <c r="O1162" i="68"/>
  <c r="O1163" i="68"/>
  <c r="O1164" i="68"/>
  <c r="O1165" i="68"/>
  <c r="O1166" i="68"/>
  <c r="O1167" i="68"/>
  <c r="O1168" i="68"/>
  <c r="O1169" i="68"/>
  <c r="O1170" i="68"/>
  <c r="O1171" i="68"/>
  <c r="O1172" i="68"/>
  <c r="O1173" i="68"/>
  <c r="O1174" i="68"/>
  <c r="O1175" i="68"/>
  <c r="O1176" i="68"/>
  <c r="O1177" i="68"/>
  <c r="O1178" i="68"/>
  <c r="O1179" i="68"/>
  <c r="O1180" i="68"/>
  <c r="O1181" i="68"/>
  <c r="O1182" i="68"/>
  <c r="O1183" i="68"/>
  <c r="O1184" i="68"/>
  <c r="O1185" i="68"/>
  <c r="O1186" i="68"/>
  <c r="O1187" i="68"/>
  <c r="O1188" i="68"/>
  <c r="O1189" i="68"/>
  <c r="O1190" i="68"/>
  <c r="O1191" i="68"/>
  <c r="O1192" i="68"/>
  <c r="O1193" i="68"/>
  <c r="O1194" i="68"/>
  <c r="O1195" i="68"/>
  <c r="O1196" i="68"/>
  <c r="O1197" i="68"/>
  <c r="O1198" i="68"/>
  <c r="O1199" i="68"/>
  <c r="O1200" i="68"/>
  <c r="O1201" i="68"/>
  <c r="O1202" i="68"/>
  <c r="O1203" i="68"/>
  <c r="O1204" i="68"/>
  <c r="O1205" i="68"/>
  <c r="O1206" i="68"/>
  <c r="O1207" i="68"/>
  <c r="O1208" i="68"/>
  <c r="O1209" i="68"/>
  <c r="O1210" i="68"/>
  <c r="O1211" i="68"/>
  <c r="O1212" i="68"/>
  <c r="O1213" i="68"/>
  <c r="O1214" i="68"/>
  <c r="O1215" i="68"/>
  <c r="O1216" i="68"/>
  <c r="O1217" i="68"/>
  <c r="O1218" i="68"/>
  <c r="O1219" i="68"/>
  <c r="O1220" i="68"/>
  <c r="O1221" i="68"/>
  <c r="O1222" i="68"/>
  <c r="O1223" i="68"/>
  <c r="O1224" i="68"/>
  <c r="O1225" i="68"/>
  <c r="O1226" i="68"/>
  <c r="O1227" i="68"/>
  <c r="O1228" i="68"/>
  <c r="O1229" i="68"/>
  <c r="O1230" i="68"/>
  <c r="O1231" i="68"/>
  <c r="O1232" i="68"/>
  <c r="O1233" i="68"/>
  <c r="O1234" i="68"/>
  <c r="O1235" i="68"/>
  <c r="O1236" i="68"/>
  <c r="O1237" i="68"/>
  <c r="O1238" i="68"/>
  <c r="O1239" i="68"/>
  <c r="O1240" i="68"/>
  <c r="O1241" i="68"/>
  <c r="O1242" i="68"/>
  <c r="O1243" i="68"/>
  <c r="O1244" i="68"/>
  <c r="O1245" i="68"/>
  <c r="O1246" i="68"/>
  <c r="O1247" i="68"/>
  <c r="O1248" i="68"/>
  <c r="O1249" i="68"/>
  <c r="O1250" i="68"/>
  <c r="O1251" i="68"/>
  <c r="O1252" i="68"/>
  <c r="O1253" i="68"/>
  <c r="O1254" i="68"/>
  <c r="O1255" i="68"/>
  <c r="O1256" i="68"/>
  <c r="O1257" i="68"/>
  <c r="O1258" i="68"/>
  <c r="O1259" i="68"/>
  <c r="O1260" i="68"/>
  <c r="O1261" i="68"/>
  <c r="O1262" i="68"/>
  <c r="O1263" i="68"/>
  <c r="O1264" i="68"/>
  <c r="O1265" i="68"/>
  <c r="O1266" i="68"/>
  <c r="O1267" i="68"/>
  <c r="O1268" i="68"/>
  <c r="O1269" i="68"/>
  <c r="O1270" i="68"/>
  <c r="O1271" i="68"/>
  <c r="O1272" i="68"/>
  <c r="O1273" i="68"/>
  <c r="O1274" i="68"/>
  <c r="O1275" i="68"/>
  <c r="O1276" i="68"/>
  <c r="O1277" i="68"/>
  <c r="O1278" i="68"/>
  <c r="O1279" i="68"/>
  <c r="O1280" i="68"/>
  <c r="O1281" i="68"/>
  <c r="O1282" i="68"/>
  <c r="O1283" i="68"/>
  <c r="O1284" i="68"/>
  <c r="O1285" i="68"/>
  <c r="O1286" i="68"/>
  <c r="O1287" i="68"/>
  <c r="O1288" i="68"/>
  <c r="O1289" i="68"/>
  <c r="O1290" i="68"/>
  <c r="O1291" i="68"/>
  <c r="O1292" i="68"/>
  <c r="O1293" i="68"/>
  <c r="O1294" i="68"/>
  <c r="O1295" i="68"/>
  <c r="O1296" i="68"/>
  <c r="O1297" i="68"/>
  <c r="O1298" i="68"/>
  <c r="O1299" i="68"/>
  <c r="O1300" i="68"/>
  <c r="O1301" i="68"/>
  <c r="O1302" i="68"/>
  <c r="O1303" i="68"/>
  <c r="O1304" i="68"/>
  <c r="O1305" i="68"/>
  <c r="O1306" i="68"/>
  <c r="O1307" i="68"/>
  <c r="O1308" i="68"/>
  <c r="O1309" i="68"/>
  <c r="O1310" i="68"/>
  <c r="O1311" i="68"/>
  <c r="O1312" i="68"/>
  <c r="O1313" i="68"/>
  <c r="O1314" i="68"/>
  <c r="O1315" i="68"/>
  <c r="O1316" i="68"/>
  <c r="O1317" i="68"/>
  <c r="O1318" i="68"/>
  <c r="O1319" i="68"/>
  <c r="O1320" i="68"/>
  <c r="O1321" i="68"/>
  <c r="O1322" i="68"/>
  <c r="O1323" i="68"/>
  <c r="O1324" i="68"/>
  <c r="O1325" i="68"/>
  <c r="O1326" i="68"/>
  <c r="O1327" i="68"/>
  <c r="O1328" i="68"/>
  <c r="O1329" i="68"/>
  <c r="O1330" i="68"/>
  <c r="O1331" i="68"/>
  <c r="O1332" i="68"/>
  <c r="O1333" i="68"/>
  <c r="O1334" i="68"/>
  <c r="O1335" i="68"/>
  <c r="O1336" i="68"/>
  <c r="O1337" i="68"/>
  <c r="O1338" i="68"/>
  <c r="O1339" i="68"/>
  <c r="O1340" i="68"/>
  <c r="O1341" i="68"/>
  <c r="O1342" i="68"/>
  <c r="O1343" i="68"/>
  <c r="O1344" i="68"/>
  <c r="O1345" i="68"/>
  <c r="O1346" i="68"/>
  <c r="O1347" i="68"/>
  <c r="O1348" i="68"/>
  <c r="O1349" i="68"/>
  <c r="O1350" i="68"/>
  <c r="O1351" i="68"/>
  <c r="O1352" i="68"/>
  <c r="O1353" i="68"/>
  <c r="O1354" i="68"/>
  <c r="O1355" i="68"/>
  <c r="O1356" i="68"/>
  <c r="O1357" i="68"/>
  <c r="O1358" i="68"/>
  <c r="O1359" i="68"/>
  <c r="O1360" i="68"/>
  <c r="O1361" i="68"/>
  <c r="O1362" i="68"/>
  <c r="O1363" i="68"/>
  <c r="O1364" i="68"/>
  <c r="O1365" i="68"/>
  <c r="O1366" i="68"/>
  <c r="O1367" i="68"/>
  <c r="O1368" i="68"/>
  <c r="O1369" i="68"/>
  <c r="O1370" i="68"/>
  <c r="O1371" i="68"/>
  <c r="O1372" i="68"/>
  <c r="O1373" i="68"/>
  <c r="O1374" i="68"/>
  <c r="O1375" i="68"/>
  <c r="O1376" i="68"/>
  <c r="O1377" i="68"/>
  <c r="O1378" i="68"/>
  <c r="O1379" i="68"/>
  <c r="O1380" i="68"/>
  <c r="O1381" i="68"/>
  <c r="O1382" i="68"/>
  <c r="O1383" i="68"/>
  <c r="O1384" i="68"/>
  <c r="O1385" i="68"/>
  <c r="O1386" i="68"/>
  <c r="O1387" i="68"/>
  <c r="O1388" i="68"/>
  <c r="O1389" i="68"/>
  <c r="O1390" i="68"/>
  <c r="O1391" i="68"/>
  <c r="O1392" i="68"/>
  <c r="O1393" i="68"/>
  <c r="O1394" i="68"/>
  <c r="O1395" i="68"/>
  <c r="O1396" i="68"/>
  <c r="O1397" i="68"/>
  <c r="O1398" i="68"/>
  <c r="O1399" i="68"/>
  <c r="O1400" i="68"/>
  <c r="O1401" i="68"/>
  <c r="O1402" i="68"/>
  <c r="O1403" i="68"/>
  <c r="O1404" i="68"/>
  <c r="O1405" i="68"/>
  <c r="O1406" i="68"/>
  <c r="O1407" i="68"/>
  <c r="O1408" i="68"/>
  <c r="O1409" i="68"/>
  <c r="O1410" i="68"/>
  <c r="O1411" i="68"/>
  <c r="O1412" i="68"/>
  <c r="O1413" i="68"/>
  <c r="O1414" i="68"/>
  <c r="O1415" i="68"/>
  <c r="O1416" i="68"/>
  <c r="O1417" i="68"/>
  <c r="O1418" i="68"/>
  <c r="O1419" i="68"/>
  <c r="O1420" i="68"/>
  <c r="O1421" i="68"/>
  <c r="O1422" i="68"/>
  <c r="O1423" i="68"/>
  <c r="O1424" i="68"/>
  <c r="O1425" i="68"/>
  <c r="O1426" i="68"/>
  <c r="O1427" i="68"/>
  <c r="O1428" i="68"/>
  <c r="O1429" i="68"/>
  <c r="O1430" i="68"/>
  <c r="O1431" i="68"/>
  <c r="O1432" i="68"/>
  <c r="O1433" i="68"/>
  <c r="O1434" i="68"/>
  <c r="O1435" i="68"/>
  <c r="O1436" i="68"/>
  <c r="O1437" i="68"/>
  <c r="O1438" i="68"/>
  <c r="O1439" i="68"/>
  <c r="O1440" i="68"/>
  <c r="O1441" i="68"/>
  <c r="O1442" i="68"/>
  <c r="O1443" i="68"/>
  <c r="O1444" i="68"/>
  <c r="O1445" i="68"/>
  <c r="O1446" i="68"/>
  <c r="O1447" i="68"/>
  <c r="O1448" i="68"/>
  <c r="O1449" i="68"/>
  <c r="O1450" i="68"/>
  <c r="O1451" i="68"/>
  <c r="O1452" i="68"/>
  <c r="O1453" i="68"/>
  <c r="O1454" i="68"/>
  <c r="O1455" i="68"/>
  <c r="O1456" i="68"/>
  <c r="O1457" i="68"/>
  <c r="O1458" i="68"/>
  <c r="O1459" i="68"/>
  <c r="O1460" i="68"/>
  <c r="O1461" i="68"/>
  <c r="O1462" i="68"/>
  <c r="O1463" i="68"/>
  <c r="O1464" i="68"/>
  <c r="O1465" i="68"/>
  <c r="O1466" i="68"/>
  <c r="O1467" i="68"/>
  <c r="O1468" i="68"/>
  <c r="O1469" i="68"/>
  <c r="O1470" i="68"/>
  <c r="O1471" i="68"/>
  <c r="O1472" i="68"/>
  <c r="O1473" i="68"/>
  <c r="O1474" i="68"/>
  <c r="O1475" i="68"/>
  <c r="O1476" i="68"/>
  <c r="O1477" i="68"/>
  <c r="O1478" i="68"/>
  <c r="O1479" i="68"/>
  <c r="O1480" i="68"/>
  <c r="O1481" i="68"/>
  <c r="O1482" i="68"/>
  <c r="O1483" i="68"/>
  <c r="O1484" i="68"/>
  <c r="O1485" i="68"/>
  <c r="O1486" i="68"/>
  <c r="O1487" i="68"/>
  <c r="O1488" i="68"/>
  <c r="O1489" i="68"/>
  <c r="O1490" i="68"/>
  <c r="O1491" i="68"/>
  <c r="O1492" i="68"/>
  <c r="O1493" i="68"/>
  <c r="O1494" i="68"/>
  <c r="O1495" i="68"/>
  <c r="O1496" i="68"/>
  <c r="O1497" i="68"/>
  <c r="O1498" i="68"/>
  <c r="O1499" i="68"/>
  <c r="O1500" i="68"/>
  <c r="O1501" i="68"/>
  <c r="O1502" i="68"/>
  <c r="O1503" i="68"/>
  <c r="O1504" i="68"/>
  <c r="O1505" i="68"/>
  <c r="O1506" i="68"/>
  <c r="O1507" i="68"/>
  <c r="O1508" i="68"/>
  <c r="O1509" i="68"/>
  <c r="O1510" i="68"/>
  <c r="O1511" i="68"/>
  <c r="O1512" i="68"/>
  <c r="O1513" i="68"/>
  <c r="O1514" i="68"/>
  <c r="O1515" i="68"/>
  <c r="O1516" i="68"/>
  <c r="O1517" i="68"/>
  <c r="O1518" i="68"/>
  <c r="O1519" i="68"/>
  <c r="O1520" i="68"/>
  <c r="O1521" i="68"/>
  <c r="O1522" i="68"/>
  <c r="O1523" i="68"/>
  <c r="O1524" i="68"/>
  <c r="O1525" i="68"/>
  <c r="O1526" i="68"/>
  <c r="O1527" i="68"/>
  <c r="O1528" i="68"/>
  <c r="O1529" i="68"/>
  <c r="O1530" i="68"/>
  <c r="O1531" i="68"/>
  <c r="O1532" i="68"/>
  <c r="O1533" i="68"/>
  <c r="O1534" i="68"/>
  <c r="O1535" i="68"/>
  <c r="O1536" i="68"/>
  <c r="O1537" i="68"/>
  <c r="O1538" i="68"/>
  <c r="O1539" i="68"/>
  <c r="O1540" i="68"/>
  <c r="O1541" i="68"/>
  <c r="O1542" i="68"/>
  <c r="O1543" i="68"/>
  <c r="O1544" i="68"/>
  <c r="O1545" i="68"/>
  <c r="O1546" i="68"/>
  <c r="O1547" i="68"/>
  <c r="O1548" i="68"/>
  <c r="O1549" i="68"/>
  <c r="O1550" i="68"/>
  <c r="O1551" i="68"/>
  <c r="O1552" i="68"/>
  <c r="O1553" i="68"/>
  <c r="O1554" i="68"/>
  <c r="O1555" i="68"/>
  <c r="O1556" i="68"/>
  <c r="O1557" i="68"/>
  <c r="O1558" i="68"/>
  <c r="O1559" i="68"/>
  <c r="O1560" i="68"/>
  <c r="O1561" i="68"/>
  <c r="O1562" i="68"/>
  <c r="O1563" i="68"/>
  <c r="O1564" i="68"/>
  <c r="O1565" i="68"/>
  <c r="O1566" i="68"/>
  <c r="O1567" i="68"/>
  <c r="O1568" i="68"/>
  <c r="O1569" i="68"/>
  <c r="O1570" i="68"/>
  <c r="O1571" i="68"/>
  <c r="O1572" i="68"/>
  <c r="O1573" i="68"/>
  <c r="O1574" i="68"/>
  <c r="O1575" i="68"/>
  <c r="O1576" i="68"/>
  <c r="O1577" i="68"/>
  <c r="O1578" i="68"/>
  <c r="O1579" i="68"/>
  <c r="O1580" i="68"/>
  <c r="O1581" i="68"/>
  <c r="O1582" i="68"/>
  <c r="O1583" i="68"/>
  <c r="O1584" i="68"/>
  <c r="O1585" i="68"/>
  <c r="O1586" i="68"/>
  <c r="O1587" i="68"/>
  <c r="O1588" i="68"/>
  <c r="O1589" i="68"/>
  <c r="O1590" i="68"/>
  <c r="O1591" i="68"/>
  <c r="O1592" i="68"/>
  <c r="O1593" i="68"/>
  <c r="O1594" i="68"/>
  <c r="O1595" i="68"/>
  <c r="O1596" i="68"/>
  <c r="O1597" i="68"/>
  <c r="O1598" i="68"/>
  <c r="O1599" i="68"/>
  <c r="O1600" i="68"/>
  <c r="O1601" i="68"/>
  <c r="O1602" i="68"/>
  <c r="O1603" i="68"/>
  <c r="O1604" i="68"/>
  <c r="O1605" i="68"/>
  <c r="O1606" i="68"/>
  <c r="O1607" i="68"/>
  <c r="O1608" i="68"/>
  <c r="O1609" i="68"/>
  <c r="O1610" i="68"/>
  <c r="O1611" i="68"/>
  <c r="O1612" i="68"/>
  <c r="O1613" i="68"/>
  <c r="O1614" i="68"/>
  <c r="O1615" i="68"/>
  <c r="O1616" i="68"/>
  <c r="O1617" i="68"/>
  <c r="O1618" i="68"/>
  <c r="O1619" i="68"/>
  <c r="O1620" i="68"/>
  <c r="O1621" i="68"/>
  <c r="O1622" i="68"/>
  <c r="O1623" i="68"/>
  <c r="O1624" i="68"/>
  <c r="O1625" i="68"/>
  <c r="O1626" i="68"/>
  <c r="O1627" i="68"/>
  <c r="O1628" i="68"/>
  <c r="O1629" i="68"/>
  <c r="O1630" i="68"/>
  <c r="O1631" i="68"/>
  <c r="O1632" i="68"/>
  <c r="O1633" i="68"/>
  <c r="O1634" i="68"/>
  <c r="O1635" i="68"/>
  <c r="O1636" i="68"/>
  <c r="O1637" i="68"/>
  <c r="O1638" i="68"/>
  <c r="O1639" i="68"/>
  <c r="O1640" i="68"/>
  <c r="O1641" i="68"/>
  <c r="O1642" i="68"/>
  <c r="O1643" i="68"/>
  <c r="O1644" i="68"/>
  <c r="O1645" i="68"/>
  <c r="O1646" i="68"/>
  <c r="O1647" i="68"/>
  <c r="O1648" i="68"/>
  <c r="O1649" i="68"/>
  <c r="O1650" i="68"/>
  <c r="O1651" i="68"/>
  <c r="O1652" i="68"/>
  <c r="O1653" i="68"/>
  <c r="O1654" i="68"/>
  <c r="O1655" i="68"/>
  <c r="O1656" i="68"/>
  <c r="O1657" i="68"/>
  <c r="O1658" i="68"/>
  <c r="O1659" i="68"/>
  <c r="O1660" i="68"/>
  <c r="O1661" i="68"/>
  <c r="O1662" i="68"/>
  <c r="O1663" i="68"/>
  <c r="O1664" i="68"/>
  <c r="O1665" i="68"/>
  <c r="O1666" i="68"/>
  <c r="O1667" i="68"/>
  <c r="O1668" i="68"/>
  <c r="O1669" i="68"/>
  <c r="O1670" i="68"/>
  <c r="O1671" i="68"/>
  <c r="O1672" i="68"/>
  <c r="O1673" i="68"/>
  <c r="O1674" i="68"/>
  <c r="O1675" i="68"/>
  <c r="O1676" i="68"/>
  <c r="O1677" i="68"/>
  <c r="O1678" i="68"/>
  <c r="O1679" i="68"/>
  <c r="O1680" i="68"/>
  <c r="O1681" i="68"/>
  <c r="O1682" i="68"/>
  <c r="O1683" i="68"/>
  <c r="O1684" i="68"/>
  <c r="O1685" i="68"/>
  <c r="O1686" i="68"/>
  <c r="O1687" i="68"/>
  <c r="O1688" i="68"/>
  <c r="O1689" i="68"/>
  <c r="O1690" i="68"/>
  <c r="O1691" i="68"/>
  <c r="O1692" i="68"/>
  <c r="O1693" i="68"/>
  <c r="O1694" i="68"/>
  <c r="O1695" i="68"/>
  <c r="O1696" i="68"/>
  <c r="O1697" i="68"/>
  <c r="O1698" i="68"/>
  <c r="O1699" i="68"/>
  <c r="O1700" i="68"/>
  <c r="O1701" i="68"/>
  <c r="O1702" i="68"/>
  <c r="O1703" i="68"/>
  <c r="O1704" i="68"/>
  <c r="O1705" i="68"/>
  <c r="O1706" i="68"/>
  <c r="O1707" i="68"/>
  <c r="O1708" i="68"/>
  <c r="O1709" i="68"/>
  <c r="O1710" i="68"/>
  <c r="O1711" i="68"/>
  <c r="O1712" i="68"/>
  <c r="O1713" i="68"/>
  <c r="O1714" i="68"/>
  <c r="O1715" i="68"/>
  <c r="O1716" i="68"/>
  <c r="O1717" i="68"/>
  <c r="O1718" i="68"/>
  <c r="O1719" i="68"/>
  <c r="O1720" i="68"/>
  <c r="O1721" i="68"/>
  <c r="O1722" i="68"/>
  <c r="O1723" i="68"/>
  <c r="O1724" i="68"/>
  <c r="O1725" i="68"/>
  <c r="O1726" i="68"/>
  <c r="O1727" i="68"/>
  <c r="O1728" i="68"/>
  <c r="O1729" i="68"/>
  <c r="O1730" i="68"/>
  <c r="O1731" i="68"/>
  <c r="O1732" i="68"/>
  <c r="O1733" i="68"/>
  <c r="O1734" i="68"/>
  <c r="O1735" i="68"/>
  <c r="O1736" i="68"/>
  <c r="O1737" i="68"/>
  <c r="O1738" i="68"/>
  <c r="O1739" i="68"/>
  <c r="O1740" i="68"/>
  <c r="O1741" i="68"/>
  <c r="O1742" i="68"/>
  <c r="O1743" i="68"/>
  <c r="O1744" i="68"/>
  <c r="O1745" i="68"/>
  <c r="O1746" i="68"/>
  <c r="O1747" i="68"/>
  <c r="O1748" i="68"/>
  <c r="O1749" i="68"/>
  <c r="O1750" i="68"/>
  <c r="O1751" i="68"/>
  <c r="O1752" i="68"/>
  <c r="O1753" i="68"/>
  <c r="O1754" i="68"/>
  <c r="O1755" i="68"/>
  <c r="O1756" i="68"/>
  <c r="O1757" i="68"/>
  <c r="O1758" i="68"/>
  <c r="O1759" i="68"/>
  <c r="O1760" i="68"/>
  <c r="O1761" i="68"/>
  <c r="O1762" i="68"/>
  <c r="O1763" i="68"/>
  <c r="O1764" i="68"/>
  <c r="O1765" i="68"/>
  <c r="O1766" i="68"/>
  <c r="O1767" i="68"/>
  <c r="O1768" i="68"/>
  <c r="O1769" i="68"/>
  <c r="O1770" i="68"/>
  <c r="O1771" i="68"/>
  <c r="O1772" i="68"/>
  <c r="O1773" i="68"/>
  <c r="O1774" i="68"/>
  <c r="O1775" i="68"/>
  <c r="O1776" i="68"/>
  <c r="O1777" i="68"/>
  <c r="O1778" i="68"/>
  <c r="O1779" i="68"/>
  <c r="O1780" i="68"/>
  <c r="O1781" i="68"/>
  <c r="O1782" i="68"/>
  <c r="O1783" i="68"/>
  <c r="O1784" i="68"/>
  <c r="O1785" i="68"/>
  <c r="O1786" i="68"/>
  <c r="O1787" i="68"/>
  <c r="O1788" i="68"/>
  <c r="O1789" i="68"/>
  <c r="O1790" i="68"/>
  <c r="O1791" i="68"/>
  <c r="O1792" i="68"/>
  <c r="O1793" i="68"/>
  <c r="O1794" i="68"/>
  <c r="O1795" i="68"/>
  <c r="O1796" i="68"/>
  <c r="O1797" i="68"/>
  <c r="O1798" i="68"/>
  <c r="O1799" i="68"/>
  <c r="O1800" i="68"/>
  <c r="O1801" i="68"/>
  <c r="O1802" i="68"/>
  <c r="O1803" i="68"/>
  <c r="O1804" i="68"/>
  <c r="O1805" i="68"/>
  <c r="O1806" i="68"/>
  <c r="O1807" i="68"/>
  <c r="O1808" i="68"/>
  <c r="O1809" i="68"/>
  <c r="O1810" i="68"/>
  <c r="O1811" i="68"/>
  <c r="O1812" i="68"/>
  <c r="O1813" i="68"/>
  <c r="O1814" i="68"/>
  <c r="O1815" i="68"/>
  <c r="O1816" i="68"/>
  <c r="O1817" i="68"/>
  <c r="O1818" i="68"/>
  <c r="O1819" i="68"/>
  <c r="O1820" i="68"/>
  <c r="O1821" i="68"/>
  <c r="O1822" i="68"/>
  <c r="O1823" i="68"/>
  <c r="O1824" i="68"/>
  <c r="O1825" i="68"/>
  <c r="O1826" i="68"/>
  <c r="O1827" i="68"/>
  <c r="O1828" i="68"/>
  <c r="O1829" i="68"/>
  <c r="O1830" i="68"/>
  <c r="O1831" i="68"/>
  <c r="O1832" i="68"/>
  <c r="O1833" i="68"/>
  <c r="O1834" i="68"/>
  <c r="O1835" i="68"/>
  <c r="O1836" i="68"/>
  <c r="O1837" i="68"/>
  <c r="O1838" i="68"/>
  <c r="O1839" i="68"/>
  <c r="O1840" i="68"/>
  <c r="O1841" i="68"/>
  <c r="O1842" i="68"/>
  <c r="O1843" i="68"/>
  <c r="O1844" i="68"/>
  <c r="O1845" i="68"/>
  <c r="O1846" i="68"/>
  <c r="O1847" i="68"/>
  <c r="O1848" i="68"/>
  <c r="O1849" i="68"/>
  <c r="O1850" i="68"/>
  <c r="O1851" i="68"/>
  <c r="O1852" i="68"/>
  <c r="O1853" i="68"/>
  <c r="O1854" i="68"/>
  <c r="O1855" i="68"/>
  <c r="O1856" i="68"/>
  <c r="O1857" i="68"/>
  <c r="O1858" i="68"/>
  <c r="O1859" i="68"/>
  <c r="O1860" i="68"/>
  <c r="O1861" i="68"/>
  <c r="O1862" i="68"/>
  <c r="O1863" i="68"/>
  <c r="O1864" i="68"/>
  <c r="O1865" i="68"/>
  <c r="O1866" i="68"/>
  <c r="O1867" i="68"/>
  <c r="O1868" i="68"/>
  <c r="O1869" i="68"/>
  <c r="O1870" i="68"/>
  <c r="O1871" i="68"/>
  <c r="O1872" i="68"/>
  <c r="O1873" i="68"/>
  <c r="O1874" i="68"/>
  <c r="O1875" i="68"/>
  <c r="O1876" i="68"/>
  <c r="O1877" i="68"/>
  <c r="O1878" i="68"/>
  <c r="O1879" i="68"/>
  <c r="O1880" i="68"/>
  <c r="O1881" i="68"/>
  <c r="O1882" i="68"/>
  <c r="O1883" i="68"/>
  <c r="O1884" i="68"/>
  <c r="O1885" i="68"/>
  <c r="O1886" i="68"/>
  <c r="O1887" i="68"/>
  <c r="O1888" i="68"/>
  <c r="O1889" i="68"/>
  <c r="O1890" i="68"/>
  <c r="O1891" i="68"/>
  <c r="O1892" i="68"/>
  <c r="O1893" i="68"/>
  <c r="O1894" i="68"/>
  <c r="O1895" i="68"/>
  <c r="O1896" i="68"/>
  <c r="O1897" i="68"/>
  <c r="O1898" i="68"/>
  <c r="O1899" i="68"/>
  <c r="O1900" i="68"/>
  <c r="O1901" i="68"/>
  <c r="O1902" i="68"/>
  <c r="O1903" i="68"/>
  <c r="O1904" i="68"/>
  <c r="O1905" i="68"/>
  <c r="O1906" i="68"/>
  <c r="O1907" i="68"/>
  <c r="O1908" i="68"/>
  <c r="O1909" i="68"/>
  <c r="O1910" i="68"/>
  <c r="O1911" i="68"/>
  <c r="O1912" i="68"/>
  <c r="O1913" i="68"/>
  <c r="O1914" i="68"/>
  <c r="O1915" i="68"/>
  <c r="O1916" i="68"/>
  <c r="O1917" i="68"/>
  <c r="O1918" i="68"/>
  <c r="O1919" i="68"/>
  <c r="O1920" i="68"/>
  <c r="O1921" i="68"/>
  <c r="O1922" i="68"/>
  <c r="O1923" i="68"/>
  <c r="O1924" i="68"/>
  <c r="O1925" i="68"/>
  <c r="O1926" i="68"/>
  <c r="O1927" i="68"/>
  <c r="O1928" i="68"/>
  <c r="O1929" i="68"/>
  <c r="O1930" i="68"/>
  <c r="O1931" i="68"/>
  <c r="O1932" i="68"/>
  <c r="O1933" i="68"/>
  <c r="O1934" i="68"/>
  <c r="O1935" i="68"/>
  <c r="O1936" i="68"/>
  <c r="O1937" i="68"/>
  <c r="O1938" i="68"/>
  <c r="O1939" i="68"/>
  <c r="O1940" i="68"/>
  <c r="O1941" i="68"/>
  <c r="O1942" i="68"/>
  <c r="O1943" i="68"/>
  <c r="O1944" i="68"/>
  <c r="O1945" i="68"/>
  <c r="O1946" i="68"/>
  <c r="O1947" i="68"/>
  <c r="O1948" i="68"/>
  <c r="O1949" i="68"/>
  <c r="O1950" i="68"/>
  <c r="O1951" i="68"/>
  <c r="O1952" i="68"/>
  <c r="O1953" i="68"/>
  <c r="O1954" i="68"/>
  <c r="O1955" i="68"/>
  <c r="O1956" i="68"/>
  <c r="O1957" i="68"/>
  <c r="O1958" i="68"/>
  <c r="O1959" i="68"/>
  <c r="O1960" i="68"/>
  <c r="O1961" i="68"/>
  <c r="O1962" i="68"/>
  <c r="O1963" i="68"/>
  <c r="O1964" i="68"/>
  <c r="O1965" i="68"/>
  <c r="O1966" i="68"/>
  <c r="O1967" i="68"/>
  <c r="O1968" i="68"/>
  <c r="O1969" i="68"/>
  <c r="O1970" i="68"/>
  <c r="O1971" i="68"/>
  <c r="O1972" i="68"/>
  <c r="O1973" i="68"/>
  <c r="O1974" i="68"/>
  <c r="O1975" i="68"/>
  <c r="O1976" i="68"/>
  <c r="O1977" i="68"/>
  <c r="O1978" i="68"/>
  <c r="O1979" i="68"/>
  <c r="O1980" i="68"/>
  <c r="O1981" i="68"/>
  <c r="O1982" i="68"/>
  <c r="O1983" i="68"/>
  <c r="O1984" i="68"/>
  <c r="O1985" i="68"/>
  <c r="O1986" i="68"/>
  <c r="O1987" i="68"/>
  <c r="O1988" i="68"/>
  <c r="O1989" i="68"/>
  <c r="O1990" i="68"/>
  <c r="O1991" i="68"/>
  <c r="O1992" i="68"/>
  <c r="O1993" i="68"/>
  <c r="O1994" i="68"/>
  <c r="O1995" i="68"/>
  <c r="O1996" i="68"/>
  <c r="O1997" i="68"/>
  <c r="O1998" i="68"/>
  <c r="O1999" i="68"/>
  <c r="O2000" i="68"/>
  <c r="O2001" i="68"/>
  <c r="O2002" i="68"/>
  <c r="O2003" i="68"/>
  <c r="O2004" i="68"/>
  <c r="O2005" i="68"/>
  <c r="O2006" i="68"/>
  <c r="O2007" i="68"/>
  <c r="O2008" i="68"/>
  <c r="O2009" i="68"/>
  <c r="O2010" i="68"/>
  <c r="O2011" i="68"/>
  <c r="O2012" i="68"/>
  <c r="O2013" i="68"/>
  <c r="O2014" i="68"/>
  <c r="O2015" i="68"/>
  <c r="O2016" i="68"/>
  <c r="O2017" i="68"/>
  <c r="O2018" i="68"/>
  <c r="O2019" i="68"/>
  <c r="O2020" i="68"/>
  <c r="O2021" i="68"/>
  <c r="O2022" i="68"/>
  <c r="O2023" i="68"/>
  <c r="O2024" i="68"/>
  <c r="O2025" i="68"/>
  <c r="O2026" i="68"/>
  <c r="O2027" i="68"/>
  <c r="O2028" i="68"/>
  <c r="O2029" i="68"/>
  <c r="O2030" i="68"/>
  <c r="O2031" i="68"/>
  <c r="O2032" i="68"/>
  <c r="O2033" i="68"/>
  <c r="O2034" i="68"/>
  <c r="O2035" i="68"/>
  <c r="O2036" i="68"/>
  <c r="O2037" i="68"/>
  <c r="O2038" i="68"/>
  <c r="O2039" i="68"/>
  <c r="O2040" i="68"/>
  <c r="O2041" i="68"/>
  <c r="O2042" i="68"/>
  <c r="O2043" i="68"/>
  <c r="O2044" i="68"/>
  <c r="O2045" i="68"/>
  <c r="O2046" i="68"/>
  <c r="O2047" i="68"/>
  <c r="O2048" i="68"/>
  <c r="O2049" i="68"/>
  <c r="O2050" i="68"/>
  <c r="O2051" i="68"/>
  <c r="O2052" i="68"/>
  <c r="O2053" i="68"/>
  <c r="O2054" i="68"/>
  <c r="O2055" i="68"/>
  <c r="O2056" i="68"/>
  <c r="O2057" i="68"/>
  <c r="O2058" i="68"/>
  <c r="O2059" i="68"/>
  <c r="O2060" i="68"/>
  <c r="O2061" i="68"/>
  <c r="O2062" i="68"/>
  <c r="O2063" i="68"/>
  <c r="O2064" i="68"/>
  <c r="O2065" i="68"/>
  <c r="O2066" i="68"/>
  <c r="O2067" i="68"/>
  <c r="O2068" i="68"/>
  <c r="O2069" i="68"/>
  <c r="O2070" i="68"/>
  <c r="O2071" i="68"/>
  <c r="O2072" i="68"/>
  <c r="O2073" i="68"/>
  <c r="O2074" i="68"/>
  <c r="O2075" i="68"/>
  <c r="O2076" i="68"/>
  <c r="O2077" i="68"/>
  <c r="O2078" i="68"/>
  <c r="O2079" i="68"/>
  <c r="O2080" i="68"/>
  <c r="O2081" i="68"/>
  <c r="O2082" i="68"/>
  <c r="O2083" i="68"/>
  <c r="O2084" i="68"/>
  <c r="O2085" i="68"/>
  <c r="O2086" i="68"/>
  <c r="O2087" i="68"/>
  <c r="O2088" i="68"/>
  <c r="O2089" i="68"/>
  <c r="O2090" i="68"/>
  <c r="O2091" i="68"/>
  <c r="O2092" i="68"/>
  <c r="O2093" i="68"/>
  <c r="O2094" i="68"/>
  <c r="O2095" i="68"/>
  <c r="O2096" i="68"/>
  <c r="O2097" i="68"/>
  <c r="O2098" i="68"/>
  <c r="O2099" i="68"/>
  <c r="O2100" i="68"/>
  <c r="O2101" i="68"/>
  <c r="O2102" i="68"/>
  <c r="O2103" i="68"/>
  <c r="O2104" i="68"/>
  <c r="O2105" i="68"/>
  <c r="O2106" i="68"/>
  <c r="O2107" i="68"/>
  <c r="O2108" i="68"/>
  <c r="O2109" i="68"/>
  <c r="O2110" i="68"/>
  <c r="O2111" i="68"/>
  <c r="O2112" i="68"/>
  <c r="O2113" i="68"/>
  <c r="O2114" i="68"/>
  <c r="O2115" i="68"/>
  <c r="O2116" i="68"/>
  <c r="O2117" i="68"/>
  <c r="O2118" i="68"/>
  <c r="O2119" i="68"/>
  <c r="O2120" i="68"/>
  <c r="O2121" i="68"/>
  <c r="O2122" i="68"/>
  <c r="O2123" i="68"/>
  <c r="O2124" i="68"/>
  <c r="O2125" i="68"/>
  <c r="O2126" i="68"/>
  <c r="O2127" i="68"/>
  <c r="O2128" i="68"/>
  <c r="O2129" i="68"/>
  <c r="O2130" i="68"/>
  <c r="O2131" i="68"/>
  <c r="O2132" i="68"/>
  <c r="O2133" i="68"/>
  <c r="O2134" i="68"/>
  <c r="O2135" i="68"/>
  <c r="O2136" i="68"/>
  <c r="O2137" i="68"/>
  <c r="O2138" i="68"/>
  <c r="O2139" i="68"/>
  <c r="O2140" i="68"/>
  <c r="O2141" i="68"/>
  <c r="O2142" i="68"/>
  <c r="O2143" i="68"/>
  <c r="O2144" i="68"/>
  <c r="O2145" i="68"/>
  <c r="O2146" i="68"/>
  <c r="O2147" i="68"/>
  <c r="O2148" i="68"/>
  <c r="O2149" i="68"/>
  <c r="O2150" i="68"/>
  <c r="O2151" i="68"/>
  <c r="O2152" i="68"/>
  <c r="O2153" i="68"/>
  <c r="O2154" i="68"/>
  <c r="O2155" i="68"/>
  <c r="O2156" i="68"/>
  <c r="O2157" i="68"/>
  <c r="O2158" i="68"/>
  <c r="O2159" i="68"/>
  <c r="O2160" i="68"/>
  <c r="O2161" i="68"/>
  <c r="O2162" i="68"/>
  <c r="O2163" i="68"/>
  <c r="O2164" i="68"/>
  <c r="O2165" i="68"/>
  <c r="O2166" i="68"/>
  <c r="O2167" i="68"/>
  <c r="O2168" i="68"/>
  <c r="O2169" i="68"/>
  <c r="O2170" i="68"/>
  <c r="O2171" i="68"/>
  <c r="O2172" i="68"/>
  <c r="O2173" i="68"/>
  <c r="O2174" i="68"/>
  <c r="O2175" i="68"/>
  <c r="O2176" i="68"/>
  <c r="O2177" i="68"/>
  <c r="O2178" i="68"/>
  <c r="O2179" i="68"/>
  <c r="O2180" i="68"/>
  <c r="O2181" i="68"/>
  <c r="O2182" i="68"/>
  <c r="O2183" i="68"/>
  <c r="O2184" i="68"/>
  <c r="O2185" i="68"/>
  <c r="O2186" i="68"/>
  <c r="O2187" i="68"/>
  <c r="O2188" i="68"/>
  <c r="O2189" i="68"/>
  <c r="O2190" i="68"/>
  <c r="O2191" i="68"/>
  <c r="O2192" i="68"/>
  <c r="O2193" i="68"/>
  <c r="O2194" i="68"/>
  <c r="O2195" i="68"/>
  <c r="O2196" i="68"/>
  <c r="O2197" i="68"/>
  <c r="O2198" i="68"/>
  <c r="O2199" i="68"/>
  <c r="O2200" i="68"/>
  <c r="O2201" i="68"/>
  <c r="O2202" i="68"/>
  <c r="O2203" i="68"/>
  <c r="O2204" i="68"/>
  <c r="O2205" i="68"/>
  <c r="O2206" i="68"/>
  <c r="O2207" i="68"/>
  <c r="O2208" i="68"/>
  <c r="O2209" i="68"/>
  <c r="O2210" i="68"/>
  <c r="O2211" i="68"/>
  <c r="O2212" i="68"/>
  <c r="O2213" i="68"/>
  <c r="O2214" i="68"/>
  <c r="O2215" i="68"/>
  <c r="O2216" i="68"/>
  <c r="O2217" i="68"/>
  <c r="O2218" i="68"/>
  <c r="O2219" i="68"/>
  <c r="O2220" i="68"/>
  <c r="O2221" i="68"/>
  <c r="O2222" i="68"/>
  <c r="O2223" i="68"/>
  <c r="O2224" i="68"/>
  <c r="O2225" i="68"/>
  <c r="O2226" i="68"/>
  <c r="O2227" i="68"/>
  <c r="O2228" i="68"/>
  <c r="O2229" i="68"/>
  <c r="O2230" i="68"/>
  <c r="O2231" i="68"/>
  <c r="O2232" i="68"/>
  <c r="O2233" i="68"/>
  <c r="O2234" i="68"/>
  <c r="O2235" i="68"/>
  <c r="O2236" i="68"/>
  <c r="O2237" i="68"/>
  <c r="O2238" i="68"/>
  <c r="O2239" i="68"/>
  <c r="O2240" i="68"/>
  <c r="O2241" i="68"/>
  <c r="O2242" i="68"/>
  <c r="O2243" i="68"/>
  <c r="O2244" i="68"/>
  <c r="O2245" i="68"/>
  <c r="O2246" i="68"/>
  <c r="O2247" i="68"/>
  <c r="O2248" i="68"/>
  <c r="O2249" i="68"/>
  <c r="O2250" i="68"/>
  <c r="O2251" i="68"/>
  <c r="O2252" i="68"/>
  <c r="O2253" i="68"/>
  <c r="O2254" i="68"/>
  <c r="O2255" i="68"/>
  <c r="O2256" i="68"/>
  <c r="O2257" i="68"/>
  <c r="O2258" i="68"/>
  <c r="O2259" i="68"/>
  <c r="O2260" i="68"/>
  <c r="O2261" i="68"/>
  <c r="O2262" i="68"/>
  <c r="O2263" i="68"/>
  <c r="O2264" i="68"/>
  <c r="O2265" i="68"/>
  <c r="O2266" i="68"/>
  <c r="O2267" i="68"/>
  <c r="O2268" i="68"/>
  <c r="O2269" i="68"/>
  <c r="O2270" i="68"/>
  <c r="O2271" i="68"/>
  <c r="O2272" i="68"/>
  <c r="O2273" i="68"/>
  <c r="O2274" i="68"/>
  <c r="O2275" i="68"/>
  <c r="O2276" i="68"/>
  <c r="O2277" i="68"/>
  <c r="O2278" i="68"/>
  <c r="O2279" i="68"/>
  <c r="O2280" i="68"/>
  <c r="O2281" i="68"/>
  <c r="O2282" i="68"/>
  <c r="O2283" i="68"/>
  <c r="O2284" i="68"/>
  <c r="O2285" i="68"/>
  <c r="O2286" i="68"/>
  <c r="O2287" i="68"/>
  <c r="O2288" i="68"/>
  <c r="O2289" i="68"/>
  <c r="O2290" i="68"/>
  <c r="O2291" i="68"/>
  <c r="O2292" i="68"/>
  <c r="O2293" i="68"/>
  <c r="O2294" i="68"/>
  <c r="O2295" i="68"/>
  <c r="O2296" i="68"/>
  <c r="O2297" i="68"/>
  <c r="O2298" i="68"/>
  <c r="O2299" i="68"/>
  <c r="O2300" i="68"/>
  <c r="O2301" i="68"/>
  <c r="O2302" i="68"/>
  <c r="O2303" i="68"/>
  <c r="O2304" i="68"/>
  <c r="O2305" i="68"/>
  <c r="O2306" i="68"/>
  <c r="O2307" i="68"/>
  <c r="O2308" i="68"/>
  <c r="O2309" i="68"/>
  <c r="O2310" i="68"/>
  <c r="O2311" i="68"/>
  <c r="O2312" i="68"/>
  <c r="O2313" i="68"/>
  <c r="O2314" i="68"/>
  <c r="O2315" i="68"/>
  <c r="O2316" i="68"/>
  <c r="O2317" i="68"/>
  <c r="O2318" i="68"/>
  <c r="O2319" i="68"/>
  <c r="O2320" i="68"/>
  <c r="O2321" i="68"/>
  <c r="O2322" i="68"/>
  <c r="O2323" i="68"/>
  <c r="O2324" i="68"/>
  <c r="O2325" i="68"/>
  <c r="O2326" i="68"/>
  <c r="O2327" i="68"/>
  <c r="O2328" i="68"/>
  <c r="O2329" i="68"/>
  <c r="O2330" i="68"/>
  <c r="O2331" i="68"/>
  <c r="O2332" i="68"/>
  <c r="O2333" i="68"/>
  <c r="O2334" i="68"/>
  <c r="O2335" i="68"/>
  <c r="O2336" i="68"/>
  <c r="O2337" i="68"/>
  <c r="O2338" i="68"/>
  <c r="O2339" i="68"/>
  <c r="O2340" i="68"/>
  <c r="O2341" i="68"/>
  <c r="O2342" i="68"/>
  <c r="O2343" i="68"/>
  <c r="O2344" i="68"/>
  <c r="O2345" i="68"/>
  <c r="O2346" i="68"/>
  <c r="O2347" i="68"/>
  <c r="O2348" i="68"/>
  <c r="O2349" i="68"/>
  <c r="O2350" i="68"/>
  <c r="O2351" i="68"/>
  <c r="O2352" i="68"/>
  <c r="O2353" i="68"/>
  <c r="O2354" i="68"/>
  <c r="O2355" i="68"/>
  <c r="O2356" i="68"/>
  <c r="O2357" i="68"/>
  <c r="O2358" i="68"/>
  <c r="O2359" i="68"/>
  <c r="O2360" i="68"/>
  <c r="O2361" i="68"/>
  <c r="O2362" i="68"/>
  <c r="O2363" i="68"/>
  <c r="O2364" i="68"/>
  <c r="O2365" i="68"/>
  <c r="O2366" i="68"/>
  <c r="O2367" i="68"/>
  <c r="O2368" i="68"/>
  <c r="O2369" i="68"/>
  <c r="O2370" i="68"/>
  <c r="O2371" i="68"/>
  <c r="O2372" i="68"/>
  <c r="O2373" i="68"/>
  <c r="O2374" i="68"/>
  <c r="O2375" i="68"/>
  <c r="O2376" i="68"/>
  <c r="O2377" i="68"/>
  <c r="O2378" i="68"/>
  <c r="O2379" i="68"/>
  <c r="O2380" i="68"/>
  <c r="O2381" i="68"/>
  <c r="O2382" i="68"/>
  <c r="O2383" i="68"/>
  <c r="O2384" i="68"/>
  <c r="O2385" i="68"/>
  <c r="O2386" i="68"/>
  <c r="O2387" i="68"/>
  <c r="O2388" i="68"/>
  <c r="O2389" i="68"/>
  <c r="O2390" i="68"/>
  <c r="O2242" i="69" l="1"/>
  <c r="O2098" i="69"/>
  <c r="O2034" i="69"/>
  <c r="O2241" i="69"/>
  <c r="O2193" i="69"/>
  <c r="O2129" i="69"/>
  <c r="O2089" i="69"/>
  <c r="O2033" i="69"/>
  <c r="O889" i="69"/>
  <c r="O881" i="69"/>
  <c r="O874" i="69"/>
  <c r="O2240" i="69"/>
  <c r="O2192" i="69"/>
  <c r="O2136" i="69"/>
  <c r="O2088" i="69"/>
  <c r="O2032" i="69"/>
  <c r="O888" i="69"/>
  <c r="O880" i="69"/>
  <c r="O2082" i="69"/>
  <c r="O2239" i="69"/>
  <c r="O2191" i="69"/>
  <c r="O2135" i="69"/>
  <c r="O2095" i="69"/>
  <c r="O2087" i="69"/>
  <c r="Y2079" i="69"/>
  <c r="O2079" i="69"/>
  <c r="O2047" i="69"/>
  <c r="O2031" i="69"/>
  <c r="O887" i="69"/>
  <c r="O879" i="69"/>
  <c r="Y2365" i="69"/>
  <c r="O2222" i="69"/>
  <c r="O2134" i="69"/>
  <c r="O2126" i="69"/>
  <c r="Y2094" i="69"/>
  <c r="O2094" i="69"/>
  <c r="O2086" i="69"/>
  <c r="O2038" i="69"/>
  <c r="O886" i="69"/>
  <c r="O878" i="69"/>
  <c r="O890" i="69"/>
  <c r="O2221" i="69"/>
  <c r="O2133" i="69"/>
  <c r="O2125" i="69"/>
  <c r="O2093" i="69"/>
  <c r="O2085" i="69"/>
  <c r="O2037" i="69"/>
  <c r="O885" i="69"/>
  <c r="O877" i="69"/>
  <c r="O882" i="69"/>
  <c r="O2236" i="69"/>
  <c r="O2132" i="69"/>
  <c r="O2124" i="69"/>
  <c r="Y2100" i="69"/>
  <c r="O2100" i="69"/>
  <c r="O2084" i="69"/>
  <c r="O2036" i="69"/>
  <c r="O892" i="69"/>
  <c r="O884" i="69"/>
  <c r="O876" i="69"/>
  <c r="O2218" i="69"/>
  <c r="O2130" i="69"/>
  <c r="O2090" i="69"/>
  <c r="O2243" i="69"/>
  <c r="O2131" i="69"/>
  <c r="O2099" i="69"/>
  <c r="O2091" i="69"/>
  <c r="O2083" i="69"/>
  <c r="O2035" i="69"/>
  <c r="O891" i="69"/>
  <c r="O883" i="69"/>
  <c r="O875" i="69"/>
  <c r="O58" i="69"/>
  <c r="O256" i="69"/>
  <c r="O253" i="69"/>
  <c r="O249" i="69"/>
  <c r="O247" i="69"/>
  <c r="O187" i="69"/>
  <c r="O186" i="69"/>
  <c r="O184" i="69"/>
  <c r="O180" i="69"/>
  <c r="O178" i="69"/>
  <c r="O168" i="69"/>
  <c r="O170" i="69"/>
  <c r="O169" i="69"/>
  <c r="O160" i="69"/>
  <c r="O162" i="69"/>
  <c r="O161" i="69"/>
  <c r="O159" i="69"/>
  <c r="O2042" i="69"/>
  <c r="O2040" i="69"/>
  <c r="O2046" i="69"/>
  <c r="O2045" i="69"/>
  <c r="O2044" i="69"/>
  <c r="O2041" i="69"/>
  <c r="O2043" i="69"/>
  <c r="O2039" i="69"/>
  <c r="O2026" i="69"/>
  <c r="O2024" i="69"/>
  <c r="O2023" i="69"/>
  <c r="O2022" i="69"/>
  <c r="O2021" i="69"/>
  <c r="O2025" i="69"/>
  <c r="O2028" i="69"/>
  <c r="O2020" i="69"/>
  <c r="O2027" i="69"/>
  <c r="O2019" i="69"/>
  <c r="U2359" i="69" l="1"/>
  <c r="U2358" i="69"/>
  <c r="U2339" i="69"/>
  <c r="U2336" i="69"/>
  <c r="U2329" i="69"/>
  <c r="U2310" i="69"/>
  <c r="U2309" i="69"/>
  <c r="U2279" i="69"/>
  <c r="U2254" i="69"/>
  <c r="U2252" i="69"/>
  <c r="U2246" i="69"/>
  <c r="U2230" i="69"/>
  <c r="U2214" i="69"/>
  <c r="U2212" i="69"/>
  <c r="U2200" i="69"/>
  <c r="U2187" i="69"/>
  <c r="U2183" i="69"/>
  <c r="U2146" i="69"/>
  <c r="U2144" i="69"/>
  <c r="U2143" i="69"/>
  <c r="U2100" i="69"/>
  <c r="U2094" i="69"/>
  <c r="U2079" i="69"/>
  <c r="U2064" i="69"/>
  <c r="U2049" i="69"/>
  <c r="U2011" i="69"/>
  <c r="U2009" i="69"/>
  <c r="U2008" i="69"/>
  <c r="U1976" i="69"/>
  <c r="U1975" i="69"/>
  <c r="U1973" i="69"/>
  <c r="U1972" i="69"/>
  <c r="U1906" i="69"/>
  <c r="U1905" i="69"/>
  <c r="U1832" i="69"/>
  <c r="U1831" i="69"/>
  <c r="U1819" i="69"/>
  <c r="U1804" i="69"/>
  <c r="U1803" i="69"/>
  <c r="U1797" i="69"/>
  <c r="U1774" i="69"/>
  <c r="U1772" i="69"/>
  <c r="U1771" i="69"/>
  <c r="U1745" i="69"/>
  <c r="U1743" i="69"/>
  <c r="U1730" i="69"/>
  <c r="U1729" i="69"/>
  <c r="U1721" i="69"/>
  <c r="U1696" i="69"/>
  <c r="U1677" i="69"/>
  <c r="U1676" i="69"/>
  <c r="U1666" i="69"/>
  <c r="U1632" i="69"/>
  <c r="U1631" i="69"/>
  <c r="U1624" i="69"/>
  <c r="U1590" i="69"/>
  <c r="U1589" i="69"/>
  <c r="U1577" i="69"/>
  <c r="U1572" i="69"/>
  <c r="U1561" i="69"/>
  <c r="U1550" i="69"/>
  <c r="U1535" i="69"/>
  <c r="U1505" i="69"/>
  <c r="U1500" i="69"/>
  <c r="U1487" i="69"/>
  <c r="U1484" i="69"/>
  <c r="U1460" i="69"/>
  <c r="U1456" i="69"/>
  <c r="U1411" i="69"/>
  <c r="U1386" i="69"/>
  <c r="U1384" i="69"/>
  <c r="U1383" i="69"/>
  <c r="U1382" i="69"/>
  <c r="U1381" i="69"/>
  <c r="U1380" i="69"/>
  <c r="U1379" i="69"/>
  <c r="U1378" i="69"/>
  <c r="U1377" i="69"/>
  <c r="U1376" i="69"/>
  <c r="U1375" i="69"/>
  <c r="U1374" i="69"/>
  <c r="U1373" i="69"/>
  <c r="U1372" i="69"/>
  <c r="U1371" i="69"/>
  <c r="U1370" i="69"/>
  <c r="U1369" i="69"/>
  <c r="U1368" i="69"/>
  <c r="U1367" i="69"/>
  <c r="U1366" i="69"/>
  <c r="U1365" i="69"/>
  <c r="U1364" i="69"/>
  <c r="U1363" i="69"/>
  <c r="U1362" i="69"/>
  <c r="U1361" i="69"/>
  <c r="U1360" i="69"/>
  <c r="U1359" i="69"/>
  <c r="U1358" i="69"/>
  <c r="U1357" i="69"/>
  <c r="U1356" i="69"/>
  <c r="U1355" i="69"/>
  <c r="U1354" i="69"/>
  <c r="U1353" i="69"/>
  <c r="U1352" i="69"/>
  <c r="U1351" i="69"/>
  <c r="U1350" i="69"/>
  <c r="U1349" i="69"/>
  <c r="U1348" i="69"/>
  <c r="U1347" i="69"/>
  <c r="U1346" i="69"/>
  <c r="U1345" i="69"/>
  <c r="U1344" i="69"/>
  <c r="U1343" i="69"/>
  <c r="U1342" i="69"/>
  <c r="U1341" i="69"/>
  <c r="U1340" i="69"/>
  <c r="U1339" i="69"/>
  <c r="U1338" i="69"/>
  <c r="U1337" i="69"/>
  <c r="U1336" i="69"/>
  <c r="U1335" i="69"/>
  <c r="U1334" i="69"/>
  <c r="U1333" i="69"/>
  <c r="U1332" i="69"/>
  <c r="U1331" i="69"/>
  <c r="U1317" i="69"/>
  <c r="U1306" i="69"/>
  <c r="U1305" i="69"/>
  <c r="U1304" i="69"/>
  <c r="U1302" i="69"/>
  <c r="U1301" i="69"/>
  <c r="U1300" i="69"/>
  <c r="U1299" i="69"/>
  <c r="U1298" i="69"/>
  <c r="U1297" i="69"/>
  <c r="U1296" i="69"/>
  <c r="U1295" i="69"/>
  <c r="U1294" i="69"/>
  <c r="U1293" i="69"/>
  <c r="U1291" i="69"/>
  <c r="U1290" i="69"/>
  <c r="U1289" i="69"/>
  <c r="U1288" i="69"/>
  <c r="U1287" i="69"/>
  <c r="U1286" i="69"/>
  <c r="U1285" i="69"/>
  <c r="U1284" i="69"/>
  <c r="U1283" i="69"/>
  <c r="U1282" i="69"/>
  <c r="U1281" i="69"/>
  <c r="U1280" i="69"/>
  <c r="U1261" i="69"/>
  <c r="U1249" i="69"/>
  <c r="U1248" i="69"/>
  <c r="U1247" i="69"/>
  <c r="U1246" i="69"/>
  <c r="U1245" i="69"/>
  <c r="U1244" i="69"/>
  <c r="U1243" i="69"/>
  <c r="U1207" i="69"/>
  <c r="U1206" i="69"/>
  <c r="U1205" i="69"/>
  <c r="U1204" i="69"/>
  <c r="U1203" i="69"/>
  <c r="U1177" i="69"/>
  <c r="U1176" i="69"/>
  <c r="U1175" i="69"/>
  <c r="U1174" i="69"/>
  <c r="U1173" i="69"/>
  <c r="U1172" i="69"/>
  <c r="U1164" i="69"/>
  <c r="U1163" i="69"/>
  <c r="U1162" i="69"/>
  <c r="U1161" i="69"/>
  <c r="U1160" i="69"/>
  <c r="U1159" i="69"/>
  <c r="U1158" i="69"/>
  <c r="U1157" i="69"/>
  <c r="U1156" i="69"/>
  <c r="U1155" i="69"/>
  <c r="U1154" i="69"/>
  <c r="U1153" i="69"/>
  <c r="U1152" i="69"/>
  <c r="U1151" i="69"/>
  <c r="U1150" i="69"/>
  <c r="U1149" i="69"/>
  <c r="U1148" i="69"/>
  <c r="U1147" i="69"/>
  <c r="U1146" i="69"/>
  <c r="U1145" i="69"/>
  <c r="U1144" i="69"/>
  <c r="U1143" i="69"/>
  <c r="U1142" i="69"/>
  <c r="U1141" i="69"/>
  <c r="U1125" i="69"/>
  <c r="U1124" i="69"/>
  <c r="U1107" i="69"/>
  <c r="U1070" i="69"/>
  <c r="U1069" i="69"/>
  <c r="U1068" i="69"/>
  <c r="U1067" i="69"/>
  <c r="U1066" i="69"/>
  <c r="U1064" i="69"/>
  <c r="U1063" i="69"/>
  <c r="U1062" i="69"/>
  <c r="U1061" i="69"/>
  <c r="U1060" i="69"/>
  <c r="U1059" i="69"/>
  <c r="U1058" i="69"/>
  <c r="U1057" i="69"/>
  <c r="U1056" i="69"/>
  <c r="U1055" i="69"/>
  <c r="U1012" i="69"/>
  <c r="U1011" i="69"/>
  <c r="U1010" i="69"/>
  <c r="U1009" i="69"/>
  <c r="U1008" i="69"/>
  <c r="U1007" i="69"/>
  <c r="U1006" i="69"/>
  <c r="U1005" i="69"/>
  <c r="U1004" i="69"/>
  <c r="U1003" i="69"/>
  <c r="U989" i="69"/>
  <c r="U966" i="69"/>
  <c r="U965" i="69"/>
  <c r="U945" i="69"/>
  <c r="U944" i="69"/>
  <c r="U940" i="69"/>
  <c r="U893" i="69"/>
  <c r="U867" i="69"/>
  <c r="U861" i="69"/>
  <c r="U855" i="69"/>
  <c r="U847" i="69"/>
  <c r="U840" i="69"/>
  <c r="U831" i="69"/>
  <c r="U830" i="69"/>
  <c r="U826" i="69"/>
  <c r="U824" i="69"/>
  <c r="U814" i="69"/>
  <c r="U810" i="69"/>
  <c r="U809" i="69"/>
  <c r="U803" i="69"/>
  <c r="U797" i="69"/>
  <c r="U791" i="69"/>
  <c r="U786" i="69"/>
  <c r="U779" i="69"/>
  <c r="U778" i="69"/>
  <c r="U775" i="69"/>
  <c r="U773" i="69"/>
  <c r="U760" i="69"/>
  <c r="U759" i="69"/>
  <c r="U752" i="69"/>
  <c r="U751" i="69"/>
  <c r="U747" i="69"/>
  <c r="U745" i="69"/>
  <c r="U743" i="69"/>
  <c r="U741" i="69"/>
  <c r="U739" i="69"/>
  <c r="U737" i="69"/>
  <c r="U735" i="69"/>
  <c r="U734" i="69"/>
  <c r="U733" i="69"/>
  <c r="U727" i="69"/>
  <c r="U726" i="69"/>
  <c r="U712" i="69"/>
  <c r="U703" i="69"/>
  <c r="U702" i="69"/>
  <c r="U696" i="69"/>
  <c r="U689" i="69"/>
  <c r="U680" i="69"/>
  <c r="U673" i="69"/>
  <c r="U656" i="69"/>
  <c r="U648" i="69"/>
  <c r="U642" i="69"/>
  <c r="U627" i="69"/>
  <c r="U619" i="69"/>
  <c r="U613" i="69"/>
  <c r="U601" i="69"/>
  <c r="U594" i="69"/>
  <c r="U588" i="69"/>
  <c r="U577" i="69"/>
  <c r="U568" i="69"/>
  <c r="U559" i="69"/>
  <c r="U547" i="69"/>
  <c r="U538" i="69"/>
  <c r="U530" i="69"/>
  <c r="U516" i="69"/>
  <c r="U507" i="69"/>
  <c r="U499" i="69"/>
  <c r="U488" i="69"/>
  <c r="U478" i="69"/>
  <c r="U471" i="69"/>
  <c r="U448" i="69"/>
  <c r="U447" i="69"/>
  <c r="U446" i="69"/>
  <c r="U442" i="69"/>
  <c r="U431" i="69"/>
  <c r="U422" i="69"/>
  <c r="U420" i="69"/>
  <c r="U418" i="69"/>
  <c r="U416" i="69"/>
  <c r="U406" i="69"/>
  <c r="U396" i="69"/>
  <c r="U386" i="69"/>
  <c r="U385" i="69"/>
  <c r="U364" i="69"/>
  <c r="U334" i="69"/>
  <c r="U333" i="69"/>
  <c r="U331" i="69"/>
  <c r="U329" i="69"/>
  <c r="U324" i="69"/>
  <c r="U318" i="69"/>
  <c r="U312" i="69"/>
  <c r="U306" i="69"/>
  <c r="U300" i="69"/>
  <c r="U294" i="69"/>
  <c r="U285" i="69"/>
  <c r="U284" i="69"/>
  <c r="U283" i="69"/>
  <c r="U281" i="69"/>
  <c r="U273" i="69"/>
  <c r="U267" i="69"/>
  <c r="U258" i="69"/>
  <c r="U257" i="69"/>
  <c r="U240" i="69"/>
  <c r="U232" i="69"/>
  <c r="U217" i="69"/>
  <c r="U211" i="69"/>
  <c r="U210" i="69"/>
  <c r="U200" i="69"/>
  <c r="U190" i="69"/>
  <c r="U189" i="69"/>
  <c r="U188" i="69"/>
  <c r="U172" i="69"/>
  <c r="U171" i="69"/>
  <c r="U154" i="69"/>
  <c r="U153" i="69"/>
  <c r="U152" i="69"/>
  <c r="U150" i="69"/>
  <c r="U149" i="69"/>
  <c r="U145" i="69"/>
  <c r="U144" i="69"/>
  <c r="U142" i="69"/>
  <c r="U141" i="69"/>
  <c r="U135" i="69"/>
  <c r="U133" i="69"/>
  <c r="U130" i="69"/>
  <c r="U128" i="69"/>
  <c r="U126" i="69"/>
  <c r="U124" i="69"/>
  <c r="U122" i="69"/>
  <c r="U120" i="69"/>
  <c r="U118" i="69"/>
  <c r="U116" i="69"/>
  <c r="U114" i="69"/>
  <c r="U112" i="69"/>
  <c r="U110" i="69"/>
  <c r="U108" i="69"/>
  <c r="U107" i="69"/>
  <c r="U105" i="69"/>
  <c r="U103" i="69"/>
  <c r="U101" i="69"/>
  <c r="U99" i="69"/>
  <c r="U97" i="69"/>
  <c r="U95" i="69"/>
  <c r="U93" i="69"/>
  <c r="U91" i="69"/>
  <c r="U89" i="69"/>
  <c r="U87" i="69"/>
  <c r="U85" i="69"/>
  <c r="U83" i="69"/>
  <c r="U81" i="69"/>
  <c r="U79" i="69"/>
  <c r="U77" i="69"/>
  <c r="U75" i="69"/>
  <c r="U73" i="69"/>
  <c r="U71" i="69"/>
  <c r="U70" i="69"/>
  <c r="U69" i="69"/>
  <c r="U67" i="69"/>
  <c r="U65" i="69"/>
  <c r="U62" i="69"/>
  <c r="U60" i="69"/>
  <c r="U55" i="69"/>
  <c r="U54" i="69"/>
  <c r="U53" i="69"/>
  <c r="U52" i="69"/>
  <c r="U51" i="69"/>
  <c r="U50" i="69"/>
  <c r="U49" i="69"/>
  <c r="U48" i="69"/>
  <c r="U47" i="69"/>
  <c r="U46" i="69"/>
  <c r="U45" i="69"/>
  <c r="U44" i="69"/>
  <c r="U43" i="69"/>
  <c r="U42" i="69"/>
  <c r="U41" i="69"/>
  <c r="U40" i="69"/>
  <c r="U39" i="69"/>
  <c r="U38" i="69"/>
  <c r="U37" i="69"/>
  <c r="U36" i="69"/>
  <c r="U35" i="69"/>
  <c r="U34" i="69"/>
  <c r="U33" i="69"/>
  <c r="U32" i="69"/>
  <c r="U31" i="69"/>
  <c r="U30" i="69"/>
  <c r="U29" i="69"/>
  <c r="U28" i="69"/>
  <c r="U27" i="69"/>
  <c r="U26" i="69"/>
  <c r="U25" i="69"/>
  <c r="U24" i="69"/>
  <c r="U23" i="69"/>
  <c r="U22" i="69"/>
  <c r="U21" i="69"/>
  <c r="U19" i="69"/>
  <c r="U18" i="69"/>
  <c r="U17" i="69"/>
  <c r="U16" i="69"/>
  <c r="V2368" i="69"/>
  <c r="Z2368" i="69" s="1"/>
  <c r="T17" i="69"/>
  <c r="V2370" i="69" l="1"/>
  <c r="V2369" i="69"/>
  <c r="Z2369" i="69" s="1"/>
  <c r="V2367" i="69"/>
  <c r="Z2367" i="69" s="1"/>
  <c r="V2366" i="69"/>
  <c r="Z2366" i="69" s="1"/>
  <c r="Z2365" i="69" l="1"/>
  <c r="P777" i="69"/>
  <c r="P776" i="69"/>
  <c r="P711" i="69"/>
  <c r="P710" i="69"/>
  <c r="P709" i="69"/>
  <c r="P383" i="69"/>
  <c r="P382" i="69"/>
  <c r="P381" i="69"/>
  <c r="P380" i="69"/>
  <c r="P379" i="69"/>
  <c r="P378" i="69"/>
  <c r="P377" i="69"/>
  <c r="P376" i="69"/>
  <c r="P375" i="69"/>
  <c r="P374" i="69"/>
  <c r="P373" i="69"/>
  <c r="O2369" i="34" l="1"/>
  <c r="O2368" i="34"/>
  <c r="O2367" i="34"/>
  <c r="O2366" i="34"/>
  <c r="O2365" i="34"/>
  <c r="O2363" i="34"/>
  <c r="O2362" i="34"/>
  <c r="O2361" i="34"/>
  <c r="O2360" i="34"/>
  <c r="O2359" i="34"/>
  <c r="O2358" i="34"/>
  <c r="O2357" i="34"/>
  <c r="O2356" i="34"/>
  <c r="O2355" i="34"/>
  <c r="O2354" i="34"/>
  <c r="O2353" i="34"/>
  <c r="O2352" i="34"/>
  <c r="O2351" i="34"/>
  <c r="O2350" i="34"/>
  <c r="O2349" i="34"/>
  <c r="O2348" i="34"/>
  <c r="O2347" i="34"/>
  <c r="O2346" i="34"/>
  <c r="O2345" i="34"/>
  <c r="O2344" i="34"/>
  <c r="O2343" i="34"/>
  <c r="O2342" i="34"/>
  <c r="O2341" i="34"/>
  <c r="O2340" i="34"/>
  <c r="O2339" i="34"/>
  <c r="O2338" i="34"/>
  <c r="O2337" i="34"/>
  <c r="O2336" i="34"/>
  <c r="O2335" i="34"/>
  <c r="O2334" i="34"/>
  <c r="O2333" i="34"/>
  <c r="O2332" i="34"/>
  <c r="O2331" i="34"/>
  <c r="O2330" i="34"/>
  <c r="O2329" i="34"/>
  <c r="O2328" i="34"/>
  <c r="O2327" i="34"/>
  <c r="O2326" i="34"/>
  <c r="O2325" i="34"/>
  <c r="O2324" i="34"/>
  <c r="O2323" i="34"/>
  <c r="O2322" i="34"/>
  <c r="O2321" i="34"/>
  <c r="O2320" i="34"/>
  <c r="O2319" i="34"/>
  <c r="O2318" i="34"/>
  <c r="O2317" i="34"/>
  <c r="O2316" i="34"/>
  <c r="O2315" i="34"/>
  <c r="O2314" i="34"/>
  <c r="O2313" i="34"/>
  <c r="O2312" i="34"/>
  <c r="O2311" i="34"/>
  <c r="O2310" i="34"/>
  <c r="O2309" i="34"/>
  <c r="O2308" i="34"/>
  <c r="O2307" i="34"/>
  <c r="O2306" i="34"/>
  <c r="O2305" i="34"/>
  <c r="O2304" i="34"/>
  <c r="O2303" i="34"/>
  <c r="O2302" i="34"/>
  <c r="O2301" i="34"/>
  <c r="O2300" i="34"/>
  <c r="O2299" i="34"/>
  <c r="O2298" i="34"/>
  <c r="O2297" i="34"/>
  <c r="O2296" i="34"/>
  <c r="O2295" i="34"/>
  <c r="O2294" i="34"/>
  <c r="O2293" i="34"/>
  <c r="O2292" i="34"/>
  <c r="O2291" i="34"/>
  <c r="O2290" i="34"/>
  <c r="O2289" i="34"/>
  <c r="O2288" i="34"/>
  <c r="O2287" i="34"/>
  <c r="O2286" i="34"/>
  <c r="O2285" i="34"/>
  <c r="O2284" i="34"/>
  <c r="O2283" i="34"/>
  <c r="O2282" i="34"/>
  <c r="O2281" i="34"/>
  <c r="O2280" i="34"/>
  <c r="O2279" i="34"/>
  <c r="O2278" i="34"/>
  <c r="O2277" i="34"/>
  <c r="O2276" i="34"/>
  <c r="O2275" i="34"/>
  <c r="O2274" i="34"/>
  <c r="O2273" i="34"/>
  <c r="O2272" i="34"/>
  <c r="O2271" i="34"/>
  <c r="O2270" i="34"/>
  <c r="O2269" i="34"/>
  <c r="O2268" i="34"/>
  <c r="O2267" i="34"/>
  <c r="O2266" i="34"/>
  <c r="O2265" i="34"/>
  <c r="O2264" i="34"/>
  <c r="O2263" i="34"/>
  <c r="O2262" i="34"/>
  <c r="O2261" i="34"/>
  <c r="O2260" i="34"/>
  <c r="O2259" i="34"/>
  <c r="O2258" i="34"/>
  <c r="O2257" i="34"/>
  <c r="O2256" i="34"/>
  <c r="O2255" i="34"/>
  <c r="O2254" i="34"/>
  <c r="O2253" i="34"/>
  <c r="O2252" i="34"/>
  <c r="O2251" i="34"/>
  <c r="O2250" i="34"/>
  <c r="O2249" i="34"/>
  <c r="O2248" i="34"/>
  <c r="O2247" i="34"/>
  <c r="O2246" i="34"/>
  <c r="O2245" i="34"/>
  <c r="O2244" i="34"/>
  <c r="O2243" i="34"/>
  <c r="O2242" i="34"/>
  <c r="O2241" i="34"/>
  <c r="O2240" i="34"/>
  <c r="O2239" i="34"/>
  <c r="O2238" i="34"/>
  <c r="O2237" i="34"/>
  <c r="O2236" i="34"/>
  <c r="O2235" i="34"/>
  <c r="O2234" i="34"/>
  <c r="O2233" i="34"/>
  <c r="O2232" i="34"/>
  <c r="O2231" i="34"/>
  <c r="O2230" i="34"/>
  <c r="O2229" i="34"/>
  <c r="O2228" i="34"/>
  <c r="O2227" i="34"/>
  <c r="O2226" i="34"/>
  <c r="O2225" i="34"/>
  <c r="O2224" i="34"/>
  <c r="O2223" i="34"/>
  <c r="O2222" i="34"/>
  <c r="O2221" i="34"/>
  <c r="O2220" i="34"/>
  <c r="O2219" i="34"/>
  <c r="O2218" i="34"/>
  <c r="O2217" i="34"/>
  <c r="O2216" i="34"/>
  <c r="O2215" i="34"/>
  <c r="O2214" i="34"/>
  <c r="O2213" i="34"/>
  <c r="O2212" i="34"/>
  <c r="O2211" i="34"/>
  <c r="O2210" i="34"/>
  <c r="O2209" i="34"/>
  <c r="O2208" i="34"/>
  <c r="O2207" i="34"/>
  <c r="O2206" i="34"/>
  <c r="O2205" i="34"/>
  <c r="O2204" i="34"/>
  <c r="O2203" i="34"/>
  <c r="O2202" i="34"/>
  <c r="O2201" i="34"/>
  <c r="O2200" i="34"/>
  <c r="O2199" i="34"/>
  <c r="O2198" i="34"/>
  <c r="O2197" i="34"/>
  <c r="O2196" i="34"/>
  <c r="O2195" i="34"/>
  <c r="O2194" i="34"/>
  <c r="O2193" i="34"/>
  <c r="O2192" i="34"/>
  <c r="O2191" i="34"/>
  <c r="O2190" i="34"/>
  <c r="O2189" i="34"/>
  <c r="O2188" i="34"/>
  <c r="O2187" i="34"/>
  <c r="O2186" i="34"/>
  <c r="O2185" i="34"/>
  <c r="O2184" i="34"/>
  <c r="O2183" i="34"/>
  <c r="O2182" i="34"/>
  <c r="O2181" i="34"/>
  <c r="O2180" i="34"/>
  <c r="O2179" i="34"/>
  <c r="O2178" i="34"/>
  <c r="O2177" i="34"/>
  <c r="O2176" i="34"/>
  <c r="O2175" i="34"/>
  <c r="O2174" i="34"/>
  <c r="O2173" i="34"/>
  <c r="O2172" i="34"/>
  <c r="O2171" i="34"/>
  <c r="O2170" i="34"/>
  <c r="O2169" i="34"/>
  <c r="O2168" i="34"/>
  <c r="O2167" i="34"/>
  <c r="O2166" i="34"/>
  <c r="O2165" i="34"/>
  <c r="O2164" i="34"/>
  <c r="O2163" i="34"/>
  <c r="O2162" i="34"/>
  <c r="O2161" i="34"/>
  <c r="O2160" i="34"/>
  <c r="O2159" i="34"/>
  <c r="O2158" i="34"/>
  <c r="O2157" i="34"/>
  <c r="O2156" i="34"/>
  <c r="O2155" i="34"/>
  <c r="O2154" i="34"/>
  <c r="O2153" i="34"/>
  <c r="O2152" i="34"/>
  <c r="O2151" i="34"/>
  <c r="O2150" i="34"/>
  <c r="O2149" i="34"/>
  <c r="O2148" i="34"/>
  <c r="O2147" i="34"/>
  <c r="O2146" i="34"/>
  <c r="O2145" i="34"/>
  <c r="O2144" i="34"/>
  <c r="O2143" i="34"/>
  <c r="O2142" i="34"/>
  <c r="O2141" i="34"/>
  <c r="O2140" i="34"/>
  <c r="O2139" i="34"/>
  <c r="O2138" i="34"/>
  <c r="O2137" i="34"/>
  <c r="O2136" i="34"/>
  <c r="O2135" i="34"/>
  <c r="O2134" i="34"/>
  <c r="O2133" i="34"/>
  <c r="O2132" i="34"/>
  <c r="O2131" i="34"/>
  <c r="O2130" i="34"/>
  <c r="O2129" i="34"/>
  <c r="O2128" i="34"/>
  <c r="O2127" i="34"/>
  <c r="O2126" i="34"/>
  <c r="O2125" i="34"/>
  <c r="O2124" i="34"/>
  <c r="O2123" i="34"/>
  <c r="O2122" i="34"/>
  <c r="O2121" i="34"/>
  <c r="O2120" i="34"/>
  <c r="O2119" i="34"/>
  <c r="O2118" i="34"/>
  <c r="O2117" i="34"/>
  <c r="O2116" i="34"/>
  <c r="O2115" i="34"/>
  <c r="O2114" i="34"/>
  <c r="O2113" i="34"/>
  <c r="O2112" i="34"/>
  <c r="O2111" i="34"/>
  <c r="O2110" i="34"/>
  <c r="O2109" i="34"/>
  <c r="O2108" i="34"/>
  <c r="O2107" i="34"/>
  <c r="O2106" i="34"/>
  <c r="O2105" i="34"/>
  <c r="O2104" i="34"/>
  <c r="O2103" i="34"/>
  <c r="O2102" i="34"/>
  <c r="O2101" i="34"/>
  <c r="O2100" i="34"/>
  <c r="O2099" i="34"/>
  <c r="O2098" i="34"/>
  <c r="O2097" i="34"/>
  <c r="O2096" i="34"/>
  <c r="O2095" i="34"/>
  <c r="O2094" i="34"/>
  <c r="O2093" i="34"/>
  <c r="O2092" i="34"/>
  <c r="O2091" i="34"/>
  <c r="O2090" i="34"/>
  <c r="O2089" i="34"/>
  <c r="O2088" i="34"/>
  <c r="O2087" i="34"/>
  <c r="O2086" i="34"/>
  <c r="O2085" i="34"/>
  <c r="O2084" i="34"/>
  <c r="O2083" i="34"/>
  <c r="O2082" i="34"/>
  <c r="O2081" i="34"/>
  <c r="O2080" i="34"/>
  <c r="O2079" i="34"/>
  <c r="O2078" i="34"/>
  <c r="O2077" i="34"/>
  <c r="O2076" i="34"/>
  <c r="O2075" i="34"/>
  <c r="O2074" i="34"/>
  <c r="O2073" i="34"/>
  <c r="O2072" i="34"/>
  <c r="O2071" i="34"/>
  <c r="O2070" i="34"/>
  <c r="O2069" i="34"/>
  <c r="O2068" i="34"/>
  <c r="O2067" i="34"/>
  <c r="O2066" i="34"/>
  <c r="O2065" i="34"/>
  <c r="O2064" i="34"/>
  <c r="O2063" i="34"/>
  <c r="O2062" i="34"/>
  <c r="O2061" i="34"/>
  <c r="O2060" i="34"/>
  <c r="O2059" i="34"/>
  <c r="O2058" i="34"/>
  <c r="O2057" i="34"/>
  <c r="O2056" i="34"/>
  <c r="O2055" i="34"/>
  <c r="O2054" i="34"/>
  <c r="O2053" i="34"/>
  <c r="O2052" i="34"/>
  <c r="O2051" i="34"/>
  <c r="O2050" i="34"/>
  <c r="O2049" i="34"/>
  <c r="O2048" i="34"/>
  <c r="O2047" i="34"/>
  <c r="O2046" i="34"/>
  <c r="O2045" i="34"/>
  <c r="O2044" i="34"/>
  <c r="O2043" i="34"/>
  <c r="O2042" i="34"/>
  <c r="O2041" i="34"/>
  <c r="O2040" i="34"/>
  <c r="O2039" i="34"/>
  <c r="O2038" i="34"/>
  <c r="O2037" i="34"/>
  <c r="O2036" i="34"/>
  <c r="O2035" i="34"/>
  <c r="O2034" i="34"/>
  <c r="O2033" i="34"/>
  <c r="O2032" i="34"/>
  <c r="O2031" i="34"/>
  <c r="O2030" i="34"/>
  <c r="O2029" i="34"/>
  <c r="O2028" i="34"/>
  <c r="O2027" i="34"/>
  <c r="O2026" i="34"/>
  <c r="O2025" i="34"/>
  <c r="O2024" i="34"/>
  <c r="O2023" i="34"/>
  <c r="O2022" i="34"/>
  <c r="O2021" i="34"/>
  <c r="O2020" i="34"/>
  <c r="O2019" i="34"/>
  <c r="O2018" i="34"/>
  <c r="O2017" i="34"/>
  <c r="O2016" i="34"/>
  <c r="O2015" i="34"/>
  <c r="O2014" i="34"/>
  <c r="O2013" i="34"/>
  <c r="O2012" i="34"/>
  <c r="O2011" i="34"/>
  <c r="O2010" i="34"/>
  <c r="O2009" i="34"/>
  <c r="O2008" i="34"/>
  <c r="O2007" i="34"/>
  <c r="O2006" i="34"/>
  <c r="O2005" i="34"/>
  <c r="O2004" i="34"/>
  <c r="O2003" i="34"/>
  <c r="O2002" i="34"/>
  <c r="O2001" i="34"/>
  <c r="O2000" i="34"/>
  <c r="O1999" i="34"/>
  <c r="O1998" i="34"/>
  <c r="O1997" i="34"/>
  <c r="O1996" i="34"/>
  <c r="O1995" i="34"/>
  <c r="O1994" i="34"/>
  <c r="O1993" i="34"/>
  <c r="O1992" i="34"/>
  <c r="O1991" i="34"/>
  <c r="O1990" i="34"/>
  <c r="O1989" i="34"/>
  <c r="O1988" i="34"/>
  <c r="O1987" i="34"/>
  <c r="O1986" i="34"/>
  <c r="O1985" i="34"/>
  <c r="O1984" i="34"/>
  <c r="O1983" i="34"/>
  <c r="O1982" i="34"/>
  <c r="O1981" i="34"/>
  <c r="O1980" i="34"/>
  <c r="O1979" i="34"/>
  <c r="O1978" i="34"/>
  <c r="O1977" i="34"/>
  <c r="O1976" i="34"/>
  <c r="O1975" i="34"/>
  <c r="O1974" i="34"/>
  <c r="O1973" i="34"/>
  <c r="O1972" i="34"/>
  <c r="O1971" i="34"/>
  <c r="O1970" i="34"/>
  <c r="O1969" i="34"/>
  <c r="O1968" i="34"/>
  <c r="O1967" i="34"/>
  <c r="O1966" i="34"/>
  <c r="O1965" i="34"/>
  <c r="O1964" i="34"/>
  <c r="O1963" i="34"/>
  <c r="O1962" i="34"/>
  <c r="O1961" i="34"/>
  <c r="O1960" i="34"/>
  <c r="O1959" i="34"/>
  <c r="O1958" i="34"/>
  <c r="O1957" i="34"/>
  <c r="O1956" i="34"/>
  <c r="O1955" i="34"/>
  <c r="O1954" i="34"/>
  <c r="O1953" i="34"/>
  <c r="O1952" i="34"/>
  <c r="O1951" i="34"/>
  <c r="O1950" i="34"/>
  <c r="O1949" i="34"/>
  <c r="O1948" i="34"/>
  <c r="O1947" i="34"/>
  <c r="O1946" i="34"/>
  <c r="O1945" i="34"/>
  <c r="O1944" i="34"/>
  <c r="O1943" i="34"/>
  <c r="O1942" i="34"/>
  <c r="O1941" i="34"/>
  <c r="O1940" i="34"/>
  <c r="O1939" i="34"/>
  <c r="O1938" i="34"/>
  <c r="O1937" i="34"/>
  <c r="O1936" i="34"/>
  <c r="O1935" i="34"/>
  <c r="O1934" i="34"/>
  <c r="O1933" i="34"/>
  <c r="O1932" i="34"/>
  <c r="O1931" i="34"/>
  <c r="O1930" i="34"/>
  <c r="O1929" i="34"/>
  <c r="O1928" i="34"/>
  <c r="O1927" i="34"/>
  <c r="O1926" i="34"/>
  <c r="O1925" i="34"/>
  <c r="O1924" i="34"/>
  <c r="O1923" i="34"/>
  <c r="O1922" i="34"/>
  <c r="O1921" i="34"/>
  <c r="O1920" i="34"/>
  <c r="O1919" i="34"/>
  <c r="O1918" i="34"/>
  <c r="O1917" i="34"/>
  <c r="O1916" i="34"/>
  <c r="O1915" i="34"/>
  <c r="O1914" i="34"/>
  <c r="O1913" i="34"/>
  <c r="O1912" i="34"/>
  <c r="O1911" i="34"/>
  <c r="O1910" i="34"/>
  <c r="O1909" i="34"/>
  <c r="O1908" i="34"/>
  <c r="O1907" i="34"/>
  <c r="O1906" i="34"/>
  <c r="O1905" i="34"/>
  <c r="O1904" i="34"/>
  <c r="O1903" i="34"/>
  <c r="O1902" i="34"/>
  <c r="O1901" i="34"/>
  <c r="O1900" i="34"/>
  <c r="O1899" i="34"/>
  <c r="O1898" i="34"/>
  <c r="O1897" i="34"/>
  <c r="O1896" i="34"/>
  <c r="O1895" i="34"/>
  <c r="O1894" i="34"/>
  <c r="O1893" i="34"/>
  <c r="O1892" i="34"/>
  <c r="O1891" i="34"/>
  <c r="O1890" i="34"/>
  <c r="O1889" i="34"/>
  <c r="O1888" i="34"/>
  <c r="O1887" i="34"/>
  <c r="O1886" i="34"/>
  <c r="O1885" i="34"/>
  <c r="O1884" i="34"/>
  <c r="O1883" i="34"/>
  <c r="O1882" i="34"/>
  <c r="O1881" i="34"/>
  <c r="O1880" i="34"/>
  <c r="O1879" i="34"/>
  <c r="O1878" i="34"/>
  <c r="O1877" i="34"/>
  <c r="O1876" i="34"/>
  <c r="O1875" i="34"/>
  <c r="O1874" i="34"/>
  <c r="O1873" i="34"/>
  <c r="O1872" i="34"/>
  <c r="O1871" i="34"/>
  <c r="O1870" i="34"/>
  <c r="O1869" i="34"/>
  <c r="O1868" i="34"/>
  <c r="O1867" i="34"/>
  <c r="O1866" i="34"/>
  <c r="O1865" i="34"/>
  <c r="O1864" i="34"/>
  <c r="O1863" i="34"/>
  <c r="O1862" i="34"/>
  <c r="O1861" i="34"/>
  <c r="O1860" i="34"/>
  <c r="O1859" i="34"/>
  <c r="O1858" i="34"/>
  <c r="O1857" i="34"/>
  <c r="O1856" i="34"/>
  <c r="O1855" i="34"/>
  <c r="O1854" i="34"/>
  <c r="O1853" i="34"/>
  <c r="O1852" i="34"/>
  <c r="O1851" i="34"/>
  <c r="O1850" i="34"/>
  <c r="O1849" i="34"/>
  <c r="O1848" i="34"/>
  <c r="O1847" i="34"/>
  <c r="O1846" i="34"/>
  <c r="O1845" i="34"/>
  <c r="O1844" i="34"/>
  <c r="O1843" i="34"/>
  <c r="O1842" i="34"/>
  <c r="O1841" i="34"/>
  <c r="O1840" i="34"/>
  <c r="O1839" i="34"/>
  <c r="O1838" i="34"/>
  <c r="O1837" i="34"/>
  <c r="O1836" i="34"/>
  <c r="O1835" i="34"/>
  <c r="O1834" i="34"/>
  <c r="O1833" i="34"/>
  <c r="O1832" i="34"/>
  <c r="O1831" i="34"/>
  <c r="O1830" i="34"/>
  <c r="O1829" i="34"/>
  <c r="O1828" i="34"/>
  <c r="O1827" i="34"/>
  <c r="O1826" i="34"/>
  <c r="O1825" i="34"/>
  <c r="O1824" i="34"/>
  <c r="O1823" i="34"/>
  <c r="O1822" i="34"/>
  <c r="O1821" i="34"/>
  <c r="O1820" i="34"/>
  <c r="O1819" i="34"/>
  <c r="O1818" i="34"/>
  <c r="O1817" i="34"/>
  <c r="O1816" i="34"/>
  <c r="O1815" i="34"/>
  <c r="O1814" i="34"/>
  <c r="O1813" i="34"/>
  <c r="O1812" i="34"/>
  <c r="O1811" i="34"/>
  <c r="O1810" i="34"/>
  <c r="O1809" i="34"/>
  <c r="O1808" i="34"/>
  <c r="O1807" i="34"/>
  <c r="O1806" i="34"/>
  <c r="O1805" i="34"/>
  <c r="O1804" i="34"/>
  <c r="O1803" i="34"/>
  <c r="O1802" i="34"/>
  <c r="O1801" i="34"/>
  <c r="O1800" i="34"/>
  <c r="O1799" i="34"/>
  <c r="O1798" i="34"/>
  <c r="O1797" i="34"/>
  <c r="O1796" i="34"/>
  <c r="O1795" i="34"/>
  <c r="O1794" i="34"/>
  <c r="O1793" i="34"/>
  <c r="O1792" i="34"/>
  <c r="O1791" i="34"/>
  <c r="O1790" i="34"/>
  <c r="O1789" i="34"/>
  <c r="O1788" i="34"/>
  <c r="O1787" i="34"/>
  <c r="O1786" i="34"/>
  <c r="O1785" i="34"/>
  <c r="O1784" i="34"/>
  <c r="O1783" i="34"/>
  <c r="O1782" i="34"/>
  <c r="O1781" i="34"/>
  <c r="O1780" i="34"/>
  <c r="O1779" i="34"/>
  <c r="O1778" i="34"/>
  <c r="O1777" i="34"/>
  <c r="O1776" i="34"/>
  <c r="O1775" i="34"/>
  <c r="O1774" i="34"/>
  <c r="O1773" i="34"/>
  <c r="O1772" i="34"/>
  <c r="O1771" i="34"/>
  <c r="O1770" i="34"/>
  <c r="O1769" i="34"/>
  <c r="O1768" i="34"/>
  <c r="O1767" i="34"/>
  <c r="O1766" i="34"/>
  <c r="O1765" i="34"/>
  <c r="O1764" i="34"/>
  <c r="O1763" i="34"/>
  <c r="O1762" i="34"/>
  <c r="O1761" i="34"/>
  <c r="O1760" i="34"/>
  <c r="O1759" i="34"/>
  <c r="O1758" i="34"/>
  <c r="O1757" i="34"/>
  <c r="O1756" i="34"/>
  <c r="O1755" i="34"/>
  <c r="O1754" i="34"/>
  <c r="O1753" i="34"/>
  <c r="O1752" i="34"/>
  <c r="O1751" i="34"/>
  <c r="O1750" i="34"/>
  <c r="O1749" i="34"/>
  <c r="O1748" i="34"/>
  <c r="O1747" i="34"/>
  <c r="O1746" i="34"/>
  <c r="O1745" i="34"/>
  <c r="O1744" i="34"/>
  <c r="O1743" i="34"/>
  <c r="O1742" i="34"/>
  <c r="O1741" i="34"/>
  <c r="O1740" i="34"/>
  <c r="O1739" i="34"/>
  <c r="O1738" i="34"/>
  <c r="O1737" i="34"/>
  <c r="O1736" i="34"/>
  <c r="O1735" i="34"/>
  <c r="O1734" i="34"/>
  <c r="O1733" i="34"/>
  <c r="O1732" i="34"/>
  <c r="O1731" i="34"/>
  <c r="O1730" i="34"/>
  <c r="O1729" i="34"/>
  <c r="O1728" i="34"/>
  <c r="O1727" i="34"/>
  <c r="O1726" i="34"/>
  <c r="O1725" i="34"/>
  <c r="O1724" i="34"/>
  <c r="O1723" i="34"/>
  <c r="O1722" i="34"/>
  <c r="O1721" i="34"/>
  <c r="O1720" i="34"/>
  <c r="O1719" i="34"/>
  <c r="O1718" i="34"/>
  <c r="O1717" i="34"/>
  <c r="O1716" i="34"/>
  <c r="O1715" i="34"/>
  <c r="O1714" i="34"/>
  <c r="O1713" i="34"/>
  <c r="O1712" i="34"/>
  <c r="O1711" i="34"/>
  <c r="O1710" i="34"/>
  <c r="O1709" i="34"/>
  <c r="O1708" i="34"/>
  <c r="O1707" i="34"/>
  <c r="O1706" i="34"/>
  <c r="O1705" i="34"/>
  <c r="O1704" i="34"/>
  <c r="O1703" i="34"/>
  <c r="O1702" i="34"/>
  <c r="O1701" i="34"/>
  <c r="O1700" i="34"/>
  <c r="O1699" i="34"/>
  <c r="O1698" i="34"/>
  <c r="O1697" i="34"/>
  <c r="O1696" i="34"/>
  <c r="O1695" i="34"/>
  <c r="O1694" i="34"/>
  <c r="O1693" i="34"/>
  <c r="O1692" i="34"/>
  <c r="O1691" i="34"/>
  <c r="O1690" i="34"/>
  <c r="O1689" i="34"/>
  <c r="O1688" i="34"/>
  <c r="O1687" i="34"/>
  <c r="O1686" i="34"/>
  <c r="O1685" i="34"/>
  <c r="O1684" i="34"/>
  <c r="O1683" i="34"/>
  <c r="O1682" i="34"/>
  <c r="O1681" i="34"/>
  <c r="O1680" i="34"/>
  <c r="O1679" i="34"/>
  <c r="O1678" i="34"/>
  <c r="O1677" i="34"/>
  <c r="O1676" i="34"/>
  <c r="O1675" i="34"/>
  <c r="O1674" i="34"/>
  <c r="O1673" i="34"/>
  <c r="O1672" i="34"/>
  <c r="O1671" i="34"/>
  <c r="O1670" i="34"/>
  <c r="O1669" i="34"/>
  <c r="O1668" i="34"/>
  <c r="O1667" i="34"/>
  <c r="O1666" i="34"/>
  <c r="O1665" i="34"/>
  <c r="O1664" i="34"/>
  <c r="O1663" i="34"/>
  <c r="O1662" i="34"/>
  <c r="O1661" i="34"/>
  <c r="O1660" i="34"/>
  <c r="O1659" i="34"/>
  <c r="O1658" i="34"/>
  <c r="O1657" i="34"/>
  <c r="O1656" i="34"/>
  <c r="O1655" i="34"/>
  <c r="O1654" i="34"/>
  <c r="O1653" i="34"/>
  <c r="O1652" i="34"/>
  <c r="O1651" i="34"/>
  <c r="O1650" i="34"/>
  <c r="O1649" i="34"/>
  <c r="O1648" i="34"/>
  <c r="O1647" i="34"/>
  <c r="O1646" i="34"/>
  <c r="O1645" i="34"/>
  <c r="O1644" i="34"/>
  <c r="O1643" i="34"/>
  <c r="O1642" i="34"/>
  <c r="O1641" i="34"/>
  <c r="O1640" i="34"/>
  <c r="O1639" i="34"/>
  <c r="O1638" i="34"/>
  <c r="O1637" i="34"/>
  <c r="O1636" i="34"/>
  <c r="O1635" i="34"/>
  <c r="O1634" i="34"/>
  <c r="O1633" i="34"/>
  <c r="O1632" i="34"/>
  <c r="O1631" i="34"/>
  <c r="O1630" i="34"/>
  <c r="O1629" i="34"/>
  <c r="O1628" i="34"/>
  <c r="O1627" i="34"/>
  <c r="O1626" i="34"/>
  <c r="O1625" i="34"/>
  <c r="O1624" i="34"/>
  <c r="O1623" i="34"/>
  <c r="O1622" i="34"/>
  <c r="O1621" i="34"/>
  <c r="O1620" i="34"/>
  <c r="O1619" i="34"/>
  <c r="O1618" i="34"/>
  <c r="O1617" i="34"/>
  <c r="O1616" i="34"/>
  <c r="O1615" i="34"/>
  <c r="O1614" i="34"/>
  <c r="O1613" i="34"/>
  <c r="O1612" i="34"/>
  <c r="O1611" i="34"/>
  <c r="O1610" i="34"/>
  <c r="O1609" i="34"/>
  <c r="O1608" i="34"/>
  <c r="O1607" i="34"/>
  <c r="O1606" i="34"/>
  <c r="O1605" i="34"/>
  <c r="O1604" i="34"/>
  <c r="O1603" i="34"/>
  <c r="O1602" i="34"/>
  <c r="O1601" i="34"/>
  <c r="O1600" i="34"/>
  <c r="O1599" i="34"/>
  <c r="O1598" i="34"/>
  <c r="O1597" i="34"/>
  <c r="O1596" i="34"/>
  <c r="O1595" i="34"/>
  <c r="O1594" i="34"/>
  <c r="O1593" i="34"/>
  <c r="O1592" i="34"/>
  <c r="O1591" i="34"/>
  <c r="O1590" i="34"/>
  <c r="O1589" i="34"/>
  <c r="O1588" i="34"/>
  <c r="O1587" i="34"/>
  <c r="O1586" i="34"/>
  <c r="O1585" i="34"/>
  <c r="O1584" i="34"/>
  <c r="O1583" i="34"/>
  <c r="O1582" i="34"/>
  <c r="O1581" i="34"/>
  <c r="O1580" i="34"/>
  <c r="O1579" i="34"/>
  <c r="O1578" i="34"/>
  <c r="O1577" i="34"/>
  <c r="O1576" i="34"/>
  <c r="O1575" i="34"/>
  <c r="O1574" i="34"/>
  <c r="O1573" i="34"/>
  <c r="O1572" i="34"/>
  <c r="O1571" i="34"/>
  <c r="O1570" i="34"/>
  <c r="O1569" i="34"/>
  <c r="O1568" i="34"/>
  <c r="O1567" i="34"/>
  <c r="O1566" i="34"/>
  <c r="O1565" i="34"/>
  <c r="O1564" i="34"/>
  <c r="O1563" i="34"/>
  <c r="O1562" i="34"/>
  <c r="O1561" i="34"/>
  <c r="O1560" i="34"/>
  <c r="O1559" i="34"/>
  <c r="O1558" i="34"/>
  <c r="O1557" i="34"/>
  <c r="O1556" i="34"/>
  <c r="O1555" i="34"/>
  <c r="O1554" i="34"/>
  <c r="O1553" i="34"/>
  <c r="O1552" i="34"/>
  <c r="O1551" i="34"/>
  <c r="O1550" i="34"/>
  <c r="O1549" i="34"/>
  <c r="O1548" i="34"/>
  <c r="O1547" i="34"/>
  <c r="O1546" i="34"/>
  <c r="O1545" i="34"/>
  <c r="O1544" i="34"/>
  <c r="O1543" i="34"/>
  <c r="O1542" i="34"/>
  <c r="O1541" i="34"/>
  <c r="O1540" i="34"/>
  <c r="O1539" i="34"/>
  <c r="O1538" i="34"/>
  <c r="O1537" i="34"/>
  <c r="O1536" i="34"/>
  <c r="O1535" i="34"/>
  <c r="O1534" i="34"/>
  <c r="O1533" i="34"/>
  <c r="O1532" i="34"/>
  <c r="O1531" i="34"/>
  <c r="O1530" i="34"/>
  <c r="O1529" i="34"/>
  <c r="O1528" i="34"/>
  <c r="O1527" i="34"/>
  <c r="O1526" i="34"/>
  <c r="O1525" i="34"/>
  <c r="O1524" i="34"/>
  <c r="O1523" i="34"/>
  <c r="O1522" i="34"/>
  <c r="O1521" i="34"/>
  <c r="O1520" i="34"/>
  <c r="O1519" i="34"/>
  <c r="O1518" i="34"/>
  <c r="O1517" i="34"/>
  <c r="O1516" i="34"/>
  <c r="O1515" i="34"/>
  <c r="O1514" i="34"/>
  <c r="O1513" i="34"/>
  <c r="O1512" i="34"/>
  <c r="O1511" i="34"/>
  <c r="O1510" i="34"/>
  <c r="O1509" i="34"/>
  <c r="O1508" i="34"/>
  <c r="O1507" i="34"/>
  <c r="O1506" i="34"/>
  <c r="O1505" i="34"/>
  <c r="O1504" i="34"/>
  <c r="O1503" i="34"/>
  <c r="O1502" i="34"/>
  <c r="O1501" i="34"/>
  <c r="O1500" i="34"/>
  <c r="O1499" i="34"/>
  <c r="O1498" i="34"/>
  <c r="O1497" i="34"/>
  <c r="O1496" i="34"/>
  <c r="O1495" i="34"/>
  <c r="O1494" i="34"/>
  <c r="O1493" i="34"/>
  <c r="O1492" i="34"/>
  <c r="O1491" i="34"/>
  <c r="O1490" i="34"/>
  <c r="O1489" i="34"/>
  <c r="O1488" i="34"/>
  <c r="O1487" i="34"/>
  <c r="O1486" i="34"/>
  <c r="O1485" i="34"/>
  <c r="O1484" i="34"/>
  <c r="O1483" i="34"/>
  <c r="O1482" i="34"/>
  <c r="O1481" i="34"/>
  <c r="O1480" i="34"/>
  <c r="O1479" i="34"/>
  <c r="O1478" i="34"/>
  <c r="O1477" i="34"/>
  <c r="O1476" i="34"/>
  <c r="O1475" i="34"/>
  <c r="O1474" i="34"/>
  <c r="O1473" i="34"/>
  <c r="O1472" i="34"/>
  <c r="O1471" i="34"/>
  <c r="O1470" i="34"/>
  <c r="O1469" i="34"/>
  <c r="O1468" i="34"/>
  <c r="O1467" i="34"/>
  <c r="O1466" i="34"/>
  <c r="O1465" i="34"/>
  <c r="O1464" i="34"/>
  <c r="O1463" i="34"/>
  <c r="O1462" i="34"/>
  <c r="O1461" i="34"/>
  <c r="O1460" i="34"/>
  <c r="O1459" i="34"/>
  <c r="O1458" i="34"/>
  <c r="O1457" i="34"/>
  <c r="O1456" i="34"/>
  <c r="O1455" i="34"/>
  <c r="O1454" i="34"/>
  <c r="O1453" i="34"/>
  <c r="O1452" i="34"/>
  <c r="O1451" i="34"/>
  <c r="O1450" i="34"/>
  <c r="O1449" i="34"/>
  <c r="O1448" i="34"/>
  <c r="O1447" i="34"/>
  <c r="O1446" i="34"/>
  <c r="O1445" i="34"/>
  <c r="O1444" i="34"/>
  <c r="O1443" i="34"/>
  <c r="O1442" i="34"/>
  <c r="O1441" i="34"/>
  <c r="O1440" i="34"/>
  <c r="O1439" i="34"/>
  <c r="O1438" i="34"/>
  <c r="O1437" i="34"/>
  <c r="O1436" i="34"/>
  <c r="O1435" i="34"/>
  <c r="O1434" i="34"/>
  <c r="O1433" i="34"/>
  <c r="O1432" i="34"/>
  <c r="O1431" i="34"/>
  <c r="O1430" i="34"/>
  <c r="O1429" i="34"/>
  <c r="O1428" i="34"/>
  <c r="O1427" i="34"/>
  <c r="O1426" i="34"/>
  <c r="O1425" i="34"/>
  <c r="O1424" i="34"/>
  <c r="O1423" i="34"/>
  <c r="O1422" i="34"/>
  <c r="O1421" i="34"/>
  <c r="O1420" i="34"/>
  <c r="O1419" i="34"/>
  <c r="O1418" i="34"/>
  <c r="O1417" i="34"/>
  <c r="O1416" i="34"/>
  <c r="O1415" i="34"/>
  <c r="O1414" i="34"/>
  <c r="O1413" i="34"/>
  <c r="O1412" i="34"/>
  <c r="O1411" i="34"/>
  <c r="O1410" i="34"/>
  <c r="O1409" i="34"/>
  <c r="O1408" i="34"/>
  <c r="O1407" i="34"/>
  <c r="O1406" i="34"/>
  <c r="O1405" i="34"/>
  <c r="O1404" i="34"/>
  <c r="O1403" i="34"/>
  <c r="O1402" i="34"/>
  <c r="O1401" i="34"/>
  <c r="O1400" i="34"/>
  <c r="O1399" i="34"/>
  <c r="O1398" i="34"/>
  <c r="O1397" i="34"/>
  <c r="O1396" i="34"/>
  <c r="O1395" i="34"/>
  <c r="O1394" i="34"/>
  <c r="O1393" i="34"/>
  <c r="O1392" i="34"/>
  <c r="O1391" i="34"/>
  <c r="O1390" i="34"/>
  <c r="O1389" i="34"/>
  <c r="O1388" i="34"/>
  <c r="O1387" i="34"/>
  <c r="O1386" i="34"/>
  <c r="O1385" i="34"/>
  <c r="O1384" i="34"/>
  <c r="O1383" i="34"/>
  <c r="O1382" i="34"/>
  <c r="O1381" i="34"/>
  <c r="O1380" i="34"/>
  <c r="O1379" i="34"/>
  <c r="O1378" i="34"/>
  <c r="O1377" i="34"/>
  <c r="O1376" i="34"/>
  <c r="O1375" i="34"/>
  <c r="O1374" i="34"/>
  <c r="O1373" i="34"/>
  <c r="O1372" i="34"/>
  <c r="O1371" i="34"/>
  <c r="O1370" i="34"/>
  <c r="O1369" i="34"/>
  <c r="O1368" i="34"/>
  <c r="O1367" i="34"/>
  <c r="O1366" i="34"/>
  <c r="O1365" i="34"/>
  <c r="O1364" i="34"/>
  <c r="O1363" i="34"/>
  <c r="O1362" i="34"/>
  <c r="O1361" i="34"/>
  <c r="O1360" i="34"/>
  <c r="O1359" i="34"/>
  <c r="O1358" i="34"/>
  <c r="O1357" i="34"/>
  <c r="O1356" i="34"/>
  <c r="O1355" i="34"/>
  <c r="O1354" i="34"/>
  <c r="O1353" i="34"/>
  <c r="O1352" i="34"/>
  <c r="O1351" i="34"/>
  <c r="O1350" i="34"/>
  <c r="O1349" i="34"/>
  <c r="O1348" i="34"/>
  <c r="O1347" i="34"/>
  <c r="O1346" i="34"/>
  <c r="O1345" i="34"/>
  <c r="O1344" i="34"/>
  <c r="O1343" i="34"/>
  <c r="O1342" i="34"/>
  <c r="O1341" i="34"/>
  <c r="O1340" i="34"/>
  <c r="O1339" i="34"/>
  <c r="O1338" i="34"/>
  <c r="O1337" i="34"/>
  <c r="O1336" i="34"/>
  <c r="O1335" i="34"/>
  <c r="O1334" i="34"/>
  <c r="O1333" i="34"/>
  <c r="O1332" i="34"/>
  <c r="O1331" i="34"/>
  <c r="O1330" i="34"/>
  <c r="O1329" i="34"/>
  <c r="O1328" i="34"/>
  <c r="O1327" i="34"/>
  <c r="O1326" i="34"/>
  <c r="O1325" i="34"/>
  <c r="O1324" i="34"/>
  <c r="O1323" i="34"/>
  <c r="O1322" i="34"/>
  <c r="O1321" i="34"/>
  <c r="O1320" i="34"/>
  <c r="O1319" i="34"/>
  <c r="O1318" i="34"/>
  <c r="O1317" i="34"/>
  <c r="O1316" i="34"/>
  <c r="O1315" i="34"/>
  <c r="O1314" i="34"/>
  <c r="O1313" i="34"/>
  <c r="O1312" i="34"/>
  <c r="O1311" i="34"/>
  <c r="O1310" i="34"/>
  <c r="O1309" i="34"/>
  <c r="O1308" i="34"/>
  <c r="O1307" i="34"/>
  <c r="O1306" i="34"/>
  <c r="O1305" i="34"/>
  <c r="O1304" i="34"/>
  <c r="O1303" i="34"/>
  <c r="O1302" i="34"/>
  <c r="O1301" i="34"/>
  <c r="O1300" i="34"/>
  <c r="O1299" i="34"/>
  <c r="O1298" i="34"/>
  <c r="O1297" i="34"/>
  <c r="O1296" i="34"/>
  <c r="O1295" i="34"/>
  <c r="O1294" i="34"/>
  <c r="O1293" i="34"/>
  <c r="O1292" i="34"/>
  <c r="O1291" i="34"/>
  <c r="O1290" i="34"/>
  <c r="O1289" i="34"/>
  <c r="O1288" i="34"/>
  <c r="O1287" i="34"/>
  <c r="O1286" i="34"/>
  <c r="O1285" i="34"/>
  <c r="O1284" i="34"/>
  <c r="O1283" i="34"/>
  <c r="O1282" i="34"/>
  <c r="O1281" i="34"/>
  <c r="O1280" i="34"/>
  <c r="O1279" i="34"/>
  <c r="O1278" i="34"/>
  <c r="O1277" i="34"/>
  <c r="O1276" i="34"/>
  <c r="O1275" i="34"/>
  <c r="O1274" i="34"/>
  <c r="O1273" i="34"/>
  <c r="O1272" i="34"/>
  <c r="O1271" i="34"/>
  <c r="O1270" i="34"/>
  <c r="O1269" i="34"/>
  <c r="O1268" i="34"/>
  <c r="O1267" i="34"/>
  <c r="O1266" i="34"/>
  <c r="O1265" i="34"/>
  <c r="O1264" i="34"/>
  <c r="O1263" i="34"/>
  <c r="O1262" i="34"/>
  <c r="O1261" i="34"/>
  <c r="O1260" i="34"/>
  <c r="O1259" i="34"/>
  <c r="O1258" i="34"/>
  <c r="O1257" i="34"/>
  <c r="O1256" i="34"/>
  <c r="O1255" i="34"/>
  <c r="O1254" i="34"/>
  <c r="O1253" i="34"/>
  <c r="O1252" i="34"/>
  <c r="O1251" i="34"/>
  <c r="O1250" i="34"/>
  <c r="O1249" i="34"/>
  <c r="O1248" i="34"/>
  <c r="O1247" i="34"/>
  <c r="O1246" i="34"/>
  <c r="O1245" i="34"/>
  <c r="O1244" i="34"/>
  <c r="O1243" i="34"/>
  <c r="O1242" i="34"/>
  <c r="O1241" i="34"/>
  <c r="O1240" i="34"/>
  <c r="O1239" i="34"/>
  <c r="O1238" i="34"/>
  <c r="O1237" i="34"/>
  <c r="O1236" i="34"/>
  <c r="O1235" i="34"/>
  <c r="O1234" i="34"/>
  <c r="O1233" i="34"/>
  <c r="O1232" i="34"/>
  <c r="O1231" i="34"/>
  <c r="O1230" i="34"/>
  <c r="O1229" i="34"/>
  <c r="O1228" i="34"/>
  <c r="O1227" i="34"/>
  <c r="O1226" i="34"/>
  <c r="O1225" i="34"/>
  <c r="O1224" i="34"/>
  <c r="O1223" i="34"/>
  <c r="O1222" i="34"/>
  <c r="O1221" i="34"/>
  <c r="O1220" i="34"/>
  <c r="O1219" i="34"/>
  <c r="O1218" i="34"/>
  <c r="O1217" i="34"/>
  <c r="O1216" i="34"/>
  <c r="O1215" i="34"/>
  <c r="O1214" i="34"/>
  <c r="O1213" i="34"/>
  <c r="O1212" i="34"/>
  <c r="O1211" i="34"/>
  <c r="O1210" i="34"/>
  <c r="O1209" i="34"/>
  <c r="O1208" i="34"/>
  <c r="O1207" i="34"/>
  <c r="O1206" i="34"/>
  <c r="O1205" i="34"/>
  <c r="O1204" i="34"/>
  <c r="O1203" i="34"/>
  <c r="O1202" i="34"/>
  <c r="O1201" i="34"/>
  <c r="O1200" i="34"/>
  <c r="O1199" i="34"/>
  <c r="O1198" i="34"/>
  <c r="O1197" i="34"/>
  <c r="O1196" i="34"/>
  <c r="O1195" i="34"/>
  <c r="O1194" i="34"/>
  <c r="O1193" i="34"/>
  <c r="O1192" i="34"/>
  <c r="O1191" i="34"/>
  <c r="O1190" i="34"/>
  <c r="O1189" i="34"/>
  <c r="O1188" i="34"/>
  <c r="O1187" i="34"/>
  <c r="O1186" i="34"/>
  <c r="O1185" i="34"/>
  <c r="O1184" i="34"/>
  <c r="O1183" i="34"/>
  <c r="O1182" i="34"/>
  <c r="O1181" i="34"/>
  <c r="O1180" i="34"/>
  <c r="O1179" i="34"/>
  <c r="O1178" i="34"/>
  <c r="O1177" i="34"/>
  <c r="O1176" i="34"/>
  <c r="O1175" i="34"/>
  <c r="O1174" i="34"/>
  <c r="O1173" i="34"/>
  <c r="O1172" i="34"/>
  <c r="O1171" i="34"/>
  <c r="O1170" i="34"/>
  <c r="O1169" i="34"/>
  <c r="O1168" i="34"/>
  <c r="O1167" i="34"/>
  <c r="O1166" i="34"/>
  <c r="O1165" i="34"/>
  <c r="O1164" i="34"/>
  <c r="O1163" i="34"/>
  <c r="O1162" i="34"/>
  <c r="O1161" i="34"/>
  <c r="O1160" i="34"/>
  <c r="O1159" i="34"/>
  <c r="O1158" i="34"/>
  <c r="O1157" i="34"/>
  <c r="O1156" i="34"/>
  <c r="O1155" i="34"/>
  <c r="O1154" i="34"/>
  <c r="O1153" i="34"/>
  <c r="O1152" i="34"/>
  <c r="O1151" i="34"/>
  <c r="O1150" i="34"/>
  <c r="O1149" i="34"/>
  <c r="O1148" i="34"/>
  <c r="O1147" i="34"/>
  <c r="O1146" i="34"/>
  <c r="O1145" i="34"/>
  <c r="O1144" i="34"/>
  <c r="O1143" i="34"/>
  <c r="O1142" i="34"/>
  <c r="O1141" i="34"/>
  <c r="O1140" i="34"/>
  <c r="O1139" i="34"/>
  <c r="O1138" i="34"/>
  <c r="O1137" i="34"/>
  <c r="O1136" i="34"/>
  <c r="O1135" i="34"/>
  <c r="O1134" i="34"/>
  <c r="O1133" i="34"/>
  <c r="O1132" i="34"/>
  <c r="O1131" i="34"/>
  <c r="O1130" i="34"/>
  <c r="O1129" i="34"/>
  <c r="O1128" i="34"/>
  <c r="O1127" i="34"/>
  <c r="O1126" i="34"/>
  <c r="O1125" i="34"/>
  <c r="O1124" i="34"/>
  <c r="O1123" i="34"/>
  <c r="O1122" i="34"/>
  <c r="O1121" i="34"/>
  <c r="O1120" i="34"/>
  <c r="O1119" i="34"/>
  <c r="O1118" i="34"/>
  <c r="O1117" i="34"/>
  <c r="O1116" i="34"/>
  <c r="O1115" i="34"/>
  <c r="O1114" i="34"/>
  <c r="O1113" i="34"/>
  <c r="O1112" i="34"/>
  <c r="O1111" i="34"/>
  <c r="O1110" i="34"/>
  <c r="O1109" i="34"/>
  <c r="O1108" i="34"/>
  <c r="O1107" i="34"/>
  <c r="O1106" i="34"/>
  <c r="O1105" i="34"/>
  <c r="O1104" i="34"/>
  <c r="O1103" i="34"/>
  <c r="O1102" i="34"/>
  <c r="O1101" i="34"/>
  <c r="O1100" i="34"/>
  <c r="O1099" i="34"/>
  <c r="O1098" i="34"/>
  <c r="O1097" i="34"/>
  <c r="O1096" i="34"/>
  <c r="O1095" i="34"/>
  <c r="O1094" i="34"/>
  <c r="O1093" i="34"/>
  <c r="O1092" i="34"/>
  <c r="O1091" i="34"/>
  <c r="O1090" i="34"/>
  <c r="O1089" i="34"/>
  <c r="O1088" i="34"/>
  <c r="O1087" i="34"/>
  <c r="O1086" i="34"/>
  <c r="O1085" i="34"/>
  <c r="O1084" i="34"/>
  <c r="O1083" i="34"/>
  <c r="O1082" i="34"/>
  <c r="O1081" i="34"/>
  <c r="O1080" i="34"/>
  <c r="O1079" i="34"/>
  <c r="O1078" i="34"/>
  <c r="O1077" i="34"/>
  <c r="O1076" i="34"/>
  <c r="O1075" i="34"/>
  <c r="O1074" i="34"/>
  <c r="O1073" i="34"/>
  <c r="O1072" i="34"/>
  <c r="O1071" i="34"/>
  <c r="O1070" i="34"/>
  <c r="O1069" i="34"/>
  <c r="O1068" i="34"/>
  <c r="O1067" i="34"/>
  <c r="O1066" i="34"/>
  <c r="O1065" i="34"/>
  <c r="O1064" i="34"/>
  <c r="O1063" i="34"/>
  <c r="O1062" i="34"/>
  <c r="O1061" i="34"/>
  <c r="O1060" i="34"/>
  <c r="O1059" i="34"/>
  <c r="O1058" i="34"/>
  <c r="O1057" i="34"/>
  <c r="O1056" i="34"/>
  <c r="O1055" i="34"/>
  <c r="O1054" i="34"/>
  <c r="O1053" i="34"/>
  <c r="O1052" i="34"/>
  <c r="O1051" i="34"/>
  <c r="O1050" i="34"/>
  <c r="O1049" i="34"/>
  <c r="O1048" i="34"/>
  <c r="O1047" i="34"/>
  <c r="O1046" i="34"/>
  <c r="O1045" i="34"/>
  <c r="O1044" i="34"/>
  <c r="O1043" i="34"/>
  <c r="O1042" i="34"/>
  <c r="O1041" i="34"/>
  <c r="O1040" i="34"/>
  <c r="O1039" i="34"/>
  <c r="O1038" i="34"/>
  <c r="O1037" i="34"/>
  <c r="O1036" i="34"/>
  <c r="O1035" i="34"/>
  <c r="O1034" i="34"/>
  <c r="O1033" i="34"/>
  <c r="O1032" i="34"/>
  <c r="O1031" i="34"/>
  <c r="O1030" i="34"/>
  <c r="O1029" i="34"/>
  <c r="O1028" i="34"/>
  <c r="O1027" i="34"/>
  <c r="O1026" i="34"/>
  <c r="O1025" i="34"/>
  <c r="O1024" i="34"/>
  <c r="O1023" i="34"/>
  <c r="O1022" i="34"/>
  <c r="O1021" i="34"/>
  <c r="O1020" i="34"/>
  <c r="O1019" i="34"/>
  <c r="O1018" i="34"/>
  <c r="O1017" i="34"/>
  <c r="O1016" i="34"/>
  <c r="O1015" i="34"/>
  <c r="O1014" i="34"/>
  <c r="O1013" i="34"/>
  <c r="O1012" i="34"/>
  <c r="O1011" i="34"/>
  <c r="O1010" i="34"/>
  <c r="O1009" i="34"/>
  <c r="O1008" i="34"/>
  <c r="O1007" i="34"/>
  <c r="O1006" i="34"/>
  <c r="O1005" i="34"/>
  <c r="O1004" i="34"/>
  <c r="O1003" i="34"/>
  <c r="O1002" i="34"/>
  <c r="O1001" i="34"/>
  <c r="O1000" i="34"/>
  <c r="O999" i="34"/>
  <c r="O998" i="34"/>
  <c r="O997" i="34"/>
  <c r="O996" i="34"/>
  <c r="O995" i="34"/>
  <c r="O994" i="34"/>
  <c r="O993" i="34"/>
  <c r="O992" i="34"/>
  <c r="O991" i="34"/>
  <c r="O990" i="34"/>
  <c r="O989" i="34"/>
  <c r="O988" i="34"/>
  <c r="O987" i="34"/>
  <c r="O986" i="34"/>
  <c r="O985" i="34"/>
  <c r="O984" i="34"/>
  <c r="O983" i="34"/>
  <c r="O982" i="34"/>
  <c r="O981" i="34"/>
  <c r="O980" i="34"/>
  <c r="O979" i="34"/>
  <c r="O978" i="34"/>
  <c r="O977" i="34"/>
  <c r="O976" i="34"/>
  <c r="O975" i="34"/>
  <c r="O974" i="34"/>
  <c r="O973" i="34"/>
  <c r="O972" i="34"/>
  <c r="O971" i="34"/>
  <c r="O970" i="34"/>
  <c r="O969" i="34"/>
  <c r="O968" i="34"/>
  <c r="O967" i="34"/>
  <c r="O966" i="34"/>
  <c r="O965" i="34"/>
  <c r="O964" i="34"/>
  <c r="O963" i="34"/>
  <c r="O962" i="34"/>
  <c r="O961" i="34"/>
  <c r="O960" i="34"/>
  <c r="O959" i="34"/>
  <c r="O958" i="34"/>
  <c r="O957" i="34"/>
  <c r="O956" i="34"/>
  <c r="O955" i="34"/>
  <c r="O954" i="34"/>
  <c r="O953" i="34"/>
  <c r="O952" i="34"/>
  <c r="O951" i="34"/>
  <c r="O950" i="34"/>
  <c r="O949" i="34"/>
  <c r="O948" i="34"/>
  <c r="O947" i="34"/>
  <c r="O946" i="34"/>
  <c r="O945" i="34"/>
  <c r="O944" i="34"/>
  <c r="O943" i="34"/>
  <c r="O942" i="34"/>
  <c r="O941" i="34"/>
  <c r="O940" i="34"/>
  <c r="O939" i="34"/>
  <c r="O938" i="34"/>
  <c r="O937" i="34"/>
  <c r="O936" i="34"/>
  <c r="O935" i="34"/>
  <c r="O934" i="34"/>
  <c r="O933" i="34"/>
  <c r="O932" i="34"/>
  <c r="O931" i="34"/>
  <c r="O930" i="34"/>
  <c r="O929" i="34"/>
  <c r="O928" i="34"/>
  <c r="O927" i="34"/>
  <c r="O926" i="34"/>
  <c r="O925" i="34"/>
  <c r="O924" i="34"/>
  <c r="O923" i="34"/>
  <c r="O922" i="34"/>
  <c r="O921" i="34"/>
  <c r="O920" i="34"/>
  <c r="O919" i="34"/>
  <c r="O918" i="34"/>
  <c r="O917" i="34"/>
  <c r="O916" i="34"/>
  <c r="O915" i="34"/>
  <c r="O914" i="34"/>
  <c r="O913" i="34"/>
  <c r="O912" i="34"/>
  <c r="O911" i="34"/>
  <c r="O910" i="34"/>
  <c r="O909" i="34"/>
  <c r="O908" i="34"/>
  <c r="O907" i="34"/>
  <c r="O906" i="34"/>
  <c r="O905" i="34"/>
  <c r="O904" i="34"/>
  <c r="O903" i="34"/>
  <c r="O902" i="34"/>
  <c r="O901" i="34"/>
  <c r="O900" i="34"/>
  <c r="O899" i="34"/>
  <c r="O898" i="34"/>
  <c r="O897" i="34"/>
  <c r="O896" i="34"/>
  <c r="O895" i="34"/>
  <c r="O894" i="34"/>
  <c r="O893" i="34"/>
  <c r="O892" i="34"/>
  <c r="O891" i="34"/>
  <c r="O890" i="34"/>
  <c r="O889" i="34"/>
  <c r="O888" i="34"/>
  <c r="O887" i="34"/>
  <c r="O886" i="34"/>
  <c r="O885" i="34"/>
  <c r="O884" i="34"/>
  <c r="O883" i="34"/>
  <c r="O882" i="34"/>
  <c r="O881" i="34"/>
  <c r="O880" i="34"/>
  <c r="O879" i="34"/>
  <c r="O878" i="34"/>
  <c r="O877" i="34"/>
  <c r="O876" i="34"/>
  <c r="O875" i="34"/>
  <c r="O874" i="34"/>
  <c r="O873" i="34"/>
  <c r="O872" i="34"/>
  <c r="O871" i="34"/>
  <c r="O870" i="34"/>
  <c r="O869" i="34"/>
  <c r="O868" i="34"/>
  <c r="O867" i="34"/>
  <c r="O866" i="34"/>
  <c r="O865" i="34"/>
  <c r="O864" i="34"/>
  <c r="O863" i="34"/>
  <c r="O862" i="34"/>
  <c r="O861" i="34"/>
  <c r="O860" i="34"/>
  <c r="O859" i="34"/>
  <c r="O858" i="34"/>
  <c r="O857" i="34"/>
  <c r="O856" i="34"/>
  <c r="O855" i="34"/>
  <c r="O854" i="34"/>
  <c r="O853" i="34"/>
  <c r="O852" i="34"/>
  <c r="O851" i="34"/>
  <c r="O850" i="34"/>
  <c r="O849" i="34"/>
  <c r="O848" i="34"/>
  <c r="O847" i="34"/>
  <c r="O846" i="34"/>
  <c r="O845" i="34"/>
  <c r="O844" i="34"/>
  <c r="O843" i="34"/>
  <c r="O842" i="34"/>
  <c r="O841" i="34"/>
  <c r="O840" i="34"/>
  <c r="O839" i="34"/>
  <c r="O838" i="34"/>
  <c r="O837" i="34"/>
  <c r="O836" i="34"/>
  <c r="O835" i="34"/>
  <c r="O834" i="34"/>
  <c r="O833" i="34"/>
  <c r="O832" i="34"/>
  <c r="O831" i="34"/>
  <c r="O830" i="34"/>
  <c r="O829" i="34"/>
  <c r="O828" i="34"/>
  <c r="O827" i="34"/>
  <c r="O826" i="34"/>
  <c r="O825" i="34"/>
  <c r="O824" i="34"/>
  <c r="O823" i="34"/>
  <c r="O822" i="34"/>
  <c r="O821" i="34"/>
  <c r="O820" i="34"/>
  <c r="O819" i="34"/>
  <c r="O818" i="34"/>
  <c r="O817" i="34"/>
  <c r="O816" i="34"/>
  <c r="O815" i="34"/>
  <c r="O814" i="34"/>
  <c r="O813" i="34"/>
  <c r="O812" i="34"/>
  <c r="O811" i="34"/>
  <c r="O810" i="34"/>
  <c r="O809" i="34"/>
  <c r="O808" i="34"/>
  <c r="O807" i="34"/>
  <c r="O806" i="34"/>
  <c r="O805" i="34"/>
  <c r="O804" i="34"/>
  <c r="O803" i="34"/>
  <c r="O802" i="34"/>
  <c r="O801" i="34"/>
  <c r="O800" i="34"/>
  <c r="O799" i="34"/>
  <c r="O798" i="34"/>
  <c r="O797" i="34"/>
  <c r="O796" i="34"/>
  <c r="O795" i="34"/>
  <c r="O794" i="34"/>
  <c r="O793" i="34"/>
  <c r="O792" i="34"/>
  <c r="O791" i="34"/>
  <c r="O790" i="34"/>
  <c r="O789" i="34"/>
  <c r="O788" i="34"/>
  <c r="O787" i="34"/>
  <c r="O786" i="34"/>
  <c r="O785" i="34"/>
  <c r="O784" i="34"/>
  <c r="O783" i="34"/>
  <c r="O782" i="34"/>
  <c r="O781" i="34"/>
  <c r="O780" i="34"/>
  <c r="O779" i="34"/>
  <c r="O778" i="34"/>
  <c r="O777" i="34"/>
  <c r="O776" i="34"/>
  <c r="O775" i="34"/>
  <c r="O774" i="34"/>
  <c r="O773" i="34"/>
  <c r="O772" i="34"/>
  <c r="O771" i="34"/>
  <c r="O770" i="34"/>
  <c r="O769" i="34"/>
  <c r="O768" i="34"/>
  <c r="O767" i="34"/>
  <c r="O766" i="34"/>
  <c r="O765" i="34"/>
  <c r="O764" i="34"/>
  <c r="O763" i="34"/>
  <c r="O762" i="34"/>
  <c r="O761" i="34"/>
  <c r="O760" i="34"/>
  <c r="O759" i="34"/>
  <c r="O758" i="34"/>
  <c r="O757" i="34"/>
  <c r="O756" i="34"/>
  <c r="O755" i="34"/>
  <c r="O754" i="34"/>
  <c r="O753" i="34"/>
  <c r="O752" i="34"/>
  <c r="O751" i="34"/>
  <c r="O750" i="34"/>
  <c r="O749" i="34"/>
  <c r="O748" i="34"/>
  <c r="O747" i="34"/>
  <c r="O746" i="34"/>
  <c r="O745" i="34"/>
  <c r="O744" i="34"/>
  <c r="O743" i="34"/>
  <c r="O742" i="34"/>
  <c r="O741" i="34"/>
  <c r="O740" i="34"/>
  <c r="O739" i="34"/>
  <c r="O738" i="34"/>
  <c r="O737" i="34"/>
  <c r="O736" i="34"/>
  <c r="O735" i="34"/>
  <c r="O734" i="34"/>
  <c r="O733" i="34"/>
  <c r="O732" i="34"/>
  <c r="O731" i="34"/>
  <c r="O730" i="34"/>
  <c r="O729" i="34"/>
  <c r="O728" i="34"/>
  <c r="O727" i="34"/>
  <c r="O726" i="34"/>
  <c r="O725" i="34"/>
  <c r="O724" i="34"/>
  <c r="O723" i="34"/>
  <c r="O722" i="34"/>
  <c r="O721" i="34"/>
  <c r="O720" i="34"/>
  <c r="O719" i="34"/>
  <c r="O718" i="34"/>
  <c r="O717" i="34"/>
  <c r="O716" i="34"/>
  <c r="O715" i="34"/>
  <c r="O714" i="34"/>
  <c r="O713" i="34"/>
  <c r="O712" i="34"/>
  <c r="O711" i="34"/>
  <c r="O710" i="34"/>
  <c r="O709" i="34"/>
  <c r="O708" i="34"/>
  <c r="O707" i="34"/>
  <c r="O706" i="34"/>
  <c r="O705" i="34"/>
  <c r="O704" i="34"/>
  <c r="O703" i="34"/>
  <c r="O702" i="34"/>
  <c r="O701" i="34"/>
  <c r="O700" i="34"/>
  <c r="O699" i="34"/>
  <c r="O698" i="34"/>
  <c r="O697" i="34"/>
  <c r="O696" i="34"/>
  <c r="O695" i="34"/>
  <c r="O694" i="34"/>
  <c r="O693" i="34"/>
  <c r="O692" i="34"/>
  <c r="O691" i="34"/>
  <c r="O690" i="34"/>
  <c r="O689" i="34"/>
  <c r="O688" i="34"/>
  <c r="O687" i="34"/>
  <c r="O686" i="34"/>
  <c r="O685" i="34"/>
  <c r="O684" i="34"/>
  <c r="O683" i="34"/>
  <c r="O682" i="34"/>
  <c r="O681" i="34"/>
  <c r="O680" i="34"/>
  <c r="O679" i="34"/>
  <c r="O678" i="34"/>
  <c r="O677" i="34"/>
  <c r="O676" i="34"/>
  <c r="O675" i="34"/>
  <c r="O674" i="34"/>
  <c r="O673" i="34"/>
  <c r="O672" i="34"/>
  <c r="O671" i="34"/>
  <c r="O670" i="34"/>
  <c r="O669" i="34"/>
  <c r="O668" i="34"/>
  <c r="O667" i="34"/>
  <c r="O666" i="34"/>
  <c r="O665" i="34"/>
  <c r="O664" i="34"/>
  <c r="O663" i="34"/>
  <c r="O662" i="34"/>
  <c r="O661" i="34"/>
  <c r="O660" i="34"/>
  <c r="O659" i="34"/>
  <c r="O658" i="34"/>
  <c r="O657" i="34"/>
  <c r="O656" i="34"/>
  <c r="O655" i="34"/>
  <c r="O654" i="34"/>
  <c r="O653" i="34"/>
  <c r="O652" i="34"/>
  <c r="O651" i="34"/>
  <c r="O650" i="34"/>
  <c r="O649" i="34"/>
  <c r="O648" i="34"/>
  <c r="O647" i="34"/>
  <c r="O646" i="34"/>
  <c r="O645" i="34"/>
  <c r="O644" i="34"/>
  <c r="O643" i="34"/>
  <c r="O642" i="34"/>
  <c r="O641" i="34"/>
  <c r="O640" i="34"/>
  <c r="O639" i="34"/>
  <c r="O638" i="34"/>
  <c r="O637" i="34"/>
  <c r="O636" i="34"/>
  <c r="O635" i="34"/>
  <c r="O634" i="34"/>
  <c r="O633" i="34"/>
  <c r="O632" i="34"/>
  <c r="O631" i="34"/>
  <c r="O630" i="34"/>
  <c r="O629" i="34"/>
  <c r="O628" i="34"/>
  <c r="O627" i="34"/>
  <c r="O626" i="34"/>
  <c r="O625" i="34"/>
  <c r="O624" i="34"/>
  <c r="O623" i="34"/>
  <c r="O622" i="34"/>
  <c r="O621" i="34"/>
  <c r="O620" i="34"/>
  <c r="O619" i="34"/>
  <c r="O618" i="34"/>
  <c r="O617" i="34"/>
  <c r="O616" i="34"/>
  <c r="O615" i="34"/>
  <c r="O614" i="34"/>
  <c r="O613" i="34"/>
  <c r="O612" i="34"/>
  <c r="O611" i="34"/>
  <c r="O610" i="34"/>
  <c r="O609" i="34"/>
  <c r="O608" i="34"/>
  <c r="O607" i="34"/>
  <c r="O606" i="34"/>
  <c r="O605" i="34"/>
  <c r="O604" i="34"/>
  <c r="O603" i="34"/>
  <c r="O602" i="34"/>
  <c r="O601" i="34"/>
  <c r="O600" i="34"/>
  <c r="O599" i="34"/>
  <c r="O598" i="34"/>
  <c r="O597" i="34"/>
  <c r="O596" i="34"/>
  <c r="O595" i="34"/>
  <c r="O594" i="34"/>
  <c r="O593" i="34"/>
  <c r="O592" i="34"/>
  <c r="O591" i="34"/>
  <c r="O590" i="34"/>
  <c r="O589" i="34"/>
  <c r="O588" i="34"/>
  <c r="O587" i="34"/>
  <c r="O586" i="34"/>
  <c r="O585" i="34"/>
  <c r="O584" i="34"/>
  <c r="O583" i="34"/>
  <c r="O582" i="34"/>
  <c r="O581" i="34"/>
  <c r="O580" i="34"/>
  <c r="O579" i="34"/>
  <c r="O578" i="34"/>
  <c r="O577" i="34"/>
  <c r="O576" i="34"/>
  <c r="O575" i="34"/>
  <c r="O574" i="34"/>
  <c r="O573" i="34"/>
  <c r="O572" i="34"/>
  <c r="O571" i="34"/>
  <c r="O570" i="34"/>
  <c r="O569" i="34"/>
  <c r="O568" i="34"/>
  <c r="O567" i="34"/>
  <c r="O566" i="34"/>
  <c r="O565" i="34"/>
  <c r="O564" i="34"/>
  <c r="O563" i="34"/>
  <c r="O562" i="34"/>
  <c r="O561" i="34"/>
  <c r="O560" i="34"/>
  <c r="O559" i="34"/>
  <c r="O558" i="34"/>
  <c r="O557" i="34"/>
  <c r="O556" i="34"/>
  <c r="O555" i="34"/>
  <c r="O554" i="34"/>
  <c r="O553" i="34"/>
  <c r="O552" i="34"/>
  <c r="O551" i="34"/>
  <c r="O550" i="34"/>
  <c r="O549" i="34"/>
  <c r="O548" i="34"/>
  <c r="O547" i="34"/>
  <c r="O546" i="34"/>
  <c r="O545" i="34"/>
  <c r="O544" i="34"/>
  <c r="O543" i="34"/>
  <c r="O542" i="34"/>
  <c r="O541" i="34"/>
  <c r="O540" i="34"/>
  <c r="O539" i="34"/>
  <c r="O538" i="34"/>
  <c r="O537" i="34"/>
  <c r="O536" i="34"/>
  <c r="O535" i="34"/>
  <c r="O534" i="34"/>
  <c r="O533" i="34"/>
  <c r="O532" i="34"/>
  <c r="O531" i="34"/>
  <c r="O530" i="34"/>
  <c r="O529" i="34"/>
  <c r="O528" i="34"/>
  <c r="O527" i="34"/>
  <c r="O526" i="34"/>
  <c r="O525" i="34"/>
  <c r="O524" i="34"/>
  <c r="O523" i="34"/>
  <c r="O522" i="34"/>
  <c r="O521" i="34"/>
  <c r="O520" i="34"/>
  <c r="O519" i="34"/>
  <c r="O518" i="34"/>
  <c r="O517" i="34"/>
  <c r="O516" i="34"/>
  <c r="O515" i="34"/>
  <c r="O514" i="34"/>
  <c r="O513" i="34"/>
  <c r="O512" i="34"/>
  <c r="O511" i="34"/>
  <c r="O510" i="34"/>
  <c r="O509" i="34"/>
  <c r="O508" i="34"/>
  <c r="O507" i="34"/>
  <c r="O506" i="34"/>
  <c r="O505" i="34"/>
  <c r="O504" i="34"/>
  <c r="O503" i="34"/>
  <c r="O502" i="34"/>
  <c r="O501" i="34"/>
  <c r="O500" i="34"/>
  <c r="O499" i="34"/>
  <c r="O498" i="34"/>
  <c r="O497" i="34"/>
  <c r="O496" i="34"/>
  <c r="O495" i="34"/>
  <c r="O494" i="34"/>
  <c r="O493" i="34"/>
  <c r="O492" i="34"/>
  <c r="O491" i="34"/>
  <c r="O490" i="34"/>
  <c r="O489" i="34"/>
  <c r="O488" i="34"/>
  <c r="O487" i="34"/>
  <c r="O486" i="34"/>
  <c r="O485" i="34"/>
  <c r="O484" i="34"/>
  <c r="O483" i="34"/>
  <c r="O482" i="34"/>
  <c r="O481" i="34"/>
  <c r="O480" i="34"/>
  <c r="O479" i="34"/>
  <c r="O478" i="34"/>
  <c r="O477" i="34"/>
  <c r="O476" i="34"/>
  <c r="O475" i="34"/>
  <c r="O474" i="34"/>
  <c r="O473" i="34"/>
  <c r="O472" i="34"/>
  <c r="O471" i="34"/>
  <c r="O470" i="34"/>
  <c r="O469" i="34"/>
  <c r="O468" i="34"/>
  <c r="O467" i="34"/>
  <c r="O466" i="34"/>
  <c r="O465" i="34"/>
  <c r="O464" i="34"/>
  <c r="O463" i="34"/>
  <c r="O462" i="34"/>
  <c r="O461" i="34"/>
  <c r="O460" i="34"/>
  <c r="O459" i="34"/>
  <c r="O458" i="34"/>
  <c r="O457" i="34"/>
  <c r="O456" i="34"/>
  <c r="O455" i="34"/>
  <c r="O454" i="34"/>
  <c r="O453" i="34"/>
  <c r="O452" i="34"/>
  <c r="O451" i="34"/>
  <c r="O450" i="34"/>
  <c r="O449" i="34"/>
  <c r="O448" i="34"/>
  <c r="O447" i="34"/>
  <c r="O446" i="34"/>
  <c r="O445" i="34"/>
  <c r="O444" i="34"/>
  <c r="O443" i="34"/>
  <c r="O442" i="34"/>
  <c r="O441" i="34"/>
  <c r="O440" i="34"/>
  <c r="O439" i="34"/>
  <c r="O438" i="34"/>
  <c r="O437" i="34"/>
  <c r="O436" i="34"/>
  <c r="O435" i="34"/>
  <c r="O434" i="34"/>
  <c r="O433" i="34"/>
  <c r="O432" i="34"/>
  <c r="O431" i="34"/>
  <c r="O430" i="34"/>
  <c r="O429" i="34"/>
  <c r="O428" i="34"/>
  <c r="O427" i="34"/>
  <c r="O426" i="34"/>
  <c r="O425" i="34"/>
  <c r="O424" i="34"/>
  <c r="O423" i="34"/>
  <c r="O422" i="34"/>
  <c r="O421" i="34"/>
  <c r="O420" i="34"/>
  <c r="O419" i="34"/>
  <c r="O418" i="34"/>
  <c r="O417" i="34"/>
  <c r="O416" i="34"/>
  <c r="O415" i="34"/>
  <c r="O414" i="34"/>
  <c r="O413" i="34"/>
  <c r="O412" i="34"/>
  <c r="O411" i="34"/>
  <c r="O410" i="34"/>
  <c r="O409" i="34"/>
  <c r="O408" i="34"/>
  <c r="O407" i="34"/>
  <c r="O406" i="34"/>
  <c r="O405" i="34"/>
  <c r="O404" i="34"/>
  <c r="O403" i="34"/>
  <c r="O402" i="34"/>
  <c r="O401" i="34"/>
  <c r="O400" i="34"/>
  <c r="O399" i="34"/>
  <c r="O398" i="34"/>
  <c r="O397" i="34"/>
  <c r="O396" i="34"/>
  <c r="O395" i="34"/>
  <c r="O394" i="34"/>
  <c r="O393" i="34"/>
  <c r="O392" i="34"/>
  <c r="O391" i="34"/>
  <c r="O390" i="34"/>
  <c r="O389" i="34"/>
  <c r="O388" i="34"/>
  <c r="O387" i="34"/>
  <c r="O386" i="34"/>
  <c r="O385" i="34"/>
  <c r="O384" i="34"/>
  <c r="O383" i="34"/>
  <c r="O382" i="34"/>
  <c r="O381" i="34"/>
  <c r="O380" i="34"/>
  <c r="O379" i="34"/>
  <c r="O378" i="34"/>
  <c r="O377" i="34"/>
  <c r="O376" i="34"/>
  <c r="O375" i="34"/>
  <c r="O374" i="34"/>
  <c r="O373" i="34"/>
  <c r="O372" i="34"/>
  <c r="O371" i="34"/>
  <c r="O370" i="34"/>
  <c r="O369" i="34"/>
  <c r="O368" i="34"/>
  <c r="O367" i="34"/>
  <c r="O366" i="34"/>
  <c r="O365" i="34"/>
  <c r="O364" i="34"/>
  <c r="O363" i="34"/>
  <c r="O362" i="34"/>
  <c r="O361" i="34"/>
  <c r="O360" i="34"/>
  <c r="O359" i="34"/>
  <c r="O358" i="34"/>
  <c r="O357" i="34"/>
  <c r="O356" i="34"/>
  <c r="O355" i="34"/>
  <c r="O354" i="34"/>
  <c r="O353" i="34"/>
  <c r="O352" i="34"/>
  <c r="O351" i="34"/>
  <c r="O350" i="34"/>
  <c r="O349" i="34"/>
  <c r="O348" i="34"/>
  <c r="O347" i="34"/>
  <c r="O346" i="34"/>
  <c r="O345" i="34"/>
  <c r="O344" i="34"/>
  <c r="O343" i="34"/>
  <c r="O342" i="34"/>
  <c r="O341" i="34"/>
  <c r="O340" i="34"/>
  <c r="O339" i="34"/>
  <c r="O338" i="34"/>
  <c r="O337" i="34"/>
  <c r="O336" i="34"/>
  <c r="O335" i="34"/>
  <c r="O334" i="34"/>
  <c r="O333" i="34"/>
  <c r="O332" i="34"/>
  <c r="O331" i="34"/>
  <c r="O330" i="34"/>
  <c r="O329" i="34"/>
  <c r="O328" i="34"/>
  <c r="O327" i="34"/>
  <c r="O326" i="34"/>
  <c r="O325" i="34"/>
  <c r="O324" i="34"/>
  <c r="O323" i="34"/>
  <c r="O322" i="34"/>
  <c r="O321" i="34"/>
  <c r="O320" i="34"/>
  <c r="O319" i="34"/>
  <c r="O318" i="34"/>
  <c r="O317" i="34"/>
  <c r="O316" i="34"/>
  <c r="O315" i="34"/>
  <c r="O314" i="34"/>
  <c r="O313" i="34"/>
  <c r="O312" i="34"/>
  <c r="O311" i="34"/>
  <c r="O310" i="34"/>
  <c r="O309" i="34"/>
  <c r="O308" i="34"/>
  <c r="O307" i="34"/>
  <c r="O306" i="34"/>
  <c r="O305" i="34"/>
  <c r="O304" i="34"/>
  <c r="O303" i="34"/>
  <c r="O302" i="34"/>
  <c r="O301" i="34"/>
  <c r="O300" i="34"/>
  <c r="O299" i="34"/>
  <c r="O298" i="34"/>
  <c r="O297" i="34"/>
  <c r="O296" i="34"/>
  <c r="O295" i="34"/>
  <c r="O294" i="34"/>
  <c r="O293" i="34"/>
  <c r="O292" i="34"/>
  <c r="O291" i="34"/>
  <c r="O290" i="34"/>
  <c r="O289" i="34"/>
  <c r="O288" i="34"/>
  <c r="O287" i="34"/>
  <c r="O286" i="34"/>
  <c r="O285" i="34"/>
  <c r="O284" i="34"/>
  <c r="O283" i="34"/>
  <c r="O282" i="34"/>
  <c r="O281" i="34"/>
  <c r="O280" i="34"/>
  <c r="O279" i="34"/>
  <c r="O278" i="34"/>
  <c r="O277" i="34"/>
  <c r="O276" i="34"/>
  <c r="O275" i="34"/>
  <c r="O274" i="34"/>
  <c r="O273" i="34"/>
  <c r="O272" i="34"/>
  <c r="O271" i="34"/>
  <c r="O270" i="34"/>
  <c r="O269" i="34"/>
  <c r="O268" i="34"/>
  <c r="O267" i="34"/>
  <c r="O266" i="34"/>
  <c r="O265" i="34"/>
  <c r="O264" i="34"/>
  <c r="O263" i="34"/>
  <c r="O262" i="34"/>
  <c r="O261" i="34"/>
  <c r="O260" i="34"/>
  <c r="O259" i="34"/>
  <c r="O258" i="34"/>
  <c r="O257" i="34"/>
  <c r="O256" i="34"/>
  <c r="O255" i="34"/>
  <c r="O254" i="34"/>
  <c r="O253" i="34"/>
  <c r="O252" i="34"/>
  <c r="O251" i="34"/>
  <c r="O250" i="34"/>
  <c r="O249" i="34"/>
  <c r="O248" i="34"/>
  <c r="O247" i="34"/>
  <c r="O246" i="34"/>
  <c r="O245" i="34"/>
  <c r="O244" i="34"/>
  <c r="O243" i="34"/>
  <c r="O242" i="34"/>
  <c r="O241" i="34"/>
  <c r="O240" i="34"/>
  <c r="O239" i="34"/>
  <c r="O238" i="34"/>
  <c r="O237" i="34"/>
  <c r="O236" i="34"/>
  <c r="O235" i="34"/>
  <c r="O234" i="34"/>
  <c r="O233" i="34"/>
  <c r="O232" i="34"/>
  <c r="O231" i="34"/>
  <c r="O230" i="34"/>
  <c r="O229" i="34"/>
  <c r="O228" i="34"/>
  <c r="O227" i="34"/>
  <c r="O226" i="34"/>
  <c r="O225" i="34"/>
  <c r="O224" i="34"/>
  <c r="O223" i="34"/>
  <c r="O222" i="34"/>
  <c r="O221" i="34"/>
  <c r="O220" i="34"/>
  <c r="O219" i="34"/>
  <c r="O218" i="34"/>
  <c r="O217" i="34"/>
  <c r="O216" i="34"/>
  <c r="O215" i="34"/>
  <c r="O214" i="34"/>
  <c r="O213" i="34"/>
  <c r="O212" i="34"/>
  <c r="O211" i="34"/>
  <c r="O210" i="34"/>
  <c r="O209" i="34"/>
  <c r="O208" i="34"/>
  <c r="O207" i="34"/>
  <c r="O206" i="34"/>
  <c r="O205" i="34"/>
  <c r="O204" i="34"/>
  <c r="O203" i="34"/>
  <c r="O202" i="34"/>
  <c r="O201" i="34"/>
  <c r="O200" i="34"/>
  <c r="O199" i="34"/>
  <c r="O198" i="34"/>
  <c r="O197" i="34"/>
  <c r="O196" i="34"/>
  <c r="O195" i="34"/>
  <c r="O194" i="34"/>
  <c r="O193" i="34"/>
  <c r="O192" i="34"/>
  <c r="O191" i="34"/>
  <c r="O190" i="34"/>
  <c r="O189" i="34"/>
  <c r="O188" i="34"/>
  <c r="O187" i="34"/>
  <c r="O186" i="34"/>
  <c r="O185" i="34"/>
  <c r="O184" i="34"/>
  <c r="O183" i="34"/>
  <c r="O182" i="34"/>
  <c r="O181" i="34"/>
  <c r="O180" i="34"/>
  <c r="O179" i="34"/>
  <c r="O178" i="34"/>
  <c r="O177" i="34"/>
  <c r="O176" i="34"/>
  <c r="O175" i="34"/>
  <c r="O174" i="34"/>
  <c r="O173" i="34"/>
  <c r="O172" i="34"/>
  <c r="O171" i="34"/>
  <c r="O170" i="34"/>
  <c r="O169" i="34"/>
  <c r="O168" i="34"/>
  <c r="O167" i="34"/>
  <c r="O166" i="34"/>
  <c r="O165" i="34"/>
  <c r="O164" i="34"/>
  <c r="O163" i="34"/>
  <c r="O162" i="34"/>
  <c r="O161" i="34"/>
  <c r="O160" i="34"/>
  <c r="O159" i="34"/>
  <c r="O158" i="34"/>
  <c r="O157" i="34"/>
  <c r="O156" i="34"/>
  <c r="O155" i="34"/>
  <c r="O154" i="34"/>
  <c r="O153" i="34"/>
  <c r="O152" i="34"/>
  <c r="O151" i="34"/>
  <c r="O150" i="34"/>
  <c r="O149" i="34"/>
  <c r="O148" i="34"/>
  <c r="O147" i="34"/>
  <c r="O146" i="34"/>
  <c r="O145" i="34"/>
  <c r="O144" i="34"/>
  <c r="O143" i="34"/>
  <c r="O142" i="34"/>
  <c r="O141" i="34"/>
  <c r="O140" i="34"/>
  <c r="O139" i="34"/>
  <c r="O138" i="34"/>
  <c r="O137" i="34"/>
  <c r="O136" i="34"/>
  <c r="O135" i="34"/>
  <c r="O134" i="34"/>
  <c r="O133" i="34"/>
  <c r="O132" i="34"/>
  <c r="O131" i="34"/>
  <c r="O130" i="34"/>
  <c r="O129" i="34"/>
  <c r="O128" i="34"/>
  <c r="O127" i="34"/>
  <c r="O126" i="34"/>
  <c r="O125" i="34"/>
  <c r="O124" i="34"/>
  <c r="O123" i="34"/>
  <c r="O122" i="34"/>
  <c r="O121" i="34"/>
  <c r="O120" i="34"/>
  <c r="O119" i="34"/>
  <c r="O118" i="34"/>
  <c r="O117" i="34"/>
  <c r="O116" i="34"/>
  <c r="O115" i="34"/>
  <c r="O114" i="34"/>
  <c r="O113" i="34"/>
  <c r="O112" i="34"/>
  <c r="O111" i="34"/>
  <c r="O110" i="34"/>
  <c r="O109" i="34"/>
  <c r="O108" i="34"/>
  <c r="O107" i="34"/>
  <c r="O106" i="34"/>
  <c r="O105" i="34"/>
  <c r="O104" i="34"/>
  <c r="O103" i="34"/>
  <c r="O102" i="34"/>
  <c r="O101" i="34"/>
  <c r="O100" i="34"/>
  <c r="O99" i="34"/>
  <c r="O98" i="34"/>
  <c r="O97" i="34"/>
  <c r="O96" i="34"/>
  <c r="O95" i="34"/>
  <c r="O94" i="34"/>
  <c r="O93" i="34"/>
  <c r="O92" i="34"/>
  <c r="O91" i="34"/>
  <c r="O90" i="34"/>
  <c r="O89" i="34"/>
  <c r="O88" i="34"/>
  <c r="O87" i="34"/>
  <c r="O86" i="34"/>
  <c r="O85" i="34"/>
  <c r="O84" i="34"/>
  <c r="O83" i="34"/>
  <c r="O82" i="34"/>
  <c r="O81" i="34"/>
  <c r="O80" i="34"/>
  <c r="O79" i="34"/>
  <c r="O78" i="34"/>
  <c r="O77" i="34"/>
  <c r="O76" i="34"/>
  <c r="O75" i="34"/>
  <c r="O74" i="34"/>
  <c r="O73" i="34"/>
  <c r="O72" i="34"/>
  <c r="O71" i="34"/>
  <c r="O70" i="34"/>
  <c r="O69" i="34"/>
  <c r="O68" i="34"/>
  <c r="O67" i="34"/>
  <c r="O66" i="34"/>
  <c r="O65" i="34"/>
  <c r="O64" i="34"/>
  <c r="O63" i="34"/>
  <c r="O62" i="34"/>
  <c r="O61" i="34"/>
  <c r="O60" i="34"/>
  <c r="O59" i="34"/>
  <c r="O58" i="34"/>
  <c r="O57" i="34"/>
  <c r="O56" i="34"/>
  <c r="O55" i="34"/>
  <c r="O54" i="34"/>
  <c r="O53" i="34"/>
  <c r="O52" i="34"/>
  <c r="O51" i="34"/>
  <c r="O50" i="34"/>
  <c r="O49" i="34"/>
  <c r="O48" i="34"/>
  <c r="O47" i="34"/>
  <c r="O46" i="34"/>
  <c r="O45" i="34"/>
  <c r="O44" i="34"/>
  <c r="O43" i="34"/>
  <c r="O42" i="34"/>
  <c r="O41" i="34"/>
  <c r="O40" i="34"/>
  <c r="O39" i="34"/>
  <c r="O38" i="34"/>
  <c r="O37" i="34"/>
  <c r="O36" i="34"/>
  <c r="O35" i="34"/>
  <c r="O34" i="34"/>
  <c r="O33" i="34"/>
  <c r="O32" i="34"/>
  <c r="O31" i="34"/>
  <c r="O30" i="34"/>
  <c r="O29" i="34"/>
  <c r="O28" i="34"/>
  <c r="O27" i="34"/>
  <c r="O26" i="34"/>
  <c r="O25" i="34"/>
  <c r="O24" i="34"/>
  <c r="O23" i="34"/>
  <c r="O22" i="34"/>
  <c r="O21" i="34"/>
  <c r="O20" i="34"/>
  <c r="O19" i="34"/>
  <c r="O18" i="34"/>
  <c r="O17" i="34"/>
  <c r="O16" i="34"/>
  <c r="O15" i="34"/>
  <c r="K2365" i="69" l="1"/>
  <c r="S2367" i="69"/>
  <c r="S2368" i="69"/>
  <c r="S2369" i="69"/>
  <c r="S2370" i="69"/>
  <c r="S2366" i="69"/>
  <c r="T2366" i="69"/>
  <c r="T16" i="69" l="1"/>
  <c r="V2371" i="69"/>
  <c r="Z2371" i="69" s="1"/>
  <c r="T2370" i="69"/>
  <c r="T2369" i="69"/>
  <c r="T2368" i="69"/>
  <c r="T2367" i="69"/>
  <c r="L2365" i="69"/>
  <c r="S2364" i="69"/>
  <c r="P2364" i="69"/>
  <c r="K2364" i="69"/>
  <c r="X2364" i="69" s="1"/>
  <c r="J2364" i="69"/>
  <c r="W2364" i="69" s="1"/>
  <c r="I2364" i="69"/>
  <c r="L2364" i="69" s="1"/>
  <c r="L2362" i="69" s="1"/>
  <c r="S2363" i="69"/>
  <c r="P2363" i="69"/>
  <c r="S2362" i="69"/>
  <c r="P2362" i="69"/>
  <c r="S2361" i="69"/>
  <c r="P2361" i="69"/>
  <c r="S2360" i="69"/>
  <c r="P2360" i="69"/>
  <c r="T2359" i="69"/>
  <c r="S2359" i="69"/>
  <c r="P2359" i="69"/>
  <c r="T2358" i="69"/>
  <c r="V2358" i="69" s="1"/>
  <c r="S2358" i="69"/>
  <c r="P2358" i="69"/>
  <c r="S2357" i="69"/>
  <c r="P2357" i="69"/>
  <c r="K2357" i="69"/>
  <c r="J2357" i="69"/>
  <c r="I2357" i="69"/>
  <c r="L2357" i="69" s="1"/>
  <c r="S2356" i="69"/>
  <c r="P2356" i="69"/>
  <c r="K2356" i="69"/>
  <c r="J2356" i="69"/>
  <c r="I2356" i="69"/>
  <c r="L2356" i="69" s="1"/>
  <c r="S2355" i="69"/>
  <c r="P2355" i="69"/>
  <c r="K2355" i="69"/>
  <c r="J2355" i="69"/>
  <c r="I2355" i="69"/>
  <c r="L2355" i="69" s="1"/>
  <c r="S2354" i="69"/>
  <c r="P2354" i="69"/>
  <c r="K2354" i="69"/>
  <c r="J2354" i="69"/>
  <c r="I2354" i="69"/>
  <c r="L2354" i="69" s="1"/>
  <c r="S2353" i="69"/>
  <c r="P2353" i="69"/>
  <c r="K2353" i="69"/>
  <c r="J2353" i="69"/>
  <c r="I2353" i="69"/>
  <c r="L2353" i="69" s="1"/>
  <c r="S2352" i="69"/>
  <c r="P2352" i="69"/>
  <c r="K2352" i="69"/>
  <c r="J2352" i="69"/>
  <c r="W2352" i="69" s="1"/>
  <c r="I2352" i="69"/>
  <c r="L2352" i="69" s="1"/>
  <c r="S2351" i="69"/>
  <c r="P2351" i="69"/>
  <c r="S2350" i="69"/>
  <c r="P2350" i="69"/>
  <c r="S2349" i="69"/>
  <c r="P2349" i="69"/>
  <c r="K2349" i="69"/>
  <c r="J2349" i="69"/>
  <c r="I2349" i="69"/>
  <c r="L2349" i="69" s="1"/>
  <c r="S2348" i="69"/>
  <c r="P2348" i="69"/>
  <c r="K2348" i="69"/>
  <c r="J2348" i="69"/>
  <c r="I2348" i="69"/>
  <c r="L2348" i="69" s="1"/>
  <c r="S2347" i="69"/>
  <c r="P2347" i="69"/>
  <c r="K2347" i="69"/>
  <c r="J2347" i="69"/>
  <c r="I2347" i="69"/>
  <c r="L2347" i="69" s="1"/>
  <c r="S2346" i="69"/>
  <c r="P2346" i="69"/>
  <c r="K2346" i="69"/>
  <c r="J2346" i="69"/>
  <c r="I2346" i="69"/>
  <c r="L2346" i="69" s="1"/>
  <c r="S2345" i="69"/>
  <c r="P2345" i="69"/>
  <c r="K2345" i="69"/>
  <c r="J2345" i="69"/>
  <c r="W2345" i="69" s="1"/>
  <c r="I2345" i="69"/>
  <c r="L2345" i="69" s="1"/>
  <c r="S2344" i="69"/>
  <c r="P2344" i="69"/>
  <c r="K2344" i="69"/>
  <c r="J2344" i="69"/>
  <c r="I2344" i="69"/>
  <c r="L2344" i="69" s="1"/>
  <c r="S2343" i="69"/>
  <c r="P2343" i="69"/>
  <c r="S2342" i="69"/>
  <c r="P2342" i="69"/>
  <c r="I2342" i="69"/>
  <c r="S2341" i="69"/>
  <c r="P2341" i="69"/>
  <c r="S2340" i="69"/>
  <c r="P2340" i="69"/>
  <c r="T2339" i="69"/>
  <c r="S2339" i="69"/>
  <c r="P2339" i="69"/>
  <c r="S2338" i="69"/>
  <c r="P2338" i="69"/>
  <c r="S2337" i="69"/>
  <c r="P2337" i="69"/>
  <c r="T2336" i="69"/>
  <c r="V2336" i="69" s="1"/>
  <c r="S2336" i="69"/>
  <c r="P2336" i="69"/>
  <c r="S2335" i="69"/>
  <c r="P2335" i="69"/>
  <c r="K2335" i="69"/>
  <c r="X2335" i="69" s="1"/>
  <c r="J2335" i="69"/>
  <c r="I2335" i="69"/>
  <c r="L2335" i="69" s="1"/>
  <c r="L2334" i="69" s="1"/>
  <c r="S2334" i="69"/>
  <c r="P2334" i="69"/>
  <c r="S2333" i="69"/>
  <c r="P2333" i="69"/>
  <c r="K2333" i="69"/>
  <c r="J2333" i="69"/>
  <c r="I2333" i="69"/>
  <c r="L2333" i="69" s="1"/>
  <c r="S2332" i="69"/>
  <c r="P2332" i="69"/>
  <c r="K2332" i="69"/>
  <c r="J2332" i="69"/>
  <c r="W2332" i="69" s="1"/>
  <c r="I2332" i="69"/>
  <c r="L2332" i="69" s="1"/>
  <c r="S2331" i="69"/>
  <c r="P2331" i="69"/>
  <c r="S2330" i="69"/>
  <c r="P2330" i="69"/>
  <c r="T2329" i="69"/>
  <c r="V2329" i="69" s="1"/>
  <c r="S2329" i="69"/>
  <c r="P2329" i="69"/>
  <c r="S2328" i="69"/>
  <c r="P2328" i="69"/>
  <c r="K2328" i="69"/>
  <c r="J2328" i="69"/>
  <c r="I2328" i="69"/>
  <c r="L2328" i="69" s="1"/>
  <c r="S2327" i="69"/>
  <c r="P2327" i="69"/>
  <c r="K2327" i="69"/>
  <c r="J2327" i="69"/>
  <c r="W2327" i="69" s="1"/>
  <c r="I2327" i="69"/>
  <c r="L2327" i="69" s="1"/>
  <c r="S2326" i="69"/>
  <c r="P2326" i="69"/>
  <c r="K2326" i="69"/>
  <c r="J2326" i="69"/>
  <c r="I2326" i="69"/>
  <c r="L2326" i="69" s="1"/>
  <c r="S2325" i="69"/>
  <c r="P2325" i="69"/>
  <c r="K2325" i="69"/>
  <c r="J2325" i="69"/>
  <c r="I2325" i="69"/>
  <c r="L2325" i="69" s="1"/>
  <c r="S2324" i="69"/>
  <c r="P2324" i="69"/>
  <c r="S2323" i="69"/>
  <c r="P2323" i="69"/>
  <c r="K2323" i="69"/>
  <c r="J2323" i="69"/>
  <c r="W2323" i="69" s="1"/>
  <c r="I2323" i="69"/>
  <c r="L2323" i="69" s="1"/>
  <c r="S2322" i="69"/>
  <c r="P2322" i="69"/>
  <c r="K2322" i="69"/>
  <c r="J2322" i="69"/>
  <c r="I2322" i="69"/>
  <c r="L2322" i="69" s="1"/>
  <c r="S2321" i="69"/>
  <c r="P2321" i="69"/>
  <c r="S2320" i="69"/>
  <c r="P2320" i="69"/>
  <c r="K2320" i="69"/>
  <c r="J2320" i="69"/>
  <c r="I2320" i="69"/>
  <c r="L2320" i="69" s="1"/>
  <c r="S2319" i="69"/>
  <c r="P2319" i="69"/>
  <c r="K2319" i="69"/>
  <c r="J2319" i="69"/>
  <c r="I2319" i="69"/>
  <c r="L2319" i="69" s="1"/>
  <c r="S2318" i="69"/>
  <c r="P2318" i="69"/>
  <c r="K2318" i="69"/>
  <c r="J2318" i="69"/>
  <c r="W2318" i="69" s="1"/>
  <c r="I2318" i="69"/>
  <c r="L2318" i="69" s="1"/>
  <c r="S2317" i="69"/>
  <c r="P2317" i="69"/>
  <c r="K2317" i="69"/>
  <c r="J2317" i="69"/>
  <c r="I2317" i="69"/>
  <c r="L2317" i="69" s="1"/>
  <c r="S2316" i="69"/>
  <c r="P2316" i="69"/>
  <c r="S2315" i="69"/>
  <c r="P2315" i="69"/>
  <c r="S2314" i="69"/>
  <c r="P2314" i="69"/>
  <c r="S2313" i="69"/>
  <c r="P2313" i="69"/>
  <c r="S2312" i="69"/>
  <c r="P2312" i="69"/>
  <c r="S2311" i="69"/>
  <c r="P2311" i="69"/>
  <c r="T2310" i="69"/>
  <c r="V2310" i="69" s="1"/>
  <c r="S2310" i="69"/>
  <c r="P2310" i="69"/>
  <c r="T2309" i="69"/>
  <c r="S2309" i="69"/>
  <c r="P2309" i="69"/>
  <c r="S2308" i="69"/>
  <c r="P2308" i="69"/>
  <c r="K2308" i="69"/>
  <c r="J2308" i="69"/>
  <c r="I2308" i="69"/>
  <c r="L2308" i="69" s="1"/>
  <c r="S2307" i="69"/>
  <c r="P2307" i="69"/>
  <c r="K2307" i="69"/>
  <c r="J2307" i="69"/>
  <c r="I2307" i="69"/>
  <c r="L2307" i="69" s="1"/>
  <c r="S2306" i="69"/>
  <c r="P2306" i="69"/>
  <c r="K2306" i="69"/>
  <c r="J2306" i="69"/>
  <c r="W2306" i="69" s="1"/>
  <c r="I2306" i="69"/>
  <c r="L2306" i="69" s="1"/>
  <c r="S2305" i="69"/>
  <c r="P2305" i="69"/>
  <c r="S2304" i="69"/>
  <c r="P2304" i="69"/>
  <c r="K2304" i="69"/>
  <c r="J2304" i="69"/>
  <c r="I2304" i="69"/>
  <c r="L2304" i="69" s="1"/>
  <c r="S2303" i="69"/>
  <c r="P2303" i="69"/>
  <c r="K2303" i="69"/>
  <c r="J2303" i="69"/>
  <c r="I2303" i="69"/>
  <c r="L2303" i="69" s="1"/>
  <c r="S2302" i="69"/>
  <c r="P2302" i="69"/>
  <c r="K2302" i="69"/>
  <c r="J2302" i="69"/>
  <c r="I2302" i="69"/>
  <c r="L2302" i="69" s="1"/>
  <c r="S2301" i="69"/>
  <c r="P2301" i="69"/>
  <c r="K2301" i="69"/>
  <c r="J2301" i="69"/>
  <c r="I2301" i="69"/>
  <c r="L2301" i="69" s="1"/>
  <c r="S2300" i="69"/>
  <c r="P2300" i="69"/>
  <c r="K2300" i="69"/>
  <c r="J2300" i="69"/>
  <c r="I2300" i="69"/>
  <c r="L2300" i="69" s="1"/>
  <c r="S2299" i="69"/>
  <c r="P2299" i="69"/>
  <c r="K2299" i="69"/>
  <c r="J2299" i="69"/>
  <c r="I2299" i="69"/>
  <c r="L2299" i="69" s="1"/>
  <c r="S2298" i="69"/>
  <c r="P2298" i="69"/>
  <c r="K2298" i="69"/>
  <c r="J2298" i="69"/>
  <c r="I2298" i="69"/>
  <c r="L2298" i="69" s="1"/>
  <c r="S2297" i="69"/>
  <c r="P2297" i="69"/>
  <c r="K2297" i="69"/>
  <c r="J2297" i="69"/>
  <c r="I2297" i="69"/>
  <c r="L2297" i="69" s="1"/>
  <c r="S2296" i="69"/>
  <c r="P2296" i="69"/>
  <c r="K2296" i="69"/>
  <c r="J2296" i="69"/>
  <c r="I2296" i="69"/>
  <c r="L2296" i="69" s="1"/>
  <c r="S2295" i="69"/>
  <c r="P2295" i="69"/>
  <c r="S2294" i="69"/>
  <c r="P2294" i="69"/>
  <c r="K2294" i="69"/>
  <c r="J2294" i="69"/>
  <c r="I2294" i="69"/>
  <c r="L2294" i="69" s="1"/>
  <c r="S2293" i="69"/>
  <c r="P2293" i="69"/>
  <c r="K2293" i="69"/>
  <c r="J2293" i="69"/>
  <c r="I2293" i="69"/>
  <c r="L2293" i="69" s="1"/>
  <c r="S2292" i="69"/>
  <c r="P2292" i="69"/>
  <c r="K2292" i="69"/>
  <c r="J2292" i="69"/>
  <c r="I2292" i="69"/>
  <c r="L2292" i="69" s="1"/>
  <c r="S2291" i="69"/>
  <c r="P2291" i="69"/>
  <c r="K2291" i="69"/>
  <c r="J2291" i="69"/>
  <c r="I2291" i="69"/>
  <c r="L2291" i="69" s="1"/>
  <c r="S2290" i="69"/>
  <c r="P2290" i="69"/>
  <c r="K2290" i="69"/>
  <c r="J2290" i="69"/>
  <c r="I2290" i="69"/>
  <c r="L2290" i="69" s="1"/>
  <c r="S2289" i="69"/>
  <c r="P2289" i="69"/>
  <c r="K2289" i="69"/>
  <c r="J2289" i="69"/>
  <c r="I2289" i="69"/>
  <c r="L2289" i="69" s="1"/>
  <c r="S2288" i="69"/>
  <c r="P2288" i="69"/>
  <c r="K2288" i="69"/>
  <c r="J2288" i="69"/>
  <c r="I2288" i="69"/>
  <c r="L2288" i="69" s="1"/>
  <c r="S2287" i="69"/>
  <c r="P2287" i="69"/>
  <c r="K2287" i="69"/>
  <c r="J2287" i="69"/>
  <c r="I2287" i="69"/>
  <c r="L2287" i="69" s="1"/>
  <c r="S2286" i="69"/>
  <c r="P2286" i="69"/>
  <c r="K2286" i="69"/>
  <c r="J2286" i="69"/>
  <c r="I2286" i="69"/>
  <c r="L2286" i="69" s="1"/>
  <c r="S2285" i="69"/>
  <c r="P2285" i="69"/>
  <c r="K2285" i="69"/>
  <c r="J2285" i="69"/>
  <c r="I2285" i="69"/>
  <c r="L2285" i="69" s="1"/>
  <c r="S2284" i="69"/>
  <c r="P2284" i="69"/>
  <c r="K2284" i="69"/>
  <c r="J2284" i="69"/>
  <c r="W2284" i="69" s="1"/>
  <c r="I2284" i="69"/>
  <c r="L2284" i="69" s="1"/>
  <c r="S2283" i="69"/>
  <c r="P2283" i="69"/>
  <c r="K2283" i="69"/>
  <c r="J2283" i="69"/>
  <c r="I2283" i="69"/>
  <c r="L2283" i="69" s="1"/>
  <c r="S2282" i="69"/>
  <c r="P2282" i="69"/>
  <c r="K2282" i="69"/>
  <c r="J2282" i="69"/>
  <c r="I2282" i="69"/>
  <c r="L2282" i="69" s="1"/>
  <c r="S2281" i="69"/>
  <c r="P2281" i="69"/>
  <c r="S2280" i="69"/>
  <c r="P2280" i="69"/>
  <c r="T2279" i="69"/>
  <c r="V2279" i="69" s="1"/>
  <c r="S2279" i="69"/>
  <c r="P2279" i="69"/>
  <c r="S2278" i="69"/>
  <c r="P2278" i="69"/>
  <c r="K2278" i="69"/>
  <c r="J2278" i="69"/>
  <c r="I2278" i="69"/>
  <c r="L2278" i="69" s="1"/>
  <c r="S2277" i="69"/>
  <c r="P2277" i="69"/>
  <c r="K2277" i="69"/>
  <c r="J2277" i="69"/>
  <c r="I2277" i="69"/>
  <c r="L2277" i="69" s="1"/>
  <c r="S2276" i="69"/>
  <c r="P2276" i="69"/>
  <c r="K2276" i="69"/>
  <c r="J2276" i="69"/>
  <c r="I2276" i="69"/>
  <c r="L2276" i="69" s="1"/>
  <c r="S2275" i="69"/>
  <c r="P2275" i="69"/>
  <c r="K2275" i="69"/>
  <c r="J2275" i="69"/>
  <c r="I2275" i="69"/>
  <c r="L2275" i="69" s="1"/>
  <c r="S2274" i="69"/>
  <c r="P2274" i="69"/>
  <c r="K2274" i="69"/>
  <c r="J2274" i="69"/>
  <c r="I2274" i="69"/>
  <c r="L2274" i="69" s="1"/>
  <c r="S2273" i="69"/>
  <c r="P2273" i="69"/>
  <c r="K2273" i="69"/>
  <c r="J2273" i="69"/>
  <c r="I2273" i="69"/>
  <c r="L2273" i="69" s="1"/>
  <c r="S2272" i="69"/>
  <c r="P2272" i="69"/>
  <c r="K2272" i="69"/>
  <c r="J2272" i="69"/>
  <c r="I2272" i="69"/>
  <c r="L2272" i="69" s="1"/>
  <c r="S2271" i="69"/>
  <c r="P2271" i="69"/>
  <c r="K2271" i="69"/>
  <c r="J2271" i="69"/>
  <c r="I2271" i="69"/>
  <c r="L2271" i="69" s="1"/>
  <c r="S2270" i="69"/>
  <c r="P2270" i="69"/>
  <c r="K2270" i="69"/>
  <c r="J2270" i="69"/>
  <c r="I2270" i="69"/>
  <c r="L2270" i="69" s="1"/>
  <c r="S2269" i="69"/>
  <c r="P2269" i="69"/>
  <c r="K2269" i="69"/>
  <c r="J2269" i="69"/>
  <c r="I2269" i="69"/>
  <c r="L2269" i="69" s="1"/>
  <c r="S2268" i="69"/>
  <c r="P2268" i="69"/>
  <c r="K2268" i="69"/>
  <c r="J2268" i="69"/>
  <c r="I2268" i="69"/>
  <c r="L2268" i="69" s="1"/>
  <c r="S2267" i="69"/>
  <c r="P2267" i="69"/>
  <c r="K2267" i="69"/>
  <c r="J2267" i="69"/>
  <c r="I2267" i="69"/>
  <c r="L2267" i="69" s="1"/>
  <c r="S2266" i="69"/>
  <c r="P2266" i="69"/>
  <c r="K2266" i="69"/>
  <c r="J2266" i="69"/>
  <c r="I2266" i="69"/>
  <c r="L2266" i="69" s="1"/>
  <c r="S2265" i="69"/>
  <c r="P2265" i="69"/>
  <c r="K2265" i="69"/>
  <c r="J2265" i="69"/>
  <c r="I2265" i="69"/>
  <c r="L2265" i="69" s="1"/>
  <c r="S2264" i="69"/>
  <c r="P2264" i="69"/>
  <c r="K2264" i="69"/>
  <c r="J2264" i="69"/>
  <c r="I2264" i="69"/>
  <c r="L2264" i="69" s="1"/>
  <c r="S2263" i="69"/>
  <c r="P2263" i="69"/>
  <c r="K2263" i="69"/>
  <c r="J2263" i="69"/>
  <c r="I2263" i="69"/>
  <c r="L2263" i="69" s="1"/>
  <c r="S2262" i="69"/>
  <c r="P2262" i="69"/>
  <c r="K2262" i="69"/>
  <c r="J2262" i="69"/>
  <c r="I2262" i="69"/>
  <c r="L2262" i="69" s="1"/>
  <c r="S2261" i="69"/>
  <c r="P2261" i="69"/>
  <c r="K2261" i="69"/>
  <c r="J2261" i="69"/>
  <c r="I2261" i="69"/>
  <c r="L2261" i="69" s="1"/>
  <c r="S2260" i="69"/>
  <c r="P2260" i="69"/>
  <c r="K2260" i="69"/>
  <c r="J2260" i="69"/>
  <c r="I2260" i="69"/>
  <c r="L2260" i="69" s="1"/>
  <c r="S2259" i="69"/>
  <c r="P2259" i="69"/>
  <c r="K2259" i="69"/>
  <c r="J2259" i="69"/>
  <c r="I2259" i="69"/>
  <c r="L2259" i="69" s="1"/>
  <c r="S2258" i="69"/>
  <c r="P2258" i="69"/>
  <c r="K2258" i="69"/>
  <c r="J2258" i="69"/>
  <c r="W2258" i="69" s="1"/>
  <c r="I2258" i="69"/>
  <c r="L2258" i="69" s="1"/>
  <c r="S2257" i="69"/>
  <c r="P2257" i="69"/>
  <c r="K2257" i="69"/>
  <c r="J2257" i="69"/>
  <c r="I2257" i="69"/>
  <c r="L2257" i="69" s="1"/>
  <c r="S2256" i="69"/>
  <c r="P2256" i="69"/>
  <c r="K2256" i="69"/>
  <c r="J2256" i="69"/>
  <c r="I2256" i="69"/>
  <c r="L2256" i="69" s="1"/>
  <c r="S2255" i="69"/>
  <c r="P2255" i="69"/>
  <c r="T2254" i="69"/>
  <c r="S2254" i="69"/>
  <c r="P2254" i="69"/>
  <c r="S2253" i="69"/>
  <c r="P2253" i="69"/>
  <c r="K2253" i="69"/>
  <c r="J2253" i="69"/>
  <c r="I2253" i="69"/>
  <c r="L2253" i="69" s="1"/>
  <c r="T2252" i="69"/>
  <c r="V2252" i="69" s="1"/>
  <c r="S2252" i="69"/>
  <c r="P2252" i="69"/>
  <c r="S2251" i="69"/>
  <c r="P2251" i="69"/>
  <c r="K2251" i="69"/>
  <c r="J2251" i="69"/>
  <c r="I2251" i="69"/>
  <c r="L2251" i="69" s="1"/>
  <c r="S2250" i="69"/>
  <c r="P2250" i="69"/>
  <c r="K2250" i="69"/>
  <c r="J2250" i="69"/>
  <c r="I2250" i="69"/>
  <c r="L2250" i="69" s="1"/>
  <c r="S2249" i="69"/>
  <c r="P2249" i="69"/>
  <c r="K2249" i="69"/>
  <c r="J2249" i="69"/>
  <c r="I2249" i="69"/>
  <c r="L2249" i="69" s="1"/>
  <c r="S2248" i="69"/>
  <c r="P2248" i="69"/>
  <c r="S2247" i="69"/>
  <c r="P2247" i="69"/>
  <c r="K2247" i="69"/>
  <c r="J2247" i="69"/>
  <c r="I2247" i="69"/>
  <c r="L2247" i="69" s="1"/>
  <c r="T2246" i="69"/>
  <c r="S2246" i="69"/>
  <c r="P2246" i="69"/>
  <c r="S2245" i="69"/>
  <c r="P2245" i="69"/>
  <c r="K2245" i="69"/>
  <c r="J2245" i="69"/>
  <c r="I2245" i="69"/>
  <c r="L2245" i="69" s="1"/>
  <c r="S2244" i="69"/>
  <c r="P2244" i="69"/>
  <c r="K2244" i="69"/>
  <c r="J2244" i="69"/>
  <c r="I2244" i="69"/>
  <c r="L2244" i="69" s="1"/>
  <c r="S2243" i="69"/>
  <c r="K2243" i="69"/>
  <c r="J2243" i="69"/>
  <c r="I2243" i="69"/>
  <c r="L2243" i="69" s="1"/>
  <c r="S2242" i="69"/>
  <c r="K2242" i="69"/>
  <c r="J2242" i="69"/>
  <c r="I2242" i="69"/>
  <c r="L2242" i="69" s="1"/>
  <c r="S2241" i="69"/>
  <c r="K2241" i="69"/>
  <c r="J2241" i="69"/>
  <c r="I2241" i="69"/>
  <c r="L2241" i="69" s="1"/>
  <c r="S2240" i="69"/>
  <c r="K2240" i="69"/>
  <c r="J2240" i="69"/>
  <c r="I2240" i="69"/>
  <c r="L2240" i="69" s="1"/>
  <c r="S2239" i="69"/>
  <c r="K2239" i="69"/>
  <c r="J2239" i="69"/>
  <c r="I2239" i="69"/>
  <c r="L2239" i="69" s="1"/>
  <c r="S2238" i="69"/>
  <c r="K2238" i="69"/>
  <c r="J2238" i="69"/>
  <c r="I2238" i="69"/>
  <c r="L2238" i="69" s="1"/>
  <c r="S2237" i="69"/>
  <c r="S2236" i="69"/>
  <c r="K2236" i="69"/>
  <c r="J2236" i="69"/>
  <c r="I2236" i="69"/>
  <c r="L2236" i="69" s="1"/>
  <c r="S2235" i="69"/>
  <c r="P2235" i="69"/>
  <c r="K2235" i="69"/>
  <c r="J2235" i="69"/>
  <c r="W2235" i="69" s="1"/>
  <c r="I2235" i="69"/>
  <c r="L2235" i="69" s="1"/>
  <c r="S2234" i="69"/>
  <c r="P2234" i="69"/>
  <c r="K2234" i="69"/>
  <c r="J2234" i="69"/>
  <c r="I2234" i="69"/>
  <c r="L2234" i="69" s="1"/>
  <c r="S2233" i="69"/>
  <c r="P2233" i="69"/>
  <c r="K2233" i="69"/>
  <c r="J2233" i="69"/>
  <c r="I2233" i="69"/>
  <c r="L2233" i="69" s="1"/>
  <c r="S2232" i="69"/>
  <c r="P2232" i="69"/>
  <c r="S2231" i="69"/>
  <c r="P2231" i="69"/>
  <c r="T2230" i="69"/>
  <c r="S2230" i="69"/>
  <c r="P2230" i="69"/>
  <c r="S2229" i="69"/>
  <c r="P2229" i="69"/>
  <c r="K2229" i="69"/>
  <c r="J2229" i="69"/>
  <c r="I2229" i="69"/>
  <c r="L2229" i="69" s="1"/>
  <c r="S2228" i="69"/>
  <c r="P2228" i="69"/>
  <c r="K2228" i="69"/>
  <c r="J2228" i="69"/>
  <c r="I2228" i="69"/>
  <c r="L2228" i="69" s="1"/>
  <c r="S2227" i="69"/>
  <c r="P2227" i="69"/>
  <c r="K2227" i="69"/>
  <c r="J2227" i="69"/>
  <c r="I2227" i="69"/>
  <c r="L2227" i="69" s="1"/>
  <c r="S2226" i="69"/>
  <c r="P2226" i="69"/>
  <c r="K2226" i="69"/>
  <c r="J2226" i="69"/>
  <c r="I2226" i="69"/>
  <c r="L2226" i="69" s="1"/>
  <c r="S2225" i="69"/>
  <c r="P2225" i="69"/>
  <c r="K2225" i="69"/>
  <c r="J2225" i="69"/>
  <c r="I2225" i="69"/>
  <c r="L2225" i="69" s="1"/>
  <c r="S2224" i="69"/>
  <c r="P2224" i="69"/>
  <c r="K2224" i="69"/>
  <c r="J2224" i="69"/>
  <c r="I2224" i="69"/>
  <c r="L2224" i="69" s="1"/>
  <c r="S2223" i="69"/>
  <c r="P2223" i="69"/>
  <c r="K2223" i="69"/>
  <c r="J2223" i="69"/>
  <c r="I2223" i="69"/>
  <c r="L2223" i="69" s="1"/>
  <c r="S2222" i="69"/>
  <c r="K2222" i="69"/>
  <c r="J2222" i="69"/>
  <c r="I2222" i="69"/>
  <c r="L2222" i="69" s="1"/>
  <c r="S2221" i="69"/>
  <c r="K2221" i="69"/>
  <c r="J2221" i="69"/>
  <c r="I2221" i="69"/>
  <c r="L2221" i="69" s="1"/>
  <c r="S2220" i="69"/>
  <c r="K2220" i="69"/>
  <c r="J2220" i="69"/>
  <c r="W2220" i="69" s="1"/>
  <c r="I2220" i="69"/>
  <c r="L2220" i="69" s="1"/>
  <c r="S2219" i="69"/>
  <c r="S2218" i="69"/>
  <c r="K2218" i="69"/>
  <c r="J2218" i="69"/>
  <c r="I2218" i="69"/>
  <c r="L2218" i="69" s="1"/>
  <c r="S2217" i="69"/>
  <c r="P2217" i="69"/>
  <c r="K2217" i="69"/>
  <c r="J2217" i="69"/>
  <c r="I2217" i="69"/>
  <c r="L2217" i="69" s="1"/>
  <c r="T2216" i="69"/>
  <c r="S2216" i="69"/>
  <c r="P2216" i="69"/>
  <c r="L2216" i="69"/>
  <c r="K2216" i="69"/>
  <c r="S2215" i="69"/>
  <c r="P2215" i="69"/>
  <c r="K2215" i="69"/>
  <c r="J2215" i="69"/>
  <c r="I2215" i="69"/>
  <c r="L2215" i="69" s="1"/>
  <c r="T2214" i="69"/>
  <c r="V2214" i="69" s="1"/>
  <c r="S2214" i="69"/>
  <c r="P2214" i="69"/>
  <c r="S2213" i="69"/>
  <c r="P2213" i="69"/>
  <c r="T2212" i="69"/>
  <c r="V2212" i="69" s="1"/>
  <c r="S2212" i="69"/>
  <c r="P2212" i="69"/>
  <c r="S2211" i="69"/>
  <c r="P2211" i="69"/>
  <c r="K2211" i="69"/>
  <c r="J2211" i="69"/>
  <c r="I2211" i="69"/>
  <c r="L2211" i="69" s="1"/>
  <c r="S2210" i="69"/>
  <c r="P2210" i="69"/>
  <c r="K2210" i="69"/>
  <c r="J2210" i="69"/>
  <c r="I2210" i="69"/>
  <c r="L2210" i="69" s="1"/>
  <c r="S2209" i="69"/>
  <c r="P2209" i="69"/>
  <c r="K2209" i="69"/>
  <c r="J2209" i="69"/>
  <c r="I2209" i="69"/>
  <c r="L2209" i="69" s="1"/>
  <c r="S2208" i="69"/>
  <c r="P2208" i="69"/>
  <c r="K2208" i="69"/>
  <c r="J2208" i="69"/>
  <c r="I2208" i="69"/>
  <c r="L2208" i="69" s="1"/>
  <c r="S2207" i="69"/>
  <c r="P2207" i="69"/>
  <c r="K2207" i="69"/>
  <c r="J2207" i="69"/>
  <c r="I2207" i="69"/>
  <c r="L2207" i="69" s="1"/>
  <c r="S2206" i="69"/>
  <c r="P2206" i="69"/>
  <c r="K2206" i="69"/>
  <c r="J2206" i="69"/>
  <c r="I2206" i="69"/>
  <c r="L2206" i="69" s="1"/>
  <c r="S2205" i="69"/>
  <c r="P2205" i="69"/>
  <c r="K2205" i="69"/>
  <c r="J2205" i="69"/>
  <c r="W2205" i="69" s="1"/>
  <c r="I2205" i="69"/>
  <c r="L2205" i="69" s="1"/>
  <c r="S2204" i="69"/>
  <c r="P2204" i="69"/>
  <c r="S2203" i="69"/>
  <c r="P2203" i="69"/>
  <c r="S2202" i="69"/>
  <c r="P2202" i="69"/>
  <c r="S2201" i="69"/>
  <c r="P2201" i="69"/>
  <c r="T2200" i="69"/>
  <c r="V2200" i="69" s="1"/>
  <c r="S2200" i="69"/>
  <c r="P2200" i="69"/>
  <c r="S2199" i="69"/>
  <c r="P2199" i="69"/>
  <c r="K2199" i="69"/>
  <c r="J2199" i="69"/>
  <c r="I2199" i="69"/>
  <c r="L2199" i="69" s="1"/>
  <c r="S2198" i="69"/>
  <c r="P2198" i="69"/>
  <c r="K2198" i="69"/>
  <c r="J2198" i="69"/>
  <c r="I2198" i="69"/>
  <c r="L2198" i="69" s="1"/>
  <c r="S2197" i="69"/>
  <c r="P2197" i="69"/>
  <c r="K2197" i="69"/>
  <c r="J2197" i="69"/>
  <c r="I2197" i="69"/>
  <c r="L2197" i="69" s="1"/>
  <c r="S2196" i="69"/>
  <c r="P2196" i="69"/>
  <c r="K2196" i="69"/>
  <c r="J2196" i="69"/>
  <c r="I2196" i="69"/>
  <c r="L2196" i="69" s="1"/>
  <c r="S2195" i="69"/>
  <c r="P2195" i="69"/>
  <c r="K2195" i="69"/>
  <c r="J2195" i="69"/>
  <c r="I2195" i="69"/>
  <c r="L2195" i="69" s="1"/>
  <c r="S2194" i="69"/>
  <c r="P2194" i="69"/>
  <c r="K2194" i="69"/>
  <c r="J2194" i="69"/>
  <c r="I2194" i="69"/>
  <c r="L2194" i="69" s="1"/>
  <c r="S2193" i="69"/>
  <c r="K2193" i="69"/>
  <c r="J2193" i="69"/>
  <c r="I2193" i="69"/>
  <c r="L2193" i="69" s="1"/>
  <c r="S2192" i="69"/>
  <c r="K2192" i="69"/>
  <c r="J2192" i="69"/>
  <c r="I2192" i="69"/>
  <c r="L2192" i="69" s="1"/>
  <c r="S2191" i="69"/>
  <c r="K2191" i="69"/>
  <c r="J2191" i="69"/>
  <c r="I2191" i="69"/>
  <c r="L2191" i="69" s="1"/>
  <c r="S2190" i="69"/>
  <c r="K2190" i="69"/>
  <c r="J2190" i="69"/>
  <c r="W2190" i="69" s="1"/>
  <c r="I2190" i="69"/>
  <c r="L2190" i="69" s="1"/>
  <c r="S2189" i="69"/>
  <c r="P2189" i="69"/>
  <c r="S2188" i="69"/>
  <c r="P2188" i="69"/>
  <c r="T2187" i="69"/>
  <c r="S2187" i="69"/>
  <c r="P2187" i="69"/>
  <c r="S2186" i="69"/>
  <c r="P2186" i="69"/>
  <c r="S2185" i="69"/>
  <c r="P2185" i="69"/>
  <c r="V2184" i="69"/>
  <c r="S2184" i="69"/>
  <c r="P2184" i="69"/>
  <c r="L2184" i="69"/>
  <c r="T2183" i="69"/>
  <c r="S2183" i="69"/>
  <c r="P2183" i="69"/>
  <c r="S2182" i="69"/>
  <c r="P2182" i="69"/>
  <c r="K2182" i="69"/>
  <c r="J2182" i="69"/>
  <c r="I2182" i="69"/>
  <c r="L2182" i="69" s="1"/>
  <c r="S2181" i="69"/>
  <c r="P2181" i="69"/>
  <c r="K2181" i="69"/>
  <c r="J2181" i="69"/>
  <c r="I2181" i="69"/>
  <c r="L2181" i="69" s="1"/>
  <c r="S2180" i="69"/>
  <c r="P2180" i="69"/>
  <c r="K2180" i="69"/>
  <c r="J2180" i="69"/>
  <c r="I2180" i="69"/>
  <c r="L2180" i="69" s="1"/>
  <c r="S2179" i="69"/>
  <c r="P2179" i="69"/>
  <c r="K2179" i="69"/>
  <c r="J2179" i="69"/>
  <c r="I2179" i="69"/>
  <c r="L2179" i="69" s="1"/>
  <c r="S2178" i="69"/>
  <c r="P2178" i="69"/>
  <c r="K2178" i="69"/>
  <c r="J2178" i="69"/>
  <c r="I2178" i="69"/>
  <c r="L2178" i="69" s="1"/>
  <c r="S2177" i="69"/>
  <c r="P2177" i="69"/>
  <c r="K2177" i="69"/>
  <c r="J2177" i="69"/>
  <c r="I2177" i="69"/>
  <c r="L2177" i="69" s="1"/>
  <c r="S2176" i="69"/>
  <c r="P2176" i="69"/>
  <c r="K2176" i="69"/>
  <c r="J2176" i="69"/>
  <c r="I2176" i="69"/>
  <c r="L2176" i="69" s="1"/>
  <c r="S2175" i="69"/>
  <c r="P2175" i="69"/>
  <c r="K2175" i="69"/>
  <c r="J2175" i="69"/>
  <c r="I2175" i="69"/>
  <c r="L2175" i="69" s="1"/>
  <c r="S2174" i="69"/>
  <c r="P2174" i="69"/>
  <c r="K2174" i="69"/>
  <c r="J2174" i="69"/>
  <c r="I2174" i="69"/>
  <c r="L2174" i="69" s="1"/>
  <c r="S2173" i="69"/>
  <c r="P2173" i="69"/>
  <c r="K2173" i="69"/>
  <c r="J2173" i="69"/>
  <c r="I2173" i="69"/>
  <c r="L2173" i="69" s="1"/>
  <c r="S2172" i="69"/>
  <c r="P2172" i="69"/>
  <c r="K2172" i="69"/>
  <c r="J2172" i="69"/>
  <c r="I2172" i="69"/>
  <c r="L2172" i="69" s="1"/>
  <c r="S2171" i="69"/>
  <c r="P2171" i="69"/>
  <c r="K2171" i="69"/>
  <c r="J2171" i="69"/>
  <c r="I2171" i="69"/>
  <c r="L2171" i="69" s="1"/>
  <c r="S2170" i="69"/>
  <c r="P2170" i="69"/>
  <c r="K2170" i="69"/>
  <c r="J2170" i="69"/>
  <c r="I2170" i="69"/>
  <c r="L2170" i="69" s="1"/>
  <c r="S2169" i="69"/>
  <c r="P2169" i="69"/>
  <c r="K2169" i="69"/>
  <c r="J2169" i="69"/>
  <c r="I2169" i="69"/>
  <c r="L2169" i="69" s="1"/>
  <c r="S2168" i="69"/>
  <c r="P2168" i="69"/>
  <c r="S2167" i="69"/>
  <c r="P2167" i="69"/>
  <c r="S2166" i="69"/>
  <c r="P2166" i="69"/>
  <c r="K2166" i="69"/>
  <c r="J2166" i="69"/>
  <c r="I2166" i="69"/>
  <c r="L2166" i="69" s="1"/>
  <c r="S2165" i="69"/>
  <c r="P2165" i="69"/>
  <c r="K2165" i="69"/>
  <c r="J2165" i="69"/>
  <c r="I2165" i="69"/>
  <c r="L2165" i="69" s="1"/>
  <c r="S2164" i="69"/>
  <c r="P2164" i="69"/>
  <c r="K2164" i="69"/>
  <c r="J2164" i="69"/>
  <c r="I2164" i="69"/>
  <c r="L2164" i="69" s="1"/>
  <c r="S2163" i="69"/>
  <c r="P2163" i="69"/>
  <c r="K2163" i="69"/>
  <c r="J2163" i="69"/>
  <c r="I2163" i="69"/>
  <c r="L2163" i="69" s="1"/>
  <c r="S2162" i="69"/>
  <c r="P2162" i="69"/>
  <c r="K2162" i="69"/>
  <c r="J2162" i="69"/>
  <c r="I2162" i="69"/>
  <c r="L2162" i="69" s="1"/>
  <c r="S2161" i="69"/>
  <c r="P2161" i="69"/>
  <c r="K2161" i="69"/>
  <c r="J2161" i="69"/>
  <c r="I2161" i="69"/>
  <c r="L2161" i="69" s="1"/>
  <c r="S2160" i="69"/>
  <c r="P2160" i="69"/>
  <c r="K2160" i="69"/>
  <c r="J2160" i="69"/>
  <c r="I2160" i="69"/>
  <c r="L2160" i="69" s="1"/>
  <c r="S2159" i="69"/>
  <c r="P2159" i="69"/>
  <c r="K2159" i="69"/>
  <c r="J2159" i="69"/>
  <c r="I2159" i="69"/>
  <c r="L2159" i="69" s="1"/>
  <c r="S2158" i="69"/>
  <c r="P2158" i="69"/>
  <c r="K2158" i="69"/>
  <c r="J2158" i="69"/>
  <c r="I2158" i="69"/>
  <c r="L2158" i="69" s="1"/>
  <c r="S2157" i="69"/>
  <c r="P2157" i="69"/>
  <c r="K2157" i="69"/>
  <c r="J2157" i="69"/>
  <c r="I2157" i="69"/>
  <c r="L2157" i="69" s="1"/>
  <c r="S2156" i="69"/>
  <c r="P2156" i="69"/>
  <c r="K2156" i="69"/>
  <c r="J2156" i="69"/>
  <c r="I2156" i="69"/>
  <c r="L2156" i="69" s="1"/>
  <c r="S2155" i="69"/>
  <c r="P2155" i="69"/>
  <c r="K2155" i="69"/>
  <c r="J2155" i="69"/>
  <c r="I2155" i="69"/>
  <c r="L2155" i="69" s="1"/>
  <c r="S2154" i="69"/>
  <c r="P2154" i="69"/>
  <c r="K2154" i="69"/>
  <c r="J2154" i="69"/>
  <c r="I2154" i="69"/>
  <c r="L2154" i="69" s="1"/>
  <c r="S2153" i="69"/>
  <c r="P2153" i="69"/>
  <c r="K2153" i="69"/>
  <c r="J2153" i="69"/>
  <c r="I2153" i="69"/>
  <c r="L2153" i="69" s="1"/>
  <c r="S2152" i="69"/>
  <c r="P2152" i="69"/>
  <c r="K2152" i="69"/>
  <c r="J2152" i="69"/>
  <c r="I2152" i="69"/>
  <c r="L2152" i="69" s="1"/>
  <c r="S2151" i="69"/>
  <c r="P2151" i="69"/>
  <c r="K2151" i="69"/>
  <c r="J2151" i="69"/>
  <c r="I2151" i="69"/>
  <c r="L2151" i="69" s="1"/>
  <c r="S2150" i="69"/>
  <c r="P2150" i="69"/>
  <c r="K2150" i="69"/>
  <c r="J2150" i="69"/>
  <c r="I2150" i="69"/>
  <c r="L2150" i="69" s="1"/>
  <c r="S2149" i="69"/>
  <c r="P2149" i="69"/>
  <c r="S2148" i="69"/>
  <c r="P2148" i="69"/>
  <c r="S2147" i="69"/>
  <c r="P2147" i="69"/>
  <c r="T2146" i="69"/>
  <c r="V2146" i="69" s="1"/>
  <c r="S2146" i="69"/>
  <c r="P2146" i="69"/>
  <c r="S2145" i="69"/>
  <c r="P2145" i="69"/>
  <c r="K2145" i="69"/>
  <c r="J2145" i="69"/>
  <c r="I2145" i="69"/>
  <c r="L2145" i="69" s="1"/>
  <c r="T2144" i="69"/>
  <c r="S2144" i="69"/>
  <c r="P2144" i="69"/>
  <c r="T2143" i="69"/>
  <c r="S2143" i="69"/>
  <c r="P2143" i="69"/>
  <c r="S2142" i="69"/>
  <c r="P2142" i="69"/>
  <c r="K2142" i="69"/>
  <c r="J2142" i="69"/>
  <c r="I2142" i="69"/>
  <c r="L2142" i="69" s="1"/>
  <c r="S2141" i="69"/>
  <c r="P2141" i="69"/>
  <c r="K2141" i="69"/>
  <c r="J2141" i="69"/>
  <c r="I2141" i="69"/>
  <c r="L2141" i="69" s="1"/>
  <c r="S2140" i="69"/>
  <c r="P2140" i="69"/>
  <c r="S2139" i="69"/>
  <c r="P2139" i="69"/>
  <c r="K2139" i="69"/>
  <c r="J2139" i="69"/>
  <c r="I2139" i="69"/>
  <c r="L2139" i="69" s="1"/>
  <c r="S2138" i="69"/>
  <c r="P2138" i="69"/>
  <c r="K2138" i="69"/>
  <c r="J2138" i="69"/>
  <c r="I2138" i="69"/>
  <c r="L2138" i="69" s="1"/>
  <c r="S2137" i="69"/>
  <c r="P2137" i="69"/>
  <c r="K2137" i="69"/>
  <c r="J2137" i="69"/>
  <c r="I2137" i="69"/>
  <c r="L2137" i="69" s="1"/>
  <c r="S2136" i="69"/>
  <c r="K2136" i="69"/>
  <c r="J2136" i="69"/>
  <c r="I2136" i="69"/>
  <c r="L2136" i="69" s="1"/>
  <c r="S2135" i="69"/>
  <c r="K2135" i="69"/>
  <c r="J2135" i="69"/>
  <c r="I2135" i="69"/>
  <c r="L2135" i="69" s="1"/>
  <c r="S2134" i="69"/>
  <c r="K2134" i="69"/>
  <c r="J2134" i="69"/>
  <c r="I2134" i="69"/>
  <c r="L2134" i="69" s="1"/>
  <c r="S2133" i="69"/>
  <c r="K2133" i="69"/>
  <c r="J2133" i="69"/>
  <c r="I2133" i="69"/>
  <c r="L2133" i="69" s="1"/>
  <c r="S2132" i="69"/>
  <c r="K2132" i="69"/>
  <c r="J2132" i="69"/>
  <c r="I2132" i="69"/>
  <c r="L2132" i="69" s="1"/>
  <c r="S2131" i="69"/>
  <c r="K2131" i="69"/>
  <c r="J2131" i="69"/>
  <c r="I2131" i="69"/>
  <c r="L2131" i="69" s="1"/>
  <c r="S2130" i="69"/>
  <c r="K2130" i="69"/>
  <c r="J2130" i="69"/>
  <c r="I2130" i="69"/>
  <c r="L2130" i="69" s="1"/>
  <c r="S2129" i="69"/>
  <c r="K2129" i="69"/>
  <c r="J2129" i="69"/>
  <c r="I2129" i="69"/>
  <c r="L2129" i="69" s="1"/>
  <c r="S2128" i="69"/>
  <c r="K2128" i="69"/>
  <c r="J2128" i="69"/>
  <c r="I2128" i="69"/>
  <c r="L2128" i="69" s="1"/>
  <c r="S2127" i="69"/>
  <c r="S2126" i="69"/>
  <c r="K2126" i="69"/>
  <c r="J2126" i="69"/>
  <c r="I2126" i="69"/>
  <c r="L2126" i="69" s="1"/>
  <c r="S2125" i="69"/>
  <c r="K2125" i="69"/>
  <c r="J2125" i="69"/>
  <c r="I2125" i="69"/>
  <c r="L2125" i="69" s="1"/>
  <c r="S2124" i="69"/>
  <c r="K2124" i="69"/>
  <c r="J2124" i="69"/>
  <c r="I2124" i="69"/>
  <c r="L2124" i="69" s="1"/>
  <c r="S2123" i="69"/>
  <c r="P2123" i="69"/>
  <c r="K2123" i="69"/>
  <c r="J2123" i="69"/>
  <c r="I2123" i="69"/>
  <c r="L2123" i="69" s="1"/>
  <c r="S2122" i="69"/>
  <c r="P2122" i="69"/>
  <c r="K2122" i="69"/>
  <c r="J2122" i="69"/>
  <c r="I2122" i="69"/>
  <c r="L2122" i="69" s="1"/>
  <c r="S2121" i="69"/>
  <c r="P2121" i="69"/>
  <c r="K2121" i="69"/>
  <c r="J2121" i="69"/>
  <c r="I2121" i="69"/>
  <c r="L2121" i="69" s="1"/>
  <c r="S2120" i="69"/>
  <c r="P2120" i="69"/>
  <c r="K2120" i="69"/>
  <c r="J2120" i="69"/>
  <c r="I2120" i="69"/>
  <c r="L2120" i="69" s="1"/>
  <c r="S2119" i="69"/>
  <c r="P2119" i="69"/>
  <c r="K2119" i="69"/>
  <c r="J2119" i="69"/>
  <c r="I2119" i="69"/>
  <c r="L2119" i="69" s="1"/>
  <c r="S2118" i="69"/>
  <c r="P2118" i="69"/>
  <c r="K2118" i="69"/>
  <c r="J2118" i="69"/>
  <c r="I2118" i="69"/>
  <c r="L2118" i="69" s="1"/>
  <c r="S2117" i="69"/>
  <c r="P2117" i="69"/>
  <c r="K2117" i="69"/>
  <c r="J2117" i="69"/>
  <c r="I2117" i="69"/>
  <c r="L2117" i="69" s="1"/>
  <c r="S2116" i="69"/>
  <c r="P2116" i="69"/>
  <c r="K2116" i="69"/>
  <c r="J2116" i="69"/>
  <c r="I2116" i="69"/>
  <c r="L2116" i="69" s="1"/>
  <c r="S2115" i="69"/>
  <c r="P2115" i="69"/>
  <c r="S2114" i="69"/>
  <c r="P2114" i="69"/>
  <c r="K2114" i="69"/>
  <c r="J2114" i="69"/>
  <c r="I2114" i="69"/>
  <c r="L2114" i="69" s="1"/>
  <c r="S2113" i="69"/>
  <c r="P2113" i="69"/>
  <c r="K2113" i="69"/>
  <c r="J2113" i="69"/>
  <c r="I2113" i="69"/>
  <c r="L2113" i="69" s="1"/>
  <c r="S2112" i="69"/>
  <c r="P2112" i="69"/>
  <c r="K2112" i="69"/>
  <c r="J2112" i="69"/>
  <c r="I2112" i="69"/>
  <c r="L2112" i="69" s="1"/>
  <c r="S2111" i="69"/>
  <c r="P2111" i="69"/>
  <c r="K2111" i="69"/>
  <c r="J2111" i="69"/>
  <c r="I2111" i="69"/>
  <c r="L2111" i="69" s="1"/>
  <c r="S2110" i="69"/>
  <c r="P2110" i="69"/>
  <c r="K2110" i="69"/>
  <c r="J2110" i="69"/>
  <c r="I2110" i="69"/>
  <c r="L2110" i="69" s="1"/>
  <c r="S2109" i="69"/>
  <c r="P2109" i="69"/>
  <c r="K2109" i="69"/>
  <c r="J2109" i="69"/>
  <c r="I2109" i="69"/>
  <c r="L2109" i="69" s="1"/>
  <c r="S2108" i="69"/>
  <c r="P2108" i="69"/>
  <c r="K2108" i="69"/>
  <c r="J2108" i="69"/>
  <c r="I2108" i="69"/>
  <c r="L2108" i="69" s="1"/>
  <c r="S2107" i="69"/>
  <c r="P2107" i="69"/>
  <c r="K2107" i="69"/>
  <c r="J2107" i="69"/>
  <c r="I2107" i="69"/>
  <c r="L2107" i="69" s="1"/>
  <c r="S2106" i="69"/>
  <c r="P2106" i="69"/>
  <c r="K2106" i="69"/>
  <c r="J2106" i="69"/>
  <c r="I2106" i="69"/>
  <c r="L2106" i="69" s="1"/>
  <c r="S2105" i="69"/>
  <c r="P2105" i="69"/>
  <c r="K2105" i="69"/>
  <c r="J2105" i="69"/>
  <c r="I2105" i="69"/>
  <c r="L2105" i="69" s="1"/>
  <c r="S2104" i="69"/>
  <c r="P2104" i="69"/>
  <c r="K2104" i="69"/>
  <c r="J2104" i="69"/>
  <c r="I2104" i="69"/>
  <c r="L2104" i="69" s="1"/>
  <c r="S2103" i="69"/>
  <c r="P2103" i="69"/>
  <c r="S2102" i="69"/>
  <c r="P2102" i="69"/>
  <c r="S2101" i="69"/>
  <c r="P2101" i="69"/>
  <c r="K2101" i="69"/>
  <c r="J2101" i="69"/>
  <c r="I2101" i="69"/>
  <c r="L2101" i="69" s="1"/>
  <c r="T2100" i="69"/>
  <c r="V2100" i="69" s="1"/>
  <c r="Z2100" i="69" s="1"/>
  <c r="S2100" i="69"/>
  <c r="S2099" i="69"/>
  <c r="K2099" i="69"/>
  <c r="J2099" i="69"/>
  <c r="I2099" i="69"/>
  <c r="L2099" i="69" s="1"/>
  <c r="S2098" i="69"/>
  <c r="K2098" i="69"/>
  <c r="J2098" i="69"/>
  <c r="I2098" i="69"/>
  <c r="L2098" i="69" s="1"/>
  <c r="S2097" i="69"/>
  <c r="K2097" i="69"/>
  <c r="J2097" i="69"/>
  <c r="I2097" i="69"/>
  <c r="L2097" i="69" s="1"/>
  <c r="S2096" i="69"/>
  <c r="S2095" i="69"/>
  <c r="K2095" i="69"/>
  <c r="J2095" i="69"/>
  <c r="I2095" i="69"/>
  <c r="L2095" i="69" s="1"/>
  <c r="T2094" i="69"/>
  <c r="S2094" i="69"/>
  <c r="S2093" i="69"/>
  <c r="K2093" i="69"/>
  <c r="J2093" i="69"/>
  <c r="I2093" i="69"/>
  <c r="L2093" i="69" s="1"/>
  <c r="S2092" i="69"/>
  <c r="P2092" i="69"/>
  <c r="K2092" i="69"/>
  <c r="J2092" i="69"/>
  <c r="I2092" i="69"/>
  <c r="L2092" i="69" s="1"/>
  <c r="S2091" i="69"/>
  <c r="K2091" i="69"/>
  <c r="J2091" i="69"/>
  <c r="I2091" i="69"/>
  <c r="L2091" i="69" s="1"/>
  <c r="S2090" i="69"/>
  <c r="K2090" i="69"/>
  <c r="J2090" i="69"/>
  <c r="I2090" i="69"/>
  <c r="L2090" i="69" s="1"/>
  <c r="S2089" i="69"/>
  <c r="K2089" i="69"/>
  <c r="J2089" i="69"/>
  <c r="I2089" i="69"/>
  <c r="L2089" i="69" s="1"/>
  <c r="S2088" i="69"/>
  <c r="K2088" i="69"/>
  <c r="J2088" i="69"/>
  <c r="I2088" i="69"/>
  <c r="L2088" i="69" s="1"/>
  <c r="S2087" i="69"/>
  <c r="K2087" i="69"/>
  <c r="J2087" i="69"/>
  <c r="I2087" i="69"/>
  <c r="L2087" i="69" s="1"/>
  <c r="S2086" i="69"/>
  <c r="K2086" i="69"/>
  <c r="J2086" i="69"/>
  <c r="I2086" i="69"/>
  <c r="L2086" i="69" s="1"/>
  <c r="S2085" i="69"/>
  <c r="K2085" i="69"/>
  <c r="J2085" i="69"/>
  <c r="I2085" i="69"/>
  <c r="L2085" i="69" s="1"/>
  <c r="S2084" i="69"/>
  <c r="K2084" i="69"/>
  <c r="J2084" i="69"/>
  <c r="I2084" i="69"/>
  <c r="L2084" i="69" s="1"/>
  <c r="S2083" i="69"/>
  <c r="K2083" i="69"/>
  <c r="J2083" i="69"/>
  <c r="I2083" i="69"/>
  <c r="L2083" i="69" s="1"/>
  <c r="S2082" i="69"/>
  <c r="K2082" i="69"/>
  <c r="J2082" i="69"/>
  <c r="I2082" i="69"/>
  <c r="L2082" i="69" s="1"/>
  <c r="S2081" i="69"/>
  <c r="K2081" i="69"/>
  <c r="J2081" i="69"/>
  <c r="W2081" i="69" s="1"/>
  <c r="I2081" i="69"/>
  <c r="L2081" i="69" s="1"/>
  <c r="S2080" i="69"/>
  <c r="T2079" i="69"/>
  <c r="V2079" i="69" s="1"/>
  <c r="Z2079" i="69" s="1"/>
  <c r="S2079" i="69"/>
  <c r="S2078" i="69"/>
  <c r="P2078" i="69"/>
  <c r="K2078" i="69"/>
  <c r="J2078" i="69"/>
  <c r="I2078" i="69"/>
  <c r="L2078" i="69" s="1"/>
  <c r="S2077" i="69"/>
  <c r="P2077" i="69"/>
  <c r="K2077" i="69"/>
  <c r="J2077" i="69"/>
  <c r="I2077" i="69"/>
  <c r="L2077" i="69" s="1"/>
  <c r="S2076" i="69"/>
  <c r="P2076" i="69"/>
  <c r="K2076" i="69"/>
  <c r="J2076" i="69"/>
  <c r="I2076" i="69"/>
  <c r="L2076" i="69" s="1"/>
  <c r="S2075" i="69"/>
  <c r="P2075" i="69"/>
  <c r="K2075" i="69"/>
  <c r="J2075" i="69"/>
  <c r="I2075" i="69"/>
  <c r="L2075" i="69" s="1"/>
  <c r="S2074" i="69"/>
  <c r="P2074" i="69"/>
  <c r="K2074" i="69"/>
  <c r="J2074" i="69"/>
  <c r="I2074" i="69"/>
  <c r="L2074" i="69" s="1"/>
  <c r="S2073" i="69"/>
  <c r="P2073" i="69"/>
  <c r="K2073" i="69"/>
  <c r="J2073" i="69"/>
  <c r="I2073" i="69"/>
  <c r="L2073" i="69" s="1"/>
  <c r="S2072" i="69"/>
  <c r="P2072" i="69"/>
  <c r="K2072" i="69"/>
  <c r="J2072" i="69"/>
  <c r="I2072" i="69"/>
  <c r="L2072" i="69" s="1"/>
  <c r="S2071" i="69"/>
  <c r="P2071" i="69"/>
  <c r="K2071" i="69"/>
  <c r="J2071" i="69"/>
  <c r="I2071" i="69"/>
  <c r="L2071" i="69" s="1"/>
  <c r="S2070" i="69"/>
  <c r="P2070" i="69"/>
  <c r="K2070" i="69"/>
  <c r="J2070" i="69"/>
  <c r="I2070" i="69"/>
  <c r="L2070" i="69" s="1"/>
  <c r="S2069" i="69"/>
  <c r="P2069" i="69"/>
  <c r="K2069" i="69"/>
  <c r="J2069" i="69"/>
  <c r="I2069" i="69"/>
  <c r="L2069" i="69" s="1"/>
  <c r="S2068" i="69"/>
  <c r="P2068" i="69"/>
  <c r="K2068" i="69"/>
  <c r="J2068" i="69"/>
  <c r="I2068" i="69"/>
  <c r="L2068" i="69" s="1"/>
  <c r="S2067" i="69"/>
  <c r="P2067" i="69"/>
  <c r="K2067" i="69"/>
  <c r="J2067" i="69"/>
  <c r="I2067" i="69"/>
  <c r="L2067" i="69" s="1"/>
  <c r="S2066" i="69"/>
  <c r="P2066" i="69"/>
  <c r="K2066" i="69"/>
  <c r="J2066" i="69"/>
  <c r="I2066" i="69"/>
  <c r="L2066" i="69" s="1"/>
  <c r="S2065" i="69"/>
  <c r="P2065" i="69"/>
  <c r="T2064" i="69"/>
  <c r="V2064" i="69" s="1"/>
  <c r="S2064" i="69"/>
  <c r="P2064" i="69"/>
  <c r="S2063" i="69"/>
  <c r="P2063" i="69"/>
  <c r="K2063" i="69"/>
  <c r="J2063" i="69"/>
  <c r="I2063" i="69"/>
  <c r="L2063" i="69" s="1"/>
  <c r="S2062" i="69"/>
  <c r="P2062" i="69"/>
  <c r="K2062" i="69"/>
  <c r="J2062" i="69"/>
  <c r="I2062" i="69"/>
  <c r="L2062" i="69" s="1"/>
  <c r="S2061" i="69"/>
  <c r="P2061" i="69"/>
  <c r="K2061" i="69"/>
  <c r="J2061" i="69"/>
  <c r="I2061" i="69"/>
  <c r="L2061" i="69" s="1"/>
  <c r="S2060" i="69"/>
  <c r="P2060" i="69"/>
  <c r="K2060" i="69"/>
  <c r="J2060" i="69"/>
  <c r="I2060" i="69"/>
  <c r="L2060" i="69" s="1"/>
  <c r="S2059" i="69"/>
  <c r="P2059" i="69"/>
  <c r="K2059" i="69"/>
  <c r="J2059" i="69"/>
  <c r="I2059" i="69"/>
  <c r="L2059" i="69" s="1"/>
  <c r="S2058" i="69"/>
  <c r="P2058" i="69"/>
  <c r="K2058" i="69"/>
  <c r="J2058" i="69"/>
  <c r="I2058" i="69"/>
  <c r="L2058" i="69" s="1"/>
  <c r="S2057" i="69"/>
  <c r="P2057" i="69"/>
  <c r="K2057" i="69"/>
  <c r="J2057" i="69"/>
  <c r="I2057" i="69"/>
  <c r="L2057" i="69" s="1"/>
  <c r="S2056" i="69"/>
  <c r="P2056" i="69"/>
  <c r="K2056" i="69"/>
  <c r="J2056" i="69"/>
  <c r="W2056" i="69" s="1"/>
  <c r="I2056" i="69"/>
  <c r="L2056" i="69" s="1"/>
  <c r="S2055" i="69"/>
  <c r="P2055" i="69"/>
  <c r="K2055" i="69"/>
  <c r="J2055" i="69"/>
  <c r="I2055" i="69"/>
  <c r="L2055" i="69" s="1"/>
  <c r="S2054" i="69"/>
  <c r="P2054" i="69"/>
  <c r="K2054" i="69"/>
  <c r="J2054" i="69"/>
  <c r="I2054" i="69"/>
  <c r="L2054" i="69" s="1"/>
  <c r="S2053" i="69"/>
  <c r="P2053" i="69"/>
  <c r="K2053" i="69"/>
  <c r="J2053" i="69"/>
  <c r="I2053" i="69"/>
  <c r="L2053" i="69" s="1"/>
  <c r="S2052" i="69"/>
  <c r="P2052" i="69"/>
  <c r="S2051" i="69"/>
  <c r="P2051" i="69"/>
  <c r="S2050" i="69"/>
  <c r="P2050" i="69"/>
  <c r="T2049" i="69"/>
  <c r="S2049" i="69"/>
  <c r="P2049" i="69"/>
  <c r="S2048" i="69"/>
  <c r="P2048" i="69"/>
  <c r="K2048" i="69"/>
  <c r="J2048" i="69"/>
  <c r="I2048" i="69"/>
  <c r="L2048" i="69" s="1"/>
  <c r="S2047" i="69"/>
  <c r="K2047" i="69"/>
  <c r="J2047" i="69"/>
  <c r="I2047" i="69"/>
  <c r="L2047" i="69" s="1"/>
  <c r="S2046" i="69"/>
  <c r="K2046" i="69"/>
  <c r="J2046" i="69"/>
  <c r="I2046" i="69"/>
  <c r="L2046" i="69" s="1"/>
  <c r="S2045" i="69"/>
  <c r="K2045" i="69"/>
  <c r="J2045" i="69"/>
  <c r="I2045" i="69"/>
  <c r="L2045" i="69" s="1"/>
  <c r="S2044" i="69"/>
  <c r="K2044" i="69"/>
  <c r="J2044" i="69"/>
  <c r="I2044" i="69"/>
  <c r="L2044" i="69" s="1"/>
  <c r="S2043" i="69"/>
  <c r="K2043" i="69"/>
  <c r="J2043" i="69"/>
  <c r="I2043" i="69"/>
  <c r="L2043" i="69" s="1"/>
  <c r="S2042" i="69"/>
  <c r="K2042" i="69"/>
  <c r="J2042" i="69"/>
  <c r="I2042" i="69"/>
  <c r="L2042" i="69" s="1"/>
  <c r="S2041" i="69"/>
  <c r="K2041" i="69"/>
  <c r="J2041" i="69"/>
  <c r="I2041" i="69"/>
  <c r="L2041" i="69" s="1"/>
  <c r="S2040" i="69"/>
  <c r="K2040" i="69"/>
  <c r="J2040" i="69"/>
  <c r="I2040" i="69"/>
  <c r="L2040" i="69" s="1"/>
  <c r="S2039" i="69"/>
  <c r="K2039" i="69"/>
  <c r="J2039" i="69"/>
  <c r="I2039" i="69"/>
  <c r="L2039" i="69" s="1"/>
  <c r="S2038" i="69"/>
  <c r="K2038" i="69"/>
  <c r="J2038" i="69"/>
  <c r="I2038" i="69"/>
  <c r="L2038" i="69" s="1"/>
  <c r="S2037" i="69"/>
  <c r="K2037" i="69"/>
  <c r="J2037" i="69"/>
  <c r="I2037" i="69"/>
  <c r="L2037" i="69" s="1"/>
  <c r="S2036" i="69"/>
  <c r="K2036" i="69"/>
  <c r="J2036" i="69"/>
  <c r="I2036" i="69"/>
  <c r="L2036" i="69" s="1"/>
  <c r="S2035" i="69"/>
  <c r="K2035" i="69"/>
  <c r="J2035" i="69"/>
  <c r="I2035" i="69"/>
  <c r="L2035" i="69" s="1"/>
  <c r="S2034" i="69"/>
  <c r="K2034" i="69"/>
  <c r="J2034" i="69"/>
  <c r="I2034" i="69"/>
  <c r="L2034" i="69" s="1"/>
  <c r="S2033" i="69"/>
  <c r="K2033" i="69"/>
  <c r="J2033" i="69"/>
  <c r="I2033" i="69"/>
  <c r="L2033" i="69" s="1"/>
  <c r="S2032" i="69"/>
  <c r="K2032" i="69"/>
  <c r="J2032" i="69"/>
  <c r="I2032" i="69"/>
  <c r="L2032" i="69" s="1"/>
  <c r="S2031" i="69"/>
  <c r="K2031" i="69"/>
  <c r="J2031" i="69"/>
  <c r="I2031" i="69"/>
  <c r="L2031" i="69" s="1"/>
  <c r="S2030" i="69"/>
  <c r="K2030" i="69"/>
  <c r="J2030" i="69"/>
  <c r="W2030" i="69" s="1"/>
  <c r="I2030" i="69"/>
  <c r="L2030" i="69" s="1"/>
  <c r="S2029" i="69"/>
  <c r="S2028" i="69"/>
  <c r="K2028" i="69"/>
  <c r="J2028" i="69"/>
  <c r="I2028" i="69"/>
  <c r="L2028" i="69" s="1"/>
  <c r="S2027" i="69"/>
  <c r="K2027" i="69"/>
  <c r="J2027" i="69"/>
  <c r="I2027" i="69"/>
  <c r="L2027" i="69" s="1"/>
  <c r="S2026" i="69"/>
  <c r="K2026" i="69"/>
  <c r="J2026" i="69"/>
  <c r="I2026" i="69"/>
  <c r="L2026" i="69" s="1"/>
  <c r="S2025" i="69"/>
  <c r="K2025" i="69"/>
  <c r="J2025" i="69"/>
  <c r="I2025" i="69"/>
  <c r="L2025" i="69" s="1"/>
  <c r="S2024" i="69"/>
  <c r="K2024" i="69"/>
  <c r="J2024" i="69"/>
  <c r="I2024" i="69"/>
  <c r="L2024" i="69" s="1"/>
  <c r="S2023" i="69"/>
  <c r="K2023" i="69"/>
  <c r="J2023" i="69"/>
  <c r="I2023" i="69"/>
  <c r="L2023" i="69" s="1"/>
  <c r="S2022" i="69"/>
  <c r="K2022" i="69"/>
  <c r="J2022" i="69"/>
  <c r="I2022" i="69"/>
  <c r="L2022" i="69" s="1"/>
  <c r="S2021" i="69"/>
  <c r="K2021" i="69"/>
  <c r="J2021" i="69"/>
  <c r="I2021" i="69"/>
  <c r="L2021" i="69" s="1"/>
  <c r="S2020" i="69"/>
  <c r="K2020" i="69"/>
  <c r="J2020" i="69"/>
  <c r="I2020" i="69"/>
  <c r="L2020" i="69" s="1"/>
  <c r="S2019" i="69"/>
  <c r="K2019" i="69"/>
  <c r="J2019" i="69"/>
  <c r="I2019" i="69"/>
  <c r="L2019" i="69" s="1"/>
  <c r="S2018" i="69"/>
  <c r="K2018" i="69"/>
  <c r="J2018" i="69"/>
  <c r="W2018" i="69" s="1"/>
  <c r="I2018" i="69"/>
  <c r="L2018" i="69" s="1"/>
  <c r="S2017" i="69"/>
  <c r="P2017" i="69"/>
  <c r="I2017" i="69"/>
  <c r="S2016" i="69"/>
  <c r="P2016" i="69"/>
  <c r="S2015" i="69"/>
  <c r="P2015" i="69"/>
  <c r="S2014" i="69"/>
  <c r="P2014" i="69"/>
  <c r="S2013" i="69"/>
  <c r="P2013" i="69"/>
  <c r="S2012" i="69"/>
  <c r="P2012" i="69"/>
  <c r="T2011" i="69"/>
  <c r="V2011" i="69" s="1"/>
  <c r="S2011" i="69"/>
  <c r="P2011" i="69"/>
  <c r="S2010" i="69"/>
  <c r="P2010" i="69"/>
  <c r="K2010" i="69"/>
  <c r="J2010" i="69"/>
  <c r="I2010" i="69"/>
  <c r="L2010" i="69" s="1"/>
  <c r="T2009" i="69"/>
  <c r="S2009" i="69"/>
  <c r="P2009" i="69"/>
  <c r="T2008" i="69"/>
  <c r="S2008" i="69"/>
  <c r="P2008" i="69"/>
  <c r="S2007" i="69"/>
  <c r="P2007" i="69"/>
  <c r="K2007" i="69"/>
  <c r="J2007" i="69"/>
  <c r="I2007" i="69"/>
  <c r="L2007" i="69" s="1"/>
  <c r="S2006" i="69"/>
  <c r="P2006" i="69"/>
  <c r="K2006" i="69"/>
  <c r="J2006" i="69"/>
  <c r="I2006" i="69"/>
  <c r="L2006" i="69" s="1"/>
  <c r="S2005" i="69"/>
  <c r="P2005" i="69"/>
  <c r="K2005" i="69"/>
  <c r="J2005" i="69"/>
  <c r="I2005" i="69"/>
  <c r="L2005" i="69" s="1"/>
  <c r="S2004" i="69"/>
  <c r="P2004" i="69"/>
  <c r="K2004" i="69"/>
  <c r="J2004" i="69"/>
  <c r="I2004" i="69"/>
  <c r="L2004" i="69" s="1"/>
  <c r="S2003" i="69"/>
  <c r="P2003" i="69"/>
  <c r="K2003" i="69"/>
  <c r="J2003" i="69"/>
  <c r="I2003" i="69"/>
  <c r="L2003" i="69" s="1"/>
  <c r="S2002" i="69"/>
  <c r="P2002" i="69"/>
  <c r="K2002" i="69"/>
  <c r="J2002" i="69"/>
  <c r="I2002" i="69"/>
  <c r="L2002" i="69" s="1"/>
  <c r="S2001" i="69"/>
  <c r="P2001" i="69"/>
  <c r="S2000" i="69"/>
  <c r="P2000" i="69"/>
  <c r="K2000" i="69"/>
  <c r="J2000" i="69"/>
  <c r="I2000" i="69"/>
  <c r="L2000" i="69" s="1"/>
  <c r="S1999" i="69"/>
  <c r="P1999" i="69"/>
  <c r="K1999" i="69"/>
  <c r="J1999" i="69"/>
  <c r="W1999" i="69" s="1"/>
  <c r="I1999" i="69"/>
  <c r="L1999" i="69" s="1"/>
  <c r="S1998" i="69"/>
  <c r="P1998" i="69"/>
  <c r="S1997" i="69"/>
  <c r="P1997" i="69"/>
  <c r="K1997" i="69"/>
  <c r="J1997" i="69"/>
  <c r="I1997" i="69"/>
  <c r="L1997" i="69" s="1"/>
  <c r="S1996" i="69"/>
  <c r="P1996" i="69"/>
  <c r="K1996" i="69"/>
  <c r="J1996" i="69"/>
  <c r="I1996" i="69"/>
  <c r="L1996" i="69" s="1"/>
  <c r="S1995" i="69"/>
  <c r="P1995" i="69"/>
  <c r="K1995" i="69"/>
  <c r="J1995" i="69"/>
  <c r="W1995" i="69" s="1"/>
  <c r="I1995" i="69"/>
  <c r="L1995" i="69" s="1"/>
  <c r="S1994" i="69"/>
  <c r="P1994" i="69"/>
  <c r="S1993" i="69"/>
  <c r="P1993" i="69"/>
  <c r="K1993" i="69"/>
  <c r="J1993" i="69"/>
  <c r="I1993" i="69"/>
  <c r="L1993" i="69" s="1"/>
  <c r="S1992" i="69"/>
  <c r="P1992" i="69"/>
  <c r="K1992" i="69"/>
  <c r="J1992" i="69"/>
  <c r="I1992" i="69"/>
  <c r="L1992" i="69" s="1"/>
  <c r="S1991" i="69"/>
  <c r="P1991" i="69"/>
  <c r="K1991" i="69"/>
  <c r="J1991" i="69"/>
  <c r="W1991" i="69" s="1"/>
  <c r="I1991" i="69"/>
  <c r="L1991" i="69" s="1"/>
  <c r="S1990" i="69"/>
  <c r="P1990" i="69"/>
  <c r="S1989" i="69"/>
  <c r="P1989" i="69"/>
  <c r="K1989" i="69"/>
  <c r="J1989" i="69"/>
  <c r="I1989" i="69"/>
  <c r="L1989" i="69" s="1"/>
  <c r="S1988" i="69"/>
  <c r="P1988" i="69"/>
  <c r="K1988" i="69"/>
  <c r="J1988" i="69"/>
  <c r="I1988" i="69"/>
  <c r="L1988" i="69" s="1"/>
  <c r="S1987" i="69"/>
  <c r="P1987" i="69"/>
  <c r="K1987" i="69"/>
  <c r="J1987" i="69"/>
  <c r="W1987" i="69" s="1"/>
  <c r="I1987" i="69"/>
  <c r="L1987" i="69" s="1"/>
  <c r="S1986" i="69"/>
  <c r="P1986" i="69"/>
  <c r="S1985" i="69"/>
  <c r="P1985" i="69"/>
  <c r="K1985" i="69"/>
  <c r="J1985" i="69"/>
  <c r="I1985" i="69"/>
  <c r="L1985" i="69" s="1"/>
  <c r="S1984" i="69"/>
  <c r="P1984" i="69"/>
  <c r="K1984" i="69"/>
  <c r="J1984" i="69"/>
  <c r="I1984" i="69"/>
  <c r="L1984" i="69" s="1"/>
  <c r="S1983" i="69"/>
  <c r="P1983" i="69"/>
  <c r="K1983" i="69"/>
  <c r="J1983" i="69"/>
  <c r="I1983" i="69"/>
  <c r="L1983" i="69" s="1"/>
  <c r="S1982" i="69"/>
  <c r="P1982" i="69"/>
  <c r="S1981" i="69"/>
  <c r="P1981" i="69"/>
  <c r="S1980" i="69"/>
  <c r="P1980" i="69"/>
  <c r="V1979" i="69"/>
  <c r="S1979" i="69"/>
  <c r="P1979" i="69"/>
  <c r="L1979" i="69"/>
  <c r="S1978" i="69"/>
  <c r="P1978" i="69"/>
  <c r="V1977" i="69"/>
  <c r="S1977" i="69"/>
  <c r="P1977" i="69"/>
  <c r="L1977" i="69"/>
  <c r="T1976" i="69"/>
  <c r="S1976" i="69"/>
  <c r="P1976" i="69"/>
  <c r="T1975" i="69"/>
  <c r="S1975" i="69"/>
  <c r="P1975" i="69"/>
  <c r="S1974" i="69"/>
  <c r="P1974" i="69"/>
  <c r="K1974" i="69"/>
  <c r="J1974" i="69"/>
  <c r="I1974" i="69"/>
  <c r="L1974" i="69" s="1"/>
  <c r="T1973" i="69"/>
  <c r="V1973" i="69" s="1"/>
  <c r="S1973" i="69"/>
  <c r="P1973" i="69"/>
  <c r="T1972" i="69"/>
  <c r="S1972" i="69"/>
  <c r="P1972" i="69"/>
  <c r="S1971" i="69"/>
  <c r="P1971" i="69"/>
  <c r="K1971" i="69"/>
  <c r="J1971" i="69"/>
  <c r="I1971" i="69"/>
  <c r="L1971" i="69" s="1"/>
  <c r="D1971" i="69"/>
  <c r="S1970" i="69"/>
  <c r="P1970" i="69"/>
  <c r="I1970" i="69"/>
  <c r="E1970" i="69"/>
  <c r="D1970" i="69"/>
  <c r="S1969" i="69"/>
  <c r="P1969" i="69"/>
  <c r="K1969" i="69"/>
  <c r="J1969" i="69"/>
  <c r="I1969" i="69"/>
  <c r="L1969" i="69" s="1"/>
  <c r="D1969" i="69"/>
  <c r="S1968" i="69"/>
  <c r="P1968" i="69"/>
  <c r="K1968" i="69"/>
  <c r="J1968" i="69"/>
  <c r="I1968" i="69"/>
  <c r="L1968" i="69" s="1"/>
  <c r="D1968" i="69"/>
  <c r="S1967" i="69"/>
  <c r="P1967" i="69"/>
  <c r="K1967" i="69"/>
  <c r="J1967" i="69"/>
  <c r="I1967" i="69"/>
  <c r="L1967" i="69" s="1"/>
  <c r="S1966" i="69"/>
  <c r="P1966" i="69"/>
  <c r="K1966" i="69"/>
  <c r="J1966" i="69"/>
  <c r="I1966" i="69"/>
  <c r="L1966" i="69" s="1"/>
  <c r="D1966" i="69"/>
  <c r="S1965" i="69"/>
  <c r="P1965" i="69"/>
  <c r="K1965" i="69"/>
  <c r="J1965" i="69"/>
  <c r="I1965" i="69"/>
  <c r="L1965" i="69" s="1"/>
  <c r="D1965" i="69"/>
  <c r="S1964" i="69"/>
  <c r="P1964" i="69"/>
  <c r="K1964" i="69"/>
  <c r="J1964" i="69"/>
  <c r="I1964" i="69"/>
  <c r="L1964" i="69" s="1"/>
  <c r="S1963" i="69"/>
  <c r="P1963" i="69"/>
  <c r="K1963" i="69"/>
  <c r="J1963" i="69"/>
  <c r="I1963" i="69"/>
  <c r="L1963" i="69" s="1"/>
  <c r="D1963" i="69"/>
  <c r="S1962" i="69"/>
  <c r="P1962" i="69"/>
  <c r="K1962" i="69"/>
  <c r="J1962" i="69"/>
  <c r="I1962" i="69"/>
  <c r="L1962" i="69" s="1"/>
  <c r="D1962" i="69"/>
  <c r="S1961" i="69"/>
  <c r="P1961" i="69"/>
  <c r="K1961" i="69"/>
  <c r="J1961" i="69"/>
  <c r="I1961" i="69"/>
  <c r="L1961" i="69" s="1"/>
  <c r="S1960" i="69"/>
  <c r="P1960" i="69"/>
  <c r="K1960" i="69"/>
  <c r="J1960" i="69"/>
  <c r="I1960" i="69"/>
  <c r="L1960" i="69" s="1"/>
  <c r="D1960" i="69"/>
  <c r="S1959" i="69"/>
  <c r="P1959" i="69"/>
  <c r="K1959" i="69"/>
  <c r="J1959" i="69"/>
  <c r="I1959" i="69"/>
  <c r="L1959" i="69" s="1"/>
  <c r="S1958" i="69"/>
  <c r="P1958" i="69"/>
  <c r="K1958" i="69"/>
  <c r="J1958" i="69"/>
  <c r="I1958" i="69"/>
  <c r="L1958" i="69" s="1"/>
  <c r="D1958" i="69"/>
  <c r="S1957" i="69"/>
  <c r="P1957" i="69"/>
  <c r="K1957" i="69"/>
  <c r="J1957" i="69"/>
  <c r="W1957" i="69" s="1"/>
  <c r="I1957" i="69"/>
  <c r="L1957" i="69" s="1"/>
  <c r="S1956" i="69"/>
  <c r="P1956" i="69"/>
  <c r="S1955" i="69"/>
  <c r="P1955" i="69"/>
  <c r="K1955" i="69"/>
  <c r="J1955" i="69"/>
  <c r="I1955" i="69"/>
  <c r="L1955" i="69" s="1"/>
  <c r="S1954" i="69"/>
  <c r="P1954" i="69"/>
  <c r="I1954" i="69"/>
  <c r="E1954" i="69"/>
  <c r="K1954" i="69" s="1"/>
  <c r="S1953" i="69"/>
  <c r="P1953" i="69"/>
  <c r="I1953" i="69"/>
  <c r="E1953" i="69"/>
  <c r="J1953" i="69" s="1"/>
  <c r="S1952" i="69"/>
  <c r="P1952" i="69"/>
  <c r="I1952" i="69"/>
  <c r="E1952" i="69"/>
  <c r="K1952" i="69" s="1"/>
  <c r="S1951" i="69"/>
  <c r="P1951" i="69"/>
  <c r="S1950" i="69"/>
  <c r="P1950" i="69"/>
  <c r="K1950" i="69"/>
  <c r="J1950" i="69"/>
  <c r="I1950" i="69"/>
  <c r="L1950" i="69" s="1"/>
  <c r="S1949" i="69"/>
  <c r="P1949" i="69"/>
  <c r="K1949" i="69"/>
  <c r="J1949" i="69"/>
  <c r="I1949" i="69"/>
  <c r="L1949" i="69" s="1"/>
  <c r="S1948" i="69"/>
  <c r="P1948" i="69"/>
  <c r="K1948" i="69"/>
  <c r="J1948" i="69"/>
  <c r="I1948" i="69"/>
  <c r="L1948" i="69" s="1"/>
  <c r="D1948" i="69"/>
  <c r="D1954" i="69" s="1"/>
  <c r="S1947" i="69"/>
  <c r="P1947" i="69"/>
  <c r="K1947" i="69"/>
  <c r="J1947" i="69"/>
  <c r="I1947" i="69"/>
  <c r="L1947" i="69" s="1"/>
  <c r="D1947" i="69"/>
  <c r="D1953" i="69" s="1"/>
  <c r="S1946" i="69"/>
  <c r="P1946" i="69"/>
  <c r="K1946" i="69"/>
  <c r="J1946" i="69"/>
  <c r="I1946" i="69"/>
  <c r="L1946" i="69" s="1"/>
  <c r="D1946" i="69"/>
  <c r="D1952" i="69" s="1"/>
  <c r="S1945" i="69"/>
  <c r="P1945" i="69"/>
  <c r="S1944" i="69"/>
  <c r="P1944" i="69"/>
  <c r="K1944" i="69"/>
  <c r="J1944" i="69"/>
  <c r="I1944" i="69"/>
  <c r="L1944" i="69" s="1"/>
  <c r="S1943" i="69"/>
  <c r="P1943" i="69"/>
  <c r="I1943" i="69"/>
  <c r="E1943" i="69"/>
  <c r="S1942" i="69"/>
  <c r="P1942" i="69"/>
  <c r="I1942" i="69"/>
  <c r="E1942" i="69"/>
  <c r="K1942" i="69" s="1"/>
  <c r="S1941" i="69"/>
  <c r="P1941" i="69"/>
  <c r="I1941" i="69"/>
  <c r="E1941" i="69"/>
  <c r="K1941" i="69" s="1"/>
  <c r="S1940" i="69"/>
  <c r="P1940" i="69"/>
  <c r="I1940" i="69"/>
  <c r="E1940" i="69"/>
  <c r="K1940" i="69" s="1"/>
  <c r="S1939" i="69"/>
  <c r="P1939" i="69"/>
  <c r="I1939" i="69"/>
  <c r="E1939" i="69"/>
  <c r="S1938" i="69"/>
  <c r="P1938" i="69"/>
  <c r="I1938" i="69"/>
  <c r="E1938" i="69"/>
  <c r="K1938" i="69" s="1"/>
  <c r="S1937" i="69"/>
  <c r="P1937" i="69"/>
  <c r="I1937" i="69"/>
  <c r="E1937" i="69"/>
  <c r="S1936" i="69"/>
  <c r="P1936" i="69"/>
  <c r="S1935" i="69"/>
  <c r="P1935" i="69"/>
  <c r="K1935" i="69"/>
  <c r="J1935" i="69"/>
  <c r="I1935" i="69"/>
  <c r="L1935" i="69" s="1"/>
  <c r="S1934" i="69"/>
  <c r="P1934" i="69"/>
  <c r="K1934" i="69"/>
  <c r="J1934" i="69"/>
  <c r="I1934" i="69"/>
  <c r="L1934" i="69" s="1"/>
  <c r="D1934" i="69"/>
  <c r="D1943" i="69" s="1"/>
  <c r="S1933" i="69"/>
  <c r="P1933" i="69"/>
  <c r="K1933" i="69"/>
  <c r="J1933" i="69"/>
  <c r="I1933" i="69"/>
  <c r="L1933" i="69" s="1"/>
  <c r="D1933" i="69"/>
  <c r="D1942" i="69" s="1"/>
  <c r="S1932" i="69"/>
  <c r="P1932" i="69"/>
  <c r="K1932" i="69"/>
  <c r="J1932" i="69"/>
  <c r="W1932" i="69" s="1"/>
  <c r="I1932" i="69"/>
  <c r="L1932" i="69" s="1"/>
  <c r="D1932" i="69"/>
  <c r="D1941" i="69" s="1"/>
  <c r="S1931" i="69"/>
  <c r="P1931" i="69"/>
  <c r="K1931" i="69"/>
  <c r="J1931" i="69"/>
  <c r="I1931" i="69"/>
  <c r="L1931" i="69" s="1"/>
  <c r="D1931" i="69"/>
  <c r="D1940" i="69" s="1"/>
  <c r="S1930" i="69"/>
  <c r="P1930" i="69"/>
  <c r="K1930" i="69"/>
  <c r="J1930" i="69"/>
  <c r="I1930" i="69"/>
  <c r="L1930" i="69" s="1"/>
  <c r="D1930" i="69"/>
  <c r="D1939" i="69" s="1"/>
  <c r="S1929" i="69"/>
  <c r="P1929" i="69"/>
  <c r="K1929" i="69"/>
  <c r="J1929" i="69"/>
  <c r="I1929" i="69"/>
  <c r="L1929" i="69" s="1"/>
  <c r="D1929" i="69"/>
  <c r="D1938" i="69" s="1"/>
  <c r="S1928" i="69"/>
  <c r="P1928" i="69"/>
  <c r="K1928" i="69"/>
  <c r="J1928" i="69"/>
  <c r="I1928" i="69"/>
  <c r="L1928" i="69" s="1"/>
  <c r="D1928" i="69"/>
  <c r="D1937" i="69" s="1"/>
  <c r="S1927" i="69"/>
  <c r="P1927" i="69"/>
  <c r="S1926" i="69"/>
  <c r="P1926" i="69"/>
  <c r="K1926" i="69"/>
  <c r="J1926" i="69"/>
  <c r="I1926" i="69"/>
  <c r="L1926" i="69" s="1"/>
  <c r="S1925" i="69"/>
  <c r="P1925" i="69"/>
  <c r="K1925" i="69"/>
  <c r="J1925" i="69"/>
  <c r="I1925" i="69"/>
  <c r="L1925" i="69" s="1"/>
  <c r="S1924" i="69"/>
  <c r="P1924" i="69"/>
  <c r="K1924" i="69"/>
  <c r="J1924" i="69"/>
  <c r="I1924" i="69"/>
  <c r="L1924" i="69" s="1"/>
  <c r="S1923" i="69"/>
  <c r="P1923" i="69"/>
  <c r="K1923" i="69"/>
  <c r="J1923" i="69"/>
  <c r="I1923" i="69"/>
  <c r="L1923" i="69" s="1"/>
  <c r="S1922" i="69"/>
  <c r="P1922" i="69"/>
  <c r="K1922" i="69"/>
  <c r="J1922" i="69"/>
  <c r="I1922" i="69"/>
  <c r="L1922" i="69" s="1"/>
  <c r="S1921" i="69"/>
  <c r="P1921" i="69"/>
  <c r="K1921" i="69"/>
  <c r="J1921" i="69"/>
  <c r="I1921" i="69"/>
  <c r="L1921" i="69" s="1"/>
  <c r="S1920" i="69"/>
  <c r="P1920" i="69"/>
  <c r="I1920" i="69"/>
  <c r="E1920" i="69"/>
  <c r="K1920" i="69" s="1"/>
  <c r="D1920" i="69"/>
  <c r="S1919" i="69"/>
  <c r="P1919" i="69"/>
  <c r="K1919" i="69"/>
  <c r="J1919" i="69"/>
  <c r="I1919" i="69"/>
  <c r="L1919" i="69" s="1"/>
  <c r="S1918" i="69"/>
  <c r="P1918" i="69"/>
  <c r="K1918" i="69"/>
  <c r="J1918" i="69"/>
  <c r="I1918" i="69"/>
  <c r="L1918" i="69" s="1"/>
  <c r="S1917" i="69"/>
  <c r="P1917" i="69"/>
  <c r="K1917" i="69"/>
  <c r="J1917" i="69"/>
  <c r="I1917" i="69"/>
  <c r="L1917" i="69" s="1"/>
  <c r="S1916" i="69"/>
  <c r="P1916" i="69"/>
  <c r="K1916" i="69"/>
  <c r="J1916" i="69"/>
  <c r="I1916" i="69"/>
  <c r="L1916" i="69" s="1"/>
  <c r="S1915" i="69"/>
  <c r="P1915" i="69"/>
  <c r="K1915" i="69"/>
  <c r="J1915" i="69"/>
  <c r="I1915" i="69"/>
  <c r="L1915" i="69" s="1"/>
  <c r="S1914" i="69"/>
  <c r="P1914" i="69"/>
  <c r="I1914" i="69"/>
  <c r="E1914" i="69"/>
  <c r="D1914" i="69"/>
  <c r="S1913" i="69"/>
  <c r="P1913" i="69"/>
  <c r="I1913" i="69"/>
  <c r="E1913" i="69"/>
  <c r="D1913" i="69"/>
  <c r="S1912" i="69"/>
  <c r="P1912" i="69"/>
  <c r="K1912" i="69"/>
  <c r="J1912" i="69"/>
  <c r="I1912" i="69"/>
  <c r="L1912" i="69" s="1"/>
  <c r="S1911" i="69"/>
  <c r="P1911" i="69"/>
  <c r="K1911" i="69"/>
  <c r="J1911" i="69"/>
  <c r="I1911" i="69"/>
  <c r="L1911" i="69" s="1"/>
  <c r="S1910" i="69"/>
  <c r="P1910" i="69"/>
  <c r="K1910" i="69"/>
  <c r="J1910" i="69"/>
  <c r="I1910" i="69"/>
  <c r="L1910" i="69" s="1"/>
  <c r="S1909" i="69"/>
  <c r="P1909" i="69"/>
  <c r="S1908" i="69"/>
  <c r="P1908" i="69"/>
  <c r="S1907" i="69"/>
  <c r="P1907" i="69"/>
  <c r="K1907" i="69"/>
  <c r="J1907" i="69"/>
  <c r="I1907" i="69"/>
  <c r="L1907" i="69" s="1"/>
  <c r="T1906" i="69"/>
  <c r="S1906" i="69"/>
  <c r="P1906" i="69"/>
  <c r="T1905" i="69"/>
  <c r="S1905" i="69"/>
  <c r="P1905" i="69"/>
  <c r="S1904" i="69"/>
  <c r="P1904" i="69"/>
  <c r="K1904" i="69"/>
  <c r="J1904" i="69"/>
  <c r="I1904" i="69"/>
  <c r="L1904" i="69" s="1"/>
  <c r="S1903" i="69"/>
  <c r="P1903" i="69"/>
  <c r="K1903" i="69"/>
  <c r="J1903" i="69"/>
  <c r="I1903" i="69"/>
  <c r="L1903" i="69" s="1"/>
  <c r="S1902" i="69"/>
  <c r="P1902" i="69"/>
  <c r="K1902" i="69"/>
  <c r="J1902" i="69"/>
  <c r="I1902" i="69"/>
  <c r="L1902" i="69" s="1"/>
  <c r="S1901" i="69"/>
  <c r="P1901" i="69"/>
  <c r="K1901" i="69"/>
  <c r="J1901" i="69"/>
  <c r="I1901" i="69"/>
  <c r="L1901" i="69" s="1"/>
  <c r="S1900" i="69"/>
  <c r="P1900" i="69"/>
  <c r="K1900" i="69"/>
  <c r="J1900" i="69"/>
  <c r="I1900" i="69"/>
  <c r="L1900" i="69" s="1"/>
  <c r="S1899" i="69"/>
  <c r="P1899" i="69"/>
  <c r="K1899" i="69"/>
  <c r="J1899" i="69"/>
  <c r="I1899" i="69"/>
  <c r="L1899" i="69" s="1"/>
  <c r="S1898" i="69"/>
  <c r="P1898" i="69"/>
  <c r="K1898" i="69"/>
  <c r="J1898" i="69"/>
  <c r="I1898" i="69"/>
  <c r="L1898" i="69" s="1"/>
  <c r="S1897" i="69"/>
  <c r="P1897" i="69"/>
  <c r="K1897" i="69"/>
  <c r="J1897" i="69"/>
  <c r="I1897" i="69"/>
  <c r="L1897" i="69" s="1"/>
  <c r="S1896" i="69"/>
  <c r="P1896" i="69"/>
  <c r="K1896" i="69"/>
  <c r="J1896" i="69"/>
  <c r="I1896" i="69"/>
  <c r="L1896" i="69" s="1"/>
  <c r="S1895" i="69"/>
  <c r="P1895" i="69"/>
  <c r="K1895" i="69"/>
  <c r="J1895" i="69"/>
  <c r="I1895" i="69"/>
  <c r="L1895" i="69" s="1"/>
  <c r="S1894" i="69"/>
  <c r="P1894" i="69"/>
  <c r="K1894" i="69"/>
  <c r="J1894" i="69"/>
  <c r="I1894" i="69"/>
  <c r="L1894" i="69" s="1"/>
  <c r="S1893" i="69"/>
  <c r="P1893" i="69"/>
  <c r="K1893" i="69"/>
  <c r="J1893" i="69"/>
  <c r="I1893" i="69"/>
  <c r="L1893" i="69" s="1"/>
  <c r="S1892" i="69"/>
  <c r="P1892" i="69"/>
  <c r="K1892" i="69"/>
  <c r="J1892" i="69"/>
  <c r="I1892" i="69"/>
  <c r="L1892" i="69" s="1"/>
  <c r="S1891" i="69"/>
  <c r="P1891" i="69"/>
  <c r="K1891" i="69"/>
  <c r="J1891" i="69"/>
  <c r="W1891" i="69" s="1"/>
  <c r="I1891" i="69"/>
  <c r="L1891" i="69" s="1"/>
  <c r="S1890" i="69"/>
  <c r="P1890" i="69"/>
  <c r="K1890" i="69"/>
  <c r="J1890" i="69"/>
  <c r="I1890" i="69"/>
  <c r="L1890" i="69" s="1"/>
  <c r="S1889" i="69"/>
  <c r="P1889" i="69"/>
  <c r="S1888" i="69"/>
  <c r="P1888" i="69"/>
  <c r="K1888" i="69"/>
  <c r="J1888" i="69"/>
  <c r="I1888" i="69"/>
  <c r="L1888" i="69" s="1"/>
  <c r="S1887" i="69"/>
  <c r="P1887" i="69"/>
  <c r="K1887" i="69"/>
  <c r="J1887" i="69"/>
  <c r="I1887" i="69"/>
  <c r="L1887" i="69" s="1"/>
  <c r="S1886" i="69"/>
  <c r="P1886" i="69"/>
  <c r="K1886" i="69"/>
  <c r="J1886" i="69"/>
  <c r="I1886" i="69"/>
  <c r="L1886" i="69" s="1"/>
  <c r="S1885" i="69"/>
  <c r="P1885" i="69"/>
  <c r="K1885" i="69"/>
  <c r="J1885" i="69"/>
  <c r="I1885" i="69"/>
  <c r="L1885" i="69" s="1"/>
  <c r="S1884" i="69"/>
  <c r="P1884" i="69"/>
  <c r="S1883" i="69"/>
  <c r="P1883" i="69"/>
  <c r="K1883" i="69"/>
  <c r="J1883" i="69"/>
  <c r="I1883" i="69"/>
  <c r="L1883" i="69" s="1"/>
  <c r="S1882" i="69"/>
  <c r="P1882" i="69"/>
  <c r="K1882" i="69"/>
  <c r="J1882" i="69"/>
  <c r="I1882" i="69"/>
  <c r="L1882" i="69" s="1"/>
  <c r="S1881" i="69"/>
  <c r="P1881" i="69"/>
  <c r="K1881" i="69"/>
  <c r="J1881" i="69"/>
  <c r="I1881" i="69"/>
  <c r="L1881" i="69" s="1"/>
  <c r="S1880" i="69"/>
  <c r="P1880" i="69"/>
  <c r="K1880" i="69"/>
  <c r="J1880" i="69"/>
  <c r="I1880" i="69"/>
  <c r="L1880" i="69" s="1"/>
  <c r="S1879" i="69"/>
  <c r="P1879" i="69"/>
  <c r="K1879" i="69"/>
  <c r="J1879" i="69"/>
  <c r="I1879" i="69"/>
  <c r="L1879" i="69" s="1"/>
  <c r="S1878" i="69"/>
  <c r="P1878" i="69"/>
  <c r="S1877" i="69"/>
  <c r="P1877" i="69"/>
  <c r="K1877" i="69"/>
  <c r="J1877" i="69"/>
  <c r="I1877" i="69"/>
  <c r="L1877" i="69" s="1"/>
  <c r="S1876" i="69"/>
  <c r="P1876" i="69"/>
  <c r="K1876" i="69"/>
  <c r="J1876" i="69"/>
  <c r="I1876" i="69"/>
  <c r="L1876" i="69" s="1"/>
  <c r="S1875" i="69"/>
  <c r="P1875" i="69"/>
  <c r="K1875" i="69"/>
  <c r="J1875" i="69"/>
  <c r="I1875" i="69"/>
  <c r="L1875" i="69" s="1"/>
  <c r="S1874" i="69"/>
  <c r="P1874" i="69"/>
  <c r="K1874" i="69"/>
  <c r="J1874" i="69"/>
  <c r="I1874" i="69"/>
  <c r="L1874" i="69" s="1"/>
  <c r="S1873" i="69"/>
  <c r="P1873" i="69"/>
  <c r="K1873" i="69"/>
  <c r="J1873" i="69"/>
  <c r="I1873" i="69"/>
  <c r="L1873" i="69" s="1"/>
  <c r="S1872" i="69"/>
  <c r="P1872" i="69"/>
  <c r="K1872" i="69"/>
  <c r="J1872" i="69"/>
  <c r="I1872" i="69"/>
  <c r="L1872" i="69" s="1"/>
  <c r="S1871" i="69"/>
  <c r="P1871" i="69"/>
  <c r="K1871" i="69"/>
  <c r="J1871" i="69"/>
  <c r="I1871" i="69"/>
  <c r="L1871" i="69" s="1"/>
  <c r="S1870" i="69"/>
  <c r="P1870" i="69"/>
  <c r="K1870" i="69"/>
  <c r="J1870" i="69"/>
  <c r="W1870" i="69" s="1"/>
  <c r="I1870" i="69"/>
  <c r="L1870" i="69" s="1"/>
  <c r="S1869" i="69"/>
  <c r="P1869" i="69"/>
  <c r="S1868" i="69"/>
  <c r="P1868" i="69"/>
  <c r="K1868" i="69"/>
  <c r="J1868" i="69"/>
  <c r="I1868" i="69"/>
  <c r="L1868" i="69" s="1"/>
  <c r="S1867" i="69"/>
  <c r="P1867" i="69"/>
  <c r="K1867" i="69"/>
  <c r="J1867" i="69"/>
  <c r="I1867" i="69"/>
  <c r="L1867" i="69" s="1"/>
  <c r="S1866" i="69"/>
  <c r="P1866" i="69"/>
  <c r="K1866" i="69"/>
  <c r="J1866" i="69"/>
  <c r="I1866" i="69"/>
  <c r="L1866" i="69" s="1"/>
  <c r="S1865" i="69"/>
  <c r="P1865" i="69"/>
  <c r="K1865" i="69"/>
  <c r="J1865" i="69"/>
  <c r="I1865" i="69"/>
  <c r="L1865" i="69" s="1"/>
  <c r="S1864" i="69"/>
  <c r="P1864" i="69"/>
  <c r="K1864" i="69"/>
  <c r="J1864" i="69"/>
  <c r="I1864" i="69"/>
  <c r="L1864" i="69" s="1"/>
  <c r="S1863" i="69"/>
  <c r="P1863" i="69"/>
  <c r="K1863" i="69"/>
  <c r="J1863" i="69"/>
  <c r="I1863" i="69"/>
  <c r="L1863" i="69" s="1"/>
  <c r="S1862" i="69"/>
  <c r="P1862" i="69"/>
  <c r="K1862" i="69"/>
  <c r="J1862" i="69"/>
  <c r="I1862" i="69"/>
  <c r="L1862" i="69" s="1"/>
  <c r="S1861" i="69"/>
  <c r="P1861" i="69"/>
  <c r="K1861" i="69"/>
  <c r="J1861" i="69"/>
  <c r="W1861" i="69" s="1"/>
  <c r="I1861" i="69"/>
  <c r="L1861" i="69" s="1"/>
  <c r="S1860" i="69"/>
  <c r="P1860" i="69"/>
  <c r="S1859" i="69"/>
  <c r="P1859" i="69"/>
  <c r="K1859" i="69"/>
  <c r="J1859" i="69"/>
  <c r="I1859" i="69"/>
  <c r="L1859" i="69" s="1"/>
  <c r="S1858" i="69"/>
  <c r="P1858" i="69"/>
  <c r="K1858" i="69"/>
  <c r="J1858" i="69"/>
  <c r="I1858" i="69"/>
  <c r="L1858" i="69" s="1"/>
  <c r="S1857" i="69"/>
  <c r="P1857" i="69"/>
  <c r="K1857" i="69"/>
  <c r="J1857" i="69"/>
  <c r="I1857" i="69"/>
  <c r="L1857" i="69" s="1"/>
  <c r="S1856" i="69"/>
  <c r="P1856" i="69"/>
  <c r="K1856" i="69"/>
  <c r="J1856" i="69"/>
  <c r="I1856" i="69"/>
  <c r="L1856" i="69" s="1"/>
  <c r="S1855" i="69"/>
  <c r="P1855" i="69"/>
  <c r="K1855" i="69"/>
  <c r="J1855" i="69"/>
  <c r="I1855" i="69"/>
  <c r="L1855" i="69" s="1"/>
  <c r="S1854" i="69"/>
  <c r="P1854" i="69"/>
  <c r="K1854" i="69"/>
  <c r="J1854" i="69"/>
  <c r="I1854" i="69"/>
  <c r="L1854" i="69" s="1"/>
  <c r="S1853" i="69"/>
  <c r="P1853" i="69"/>
  <c r="K1853" i="69"/>
  <c r="J1853" i="69"/>
  <c r="I1853" i="69"/>
  <c r="L1853" i="69" s="1"/>
  <c r="S1852" i="69"/>
  <c r="P1852" i="69"/>
  <c r="K1852" i="69"/>
  <c r="J1852" i="69"/>
  <c r="I1852" i="69"/>
  <c r="L1852" i="69" s="1"/>
  <c r="S1851" i="69"/>
  <c r="P1851" i="69"/>
  <c r="K1851" i="69"/>
  <c r="J1851" i="69"/>
  <c r="I1851" i="69"/>
  <c r="L1851" i="69" s="1"/>
  <c r="S1850" i="69"/>
  <c r="P1850" i="69"/>
  <c r="K1850" i="69"/>
  <c r="J1850" i="69"/>
  <c r="I1850" i="69"/>
  <c r="L1850" i="69" s="1"/>
  <c r="S1849" i="69"/>
  <c r="P1849" i="69"/>
  <c r="K1849" i="69"/>
  <c r="J1849" i="69"/>
  <c r="I1849" i="69"/>
  <c r="L1849" i="69" s="1"/>
  <c r="S1848" i="69"/>
  <c r="P1848" i="69"/>
  <c r="K1848" i="69"/>
  <c r="J1848" i="69"/>
  <c r="I1848" i="69"/>
  <c r="L1848" i="69" s="1"/>
  <c r="S1847" i="69"/>
  <c r="P1847" i="69"/>
  <c r="K1847" i="69"/>
  <c r="J1847" i="69"/>
  <c r="I1847" i="69"/>
  <c r="L1847" i="69" s="1"/>
  <c r="S1846" i="69"/>
  <c r="P1846" i="69"/>
  <c r="K1846" i="69"/>
  <c r="J1846" i="69"/>
  <c r="I1846" i="69"/>
  <c r="L1846" i="69" s="1"/>
  <c r="S1845" i="69"/>
  <c r="P1845" i="69"/>
  <c r="K1845" i="69"/>
  <c r="J1845" i="69"/>
  <c r="I1845" i="69"/>
  <c r="L1845" i="69" s="1"/>
  <c r="S1844" i="69"/>
  <c r="P1844" i="69"/>
  <c r="K1844" i="69"/>
  <c r="J1844" i="69"/>
  <c r="I1844" i="69"/>
  <c r="L1844" i="69" s="1"/>
  <c r="S1843" i="69"/>
  <c r="P1843" i="69"/>
  <c r="K1843" i="69"/>
  <c r="J1843" i="69"/>
  <c r="I1843" i="69"/>
  <c r="L1843" i="69" s="1"/>
  <c r="S1842" i="69"/>
  <c r="P1842" i="69"/>
  <c r="K1842" i="69"/>
  <c r="J1842" i="69"/>
  <c r="I1842" i="69"/>
  <c r="L1842" i="69" s="1"/>
  <c r="S1841" i="69"/>
  <c r="P1841" i="69"/>
  <c r="K1841" i="69"/>
  <c r="J1841" i="69"/>
  <c r="I1841" i="69"/>
  <c r="L1841" i="69" s="1"/>
  <c r="S1840" i="69"/>
  <c r="P1840" i="69"/>
  <c r="K1840" i="69"/>
  <c r="J1840" i="69"/>
  <c r="I1840" i="69"/>
  <c r="L1840" i="69" s="1"/>
  <c r="S1839" i="69"/>
  <c r="P1839" i="69"/>
  <c r="K1839" i="69"/>
  <c r="J1839" i="69"/>
  <c r="I1839" i="69"/>
  <c r="L1839" i="69" s="1"/>
  <c r="S1838" i="69"/>
  <c r="P1838" i="69"/>
  <c r="K1838" i="69"/>
  <c r="J1838" i="69"/>
  <c r="I1838" i="69"/>
  <c r="L1838" i="69" s="1"/>
  <c r="S1837" i="69"/>
  <c r="P1837" i="69"/>
  <c r="S1836" i="69"/>
  <c r="P1836" i="69"/>
  <c r="S1835" i="69"/>
  <c r="P1835" i="69"/>
  <c r="S1834" i="69"/>
  <c r="P1834" i="69"/>
  <c r="S1833" i="69"/>
  <c r="P1833" i="69"/>
  <c r="T1832" i="69"/>
  <c r="S1832" i="69"/>
  <c r="P1832" i="69"/>
  <c r="T1831" i="69"/>
  <c r="S1831" i="69"/>
  <c r="P1831" i="69"/>
  <c r="S1830" i="69"/>
  <c r="P1830" i="69"/>
  <c r="K1830" i="69"/>
  <c r="J1830" i="69"/>
  <c r="I1830" i="69"/>
  <c r="L1830" i="69" s="1"/>
  <c r="S1829" i="69"/>
  <c r="P1829" i="69"/>
  <c r="K1829" i="69"/>
  <c r="J1829" i="69"/>
  <c r="I1829" i="69"/>
  <c r="L1829" i="69" s="1"/>
  <c r="S1828" i="69"/>
  <c r="P1828" i="69"/>
  <c r="K1828" i="69"/>
  <c r="J1828" i="69"/>
  <c r="I1828" i="69"/>
  <c r="L1828" i="69" s="1"/>
  <c r="S1827" i="69"/>
  <c r="P1827" i="69"/>
  <c r="K1827" i="69"/>
  <c r="J1827" i="69"/>
  <c r="I1827" i="69"/>
  <c r="L1827" i="69" s="1"/>
  <c r="S1826" i="69"/>
  <c r="P1826" i="69"/>
  <c r="K1826" i="69"/>
  <c r="J1826" i="69"/>
  <c r="I1826" i="69"/>
  <c r="L1826" i="69" s="1"/>
  <c r="S1825" i="69"/>
  <c r="P1825" i="69"/>
  <c r="K1825" i="69"/>
  <c r="J1825" i="69"/>
  <c r="I1825" i="69"/>
  <c r="L1825" i="69" s="1"/>
  <c r="S1824" i="69"/>
  <c r="P1824" i="69"/>
  <c r="K1824" i="69"/>
  <c r="J1824" i="69"/>
  <c r="I1824" i="69"/>
  <c r="L1824" i="69" s="1"/>
  <c r="S1823" i="69"/>
  <c r="P1823" i="69"/>
  <c r="K1823" i="69"/>
  <c r="J1823" i="69"/>
  <c r="I1823" i="69"/>
  <c r="L1823" i="69" s="1"/>
  <c r="S1822" i="69"/>
  <c r="P1822" i="69"/>
  <c r="K1822" i="69"/>
  <c r="J1822" i="69"/>
  <c r="I1822" i="69"/>
  <c r="L1822" i="69" s="1"/>
  <c r="S1821" i="69"/>
  <c r="P1821" i="69"/>
  <c r="K1821" i="69"/>
  <c r="J1821" i="69"/>
  <c r="W1821" i="69" s="1"/>
  <c r="I1821" i="69"/>
  <c r="L1821" i="69" s="1"/>
  <c r="S1820" i="69"/>
  <c r="P1820" i="69"/>
  <c r="T1819" i="69"/>
  <c r="V1819" i="69" s="1"/>
  <c r="S1819" i="69"/>
  <c r="P1819" i="69"/>
  <c r="S1818" i="69"/>
  <c r="P1818" i="69"/>
  <c r="K1818" i="69"/>
  <c r="J1818" i="69"/>
  <c r="I1818" i="69"/>
  <c r="L1818" i="69" s="1"/>
  <c r="S1817" i="69"/>
  <c r="P1817" i="69"/>
  <c r="K1817" i="69"/>
  <c r="J1817" i="69"/>
  <c r="I1817" i="69"/>
  <c r="L1817" i="69" s="1"/>
  <c r="S1816" i="69"/>
  <c r="P1816" i="69"/>
  <c r="K1816" i="69"/>
  <c r="J1816" i="69"/>
  <c r="I1816" i="69"/>
  <c r="L1816" i="69" s="1"/>
  <c r="S1815" i="69"/>
  <c r="P1815" i="69"/>
  <c r="K1815" i="69"/>
  <c r="J1815" i="69"/>
  <c r="I1815" i="69"/>
  <c r="L1815" i="69" s="1"/>
  <c r="S1814" i="69"/>
  <c r="P1814" i="69"/>
  <c r="K1814" i="69"/>
  <c r="J1814" i="69"/>
  <c r="I1814" i="69"/>
  <c r="L1814" i="69" s="1"/>
  <c r="S1813" i="69"/>
  <c r="P1813" i="69"/>
  <c r="I1813" i="69"/>
  <c r="E1813" i="69"/>
  <c r="S1812" i="69"/>
  <c r="P1812" i="69"/>
  <c r="K1812" i="69"/>
  <c r="J1812" i="69"/>
  <c r="I1812" i="69"/>
  <c r="L1812" i="69" s="1"/>
  <c r="S1811" i="69"/>
  <c r="P1811" i="69"/>
  <c r="S1810" i="69"/>
  <c r="P1810" i="69"/>
  <c r="S1809" i="69"/>
  <c r="P1809" i="69"/>
  <c r="S1808" i="69"/>
  <c r="P1808" i="69"/>
  <c r="V1807" i="69"/>
  <c r="U1807" i="69"/>
  <c r="T1807" i="69"/>
  <c r="S1807" i="69"/>
  <c r="P1807" i="69"/>
  <c r="L1807" i="69"/>
  <c r="K1807" i="69"/>
  <c r="J1807" i="69"/>
  <c r="S1806" i="69"/>
  <c r="P1806" i="69"/>
  <c r="V1805" i="69"/>
  <c r="U1805" i="69"/>
  <c r="T1805" i="69"/>
  <c r="S1805" i="69"/>
  <c r="P1805" i="69"/>
  <c r="L1805" i="69"/>
  <c r="K1805" i="69"/>
  <c r="J1805" i="69"/>
  <c r="T1804" i="69"/>
  <c r="V1804" i="69" s="1"/>
  <c r="S1804" i="69"/>
  <c r="P1804" i="69"/>
  <c r="T1803" i="69"/>
  <c r="V1803" i="69" s="1"/>
  <c r="S1803" i="69"/>
  <c r="P1803" i="69"/>
  <c r="S1802" i="69"/>
  <c r="P1802" i="69"/>
  <c r="K1802" i="69"/>
  <c r="J1802" i="69"/>
  <c r="I1802" i="69"/>
  <c r="L1802" i="69" s="1"/>
  <c r="S1801" i="69"/>
  <c r="P1801" i="69"/>
  <c r="K1801" i="69"/>
  <c r="J1801" i="69"/>
  <c r="I1801" i="69"/>
  <c r="L1801" i="69" s="1"/>
  <c r="S1800" i="69"/>
  <c r="P1800" i="69"/>
  <c r="K1800" i="69"/>
  <c r="J1800" i="69"/>
  <c r="I1800" i="69"/>
  <c r="L1800" i="69" s="1"/>
  <c r="S1799" i="69"/>
  <c r="P1799" i="69"/>
  <c r="K1799" i="69"/>
  <c r="J1799" i="69"/>
  <c r="I1799" i="69"/>
  <c r="L1799" i="69" s="1"/>
  <c r="S1798" i="69"/>
  <c r="P1798" i="69"/>
  <c r="T1797" i="69"/>
  <c r="S1797" i="69"/>
  <c r="P1797" i="69"/>
  <c r="S1796" i="69"/>
  <c r="P1796" i="69"/>
  <c r="K1796" i="69"/>
  <c r="J1796" i="69"/>
  <c r="I1796" i="69"/>
  <c r="L1796" i="69" s="1"/>
  <c r="S1795" i="69"/>
  <c r="P1795" i="69"/>
  <c r="K1795" i="69"/>
  <c r="J1795" i="69"/>
  <c r="I1795" i="69"/>
  <c r="L1795" i="69" s="1"/>
  <c r="S1794" i="69"/>
  <c r="P1794" i="69"/>
  <c r="K1794" i="69"/>
  <c r="J1794" i="69"/>
  <c r="I1794" i="69"/>
  <c r="L1794" i="69" s="1"/>
  <c r="S1793" i="69"/>
  <c r="P1793" i="69"/>
  <c r="K1793" i="69"/>
  <c r="J1793" i="69"/>
  <c r="I1793" i="69"/>
  <c r="L1793" i="69" s="1"/>
  <c r="S1792" i="69"/>
  <c r="P1792" i="69"/>
  <c r="K1792" i="69"/>
  <c r="J1792" i="69"/>
  <c r="W1792" i="69" s="1"/>
  <c r="I1792" i="69"/>
  <c r="L1792" i="69" s="1"/>
  <c r="S1791" i="69"/>
  <c r="P1791" i="69"/>
  <c r="S1790" i="69"/>
  <c r="P1790" i="69"/>
  <c r="K1790" i="69"/>
  <c r="J1790" i="69"/>
  <c r="I1790" i="69"/>
  <c r="L1790" i="69" s="1"/>
  <c r="S1789" i="69"/>
  <c r="P1789" i="69"/>
  <c r="K1789" i="69"/>
  <c r="J1789" i="69"/>
  <c r="W1789" i="69" s="1"/>
  <c r="I1789" i="69"/>
  <c r="L1789" i="69" s="1"/>
  <c r="S1788" i="69"/>
  <c r="P1788" i="69"/>
  <c r="S1787" i="69"/>
  <c r="P1787" i="69"/>
  <c r="K1787" i="69"/>
  <c r="J1787" i="69"/>
  <c r="W1787" i="69" s="1"/>
  <c r="I1787" i="69"/>
  <c r="L1787" i="69" s="1"/>
  <c r="S1786" i="69"/>
  <c r="P1786" i="69"/>
  <c r="K1786" i="69"/>
  <c r="J1786" i="69"/>
  <c r="I1786" i="69"/>
  <c r="L1786" i="69" s="1"/>
  <c r="L1785" i="69" s="1"/>
  <c r="S1785" i="69"/>
  <c r="P1785" i="69"/>
  <c r="S1784" i="69"/>
  <c r="P1784" i="69"/>
  <c r="S1783" i="69"/>
  <c r="P1783" i="69"/>
  <c r="K1783" i="69"/>
  <c r="J1783" i="69"/>
  <c r="I1783" i="69"/>
  <c r="L1783" i="69" s="1"/>
  <c r="S1782" i="69"/>
  <c r="P1782" i="69"/>
  <c r="K1782" i="69"/>
  <c r="J1782" i="69"/>
  <c r="I1782" i="69"/>
  <c r="L1782" i="69" s="1"/>
  <c r="S1781" i="69"/>
  <c r="P1781" i="69"/>
  <c r="K1781" i="69"/>
  <c r="J1781" i="69"/>
  <c r="I1781" i="69"/>
  <c r="L1781" i="69" s="1"/>
  <c r="S1780" i="69"/>
  <c r="P1780" i="69"/>
  <c r="K1780" i="69"/>
  <c r="J1780" i="69"/>
  <c r="W1780" i="69" s="1"/>
  <c r="I1780" i="69"/>
  <c r="L1780" i="69" s="1"/>
  <c r="S1779" i="69"/>
  <c r="P1779" i="69"/>
  <c r="S1778" i="69"/>
  <c r="P1778" i="69"/>
  <c r="K1778" i="69"/>
  <c r="J1778" i="69"/>
  <c r="I1778" i="69"/>
  <c r="L1778" i="69" s="1"/>
  <c r="L1777" i="69" s="1"/>
  <c r="S1777" i="69"/>
  <c r="P1777" i="69"/>
  <c r="S1776" i="69"/>
  <c r="P1776" i="69"/>
  <c r="S1775" i="69"/>
  <c r="P1775" i="69"/>
  <c r="T1774" i="69"/>
  <c r="S1774" i="69"/>
  <c r="P1774" i="69"/>
  <c r="S1773" i="69"/>
  <c r="P1773" i="69"/>
  <c r="K1773" i="69"/>
  <c r="J1773" i="69"/>
  <c r="I1773" i="69"/>
  <c r="L1773" i="69" s="1"/>
  <c r="T1772" i="69"/>
  <c r="S1772" i="69"/>
  <c r="P1772" i="69"/>
  <c r="T1771" i="69"/>
  <c r="S1771" i="69"/>
  <c r="P1771" i="69"/>
  <c r="S1770" i="69"/>
  <c r="P1770" i="69"/>
  <c r="K1770" i="69"/>
  <c r="J1770" i="69"/>
  <c r="I1770" i="69"/>
  <c r="L1770" i="69" s="1"/>
  <c r="S1769" i="69"/>
  <c r="P1769" i="69"/>
  <c r="K1769" i="69"/>
  <c r="J1769" i="69"/>
  <c r="I1769" i="69"/>
  <c r="L1769" i="69" s="1"/>
  <c r="S1768" i="69"/>
  <c r="P1768" i="69"/>
  <c r="K1768" i="69"/>
  <c r="J1768" i="69"/>
  <c r="I1768" i="69"/>
  <c r="L1768" i="69" s="1"/>
  <c r="S1767" i="69"/>
  <c r="P1767" i="69"/>
  <c r="K1767" i="69"/>
  <c r="J1767" i="69"/>
  <c r="I1767" i="69"/>
  <c r="L1767" i="69" s="1"/>
  <c r="S1766" i="69"/>
  <c r="P1766" i="69"/>
  <c r="K1766" i="69"/>
  <c r="J1766" i="69"/>
  <c r="I1766" i="69"/>
  <c r="L1766" i="69" s="1"/>
  <c r="S1765" i="69"/>
  <c r="P1765" i="69"/>
  <c r="K1765" i="69"/>
  <c r="J1765" i="69"/>
  <c r="I1765" i="69"/>
  <c r="L1765" i="69" s="1"/>
  <c r="S1764" i="69"/>
  <c r="P1764" i="69"/>
  <c r="K1764" i="69"/>
  <c r="J1764" i="69"/>
  <c r="I1764" i="69"/>
  <c r="L1764" i="69" s="1"/>
  <c r="S1763" i="69"/>
  <c r="P1763" i="69"/>
  <c r="K1763" i="69"/>
  <c r="J1763" i="69"/>
  <c r="I1763" i="69"/>
  <c r="L1763" i="69" s="1"/>
  <c r="S1762" i="69"/>
  <c r="P1762" i="69"/>
  <c r="S1761" i="69"/>
  <c r="P1761" i="69"/>
  <c r="K1761" i="69"/>
  <c r="J1761" i="69"/>
  <c r="I1761" i="69"/>
  <c r="L1761" i="69" s="1"/>
  <c r="S1760" i="69"/>
  <c r="P1760" i="69"/>
  <c r="K1760" i="69"/>
  <c r="J1760" i="69"/>
  <c r="I1760" i="69"/>
  <c r="L1760" i="69" s="1"/>
  <c r="S1759" i="69"/>
  <c r="P1759" i="69"/>
  <c r="K1759" i="69"/>
  <c r="J1759" i="69"/>
  <c r="I1759" i="69"/>
  <c r="L1759" i="69" s="1"/>
  <c r="S1758" i="69"/>
  <c r="P1758" i="69"/>
  <c r="K1758" i="69"/>
  <c r="J1758" i="69"/>
  <c r="I1758" i="69"/>
  <c r="L1758" i="69" s="1"/>
  <c r="S1757" i="69"/>
  <c r="P1757" i="69"/>
  <c r="K1757" i="69"/>
  <c r="J1757" i="69"/>
  <c r="I1757" i="69"/>
  <c r="L1757" i="69" s="1"/>
  <c r="S1756" i="69"/>
  <c r="P1756" i="69"/>
  <c r="K1756" i="69"/>
  <c r="J1756" i="69"/>
  <c r="I1756" i="69"/>
  <c r="L1756" i="69" s="1"/>
  <c r="S1755" i="69"/>
  <c r="P1755" i="69"/>
  <c r="K1755" i="69"/>
  <c r="J1755" i="69"/>
  <c r="I1755" i="69"/>
  <c r="L1755" i="69" s="1"/>
  <c r="S1754" i="69"/>
  <c r="P1754" i="69"/>
  <c r="K1754" i="69"/>
  <c r="J1754" i="69"/>
  <c r="I1754" i="69"/>
  <c r="L1754" i="69" s="1"/>
  <c r="S1753" i="69"/>
  <c r="P1753" i="69"/>
  <c r="K1753" i="69"/>
  <c r="J1753" i="69"/>
  <c r="I1753" i="69"/>
  <c r="L1753" i="69" s="1"/>
  <c r="S1752" i="69"/>
  <c r="P1752" i="69"/>
  <c r="K1752" i="69"/>
  <c r="J1752" i="69"/>
  <c r="I1752" i="69"/>
  <c r="L1752" i="69" s="1"/>
  <c r="S1751" i="69"/>
  <c r="P1751" i="69"/>
  <c r="K1751" i="69"/>
  <c r="J1751" i="69"/>
  <c r="I1751" i="69"/>
  <c r="L1751" i="69" s="1"/>
  <c r="S1750" i="69"/>
  <c r="P1750" i="69"/>
  <c r="K1750" i="69"/>
  <c r="J1750" i="69"/>
  <c r="I1750" i="69"/>
  <c r="L1750" i="69" s="1"/>
  <c r="S1749" i="69"/>
  <c r="P1749" i="69"/>
  <c r="K1749" i="69"/>
  <c r="J1749" i="69"/>
  <c r="I1749" i="69"/>
  <c r="L1749" i="69" s="1"/>
  <c r="S1748" i="69"/>
  <c r="P1748" i="69"/>
  <c r="S1747" i="69"/>
  <c r="P1747" i="69"/>
  <c r="I1747" i="69"/>
  <c r="S1746" i="69"/>
  <c r="P1746" i="69"/>
  <c r="T1745" i="69"/>
  <c r="S1745" i="69"/>
  <c r="P1745" i="69"/>
  <c r="S1744" i="69"/>
  <c r="P1744" i="69"/>
  <c r="K1744" i="69"/>
  <c r="J1744" i="69"/>
  <c r="I1744" i="69"/>
  <c r="L1744" i="69" s="1"/>
  <c r="T1743" i="69"/>
  <c r="V1743" i="69" s="1"/>
  <c r="S1743" i="69"/>
  <c r="P1743" i="69"/>
  <c r="S1742" i="69"/>
  <c r="P1742" i="69"/>
  <c r="K1742" i="69"/>
  <c r="J1742" i="69"/>
  <c r="I1742" i="69"/>
  <c r="L1742" i="69" s="1"/>
  <c r="S1741" i="69"/>
  <c r="P1741" i="69"/>
  <c r="K1741" i="69"/>
  <c r="J1741" i="69"/>
  <c r="I1741" i="69"/>
  <c r="L1741" i="69" s="1"/>
  <c r="S1740" i="69"/>
  <c r="P1740" i="69"/>
  <c r="K1740" i="69"/>
  <c r="J1740" i="69"/>
  <c r="I1740" i="69"/>
  <c r="L1740" i="69" s="1"/>
  <c r="S1739" i="69"/>
  <c r="P1739" i="69"/>
  <c r="K1739" i="69"/>
  <c r="J1739" i="69"/>
  <c r="I1739" i="69"/>
  <c r="L1739" i="69" s="1"/>
  <c r="S1738" i="69"/>
  <c r="P1738" i="69"/>
  <c r="S1737" i="69"/>
  <c r="P1737" i="69"/>
  <c r="K1737" i="69"/>
  <c r="J1737" i="69"/>
  <c r="I1737" i="69"/>
  <c r="L1737" i="69" s="1"/>
  <c r="S1736" i="69"/>
  <c r="P1736" i="69"/>
  <c r="K1736" i="69"/>
  <c r="J1736" i="69"/>
  <c r="I1736" i="69"/>
  <c r="L1736" i="69" s="1"/>
  <c r="S1735" i="69"/>
  <c r="P1735" i="69"/>
  <c r="K1735" i="69"/>
  <c r="J1735" i="69"/>
  <c r="I1735" i="69"/>
  <c r="L1735" i="69" s="1"/>
  <c r="S1734" i="69"/>
  <c r="P1734" i="69"/>
  <c r="K1734" i="69"/>
  <c r="J1734" i="69"/>
  <c r="W1734" i="69" s="1"/>
  <c r="I1734" i="69"/>
  <c r="L1734" i="69" s="1"/>
  <c r="S1733" i="69"/>
  <c r="P1733" i="69"/>
  <c r="S1732" i="69"/>
  <c r="P1732" i="69"/>
  <c r="I1732" i="69"/>
  <c r="S1731" i="69"/>
  <c r="P1731" i="69"/>
  <c r="T1730" i="69"/>
  <c r="S1730" i="69"/>
  <c r="P1730" i="69"/>
  <c r="T1729" i="69"/>
  <c r="V1729" i="69" s="1"/>
  <c r="S1729" i="69"/>
  <c r="P1729" i="69"/>
  <c r="S1728" i="69"/>
  <c r="P1728" i="69"/>
  <c r="K1728" i="69"/>
  <c r="J1728" i="69"/>
  <c r="I1728" i="69"/>
  <c r="L1728" i="69" s="1"/>
  <c r="S1727" i="69"/>
  <c r="P1727" i="69"/>
  <c r="K1727" i="69"/>
  <c r="J1727" i="69"/>
  <c r="I1727" i="69"/>
  <c r="L1727" i="69" s="1"/>
  <c r="S1726" i="69"/>
  <c r="P1726" i="69"/>
  <c r="K1726" i="69"/>
  <c r="J1726" i="69"/>
  <c r="I1726" i="69"/>
  <c r="L1726" i="69" s="1"/>
  <c r="S1725" i="69"/>
  <c r="P1725" i="69"/>
  <c r="K1725" i="69"/>
  <c r="J1725" i="69"/>
  <c r="I1725" i="69"/>
  <c r="L1725" i="69" s="1"/>
  <c r="S1724" i="69"/>
  <c r="P1724" i="69"/>
  <c r="K1724" i="69"/>
  <c r="J1724" i="69"/>
  <c r="I1724" i="69"/>
  <c r="L1724" i="69" s="1"/>
  <c r="S1723" i="69"/>
  <c r="P1723" i="69"/>
  <c r="K1723" i="69"/>
  <c r="J1723" i="69"/>
  <c r="W1723" i="69" s="1"/>
  <c r="I1723" i="69"/>
  <c r="L1723" i="69" s="1"/>
  <c r="S1722" i="69"/>
  <c r="P1722" i="69"/>
  <c r="T1721" i="69"/>
  <c r="V1721" i="69" s="1"/>
  <c r="S1721" i="69"/>
  <c r="P1721" i="69"/>
  <c r="S1720" i="69"/>
  <c r="P1720" i="69"/>
  <c r="K1720" i="69"/>
  <c r="J1720" i="69"/>
  <c r="I1720" i="69"/>
  <c r="L1720" i="69" s="1"/>
  <c r="S1719" i="69"/>
  <c r="P1719" i="69"/>
  <c r="K1719" i="69"/>
  <c r="J1719" i="69"/>
  <c r="I1719" i="69"/>
  <c r="L1719" i="69" s="1"/>
  <c r="S1718" i="69"/>
  <c r="P1718" i="69"/>
  <c r="K1718" i="69"/>
  <c r="J1718" i="69"/>
  <c r="I1718" i="69"/>
  <c r="L1718" i="69" s="1"/>
  <c r="S1717" i="69"/>
  <c r="P1717" i="69"/>
  <c r="K1717" i="69"/>
  <c r="J1717" i="69"/>
  <c r="I1717" i="69"/>
  <c r="L1717" i="69" s="1"/>
  <c r="S1716" i="69"/>
  <c r="P1716" i="69"/>
  <c r="S1715" i="69"/>
  <c r="P1715" i="69"/>
  <c r="K1715" i="69"/>
  <c r="J1715" i="69"/>
  <c r="I1715" i="69"/>
  <c r="L1715" i="69" s="1"/>
  <c r="S1714" i="69"/>
  <c r="P1714" i="69"/>
  <c r="K1714" i="69"/>
  <c r="J1714" i="69"/>
  <c r="I1714" i="69"/>
  <c r="L1714" i="69" s="1"/>
  <c r="S1713" i="69"/>
  <c r="P1713" i="69"/>
  <c r="K1713" i="69"/>
  <c r="J1713" i="69"/>
  <c r="I1713" i="69"/>
  <c r="L1713" i="69" s="1"/>
  <c r="S1712" i="69"/>
  <c r="P1712" i="69"/>
  <c r="K1712" i="69"/>
  <c r="J1712" i="69"/>
  <c r="I1712" i="69"/>
  <c r="L1712" i="69" s="1"/>
  <c r="S1711" i="69"/>
  <c r="P1711" i="69"/>
  <c r="K1711" i="69"/>
  <c r="J1711" i="69"/>
  <c r="I1711" i="69"/>
  <c r="L1711" i="69" s="1"/>
  <c r="S1710" i="69"/>
  <c r="P1710" i="69"/>
  <c r="K1710" i="69"/>
  <c r="J1710" i="69"/>
  <c r="I1710" i="69"/>
  <c r="L1710" i="69" s="1"/>
  <c r="S1709" i="69"/>
  <c r="P1709" i="69"/>
  <c r="K1709" i="69"/>
  <c r="J1709" i="69"/>
  <c r="I1709" i="69"/>
  <c r="L1709" i="69" s="1"/>
  <c r="S1708" i="69"/>
  <c r="P1708" i="69"/>
  <c r="K1708" i="69"/>
  <c r="J1708" i="69"/>
  <c r="W1708" i="69" s="1"/>
  <c r="I1708" i="69"/>
  <c r="L1708" i="69" s="1"/>
  <c r="S1707" i="69"/>
  <c r="P1707" i="69"/>
  <c r="S1706" i="69"/>
  <c r="P1706" i="69"/>
  <c r="K1706" i="69"/>
  <c r="J1706" i="69"/>
  <c r="I1706" i="69"/>
  <c r="L1706" i="69" s="1"/>
  <c r="S1705" i="69"/>
  <c r="P1705" i="69"/>
  <c r="K1705" i="69"/>
  <c r="J1705" i="69"/>
  <c r="W1705" i="69" s="1"/>
  <c r="I1705" i="69"/>
  <c r="L1705" i="69" s="1"/>
  <c r="S1704" i="69"/>
  <c r="P1704" i="69"/>
  <c r="S1703" i="69"/>
  <c r="P1703" i="69"/>
  <c r="S1702" i="69"/>
  <c r="P1702" i="69"/>
  <c r="K1702" i="69"/>
  <c r="J1702" i="69"/>
  <c r="I1702" i="69"/>
  <c r="L1702" i="69" s="1"/>
  <c r="S1701" i="69"/>
  <c r="P1701" i="69"/>
  <c r="K1701" i="69"/>
  <c r="J1701" i="69"/>
  <c r="I1701" i="69"/>
  <c r="L1701" i="69" s="1"/>
  <c r="S1700" i="69"/>
  <c r="P1700" i="69"/>
  <c r="K1700" i="69"/>
  <c r="J1700" i="69"/>
  <c r="I1700" i="69"/>
  <c r="L1700" i="69" s="1"/>
  <c r="S1699" i="69"/>
  <c r="P1699" i="69"/>
  <c r="K1699" i="69"/>
  <c r="J1699" i="69"/>
  <c r="I1699" i="69"/>
  <c r="L1699" i="69" s="1"/>
  <c r="S1698" i="69"/>
  <c r="P1698" i="69"/>
  <c r="K1698" i="69"/>
  <c r="J1698" i="69"/>
  <c r="W1698" i="69" s="1"/>
  <c r="I1698" i="69"/>
  <c r="L1698" i="69" s="1"/>
  <c r="S1697" i="69"/>
  <c r="P1697" i="69"/>
  <c r="T1696" i="69"/>
  <c r="S1696" i="69"/>
  <c r="P1696" i="69"/>
  <c r="S1695" i="69"/>
  <c r="P1695" i="69"/>
  <c r="K1695" i="69"/>
  <c r="J1695" i="69"/>
  <c r="I1695" i="69"/>
  <c r="L1695" i="69" s="1"/>
  <c r="S1694" i="69"/>
  <c r="P1694" i="69"/>
  <c r="K1694" i="69"/>
  <c r="J1694" i="69"/>
  <c r="I1694" i="69"/>
  <c r="L1694" i="69" s="1"/>
  <c r="S1693" i="69"/>
  <c r="P1693" i="69"/>
  <c r="K1693" i="69"/>
  <c r="J1693" i="69"/>
  <c r="I1693" i="69"/>
  <c r="L1693" i="69" s="1"/>
  <c r="S1692" i="69"/>
  <c r="P1692" i="69"/>
  <c r="K1692" i="69"/>
  <c r="J1692" i="69"/>
  <c r="W1692" i="69" s="1"/>
  <c r="I1692" i="69"/>
  <c r="L1692" i="69" s="1"/>
  <c r="S1691" i="69"/>
  <c r="P1691" i="69"/>
  <c r="S1690" i="69"/>
  <c r="P1690" i="69"/>
  <c r="K1690" i="69"/>
  <c r="J1690" i="69"/>
  <c r="I1690" i="69"/>
  <c r="L1690" i="69" s="1"/>
  <c r="S1689" i="69"/>
  <c r="P1689" i="69"/>
  <c r="K1689" i="69"/>
  <c r="J1689" i="69"/>
  <c r="I1689" i="69"/>
  <c r="L1689" i="69" s="1"/>
  <c r="S1688" i="69"/>
  <c r="P1688" i="69"/>
  <c r="K1688" i="69"/>
  <c r="J1688" i="69"/>
  <c r="I1688" i="69"/>
  <c r="L1688" i="69" s="1"/>
  <c r="S1687" i="69"/>
  <c r="P1687" i="69"/>
  <c r="K1687" i="69"/>
  <c r="J1687" i="69"/>
  <c r="I1687" i="69"/>
  <c r="L1687" i="69" s="1"/>
  <c r="S1686" i="69"/>
  <c r="P1686" i="69"/>
  <c r="K1686" i="69"/>
  <c r="J1686" i="69"/>
  <c r="I1686" i="69"/>
  <c r="L1686" i="69" s="1"/>
  <c r="S1685" i="69"/>
  <c r="P1685" i="69"/>
  <c r="S1684" i="69"/>
  <c r="P1684" i="69"/>
  <c r="K1684" i="69"/>
  <c r="J1684" i="69"/>
  <c r="I1684" i="69"/>
  <c r="L1684" i="69" s="1"/>
  <c r="S1683" i="69"/>
  <c r="P1683" i="69"/>
  <c r="K1683" i="69"/>
  <c r="J1683" i="69"/>
  <c r="I1683" i="69"/>
  <c r="L1683" i="69" s="1"/>
  <c r="S1682" i="69"/>
  <c r="P1682" i="69"/>
  <c r="K1682" i="69"/>
  <c r="J1682" i="69"/>
  <c r="I1682" i="69"/>
  <c r="L1682" i="69" s="1"/>
  <c r="S1681" i="69"/>
  <c r="P1681" i="69"/>
  <c r="K1681" i="69"/>
  <c r="J1681" i="69"/>
  <c r="W1681" i="69" s="1"/>
  <c r="I1681" i="69"/>
  <c r="L1681" i="69" s="1"/>
  <c r="S1680" i="69"/>
  <c r="P1680" i="69"/>
  <c r="S1679" i="69"/>
  <c r="P1679" i="69"/>
  <c r="S1678" i="69"/>
  <c r="P1678" i="69"/>
  <c r="K1678" i="69"/>
  <c r="J1678" i="69"/>
  <c r="I1678" i="69"/>
  <c r="L1678" i="69" s="1"/>
  <c r="T1677" i="69"/>
  <c r="S1677" i="69"/>
  <c r="P1677" i="69"/>
  <c r="T1676" i="69"/>
  <c r="S1676" i="69"/>
  <c r="P1676" i="69"/>
  <c r="S1675" i="69"/>
  <c r="P1675" i="69"/>
  <c r="K1675" i="69"/>
  <c r="J1675" i="69"/>
  <c r="I1675" i="69"/>
  <c r="L1675" i="69" s="1"/>
  <c r="S1674" i="69"/>
  <c r="P1674" i="69"/>
  <c r="K1674" i="69"/>
  <c r="J1674" i="69"/>
  <c r="I1674" i="69"/>
  <c r="L1674" i="69" s="1"/>
  <c r="S1673" i="69"/>
  <c r="P1673" i="69"/>
  <c r="K1673" i="69"/>
  <c r="J1673" i="69"/>
  <c r="I1673" i="69"/>
  <c r="L1673" i="69" s="1"/>
  <c r="S1672" i="69"/>
  <c r="P1672" i="69"/>
  <c r="K1672" i="69"/>
  <c r="J1672" i="69"/>
  <c r="I1672" i="69"/>
  <c r="L1672" i="69" s="1"/>
  <c r="S1671" i="69"/>
  <c r="P1671" i="69"/>
  <c r="K1671" i="69"/>
  <c r="J1671" i="69"/>
  <c r="I1671" i="69"/>
  <c r="L1671" i="69" s="1"/>
  <c r="S1670" i="69"/>
  <c r="P1670" i="69"/>
  <c r="K1670" i="69"/>
  <c r="J1670" i="69"/>
  <c r="I1670" i="69"/>
  <c r="L1670" i="69" s="1"/>
  <c r="S1669" i="69"/>
  <c r="P1669" i="69"/>
  <c r="K1669" i="69"/>
  <c r="J1669" i="69"/>
  <c r="I1669" i="69"/>
  <c r="L1669" i="69" s="1"/>
  <c r="S1668" i="69"/>
  <c r="P1668" i="69"/>
  <c r="K1668" i="69"/>
  <c r="J1668" i="69"/>
  <c r="W1668" i="69" s="1"/>
  <c r="I1668" i="69"/>
  <c r="L1668" i="69" s="1"/>
  <c r="S1667" i="69"/>
  <c r="P1667" i="69"/>
  <c r="T1666" i="69"/>
  <c r="S1666" i="69"/>
  <c r="P1666" i="69"/>
  <c r="S1665" i="69"/>
  <c r="P1665" i="69"/>
  <c r="K1665" i="69"/>
  <c r="J1665" i="69"/>
  <c r="I1665" i="69"/>
  <c r="L1665" i="69" s="1"/>
  <c r="S1664" i="69"/>
  <c r="P1664" i="69"/>
  <c r="K1664" i="69"/>
  <c r="J1664" i="69"/>
  <c r="I1664" i="69"/>
  <c r="L1664" i="69" s="1"/>
  <c r="S1663" i="69"/>
  <c r="P1663" i="69"/>
  <c r="K1663" i="69"/>
  <c r="J1663" i="69"/>
  <c r="I1663" i="69"/>
  <c r="L1663" i="69" s="1"/>
  <c r="S1662" i="69"/>
  <c r="P1662" i="69"/>
  <c r="K1662" i="69"/>
  <c r="J1662" i="69"/>
  <c r="I1662" i="69"/>
  <c r="L1662" i="69" s="1"/>
  <c r="S1661" i="69"/>
  <c r="P1661" i="69"/>
  <c r="S1660" i="69"/>
  <c r="P1660" i="69"/>
  <c r="K1660" i="69"/>
  <c r="J1660" i="69"/>
  <c r="I1660" i="69"/>
  <c r="L1660" i="69" s="1"/>
  <c r="S1659" i="69"/>
  <c r="P1659" i="69"/>
  <c r="K1659" i="69"/>
  <c r="J1659" i="69"/>
  <c r="I1659" i="69"/>
  <c r="L1659" i="69" s="1"/>
  <c r="S1658" i="69"/>
  <c r="P1658" i="69"/>
  <c r="K1658" i="69"/>
  <c r="J1658" i="69"/>
  <c r="I1658" i="69"/>
  <c r="L1658" i="69" s="1"/>
  <c r="S1657" i="69"/>
  <c r="P1657" i="69"/>
  <c r="K1657" i="69"/>
  <c r="J1657" i="69"/>
  <c r="I1657" i="69"/>
  <c r="L1657" i="69" s="1"/>
  <c r="S1656" i="69"/>
  <c r="P1656" i="69"/>
  <c r="K1656" i="69"/>
  <c r="J1656" i="69"/>
  <c r="I1656" i="69"/>
  <c r="L1656" i="69" s="1"/>
  <c r="S1655" i="69"/>
  <c r="P1655" i="69"/>
  <c r="K1655" i="69"/>
  <c r="J1655" i="69"/>
  <c r="I1655" i="69"/>
  <c r="L1655" i="69" s="1"/>
  <c r="S1654" i="69"/>
  <c r="P1654" i="69"/>
  <c r="K1654" i="69"/>
  <c r="J1654" i="69"/>
  <c r="I1654" i="69"/>
  <c r="L1654" i="69" s="1"/>
  <c r="S1653" i="69"/>
  <c r="P1653" i="69"/>
  <c r="K1653" i="69"/>
  <c r="J1653" i="69"/>
  <c r="I1653" i="69"/>
  <c r="L1653" i="69" s="1"/>
  <c r="S1652" i="69"/>
  <c r="P1652" i="69"/>
  <c r="K1652" i="69"/>
  <c r="J1652" i="69"/>
  <c r="I1652" i="69"/>
  <c r="L1652" i="69" s="1"/>
  <c r="S1651" i="69"/>
  <c r="P1651" i="69"/>
  <c r="K1651" i="69"/>
  <c r="J1651" i="69"/>
  <c r="I1651" i="69"/>
  <c r="L1651" i="69" s="1"/>
  <c r="S1650" i="69"/>
  <c r="P1650" i="69"/>
  <c r="K1650" i="69"/>
  <c r="J1650" i="69"/>
  <c r="I1650" i="69"/>
  <c r="L1650" i="69" s="1"/>
  <c r="S1649" i="69"/>
  <c r="P1649" i="69"/>
  <c r="K1649" i="69"/>
  <c r="J1649" i="69"/>
  <c r="I1649" i="69"/>
  <c r="L1649" i="69" s="1"/>
  <c r="S1648" i="69"/>
  <c r="P1648" i="69"/>
  <c r="K1648" i="69"/>
  <c r="J1648" i="69"/>
  <c r="I1648" i="69"/>
  <c r="L1648" i="69" s="1"/>
  <c r="S1647" i="69"/>
  <c r="P1647" i="69"/>
  <c r="K1647" i="69"/>
  <c r="J1647" i="69"/>
  <c r="I1647" i="69"/>
  <c r="L1647" i="69" s="1"/>
  <c r="S1646" i="69"/>
  <c r="P1646" i="69"/>
  <c r="K1646" i="69"/>
  <c r="J1646" i="69"/>
  <c r="I1646" i="69"/>
  <c r="L1646" i="69" s="1"/>
  <c r="S1645" i="69"/>
  <c r="P1645" i="69"/>
  <c r="K1645" i="69"/>
  <c r="J1645" i="69"/>
  <c r="I1645" i="69"/>
  <c r="L1645" i="69" s="1"/>
  <c r="S1644" i="69"/>
  <c r="P1644" i="69"/>
  <c r="K1644" i="69"/>
  <c r="J1644" i="69"/>
  <c r="I1644" i="69"/>
  <c r="L1644" i="69" s="1"/>
  <c r="S1643" i="69"/>
  <c r="P1643" i="69"/>
  <c r="S1642" i="69"/>
  <c r="P1642" i="69"/>
  <c r="K1642" i="69"/>
  <c r="J1642" i="69"/>
  <c r="I1642" i="69"/>
  <c r="L1642" i="69" s="1"/>
  <c r="S1641" i="69"/>
  <c r="P1641" i="69"/>
  <c r="K1641" i="69"/>
  <c r="J1641" i="69"/>
  <c r="I1641" i="69"/>
  <c r="L1641" i="69" s="1"/>
  <c r="S1640" i="69"/>
  <c r="P1640" i="69"/>
  <c r="K1640" i="69"/>
  <c r="J1640" i="69"/>
  <c r="I1640" i="69"/>
  <c r="L1640" i="69" s="1"/>
  <c r="S1639" i="69"/>
  <c r="P1639" i="69"/>
  <c r="K1639" i="69"/>
  <c r="J1639" i="69"/>
  <c r="I1639" i="69"/>
  <c r="L1639" i="69" s="1"/>
  <c r="S1638" i="69"/>
  <c r="P1638" i="69"/>
  <c r="K1638" i="69"/>
  <c r="J1638" i="69"/>
  <c r="I1638" i="69"/>
  <c r="L1638" i="69" s="1"/>
  <c r="S1637" i="69"/>
  <c r="P1637" i="69"/>
  <c r="K1637" i="69"/>
  <c r="J1637" i="69"/>
  <c r="I1637" i="69"/>
  <c r="L1637" i="69" s="1"/>
  <c r="S1636" i="69"/>
  <c r="P1636" i="69"/>
  <c r="K1636" i="69"/>
  <c r="J1636" i="69"/>
  <c r="I1636" i="69"/>
  <c r="L1636" i="69" s="1"/>
  <c r="S1635" i="69"/>
  <c r="P1635" i="69"/>
  <c r="S1634" i="69"/>
  <c r="P1634" i="69"/>
  <c r="S1633" i="69"/>
  <c r="P1633" i="69"/>
  <c r="K1633" i="69"/>
  <c r="J1633" i="69"/>
  <c r="I1633" i="69"/>
  <c r="L1633" i="69" s="1"/>
  <c r="T1632" i="69"/>
  <c r="V1632" i="69" s="1"/>
  <c r="S1632" i="69"/>
  <c r="P1632" i="69"/>
  <c r="T1631" i="69"/>
  <c r="S1631" i="69"/>
  <c r="P1631" i="69"/>
  <c r="S1630" i="69"/>
  <c r="P1630" i="69"/>
  <c r="K1630" i="69"/>
  <c r="J1630" i="69"/>
  <c r="I1630" i="69"/>
  <c r="L1630" i="69" s="1"/>
  <c r="S1629" i="69"/>
  <c r="P1629" i="69"/>
  <c r="K1629" i="69"/>
  <c r="J1629" i="69"/>
  <c r="I1629" i="69"/>
  <c r="L1629" i="69" s="1"/>
  <c r="S1628" i="69"/>
  <c r="P1628" i="69"/>
  <c r="K1628" i="69"/>
  <c r="J1628" i="69"/>
  <c r="I1628" i="69"/>
  <c r="L1628" i="69" s="1"/>
  <c r="S1627" i="69"/>
  <c r="P1627" i="69"/>
  <c r="K1627" i="69"/>
  <c r="J1627" i="69"/>
  <c r="I1627" i="69"/>
  <c r="L1627" i="69" s="1"/>
  <c r="S1626" i="69"/>
  <c r="P1626" i="69"/>
  <c r="K1626" i="69"/>
  <c r="J1626" i="69"/>
  <c r="I1626" i="69"/>
  <c r="L1626" i="69" s="1"/>
  <c r="S1625" i="69"/>
  <c r="P1625" i="69"/>
  <c r="T1624" i="69"/>
  <c r="V1624" i="69" s="1"/>
  <c r="S1624" i="69"/>
  <c r="P1624" i="69"/>
  <c r="S1623" i="69"/>
  <c r="P1623" i="69"/>
  <c r="K1623" i="69"/>
  <c r="J1623" i="69"/>
  <c r="I1623" i="69"/>
  <c r="L1623" i="69" s="1"/>
  <c r="S1622" i="69"/>
  <c r="P1622" i="69"/>
  <c r="K1622" i="69"/>
  <c r="J1622" i="69"/>
  <c r="I1622" i="69"/>
  <c r="L1622" i="69" s="1"/>
  <c r="S1621" i="69"/>
  <c r="P1621" i="69"/>
  <c r="K1621" i="69"/>
  <c r="J1621" i="69"/>
  <c r="I1621" i="69"/>
  <c r="L1621" i="69" s="1"/>
  <c r="S1620" i="69"/>
  <c r="P1620" i="69"/>
  <c r="K1620" i="69"/>
  <c r="J1620" i="69"/>
  <c r="I1620" i="69"/>
  <c r="L1620" i="69" s="1"/>
  <c r="S1619" i="69"/>
  <c r="P1619" i="69"/>
  <c r="S1618" i="69"/>
  <c r="P1618" i="69"/>
  <c r="K1618" i="69"/>
  <c r="J1618" i="69"/>
  <c r="I1618" i="69"/>
  <c r="L1618" i="69" s="1"/>
  <c r="S1617" i="69"/>
  <c r="P1617" i="69"/>
  <c r="K1617" i="69"/>
  <c r="J1617" i="69"/>
  <c r="I1617" i="69"/>
  <c r="L1617" i="69" s="1"/>
  <c r="S1616" i="69"/>
  <c r="P1616" i="69"/>
  <c r="K1616" i="69"/>
  <c r="J1616" i="69"/>
  <c r="I1616" i="69"/>
  <c r="L1616" i="69" s="1"/>
  <c r="S1615" i="69"/>
  <c r="P1615" i="69"/>
  <c r="K1615" i="69"/>
  <c r="J1615" i="69"/>
  <c r="I1615" i="69"/>
  <c r="L1615" i="69" s="1"/>
  <c r="S1614" i="69"/>
  <c r="P1614" i="69"/>
  <c r="K1614" i="69"/>
  <c r="J1614" i="69"/>
  <c r="I1614" i="69"/>
  <c r="L1614" i="69" s="1"/>
  <c r="S1613" i="69"/>
  <c r="P1613" i="69"/>
  <c r="K1613" i="69"/>
  <c r="J1613" i="69"/>
  <c r="I1613" i="69"/>
  <c r="L1613" i="69" s="1"/>
  <c r="S1612" i="69"/>
  <c r="P1612" i="69"/>
  <c r="K1612" i="69"/>
  <c r="J1612" i="69"/>
  <c r="I1612" i="69"/>
  <c r="L1612" i="69" s="1"/>
  <c r="S1611" i="69"/>
  <c r="P1611" i="69"/>
  <c r="K1611" i="69"/>
  <c r="J1611" i="69"/>
  <c r="I1611" i="69"/>
  <c r="L1611" i="69" s="1"/>
  <c r="S1610" i="69"/>
  <c r="P1610" i="69"/>
  <c r="K1610" i="69"/>
  <c r="J1610" i="69"/>
  <c r="I1610" i="69"/>
  <c r="L1610" i="69" s="1"/>
  <c r="S1609" i="69"/>
  <c r="P1609" i="69"/>
  <c r="K1609" i="69"/>
  <c r="J1609" i="69"/>
  <c r="I1609" i="69"/>
  <c r="L1609" i="69" s="1"/>
  <c r="S1608" i="69"/>
  <c r="P1608" i="69"/>
  <c r="K1608" i="69"/>
  <c r="J1608" i="69"/>
  <c r="I1608" i="69"/>
  <c r="L1608" i="69" s="1"/>
  <c r="S1607" i="69"/>
  <c r="P1607" i="69"/>
  <c r="K1607" i="69"/>
  <c r="J1607" i="69"/>
  <c r="I1607" i="69"/>
  <c r="L1607" i="69" s="1"/>
  <c r="S1606" i="69"/>
  <c r="P1606" i="69"/>
  <c r="K1606" i="69"/>
  <c r="J1606" i="69"/>
  <c r="I1606" i="69"/>
  <c r="L1606" i="69" s="1"/>
  <c r="S1605" i="69"/>
  <c r="P1605" i="69"/>
  <c r="K1605" i="69"/>
  <c r="J1605" i="69"/>
  <c r="I1605" i="69"/>
  <c r="L1605" i="69" s="1"/>
  <c r="S1604" i="69"/>
  <c r="P1604" i="69"/>
  <c r="K1604" i="69"/>
  <c r="J1604" i="69"/>
  <c r="I1604" i="69"/>
  <c r="L1604" i="69" s="1"/>
  <c r="S1603" i="69"/>
  <c r="P1603" i="69"/>
  <c r="S1602" i="69"/>
  <c r="P1602" i="69"/>
  <c r="K1602" i="69"/>
  <c r="J1602" i="69"/>
  <c r="I1602" i="69"/>
  <c r="L1602" i="69" s="1"/>
  <c r="S1601" i="69"/>
  <c r="P1601" i="69"/>
  <c r="K1601" i="69"/>
  <c r="J1601" i="69"/>
  <c r="I1601" i="69"/>
  <c r="L1601" i="69" s="1"/>
  <c r="S1600" i="69"/>
  <c r="P1600" i="69"/>
  <c r="K1600" i="69"/>
  <c r="J1600" i="69"/>
  <c r="I1600" i="69"/>
  <c r="L1600" i="69" s="1"/>
  <c r="S1599" i="69"/>
  <c r="P1599" i="69"/>
  <c r="K1599" i="69"/>
  <c r="J1599" i="69"/>
  <c r="I1599" i="69"/>
  <c r="L1599" i="69" s="1"/>
  <c r="S1598" i="69"/>
  <c r="P1598" i="69"/>
  <c r="K1598" i="69"/>
  <c r="J1598" i="69"/>
  <c r="I1598" i="69"/>
  <c r="L1598" i="69" s="1"/>
  <c r="S1597" i="69"/>
  <c r="P1597" i="69"/>
  <c r="K1597" i="69"/>
  <c r="J1597" i="69"/>
  <c r="W1597" i="69" s="1"/>
  <c r="I1597" i="69"/>
  <c r="L1597" i="69" s="1"/>
  <c r="S1596" i="69"/>
  <c r="P1596" i="69"/>
  <c r="S1595" i="69"/>
  <c r="P1595" i="69"/>
  <c r="S1594" i="69"/>
  <c r="P1594" i="69"/>
  <c r="S1593" i="69"/>
  <c r="P1593" i="69"/>
  <c r="S1592" i="69"/>
  <c r="P1592" i="69"/>
  <c r="S1591" i="69"/>
  <c r="P1591" i="69"/>
  <c r="T1590" i="69"/>
  <c r="S1590" i="69"/>
  <c r="P1590" i="69"/>
  <c r="T1589" i="69"/>
  <c r="S1589" i="69"/>
  <c r="P1589" i="69"/>
  <c r="S1588" i="69"/>
  <c r="P1588" i="69"/>
  <c r="K1588" i="69"/>
  <c r="J1588" i="69"/>
  <c r="I1588" i="69"/>
  <c r="L1588" i="69" s="1"/>
  <c r="S1587" i="69"/>
  <c r="P1587" i="69"/>
  <c r="K1587" i="69"/>
  <c r="J1587" i="69"/>
  <c r="I1587" i="69"/>
  <c r="L1587" i="69" s="1"/>
  <c r="S1586" i="69"/>
  <c r="P1586" i="69"/>
  <c r="K1586" i="69"/>
  <c r="J1586" i="69"/>
  <c r="I1586" i="69"/>
  <c r="L1586" i="69" s="1"/>
  <c r="S1585" i="69"/>
  <c r="P1585" i="69"/>
  <c r="K1585" i="69"/>
  <c r="J1585" i="69"/>
  <c r="I1585" i="69"/>
  <c r="L1585" i="69" s="1"/>
  <c r="S1584" i="69"/>
  <c r="P1584" i="69"/>
  <c r="S1583" i="69"/>
  <c r="P1583" i="69"/>
  <c r="K1583" i="69"/>
  <c r="J1583" i="69"/>
  <c r="I1583" i="69"/>
  <c r="L1583" i="69" s="1"/>
  <c r="S1582" i="69"/>
  <c r="P1582" i="69"/>
  <c r="K1582" i="69"/>
  <c r="J1582" i="69"/>
  <c r="I1582" i="69"/>
  <c r="L1582" i="69" s="1"/>
  <c r="S1581" i="69"/>
  <c r="P1581" i="69"/>
  <c r="K1581" i="69"/>
  <c r="J1581" i="69"/>
  <c r="W1581" i="69" s="1"/>
  <c r="I1581" i="69"/>
  <c r="L1581" i="69" s="1"/>
  <c r="S1580" i="69"/>
  <c r="P1580" i="69"/>
  <c r="K1580" i="69"/>
  <c r="J1580" i="69"/>
  <c r="I1580" i="69"/>
  <c r="L1580" i="69" s="1"/>
  <c r="S1579" i="69"/>
  <c r="P1579" i="69"/>
  <c r="S1578" i="69"/>
  <c r="P1578" i="69"/>
  <c r="T1577" i="69"/>
  <c r="S1577" i="69"/>
  <c r="P1577" i="69"/>
  <c r="S1576" i="69"/>
  <c r="P1576" i="69"/>
  <c r="K1576" i="69"/>
  <c r="J1576" i="69"/>
  <c r="I1576" i="69"/>
  <c r="L1576" i="69" s="1"/>
  <c r="S1575" i="69"/>
  <c r="P1575" i="69"/>
  <c r="K1575" i="69"/>
  <c r="J1575" i="69"/>
  <c r="I1575" i="69"/>
  <c r="L1575" i="69" s="1"/>
  <c r="S1574" i="69"/>
  <c r="P1574" i="69"/>
  <c r="K1574" i="69"/>
  <c r="J1574" i="69"/>
  <c r="W1574" i="69" s="1"/>
  <c r="I1574" i="69"/>
  <c r="L1574" i="69" s="1"/>
  <c r="S1573" i="69"/>
  <c r="P1573" i="69"/>
  <c r="T1572" i="69"/>
  <c r="S1572" i="69"/>
  <c r="P1572" i="69"/>
  <c r="S1571" i="69"/>
  <c r="P1571" i="69"/>
  <c r="K1571" i="69"/>
  <c r="J1571" i="69"/>
  <c r="I1571" i="69"/>
  <c r="L1571" i="69" s="1"/>
  <c r="S1570" i="69"/>
  <c r="P1570" i="69"/>
  <c r="K1570" i="69"/>
  <c r="J1570" i="69"/>
  <c r="I1570" i="69"/>
  <c r="L1570" i="69" s="1"/>
  <c r="S1569" i="69"/>
  <c r="P1569" i="69"/>
  <c r="K1569" i="69"/>
  <c r="J1569" i="69"/>
  <c r="I1569" i="69"/>
  <c r="L1569" i="69" s="1"/>
  <c r="S1568" i="69"/>
  <c r="P1568" i="69"/>
  <c r="K1568" i="69"/>
  <c r="J1568" i="69"/>
  <c r="I1568" i="69"/>
  <c r="L1568" i="69" s="1"/>
  <c r="S1567" i="69"/>
  <c r="P1567" i="69"/>
  <c r="K1567" i="69"/>
  <c r="J1567" i="69"/>
  <c r="I1567" i="69"/>
  <c r="L1567" i="69" s="1"/>
  <c r="S1566" i="69"/>
  <c r="P1566" i="69"/>
  <c r="K1566" i="69"/>
  <c r="J1566" i="69"/>
  <c r="I1566" i="69"/>
  <c r="L1566" i="69" s="1"/>
  <c r="S1565" i="69"/>
  <c r="P1565" i="69"/>
  <c r="K1565" i="69"/>
  <c r="J1565" i="69"/>
  <c r="I1565" i="69"/>
  <c r="L1565" i="69" s="1"/>
  <c r="S1564" i="69"/>
  <c r="P1564" i="69"/>
  <c r="K1564" i="69"/>
  <c r="J1564" i="69"/>
  <c r="I1564" i="69"/>
  <c r="L1564" i="69" s="1"/>
  <c r="S1563" i="69"/>
  <c r="P1563" i="69"/>
  <c r="K1563" i="69"/>
  <c r="J1563" i="69"/>
  <c r="I1563" i="69"/>
  <c r="L1563" i="69" s="1"/>
  <c r="S1562" i="69"/>
  <c r="P1562" i="69"/>
  <c r="T1561" i="69"/>
  <c r="S1561" i="69"/>
  <c r="P1561" i="69"/>
  <c r="S1560" i="69"/>
  <c r="P1560" i="69"/>
  <c r="K1560" i="69"/>
  <c r="J1560" i="69"/>
  <c r="I1560" i="69"/>
  <c r="L1560" i="69" s="1"/>
  <c r="S1559" i="69"/>
  <c r="P1559" i="69"/>
  <c r="K1559" i="69"/>
  <c r="J1559" i="69"/>
  <c r="I1559" i="69"/>
  <c r="L1559" i="69" s="1"/>
  <c r="S1558" i="69"/>
  <c r="P1558" i="69"/>
  <c r="K1558" i="69"/>
  <c r="J1558" i="69"/>
  <c r="I1558" i="69"/>
  <c r="L1558" i="69" s="1"/>
  <c r="S1557" i="69"/>
  <c r="P1557" i="69"/>
  <c r="K1557" i="69"/>
  <c r="J1557" i="69"/>
  <c r="I1557" i="69"/>
  <c r="L1557" i="69" s="1"/>
  <c r="S1556" i="69"/>
  <c r="P1556" i="69"/>
  <c r="K1556" i="69"/>
  <c r="J1556" i="69"/>
  <c r="I1556" i="69"/>
  <c r="L1556" i="69" s="1"/>
  <c r="S1555" i="69"/>
  <c r="P1555" i="69"/>
  <c r="K1555" i="69"/>
  <c r="J1555" i="69"/>
  <c r="I1555" i="69"/>
  <c r="L1555" i="69" s="1"/>
  <c r="S1554" i="69"/>
  <c r="P1554" i="69"/>
  <c r="K1554" i="69"/>
  <c r="J1554" i="69"/>
  <c r="I1554" i="69"/>
  <c r="L1554" i="69" s="1"/>
  <c r="S1553" i="69"/>
  <c r="P1553" i="69"/>
  <c r="K1553" i="69"/>
  <c r="J1553" i="69"/>
  <c r="W1553" i="69" s="1"/>
  <c r="I1553" i="69"/>
  <c r="L1553" i="69" s="1"/>
  <c r="S1552" i="69"/>
  <c r="P1552" i="69"/>
  <c r="K1552" i="69"/>
  <c r="J1552" i="69"/>
  <c r="I1552" i="69"/>
  <c r="L1552" i="69" s="1"/>
  <c r="S1551" i="69"/>
  <c r="P1551" i="69"/>
  <c r="T1550" i="69"/>
  <c r="S1550" i="69"/>
  <c r="P1550" i="69"/>
  <c r="S1549" i="69"/>
  <c r="P1549" i="69"/>
  <c r="K1549" i="69"/>
  <c r="J1549" i="69"/>
  <c r="I1549" i="69"/>
  <c r="L1549" i="69" s="1"/>
  <c r="S1548" i="69"/>
  <c r="P1548" i="69"/>
  <c r="K1548" i="69"/>
  <c r="J1548" i="69"/>
  <c r="I1548" i="69"/>
  <c r="L1548" i="69" s="1"/>
  <c r="S1547" i="69"/>
  <c r="P1547" i="69"/>
  <c r="K1547" i="69"/>
  <c r="J1547" i="69"/>
  <c r="I1547" i="69"/>
  <c r="L1547" i="69" s="1"/>
  <c r="S1546" i="69"/>
  <c r="P1546" i="69"/>
  <c r="K1546" i="69"/>
  <c r="J1546" i="69"/>
  <c r="I1546" i="69"/>
  <c r="L1546" i="69" s="1"/>
  <c r="S1545" i="69"/>
  <c r="P1545" i="69"/>
  <c r="K1545" i="69"/>
  <c r="J1545" i="69"/>
  <c r="I1545" i="69"/>
  <c r="L1545" i="69" s="1"/>
  <c r="S1544" i="69"/>
  <c r="P1544" i="69"/>
  <c r="K1544" i="69"/>
  <c r="J1544" i="69"/>
  <c r="I1544" i="69"/>
  <c r="L1544" i="69" s="1"/>
  <c r="S1543" i="69"/>
  <c r="P1543" i="69"/>
  <c r="K1543" i="69"/>
  <c r="X1543" i="69" s="1"/>
  <c r="J1543" i="69"/>
  <c r="I1543" i="69"/>
  <c r="L1543" i="69" s="1"/>
  <c r="S1542" i="69"/>
  <c r="P1542" i="69"/>
  <c r="K1542" i="69"/>
  <c r="J1542" i="69"/>
  <c r="I1542" i="69"/>
  <c r="L1542" i="69" s="1"/>
  <c r="S1541" i="69"/>
  <c r="P1541" i="69"/>
  <c r="K1541" i="69"/>
  <c r="J1541" i="69"/>
  <c r="I1541" i="69"/>
  <c r="L1541" i="69" s="1"/>
  <c r="S1540" i="69"/>
  <c r="P1540" i="69"/>
  <c r="S1539" i="69"/>
  <c r="P1539" i="69"/>
  <c r="S1538" i="69"/>
  <c r="P1538" i="69"/>
  <c r="S1537" i="69"/>
  <c r="P1537" i="69"/>
  <c r="S1536" i="69"/>
  <c r="P1536" i="69"/>
  <c r="T1535" i="69"/>
  <c r="V1535" i="69" s="1"/>
  <c r="S1535" i="69"/>
  <c r="P1535" i="69"/>
  <c r="S1534" i="69"/>
  <c r="P1534" i="69"/>
  <c r="K1534" i="69"/>
  <c r="J1534" i="69"/>
  <c r="I1534" i="69"/>
  <c r="L1534" i="69" s="1"/>
  <c r="S1533" i="69"/>
  <c r="P1533" i="69"/>
  <c r="K1533" i="69"/>
  <c r="J1533" i="69"/>
  <c r="I1533" i="69"/>
  <c r="L1533" i="69" s="1"/>
  <c r="S1532" i="69"/>
  <c r="P1532" i="69"/>
  <c r="K1532" i="69"/>
  <c r="J1532" i="69"/>
  <c r="I1532" i="69"/>
  <c r="L1532" i="69" s="1"/>
  <c r="S1531" i="69"/>
  <c r="P1531" i="69"/>
  <c r="K1531" i="69"/>
  <c r="J1531" i="69"/>
  <c r="I1531" i="69"/>
  <c r="L1531" i="69" s="1"/>
  <c r="S1530" i="69"/>
  <c r="P1530" i="69"/>
  <c r="K1530" i="69"/>
  <c r="J1530" i="69"/>
  <c r="I1530" i="69"/>
  <c r="L1530" i="69" s="1"/>
  <c r="S1529" i="69"/>
  <c r="P1529" i="69"/>
  <c r="K1529" i="69"/>
  <c r="J1529" i="69"/>
  <c r="I1529" i="69"/>
  <c r="L1529" i="69" s="1"/>
  <c r="S1528" i="69"/>
  <c r="P1528" i="69"/>
  <c r="K1528" i="69"/>
  <c r="J1528" i="69"/>
  <c r="I1528" i="69"/>
  <c r="L1528" i="69" s="1"/>
  <c r="S1527" i="69"/>
  <c r="P1527" i="69"/>
  <c r="K1527" i="69"/>
  <c r="J1527" i="69"/>
  <c r="I1527" i="69"/>
  <c r="L1527" i="69" s="1"/>
  <c r="S1526" i="69"/>
  <c r="P1526" i="69"/>
  <c r="K1526" i="69"/>
  <c r="J1526" i="69"/>
  <c r="I1526" i="69"/>
  <c r="L1526" i="69" s="1"/>
  <c r="S1525" i="69"/>
  <c r="P1525" i="69"/>
  <c r="K1525" i="69"/>
  <c r="J1525" i="69"/>
  <c r="I1525" i="69"/>
  <c r="L1525" i="69" s="1"/>
  <c r="S1524" i="69"/>
  <c r="P1524" i="69"/>
  <c r="K1524" i="69"/>
  <c r="J1524" i="69"/>
  <c r="I1524" i="69"/>
  <c r="L1524" i="69" s="1"/>
  <c r="S1523" i="69"/>
  <c r="P1523" i="69"/>
  <c r="K1523" i="69"/>
  <c r="J1523" i="69"/>
  <c r="I1523" i="69"/>
  <c r="L1523" i="69" s="1"/>
  <c r="S1522" i="69"/>
  <c r="P1522" i="69"/>
  <c r="K1522" i="69"/>
  <c r="J1522" i="69"/>
  <c r="I1522" i="69"/>
  <c r="L1522" i="69" s="1"/>
  <c r="S1521" i="69"/>
  <c r="P1521" i="69"/>
  <c r="K1521" i="69"/>
  <c r="J1521" i="69"/>
  <c r="I1521" i="69"/>
  <c r="L1521" i="69" s="1"/>
  <c r="S1520" i="69"/>
  <c r="P1520" i="69"/>
  <c r="K1520" i="69"/>
  <c r="J1520" i="69"/>
  <c r="I1520" i="69"/>
  <c r="L1520" i="69" s="1"/>
  <c r="S1519" i="69"/>
  <c r="P1519" i="69"/>
  <c r="K1519" i="69"/>
  <c r="J1519" i="69"/>
  <c r="I1519" i="69"/>
  <c r="L1519" i="69" s="1"/>
  <c r="S1518" i="69"/>
  <c r="P1518" i="69"/>
  <c r="K1518" i="69"/>
  <c r="J1518" i="69"/>
  <c r="I1518" i="69"/>
  <c r="L1518" i="69" s="1"/>
  <c r="S1517" i="69"/>
  <c r="P1517" i="69"/>
  <c r="K1517" i="69"/>
  <c r="J1517" i="69"/>
  <c r="I1517" i="69"/>
  <c r="L1517" i="69" s="1"/>
  <c r="S1516" i="69"/>
  <c r="P1516" i="69"/>
  <c r="K1516" i="69"/>
  <c r="J1516" i="69"/>
  <c r="I1516" i="69"/>
  <c r="L1516" i="69" s="1"/>
  <c r="S1515" i="69"/>
  <c r="P1515" i="69"/>
  <c r="K1515" i="69"/>
  <c r="J1515" i="69"/>
  <c r="I1515" i="69"/>
  <c r="L1515" i="69" s="1"/>
  <c r="S1514" i="69"/>
  <c r="P1514" i="69"/>
  <c r="K1514" i="69"/>
  <c r="J1514" i="69"/>
  <c r="I1514" i="69"/>
  <c r="L1514" i="69" s="1"/>
  <c r="S1513" i="69"/>
  <c r="P1513" i="69"/>
  <c r="K1513" i="69"/>
  <c r="J1513" i="69"/>
  <c r="I1513" i="69"/>
  <c r="L1513" i="69" s="1"/>
  <c r="S1512" i="69"/>
  <c r="P1512" i="69"/>
  <c r="K1512" i="69"/>
  <c r="J1512" i="69"/>
  <c r="W1512" i="69" s="1"/>
  <c r="I1512" i="69"/>
  <c r="L1512" i="69" s="1"/>
  <c r="S1511" i="69"/>
  <c r="P1511" i="69"/>
  <c r="K1511" i="69"/>
  <c r="J1511" i="69"/>
  <c r="I1511" i="69"/>
  <c r="L1511" i="69" s="1"/>
  <c r="S1510" i="69"/>
  <c r="P1510" i="69"/>
  <c r="K1510" i="69"/>
  <c r="J1510" i="69"/>
  <c r="I1510" i="69"/>
  <c r="L1510" i="69" s="1"/>
  <c r="S1509" i="69"/>
  <c r="P1509" i="69"/>
  <c r="K1509" i="69"/>
  <c r="J1509" i="69"/>
  <c r="I1509" i="69"/>
  <c r="L1509" i="69" s="1"/>
  <c r="S1508" i="69"/>
  <c r="P1508" i="69"/>
  <c r="K1508" i="69"/>
  <c r="J1508" i="69"/>
  <c r="I1508" i="69"/>
  <c r="L1508" i="69" s="1"/>
  <c r="S1507" i="69"/>
  <c r="P1507" i="69"/>
  <c r="K1507" i="69"/>
  <c r="J1507" i="69"/>
  <c r="I1507" i="69"/>
  <c r="L1507" i="69" s="1"/>
  <c r="S1506" i="69"/>
  <c r="P1506" i="69"/>
  <c r="K1506" i="69"/>
  <c r="J1506" i="69"/>
  <c r="I1506" i="69"/>
  <c r="L1506" i="69" s="1"/>
  <c r="T1505" i="69"/>
  <c r="S1505" i="69"/>
  <c r="P1505" i="69"/>
  <c r="S1504" i="69"/>
  <c r="P1504" i="69"/>
  <c r="S1503" i="69"/>
  <c r="P1503" i="69"/>
  <c r="S1502" i="69"/>
  <c r="P1502" i="69"/>
  <c r="V1501" i="69"/>
  <c r="U1501" i="69"/>
  <c r="T1501" i="69"/>
  <c r="S1501" i="69"/>
  <c r="P1501" i="69"/>
  <c r="L1501" i="69"/>
  <c r="K1501" i="69"/>
  <c r="J1501" i="69"/>
  <c r="T1500" i="69"/>
  <c r="V1500" i="69" s="1"/>
  <c r="S1500" i="69"/>
  <c r="P1500" i="69"/>
  <c r="S1499" i="69"/>
  <c r="P1499" i="69"/>
  <c r="K1499" i="69"/>
  <c r="J1499" i="69"/>
  <c r="I1499" i="69"/>
  <c r="L1499" i="69" s="1"/>
  <c r="S1498" i="69"/>
  <c r="P1498" i="69"/>
  <c r="K1498" i="69"/>
  <c r="J1498" i="69"/>
  <c r="I1498" i="69"/>
  <c r="L1498" i="69" s="1"/>
  <c r="S1497" i="69"/>
  <c r="P1497" i="69"/>
  <c r="K1497" i="69"/>
  <c r="J1497" i="69"/>
  <c r="I1497" i="69"/>
  <c r="L1497" i="69" s="1"/>
  <c r="S1496" i="69"/>
  <c r="P1496" i="69"/>
  <c r="K1496" i="69"/>
  <c r="J1496" i="69"/>
  <c r="I1496" i="69"/>
  <c r="L1496" i="69" s="1"/>
  <c r="S1495" i="69"/>
  <c r="P1495" i="69"/>
  <c r="S1494" i="69"/>
  <c r="P1494" i="69"/>
  <c r="S1493" i="69"/>
  <c r="P1493" i="69"/>
  <c r="S1492" i="69"/>
  <c r="P1492" i="69"/>
  <c r="S1491" i="69"/>
  <c r="P1491" i="69"/>
  <c r="V1490" i="69"/>
  <c r="U1490" i="69"/>
  <c r="T1490" i="69"/>
  <c r="S1490" i="69"/>
  <c r="P1490" i="69"/>
  <c r="L1490" i="69"/>
  <c r="K1490" i="69"/>
  <c r="J1490" i="69"/>
  <c r="S1489" i="69"/>
  <c r="P1489" i="69"/>
  <c r="V1488" i="69"/>
  <c r="U1488" i="69"/>
  <c r="T1488" i="69"/>
  <c r="S1488" i="69"/>
  <c r="P1488" i="69"/>
  <c r="L1488" i="69"/>
  <c r="K1488" i="69"/>
  <c r="J1488" i="69"/>
  <c r="T1487" i="69"/>
  <c r="S1487" i="69"/>
  <c r="P1487" i="69"/>
  <c r="S1486" i="69"/>
  <c r="P1486" i="69"/>
  <c r="K1486" i="69"/>
  <c r="J1486" i="69"/>
  <c r="I1486" i="69"/>
  <c r="L1486" i="69" s="1"/>
  <c r="S1485" i="69"/>
  <c r="P1485" i="69"/>
  <c r="K1485" i="69"/>
  <c r="J1485" i="69"/>
  <c r="I1485" i="69"/>
  <c r="L1485" i="69" s="1"/>
  <c r="T1484" i="69"/>
  <c r="V1484" i="69" s="1"/>
  <c r="S1484" i="69"/>
  <c r="P1484" i="69"/>
  <c r="S1483" i="69"/>
  <c r="P1483" i="69"/>
  <c r="K1483" i="69"/>
  <c r="J1483" i="69"/>
  <c r="I1483" i="69"/>
  <c r="L1483" i="69" s="1"/>
  <c r="S1482" i="69"/>
  <c r="P1482" i="69"/>
  <c r="K1482" i="69"/>
  <c r="J1482" i="69"/>
  <c r="I1482" i="69"/>
  <c r="L1482" i="69" s="1"/>
  <c r="S1481" i="69"/>
  <c r="P1481" i="69"/>
  <c r="K1481" i="69"/>
  <c r="J1481" i="69"/>
  <c r="I1481" i="69"/>
  <c r="L1481" i="69" s="1"/>
  <c r="S1480" i="69"/>
  <c r="P1480" i="69"/>
  <c r="K1480" i="69"/>
  <c r="J1480" i="69"/>
  <c r="I1480" i="69"/>
  <c r="L1480" i="69" s="1"/>
  <c r="S1479" i="69"/>
  <c r="P1479" i="69"/>
  <c r="K1479" i="69"/>
  <c r="J1479" i="69"/>
  <c r="I1479" i="69"/>
  <c r="L1479" i="69" s="1"/>
  <c r="S1478" i="69"/>
  <c r="P1478" i="69"/>
  <c r="K1478" i="69"/>
  <c r="J1478" i="69"/>
  <c r="I1478" i="69"/>
  <c r="L1478" i="69" s="1"/>
  <c r="S1477" i="69"/>
  <c r="P1477" i="69"/>
  <c r="K1477" i="69"/>
  <c r="J1477" i="69"/>
  <c r="I1477" i="69"/>
  <c r="L1477" i="69" s="1"/>
  <c r="S1476" i="69"/>
  <c r="P1476" i="69"/>
  <c r="K1476" i="69"/>
  <c r="J1476" i="69"/>
  <c r="I1476" i="69"/>
  <c r="L1476" i="69" s="1"/>
  <c r="S1475" i="69"/>
  <c r="P1475" i="69"/>
  <c r="K1475" i="69"/>
  <c r="J1475" i="69"/>
  <c r="I1475" i="69"/>
  <c r="L1475" i="69" s="1"/>
  <c r="S1474" i="69"/>
  <c r="P1474" i="69"/>
  <c r="K1474" i="69"/>
  <c r="J1474" i="69"/>
  <c r="I1474" i="69"/>
  <c r="L1474" i="69" s="1"/>
  <c r="S1473" i="69"/>
  <c r="P1473" i="69"/>
  <c r="K1473" i="69"/>
  <c r="J1473" i="69"/>
  <c r="I1473" i="69"/>
  <c r="L1473" i="69" s="1"/>
  <c r="S1472" i="69"/>
  <c r="P1472" i="69"/>
  <c r="K1472" i="69"/>
  <c r="J1472" i="69"/>
  <c r="I1472" i="69"/>
  <c r="L1472" i="69" s="1"/>
  <c r="S1471" i="69"/>
  <c r="P1471" i="69"/>
  <c r="K1471" i="69"/>
  <c r="J1471" i="69"/>
  <c r="I1471" i="69"/>
  <c r="L1471" i="69" s="1"/>
  <c r="S1470" i="69"/>
  <c r="P1470" i="69"/>
  <c r="K1470" i="69"/>
  <c r="J1470" i="69"/>
  <c r="I1470" i="69"/>
  <c r="L1470" i="69" s="1"/>
  <c r="S1469" i="69"/>
  <c r="P1469" i="69"/>
  <c r="K1469" i="69"/>
  <c r="J1469" i="69"/>
  <c r="I1469" i="69"/>
  <c r="L1469" i="69" s="1"/>
  <c r="S1468" i="69"/>
  <c r="P1468" i="69"/>
  <c r="K1468" i="69"/>
  <c r="J1468" i="69"/>
  <c r="I1468" i="69"/>
  <c r="L1468" i="69" s="1"/>
  <c r="S1467" i="69"/>
  <c r="P1467" i="69"/>
  <c r="K1467" i="69"/>
  <c r="J1467" i="69"/>
  <c r="I1467" i="69"/>
  <c r="L1467" i="69" s="1"/>
  <c r="S1466" i="69"/>
  <c r="P1466" i="69"/>
  <c r="K1466" i="69"/>
  <c r="J1466" i="69"/>
  <c r="I1466" i="69"/>
  <c r="L1466" i="69" s="1"/>
  <c r="S1465" i="69"/>
  <c r="P1465" i="69"/>
  <c r="K1465" i="69"/>
  <c r="J1465" i="69"/>
  <c r="I1465" i="69"/>
  <c r="L1465" i="69" s="1"/>
  <c r="S1464" i="69"/>
  <c r="P1464" i="69"/>
  <c r="S1463" i="69"/>
  <c r="P1463" i="69"/>
  <c r="S1462" i="69"/>
  <c r="P1462" i="69"/>
  <c r="S1461" i="69"/>
  <c r="P1461" i="69"/>
  <c r="T1460" i="69"/>
  <c r="S1460" i="69"/>
  <c r="P1460" i="69"/>
  <c r="U1459" i="69"/>
  <c r="S1459" i="69"/>
  <c r="P1459" i="69"/>
  <c r="L1459" i="69"/>
  <c r="L1457" i="69" s="1"/>
  <c r="K1459" i="69"/>
  <c r="K1457" i="69" s="1"/>
  <c r="J1459" i="69"/>
  <c r="J1457" i="69" s="1"/>
  <c r="S1458" i="69"/>
  <c r="P1458" i="69"/>
  <c r="S1457" i="69"/>
  <c r="P1457" i="69"/>
  <c r="T1456" i="69"/>
  <c r="S1456" i="69"/>
  <c r="P1456" i="69"/>
  <c r="S1455" i="69"/>
  <c r="P1455" i="69"/>
  <c r="K1455" i="69"/>
  <c r="J1455" i="69"/>
  <c r="I1455" i="69"/>
  <c r="L1455" i="69" s="1"/>
  <c r="S1454" i="69"/>
  <c r="P1454" i="69"/>
  <c r="K1454" i="69"/>
  <c r="J1454" i="69"/>
  <c r="I1454" i="69"/>
  <c r="L1454" i="69" s="1"/>
  <c r="S1453" i="69"/>
  <c r="P1453" i="69"/>
  <c r="K1453" i="69"/>
  <c r="J1453" i="69"/>
  <c r="I1453" i="69"/>
  <c r="L1453" i="69" s="1"/>
  <c r="S1452" i="69"/>
  <c r="P1452" i="69"/>
  <c r="K1452" i="69"/>
  <c r="J1452" i="69"/>
  <c r="I1452" i="69"/>
  <c r="L1452" i="69" s="1"/>
  <c r="S1451" i="69"/>
  <c r="P1451" i="69"/>
  <c r="K1451" i="69"/>
  <c r="J1451" i="69"/>
  <c r="I1451" i="69"/>
  <c r="L1451" i="69" s="1"/>
  <c r="S1450" i="69"/>
  <c r="P1450" i="69"/>
  <c r="K1450" i="69"/>
  <c r="J1450" i="69"/>
  <c r="I1450" i="69"/>
  <c r="L1450" i="69" s="1"/>
  <c r="S1449" i="69"/>
  <c r="P1449" i="69"/>
  <c r="K1449" i="69"/>
  <c r="J1449" i="69"/>
  <c r="I1449" i="69"/>
  <c r="L1449" i="69" s="1"/>
  <c r="S1448" i="69"/>
  <c r="P1448" i="69"/>
  <c r="K1448" i="69"/>
  <c r="J1448" i="69"/>
  <c r="I1448" i="69"/>
  <c r="L1448" i="69" s="1"/>
  <c r="S1447" i="69"/>
  <c r="P1447" i="69"/>
  <c r="K1447" i="69"/>
  <c r="J1447" i="69"/>
  <c r="I1447" i="69"/>
  <c r="L1447" i="69" s="1"/>
  <c r="S1446" i="69"/>
  <c r="P1446" i="69"/>
  <c r="K1446" i="69"/>
  <c r="J1446" i="69"/>
  <c r="I1446" i="69"/>
  <c r="L1446" i="69" s="1"/>
  <c r="S1445" i="69"/>
  <c r="P1445" i="69"/>
  <c r="K1445" i="69"/>
  <c r="J1445" i="69"/>
  <c r="I1445" i="69"/>
  <c r="L1445" i="69" s="1"/>
  <c r="S1444" i="69"/>
  <c r="P1444" i="69"/>
  <c r="K1444" i="69"/>
  <c r="J1444" i="69"/>
  <c r="I1444" i="69"/>
  <c r="L1444" i="69" s="1"/>
  <c r="S1443" i="69"/>
  <c r="P1443" i="69"/>
  <c r="K1443" i="69"/>
  <c r="J1443" i="69"/>
  <c r="I1443" i="69"/>
  <c r="L1443" i="69" s="1"/>
  <c r="S1442" i="69"/>
  <c r="P1442" i="69"/>
  <c r="K1442" i="69"/>
  <c r="J1442" i="69"/>
  <c r="I1442" i="69"/>
  <c r="L1442" i="69" s="1"/>
  <c r="S1441" i="69"/>
  <c r="P1441" i="69"/>
  <c r="K1441" i="69"/>
  <c r="J1441" i="69"/>
  <c r="I1441" i="69"/>
  <c r="L1441" i="69" s="1"/>
  <c r="S1440" i="69"/>
  <c r="P1440" i="69"/>
  <c r="K1440" i="69"/>
  <c r="J1440" i="69"/>
  <c r="I1440" i="69"/>
  <c r="L1440" i="69" s="1"/>
  <c r="S1439" i="69"/>
  <c r="P1439" i="69"/>
  <c r="K1439" i="69"/>
  <c r="J1439" i="69"/>
  <c r="I1439" i="69"/>
  <c r="L1439" i="69" s="1"/>
  <c r="S1438" i="69"/>
  <c r="P1438" i="69"/>
  <c r="K1438" i="69"/>
  <c r="J1438" i="69"/>
  <c r="I1438" i="69"/>
  <c r="L1438" i="69" s="1"/>
  <c r="S1437" i="69"/>
  <c r="P1437" i="69"/>
  <c r="K1437" i="69"/>
  <c r="J1437" i="69"/>
  <c r="I1437" i="69"/>
  <c r="L1437" i="69" s="1"/>
  <c r="S1436" i="69"/>
  <c r="P1436" i="69"/>
  <c r="K1436" i="69"/>
  <c r="J1436" i="69"/>
  <c r="I1436" i="69"/>
  <c r="L1436" i="69" s="1"/>
  <c r="S1435" i="69"/>
  <c r="P1435" i="69"/>
  <c r="K1435" i="69"/>
  <c r="J1435" i="69"/>
  <c r="I1435" i="69"/>
  <c r="L1435" i="69" s="1"/>
  <c r="S1434" i="69"/>
  <c r="P1434" i="69"/>
  <c r="K1434" i="69"/>
  <c r="J1434" i="69"/>
  <c r="I1434" i="69"/>
  <c r="L1434" i="69" s="1"/>
  <c r="S1433" i="69"/>
  <c r="P1433" i="69"/>
  <c r="K1433" i="69"/>
  <c r="J1433" i="69"/>
  <c r="I1433" i="69"/>
  <c r="L1433" i="69" s="1"/>
  <c r="S1432" i="69"/>
  <c r="P1432" i="69"/>
  <c r="K1432" i="69"/>
  <c r="J1432" i="69"/>
  <c r="I1432" i="69"/>
  <c r="L1432" i="69" s="1"/>
  <c r="S1431" i="69"/>
  <c r="P1431" i="69"/>
  <c r="K1431" i="69"/>
  <c r="J1431" i="69"/>
  <c r="I1431" i="69"/>
  <c r="L1431" i="69" s="1"/>
  <c r="S1430" i="69"/>
  <c r="P1430" i="69"/>
  <c r="K1430" i="69"/>
  <c r="J1430" i="69"/>
  <c r="I1430" i="69"/>
  <c r="L1430" i="69" s="1"/>
  <c r="S1429" i="69"/>
  <c r="P1429" i="69"/>
  <c r="S1428" i="69"/>
  <c r="P1428" i="69"/>
  <c r="K1428" i="69"/>
  <c r="J1428" i="69"/>
  <c r="I1428" i="69"/>
  <c r="L1428" i="69" s="1"/>
  <c r="S1427" i="69"/>
  <c r="P1427" i="69"/>
  <c r="K1427" i="69"/>
  <c r="J1427" i="69"/>
  <c r="I1427" i="69"/>
  <c r="L1427" i="69" s="1"/>
  <c r="S1426" i="69"/>
  <c r="P1426" i="69"/>
  <c r="K1426" i="69"/>
  <c r="J1426" i="69"/>
  <c r="I1426" i="69"/>
  <c r="L1426" i="69" s="1"/>
  <c r="S1425" i="69"/>
  <c r="P1425" i="69"/>
  <c r="K1425" i="69"/>
  <c r="J1425" i="69"/>
  <c r="I1425" i="69"/>
  <c r="L1425" i="69" s="1"/>
  <c r="S1424" i="69"/>
  <c r="P1424" i="69"/>
  <c r="K1424" i="69"/>
  <c r="J1424" i="69"/>
  <c r="I1424" i="69"/>
  <c r="L1424" i="69" s="1"/>
  <c r="S1423" i="69"/>
  <c r="P1423" i="69"/>
  <c r="K1423" i="69"/>
  <c r="J1423" i="69"/>
  <c r="I1423" i="69"/>
  <c r="L1423" i="69" s="1"/>
  <c r="S1422" i="69"/>
  <c r="P1422" i="69"/>
  <c r="K1422" i="69"/>
  <c r="J1422" i="69"/>
  <c r="I1422" i="69"/>
  <c r="L1422" i="69" s="1"/>
  <c r="S1421" i="69"/>
  <c r="P1421" i="69"/>
  <c r="K1421" i="69"/>
  <c r="J1421" i="69"/>
  <c r="I1421" i="69"/>
  <c r="L1421" i="69" s="1"/>
  <c r="S1420" i="69"/>
  <c r="P1420" i="69"/>
  <c r="K1420" i="69"/>
  <c r="J1420" i="69"/>
  <c r="I1420" i="69"/>
  <c r="L1420" i="69" s="1"/>
  <c r="S1419" i="69"/>
  <c r="P1419" i="69"/>
  <c r="K1419" i="69"/>
  <c r="J1419" i="69"/>
  <c r="I1419" i="69"/>
  <c r="L1419" i="69" s="1"/>
  <c r="S1418" i="69"/>
  <c r="P1418" i="69"/>
  <c r="K1418" i="69"/>
  <c r="J1418" i="69"/>
  <c r="I1418" i="69"/>
  <c r="L1418" i="69" s="1"/>
  <c r="S1417" i="69"/>
  <c r="P1417" i="69"/>
  <c r="K1417" i="69"/>
  <c r="J1417" i="69"/>
  <c r="I1417" i="69"/>
  <c r="L1417" i="69" s="1"/>
  <c r="S1416" i="69"/>
  <c r="P1416" i="69"/>
  <c r="K1416" i="69"/>
  <c r="J1416" i="69"/>
  <c r="I1416" i="69"/>
  <c r="L1416" i="69" s="1"/>
  <c r="S1415" i="69"/>
  <c r="P1415" i="69"/>
  <c r="K1415" i="69"/>
  <c r="J1415" i="69"/>
  <c r="I1415" i="69"/>
  <c r="L1415" i="69" s="1"/>
  <c r="S1414" i="69"/>
  <c r="P1414" i="69"/>
  <c r="K1414" i="69"/>
  <c r="J1414" i="69"/>
  <c r="I1414" i="69"/>
  <c r="L1414" i="69" s="1"/>
  <c r="S1413" i="69"/>
  <c r="P1413" i="69"/>
  <c r="S1412" i="69"/>
  <c r="P1412" i="69"/>
  <c r="T1411" i="69"/>
  <c r="S1411" i="69"/>
  <c r="P1411" i="69"/>
  <c r="S1410" i="69"/>
  <c r="P1410" i="69"/>
  <c r="K1410" i="69"/>
  <c r="J1410" i="69"/>
  <c r="I1410" i="69"/>
  <c r="L1410" i="69" s="1"/>
  <c r="S1409" i="69"/>
  <c r="P1409" i="69"/>
  <c r="K1409" i="69"/>
  <c r="J1409" i="69"/>
  <c r="I1409" i="69"/>
  <c r="L1409" i="69" s="1"/>
  <c r="S1408" i="69"/>
  <c r="P1408" i="69"/>
  <c r="K1408" i="69"/>
  <c r="J1408" i="69"/>
  <c r="I1408" i="69"/>
  <c r="L1408" i="69" s="1"/>
  <c r="S1407" i="69"/>
  <c r="P1407" i="69"/>
  <c r="K1407" i="69"/>
  <c r="J1407" i="69"/>
  <c r="I1407" i="69"/>
  <c r="L1407" i="69" s="1"/>
  <c r="S1406" i="69"/>
  <c r="P1406" i="69"/>
  <c r="K1406" i="69"/>
  <c r="J1406" i="69"/>
  <c r="I1406" i="69"/>
  <c r="L1406" i="69" s="1"/>
  <c r="S1405" i="69"/>
  <c r="P1405" i="69"/>
  <c r="K1405" i="69"/>
  <c r="J1405" i="69"/>
  <c r="I1405" i="69"/>
  <c r="L1405" i="69" s="1"/>
  <c r="S1404" i="69"/>
  <c r="P1404" i="69"/>
  <c r="K1404" i="69"/>
  <c r="J1404" i="69"/>
  <c r="I1404" i="69"/>
  <c r="L1404" i="69" s="1"/>
  <c r="S1403" i="69"/>
  <c r="P1403" i="69"/>
  <c r="K1403" i="69"/>
  <c r="J1403" i="69"/>
  <c r="I1403" i="69"/>
  <c r="L1403" i="69" s="1"/>
  <c r="S1402" i="69"/>
  <c r="P1402" i="69"/>
  <c r="K1402" i="69"/>
  <c r="J1402" i="69"/>
  <c r="I1402" i="69"/>
  <c r="L1402" i="69" s="1"/>
  <c r="S1401" i="69"/>
  <c r="P1401" i="69"/>
  <c r="K1401" i="69"/>
  <c r="J1401" i="69"/>
  <c r="I1401" i="69"/>
  <c r="L1401" i="69" s="1"/>
  <c r="S1400" i="69"/>
  <c r="P1400" i="69"/>
  <c r="K1400" i="69"/>
  <c r="J1400" i="69"/>
  <c r="I1400" i="69"/>
  <c r="L1400" i="69" s="1"/>
  <c r="S1399" i="69"/>
  <c r="P1399" i="69"/>
  <c r="K1399" i="69"/>
  <c r="J1399" i="69"/>
  <c r="I1399" i="69"/>
  <c r="L1399" i="69" s="1"/>
  <c r="S1398" i="69"/>
  <c r="P1398" i="69"/>
  <c r="K1398" i="69"/>
  <c r="J1398" i="69"/>
  <c r="I1398" i="69"/>
  <c r="L1398" i="69" s="1"/>
  <c r="S1397" i="69"/>
  <c r="P1397" i="69"/>
  <c r="K1397" i="69"/>
  <c r="J1397" i="69"/>
  <c r="I1397" i="69"/>
  <c r="L1397" i="69" s="1"/>
  <c r="S1396" i="69"/>
  <c r="P1396" i="69"/>
  <c r="K1396" i="69"/>
  <c r="J1396" i="69"/>
  <c r="I1396" i="69"/>
  <c r="L1396" i="69" s="1"/>
  <c r="S1395" i="69"/>
  <c r="P1395" i="69"/>
  <c r="K1395" i="69"/>
  <c r="J1395" i="69"/>
  <c r="I1395" i="69"/>
  <c r="L1395" i="69" s="1"/>
  <c r="S1394" i="69"/>
  <c r="P1394" i="69"/>
  <c r="K1394" i="69"/>
  <c r="J1394" i="69"/>
  <c r="I1394" i="69"/>
  <c r="L1394" i="69" s="1"/>
  <c r="S1393" i="69"/>
  <c r="P1393" i="69"/>
  <c r="K1393" i="69"/>
  <c r="J1393" i="69"/>
  <c r="I1393" i="69"/>
  <c r="L1393" i="69" s="1"/>
  <c r="S1392" i="69"/>
  <c r="P1392" i="69"/>
  <c r="K1392" i="69"/>
  <c r="J1392" i="69"/>
  <c r="I1392" i="69"/>
  <c r="L1392" i="69" s="1"/>
  <c r="S1391" i="69"/>
  <c r="P1391" i="69"/>
  <c r="K1391" i="69"/>
  <c r="J1391" i="69"/>
  <c r="I1391" i="69"/>
  <c r="L1391" i="69" s="1"/>
  <c r="S1390" i="69"/>
  <c r="P1390" i="69"/>
  <c r="K1390" i="69"/>
  <c r="J1390" i="69"/>
  <c r="W1390" i="69" s="1"/>
  <c r="I1390" i="69"/>
  <c r="L1390" i="69" s="1"/>
  <c r="S1389" i="69"/>
  <c r="P1389" i="69"/>
  <c r="K1389" i="69"/>
  <c r="J1389" i="69"/>
  <c r="I1389" i="69"/>
  <c r="L1389" i="69" s="1"/>
  <c r="S1388" i="69"/>
  <c r="P1388" i="69"/>
  <c r="S1387" i="69"/>
  <c r="P1387" i="69"/>
  <c r="T1386" i="69"/>
  <c r="S1386" i="69"/>
  <c r="P1386" i="69"/>
  <c r="S1385" i="69"/>
  <c r="P1385" i="69"/>
  <c r="T1384" i="69"/>
  <c r="S1384" i="69"/>
  <c r="P1384" i="69"/>
  <c r="T1383" i="69"/>
  <c r="V1383" i="69" s="1"/>
  <c r="S1383" i="69"/>
  <c r="P1383" i="69"/>
  <c r="T1382" i="69"/>
  <c r="S1382" i="69"/>
  <c r="P1382" i="69"/>
  <c r="T1381" i="69"/>
  <c r="V1381" i="69" s="1"/>
  <c r="S1381" i="69"/>
  <c r="P1381" i="69"/>
  <c r="L1381" i="69"/>
  <c r="T1380" i="69"/>
  <c r="S1380" i="69"/>
  <c r="P1380" i="69"/>
  <c r="T1379" i="69"/>
  <c r="S1379" i="69"/>
  <c r="P1379" i="69"/>
  <c r="T1378" i="69"/>
  <c r="S1378" i="69"/>
  <c r="P1378" i="69"/>
  <c r="L1378" i="69"/>
  <c r="T1377" i="69"/>
  <c r="S1377" i="69"/>
  <c r="P1377" i="69"/>
  <c r="T1376" i="69"/>
  <c r="S1376" i="69"/>
  <c r="P1376" i="69"/>
  <c r="T1375" i="69"/>
  <c r="S1375" i="69"/>
  <c r="P1375" i="69"/>
  <c r="T1374" i="69"/>
  <c r="V1374" i="69" s="1"/>
  <c r="S1374" i="69"/>
  <c r="P1374" i="69"/>
  <c r="T1373" i="69"/>
  <c r="V1373" i="69" s="1"/>
  <c r="S1373" i="69"/>
  <c r="P1373" i="69"/>
  <c r="T1372" i="69"/>
  <c r="S1372" i="69"/>
  <c r="P1372" i="69"/>
  <c r="T1371" i="69"/>
  <c r="S1371" i="69"/>
  <c r="P1371" i="69"/>
  <c r="T1370" i="69"/>
  <c r="S1370" i="69"/>
  <c r="P1370" i="69"/>
  <c r="T1369" i="69"/>
  <c r="S1369" i="69"/>
  <c r="P1369" i="69"/>
  <c r="T1368" i="69"/>
  <c r="S1368" i="69"/>
  <c r="P1368" i="69"/>
  <c r="T1367" i="69"/>
  <c r="V1367" i="69" s="1"/>
  <c r="S1367" i="69"/>
  <c r="P1367" i="69"/>
  <c r="T1366" i="69"/>
  <c r="V1366" i="69" s="1"/>
  <c r="S1366" i="69"/>
  <c r="P1366" i="69"/>
  <c r="T1365" i="69"/>
  <c r="V1365" i="69" s="1"/>
  <c r="S1365" i="69"/>
  <c r="P1365" i="69"/>
  <c r="T1364" i="69"/>
  <c r="S1364" i="69"/>
  <c r="P1364" i="69"/>
  <c r="T1363" i="69"/>
  <c r="S1363" i="69"/>
  <c r="P1363" i="69"/>
  <c r="T1362" i="69"/>
  <c r="S1362" i="69"/>
  <c r="P1362" i="69"/>
  <c r="L1362" i="69"/>
  <c r="T1361" i="69"/>
  <c r="S1361" i="69"/>
  <c r="P1361" i="69"/>
  <c r="T1360" i="69"/>
  <c r="S1360" i="69"/>
  <c r="P1360" i="69"/>
  <c r="T1359" i="69"/>
  <c r="V1359" i="69" s="1"/>
  <c r="S1359" i="69"/>
  <c r="P1359" i="69"/>
  <c r="T1358" i="69"/>
  <c r="S1358" i="69"/>
  <c r="P1358" i="69"/>
  <c r="T1357" i="69"/>
  <c r="V1357" i="69" s="1"/>
  <c r="S1357" i="69"/>
  <c r="P1357" i="69"/>
  <c r="L1357" i="69"/>
  <c r="L1355" i="69" s="1"/>
  <c r="T1356" i="69"/>
  <c r="S1356" i="69"/>
  <c r="P1356" i="69"/>
  <c r="T1355" i="69"/>
  <c r="S1355" i="69"/>
  <c r="P1355" i="69"/>
  <c r="T1354" i="69"/>
  <c r="V1354" i="69" s="1"/>
  <c r="S1354" i="69"/>
  <c r="P1354" i="69"/>
  <c r="T1353" i="69"/>
  <c r="S1353" i="69"/>
  <c r="P1353" i="69"/>
  <c r="T1352" i="69"/>
  <c r="S1352" i="69"/>
  <c r="P1352" i="69"/>
  <c r="L1352" i="69"/>
  <c r="T1351" i="69"/>
  <c r="S1351" i="69"/>
  <c r="P1351" i="69"/>
  <c r="V1350" i="69"/>
  <c r="V1349" i="69" s="1"/>
  <c r="T1350" i="69"/>
  <c r="S1350" i="69"/>
  <c r="P1350" i="69"/>
  <c r="L1350" i="69"/>
  <c r="L1349" i="69" s="1"/>
  <c r="T1349" i="69"/>
  <c r="S1349" i="69"/>
  <c r="P1349" i="69"/>
  <c r="T1348" i="69"/>
  <c r="S1348" i="69"/>
  <c r="P1348" i="69"/>
  <c r="T1347" i="69"/>
  <c r="S1347" i="69"/>
  <c r="P1347" i="69"/>
  <c r="T1346" i="69"/>
  <c r="V1346" i="69" s="1"/>
  <c r="S1346" i="69"/>
  <c r="P1346" i="69"/>
  <c r="L1346" i="69"/>
  <c r="T1345" i="69"/>
  <c r="S1345" i="69"/>
  <c r="P1345" i="69"/>
  <c r="T1344" i="69"/>
  <c r="V1344" i="69" s="1"/>
  <c r="S1344" i="69"/>
  <c r="P1344" i="69"/>
  <c r="T1343" i="69"/>
  <c r="V1343" i="69" s="1"/>
  <c r="S1343" i="69"/>
  <c r="P1343" i="69"/>
  <c r="L1343" i="69"/>
  <c r="T1342" i="69"/>
  <c r="S1342" i="69"/>
  <c r="P1342" i="69"/>
  <c r="T1341" i="69"/>
  <c r="V1341" i="69" s="1"/>
  <c r="S1341" i="69"/>
  <c r="P1341" i="69"/>
  <c r="T1340" i="69"/>
  <c r="S1340" i="69"/>
  <c r="P1340" i="69"/>
  <c r="L1340" i="69"/>
  <c r="T1339" i="69"/>
  <c r="S1339" i="69"/>
  <c r="P1339" i="69"/>
  <c r="T1338" i="69"/>
  <c r="S1338" i="69"/>
  <c r="P1338" i="69"/>
  <c r="T1337" i="69"/>
  <c r="S1337" i="69"/>
  <c r="P1337" i="69"/>
  <c r="L1337" i="69"/>
  <c r="T1336" i="69"/>
  <c r="V1336" i="69" s="1"/>
  <c r="S1336" i="69"/>
  <c r="P1336" i="69"/>
  <c r="T1335" i="69"/>
  <c r="S1335" i="69"/>
  <c r="P1335" i="69"/>
  <c r="T1334" i="69"/>
  <c r="S1334" i="69"/>
  <c r="P1334" i="69"/>
  <c r="V1333" i="69"/>
  <c r="T1333" i="69"/>
  <c r="S1333" i="69"/>
  <c r="P1333" i="69"/>
  <c r="L1333" i="69"/>
  <c r="L1332" i="69" s="1"/>
  <c r="T1332" i="69"/>
  <c r="S1332" i="69"/>
  <c r="P1332" i="69"/>
  <c r="T1331" i="69"/>
  <c r="S1331" i="69"/>
  <c r="P1331" i="69"/>
  <c r="S1330" i="69"/>
  <c r="P1330" i="69"/>
  <c r="K1330" i="69"/>
  <c r="J1330" i="69"/>
  <c r="I1330" i="69"/>
  <c r="L1330" i="69" s="1"/>
  <c r="S1329" i="69"/>
  <c r="P1329" i="69"/>
  <c r="I1329" i="69"/>
  <c r="E1329" i="69"/>
  <c r="J1329" i="69" s="1"/>
  <c r="S1328" i="69"/>
  <c r="P1328" i="69"/>
  <c r="K1328" i="69"/>
  <c r="J1328" i="69"/>
  <c r="I1328" i="69"/>
  <c r="L1328" i="69" s="1"/>
  <c r="S1327" i="69"/>
  <c r="P1327" i="69"/>
  <c r="K1327" i="69"/>
  <c r="J1327" i="69"/>
  <c r="I1327" i="69"/>
  <c r="L1327" i="69" s="1"/>
  <c r="S1326" i="69"/>
  <c r="P1326" i="69"/>
  <c r="I1326" i="69"/>
  <c r="E1326" i="69"/>
  <c r="S1325" i="69"/>
  <c r="P1325" i="69"/>
  <c r="K1325" i="69"/>
  <c r="J1325" i="69"/>
  <c r="I1325" i="69"/>
  <c r="L1325" i="69" s="1"/>
  <c r="S1324" i="69"/>
  <c r="P1324" i="69"/>
  <c r="K1324" i="69"/>
  <c r="J1324" i="69"/>
  <c r="I1324" i="69"/>
  <c r="L1324" i="69" s="1"/>
  <c r="S1323" i="69"/>
  <c r="P1323" i="69"/>
  <c r="K1323" i="69"/>
  <c r="J1323" i="69"/>
  <c r="W1323" i="69" s="1"/>
  <c r="I1323" i="69"/>
  <c r="L1323" i="69" s="1"/>
  <c r="S1322" i="69"/>
  <c r="P1322" i="69"/>
  <c r="K1322" i="69"/>
  <c r="J1322" i="69"/>
  <c r="I1322" i="69"/>
  <c r="L1322" i="69" s="1"/>
  <c r="S1321" i="69"/>
  <c r="P1321" i="69"/>
  <c r="K1321" i="69"/>
  <c r="J1321" i="69"/>
  <c r="I1321" i="69"/>
  <c r="L1321" i="69" s="1"/>
  <c r="S1320" i="69"/>
  <c r="P1320" i="69"/>
  <c r="K1320" i="69"/>
  <c r="J1320" i="69"/>
  <c r="I1320" i="69"/>
  <c r="L1320" i="69" s="1"/>
  <c r="S1319" i="69"/>
  <c r="P1319" i="69"/>
  <c r="S1318" i="69"/>
  <c r="P1318" i="69"/>
  <c r="T1317" i="69"/>
  <c r="V1317" i="69" s="1"/>
  <c r="S1317" i="69"/>
  <c r="P1317" i="69"/>
  <c r="S1316" i="69"/>
  <c r="P1316" i="69"/>
  <c r="K1316" i="69"/>
  <c r="J1316" i="69"/>
  <c r="I1316" i="69"/>
  <c r="L1316" i="69" s="1"/>
  <c r="S1315" i="69"/>
  <c r="P1315" i="69"/>
  <c r="I1315" i="69"/>
  <c r="S1314" i="69"/>
  <c r="P1314" i="69"/>
  <c r="I1314" i="69"/>
  <c r="E1314" i="69"/>
  <c r="E1315" i="69" s="1"/>
  <c r="J1315" i="69" s="1"/>
  <c r="S1313" i="69"/>
  <c r="P1313" i="69"/>
  <c r="K1313" i="69"/>
  <c r="J1313" i="69"/>
  <c r="I1313" i="69"/>
  <c r="L1313" i="69" s="1"/>
  <c r="S1312" i="69"/>
  <c r="P1312" i="69"/>
  <c r="K1312" i="69"/>
  <c r="J1312" i="69"/>
  <c r="I1312" i="69"/>
  <c r="L1312" i="69" s="1"/>
  <c r="S1311" i="69"/>
  <c r="P1311" i="69"/>
  <c r="K1311" i="69"/>
  <c r="J1311" i="69"/>
  <c r="I1311" i="69"/>
  <c r="L1311" i="69" s="1"/>
  <c r="S1310" i="69"/>
  <c r="P1310" i="69"/>
  <c r="K1310" i="69"/>
  <c r="J1310" i="69"/>
  <c r="I1310" i="69"/>
  <c r="L1310" i="69" s="1"/>
  <c r="S1309" i="69"/>
  <c r="P1309" i="69"/>
  <c r="K1309" i="69"/>
  <c r="J1309" i="69"/>
  <c r="I1309" i="69"/>
  <c r="L1309" i="69" s="1"/>
  <c r="S1308" i="69"/>
  <c r="P1308" i="69"/>
  <c r="K1308" i="69"/>
  <c r="J1308" i="69"/>
  <c r="I1308" i="69"/>
  <c r="L1308" i="69" s="1"/>
  <c r="S1307" i="69"/>
  <c r="P1307" i="69"/>
  <c r="T1306" i="69"/>
  <c r="V1306" i="69" s="1"/>
  <c r="S1306" i="69"/>
  <c r="P1306" i="69"/>
  <c r="T1305" i="69"/>
  <c r="V1305" i="69" s="1"/>
  <c r="S1305" i="69"/>
  <c r="P1305" i="69"/>
  <c r="T1304" i="69"/>
  <c r="S1304" i="69"/>
  <c r="P1304" i="69"/>
  <c r="S1303" i="69"/>
  <c r="P1303" i="69"/>
  <c r="T1302" i="69"/>
  <c r="S1302" i="69"/>
  <c r="P1302" i="69"/>
  <c r="T1301" i="69"/>
  <c r="S1301" i="69"/>
  <c r="P1301" i="69"/>
  <c r="T1300" i="69"/>
  <c r="S1300" i="69"/>
  <c r="P1300" i="69"/>
  <c r="T1299" i="69"/>
  <c r="S1299" i="69"/>
  <c r="P1299" i="69"/>
  <c r="T1298" i="69"/>
  <c r="V1298" i="69" s="1"/>
  <c r="S1298" i="69"/>
  <c r="P1298" i="69"/>
  <c r="T1297" i="69"/>
  <c r="V1297" i="69" s="1"/>
  <c r="S1297" i="69"/>
  <c r="P1297" i="69"/>
  <c r="T1296" i="69"/>
  <c r="V1296" i="69" s="1"/>
  <c r="S1296" i="69"/>
  <c r="P1296" i="69"/>
  <c r="T1295" i="69"/>
  <c r="V1295" i="69" s="1"/>
  <c r="S1295" i="69"/>
  <c r="P1295" i="69"/>
  <c r="T1294" i="69"/>
  <c r="S1294" i="69"/>
  <c r="P1294" i="69"/>
  <c r="L1294" i="69"/>
  <c r="T1293" i="69"/>
  <c r="S1293" i="69"/>
  <c r="P1293" i="69"/>
  <c r="S1292" i="69"/>
  <c r="P1292" i="69"/>
  <c r="T1291" i="69"/>
  <c r="S1291" i="69"/>
  <c r="P1291" i="69"/>
  <c r="T1290" i="69"/>
  <c r="S1290" i="69"/>
  <c r="P1290" i="69"/>
  <c r="T1289" i="69"/>
  <c r="V1289" i="69" s="1"/>
  <c r="S1289" i="69"/>
  <c r="P1289" i="69"/>
  <c r="T1288" i="69"/>
  <c r="V1288" i="69" s="1"/>
  <c r="S1288" i="69"/>
  <c r="P1288" i="69"/>
  <c r="T1287" i="69"/>
  <c r="V1287" i="69" s="1"/>
  <c r="S1287" i="69"/>
  <c r="P1287" i="69"/>
  <c r="T1286" i="69"/>
  <c r="V1286" i="69" s="1"/>
  <c r="S1286" i="69"/>
  <c r="P1286" i="69"/>
  <c r="T1285" i="69"/>
  <c r="V1285" i="69" s="1"/>
  <c r="S1285" i="69"/>
  <c r="P1285" i="69"/>
  <c r="T1284" i="69"/>
  <c r="S1284" i="69"/>
  <c r="P1284" i="69"/>
  <c r="T1283" i="69"/>
  <c r="S1283" i="69"/>
  <c r="P1283" i="69"/>
  <c r="T1282" i="69"/>
  <c r="S1282" i="69"/>
  <c r="P1282" i="69"/>
  <c r="L1282" i="69"/>
  <c r="T1281" i="69"/>
  <c r="V1281" i="69" s="1"/>
  <c r="S1281" i="69"/>
  <c r="P1281" i="69"/>
  <c r="T1280" i="69"/>
  <c r="S1280" i="69"/>
  <c r="P1280" i="69"/>
  <c r="S1279" i="69"/>
  <c r="P1279" i="69"/>
  <c r="K1279" i="69"/>
  <c r="J1279" i="69"/>
  <c r="I1279" i="69"/>
  <c r="L1279" i="69" s="1"/>
  <c r="S1278" i="69"/>
  <c r="P1278" i="69"/>
  <c r="K1278" i="69"/>
  <c r="J1278" i="69"/>
  <c r="I1278" i="69"/>
  <c r="L1278" i="69" s="1"/>
  <c r="S1277" i="69"/>
  <c r="P1277" i="69"/>
  <c r="K1277" i="69"/>
  <c r="J1277" i="69"/>
  <c r="I1277" i="69"/>
  <c r="L1277" i="69" s="1"/>
  <c r="S1276" i="69"/>
  <c r="P1276" i="69"/>
  <c r="K1276" i="69"/>
  <c r="J1276" i="69"/>
  <c r="I1276" i="69"/>
  <c r="L1276" i="69" s="1"/>
  <c r="S1275" i="69"/>
  <c r="P1275" i="69"/>
  <c r="I1275" i="69"/>
  <c r="E1275" i="69"/>
  <c r="S1274" i="69"/>
  <c r="P1274" i="69"/>
  <c r="K1274" i="69"/>
  <c r="J1274" i="69"/>
  <c r="I1274" i="69"/>
  <c r="L1274" i="69" s="1"/>
  <c r="S1273" i="69"/>
  <c r="P1273" i="69"/>
  <c r="K1273" i="69"/>
  <c r="J1273" i="69"/>
  <c r="I1273" i="69"/>
  <c r="L1273" i="69" s="1"/>
  <c r="S1272" i="69"/>
  <c r="P1272" i="69"/>
  <c r="K1272" i="69"/>
  <c r="J1272" i="69"/>
  <c r="I1272" i="69"/>
  <c r="L1272" i="69" s="1"/>
  <c r="S1271" i="69"/>
  <c r="P1271" i="69"/>
  <c r="K1271" i="69"/>
  <c r="J1271" i="69"/>
  <c r="I1271" i="69"/>
  <c r="L1271" i="69" s="1"/>
  <c r="S1270" i="69"/>
  <c r="P1270" i="69"/>
  <c r="K1270" i="69"/>
  <c r="J1270" i="69"/>
  <c r="I1270" i="69"/>
  <c r="L1270" i="69" s="1"/>
  <c r="S1269" i="69"/>
  <c r="P1269" i="69"/>
  <c r="K1269" i="69"/>
  <c r="J1269" i="69"/>
  <c r="I1269" i="69"/>
  <c r="L1269" i="69" s="1"/>
  <c r="S1268" i="69"/>
  <c r="P1268" i="69"/>
  <c r="K1268" i="69"/>
  <c r="J1268" i="69"/>
  <c r="I1268" i="69"/>
  <c r="L1268" i="69" s="1"/>
  <c r="S1267" i="69"/>
  <c r="P1267" i="69"/>
  <c r="K1267" i="69"/>
  <c r="J1267" i="69"/>
  <c r="I1267" i="69"/>
  <c r="L1267" i="69" s="1"/>
  <c r="S1266" i="69"/>
  <c r="P1266" i="69"/>
  <c r="K1266" i="69"/>
  <c r="J1266" i="69"/>
  <c r="I1266" i="69"/>
  <c r="L1266" i="69" s="1"/>
  <c r="S1265" i="69"/>
  <c r="P1265" i="69"/>
  <c r="I1265" i="69"/>
  <c r="E1265" i="69"/>
  <c r="K1265" i="69" s="1"/>
  <c r="S1264" i="69"/>
  <c r="P1264" i="69"/>
  <c r="K1264" i="69"/>
  <c r="J1264" i="69"/>
  <c r="I1264" i="69"/>
  <c r="L1264" i="69" s="1"/>
  <c r="S1263" i="69"/>
  <c r="P1263" i="69"/>
  <c r="K1263" i="69"/>
  <c r="J1263" i="69"/>
  <c r="I1263" i="69"/>
  <c r="L1263" i="69" s="1"/>
  <c r="S1262" i="69"/>
  <c r="P1262" i="69"/>
  <c r="T1261" i="69"/>
  <c r="V1261" i="69" s="1"/>
  <c r="S1261" i="69"/>
  <c r="P1261" i="69"/>
  <c r="S1260" i="69"/>
  <c r="P1260" i="69"/>
  <c r="K1260" i="69"/>
  <c r="J1260" i="69"/>
  <c r="I1260" i="69"/>
  <c r="L1260" i="69" s="1"/>
  <c r="S1259" i="69"/>
  <c r="P1259" i="69"/>
  <c r="K1259" i="69"/>
  <c r="J1259" i="69"/>
  <c r="I1259" i="69"/>
  <c r="L1259" i="69" s="1"/>
  <c r="S1258" i="69"/>
  <c r="P1258" i="69"/>
  <c r="K1258" i="69"/>
  <c r="J1258" i="69"/>
  <c r="I1258" i="69"/>
  <c r="L1258" i="69" s="1"/>
  <c r="S1257" i="69"/>
  <c r="P1257" i="69"/>
  <c r="K1257" i="69"/>
  <c r="J1257" i="69"/>
  <c r="I1257" i="69"/>
  <c r="L1257" i="69" s="1"/>
  <c r="S1256" i="69"/>
  <c r="P1256" i="69"/>
  <c r="K1256" i="69"/>
  <c r="J1256" i="69"/>
  <c r="I1256" i="69"/>
  <c r="L1256" i="69" s="1"/>
  <c r="S1255" i="69"/>
  <c r="P1255" i="69"/>
  <c r="K1255" i="69"/>
  <c r="J1255" i="69"/>
  <c r="I1255" i="69"/>
  <c r="L1255" i="69" s="1"/>
  <c r="S1254" i="69"/>
  <c r="P1254" i="69"/>
  <c r="K1254" i="69"/>
  <c r="J1254" i="69"/>
  <c r="I1254" i="69"/>
  <c r="L1254" i="69" s="1"/>
  <c r="S1253" i="69"/>
  <c r="P1253" i="69"/>
  <c r="K1253" i="69"/>
  <c r="J1253" i="69"/>
  <c r="I1253" i="69"/>
  <c r="L1253" i="69" s="1"/>
  <c r="S1252" i="69"/>
  <c r="P1252" i="69"/>
  <c r="K1252" i="69"/>
  <c r="J1252" i="69"/>
  <c r="I1252" i="69"/>
  <c r="L1252" i="69" s="1"/>
  <c r="S1251" i="69"/>
  <c r="P1251" i="69"/>
  <c r="K1251" i="69"/>
  <c r="J1251" i="69"/>
  <c r="I1251" i="69"/>
  <c r="L1251" i="69" s="1"/>
  <c r="S1250" i="69"/>
  <c r="P1250" i="69"/>
  <c r="T1249" i="69"/>
  <c r="V1249" i="69" s="1"/>
  <c r="S1249" i="69"/>
  <c r="P1249" i="69"/>
  <c r="T1248" i="69"/>
  <c r="V1248" i="69" s="1"/>
  <c r="S1248" i="69"/>
  <c r="P1248" i="69"/>
  <c r="T1247" i="69"/>
  <c r="V1247" i="69" s="1"/>
  <c r="S1247" i="69"/>
  <c r="P1247" i="69"/>
  <c r="T1246" i="69"/>
  <c r="S1246" i="69"/>
  <c r="P1246" i="69"/>
  <c r="T1245" i="69"/>
  <c r="S1245" i="69"/>
  <c r="P1245" i="69"/>
  <c r="T1244" i="69"/>
  <c r="S1244" i="69"/>
  <c r="P1244" i="69"/>
  <c r="T1243" i="69"/>
  <c r="S1243" i="69"/>
  <c r="P1243" i="69"/>
  <c r="S1242" i="69"/>
  <c r="P1242" i="69"/>
  <c r="S1241" i="69"/>
  <c r="P1241" i="69"/>
  <c r="S1240" i="69"/>
  <c r="P1240" i="69"/>
  <c r="S1239" i="69"/>
  <c r="P1239" i="69"/>
  <c r="S1238" i="69"/>
  <c r="P1238" i="69"/>
  <c r="S1237" i="69"/>
  <c r="P1237" i="69"/>
  <c r="S1236" i="69"/>
  <c r="P1236" i="69"/>
  <c r="S1235" i="69"/>
  <c r="P1235" i="69"/>
  <c r="S1234" i="69"/>
  <c r="P1234" i="69"/>
  <c r="S1233" i="69"/>
  <c r="P1233" i="69"/>
  <c r="S1232" i="69"/>
  <c r="P1232" i="69"/>
  <c r="S1231" i="69"/>
  <c r="P1231" i="69"/>
  <c r="S1230" i="69"/>
  <c r="P1230" i="69"/>
  <c r="S1229" i="69"/>
  <c r="P1229" i="69"/>
  <c r="S1228" i="69"/>
  <c r="P1228" i="69"/>
  <c r="S1227" i="69"/>
  <c r="P1227" i="69"/>
  <c r="S1226" i="69"/>
  <c r="P1226" i="69"/>
  <c r="S1225" i="69"/>
  <c r="P1225" i="69"/>
  <c r="S1224" i="69"/>
  <c r="P1224" i="69"/>
  <c r="S1223" i="69"/>
  <c r="P1223" i="69"/>
  <c r="S1222" i="69"/>
  <c r="P1222" i="69"/>
  <c r="S1221" i="69"/>
  <c r="P1221" i="69"/>
  <c r="S1220" i="69"/>
  <c r="P1220" i="69"/>
  <c r="S1219" i="69"/>
  <c r="P1219" i="69"/>
  <c r="S1218" i="69"/>
  <c r="P1218" i="69"/>
  <c r="S1217" i="69"/>
  <c r="P1217" i="69"/>
  <c r="S1216" i="69"/>
  <c r="P1216" i="69"/>
  <c r="S1215" i="69"/>
  <c r="P1215" i="69"/>
  <c r="S1214" i="69"/>
  <c r="P1214" i="69"/>
  <c r="S1213" i="69"/>
  <c r="P1213" i="69"/>
  <c r="S1212" i="69"/>
  <c r="P1212" i="69"/>
  <c r="S1211" i="69"/>
  <c r="P1211" i="69"/>
  <c r="V1210" i="69"/>
  <c r="S1210" i="69"/>
  <c r="P1210" i="69"/>
  <c r="L1210" i="69"/>
  <c r="S1209" i="69"/>
  <c r="P1209" i="69"/>
  <c r="S1208" i="69"/>
  <c r="P1208" i="69"/>
  <c r="T1207" i="69"/>
  <c r="S1207" i="69"/>
  <c r="P1207" i="69"/>
  <c r="T1206" i="69"/>
  <c r="S1206" i="69"/>
  <c r="P1206" i="69"/>
  <c r="T1205" i="69"/>
  <c r="S1205" i="69"/>
  <c r="P1205" i="69"/>
  <c r="T1204" i="69"/>
  <c r="V1204" i="69" s="1"/>
  <c r="S1204" i="69"/>
  <c r="P1204" i="69"/>
  <c r="L1204" i="69"/>
  <c r="T1203" i="69"/>
  <c r="S1203" i="69"/>
  <c r="P1203" i="69"/>
  <c r="S1202" i="69"/>
  <c r="P1202" i="69"/>
  <c r="K1202" i="69"/>
  <c r="J1202" i="69"/>
  <c r="I1202" i="69"/>
  <c r="L1202" i="69" s="1"/>
  <c r="S1201" i="69"/>
  <c r="P1201" i="69"/>
  <c r="K1201" i="69"/>
  <c r="J1201" i="69"/>
  <c r="I1201" i="69"/>
  <c r="L1201" i="69" s="1"/>
  <c r="S1200" i="69"/>
  <c r="P1200" i="69"/>
  <c r="I1200" i="69"/>
  <c r="E1200" i="69"/>
  <c r="K1200" i="69" s="1"/>
  <c r="S1199" i="69"/>
  <c r="P1199" i="69"/>
  <c r="K1199" i="69"/>
  <c r="J1199" i="69"/>
  <c r="I1199" i="69"/>
  <c r="L1199" i="69" s="1"/>
  <c r="S1198" i="69"/>
  <c r="P1198" i="69"/>
  <c r="K1198" i="69"/>
  <c r="J1198" i="69"/>
  <c r="I1198" i="69"/>
  <c r="L1198" i="69" s="1"/>
  <c r="S1197" i="69"/>
  <c r="P1197" i="69"/>
  <c r="K1197" i="69"/>
  <c r="J1197" i="69"/>
  <c r="I1197" i="69"/>
  <c r="L1197" i="69" s="1"/>
  <c r="S1196" i="69"/>
  <c r="P1196" i="69"/>
  <c r="K1196" i="69"/>
  <c r="J1196" i="69"/>
  <c r="I1196" i="69"/>
  <c r="L1196" i="69" s="1"/>
  <c r="S1195" i="69"/>
  <c r="P1195" i="69"/>
  <c r="K1195" i="69"/>
  <c r="J1195" i="69"/>
  <c r="I1195" i="69"/>
  <c r="L1195" i="69" s="1"/>
  <c r="S1194" i="69"/>
  <c r="P1194" i="69"/>
  <c r="K1194" i="69"/>
  <c r="J1194" i="69"/>
  <c r="I1194" i="69"/>
  <c r="L1194" i="69" s="1"/>
  <c r="S1193" i="69"/>
  <c r="P1193" i="69"/>
  <c r="K1193" i="69"/>
  <c r="J1193" i="69"/>
  <c r="I1193" i="69"/>
  <c r="L1193" i="69" s="1"/>
  <c r="S1192" i="69"/>
  <c r="P1192" i="69"/>
  <c r="K1192" i="69"/>
  <c r="J1192" i="69"/>
  <c r="I1192" i="69"/>
  <c r="L1192" i="69" s="1"/>
  <c r="S1191" i="69"/>
  <c r="P1191" i="69"/>
  <c r="K1191" i="69"/>
  <c r="J1191" i="69"/>
  <c r="I1191" i="69"/>
  <c r="L1191" i="69" s="1"/>
  <c r="S1190" i="69"/>
  <c r="P1190" i="69"/>
  <c r="K1190" i="69"/>
  <c r="J1190" i="69"/>
  <c r="I1190" i="69"/>
  <c r="L1190" i="69" s="1"/>
  <c r="S1189" i="69"/>
  <c r="P1189" i="69"/>
  <c r="K1189" i="69"/>
  <c r="J1189" i="69"/>
  <c r="I1189" i="69"/>
  <c r="L1189" i="69" s="1"/>
  <c r="S1188" i="69"/>
  <c r="P1188" i="69"/>
  <c r="K1188" i="69"/>
  <c r="J1188" i="69"/>
  <c r="I1188" i="69"/>
  <c r="L1188" i="69" s="1"/>
  <c r="S1187" i="69"/>
  <c r="P1187" i="69"/>
  <c r="K1187" i="69"/>
  <c r="J1187" i="69"/>
  <c r="I1187" i="69"/>
  <c r="L1187" i="69" s="1"/>
  <c r="S1186" i="69"/>
  <c r="P1186" i="69"/>
  <c r="K1186" i="69"/>
  <c r="J1186" i="69"/>
  <c r="I1186" i="69"/>
  <c r="L1186" i="69" s="1"/>
  <c r="S1185" i="69"/>
  <c r="P1185" i="69"/>
  <c r="K1185" i="69"/>
  <c r="J1185" i="69"/>
  <c r="I1185" i="69"/>
  <c r="L1185" i="69" s="1"/>
  <c r="S1184" i="69"/>
  <c r="P1184" i="69"/>
  <c r="K1184" i="69"/>
  <c r="J1184" i="69"/>
  <c r="I1184" i="69"/>
  <c r="L1184" i="69" s="1"/>
  <c r="S1183" i="69"/>
  <c r="P1183" i="69"/>
  <c r="K1183" i="69"/>
  <c r="J1183" i="69"/>
  <c r="I1183" i="69"/>
  <c r="L1183" i="69" s="1"/>
  <c r="S1182" i="69"/>
  <c r="P1182" i="69"/>
  <c r="K1182" i="69"/>
  <c r="J1182" i="69"/>
  <c r="I1182" i="69"/>
  <c r="L1182" i="69" s="1"/>
  <c r="S1181" i="69"/>
  <c r="P1181" i="69"/>
  <c r="K1181" i="69"/>
  <c r="J1181" i="69"/>
  <c r="I1181" i="69"/>
  <c r="L1181" i="69" s="1"/>
  <c r="S1180" i="69"/>
  <c r="P1180" i="69"/>
  <c r="K1180" i="69"/>
  <c r="J1180" i="69"/>
  <c r="I1180" i="69"/>
  <c r="L1180" i="69" s="1"/>
  <c r="S1179" i="69"/>
  <c r="P1179" i="69"/>
  <c r="K1179" i="69"/>
  <c r="J1179" i="69"/>
  <c r="I1179" i="69"/>
  <c r="L1179" i="69" s="1"/>
  <c r="S1178" i="69"/>
  <c r="P1178" i="69"/>
  <c r="T1177" i="69"/>
  <c r="S1177" i="69"/>
  <c r="P1177" i="69"/>
  <c r="T1176" i="69"/>
  <c r="V1176" i="69" s="1"/>
  <c r="S1176" i="69"/>
  <c r="P1176" i="69"/>
  <c r="T1175" i="69"/>
  <c r="S1175" i="69"/>
  <c r="P1175" i="69"/>
  <c r="T1174" i="69"/>
  <c r="S1174" i="69"/>
  <c r="P1174" i="69"/>
  <c r="T1173" i="69"/>
  <c r="S1173" i="69"/>
  <c r="P1173" i="69"/>
  <c r="T1172" i="69"/>
  <c r="S1172" i="69"/>
  <c r="P1172" i="69"/>
  <c r="S1171" i="69"/>
  <c r="P1171" i="69"/>
  <c r="S1170" i="69"/>
  <c r="P1170" i="69"/>
  <c r="S1169" i="69"/>
  <c r="P1169" i="69"/>
  <c r="S1168" i="69"/>
  <c r="P1168" i="69"/>
  <c r="V1167" i="69"/>
  <c r="S1167" i="69"/>
  <c r="P1167" i="69"/>
  <c r="L1167" i="69"/>
  <c r="S1166" i="69"/>
  <c r="P1166" i="69"/>
  <c r="S1165" i="69"/>
  <c r="P1165" i="69"/>
  <c r="T1164" i="69"/>
  <c r="V1164" i="69" s="1"/>
  <c r="S1164" i="69"/>
  <c r="P1164" i="69"/>
  <c r="T1163" i="69"/>
  <c r="S1163" i="69"/>
  <c r="P1163" i="69"/>
  <c r="T1162" i="69"/>
  <c r="S1162" i="69"/>
  <c r="P1162" i="69"/>
  <c r="T1161" i="69"/>
  <c r="V1161" i="69" s="1"/>
  <c r="S1161" i="69"/>
  <c r="P1161" i="69"/>
  <c r="T1160" i="69"/>
  <c r="S1160" i="69"/>
  <c r="P1160" i="69"/>
  <c r="L1160" i="69"/>
  <c r="T1159" i="69"/>
  <c r="S1159" i="69"/>
  <c r="P1159" i="69"/>
  <c r="T1158" i="69"/>
  <c r="S1158" i="69"/>
  <c r="P1158" i="69"/>
  <c r="T1157" i="69"/>
  <c r="S1157" i="69"/>
  <c r="P1157" i="69"/>
  <c r="L1157" i="69"/>
  <c r="T1156" i="69"/>
  <c r="V1156" i="69" s="1"/>
  <c r="S1156" i="69"/>
  <c r="P1156" i="69"/>
  <c r="T1155" i="69"/>
  <c r="S1155" i="69"/>
  <c r="P1155" i="69"/>
  <c r="T1154" i="69"/>
  <c r="S1154" i="69"/>
  <c r="P1154" i="69"/>
  <c r="T1153" i="69"/>
  <c r="V1153" i="69" s="1"/>
  <c r="S1153" i="69"/>
  <c r="P1153" i="69"/>
  <c r="T1152" i="69"/>
  <c r="S1152" i="69"/>
  <c r="P1152" i="69"/>
  <c r="T1151" i="69"/>
  <c r="S1151" i="69"/>
  <c r="P1151" i="69"/>
  <c r="T1150" i="69"/>
  <c r="S1150" i="69"/>
  <c r="P1150" i="69"/>
  <c r="T1149" i="69"/>
  <c r="S1149" i="69"/>
  <c r="P1149" i="69"/>
  <c r="T1148" i="69"/>
  <c r="V1148" i="69" s="1"/>
  <c r="S1148" i="69"/>
  <c r="P1148" i="69"/>
  <c r="T1147" i="69"/>
  <c r="S1147" i="69"/>
  <c r="P1147" i="69"/>
  <c r="T1146" i="69"/>
  <c r="S1146" i="69"/>
  <c r="P1146" i="69"/>
  <c r="T1145" i="69"/>
  <c r="V1145" i="69" s="1"/>
  <c r="S1145" i="69"/>
  <c r="P1145" i="69"/>
  <c r="T1144" i="69"/>
  <c r="V1144" i="69" s="1"/>
  <c r="S1144" i="69"/>
  <c r="P1144" i="69"/>
  <c r="T1143" i="69"/>
  <c r="S1143" i="69"/>
  <c r="P1143" i="69"/>
  <c r="T1142" i="69"/>
  <c r="S1142" i="69"/>
  <c r="P1142" i="69"/>
  <c r="L1142" i="69"/>
  <c r="T1141" i="69"/>
  <c r="S1141" i="69"/>
  <c r="P1141" i="69"/>
  <c r="S1140" i="69"/>
  <c r="P1140" i="69"/>
  <c r="K1140" i="69"/>
  <c r="J1140" i="69"/>
  <c r="I1140" i="69"/>
  <c r="L1140" i="69" s="1"/>
  <c r="S1139" i="69"/>
  <c r="P1139" i="69"/>
  <c r="K1139" i="69"/>
  <c r="J1139" i="69"/>
  <c r="I1139" i="69"/>
  <c r="L1139" i="69" s="1"/>
  <c r="S1138" i="69"/>
  <c r="P1138" i="69"/>
  <c r="K1138" i="69"/>
  <c r="J1138" i="69"/>
  <c r="I1138" i="69"/>
  <c r="L1138" i="69" s="1"/>
  <c r="S1137" i="69"/>
  <c r="P1137" i="69"/>
  <c r="K1137" i="69"/>
  <c r="J1137" i="69"/>
  <c r="I1137" i="69"/>
  <c r="L1137" i="69" s="1"/>
  <c r="S1136" i="69"/>
  <c r="P1136" i="69"/>
  <c r="K1136" i="69"/>
  <c r="J1136" i="69"/>
  <c r="I1136" i="69"/>
  <c r="L1136" i="69" s="1"/>
  <c r="S1135" i="69"/>
  <c r="P1135" i="69"/>
  <c r="K1135" i="69"/>
  <c r="J1135" i="69"/>
  <c r="I1135" i="69"/>
  <c r="L1135" i="69" s="1"/>
  <c r="S1134" i="69"/>
  <c r="P1134" i="69"/>
  <c r="K1134" i="69"/>
  <c r="J1134" i="69"/>
  <c r="I1134" i="69"/>
  <c r="L1134" i="69" s="1"/>
  <c r="S1133" i="69"/>
  <c r="P1133" i="69"/>
  <c r="K1133" i="69"/>
  <c r="J1133" i="69"/>
  <c r="I1133" i="69"/>
  <c r="L1133" i="69" s="1"/>
  <c r="S1132" i="69"/>
  <c r="P1132" i="69"/>
  <c r="K1132" i="69"/>
  <c r="J1132" i="69"/>
  <c r="I1132" i="69"/>
  <c r="L1132" i="69" s="1"/>
  <c r="S1131" i="69"/>
  <c r="P1131" i="69"/>
  <c r="K1131" i="69"/>
  <c r="J1131" i="69"/>
  <c r="I1131" i="69"/>
  <c r="L1131" i="69" s="1"/>
  <c r="S1130" i="69"/>
  <c r="P1130" i="69"/>
  <c r="K1130" i="69"/>
  <c r="J1130" i="69"/>
  <c r="I1130" i="69"/>
  <c r="L1130" i="69" s="1"/>
  <c r="S1129" i="69"/>
  <c r="P1129" i="69"/>
  <c r="K1129" i="69"/>
  <c r="J1129" i="69"/>
  <c r="I1129" i="69"/>
  <c r="L1129" i="69" s="1"/>
  <c r="S1128" i="69"/>
  <c r="P1128" i="69"/>
  <c r="K1128" i="69"/>
  <c r="J1128" i="69"/>
  <c r="I1128" i="69"/>
  <c r="L1128" i="69" s="1"/>
  <c r="S1127" i="69"/>
  <c r="P1127" i="69"/>
  <c r="K1127" i="69"/>
  <c r="J1127" i="69"/>
  <c r="I1127" i="69"/>
  <c r="L1127" i="69" s="1"/>
  <c r="S1126" i="69"/>
  <c r="P1126" i="69"/>
  <c r="T1125" i="69"/>
  <c r="S1125" i="69"/>
  <c r="P1125" i="69"/>
  <c r="T1124" i="69"/>
  <c r="S1124" i="69"/>
  <c r="P1124" i="69"/>
  <c r="S1123" i="69"/>
  <c r="P1123" i="69"/>
  <c r="K1123" i="69"/>
  <c r="J1123" i="69"/>
  <c r="I1123" i="69"/>
  <c r="L1123" i="69" s="1"/>
  <c r="S1122" i="69"/>
  <c r="P1122" i="69"/>
  <c r="K1122" i="69"/>
  <c r="J1122" i="69"/>
  <c r="I1122" i="69"/>
  <c r="L1122" i="69" s="1"/>
  <c r="S1121" i="69"/>
  <c r="P1121" i="69"/>
  <c r="K1121" i="69"/>
  <c r="J1121" i="69"/>
  <c r="I1121" i="69"/>
  <c r="L1121" i="69" s="1"/>
  <c r="S1120" i="69"/>
  <c r="P1120" i="69"/>
  <c r="K1120" i="69"/>
  <c r="J1120" i="69"/>
  <c r="I1120" i="69"/>
  <c r="L1120" i="69" s="1"/>
  <c r="S1119" i="69"/>
  <c r="P1119" i="69"/>
  <c r="K1119" i="69"/>
  <c r="J1119" i="69"/>
  <c r="I1119" i="69"/>
  <c r="L1119" i="69" s="1"/>
  <c r="S1118" i="69"/>
  <c r="P1118" i="69"/>
  <c r="I1118" i="69"/>
  <c r="E1118" i="69"/>
  <c r="K1118" i="69" s="1"/>
  <c r="S1117" i="69"/>
  <c r="P1117" i="69"/>
  <c r="K1117" i="69"/>
  <c r="J1117" i="69"/>
  <c r="I1117" i="69"/>
  <c r="L1117" i="69" s="1"/>
  <c r="S1116" i="69"/>
  <c r="P1116" i="69"/>
  <c r="K1116" i="69"/>
  <c r="J1116" i="69"/>
  <c r="I1116" i="69"/>
  <c r="L1116" i="69" s="1"/>
  <c r="S1115" i="69"/>
  <c r="P1115" i="69"/>
  <c r="K1115" i="69"/>
  <c r="J1115" i="69"/>
  <c r="I1115" i="69"/>
  <c r="L1115" i="69" s="1"/>
  <c r="S1114" i="69"/>
  <c r="P1114" i="69"/>
  <c r="K1114" i="69"/>
  <c r="J1114" i="69"/>
  <c r="I1114" i="69"/>
  <c r="L1114" i="69" s="1"/>
  <c r="S1113" i="69"/>
  <c r="P1113" i="69"/>
  <c r="K1113" i="69"/>
  <c r="J1113" i="69"/>
  <c r="I1113" i="69"/>
  <c r="L1113" i="69" s="1"/>
  <c r="S1112" i="69"/>
  <c r="P1112" i="69"/>
  <c r="K1112" i="69"/>
  <c r="J1112" i="69"/>
  <c r="I1112" i="69"/>
  <c r="L1112" i="69" s="1"/>
  <c r="S1111" i="69"/>
  <c r="P1111" i="69"/>
  <c r="K1111" i="69"/>
  <c r="J1111" i="69"/>
  <c r="I1111" i="69"/>
  <c r="L1111" i="69" s="1"/>
  <c r="S1110" i="69"/>
  <c r="P1110" i="69"/>
  <c r="K1110" i="69"/>
  <c r="J1110" i="69"/>
  <c r="I1110" i="69"/>
  <c r="L1110" i="69" s="1"/>
  <c r="S1109" i="69"/>
  <c r="P1109" i="69"/>
  <c r="K1109" i="69"/>
  <c r="J1109" i="69"/>
  <c r="I1109" i="69"/>
  <c r="L1109" i="69" s="1"/>
  <c r="S1108" i="69"/>
  <c r="P1108" i="69"/>
  <c r="T1107" i="69"/>
  <c r="S1107" i="69"/>
  <c r="P1107" i="69"/>
  <c r="S1106" i="69"/>
  <c r="P1106" i="69"/>
  <c r="K1106" i="69"/>
  <c r="J1106" i="69"/>
  <c r="L1106" i="69"/>
  <c r="S1105" i="69"/>
  <c r="P1105" i="69"/>
  <c r="K1105" i="69"/>
  <c r="J1105" i="69"/>
  <c r="I1105" i="69"/>
  <c r="L1105" i="69" s="1"/>
  <c r="S1104" i="69"/>
  <c r="P1104" i="69"/>
  <c r="I1104" i="69"/>
  <c r="S1103" i="69"/>
  <c r="P1103" i="69"/>
  <c r="I1103" i="69"/>
  <c r="E1103" i="69"/>
  <c r="K1103" i="69" s="1"/>
  <c r="S1102" i="69"/>
  <c r="P1102" i="69"/>
  <c r="K1102" i="69"/>
  <c r="J1102" i="69"/>
  <c r="I1102" i="69"/>
  <c r="L1102" i="69" s="1"/>
  <c r="S1101" i="69"/>
  <c r="P1101" i="69"/>
  <c r="K1101" i="69"/>
  <c r="J1101" i="69"/>
  <c r="I1101" i="69"/>
  <c r="L1101" i="69" s="1"/>
  <c r="S1100" i="69"/>
  <c r="P1100" i="69"/>
  <c r="I1100" i="69"/>
  <c r="E1100" i="69"/>
  <c r="J1100" i="69" s="1"/>
  <c r="S1099" i="69"/>
  <c r="P1099" i="69"/>
  <c r="I1099" i="69"/>
  <c r="E1099" i="69"/>
  <c r="K1099" i="69" s="1"/>
  <c r="S1098" i="69"/>
  <c r="P1098" i="69"/>
  <c r="K1098" i="69"/>
  <c r="J1098" i="69"/>
  <c r="I1098" i="69"/>
  <c r="L1098" i="69" s="1"/>
  <c r="S1097" i="69"/>
  <c r="P1097" i="69"/>
  <c r="K1097" i="69"/>
  <c r="J1097" i="69"/>
  <c r="I1097" i="69"/>
  <c r="L1097" i="69" s="1"/>
  <c r="S1096" i="69"/>
  <c r="P1096" i="69"/>
  <c r="I1096" i="69"/>
  <c r="E1096" i="69"/>
  <c r="E1104" i="69" s="1"/>
  <c r="S1095" i="69"/>
  <c r="P1095" i="69"/>
  <c r="K1095" i="69"/>
  <c r="J1095" i="69"/>
  <c r="I1095" i="69"/>
  <c r="L1095" i="69" s="1"/>
  <c r="S1094" i="69"/>
  <c r="P1094" i="69"/>
  <c r="K1094" i="69"/>
  <c r="J1094" i="69"/>
  <c r="I1094" i="69"/>
  <c r="L1094" i="69" s="1"/>
  <c r="S1093" i="69"/>
  <c r="P1093" i="69"/>
  <c r="K1093" i="69"/>
  <c r="J1093" i="69"/>
  <c r="I1093" i="69"/>
  <c r="L1093" i="69" s="1"/>
  <c r="S1092" i="69"/>
  <c r="P1092" i="69"/>
  <c r="K1092" i="69"/>
  <c r="J1092" i="69"/>
  <c r="I1092" i="69"/>
  <c r="L1092" i="69" s="1"/>
  <c r="S1091" i="69"/>
  <c r="P1091" i="69"/>
  <c r="I1091" i="69"/>
  <c r="S1090" i="69"/>
  <c r="P1090" i="69"/>
  <c r="K1090" i="69"/>
  <c r="J1090" i="69"/>
  <c r="I1090" i="69"/>
  <c r="L1090" i="69" s="1"/>
  <c r="S1089" i="69"/>
  <c r="P1089" i="69"/>
  <c r="K1089" i="69"/>
  <c r="J1089" i="69"/>
  <c r="I1089" i="69"/>
  <c r="L1089" i="69" s="1"/>
  <c r="S1088" i="69"/>
  <c r="P1088" i="69"/>
  <c r="K1088" i="69"/>
  <c r="J1088" i="69"/>
  <c r="I1088" i="69"/>
  <c r="L1088" i="69" s="1"/>
  <c r="S1087" i="69"/>
  <c r="P1087" i="69"/>
  <c r="K1087" i="69"/>
  <c r="J1087" i="69"/>
  <c r="W1087" i="69" s="1"/>
  <c r="I1087" i="69"/>
  <c r="L1087" i="69" s="1"/>
  <c r="S1086" i="69"/>
  <c r="P1086" i="69"/>
  <c r="K1086" i="69"/>
  <c r="J1086" i="69"/>
  <c r="I1086" i="69"/>
  <c r="L1086" i="69" s="1"/>
  <c r="S1085" i="69"/>
  <c r="P1085" i="69"/>
  <c r="S1084" i="69"/>
  <c r="P1084" i="69"/>
  <c r="S1083" i="69"/>
  <c r="P1083" i="69"/>
  <c r="S1082" i="69"/>
  <c r="P1082" i="69"/>
  <c r="V1081" i="69"/>
  <c r="S1081" i="69"/>
  <c r="P1081" i="69"/>
  <c r="L1081" i="69"/>
  <c r="S1080" i="69"/>
  <c r="P1080" i="69"/>
  <c r="V1079" i="69"/>
  <c r="U1079" i="69"/>
  <c r="T1079" i="69"/>
  <c r="S1079" i="69"/>
  <c r="P1079" i="69"/>
  <c r="L1079" i="69"/>
  <c r="K1079" i="69"/>
  <c r="J1079" i="69"/>
  <c r="S1078" i="69"/>
  <c r="P1078" i="69"/>
  <c r="V1077" i="69"/>
  <c r="U1077" i="69"/>
  <c r="T1077" i="69"/>
  <c r="S1077" i="69"/>
  <c r="P1077" i="69"/>
  <c r="L1077" i="69"/>
  <c r="K1077" i="69"/>
  <c r="J1077" i="69"/>
  <c r="S1076" i="69"/>
  <c r="P1076" i="69"/>
  <c r="V1075" i="69"/>
  <c r="U1075" i="69"/>
  <c r="T1075" i="69"/>
  <c r="S1075" i="69"/>
  <c r="P1075" i="69"/>
  <c r="L1075" i="69"/>
  <c r="K1075" i="69"/>
  <c r="J1075" i="69"/>
  <c r="S1074" i="69"/>
  <c r="P1074" i="69"/>
  <c r="V1073" i="69"/>
  <c r="S1073" i="69"/>
  <c r="P1073" i="69"/>
  <c r="L1073" i="69"/>
  <c r="S1072" i="69"/>
  <c r="P1072" i="69"/>
  <c r="V1071" i="69"/>
  <c r="U1071" i="69"/>
  <c r="T1071" i="69"/>
  <c r="S1071" i="69"/>
  <c r="P1071" i="69"/>
  <c r="L1071" i="69"/>
  <c r="K1071" i="69"/>
  <c r="J1071" i="69"/>
  <c r="T1070" i="69"/>
  <c r="S1070" i="69"/>
  <c r="P1070" i="69"/>
  <c r="T1069" i="69"/>
  <c r="S1069" i="69"/>
  <c r="P1069" i="69"/>
  <c r="T1068" i="69"/>
  <c r="V1068" i="69" s="1"/>
  <c r="S1068" i="69"/>
  <c r="P1068" i="69"/>
  <c r="T1067" i="69"/>
  <c r="V1067" i="69" s="1"/>
  <c r="S1067" i="69"/>
  <c r="P1067" i="69"/>
  <c r="U1065" i="69"/>
  <c r="T1066" i="69"/>
  <c r="T1065" i="69" s="1"/>
  <c r="S1066" i="69"/>
  <c r="P1066" i="69"/>
  <c r="S1065" i="69"/>
  <c r="P1065" i="69"/>
  <c r="L1065" i="69"/>
  <c r="K1065" i="69"/>
  <c r="J1065" i="69"/>
  <c r="T1064" i="69"/>
  <c r="V1064" i="69" s="1"/>
  <c r="S1064" i="69"/>
  <c r="P1064" i="69"/>
  <c r="T1063" i="69"/>
  <c r="V1063" i="69" s="1"/>
  <c r="S1063" i="69"/>
  <c r="P1063" i="69"/>
  <c r="T1062" i="69"/>
  <c r="S1062" i="69"/>
  <c r="P1062" i="69"/>
  <c r="T1061" i="69"/>
  <c r="S1061" i="69"/>
  <c r="P1061" i="69"/>
  <c r="T1060" i="69"/>
  <c r="S1060" i="69"/>
  <c r="P1060" i="69"/>
  <c r="L1060" i="69"/>
  <c r="T1059" i="69"/>
  <c r="V1059" i="69" s="1"/>
  <c r="S1059" i="69"/>
  <c r="P1059" i="69"/>
  <c r="T1058" i="69"/>
  <c r="V1058" i="69" s="1"/>
  <c r="S1058" i="69"/>
  <c r="P1058" i="69"/>
  <c r="T1057" i="69"/>
  <c r="V1057" i="69" s="1"/>
  <c r="S1057" i="69"/>
  <c r="P1057" i="69"/>
  <c r="T1056" i="69"/>
  <c r="V1056" i="69" s="1"/>
  <c r="S1056" i="69"/>
  <c r="P1056" i="69"/>
  <c r="T1055" i="69"/>
  <c r="V1055" i="69" s="1"/>
  <c r="S1055" i="69"/>
  <c r="P1055" i="69"/>
  <c r="S1054" i="69"/>
  <c r="P1054" i="69"/>
  <c r="S1053" i="69"/>
  <c r="P1053" i="69"/>
  <c r="S1052" i="69"/>
  <c r="P1052" i="69"/>
  <c r="S1051" i="69"/>
  <c r="P1051" i="69"/>
  <c r="S1050" i="69"/>
  <c r="P1050" i="69"/>
  <c r="S1049" i="69"/>
  <c r="P1049" i="69"/>
  <c r="S1048" i="69"/>
  <c r="P1048" i="69"/>
  <c r="S1047" i="69"/>
  <c r="P1047" i="69"/>
  <c r="S1046" i="69"/>
  <c r="P1046" i="69"/>
  <c r="S1045" i="69"/>
  <c r="P1045" i="69"/>
  <c r="S1044" i="69"/>
  <c r="P1044" i="69"/>
  <c r="S1043" i="69"/>
  <c r="P1043" i="69"/>
  <c r="S1042" i="69"/>
  <c r="P1042" i="69"/>
  <c r="S1041" i="69"/>
  <c r="P1041" i="69"/>
  <c r="S1040" i="69"/>
  <c r="P1040" i="69"/>
  <c r="S1039" i="69"/>
  <c r="P1039" i="69"/>
  <c r="S1038" i="69"/>
  <c r="P1038" i="69"/>
  <c r="S1037" i="69"/>
  <c r="P1037" i="69"/>
  <c r="S1036" i="69"/>
  <c r="P1036" i="69"/>
  <c r="S1035" i="69"/>
  <c r="P1035" i="69"/>
  <c r="S1034" i="69"/>
  <c r="P1034" i="69"/>
  <c r="S1033" i="69"/>
  <c r="P1033" i="69"/>
  <c r="S1032" i="69"/>
  <c r="P1032" i="69"/>
  <c r="S1031" i="69"/>
  <c r="P1031" i="69"/>
  <c r="S1030" i="69"/>
  <c r="P1030" i="69"/>
  <c r="S1029" i="69"/>
  <c r="P1029" i="69"/>
  <c r="S1028" i="69"/>
  <c r="P1028" i="69"/>
  <c r="S1027" i="69"/>
  <c r="P1027" i="69"/>
  <c r="S1026" i="69"/>
  <c r="P1026" i="69"/>
  <c r="S1025" i="69"/>
  <c r="P1025" i="69"/>
  <c r="S1024" i="69"/>
  <c r="P1024" i="69"/>
  <c r="S1023" i="69"/>
  <c r="P1023" i="69"/>
  <c r="S1022" i="69"/>
  <c r="P1022" i="69"/>
  <c r="S1021" i="69"/>
  <c r="P1021" i="69"/>
  <c r="S1020" i="69"/>
  <c r="P1020" i="69"/>
  <c r="S1019" i="69"/>
  <c r="P1019" i="69"/>
  <c r="S1018" i="69"/>
  <c r="P1018" i="69"/>
  <c r="S1017" i="69"/>
  <c r="P1017" i="69"/>
  <c r="S1016" i="69"/>
  <c r="P1016" i="69"/>
  <c r="V1015" i="69"/>
  <c r="S1015" i="69"/>
  <c r="P1015" i="69"/>
  <c r="L1015" i="69"/>
  <c r="S1014" i="69"/>
  <c r="P1014" i="69"/>
  <c r="S1013" i="69"/>
  <c r="P1013" i="69"/>
  <c r="T1012" i="69"/>
  <c r="S1012" i="69"/>
  <c r="P1012" i="69"/>
  <c r="T1011" i="69"/>
  <c r="S1011" i="69"/>
  <c r="P1011" i="69"/>
  <c r="T1010" i="69"/>
  <c r="S1010" i="69"/>
  <c r="P1010" i="69"/>
  <c r="T1009" i="69"/>
  <c r="V1009" i="69" s="1"/>
  <c r="S1009" i="69"/>
  <c r="P1009" i="69"/>
  <c r="T1008" i="69"/>
  <c r="V1008" i="69" s="1"/>
  <c r="S1008" i="69"/>
  <c r="P1008" i="69"/>
  <c r="T1007" i="69"/>
  <c r="V1007" i="69" s="1"/>
  <c r="S1007" i="69"/>
  <c r="P1007" i="69"/>
  <c r="T1006" i="69"/>
  <c r="V1006" i="69" s="1"/>
  <c r="S1006" i="69"/>
  <c r="P1006" i="69"/>
  <c r="L1006" i="69"/>
  <c r="T1005" i="69"/>
  <c r="V1005" i="69" s="1"/>
  <c r="S1005" i="69"/>
  <c r="P1005" i="69"/>
  <c r="T1004" i="69"/>
  <c r="S1004" i="69"/>
  <c r="P1004" i="69"/>
  <c r="T1003" i="69"/>
  <c r="S1003" i="69"/>
  <c r="P1003" i="69"/>
  <c r="S1002" i="69"/>
  <c r="P1002" i="69"/>
  <c r="K1002" i="69"/>
  <c r="J1002" i="69"/>
  <c r="I1002" i="69"/>
  <c r="L1002" i="69" s="1"/>
  <c r="S1001" i="69"/>
  <c r="P1001" i="69"/>
  <c r="K1001" i="69"/>
  <c r="J1001" i="69"/>
  <c r="I1001" i="69"/>
  <c r="L1001" i="69" s="1"/>
  <c r="S1000" i="69"/>
  <c r="P1000" i="69"/>
  <c r="K1000" i="69"/>
  <c r="J1000" i="69"/>
  <c r="I1000" i="69"/>
  <c r="L1000" i="69" s="1"/>
  <c r="S999" i="69"/>
  <c r="P999" i="69"/>
  <c r="K999" i="69"/>
  <c r="J999" i="69"/>
  <c r="I999" i="69"/>
  <c r="L999" i="69" s="1"/>
  <c r="S998" i="69"/>
  <c r="P998" i="69"/>
  <c r="K998" i="69"/>
  <c r="J998" i="69"/>
  <c r="I998" i="69"/>
  <c r="L998" i="69" s="1"/>
  <c r="S997" i="69"/>
  <c r="P997" i="69"/>
  <c r="K997" i="69"/>
  <c r="J997" i="69"/>
  <c r="I997" i="69"/>
  <c r="L997" i="69" s="1"/>
  <c r="S996" i="69"/>
  <c r="P996" i="69"/>
  <c r="K996" i="69"/>
  <c r="J996" i="69"/>
  <c r="I996" i="69"/>
  <c r="L996" i="69" s="1"/>
  <c r="S995" i="69"/>
  <c r="P995" i="69"/>
  <c r="K995" i="69"/>
  <c r="J995" i="69"/>
  <c r="I995" i="69"/>
  <c r="L995" i="69" s="1"/>
  <c r="S994" i="69"/>
  <c r="P994" i="69"/>
  <c r="K994" i="69"/>
  <c r="J994" i="69"/>
  <c r="I994" i="69"/>
  <c r="L994" i="69" s="1"/>
  <c r="S993" i="69"/>
  <c r="P993" i="69"/>
  <c r="K993" i="69"/>
  <c r="J993" i="69"/>
  <c r="I993" i="69"/>
  <c r="L993" i="69" s="1"/>
  <c r="S992" i="69"/>
  <c r="P992" i="69"/>
  <c r="K992" i="69"/>
  <c r="J992" i="69"/>
  <c r="W992" i="69" s="1"/>
  <c r="I992" i="69"/>
  <c r="L992" i="69" s="1"/>
  <c r="S991" i="69"/>
  <c r="P991" i="69"/>
  <c r="I991" i="69"/>
  <c r="S990" i="69"/>
  <c r="P990" i="69"/>
  <c r="K990" i="69"/>
  <c r="J990" i="69"/>
  <c r="I990" i="69"/>
  <c r="L990" i="69" s="1"/>
  <c r="T989" i="69"/>
  <c r="V989" i="69" s="1"/>
  <c r="S989" i="69"/>
  <c r="P989" i="69"/>
  <c r="S988" i="69"/>
  <c r="P988" i="69"/>
  <c r="K988" i="69"/>
  <c r="J988" i="69"/>
  <c r="I988" i="69"/>
  <c r="L988" i="69" s="1"/>
  <c r="S987" i="69"/>
  <c r="P987" i="69"/>
  <c r="K987" i="69"/>
  <c r="J987" i="69"/>
  <c r="I987" i="69"/>
  <c r="L987" i="69" s="1"/>
  <c r="S986" i="69"/>
  <c r="P986" i="69"/>
  <c r="K986" i="69"/>
  <c r="J986" i="69"/>
  <c r="I986" i="69"/>
  <c r="L986" i="69" s="1"/>
  <c r="S985" i="69"/>
  <c r="P985" i="69"/>
  <c r="I985" i="69"/>
  <c r="E985" i="69"/>
  <c r="S984" i="69"/>
  <c r="P984" i="69"/>
  <c r="K984" i="69"/>
  <c r="J984" i="69"/>
  <c r="I984" i="69"/>
  <c r="L984" i="69" s="1"/>
  <c r="S983" i="69"/>
  <c r="P983" i="69"/>
  <c r="K983" i="69"/>
  <c r="J983" i="69"/>
  <c r="I983" i="69"/>
  <c r="L983" i="69" s="1"/>
  <c r="S982" i="69"/>
  <c r="P982" i="69"/>
  <c r="K982" i="69"/>
  <c r="J982" i="69"/>
  <c r="I982" i="69"/>
  <c r="L982" i="69" s="1"/>
  <c r="S981" i="69"/>
  <c r="P981" i="69"/>
  <c r="K981" i="69"/>
  <c r="J981" i="69"/>
  <c r="I981" i="69"/>
  <c r="L981" i="69" s="1"/>
  <c r="S980" i="69"/>
  <c r="P980" i="69"/>
  <c r="K980" i="69"/>
  <c r="J980" i="69"/>
  <c r="I980" i="69"/>
  <c r="L980" i="69" s="1"/>
  <c r="S979" i="69"/>
  <c r="P979" i="69"/>
  <c r="K979" i="69"/>
  <c r="J979" i="69"/>
  <c r="I979" i="69"/>
  <c r="L979" i="69" s="1"/>
  <c r="S978" i="69"/>
  <c r="P978" i="69"/>
  <c r="K978" i="69"/>
  <c r="J978" i="69"/>
  <c r="I978" i="69"/>
  <c r="L978" i="69" s="1"/>
  <c r="S977" i="69"/>
  <c r="P977" i="69"/>
  <c r="K977" i="69"/>
  <c r="J977" i="69"/>
  <c r="I977" i="69"/>
  <c r="L977" i="69" s="1"/>
  <c r="S976" i="69"/>
  <c r="P976" i="69"/>
  <c r="K976" i="69"/>
  <c r="J976" i="69"/>
  <c r="I976" i="69"/>
  <c r="L976" i="69" s="1"/>
  <c r="S975" i="69"/>
  <c r="P975" i="69"/>
  <c r="K975" i="69"/>
  <c r="J975" i="69"/>
  <c r="I975" i="69"/>
  <c r="L975" i="69" s="1"/>
  <c r="S974" i="69"/>
  <c r="P974" i="69"/>
  <c r="K974" i="69"/>
  <c r="J974" i="69"/>
  <c r="I974" i="69"/>
  <c r="L974" i="69" s="1"/>
  <c r="S973" i="69"/>
  <c r="P973" i="69"/>
  <c r="K973" i="69"/>
  <c r="J973" i="69"/>
  <c r="I973" i="69"/>
  <c r="L973" i="69" s="1"/>
  <c r="S972" i="69"/>
  <c r="P972" i="69"/>
  <c r="K972" i="69"/>
  <c r="J972" i="69"/>
  <c r="I972" i="69"/>
  <c r="L972" i="69" s="1"/>
  <c r="S971" i="69"/>
  <c r="P971" i="69"/>
  <c r="K971" i="69"/>
  <c r="J971" i="69"/>
  <c r="I971" i="69"/>
  <c r="L971" i="69" s="1"/>
  <c r="S970" i="69"/>
  <c r="P970" i="69"/>
  <c r="K970" i="69"/>
  <c r="J970" i="69"/>
  <c r="I970" i="69"/>
  <c r="L970" i="69" s="1"/>
  <c r="S969" i="69"/>
  <c r="P969" i="69"/>
  <c r="K969" i="69"/>
  <c r="J969" i="69"/>
  <c r="I969" i="69"/>
  <c r="L969" i="69" s="1"/>
  <c r="S968" i="69"/>
  <c r="P968" i="69"/>
  <c r="K968" i="69"/>
  <c r="J968" i="69"/>
  <c r="W968" i="69" s="1"/>
  <c r="I968" i="69"/>
  <c r="L968" i="69" s="1"/>
  <c r="S967" i="69"/>
  <c r="P967" i="69"/>
  <c r="I967" i="69"/>
  <c r="T966" i="69"/>
  <c r="V966" i="69" s="1"/>
  <c r="S966" i="69"/>
  <c r="P966" i="69"/>
  <c r="T965" i="69"/>
  <c r="V965" i="69" s="1"/>
  <c r="S965" i="69"/>
  <c r="P965" i="69"/>
  <c r="S964" i="69"/>
  <c r="P964" i="69"/>
  <c r="K964" i="69"/>
  <c r="J964" i="69"/>
  <c r="I964" i="69"/>
  <c r="L964" i="69" s="1"/>
  <c r="S963" i="69"/>
  <c r="P963" i="69"/>
  <c r="K963" i="69"/>
  <c r="J963" i="69"/>
  <c r="I963" i="69"/>
  <c r="L963" i="69" s="1"/>
  <c r="S962" i="69"/>
  <c r="P962" i="69"/>
  <c r="K962" i="69"/>
  <c r="J962" i="69"/>
  <c r="I962" i="69"/>
  <c r="L962" i="69" s="1"/>
  <c r="S961" i="69"/>
  <c r="P961" i="69"/>
  <c r="K961" i="69"/>
  <c r="J961" i="69"/>
  <c r="I961" i="69"/>
  <c r="L961" i="69" s="1"/>
  <c r="S960" i="69"/>
  <c r="P960" i="69"/>
  <c r="K960" i="69"/>
  <c r="J960" i="69"/>
  <c r="I960" i="69"/>
  <c r="L960" i="69" s="1"/>
  <c r="S959" i="69"/>
  <c r="P959" i="69"/>
  <c r="K959" i="69"/>
  <c r="J959" i="69"/>
  <c r="I959" i="69"/>
  <c r="L959" i="69" s="1"/>
  <c r="S958" i="69"/>
  <c r="P958" i="69"/>
  <c r="K958" i="69"/>
  <c r="J958" i="69"/>
  <c r="I958" i="69"/>
  <c r="L958" i="69" s="1"/>
  <c r="S957" i="69"/>
  <c r="P957" i="69"/>
  <c r="K957" i="69"/>
  <c r="J957" i="69"/>
  <c r="I957" i="69"/>
  <c r="L957" i="69" s="1"/>
  <c r="S956" i="69"/>
  <c r="P956" i="69"/>
  <c r="K956" i="69"/>
  <c r="J956" i="69"/>
  <c r="I956" i="69"/>
  <c r="L956" i="69" s="1"/>
  <c r="S955" i="69"/>
  <c r="P955" i="69"/>
  <c r="K955" i="69"/>
  <c r="J955" i="69"/>
  <c r="I955" i="69"/>
  <c r="L955" i="69" s="1"/>
  <c r="S954" i="69"/>
  <c r="P954" i="69"/>
  <c r="K954" i="69"/>
  <c r="J954" i="69"/>
  <c r="I954" i="69"/>
  <c r="L954" i="69" s="1"/>
  <c r="S953" i="69"/>
  <c r="P953" i="69"/>
  <c r="K953" i="69"/>
  <c r="J953" i="69"/>
  <c r="I953" i="69"/>
  <c r="L953" i="69" s="1"/>
  <c r="S952" i="69"/>
  <c r="P952" i="69"/>
  <c r="K952" i="69"/>
  <c r="J952" i="69"/>
  <c r="I952" i="69"/>
  <c r="L952" i="69" s="1"/>
  <c r="S951" i="69"/>
  <c r="P951" i="69"/>
  <c r="K951" i="69"/>
  <c r="J951" i="69"/>
  <c r="I951" i="69"/>
  <c r="L951" i="69" s="1"/>
  <c r="S950" i="69"/>
  <c r="P950" i="69"/>
  <c r="K950" i="69"/>
  <c r="J950" i="69"/>
  <c r="I950" i="69"/>
  <c r="L950" i="69" s="1"/>
  <c r="S949" i="69"/>
  <c r="P949" i="69"/>
  <c r="K949" i="69"/>
  <c r="J949" i="69"/>
  <c r="I949" i="69"/>
  <c r="L949" i="69" s="1"/>
  <c r="S948" i="69"/>
  <c r="P948" i="69"/>
  <c r="K948" i="69"/>
  <c r="J948" i="69"/>
  <c r="I948" i="69"/>
  <c r="L948" i="69" s="1"/>
  <c r="S947" i="69"/>
  <c r="P947" i="69"/>
  <c r="K947" i="69"/>
  <c r="J947" i="69"/>
  <c r="I947" i="69"/>
  <c r="L947" i="69" s="1"/>
  <c r="S946" i="69"/>
  <c r="P946" i="69"/>
  <c r="K946" i="69"/>
  <c r="J946" i="69"/>
  <c r="I946" i="69"/>
  <c r="L946" i="69" s="1"/>
  <c r="T945" i="69"/>
  <c r="S945" i="69"/>
  <c r="P945" i="69"/>
  <c r="T944" i="69"/>
  <c r="S944" i="69"/>
  <c r="P944" i="69"/>
  <c r="S943" i="69"/>
  <c r="P943" i="69"/>
  <c r="K943" i="69"/>
  <c r="J943" i="69"/>
  <c r="I943" i="69"/>
  <c r="L943" i="69" s="1"/>
  <c r="S942" i="69"/>
  <c r="P942" i="69"/>
  <c r="K942" i="69"/>
  <c r="J942" i="69"/>
  <c r="I942" i="69"/>
  <c r="L942" i="69" s="1"/>
  <c r="S941" i="69"/>
  <c r="P941" i="69"/>
  <c r="K941" i="69"/>
  <c r="J941" i="69"/>
  <c r="I941" i="69"/>
  <c r="L941" i="69" s="1"/>
  <c r="T940" i="69"/>
  <c r="V940" i="69" s="1"/>
  <c r="S940" i="69"/>
  <c r="P940" i="69"/>
  <c r="S939" i="69"/>
  <c r="P939" i="69"/>
  <c r="S938" i="69"/>
  <c r="P938" i="69"/>
  <c r="S937" i="69"/>
  <c r="P937" i="69"/>
  <c r="S936" i="69"/>
  <c r="P936" i="69"/>
  <c r="S935" i="69"/>
  <c r="P935" i="69"/>
  <c r="S934" i="69"/>
  <c r="P934" i="69"/>
  <c r="S933" i="69"/>
  <c r="P933" i="69"/>
  <c r="S932" i="69"/>
  <c r="P932" i="69"/>
  <c r="S931" i="69"/>
  <c r="P931" i="69"/>
  <c r="S930" i="69"/>
  <c r="P930" i="69"/>
  <c r="S929" i="69"/>
  <c r="P929" i="69"/>
  <c r="S928" i="69"/>
  <c r="P928" i="69"/>
  <c r="S927" i="69"/>
  <c r="P927" i="69"/>
  <c r="S926" i="69"/>
  <c r="P926" i="69"/>
  <c r="S925" i="69"/>
  <c r="P925" i="69"/>
  <c r="S924" i="69"/>
  <c r="P924" i="69"/>
  <c r="S923" i="69"/>
  <c r="P923" i="69"/>
  <c r="S922" i="69"/>
  <c r="P922" i="69"/>
  <c r="S921" i="69"/>
  <c r="P921" i="69"/>
  <c r="S920" i="69"/>
  <c r="P920" i="69"/>
  <c r="S919" i="69"/>
  <c r="P919" i="69"/>
  <c r="S918" i="69"/>
  <c r="P918" i="69"/>
  <c r="S917" i="69"/>
  <c r="P917" i="69"/>
  <c r="S916" i="69"/>
  <c r="P916" i="69"/>
  <c r="S915" i="69"/>
  <c r="P915" i="69"/>
  <c r="S914" i="69"/>
  <c r="P914" i="69"/>
  <c r="S913" i="69"/>
  <c r="P913" i="69"/>
  <c r="S912" i="69"/>
  <c r="P912" i="69"/>
  <c r="S911" i="69"/>
  <c r="P911" i="69"/>
  <c r="S910" i="69"/>
  <c r="P910" i="69"/>
  <c r="S909" i="69"/>
  <c r="P909" i="69"/>
  <c r="S908" i="69"/>
  <c r="P908" i="69"/>
  <c r="S907" i="69"/>
  <c r="P907" i="69"/>
  <c r="S906" i="69"/>
  <c r="P906" i="69"/>
  <c r="S905" i="69"/>
  <c r="P905" i="69"/>
  <c r="S904" i="69"/>
  <c r="P904" i="69"/>
  <c r="S903" i="69"/>
  <c r="P903" i="69"/>
  <c r="S902" i="69"/>
  <c r="P902" i="69"/>
  <c r="S901" i="69"/>
  <c r="P901" i="69"/>
  <c r="S900" i="69"/>
  <c r="P900" i="69"/>
  <c r="S899" i="69"/>
  <c r="P899" i="69"/>
  <c r="S898" i="69"/>
  <c r="P898" i="69"/>
  <c r="S897" i="69"/>
  <c r="P897" i="69"/>
  <c r="S896" i="69"/>
  <c r="P896" i="69"/>
  <c r="S895" i="69"/>
  <c r="P895" i="69"/>
  <c r="S894" i="69"/>
  <c r="P894" i="69"/>
  <c r="T893" i="69"/>
  <c r="S893" i="69"/>
  <c r="P893" i="69"/>
  <c r="S892" i="69"/>
  <c r="K892" i="69"/>
  <c r="J892" i="69"/>
  <c r="I892" i="69"/>
  <c r="L892" i="69" s="1"/>
  <c r="S891" i="69"/>
  <c r="K891" i="69"/>
  <c r="J891" i="69"/>
  <c r="I891" i="69"/>
  <c r="L891" i="69" s="1"/>
  <c r="S890" i="69"/>
  <c r="K890" i="69"/>
  <c r="J890" i="69"/>
  <c r="I890" i="69"/>
  <c r="L890" i="69" s="1"/>
  <c r="S889" i="69"/>
  <c r="K889" i="69"/>
  <c r="J889" i="69"/>
  <c r="I889" i="69"/>
  <c r="L889" i="69" s="1"/>
  <c r="S888" i="69"/>
  <c r="K888" i="69"/>
  <c r="J888" i="69"/>
  <c r="I888" i="69"/>
  <c r="L888" i="69" s="1"/>
  <c r="S887" i="69"/>
  <c r="K887" i="69"/>
  <c r="J887" i="69"/>
  <c r="I887" i="69"/>
  <c r="L887" i="69" s="1"/>
  <c r="S886" i="69"/>
  <c r="K886" i="69"/>
  <c r="J886" i="69"/>
  <c r="I886" i="69"/>
  <c r="L886" i="69" s="1"/>
  <c r="S885" i="69"/>
  <c r="K885" i="69"/>
  <c r="J885" i="69"/>
  <c r="I885" i="69"/>
  <c r="L885" i="69" s="1"/>
  <c r="S884" i="69"/>
  <c r="K884" i="69"/>
  <c r="J884" i="69"/>
  <c r="I884" i="69"/>
  <c r="L884" i="69" s="1"/>
  <c r="S883" i="69"/>
  <c r="K883" i="69"/>
  <c r="J883" i="69"/>
  <c r="I883" i="69"/>
  <c r="L883" i="69" s="1"/>
  <c r="S882" i="69"/>
  <c r="K882" i="69"/>
  <c r="J882" i="69"/>
  <c r="I882" i="69"/>
  <c r="L882" i="69" s="1"/>
  <c r="S881" i="69"/>
  <c r="K881" i="69"/>
  <c r="J881" i="69"/>
  <c r="I881" i="69"/>
  <c r="L881" i="69" s="1"/>
  <c r="S880" i="69"/>
  <c r="K880" i="69"/>
  <c r="J880" i="69"/>
  <c r="I880" i="69"/>
  <c r="L880" i="69" s="1"/>
  <c r="S879" i="69"/>
  <c r="K879" i="69"/>
  <c r="J879" i="69"/>
  <c r="I879" i="69"/>
  <c r="L879" i="69" s="1"/>
  <c r="S878" i="69"/>
  <c r="K878" i="69"/>
  <c r="J878" i="69"/>
  <c r="I878" i="69"/>
  <c r="L878" i="69" s="1"/>
  <c r="S877" i="69"/>
  <c r="K877" i="69"/>
  <c r="J877" i="69"/>
  <c r="I877" i="69"/>
  <c r="L877" i="69" s="1"/>
  <c r="S876" i="69"/>
  <c r="K876" i="69"/>
  <c r="J876" i="69"/>
  <c r="I876" i="69"/>
  <c r="L876" i="69" s="1"/>
  <c r="S875" i="69"/>
  <c r="K875" i="69"/>
  <c r="J875" i="69"/>
  <c r="I875" i="69"/>
  <c r="L875" i="69" s="1"/>
  <c r="S874" i="69"/>
  <c r="K874" i="69"/>
  <c r="J874" i="69"/>
  <c r="I874" i="69"/>
  <c r="L874" i="69" s="1"/>
  <c r="S873" i="69"/>
  <c r="K873" i="69"/>
  <c r="J873" i="69"/>
  <c r="I873" i="69"/>
  <c r="L873" i="69" s="1"/>
  <c r="S872" i="69"/>
  <c r="S871" i="69"/>
  <c r="P871" i="69"/>
  <c r="S870" i="69"/>
  <c r="P870" i="69"/>
  <c r="S869" i="69"/>
  <c r="P869" i="69"/>
  <c r="S868" i="69"/>
  <c r="P868" i="69"/>
  <c r="T867" i="69"/>
  <c r="S867" i="69"/>
  <c r="P867" i="69"/>
  <c r="S866" i="69"/>
  <c r="P866" i="69"/>
  <c r="K866" i="69"/>
  <c r="J866" i="69"/>
  <c r="I866" i="69"/>
  <c r="L866" i="69" s="1"/>
  <c r="S865" i="69"/>
  <c r="P865" i="69"/>
  <c r="K865" i="69"/>
  <c r="J865" i="69"/>
  <c r="I865" i="69"/>
  <c r="L865" i="69" s="1"/>
  <c r="S864" i="69"/>
  <c r="P864" i="69"/>
  <c r="K864" i="69"/>
  <c r="J864" i="69"/>
  <c r="W864" i="69" s="1"/>
  <c r="I864" i="69"/>
  <c r="L864" i="69" s="1"/>
  <c r="S863" i="69"/>
  <c r="P863" i="69"/>
  <c r="K863" i="69"/>
  <c r="J863" i="69"/>
  <c r="I863" i="69"/>
  <c r="L863" i="69" s="1"/>
  <c r="S862" i="69"/>
  <c r="P862" i="69"/>
  <c r="T861" i="69"/>
  <c r="S861" i="69"/>
  <c r="P861" i="69"/>
  <c r="S860" i="69"/>
  <c r="P860" i="69"/>
  <c r="K860" i="69"/>
  <c r="J860" i="69"/>
  <c r="I860" i="69"/>
  <c r="L860" i="69" s="1"/>
  <c r="S859" i="69"/>
  <c r="P859" i="69"/>
  <c r="K859" i="69"/>
  <c r="J859" i="69"/>
  <c r="I859" i="69"/>
  <c r="L859" i="69" s="1"/>
  <c r="S858" i="69"/>
  <c r="P858" i="69"/>
  <c r="K858" i="69"/>
  <c r="J858" i="69"/>
  <c r="I858" i="69"/>
  <c r="L858" i="69" s="1"/>
  <c r="S857" i="69"/>
  <c r="P857" i="69"/>
  <c r="K857" i="69"/>
  <c r="J857" i="69"/>
  <c r="W857" i="69" s="1"/>
  <c r="I857" i="69"/>
  <c r="L857" i="69" s="1"/>
  <c r="S856" i="69"/>
  <c r="P856" i="69"/>
  <c r="T855" i="69"/>
  <c r="V855" i="69" s="1"/>
  <c r="S855" i="69"/>
  <c r="P855" i="69"/>
  <c r="S854" i="69"/>
  <c r="P854" i="69"/>
  <c r="K854" i="69"/>
  <c r="J854" i="69"/>
  <c r="I854" i="69"/>
  <c r="L854" i="69" s="1"/>
  <c r="S853" i="69"/>
  <c r="P853" i="69"/>
  <c r="K853" i="69"/>
  <c r="J853" i="69"/>
  <c r="I853" i="69"/>
  <c r="L853" i="69" s="1"/>
  <c r="S852" i="69"/>
  <c r="P852" i="69"/>
  <c r="K852" i="69"/>
  <c r="J852" i="69"/>
  <c r="I852" i="69"/>
  <c r="L852" i="69" s="1"/>
  <c r="S851" i="69"/>
  <c r="P851" i="69"/>
  <c r="K851" i="69"/>
  <c r="J851" i="69"/>
  <c r="W851" i="69" s="1"/>
  <c r="I851" i="69"/>
  <c r="L851" i="69" s="1"/>
  <c r="S850" i="69"/>
  <c r="P850" i="69"/>
  <c r="K850" i="69"/>
  <c r="J850" i="69"/>
  <c r="I850" i="69"/>
  <c r="L850" i="69" s="1"/>
  <c r="S849" i="69"/>
  <c r="P849" i="69"/>
  <c r="K849" i="69"/>
  <c r="J849" i="69"/>
  <c r="I849" i="69"/>
  <c r="L849" i="69" s="1"/>
  <c r="S848" i="69"/>
  <c r="P848" i="69"/>
  <c r="T847" i="69"/>
  <c r="V847" i="69" s="1"/>
  <c r="S847" i="69"/>
  <c r="P847" i="69"/>
  <c r="S846" i="69"/>
  <c r="P846" i="69"/>
  <c r="K846" i="69"/>
  <c r="J846" i="69"/>
  <c r="W846" i="69" s="1"/>
  <c r="I846" i="69"/>
  <c r="L846" i="69" s="1"/>
  <c r="S845" i="69"/>
  <c r="P845" i="69"/>
  <c r="K845" i="69"/>
  <c r="J845" i="69"/>
  <c r="I845" i="69"/>
  <c r="L845" i="69" s="1"/>
  <c r="S844" i="69"/>
  <c r="P844" i="69"/>
  <c r="K844" i="69"/>
  <c r="J844" i="69"/>
  <c r="I844" i="69"/>
  <c r="L844" i="69" s="1"/>
  <c r="S843" i="69"/>
  <c r="P843" i="69"/>
  <c r="K843" i="69"/>
  <c r="J843" i="69"/>
  <c r="I843" i="69"/>
  <c r="L843" i="69" s="1"/>
  <c r="S842" i="69"/>
  <c r="P842" i="69"/>
  <c r="K842" i="69"/>
  <c r="J842" i="69"/>
  <c r="I842" i="69"/>
  <c r="L842" i="69" s="1"/>
  <c r="S841" i="69"/>
  <c r="P841" i="69"/>
  <c r="T840" i="69"/>
  <c r="V840" i="69" s="1"/>
  <c r="S840" i="69"/>
  <c r="P840" i="69"/>
  <c r="S839" i="69"/>
  <c r="P839" i="69"/>
  <c r="K839" i="69"/>
  <c r="J839" i="69"/>
  <c r="I839" i="69"/>
  <c r="L839" i="69" s="1"/>
  <c r="S838" i="69"/>
  <c r="P838" i="69"/>
  <c r="K838" i="69"/>
  <c r="J838" i="69"/>
  <c r="I838" i="69"/>
  <c r="L838" i="69" s="1"/>
  <c r="S837" i="69"/>
  <c r="P837" i="69"/>
  <c r="K837" i="69"/>
  <c r="J837" i="69"/>
  <c r="I837" i="69"/>
  <c r="L837" i="69" s="1"/>
  <c r="S836" i="69"/>
  <c r="P836" i="69"/>
  <c r="K836" i="69"/>
  <c r="J836" i="69"/>
  <c r="I836" i="69"/>
  <c r="L836" i="69" s="1"/>
  <c r="S835" i="69"/>
  <c r="P835" i="69"/>
  <c r="K835" i="69"/>
  <c r="J835" i="69"/>
  <c r="I835" i="69"/>
  <c r="L835" i="69" s="1"/>
  <c r="S834" i="69"/>
  <c r="P834" i="69"/>
  <c r="K834" i="69"/>
  <c r="J834" i="69"/>
  <c r="W834" i="69" s="1"/>
  <c r="I834" i="69"/>
  <c r="L834" i="69" s="1"/>
  <c r="S833" i="69"/>
  <c r="P833" i="69"/>
  <c r="S832" i="69"/>
  <c r="P832" i="69"/>
  <c r="T831" i="69"/>
  <c r="S831" i="69"/>
  <c r="P831" i="69"/>
  <c r="T830" i="69"/>
  <c r="V830" i="69" s="1"/>
  <c r="S830" i="69"/>
  <c r="P830" i="69"/>
  <c r="S829" i="69"/>
  <c r="P829" i="69"/>
  <c r="K829" i="69"/>
  <c r="J829" i="69"/>
  <c r="I829" i="69"/>
  <c r="L829" i="69" s="1"/>
  <c r="S828" i="69"/>
  <c r="P828" i="69"/>
  <c r="K828" i="69"/>
  <c r="J828" i="69"/>
  <c r="I828" i="69"/>
  <c r="L828" i="69" s="1"/>
  <c r="S827" i="69"/>
  <c r="P827" i="69"/>
  <c r="K827" i="69"/>
  <c r="J827" i="69"/>
  <c r="I827" i="69"/>
  <c r="L827" i="69" s="1"/>
  <c r="T826" i="69"/>
  <c r="S826" i="69"/>
  <c r="P826" i="69"/>
  <c r="S825" i="69"/>
  <c r="P825" i="69"/>
  <c r="T824" i="69"/>
  <c r="V824" i="69" s="1"/>
  <c r="S824" i="69"/>
  <c r="P824" i="69"/>
  <c r="S823" i="69"/>
  <c r="P823" i="69"/>
  <c r="K823" i="69"/>
  <c r="J823" i="69"/>
  <c r="I823" i="69"/>
  <c r="L823" i="69" s="1"/>
  <c r="S822" i="69"/>
  <c r="P822" i="69"/>
  <c r="K822" i="69"/>
  <c r="J822" i="69"/>
  <c r="I822" i="69"/>
  <c r="L822" i="69" s="1"/>
  <c r="S821" i="69"/>
  <c r="P821" i="69"/>
  <c r="K821" i="69"/>
  <c r="J821" i="69"/>
  <c r="I821" i="69"/>
  <c r="L821" i="69" s="1"/>
  <c r="S820" i="69"/>
  <c r="P820" i="69"/>
  <c r="K820" i="69"/>
  <c r="J820" i="69"/>
  <c r="I820" i="69"/>
  <c r="L820" i="69" s="1"/>
  <c r="S819" i="69"/>
  <c r="P819" i="69"/>
  <c r="K819" i="69"/>
  <c r="J819" i="69"/>
  <c r="I819" i="69"/>
  <c r="L819" i="69" s="1"/>
  <c r="S818" i="69"/>
  <c r="P818" i="69"/>
  <c r="K818" i="69"/>
  <c r="J818" i="69"/>
  <c r="I818" i="69"/>
  <c r="L818" i="69" s="1"/>
  <c r="S817" i="69"/>
  <c r="P817" i="69"/>
  <c r="K817" i="69"/>
  <c r="J817" i="69"/>
  <c r="W817" i="69" s="1"/>
  <c r="I817" i="69"/>
  <c r="L817" i="69" s="1"/>
  <c r="S816" i="69"/>
  <c r="P816" i="69"/>
  <c r="K816" i="69"/>
  <c r="J816" i="69"/>
  <c r="I816" i="69"/>
  <c r="L816" i="69" s="1"/>
  <c r="S815" i="69"/>
  <c r="P815" i="69"/>
  <c r="T814" i="69"/>
  <c r="S814" i="69"/>
  <c r="P814" i="69"/>
  <c r="S813" i="69"/>
  <c r="P813" i="69"/>
  <c r="S812" i="69"/>
  <c r="P812" i="69"/>
  <c r="S811" i="69"/>
  <c r="P811" i="69"/>
  <c r="T810" i="69"/>
  <c r="V810" i="69" s="1"/>
  <c r="S810" i="69"/>
  <c r="P810" i="69"/>
  <c r="T809" i="69"/>
  <c r="V809" i="69" s="1"/>
  <c r="S809" i="69"/>
  <c r="P809" i="69"/>
  <c r="S808" i="69"/>
  <c r="P808" i="69"/>
  <c r="K808" i="69"/>
  <c r="J808" i="69"/>
  <c r="I808" i="69"/>
  <c r="L808" i="69" s="1"/>
  <c r="S807" i="69"/>
  <c r="P807" i="69"/>
  <c r="K807" i="69"/>
  <c r="J807" i="69"/>
  <c r="I807" i="69"/>
  <c r="L807" i="69" s="1"/>
  <c r="S806" i="69"/>
  <c r="P806" i="69"/>
  <c r="K806" i="69"/>
  <c r="J806" i="69"/>
  <c r="I806" i="69"/>
  <c r="L806" i="69" s="1"/>
  <c r="S805" i="69"/>
  <c r="P805" i="69"/>
  <c r="K805" i="69"/>
  <c r="J805" i="69"/>
  <c r="I805" i="69"/>
  <c r="L805" i="69" s="1"/>
  <c r="S804" i="69"/>
  <c r="P804" i="69"/>
  <c r="T803" i="69"/>
  <c r="S803" i="69"/>
  <c r="P803" i="69"/>
  <c r="S802" i="69"/>
  <c r="P802" i="69"/>
  <c r="K802" i="69"/>
  <c r="J802" i="69"/>
  <c r="I802" i="69"/>
  <c r="L802" i="69" s="1"/>
  <c r="S801" i="69"/>
  <c r="P801" i="69"/>
  <c r="K801" i="69"/>
  <c r="J801" i="69"/>
  <c r="I801" i="69"/>
  <c r="L801" i="69" s="1"/>
  <c r="S800" i="69"/>
  <c r="P800" i="69"/>
  <c r="K800" i="69"/>
  <c r="J800" i="69"/>
  <c r="I800" i="69"/>
  <c r="L800" i="69" s="1"/>
  <c r="S799" i="69"/>
  <c r="P799" i="69"/>
  <c r="K799" i="69"/>
  <c r="J799" i="69"/>
  <c r="W799" i="69" s="1"/>
  <c r="I799" i="69"/>
  <c r="L799" i="69" s="1"/>
  <c r="S798" i="69"/>
  <c r="P798" i="69"/>
  <c r="T797" i="69"/>
  <c r="V797" i="69" s="1"/>
  <c r="S797" i="69"/>
  <c r="P797" i="69"/>
  <c r="S796" i="69"/>
  <c r="P796" i="69"/>
  <c r="K796" i="69"/>
  <c r="J796" i="69"/>
  <c r="I796" i="69"/>
  <c r="L796" i="69" s="1"/>
  <c r="S795" i="69"/>
  <c r="P795" i="69"/>
  <c r="K795" i="69"/>
  <c r="J795" i="69"/>
  <c r="I795" i="69"/>
  <c r="L795" i="69" s="1"/>
  <c r="S794" i="69"/>
  <c r="P794" i="69"/>
  <c r="K794" i="69"/>
  <c r="J794" i="69"/>
  <c r="I794" i="69"/>
  <c r="L794" i="69" s="1"/>
  <c r="S793" i="69"/>
  <c r="P793" i="69"/>
  <c r="K793" i="69"/>
  <c r="J793" i="69"/>
  <c r="W793" i="69" s="1"/>
  <c r="I793" i="69"/>
  <c r="L793" i="69" s="1"/>
  <c r="S792" i="69"/>
  <c r="P792" i="69"/>
  <c r="T791" i="69"/>
  <c r="V791" i="69" s="1"/>
  <c r="S791" i="69"/>
  <c r="P791" i="69"/>
  <c r="S790" i="69"/>
  <c r="P790" i="69"/>
  <c r="K790" i="69"/>
  <c r="J790" i="69"/>
  <c r="I790" i="69"/>
  <c r="L790" i="69" s="1"/>
  <c r="S789" i="69"/>
  <c r="P789" i="69"/>
  <c r="K789" i="69"/>
  <c r="J789" i="69"/>
  <c r="I789" i="69"/>
  <c r="L789" i="69" s="1"/>
  <c r="S788" i="69"/>
  <c r="P788" i="69"/>
  <c r="K788" i="69"/>
  <c r="J788" i="69"/>
  <c r="W788" i="69" s="1"/>
  <c r="I788" i="69"/>
  <c r="L788" i="69" s="1"/>
  <c r="S787" i="69"/>
  <c r="P787" i="69"/>
  <c r="T786" i="69"/>
  <c r="S786" i="69"/>
  <c r="P786" i="69"/>
  <c r="S785" i="69"/>
  <c r="P785" i="69"/>
  <c r="K785" i="69"/>
  <c r="J785" i="69"/>
  <c r="I785" i="69"/>
  <c r="L785" i="69" s="1"/>
  <c r="S784" i="69"/>
  <c r="P784" i="69"/>
  <c r="K784" i="69"/>
  <c r="J784" i="69"/>
  <c r="I784" i="69"/>
  <c r="L784" i="69" s="1"/>
  <c r="S783" i="69"/>
  <c r="P783" i="69"/>
  <c r="K783" i="69"/>
  <c r="J783" i="69"/>
  <c r="I783" i="69"/>
  <c r="L783" i="69" s="1"/>
  <c r="S782" i="69"/>
  <c r="P782" i="69"/>
  <c r="K782" i="69"/>
  <c r="J782" i="69"/>
  <c r="I782" i="69"/>
  <c r="L782" i="69" s="1"/>
  <c r="S781" i="69"/>
  <c r="P781" i="69"/>
  <c r="S780" i="69"/>
  <c r="P780" i="69"/>
  <c r="T779" i="69"/>
  <c r="V779" i="69" s="1"/>
  <c r="S779" i="69"/>
  <c r="P779" i="69"/>
  <c r="T778" i="69"/>
  <c r="V778" i="69" s="1"/>
  <c r="S778" i="69"/>
  <c r="P778" i="69"/>
  <c r="S777" i="69"/>
  <c r="K777" i="69"/>
  <c r="J777" i="69"/>
  <c r="I777" i="69"/>
  <c r="L777" i="69" s="1"/>
  <c r="S776" i="69"/>
  <c r="K776" i="69"/>
  <c r="J776" i="69"/>
  <c r="I776" i="69"/>
  <c r="L776" i="69" s="1"/>
  <c r="T775" i="69"/>
  <c r="V775" i="69" s="1"/>
  <c r="S775" i="69"/>
  <c r="P775" i="69"/>
  <c r="S774" i="69"/>
  <c r="P774" i="69"/>
  <c r="T773" i="69"/>
  <c r="S773" i="69"/>
  <c r="P773" i="69"/>
  <c r="S772" i="69"/>
  <c r="P772" i="69"/>
  <c r="K772" i="69"/>
  <c r="J772" i="69"/>
  <c r="I772" i="69"/>
  <c r="L772" i="69" s="1"/>
  <c r="S771" i="69"/>
  <c r="P771" i="69"/>
  <c r="K771" i="69"/>
  <c r="J771" i="69"/>
  <c r="I771" i="69"/>
  <c r="L771" i="69" s="1"/>
  <c r="S770" i="69"/>
  <c r="P770" i="69"/>
  <c r="K770" i="69"/>
  <c r="J770" i="69"/>
  <c r="I770" i="69"/>
  <c r="L770" i="69" s="1"/>
  <c r="S769" i="69"/>
  <c r="P769" i="69"/>
  <c r="K769" i="69"/>
  <c r="J769" i="69"/>
  <c r="I769" i="69"/>
  <c r="L769" i="69" s="1"/>
  <c r="S768" i="69"/>
  <c r="P768" i="69"/>
  <c r="K768" i="69"/>
  <c r="J768" i="69"/>
  <c r="I768" i="69"/>
  <c r="L768" i="69" s="1"/>
  <c r="S767" i="69"/>
  <c r="P767" i="69"/>
  <c r="K767" i="69"/>
  <c r="J767" i="69"/>
  <c r="I767" i="69"/>
  <c r="L767" i="69" s="1"/>
  <c r="S766" i="69"/>
  <c r="P766" i="69"/>
  <c r="K766" i="69"/>
  <c r="J766" i="69"/>
  <c r="W766" i="69" s="1"/>
  <c r="I766" i="69"/>
  <c r="L766" i="69" s="1"/>
  <c r="S765" i="69"/>
  <c r="P765" i="69"/>
  <c r="K765" i="69"/>
  <c r="J765" i="69"/>
  <c r="I765" i="69"/>
  <c r="L765" i="69" s="1"/>
  <c r="S764" i="69"/>
  <c r="P764" i="69"/>
  <c r="S763" i="69"/>
  <c r="P763" i="69"/>
  <c r="S762" i="69"/>
  <c r="P762" i="69"/>
  <c r="S761" i="69"/>
  <c r="P761" i="69"/>
  <c r="T760" i="69"/>
  <c r="S760" i="69"/>
  <c r="P760" i="69"/>
  <c r="T759" i="69"/>
  <c r="S759" i="69"/>
  <c r="P759" i="69"/>
  <c r="S758" i="69"/>
  <c r="P758" i="69"/>
  <c r="K758" i="69"/>
  <c r="J758" i="69"/>
  <c r="I758" i="69"/>
  <c r="L758" i="69" s="1"/>
  <c r="S757" i="69"/>
  <c r="P757" i="69"/>
  <c r="K757" i="69"/>
  <c r="J757" i="69"/>
  <c r="I757" i="69"/>
  <c r="L757" i="69" s="1"/>
  <c r="S756" i="69"/>
  <c r="P756" i="69"/>
  <c r="K756" i="69"/>
  <c r="J756" i="69"/>
  <c r="I756" i="69"/>
  <c r="L756" i="69" s="1"/>
  <c r="S755" i="69"/>
  <c r="P755" i="69"/>
  <c r="K755" i="69"/>
  <c r="J755" i="69"/>
  <c r="I755" i="69"/>
  <c r="L755" i="69" s="1"/>
  <c r="S754" i="69"/>
  <c r="P754" i="69"/>
  <c r="K754" i="69"/>
  <c r="J754" i="69"/>
  <c r="I754" i="69"/>
  <c r="L754" i="69" s="1"/>
  <c r="S753" i="69"/>
  <c r="P753" i="69"/>
  <c r="K753" i="69"/>
  <c r="J753" i="69"/>
  <c r="I753" i="69"/>
  <c r="L753" i="69" s="1"/>
  <c r="T752" i="69"/>
  <c r="S752" i="69"/>
  <c r="P752" i="69"/>
  <c r="T751" i="69"/>
  <c r="S751" i="69"/>
  <c r="P751" i="69"/>
  <c r="S750" i="69"/>
  <c r="P750" i="69"/>
  <c r="K750" i="69"/>
  <c r="J750" i="69"/>
  <c r="I750" i="69"/>
  <c r="L750" i="69" s="1"/>
  <c r="S749" i="69"/>
  <c r="P749" i="69"/>
  <c r="K749" i="69"/>
  <c r="J749" i="69"/>
  <c r="I749" i="69"/>
  <c r="L749" i="69" s="1"/>
  <c r="S748" i="69"/>
  <c r="P748" i="69"/>
  <c r="K748" i="69"/>
  <c r="J748" i="69"/>
  <c r="I748" i="69"/>
  <c r="L748" i="69" s="1"/>
  <c r="T747" i="69"/>
  <c r="V747" i="69" s="1"/>
  <c r="S747" i="69"/>
  <c r="P747" i="69"/>
  <c r="S746" i="69"/>
  <c r="P746" i="69"/>
  <c r="K746" i="69"/>
  <c r="J746" i="69"/>
  <c r="I746" i="69"/>
  <c r="L746" i="69" s="1"/>
  <c r="T745" i="69"/>
  <c r="S745" i="69"/>
  <c r="P745" i="69"/>
  <c r="S744" i="69"/>
  <c r="P744" i="69"/>
  <c r="K744" i="69"/>
  <c r="J744" i="69"/>
  <c r="I744" i="69"/>
  <c r="L744" i="69" s="1"/>
  <c r="T743" i="69"/>
  <c r="V743" i="69" s="1"/>
  <c r="S743" i="69"/>
  <c r="P743" i="69"/>
  <c r="S742" i="69"/>
  <c r="P742" i="69"/>
  <c r="K742" i="69"/>
  <c r="J742" i="69"/>
  <c r="I742" i="69"/>
  <c r="L742" i="69" s="1"/>
  <c r="T741" i="69"/>
  <c r="V741" i="69" s="1"/>
  <c r="S741" i="69"/>
  <c r="P741" i="69"/>
  <c r="S740" i="69"/>
  <c r="P740" i="69"/>
  <c r="K740" i="69"/>
  <c r="J740" i="69"/>
  <c r="I740" i="69"/>
  <c r="L740" i="69" s="1"/>
  <c r="T739" i="69"/>
  <c r="V739" i="69" s="1"/>
  <c r="S739" i="69"/>
  <c r="P739" i="69"/>
  <c r="S738" i="69"/>
  <c r="P738" i="69"/>
  <c r="K738" i="69"/>
  <c r="J738" i="69"/>
  <c r="I738" i="69"/>
  <c r="L738" i="69" s="1"/>
  <c r="T737" i="69"/>
  <c r="S737" i="69"/>
  <c r="P737" i="69"/>
  <c r="S736" i="69"/>
  <c r="P736" i="69"/>
  <c r="K736" i="69"/>
  <c r="J736" i="69"/>
  <c r="I736" i="69"/>
  <c r="L736" i="69" s="1"/>
  <c r="T735" i="69"/>
  <c r="V735" i="69" s="1"/>
  <c r="S735" i="69"/>
  <c r="P735" i="69"/>
  <c r="T734" i="69"/>
  <c r="S734" i="69"/>
  <c r="P734" i="69"/>
  <c r="T733" i="69"/>
  <c r="V733" i="69" s="1"/>
  <c r="S733" i="69"/>
  <c r="P733" i="69"/>
  <c r="S732" i="69"/>
  <c r="P732" i="69"/>
  <c r="K732" i="69"/>
  <c r="J732" i="69"/>
  <c r="I732" i="69"/>
  <c r="L732" i="69" s="1"/>
  <c r="S731" i="69"/>
  <c r="P731" i="69"/>
  <c r="K731" i="69"/>
  <c r="J731" i="69"/>
  <c r="I731" i="69"/>
  <c r="L731" i="69" s="1"/>
  <c r="S730" i="69"/>
  <c r="P730" i="69"/>
  <c r="K730" i="69"/>
  <c r="J730" i="69"/>
  <c r="I730" i="69"/>
  <c r="L730" i="69" s="1"/>
  <c r="S729" i="69"/>
  <c r="P729" i="69"/>
  <c r="K729" i="69"/>
  <c r="J729" i="69"/>
  <c r="I729" i="69"/>
  <c r="L729" i="69" s="1"/>
  <c r="S728" i="69"/>
  <c r="P728" i="69"/>
  <c r="K728" i="69"/>
  <c r="J728" i="69"/>
  <c r="I728" i="69"/>
  <c r="L728" i="69" s="1"/>
  <c r="T727" i="69"/>
  <c r="V727" i="69" s="1"/>
  <c r="S727" i="69"/>
  <c r="P727" i="69"/>
  <c r="T726" i="69"/>
  <c r="V726" i="69" s="1"/>
  <c r="S726" i="69"/>
  <c r="P726" i="69"/>
  <c r="S725" i="69"/>
  <c r="P725" i="69"/>
  <c r="K725" i="69"/>
  <c r="J725" i="69"/>
  <c r="I725" i="69"/>
  <c r="L725" i="69" s="1"/>
  <c r="S724" i="69"/>
  <c r="P724" i="69"/>
  <c r="K724" i="69"/>
  <c r="J724" i="69"/>
  <c r="I724" i="69"/>
  <c r="L724" i="69" s="1"/>
  <c r="S723" i="69"/>
  <c r="P723" i="69"/>
  <c r="K723" i="69"/>
  <c r="J723" i="69"/>
  <c r="I723" i="69"/>
  <c r="L723" i="69" s="1"/>
  <c r="S722" i="69"/>
  <c r="P722" i="69"/>
  <c r="K722" i="69"/>
  <c r="J722" i="69"/>
  <c r="I722" i="69"/>
  <c r="L722" i="69" s="1"/>
  <c r="S721" i="69"/>
  <c r="P721" i="69"/>
  <c r="I721" i="69"/>
  <c r="E721" i="69"/>
  <c r="S720" i="69"/>
  <c r="P720" i="69"/>
  <c r="K720" i="69"/>
  <c r="J720" i="69"/>
  <c r="I720" i="69"/>
  <c r="L720" i="69" s="1"/>
  <c r="S719" i="69"/>
  <c r="P719" i="69"/>
  <c r="K719" i="69"/>
  <c r="J719" i="69"/>
  <c r="I719" i="69"/>
  <c r="L719" i="69" s="1"/>
  <c r="S718" i="69"/>
  <c r="P718" i="69"/>
  <c r="I718" i="69"/>
  <c r="E718" i="69"/>
  <c r="S717" i="69"/>
  <c r="P717" i="69"/>
  <c r="K717" i="69"/>
  <c r="J717" i="69"/>
  <c r="I717" i="69"/>
  <c r="L717" i="69" s="1"/>
  <c r="S716" i="69"/>
  <c r="P716" i="69"/>
  <c r="K716" i="69"/>
  <c r="J716" i="69"/>
  <c r="I716" i="69"/>
  <c r="L716" i="69" s="1"/>
  <c r="S715" i="69"/>
  <c r="P715" i="69"/>
  <c r="K715" i="69"/>
  <c r="J715" i="69"/>
  <c r="I715" i="69"/>
  <c r="L715" i="69" s="1"/>
  <c r="S714" i="69"/>
  <c r="P714" i="69"/>
  <c r="K714" i="69"/>
  <c r="J714" i="69"/>
  <c r="I714" i="69"/>
  <c r="L714" i="69" s="1"/>
  <c r="S713" i="69"/>
  <c r="P713" i="69"/>
  <c r="T712" i="69"/>
  <c r="S712" i="69"/>
  <c r="P712" i="69"/>
  <c r="S711" i="69"/>
  <c r="K711" i="69"/>
  <c r="J711" i="69"/>
  <c r="I711" i="69"/>
  <c r="L711" i="69" s="1"/>
  <c r="S710" i="69"/>
  <c r="I710" i="69"/>
  <c r="E710" i="69"/>
  <c r="S709" i="69"/>
  <c r="K709" i="69"/>
  <c r="J709" i="69"/>
  <c r="I709" i="69"/>
  <c r="L709" i="69" s="1"/>
  <c r="S708" i="69"/>
  <c r="P708" i="69"/>
  <c r="S707" i="69"/>
  <c r="P707" i="69"/>
  <c r="S706" i="69"/>
  <c r="P706" i="69"/>
  <c r="S705" i="69"/>
  <c r="P705" i="69"/>
  <c r="S704" i="69"/>
  <c r="P704" i="69"/>
  <c r="T703" i="69"/>
  <c r="V703" i="69" s="1"/>
  <c r="S703" i="69"/>
  <c r="P703" i="69"/>
  <c r="T702" i="69"/>
  <c r="V702" i="69" s="1"/>
  <c r="S702" i="69"/>
  <c r="P702" i="69"/>
  <c r="S701" i="69"/>
  <c r="P701" i="69"/>
  <c r="K701" i="69"/>
  <c r="J701" i="69"/>
  <c r="I701" i="69"/>
  <c r="L701" i="69" s="1"/>
  <c r="S700" i="69"/>
  <c r="P700" i="69"/>
  <c r="K700" i="69"/>
  <c r="J700" i="69"/>
  <c r="I700" i="69"/>
  <c r="L700" i="69" s="1"/>
  <c r="S699" i="69"/>
  <c r="P699" i="69"/>
  <c r="K699" i="69"/>
  <c r="J699" i="69"/>
  <c r="I699" i="69"/>
  <c r="L699" i="69" s="1"/>
  <c r="S698" i="69"/>
  <c r="P698" i="69"/>
  <c r="K698" i="69"/>
  <c r="J698" i="69"/>
  <c r="I698" i="69"/>
  <c r="L698" i="69" s="1"/>
  <c r="S697" i="69"/>
  <c r="P697" i="69"/>
  <c r="T696" i="69"/>
  <c r="V696" i="69" s="1"/>
  <c r="S696" i="69"/>
  <c r="P696" i="69"/>
  <c r="S695" i="69"/>
  <c r="P695" i="69"/>
  <c r="K695" i="69"/>
  <c r="J695" i="69"/>
  <c r="I695" i="69"/>
  <c r="L695" i="69" s="1"/>
  <c r="S694" i="69"/>
  <c r="P694" i="69"/>
  <c r="K694" i="69"/>
  <c r="J694" i="69"/>
  <c r="I694" i="69"/>
  <c r="L694" i="69" s="1"/>
  <c r="S693" i="69"/>
  <c r="P693" i="69"/>
  <c r="K693" i="69"/>
  <c r="J693" i="69"/>
  <c r="I693" i="69"/>
  <c r="L693" i="69" s="1"/>
  <c r="S692" i="69"/>
  <c r="P692" i="69"/>
  <c r="K692" i="69"/>
  <c r="J692" i="69"/>
  <c r="I692" i="69"/>
  <c r="L692" i="69" s="1"/>
  <c r="S691" i="69"/>
  <c r="P691" i="69"/>
  <c r="S690" i="69"/>
  <c r="P690" i="69"/>
  <c r="T689" i="69"/>
  <c r="S689" i="69"/>
  <c r="P689" i="69"/>
  <c r="S688" i="69"/>
  <c r="P688" i="69"/>
  <c r="K688" i="69"/>
  <c r="J688" i="69"/>
  <c r="I688" i="69"/>
  <c r="L688" i="69" s="1"/>
  <c r="S687" i="69"/>
  <c r="P687" i="69"/>
  <c r="K687" i="69"/>
  <c r="J687" i="69"/>
  <c r="I687" i="69"/>
  <c r="L687" i="69" s="1"/>
  <c r="S686" i="69"/>
  <c r="P686" i="69"/>
  <c r="K686" i="69"/>
  <c r="J686" i="69"/>
  <c r="I686" i="69"/>
  <c r="L686" i="69" s="1"/>
  <c r="S685" i="69"/>
  <c r="P685" i="69"/>
  <c r="K685" i="69"/>
  <c r="J685" i="69"/>
  <c r="I685" i="69"/>
  <c r="L685" i="69" s="1"/>
  <c r="S684" i="69"/>
  <c r="P684" i="69"/>
  <c r="K684" i="69"/>
  <c r="J684" i="69"/>
  <c r="W684" i="69" s="1"/>
  <c r="I684" i="69"/>
  <c r="L684" i="69" s="1"/>
  <c r="S683" i="69"/>
  <c r="P683" i="69"/>
  <c r="K683" i="69"/>
  <c r="J683" i="69"/>
  <c r="I683" i="69"/>
  <c r="L683" i="69" s="1"/>
  <c r="S682" i="69"/>
  <c r="P682" i="69"/>
  <c r="K682" i="69"/>
  <c r="J682" i="69"/>
  <c r="I682" i="69"/>
  <c r="L682" i="69" s="1"/>
  <c r="S681" i="69"/>
  <c r="P681" i="69"/>
  <c r="T680" i="69"/>
  <c r="S680" i="69"/>
  <c r="P680" i="69"/>
  <c r="S679" i="69"/>
  <c r="P679" i="69"/>
  <c r="K679" i="69"/>
  <c r="J679" i="69"/>
  <c r="I679" i="69"/>
  <c r="L679" i="69" s="1"/>
  <c r="S678" i="69"/>
  <c r="P678" i="69"/>
  <c r="K678" i="69"/>
  <c r="J678" i="69"/>
  <c r="I678" i="69"/>
  <c r="L678" i="69" s="1"/>
  <c r="S677" i="69"/>
  <c r="P677" i="69"/>
  <c r="K677" i="69"/>
  <c r="J677" i="69"/>
  <c r="I677" i="69"/>
  <c r="L677" i="69" s="1"/>
  <c r="S676" i="69"/>
  <c r="P676" i="69"/>
  <c r="I676" i="69"/>
  <c r="E676" i="69"/>
  <c r="S675" i="69"/>
  <c r="P675" i="69"/>
  <c r="K675" i="69"/>
  <c r="J675" i="69"/>
  <c r="I675" i="69"/>
  <c r="L675" i="69" s="1"/>
  <c r="S674" i="69"/>
  <c r="P674" i="69"/>
  <c r="T673" i="69"/>
  <c r="V673" i="69" s="1"/>
  <c r="S673" i="69"/>
  <c r="P673" i="69"/>
  <c r="S672" i="69"/>
  <c r="P672" i="69"/>
  <c r="K672" i="69"/>
  <c r="J672" i="69"/>
  <c r="I672" i="69"/>
  <c r="L672" i="69" s="1"/>
  <c r="S671" i="69"/>
  <c r="P671" i="69"/>
  <c r="K671" i="69"/>
  <c r="J671" i="69"/>
  <c r="I671" i="69"/>
  <c r="L671" i="69" s="1"/>
  <c r="S670" i="69"/>
  <c r="P670" i="69"/>
  <c r="K670" i="69"/>
  <c r="J670" i="69"/>
  <c r="I670" i="69"/>
  <c r="L670" i="69" s="1"/>
  <c r="S669" i="69"/>
  <c r="P669" i="69"/>
  <c r="K669" i="69"/>
  <c r="J669" i="69"/>
  <c r="I669" i="69"/>
  <c r="L669" i="69" s="1"/>
  <c r="S668" i="69"/>
  <c r="P668" i="69"/>
  <c r="K668" i="69"/>
  <c r="J668" i="69"/>
  <c r="I668" i="69"/>
  <c r="L668" i="69" s="1"/>
  <c r="S667" i="69"/>
  <c r="P667" i="69"/>
  <c r="K667" i="69"/>
  <c r="J667" i="69"/>
  <c r="I667" i="69"/>
  <c r="L667" i="69" s="1"/>
  <c r="S666" i="69"/>
  <c r="P666" i="69"/>
  <c r="K666" i="69"/>
  <c r="J666" i="69"/>
  <c r="I666" i="69"/>
  <c r="L666" i="69" s="1"/>
  <c r="S665" i="69"/>
  <c r="P665" i="69"/>
  <c r="K665" i="69"/>
  <c r="J665" i="69"/>
  <c r="I665" i="69"/>
  <c r="L665" i="69" s="1"/>
  <c r="S664" i="69"/>
  <c r="P664" i="69"/>
  <c r="K664" i="69"/>
  <c r="J664" i="69"/>
  <c r="I664" i="69"/>
  <c r="L664" i="69" s="1"/>
  <c r="S663" i="69"/>
  <c r="P663" i="69"/>
  <c r="K663" i="69"/>
  <c r="J663" i="69"/>
  <c r="I663" i="69"/>
  <c r="L663" i="69" s="1"/>
  <c r="S662" i="69"/>
  <c r="P662" i="69"/>
  <c r="K662" i="69"/>
  <c r="J662" i="69"/>
  <c r="I662" i="69"/>
  <c r="L662" i="69" s="1"/>
  <c r="S661" i="69"/>
  <c r="P661" i="69"/>
  <c r="K661" i="69"/>
  <c r="J661" i="69"/>
  <c r="I661" i="69"/>
  <c r="L661" i="69" s="1"/>
  <c r="S660" i="69"/>
  <c r="P660" i="69"/>
  <c r="K660" i="69"/>
  <c r="J660" i="69"/>
  <c r="I660" i="69"/>
  <c r="L660" i="69" s="1"/>
  <c r="S659" i="69"/>
  <c r="P659" i="69"/>
  <c r="K659" i="69"/>
  <c r="J659" i="69"/>
  <c r="W659" i="69" s="1"/>
  <c r="I659" i="69"/>
  <c r="L659" i="69" s="1"/>
  <c r="S658" i="69"/>
  <c r="P658" i="69"/>
  <c r="S657" i="69"/>
  <c r="P657" i="69"/>
  <c r="T656" i="69"/>
  <c r="V656" i="69" s="1"/>
  <c r="S656" i="69"/>
  <c r="P656" i="69"/>
  <c r="S655" i="69"/>
  <c r="P655" i="69"/>
  <c r="K655" i="69"/>
  <c r="J655" i="69"/>
  <c r="I655" i="69"/>
  <c r="L655" i="69" s="1"/>
  <c r="S654" i="69"/>
  <c r="P654" i="69"/>
  <c r="K654" i="69"/>
  <c r="J654" i="69"/>
  <c r="I654" i="69"/>
  <c r="L654" i="69" s="1"/>
  <c r="S653" i="69"/>
  <c r="P653" i="69"/>
  <c r="K653" i="69"/>
  <c r="J653" i="69"/>
  <c r="I653" i="69"/>
  <c r="L653" i="69" s="1"/>
  <c r="S652" i="69"/>
  <c r="P652" i="69"/>
  <c r="K652" i="69"/>
  <c r="J652" i="69"/>
  <c r="I652" i="69"/>
  <c r="L652" i="69" s="1"/>
  <c r="S651" i="69"/>
  <c r="P651" i="69"/>
  <c r="K651" i="69"/>
  <c r="J651" i="69"/>
  <c r="I651" i="69"/>
  <c r="L651" i="69" s="1"/>
  <c r="S650" i="69"/>
  <c r="P650" i="69"/>
  <c r="K650" i="69"/>
  <c r="J650" i="69"/>
  <c r="W650" i="69" s="1"/>
  <c r="I650" i="69"/>
  <c r="L650" i="69" s="1"/>
  <c r="S649" i="69"/>
  <c r="P649" i="69"/>
  <c r="T648" i="69"/>
  <c r="V648" i="69" s="1"/>
  <c r="S648" i="69"/>
  <c r="P648" i="69"/>
  <c r="S647" i="69"/>
  <c r="P647" i="69"/>
  <c r="K647" i="69"/>
  <c r="J647" i="69"/>
  <c r="I647" i="69"/>
  <c r="L647" i="69" s="1"/>
  <c r="S646" i="69"/>
  <c r="P646" i="69"/>
  <c r="K646" i="69"/>
  <c r="J646" i="69"/>
  <c r="I646" i="69"/>
  <c r="L646" i="69" s="1"/>
  <c r="S645" i="69"/>
  <c r="P645" i="69"/>
  <c r="K645" i="69"/>
  <c r="J645" i="69"/>
  <c r="I645" i="69"/>
  <c r="L645" i="69" s="1"/>
  <c r="S644" i="69"/>
  <c r="P644" i="69"/>
  <c r="K644" i="69"/>
  <c r="J644" i="69"/>
  <c r="I644" i="69"/>
  <c r="L644" i="69" s="1"/>
  <c r="S643" i="69"/>
  <c r="P643" i="69"/>
  <c r="T642" i="69"/>
  <c r="S642" i="69"/>
  <c r="P642" i="69"/>
  <c r="S641" i="69"/>
  <c r="P641" i="69"/>
  <c r="K641" i="69"/>
  <c r="J641" i="69"/>
  <c r="I641" i="69"/>
  <c r="L641" i="69" s="1"/>
  <c r="S640" i="69"/>
  <c r="P640" i="69"/>
  <c r="K640" i="69"/>
  <c r="J640" i="69"/>
  <c r="I640" i="69"/>
  <c r="L640" i="69" s="1"/>
  <c r="S639" i="69"/>
  <c r="P639" i="69"/>
  <c r="K639" i="69"/>
  <c r="J639" i="69"/>
  <c r="I639" i="69"/>
  <c r="L639" i="69" s="1"/>
  <c r="S638" i="69"/>
  <c r="P638" i="69"/>
  <c r="K638" i="69"/>
  <c r="J638" i="69"/>
  <c r="I638" i="69"/>
  <c r="L638" i="69" s="1"/>
  <c r="S637" i="69"/>
  <c r="P637" i="69"/>
  <c r="K637" i="69"/>
  <c r="J637" i="69"/>
  <c r="I637" i="69"/>
  <c r="L637" i="69" s="1"/>
  <c r="S636" i="69"/>
  <c r="P636" i="69"/>
  <c r="K636" i="69"/>
  <c r="J636" i="69"/>
  <c r="I636" i="69"/>
  <c r="L636" i="69" s="1"/>
  <c r="S635" i="69"/>
  <c r="P635" i="69"/>
  <c r="K635" i="69"/>
  <c r="J635" i="69"/>
  <c r="I635" i="69"/>
  <c r="L635" i="69" s="1"/>
  <c r="S634" i="69"/>
  <c r="P634" i="69"/>
  <c r="K634" i="69"/>
  <c r="J634" i="69"/>
  <c r="I634" i="69"/>
  <c r="L634" i="69" s="1"/>
  <c r="S633" i="69"/>
  <c r="P633" i="69"/>
  <c r="K633" i="69"/>
  <c r="J633" i="69"/>
  <c r="W633" i="69" s="1"/>
  <c r="I633" i="69"/>
  <c r="L633" i="69" s="1"/>
  <c r="S632" i="69"/>
  <c r="P632" i="69"/>
  <c r="K632" i="69"/>
  <c r="J632" i="69"/>
  <c r="I632" i="69"/>
  <c r="L632" i="69" s="1"/>
  <c r="S631" i="69"/>
  <c r="P631" i="69"/>
  <c r="K631" i="69"/>
  <c r="J631" i="69"/>
  <c r="I631" i="69"/>
  <c r="L631" i="69" s="1"/>
  <c r="S630" i="69"/>
  <c r="P630" i="69"/>
  <c r="K630" i="69"/>
  <c r="J630" i="69"/>
  <c r="I630" i="69"/>
  <c r="L630" i="69" s="1"/>
  <c r="S629" i="69"/>
  <c r="P629" i="69"/>
  <c r="S628" i="69"/>
  <c r="P628" i="69"/>
  <c r="T627" i="69"/>
  <c r="S627" i="69"/>
  <c r="P627" i="69"/>
  <c r="S626" i="69"/>
  <c r="P626" i="69"/>
  <c r="K626" i="69"/>
  <c r="J626" i="69"/>
  <c r="I626" i="69"/>
  <c r="L626" i="69" s="1"/>
  <c r="S625" i="69"/>
  <c r="P625" i="69"/>
  <c r="K625" i="69"/>
  <c r="J625" i="69"/>
  <c r="I625" i="69"/>
  <c r="L625" i="69" s="1"/>
  <c r="S624" i="69"/>
  <c r="P624" i="69"/>
  <c r="K624" i="69"/>
  <c r="J624" i="69"/>
  <c r="I624" i="69"/>
  <c r="L624" i="69" s="1"/>
  <c r="S623" i="69"/>
  <c r="P623" i="69"/>
  <c r="K623" i="69"/>
  <c r="J623" i="69"/>
  <c r="I623" i="69"/>
  <c r="L623" i="69" s="1"/>
  <c r="S622" i="69"/>
  <c r="P622" i="69"/>
  <c r="K622" i="69"/>
  <c r="J622" i="69"/>
  <c r="I622" i="69"/>
  <c r="L622" i="69" s="1"/>
  <c r="S621" i="69"/>
  <c r="P621" i="69"/>
  <c r="K621" i="69"/>
  <c r="J621" i="69"/>
  <c r="I621" i="69"/>
  <c r="L621" i="69" s="1"/>
  <c r="S620" i="69"/>
  <c r="P620" i="69"/>
  <c r="T619" i="69"/>
  <c r="V619" i="69" s="1"/>
  <c r="S619" i="69"/>
  <c r="P619" i="69"/>
  <c r="S618" i="69"/>
  <c r="P618" i="69"/>
  <c r="K618" i="69"/>
  <c r="J618" i="69"/>
  <c r="I618" i="69"/>
  <c r="L618" i="69" s="1"/>
  <c r="S617" i="69"/>
  <c r="P617" i="69"/>
  <c r="K617" i="69"/>
  <c r="J617" i="69"/>
  <c r="I617" i="69"/>
  <c r="L617" i="69" s="1"/>
  <c r="S616" i="69"/>
  <c r="P616" i="69"/>
  <c r="K616" i="69"/>
  <c r="J616" i="69"/>
  <c r="I616" i="69"/>
  <c r="L616" i="69" s="1"/>
  <c r="S615" i="69"/>
  <c r="P615" i="69"/>
  <c r="K615" i="69"/>
  <c r="J615" i="69"/>
  <c r="I615" i="69"/>
  <c r="L615" i="69" s="1"/>
  <c r="S614" i="69"/>
  <c r="P614" i="69"/>
  <c r="T613" i="69"/>
  <c r="S613" i="69"/>
  <c r="P613" i="69"/>
  <c r="S612" i="69"/>
  <c r="P612" i="69"/>
  <c r="K612" i="69"/>
  <c r="J612" i="69"/>
  <c r="I612" i="69"/>
  <c r="L612" i="69" s="1"/>
  <c r="S611" i="69"/>
  <c r="P611" i="69"/>
  <c r="K611" i="69"/>
  <c r="J611" i="69"/>
  <c r="I611" i="69"/>
  <c r="L611" i="69" s="1"/>
  <c r="S610" i="69"/>
  <c r="P610" i="69"/>
  <c r="K610" i="69"/>
  <c r="J610" i="69"/>
  <c r="I610" i="69"/>
  <c r="L610" i="69" s="1"/>
  <c r="S609" i="69"/>
  <c r="P609" i="69"/>
  <c r="K609" i="69"/>
  <c r="J609" i="69"/>
  <c r="I609" i="69"/>
  <c r="L609" i="69" s="1"/>
  <c r="S608" i="69"/>
  <c r="P608" i="69"/>
  <c r="K608" i="69"/>
  <c r="J608" i="69"/>
  <c r="I608" i="69"/>
  <c r="L608" i="69" s="1"/>
  <c r="S607" i="69"/>
  <c r="P607" i="69"/>
  <c r="K607" i="69"/>
  <c r="J607" i="69"/>
  <c r="W607" i="69" s="1"/>
  <c r="I607" i="69"/>
  <c r="L607" i="69" s="1"/>
  <c r="S606" i="69"/>
  <c r="P606" i="69"/>
  <c r="K606" i="69"/>
  <c r="J606" i="69"/>
  <c r="I606" i="69"/>
  <c r="L606" i="69" s="1"/>
  <c r="S605" i="69"/>
  <c r="P605" i="69"/>
  <c r="K605" i="69"/>
  <c r="J605" i="69"/>
  <c r="I605" i="69"/>
  <c r="L605" i="69" s="1"/>
  <c r="S604" i="69"/>
  <c r="P604" i="69"/>
  <c r="K604" i="69"/>
  <c r="J604" i="69"/>
  <c r="I604" i="69"/>
  <c r="L604" i="69" s="1"/>
  <c r="S603" i="69"/>
  <c r="P603" i="69"/>
  <c r="S602" i="69"/>
  <c r="P602" i="69"/>
  <c r="T601" i="69"/>
  <c r="V601" i="69" s="1"/>
  <c r="S601" i="69"/>
  <c r="P601" i="69"/>
  <c r="S600" i="69"/>
  <c r="P600" i="69"/>
  <c r="K600" i="69"/>
  <c r="J600" i="69"/>
  <c r="I600" i="69"/>
  <c r="L600" i="69" s="1"/>
  <c r="S599" i="69"/>
  <c r="P599" i="69"/>
  <c r="K599" i="69"/>
  <c r="J599" i="69"/>
  <c r="I599" i="69"/>
  <c r="L599" i="69" s="1"/>
  <c r="S598" i="69"/>
  <c r="P598" i="69"/>
  <c r="K598" i="69"/>
  <c r="J598" i="69"/>
  <c r="I598" i="69"/>
  <c r="L598" i="69" s="1"/>
  <c r="S597" i="69"/>
  <c r="P597" i="69"/>
  <c r="K597" i="69"/>
  <c r="J597" i="69"/>
  <c r="I597" i="69"/>
  <c r="L597" i="69" s="1"/>
  <c r="S596" i="69"/>
  <c r="P596" i="69"/>
  <c r="K596" i="69"/>
  <c r="J596" i="69"/>
  <c r="W596" i="69" s="1"/>
  <c r="I596" i="69"/>
  <c r="L596" i="69" s="1"/>
  <c r="S595" i="69"/>
  <c r="P595" i="69"/>
  <c r="T594" i="69"/>
  <c r="S594" i="69"/>
  <c r="P594" i="69"/>
  <c r="S593" i="69"/>
  <c r="P593" i="69"/>
  <c r="K593" i="69"/>
  <c r="J593" i="69"/>
  <c r="I593" i="69"/>
  <c r="L593" i="69" s="1"/>
  <c r="S592" i="69"/>
  <c r="P592" i="69"/>
  <c r="K592" i="69"/>
  <c r="J592" i="69"/>
  <c r="I592" i="69"/>
  <c r="L592" i="69" s="1"/>
  <c r="S591" i="69"/>
  <c r="P591" i="69"/>
  <c r="K591" i="69"/>
  <c r="J591" i="69"/>
  <c r="I591" i="69"/>
  <c r="L591" i="69" s="1"/>
  <c r="S590" i="69"/>
  <c r="P590" i="69"/>
  <c r="K590" i="69"/>
  <c r="J590" i="69"/>
  <c r="W590" i="69" s="1"/>
  <c r="I590" i="69"/>
  <c r="L590" i="69" s="1"/>
  <c r="S589" i="69"/>
  <c r="P589" i="69"/>
  <c r="T588" i="69"/>
  <c r="V588" i="69" s="1"/>
  <c r="S588" i="69"/>
  <c r="P588" i="69"/>
  <c r="S587" i="69"/>
  <c r="P587" i="69"/>
  <c r="K587" i="69"/>
  <c r="J587" i="69"/>
  <c r="I587" i="69"/>
  <c r="L587" i="69" s="1"/>
  <c r="S586" i="69"/>
  <c r="P586" i="69"/>
  <c r="K586" i="69"/>
  <c r="J586" i="69"/>
  <c r="I586" i="69"/>
  <c r="L586" i="69" s="1"/>
  <c r="S585" i="69"/>
  <c r="P585" i="69"/>
  <c r="K585" i="69"/>
  <c r="J585" i="69"/>
  <c r="I585" i="69"/>
  <c r="L585" i="69" s="1"/>
  <c r="S584" i="69"/>
  <c r="P584" i="69"/>
  <c r="K584" i="69"/>
  <c r="J584" i="69"/>
  <c r="I584" i="69"/>
  <c r="L584" i="69" s="1"/>
  <c r="S583" i="69"/>
  <c r="P583" i="69"/>
  <c r="K583" i="69"/>
  <c r="J583" i="69"/>
  <c r="I583" i="69"/>
  <c r="L583" i="69" s="1"/>
  <c r="S582" i="69"/>
  <c r="P582" i="69"/>
  <c r="K582" i="69"/>
  <c r="J582" i="69"/>
  <c r="I582" i="69"/>
  <c r="L582" i="69" s="1"/>
  <c r="S581" i="69"/>
  <c r="P581" i="69"/>
  <c r="K581" i="69"/>
  <c r="J581" i="69"/>
  <c r="I581" i="69"/>
  <c r="L581" i="69" s="1"/>
  <c r="S580" i="69"/>
  <c r="P580" i="69"/>
  <c r="K580" i="69"/>
  <c r="J580" i="69"/>
  <c r="I580" i="69"/>
  <c r="L580" i="69" s="1"/>
  <c r="S579" i="69"/>
  <c r="P579" i="69"/>
  <c r="S578" i="69"/>
  <c r="P578" i="69"/>
  <c r="T577" i="69"/>
  <c r="S577" i="69"/>
  <c r="P577" i="69"/>
  <c r="S576" i="69"/>
  <c r="P576" i="69"/>
  <c r="K576" i="69"/>
  <c r="J576" i="69"/>
  <c r="I576" i="69"/>
  <c r="L576" i="69" s="1"/>
  <c r="S575" i="69"/>
  <c r="P575" i="69"/>
  <c r="K575" i="69"/>
  <c r="J575" i="69"/>
  <c r="I575" i="69"/>
  <c r="L575" i="69" s="1"/>
  <c r="S574" i="69"/>
  <c r="P574" i="69"/>
  <c r="K574" i="69"/>
  <c r="J574" i="69"/>
  <c r="I574" i="69"/>
  <c r="L574" i="69" s="1"/>
  <c r="S573" i="69"/>
  <c r="P573" i="69"/>
  <c r="K573" i="69"/>
  <c r="J573" i="69"/>
  <c r="I573" i="69"/>
  <c r="L573" i="69" s="1"/>
  <c r="S572" i="69"/>
  <c r="P572" i="69"/>
  <c r="K572" i="69"/>
  <c r="J572" i="69"/>
  <c r="I572" i="69"/>
  <c r="L572" i="69" s="1"/>
  <c r="S571" i="69"/>
  <c r="P571" i="69"/>
  <c r="K571" i="69"/>
  <c r="J571" i="69"/>
  <c r="I571" i="69"/>
  <c r="L571" i="69" s="1"/>
  <c r="S570" i="69"/>
  <c r="P570" i="69"/>
  <c r="K570" i="69"/>
  <c r="J570" i="69"/>
  <c r="I570" i="69"/>
  <c r="L570" i="69" s="1"/>
  <c r="S569" i="69"/>
  <c r="P569" i="69"/>
  <c r="T568" i="69"/>
  <c r="S568" i="69"/>
  <c r="P568" i="69"/>
  <c r="S567" i="69"/>
  <c r="P567" i="69"/>
  <c r="K567" i="69"/>
  <c r="J567" i="69"/>
  <c r="I567" i="69"/>
  <c r="L567" i="69" s="1"/>
  <c r="S566" i="69"/>
  <c r="P566" i="69"/>
  <c r="K566" i="69"/>
  <c r="J566" i="69"/>
  <c r="I566" i="69"/>
  <c r="L566" i="69" s="1"/>
  <c r="S565" i="69"/>
  <c r="P565" i="69"/>
  <c r="K565" i="69"/>
  <c r="J565" i="69"/>
  <c r="I565" i="69"/>
  <c r="L565" i="69" s="1"/>
  <c r="S564" i="69"/>
  <c r="P564" i="69"/>
  <c r="K564" i="69"/>
  <c r="J564" i="69"/>
  <c r="I564" i="69"/>
  <c r="L564" i="69" s="1"/>
  <c r="S563" i="69"/>
  <c r="P563" i="69"/>
  <c r="K563" i="69"/>
  <c r="J563" i="69"/>
  <c r="I563" i="69"/>
  <c r="L563" i="69" s="1"/>
  <c r="S562" i="69"/>
  <c r="P562" i="69"/>
  <c r="K562" i="69"/>
  <c r="J562" i="69"/>
  <c r="I562" i="69"/>
  <c r="L562" i="69" s="1"/>
  <c r="S561" i="69"/>
  <c r="P561" i="69"/>
  <c r="K561" i="69"/>
  <c r="J561" i="69"/>
  <c r="I561" i="69"/>
  <c r="L561" i="69" s="1"/>
  <c r="S560" i="69"/>
  <c r="P560" i="69"/>
  <c r="T559" i="69"/>
  <c r="S559" i="69"/>
  <c r="P559" i="69"/>
  <c r="S558" i="69"/>
  <c r="P558" i="69"/>
  <c r="K558" i="69"/>
  <c r="J558" i="69"/>
  <c r="I558" i="69"/>
  <c r="L558" i="69" s="1"/>
  <c r="S557" i="69"/>
  <c r="P557" i="69"/>
  <c r="K557" i="69"/>
  <c r="J557" i="69"/>
  <c r="I557" i="69"/>
  <c r="L557" i="69" s="1"/>
  <c r="S556" i="69"/>
  <c r="P556" i="69"/>
  <c r="K556" i="69"/>
  <c r="J556" i="69"/>
  <c r="I556" i="69"/>
  <c r="L556" i="69" s="1"/>
  <c r="S555" i="69"/>
  <c r="P555" i="69"/>
  <c r="K555" i="69"/>
  <c r="J555" i="69"/>
  <c r="I555" i="69"/>
  <c r="L555" i="69" s="1"/>
  <c r="S554" i="69"/>
  <c r="P554" i="69"/>
  <c r="K554" i="69"/>
  <c r="J554" i="69"/>
  <c r="I554" i="69"/>
  <c r="L554" i="69" s="1"/>
  <c r="S553" i="69"/>
  <c r="P553" i="69"/>
  <c r="K553" i="69"/>
  <c r="J553" i="69"/>
  <c r="I553" i="69"/>
  <c r="L553" i="69" s="1"/>
  <c r="S552" i="69"/>
  <c r="P552" i="69"/>
  <c r="K552" i="69"/>
  <c r="J552" i="69"/>
  <c r="I552" i="69"/>
  <c r="L552" i="69" s="1"/>
  <c r="S551" i="69"/>
  <c r="P551" i="69"/>
  <c r="K551" i="69"/>
  <c r="J551" i="69"/>
  <c r="I551" i="69"/>
  <c r="L551" i="69" s="1"/>
  <c r="S550" i="69"/>
  <c r="P550" i="69"/>
  <c r="K550" i="69"/>
  <c r="J550" i="69"/>
  <c r="I550" i="69"/>
  <c r="L550" i="69" s="1"/>
  <c r="S549" i="69"/>
  <c r="P549" i="69"/>
  <c r="S548" i="69"/>
  <c r="P548" i="69"/>
  <c r="T547" i="69"/>
  <c r="S547" i="69"/>
  <c r="P547" i="69"/>
  <c r="S546" i="69"/>
  <c r="P546" i="69"/>
  <c r="K546" i="69"/>
  <c r="J546" i="69"/>
  <c r="I546" i="69"/>
  <c r="L546" i="69" s="1"/>
  <c r="S545" i="69"/>
  <c r="P545" i="69"/>
  <c r="K545" i="69"/>
  <c r="J545" i="69"/>
  <c r="I545" i="69"/>
  <c r="L545" i="69" s="1"/>
  <c r="S544" i="69"/>
  <c r="P544" i="69"/>
  <c r="K544" i="69"/>
  <c r="J544" i="69"/>
  <c r="I544" i="69"/>
  <c r="L544" i="69" s="1"/>
  <c r="S543" i="69"/>
  <c r="P543" i="69"/>
  <c r="K543" i="69"/>
  <c r="J543" i="69"/>
  <c r="I543" i="69"/>
  <c r="L543" i="69" s="1"/>
  <c r="S542" i="69"/>
  <c r="P542" i="69"/>
  <c r="K542" i="69"/>
  <c r="J542" i="69"/>
  <c r="I542" i="69"/>
  <c r="L542" i="69" s="1"/>
  <c r="S541" i="69"/>
  <c r="P541" i="69"/>
  <c r="K541" i="69"/>
  <c r="J541" i="69"/>
  <c r="I541" i="69"/>
  <c r="L541" i="69" s="1"/>
  <c r="S540" i="69"/>
  <c r="P540" i="69"/>
  <c r="K540" i="69"/>
  <c r="J540" i="69"/>
  <c r="W540" i="69" s="1"/>
  <c r="I540" i="69"/>
  <c r="L540" i="69" s="1"/>
  <c r="S539" i="69"/>
  <c r="P539" i="69"/>
  <c r="T538" i="69"/>
  <c r="S538" i="69"/>
  <c r="P538" i="69"/>
  <c r="S537" i="69"/>
  <c r="P537" i="69"/>
  <c r="K537" i="69"/>
  <c r="J537" i="69"/>
  <c r="I537" i="69"/>
  <c r="L537" i="69" s="1"/>
  <c r="S536" i="69"/>
  <c r="P536" i="69"/>
  <c r="K536" i="69"/>
  <c r="J536" i="69"/>
  <c r="I536" i="69"/>
  <c r="L536" i="69" s="1"/>
  <c r="S535" i="69"/>
  <c r="P535" i="69"/>
  <c r="K535" i="69"/>
  <c r="J535" i="69"/>
  <c r="I535" i="69"/>
  <c r="L535" i="69" s="1"/>
  <c r="S534" i="69"/>
  <c r="P534" i="69"/>
  <c r="K534" i="69"/>
  <c r="J534" i="69"/>
  <c r="I534" i="69"/>
  <c r="L534" i="69" s="1"/>
  <c r="S533" i="69"/>
  <c r="P533" i="69"/>
  <c r="K533" i="69"/>
  <c r="J533" i="69"/>
  <c r="I533" i="69"/>
  <c r="L533" i="69" s="1"/>
  <c r="S532" i="69"/>
  <c r="P532" i="69"/>
  <c r="K532" i="69"/>
  <c r="J532" i="69"/>
  <c r="I532" i="69"/>
  <c r="L532" i="69" s="1"/>
  <c r="S531" i="69"/>
  <c r="P531" i="69"/>
  <c r="T530" i="69"/>
  <c r="S530" i="69"/>
  <c r="P530" i="69"/>
  <c r="S529" i="69"/>
  <c r="P529" i="69"/>
  <c r="K529" i="69"/>
  <c r="J529" i="69"/>
  <c r="I529" i="69"/>
  <c r="L529" i="69" s="1"/>
  <c r="S528" i="69"/>
  <c r="P528" i="69"/>
  <c r="K528" i="69"/>
  <c r="J528" i="69"/>
  <c r="I528" i="69"/>
  <c r="L528" i="69" s="1"/>
  <c r="S527" i="69"/>
  <c r="P527" i="69"/>
  <c r="K527" i="69"/>
  <c r="J527" i="69"/>
  <c r="I527" i="69"/>
  <c r="L527" i="69" s="1"/>
  <c r="S526" i="69"/>
  <c r="P526" i="69"/>
  <c r="K526" i="69"/>
  <c r="J526" i="69"/>
  <c r="I526" i="69"/>
  <c r="L526" i="69" s="1"/>
  <c r="S525" i="69"/>
  <c r="P525" i="69"/>
  <c r="K525" i="69"/>
  <c r="J525" i="69"/>
  <c r="I525" i="69"/>
  <c r="L525" i="69" s="1"/>
  <c r="S524" i="69"/>
  <c r="P524" i="69"/>
  <c r="K524" i="69"/>
  <c r="J524" i="69"/>
  <c r="I524" i="69"/>
  <c r="L524" i="69" s="1"/>
  <c r="S523" i="69"/>
  <c r="P523" i="69"/>
  <c r="K523" i="69"/>
  <c r="J523" i="69"/>
  <c r="I523" i="69"/>
  <c r="L523" i="69" s="1"/>
  <c r="S522" i="69"/>
  <c r="P522" i="69"/>
  <c r="K522" i="69"/>
  <c r="J522" i="69"/>
  <c r="I522" i="69"/>
  <c r="L522" i="69" s="1"/>
  <c r="S521" i="69"/>
  <c r="P521" i="69"/>
  <c r="K521" i="69"/>
  <c r="J521" i="69"/>
  <c r="I521" i="69"/>
  <c r="L521" i="69" s="1"/>
  <c r="S520" i="69"/>
  <c r="P520" i="69"/>
  <c r="K520" i="69"/>
  <c r="J520" i="69"/>
  <c r="I520" i="69"/>
  <c r="L520" i="69" s="1"/>
  <c r="S519" i="69"/>
  <c r="P519" i="69"/>
  <c r="K519" i="69"/>
  <c r="J519" i="69"/>
  <c r="W519" i="69" s="1"/>
  <c r="I519" i="69"/>
  <c r="L519" i="69" s="1"/>
  <c r="S518" i="69"/>
  <c r="P518" i="69"/>
  <c r="S517" i="69"/>
  <c r="P517" i="69"/>
  <c r="T516" i="69"/>
  <c r="V516" i="69" s="1"/>
  <c r="S516" i="69"/>
  <c r="P516" i="69"/>
  <c r="S515" i="69"/>
  <c r="P515" i="69"/>
  <c r="K515" i="69"/>
  <c r="J515" i="69"/>
  <c r="I515" i="69"/>
  <c r="L515" i="69" s="1"/>
  <c r="S514" i="69"/>
  <c r="P514" i="69"/>
  <c r="K514" i="69"/>
  <c r="J514" i="69"/>
  <c r="I514" i="69"/>
  <c r="L514" i="69" s="1"/>
  <c r="S513" i="69"/>
  <c r="P513" i="69"/>
  <c r="K513" i="69"/>
  <c r="J513" i="69"/>
  <c r="I513" i="69"/>
  <c r="L513" i="69" s="1"/>
  <c r="S512" i="69"/>
  <c r="P512" i="69"/>
  <c r="K512" i="69"/>
  <c r="J512" i="69"/>
  <c r="I512" i="69"/>
  <c r="L512" i="69" s="1"/>
  <c r="S511" i="69"/>
  <c r="P511" i="69"/>
  <c r="K511" i="69"/>
  <c r="J511" i="69"/>
  <c r="I511" i="69"/>
  <c r="L511" i="69" s="1"/>
  <c r="S510" i="69"/>
  <c r="P510" i="69"/>
  <c r="K510" i="69"/>
  <c r="J510" i="69"/>
  <c r="I510" i="69"/>
  <c r="L510" i="69" s="1"/>
  <c r="S509" i="69"/>
  <c r="P509" i="69"/>
  <c r="K509" i="69"/>
  <c r="J509" i="69"/>
  <c r="I509" i="69"/>
  <c r="L509" i="69" s="1"/>
  <c r="S508" i="69"/>
  <c r="P508" i="69"/>
  <c r="T507" i="69"/>
  <c r="V507" i="69" s="1"/>
  <c r="S507" i="69"/>
  <c r="P507" i="69"/>
  <c r="S506" i="69"/>
  <c r="P506" i="69"/>
  <c r="K506" i="69"/>
  <c r="J506" i="69"/>
  <c r="I506" i="69"/>
  <c r="L506" i="69" s="1"/>
  <c r="S505" i="69"/>
  <c r="P505" i="69"/>
  <c r="K505" i="69"/>
  <c r="J505" i="69"/>
  <c r="I505" i="69"/>
  <c r="L505" i="69" s="1"/>
  <c r="S504" i="69"/>
  <c r="P504" i="69"/>
  <c r="K504" i="69"/>
  <c r="J504" i="69"/>
  <c r="I504" i="69"/>
  <c r="L504" i="69" s="1"/>
  <c r="S503" i="69"/>
  <c r="P503" i="69"/>
  <c r="K503" i="69"/>
  <c r="J503" i="69"/>
  <c r="I503" i="69"/>
  <c r="L503" i="69" s="1"/>
  <c r="S502" i="69"/>
  <c r="P502" i="69"/>
  <c r="K502" i="69"/>
  <c r="J502" i="69"/>
  <c r="I502" i="69"/>
  <c r="L502" i="69" s="1"/>
  <c r="S501" i="69"/>
  <c r="P501" i="69"/>
  <c r="K501" i="69"/>
  <c r="J501" i="69"/>
  <c r="I501" i="69"/>
  <c r="L501" i="69" s="1"/>
  <c r="S500" i="69"/>
  <c r="P500" i="69"/>
  <c r="T499" i="69"/>
  <c r="V499" i="69" s="1"/>
  <c r="S499" i="69"/>
  <c r="P499" i="69"/>
  <c r="S498" i="69"/>
  <c r="P498" i="69"/>
  <c r="K498" i="69"/>
  <c r="J498" i="69"/>
  <c r="I498" i="69"/>
  <c r="L498" i="69" s="1"/>
  <c r="S497" i="69"/>
  <c r="P497" i="69"/>
  <c r="K497" i="69"/>
  <c r="J497" i="69"/>
  <c r="I497" i="69"/>
  <c r="L497" i="69" s="1"/>
  <c r="S496" i="69"/>
  <c r="P496" i="69"/>
  <c r="K496" i="69"/>
  <c r="J496" i="69"/>
  <c r="I496" i="69"/>
  <c r="L496" i="69" s="1"/>
  <c r="S495" i="69"/>
  <c r="P495" i="69"/>
  <c r="K495" i="69"/>
  <c r="J495" i="69"/>
  <c r="I495" i="69"/>
  <c r="L495" i="69" s="1"/>
  <c r="S494" i="69"/>
  <c r="P494" i="69"/>
  <c r="K494" i="69"/>
  <c r="J494" i="69"/>
  <c r="I494" i="69"/>
  <c r="L494" i="69" s="1"/>
  <c r="S493" i="69"/>
  <c r="P493" i="69"/>
  <c r="K493" i="69"/>
  <c r="J493" i="69"/>
  <c r="I493" i="69"/>
  <c r="L493" i="69" s="1"/>
  <c r="S492" i="69"/>
  <c r="P492" i="69"/>
  <c r="K492" i="69"/>
  <c r="J492" i="69"/>
  <c r="I492" i="69"/>
  <c r="L492" i="69" s="1"/>
  <c r="S491" i="69"/>
  <c r="P491" i="69"/>
  <c r="K491" i="69"/>
  <c r="J491" i="69"/>
  <c r="W491" i="69" s="1"/>
  <c r="I491" i="69"/>
  <c r="L491" i="69" s="1"/>
  <c r="S490" i="69"/>
  <c r="P490" i="69"/>
  <c r="S489" i="69"/>
  <c r="P489" i="69"/>
  <c r="T488" i="69"/>
  <c r="V488" i="69" s="1"/>
  <c r="S488" i="69"/>
  <c r="P488" i="69"/>
  <c r="S487" i="69"/>
  <c r="P487" i="69"/>
  <c r="K487" i="69"/>
  <c r="J487" i="69"/>
  <c r="I487" i="69"/>
  <c r="L487" i="69" s="1"/>
  <c r="S486" i="69"/>
  <c r="P486" i="69"/>
  <c r="K486" i="69"/>
  <c r="J486" i="69"/>
  <c r="I486" i="69"/>
  <c r="L486" i="69" s="1"/>
  <c r="S485" i="69"/>
  <c r="P485" i="69"/>
  <c r="K485" i="69"/>
  <c r="J485" i="69"/>
  <c r="I485" i="69"/>
  <c r="L485" i="69" s="1"/>
  <c r="S484" i="69"/>
  <c r="P484" i="69"/>
  <c r="K484" i="69"/>
  <c r="J484" i="69"/>
  <c r="I484" i="69"/>
  <c r="L484" i="69" s="1"/>
  <c r="S483" i="69"/>
  <c r="P483" i="69"/>
  <c r="K483" i="69"/>
  <c r="J483" i="69"/>
  <c r="I483" i="69"/>
  <c r="L483" i="69" s="1"/>
  <c r="S482" i="69"/>
  <c r="P482" i="69"/>
  <c r="K482" i="69"/>
  <c r="J482" i="69"/>
  <c r="I482" i="69"/>
  <c r="L482" i="69" s="1"/>
  <c r="S481" i="69"/>
  <c r="P481" i="69"/>
  <c r="K481" i="69"/>
  <c r="J481" i="69"/>
  <c r="I481" i="69"/>
  <c r="L481" i="69" s="1"/>
  <c r="S480" i="69"/>
  <c r="P480" i="69"/>
  <c r="K480" i="69"/>
  <c r="J480" i="69"/>
  <c r="W480" i="69" s="1"/>
  <c r="I480" i="69"/>
  <c r="L480" i="69" s="1"/>
  <c r="S479" i="69"/>
  <c r="P479" i="69"/>
  <c r="T478" i="69"/>
  <c r="V478" i="69" s="1"/>
  <c r="S478" i="69"/>
  <c r="P478" i="69"/>
  <c r="S477" i="69"/>
  <c r="P477" i="69"/>
  <c r="K477" i="69"/>
  <c r="J477" i="69"/>
  <c r="I477" i="69"/>
  <c r="L477" i="69" s="1"/>
  <c r="S476" i="69"/>
  <c r="P476" i="69"/>
  <c r="K476" i="69"/>
  <c r="J476" i="69"/>
  <c r="I476" i="69"/>
  <c r="L476" i="69" s="1"/>
  <c r="S475" i="69"/>
  <c r="P475" i="69"/>
  <c r="K475" i="69"/>
  <c r="J475" i="69"/>
  <c r="I475" i="69"/>
  <c r="L475" i="69" s="1"/>
  <c r="S474" i="69"/>
  <c r="P474" i="69"/>
  <c r="K474" i="69"/>
  <c r="J474" i="69"/>
  <c r="I474" i="69"/>
  <c r="L474" i="69" s="1"/>
  <c r="S473" i="69"/>
  <c r="P473" i="69"/>
  <c r="K473" i="69"/>
  <c r="J473" i="69"/>
  <c r="I473" i="69"/>
  <c r="L473" i="69" s="1"/>
  <c r="S472" i="69"/>
  <c r="P472" i="69"/>
  <c r="T471" i="69"/>
  <c r="V471" i="69" s="1"/>
  <c r="S471" i="69"/>
  <c r="P471" i="69"/>
  <c r="S470" i="69"/>
  <c r="P470" i="69"/>
  <c r="K470" i="69"/>
  <c r="J470" i="69"/>
  <c r="I470" i="69"/>
  <c r="L470" i="69" s="1"/>
  <c r="S469" i="69"/>
  <c r="P469" i="69"/>
  <c r="K469" i="69"/>
  <c r="J469" i="69"/>
  <c r="I469" i="69"/>
  <c r="L469" i="69" s="1"/>
  <c r="S468" i="69"/>
  <c r="P468" i="69"/>
  <c r="K468" i="69"/>
  <c r="J468" i="69"/>
  <c r="I468" i="69"/>
  <c r="L468" i="69" s="1"/>
  <c r="S467" i="69"/>
  <c r="P467" i="69"/>
  <c r="K467" i="69"/>
  <c r="J467" i="69"/>
  <c r="I467" i="69"/>
  <c r="L467" i="69" s="1"/>
  <c r="S466" i="69"/>
  <c r="P466" i="69"/>
  <c r="K466" i="69"/>
  <c r="J466" i="69"/>
  <c r="I466" i="69"/>
  <c r="L466" i="69" s="1"/>
  <c r="S465" i="69"/>
  <c r="P465" i="69"/>
  <c r="K465" i="69"/>
  <c r="J465" i="69"/>
  <c r="I465" i="69"/>
  <c r="L465" i="69" s="1"/>
  <c r="S464" i="69"/>
  <c r="P464" i="69"/>
  <c r="K464" i="69"/>
  <c r="J464" i="69"/>
  <c r="I464" i="69"/>
  <c r="L464" i="69" s="1"/>
  <c r="S463" i="69"/>
  <c r="P463" i="69"/>
  <c r="K463" i="69"/>
  <c r="J463" i="69"/>
  <c r="I463" i="69"/>
  <c r="L463" i="69" s="1"/>
  <c r="S462" i="69"/>
  <c r="P462" i="69"/>
  <c r="K462" i="69"/>
  <c r="J462" i="69"/>
  <c r="I462" i="69"/>
  <c r="L462" i="69" s="1"/>
  <c r="S461" i="69"/>
  <c r="P461" i="69"/>
  <c r="K461" i="69"/>
  <c r="J461" i="69"/>
  <c r="I461" i="69"/>
  <c r="L461" i="69" s="1"/>
  <c r="S460" i="69"/>
  <c r="P460" i="69"/>
  <c r="K460" i="69"/>
  <c r="J460" i="69"/>
  <c r="I460" i="69"/>
  <c r="L460" i="69" s="1"/>
  <c r="S459" i="69"/>
  <c r="P459" i="69"/>
  <c r="K459" i="69"/>
  <c r="J459" i="69"/>
  <c r="I459" i="69"/>
  <c r="L459" i="69" s="1"/>
  <c r="S458" i="69"/>
  <c r="P458" i="69"/>
  <c r="K458" i="69"/>
  <c r="J458" i="69"/>
  <c r="I458" i="69"/>
  <c r="L458" i="69" s="1"/>
  <c r="S457" i="69"/>
  <c r="P457" i="69"/>
  <c r="K457" i="69"/>
  <c r="J457" i="69"/>
  <c r="I457" i="69"/>
  <c r="L457" i="69" s="1"/>
  <c r="S456" i="69"/>
  <c r="P456" i="69"/>
  <c r="K456" i="69"/>
  <c r="J456" i="69"/>
  <c r="I456" i="69"/>
  <c r="L456" i="69" s="1"/>
  <c r="S455" i="69"/>
  <c r="P455" i="69"/>
  <c r="K455" i="69"/>
  <c r="J455" i="69"/>
  <c r="I455" i="69"/>
  <c r="L455" i="69" s="1"/>
  <c r="S454" i="69"/>
  <c r="P454" i="69"/>
  <c r="K454" i="69"/>
  <c r="J454" i="69"/>
  <c r="I454" i="69"/>
  <c r="L454" i="69" s="1"/>
  <c r="S453" i="69"/>
  <c r="P453" i="69"/>
  <c r="K453" i="69"/>
  <c r="J453" i="69"/>
  <c r="I453" i="69"/>
  <c r="L453" i="69" s="1"/>
  <c r="S452" i="69"/>
  <c r="P452" i="69"/>
  <c r="K452" i="69"/>
  <c r="J452" i="69"/>
  <c r="I452" i="69"/>
  <c r="L452" i="69" s="1"/>
  <c r="S451" i="69"/>
  <c r="P451" i="69"/>
  <c r="K451" i="69"/>
  <c r="J451" i="69"/>
  <c r="W451" i="69" s="1"/>
  <c r="I451" i="69"/>
  <c r="L451" i="69" s="1"/>
  <c r="S450" i="69"/>
  <c r="P450" i="69"/>
  <c r="S449" i="69"/>
  <c r="P449" i="69"/>
  <c r="T448" i="69"/>
  <c r="S448" i="69"/>
  <c r="P448" i="69"/>
  <c r="T447" i="69"/>
  <c r="S447" i="69"/>
  <c r="P447" i="69"/>
  <c r="T446" i="69"/>
  <c r="V446" i="69" s="1"/>
  <c r="S446" i="69"/>
  <c r="P446" i="69"/>
  <c r="S445" i="69"/>
  <c r="P445" i="69"/>
  <c r="K445" i="69"/>
  <c r="J445" i="69"/>
  <c r="I445" i="69"/>
  <c r="L445" i="69" s="1"/>
  <c r="S444" i="69"/>
  <c r="P444" i="69"/>
  <c r="K444" i="69"/>
  <c r="J444" i="69"/>
  <c r="W444" i="69" s="1"/>
  <c r="I444" i="69"/>
  <c r="L444" i="69" s="1"/>
  <c r="S443" i="69"/>
  <c r="P443" i="69"/>
  <c r="T442" i="69"/>
  <c r="V442" i="69" s="1"/>
  <c r="S442" i="69"/>
  <c r="P442" i="69"/>
  <c r="S441" i="69"/>
  <c r="P441" i="69"/>
  <c r="K441" i="69"/>
  <c r="J441" i="69"/>
  <c r="I441" i="69"/>
  <c r="L441" i="69" s="1"/>
  <c r="S440" i="69"/>
  <c r="P440" i="69"/>
  <c r="K440" i="69"/>
  <c r="J440" i="69"/>
  <c r="I440" i="69"/>
  <c r="L440" i="69" s="1"/>
  <c r="S439" i="69"/>
  <c r="P439" i="69"/>
  <c r="K439" i="69"/>
  <c r="J439" i="69"/>
  <c r="I439" i="69"/>
  <c r="L439" i="69" s="1"/>
  <c r="S438" i="69"/>
  <c r="P438" i="69"/>
  <c r="K438" i="69"/>
  <c r="J438" i="69"/>
  <c r="I438" i="69"/>
  <c r="L438" i="69" s="1"/>
  <c r="S437" i="69"/>
  <c r="P437" i="69"/>
  <c r="K437" i="69"/>
  <c r="J437" i="69"/>
  <c r="I437" i="69"/>
  <c r="L437" i="69" s="1"/>
  <c r="S436" i="69"/>
  <c r="P436" i="69"/>
  <c r="K436" i="69"/>
  <c r="J436" i="69"/>
  <c r="I436" i="69"/>
  <c r="L436" i="69" s="1"/>
  <c r="S435" i="69"/>
  <c r="P435" i="69"/>
  <c r="K435" i="69"/>
  <c r="J435" i="69"/>
  <c r="I435" i="69"/>
  <c r="L435" i="69" s="1"/>
  <c r="S434" i="69"/>
  <c r="P434" i="69"/>
  <c r="K434" i="69"/>
  <c r="J434" i="69"/>
  <c r="I434" i="69"/>
  <c r="L434" i="69" s="1"/>
  <c r="S433" i="69"/>
  <c r="P433" i="69"/>
  <c r="K433" i="69"/>
  <c r="J433" i="69"/>
  <c r="I433" i="69"/>
  <c r="L433" i="69" s="1"/>
  <c r="S432" i="69"/>
  <c r="P432" i="69"/>
  <c r="T431" i="69"/>
  <c r="S431" i="69"/>
  <c r="P431" i="69"/>
  <c r="S430" i="69"/>
  <c r="P430" i="69"/>
  <c r="K430" i="69"/>
  <c r="J430" i="69"/>
  <c r="I430" i="69"/>
  <c r="L430" i="69" s="1"/>
  <c r="S429" i="69"/>
  <c r="P429" i="69"/>
  <c r="K429" i="69"/>
  <c r="J429" i="69"/>
  <c r="I429" i="69"/>
  <c r="L429" i="69" s="1"/>
  <c r="S428" i="69"/>
  <c r="P428" i="69"/>
  <c r="K428" i="69"/>
  <c r="J428" i="69"/>
  <c r="I428" i="69"/>
  <c r="L428" i="69" s="1"/>
  <c r="S427" i="69"/>
  <c r="P427" i="69"/>
  <c r="K427" i="69"/>
  <c r="J427" i="69"/>
  <c r="I427" i="69"/>
  <c r="L427" i="69" s="1"/>
  <c r="S426" i="69"/>
  <c r="P426" i="69"/>
  <c r="K426" i="69"/>
  <c r="J426" i="69"/>
  <c r="I426" i="69"/>
  <c r="L426" i="69" s="1"/>
  <c r="S425" i="69"/>
  <c r="P425" i="69"/>
  <c r="K425" i="69"/>
  <c r="J425" i="69"/>
  <c r="I425" i="69"/>
  <c r="L425" i="69" s="1"/>
  <c r="S424" i="69"/>
  <c r="P424" i="69"/>
  <c r="K424" i="69"/>
  <c r="J424" i="69"/>
  <c r="I424" i="69"/>
  <c r="L424" i="69" s="1"/>
  <c r="S423" i="69"/>
  <c r="P423" i="69"/>
  <c r="T422" i="69"/>
  <c r="S422" i="69"/>
  <c r="P422" i="69"/>
  <c r="S421" i="69"/>
  <c r="P421" i="69"/>
  <c r="K421" i="69"/>
  <c r="J421" i="69"/>
  <c r="I421" i="69"/>
  <c r="L421" i="69" s="1"/>
  <c r="T420" i="69"/>
  <c r="S420" i="69"/>
  <c r="P420" i="69"/>
  <c r="S419" i="69"/>
  <c r="P419" i="69"/>
  <c r="K419" i="69"/>
  <c r="J419" i="69"/>
  <c r="I419" i="69"/>
  <c r="L419" i="69" s="1"/>
  <c r="T418" i="69"/>
  <c r="S418" i="69"/>
  <c r="P418" i="69"/>
  <c r="S417" i="69"/>
  <c r="P417" i="69"/>
  <c r="K417" i="69"/>
  <c r="J417" i="69"/>
  <c r="T416" i="69"/>
  <c r="S416" i="69"/>
  <c r="P416" i="69"/>
  <c r="S415" i="69"/>
  <c r="P415" i="69"/>
  <c r="K415" i="69"/>
  <c r="J415" i="69"/>
  <c r="I415" i="69"/>
  <c r="L415" i="69" s="1"/>
  <c r="S414" i="69"/>
  <c r="P414" i="69"/>
  <c r="K414" i="69"/>
  <c r="J414" i="69"/>
  <c r="I414" i="69"/>
  <c r="L414" i="69" s="1"/>
  <c r="S413" i="69"/>
  <c r="P413" i="69"/>
  <c r="K413" i="69"/>
  <c r="J413" i="69"/>
  <c r="I413" i="69"/>
  <c r="L413" i="69" s="1"/>
  <c r="S412" i="69"/>
  <c r="P412" i="69"/>
  <c r="K412" i="69"/>
  <c r="J412" i="69"/>
  <c r="I412" i="69"/>
  <c r="L412" i="69" s="1"/>
  <c r="S411" i="69"/>
  <c r="P411" i="69"/>
  <c r="K411" i="69"/>
  <c r="J411" i="69"/>
  <c r="I411" i="69"/>
  <c r="L411" i="69" s="1"/>
  <c r="S410" i="69"/>
  <c r="P410" i="69"/>
  <c r="K410" i="69"/>
  <c r="J410" i="69"/>
  <c r="I410" i="69"/>
  <c r="L410" i="69" s="1"/>
  <c r="S409" i="69"/>
  <c r="P409" i="69"/>
  <c r="K409" i="69"/>
  <c r="J409" i="69"/>
  <c r="I409" i="69"/>
  <c r="L409" i="69" s="1"/>
  <c r="S408" i="69"/>
  <c r="P408" i="69"/>
  <c r="K408" i="69"/>
  <c r="J408" i="69"/>
  <c r="W408" i="69" s="1"/>
  <c r="I408" i="69"/>
  <c r="L408" i="69" s="1"/>
  <c r="S407" i="69"/>
  <c r="P407" i="69"/>
  <c r="T406" i="69"/>
  <c r="V406" i="69" s="1"/>
  <c r="S406" i="69"/>
  <c r="P406" i="69"/>
  <c r="S405" i="69"/>
  <c r="P405" i="69"/>
  <c r="K405" i="69"/>
  <c r="J405" i="69"/>
  <c r="I405" i="69"/>
  <c r="L405" i="69" s="1"/>
  <c r="S404" i="69"/>
  <c r="P404" i="69"/>
  <c r="K404" i="69"/>
  <c r="J404" i="69"/>
  <c r="I404" i="69"/>
  <c r="L404" i="69" s="1"/>
  <c r="S403" i="69"/>
  <c r="P403" i="69"/>
  <c r="K403" i="69"/>
  <c r="J403" i="69"/>
  <c r="I403" i="69"/>
  <c r="L403" i="69" s="1"/>
  <c r="S402" i="69"/>
  <c r="P402" i="69"/>
  <c r="K402" i="69"/>
  <c r="J402" i="69"/>
  <c r="I402" i="69"/>
  <c r="L402" i="69" s="1"/>
  <c r="S401" i="69"/>
  <c r="P401" i="69"/>
  <c r="K401" i="69"/>
  <c r="J401" i="69"/>
  <c r="I401" i="69"/>
  <c r="L401" i="69" s="1"/>
  <c r="S400" i="69"/>
  <c r="P400" i="69"/>
  <c r="K400" i="69"/>
  <c r="J400" i="69"/>
  <c r="I400" i="69"/>
  <c r="L400" i="69" s="1"/>
  <c r="S399" i="69"/>
  <c r="P399" i="69"/>
  <c r="K399" i="69"/>
  <c r="J399" i="69"/>
  <c r="I399" i="69"/>
  <c r="L399" i="69" s="1"/>
  <c r="S398" i="69"/>
  <c r="P398" i="69"/>
  <c r="K398" i="69"/>
  <c r="J398" i="69"/>
  <c r="W398" i="69" s="1"/>
  <c r="I398" i="69"/>
  <c r="L398" i="69" s="1"/>
  <c r="S397" i="69"/>
  <c r="P397" i="69"/>
  <c r="T396" i="69"/>
  <c r="V396" i="69" s="1"/>
  <c r="S396" i="69"/>
  <c r="P396" i="69"/>
  <c r="S395" i="69"/>
  <c r="P395" i="69"/>
  <c r="K395" i="69"/>
  <c r="J395" i="69"/>
  <c r="I395" i="69"/>
  <c r="L395" i="69" s="1"/>
  <c r="S394" i="69"/>
  <c r="P394" i="69"/>
  <c r="K394" i="69"/>
  <c r="J394" i="69"/>
  <c r="I394" i="69"/>
  <c r="L394" i="69" s="1"/>
  <c r="S393" i="69"/>
  <c r="P393" i="69"/>
  <c r="K393" i="69"/>
  <c r="J393" i="69"/>
  <c r="I393" i="69"/>
  <c r="L393" i="69" s="1"/>
  <c r="S392" i="69"/>
  <c r="P392" i="69"/>
  <c r="K392" i="69"/>
  <c r="J392" i="69"/>
  <c r="I392" i="69"/>
  <c r="L392" i="69" s="1"/>
  <c r="S391" i="69"/>
  <c r="P391" i="69"/>
  <c r="K391" i="69"/>
  <c r="J391" i="69"/>
  <c r="I391" i="69"/>
  <c r="L391" i="69" s="1"/>
  <c r="S390" i="69"/>
  <c r="P390" i="69"/>
  <c r="K390" i="69"/>
  <c r="J390" i="69"/>
  <c r="I390" i="69"/>
  <c r="L390" i="69" s="1"/>
  <c r="S389" i="69"/>
  <c r="P389" i="69"/>
  <c r="K389" i="69"/>
  <c r="J389" i="69"/>
  <c r="W389" i="69" s="1"/>
  <c r="I389" i="69"/>
  <c r="L389" i="69" s="1"/>
  <c r="S388" i="69"/>
  <c r="P388" i="69"/>
  <c r="K388" i="69"/>
  <c r="J388" i="69"/>
  <c r="I388" i="69"/>
  <c r="L388" i="69" s="1"/>
  <c r="S387" i="69"/>
  <c r="P387" i="69"/>
  <c r="T386" i="69"/>
  <c r="S386" i="69"/>
  <c r="P386" i="69"/>
  <c r="T385" i="69"/>
  <c r="S385" i="69"/>
  <c r="P385" i="69"/>
  <c r="S384" i="69"/>
  <c r="P384" i="69"/>
  <c r="K384" i="69"/>
  <c r="J384" i="69"/>
  <c r="I384" i="69"/>
  <c r="L384" i="69" s="1"/>
  <c r="S383" i="69"/>
  <c r="K383" i="69"/>
  <c r="J383" i="69"/>
  <c r="I383" i="69"/>
  <c r="L383" i="69" s="1"/>
  <c r="S382" i="69"/>
  <c r="K382" i="69"/>
  <c r="J382" i="69"/>
  <c r="I382" i="69"/>
  <c r="L382" i="69" s="1"/>
  <c r="S381" i="69"/>
  <c r="K381" i="69"/>
  <c r="J381" i="69"/>
  <c r="I381" i="69"/>
  <c r="L381" i="69" s="1"/>
  <c r="S380" i="69"/>
  <c r="K380" i="69"/>
  <c r="J380" i="69"/>
  <c r="I380" i="69"/>
  <c r="L380" i="69" s="1"/>
  <c r="S379" i="69"/>
  <c r="K379" i="69"/>
  <c r="J379" i="69"/>
  <c r="I379" i="69"/>
  <c r="L379" i="69" s="1"/>
  <c r="S378" i="69"/>
  <c r="K378" i="69"/>
  <c r="J378" i="69"/>
  <c r="I378" i="69"/>
  <c r="L378" i="69" s="1"/>
  <c r="S377" i="69"/>
  <c r="K377" i="69"/>
  <c r="J377" i="69"/>
  <c r="I377" i="69"/>
  <c r="L377" i="69" s="1"/>
  <c r="S376" i="69"/>
  <c r="K376" i="69"/>
  <c r="J376" i="69"/>
  <c r="I376" i="69"/>
  <c r="L376" i="69" s="1"/>
  <c r="S375" i="69"/>
  <c r="K375" i="69"/>
  <c r="J375" i="69"/>
  <c r="I375" i="69"/>
  <c r="L375" i="69" s="1"/>
  <c r="S374" i="69"/>
  <c r="K374" i="69"/>
  <c r="J374" i="69"/>
  <c r="I374" i="69"/>
  <c r="L374" i="69" s="1"/>
  <c r="S373" i="69"/>
  <c r="K373" i="69"/>
  <c r="J373" i="69"/>
  <c r="I373" i="69"/>
  <c r="L373" i="69" s="1"/>
  <c r="S372" i="69"/>
  <c r="P372" i="69"/>
  <c r="K372" i="69"/>
  <c r="J372" i="69"/>
  <c r="I372" i="69"/>
  <c r="L372" i="69" s="1"/>
  <c r="S371" i="69"/>
  <c r="P371" i="69"/>
  <c r="K371" i="69"/>
  <c r="J371" i="69"/>
  <c r="I371" i="69"/>
  <c r="L371" i="69" s="1"/>
  <c r="S370" i="69"/>
  <c r="P370" i="69"/>
  <c r="K370" i="69"/>
  <c r="J370" i="69"/>
  <c r="I370" i="69"/>
  <c r="L370" i="69" s="1"/>
  <c r="S369" i="69"/>
  <c r="P369" i="69"/>
  <c r="K369" i="69"/>
  <c r="J369" i="69"/>
  <c r="I369" i="69"/>
  <c r="L369" i="69" s="1"/>
  <c r="S368" i="69"/>
  <c r="P368" i="69"/>
  <c r="K368" i="69"/>
  <c r="J368" i="69"/>
  <c r="I368" i="69"/>
  <c r="L368" i="69" s="1"/>
  <c r="S367" i="69"/>
  <c r="P367" i="69"/>
  <c r="K367" i="69"/>
  <c r="J367" i="69"/>
  <c r="W367" i="69" s="1"/>
  <c r="I367" i="69"/>
  <c r="L367" i="69" s="1"/>
  <c r="S366" i="69"/>
  <c r="P366" i="69"/>
  <c r="K366" i="69"/>
  <c r="J366" i="69"/>
  <c r="I366" i="69"/>
  <c r="L366" i="69" s="1"/>
  <c r="S365" i="69"/>
  <c r="P365" i="69"/>
  <c r="T364" i="69"/>
  <c r="V364" i="69" s="1"/>
  <c r="S364" i="69"/>
  <c r="P364" i="69"/>
  <c r="S363" i="69"/>
  <c r="P363" i="69"/>
  <c r="K363" i="69"/>
  <c r="J363" i="69"/>
  <c r="I363" i="69"/>
  <c r="L363" i="69" s="1"/>
  <c r="S362" i="69"/>
  <c r="P362" i="69"/>
  <c r="K362" i="69"/>
  <c r="J362" i="69"/>
  <c r="I362" i="69"/>
  <c r="L362" i="69" s="1"/>
  <c r="S361" i="69"/>
  <c r="P361" i="69"/>
  <c r="K361" i="69"/>
  <c r="J361" i="69"/>
  <c r="I361" i="69"/>
  <c r="L361" i="69" s="1"/>
  <c r="S360" i="69"/>
  <c r="P360" i="69"/>
  <c r="K360" i="69"/>
  <c r="J360" i="69"/>
  <c r="I360" i="69"/>
  <c r="L360" i="69" s="1"/>
  <c r="S359" i="69"/>
  <c r="P359" i="69"/>
  <c r="K359" i="69"/>
  <c r="J359" i="69"/>
  <c r="I359" i="69"/>
  <c r="L359" i="69" s="1"/>
  <c r="S358" i="69"/>
  <c r="P358" i="69"/>
  <c r="K358" i="69"/>
  <c r="J358" i="69"/>
  <c r="I358" i="69"/>
  <c r="L358" i="69" s="1"/>
  <c r="S357" i="69"/>
  <c r="P357" i="69"/>
  <c r="K357" i="69"/>
  <c r="J357" i="69"/>
  <c r="I357" i="69"/>
  <c r="L357" i="69" s="1"/>
  <c r="S356" i="69"/>
  <c r="P356" i="69"/>
  <c r="K356" i="69"/>
  <c r="J356" i="69"/>
  <c r="I356" i="69"/>
  <c r="L356" i="69" s="1"/>
  <c r="S355" i="69"/>
  <c r="P355" i="69"/>
  <c r="K355" i="69"/>
  <c r="J355" i="69"/>
  <c r="I355" i="69"/>
  <c r="L355" i="69" s="1"/>
  <c r="S354" i="69"/>
  <c r="P354" i="69"/>
  <c r="K354" i="69"/>
  <c r="J354" i="69"/>
  <c r="I354" i="69"/>
  <c r="L354" i="69" s="1"/>
  <c r="S353" i="69"/>
  <c r="P353" i="69"/>
  <c r="K353" i="69"/>
  <c r="J353" i="69"/>
  <c r="I353" i="69"/>
  <c r="L353" i="69" s="1"/>
  <c r="S352" i="69"/>
  <c r="P352" i="69"/>
  <c r="K352" i="69"/>
  <c r="J352" i="69"/>
  <c r="I352" i="69"/>
  <c r="L352" i="69" s="1"/>
  <c r="S351" i="69"/>
  <c r="P351" i="69"/>
  <c r="K351" i="69"/>
  <c r="J351" i="69"/>
  <c r="I351" i="69"/>
  <c r="L351" i="69" s="1"/>
  <c r="S350" i="69"/>
  <c r="P350" i="69"/>
  <c r="K350" i="69"/>
  <c r="J350" i="69"/>
  <c r="I350" i="69"/>
  <c r="L350" i="69" s="1"/>
  <c r="S349" i="69"/>
  <c r="P349" i="69"/>
  <c r="K349" i="69"/>
  <c r="J349" i="69"/>
  <c r="I349" i="69"/>
  <c r="L349" i="69" s="1"/>
  <c r="S348" i="69"/>
  <c r="P348" i="69"/>
  <c r="K348" i="69"/>
  <c r="J348" i="69"/>
  <c r="I348" i="69"/>
  <c r="L348" i="69" s="1"/>
  <c r="S347" i="69"/>
  <c r="P347" i="69"/>
  <c r="K347" i="69"/>
  <c r="J347" i="69"/>
  <c r="I347" i="69"/>
  <c r="L347" i="69" s="1"/>
  <c r="S346" i="69"/>
  <c r="P346" i="69"/>
  <c r="K346" i="69"/>
  <c r="J346" i="69"/>
  <c r="I346" i="69"/>
  <c r="L346" i="69" s="1"/>
  <c r="S345" i="69"/>
  <c r="P345" i="69"/>
  <c r="K345" i="69"/>
  <c r="J345" i="69"/>
  <c r="I345" i="69"/>
  <c r="L345" i="69" s="1"/>
  <c r="S344" i="69"/>
  <c r="P344" i="69"/>
  <c r="K344" i="69"/>
  <c r="J344" i="69"/>
  <c r="I344" i="69"/>
  <c r="L344" i="69" s="1"/>
  <c r="S343" i="69"/>
  <c r="P343" i="69"/>
  <c r="K343" i="69"/>
  <c r="J343" i="69"/>
  <c r="I343" i="69"/>
  <c r="L343" i="69" s="1"/>
  <c r="S342" i="69"/>
  <c r="P342" i="69"/>
  <c r="K342" i="69"/>
  <c r="J342" i="69"/>
  <c r="I342" i="69"/>
  <c r="L342" i="69" s="1"/>
  <c r="S341" i="69"/>
  <c r="P341" i="69"/>
  <c r="K341" i="69"/>
  <c r="J341" i="69"/>
  <c r="I341" i="69"/>
  <c r="L341" i="69" s="1"/>
  <c r="S340" i="69"/>
  <c r="P340" i="69"/>
  <c r="K340" i="69"/>
  <c r="J340" i="69"/>
  <c r="I340" i="69"/>
  <c r="L340" i="69" s="1"/>
  <c r="S339" i="69"/>
  <c r="P339" i="69"/>
  <c r="K339" i="69"/>
  <c r="J339" i="69"/>
  <c r="I339" i="69"/>
  <c r="L339" i="69" s="1"/>
  <c r="S338" i="69"/>
  <c r="P338" i="69"/>
  <c r="K338" i="69"/>
  <c r="J338" i="69"/>
  <c r="W338" i="69" s="1"/>
  <c r="I338" i="69"/>
  <c r="L338" i="69" s="1"/>
  <c r="S337" i="69"/>
  <c r="P337" i="69"/>
  <c r="K337" i="69"/>
  <c r="J337" i="69"/>
  <c r="I337" i="69"/>
  <c r="L337" i="69" s="1"/>
  <c r="S336" i="69"/>
  <c r="P336" i="69"/>
  <c r="S335" i="69"/>
  <c r="P335" i="69"/>
  <c r="T334" i="69"/>
  <c r="S334" i="69"/>
  <c r="P334" i="69"/>
  <c r="T333" i="69"/>
  <c r="S333" i="69"/>
  <c r="P333" i="69"/>
  <c r="S332" i="69"/>
  <c r="P332" i="69"/>
  <c r="T331" i="69"/>
  <c r="S331" i="69"/>
  <c r="P331" i="69"/>
  <c r="S330" i="69"/>
  <c r="P330" i="69"/>
  <c r="T329" i="69"/>
  <c r="V329" i="69" s="1"/>
  <c r="S329" i="69"/>
  <c r="P329" i="69"/>
  <c r="S328" i="69"/>
  <c r="P328" i="69"/>
  <c r="K328" i="69"/>
  <c r="J328" i="69"/>
  <c r="I328" i="69"/>
  <c r="L328" i="69" s="1"/>
  <c r="S327" i="69"/>
  <c r="P327" i="69"/>
  <c r="K327" i="69"/>
  <c r="J327" i="69"/>
  <c r="I327" i="69"/>
  <c r="L327" i="69" s="1"/>
  <c r="S326" i="69"/>
  <c r="P326" i="69"/>
  <c r="K326" i="69"/>
  <c r="J326" i="69"/>
  <c r="I326" i="69"/>
  <c r="L326" i="69" s="1"/>
  <c r="S325" i="69"/>
  <c r="P325" i="69"/>
  <c r="K325" i="69"/>
  <c r="J325" i="69"/>
  <c r="I325" i="69"/>
  <c r="L325" i="69" s="1"/>
  <c r="T324" i="69"/>
  <c r="S324" i="69"/>
  <c r="P324" i="69"/>
  <c r="S323" i="69"/>
  <c r="P323" i="69"/>
  <c r="K323" i="69"/>
  <c r="J323" i="69"/>
  <c r="I323" i="69"/>
  <c r="L323" i="69" s="1"/>
  <c r="S322" i="69"/>
  <c r="P322" i="69"/>
  <c r="K322" i="69"/>
  <c r="J322" i="69"/>
  <c r="I322" i="69"/>
  <c r="L322" i="69" s="1"/>
  <c r="S321" i="69"/>
  <c r="P321" i="69"/>
  <c r="K321" i="69"/>
  <c r="J321" i="69"/>
  <c r="I321" i="69"/>
  <c r="L321" i="69" s="1"/>
  <c r="S320" i="69"/>
  <c r="P320" i="69"/>
  <c r="K320" i="69"/>
  <c r="J320" i="69"/>
  <c r="I320" i="69"/>
  <c r="L320" i="69" s="1"/>
  <c r="S319" i="69"/>
  <c r="P319" i="69"/>
  <c r="T318" i="69"/>
  <c r="V318" i="69" s="1"/>
  <c r="S318" i="69"/>
  <c r="P318" i="69"/>
  <c r="S317" i="69"/>
  <c r="P317" i="69"/>
  <c r="K317" i="69"/>
  <c r="J317" i="69"/>
  <c r="I317" i="69"/>
  <c r="L317" i="69" s="1"/>
  <c r="S316" i="69"/>
  <c r="P316" i="69"/>
  <c r="K316" i="69"/>
  <c r="J316" i="69"/>
  <c r="I316" i="69"/>
  <c r="L316" i="69" s="1"/>
  <c r="S315" i="69"/>
  <c r="P315" i="69"/>
  <c r="K315" i="69"/>
  <c r="J315" i="69"/>
  <c r="I315" i="69"/>
  <c r="L315" i="69" s="1"/>
  <c r="S314" i="69"/>
  <c r="P314" i="69"/>
  <c r="K314" i="69"/>
  <c r="J314" i="69"/>
  <c r="W314" i="69" s="1"/>
  <c r="I314" i="69"/>
  <c r="L314" i="69" s="1"/>
  <c r="S313" i="69"/>
  <c r="P313" i="69"/>
  <c r="T312" i="69"/>
  <c r="V312" i="69" s="1"/>
  <c r="S312" i="69"/>
  <c r="P312" i="69"/>
  <c r="S311" i="69"/>
  <c r="P311" i="69"/>
  <c r="K311" i="69"/>
  <c r="J311" i="69"/>
  <c r="I311" i="69"/>
  <c r="L311" i="69" s="1"/>
  <c r="S310" i="69"/>
  <c r="P310" i="69"/>
  <c r="K310" i="69"/>
  <c r="J310" i="69"/>
  <c r="I310" i="69"/>
  <c r="L310" i="69" s="1"/>
  <c r="S309" i="69"/>
  <c r="P309" i="69"/>
  <c r="K309" i="69"/>
  <c r="J309" i="69"/>
  <c r="I309" i="69"/>
  <c r="L309" i="69" s="1"/>
  <c r="S308" i="69"/>
  <c r="P308" i="69"/>
  <c r="K308" i="69"/>
  <c r="J308" i="69"/>
  <c r="W308" i="69" s="1"/>
  <c r="I308" i="69"/>
  <c r="L308" i="69" s="1"/>
  <c r="S307" i="69"/>
  <c r="P307" i="69"/>
  <c r="T306" i="69"/>
  <c r="V306" i="69" s="1"/>
  <c r="S306" i="69"/>
  <c r="P306" i="69"/>
  <c r="S305" i="69"/>
  <c r="P305" i="69"/>
  <c r="K305" i="69"/>
  <c r="J305" i="69"/>
  <c r="I305" i="69"/>
  <c r="L305" i="69" s="1"/>
  <c r="S304" i="69"/>
  <c r="P304" i="69"/>
  <c r="K304" i="69"/>
  <c r="J304" i="69"/>
  <c r="I304" i="69"/>
  <c r="L304" i="69" s="1"/>
  <c r="S303" i="69"/>
  <c r="P303" i="69"/>
  <c r="K303" i="69"/>
  <c r="J303" i="69"/>
  <c r="I303" i="69"/>
  <c r="L303" i="69" s="1"/>
  <c r="S302" i="69"/>
  <c r="P302" i="69"/>
  <c r="K302" i="69"/>
  <c r="J302" i="69"/>
  <c r="I302" i="69"/>
  <c r="L302" i="69" s="1"/>
  <c r="S301" i="69"/>
  <c r="P301" i="69"/>
  <c r="T300" i="69"/>
  <c r="V300" i="69" s="1"/>
  <c r="S300" i="69"/>
  <c r="P300" i="69"/>
  <c r="S299" i="69"/>
  <c r="P299" i="69"/>
  <c r="K299" i="69"/>
  <c r="J299" i="69"/>
  <c r="I299" i="69"/>
  <c r="L299" i="69" s="1"/>
  <c r="S298" i="69"/>
  <c r="P298" i="69"/>
  <c r="K298" i="69"/>
  <c r="J298" i="69"/>
  <c r="I298" i="69"/>
  <c r="L298" i="69" s="1"/>
  <c r="S297" i="69"/>
  <c r="P297" i="69"/>
  <c r="K297" i="69"/>
  <c r="J297" i="69"/>
  <c r="I297" i="69"/>
  <c r="L297" i="69" s="1"/>
  <c r="S296" i="69"/>
  <c r="P296" i="69"/>
  <c r="K296" i="69"/>
  <c r="J296" i="69"/>
  <c r="I296" i="69"/>
  <c r="L296" i="69" s="1"/>
  <c r="S295" i="69"/>
  <c r="P295" i="69"/>
  <c r="T294" i="69"/>
  <c r="S294" i="69"/>
  <c r="P294" i="69"/>
  <c r="S293" i="69"/>
  <c r="P293" i="69"/>
  <c r="K293" i="69"/>
  <c r="J293" i="69"/>
  <c r="I293" i="69"/>
  <c r="L293" i="69" s="1"/>
  <c r="S292" i="69"/>
  <c r="P292" i="69"/>
  <c r="K292" i="69"/>
  <c r="J292" i="69"/>
  <c r="I292" i="69"/>
  <c r="L292" i="69" s="1"/>
  <c r="S291" i="69"/>
  <c r="P291" i="69"/>
  <c r="K291" i="69"/>
  <c r="J291" i="69"/>
  <c r="I291" i="69"/>
  <c r="L291" i="69" s="1"/>
  <c r="S290" i="69"/>
  <c r="P290" i="69"/>
  <c r="K290" i="69"/>
  <c r="J290" i="69"/>
  <c r="I290" i="69"/>
  <c r="L290" i="69" s="1"/>
  <c r="S289" i="69"/>
  <c r="P289" i="69"/>
  <c r="S288" i="69"/>
  <c r="P288" i="69"/>
  <c r="S287" i="69"/>
  <c r="P287" i="69"/>
  <c r="V286" i="69"/>
  <c r="U286" i="69"/>
  <c r="T286" i="69"/>
  <c r="S286" i="69"/>
  <c r="P286" i="69"/>
  <c r="L286" i="69"/>
  <c r="K286" i="69"/>
  <c r="J286" i="69"/>
  <c r="T285" i="69"/>
  <c r="S285" i="69"/>
  <c r="P285" i="69"/>
  <c r="T284" i="69"/>
  <c r="V284" i="69" s="1"/>
  <c r="S284" i="69"/>
  <c r="P284" i="69"/>
  <c r="T283" i="69"/>
  <c r="S283" i="69"/>
  <c r="P283" i="69"/>
  <c r="S282" i="69"/>
  <c r="P282" i="69"/>
  <c r="K282" i="69"/>
  <c r="J282" i="69"/>
  <c r="I282" i="69"/>
  <c r="L282" i="69" s="1"/>
  <c r="T281" i="69"/>
  <c r="V281" i="69" s="1"/>
  <c r="S281" i="69"/>
  <c r="P281" i="69"/>
  <c r="S280" i="69"/>
  <c r="P280" i="69"/>
  <c r="K280" i="69"/>
  <c r="J280" i="69"/>
  <c r="I280" i="69"/>
  <c r="L280" i="69" s="1"/>
  <c r="S279" i="69"/>
  <c r="P279" i="69"/>
  <c r="K279" i="69"/>
  <c r="J279" i="69"/>
  <c r="I279" i="69"/>
  <c r="L279" i="69" s="1"/>
  <c r="S278" i="69"/>
  <c r="P278" i="69"/>
  <c r="K278" i="69"/>
  <c r="J278" i="69"/>
  <c r="I278" i="69"/>
  <c r="L278" i="69" s="1"/>
  <c r="S277" i="69"/>
  <c r="P277" i="69"/>
  <c r="K277" i="69"/>
  <c r="J277" i="69"/>
  <c r="I277" i="69"/>
  <c r="L277" i="69" s="1"/>
  <c r="S276" i="69"/>
  <c r="P276" i="69"/>
  <c r="K276" i="69"/>
  <c r="J276" i="69"/>
  <c r="I276" i="69"/>
  <c r="L276" i="69" s="1"/>
  <c r="S275" i="69"/>
  <c r="P275" i="69"/>
  <c r="K275" i="69"/>
  <c r="J275" i="69"/>
  <c r="I275" i="69"/>
  <c r="L275" i="69" s="1"/>
  <c r="S274" i="69"/>
  <c r="P274" i="69"/>
  <c r="T273" i="69"/>
  <c r="S273" i="69"/>
  <c r="P273" i="69"/>
  <c r="S272" i="69"/>
  <c r="P272" i="69"/>
  <c r="K272" i="69"/>
  <c r="J272" i="69"/>
  <c r="I272" i="69"/>
  <c r="L272" i="69" s="1"/>
  <c r="S271" i="69"/>
  <c r="P271" i="69"/>
  <c r="K271" i="69"/>
  <c r="J271" i="69"/>
  <c r="I271" i="69"/>
  <c r="L271" i="69" s="1"/>
  <c r="S270" i="69"/>
  <c r="P270" i="69"/>
  <c r="K270" i="69"/>
  <c r="J270" i="69"/>
  <c r="I270" i="69"/>
  <c r="L270" i="69" s="1"/>
  <c r="S269" i="69"/>
  <c r="P269" i="69"/>
  <c r="K269" i="69"/>
  <c r="J269" i="69"/>
  <c r="W269" i="69" s="1"/>
  <c r="I269" i="69"/>
  <c r="L269" i="69" s="1"/>
  <c r="S268" i="69"/>
  <c r="P268" i="69"/>
  <c r="T267" i="69"/>
  <c r="V267" i="69" s="1"/>
  <c r="S267" i="69"/>
  <c r="P267" i="69"/>
  <c r="S266" i="69"/>
  <c r="P266" i="69"/>
  <c r="K266" i="69"/>
  <c r="J266" i="69"/>
  <c r="I266" i="69"/>
  <c r="L266" i="69" s="1"/>
  <c r="S265" i="69"/>
  <c r="P265" i="69"/>
  <c r="K265" i="69"/>
  <c r="J265" i="69"/>
  <c r="I265" i="69"/>
  <c r="L265" i="69" s="1"/>
  <c r="S264" i="69"/>
  <c r="P264" i="69"/>
  <c r="K264" i="69"/>
  <c r="J264" i="69"/>
  <c r="I264" i="69"/>
  <c r="L264" i="69" s="1"/>
  <c r="S263" i="69"/>
  <c r="P263" i="69"/>
  <c r="K263" i="69"/>
  <c r="J263" i="69"/>
  <c r="I263" i="69"/>
  <c r="L263" i="69" s="1"/>
  <c r="S262" i="69"/>
  <c r="P262" i="69"/>
  <c r="K262" i="69"/>
  <c r="J262" i="69"/>
  <c r="I262" i="69"/>
  <c r="L262" i="69" s="1"/>
  <c r="S261" i="69"/>
  <c r="P261" i="69"/>
  <c r="K261" i="69"/>
  <c r="J261" i="69"/>
  <c r="I261" i="69"/>
  <c r="L261" i="69" s="1"/>
  <c r="S260" i="69"/>
  <c r="P260" i="69"/>
  <c r="K260" i="69"/>
  <c r="J260" i="69"/>
  <c r="W260" i="69" s="1"/>
  <c r="I260" i="69"/>
  <c r="L260" i="69" s="1"/>
  <c r="S259" i="69"/>
  <c r="P259" i="69"/>
  <c r="T258" i="69"/>
  <c r="V258" i="69" s="1"/>
  <c r="S258" i="69"/>
  <c r="P258" i="69"/>
  <c r="T257" i="69"/>
  <c r="S257" i="69"/>
  <c r="P257" i="69"/>
  <c r="S256" i="69"/>
  <c r="K256" i="69"/>
  <c r="J256" i="69"/>
  <c r="I256" i="69"/>
  <c r="L256" i="69" s="1"/>
  <c r="S255" i="69"/>
  <c r="P255" i="69"/>
  <c r="K255" i="69"/>
  <c r="J255" i="69"/>
  <c r="I255" i="69"/>
  <c r="L255" i="69" s="1"/>
  <c r="S254" i="69"/>
  <c r="P254" i="69"/>
  <c r="K254" i="69"/>
  <c r="J254" i="69"/>
  <c r="I254" i="69"/>
  <c r="L254" i="69" s="1"/>
  <c r="S253" i="69"/>
  <c r="K253" i="69"/>
  <c r="J253" i="69"/>
  <c r="I253" i="69"/>
  <c r="L253" i="69" s="1"/>
  <c r="S252" i="69"/>
  <c r="P252" i="69"/>
  <c r="K252" i="69"/>
  <c r="J252" i="69"/>
  <c r="I252" i="69"/>
  <c r="L252" i="69" s="1"/>
  <c r="S251" i="69"/>
  <c r="P251" i="69"/>
  <c r="K251" i="69"/>
  <c r="J251" i="69"/>
  <c r="I251" i="69"/>
  <c r="L251" i="69" s="1"/>
  <c r="S250" i="69"/>
  <c r="P250" i="69"/>
  <c r="K250" i="69"/>
  <c r="J250" i="69"/>
  <c r="I250" i="69"/>
  <c r="L250" i="69" s="1"/>
  <c r="S249" i="69"/>
  <c r="K249" i="69"/>
  <c r="J249" i="69"/>
  <c r="I249" i="69"/>
  <c r="L249" i="69" s="1"/>
  <c r="S248" i="69"/>
  <c r="P248" i="69"/>
  <c r="K248" i="69"/>
  <c r="J248" i="69"/>
  <c r="I248" i="69"/>
  <c r="L248" i="69" s="1"/>
  <c r="S247" i="69"/>
  <c r="K247" i="69"/>
  <c r="J247" i="69"/>
  <c r="I247" i="69"/>
  <c r="L247" i="69" s="1"/>
  <c r="S246" i="69"/>
  <c r="P246" i="69"/>
  <c r="K246" i="69"/>
  <c r="J246" i="69"/>
  <c r="I246" i="69"/>
  <c r="L246" i="69" s="1"/>
  <c r="S245" i="69"/>
  <c r="P245" i="69"/>
  <c r="K245" i="69"/>
  <c r="J245" i="69"/>
  <c r="I245" i="69"/>
  <c r="L245" i="69" s="1"/>
  <c r="S244" i="69"/>
  <c r="P244" i="69"/>
  <c r="K244" i="69"/>
  <c r="J244" i="69"/>
  <c r="I244" i="69"/>
  <c r="L244" i="69" s="1"/>
  <c r="S243" i="69"/>
  <c r="P243" i="69"/>
  <c r="K243" i="69"/>
  <c r="J243" i="69"/>
  <c r="I243" i="69"/>
  <c r="L243" i="69" s="1"/>
  <c r="S242" i="69"/>
  <c r="P242" i="69"/>
  <c r="S241" i="69"/>
  <c r="P241" i="69"/>
  <c r="T240" i="69"/>
  <c r="S240" i="69"/>
  <c r="P240" i="69"/>
  <c r="S239" i="69"/>
  <c r="P239" i="69"/>
  <c r="K239" i="69"/>
  <c r="J239" i="69"/>
  <c r="I239" i="69"/>
  <c r="L239" i="69" s="1"/>
  <c r="S238" i="69"/>
  <c r="P238" i="69"/>
  <c r="K238" i="69"/>
  <c r="J238" i="69"/>
  <c r="I238" i="69"/>
  <c r="L238" i="69" s="1"/>
  <c r="S237" i="69"/>
  <c r="P237" i="69"/>
  <c r="K237" i="69"/>
  <c r="J237" i="69"/>
  <c r="I237" i="69"/>
  <c r="L237" i="69" s="1"/>
  <c r="S236" i="69"/>
  <c r="P236" i="69"/>
  <c r="K236" i="69"/>
  <c r="J236" i="69"/>
  <c r="I236" i="69"/>
  <c r="L236" i="69" s="1"/>
  <c r="S235" i="69"/>
  <c r="P235" i="69"/>
  <c r="K235" i="69"/>
  <c r="J235" i="69"/>
  <c r="I235" i="69"/>
  <c r="L235" i="69" s="1"/>
  <c r="S234" i="69"/>
  <c r="P234" i="69"/>
  <c r="K234" i="69"/>
  <c r="J234" i="69"/>
  <c r="I234" i="69"/>
  <c r="L234" i="69" s="1"/>
  <c r="S233" i="69"/>
  <c r="P233" i="69"/>
  <c r="T232" i="69"/>
  <c r="V232" i="69" s="1"/>
  <c r="S232" i="69"/>
  <c r="P232" i="69"/>
  <c r="S231" i="69"/>
  <c r="P231" i="69"/>
  <c r="K231" i="69"/>
  <c r="J231" i="69"/>
  <c r="I231" i="69"/>
  <c r="L231" i="69" s="1"/>
  <c r="S230" i="69"/>
  <c r="P230" i="69"/>
  <c r="K230" i="69"/>
  <c r="J230" i="69"/>
  <c r="I230" i="69"/>
  <c r="L230" i="69" s="1"/>
  <c r="S229" i="69"/>
  <c r="P229" i="69"/>
  <c r="K229" i="69"/>
  <c r="J229" i="69"/>
  <c r="I229" i="69"/>
  <c r="L229" i="69" s="1"/>
  <c r="S228" i="69"/>
  <c r="P228" i="69"/>
  <c r="K228" i="69"/>
  <c r="J228" i="69"/>
  <c r="I228" i="69"/>
  <c r="L228" i="69" s="1"/>
  <c r="S227" i="69"/>
  <c r="P227" i="69"/>
  <c r="S226" i="69"/>
  <c r="P226" i="69"/>
  <c r="I226" i="69"/>
  <c r="E226" i="69"/>
  <c r="K226" i="69" s="1"/>
  <c r="S225" i="69"/>
  <c r="P225" i="69"/>
  <c r="K225" i="69"/>
  <c r="J225" i="69"/>
  <c r="I225" i="69"/>
  <c r="L225" i="69" s="1"/>
  <c r="S224" i="69"/>
  <c r="P224" i="69"/>
  <c r="K224" i="69"/>
  <c r="J224" i="69"/>
  <c r="I224" i="69"/>
  <c r="L224" i="69" s="1"/>
  <c r="S223" i="69"/>
  <c r="P223" i="69"/>
  <c r="I223" i="69"/>
  <c r="E223" i="69"/>
  <c r="K223" i="69" s="1"/>
  <c r="S222" i="69"/>
  <c r="P222" i="69"/>
  <c r="K222" i="69"/>
  <c r="J222" i="69"/>
  <c r="I222" i="69"/>
  <c r="L222" i="69" s="1"/>
  <c r="S221" i="69"/>
  <c r="P221" i="69"/>
  <c r="K221" i="69"/>
  <c r="J221" i="69"/>
  <c r="I221" i="69"/>
  <c r="L221" i="69" s="1"/>
  <c r="S220" i="69"/>
  <c r="P220" i="69"/>
  <c r="K220" i="69"/>
  <c r="J220" i="69"/>
  <c r="I220" i="69"/>
  <c r="L220" i="69" s="1"/>
  <c r="S219" i="69"/>
  <c r="P219" i="69"/>
  <c r="I219" i="69"/>
  <c r="E219" i="69"/>
  <c r="K219" i="69" s="1"/>
  <c r="S218" i="69"/>
  <c r="P218" i="69"/>
  <c r="T217" i="69"/>
  <c r="V217" i="69" s="1"/>
  <c r="S217" i="69"/>
  <c r="P217" i="69"/>
  <c r="S216" i="69"/>
  <c r="P216" i="69"/>
  <c r="K216" i="69"/>
  <c r="J216" i="69"/>
  <c r="I216" i="69"/>
  <c r="L216" i="69" s="1"/>
  <c r="S215" i="69"/>
  <c r="P215" i="69"/>
  <c r="K215" i="69"/>
  <c r="J215" i="69"/>
  <c r="I215" i="69"/>
  <c r="L215" i="69" s="1"/>
  <c r="S214" i="69"/>
  <c r="P214" i="69"/>
  <c r="K214" i="69"/>
  <c r="J214" i="69"/>
  <c r="I214" i="69"/>
  <c r="L214" i="69" s="1"/>
  <c r="S213" i="69"/>
  <c r="P213" i="69"/>
  <c r="K213" i="69"/>
  <c r="J213" i="69"/>
  <c r="W213" i="69" s="1"/>
  <c r="I213" i="69"/>
  <c r="L213" i="69" s="1"/>
  <c r="S212" i="69"/>
  <c r="P212" i="69"/>
  <c r="T211" i="69"/>
  <c r="S211" i="69"/>
  <c r="P211" i="69"/>
  <c r="T210" i="69"/>
  <c r="S210" i="69"/>
  <c r="P210" i="69"/>
  <c r="S209" i="69"/>
  <c r="P209" i="69"/>
  <c r="K209" i="69"/>
  <c r="J209" i="69"/>
  <c r="I209" i="69"/>
  <c r="L209" i="69" s="1"/>
  <c r="S208" i="69"/>
  <c r="P208" i="69"/>
  <c r="K208" i="69"/>
  <c r="J208" i="69"/>
  <c r="I208" i="69"/>
  <c r="L208" i="69" s="1"/>
  <c r="S207" i="69"/>
  <c r="P207" i="69"/>
  <c r="K207" i="69"/>
  <c r="J207" i="69"/>
  <c r="I207" i="69"/>
  <c r="L207" i="69" s="1"/>
  <c r="S206" i="69"/>
  <c r="P206" i="69"/>
  <c r="K206" i="69"/>
  <c r="J206" i="69"/>
  <c r="I206" i="69"/>
  <c r="L206" i="69" s="1"/>
  <c r="S205" i="69"/>
  <c r="P205" i="69"/>
  <c r="K205" i="69"/>
  <c r="J205" i="69"/>
  <c r="I205" i="69"/>
  <c r="L205" i="69" s="1"/>
  <c r="S204" i="69"/>
  <c r="P204" i="69"/>
  <c r="K204" i="69"/>
  <c r="J204" i="69"/>
  <c r="I204" i="69"/>
  <c r="L204" i="69" s="1"/>
  <c r="S203" i="69"/>
  <c r="P203" i="69"/>
  <c r="K203" i="69"/>
  <c r="J203" i="69"/>
  <c r="I203" i="69"/>
  <c r="L203" i="69" s="1"/>
  <c r="S202" i="69"/>
  <c r="P202" i="69"/>
  <c r="K202" i="69"/>
  <c r="J202" i="69"/>
  <c r="I202" i="69"/>
  <c r="L202" i="69" s="1"/>
  <c r="S201" i="69"/>
  <c r="P201" i="69"/>
  <c r="T200" i="69"/>
  <c r="S200" i="69"/>
  <c r="P200" i="69"/>
  <c r="S199" i="69"/>
  <c r="P199" i="69"/>
  <c r="K199" i="69"/>
  <c r="J199" i="69"/>
  <c r="I199" i="69"/>
  <c r="L199" i="69" s="1"/>
  <c r="S198" i="69"/>
  <c r="P198" i="69"/>
  <c r="K198" i="69"/>
  <c r="J198" i="69"/>
  <c r="I198" i="69"/>
  <c r="L198" i="69" s="1"/>
  <c r="S197" i="69"/>
  <c r="P197" i="69"/>
  <c r="K197" i="69"/>
  <c r="J197" i="69"/>
  <c r="I197" i="69"/>
  <c r="L197" i="69" s="1"/>
  <c r="S196" i="69"/>
  <c r="P196" i="69"/>
  <c r="K196" i="69"/>
  <c r="J196" i="69"/>
  <c r="I196" i="69"/>
  <c r="L196" i="69" s="1"/>
  <c r="S195" i="69"/>
  <c r="P195" i="69"/>
  <c r="K195" i="69"/>
  <c r="J195" i="69"/>
  <c r="I195" i="69"/>
  <c r="L195" i="69" s="1"/>
  <c r="S194" i="69"/>
  <c r="P194" i="69"/>
  <c r="K194" i="69"/>
  <c r="J194" i="69"/>
  <c r="I194" i="69"/>
  <c r="L194" i="69" s="1"/>
  <c r="S193" i="69"/>
  <c r="P193" i="69"/>
  <c r="K193" i="69"/>
  <c r="J193" i="69"/>
  <c r="I193" i="69"/>
  <c r="L193" i="69" s="1"/>
  <c r="S192" i="69"/>
  <c r="P192" i="69"/>
  <c r="K192" i="69"/>
  <c r="J192" i="69"/>
  <c r="W192" i="69" s="1"/>
  <c r="I192" i="69"/>
  <c r="L192" i="69" s="1"/>
  <c r="S191" i="69"/>
  <c r="P191" i="69"/>
  <c r="T190" i="69"/>
  <c r="V190" i="69" s="1"/>
  <c r="S190" i="69"/>
  <c r="P190" i="69"/>
  <c r="T189" i="69"/>
  <c r="V189" i="69" s="1"/>
  <c r="S189" i="69"/>
  <c r="P189" i="69"/>
  <c r="T188" i="69"/>
  <c r="S188" i="69"/>
  <c r="P188" i="69"/>
  <c r="S187" i="69"/>
  <c r="K187" i="69"/>
  <c r="J187" i="69"/>
  <c r="I187" i="69"/>
  <c r="L187" i="69" s="1"/>
  <c r="S186" i="69"/>
  <c r="K186" i="69"/>
  <c r="J186" i="69"/>
  <c r="I186" i="69"/>
  <c r="L186" i="69" s="1"/>
  <c r="S185" i="69"/>
  <c r="P185" i="69"/>
  <c r="K185" i="69"/>
  <c r="J185" i="69"/>
  <c r="I185" i="69"/>
  <c r="L185" i="69" s="1"/>
  <c r="S184" i="69"/>
  <c r="K184" i="69"/>
  <c r="J184" i="69"/>
  <c r="I184" i="69"/>
  <c r="L184" i="69" s="1"/>
  <c r="S183" i="69"/>
  <c r="P183" i="69"/>
  <c r="K183" i="69"/>
  <c r="J183" i="69"/>
  <c r="I183" i="69"/>
  <c r="L183" i="69" s="1"/>
  <c r="S182" i="69"/>
  <c r="P182" i="69"/>
  <c r="K182" i="69"/>
  <c r="J182" i="69"/>
  <c r="I182" i="69"/>
  <c r="L182" i="69" s="1"/>
  <c r="S181" i="69"/>
  <c r="P181" i="69"/>
  <c r="K181" i="69"/>
  <c r="J181" i="69"/>
  <c r="I181" i="69"/>
  <c r="L181" i="69" s="1"/>
  <c r="S180" i="69"/>
  <c r="K180" i="69"/>
  <c r="J180" i="69"/>
  <c r="I180" i="69"/>
  <c r="L180" i="69" s="1"/>
  <c r="S179" i="69"/>
  <c r="P179" i="69"/>
  <c r="K179" i="69"/>
  <c r="J179" i="69"/>
  <c r="I179" i="69"/>
  <c r="L179" i="69" s="1"/>
  <c r="S178" i="69"/>
  <c r="K178" i="69"/>
  <c r="J178" i="69"/>
  <c r="I178" i="69"/>
  <c r="L178" i="69" s="1"/>
  <c r="S177" i="69"/>
  <c r="P177" i="69"/>
  <c r="K177" i="69"/>
  <c r="J177" i="69"/>
  <c r="I177" i="69"/>
  <c r="L177" i="69" s="1"/>
  <c r="S176" i="69"/>
  <c r="P176" i="69"/>
  <c r="K176" i="69"/>
  <c r="J176" i="69"/>
  <c r="I176" i="69"/>
  <c r="L176" i="69" s="1"/>
  <c r="S175" i="69"/>
  <c r="P175" i="69"/>
  <c r="K175" i="69"/>
  <c r="J175" i="69"/>
  <c r="I175" i="69"/>
  <c r="L175" i="69" s="1"/>
  <c r="S174" i="69"/>
  <c r="P174" i="69"/>
  <c r="K174" i="69"/>
  <c r="J174" i="69"/>
  <c r="I174" i="69"/>
  <c r="L174" i="69" s="1"/>
  <c r="S173" i="69"/>
  <c r="P173" i="69"/>
  <c r="T172" i="69"/>
  <c r="V172" i="69" s="1"/>
  <c r="S172" i="69"/>
  <c r="P172" i="69"/>
  <c r="T171" i="69"/>
  <c r="V171" i="69" s="1"/>
  <c r="S171" i="69"/>
  <c r="P171" i="69"/>
  <c r="S170" i="69"/>
  <c r="K170" i="69"/>
  <c r="J170" i="69"/>
  <c r="I170" i="69"/>
  <c r="L170" i="69" s="1"/>
  <c r="S169" i="69"/>
  <c r="K169" i="69"/>
  <c r="J169" i="69"/>
  <c r="I169" i="69"/>
  <c r="L169" i="69" s="1"/>
  <c r="S168" i="69"/>
  <c r="K168" i="69"/>
  <c r="J168" i="69"/>
  <c r="I168" i="69"/>
  <c r="L168" i="69" s="1"/>
  <c r="S167" i="69"/>
  <c r="P167" i="69"/>
  <c r="K167" i="69"/>
  <c r="J167" i="69"/>
  <c r="I167" i="69"/>
  <c r="L167" i="69" s="1"/>
  <c r="S166" i="69"/>
  <c r="P166" i="69"/>
  <c r="K166" i="69"/>
  <c r="J166" i="69"/>
  <c r="I166" i="69"/>
  <c r="L166" i="69" s="1"/>
  <c r="S165" i="69"/>
  <c r="P165" i="69"/>
  <c r="K165" i="69"/>
  <c r="J165" i="69"/>
  <c r="I165" i="69"/>
  <c r="L165" i="69" s="1"/>
  <c r="S164" i="69"/>
  <c r="P164" i="69"/>
  <c r="K164" i="69"/>
  <c r="J164" i="69"/>
  <c r="I164" i="69"/>
  <c r="L164" i="69" s="1"/>
  <c r="S163" i="69"/>
  <c r="P163" i="69"/>
  <c r="K163" i="69"/>
  <c r="J163" i="69"/>
  <c r="I163" i="69"/>
  <c r="L163" i="69" s="1"/>
  <c r="S162" i="69"/>
  <c r="K162" i="69"/>
  <c r="J162" i="69"/>
  <c r="I162" i="69"/>
  <c r="L162" i="69" s="1"/>
  <c r="S161" i="69"/>
  <c r="K161" i="69"/>
  <c r="J161" i="69"/>
  <c r="I161" i="69"/>
  <c r="L161" i="69" s="1"/>
  <c r="S160" i="69"/>
  <c r="K160" i="69"/>
  <c r="J160" i="69"/>
  <c r="I160" i="69"/>
  <c r="L160" i="69" s="1"/>
  <c r="S159" i="69"/>
  <c r="K159" i="69"/>
  <c r="J159" i="69"/>
  <c r="I159" i="69"/>
  <c r="L159" i="69" s="1"/>
  <c r="S158" i="69"/>
  <c r="P158" i="69"/>
  <c r="K158" i="69"/>
  <c r="J158" i="69"/>
  <c r="I158" i="69"/>
  <c r="L158" i="69" s="1"/>
  <c r="S157" i="69"/>
  <c r="P157" i="69"/>
  <c r="S156" i="69"/>
  <c r="P156" i="69"/>
  <c r="S155" i="69"/>
  <c r="P155" i="69"/>
  <c r="T154" i="69"/>
  <c r="V154" i="69" s="1"/>
  <c r="S154" i="69"/>
  <c r="P154" i="69"/>
  <c r="T153" i="69"/>
  <c r="V153" i="69" s="1"/>
  <c r="S153" i="69"/>
  <c r="P153" i="69"/>
  <c r="T152" i="69"/>
  <c r="V152" i="69" s="1"/>
  <c r="S152" i="69"/>
  <c r="P152" i="69"/>
  <c r="S151" i="69"/>
  <c r="P151" i="69"/>
  <c r="K151" i="69"/>
  <c r="J151" i="69"/>
  <c r="I151" i="69"/>
  <c r="L151" i="69" s="1"/>
  <c r="T150" i="69"/>
  <c r="V150" i="69" s="1"/>
  <c r="S150" i="69"/>
  <c r="P150" i="69"/>
  <c r="T149" i="69"/>
  <c r="S149" i="69"/>
  <c r="P149" i="69"/>
  <c r="S148" i="69"/>
  <c r="P148" i="69"/>
  <c r="K148" i="69"/>
  <c r="J148" i="69"/>
  <c r="I148" i="69"/>
  <c r="L148" i="69" s="1"/>
  <c r="S147" i="69"/>
  <c r="P147" i="69"/>
  <c r="K147" i="69"/>
  <c r="J147" i="69"/>
  <c r="I147" i="69"/>
  <c r="L147" i="69" s="1"/>
  <c r="S146" i="69"/>
  <c r="P146" i="69"/>
  <c r="K146" i="69"/>
  <c r="J146" i="69"/>
  <c r="I146" i="69"/>
  <c r="L146" i="69" s="1"/>
  <c r="T145" i="69"/>
  <c r="S145" i="69"/>
  <c r="P145" i="69"/>
  <c r="T144" i="69"/>
  <c r="V144" i="69" s="1"/>
  <c r="S144" i="69"/>
  <c r="P144" i="69"/>
  <c r="S143" i="69"/>
  <c r="P143" i="69"/>
  <c r="K143" i="69"/>
  <c r="J143" i="69"/>
  <c r="I143" i="69"/>
  <c r="L143" i="69" s="1"/>
  <c r="T142" i="69"/>
  <c r="V142" i="69" s="1"/>
  <c r="S142" i="69"/>
  <c r="P142" i="69"/>
  <c r="T141" i="69"/>
  <c r="V141" i="69" s="1"/>
  <c r="S141" i="69"/>
  <c r="P141" i="69"/>
  <c r="S140" i="69"/>
  <c r="P140" i="69"/>
  <c r="K140" i="69"/>
  <c r="J140" i="69"/>
  <c r="I140" i="69"/>
  <c r="L140" i="69" s="1"/>
  <c r="S139" i="69"/>
  <c r="P139" i="69"/>
  <c r="K139" i="69"/>
  <c r="J139" i="69"/>
  <c r="I139" i="69"/>
  <c r="L139" i="69" s="1"/>
  <c r="S138" i="69"/>
  <c r="P138" i="69"/>
  <c r="K138" i="69"/>
  <c r="J138" i="69"/>
  <c r="I138" i="69"/>
  <c r="L138" i="69" s="1"/>
  <c r="S137" i="69"/>
  <c r="P137" i="69"/>
  <c r="K137" i="69"/>
  <c r="J137" i="69"/>
  <c r="I137" i="69"/>
  <c r="L137" i="69" s="1"/>
  <c r="S136" i="69"/>
  <c r="P136" i="69"/>
  <c r="K136" i="69"/>
  <c r="J136" i="69"/>
  <c r="I136" i="69"/>
  <c r="L136" i="69" s="1"/>
  <c r="T135" i="69"/>
  <c r="V135" i="69" s="1"/>
  <c r="S135" i="69"/>
  <c r="P135" i="69"/>
  <c r="S134" i="69"/>
  <c r="P134" i="69"/>
  <c r="T133" i="69"/>
  <c r="V133" i="69" s="1"/>
  <c r="S133" i="69"/>
  <c r="P133" i="69"/>
  <c r="S132" i="69"/>
  <c r="P132" i="69"/>
  <c r="K132" i="69"/>
  <c r="G132" i="69"/>
  <c r="J132" i="69" s="1"/>
  <c r="S131" i="69"/>
  <c r="P131" i="69"/>
  <c r="K131" i="69"/>
  <c r="J131" i="69"/>
  <c r="I131" i="69"/>
  <c r="L131" i="69" s="1"/>
  <c r="T130" i="69"/>
  <c r="S130" i="69"/>
  <c r="P130" i="69"/>
  <c r="S129" i="69"/>
  <c r="P129" i="69"/>
  <c r="K129" i="69"/>
  <c r="J129" i="69"/>
  <c r="I129" i="69"/>
  <c r="L129" i="69" s="1"/>
  <c r="T128" i="69"/>
  <c r="V128" i="69" s="1"/>
  <c r="S128" i="69"/>
  <c r="P128" i="69"/>
  <c r="S127" i="69"/>
  <c r="P127" i="69"/>
  <c r="K127" i="69"/>
  <c r="J127" i="69"/>
  <c r="I127" i="69"/>
  <c r="L127" i="69" s="1"/>
  <c r="T126" i="69"/>
  <c r="S126" i="69"/>
  <c r="P126" i="69"/>
  <c r="S125" i="69"/>
  <c r="P125" i="69"/>
  <c r="K125" i="69"/>
  <c r="J125" i="69"/>
  <c r="I125" i="69"/>
  <c r="L125" i="69" s="1"/>
  <c r="T124" i="69"/>
  <c r="S124" i="69"/>
  <c r="P124" i="69"/>
  <c r="S123" i="69"/>
  <c r="P123" i="69"/>
  <c r="K123" i="69"/>
  <c r="J123" i="69"/>
  <c r="I123" i="69"/>
  <c r="L123" i="69" s="1"/>
  <c r="T122" i="69"/>
  <c r="S122" i="69"/>
  <c r="P122" i="69"/>
  <c r="S121" i="69"/>
  <c r="P121" i="69"/>
  <c r="K121" i="69"/>
  <c r="J121" i="69"/>
  <c r="I121" i="69"/>
  <c r="L121" i="69" s="1"/>
  <c r="T120" i="69"/>
  <c r="V120" i="69" s="1"/>
  <c r="S120" i="69"/>
  <c r="P120" i="69"/>
  <c r="S119" i="69"/>
  <c r="P119" i="69"/>
  <c r="K119" i="69"/>
  <c r="J119" i="69"/>
  <c r="I119" i="69"/>
  <c r="L119" i="69" s="1"/>
  <c r="T118" i="69"/>
  <c r="V118" i="69" s="1"/>
  <c r="S118" i="69"/>
  <c r="P118" i="69"/>
  <c r="S117" i="69"/>
  <c r="P117" i="69"/>
  <c r="K117" i="69"/>
  <c r="J117" i="69"/>
  <c r="I117" i="69"/>
  <c r="L117" i="69" s="1"/>
  <c r="T116" i="69"/>
  <c r="S116" i="69"/>
  <c r="P116" i="69"/>
  <c r="S115" i="69"/>
  <c r="P115" i="69"/>
  <c r="K115" i="69"/>
  <c r="J115" i="69"/>
  <c r="I115" i="69"/>
  <c r="L115" i="69" s="1"/>
  <c r="T114" i="69"/>
  <c r="S114" i="69"/>
  <c r="P114" i="69"/>
  <c r="S113" i="69"/>
  <c r="P113" i="69"/>
  <c r="K113" i="69"/>
  <c r="J113" i="69"/>
  <c r="I113" i="69"/>
  <c r="L113" i="69" s="1"/>
  <c r="T112" i="69"/>
  <c r="V112" i="69" s="1"/>
  <c r="S112" i="69"/>
  <c r="P112" i="69"/>
  <c r="S111" i="69"/>
  <c r="P111" i="69"/>
  <c r="K111" i="69"/>
  <c r="J111" i="69"/>
  <c r="I111" i="69"/>
  <c r="L111" i="69" s="1"/>
  <c r="T110" i="69"/>
  <c r="S110" i="69"/>
  <c r="P110" i="69"/>
  <c r="S109" i="69"/>
  <c r="P109" i="69"/>
  <c r="K109" i="69"/>
  <c r="J109" i="69"/>
  <c r="I109" i="69"/>
  <c r="L109" i="69" s="1"/>
  <c r="T108" i="69"/>
  <c r="S108" i="69"/>
  <c r="P108" i="69"/>
  <c r="T107" i="69"/>
  <c r="S107" i="69"/>
  <c r="P107" i="69"/>
  <c r="S106" i="69"/>
  <c r="P106" i="69"/>
  <c r="K106" i="69"/>
  <c r="J106" i="69"/>
  <c r="I106" i="69"/>
  <c r="L106" i="69" s="1"/>
  <c r="T105" i="69"/>
  <c r="V105" i="69" s="1"/>
  <c r="S105" i="69"/>
  <c r="P105" i="69"/>
  <c r="S104" i="69"/>
  <c r="P104" i="69"/>
  <c r="K104" i="69"/>
  <c r="J104" i="69"/>
  <c r="I104" i="69"/>
  <c r="L104" i="69" s="1"/>
  <c r="T103" i="69"/>
  <c r="V103" i="69" s="1"/>
  <c r="S103" i="69"/>
  <c r="P103" i="69"/>
  <c r="S102" i="69"/>
  <c r="P102" i="69"/>
  <c r="K102" i="69"/>
  <c r="J102" i="69"/>
  <c r="I102" i="69"/>
  <c r="L102" i="69" s="1"/>
  <c r="T101" i="69"/>
  <c r="V101" i="69" s="1"/>
  <c r="S101" i="69"/>
  <c r="P101" i="69"/>
  <c r="S100" i="69"/>
  <c r="P100" i="69"/>
  <c r="K100" i="69"/>
  <c r="J100" i="69"/>
  <c r="I100" i="69"/>
  <c r="L100" i="69" s="1"/>
  <c r="T99" i="69"/>
  <c r="S99" i="69"/>
  <c r="P99" i="69"/>
  <c r="S98" i="69"/>
  <c r="P98" i="69"/>
  <c r="K98" i="69"/>
  <c r="J98" i="69"/>
  <c r="I98" i="69"/>
  <c r="L98" i="69" s="1"/>
  <c r="T97" i="69"/>
  <c r="V97" i="69" s="1"/>
  <c r="S97" i="69"/>
  <c r="P97" i="69"/>
  <c r="S96" i="69"/>
  <c r="P96" i="69"/>
  <c r="K96" i="69"/>
  <c r="J96" i="69"/>
  <c r="I96" i="69"/>
  <c r="L96" i="69" s="1"/>
  <c r="T95" i="69"/>
  <c r="S95" i="69"/>
  <c r="P95" i="69"/>
  <c r="S94" i="69"/>
  <c r="P94" i="69"/>
  <c r="K94" i="69"/>
  <c r="J94" i="69"/>
  <c r="I94" i="69"/>
  <c r="L94" i="69" s="1"/>
  <c r="T93" i="69"/>
  <c r="V93" i="69" s="1"/>
  <c r="S93" i="69"/>
  <c r="P93" i="69"/>
  <c r="S92" i="69"/>
  <c r="P92" i="69"/>
  <c r="K92" i="69"/>
  <c r="J92" i="69"/>
  <c r="I92" i="69"/>
  <c r="L92" i="69" s="1"/>
  <c r="T91" i="69"/>
  <c r="S91" i="69"/>
  <c r="P91" i="69"/>
  <c r="S90" i="69"/>
  <c r="P90" i="69"/>
  <c r="K90" i="69"/>
  <c r="J90" i="69"/>
  <c r="I90" i="69"/>
  <c r="L90" i="69" s="1"/>
  <c r="T89" i="69"/>
  <c r="V89" i="69" s="1"/>
  <c r="S89" i="69"/>
  <c r="P89" i="69"/>
  <c r="S88" i="69"/>
  <c r="P88" i="69"/>
  <c r="K88" i="69"/>
  <c r="J88" i="69"/>
  <c r="I88" i="69"/>
  <c r="L88" i="69" s="1"/>
  <c r="T87" i="69"/>
  <c r="V87" i="69" s="1"/>
  <c r="S87" i="69"/>
  <c r="P87" i="69"/>
  <c r="S86" i="69"/>
  <c r="P86" i="69"/>
  <c r="K86" i="69"/>
  <c r="J86" i="69"/>
  <c r="I86" i="69"/>
  <c r="L86" i="69" s="1"/>
  <c r="T85" i="69"/>
  <c r="V85" i="69" s="1"/>
  <c r="S85" i="69"/>
  <c r="P85" i="69"/>
  <c r="S84" i="69"/>
  <c r="P84" i="69"/>
  <c r="K84" i="69"/>
  <c r="J84" i="69"/>
  <c r="I84" i="69"/>
  <c r="L84" i="69" s="1"/>
  <c r="T83" i="69"/>
  <c r="S83" i="69"/>
  <c r="P83" i="69"/>
  <c r="S82" i="69"/>
  <c r="P82" i="69"/>
  <c r="K82" i="69"/>
  <c r="J82" i="69"/>
  <c r="I82" i="69"/>
  <c r="L82" i="69" s="1"/>
  <c r="T81" i="69"/>
  <c r="V81" i="69" s="1"/>
  <c r="S81" i="69"/>
  <c r="P81" i="69"/>
  <c r="S80" i="69"/>
  <c r="P80" i="69"/>
  <c r="K80" i="69"/>
  <c r="J80" i="69"/>
  <c r="I80" i="69"/>
  <c r="L80" i="69" s="1"/>
  <c r="T79" i="69"/>
  <c r="S79" i="69"/>
  <c r="P79" i="69"/>
  <c r="S78" i="69"/>
  <c r="P78" i="69"/>
  <c r="K78" i="69"/>
  <c r="J78" i="69"/>
  <c r="I78" i="69"/>
  <c r="L78" i="69" s="1"/>
  <c r="T77" i="69"/>
  <c r="V77" i="69" s="1"/>
  <c r="S77" i="69"/>
  <c r="P77" i="69"/>
  <c r="S76" i="69"/>
  <c r="P76" i="69"/>
  <c r="K76" i="69"/>
  <c r="J76" i="69"/>
  <c r="I76" i="69"/>
  <c r="L76" i="69" s="1"/>
  <c r="T75" i="69"/>
  <c r="S75" i="69"/>
  <c r="P75" i="69"/>
  <c r="S74" i="69"/>
  <c r="P74" i="69"/>
  <c r="K74" i="69"/>
  <c r="J74" i="69"/>
  <c r="W74" i="69" s="1"/>
  <c r="I74" i="69"/>
  <c r="L74" i="69" s="1"/>
  <c r="T73" i="69"/>
  <c r="V73" i="69" s="1"/>
  <c r="S73" i="69"/>
  <c r="P73" i="69"/>
  <c r="S72" i="69"/>
  <c r="P72" i="69"/>
  <c r="K72" i="69"/>
  <c r="J72" i="69"/>
  <c r="I72" i="69"/>
  <c r="L72" i="69" s="1"/>
  <c r="T71" i="69"/>
  <c r="V71" i="69" s="1"/>
  <c r="S71" i="69"/>
  <c r="P71" i="69"/>
  <c r="T70" i="69"/>
  <c r="V70" i="69" s="1"/>
  <c r="S70" i="69"/>
  <c r="P70" i="69"/>
  <c r="T69" i="69"/>
  <c r="V69" i="69" s="1"/>
  <c r="S69" i="69"/>
  <c r="P69" i="69"/>
  <c r="S68" i="69"/>
  <c r="P68" i="69"/>
  <c r="K68" i="69"/>
  <c r="J68" i="69"/>
  <c r="I68" i="69"/>
  <c r="L68" i="69" s="1"/>
  <c r="T67" i="69"/>
  <c r="S67" i="69"/>
  <c r="P67" i="69"/>
  <c r="S66" i="69"/>
  <c r="P66" i="69"/>
  <c r="T65" i="69"/>
  <c r="S65" i="69"/>
  <c r="P65" i="69"/>
  <c r="S64" i="69"/>
  <c r="P64" i="69"/>
  <c r="K64" i="69"/>
  <c r="J64" i="69"/>
  <c r="I64" i="69"/>
  <c r="L64" i="69" s="1"/>
  <c r="V63" i="69"/>
  <c r="S63" i="69"/>
  <c r="P63" i="69"/>
  <c r="T62" i="69"/>
  <c r="V62" i="69" s="1"/>
  <c r="S62" i="69"/>
  <c r="P62" i="69"/>
  <c r="S61" i="69"/>
  <c r="P61" i="69"/>
  <c r="K61" i="69"/>
  <c r="J61" i="69"/>
  <c r="I61" i="69"/>
  <c r="L61" i="69" s="1"/>
  <c r="T60" i="69"/>
  <c r="V60" i="69" s="1"/>
  <c r="S60" i="69"/>
  <c r="P60" i="69"/>
  <c r="S59" i="69"/>
  <c r="P59" i="69"/>
  <c r="K59" i="69"/>
  <c r="J59" i="69"/>
  <c r="I59" i="69"/>
  <c r="L59" i="69" s="1"/>
  <c r="S58" i="69"/>
  <c r="P58" i="69"/>
  <c r="K58" i="69"/>
  <c r="U58" i="69" s="1"/>
  <c r="J58" i="69"/>
  <c r="T58" i="69" s="1"/>
  <c r="I58" i="69"/>
  <c r="L58" i="69" s="1"/>
  <c r="S57" i="69"/>
  <c r="P57" i="69"/>
  <c r="S56" i="69"/>
  <c r="P56" i="69"/>
  <c r="T55" i="69"/>
  <c r="S55" i="69"/>
  <c r="P55" i="69"/>
  <c r="T54" i="69"/>
  <c r="V54" i="69" s="1"/>
  <c r="S54" i="69"/>
  <c r="P54" i="69"/>
  <c r="T53" i="69"/>
  <c r="V53" i="69" s="1"/>
  <c r="S53" i="69"/>
  <c r="P53" i="69"/>
  <c r="T52" i="69"/>
  <c r="V52" i="69" s="1"/>
  <c r="S52" i="69"/>
  <c r="P52" i="69"/>
  <c r="T51" i="69"/>
  <c r="S51" i="69"/>
  <c r="P51" i="69"/>
  <c r="T50" i="69"/>
  <c r="V50" i="69" s="1"/>
  <c r="S50" i="69"/>
  <c r="P50" i="69"/>
  <c r="T49" i="69"/>
  <c r="S49" i="69"/>
  <c r="P49" i="69"/>
  <c r="T48" i="69"/>
  <c r="S48" i="69"/>
  <c r="P48" i="69"/>
  <c r="T47" i="69"/>
  <c r="S47" i="69"/>
  <c r="P47" i="69"/>
  <c r="T46" i="69"/>
  <c r="V46" i="69" s="1"/>
  <c r="S46" i="69"/>
  <c r="P46" i="69"/>
  <c r="T45" i="69"/>
  <c r="V45" i="69" s="1"/>
  <c r="S45" i="69"/>
  <c r="P45" i="69"/>
  <c r="T44" i="69"/>
  <c r="V44" i="69" s="1"/>
  <c r="S44" i="69"/>
  <c r="P44" i="69"/>
  <c r="T43" i="69"/>
  <c r="S43" i="69"/>
  <c r="P43" i="69"/>
  <c r="T42" i="69"/>
  <c r="V42" i="69" s="1"/>
  <c r="S42" i="69"/>
  <c r="P42" i="69"/>
  <c r="T41" i="69"/>
  <c r="S41" i="69"/>
  <c r="P41" i="69"/>
  <c r="T40" i="69"/>
  <c r="S40" i="69"/>
  <c r="P40" i="69"/>
  <c r="T39" i="69"/>
  <c r="S39" i="69"/>
  <c r="P39" i="69"/>
  <c r="T38" i="69"/>
  <c r="V38" i="69" s="1"/>
  <c r="S38" i="69"/>
  <c r="P38" i="69"/>
  <c r="T37" i="69"/>
  <c r="V37" i="69" s="1"/>
  <c r="S37" i="69"/>
  <c r="P37" i="69"/>
  <c r="T36" i="69"/>
  <c r="V36" i="69" s="1"/>
  <c r="S36" i="69"/>
  <c r="P36" i="69"/>
  <c r="T35" i="69"/>
  <c r="S35" i="69"/>
  <c r="P35" i="69"/>
  <c r="T34" i="69"/>
  <c r="V34" i="69" s="1"/>
  <c r="S34" i="69"/>
  <c r="P34" i="69"/>
  <c r="T33" i="69"/>
  <c r="V33" i="69" s="1"/>
  <c r="S33" i="69"/>
  <c r="P33" i="69"/>
  <c r="T32" i="69"/>
  <c r="S32" i="69"/>
  <c r="P32" i="69"/>
  <c r="T31" i="69"/>
  <c r="S31" i="69"/>
  <c r="P31" i="69"/>
  <c r="T30" i="69"/>
  <c r="V30" i="69" s="1"/>
  <c r="S30" i="69"/>
  <c r="P30" i="69"/>
  <c r="T29" i="69"/>
  <c r="V29" i="69" s="1"/>
  <c r="S29" i="69"/>
  <c r="P29" i="69"/>
  <c r="T28" i="69"/>
  <c r="V28" i="69" s="1"/>
  <c r="S28" i="69"/>
  <c r="P28" i="69"/>
  <c r="T27" i="69"/>
  <c r="S27" i="69"/>
  <c r="P27" i="69"/>
  <c r="T26" i="69"/>
  <c r="V26" i="69" s="1"/>
  <c r="S26" i="69"/>
  <c r="P26" i="69"/>
  <c r="T25" i="69"/>
  <c r="S25" i="69"/>
  <c r="P25" i="69"/>
  <c r="T24" i="69"/>
  <c r="S24" i="69"/>
  <c r="P24" i="69"/>
  <c r="T23" i="69"/>
  <c r="S23" i="69"/>
  <c r="P23" i="69"/>
  <c r="T22" i="69"/>
  <c r="V22" i="69" s="1"/>
  <c r="Z22" i="69" s="1"/>
  <c r="S22" i="69"/>
  <c r="P22" i="69"/>
  <c r="T21" i="69"/>
  <c r="V21" i="69" s="1"/>
  <c r="S21" i="69"/>
  <c r="P21" i="69"/>
  <c r="S20" i="69"/>
  <c r="P20" i="69"/>
  <c r="T19" i="69"/>
  <c r="V19" i="69" s="1"/>
  <c r="Z19" i="69" s="1"/>
  <c r="S19" i="69"/>
  <c r="P19" i="69"/>
  <c r="T18" i="69"/>
  <c r="V18" i="69" s="1"/>
  <c r="S18" i="69"/>
  <c r="P18" i="69"/>
  <c r="V17" i="69"/>
  <c r="S17" i="69"/>
  <c r="P17" i="69"/>
  <c r="S16" i="69"/>
  <c r="P16" i="69"/>
  <c r="L15" i="69"/>
  <c r="L1998" i="69" l="1"/>
  <c r="L417" i="69"/>
  <c r="T138" i="69"/>
  <c r="W138" i="69"/>
  <c r="T180" i="69"/>
  <c r="W180" i="69"/>
  <c r="U192" i="69"/>
  <c r="X192" i="69"/>
  <c r="T256" i="69"/>
  <c r="W256" i="69"/>
  <c r="T264" i="69"/>
  <c r="W264" i="69"/>
  <c r="T297" i="69"/>
  <c r="W297" i="69"/>
  <c r="T399" i="69"/>
  <c r="W399" i="69"/>
  <c r="T132" i="69"/>
  <c r="W132" i="69"/>
  <c r="U138" i="69"/>
  <c r="X138" i="69"/>
  <c r="U146" i="69"/>
  <c r="X146" i="69"/>
  <c r="T158" i="69"/>
  <c r="W158" i="69"/>
  <c r="U165" i="69"/>
  <c r="X165" i="69"/>
  <c r="U175" i="69"/>
  <c r="X175" i="69"/>
  <c r="U180" i="69"/>
  <c r="X180" i="69"/>
  <c r="T182" i="69"/>
  <c r="W182" i="69"/>
  <c r="U187" i="69"/>
  <c r="X187" i="69"/>
  <c r="T194" i="69"/>
  <c r="W194" i="69"/>
  <c r="U197" i="69"/>
  <c r="X197" i="69"/>
  <c r="T203" i="69"/>
  <c r="W203" i="69"/>
  <c r="U206" i="69"/>
  <c r="X206" i="69"/>
  <c r="T214" i="69"/>
  <c r="W214" i="69"/>
  <c r="T220" i="69"/>
  <c r="W220" i="69"/>
  <c r="T225" i="69"/>
  <c r="W225" i="69"/>
  <c r="T229" i="69"/>
  <c r="W229" i="69"/>
  <c r="T238" i="69"/>
  <c r="W238" i="69"/>
  <c r="T246" i="69"/>
  <c r="W246" i="69"/>
  <c r="U251" i="69"/>
  <c r="X251" i="69"/>
  <c r="U256" i="69"/>
  <c r="X256" i="69"/>
  <c r="T261" i="69"/>
  <c r="W261" i="69"/>
  <c r="U264" i="69"/>
  <c r="X264" i="69"/>
  <c r="T270" i="69"/>
  <c r="W270" i="69"/>
  <c r="T279" i="69"/>
  <c r="W279" i="69"/>
  <c r="T293" i="69"/>
  <c r="W293" i="69"/>
  <c r="U297" i="69"/>
  <c r="X297" i="69"/>
  <c r="T303" i="69"/>
  <c r="W303" i="69"/>
  <c r="U316" i="69"/>
  <c r="X316" i="69"/>
  <c r="T322" i="69"/>
  <c r="W322" i="69"/>
  <c r="U327" i="69"/>
  <c r="X327" i="69"/>
  <c r="U339" i="69"/>
  <c r="X339" i="69"/>
  <c r="T344" i="69"/>
  <c r="W344" i="69"/>
  <c r="U347" i="69"/>
  <c r="X347" i="69"/>
  <c r="T352" i="69"/>
  <c r="W352" i="69"/>
  <c r="U355" i="69"/>
  <c r="X355" i="69"/>
  <c r="T360" i="69"/>
  <c r="W360" i="69"/>
  <c r="U363" i="69"/>
  <c r="X363" i="69"/>
  <c r="T369" i="69"/>
  <c r="W369" i="69"/>
  <c r="U372" i="69"/>
  <c r="X372" i="69"/>
  <c r="T374" i="69"/>
  <c r="W374" i="69"/>
  <c r="T376" i="69"/>
  <c r="W376" i="69"/>
  <c r="T378" i="69"/>
  <c r="W378" i="69"/>
  <c r="T380" i="69"/>
  <c r="W380" i="69"/>
  <c r="T382" i="69"/>
  <c r="W382" i="69"/>
  <c r="T384" i="69"/>
  <c r="W384" i="69"/>
  <c r="U390" i="69"/>
  <c r="X390" i="69"/>
  <c r="T395" i="69"/>
  <c r="W395" i="69"/>
  <c r="U399" i="69"/>
  <c r="X399" i="69"/>
  <c r="T404" i="69"/>
  <c r="W404" i="69"/>
  <c r="U408" i="69"/>
  <c r="X408" i="69"/>
  <c r="T413" i="69"/>
  <c r="W413" i="69"/>
  <c r="T425" i="69"/>
  <c r="W425" i="69"/>
  <c r="U428" i="69"/>
  <c r="X428" i="69"/>
  <c r="T434" i="69"/>
  <c r="W434" i="69"/>
  <c r="U437" i="69"/>
  <c r="X437" i="69"/>
  <c r="T455" i="69"/>
  <c r="W455" i="69"/>
  <c r="U458" i="69"/>
  <c r="X458" i="69"/>
  <c r="T463" i="69"/>
  <c r="W463" i="69"/>
  <c r="U466" i="69"/>
  <c r="X466" i="69"/>
  <c r="U475" i="69"/>
  <c r="X475" i="69"/>
  <c r="T481" i="69"/>
  <c r="W481" i="69"/>
  <c r="U484" i="69"/>
  <c r="X484" i="69"/>
  <c r="U492" i="69"/>
  <c r="X492" i="69"/>
  <c r="T497" i="69"/>
  <c r="W497" i="69"/>
  <c r="U501" i="69"/>
  <c r="X501" i="69"/>
  <c r="T506" i="69"/>
  <c r="W506" i="69"/>
  <c r="U510" i="69"/>
  <c r="X510" i="69"/>
  <c r="T515" i="69"/>
  <c r="W515" i="69"/>
  <c r="T523" i="69"/>
  <c r="W523" i="69"/>
  <c r="U526" i="69"/>
  <c r="X526" i="69"/>
  <c r="T532" i="69"/>
  <c r="W532" i="69"/>
  <c r="U535" i="69"/>
  <c r="X535" i="69"/>
  <c r="T541" i="69"/>
  <c r="W541" i="69"/>
  <c r="U544" i="69"/>
  <c r="X544" i="69"/>
  <c r="U552" i="69"/>
  <c r="X552" i="69"/>
  <c r="T557" i="69"/>
  <c r="W557" i="69"/>
  <c r="U561" i="69"/>
  <c r="X561" i="69"/>
  <c r="T566" i="69"/>
  <c r="W566" i="69"/>
  <c r="U570" i="69"/>
  <c r="X570" i="69"/>
  <c r="T575" i="69"/>
  <c r="W575" i="69"/>
  <c r="T583" i="69"/>
  <c r="W583" i="69"/>
  <c r="U586" i="69"/>
  <c r="X586" i="69"/>
  <c r="T592" i="69"/>
  <c r="W592" i="69"/>
  <c r="U596" i="69"/>
  <c r="X596" i="69"/>
  <c r="U604" i="69"/>
  <c r="X604" i="69"/>
  <c r="T609" i="69"/>
  <c r="W609" i="69"/>
  <c r="U612" i="69"/>
  <c r="X612" i="69"/>
  <c r="T618" i="69"/>
  <c r="W618" i="69"/>
  <c r="U622" i="69"/>
  <c r="X622" i="69"/>
  <c r="U630" i="69"/>
  <c r="X630" i="69"/>
  <c r="T635" i="69"/>
  <c r="W635" i="69"/>
  <c r="U638" i="69"/>
  <c r="X638" i="69"/>
  <c r="T644" i="69"/>
  <c r="W644" i="69"/>
  <c r="U647" i="69"/>
  <c r="X647" i="69"/>
  <c r="T653" i="69"/>
  <c r="W653" i="69"/>
  <c r="T661" i="69"/>
  <c r="W661" i="69"/>
  <c r="U664" i="69"/>
  <c r="X664" i="69"/>
  <c r="T669" i="69"/>
  <c r="W669" i="69"/>
  <c r="U672" i="69"/>
  <c r="X672" i="69"/>
  <c r="U678" i="69"/>
  <c r="X678" i="69"/>
  <c r="U687" i="69"/>
  <c r="X687" i="69"/>
  <c r="T692" i="69"/>
  <c r="W692" i="69"/>
  <c r="U695" i="69"/>
  <c r="X695" i="69"/>
  <c r="T701" i="69"/>
  <c r="W701" i="69"/>
  <c r="U716" i="69"/>
  <c r="X716" i="69"/>
  <c r="T723" i="69"/>
  <c r="W723" i="69"/>
  <c r="U730" i="69"/>
  <c r="X730" i="69"/>
  <c r="U736" i="69"/>
  <c r="X736" i="69"/>
  <c r="U738" i="69"/>
  <c r="X738" i="69"/>
  <c r="U740" i="69"/>
  <c r="X740" i="69"/>
  <c r="U742" i="69"/>
  <c r="X742" i="69"/>
  <c r="U744" i="69"/>
  <c r="X744" i="69"/>
  <c r="U746" i="69"/>
  <c r="X746" i="69"/>
  <c r="U748" i="69"/>
  <c r="X748" i="69"/>
  <c r="T757" i="69"/>
  <c r="W757" i="69"/>
  <c r="T765" i="69"/>
  <c r="W765" i="69"/>
  <c r="U768" i="69"/>
  <c r="X768" i="69"/>
  <c r="T776" i="69"/>
  <c r="W776" i="69"/>
  <c r="U783" i="69"/>
  <c r="X783" i="69"/>
  <c r="T789" i="69"/>
  <c r="W789" i="69"/>
  <c r="U793" i="69"/>
  <c r="X793" i="69"/>
  <c r="U802" i="69"/>
  <c r="X802" i="69"/>
  <c r="U64" i="69"/>
  <c r="X64" i="69"/>
  <c r="T175" i="69"/>
  <c r="W175" i="69"/>
  <c r="U277" i="69"/>
  <c r="X277" i="69"/>
  <c r="U291" i="69"/>
  <c r="X291" i="69"/>
  <c r="U320" i="69"/>
  <c r="X320" i="69"/>
  <c r="T327" i="69"/>
  <c r="W327" i="69"/>
  <c r="U367" i="69"/>
  <c r="X367" i="69"/>
  <c r="T372" i="69"/>
  <c r="W372" i="69"/>
  <c r="T72" i="69"/>
  <c r="W72" i="69"/>
  <c r="T76" i="69"/>
  <c r="W76" i="69"/>
  <c r="T78" i="69"/>
  <c r="W78" i="69"/>
  <c r="T80" i="69"/>
  <c r="W80" i="69"/>
  <c r="T82" i="69"/>
  <c r="W82" i="69"/>
  <c r="T84" i="69"/>
  <c r="W84" i="69"/>
  <c r="T86" i="69"/>
  <c r="W86" i="69"/>
  <c r="T88" i="69"/>
  <c r="W88" i="69"/>
  <c r="T90" i="69"/>
  <c r="W90" i="69"/>
  <c r="T92" i="69"/>
  <c r="W92" i="69"/>
  <c r="T94" i="69"/>
  <c r="W94" i="69"/>
  <c r="T96" i="69"/>
  <c r="W96" i="69"/>
  <c r="T98" i="69"/>
  <c r="W98" i="69"/>
  <c r="T100" i="69"/>
  <c r="W100" i="69"/>
  <c r="T102" i="69"/>
  <c r="W102" i="69"/>
  <c r="T104" i="69"/>
  <c r="W104" i="69"/>
  <c r="T106" i="69"/>
  <c r="W106" i="69"/>
  <c r="U132" i="69"/>
  <c r="X132" i="69"/>
  <c r="T140" i="69"/>
  <c r="W140" i="69"/>
  <c r="T148" i="69"/>
  <c r="W148" i="69"/>
  <c r="U158" i="69"/>
  <c r="X158" i="69"/>
  <c r="T160" i="69"/>
  <c r="W160" i="69"/>
  <c r="T162" i="69"/>
  <c r="W162" i="69"/>
  <c r="T167" i="69"/>
  <c r="W167" i="69"/>
  <c r="T177" i="69"/>
  <c r="W177" i="69"/>
  <c r="U182" i="69"/>
  <c r="X182" i="69"/>
  <c r="U194" i="69"/>
  <c r="X194" i="69"/>
  <c r="T199" i="69"/>
  <c r="W199" i="69"/>
  <c r="U203" i="69"/>
  <c r="X203" i="69"/>
  <c r="T208" i="69"/>
  <c r="W208" i="69"/>
  <c r="U214" i="69"/>
  <c r="X214" i="69"/>
  <c r="U220" i="69"/>
  <c r="X220" i="69"/>
  <c r="U225" i="69"/>
  <c r="X225" i="69"/>
  <c r="U229" i="69"/>
  <c r="X229" i="69"/>
  <c r="T235" i="69"/>
  <c r="W235" i="69"/>
  <c r="U238" i="69"/>
  <c r="X238" i="69"/>
  <c r="T243" i="69"/>
  <c r="W243" i="69"/>
  <c r="U246" i="69"/>
  <c r="X246" i="69"/>
  <c r="T248" i="69"/>
  <c r="W248" i="69"/>
  <c r="T253" i="69"/>
  <c r="W253" i="69"/>
  <c r="U261" i="69"/>
  <c r="X261" i="69"/>
  <c r="T266" i="69"/>
  <c r="W266" i="69"/>
  <c r="U270" i="69"/>
  <c r="X270" i="69"/>
  <c r="T276" i="69"/>
  <c r="W276" i="69"/>
  <c r="U279" i="69"/>
  <c r="X279" i="69"/>
  <c r="T290" i="69"/>
  <c r="W290" i="69"/>
  <c r="U293" i="69"/>
  <c r="X293" i="69"/>
  <c r="T299" i="69"/>
  <c r="W299" i="69"/>
  <c r="U303" i="69"/>
  <c r="X303" i="69"/>
  <c r="T309" i="69"/>
  <c r="W309" i="69"/>
  <c r="U322" i="69"/>
  <c r="X322" i="69"/>
  <c r="T341" i="69"/>
  <c r="W341" i="69"/>
  <c r="U344" i="69"/>
  <c r="X344" i="69"/>
  <c r="T349" i="69"/>
  <c r="W349" i="69"/>
  <c r="U352" i="69"/>
  <c r="X352" i="69"/>
  <c r="T357" i="69"/>
  <c r="W357" i="69"/>
  <c r="U360" i="69"/>
  <c r="X360" i="69"/>
  <c r="T366" i="69"/>
  <c r="W366" i="69"/>
  <c r="U369" i="69"/>
  <c r="X369" i="69"/>
  <c r="U374" i="69"/>
  <c r="X374" i="69"/>
  <c r="U376" i="69"/>
  <c r="X376" i="69"/>
  <c r="U378" i="69"/>
  <c r="X378" i="69"/>
  <c r="U380" i="69"/>
  <c r="X380" i="69"/>
  <c r="U382" i="69"/>
  <c r="X382" i="69"/>
  <c r="U384" i="69"/>
  <c r="X384" i="69"/>
  <c r="T392" i="69"/>
  <c r="W392" i="69"/>
  <c r="U395" i="69"/>
  <c r="X395" i="69"/>
  <c r="T401" i="69"/>
  <c r="W401" i="69"/>
  <c r="U404" i="69"/>
  <c r="X404" i="69"/>
  <c r="T410" i="69"/>
  <c r="W410" i="69"/>
  <c r="U413" i="69"/>
  <c r="X413" i="69"/>
  <c r="T419" i="69"/>
  <c r="W419" i="69"/>
  <c r="T421" i="69"/>
  <c r="W421" i="69"/>
  <c r="U425" i="69"/>
  <c r="X425" i="69"/>
  <c r="T430" i="69"/>
  <c r="W430" i="69"/>
  <c r="U434" i="69"/>
  <c r="X434" i="69"/>
  <c r="T439" i="69"/>
  <c r="W439" i="69"/>
  <c r="T452" i="69"/>
  <c r="W452" i="69"/>
  <c r="U455" i="69"/>
  <c r="X455" i="69"/>
  <c r="T460" i="69"/>
  <c r="W460" i="69"/>
  <c r="U463" i="69"/>
  <c r="X463" i="69"/>
  <c r="T468" i="69"/>
  <c r="W468" i="69"/>
  <c r="T477" i="69"/>
  <c r="W477" i="69"/>
  <c r="U481" i="69"/>
  <c r="X481" i="69"/>
  <c r="T486" i="69"/>
  <c r="W486" i="69"/>
  <c r="T494" i="69"/>
  <c r="W494" i="69"/>
  <c r="U497" i="69"/>
  <c r="X497" i="69"/>
  <c r="T503" i="69"/>
  <c r="W503" i="69"/>
  <c r="U506" i="69"/>
  <c r="X506" i="69"/>
  <c r="T512" i="69"/>
  <c r="W512" i="69"/>
  <c r="U515" i="69"/>
  <c r="X515" i="69"/>
  <c r="T520" i="69"/>
  <c r="W520" i="69"/>
  <c r="U523" i="69"/>
  <c r="X523" i="69"/>
  <c r="T528" i="69"/>
  <c r="W528" i="69"/>
  <c r="U532" i="69"/>
  <c r="X532" i="69"/>
  <c r="T537" i="69"/>
  <c r="W537" i="69"/>
  <c r="U541" i="69"/>
  <c r="X541" i="69"/>
  <c r="T546" i="69"/>
  <c r="W546" i="69"/>
  <c r="T554" i="69"/>
  <c r="W554" i="69"/>
  <c r="U557" i="69"/>
  <c r="X557" i="69"/>
  <c r="T563" i="69"/>
  <c r="W563" i="69"/>
  <c r="U566" i="69"/>
  <c r="X566" i="69"/>
  <c r="T572" i="69"/>
  <c r="W572" i="69"/>
  <c r="U575" i="69"/>
  <c r="X575" i="69"/>
  <c r="T580" i="69"/>
  <c r="W580" i="69"/>
  <c r="U583" i="69"/>
  <c r="X583" i="69"/>
  <c r="U592" i="69"/>
  <c r="X592" i="69"/>
  <c r="T598" i="69"/>
  <c r="W598" i="69"/>
  <c r="T606" i="69"/>
  <c r="W606" i="69"/>
  <c r="U609" i="69"/>
  <c r="X609" i="69"/>
  <c r="T615" i="69"/>
  <c r="W615" i="69"/>
  <c r="U618" i="69"/>
  <c r="X618" i="69"/>
  <c r="T624" i="69"/>
  <c r="W624" i="69"/>
  <c r="T632" i="69"/>
  <c r="W632" i="69"/>
  <c r="U635" i="69"/>
  <c r="X635" i="69"/>
  <c r="T640" i="69"/>
  <c r="W640" i="69"/>
  <c r="U644" i="69"/>
  <c r="X644" i="69"/>
  <c r="U653" i="69"/>
  <c r="X653" i="69"/>
  <c r="U661" i="69"/>
  <c r="X661" i="69"/>
  <c r="T666" i="69"/>
  <c r="W666" i="69"/>
  <c r="U669" i="69"/>
  <c r="X669" i="69"/>
  <c r="T675" i="69"/>
  <c r="W675" i="69"/>
  <c r="U684" i="69"/>
  <c r="X684" i="69"/>
  <c r="U692" i="69"/>
  <c r="V692" i="69" s="1"/>
  <c r="X692" i="69"/>
  <c r="T698" i="69"/>
  <c r="W698" i="69"/>
  <c r="U701" i="69"/>
  <c r="X701" i="69"/>
  <c r="U723" i="69"/>
  <c r="X723" i="69"/>
  <c r="T732" i="69"/>
  <c r="W732" i="69"/>
  <c r="T750" i="69"/>
  <c r="W750" i="69"/>
  <c r="T754" i="69"/>
  <c r="W754" i="69"/>
  <c r="U757" i="69"/>
  <c r="X757" i="69"/>
  <c r="U765" i="69"/>
  <c r="X765" i="69"/>
  <c r="T770" i="69"/>
  <c r="W770" i="69"/>
  <c r="U776" i="69"/>
  <c r="X776" i="69"/>
  <c r="T785" i="69"/>
  <c r="W785" i="69"/>
  <c r="U789" i="69"/>
  <c r="X789" i="69"/>
  <c r="T795" i="69"/>
  <c r="W795" i="69"/>
  <c r="U799" i="69"/>
  <c r="X799" i="69"/>
  <c r="T805" i="69"/>
  <c r="W805" i="69"/>
  <c r="U808" i="69"/>
  <c r="X808" i="69"/>
  <c r="T146" i="69"/>
  <c r="W146" i="69"/>
  <c r="T165" i="69"/>
  <c r="W165" i="69"/>
  <c r="T316" i="69"/>
  <c r="W316" i="69"/>
  <c r="U350" i="69"/>
  <c r="X350" i="69"/>
  <c r="U358" i="69"/>
  <c r="X358" i="69"/>
  <c r="U461" i="69"/>
  <c r="X461" i="69"/>
  <c r="U72" i="69"/>
  <c r="X72" i="69"/>
  <c r="U74" i="69"/>
  <c r="X74" i="69"/>
  <c r="U76" i="69"/>
  <c r="X76" i="69"/>
  <c r="U78" i="69"/>
  <c r="X78" i="69"/>
  <c r="U80" i="69"/>
  <c r="X80" i="69"/>
  <c r="U82" i="69"/>
  <c r="X82" i="69"/>
  <c r="U84" i="69"/>
  <c r="X84" i="69"/>
  <c r="U86" i="69"/>
  <c r="X86" i="69"/>
  <c r="U88" i="69"/>
  <c r="X88" i="69"/>
  <c r="U90" i="69"/>
  <c r="X90" i="69"/>
  <c r="U92" i="69"/>
  <c r="X92" i="69"/>
  <c r="U94" i="69"/>
  <c r="X94" i="69"/>
  <c r="U96" i="69"/>
  <c r="X96" i="69"/>
  <c r="U98" i="69"/>
  <c r="X98" i="69"/>
  <c r="U100" i="69"/>
  <c r="X100" i="69"/>
  <c r="U102" i="69"/>
  <c r="X102" i="69"/>
  <c r="U104" i="69"/>
  <c r="X104" i="69"/>
  <c r="U106" i="69"/>
  <c r="X106" i="69"/>
  <c r="T137" i="69"/>
  <c r="W137" i="69"/>
  <c r="U140" i="69"/>
  <c r="X140" i="69"/>
  <c r="U148" i="69"/>
  <c r="X148" i="69"/>
  <c r="U160" i="69"/>
  <c r="X160" i="69"/>
  <c r="U162" i="69"/>
  <c r="X162" i="69"/>
  <c r="T164" i="69"/>
  <c r="W164" i="69"/>
  <c r="U167" i="69"/>
  <c r="X167" i="69"/>
  <c r="T169" i="69"/>
  <c r="W169" i="69"/>
  <c r="T174" i="69"/>
  <c r="W174" i="69"/>
  <c r="U177" i="69"/>
  <c r="X177" i="69"/>
  <c r="T179" i="69"/>
  <c r="W179" i="69"/>
  <c r="T184" i="69"/>
  <c r="W184" i="69"/>
  <c r="T196" i="69"/>
  <c r="W196" i="69"/>
  <c r="U199" i="69"/>
  <c r="X199" i="69"/>
  <c r="T205" i="69"/>
  <c r="W205" i="69"/>
  <c r="U208" i="69"/>
  <c r="X208" i="69"/>
  <c r="T216" i="69"/>
  <c r="W216" i="69"/>
  <c r="T222" i="69"/>
  <c r="W222" i="69"/>
  <c r="T231" i="69"/>
  <c r="W231" i="69"/>
  <c r="U235" i="69"/>
  <c r="X235" i="69"/>
  <c r="U243" i="69"/>
  <c r="X243" i="69"/>
  <c r="U248" i="69"/>
  <c r="X248" i="69"/>
  <c r="T250" i="69"/>
  <c r="W250" i="69"/>
  <c r="U253" i="69"/>
  <c r="V253" i="69" s="1"/>
  <c r="X253" i="69"/>
  <c r="T255" i="69"/>
  <c r="W255" i="69"/>
  <c r="T263" i="69"/>
  <c r="W263" i="69"/>
  <c r="U266" i="69"/>
  <c r="X266" i="69"/>
  <c r="T272" i="69"/>
  <c r="W272" i="69"/>
  <c r="U276" i="69"/>
  <c r="X276" i="69"/>
  <c r="U290" i="69"/>
  <c r="X290" i="69"/>
  <c r="T296" i="69"/>
  <c r="W296" i="69"/>
  <c r="U299" i="69"/>
  <c r="V299" i="69" s="1"/>
  <c r="X299" i="69"/>
  <c r="T305" i="69"/>
  <c r="W305" i="69"/>
  <c r="U309" i="69"/>
  <c r="X309" i="69"/>
  <c r="T315" i="69"/>
  <c r="W315" i="69"/>
  <c r="T326" i="69"/>
  <c r="W326" i="69"/>
  <c r="U341" i="69"/>
  <c r="X341" i="69"/>
  <c r="T346" i="69"/>
  <c r="W346" i="69"/>
  <c r="U349" i="69"/>
  <c r="X349" i="69"/>
  <c r="T354" i="69"/>
  <c r="W354" i="69"/>
  <c r="U357" i="69"/>
  <c r="X357" i="69"/>
  <c r="T362" i="69"/>
  <c r="W362" i="69"/>
  <c r="U366" i="69"/>
  <c r="X366" i="69"/>
  <c r="T371" i="69"/>
  <c r="W371" i="69"/>
  <c r="U392" i="69"/>
  <c r="X392" i="69"/>
  <c r="U401" i="69"/>
  <c r="X401" i="69"/>
  <c r="U410" i="69"/>
  <c r="X410" i="69"/>
  <c r="T415" i="69"/>
  <c r="W415" i="69"/>
  <c r="U419" i="69"/>
  <c r="X419" i="69"/>
  <c r="U421" i="69"/>
  <c r="X421" i="69"/>
  <c r="T427" i="69"/>
  <c r="W427" i="69"/>
  <c r="U430" i="69"/>
  <c r="X430" i="69"/>
  <c r="T436" i="69"/>
  <c r="W436" i="69"/>
  <c r="U439" i="69"/>
  <c r="X439" i="69"/>
  <c r="T445" i="69"/>
  <c r="W445" i="69"/>
  <c r="U452" i="69"/>
  <c r="X452" i="69"/>
  <c r="T457" i="69"/>
  <c r="W457" i="69"/>
  <c r="U460" i="69"/>
  <c r="X460" i="69"/>
  <c r="T465" i="69"/>
  <c r="W465" i="69"/>
  <c r="U468" i="69"/>
  <c r="X468" i="69"/>
  <c r="T474" i="69"/>
  <c r="W474" i="69"/>
  <c r="U477" i="69"/>
  <c r="X477" i="69"/>
  <c r="T483" i="69"/>
  <c r="W483" i="69"/>
  <c r="U486" i="69"/>
  <c r="X486" i="69"/>
  <c r="U494" i="69"/>
  <c r="X494" i="69"/>
  <c r="U503" i="69"/>
  <c r="X503" i="69"/>
  <c r="T509" i="69"/>
  <c r="W509" i="69"/>
  <c r="U512" i="69"/>
  <c r="X512" i="69"/>
  <c r="U520" i="69"/>
  <c r="X520" i="69"/>
  <c r="T525" i="69"/>
  <c r="W525" i="69"/>
  <c r="U528" i="69"/>
  <c r="X528" i="69"/>
  <c r="T534" i="69"/>
  <c r="W534" i="69"/>
  <c r="U537" i="69"/>
  <c r="X537" i="69"/>
  <c r="T543" i="69"/>
  <c r="W543" i="69"/>
  <c r="U546" i="69"/>
  <c r="X546" i="69"/>
  <c r="T551" i="69"/>
  <c r="W551" i="69"/>
  <c r="U554" i="69"/>
  <c r="X554" i="69"/>
  <c r="U563" i="69"/>
  <c r="X563" i="69"/>
  <c r="U572" i="69"/>
  <c r="X572" i="69"/>
  <c r="U580" i="69"/>
  <c r="X580" i="69"/>
  <c r="T585" i="69"/>
  <c r="W585" i="69"/>
  <c r="U598" i="69"/>
  <c r="X598" i="69"/>
  <c r="U606" i="69"/>
  <c r="X606" i="69"/>
  <c r="T611" i="69"/>
  <c r="W611" i="69"/>
  <c r="U615" i="69"/>
  <c r="X615" i="69"/>
  <c r="T621" i="69"/>
  <c r="W621" i="69"/>
  <c r="U624" i="69"/>
  <c r="X624" i="69"/>
  <c r="U632" i="69"/>
  <c r="X632" i="69"/>
  <c r="T637" i="69"/>
  <c r="W637" i="69"/>
  <c r="U640" i="69"/>
  <c r="X640" i="69"/>
  <c r="T646" i="69"/>
  <c r="W646" i="69"/>
  <c r="U650" i="69"/>
  <c r="X650" i="69"/>
  <c r="T655" i="69"/>
  <c r="W655" i="69"/>
  <c r="T663" i="69"/>
  <c r="W663" i="69"/>
  <c r="U666" i="69"/>
  <c r="X666" i="69"/>
  <c r="T671" i="69"/>
  <c r="W671" i="69"/>
  <c r="U675" i="69"/>
  <c r="X675" i="69"/>
  <c r="T677" i="69"/>
  <c r="W677" i="69"/>
  <c r="T686" i="69"/>
  <c r="W686" i="69"/>
  <c r="T694" i="69"/>
  <c r="W694" i="69"/>
  <c r="U698" i="69"/>
  <c r="X698" i="69"/>
  <c r="T715" i="69"/>
  <c r="W715" i="69"/>
  <c r="T720" i="69"/>
  <c r="W720" i="69"/>
  <c r="T725" i="69"/>
  <c r="W725" i="69"/>
  <c r="T729" i="69"/>
  <c r="W729" i="69"/>
  <c r="U732" i="69"/>
  <c r="X732" i="69"/>
  <c r="U750" i="69"/>
  <c r="X750" i="69"/>
  <c r="U754" i="69"/>
  <c r="X754" i="69"/>
  <c r="T767" i="69"/>
  <c r="W767" i="69"/>
  <c r="U770" i="69"/>
  <c r="X770" i="69"/>
  <c r="T782" i="69"/>
  <c r="W782" i="69"/>
  <c r="U785" i="69"/>
  <c r="X785" i="69"/>
  <c r="U795" i="69"/>
  <c r="X795" i="69"/>
  <c r="T801" i="69"/>
  <c r="W801" i="69"/>
  <c r="U805" i="69"/>
  <c r="X805" i="69"/>
  <c r="T206" i="69"/>
  <c r="W206" i="69"/>
  <c r="U244" i="69"/>
  <c r="X244" i="69"/>
  <c r="U342" i="69"/>
  <c r="X342" i="69"/>
  <c r="U393" i="69"/>
  <c r="X393" i="69"/>
  <c r="T59" i="69"/>
  <c r="W59" i="69"/>
  <c r="T61" i="69"/>
  <c r="W61" i="69"/>
  <c r="T68" i="69"/>
  <c r="W68" i="69"/>
  <c r="U137" i="69"/>
  <c r="X137" i="69"/>
  <c r="U164" i="69"/>
  <c r="X164" i="69"/>
  <c r="U169" i="69"/>
  <c r="X169" i="69"/>
  <c r="U174" i="69"/>
  <c r="X174" i="69"/>
  <c r="U179" i="69"/>
  <c r="X179" i="69"/>
  <c r="T181" i="69"/>
  <c r="W181" i="69"/>
  <c r="U184" i="69"/>
  <c r="X184" i="69"/>
  <c r="T186" i="69"/>
  <c r="W186" i="69"/>
  <c r="T193" i="69"/>
  <c r="W193" i="69"/>
  <c r="U196" i="69"/>
  <c r="X196" i="69"/>
  <c r="T202" i="69"/>
  <c r="W202" i="69"/>
  <c r="U205" i="69"/>
  <c r="X205" i="69"/>
  <c r="U216" i="69"/>
  <c r="X216" i="69"/>
  <c r="U219" i="69"/>
  <c r="X219" i="69"/>
  <c r="U222" i="69"/>
  <c r="X222" i="69"/>
  <c r="T224" i="69"/>
  <c r="W224" i="69"/>
  <c r="T228" i="69"/>
  <c r="W228" i="69"/>
  <c r="U231" i="69"/>
  <c r="X231" i="69"/>
  <c r="T237" i="69"/>
  <c r="W237" i="69"/>
  <c r="T245" i="69"/>
  <c r="W245" i="69"/>
  <c r="U250" i="69"/>
  <c r="X250" i="69"/>
  <c r="U255" i="69"/>
  <c r="X255" i="69"/>
  <c r="U263" i="69"/>
  <c r="X263" i="69"/>
  <c r="U272" i="69"/>
  <c r="X272" i="69"/>
  <c r="T278" i="69"/>
  <c r="W278" i="69"/>
  <c r="T292" i="69"/>
  <c r="W292" i="69"/>
  <c r="U296" i="69"/>
  <c r="X296" i="69"/>
  <c r="T302" i="69"/>
  <c r="W302" i="69"/>
  <c r="U305" i="69"/>
  <c r="X305" i="69"/>
  <c r="T311" i="69"/>
  <c r="W311" i="69"/>
  <c r="U315" i="69"/>
  <c r="X315" i="69"/>
  <c r="T321" i="69"/>
  <c r="W321" i="69"/>
  <c r="U326" i="69"/>
  <c r="X326" i="69"/>
  <c r="U338" i="69"/>
  <c r="X338" i="69"/>
  <c r="T343" i="69"/>
  <c r="W343" i="69"/>
  <c r="U346" i="69"/>
  <c r="X346" i="69"/>
  <c r="T351" i="69"/>
  <c r="W351" i="69"/>
  <c r="U354" i="69"/>
  <c r="X354" i="69"/>
  <c r="T359" i="69"/>
  <c r="W359" i="69"/>
  <c r="U362" i="69"/>
  <c r="X362" i="69"/>
  <c r="T368" i="69"/>
  <c r="W368" i="69"/>
  <c r="U371" i="69"/>
  <c r="X371" i="69"/>
  <c r="U389" i="69"/>
  <c r="X389" i="69"/>
  <c r="Y389" i="69" s="1"/>
  <c r="T394" i="69"/>
  <c r="W394" i="69"/>
  <c r="U398" i="69"/>
  <c r="X398" i="69"/>
  <c r="T403" i="69"/>
  <c r="W403" i="69"/>
  <c r="T412" i="69"/>
  <c r="W412" i="69"/>
  <c r="U415" i="69"/>
  <c r="X415" i="69"/>
  <c r="T424" i="69"/>
  <c r="W424" i="69"/>
  <c r="U427" i="69"/>
  <c r="X427" i="69"/>
  <c r="T433" i="69"/>
  <c r="W433" i="69"/>
  <c r="U436" i="69"/>
  <c r="X436" i="69"/>
  <c r="T441" i="69"/>
  <c r="W441" i="69"/>
  <c r="U445" i="69"/>
  <c r="X445" i="69"/>
  <c r="T454" i="69"/>
  <c r="W454" i="69"/>
  <c r="U457" i="69"/>
  <c r="X457" i="69"/>
  <c r="T462" i="69"/>
  <c r="W462" i="69"/>
  <c r="U465" i="69"/>
  <c r="X465" i="69"/>
  <c r="T470" i="69"/>
  <c r="W470" i="69"/>
  <c r="U474" i="69"/>
  <c r="X474" i="69"/>
  <c r="U483" i="69"/>
  <c r="X483" i="69"/>
  <c r="U491" i="69"/>
  <c r="X491" i="69"/>
  <c r="T496" i="69"/>
  <c r="W496" i="69"/>
  <c r="T505" i="69"/>
  <c r="W505" i="69"/>
  <c r="U509" i="69"/>
  <c r="X509" i="69"/>
  <c r="T514" i="69"/>
  <c r="W514" i="69"/>
  <c r="T522" i="69"/>
  <c r="W522" i="69"/>
  <c r="U525" i="69"/>
  <c r="X525" i="69"/>
  <c r="U534" i="69"/>
  <c r="X534" i="69"/>
  <c r="U543" i="69"/>
  <c r="X543" i="69"/>
  <c r="U551" i="69"/>
  <c r="X551" i="69"/>
  <c r="T556" i="69"/>
  <c r="W556" i="69"/>
  <c r="T565" i="69"/>
  <c r="W565" i="69"/>
  <c r="T574" i="69"/>
  <c r="W574" i="69"/>
  <c r="T582" i="69"/>
  <c r="W582" i="69"/>
  <c r="U585" i="69"/>
  <c r="X585" i="69"/>
  <c r="T591" i="69"/>
  <c r="W591" i="69"/>
  <c r="T600" i="69"/>
  <c r="W600" i="69"/>
  <c r="T608" i="69"/>
  <c r="W608" i="69"/>
  <c r="U611" i="69"/>
  <c r="X611" i="69"/>
  <c r="T617" i="69"/>
  <c r="W617" i="69"/>
  <c r="U621" i="69"/>
  <c r="X621" i="69"/>
  <c r="T626" i="69"/>
  <c r="W626" i="69"/>
  <c r="T634" i="69"/>
  <c r="W634" i="69"/>
  <c r="U637" i="69"/>
  <c r="X637" i="69"/>
  <c r="U646" i="69"/>
  <c r="X646" i="69"/>
  <c r="T652" i="69"/>
  <c r="W652" i="69"/>
  <c r="U655" i="69"/>
  <c r="X655" i="69"/>
  <c r="T660" i="69"/>
  <c r="W660" i="69"/>
  <c r="U663" i="69"/>
  <c r="X663" i="69"/>
  <c r="T668" i="69"/>
  <c r="W668" i="69"/>
  <c r="U671" i="69"/>
  <c r="X671" i="69"/>
  <c r="U677" i="69"/>
  <c r="X677" i="69"/>
  <c r="T683" i="69"/>
  <c r="W683" i="69"/>
  <c r="U686" i="69"/>
  <c r="X686" i="69"/>
  <c r="U694" i="69"/>
  <c r="X694" i="69"/>
  <c r="T700" i="69"/>
  <c r="W700" i="69"/>
  <c r="U715" i="69"/>
  <c r="X715" i="69"/>
  <c r="U720" i="69"/>
  <c r="X720" i="69"/>
  <c r="T722" i="69"/>
  <c r="W722" i="69"/>
  <c r="U725" i="69"/>
  <c r="X725" i="69"/>
  <c r="U729" i="69"/>
  <c r="X729" i="69"/>
  <c r="T756" i="69"/>
  <c r="W756" i="69"/>
  <c r="U767" i="69"/>
  <c r="X767" i="69"/>
  <c r="T772" i="69"/>
  <c r="W772" i="69"/>
  <c r="U782" i="69"/>
  <c r="X782" i="69"/>
  <c r="U801" i="69"/>
  <c r="X801" i="69"/>
  <c r="T807" i="69"/>
  <c r="W807" i="69"/>
  <c r="T197" i="69"/>
  <c r="W197" i="69"/>
  <c r="T109" i="69"/>
  <c r="W109" i="69"/>
  <c r="T111" i="69"/>
  <c r="W111" i="69"/>
  <c r="T115" i="69"/>
  <c r="W115" i="69"/>
  <c r="T117" i="69"/>
  <c r="W117" i="69"/>
  <c r="T119" i="69"/>
  <c r="W119" i="69"/>
  <c r="T121" i="69"/>
  <c r="W121" i="69"/>
  <c r="T123" i="69"/>
  <c r="W123" i="69"/>
  <c r="T125" i="69"/>
  <c r="W125" i="69"/>
  <c r="T127" i="69"/>
  <c r="W127" i="69"/>
  <c r="T129" i="69"/>
  <c r="W129" i="69"/>
  <c r="T131" i="69"/>
  <c r="W131" i="69"/>
  <c r="T139" i="69"/>
  <c r="W139" i="69"/>
  <c r="T143" i="69"/>
  <c r="W143" i="69"/>
  <c r="T147" i="69"/>
  <c r="W147" i="69"/>
  <c r="T151" i="69"/>
  <c r="W151" i="69"/>
  <c r="T166" i="69"/>
  <c r="W166" i="69"/>
  <c r="T176" i="69"/>
  <c r="W176" i="69"/>
  <c r="U181" i="69"/>
  <c r="X181" i="69"/>
  <c r="U186" i="69"/>
  <c r="X186" i="69"/>
  <c r="U193" i="69"/>
  <c r="X193" i="69"/>
  <c r="T198" i="69"/>
  <c r="W198" i="69"/>
  <c r="U202" i="69"/>
  <c r="X202" i="69"/>
  <c r="T207" i="69"/>
  <c r="W207" i="69"/>
  <c r="U213" i="69"/>
  <c r="X213" i="69"/>
  <c r="U224" i="69"/>
  <c r="X224" i="69"/>
  <c r="U226" i="69"/>
  <c r="X226" i="69"/>
  <c r="U228" i="69"/>
  <c r="X228" i="69"/>
  <c r="T234" i="69"/>
  <c r="W234" i="69"/>
  <c r="U237" i="69"/>
  <c r="X237" i="69"/>
  <c r="U245" i="69"/>
  <c r="X245" i="69"/>
  <c r="T252" i="69"/>
  <c r="W252" i="69"/>
  <c r="U260" i="69"/>
  <c r="X260" i="69"/>
  <c r="T265" i="69"/>
  <c r="W265" i="69"/>
  <c r="U269" i="69"/>
  <c r="X269" i="69"/>
  <c r="T275" i="69"/>
  <c r="W275" i="69"/>
  <c r="U278" i="69"/>
  <c r="X278" i="69"/>
  <c r="U292" i="69"/>
  <c r="X292" i="69"/>
  <c r="T298" i="69"/>
  <c r="W298" i="69"/>
  <c r="U302" i="69"/>
  <c r="X302" i="69"/>
  <c r="U311" i="69"/>
  <c r="X311" i="69"/>
  <c r="T317" i="69"/>
  <c r="W317" i="69"/>
  <c r="U321" i="69"/>
  <c r="X321" i="69"/>
  <c r="T328" i="69"/>
  <c r="W328" i="69"/>
  <c r="T340" i="69"/>
  <c r="W340" i="69"/>
  <c r="U343" i="69"/>
  <c r="X343" i="69"/>
  <c r="T348" i="69"/>
  <c r="W348" i="69"/>
  <c r="U351" i="69"/>
  <c r="X351" i="69"/>
  <c r="T356" i="69"/>
  <c r="W356" i="69"/>
  <c r="U359" i="69"/>
  <c r="X359" i="69"/>
  <c r="U368" i="69"/>
  <c r="X368" i="69"/>
  <c r="T373" i="69"/>
  <c r="W373" i="69"/>
  <c r="T375" i="69"/>
  <c r="W375" i="69"/>
  <c r="T377" i="69"/>
  <c r="W377" i="69"/>
  <c r="T379" i="69"/>
  <c r="W379" i="69"/>
  <c r="T381" i="69"/>
  <c r="W381" i="69"/>
  <c r="T383" i="69"/>
  <c r="W383" i="69"/>
  <c r="T391" i="69"/>
  <c r="W391" i="69"/>
  <c r="U394" i="69"/>
  <c r="X394" i="69"/>
  <c r="T400" i="69"/>
  <c r="W400" i="69"/>
  <c r="U403" i="69"/>
  <c r="X403" i="69"/>
  <c r="T409" i="69"/>
  <c r="W409" i="69"/>
  <c r="U412" i="69"/>
  <c r="X412" i="69"/>
  <c r="U424" i="69"/>
  <c r="X424" i="69"/>
  <c r="T429" i="69"/>
  <c r="W429" i="69"/>
  <c r="U433" i="69"/>
  <c r="X433" i="69"/>
  <c r="T438" i="69"/>
  <c r="W438" i="69"/>
  <c r="U441" i="69"/>
  <c r="X441" i="69"/>
  <c r="U454" i="69"/>
  <c r="X454" i="69"/>
  <c r="T459" i="69"/>
  <c r="W459" i="69"/>
  <c r="U462" i="69"/>
  <c r="X462" i="69"/>
  <c r="T467" i="69"/>
  <c r="W467" i="69"/>
  <c r="U470" i="69"/>
  <c r="X470" i="69"/>
  <c r="T476" i="69"/>
  <c r="W476" i="69"/>
  <c r="U480" i="69"/>
  <c r="X480" i="69"/>
  <c r="T485" i="69"/>
  <c r="W485" i="69"/>
  <c r="T493" i="69"/>
  <c r="W493" i="69"/>
  <c r="U496" i="69"/>
  <c r="X496" i="69"/>
  <c r="T502" i="69"/>
  <c r="W502" i="69"/>
  <c r="U505" i="69"/>
  <c r="X505" i="69"/>
  <c r="T511" i="69"/>
  <c r="W511" i="69"/>
  <c r="U514" i="69"/>
  <c r="X514" i="69"/>
  <c r="U522" i="69"/>
  <c r="X522" i="69"/>
  <c r="T527" i="69"/>
  <c r="W527" i="69"/>
  <c r="T536" i="69"/>
  <c r="W536" i="69"/>
  <c r="U540" i="69"/>
  <c r="X540" i="69"/>
  <c r="T545" i="69"/>
  <c r="W545" i="69"/>
  <c r="T553" i="69"/>
  <c r="W553" i="69"/>
  <c r="U556" i="69"/>
  <c r="X556" i="69"/>
  <c r="T562" i="69"/>
  <c r="W562" i="69"/>
  <c r="U565" i="69"/>
  <c r="X565" i="69"/>
  <c r="T571" i="69"/>
  <c r="W571" i="69"/>
  <c r="U574" i="69"/>
  <c r="X574" i="69"/>
  <c r="U582" i="69"/>
  <c r="X582" i="69"/>
  <c r="T587" i="69"/>
  <c r="W587" i="69"/>
  <c r="U591" i="69"/>
  <c r="X591" i="69"/>
  <c r="T597" i="69"/>
  <c r="W597" i="69"/>
  <c r="U600" i="69"/>
  <c r="X600" i="69"/>
  <c r="T605" i="69"/>
  <c r="W605" i="69"/>
  <c r="U608" i="69"/>
  <c r="X608" i="69"/>
  <c r="U617" i="69"/>
  <c r="X617" i="69"/>
  <c r="T623" i="69"/>
  <c r="W623" i="69"/>
  <c r="U626" i="69"/>
  <c r="X626" i="69"/>
  <c r="T631" i="69"/>
  <c r="W631" i="69"/>
  <c r="U634" i="69"/>
  <c r="X634" i="69"/>
  <c r="T639" i="69"/>
  <c r="W639" i="69"/>
  <c r="U652" i="69"/>
  <c r="X652" i="69"/>
  <c r="U660" i="69"/>
  <c r="X660" i="69"/>
  <c r="T665" i="69"/>
  <c r="W665" i="69"/>
  <c r="U668" i="69"/>
  <c r="X668" i="69"/>
  <c r="T679" i="69"/>
  <c r="W679" i="69"/>
  <c r="U683" i="69"/>
  <c r="X683" i="69"/>
  <c r="T688" i="69"/>
  <c r="W688" i="69"/>
  <c r="U700" i="69"/>
  <c r="X700" i="69"/>
  <c r="T711" i="69"/>
  <c r="W711" i="69"/>
  <c r="T717" i="69"/>
  <c r="W717" i="69"/>
  <c r="U722" i="69"/>
  <c r="X722" i="69"/>
  <c r="T731" i="69"/>
  <c r="W731" i="69"/>
  <c r="T749" i="69"/>
  <c r="W749" i="69"/>
  <c r="T753" i="69"/>
  <c r="W753" i="69"/>
  <c r="U756" i="69"/>
  <c r="X756" i="69"/>
  <c r="T769" i="69"/>
  <c r="W769" i="69"/>
  <c r="U772" i="69"/>
  <c r="X772" i="69"/>
  <c r="T777" i="69"/>
  <c r="W777" i="69"/>
  <c r="T784" i="69"/>
  <c r="W784" i="69"/>
  <c r="U788" i="69"/>
  <c r="X788" i="69"/>
  <c r="T794" i="69"/>
  <c r="W794" i="69"/>
  <c r="U61" i="69"/>
  <c r="X61" i="69"/>
  <c r="U68" i="69"/>
  <c r="X68" i="69"/>
  <c r="U109" i="69"/>
  <c r="X109" i="69"/>
  <c r="U111" i="69"/>
  <c r="X111" i="69"/>
  <c r="U113" i="69"/>
  <c r="X113" i="69"/>
  <c r="U115" i="69"/>
  <c r="X115" i="69"/>
  <c r="U117" i="69"/>
  <c r="X117" i="69"/>
  <c r="U119" i="69"/>
  <c r="X119" i="69"/>
  <c r="U121" i="69"/>
  <c r="X121" i="69"/>
  <c r="U123" i="69"/>
  <c r="X123" i="69"/>
  <c r="U125" i="69"/>
  <c r="X125" i="69"/>
  <c r="U127" i="69"/>
  <c r="X127" i="69"/>
  <c r="U129" i="69"/>
  <c r="X129" i="69"/>
  <c r="U131" i="69"/>
  <c r="X131" i="69"/>
  <c r="T136" i="69"/>
  <c r="W136" i="69"/>
  <c r="U139" i="69"/>
  <c r="X139" i="69"/>
  <c r="U143" i="69"/>
  <c r="X143" i="69"/>
  <c r="U147" i="69"/>
  <c r="X147" i="69"/>
  <c r="U151" i="69"/>
  <c r="X151" i="69"/>
  <c r="T159" i="69"/>
  <c r="W159" i="69"/>
  <c r="T161" i="69"/>
  <c r="W161" i="69"/>
  <c r="T163" i="69"/>
  <c r="W163" i="69"/>
  <c r="U166" i="69"/>
  <c r="X166" i="69"/>
  <c r="U176" i="69"/>
  <c r="X176" i="69"/>
  <c r="T183" i="69"/>
  <c r="W183" i="69"/>
  <c r="T195" i="69"/>
  <c r="W195" i="69"/>
  <c r="U198" i="69"/>
  <c r="X198" i="69"/>
  <c r="T204" i="69"/>
  <c r="W204" i="69"/>
  <c r="U207" i="69"/>
  <c r="X207" i="69"/>
  <c r="T215" i="69"/>
  <c r="W215" i="69"/>
  <c r="T221" i="69"/>
  <c r="W221" i="69"/>
  <c r="T230" i="69"/>
  <c r="W230" i="69"/>
  <c r="U234" i="69"/>
  <c r="X234" i="69"/>
  <c r="T239" i="69"/>
  <c r="W239" i="69"/>
  <c r="T247" i="69"/>
  <c r="W247" i="69"/>
  <c r="U252" i="69"/>
  <c r="X252" i="69"/>
  <c r="T254" i="69"/>
  <c r="W254" i="69"/>
  <c r="T262" i="69"/>
  <c r="W262" i="69"/>
  <c r="U265" i="69"/>
  <c r="X265" i="69"/>
  <c r="T271" i="69"/>
  <c r="W271" i="69"/>
  <c r="U275" i="69"/>
  <c r="X275" i="69"/>
  <c r="T280" i="69"/>
  <c r="W280" i="69"/>
  <c r="T282" i="69"/>
  <c r="W282" i="69"/>
  <c r="U298" i="69"/>
  <c r="X298" i="69"/>
  <c r="T304" i="69"/>
  <c r="W304" i="69"/>
  <c r="U308" i="69"/>
  <c r="X308" i="69"/>
  <c r="U317" i="69"/>
  <c r="X317" i="69"/>
  <c r="T323" i="69"/>
  <c r="W323" i="69"/>
  <c r="T325" i="69"/>
  <c r="W325" i="69"/>
  <c r="U328" i="69"/>
  <c r="X328" i="69"/>
  <c r="T337" i="69"/>
  <c r="W337" i="69"/>
  <c r="U340" i="69"/>
  <c r="X340" i="69"/>
  <c r="T345" i="69"/>
  <c r="W345" i="69"/>
  <c r="U348" i="69"/>
  <c r="X348" i="69"/>
  <c r="T353" i="69"/>
  <c r="W353" i="69"/>
  <c r="U356" i="69"/>
  <c r="X356" i="69"/>
  <c r="T361" i="69"/>
  <c r="W361" i="69"/>
  <c r="T370" i="69"/>
  <c r="W370" i="69"/>
  <c r="U373" i="69"/>
  <c r="X373" i="69"/>
  <c r="U375" i="69"/>
  <c r="X375" i="69"/>
  <c r="U377" i="69"/>
  <c r="X377" i="69"/>
  <c r="U379" i="69"/>
  <c r="X379" i="69"/>
  <c r="U381" i="69"/>
  <c r="X381" i="69"/>
  <c r="U383" i="69"/>
  <c r="X383" i="69"/>
  <c r="T388" i="69"/>
  <c r="W388" i="69"/>
  <c r="U391" i="69"/>
  <c r="X391" i="69"/>
  <c r="U400" i="69"/>
  <c r="X400" i="69"/>
  <c r="T405" i="69"/>
  <c r="W405" i="69"/>
  <c r="U409" i="69"/>
  <c r="X409" i="69"/>
  <c r="T414" i="69"/>
  <c r="W414" i="69"/>
  <c r="T426" i="69"/>
  <c r="W426" i="69"/>
  <c r="U429" i="69"/>
  <c r="X429" i="69"/>
  <c r="T435" i="69"/>
  <c r="W435" i="69"/>
  <c r="U438" i="69"/>
  <c r="X438" i="69"/>
  <c r="U451" i="69"/>
  <c r="X451" i="69"/>
  <c r="T456" i="69"/>
  <c r="W456" i="69"/>
  <c r="U459" i="69"/>
  <c r="X459" i="69"/>
  <c r="T464" i="69"/>
  <c r="W464" i="69"/>
  <c r="U467" i="69"/>
  <c r="X467" i="69"/>
  <c r="T473" i="69"/>
  <c r="W473" i="69"/>
  <c r="U476" i="69"/>
  <c r="X476" i="69"/>
  <c r="T482" i="69"/>
  <c r="W482" i="69"/>
  <c r="U485" i="69"/>
  <c r="X485" i="69"/>
  <c r="U493" i="69"/>
  <c r="X493" i="69"/>
  <c r="T498" i="69"/>
  <c r="W498" i="69"/>
  <c r="U502" i="69"/>
  <c r="X502" i="69"/>
  <c r="U511" i="69"/>
  <c r="X511" i="69"/>
  <c r="U519" i="69"/>
  <c r="X519" i="69"/>
  <c r="T524" i="69"/>
  <c r="W524" i="69"/>
  <c r="U527" i="69"/>
  <c r="X527" i="69"/>
  <c r="T533" i="69"/>
  <c r="W533" i="69"/>
  <c r="U536" i="69"/>
  <c r="X536" i="69"/>
  <c r="T542" i="69"/>
  <c r="W542" i="69"/>
  <c r="U545" i="69"/>
  <c r="X545" i="69"/>
  <c r="T550" i="69"/>
  <c r="W550" i="69"/>
  <c r="U553" i="69"/>
  <c r="X553" i="69"/>
  <c r="T558" i="69"/>
  <c r="W558" i="69"/>
  <c r="U562" i="69"/>
  <c r="X562" i="69"/>
  <c r="T567" i="69"/>
  <c r="W567" i="69"/>
  <c r="U571" i="69"/>
  <c r="X571" i="69"/>
  <c r="T576" i="69"/>
  <c r="W576" i="69"/>
  <c r="T584" i="69"/>
  <c r="W584" i="69"/>
  <c r="U587" i="69"/>
  <c r="X587" i="69"/>
  <c r="T593" i="69"/>
  <c r="W593" i="69"/>
  <c r="U597" i="69"/>
  <c r="X597" i="69"/>
  <c r="U605" i="69"/>
  <c r="X605" i="69"/>
  <c r="T610" i="69"/>
  <c r="W610" i="69"/>
  <c r="U623" i="69"/>
  <c r="X623" i="69"/>
  <c r="U631" i="69"/>
  <c r="X631" i="69"/>
  <c r="T636" i="69"/>
  <c r="W636" i="69"/>
  <c r="U639" i="69"/>
  <c r="X639" i="69"/>
  <c r="T645" i="69"/>
  <c r="W645" i="69"/>
  <c r="T654" i="69"/>
  <c r="W654" i="69"/>
  <c r="T662" i="69"/>
  <c r="W662" i="69"/>
  <c r="U665" i="69"/>
  <c r="X665" i="69"/>
  <c r="T670" i="69"/>
  <c r="W670" i="69"/>
  <c r="U679" i="69"/>
  <c r="X679" i="69"/>
  <c r="T685" i="69"/>
  <c r="W685" i="69"/>
  <c r="U688" i="69"/>
  <c r="X688" i="69"/>
  <c r="T693" i="69"/>
  <c r="W693" i="69"/>
  <c r="T709" i="69"/>
  <c r="W709" i="69"/>
  <c r="U711" i="69"/>
  <c r="X711" i="69"/>
  <c r="T714" i="69"/>
  <c r="W714" i="69"/>
  <c r="U717" i="69"/>
  <c r="X717" i="69"/>
  <c r="T719" i="69"/>
  <c r="W719" i="69"/>
  <c r="T724" i="69"/>
  <c r="W724" i="69"/>
  <c r="T728" i="69"/>
  <c r="W728" i="69"/>
  <c r="U731" i="69"/>
  <c r="X731" i="69"/>
  <c r="U749" i="69"/>
  <c r="X749" i="69"/>
  <c r="U753" i="69"/>
  <c r="X753" i="69"/>
  <c r="T758" i="69"/>
  <c r="W758" i="69"/>
  <c r="U769" i="69"/>
  <c r="X769" i="69"/>
  <c r="U777" i="69"/>
  <c r="X777" i="69"/>
  <c r="U784" i="69"/>
  <c r="X784" i="69"/>
  <c r="T790" i="69"/>
  <c r="W790" i="69"/>
  <c r="U794" i="69"/>
  <c r="X794" i="69"/>
  <c r="T800" i="69"/>
  <c r="W800" i="69"/>
  <c r="T819" i="69"/>
  <c r="W819" i="69"/>
  <c r="U822" i="69"/>
  <c r="X822" i="69"/>
  <c r="U835" i="69"/>
  <c r="X835" i="69"/>
  <c r="U844" i="69"/>
  <c r="X844" i="69"/>
  <c r="T850" i="69"/>
  <c r="W850" i="69"/>
  <c r="U853" i="69"/>
  <c r="X853" i="69"/>
  <c r="T859" i="69"/>
  <c r="W859" i="69"/>
  <c r="U863" i="69"/>
  <c r="X863" i="69"/>
  <c r="U873" i="69"/>
  <c r="X873" i="69"/>
  <c r="U875" i="69"/>
  <c r="X875" i="69"/>
  <c r="U877" i="69"/>
  <c r="X877" i="69"/>
  <c r="U879" i="69"/>
  <c r="X879" i="69"/>
  <c r="U881" i="69"/>
  <c r="X881" i="69"/>
  <c r="U883" i="69"/>
  <c r="X883" i="69"/>
  <c r="U885" i="69"/>
  <c r="X885" i="69"/>
  <c r="U887" i="69"/>
  <c r="X887" i="69"/>
  <c r="U889" i="69"/>
  <c r="X889" i="69"/>
  <c r="U891" i="69"/>
  <c r="X891" i="69"/>
  <c r="T948" i="69"/>
  <c r="W948" i="69"/>
  <c r="U951" i="69"/>
  <c r="X951" i="69"/>
  <c r="T956" i="69"/>
  <c r="W956" i="69"/>
  <c r="U959" i="69"/>
  <c r="X959" i="69"/>
  <c r="T964" i="69"/>
  <c r="W964" i="69"/>
  <c r="T970" i="69"/>
  <c r="W970" i="69"/>
  <c r="U973" i="69"/>
  <c r="X973" i="69"/>
  <c r="T978" i="69"/>
  <c r="W978" i="69"/>
  <c r="U981" i="69"/>
  <c r="X981" i="69"/>
  <c r="U986" i="69"/>
  <c r="X986" i="69"/>
  <c r="T995" i="69"/>
  <c r="W995" i="69"/>
  <c r="U998" i="69"/>
  <c r="X998" i="69"/>
  <c r="U1090" i="69"/>
  <c r="X1090" i="69"/>
  <c r="U1092" i="69"/>
  <c r="X1092" i="69"/>
  <c r="U1097" i="69"/>
  <c r="X1097" i="69"/>
  <c r="U1099" i="69"/>
  <c r="X1099" i="69"/>
  <c r="U1106" i="69"/>
  <c r="X1106" i="69"/>
  <c r="T1112" i="69"/>
  <c r="W1112" i="69"/>
  <c r="U1115" i="69"/>
  <c r="X1115" i="69"/>
  <c r="U1120" i="69"/>
  <c r="X1120" i="69"/>
  <c r="T1128" i="69"/>
  <c r="W1128" i="69"/>
  <c r="U170" i="69"/>
  <c r="X170" i="69"/>
  <c r="U178" i="69"/>
  <c r="X178" i="69"/>
  <c r="T187" i="69"/>
  <c r="W187" i="69"/>
  <c r="U209" i="69"/>
  <c r="X209" i="69"/>
  <c r="U236" i="69"/>
  <c r="X236" i="69"/>
  <c r="U249" i="69"/>
  <c r="X249" i="69"/>
  <c r="U59" i="69"/>
  <c r="U57" i="69" s="1"/>
  <c r="X59" i="69"/>
  <c r="T113" i="69"/>
  <c r="W113" i="69"/>
  <c r="W58" i="69"/>
  <c r="T64" i="69"/>
  <c r="W64" i="69"/>
  <c r="U136" i="69"/>
  <c r="X136" i="69"/>
  <c r="U159" i="69"/>
  <c r="X159" i="69"/>
  <c r="U161" i="69"/>
  <c r="X161" i="69"/>
  <c r="U163" i="69"/>
  <c r="X163" i="69"/>
  <c r="T168" i="69"/>
  <c r="W168" i="69"/>
  <c r="T170" i="69"/>
  <c r="W170" i="69"/>
  <c r="T178" i="69"/>
  <c r="W178" i="69"/>
  <c r="U183" i="69"/>
  <c r="X183" i="69"/>
  <c r="T185" i="69"/>
  <c r="W185" i="69"/>
  <c r="U195" i="69"/>
  <c r="X195" i="69"/>
  <c r="U204" i="69"/>
  <c r="X204" i="69"/>
  <c r="T209" i="69"/>
  <c r="W209" i="69"/>
  <c r="U215" i="69"/>
  <c r="X215" i="69"/>
  <c r="U221" i="69"/>
  <c r="X221" i="69"/>
  <c r="U223" i="69"/>
  <c r="X223" i="69"/>
  <c r="U230" i="69"/>
  <c r="X230" i="69"/>
  <c r="T236" i="69"/>
  <c r="W236" i="69"/>
  <c r="U239" i="69"/>
  <c r="X239" i="69"/>
  <c r="T244" i="69"/>
  <c r="W244" i="69"/>
  <c r="U247" i="69"/>
  <c r="X247" i="69"/>
  <c r="T249" i="69"/>
  <c r="W249" i="69"/>
  <c r="U254" i="69"/>
  <c r="X254" i="69"/>
  <c r="U262" i="69"/>
  <c r="X262" i="69"/>
  <c r="U271" i="69"/>
  <c r="X271" i="69"/>
  <c r="T277" i="69"/>
  <c r="W277" i="69"/>
  <c r="U280" i="69"/>
  <c r="X280" i="69"/>
  <c r="U282" i="69"/>
  <c r="X282" i="69"/>
  <c r="T291" i="69"/>
  <c r="W291" i="69"/>
  <c r="U304" i="69"/>
  <c r="X304" i="69"/>
  <c r="T310" i="69"/>
  <c r="W310" i="69"/>
  <c r="U314" i="69"/>
  <c r="X314" i="69"/>
  <c r="T320" i="69"/>
  <c r="W320" i="69"/>
  <c r="U323" i="69"/>
  <c r="X323" i="69"/>
  <c r="U325" i="69"/>
  <c r="X325" i="69"/>
  <c r="U337" i="69"/>
  <c r="X337" i="69"/>
  <c r="T342" i="69"/>
  <c r="W342" i="69"/>
  <c r="U345" i="69"/>
  <c r="X345" i="69"/>
  <c r="T350" i="69"/>
  <c r="W350" i="69"/>
  <c r="U353" i="69"/>
  <c r="X353" i="69"/>
  <c r="T358" i="69"/>
  <c r="W358" i="69"/>
  <c r="U361" i="69"/>
  <c r="X361" i="69"/>
  <c r="U370" i="69"/>
  <c r="X370" i="69"/>
  <c r="U388" i="69"/>
  <c r="X388" i="69"/>
  <c r="T393" i="69"/>
  <c r="W393" i="69"/>
  <c r="T402" i="69"/>
  <c r="W402" i="69"/>
  <c r="U405" i="69"/>
  <c r="X405" i="69"/>
  <c r="T411" i="69"/>
  <c r="W411" i="69"/>
  <c r="U414" i="69"/>
  <c r="X414" i="69"/>
  <c r="U426" i="69"/>
  <c r="X426" i="69"/>
  <c r="U435" i="69"/>
  <c r="X435" i="69"/>
  <c r="T440" i="69"/>
  <c r="W440" i="69"/>
  <c r="U444" i="69"/>
  <c r="X444" i="69"/>
  <c r="T453" i="69"/>
  <c r="W453" i="69"/>
  <c r="U456" i="69"/>
  <c r="X456" i="69"/>
  <c r="T461" i="69"/>
  <c r="W461" i="69"/>
  <c r="U464" i="69"/>
  <c r="X464" i="69"/>
  <c r="T469" i="69"/>
  <c r="W469" i="69"/>
  <c r="U473" i="69"/>
  <c r="X473" i="69"/>
  <c r="U482" i="69"/>
  <c r="X482" i="69"/>
  <c r="T487" i="69"/>
  <c r="W487" i="69"/>
  <c r="T495" i="69"/>
  <c r="W495" i="69"/>
  <c r="U498" i="69"/>
  <c r="X498" i="69"/>
  <c r="T504" i="69"/>
  <c r="W504" i="69"/>
  <c r="T513" i="69"/>
  <c r="W513" i="69"/>
  <c r="T521" i="69"/>
  <c r="W521" i="69"/>
  <c r="U524" i="69"/>
  <c r="X524" i="69"/>
  <c r="T529" i="69"/>
  <c r="W529" i="69"/>
  <c r="U533" i="69"/>
  <c r="X533" i="69"/>
  <c r="U542" i="69"/>
  <c r="X542" i="69"/>
  <c r="U550" i="69"/>
  <c r="X550" i="69"/>
  <c r="T555" i="69"/>
  <c r="W555" i="69"/>
  <c r="U558" i="69"/>
  <c r="X558" i="69"/>
  <c r="T564" i="69"/>
  <c r="W564" i="69"/>
  <c r="U567" i="69"/>
  <c r="X567" i="69"/>
  <c r="T573" i="69"/>
  <c r="W573" i="69"/>
  <c r="U576" i="69"/>
  <c r="X576" i="69"/>
  <c r="T581" i="69"/>
  <c r="W581" i="69"/>
  <c r="U584" i="69"/>
  <c r="X584" i="69"/>
  <c r="U593" i="69"/>
  <c r="X593" i="69"/>
  <c r="T599" i="69"/>
  <c r="W599" i="69"/>
  <c r="U610" i="69"/>
  <c r="X610" i="69"/>
  <c r="T616" i="69"/>
  <c r="W616" i="69"/>
  <c r="T625" i="69"/>
  <c r="W625" i="69"/>
  <c r="U636" i="69"/>
  <c r="X636" i="69"/>
  <c r="T641" i="69"/>
  <c r="W641" i="69"/>
  <c r="U645" i="69"/>
  <c r="X645" i="69"/>
  <c r="T651" i="69"/>
  <c r="W651" i="69"/>
  <c r="U654" i="69"/>
  <c r="X654" i="69"/>
  <c r="U662" i="69"/>
  <c r="X662" i="69"/>
  <c r="T667" i="69"/>
  <c r="W667" i="69"/>
  <c r="U670" i="69"/>
  <c r="X670" i="69"/>
  <c r="T682" i="69"/>
  <c r="W682" i="69"/>
  <c r="U685" i="69"/>
  <c r="X685" i="69"/>
  <c r="U693" i="69"/>
  <c r="X693" i="69"/>
  <c r="T699" i="69"/>
  <c r="W699" i="69"/>
  <c r="U709" i="69"/>
  <c r="X709" i="69"/>
  <c r="U714" i="69"/>
  <c r="X714" i="69"/>
  <c r="U719" i="69"/>
  <c r="X719" i="69"/>
  <c r="U724" i="69"/>
  <c r="X724" i="69"/>
  <c r="U728" i="69"/>
  <c r="X728" i="69"/>
  <c r="T755" i="69"/>
  <c r="W755" i="69"/>
  <c r="U758" i="69"/>
  <c r="X758" i="69"/>
  <c r="U766" i="69"/>
  <c r="X766" i="69"/>
  <c r="Y766" i="69" s="1"/>
  <c r="T771" i="69"/>
  <c r="W771" i="69"/>
  <c r="U790" i="69"/>
  <c r="X790" i="69"/>
  <c r="T796" i="69"/>
  <c r="W796" i="69"/>
  <c r="U800" i="69"/>
  <c r="X800" i="69"/>
  <c r="T806" i="69"/>
  <c r="W806" i="69"/>
  <c r="T816" i="69"/>
  <c r="W816" i="69"/>
  <c r="U819" i="69"/>
  <c r="X819" i="69"/>
  <c r="T827" i="69"/>
  <c r="W827" i="69"/>
  <c r="T837" i="69"/>
  <c r="W837" i="69"/>
  <c r="U850" i="69"/>
  <c r="X850" i="69"/>
  <c r="U859" i="69"/>
  <c r="X859" i="69"/>
  <c r="T865" i="69"/>
  <c r="W865" i="69"/>
  <c r="X58" i="69"/>
  <c r="U168" i="69"/>
  <c r="X168" i="69"/>
  <c r="U185" i="69"/>
  <c r="X185" i="69"/>
  <c r="T251" i="69"/>
  <c r="W251" i="69"/>
  <c r="U310" i="69"/>
  <c r="X310" i="69"/>
  <c r="T339" i="69"/>
  <c r="W339" i="69"/>
  <c r="T347" i="69"/>
  <c r="V347" i="69" s="1"/>
  <c r="W347" i="69"/>
  <c r="T355" i="69"/>
  <c r="W355" i="69"/>
  <c r="T363" i="69"/>
  <c r="V363" i="69" s="1"/>
  <c r="W363" i="69"/>
  <c r="T390" i="69"/>
  <c r="W390" i="69"/>
  <c r="U402" i="69"/>
  <c r="X402" i="69"/>
  <c r="U411" i="69"/>
  <c r="X411" i="69"/>
  <c r="T428" i="69"/>
  <c r="V428" i="69" s="1"/>
  <c r="W428" i="69"/>
  <c r="T437" i="69"/>
  <c r="W437" i="69"/>
  <c r="U440" i="69"/>
  <c r="X440" i="69"/>
  <c r="U453" i="69"/>
  <c r="X453" i="69"/>
  <c r="T458" i="69"/>
  <c r="V458" i="69" s="1"/>
  <c r="W458" i="69"/>
  <c r="T466" i="69"/>
  <c r="W466" i="69"/>
  <c r="U469" i="69"/>
  <c r="X469" i="69"/>
  <c r="T475" i="69"/>
  <c r="W475" i="69"/>
  <c r="T484" i="69"/>
  <c r="W484" i="69"/>
  <c r="U487" i="69"/>
  <c r="X487" i="69"/>
  <c r="T492" i="69"/>
  <c r="W492" i="69"/>
  <c r="U495" i="69"/>
  <c r="X495" i="69"/>
  <c r="T501" i="69"/>
  <c r="V501" i="69" s="1"/>
  <c r="W501" i="69"/>
  <c r="U504" i="69"/>
  <c r="X504" i="69"/>
  <c r="T510" i="69"/>
  <c r="W510" i="69"/>
  <c r="U513" i="69"/>
  <c r="X513" i="69"/>
  <c r="U521" i="69"/>
  <c r="X521" i="69"/>
  <c r="T526" i="69"/>
  <c r="W526" i="69"/>
  <c r="U529" i="69"/>
  <c r="X529" i="69"/>
  <c r="T535" i="69"/>
  <c r="W535" i="69"/>
  <c r="T544" i="69"/>
  <c r="W544" i="69"/>
  <c r="T552" i="69"/>
  <c r="W552" i="69"/>
  <c r="U555" i="69"/>
  <c r="X555" i="69"/>
  <c r="T561" i="69"/>
  <c r="W561" i="69"/>
  <c r="U564" i="69"/>
  <c r="X564" i="69"/>
  <c r="T570" i="69"/>
  <c r="W570" i="69"/>
  <c r="U573" i="69"/>
  <c r="X573" i="69"/>
  <c r="U581" i="69"/>
  <c r="X581" i="69"/>
  <c r="T586" i="69"/>
  <c r="W586" i="69"/>
  <c r="U590" i="69"/>
  <c r="X590" i="69"/>
  <c r="U599" i="69"/>
  <c r="X599" i="69"/>
  <c r="T604" i="69"/>
  <c r="V604" i="69" s="1"/>
  <c r="W604" i="69"/>
  <c r="U607" i="69"/>
  <c r="X607" i="69"/>
  <c r="T612" i="69"/>
  <c r="W612" i="69"/>
  <c r="U616" i="69"/>
  <c r="X616" i="69"/>
  <c r="T622" i="69"/>
  <c r="V622" i="69" s="1"/>
  <c r="W622" i="69"/>
  <c r="U625" i="69"/>
  <c r="X625" i="69"/>
  <c r="T630" i="69"/>
  <c r="W630" i="69"/>
  <c r="U633" i="69"/>
  <c r="X633" i="69"/>
  <c r="Y633" i="69" s="1"/>
  <c r="T638" i="69"/>
  <c r="W638" i="69"/>
  <c r="U641" i="69"/>
  <c r="X641" i="69"/>
  <c r="T647" i="69"/>
  <c r="W647" i="69"/>
  <c r="U651" i="69"/>
  <c r="X651" i="69"/>
  <c r="U659" i="69"/>
  <c r="X659" i="69"/>
  <c r="T664" i="69"/>
  <c r="V664" i="69" s="1"/>
  <c r="W664" i="69"/>
  <c r="U667" i="69"/>
  <c r="X667" i="69"/>
  <c r="T672" i="69"/>
  <c r="W672" i="69"/>
  <c r="T678" i="69"/>
  <c r="W678" i="69"/>
  <c r="U682" i="69"/>
  <c r="X682" i="69"/>
  <c r="T687" i="69"/>
  <c r="W687" i="69"/>
  <c r="T695" i="69"/>
  <c r="W695" i="69"/>
  <c r="U699" i="69"/>
  <c r="X699" i="69"/>
  <c r="T716" i="69"/>
  <c r="V716" i="69" s="1"/>
  <c r="W716" i="69"/>
  <c r="T730" i="69"/>
  <c r="W730" i="69"/>
  <c r="T736" i="69"/>
  <c r="W736" i="69"/>
  <c r="T738" i="69"/>
  <c r="V738" i="69" s="1"/>
  <c r="W738" i="69"/>
  <c r="T740" i="69"/>
  <c r="W740" i="69"/>
  <c r="T742" i="69"/>
  <c r="W742" i="69"/>
  <c r="T744" i="69"/>
  <c r="W744" i="69"/>
  <c r="T746" i="69"/>
  <c r="V746" i="69" s="1"/>
  <c r="W746" i="69"/>
  <c r="T748" i="69"/>
  <c r="W748" i="69"/>
  <c r="U755" i="69"/>
  <c r="X755" i="69"/>
  <c r="T768" i="69"/>
  <c r="W768" i="69"/>
  <c r="U771" i="69"/>
  <c r="X771" i="69"/>
  <c r="T783" i="69"/>
  <c r="W783" i="69"/>
  <c r="U796" i="69"/>
  <c r="X796" i="69"/>
  <c r="T802" i="69"/>
  <c r="V802" i="69" s="1"/>
  <c r="W802" i="69"/>
  <c r="U806" i="69"/>
  <c r="X806" i="69"/>
  <c r="T808" i="69"/>
  <c r="W808" i="69"/>
  <c r="T818" i="69"/>
  <c r="W818" i="69"/>
  <c r="U821" i="69"/>
  <c r="X821" i="69"/>
  <c r="T829" i="69"/>
  <c r="W829" i="69"/>
  <c r="U834" i="69"/>
  <c r="X834" i="69"/>
  <c r="T839" i="69"/>
  <c r="W839" i="69"/>
  <c r="U843" i="69"/>
  <c r="X843" i="69"/>
  <c r="T849" i="69"/>
  <c r="W849" i="69"/>
  <c r="U852" i="69"/>
  <c r="X852" i="69"/>
  <c r="T858" i="69"/>
  <c r="W858" i="69"/>
  <c r="T874" i="69"/>
  <c r="W874" i="69"/>
  <c r="T876" i="69"/>
  <c r="W876" i="69"/>
  <c r="T878" i="69"/>
  <c r="W878" i="69"/>
  <c r="T880" i="69"/>
  <c r="W880" i="69"/>
  <c r="T882" i="69"/>
  <c r="W882" i="69"/>
  <c r="T884" i="69"/>
  <c r="W884" i="69"/>
  <c r="T886" i="69"/>
  <c r="W886" i="69"/>
  <c r="T888" i="69"/>
  <c r="W888" i="69"/>
  <c r="T890" i="69"/>
  <c r="W890" i="69"/>
  <c r="T892" i="69"/>
  <c r="W892" i="69"/>
  <c r="T943" i="69"/>
  <c r="W943" i="69"/>
  <c r="T947" i="69"/>
  <c r="W947" i="69"/>
  <c r="U950" i="69"/>
  <c r="X950" i="69"/>
  <c r="T955" i="69"/>
  <c r="W955" i="69"/>
  <c r="U958" i="69"/>
  <c r="X958" i="69"/>
  <c r="T963" i="69"/>
  <c r="W963" i="69"/>
  <c r="T969" i="69"/>
  <c r="W969" i="69"/>
  <c r="U972" i="69"/>
  <c r="X972" i="69"/>
  <c r="T977" i="69"/>
  <c r="W977" i="69"/>
  <c r="U980" i="69"/>
  <c r="X980" i="69"/>
  <c r="T994" i="69"/>
  <c r="W994" i="69"/>
  <c r="U997" i="69"/>
  <c r="X997" i="69"/>
  <c r="T1002" i="69"/>
  <c r="W1002" i="69"/>
  <c r="T1086" i="69"/>
  <c r="W1086" i="69"/>
  <c r="U1089" i="69"/>
  <c r="X1089" i="69"/>
  <c r="U1105" i="69"/>
  <c r="X1105" i="69"/>
  <c r="T1111" i="69"/>
  <c r="W1111" i="69"/>
  <c r="U1114" i="69"/>
  <c r="X1114" i="69"/>
  <c r="U1119" i="69"/>
  <c r="X1119" i="69"/>
  <c r="T1127" i="69"/>
  <c r="W1127" i="69"/>
  <c r="U1130" i="69"/>
  <c r="X1130" i="69"/>
  <c r="T1135" i="69"/>
  <c r="W1135" i="69"/>
  <c r="U1138" i="69"/>
  <c r="X1138" i="69"/>
  <c r="U1181" i="69"/>
  <c r="X1181" i="69"/>
  <c r="T1186" i="69"/>
  <c r="W1186" i="69"/>
  <c r="U1189" i="69"/>
  <c r="X1189" i="69"/>
  <c r="T1194" i="69"/>
  <c r="W1194" i="69"/>
  <c r="U1197" i="69"/>
  <c r="X1197" i="69"/>
  <c r="U1202" i="69"/>
  <c r="X1202" i="69"/>
  <c r="T1252" i="69"/>
  <c r="W1252" i="69"/>
  <c r="U1255" i="69"/>
  <c r="X1255" i="69"/>
  <c r="T1260" i="69"/>
  <c r="W1260" i="69"/>
  <c r="U1264" i="69"/>
  <c r="X1264" i="69"/>
  <c r="T1266" i="69"/>
  <c r="W1266" i="69"/>
  <c r="U1269" i="69"/>
  <c r="X1269" i="69"/>
  <c r="T1274" i="69"/>
  <c r="W1274" i="69"/>
  <c r="T1279" i="69"/>
  <c r="W1279" i="69"/>
  <c r="T1308" i="69"/>
  <c r="W1308" i="69"/>
  <c r="U1311" i="69"/>
  <c r="X1311" i="69"/>
  <c r="T1328" i="69"/>
  <c r="W1328" i="69"/>
  <c r="T1391" i="69"/>
  <c r="W1391" i="69"/>
  <c r="U1394" i="69"/>
  <c r="X1394" i="69"/>
  <c r="T1399" i="69"/>
  <c r="W1399" i="69"/>
  <c r="U1402" i="69"/>
  <c r="X1402" i="69"/>
  <c r="T1407" i="69"/>
  <c r="W1407" i="69"/>
  <c r="U1410" i="69"/>
  <c r="X1410" i="69"/>
  <c r="T1415" i="69"/>
  <c r="W1415" i="69"/>
  <c r="U1418" i="69"/>
  <c r="X1418" i="69"/>
  <c r="T1423" i="69"/>
  <c r="W1423" i="69"/>
  <c r="U1426" i="69"/>
  <c r="X1426" i="69"/>
  <c r="T1430" i="69"/>
  <c r="W1430" i="69"/>
  <c r="U1433" i="69"/>
  <c r="X1433" i="69"/>
  <c r="T1438" i="69"/>
  <c r="W1438" i="69"/>
  <c r="U1441" i="69"/>
  <c r="X1441" i="69"/>
  <c r="T1446" i="69"/>
  <c r="W1446" i="69"/>
  <c r="U1449" i="69"/>
  <c r="X1449" i="69"/>
  <c r="T1454" i="69"/>
  <c r="W1454" i="69"/>
  <c r="U1466" i="69"/>
  <c r="X1466" i="69"/>
  <c r="T1471" i="69"/>
  <c r="W1471" i="69"/>
  <c r="U1474" i="69"/>
  <c r="X1474" i="69"/>
  <c r="T1479" i="69"/>
  <c r="W1479" i="69"/>
  <c r="U1482" i="69"/>
  <c r="X1482" i="69"/>
  <c r="U1498" i="69"/>
  <c r="X1498" i="69"/>
  <c r="U1508" i="69"/>
  <c r="X1508" i="69"/>
  <c r="T1513" i="69"/>
  <c r="W1513" i="69"/>
  <c r="U1516" i="69"/>
  <c r="X1516" i="69"/>
  <c r="T1521" i="69"/>
  <c r="W1521" i="69"/>
  <c r="U1524" i="69"/>
  <c r="X1524" i="69"/>
  <c r="T1529" i="69"/>
  <c r="W1529" i="69"/>
  <c r="U1532" i="69"/>
  <c r="X1532" i="69"/>
  <c r="T1542" i="69"/>
  <c r="W1542" i="69"/>
  <c r="U1545" i="69"/>
  <c r="X1545" i="69"/>
  <c r="U1554" i="69"/>
  <c r="X1554" i="69"/>
  <c r="T1559" i="69"/>
  <c r="W1559" i="69"/>
  <c r="U1563" i="69"/>
  <c r="X1563" i="69"/>
  <c r="T1568" i="69"/>
  <c r="W1568" i="69"/>
  <c r="U1571" i="69"/>
  <c r="X1571" i="69"/>
  <c r="U1580" i="69"/>
  <c r="X1580" i="69"/>
  <c r="U1587" i="69"/>
  <c r="X1587" i="69"/>
  <c r="T1598" i="69"/>
  <c r="W1598" i="69"/>
  <c r="U1601" i="69"/>
  <c r="X1601" i="69"/>
  <c r="T1605" i="69"/>
  <c r="W1605" i="69"/>
  <c r="U1608" i="69"/>
  <c r="X1608" i="69"/>
  <c r="T1613" i="69"/>
  <c r="W1613" i="69"/>
  <c r="U1616" i="69"/>
  <c r="X1616" i="69"/>
  <c r="T1620" i="69"/>
  <c r="W1620" i="69"/>
  <c r="U1623" i="69"/>
  <c r="X1623" i="69"/>
  <c r="T1629" i="69"/>
  <c r="W1629" i="69"/>
  <c r="T1633" i="69"/>
  <c r="W1633" i="69"/>
  <c r="T1639" i="69"/>
  <c r="W1639" i="69"/>
  <c r="U1642" i="69"/>
  <c r="X1642" i="69"/>
  <c r="T1646" i="69"/>
  <c r="W1646" i="69"/>
  <c r="U1649" i="69"/>
  <c r="X1649" i="69"/>
  <c r="T1654" i="69"/>
  <c r="W1654" i="69"/>
  <c r="U1657" i="69"/>
  <c r="X1657" i="69"/>
  <c r="U1664" i="69"/>
  <c r="X1664" i="69"/>
  <c r="T1670" i="69"/>
  <c r="W1670" i="69"/>
  <c r="U1673" i="69"/>
  <c r="X1673" i="69"/>
  <c r="U1683" i="69"/>
  <c r="X1683" i="69"/>
  <c r="T1687" i="69"/>
  <c r="W1687" i="69"/>
  <c r="U1690" i="69"/>
  <c r="X1690" i="69"/>
  <c r="T1694" i="69"/>
  <c r="W1694" i="69"/>
  <c r="U1698" i="69"/>
  <c r="X1698" i="69"/>
  <c r="U1711" i="69"/>
  <c r="X1711" i="69"/>
  <c r="U1718" i="69"/>
  <c r="X1718" i="69"/>
  <c r="T1724" i="69"/>
  <c r="W1724" i="69"/>
  <c r="U1727" i="69"/>
  <c r="X1727" i="69"/>
  <c r="T1736" i="69"/>
  <c r="W1736" i="69"/>
  <c r="U1750" i="69"/>
  <c r="X1750" i="69"/>
  <c r="T1755" i="69"/>
  <c r="W1755" i="69"/>
  <c r="U1758" i="69"/>
  <c r="X1758" i="69"/>
  <c r="U1765" i="69"/>
  <c r="X1765" i="69"/>
  <c r="T1770" i="69"/>
  <c r="W1770" i="69"/>
  <c r="U1783" i="69"/>
  <c r="X1783" i="69"/>
  <c r="T1786" i="69"/>
  <c r="T1785" i="69" s="1"/>
  <c r="W1786" i="69"/>
  <c r="U1795" i="69"/>
  <c r="X1795" i="69"/>
  <c r="T1801" i="69"/>
  <c r="W1801" i="69"/>
  <c r="T1815" i="69"/>
  <c r="W1815" i="69"/>
  <c r="U1818" i="69"/>
  <c r="X1818" i="69"/>
  <c r="T1824" i="69"/>
  <c r="W1824" i="69"/>
  <c r="U1827" i="69"/>
  <c r="X1827" i="69"/>
  <c r="T1839" i="69"/>
  <c r="W1839" i="69"/>
  <c r="U1842" i="69"/>
  <c r="X1842" i="69"/>
  <c r="T1847" i="69"/>
  <c r="W1847" i="69"/>
  <c r="U1850" i="69"/>
  <c r="X1850" i="69"/>
  <c r="T1855" i="69"/>
  <c r="W1855" i="69"/>
  <c r="U1858" i="69"/>
  <c r="X1858" i="69"/>
  <c r="T1862" i="69"/>
  <c r="W1862" i="69"/>
  <c r="U1865" i="69"/>
  <c r="X1865" i="69"/>
  <c r="U1872" i="69"/>
  <c r="X1872" i="69"/>
  <c r="T1877" i="69"/>
  <c r="W1877" i="69"/>
  <c r="U1879" i="69"/>
  <c r="X1879" i="69"/>
  <c r="U1886" i="69"/>
  <c r="X1886" i="69"/>
  <c r="T1890" i="69"/>
  <c r="W1890" i="69"/>
  <c r="U1893" i="69"/>
  <c r="X1893" i="69"/>
  <c r="T1898" i="69"/>
  <c r="W1898" i="69"/>
  <c r="U1901" i="69"/>
  <c r="X1901" i="69"/>
  <c r="U1911" i="69"/>
  <c r="X1911" i="69"/>
  <c r="T1916" i="69"/>
  <c r="W1916" i="69"/>
  <c r="U1919" i="69"/>
  <c r="X1919" i="69"/>
  <c r="T1924" i="69"/>
  <c r="W1924" i="69"/>
  <c r="T1929" i="69"/>
  <c r="W1929" i="69"/>
  <c r="U1934" i="69"/>
  <c r="X1934" i="69"/>
  <c r="U1944" i="69"/>
  <c r="X1944" i="69"/>
  <c r="U1946" i="69"/>
  <c r="X1946" i="69"/>
  <c r="T1949" i="69"/>
  <c r="W1949" i="69"/>
  <c r="T1955" i="69"/>
  <c r="W1955" i="69"/>
  <c r="U1957" i="69"/>
  <c r="X1957" i="69"/>
  <c r="T1960" i="69"/>
  <c r="W1960" i="69"/>
  <c r="U1967" i="69"/>
  <c r="X1967" i="69"/>
  <c r="U1989" i="69"/>
  <c r="X1989" i="69"/>
  <c r="T1993" i="69"/>
  <c r="W1993" i="69"/>
  <c r="U1995" i="69"/>
  <c r="X1995" i="69"/>
  <c r="T2006" i="69"/>
  <c r="W2006" i="69"/>
  <c r="T2010" i="69"/>
  <c r="W2010" i="69"/>
  <c r="T2053" i="69"/>
  <c r="W2053" i="69"/>
  <c r="U2056" i="69"/>
  <c r="X2056" i="69"/>
  <c r="T2061" i="69"/>
  <c r="W2061" i="69"/>
  <c r="T2070" i="69"/>
  <c r="W2070" i="69"/>
  <c r="U2073" i="69"/>
  <c r="X2073" i="69"/>
  <c r="T2078" i="69"/>
  <c r="W2078" i="69"/>
  <c r="T2083" i="69"/>
  <c r="W2083" i="69"/>
  <c r="T2085" i="69"/>
  <c r="W2085" i="69"/>
  <c r="T2087" i="69"/>
  <c r="W2087" i="69"/>
  <c r="T2089" i="69"/>
  <c r="W2089" i="69"/>
  <c r="T2091" i="69"/>
  <c r="W2091" i="69"/>
  <c r="U2095" i="69"/>
  <c r="X2095" i="69"/>
  <c r="T2098" i="69"/>
  <c r="W2098" i="69"/>
  <c r="T2105" i="69"/>
  <c r="W2105" i="69"/>
  <c r="U2108" i="69"/>
  <c r="X2108" i="69"/>
  <c r="T2113" i="69"/>
  <c r="W2113" i="69"/>
  <c r="T2120" i="69"/>
  <c r="W2120" i="69"/>
  <c r="U2123" i="69"/>
  <c r="X2123" i="69"/>
  <c r="T2125" i="69"/>
  <c r="W2125" i="69"/>
  <c r="U2139" i="69"/>
  <c r="X2139" i="69"/>
  <c r="T2154" i="69"/>
  <c r="W2154" i="69"/>
  <c r="U2157" i="69"/>
  <c r="X2157" i="69"/>
  <c r="T2162" i="69"/>
  <c r="W2162" i="69"/>
  <c r="U2165" i="69"/>
  <c r="X2165" i="69"/>
  <c r="U2171" i="69"/>
  <c r="X2171" i="69"/>
  <c r="T2176" i="69"/>
  <c r="W2176" i="69"/>
  <c r="U2179" i="69"/>
  <c r="X2179" i="69"/>
  <c r="U2196" i="69"/>
  <c r="X2196" i="69"/>
  <c r="T2207" i="69"/>
  <c r="W2207" i="69"/>
  <c r="U2210" i="69"/>
  <c r="X2210" i="69"/>
  <c r="T2218" i="69"/>
  <c r="W2218" i="69"/>
  <c r="T2226" i="69"/>
  <c r="W2226" i="69"/>
  <c r="U2229" i="69"/>
  <c r="X2229" i="69"/>
  <c r="T2234" i="69"/>
  <c r="W2234" i="69"/>
  <c r="U2238" i="69"/>
  <c r="X2238" i="69"/>
  <c r="U2240" i="69"/>
  <c r="X2240" i="69"/>
  <c r="U2242" i="69"/>
  <c r="X2242" i="69"/>
  <c r="U2244" i="69"/>
  <c r="X2244" i="69"/>
  <c r="T2250" i="69"/>
  <c r="W2250" i="69"/>
  <c r="U2256" i="69"/>
  <c r="X2256" i="69"/>
  <c r="T2261" i="69"/>
  <c r="W2261" i="69"/>
  <c r="U2264" i="69"/>
  <c r="X2264" i="69"/>
  <c r="T2269" i="69"/>
  <c r="W2269" i="69"/>
  <c r="U2272" i="69"/>
  <c r="X2272" i="69"/>
  <c r="T2277" i="69"/>
  <c r="W2277" i="69"/>
  <c r="T2285" i="69"/>
  <c r="W2285" i="69"/>
  <c r="U2288" i="69"/>
  <c r="X2288" i="69"/>
  <c r="T2293" i="69"/>
  <c r="W2293" i="69"/>
  <c r="T2300" i="69"/>
  <c r="W2300" i="69"/>
  <c r="U2303" i="69"/>
  <c r="X2303" i="69"/>
  <c r="T2307" i="69"/>
  <c r="W2307" i="69"/>
  <c r="U2323" i="69"/>
  <c r="X2323" i="69"/>
  <c r="Y2323" i="69" s="1"/>
  <c r="U2346" i="69"/>
  <c r="X2346" i="69"/>
  <c r="U2352" i="69"/>
  <c r="X2352" i="69"/>
  <c r="T2357" i="69"/>
  <c r="W2357" i="69"/>
  <c r="U818" i="69"/>
  <c r="V818" i="69" s="1"/>
  <c r="X818" i="69"/>
  <c r="T823" i="69"/>
  <c r="W823" i="69"/>
  <c r="U829" i="69"/>
  <c r="X829" i="69"/>
  <c r="T836" i="69"/>
  <c r="W836" i="69"/>
  <c r="U839" i="69"/>
  <c r="V839" i="69" s="1"/>
  <c r="X839" i="69"/>
  <c r="T845" i="69"/>
  <c r="W845" i="69"/>
  <c r="U849" i="69"/>
  <c r="X849" i="69"/>
  <c r="T854" i="69"/>
  <c r="W854" i="69"/>
  <c r="U858" i="69"/>
  <c r="X858" i="69"/>
  <c r="U874" i="69"/>
  <c r="X874" i="69"/>
  <c r="U876" i="69"/>
  <c r="X876" i="69"/>
  <c r="U878" i="69"/>
  <c r="X878" i="69"/>
  <c r="U880" i="69"/>
  <c r="V880" i="69" s="1"/>
  <c r="X880" i="69"/>
  <c r="U882" i="69"/>
  <c r="X882" i="69"/>
  <c r="U884" i="69"/>
  <c r="X884" i="69"/>
  <c r="U886" i="69"/>
  <c r="X886" i="69"/>
  <c r="U888" i="69"/>
  <c r="V888" i="69" s="1"/>
  <c r="X888" i="69"/>
  <c r="U890" i="69"/>
  <c r="X890" i="69"/>
  <c r="U892" i="69"/>
  <c r="X892" i="69"/>
  <c r="U943" i="69"/>
  <c r="X943" i="69"/>
  <c r="Y943" i="69" s="1"/>
  <c r="U947" i="69"/>
  <c r="V947" i="69" s="1"/>
  <c r="X947" i="69"/>
  <c r="T952" i="69"/>
  <c r="W952" i="69"/>
  <c r="U955" i="69"/>
  <c r="X955" i="69"/>
  <c r="T960" i="69"/>
  <c r="W960" i="69"/>
  <c r="U963" i="69"/>
  <c r="X963" i="69"/>
  <c r="U969" i="69"/>
  <c r="X969" i="69"/>
  <c r="T974" i="69"/>
  <c r="W974" i="69"/>
  <c r="U977" i="69"/>
  <c r="X977" i="69"/>
  <c r="T982" i="69"/>
  <c r="W982" i="69"/>
  <c r="T987" i="69"/>
  <c r="W987" i="69"/>
  <c r="U994" i="69"/>
  <c r="X994" i="69"/>
  <c r="T999" i="69"/>
  <c r="W999" i="69"/>
  <c r="U1002" i="69"/>
  <c r="X1002" i="69"/>
  <c r="U1086" i="69"/>
  <c r="X1086" i="69"/>
  <c r="T1093" i="69"/>
  <c r="W1093" i="69"/>
  <c r="T1098" i="69"/>
  <c r="W1098" i="69"/>
  <c r="T1100" i="69"/>
  <c r="W1100" i="69"/>
  <c r="U1111" i="69"/>
  <c r="X1111" i="69"/>
  <c r="T1116" i="69"/>
  <c r="W1116" i="69"/>
  <c r="T1121" i="69"/>
  <c r="W1121" i="69"/>
  <c r="U1127" i="69"/>
  <c r="X1127" i="69"/>
  <c r="T1132" i="69"/>
  <c r="W1132" i="69"/>
  <c r="U1135" i="69"/>
  <c r="X1135" i="69"/>
  <c r="T1140" i="69"/>
  <c r="W1140" i="69"/>
  <c r="T1183" i="69"/>
  <c r="W1183" i="69"/>
  <c r="U1186" i="69"/>
  <c r="X1186" i="69"/>
  <c r="T1191" i="69"/>
  <c r="W1191" i="69"/>
  <c r="U1194" i="69"/>
  <c r="X1194" i="69"/>
  <c r="T1199" i="69"/>
  <c r="W1199" i="69"/>
  <c r="U1252" i="69"/>
  <c r="X1252" i="69"/>
  <c r="T1257" i="69"/>
  <c r="W1257" i="69"/>
  <c r="U1260" i="69"/>
  <c r="X1260" i="69"/>
  <c r="U1266" i="69"/>
  <c r="V1266" i="69" s="1"/>
  <c r="X1266" i="69"/>
  <c r="T1271" i="69"/>
  <c r="W1271" i="69"/>
  <c r="U1274" i="69"/>
  <c r="X1274" i="69"/>
  <c r="T1276" i="69"/>
  <c r="W1276" i="69"/>
  <c r="U1279" i="69"/>
  <c r="X1279" i="69"/>
  <c r="U1308" i="69"/>
  <c r="X1308" i="69"/>
  <c r="T1313" i="69"/>
  <c r="W1313" i="69"/>
  <c r="T1320" i="69"/>
  <c r="W1320" i="69"/>
  <c r="U1323" i="69"/>
  <c r="X1323" i="69"/>
  <c r="Y1323" i="69" s="1"/>
  <c r="U1328" i="69"/>
  <c r="X1328" i="69"/>
  <c r="T1330" i="69"/>
  <c r="W1330" i="69"/>
  <c r="U1391" i="69"/>
  <c r="X1391" i="69"/>
  <c r="T1396" i="69"/>
  <c r="W1396" i="69"/>
  <c r="U1399" i="69"/>
  <c r="X1399" i="69"/>
  <c r="T1404" i="69"/>
  <c r="W1404" i="69"/>
  <c r="U1407" i="69"/>
  <c r="X1407" i="69"/>
  <c r="U1415" i="69"/>
  <c r="X1415" i="69"/>
  <c r="T1420" i="69"/>
  <c r="W1420" i="69"/>
  <c r="U1423" i="69"/>
  <c r="X1423" i="69"/>
  <c r="T1428" i="69"/>
  <c r="W1428" i="69"/>
  <c r="U1430" i="69"/>
  <c r="X1430" i="69"/>
  <c r="T1435" i="69"/>
  <c r="W1435" i="69"/>
  <c r="U1438" i="69"/>
  <c r="X1438" i="69"/>
  <c r="T1443" i="69"/>
  <c r="W1443" i="69"/>
  <c r="U1446" i="69"/>
  <c r="X1446" i="69"/>
  <c r="T1451" i="69"/>
  <c r="W1451" i="69"/>
  <c r="U1454" i="69"/>
  <c r="X1454" i="69"/>
  <c r="T1468" i="69"/>
  <c r="W1468" i="69"/>
  <c r="U1471" i="69"/>
  <c r="X1471" i="69"/>
  <c r="T1476" i="69"/>
  <c r="W1476" i="69"/>
  <c r="U1479" i="69"/>
  <c r="X1479" i="69"/>
  <c r="T1486" i="69"/>
  <c r="W1486" i="69"/>
  <c r="T1510" i="69"/>
  <c r="W1510" i="69"/>
  <c r="U1513" i="69"/>
  <c r="X1513" i="69"/>
  <c r="T1518" i="69"/>
  <c r="W1518" i="69"/>
  <c r="U1521" i="69"/>
  <c r="X1521" i="69"/>
  <c r="T1526" i="69"/>
  <c r="W1526" i="69"/>
  <c r="U1529" i="69"/>
  <c r="X1529" i="69"/>
  <c r="T1534" i="69"/>
  <c r="W1534" i="69"/>
  <c r="U1542" i="69"/>
  <c r="X1542" i="69"/>
  <c r="T1547" i="69"/>
  <c r="W1547" i="69"/>
  <c r="T1556" i="69"/>
  <c r="W1556" i="69"/>
  <c r="U1559" i="69"/>
  <c r="X1559" i="69"/>
  <c r="T1565" i="69"/>
  <c r="W1565" i="69"/>
  <c r="U1568" i="69"/>
  <c r="X1568" i="69"/>
  <c r="T1582" i="69"/>
  <c r="W1582" i="69"/>
  <c r="U1598" i="69"/>
  <c r="X1598" i="69"/>
  <c r="U1605" i="69"/>
  <c r="X1605" i="69"/>
  <c r="T1610" i="69"/>
  <c r="W1610" i="69"/>
  <c r="U1613" i="69"/>
  <c r="X1613" i="69"/>
  <c r="T1618" i="69"/>
  <c r="W1618" i="69"/>
  <c r="U1620" i="69"/>
  <c r="X1620" i="69"/>
  <c r="T1626" i="69"/>
  <c r="W1626" i="69"/>
  <c r="U1629" i="69"/>
  <c r="X1629" i="69"/>
  <c r="U1633" i="69"/>
  <c r="X1633" i="69"/>
  <c r="T1636" i="69"/>
  <c r="W1636" i="69"/>
  <c r="U1639" i="69"/>
  <c r="V1639" i="69" s="1"/>
  <c r="X1639" i="69"/>
  <c r="U1646" i="69"/>
  <c r="X1646" i="69"/>
  <c r="T1651" i="69"/>
  <c r="W1651" i="69"/>
  <c r="U1654" i="69"/>
  <c r="X1654" i="69"/>
  <c r="T1659" i="69"/>
  <c r="W1659" i="69"/>
  <c r="U1670" i="69"/>
  <c r="X1670" i="69"/>
  <c r="T1675" i="69"/>
  <c r="W1675" i="69"/>
  <c r="U1687" i="69"/>
  <c r="X1687" i="69"/>
  <c r="U1694" i="69"/>
  <c r="V1694" i="69" s="1"/>
  <c r="X1694" i="69"/>
  <c r="T1700" i="69"/>
  <c r="W1700" i="69"/>
  <c r="T1706" i="69"/>
  <c r="W1706" i="69"/>
  <c r="U1708" i="69"/>
  <c r="X1708" i="69"/>
  <c r="T1713" i="69"/>
  <c r="W1713" i="69"/>
  <c r="T1720" i="69"/>
  <c r="W1720" i="69"/>
  <c r="U1724" i="69"/>
  <c r="X1724" i="69"/>
  <c r="U1736" i="69"/>
  <c r="X1736" i="69"/>
  <c r="T1740" i="69"/>
  <c r="W1740" i="69"/>
  <c r="T1752" i="69"/>
  <c r="W1752" i="69"/>
  <c r="U1755" i="69"/>
  <c r="X1755" i="69"/>
  <c r="Y1755" i="69" s="1"/>
  <c r="T1760" i="69"/>
  <c r="W1760" i="69"/>
  <c r="T1767" i="69"/>
  <c r="W1767" i="69"/>
  <c r="U1770" i="69"/>
  <c r="X1770" i="69"/>
  <c r="T1778" i="69"/>
  <c r="T1777" i="69" s="1"/>
  <c r="W1778" i="69"/>
  <c r="U1780" i="69"/>
  <c r="X1780" i="69"/>
  <c r="U1786" i="69"/>
  <c r="U1785" i="69" s="1"/>
  <c r="X1786" i="69"/>
  <c r="X1785" i="69" s="1"/>
  <c r="T1790" i="69"/>
  <c r="W1790" i="69"/>
  <c r="U1792" i="69"/>
  <c r="X1792" i="69"/>
  <c r="U1801" i="69"/>
  <c r="X1801" i="69"/>
  <c r="U1815" i="69"/>
  <c r="V1815" i="69" s="1"/>
  <c r="X1815" i="69"/>
  <c r="U1824" i="69"/>
  <c r="X1824" i="69"/>
  <c r="T1829" i="69"/>
  <c r="W1829" i="69"/>
  <c r="U1839" i="69"/>
  <c r="X1839" i="69"/>
  <c r="T1844" i="69"/>
  <c r="W1844" i="69"/>
  <c r="U1847" i="69"/>
  <c r="X1847" i="69"/>
  <c r="T1852" i="69"/>
  <c r="W1852" i="69"/>
  <c r="U1855" i="69"/>
  <c r="X1855" i="69"/>
  <c r="U1862" i="69"/>
  <c r="X1862" i="69"/>
  <c r="T1867" i="69"/>
  <c r="W1867" i="69"/>
  <c r="T1874" i="69"/>
  <c r="W1874" i="69"/>
  <c r="U1877" i="69"/>
  <c r="X1877" i="69"/>
  <c r="T1881" i="69"/>
  <c r="W1881" i="69"/>
  <c r="T1888" i="69"/>
  <c r="W1888" i="69"/>
  <c r="U1890" i="69"/>
  <c r="X1890" i="69"/>
  <c r="T1895" i="69"/>
  <c r="W1895" i="69"/>
  <c r="U1898" i="69"/>
  <c r="X1898" i="69"/>
  <c r="T1903" i="69"/>
  <c r="W1903" i="69"/>
  <c r="T1907" i="69"/>
  <c r="W1907" i="69"/>
  <c r="U1916" i="69"/>
  <c r="X1916" i="69"/>
  <c r="T1921" i="69"/>
  <c r="W1921" i="69"/>
  <c r="U1924" i="69"/>
  <c r="X1924" i="69"/>
  <c r="U1929" i="69"/>
  <c r="X1929" i="69"/>
  <c r="T1933" i="69"/>
  <c r="W1933" i="69"/>
  <c r="U1949" i="69"/>
  <c r="V1949" i="69" s="1"/>
  <c r="X1949" i="69"/>
  <c r="U1955" i="69"/>
  <c r="X1955" i="69"/>
  <c r="U1960" i="69"/>
  <c r="X1960" i="69"/>
  <c r="T1963" i="69"/>
  <c r="W1963" i="69"/>
  <c r="T1974" i="69"/>
  <c r="W1974" i="69"/>
  <c r="T1984" i="69"/>
  <c r="W1984" i="69"/>
  <c r="U1993" i="69"/>
  <c r="X1993" i="69"/>
  <c r="T1997" i="69"/>
  <c r="W1997" i="69"/>
  <c r="U1999" i="69"/>
  <c r="X1999" i="69"/>
  <c r="T2003" i="69"/>
  <c r="W2003" i="69"/>
  <c r="U2006" i="69"/>
  <c r="X2006" i="69"/>
  <c r="U2010" i="69"/>
  <c r="X2010" i="69"/>
  <c r="T2019" i="69"/>
  <c r="W2019" i="69"/>
  <c r="T2021" i="69"/>
  <c r="W2021" i="69"/>
  <c r="T2023" i="69"/>
  <c r="W2023" i="69"/>
  <c r="T2025" i="69"/>
  <c r="W2025" i="69"/>
  <c r="T2027" i="69"/>
  <c r="W2027" i="69"/>
  <c r="U2053" i="69"/>
  <c r="X2053" i="69"/>
  <c r="T2058" i="69"/>
  <c r="W2058" i="69"/>
  <c r="U2061" i="69"/>
  <c r="X2061" i="69"/>
  <c r="T2067" i="69"/>
  <c r="W2067" i="69"/>
  <c r="U2070" i="69"/>
  <c r="X2070" i="69"/>
  <c r="T2075" i="69"/>
  <c r="W2075" i="69"/>
  <c r="U2078" i="69"/>
  <c r="X2078" i="69"/>
  <c r="U2081" i="69"/>
  <c r="X2081" i="69"/>
  <c r="Y2081" i="69" s="1"/>
  <c r="U2083" i="69"/>
  <c r="X2083" i="69"/>
  <c r="U2085" i="69"/>
  <c r="X2085" i="69"/>
  <c r="U2087" i="69"/>
  <c r="X2087" i="69"/>
  <c r="U2089" i="69"/>
  <c r="X2089" i="69"/>
  <c r="U2091" i="69"/>
  <c r="X2091" i="69"/>
  <c r="T2093" i="69"/>
  <c r="W2093" i="69"/>
  <c r="U2098" i="69"/>
  <c r="X2098" i="69"/>
  <c r="U2105" i="69"/>
  <c r="X2105" i="69"/>
  <c r="T2110" i="69"/>
  <c r="W2110" i="69"/>
  <c r="U2113" i="69"/>
  <c r="X2113" i="69"/>
  <c r="T2117" i="69"/>
  <c r="W2117" i="69"/>
  <c r="U2120" i="69"/>
  <c r="X2120" i="69"/>
  <c r="U2125" i="69"/>
  <c r="X2125" i="69"/>
  <c r="T2128" i="69"/>
  <c r="W2128" i="69"/>
  <c r="T2130" i="69"/>
  <c r="W2130" i="69"/>
  <c r="T2132" i="69"/>
  <c r="W2132" i="69"/>
  <c r="T2134" i="69"/>
  <c r="W2134" i="69"/>
  <c r="T2136" i="69"/>
  <c r="W2136" i="69"/>
  <c r="T2151" i="69"/>
  <c r="W2151" i="69"/>
  <c r="U2154" i="69"/>
  <c r="X2154" i="69"/>
  <c r="T2159" i="69"/>
  <c r="W2159" i="69"/>
  <c r="U2162" i="69"/>
  <c r="X2162" i="69"/>
  <c r="T2173" i="69"/>
  <c r="W2173" i="69"/>
  <c r="U2176" i="69"/>
  <c r="X2176" i="69"/>
  <c r="T2181" i="69"/>
  <c r="W2181" i="69"/>
  <c r="T2191" i="69"/>
  <c r="W2191" i="69"/>
  <c r="T2193" i="69"/>
  <c r="W2193" i="69"/>
  <c r="T2198" i="69"/>
  <c r="W2198" i="69"/>
  <c r="U2207" i="69"/>
  <c r="X2207" i="69"/>
  <c r="T2215" i="69"/>
  <c r="W2215" i="69"/>
  <c r="U2218" i="69"/>
  <c r="X2218" i="69"/>
  <c r="T2221" i="69"/>
  <c r="W2221" i="69"/>
  <c r="T2223" i="69"/>
  <c r="W2223" i="69"/>
  <c r="U2226" i="69"/>
  <c r="X2226" i="69"/>
  <c r="U2234" i="69"/>
  <c r="X2234" i="69"/>
  <c r="U2250" i="69"/>
  <c r="V2250" i="69" s="1"/>
  <c r="X2250" i="69"/>
  <c r="U2261" i="69"/>
  <c r="X2261" i="69"/>
  <c r="T2266" i="69"/>
  <c r="W2266" i="69"/>
  <c r="U2269" i="69"/>
  <c r="X2269" i="69"/>
  <c r="T2274" i="69"/>
  <c r="W2274" i="69"/>
  <c r="U2277" i="69"/>
  <c r="X2277" i="69"/>
  <c r="T2282" i="69"/>
  <c r="W2282" i="69"/>
  <c r="U2285" i="69"/>
  <c r="X2285" i="69"/>
  <c r="T2290" i="69"/>
  <c r="W2290" i="69"/>
  <c r="U2293" i="69"/>
  <c r="X2293" i="69"/>
  <c r="T2297" i="69"/>
  <c r="W2297" i="69"/>
  <c r="U2300" i="69"/>
  <c r="X2300" i="69"/>
  <c r="U2307" i="69"/>
  <c r="V2307" i="69" s="1"/>
  <c r="X2307" i="69"/>
  <c r="U2327" i="69"/>
  <c r="X2327" i="69"/>
  <c r="Y2327" i="69" s="1"/>
  <c r="T2348" i="69"/>
  <c r="W2348" i="69"/>
  <c r="T2354" i="69"/>
  <c r="W2354" i="69"/>
  <c r="U2357" i="69"/>
  <c r="X2357" i="69"/>
  <c r="T820" i="69"/>
  <c r="W820" i="69"/>
  <c r="U823" i="69"/>
  <c r="X823" i="69"/>
  <c r="U836" i="69"/>
  <c r="X836" i="69"/>
  <c r="T842" i="69"/>
  <c r="W842" i="69"/>
  <c r="U845" i="69"/>
  <c r="X845" i="69"/>
  <c r="U854" i="69"/>
  <c r="X854" i="69"/>
  <c r="T860" i="69"/>
  <c r="W860" i="69"/>
  <c r="U864" i="69"/>
  <c r="X864" i="69"/>
  <c r="T949" i="69"/>
  <c r="W949" i="69"/>
  <c r="U952" i="69"/>
  <c r="X952" i="69"/>
  <c r="T957" i="69"/>
  <c r="W957" i="69"/>
  <c r="U960" i="69"/>
  <c r="X960" i="69"/>
  <c r="T971" i="69"/>
  <c r="W971" i="69"/>
  <c r="U974" i="69"/>
  <c r="X974" i="69"/>
  <c r="T979" i="69"/>
  <c r="W979" i="69"/>
  <c r="U982" i="69"/>
  <c r="X982" i="69"/>
  <c r="U987" i="69"/>
  <c r="X987" i="69"/>
  <c r="T996" i="69"/>
  <c r="W996" i="69"/>
  <c r="U999" i="69"/>
  <c r="X999" i="69"/>
  <c r="T1088" i="69"/>
  <c r="W1088" i="69"/>
  <c r="U1093" i="69"/>
  <c r="X1093" i="69"/>
  <c r="U1098" i="69"/>
  <c r="X1098" i="69"/>
  <c r="T1113" i="69"/>
  <c r="W1113" i="69"/>
  <c r="U1116" i="69"/>
  <c r="X1116" i="69"/>
  <c r="U1118" i="69"/>
  <c r="X1118" i="69"/>
  <c r="U1121" i="69"/>
  <c r="X1121" i="69"/>
  <c r="T1129" i="69"/>
  <c r="W1129" i="69"/>
  <c r="U1132" i="69"/>
  <c r="X1132" i="69"/>
  <c r="T1137" i="69"/>
  <c r="W1137" i="69"/>
  <c r="U1140" i="69"/>
  <c r="X1140" i="69"/>
  <c r="T1180" i="69"/>
  <c r="W1180" i="69"/>
  <c r="U1183" i="69"/>
  <c r="X1183" i="69"/>
  <c r="T1188" i="69"/>
  <c r="W1188" i="69"/>
  <c r="U1191" i="69"/>
  <c r="X1191" i="69"/>
  <c r="Y1191" i="69" s="1"/>
  <c r="T1196" i="69"/>
  <c r="W1196" i="69"/>
  <c r="U1199" i="69"/>
  <c r="X1199" i="69"/>
  <c r="T1201" i="69"/>
  <c r="W1201" i="69"/>
  <c r="T1254" i="69"/>
  <c r="W1254" i="69"/>
  <c r="U1257" i="69"/>
  <c r="X1257" i="69"/>
  <c r="T1263" i="69"/>
  <c r="W1263" i="69"/>
  <c r="T1268" i="69"/>
  <c r="W1268" i="69"/>
  <c r="U1271" i="69"/>
  <c r="X1271" i="69"/>
  <c r="U1276" i="69"/>
  <c r="X1276" i="69"/>
  <c r="T1310" i="69"/>
  <c r="W1310" i="69"/>
  <c r="U1313" i="69"/>
  <c r="X1313" i="69"/>
  <c r="U1320" i="69"/>
  <c r="X1320" i="69"/>
  <c r="T1325" i="69"/>
  <c r="W1325" i="69"/>
  <c r="U1330" i="69"/>
  <c r="X1330" i="69"/>
  <c r="T1393" i="69"/>
  <c r="W1393" i="69"/>
  <c r="U1396" i="69"/>
  <c r="X1396" i="69"/>
  <c r="T1401" i="69"/>
  <c r="W1401" i="69"/>
  <c r="U1404" i="69"/>
  <c r="X1404" i="69"/>
  <c r="T1409" i="69"/>
  <c r="W1409" i="69"/>
  <c r="T1417" i="69"/>
  <c r="W1417" i="69"/>
  <c r="U1420" i="69"/>
  <c r="X1420" i="69"/>
  <c r="T1425" i="69"/>
  <c r="W1425" i="69"/>
  <c r="U1428" i="69"/>
  <c r="X1428" i="69"/>
  <c r="T1432" i="69"/>
  <c r="W1432" i="69"/>
  <c r="U1435" i="69"/>
  <c r="X1435" i="69"/>
  <c r="T1440" i="69"/>
  <c r="W1440" i="69"/>
  <c r="U1443" i="69"/>
  <c r="X1443" i="69"/>
  <c r="T1448" i="69"/>
  <c r="W1448" i="69"/>
  <c r="U1451" i="69"/>
  <c r="X1451" i="69"/>
  <c r="T1465" i="69"/>
  <c r="W1465" i="69"/>
  <c r="U1468" i="69"/>
  <c r="X1468" i="69"/>
  <c r="T1473" i="69"/>
  <c r="W1473" i="69"/>
  <c r="U1476" i="69"/>
  <c r="X1476" i="69"/>
  <c r="T1481" i="69"/>
  <c r="W1481" i="69"/>
  <c r="U1486" i="69"/>
  <c r="X1486" i="69"/>
  <c r="T1497" i="69"/>
  <c r="W1497" i="69"/>
  <c r="T1507" i="69"/>
  <c r="W1507" i="69"/>
  <c r="U1510" i="69"/>
  <c r="X1510" i="69"/>
  <c r="T1515" i="69"/>
  <c r="W1515" i="69"/>
  <c r="U1518" i="69"/>
  <c r="X1518" i="69"/>
  <c r="T1523" i="69"/>
  <c r="W1523" i="69"/>
  <c r="U1526" i="69"/>
  <c r="X1526" i="69"/>
  <c r="T1531" i="69"/>
  <c r="W1531" i="69"/>
  <c r="U1534" i="69"/>
  <c r="X1534" i="69"/>
  <c r="T1544" i="69"/>
  <c r="W1544" i="69"/>
  <c r="U1547" i="69"/>
  <c r="X1547" i="69"/>
  <c r="U1556" i="69"/>
  <c r="X1556" i="69"/>
  <c r="U1565" i="69"/>
  <c r="X1565" i="69"/>
  <c r="T1570" i="69"/>
  <c r="W1570" i="69"/>
  <c r="U1574" i="69"/>
  <c r="X1574" i="69"/>
  <c r="U1582" i="69"/>
  <c r="X1582" i="69"/>
  <c r="T1586" i="69"/>
  <c r="W1586" i="69"/>
  <c r="T1600" i="69"/>
  <c r="W1600" i="69"/>
  <c r="T1607" i="69"/>
  <c r="W1607" i="69"/>
  <c r="U1610" i="69"/>
  <c r="X1610" i="69"/>
  <c r="T1615" i="69"/>
  <c r="W1615" i="69"/>
  <c r="U1618" i="69"/>
  <c r="X1618" i="69"/>
  <c r="T1622" i="69"/>
  <c r="W1622" i="69"/>
  <c r="U1626" i="69"/>
  <c r="X1626" i="69"/>
  <c r="U1636" i="69"/>
  <c r="X1636" i="69"/>
  <c r="T1641" i="69"/>
  <c r="W1641" i="69"/>
  <c r="T1648" i="69"/>
  <c r="W1648" i="69"/>
  <c r="U1651" i="69"/>
  <c r="X1651" i="69"/>
  <c r="T1656" i="69"/>
  <c r="W1656" i="69"/>
  <c r="U1659" i="69"/>
  <c r="X1659" i="69"/>
  <c r="T1663" i="69"/>
  <c r="W1663" i="69"/>
  <c r="T1672" i="69"/>
  <c r="W1672" i="69"/>
  <c r="U1675" i="69"/>
  <c r="X1675" i="69"/>
  <c r="T1682" i="69"/>
  <c r="W1682" i="69"/>
  <c r="T1689" i="69"/>
  <c r="W1689" i="69"/>
  <c r="U1700" i="69"/>
  <c r="X1700" i="69"/>
  <c r="U1706" i="69"/>
  <c r="X1706" i="69"/>
  <c r="T1710" i="69"/>
  <c r="W1710" i="69"/>
  <c r="U1713" i="69"/>
  <c r="X1713" i="69"/>
  <c r="T1717" i="69"/>
  <c r="W1717" i="69"/>
  <c r="U1720" i="69"/>
  <c r="X1720" i="69"/>
  <c r="T1726" i="69"/>
  <c r="W1726" i="69"/>
  <c r="U1740" i="69"/>
  <c r="X1740" i="69"/>
  <c r="Y1740" i="69" s="1"/>
  <c r="T1749" i="69"/>
  <c r="W1749" i="69"/>
  <c r="U1752" i="69"/>
  <c r="X1752" i="69"/>
  <c r="T1757" i="69"/>
  <c r="W1757" i="69"/>
  <c r="U1760" i="69"/>
  <c r="X1760" i="69"/>
  <c r="T1764" i="69"/>
  <c r="W1764" i="69"/>
  <c r="U1767" i="69"/>
  <c r="X1767" i="69"/>
  <c r="U1778" i="69"/>
  <c r="X1778" i="69"/>
  <c r="X1777" i="69" s="1"/>
  <c r="T1782" i="69"/>
  <c r="W1782" i="69"/>
  <c r="U1790" i="69"/>
  <c r="X1790" i="69"/>
  <c r="T1794" i="69"/>
  <c r="W1794" i="69"/>
  <c r="T1812" i="69"/>
  <c r="W1812" i="69"/>
  <c r="T1817" i="69"/>
  <c r="W1817" i="69"/>
  <c r="U1821" i="69"/>
  <c r="X1821" i="69"/>
  <c r="T1826" i="69"/>
  <c r="W1826" i="69"/>
  <c r="U1829" i="69"/>
  <c r="X1829" i="69"/>
  <c r="T1841" i="69"/>
  <c r="W1841" i="69"/>
  <c r="U1844" i="69"/>
  <c r="X1844" i="69"/>
  <c r="T1849" i="69"/>
  <c r="W1849" i="69"/>
  <c r="U1852" i="69"/>
  <c r="X1852" i="69"/>
  <c r="T1857" i="69"/>
  <c r="W1857" i="69"/>
  <c r="T1864" i="69"/>
  <c r="W1864" i="69"/>
  <c r="U1867" i="69"/>
  <c r="X1867" i="69"/>
  <c r="T1871" i="69"/>
  <c r="W1871" i="69"/>
  <c r="U1874" i="69"/>
  <c r="X1874" i="69"/>
  <c r="U1881" i="69"/>
  <c r="X1881" i="69"/>
  <c r="T1885" i="69"/>
  <c r="W1885" i="69"/>
  <c r="U1888" i="69"/>
  <c r="X1888" i="69"/>
  <c r="T1892" i="69"/>
  <c r="W1892" i="69"/>
  <c r="U1895" i="69"/>
  <c r="X1895" i="69"/>
  <c r="T1900" i="69"/>
  <c r="W1900" i="69"/>
  <c r="U1903" i="69"/>
  <c r="X1903" i="69"/>
  <c r="U1907" i="69"/>
  <c r="X1907" i="69"/>
  <c r="T1910" i="69"/>
  <c r="W1910" i="69"/>
  <c r="T1918" i="69"/>
  <c r="W1918" i="69"/>
  <c r="U1921" i="69"/>
  <c r="X1921" i="69"/>
  <c r="T1926" i="69"/>
  <c r="W1926" i="69"/>
  <c r="T1928" i="69"/>
  <c r="W1928" i="69"/>
  <c r="U1933" i="69"/>
  <c r="X1933" i="69"/>
  <c r="T1959" i="69"/>
  <c r="W1959" i="69"/>
  <c r="U1963" i="69"/>
  <c r="V1963" i="69" s="1"/>
  <c r="X1963" i="69"/>
  <c r="T1966" i="69"/>
  <c r="W1966" i="69"/>
  <c r="U1974" i="69"/>
  <c r="X1974" i="69"/>
  <c r="U1984" i="69"/>
  <c r="X1984" i="69"/>
  <c r="T1988" i="69"/>
  <c r="W1988" i="69"/>
  <c r="U1997" i="69"/>
  <c r="X1997" i="69"/>
  <c r="U2003" i="69"/>
  <c r="X2003" i="69"/>
  <c r="U2019" i="69"/>
  <c r="X2019" i="69"/>
  <c r="U2021" i="69"/>
  <c r="X2021" i="69"/>
  <c r="U2023" i="69"/>
  <c r="X2023" i="69"/>
  <c r="U2025" i="69"/>
  <c r="X2025" i="69"/>
  <c r="U2027" i="69"/>
  <c r="X2027" i="69"/>
  <c r="T2032" i="69"/>
  <c r="W2032" i="69"/>
  <c r="T2034" i="69"/>
  <c r="W2034" i="69"/>
  <c r="T2036" i="69"/>
  <c r="W2036" i="69"/>
  <c r="T2038" i="69"/>
  <c r="W2038" i="69"/>
  <c r="T2040" i="69"/>
  <c r="W2040" i="69"/>
  <c r="T2042" i="69"/>
  <c r="W2042" i="69"/>
  <c r="T2044" i="69"/>
  <c r="W2044" i="69"/>
  <c r="T2046" i="69"/>
  <c r="W2046" i="69"/>
  <c r="T2048" i="69"/>
  <c r="W2048" i="69"/>
  <c r="T2055" i="69"/>
  <c r="W2055" i="69"/>
  <c r="U2058" i="69"/>
  <c r="X2058" i="69"/>
  <c r="T2063" i="69"/>
  <c r="W2063" i="69"/>
  <c r="U2067" i="69"/>
  <c r="X2067" i="69"/>
  <c r="T2072" i="69"/>
  <c r="W2072" i="69"/>
  <c r="U2075" i="69"/>
  <c r="X2075" i="69"/>
  <c r="U2093" i="69"/>
  <c r="X2093" i="69"/>
  <c r="T2101" i="69"/>
  <c r="W2101" i="69"/>
  <c r="T2107" i="69"/>
  <c r="W2107" i="69"/>
  <c r="U2110" i="69"/>
  <c r="X2110" i="69"/>
  <c r="U2117" i="69"/>
  <c r="X2117" i="69"/>
  <c r="T2122" i="69"/>
  <c r="W2122" i="69"/>
  <c r="U2128" i="69"/>
  <c r="X2128" i="69"/>
  <c r="U2130" i="69"/>
  <c r="X2130" i="69"/>
  <c r="U2132" i="69"/>
  <c r="X2132" i="69"/>
  <c r="U2134" i="69"/>
  <c r="X2134" i="69"/>
  <c r="U2136" i="69"/>
  <c r="X2136" i="69"/>
  <c r="T2138" i="69"/>
  <c r="W2138" i="69"/>
  <c r="U2151" i="69"/>
  <c r="X2151" i="69"/>
  <c r="T2156" i="69"/>
  <c r="W2156" i="69"/>
  <c r="U2159" i="69"/>
  <c r="X2159" i="69"/>
  <c r="T2164" i="69"/>
  <c r="W2164" i="69"/>
  <c r="T2170" i="69"/>
  <c r="W2170" i="69"/>
  <c r="U2173" i="69"/>
  <c r="X2173" i="69"/>
  <c r="T2178" i="69"/>
  <c r="W2178" i="69"/>
  <c r="U2181" i="69"/>
  <c r="X2181" i="69"/>
  <c r="U2191" i="69"/>
  <c r="X2191" i="69"/>
  <c r="U2193" i="69"/>
  <c r="X2193" i="69"/>
  <c r="T2195" i="69"/>
  <c r="W2195" i="69"/>
  <c r="U2198" i="69"/>
  <c r="X2198" i="69"/>
  <c r="T2209" i="69"/>
  <c r="W2209" i="69"/>
  <c r="U2215" i="69"/>
  <c r="X2215" i="69"/>
  <c r="U2221" i="69"/>
  <c r="X2221" i="69"/>
  <c r="U2223" i="69"/>
  <c r="X2223" i="69"/>
  <c r="T2228" i="69"/>
  <c r="W2228" i="69"/>
  <c r="T2236" i="69"/>
  <c r="W2236" i="69"/>
  <c r="U2258" i="69"/>
  <c r="X2258" i="69"/>
  <c r="Y2258" i="69" s="1"/>
  <c r="T2263" i="69"/>
  <c r="W2263" i="69"/>
  <c r="U2266" i="69"/>
  <c r="X2266" i="69"/>
  <c r="T2271" i="69"/>
  <c r="W2271" i="69"/>
  <c r="U2274" i="69"/>
  <c r="X2274" i="69"/>
  <c r="U2282" i="69"/>
  <c r="X2282" i="69"/>
  <c r="T2287" i="69"/>
  <c r="W2287" i="69"/>
  <c r="U2290" i="69"/>
  <c r="X2290" i="69"/>
  <c r="U2297" i="69"/>
  <c r="X2297" i="69"/>
  <c r="T2302" i="69"/>
  <c r="W2302" i="69"/>
  <c r="U2318" i="69"/>
  <c r="X2318" i="69"/>
  <c r="T2322" i="69"/>
  <c r="W2322" i="69"/>
  <c r="U2332" i="69"/>
  <c r="X2332" i="69"/>
  <c r="U2348" i="69"/>
  <c r="X2348" i="69"/>
  <c r="U2354" i="69"/>
  <c r="X2354" i="69"/>
  <c r="U820" i="69"/>
  <c r="X820" i="69"/>
  <c r="T828" i="69"/>
  <c r="W828" i="69"/>
  <c r="T838" i="69"/>
  <c r="W838" i="69"/>
  <c r="U842" i="69"/>
  <c r="X842" i="69"/>
  <c r="U851" i="69"/>
  <c r="X851" i="69"/>
  <c r="U860" i="69"/>
  <c r="X860" i="69"/>
  <c r="T866" i="69"/>
  <c r="W866" i="69"/>
  <c r="T942" i="69"/>
  <c r="W942" i="69"/>
  <c r="T946" i="69"/>
  <c r="W946" i="69"/>
  <c r="U949" i="69"/>
  <c r="X949" i="69"/>
  <c r="T954" i="69"/>
  <c r="W954" i="69"/>
  <c r="U957" i="69"/>
  <c r="X957" i="69"/>
  <c r="T962" i="69"/>
  <c r="W962" i="69"/>
  <c r="U971" i="69"/>
  <c r="X971" i="69"/>
  <c r="T976" i="69"/>
  <c r="W976" i="69"/>
  <c r="U979" i="69"/>
  <c r="X979" i="69"/>
  <c r="T984" i="69"/>
  <c r="W984" i="69"/>
  <c r="T993" i="69"/>
  <c r="W993" i="69"/>
  <c r="U996" i="69"/>
  <c r="X996" i="69"/>
  <c r="T1001" i="69"/>
  <c r="W1001" i="69"/>
  <c r="U1088" i="69"/>
  <c r="X1088" i="69"/>
  <c r="T1095" i="69"/>
  <c r="W1095" i="69"/>
  <c r="T1102" i="69"/>
  <c r="W1102" i="69"/>
  <c r="T1110" i="69"/>
  <c r="W1110" i="69"/>
  <c r="U1113" i="69"/>
  <c r="X1113" i="69"/>
  <c r="T1123" i="69"/>
  <c r="W1123" i="69"/>
  <c r="U1129" i="69"/>
  <c r="X1129" i="69"/>
  <c r="T1134" i="69"/>
  <c r="W1134" i="69"/>
  <c r="U1137" i="69"/>
  <c r="X1137" i="69"/>
  <c r="U1180" i="69"/>
  <c r="X1180" i="69"/>
  <c r="T1185" i="69"/>
  <c r="W1185" i="69"/>
  <c r="U1188" i="69"/>
  <c r="X1188" i="69"/>
  <c r="T1193" i="69"/>
  <c r="W1193" i="69"/>
  <c r="U1196" i="69"/>
  <c r="X1196" i="69"/>
  <c r="U1201" i="69"/>
  <c r="X1201" i="69"/>
  <c r="T1251" i="69"/>
  <c r="W1251" i="69"/>
  <c r="U1254" i="69"/>
  <c r="X1254" i="69"/>
  <c r="T1259" i="69"/>
  <c r="W1259" i="69"/>
  <c r="U1263" i="69"/>
  <c r="X1263" i="69"/>
  <c r="U1265" i="69"/>
  <c r="X1265" i="69"/>
  <c r="U1268" i="69"/>
  <c r="X1268" i="69"/>
  <c r="T1273" i="69"/>
  <c r="W1273" i="69"/>
  <c r="T1278" i="69"/>
  <c r="W1278" i="69"/>
  <c r="U1310" i="69"/>
  <c r="X1310" i="69"/>
  <c r="T1322" i="69"/>
  <c r="W1322" i="69"/>
  <c r="U1325" i="69"/>
  <c r="X1325" i="69"/>
  <c r="T1327" i="69"/>
  <c r="W1327" i="69"/>
  <c r="U1393" i="69"/>
  <c r="X1393" i="69"/>
  <c r="T1398" i="69"/>
  <c r="W1398" i="69"/>
  <c r="U1401" i="69"/>
  <c r="X1401" i="69"/>
  <c r="T1406" i="69"/>
  <c r="W1406" i="69"/>
  <c r="U1409" i="69"/>
  <c r="X1409" i="69"/>
  <c r="T1414" i="69"/>
  <c r="W1414" i="69"/>
  <c r="U1417" i="69"/>
  <c r="X1417" i="69"/>
  <c r="T1422" i="69"/>
  <c r="W1422" i="69"/>
  <c r="U1425" i="69"/>
  <c r="X1425" i="69"/>
  <c r="U1432" i="69"/>
  <c r="X1432" i="69"/>
  <c r="T1437" i="69"/>
  <c r="W1437" i="69"/>
  <c r="U1440" i="69"/>
  <c r="X1440" i="69"/>
  <c r="T1445" i="69"/>
  <c r="W1445" i="69"/>
  <c r="U1448" i="69"/>
  <c r="X1448" i="69"/>
  <c r="T1453" i="69"/>
  <c r="W1453" i="69"/>
  <c r="U1465" i="69"/>
  <c r="X1465" i="69"/>
  <c r="T1470" i="69"/>
  <c r="W1470" i="69"/>
  <c r="U1473" i="69"/>
  <c r="X1473" i="69"/>
  <c r="T1478" i="69"/>
  <c r="W1478" i="69"/>
  <c r="U1481" i="69"/>
  <c r="X1481" i="69"/>
  <c r="U1497" i="69"/>
  <c r="X1497" i="69"/>
  <c r="U1507" i="69"/>
  <c r="X1507" i="69"/>
  <c r="U1515" i="69"/>
  <c r="X1515" i="69"/>
  <c r="T1520" i="69"/>
  <c r="W1520" i="69"/>
  <c r="U1523" i="69"/>
  <c r="X1523" i="69"/>
  <c r="T1528" i="69"/>
  <c r="W1528" i="69"/>
  <c r="U1531" i="69"/>
  <c r="X1531" i="69"/>
  <c r="T1541" i="69"/>
  <c r="W1541" i="69"/>
  <c r="U1544" i="69"/>
  <c r="X1544" i="69"/>
  <c r="T1549" i="69"/>
  <c r="W1549" i="69"/>
  <c r="U1553" i="69"/>
  <c r="X1553" i="69"/>
  <c r="Y1553" i="69" s="1"/>
  <c r="T1558" i="69"/>
  <c r="W1558" i="69"/>
  <c r="T1567" i="69"/>
  <c r="W1567" i="69"/>
  <c r="U1570" i="69"/>
  <c r="X1570" i="69"/>
  <c r="T1576" i="69"/>
  <c r="W1576" i="69"/>
  <c r="U1586" i="69"/>
  <c r="X1586" i="69"/>
  <c r="U1600" i="69"/>
  <c r="X1600" i="69"/>
  <c r="T1604" i="69"/>
  <c r="W1604" i="69"/>
  <c r="U1607" i="69"/>
  <c r="X1607" i="69"/>
  <c r="T1612" i="69"/>
  <c r="W1612" i="69"/>
  <c r="U1615" i="69"/>
  <c r="X1615" i="69"/>
  <c r="U1622" i="69"/>
  <c r="X1622" i="69"/>
  <c r="Y1622" i="69" s="1"/>
  <c r="T1628" i="69"/>
  <c r="W1628" i="69"/>
  <c r="T1638" i="69"/>
  <c r="W1638" i="69"/>
  <c r="U1641" i="69"/>
  <c r="X1641" i="69"/>
  <c r="T1645" i="69"/>
  <c r="W1645" i="69"/>
  <c r="U1648" i="69"/>
  <c r="X1648" i="69"/>
  <c r="T1653" i="69"/>
  <c r="W1653" i="69"/>
  <c r="U1656" i="69"/>
  <c r="X1656" i="69"/>
  <c r="U1663" i="69"/>
  <c r="X1663" i="69"/>
  <c r="T1669" i="69"/>
  <c r="W1669" i="69"/>
  <c r="U1672" i="69"/>
  <c r="X1672" i="69"/>
  <c r="U1682" i="69"/>
  <c r="X1682" i="69"/>
  <c r="T1686" i="69"/>
  <c r="W1686" i="69"/>
  <c r="U1689" i="69"/>
  <c r="X1689" i="69"/>
  <c r="T1693" i="69"/>
  <c r="W1693" i="69"/>
  <c r="T1702" i="69"/>
  <c r="W1702" i="69"/>
  <c r="U1710" i="69"/>
  <c r="X1710" i="69"/>
  <c r="T1715" i="69"/>
  <c r="W1715" i="69"/>
  <c r="U1717" i="69"/>
  <c r="X1717" i="69"/>
  <c r="U1726" i="69"/>
  <c r="X1726" i="69"/>
  <c r="T1735" i="69"/>
  <c r="W1735" i="69"/>
  <c r="T1742" i="69"/>
  <c r="W1742" i="69"/>
  <c r="T1744" i="69"/>
  <c r="W1744" i="69"/>
  <c r="U1749" i="69"/>
  <c r="X1749" i="69"/>
  <c r="T1754" i="69"/>
  <c r="W1754" i="69"/>
  <c r="U1757" i="69"/>
  <c r="X1757" i="69"/>
  <c r="U1764" i="69"/>
  <c r="X1764" i="69"/>
  <c r="T1769" i="69"/>
  <c r="W1769" i="69"/>
  <c r="T1773" i="69"/>
  <c r="W1773" i="69"/>
  <c r="U1782" i="69"/>
  <c r="X1782" i="69"/>
  <c r="U1794" i="69"/>
  <c r="X1794" i="69"/>
  <c r="T1800" i="69"/>
  <c r="W1800" i="69"/>
  <c r="U1812" i="69"/>
  <c r="X1812" i="69"/>
  <c r="T1814" i="69"/>
  <c r="W1814" i="69"/>
  <c r="U1817" i="69"/>
  <c r="X1817" i="69"/>
  <c r="T1823" i="69"/>
  <c r="W1823" i="69"/>
  <c r="U1826" i="69"/>
  <c r="X1826" i="69"/>
  <c r="T1838" i="69"/>
  <c r="W1838" i="69"/>
  <c r="U1841" i="69"/>
  <c r="X1841" i="69"/>
  <c r="T1846" i="69"/>
  <c r="W1846" i="69"/>
  <c r="U1849" i="69"/>
  <c r="X1849" i="69"/>
  <c r="T1854" i="69"/>
  <c r="W1854" i="69"/>
  <c r="U1857" i="69"/>
  <c r="X1857" i="69"/>
  <c r="U1864" i="69"/>
  <c r="X1864" i="69"/>
  <c r="U1871" i="69"/>
  <c r="X1871" i="69"/>
  <c r="T1876" i="69"/>
  <c r="W1876" i="69"/>
  <c r="T1883" i="69"/>
  <c r="W1883" i="69"/>
  <c r="U1885" i="69"/>
  <c r="X1885" i="69"/>
  <c r="U1892" i="69"/>
  <c r="X1892" i="69"/>
  <c r="Y1892" i="69" s="1"/>
  <c r="T1897" i="69"/>
  <c r="W1897" i="69"/>
  <c r="U1900" i="69"/>
  <c r="X1900" i="69"/>
  <c r="U1910" i="69"/>
  <c r="X1910" i="69"/>
  <c r="T1915" i="69"/>
  <c r="W1915" i="69"/>
  <c r="U1918" i="69"/>
  <c r="X1918" i="69"/>
  <c r="T1923" i="69"/>
  <c r="W1923" i="69"/>
  <c r="U1926" i="69"/>
  <c r="X1926" i="69"/>
  <c r="U1928" i="69"/>
  <c r="X1928" i="69"/>
  <c r="T1948" i="69"/>
  <c r="W1948" i="69"/>
  <c r="U1952" i="69"/>
  <c r="X1952" i="69"/>
  <c r="U1959" i="69"/>
  <c r="X1959" i="69"/>
  <c r="T1962" i="69"/>
  <c r="W1962" i="69"/>
  <c r="U1966" i="69"/>
  <c r="X1966" i="69"/>
  <c r="T1969" i="69"/>
  <c r="W1969" i="69"/>
  <c r="U1988" i="69"/>
  <c r="X1988" i="69"/>
  <c r="T1992" i="69"/>
  <c r="W1992" i="69"/>
  <c r="T2005" i="69"/>
  <c r="W2005" i="69"/>
  <c r="U2030" i="69"/>
  <c r="X2030" i="69"/>
  <c r="Y2030" i="69" s="1"/>
  <c r="U2032" i="69"/>
  <c r="X2032" i="69"/>
  <c r="U2034" i="69"/>
  <c r="X2034" i="69"/>
  <c r="U2036" i="69"/>
  <c r="X2036" i="69"/>
  <c r="U2038" i="69"/>
  <c r="X2038" i="69"/>
  <c r="U2040" i="69"/>
  <c r="X2040" i="69"/>
  <c r="U2042" i="69"/>
  <c r="X2042" i="69"/>
  <c r="U2044" i="69"/>
  <c r="X2044" i="69"/>
  <c r="U2046" i="69"/>
  <c r="X2046" i="69"/>
  <c r="U2048" i="69"/>
  <c r="X2048" i="69"/>
  <c r="U2055" i="69"/>
  <c r="X2055" i="69"/>
  <c r="T2060" i="69"/>
  <c r="W2060" i="69"/>
  <c r="U2063" i="69"/>
  <c r="X2063" i="69"/>
  <c r="T2069" i="69"/>
  <c r="W2069" i="69"/>
  <c r="U2072" i="69"/>
  <c r="X2072" i="69"/>
  <c r="T2077" i="69"/>
  <c r="W2077" i="69"/>
  <c r="U2101" i="69"/>
  <c r="X2101" i="69"/>
  <c r="T2104" i="69"/>
  <c r="W2104" i="69"/>
  <c r="U2107" i="69"/>
  <c r="X2107" i="69"/>
  <c r="T2112" i="69"/>
  <c r="W2112" i="69"/>
  <c r="T2119" i="69"/>
  <c r="W2119" i="69"/>
  <c r="U2122" i="69"/>
  <c r="X2122" i="69"/>
  <c r="U2138" i="69"/>
  <c r="X2138" i="69"/>
  <c r="T2142" i="69"/>
  <c r="W2142" i="69"/>
  <c r="T2153" i="69"/>
  <c r="W2153" i="69"/>
  <c r="U2156" i="69"/>
  <c r="X2156" i="69"/>
  <c r="T2161" i="69"/>
  <c r="W2161" i="69"/>
  <c r="U2164" i="69"/>
  <c r="X2164" i="69"/>
  <c r="U2170" i="69"/>
  <c r="X2170" i="69"/>
  <c r="T2175" i="69"/>
  <c r="W2175" i="69"/>
  <c r="U2178" i="69"/>
  <c r="X2178" i="69"/>
  <c r="U2195" i="69"/>
  <c r="X2195" i="69"/>
  <c r="T2206" i="69"/>
  <c r="W2206" i="69"/>
  <c r="U2209" i="69"/>
  <c r="X2209" i="69"/>
  <c r="T2217" i="69"/>
  <c r="W2217" i="69"/>
  <c r="T2225" i="69"/>
  <c r="W2225" i="69"/>
  <c r="U2228" i="69"/>
  <c r="X2228" i="69"/>
  <c r="T2233" i="69"/>
  <c r="W2233" i="69"/>
  <c r="U2236" i="69"/>
  <c r="X2236" i="69"/>
  <c r="T2239" i="69"/>
  <c r="W2239" i="69"/>
  <c r="T2241" i="69"/>
  <c r="W2241" i="69"/>
  <c r="T2243" i="69"/>
  <c r="W2243" i="69"/>
  <c r="T2249" i="69"/>
  <c r="W2249" i="69"/>
  <c r="T2260" i="69"/>
  <c r="W2260" i="69"/>
  <c r="U2263" i="69"/>
  <c r="X2263" i="69"/>
  <c r="T2268" i="69"/>
  <c r="W2268" i="69"/>
  <c r="U2271" i="69"/>
  <c r="X2271" i="69"/>
  <c r="T2276" i="69"/>
  <c r="W2276" i="69"/>
  <c r="U2287" i="69"/>
  <c r="X2287" i="69"/>
  <c r="T2292" i="69"/>
  <c r="W2292" i="69"/>
  <c r="T2299" i="69"/>
  <c r="W2299" i="69"/>
  <c r="U2302" i="69"/>
  <c r="X2302" i="69"/>
  <c r="T2320" i="69"/>
  <c r="W2320" i="69"/>
  <c r="U2322" i="69"/>
  <c r="X2322" i="69"/>
  <c r="T2326" i="69"/>
  <c r="W2326" i="69"/>
  <c r="U2345" i="69"/>
  <c r="X2345" i="69"/>
  <c r="T2356" i="69"/>
  <c r="W2356" i="69"/>
  <c r="U807" i="69"/>
  <c r="X807" i="69"/>
  <c r="U817" i="69"/>
  <c r="X817" i="69"/>
  <c r="Y817" i="69" s="1"/>
  <c r="T822" i="69"/>
  <c r="W822" i="69"/>
  <c r="U828" i="69"/>
  <c r="X828" i="69"/>
  <c r="T835" i="69"/>
  <c r="W835" i="69"/>
  <c r="U838" i="69"/>
  <c r="X838" i="69"/>
  <c r="T844" i="69"/>
  <c r="W844" i="69"/>
  <c r="T853" i="69"/>
  <c r="W853" i="69"/>
  <c r="U857" i="69"/>
  <c r="X857" i="69"/>
  <c r="T863" i="69"/>
  <c r="W863" i="69"/>
  <c r="U866" i="69"/>
  <c r="X866" i="69"/>
  <c r="T873" i="69"/>
  <c r="V873" i="69" s="1"/>
  <c r="W873" i="69"/>
  <c r="T875" i="69"/>
  <c r="W875" i="69"/>
  <c r="Y875" i="69" s="1"/>
  <c r="T877" i="69"/>
  <c r="W877" i="69"/>
  <c r="T879" i="69"/>
  <c r="W879" i="69"/>
  <c r="T881" i="69"/>
  <c r="V881" i="69" s="1"/>
  <c r="W881" i="69"/>
  <c r="T883" i="69"/>
  <c r="W883" i="69"/>
  <c r="Y883" i="69" s="1"/>
  <c r="T885" i="69"/>
  <c r="W885" i="69"/>
  <c r="T887" i="69"/>
  <c r="W887" i="69"/>
  <c r="T889" i="69"/>
  <c r="V889" i="69" s="1"/>
  <c r="W889" i="69"/>
  <c r="T891" i="69"/>
  <c r="W891" i="69"/>
  <c r="Y891" i="69" s="1"/>
  <c r="U942" i="69"/>
  <c r="X942" i="69"/>
  <c r="U946" i="69"/>
  <c r="X946" i="69"/>
  <c r="T951" i="69"/>
  <c r="W951" i="69"/>
  <c r="U954" i="69"/>
  <c r="X954" i="69"/>
  <c r="T959" i="69"/>
  <c r="W959" i="69"/>
  <c r="U962" i="69"/>
  <c r="X962" i="69"/>
  <c r="U968" i="69"/>
  <c r="X968" i="69"/>
  <c r="T973" i="69"/>
  <c r="V973" i="69" s="1"/>
  <c r="W973" i="69"/>
  <c r="U976" i="69"/>
  <c r="X976" i="69"/>
  <c r="T981" i="69"/>
  <c r="W981" i="69"/>
  <c r="U984" i="69"/>
  <c r="X984" i="69"/>
  <c r="T986" i="69"/>
  <c r="W986" i="69"/>
  <c r="U993" i="69"/>
  <c r="X993" i="69"/>
  <c r="T998" i="69"/>
  <c r="W998" i="69"/>
  <c r="U1001" i="69"/>
  <c r="X1001" i="69"/>
  <c r="T1090" i="69"/>
  <c r="W1090" i="69"/>
  <c r="T1092" i="69"/>
  <c r="W1092" i="69"/>
  <c r="U1095" i="69"/>
  <c r="X1095" i="69"/>
  <c r="T1097" i="69"/>
  <c r="V1097" i="69" s="1"/>
  <c r="W1097" i="69"/>
  <c r="U1102" i="69"/>
  <c r="X1102" i="69"/>
  <c r="T1106" i="69"/>
  <c r="W1106" i="69"/>
  <c r="U1110" i="69"/>
  <c r="X1110" i="69"/>
  <c r="T1115" i="69"/>
  <c r="V1115" i="69" s="1"/>
  <c r="W1115" i="69"/>
  <c r="T1120" i="69"/>
  <c r="W1120" i="69"/>
  <c r="Y1120" i="69" s="1"/>
  <c r="U1123" i="69"/>
  <c r="X1123" i="69"/>
  <c r="T1131" i="69"/>
  <c r="W1131" i="69"/>
  <c r="U1134" i="69"/>
  <c r="X1134" i="69"/>
  <c r="T1139" i="69"/>
  <c r="W1139" i="69"/>
  <c r="T1182" i="69"/>
  <c r="W1182" i="69"/>
  <c r="U1185" i="69"/>
  <c r="X1185" i="69"/>
  <c r="T1190" i="69"/>
  <c r="W1190" i="69"/>
  <c r="U1193" i="69"/>
  <c r="X1193" i="69"/>
  <c r="T1198" i="69"/>
  <c r="W1198" i="69"/>
  <c r="U1251" i="69"/>
  <c r="X1251" i="69"/>
  <c r="T1256" i="69"/>
  <c r="W1256" i="69"/>
  <c r="U1259" i="69"/>
  <c r="X1259" i="69"/>
  <c r="T1270" i="69"/>
  <c r="W1270" i="69"/>
  <c r="U1273" i="69"/>
  <c r="X1273" i="69"/>
  <c r="U1278" i="69"/>
  <c r="X1278" i="69"/>
  <c r="T1312" i="69"/>
  <c r="W1312" i="69"/>
  <c r="U1322" i="69"/>
  <c r="X1322" i="69"/>
  <c r="U1327" i="69"/>
  <c r="X1327" i="69"/>
  <c r="T1329" i="69"/>
  <c r="W1329" i="69"/>
  <c r="U1390" i="69"/>
  <c r="X1390" i="69"/>
  <c r="T1395" i="69"/>
  <c r="W1395" i="69"/>
  <c r="U1398" i="69"/>
  <c r="X1398" i="69"/>
  <c r="T1403" i="69"/>
  <c r="W1403" i="69"/>
  <c r="U1406" i="69"/>
  <c r="X1406" i="69"/>
  <c r="U1414" i="69"/>
  <c r="X1414" i="69"/>
  <c r="T1419" i="69"/>
  <c r="W1419" i="69"/>
  <c r="U1422" i="69"/>
  <c r="X1422" i="69"/>
  <c r="T1427" i="69"/>
  <c r="W1427" i="69"/>
  <c r="T1434" i="69"/>
  <c r="W1434" i="69"/>
  <c r="U1437" i="69"/>
  <c r="X1437" i="69"/>
  <c r="T1442" i="69"/>
  <c r="W1442" i="69"/>
  <c r="U1445" i="69"/>
  <c r="X1445" i="69"/>
  <c r="T1450" i="69"/>
  <c r="W1450" i="69"/>
  <c r="U1453" i="69"/>
  <c r="X1453" i="69"/>
  <c r="T1467" i="69"/>
  <c r="W1467" i="69"/>
  <c r="U1470" i="69"/>
  <c r="X1470" i="69"/>
  <c r="Y1470" i="69" s="1"/>
  <c r="T1475" i="69"/>
  <c r="W1475" i="69"/>
  <c r="U1478" i="69"/>
  <c r="X1478" i="69"/>
  <c r="T1483" i="69"/>
  <c r="W1483" i="69"/>
  <c r="T1485" i="69"/>
  <c r="W1485" i="69"/>
  <c r="T1499" i="69"/>
  <c r="W1499" i="69"/>
  <c r="T1509" i="69"/>
  <c r="W1509" i="69"/>
  <c r="U1512" i="69"/>
  <c r="X1512" i="69"/>
  <c r="Y1512" i="69" s="1"/>
  <c r="T1517" i="69"/>
  <c r="W1517" i="69"/>
  <c r="U1520" i="69"/>
  <c r="X1520" i="69"/>
  <c r="T1525" i="69"/>
  <c r="W1525" i="69"/>
  <c r="U1528" i="69"/>
  <c r="X1528" i="69"/>
  <c r="T1533" i="69"/>
  <c r="W1533" i="69"/>
  <c r="U1541" i="69"/>
  <c r="X1541" i="69"/>
  <c r="T1546" i="69"/>
  <c r="W1546" i="69"/>
  <c r="U1549" i="69"/>
  <c r="X1549" i="69"/>
  <c r="T1555" i="69"/>
  <c r="W1555" i="69"/>
  <c r="U1558" i="69"/>
  <c r="X1558" i="69"/>
  <c r="T1564" i="69"/>
  <c r="W1564" i="69"/>
  <c r="U1567" i="69"/>
  <c r="X1567" i="69"/>
  <c r="U1576" i="69"/>
  <c r="X1576" i="69"/>
  <c r="T1588" i="69"/>
  <c r="W1588" i="69"/>
  <c r="U1597" i="69"/>
  <c r="X1597" i="69"/>
  <c r="T1602" i="69"/>
  <c r="W1602" i="69"/>
  <c r="U1604" i="69"/>
  <c r="X1604" i="69"/>
  <c r="T1609" i="69"/>
  <c r="W1609" i="69"/>
  <c r="U1612" i="69"/>
  <c r="X1612" i="69"/>
  <c r="T1617" i="69"/>
  <c r="W1617" i="69"/>
  <c r="U1628" i="69"/>
  <c r="X1628" i="69"/>
  <c r="U1638" i="69"/>
  <c r="X1638" i="69"/>
  <c r="U1645" i="69"/>
  <c r="X1645" i="69"/>
  <c r="T1650" i="69"/>
  <c r="W1650" i="69"/>
  <c r="U1653" i="69"/>
  <c r="X1653" i="69"/>
  <c r="T1658" i="69"/>
  <c r="W1658" i="69"/>
  <c r="T1665" i="69"/>
  <c r="W1665" i="69"/>
  <c r="U1669" i="69"/>
  <c r="X1669" i="69"/>
  <c r="T1674" i="69"/>
  <c r="W1674" i="69"/>
  <c r="T1678" i="69"/>
  <c r="W1678" i="69"/>
  <c r="T1684" i="69"/>
  <c r="W1684" i="69"/>
  <c r="U1686" i="69"/>
  <c r="X1686" i="69"/>
  <c r="U1693" i="69"/>
  <c r="X1693" i="69"/>
  <c r="T1699" i="69"/>
  <c r="W1699" i="69"/>
  <c r="U1702" i="69"/>
  <c r="X1702" i="69"/>
  <c r="T1712" i="69"/>
  <c r="W1712" i="69"/>
  <c r="U1715" i="69"/>
  <c r="X1715" i="69"/>
  <c r="T1719" i="69"/>
  <c r="W1719" i="69"/>
  <c r="U1723" i="69"/>
  <c r="X1723" i="69"/>
  <c r="T1728" i="69"/>
  <c r="W1728" i="69"/>
  <c r="U1735" i="69"/>
  <c r="X1735" i="69"/>
  <c r="T1739" i="69"/>
  <c r="W1739" i="69"/>
  <c r="U1742" i="69"/>
  <c r="X1742" i="69"/>
  <c r="U1744" i="69"/>
  <c r="X1744" i="69"/>
  <c r="T1751" i="69"/>
  <c r="W1751" i="69"/>
  <c r="U1754" i="69"/>
  <c r="X1754" i="69"/>
  <c r="T1759" i="69"/>
  <c r="W1759" i="69"/>
  <c r="T1766" i="69"/>
  <c r="W1766" i="69"/>
  <c r="U1769" i="69"/>
  <c r="X1769" i="69"/>
  <c r="U1773" i="69"/>
  <c r="X1773" i="69"/>
  <c r="T1796" i="69"/>
  <c r="W1796" i="69"/>
  <c r="U1800" i="69"/>
  <c r="X1800" i="69"/>
  <c r="U1814" i="69"/>
  <c r="X1814" i="69"/>
  <c r="U1823" i="69"/>
  <c r="X1823" i="69"/>
  <c r="T1828" i="69"/>
  <c r="W1828" i="69"/>
  <c r="U1838" i="69"/>
  <c r="X1838" i="69"/>
  <c r="T1843" i="69"/>
  <c r="W1843" i="69"/>
  <c r="U1846" i="69"/>
  <c r="X1846" i="69"/>
  <c r="T1851" i="69"/>
  <c r="W1851" i="69"/>
  <c r="U1854" i="69"/>
  <c r="X1854" i="69"/>
  <c r="T1859" i="69"/>
  <c r="W1859" i="69"/>
  <c r="U1861" i="69"/>
  <c r="X1861" i="69"/>
  <c r="T1866" i="69"/>
  <c r="W1866" i="69"/>
  <c r="T1873" i="69"/>
  <c r="W1873" i="69"/>
  <c r="U1876" i="69"/>
  <c r="X1876" i="69"/>
  <c r="T1880" i="69"/>
  <c r="W1880" i="69"/>
  <c r="U1883" i="69"/>
  <c r="X1883" i="69"/>
  <c r="T1887" i="69"/>
  <c r="W1887" i="69"/>
  <c r="T1894" i="69"/>
  <c r="W1894" i="69"/>
  <c r="U1897" i="69"/>
  <c r="X1897" i="69"/>
  <c r="T1902" i="69"/>
  <c r="W1902" i="69"/>
  <c r="T1912" i="69"/>
  <c r="W1912" i="69"/>
  <c r="U1915" i="69"/>
  <c r="X1915" i="69"/>
  <c r="U1920" i="69"/>
  <c r="X1920" i="69"/>
  <c r="U1923" i="69"/>
  <c r="X1923" i="69"/>
  <c r="T1931" i="69"/>
  <c r="W1931" i="69"/>
  <c r="U1932" i="69"/>
  <c r="X1932" i="69"/>
  <c r="Y1932" i="69" s="1"/>
  <c r="T1935" i="69"/>
  <c r="W1935" i="69"/>
  <c r="U1948" i="69"/>
  <c r="X1948" i="69"/>
  <c r="U1962" i="69"/>
  <c r="X1962" i="69"/>
  <c r="T1965" i="69"/>
  <c r="W1965" i="69"/>
  <c r="U1969" i="69"/>
  <c r="X1969" i="69"/>
  <c r="T1983" i="69"/>
  <c r="W1983" i="69"/>
  <c r="U1992" i="69"/>
  <c r="X1992" i="69"/>
  <c r="T1996" i="69"/>
  <c r="W1996" i="69"/>
  <c r="T2002" i="69"/>
  <c r="W2002" i="69"/>
  <c r="U2005" i="69"/>
  <c r="X2005" i="69"/>
  <c r="T2057" i="69"/>
  <c r="W2057" i="69"/>
  <c r="U2060" i="69"/>
  <c r="X2060" i="69"/>
  <c r="T2066" i="69"/>
  <c r="W2066" i="69"/>
  <c r="U2069" i="69"/>
  <c r="X2069" i="69"/>
  <c r="T2074" i="69"/>
  <c r="W2074" i="69"/>
  <c r="U2077" i="69"/>
  <c r="X2077" i="69"/>
  <c r="T2082" i="69"/>
  <c r="W2082" i="69"/>
  <c r="T2084" i="69"/>
  <c r="W2084" i="69"/>
  <c r="T2086" i="69"/>
  <c r="W2086" i="69"/>
  <c r="T2088" i="69"/>
  <c r="W2088" i="69"/>
  <c r="T2090" i="69"/>
  <c r="W2090" i="69"/>
  <c r="T2092" i="69"/>
  <c r="W2092" i="69"/>
  <c r="T2097" i="69"/>
  <c r="W2097" i="69"/>
  <c r="T2099" i="69"/>
  <c r="W2099" i="69"/>
  <c r="U2104" i="69"/>
  <c r="X2104" i="69"/>
  <c r="T2109" i="69"/>
  <c r="W2109" i="69"/>
  <c r="U2112" i="69"/>
  <c r="X2112" i="69"/>
  <c r="T2116" i="69"/>
  <c r="W2116" i="69"/>
  <c r="U2119" i="69"/>
  <c r="X2119" i="69"/>
  <c r="T2124" i="69"/>
  <c r="W2124" i="69"/>
  <c r="T2126" i="69"/>
  <c r="W2126" i="69"/>
  <c r="U2142" i="69"/>
  <c r="X2142" i="69"/>
  <c r="T2150" i="69"/>
  <c r="W2150" i="69"/>
  <c r="U2153" i="69"/>
  <c r="X2153" i="69"/>
  <c r="T2158" i="69"/>
  <c r="W2158" i="69"/>
  <c r="U2161" i="69"/>
  <c r="X2161" i="69"/>
  <c r="T2166" i="69"/>
  <c r="W2166" i="69"/>
  <c r="T2172" i="69"/>
  <c r="W2172" i="69"/>
  <c r="U2175" i="69"/>
  <c r="X2175" i="69"/>
  <c r="T2180" i="69"/>
  <c r="W2180" i="69"/>
  <c r="T2197" i="69"/>
  <c r="W2197" i="69"/>
  <c r="U2206" i="69"/>
  <c r="X2206" i="69"/>
  <c r="T2211" i="69"/>
  <c r="W2211" i="69"/>
  <c r="U2217" i="69"/>
  <c r="X2217" i="69"/>
  <c r="U2225" i="69"/>
  <c r="X2225" i="69"/>
  <c r="U2233" i="69"/>
  <c r="X2233" i="69"/>
  <c r="U2239" i="69"/>
  <c r="X2239" i="69"/>
  <c r="U2241" i="69"/>
  <c r="X2241" i="69"/>
  <c r="U2243" i="69"/>
  <c r="X2243" i="69"/>
  <c r="T2245" i="69"/>
  <c r="W2245" i="69"/>
  <c r="T2247" i="69"/>
  <c r="W2247" i="69"/>
  <c r="U2249" i="69"/>
  <c r="X2249" i="69"/>
  <c r="T2257" i="69"/>
  <c r="W2257" i="69"/>
  <c r="U2260" i="69"/>
  <c r="X2260" i="69"/>
  <c r="T2265" i="69"/>
  <c r="W2265" i="69"/>
  <c r="U2268" i="69"/>
  <c r="X2268" i="69"/>
  <c r="T2273" i="69"/>
  <c r="W2273" i="69"/>
  <c r="U2276" i="69"/>
  <c r="X2276" i="69"/>
  <c r="U2284" i="69"/>
  <c r="X2284" i="69"/>
  <c r="Y2284" i="69" s="1"/>
  <c r="T2289" i="69"/>
  <c r="W2289" i="69"/>
  <c r="U2292" i="69"/>
  <c r="X2292" i="69"/>
  <c r="T2296" i="69"/>
  <c r="W2296" i="69"/>
  <c r="U2299" i="69"/>
  <c r="X2299" i="69"/>
  <c r="T2304" i="69"/>
  <c r="W2304" i="69"/>
  <c r="U2306" i="69"/>
  <c r="X2306" i="69"/>
  <c r="T2317" i="69"/>
  <c r="W2317" i="69"/>
  <c r="U2320" i="69"/>
  <c r="X2320" i="69"/>
  <c r="U2326" i="69"/>
  <c r="X2326" i="69"/>
  <c r="T2347" i="69"/>
  <c r="W2347" i="69"/>
  <c r="T2353" i="69"/>
  <c r="W2353" i="69"/>
  <c r="U2356" i="69"/>
  <c r="X2356" i="69"/>
  <c r="Y2356" i="69" s="1"/>
  <c r="U1131" i="69"/>
  <c r="X1131" i="69"/>
  <c r="T1136" i="69"/>
  <c r="W1136" i="69"/>
  <c r="U1139" i="69"/>
  <c r="X1139" i="69"/>
  <c r="T1179" i="69"/>
  <c r="W1179" i="69"/>
  <c r="U1182" i="69"/>
  <c r="X1182" i="69"/>
  <c r="T1187" i="69"/>
  <c r="W1187" i="69"/>
  <c r="U1190" i="69"/>
  <c r="X1190" i="69"/>
  <c r="T1195" i="69"/>
  <c r="W1195" i="69"/>
  <c r="U1198" i="69"/>
  <c r="X1198" i="69"/>
  <c r="U1200" i="69"/>
  <c r="X1200" i="69"/>
  <c r="T1253" i="69"/>
  <c r="W1253" i="69"/>
  <c r="U1256" i="69"/>
  <c r="X1256" i="69"/>
  <c r="T1267" i="69"/>
  <c r="W1267" i="69"/>
  <c r="U1270" i="69"/>
  <c r="X1270" i="69"/>
  <c r="T1309" i="69"/>
  <c r="W1309" i="69"/>
  <c r="U1312" i="69"/>
  <c r="X1312" i="69"/>
  <c r="T1315" i="69"/>
  <c r="W1315" i="69"/>
  <c r="T1316" i="69"/>
  <c r="W1316" i="69"/>
  <c r="T1324" i="69"/>
  <c r="W1324" i="69"/>
  <c r="T1392" i="69"/>
  <c r="W1392" i="69"/>
  <c r="U1395" i="69"/>
  <c r="X1395" i="69"/>
  <c r="T1400" i="69"/>
  <c r="W1400" i="69"/>
  <c r="U1403" i="69"/>
  <c r="X1403" i="69"/>
  <c r="T1408" i="69"/>
  <c r="W1408" i="69"/>
  <c r="T1416" i="69"/>
  <c r="W1416" i="69"/>
  <c r="U1419" i="69"/>
  <c r="X1419" i="69"/>
  <c r="T1424" i="69"/>
  <c r="W1424" i="69"/>
  <c r="U1427" i="69"/>
  <c r="X1427" i="69"/>
  <c r="T1431" i="69"/>
  <c r="W1431" i="69"/>
  <c r="U1434" i="69"/>
  <c r="X1434" i="69"/>
  <c r="T1439" i="69"/>
  <c r="W1439" i="69"/>
  <c r="U1442" i="69"/>
  <c r="X1442" i="69"/>
  <c r="Y1442" i="69" s="1"/>
  <c r="T1447" i="69"/>
  <c r="W1447" i="69"/>
  <c r="U1450" i="69"/>
  <c r="X1450" i="69"/>
  <c r="T1455" i="69"/>
  <c r="W1455" i="69"/>
  <c r="U1467" i="69"/>
  <c r="X1467" i="69"/>
  <c r="T1472" i="69"/>
  <c r="W1472" i="69"/>
  <c r="U1475" i="69"/>
  <c r="X1475" i="69"/>
  <c r="Y1475" i="69" s="1"/>
  <c r="T1480" i="69"/>
  <c r="W1480" i="69"/>
  <c r="U1483" i="69"/>
  <c r="X1483" i="69"/>
  <c r="U1485" i="69"/>
  <c r="X1485" i="69"/>
  <c r="Y1485" i="69" s="1"/>
  <c r="T1496" i="69"/>
  <c r="W1496" i="69"/>
  <c r="U1499" i="69"/>
  <c r="X1499" i="69"/>
  <c r="T1506" i="69"/>
  <c r="W1506" i="69"/>
  <c r="U1509" i="69"/>
  <c r="X1509" i="69"/>
  <c r="T1514" i="69"/>
  <c r="W1514" i="69"/>
  <c r="U1517" i="69"/>
  <c r="X1517" i="69"/>
  <c r="T1522" i="69"/>
  <c r="W1522" i="69"/>
  <c r="U1525" i="69"/>
  <c r="X1525" i="69"/>
  <c r="T1530" i="69"/>
  <c r="W1530" i="69"/>
  <c r="U1533" i="69"/>
  <c r="X1533" i="69"/>
  <c r="T1543" i="69"/>
  <c r="W1543" i="69"/>
  <c r="U1546" i="69"/>
  <c r="X1546" i="69"/>
  <c r="T1552" i="69"/>
  <c r="W1552" i="69"/>
  <c r="U1555" i="69"/>
  <c r="X1555" i="69"/>
  <c r="T1560" i="69"/>
  <c r="W1560" i="69"/>
  <c r="U1564" i="69"/>
  <c r="X1564" i="69"/>
  <c r="T1569" i="69"/>
  <c r="W1569" i="69"/>
  <c r="U1581" i="69"/>
  <c r="X1581" i="69"/>
  <c r="Y1581" i="69" s="1"/>
  <c r="T1585" i="69"/>
  <c r="W1585" i="69"/>
  <c r="U1588" i="69"/>
  <c r="X1588" i="69"/>
  <c r="T1599" i="69"/>
  <c r="W1599" i="69"/>
  <c r="U1602" i="69"/>
  <c r="X1602" i="69"/>
  <c r="T1606" i="69"/>
  <c r="W1606" i="69"/>
  <c r="U1609" i="69"/>
  <c r="X1609" i="69"/>
  <c r="T1614" i="69"/>
  <c r="W1614" i="69"/>
  <c r="U1617" i="69"/>
  <c r="X1617" i="69"/>
  <c r="T1621" i="69"/>
  <c r="W1621" i="69"/>
  <c r="T1630" i="69"/>
  <c r="W1630" i="69"/>
  <c r="T1640" i="69"/>
  <c r="W1640" i="69"/>
  <c r="T1647" i="69"/>
  <c r="W1647" i="69"/>
  <c r="U1650" i="69"/>
  <c r="X1650" i="69"/>
  <c r="T1655" i="69"/>
  <c r="W1655" i="69"/>
  <c r="U1658" i="69"/>
  <c r="X1658" i="69"/>
  <c r="Y1658" i="69" s="1"/>
  <c r="T1662" i="69"/>
  <c r="W1662" i="69"/>
  <c r="U1665" i="69"/>
  <c r="X1665" i="69"/>
  <c r="T1671" i="69"/>
  <c r="W1671" i="69"/>
  <c r="U1674" i="69"/>
  <c r="X1674" i="69"/>
  <c r="U1678" i="69"/>
  <c r="X1678" i="69"/>
  <c r="U1684" i="69"/>
  <c r="X1684" i="69"/>
  <c r="T1688" i="69"/>
  <c r="W1688" i="69"/>
  <c r="T1695" i="69"/>
  <c r="W1695" i="69"/>
  <c r="U1699" i="69"/>
  <c r="X1699" i="69"/>
  <c r="U1705" i="69"/>
  <c r="X1705" i="69"/>
  <c r="X1704" i="69" s="1"/>
  <c r="T1709" i="69"/>
  <c r="W1709" i="69"/>
  <c r="U1712" i="69"/>
  <c r="X1712" i="69"/>
  <c r="U1719" i="69"/>
  <c r="X1719" i="69"/>
  <c r="T1725" i="69"/>
  <c r="W1725" i="69"/>
  <c r="U1728" i="69"/>
  <c r="X1728" i="69"/>
  <c r="T1737" i="69"/>
  <c r="W1737" i="69"/>
  <c r="U1739" i="69"/>
  <c r="X1739" i="69"/>
  <c r="U1751" i="69"/>
  <c r="X1751" i="69"/>
  <c r="T1756" i="69"/>
  <c r="W1756" i="69"/>
  <c r="U1759" i="69"/>
  <c r="X1759" i="69"/>
  <c r="T1763" i="69"/>
  <c r="W1763" i="69"/>
  <c r="U1766" i="69"/>
  <c r="X1766" i="69"/>
  <c r="T1781" i="69"/>
  <c r="W1781" i="69"/>
  <c r="U1789" i="69"/>
  <c r="X1789" i="69"/>
  <c r="T1793" i="69"/>
  <c r="W1793" i="69"/>
  <c r="U1796" i="69"/>
  <c r="X1796" i="69"/>
  <c r="T1802" i="69"/>
  <c r="W1802" i="69"/>
  <c r="T1816" i="69"/>
  <c r="W1816" i="69"/>
  <c r="T1825" i="69"/>
  <c r="W1825" i="69"/>
  <c r="U1828" i="69"/>
  <c r="X1828" i="69"/>
  <c r="T1840" i="69"/>
  <c r="W1840" i="69"/>
  <c r="U1843" i="69"/>
  <c r="X1843" i="69"/>
  <c r="T1848" i="69"/>
  <c r="W1848" i="69"/>
  <c r="U1851" i="69"/>
  <c r="X1851" i="69"/>
  <c r="T1856" i="69"/>
  <c r="W1856" i="69"/>
  <c r="U1859" i="69"/>
  <c r="X1859" i="69"/>
  <c r="T1863" i="69"/>
  <c r="W1863" i="69"/>
  <c r="U1866" i="69"/>
  <c r="X1866" i="69"/>
  <c r="U1873" i="69"/>
  <c r="X1873" i="69"/>
  <c r="U1880" i="69"/>
  <c r="X1880" i="69"/>
  <c r="U1887" i="69"/>
  <c r="X1887" i="69"/>
  <c r="U1894" i="69"/>
  <c r="X1894" i="69"/>
  <c r="T1899" i="69"/>
  <c r="W1899" i="69"/>
  <c r="U1902" i="69"/>
  <c r="X1902" i="69"/>
  <c r="U1912" i="69"/>
  <c r="X1912" i="69"/>
  <c r="T1917" i="69"/>
  <c r="W1917" i="69"/>
  <c r="T1925" i="69"/>
  <c r="W1925" i="69"/>
  <c r="U1931" i="69"/>
  <c r="X1931" i="69"/>
  <c r="U1935" i="69"/>
  <c r="X1935" i="69"/>
  <c r="T1947" i="69"/>
  <c r="W1947" i="69"/>
  <c r="T1950" i="69"/>
  <c r="W1950" i="69"/>
  <c r="T1958" i="69"/>
  <c r="W1958" i="69"/>
  <c r="T1961" i="69"/>
  <c r="W1961" i="69"/>
  <c r="U1965" i="69"/>
  <c r="X1965" i="69"/>
  <c r="T1968" i="69"/>
  <c r="W1968" i="69"/>
  <c r="U1983" i="69"/>
  <c r="X1983" i="69"/>
  <c r="U1996" i="69"/>
  <c r="X1996" i="69"/>
  <c r="T2000" i="69"/>
  <c r="W2000" i="69"/>
  <c r="U2002" i="69"/>
  <c r="X2002" i="69"/>
  <c r="T2007" i="69"/>
  <c r="W2007" i="69"/>
  <c r="T2020" i="69"/>
  <c r="W2020" i="69"/>
  <c r="T2022" i="69"/>
  <c r="W2022" i="69"/>
  <c r="T2024" i="69"/>
  <c r="W2024" i="69"/>
  <c r="T2026" i="69"/>
  <c r="W2026" i="69"/>
  <c r="T2028" i="69"/>
  <c r="W2028" i="69"/>
  <c r="T2054" i="69"/>
  <c r="W2054" i="69"/>
  <c r="U2057" i="69"/>
  <c r="X2057" i="69"/>
  <c r="T2062" i="69"/>
  <c r="W2062" i="69"/>
  <c r="U2066" i="69"/>
  <c r="X2066" i="69"/>
  <c r="T2071" i="69"/>
  <c r="W2071" i="69"/>
  <c r="U2074" i="69"/>
  <c r="X2074" i="69"/>
  <c r="U2082" i="69"/>
  <c r="X2082" i="69"/>
  <c r="U2084" i="69"/>
  <c r="X2084" i="69"/>
  <c r="U2086" i="69"/>
  <c r="X2086" i="69"/>
  <c r="U2088" i="69"/>
  <c r="X2088" i="69"/>
  <c r="U2090" i="69"/>
  <c r="X2090" i="69"/>
  <c r="U2092" i="69"/>
  <c r="X2092" i="69"/>
  <c r="U2097" i="69"/>
  <c r="X2097" i="69"/>
  <c r="U2099" i="69"/>
  <c r="X2099" i="69"/>
  <c r="T2106" i="69"/>
  <c r="W2106" i="69"/>
  <c r="U2109" i="69"/>
  <c r="X2109" i="69"/>
  <c r="Y2109" i="69" s="1"/>
  <c r="T2114" i="69"/>
  <c r="W2114" i="69"/>
  <c r="U2116" i="69"/>
  <c r="X2116" i="69"/>
  <c r="T2121" i="69"/>
  <c r="W2121" i="69"/>
  <c r="U2124" i="69"/>
  <c r="X2124" i="69"/>
  <c r="U2126" i="69"/>
  <c r="X2126" i="69"/>
  <c r="T2129" i="69"/>
  <c r="W2129" i="69"/>
  <c r="T2131" i="69"/>
  <c r="W2131" i="69"/>
  <c r="T2133" i="69"/>
  <c r="W2133" i="69"/>
  <c r="T2135" i="69"/>
  <c r="W2135" i="69"/>
  <c r="T2137" i="69"/>
  <c r="W2137" i="69"/>
  <c r="U2150" i="69"/>
  <c r="X2150" i="69"/>
  <c r="T2155" i="69"/>
  <c r="W2155" i="69"/>
  <c r="U2158" i="69"/>
  <c r="X2158" i="69"/>
  <c r="T2163" i="69"/>
  <c r="W2163" i="69"/>
  <c r="U2166" i="69"/>
  <c r="X2166" i="69"/>
  <c r="Y2166" i="69" s="1"/>
  <c r="T2169" i="69"/>
  <c r="W2169" i="69"/>
  <c r="U2172" i="69"/>
  <c r="X2172" i="69"/>
  <c r="T2177" i="69"/>
  <c r="W2177" i="69"/>
  <c r="U2180" i="69"/>
  <c r="X2180" i="69"/>
  <c r="T2192" i="69"/>
  <c r="W2192" i="69"/>
  <c r="T2194" i="69"/>
  <c r="W2194" i="69"/>
  <c r="U2197" i="69"/>
  <c r="X2197" i="69"/>
  <c r="T2208" i="69"/>
  <c r="W2208" i="69"/>
  <c r="U2211" i="69"/>
  <c r="X2211" i="69"/>
  <c r="U2216" i="69"/>
  <c r="X2216" i="69"/>
  <c r="T2222" i="69"/>
  <c r="W2222" i="69"/>
  <c r="T2227" i="69"/>
  <c r="W2227" i="69"/>
  <c r="U2245" i="69"/>
  <c r="X2245" i="69"/>
  <c r="U2247" i="69"/>
  <c r="X2247" i="69"/>
  <c r="T2251" i="69"/>
  <c r="W2251" i="69"/>
  <c r="T2253" i="69"/>
  <c r="W2253" i="69"/>
  <c r="U2257" i="69"/>
  <c r="X2257" i="69"/>
  <c r="T2262" i="69"/>
  <c r="W2262" i="69"/>
  <c r="U2265" i="69"/>
  <c r="X2265" i="69"/>
  <c r="T2270" i="69"/>
  <c r="W2270" i="69"/>
  <c r="U2273" i="69"/>
  <c r="X2273" i="69"/>
  <c r="T2278" i="69"/>
  <c r="W2278" i="69"/>
  <c r="T2286" i="69"/>
  <c r="W2286" i="69"/>
  <c r="U2289" i="69"/>
  <c r="X2289" i="69"/>
  <c r="T2294" i="69"/>
  <c r="W2294" i="69"/>
  <c r="U2296" i="69"/>
  <c r="X2296" i="69"/>
  <c r="T2301" i="69"/>
  <c r="W2301" i="69"/>
  <c r="U2304" i="69"/>
  <c r="X2304" i="69"/>
  <c r="T2308" i="69"/>
  <c r="W2308" i="69"/>
  <c r="U2317" i="69"/>
  <c r="X2317" i="69"/>
  <c r="T2328" i="69"/>
  <c r="W2328" i="69"/>
  <c r="T2335" i="69"/>
  <c r="T2334" i="69" s="1"/>
  <c r="W2335" i="69"/>
  <c r="T2344" i="69"/>
  <c r="W2344" i="69"/>
  <c r="U2347" i="69"/>
  <c r="X2347" i="69"/>
  <c r="U2353" i="69"/>
  <c r="X2353" i="69"/>
  <c r="T941" i="69"/>
  <c r="W941" i="69"/>
  <c r="U948" i="69"/>
  <c r="X948" i="69"/>
  <c r="T953" i="69"/>
  <c r="W953" i="69"/>
  <c r="U956" i="69"/>
  <c r="X956" i="69"/>
  <c r="T961" i="69"/>
  <c r="W961" i="69"/>
  <c r="U964" i="69"/>
  <c r="X964" i="69"/>
  <c r="U970" i="69"/>
  <c r="X970" i="69"/>
  <c r="T975" i="69"/>
  <c r="W975" i="69"/>
  <c r="U978" i="69"/>
  <c r="X978" i="69"/>
  <c r="T983" i="69"/>
  <c r="W983" i="69"/>
  <c r="T988" i="69"/>
  <c r="W988" i="69"/>
  <c r="T990" i="69"/>
  <c r="W990" i="69"/>
  <c r="U995" i="69"/>
  <c r="X995" i="69"/>
  <c r="T1000" i="69"/>
  <c r="W1000" i="69"/>
  <c r="U1087" i="69"/>
  <c r="X1087" i="69"/>
  <c r="T1094" i="69"/>
  <c r="W1094" i="69"/>
  <c r="T1101" i="69"/>
  <c r="W1101" i="69"/>
  <c r="T1109" i="69"/>
  <c r="W1109" i="69"/>
  <c r="U1112" i="69"/>
  <c r="X1112" i="69"/>
  <c r="T1117" i="69"/>
  <c r="W1117" i="69"/>
  <c r="T1122" i="69"/>
  <c r="W1122" i="69"/>
  <c r="U1128" i="69"/>
  <c r="X1128" i="69"/>
  <c r="T1133" i="69"/>
  <c r="W1133" i="69"/>
  <c r="U1136" i="69"/>
  <c r="X1136" i="69"/>
  <c r="U1179" i="69"/>
  <c r="X1179" i="69"/>
  <c r="T1184" i="69"/>
  <c r="W1184" i="69"/>
  <c r="U1187" i="69"/>
  <c r="X1187" i="69"/>
  <c r="T1192" i="69"/>
  <c r="W1192" i="69"/>
  <c r="U1195" i="69"/>
  <c r="X1195" i="69"/>
  <c r="U1253" i="69"/>
  <c r="X1253" i="69"/>
  <c r="T1258" i="69"/>
  <c r="W1258" i="69"/>
  <c r="U1267" i="69"/>
  <c r="X1267" i="69"/>
  <c r="T1272" i="69"/>
  <c r="W1272" i="69"/>
  <c r="T1277" i="69"/>
  <c r="W1277" i="69"/>
  <c r="U1309" i="69"/>
  <c r="X1309" i="69"/>
  <c r="U1316" i="69"/>
  <c r="X1316" i="69"/>
  <c r="T1321" i="69"/>
  <c r="W1321" i="69"/>
  <c r="U1324" i="69"/>
  <c r="X1324" i="69"/>
  <c r="T1389" i="69"/>
  <c r="W1389" i="69"/>
  <c r="U1392" i="69"/>
  <c r="X1392" i="69"/>
  <c r="T1397" i="69"/>
  <c r="W1397" i="69"/>
  <c r="U1400" i="69"/>
  <c r="X1400" i="69"/>
  <c r="T1405" i="69"/>
  <c r="W1405" i="69"/>
  <c r="U1408" i="69"/>
  <c r="X1408" i="69"/>
  <c r="U1416" i="69"/>
  <c r="X1416" i="69"/>
  <c r="T1421" i="69"/>
  <c r="W1421" i="69"/>
  <c r="U1424" i="69"/>
  <c r="X1424" i="69"/>
  <c r="U1431" i="69"/>
  <c r="X1431" i="69"/>
  <c r="T1436" i="69"/>
  <c r="W1436" i="69"/>
  <c r="U1439" i="69"/>
  <c r="X1439" i="69"/>
  <c r="T1444" i="69"/>
  <c r="W1444" i="69"/>
  <c r="U1447" i="69"/>
  <c r="X1447" i="69"/>
  <c r="T1452" i="69"/>
  <c r="W1452" i="69"/>
  <c r="U1455" i="69"/>
  <c r="X1455" i="69"/>
  <c r="T1469" i="69"/>
  <c r="W1469" i="69"/>
  <c r="U1472" i="69"/>
  <c r="X1472" i="69"/>
  <c r="T1477" i="69"/>
  <c r="W1477" i="69"/>
  <c r="U1480" i="69"/>
  <c r="X1480" i="69"/>
  <c r="U1496" i="69"/>
  <c r="X1496" i="69"/>
  <c r="U1506" i="69"/>
  <c r="X1506" i="69"/>
  <c r="T1511" i="69"/>
  <c r="W1511" i="69"/>
  <c r="U1514" i="69"/>
  <c r="X1514" i="69"/>
  <c r="T1519" i="69"/>
  <c r="W1519" i="69"/>
  <c r="U1522" i="69"/>
  <c r="X1522" i="69"/>
  <c r="T1527" i="69"/>
  <c r="W1527" i="69"/>
  <c r="U1530" i="69"/>
  <c r="X1530" i="69"/>
  <c r="T1548" i="69"/>
  <c r="W1548" i="69"/>
  <c r="U1552" i="69"/>
  <c r="X1552" i="69"/>
  <c r="T1557" i="69"/>
  <c r="W1557" i="69"/>
  <c r="U1560" i="69"/>
  <c r="X1560" i="69"/>
  <c r="T1566" i="69"/>
  <c r="W1566" i="69"/>
  <c r="U1569" i="69"/>
  <c r="X1569" i="69"/>
  <c r="T1575" i="69"/>
  <c r="W1575" i="69"/>
  <c r="T1583" i="69"/>
  <c r="W1583" i="69"/>
  <c r="U1585" i="69"/>
  <c r="X1585" i="69"/>
  <c r="U1599" i="69"/>
  <c r="X1599" i="69"/>
  <c r="U1606" i="69"/>
  <c r="X1606" i="69"/>
  <c r="T1611" i="69"/>
  <c r="W1611" i="69"/>
  <c r="U1614" i="69"/>
  <c r="X1614" i="69"/>
  <c r="U1621" i="69"/>
  <c r="X1621" i="69"/>
  <c r="T1627" i="69"/>
  <c r="W1627" i="69"/>
  <c r="U1630" i="69"/>
  <c r="X1630" i="69"/>
  <c r="T1637" i="69"/>
  <c r="W1637" i="69"/>
  <c r="U1640" i="69"/>
  <c r="X1640" i="69"/>
  <c r="T1644" i="69"/>
  <c r="W1644" i="69"/>
  <c r="U1647" i="69"/>
  <c r="X1647" i="69"/>
  <c r="T1652" i="69"/>
  <c r="W1652" i="69"/>
  <c r="U1655" i="69"/>
  <c r="X1655" i="69"/>
  <c r="T1660" i="69"/>
  <c r="W1660" i="69"/>
  <c r="U1662" i="69"/>
  <c r="X1662" i="69"/>
  <c r="U1671" i="69"/>
  <c r="X1671" i="69"/>
  <c r="U1681" i="69"/>
  <c r="X1681" i="69"/>
  <c r="U1688" i="69"/>
  <c r="X1688" i="69"/>
  <c r="U1695" i="69"/>
  <c r="X1695" i="69"/>
  <c r="T1701" i="69"/>
  <c r="W1701" i="69"/>
  <c r="U1709" i="69"/>
  <c r="X1709" i="69"/>
  <c r="T1714" i="69"/>
  <c r="W1714" i="69"/>
  <c r="U1725" i="69"/>
  <c r="X1725" i="69"/>
  <c r="U1737" i="69"/>
  <c r="X1737" i="69"/>
  <c r="T1741" i="69"/>
  <c r="W1741" i="69"/>
  <c r="T1753" i="69"/>
  <c r="W1753" i="69"/>
  <c r="U1756" i="69"/>
  <c r="X1756" i="69"/>
  <c r="T1761" i="69"/>
  <c r="W1761" i="69"/>
  <c r="U1763" i="69"/>
  <c r="X1763" i="69"/>
  <c r="T1768" i="69"/>
  <c r="W1768" i="69"/>
  <c r="U1781" i="69"/>
  <c r="X1781" i="69"/>
  <c r="U1787" i="69"/>
  <c r="X1787" i="69"/>
  <c r="Y1787" i="69" s="1"/>
  <c r="U1793" i="69"/>
  <c r="X1793" i="69"/>
  <c r="T1799" i="69"/>
  <c r="W1799" i="69"/>
  <c r="U1802" i="69"/>
  <c r="X1802" i="69"/>
  <c r="U1816" i="69"/>
  <c r="X1816" i="69"/>
  <c r="T1822" i="69"/>
  <c r="W1822" i="69"/>
  <c r="U1825" i="69"/>
  <c r="X1825" i="69"/>
  <c r="T1830" i="69"/>
  <c r="W1830" i="69"/>
  <c r="U1840" i="69"/>
  <c r="X1840" i="69"/>
  <c r="T1845" i="69"/>
  <c r="W1845" i="69"/>
  <c r="U1848" i="69"/>
  <c r="X1848" i="69"/>
  <c r="T1853" i="69"/>
  <c r="W1853" i="69"/>
  <c r="U1856" i="69"/>
  <c r="X1856" i="69"/>
  <c r="U1863" i="69"/>
  <c r="X1863" i="69"/>
  <c r="T1868" i="69"/>
  <c r="W1868" i="69"/>
  <c r="U1870" i="69"/>
  <c r="X1870" i="69"/>
  <c r="T1875" i="69"/>
  <c r="W1875" i="69"/>
  <c r="T1882" i="69"/>
  <c r="W1882" i="69"/>
  <c r="U1891" i="69"/>
  <c r="X1891" i="69"/>
  <c r="T1896" i="69"/>
  <c r="W1896" i="69"/>
  <c r="U1899" i="69"/>
  <c r="X1899" i="69"/>
  <c r="T1904" i="69"/>
  <c r="W1904" i="69"/>
  <c r="U1917" i="69"/>
  <c r="X1917" i="69"/>
  <c r="T1922" i="69"/>
  <c r="W1922" i="69"/>
  <c r="U1925" i="69"/>
  <c r="X1925" i="69"/>
  <c r="T1930" i="69"/>
  <c r="W1930" i="69"/>
  <c r="U1947" i="69"/>
  <c r="X1947" i="69"/>
  <c r="U1950" i="69"/>
  <c r="X1950" i="69"/>
  <c r="U1958" i="69"/>
  <c r="X1958" i="69"/>
  <c r="U1961" i="69"/>
  <c r="X1961" i="69"/>
  <c r="T1964" i="69"/>
  <c r="W1964" i="69"/>
  <c r="U1968" i="69"/>
  <c r="X1968" i="69"/>
  <c r="T1971" i="69"/>
  <c r="W1971" i="69"/>
  <c r="T1985" i="69"/>
  <c r="W1985" i="69"/>
  <c r="U1987" i="69"/>
  <c r="X1987" i="69"/>
  <c r="U2000" i="69"/>
  <c r="X2000" i="69"/>
  <c r="T2004" i="69"/>
  <c r="W2004" i="69"/>
  <c r="U2007" i="69"/>
  <c r="X2007" i="69"/>
  <c r="U2018" i="69"/>
  <c r="X2018" i="69"/>
  <c r="Y2018" i="69" s="1"/>
  <c r="U2020" i="69"/>
  <c r="X2020" i="69"/>
  <c r="U2022" i="69"/>
  <c r="X2022" i="69"/>
  <c r="U2024" i="69"/>
  <c r="X2024" i="69"/>
  <c r="U2026" i="69"/>
  <c r="X2026" i="69"/>
  <c r="U2028" i="69"/>
  <c r="X2028" i="69"/>
  <c r="T2031" i="69"/>
  <c r="W2031" i="69"/>
  <c r="T2033" i="69"/>
  <c r="W2033" i="69"/>
  <c r="T2035" i="69"/>
  <c r="W2035" i="69"/>
  <c r="T2037" i="69"/>
  <c r="W2037" i="69"/>
  <c r="T2039" i="69"/>
  <c r="W2039" i="69"/>
  <c r="T2041" i="69"/>
  <c r="W2041" i="69"/>
  <c r="T2043" i="69"/>
  <c r="W2043" i="69"/>
  <c r="T2045" i="69"/>
  <c r="W2045" i="69"/>
  <c r="T2047" i="69"/>
  <c r="W2047" i="69"/>
  <c r="U2054" i="69"/>
  <c r="X2054" i="69"/>
  <c r="T2059" i="69"/>
  <c r="W2059" i="69"/>
  <c r="U2062" i="69"/>
  <c r="X2062" i="69"/>
  <c r="T2068" i="69"/>
  <c r="W2068" i="69"/>
  <c r="U2071" i="69"/>
  <c r="X2071" i="69"/>
  <c r="T2076" i="69"/>
  <c r="W2076" i="69"/>
  <c r="U2106" i="69"/>
  <c r="X2106" i="69"/>
  <c r="T2111" i="69"/>
  <c r="W2111" i="69"/>
  <c r="U2114" i="69"/>
  <c r="X2114" i="69"/>
  <c r="T2118" i="69"/>
  <c r="W2118" i="69"/>
  <c r="U2121" i="69"/>
  <c r="X2121" i="69"/>
  <c r="U2129" i="69"/>
  <c r="X2129" i="69"/>
  <c r="U2131" i="69"/>
  <c r="X2131" i="69"/>
  <c r="U2133" i="69"/>
  <c r="X2133" i="69"/>
  <c r="U2135" i="69"/>
  <c r="X2135" i="69"/>
  <c r="U2137" i="69"/>
  <c r="X2137" i="69"/>
  <c r="T2141" i="69"/>
  <c r="W2141" i="69"/>
  <c r="T2145" i="69"/>
  <c r="W2145" i="69"/>
  <c r="T2152" i="69"/>
  <c r="W2152" i="69"/>
  <c r="U2155" i="69"/>
  <c r="X2155" i="69"/>
  <c r="T2160" i="69"/>
  <c r="W2160" i="69"/>
  <c r="U2163" i="69"/>
  <c r="X2163" i="69"/>
  <c r="U2169" i="69"/>
  <c r="X2169" i="69"/>
  <c r="T2174" i="69"/>
  <c r="W2174" i="69"/>
  <c r="U2177" i="69"/>
  <c r="X2177" i="69"/>
  <c r="T2182" i="69"/>
  <c r="W2182" i="69"/>
  <c r="U2190" i="69"/>
  <c r="X2190" i="69"/>
  <c r="Y2190" i="69" s="1"/>
  <c r="U2192" i="69"/>
  <c r="X2192" i="69"/>
  <c r="U2194" i="69"/>
  <c r="X2194" i="69"/>
  <c r="T2199" i="69"/>
  <c r="W2199" i="69"/>
  <c r="U2208" i="69"/>
  <c r="X2208" i="69"/>
  <c r="U2220" i="69"/>
  <c r="X2220" i="69"/>
  <c r="Y2220" i="69" s="1"/>
  <c r="U2222" i="69"/>
  <c r="X2222" i="69"/>
  <c r="T2224" i="69"/>
  <c r="W2224" i="69"/>
  <c r="U2227" i="69"/>
  <c r="X2227" i="69"/>
  <c r="U2235" i="69"/>
  <c r="X2235" i="69"/>
  <c r="U2251" i="69"/>
  <c r="X2251" i="69"/>
  <c r="U2253" i="69"/>
  <c r="X2253" i="69"/>
  <c r="T2259" i="69"/>
  <c r="W2259" i="69"/>
  <c r="U2262" i="69"/>
  <c r="X2262" i="69"/>
  <c r="T2267" i="69"/>
  <c r="W2267" i="69"/>
  <c r="U2270" i="69"/>
  <c r="X2270" i="69"/>
  <c r="T2275" i="69"/>
  <c r="W2275" i="69"/>
  <c r="U2278" i="69"/>
  <c r="X2278" i="69"/>
  <c r="T2283" i="69"/>
  <c r="W2283" i="69"/>
  <c r="U2286" i="69"/>
  <c r="X2286" i="69"/>
  <c r="T2291" i="69"/>
  <c r="W2291" i="69"/>
  <c r="U2294" i="69"/>
  <c r="X2294" i="69"/>
  <c r="T2298" i="69"/>
  <c r="W2298" i="69"/>
  <c r="U2301" i="69"/>
  <c r="X2301" i="69"/>
  <c r="U2308" i="69"/>
  <c r="X2308" i="69"/>
  <c r="T2319" i="69"/>
  <c r="W2319" i="69"/>
  <c r="T2325" i="69"/>
  <c r="W2325" i="69"/>
  <c r="U2328" i="69"/>
  <c r="X2328" i="69"/>
  <c r="T2333" i="69"/>
  <c r="W2333" i="69"/>
  <c r="U2344" i="69"/>
  <c r="X2344" i="69"/>
  <c r="T2349" i="69"/>
  <c r="W2349" i="69"/>
  <c r="T2355" i="69"/>
  <c r="W2355" i="69"/>
  <c r="U816" i="69"/>
  <c r="X816" i="69"/>
  <c r="T821" i="69"/>
  <c r="W821" i="69"/>
  <c r="U827" i="69"/>
  <c r="X827" i="69"/>
  <c r="X825" i="69" s="1"/>
  <c r="U837" i="69"/>
  <c r="X837" i="69"/>
  <c r="T843" i="69"/>
  <c r="W843" i="69"/>
  <c r="U846" i="69"/>
  <c r="X846" i="69"/>
  <c r="Y846" i="69" s="1"/>
  <c r="T852" i="69"/>
  <c r="W852" i="69"/>
  <c r="Y852" i="69" s="1"/>
  <c r="U865" i="69"/>
  <c r="X865" i="69"/>
  <c r="U941" i="69"/>
  <c r="X941" i="69"/>
  <c r="T950" i="69"/>
  <c r="W950" i="69"/>
  <c r="U953" i="69"/>
  <c r="X953" i="69"/>
  <c r="T958" i="69"/>
  <c r="W958" i="69"/>
  <c r="Y958" i="69" s="1"/>
  <c r="U961" i="69"/>
  <c r="X961" i="69"/>
  <c r="T972" i="69"/>
  <c r="W972" i="69"/>
  <c r="U975" i="69"/>
  <c r="X975" i="69"/>
  <c r="T980" i="69"/>
  <c r="W980" i="69"/>
  <c r="Y980" i="69" s="1"/>
  <c r="U983" i="69"/>
  <c r="X983" i="69"/>
  <c r="U988" i="69"/>
  <c r="X988" i="69"/>
  <c r="U990" i="69"/>
  <c r="X990" i="69"/>
  <c r="U992" i="69"/>
  <c r="X992" i="69"/>
  <c r="T997" i="69"/>
  <c r="V997" i="69" s="1"/>
  <c r="W997" i="69"/>
  <c r="U1000" i="69"/>
  <c r="X1000" i="69"/>
  <c r="T1089" i="69"/>
  <c r="W1089" i="69"/>
  <c r="U1094" i="69"/>
  <c r="X1094" i="69"/>
  <c r="U1101" i="69"/>
  <c r="X1101" i="69"/>
  <c r="U1103" i="69"/>
  <c r="X1103" i="69"/>
  <c r="T1105" i="69"/>
  <c r="W1105" i="69"/>
  <c r="U1109" i="69"/>
  <c r="X1109" i="69"/>
  <c r="T1114" i="69"/>
  <c r="V1114" i="69" s="1"/>
  <c r="W1114" i="69"/>
  <c r="U1117" i="69"/>
  <c r="X1117" i="69"/>
  <c r="T1119" i="69"/>
  <c r="W1119" i="69"/>
  <c r="U1122" i="69"/>
  <c r="X1122" i="69"/>
  <c r="T1130" i="69"/>
  <c r="W1130" i="69"/>
  <c r="U1133" i="69"/>
  <c r="X1133" i="69"/>
  <c r="T1138" i="69"/>
  <c r="W1138" i="69"/>
  <c r="T1181" i="69"/>
  <c r="W1181" i="69"/>
  <c r="U1184" i="69"/>
  <c r="X1184" i="69"/>
  <c r="T1189" i="69"/>
  <c r="V1189" i="69" s="1"/>
  <c r="W1189" i="69"/>
  <c r="U1192" i="69"/>
  <c r="X1192" i="69"/>
  <c r="T1197" i="69"/>
  <c r="W1197" i="69"/>
  <c r="T1202" i="69"/>
  <c r="W1202" i="69"/>
  <c r="T1255" i="69"/>
  <c r="W1255" i="69"/>
  <c r="U1258" i="69"/>
  <c r="X1258" i="69"/>
  <c r="T1264" i="69"/>
  <c r="W1264" i="69"/>
  <c r="Y1264" i="69" s="1"/>
  <c r="T1269" i="69"/>
  <c r="W1269" i="69"/>
  <c r="U1272" i="69"/>
  <c r="X1272" i="69"/>
  <c r="U1277" i="69"/>
  <c r="X1277" i="69"/>
  <c r="T1311" i="69"/>
  <c r="V1311" i="69" s="1"/>
  <c r="W1311" i="69"/>
  <c r="Y1311" i="69" s="1"/>
  <c r="U1321" i="69"/>
  <c r="X1321" i="69"/>
  <c r="U1389" i="69"/>
  <c r="X1389" i="69"/>
  <c r="T1394" i="69"/>
  <c r="V1394" i="69" s="1"/>
  <c r="W1394" i="69"/>
  <c r="U1397" i="69"/>
  <c r="X1397" i="69"/>
  <c r="Y1397" i="69" s="1"/>
  <c r="T1402" i="69"/>
  <c r="V1402" i="69" s="1"/>
  <c r="W1402" i="69"/>
  <c r="U1405" i="69"/>
  <c r="X1405" i="69"/>
  <c r="T1410" i="69"/>
  <c r="V1410" i="69" s="1"/>
  <c r="W1410" i="69"/>
  <c r="T1418" i="69"/>
  <c r="W1418" i="69"/>
  <c r="U1421" i="69"/>
  <c r="X1421" i="69"/>
  <c r="T1426" i="69"/>
  <c r="V1426" i="69" s="1"/>
  <c r="W1426" i="69"/>
  <c r="T1433" i="69"/>
  <c r="W1433" i="69"/>
  <c r="U1436" i="69"/>
  <c r="X1436" i="69"/>
  <c r="Y1436" i="69" s="1"/>
  <c r="T1441" i="69"/>
  <c r="V1441" i="69" s="1"/>
  <c r="W1441" i="69"/>
  <c r="U1444" i="69"/>
  <c r="X1444" i="69"/>
  <c r="T1449" i="69"/>
  <c r="W1449" i="69"/>
  <c r="U1452" i="69"/>
  <c r="X1452" i="69"/>
  <c r="Y1452" i="69" s="1"/>
  <c r="T1466" i="69"/>
  <c r="V1466" i="69" s="1"/>
  <c r="W1466" i="69"/>
  <c r="U1469" i="69"/>
  <c r="X1469" i="69"/>
  <c r="Y1469" i="69" s="1"/>
  <c r="T1474" i="69"/>
  <c r="W1474" i="69"/>
  <c r="U1477" i="69"/>
  <c r="X1477" i="69"/>
  <c r="T1482" i="69"/>
  <c r="V1482" i="69" s="1"/>
  <c r="W1482" i="69"/>
  <c r="T1498" i="69"/>
  <c r="W1498" i="69"/>
  <c r="T1508" i="69"/>
  <c r="W1508" i="69"/>
  <c r="U1511" i="69"/>
  <c r="X1511" i="69"/>
  <c r="T1516" i="69"/>
  <c r="V1516" i="69" s="1"/>
  <c r="W1516" i="69"/>
  <c r="U1519" i="69"/>
  <c r="X1519" i="69"/>
  <c r="T1524" i="69"/>
  <c r="W1524" i="69"/>
  <c r="U1527" i="69"/>
  <c r="X1527" i="69"/>
  <c r="T1532" i="69"/>
  <c r="V1532" i="69" s="1"/>
  <c r="W1532" i="69"/>
  <c r="T1545" i="69"/>
  <c r="W1545" i="69"/>
  <c r="U1548" i="69"/>
  <c r="X1548" i="69"/>
  <c r="T1554" i="69"/>
  <c r="W1554" i="69"/>
  <c r="U1557" i="69"/>
  <c r="X1557" i="69"/>
  <c r="T1563" i="69"/>
  <c r="W1563" i="69"/>
  <c r="U1566" i="69"/>
  <c r="X1566" i="69"/>
  <c r="T1571" i="69"/>
  <c r="W1571" i="69"/>
  <c r="U1575" i="69"/>
  <c r="X1575" i="69"/>
  <c r="T1580" i="69"/>
  <c r="V1580" i="69" s="1"/>
  <c r="W1580" i="69"/>
  <c r="U1583" i="69"/>
  <c r="X1583" i="69"/>
  <c r="T1587" i="69"/>
  <c r="V1587" i="69" s="1"/>
  <c r="W1587" i="69"/>
  <c r="T1601" i="69"/>
  <c r="W1601" i="69"/>
  <c r="T1608" i="69"/>
  <c r="W1608" i="69"/>
  <c r="U1611" i="69"/>
  <c r="X1611" i="69"/>
  <c r="T1616" i="69"/>
  <c r="W1616" i="69"/>
  <c r="T1623" i="69"/>
  <c r="W1623" i="69"/>
  <c r="U1627" i="69"/>
  <c r="X1627" i="69"/>
  <c r="U1637" i="69"/>
  <c r="X1637" i="69"/>
  <c r="T1642" i="69"/>
  <c r="V1642" i="69" s="1"/>
  <c r="W1642" i="69"/>
  <c r="Y1642" i="69" s="1"/>
  <c r="U1644" i="69"/>
  <c r="X1644" i="69"/>
  <c r="T1649" i="69"/>
  <c r="V1649" i="69" s="1"/>
  <c r="W1649" i="69"/>
  <c r="U1652" i="69"/>
  <c r="X1652" i="69"/>
  <c r="T1657" i="69"/>
  <c r="V1657" i="69" s="1"/>
  <c r="W1657" i="69"/>
  <c r="U1660" i="69"/>
  <c r="X1660" i="69"/>
  <c r="T1664" i="69"/>
  <c r="W1664" i="69"/>
  <c r="U1668" i="69"/>
  <c r="X1668" i="69"/>
  <c r="T1673" i="69"/>
  <c r="W1673" i="69"/>
  <c r="T1683" i="69"/>
  <c r="W1683" i="69"/>
  <c r="T1690" i="69"/>
  <c r="V1690" i="69" s="1"/>
  <c r="W1690" i="69"/>
  <c r="Y1690" i="69" s="1"/>
  <c r="U1692" i="69"/>
  <c r="X1692" i="69"/>
  <c r="U1701" i="69"/>
  <c r="X1701" i="69"/>
  <c r="T1711" i="69"/>
  <c r="V1711" i="69" s="1"/>
  <c r="W1711" i="69"/>
  <c r="U1714" i="69"/>
  <c r="X1714" i="69"/>
  <c r="T1718" i="69"/>
  <c r="W1718" i="69"/>
  <c r="Y1718" i="69" s="1"/>
  <c r="T1727" i="69"/>
  <c r="V1727" i="69" s="1"/>
  <c r="W1727" i="69"/>
  <c r="U1734" i="69"/>
  <c r="X1734" i="69"/>
  <c r="U1741" i="69"/>
  <c r="X1741" i="69"/>
  <c r="T1750" i="69"/>
  <c r="W1750" i="69"/>
  <c r="Y1750" i="69" s="1"/>
  <c r="U1753" i="69"/>
  <c r="X1753" i="69"/>
  <c r="T1758" i="69"/>
  <c r="W1758" i="69"/>
  <c r="U1761" i="69"/>
  <c r="X1761" i="69"/>
  <c r="T1765" i="69"/>
  <c r="W1765" i="69"/>
  <c r="U1768" i="69"/>
  <c r="X1768" i="69"/>
  <c r="Y1768" i="69" s="1"/>
  <c r="T1783" i="69"/>
  <c r="V1783" i="69" s="1"/>
  <c r="W1783" i="69"/>
  <c r="T1795" i="69"/>
  <c r="W1795" i="69"/>
  <c r="U1799" i="69"/>
  <c r="X1799" i="69"/>
  <c r="T1818" i="69"/>
  <c r="V1818" i="69" s="1"/>
  <c r="W1818" i="69"/>
  <c r="Y1818" i="69" s="1"/>
  <c r="U1822" i="69"/>
  <c r="X1822" i="69"/>
  <c r="T1827" i="69"/>
  <c r="V1827" i="69" s="1"/>
  <c r="W1827" i="69"/>
  <c r="Y1827" i="69" s="1"/>
  <c r="U1830" i="69"/>
  <c r="X1830" i="69"/>
  <c r="T1842" i="69"/>
  <c r="V1842" i="69" s="1"/>
  <c r="W1842" i="69"/>
  <c r="U1845" i="69"/>
  <c r="X1845" i="69"/>
  <c r="T1850" i="69"/>
  <c r="V1850" i="69" s="1"/>
  <c r="W1850" i="69"/>
  <c r="Y1850" i="69" s="1"/>
  <c r="U1853" i="69"/>
  <c r="X1853" i="69"/>
  <c r="T1858" i="69"/>
  <c r="V1858" i="69" s="1"/>
  <c r="W1858" i="69"/>
  <c r="T1865" i="69"/>
  <c r="W1865" i="69"/>
  <c r="Y1865" i="69" s="1"/>
  <c r="U1868" i="69"/>
  <c r="X1868" i="69"/>
  <c r="T1872" i="69"/>
  <c r="V1872" i="69" s="1"/>
  <c r="W1872" i="69"/>
  <c r="Y1872" i="69" s="1"/>
  <c r="U1875" i="69"/>
  <c r="X1875" i="69"/>
  <c r="T1879" i="69"/>
  <c r="V1879" i="69" s="1"/>
  <c r="W1879" i="69"/>
  <c r="U1882" i="69"/>
  <c r="X1882" i="69"/>
  <c r="T1886" i="69"/>
  <c r="W1886" i="69"/>
  <c r="T1893" i="69"/>
  <c r="V1893" i="69" s="1"/>
  <c r="W1893" i="69"/>
  <c r="Y1893" i="69" s="1"/>
  <c r="U1896" i="69"/>
  <c r="X1896" i="69"/>
  <c r="T1901" i="69"/>
  <c r="V1901" i="69" s="1"/>
  <c r="W1901" i="69"/>
  <c r="U1904" i="69"/>
  <c r="X1904" i="69"/>
  <c r="Y1904" i="69" s="1"/>
  <c r="T1911" i="69"/>
  <c r="W1911" i="69"/>
  <c r="T1919" i="69"/>
  <c r="V1919" i="69" s="1"/>
  <c r="W1919" i="69"/>
  <c r="U1922" i="69"/>
  <c r="X1922" i="69"/>
  <c r="U1930" i="69"/>
  <c r="X1930" i="69"/>
  <c r="Y1930" i="69" s="1"/>
  <c r="T1934" i="69"/>
  <c r="V1934" i="69" s="1"/>
  <c r="W1934" i="69"/>
  <c r="Y1934" i="69" s="1"/>
  <c r="T1944" i="69"/>
  <c r="V1944" i="69" s="1"/>
  <c r="W1944" i="69"/>
  <c r="Y1944" i="69" s="1"/>
  <c r="T1946" i="69"/>
  <c r="V1946" i="69" s="1"/>
  <c r="W1946" i="69"/>
  <c r="U1964" i="69"/>
  <c r="X1964" i="69"/>
  <c r="T1967" i="69"/>
  <c r="W1967" i="69"/>
  <c r="U1971" i="69"/>
  <c r="X1971" i="69"/>
  <c r="U1985" i="69"/>
  <c r="X1985" i="69"/>
  <c r="T1989" i="69"/>
  <c r="W1989" i="69"/>
  <c r="U1991" i="69"/>
  <c r="X1991" i="69"/>
  <c r="U2004" i="69"/>
  <c r="X2004" i="69"/>
  <c r="U2031" i="69"/>
  <c r="X2031" i="69"/>
  <c r="U2033" i="69"/>
  <c r="X2033" i="69"/>
  <c r="U2035" i="69"/>
  <c r="X2035" i="69"/>
  <c r="U2037" i="69"/>
  <c r="X2037" i="69"/>
  <c r="U2039" i="69"/>
  <c r="X2039" i="69"/>
  <c r="U2041" i="69"/>
  <c r="X2041" i="69"/>
  <c r="U2043" i="69"/>
  <c r="X2043" i="69"/>
  <c r="U2045" i="69"/>
  <c r="X2045" i="69"/>
  <c r="U2047" i="69"/>
  <c r="X2047" i="69"/>
  <c r="U2059" i="69"/>
  <c r="X2059" i="69"/>
  <c r="U2068" i="69"/>
  <c r="X2068" i="69"/>
  <c r="T2073" i="69"/>
  <c r="V2073" i="69" s="1"/>
  <c r="W2073" i="69"/>
  <c r="U2076" i="69"/>
  <c r="X2076" i="69"/>
  <c r="T2095" i="69"/>
  <c r="W2095" i="69"/>
  <c r="T2108" i="69"/>
  <c r="V2108" i="69" s="1"/>
  <c r="W2108" i="69"/>
  <c r="U2111" i="69"/>
  <c r="X2111" i="69"/>
  <c r="U2118" i="69"/>
  <c r="X2118" i="69"/>
  <c r="T2123" i="69"/>
  <c r="W2123" i="69"/>
  <c r="T2139" i="69"/>
  <c r="V2139" i="69" s="1"/>
  <c r="W2139" i="69"/>
  <c r="U2141" i="69"/>
  <c r="X2141" i="69"/>
  <c r="U2145" i="69"/>
  <c r="X2145" i="69"/>
  <c r="U2152" i="69"/>
  <c r="X2152" i="69"/>
  <c r="T2157" i="69"/>
  <c r="W2157" i="69"/>
  <c r="U2160" i="69"/>
  <c r="X2160" i="69"/>
  <c r="T2165" i="69"/>
  <c r="W2165" i="69"/>
  <c r="T2171" i="69"/>
  <c r="W2171" i="69"/>
  <c r="U2174" i="69"/>
  <c r="X2174" i="69"/>
  <c r="T2179" i="69"/>
  <c r="W2179" i="69"/>
  <c r="U2182" i="69"/>
  <c r="X2182" i="69"/>
  <c r="T2196" i="69"/>
  <c r="W2196" i="69"/>
  <c r="U2199" i="69"/>
  <c r="X2199" i="69"/>
  <c r="U2205" i="69"/>
  <c r="X2205" i="69"/>
  <c r="T2210" i="69"/>
  <c r="V2210" i="69" s="1"/>
  <c r="W2210" i="69"/>
  <c r="U2224" i="69"/>
  <c r="X2224" i="69"/>
  <c r="T2229" i="69"/>
  <c r="W2229" i="69"/>
  <c r="T2238" i="69"/>
  <c r="W2238" i="69"/>
  <c r="T2240" i="69"/>
  <c r="W2240" i="69"/>
  <c r="T2242" i="69"/>
  <c r="W2242" i="69"/>
  <c r="T2244" i="69"/>
  <c r="W2244" i="69"/>
  <c r="T2256" i="69"/>
  <c r="W2256" i="69"/>
  <c r="U2259" i="69"/>
  <c r="X2259" i="69"/>
  <c r="T2264" i="69"/>
  <c r="W2264" i="69"/>
  <c r="U2267" i="69"/>
  <c r="X2267" i="69"/>
  <c r="T2272" i="69"/>
  <c r="W2272" i="69"/>
  <c r="U2275" i="69"/>
  <c r="X2275" i="69"/>
  <c r="U2283" i="69"/>
  <c r="X2283" i="69"/>
  <c r="T2288" i="69"/>
  <c r="W2288" i="69"/>
  <c r="U2291" i="69"/>
  <c r="X2291" i="69"/>
  <c r="U2298" i="69"/>
  <c r="X2298" i="69"/>
  <c r="T2303" i="69"/>
  <c r="W2303" i="69"/>
  <c r="U2319" i="69"/>
  <c r="X2319" i="69"/>
  <c r="U2325" i="69"/>
  <c r="X2325" i="69"/>
  <c r="U2333" i="69"/>
  <c r="X2333" i="69"/>
  <c r="T2346" i="69"/>
  <c r="W2346" i="69"/>
  <c r="U2349" i="69"/>
  <c r="X2349" i="69"/>
  <c r="U2355" i="69"/>
  <c r="X2355" i="69"/>
  <c r="U1941" i="69"/>
  <c r="X1941" i="69"/>
  <c r="U1954" i="69"/>
  <c r="X1954" i="69"/>
  <c r="U1938" i="69"/>
  <c r="X1938" i="69"/>
  <c r="U1940" i="69"/>
  <c r="X1940" i="69"/>
  <c r="U1942" i="69"/>
  <c r="X1942" i="69"/>
  <c r="T1953" i="69"/>
  <c r="W1953" i="69"/>
  <c r="Y145" i="69"/>
  <c r="Y138" i="69"/>
  <c r="Y627" i="69"/>
  <c r="Y636" i="69"/>
  <c r="Y786" i="69"/>
  <c r="Y1009" i="69"/>
  <c r="Z1009" i="69" s="1"/>
  <c r="Y1147" i="69"/>
  <c r="Y1176" i="69"/>
  <c r="Z1176" i="69" s="1"/>
  <c r="Y1280" i="69"/>
  <c r="Y1347" i="69"/>
  <c r="Y1369" i="69"/>
  <c r="Y1377" i="69"/>
  <c r="Y1484" i="69"/>
  <c r="Z1484" i="69" s="1"/>
  <c r="Y1586" i="69"/>
  <c r="Y1730" i="69"/>
  <c r="Y2230" i="69"/>
  <c r="Y51" i="69"/>
  <c r="Y65" i="69"/>
  <c r="Y70" i="69"/>
  <c r="Z70" i="69" s="1"/>
  <c r="Y281" i="69"/>
  <c r="Z281" i="69" s="1"/>
  <c r="Y318" i="69"/>
  <c r="Z318" i="69" s="1"/>
  <c r="Y329" i="69"/>
  <c r="Z329" i="69" s="1"/>
  <c r="Y367" i="69"/>
  <c r="Y680" i="69"/>
  <c r="Y784" i="69"/>
  <c r="Y855" i="69"/>
  <c r="Z855" i="69" s="1"/>
  <c r="Y1142" i="69"/>
  <c r="Y1160" i="69"/>
  <c r="Y1249" i="69"/>
  <c r="Z1249" i="69" s="1"/>
  <c r="Y1288" i="69"/>
  <c r="Z1288" i="69" s="1"/>
  <c r="Y1296" i="69"/>
  <c r="Z1296" i="69" s="1"/>
  <c r="Y1331" i="69"/>
  <c r="Y1345" i="69"/>
  <c r="Y1354" i="69"/>
  <c r="Z1354" i="69" s="1"/>
  <c r="Y1359" i="69"/>
  <c r="Z1359" i="69" s="1"/>
  <c r="Y1372" i="69"/>
  <c r="Y1382" i="69"/>
  <c r="Y1411" i="69"/>
  <c r="Y1804" i="69"/>
  <c r="Z1804" i="69" s="1"/>
  <c r="Y2064" i="69"/>
  <c r="Z2064" i="69" s="1"/>
  <c r="Y2310" i="69"/>
  <c r="Z2310" i="69" s="1"/>
  <c r="Y46" i="69"/>
  <c r="Z46" i="69" s="1"/>
  <c r="Y80" i="69"/>
  <c r="Y88" i="69"/>
  <c r="Y96" i="69"/>
  <c r="Y104" i="69"/>
  <c r="Y188" i="69"/>
  <c r="Y406" i="69"/>
  <c r="Z406" i="69" s="1"/>
  <c r="Y447" i="69"/>
  <c r="Y810" i="69"/>
  <c r="Z810" i="69" s="1"/>
  <c r="Y1153" i="69"/>
  <c r="Z1153" i="69" s="1"/>
  <c r="Y1174" i="69"/>
  <c r="Y1283" i="69"/>
  <c r="Y1375" i="69"/>
  <c r="Y1831" i="69"/>
  <c r="Y1905" i="69"/>
  <c r="Y1972" i="69"/>
  <c r="Y2358" i="69"/>
  <c r="Z2358" i="69" s="1"/>
  <c r="Y25" i="69"/>
  <c r="Y33" i="69"/>
  <c r="Z33" i="69" s="1"/>
  <c r="Y49" i="69"/>
  <c r="Y133" i="69"/>
  <c r="Z133" i="69" s="1"/>
  <c r="Y167" i="69"/>
  <c r="Y235" i="69"/>
  <c r="Y293" i="69"/>
  <c r="Y352" i="69"/>
  <c r="Y369" i="69"/>
  <c r="Y434" i="69"/>
  <c r="Y488" i="69"/>
  <c r="Z488" i="69" s="1"/>
  <c r="Y642" i="69"/>
  <c r="Y716" i="69"/>
  <c r="Y759" i="69"/>
  <c r="Y1010" i="69"/>
  <c r="Y1148" i="69"/>
  <c r="Z1148" i="69" s="1"/>
  <c r="Y1247" i="69"/>
  <c r="Z1247" i="69" s="1"/>
  <c r="Y1336" i="69"/>
  <c r="Z1336" i="69" s="1"/>
  <c r="Y1348" i="69"/>
  <c r="Y1357" i="69"/>
  <c r="Z1357" i="69" s="1"/>
  <c r="Y1500" i="69"/>
  <c r="Z1500" i="69" s="1"/>
  <c r="Y1550" i="69"/>
  <c r="Y1577" i="69"/>
  <c r="Y1819" i="69"/>
  <c r="Z1819" i="69" s="1"/>
  <c r="Y2008" i="69"/>
  <c r="X2362" i="69"/>
  <c r="Y27" i="69"/>
  <c r="Y149" i="69"/>
  <c r="Y179" i="69"/>
  <c r="Y231" i="69"/>
  <c r="Y364" i="69"/>
  <c r="Z364" i="69" s="1"/>
  <c r="Y430" i="69"/>
  <c r="Y613" i="69"/>
  <c r="Y648" i="69"/>
  <c r="Z648" i="69" s="1"/>
  <c r="Y673" i="69"/>
  <c r="Z673" i="69" s="1"/>
  <c r="Y723" i="69"/>
  <c r="Y791" i="69"/>
  <c r="Z791" i="69" s="1"/>
  <c r="Y1056" i="69"/>
  <c r="Z1056" i="69" s="1"/>
  <c r="Y1061" i="69"/>
  <c r="Y1143" i="69"/>
  <c r="Y1297" i="69"/>
  <c r="Z1297" i="69" s="1"/>
  <c r="Y1365" i="69"/>
  <c r="Z1365" i="69" s="1"/>
  <c r="Y1373" i="69"/>
  <c r="Z1373" i="69" s="1"/>
  <c r="Y1589" i="69"/>
  <c r="Y1745" i="69"/>
  <c r="Y1772" i="69"/>
  <c r="Y1774" i="69"/>
  <c r="W17" i="69"/>
  <c r="X17" i="69"/>
  <c r="Y44" i="69"/>
  <c r="Z44" i="69" s="1"/>
  <c r="Y52" i="69"/>
  <c r="Z52" i="69" s="1"/>
  <c r="Y23" i="69"/>
  <c r="Y31" i="69"/>
  <c r="Y189" i="69"/>
  <c r="Z189" i="69" s="1"/>
  <c r="Y193" i="69"/>
  <c r="Y211" i="69"/>
  <c r="Y267" i="69"/>
  <c r="Z267" i="69" s="1"/>
  <c r="Y278" i="69"/>
  <c r="Y294" i="69"/>
  <c r="Y326" i="69"/>
  <c r="Y354" i="69"/>
  <c r="Y396" i="69"/>
  <c r="Z396" i="69" s="1"/>
  <c r="Y445" i="69"/>
  <c r="Y465" i="69"/>
  <c r="Y534" i="69"/>
  <c r="Y646" i="69"/>
  <c r="Y702" i="69"/>
  <c r="Z702" i="69" s="1"/>
  <c r="Y735" i="69"/>
  <c r="Z735" i="69" s="1"/>
  <c r="Y739" i="69"/>
  <c r="Z739" i="69" s="1"/>
  <c r="Y741" i="69"/>
  <c r="Z741" i="69" s="1"/>
  <c r="Y743" i="69"/>
  <c r="Z743" i="69" s="1"/>
  <c r="Y747" i="69"/>
  <c r="Z747" i="69" s="1"/>
  <c r="Y779" i="69"/>
  <c r="Z779" i="69" s="1"/>
  <c r="Y797" i="69"/>
  <c r="Z797" i="69" s="1"/>
  <c r="Y808" i="69"/>
  <c r="Y944" i="69"/>
  <c r="Y1003" i="69"/>
  <c r="Y1008" i="69"/>
  <c r="Z1008" i="69" s="1"/>
  <c r="X1065" i="69"/>
  <c r="Y1141" i="69"/>
  <c r="Y1154" i="69"/>
  <c r="Y1159" i="69"/>
  <c r="Y1164" i="69"/>
  <c r="Z1164" i="69" s="1"/>
  <c r="Y1284" i="69"/>
  <c r="Y1300" i="69"/>
  <c r="Y1346" i="69"/>
  <c r="Z1346" i="69" s="1"/>
  <c r="X1459" i="69"/>
  <c r="X1457" i="69" s="1"/>
  <c r="Y1487" i="69"/>
  <c r="Y1561" i="69"/>
  <c r="Y1973" i="69"/>
  <c r="Z1973" i="69" s="1"/>
  <c r="Y2078" i="69"/>
  <c r="Y2212" i="69"/>
  <c r="Z2212" i="69" s="1"/>
  <c r="Y2359" i="69"/>
  <c r="X16" i="69"/>
  <c r="W16" i="69"/>
  <c r="Y26" i="69"/>
  <c r="Z26" i="69" s="1"/>
  <c r="Y34" i="69"/>
  <c r="Z34" i="69" s="1"/>
  <c r="Y50" i="69"/>
  <c r="Z50" i="69" s="1"/>
  <c r="Y62" i="69"/>
  <c r="Z62" i="69" s="1"/>
  <c r="Y69" i="69"/>
  <c r="Z69" i="69" s="1"/>
  <c r="Y166" i="69"/>
  <c r="Y198" i="69"/>
  <c r="Y217" i="69"/>
  <c r="Z217" i="69" s="1"/>
  <c r="Y232" i="69"/>
  <c r="Z232" i="69" s="1"/>
  <c r="Y273" i="69"/>
  <c r="Y292" i="69"/>
  <c r="Y334" i="69"/>
  <c r="Y422" i="69"/>
  <c r="Y431" i="69"/>
  <c r="Y478" i="69"/>
  <c r="Z478" i="69" s="1"/>
  <c r="Y514" i="69"/>
  <c r="Y538" i="69"/>
  <c r="Y600" i="69"/>
  <c r="Y617" i="69"/>
  <c r="Y725" i="69"/>
  <c r="Y803" i="69"/>
  <c r="Y847" i="69"/>
  <c r="Z847" i="69" s="1"/>
  <c r="Y1011" i="69"/>
  <c r="Y1097" i="69"/>
  <c r="Y1205" i="69"/>
  <c r="Y1287" i="69"/>
  <c r="Z1287" i="69" s="1"/>
  <c r="Y1295" i="69"/>
  <c r="Z1295" i="69" s="1"/>
  <c r="Y1344" i="69"/>
  <c r="Z1344" i="69" s="1"/>
  <c r="Y1363" i="69"/>
  <c r="Y1696" i="69"/>
  <c r="Y2011" i="69"/>
  <c r="Z2011" i="69" s="1"/>
  <c r="Y2151" i="69"/>
  <c r="Y2200" i="69"/>
  <c r="Z2200" i="69" s="1"/>
  <c r="Y2252" i="69"/>
  <c r="Z2252" i="69" s="1"/>
  <c r="Y2309" i="69"/>
  <c r="Y42" i="69"/>
  <c r="Z42" i="69" s="1"/>
  <c r="W18" i="69"/>
  <c r="X18" i="69"/>
  <c r="Y29" i="69"/>
  <c r="Z29" i="69" s="1"/>
  <c r="Y37" i="69"/>
  <c r="Z37" i="69" s="1"/>
  <c r="Y110" i="69"/>
  <c r="Y114" i="69"/>
  <c r="Y118" i="69"/>
  <c r="Z118" i="69" s="1"/>
  <c r="Y122" i="69"/>
  <c r="Y126" i="69"/>
  <c r="Y130" i="69"/>
  <c r="Y144" i="69"/>
  <c r="Z144" i="69" s="1"/>
  <c r="Y152" i="69"/>
  <c r="Z152" i="69" s="1"/>
  <c r="Y285" i="69"/>
  <c r="Y306" i="69"/>
  <c r="Z306" i="69" s="1"/>
  <c r="Y416" i="69"/>
  <c r="Y639" i="69"/>
  <c r="Y665" i="69"/>
  <c r="Y733" i="69"/>
  <c r="Z733" i="69" s="1"/>
  <c r="Y1062" i="69"/>
  <c r="Y1144" i="69"/>
  <c r="Z1144" i="69" s="1"/>
  <c r="Y1157" i="69"/>
  <c r="Y1173" i="69"/>
  <c r="Y1203" i="69"/>
  <c r="Y1290" i="69"/>
  <c r="Y1298" i="69"/>
  <c r="Z1298" i="69" s="1"/>
  <c r="Y1337" i="69"/>
  <c r="Y1356" i="69"/>
  <c r="Y1366" i="69"/>
  <c r="Z1366" i="69" s="1"/>
  <c r="Y1379" i="69"/>
  <c r="Y1590" i="69"/>
  <c r="Y2329" i="69"/>
  <c r="Z2329" i="69" s="1"/>
  <c r="U2364" i="69"/>
  <c r="U2335" i="69"/>
  <c r="L1200" i="69"/>
  <c r="L1178" i="69" s="1"/>
  <c r="L1171" i="69" s="1"/>
  <c r="L1165" i="69" s="1"/>
  <c r="K2362" i="69"/>
  <c r="U1543" i="69"/>
  <c r="K1573" i="69"/>
  <c r="J1942" i="69"/>
  <c r="J1704" i="69"/>
  <c r="L1953" i="69"/>
  <c r="U1457" i="69"/>
  <c r="K2363" i="69"/>
  <c r="L2363" i="69"/>
  <c r="L2361" i="69" s="1"/>
  <c r="L2360" i="69" s="1"/>
  <c r="V1831" i="69"/>
  <c r="J2321" i="69"/>
  <c r="L1691" i="69"/>
  <c r="J787" i="69"/>
  <c r="V1163" i="69"/>
  <c r="V1572" i="69"/>
  <c r="V1154" i="69"/>
  <c r="L1314" i="69"/>
  <c r="V1356" i="69"/>
  <c r="J2140" i="69"/>
  <c r="V1460" i="69"/>
  <c r="K2140" i="69"/>
  <c r="V1124" i="69"/>
  <c r="V1340" i="69"/>
  <c r="V1364" i="69"/>
  <c r="V1372" i="69"/>
  <c r="V1832" i="69"/>
  <c r="V1147" i="69"/>
  <c r="V1380" i="69"/>
  <c r="V1771" i="69"/>
  <c r="J1777" i="69"/>
  <c r="V2144" i="69"/>
  <c r="J1265" i="69"/>
  <c r="K1777" i="69"/>
  <c r="L1941" i="69"/>
  <c r="V768" i="69"/>
  <c r="V796" i="69"/>
  <c r="V627" i="69"/>
  <c r="V759" i="69"/>
  <c r="V322" i="69"/>
  <c r="V667" i="69"/>
  <c r="V179" i="69"/>
  <c r="V95" i="69"/>
  <c r="V416" i="69"/>
  <c r="L1096" i="69"/>
  <c r="V1245" i="69"/>
  <c r="L1579" i="69"/>
  <c r="V27" i="69"/>
  <c r="V35" i="69"/>
  <c r="V43" i="69"/>
  <c r="V51" i="69"/>
  <c r="V214" i="69"/>
  <c r="J1096" i="69"/>
  <c r="L1940" i="69"/>
  <c r="L57" i="69"/>
  <c r="V240" i="69"/>
  <c r="V280" i="69"/>
  <c r="V1290" i="69"/>
  <c r="J1940" i="69"/>
  <c r="L2351" i="69"/>
  <c r="L2350" i="69" s="1"/>
  <c r="V188" i="69"/>
  <c r="V1107" i="69"/>
  <c r="V145" i="69"/>
  <c r="V331" i="69"/>
  <c r="V751" i="69"/>
  <c r="T788" i="69"/>
  <c r="V1379" i="69"/>
  <c r="L2017" i="69"/>
  <c r="V79" i="69"/>
  <c r="I132" i="69"/>
  <c r="L132" i="69" s="1"/>
  <c r="L66" i="69" s="1"/>
  <c r="J157" i="69"/>
  <c r="J191" i="69"/>
  <c r="L787" i="69"/>
  <c r="E1091" i="69"/>
  <c r="K1091" i="69" s="1"/>
  <c r="V1331" i="69"/>
  <c r="V1347" i="69"/>
  <c r="L1937" i="69"/>
  <c r="V110" i="69"/>
  <c r="V126" i="69"/>
  <c r="V215" i="69"/>
  <c r="V285" i="69"/>
  <c r="V584" i="69"/>
  <c r="L1155" i="69"/>
  <c r="L443" i="69"/>
  <c r="J289" i="69"/>
  <c r="K336" i="69"/>
  <c r="J764" i="69"/>
  <c r="T766" i="69"/>
  <c r="K1943" i="69"/>
  <c r="L1943" i="69"/>
  <c r="J1943" i="69"/>
  <c r="K718" i="69"/>
  <c r="J718" i="69"/>
  <c r="K681" i="69"/>
  <c r="J2281" i="69"/>
  <c r="T2284" i="69"/>
  <c r="V197" i="69"/>
  <c r="J259" i="69"/>
  <c r="V277" i="69"/>
  <c r="L508" i="69"/>
  <c r="J595" i="69"/>
  <c r="L614" i="69"/>
  <c r="V195" i="69"/>
  <c r="J579" i="69"/>
  <c r="K658" i="69"/>
  <c r="K1913" i="69"/>
  <c r="J1913" i="69"/>
  <c r="K1939" i="69"/>
  <c r="J1939" i="69"/>
  <c r="J66" i="69"/>
  <c r="J313" i="69"/>
  <c r="J173" i="69"/>
  <c r="J242" i="69"/>
  <c r="K774" i="69"/>
  <c r="L1326" i="69"/>
  <c r="K1326" i="69"/>
  <c r="J134" i="69"/>
  <c r="J227" i="69"/>
  <c r="T633" i="69"/>
  <c r="J629" i="69"/>
  <c r="L721" i="69"/>
  <c r="K721" i="69"/>
  <c r="J1716" i="69"/>
  <c r="V734" i="69"/>
  <c r="V893" i="69"/>
  <c r="V1141" i="69"/>
  <c r="V1146" i="69"/>
  <c r="V1177" i="69"/>
  <c r="V1382" i="69"/>
  <c r="L1939" i="69"/>
  <c r="J2331" i="69"/>
  <c r="V1004" i="69"/>
  <c r="V1149" i="69"/>
  <c r="V1172" i="69"/>
  <c r="V1299" i="69"/>
  <c r="J1788" i="69"/>
  <c r="L1914" i="69"/>
  <c r="L1942" i="69"/>
  <c r="V2183" i="69"/>
  <c r="V2254" i="69"/>
  <c r="V1339" i="69"/>
  <c r="J1680" i="69"/>
  <c r="V1774" i="69"/>
  <c r="L1788" i="69"/>
  <c r="L1920" i="69"/>
  <c r="V2008" i="69"/>
  <c r="V2143" i="69"/>
  <c r="L1100" i="69"/>
  <c r="L1103" i="69"/>
  <c r="V1157" i="69"/>
  <c r="V1162" i="69"/>
  <c r="L1704" i="69"/>
  <c r="J1941" i="69"/>
  <c r="K1953" i="69"/>
  <c r="K1951" i="69" s="1"/>
  <c r="V685" i="69"/>
  <c r="V786" i="69"/>
  <c r="V826" i="69"/>
  <c r="K1100" i="69"/>
  <c r="V1205" i="69"/>
  <c r="V1282" i="69"/>
  <c r="V1342" i="69"/>
  <c r="J1596" i="69"/>
  <c r="V1906" i="69"/>
  <c r="K1945" i="69"/>
  <c r="V2230" i="69"/>
  <c r="V180" i="69"/>
  <c r="L157" i="69"/>
  <c r="K295" i="69"/>
  <c r="K173" i="69"/>
  <c r="K233" i="69"/>
  <c r="K259" i="69"/>
  <c r="K268" i="69"/>
  <c r="J301" i="69"/>
  <c r="K313" i="69"/>
  <c r="J336" i="69"/>
  <c r="T367" i="69"/>
  <c r="V367" i="69" s="1"/>
  <c r="J365" i="69"/>
  <c r="K397" i="69"/>
  <c r="J274" i="69"/>
  <c r="L307" i="69"/>
  <c r="L319" i="69"/>
  <c r="L397" i="69"/>
  <c r="K518" i="69"/>
  <c r="T799" i="69"/>
  <c r="T817" i="69"/>
  <c r="J815" i="69"/>
  <c r="T607" i="69"/>
  <c r="J603" i="69"/>
  <c r="J57" i="69"/>
  <c r="L227" i="69"/>
  <c r="K274" i="69"/>
  <c r="V278" i="69"/>
  <c r="J307" i="69"/>
  <c r="L407" i="69"/>
  <c r="L479" i="69"/>
  <c r="J833" i="69"/>
  <c r="T834" i="69"/>
  <c r="K191" i="69"/>
  <c r="J233" i="69"/>
  <c r="T260" i="69"/>
  <c r="V260" i="69" s="1"/>
  <c r="L268" i="69"/>
  <c r="L450" i="69"/>
  <c r="K589" i="69"/>
  <c r="K792" i="69"/>
  <c r="T684" i="69"/>
  <c r="V684" i="69" s="1"/>
  <c r="J681" i="69"/>
  <c r="K157" i="69"/>
  <c r="J201" i="69"/>
  <c r="L226" i="69"/>
  <c r="K227" i="69"/>
  <c r="K242" i="69"/>
  <c r="J268" i="69"/>
  <c r="K289" i="69"/>
  <c r="V293" i="69"/>
  <c r="T314" i="69"/>
  <c r="T313" i="69" s="1"/>
  <c r="K319" i="69"/>
  <c r="L365" i="69"/>
  <c r="K479" i="69"/>
  <c r="K825" i="69"/>
  <c r="J841" i="69"/>
  <c r="T846" i="69"/>
  <c r="T74" i="69"/>
  <c r="V185" i="69"/>
  <c r="K201" i="69"/>
  <c r="L219" i="69"/>
  <c r="L223" i="69"/>
  <c r="J226" i="69"/>
  <c r="L336" i="69"/>
  <c r="K387" i="69"/>
  <c r="K872" i="69"/>
  <c r="K869" i="69" s="1"/>
  <c r="K57" i="69"/>
  <c r="K66" i="69"/>
  <c r="J219" i="69"/>
  <c r="V250" i="69"/>
  <c r="K307" i="69"/>
  <c r="T389" i="69"/>
  <c r="J387" i="69"/>
  <c r="L490" i="69"/>
  <c r="K710" i="69"/>
  <c r="J710" i="69"/>
  <c r="J508" i="69"/>
  <c r="J569" i="69"/>
  <c r="K579" i="69"/>
  <c r="K595" i="69"/>
  <c r="L710" i="69"/>
  <c r="L708" i="69" s="1"/>
  <c r="K764" i="69"/>
  <c r="K781" i="69"/>
  <c r="L825" i="69"/>
  <c r="K833" i="69"/>
  <c r="L939" i="69"/>
  <c r="L930" i="69" s="1"/>
  <c r="K508" i="69"/>
  <c r="L539" i="69"/>
  <c r="K560" i="69"/>
  <c r="J804" i="69"/>
  <c r="J798" i="69" s="1"/>
  <c r="K815" i="69"/>
  <c r="L872" i="69"/>
  <c r="L869" i="69" s="1"/>
  <c r="L1733" i="69"/>
  <c r="L531" i="69"/>
  <c r="J589" i="69"/>
  <c r="L649" i="69"/>
  <c r="L658" i="69"/>
  <c r="K697" i="69"/>
  <c r="L718" i="69"/>
  <c r="J792" i="69"/>
  <c r="J825" i="69"/>
  <c r="K841" i="69"/>
  <c r="L518" i="69"/>
  <c r="L579" i="69"/>
  <c r="J691" i="69"/>
  <c r="L697" i="69"/>
  <c r="L774" i="69"/>
  <c r="L781" i="69"/>
  <c r="K443" i="69"/>
  <c r="J539" i="69"/>
  <c r="L595" i="69"/>
  <c r="L603" i="69"/>
  <c r="L629" i="69"/>
  <c r="K643" i="69"/>
  <c r="V390" i="69"/>
  <c r="K450" i="69"/>
  <c r="K539" i="69"/>
  <c r="J697" i="69"/>
  <c r="J721" i="69"/>
  <c r="V858" i="69"/>
  <c r="K490" i="69"/>
  <c r="J518" i="69"/>
  <c r="V526" i="69"/>
  <c r="L676" i="69"/>
  <c r="L674" i="69" s="1"/>
  <c r="K804" i="69"/>
  <c r="K798" i="69" s="1"/>
  <c r="J1540" i="69"/>
  <c r="L1562" i="69"/>
  <c r="T1597" i="69"/>
  <c r="L1603" i="69"/>
  <c r="J1762" i="69"/>
  <c r="K1788" i="69"/>
  <c r="K1584" i="69"/>
  <c r="L1716" i="69"/>
  <c r="L1748" i="69"/>
  <c r="K1785" i="69"/>
  <c r="K1820" i="69"/>
  <c r="L1329" i="69"/>
  <c r="K1413" i="69"/>
  <c r="J1562" i="69"/>
  <c r="J1635" i="69"/>
  <c r="J1661" i="69"/>
  <c r="L1680" i="69"/>
  <c r="J1685" i="69"/>
  <c r="T1705" i="69"/>
  <c r="J1738" i="69"/>
  <c r="J1732" i="69" s="1"/>
  <c r="L1813" i="69"/>
  <c r="L1811" i="69" s="1"/>
  <c r="V1855" i="69"/>
  <c r="K2017" i="69"/>
  <c r="L2096" i="69"/>
  <c r="L2219" i="69"/>
  <c r="L2213" i="69" s="1"/>
  <c r="K1329" i="69"/>
  <c r="X1329" i="69" s="1"/>
  <c r="V1332" i="69"/>
  <c r="J1429" i="69"/>
  <c r="J1625" i="69"/>
  <c r="J1619" i="69" s="1"/>
  <c r="K1635" i="69"/>
  <c r="J1667" i="69"/>
  <c r="J1697" i="69"/>
  <c r="K1738" i="69"/>
  <c r="K1732" i="69" s="1"/>
  <c r="J1748" i="69"/>
  <c r="K2331" i="69"/>
  <c r="V963" i="69"/>
  <c r="L1099" i="69"/>
  <c r="L1335" i="69"/>
  <c r="J1584" i="69"/>
  <c r="K1596" i="69"/>
  <c r="K1691" i="69"/>
  <c r="J1785" i="69"/>
  <c r="T1789" i="69"/>
  <c r="K1791" i="69"/>
  <c r="K1837" i="69"/>
  <c r="L1884" i="69"/>
  <c r="L2065" i="69"/>
  <c r="L2140" i="69"/>
  <c r="K2232" i="69"/>
  <c r="L991" i="69"/>
  <c r="J1099" i="69"/>
  <c r="L1118" i="69"/>
  <c r="L1108" i="69" s="1"/>
  <c r="L1275" i="69"/>
  <c r="L1315" i="69"/>
  <c r="K1388" i="69"/>
  <c r="J1464" i="69"/>
  <c r="J1463" i="69" s="1"/>
  <c r="J1461" i="69" s="1"/>
  <c r="K1643" i="69"/>
  <c r="L1661" i="69"/>
  <c r="K1722" i="69"/>
  <c r="V1760" i="69"/>
  <c r="K1762" i="69"/>
  <c r="L1791" i="69"/>
  <c r="J1798" i="69"/>
  <c r="L1913" i="69"/>
  <c r="J1914" i="69"/>
  <c r="L2232" i="69"/>
  <c r="T2345" i="69"/>
  <c r="J2343" i="69"/>
  <c r="J2342" i="69" s="1"/>
  <c r="J1118" i="69"/>
  <c r="J1126" i="69"/>
  <c r="J1200" i="69"/>
  <c r="L1265" i="69"/>
  <c r="K1464" i="69"/>
  <c r="K1463" i="69" s="1"/>
  <c r="K1461" i="69" s="1"/>
  <c r="L1573" i="69"/>
  <c r="J1579" i="69"/>
  <c r="L1722" i="69"/>
  <c r="K1733" i="69"/>
  <c r="L1738" i="69"/>
  <c r="L1732" i="69" s="1"/>
  <c r="K1914" i="69"/>
  <c r="K1937" i="69"/>
  <c r="J1937" i="69"/>
  <c r="K2305" i="69"/>
  <c r="K1126" i="69"/>
  <c r="L1360" i="69"/>
  <c r="K1551" i="69"/>
  <c r="K1667" i="69"/>
  <c r="K1680" i="69"/>
  <c r="L1798" i="69"/>
  <c r="J1945" i="69"/>
  <c r="T1987" i="69"/>
  <c r="J1986" i="69"/>
  <c r="K2324" i="69"/>
  <c r="K2052" i="69"/>
  <c r="K2115" i="69"/>
  <c r="L2305" i="69"/>
  <c r="J2334" i="69"/>
  <c r="K1990" i="69"/>
  <c r="J2248" i="69"/>
  <c r="K2255" i="69"/>
  <c r="J2295" i="69"/>
  <c r="T2323" i="69"/>
  <c r="K2334" i="69"/>
  <c r="K2343" i="69"/>
  <c r="K2342" i="69" s="1"/>
  <c r="K1986" i="69"/>
  <c r="J2149" i="69"/>
  <c r="K2237" i="69"/>
  <c r="K2316" i="69"/>
  <c r="L1990" i="69"/>
  <c r="J2096" i="69"/>
  <c r="J2103" i="69"/>
  <c r="K2149" i="69"/>
  <c r="K2148" i="69" s="1"/>
  <c r="J2168" i="69"/>
  <c r="J2167" i="69" s="1"/>
  <c r="K2281" i="69"/>
  <c r="K2351" i="69"/>
  <c r="K2350" i="69" s="1"/>
  <c r="K2189" i="69"/>
  <c r="K2188" i="69" s="1"/>
  <c r="K2186" i="69" s="1"/>
  <c r="K2204" i="69"/>
  <c r="K2219" i="69"/>
  <c r="K2213" i="69" s="1"/>
  <c r="L2331" i="69"/>
  <c r="L2330" i="69" s="1"/>
  <c r="L1986" i="69"/>
  <c r="V530" i="69"/>
  <c r="V773" i="69"/>
  <c r="V1159" i="69"/>
  <c r="V1174" i="69"/>
  <c r="V1337" i="69"/>
  <c r="V65" i="69"/>
  <c r="V200" i="69"/>
  <c r="V273" i="69"/>
  <c r="V447" i="69"/>
  <c r="V538" i="69"/>
  <c r="V547" i="69"/>
  <c r="V594" i="69"/>
  <c r="V752" i="69"/>
  <c r="V760" i="69"/>
  <c r="V1010" i="69"/>
  <c r="V1142" i="69"/>
  <c r="V1411" i="69"/>
  <c r="V1505" i="69"/>
  <c r="V1577" i="69"/>
  <c r="V1772" i="69"/>
  <c r="V2009" i="69"/>
  <c r="V2359" i="69"/>
  <c r="V32" i="69"/>
  <c r="V83" i="69"/>
  <c r="V99" i="69"/>
  <c r="V334" i="69"/>
  <c r="V385" i="69"/>
  <c r="V568" i="69"/>
  <c r="V1152" i="69"/>
  <c r="V1243" i="69"/>
  <c r="V1676" i="69"/>
  <c r="V16" i="69"/>
  <c r="V25" i="69"/>
  <c r="V168" i="69"/>
  <c r="V211" i="69"/>
  <c r="V249" i="69"/>
  <c r="V577" i="69"/>
  <c r="V861" i="69"/>
  <c r="V1696" i="69"/>
  <c r="V41" i="69"/>
  <c r="V149" i="69"/>
  <c r="V431" i="69"/>
  <c r="V1160" i="69"/>
  <c r="V1590" i="69"/>
  <c r="V257" i="69"/>
  <c r="V422" i="69"/>
  <c r="V680" i="69"/>
  <c r="V689" i="69"/>
  <c r="V1012" i="69"/>
  <c r="V1294" i="69"/>
  <c r="V1302" i="69"/>
  <c r="V1362" i="69"/>
  <c r="V1370" i="69"/>
  <c r="V49" i="69"/>
  <c r="Z49" i="69" s="1"/>
  <c r="V108" i="69"/>
  <c r="V116" i="69"/>
  <c r="V386" i="69"/>
  <c r="V1338" i="69"/>
  <c r="V1378" i="69"/>
  <c r="V124" i="69"/>
  <c r="V1003" i="69"/>
  <c r="V194" i="69"/>
  <c r="V559" i="69"/>
  <c r="V1207" i="69"/>
  <c r="V24" i="69"/>
  <c r="V75" i="69"/>
  <c r="V107" i="69"/>
  <c r="V403" i="69"/>
  <c r="V642" i="69"/>
  <c r="V945" i="69"/>
  <c r="V1797" i="69"/>
  <c r="V2049" i="69"/>
  <c r="V803" i="69"/>
  <c r="V1061" i="69"/>
  <c r="V1070" i="69"/>
  <c r="V1386" i="69"/>
  <c r="V1143" i="69"/>
  <c r="V1361" i="69"/>
  <c r="V1666" i="69"/>
  <c r="V1905" i="69"/>
  <c r="V1975" i="69"/>
  <c r="V2094" i="69"/>
  <c r="Z2094" i="69" s="1"/>
  <c r="V40" i="69"/>
  <c r="V67" i="69"/>
  <c r="V91" i="69"/>
  <c r="V193" i="69"/>
  <c r="V210" i="69"/>
  <c r="V662" i="69"/>
  <c r="V1011" i="69"/>
  <c r="V1151" i="69"/>
  <c r="V1369" i="69"/>
  <c r="V1377" i="69"/>
  <c r="V2309" i="69"/>
  <c r="V712" i="69"/>
  <c r="V737" i="69"/>
  <c r="V745" i="69"/>
  <c r="V1589" i="69"/>
  <c r="V48" i="69"/>
  <c r="V283" i="69"/>
  <c r="V1745" i="69"/>
  <c r="V1976" i="69"/>
  <c r="V148" i="69"/>
  <c r="V448" i="69"/>
  <c r="V1284" i="69"/>
  <c r="V1456" i="69"/>
  <c r="V1487" i="69"/>
  <c r="V1561" i="69"/>
  <c r="V1631" i="69"/>
  <c r="V1150" i="69"/>
  <c r="V1677" i="69"/>
  <c r="V324" i="69"/>
  <c r="V130" i="69"/>
  <c r="V944" i="69"/>
  <c r="V1069" i="69"/>
  <c r="V31" i="69"/>
  <c r="V47" i="69"/>
  <c r="V420" i="69"/>
  <c r="V1206" i="69"/>
  <c r="V1300" i="69"/>
  <c r="V2187" i="69"/>
  <c r="V114" i="69"/>
  <c r="V1060" i="69"/>
  <c r="V1125" i="69"/>
  <c r="V122" i="69"/>
  <c r="V294" i="69"/>
  <c r="V613" i="69"/>
  <c r="V814" i="69"/>
  <c r="V831" i="69"/>
  <c r="V2246" i="69"/>
  <c r="V1368" i="69"/>
  <c r="V23" i="69"/>
  <c r="V39" i="69"/>
  <c r="V55" i="69"/>
  <c r="V483" i="69"/>
  <c r="V960" i="69"/>
  <c r="V1376" i="69"/>
  <c r="V1550" i="69"/>
  <c r="V88" i="69"/>
  <c r="V104" i="69"/>
  <c r="L191" i="69"/>
  <c r="L259" i="69"/>
  <c r="L295" i="69"/>
  <c r="K218" i="69"/>
  <c r="K212" i="69" s="1"/>
  <c r="K134" i="69"/>
  <c r="L173" i="69"/>
  <c r="L134" i="69"/>
  <c r="L313" i="69"/>
  <c r="V138" i="69"/>
  <c r="L201" i="69"/>
  <c r="L233" i="69"/>
  <c r="V239" i="69"/>
  <c r="L242" i="69"/>
  <c r="L274" i="69"/>
  <c r="L301" i="69"/>
  <c r="L387" i="69"/>
  <c r="V221" i="69"/>
  <c r="L289" i="69"/>
  <c r="T192" i="69"/>
  <c r="J223" i="69"/>
  <c r="T269" i="69"/>
  <c r="T308" i="69"/>
  <c r="V418" i="69"/>
  <c r="V469" i="69"/>
  <c r="L500" i="69"/>
  <c r="L549" i="69"/>
  <c r="L560" i="69"/>
  <c r="V572" i="69"/>
  <c r="K365" i="69"/>
  <c r="J490" i="69"/>
  <c r="T491" i="69"/>
  <c r="L643" i="69"/>
  <c r="J295" i="69"/>
  <c r="K301" i="69"/>
  <c r="T398" i="69"/>
  <c r="J397" i="69"/>
  <c r="J479" i="69"/>
  <c r="T480" i="69"/>
  <c r="T213" i="69"/>
  <c r="T338" i="69"/>
  <c r="V370" i="69"/>
  <c r="K472" i="69"/>
  <c r="V509" i="69"/>
  <c r="L569" i="69"/>
  <c r="J407" i="69"/>
  <c r="T408" i="69"/>
  <c r="K432" i="69"/>
  <c r="K423" i="69" s="1"/>
  <c r="L472" i="69"/>
  <c r="L589" i="69"/>
  <c r="J319" i="69"/>
  <c r="V333" i="69"/>
  <c r="L432" i="69"/>
  <c r="L423" i="69" s="1"/>
  <c r="J443" i="69"/>
  <c r="T444" i="69"/>
  <c r="J450" i="69"/>
  <c r="T451" i="69"/>
  <c r="K500" i="69"/>
  <c r="K407" i="69"/>
  <c r="J531" i="69"/>
  <c r="K569" i="69"/>
  <c r="K620" i="69"/>
  <c r="J643" i="69"/>
  <c r="L691" i="69"/>
  <c r="K531" i="69"/>
  <c r="J549" i="69"/>
  <c r="V617" i="69"/>
  <c r="J620" i="69"/>
  <c r="L620" i="69"/>
  <c r="V784" i="69"/>
  <c r="L792" i="69"/>
  <c r="L815" i="69"/>
  <c r="L841" i="69"/>
  <c r="J432" i="69"/>
  <c r="J423" i="69" s="1"/>
  <c r="J472" i="69"/>
  <c r="J500" i="69"/>
  <c r="T519" i="69"/>
  <c r="T540" i="69"/>
  <c r="K549" i="69"/>
  <c r="J560" i="69"/>
  <c r="T596" i="69"/>
  <c r="J614" i="69"/>
  <c r="T650" i="69"/>
  <c r="J649" i="69"/>
  <c r="V687" i="69"/>
  <c r="T590" i="69"/>
  <c r="K614" i="69"/>
  <c r="K649" i="69"/>
  <c r="K629" i="69"/>
  <c r="J658" i="69"/>
  <c r="T659" i="69"/>
  <c r="L681" i="69"/>
  <c r="V819" i="69"/>
  <c r="V755" i="69"/>
  <c r="L764" i="69"/>
  <c r="K603" i="69"/>
  <c r="L804" i="69"/>
  <c r="L798" i="69" s="1"/>
  <c r="L833" i="69"/>
  <c r="K691" i="69"/>
  <c r="J774" i="69"/>
  <c r="J781" i="69"/>
  <c r="K787" i="69"/>
  <c r="T864" i="69"/>
  <c r="J862" i="69"/>
  <c r="J856" i="69" s="1"/>
  <c r="K939" i="69"/>
  <c r="K930" i="69" s="1"/>
  <c r="L1104" i="69"/>
  <c r="T793" i="69"/>
  <c r="V805" i="69"/>
  <c r="T851" i="69"/>
  <c r="J848" i="69"/>
  <c r="T857" i="69"/>
  <c r="K862" i="69"/>
  <c r="K856" i="69" s="1"/>
  <c r="J991" i="69"/>
  <c r="T1087" i="69"/>
  <c r="J676" i="69"/>
  <c r="L862" i="69"/>
  <c r="L856" i="69" s="1"/>
  <c r="V1062" i="69"/>
  <c r="L1250" i="69"/>
  <c r="K676" i="69"/>
  <c r="V867" i="69"/>
  <c r="J872" i="69"/>
  <c r="J869" i="69" s="1"/>
  <c r="L985" i="69"/>
  <c r="L967" i="69" s="1"/>
  <c r="K985" i="69"/>
  <c r="J985" i="69"/>
  <c r="L1126" i="69"/>
  <c r="K848" i="69"/>
  <c r="K1104" i="69"/>
  <c r="J1104" i="69"/>
  <c r="L848" i="69"/>
  <c r="J1275" i="69"/>
  <c r="K1275" i="69"/>
  <c r="V1345" i="69"/>
  <c r="V1375" i="69"/>
  <c r="L1464" i="69"/>
  <c r="L1463" i="69" s="1"/>
  <c r="L1461" i="69" s="1"/>
  <c r="T1390" i="69"/>
  <c r="J1388" i="69"/>
  <c r="J939" i="69"/>
  <c r="J930" i="69" s="1"/>
  <c r="T992" i="69"/>
  <c r="V1246" i="69"/>
  <c r="V1304" i="69"/>
  <c r="V1353" i="69"/>
  <c r="V1363" i="69"/>
  <c r="V1173" i="69"/>
  <c r="V1203" i="69"/>
  <c r="V1358" i="69"/>
  <c r="K991" i="69"/>
  <c r="V1291" i="69"/>
  <c r="V1301" i="69"/>
  <c r="L1388" i="69"/>
  <c r="K1429" i="69"/>
  <c r="T1512" i="69"/>
  <c r="J1504" i="69"/>
  <c r="J1503" i="69" s="1"/>
  <c r="T968" i="69"/>
  <c r="V1066" i="69"/>
  <c r="K1108" i="69"/>
  <c r="K1178" i="69"/>
  <c r="K1171" i="69" s="1"/>
  <c r="T1323" i="69"/>
  <c r="L1413" i="69"/>
  <c r="K1096" i="69"/>
  <c r="J1103" i="69"/>
  <c r="V1175" i="69"/>
  <c r="K1250" i="69"/>
  <c r="J1250" i="69"/>
  <c r="V1283" i="69"/>
  <c r="V1293" i="69"/>
  <c r="K1315" i="69"/>
  <c r="V1371" i="69"/>
  <c r="J1413" i="69"/>
  <c r="L1540" i="69"/>
  <c r="T1553" i="69"/>
  <c r="J1551" i="69"/>
  <c r="V1158" i="69"/>
  <c r="V1244" i="69"/>
  <c r="V1280" i="69"/>
  <c r="J1326" i="69"/>
  <c r="V1348" i="69"/>
  <c r="L1429" i="69"/>
  <c r="L1551" i="69"/>
  <c r="K1562" i="69"/>
  <c r="J1314" i="69"/>
  <c r="T1459" i="69"/>
  <c r="T1457" i="69" s="1"/>
  <c r="J1495" i="69"/>
  <c r="J1494" i="69" s="1"/>
  <c r="J1492" i="69" s="1"/>
  <c r="K1314" i="69"/>
  <c r="K1495" i="69"/>
  <c r="K1494" i="69" s="1"/>
  <c r="K1492" i="69" s="1"/>
  <c r="K1540" i="69"/>
  <c r="L1495" i="69"/>
  <c r="L1494" i="69" s="1"/>
  <c r="L1492" i="69" s="1"/>
  <c r="K1504" i="69"/>
  <c r="K1503" i="69" s="1"/>
  <c r="L1504" i="69"/>
  <c r="L1503" i="69" s="1"/>
  <c r="J1573" i="69"/>
  <c r="T1574" i="69"/>
  <c r="T1581" i="69"/>
  <c r="J1643" i="69"/>
  <c r="L1667" i="69"/>
  <c r="L1584" i="69"/>
  <c r="L1578" i="69" s="1"/>
  <c r="K1625" i="69"/>
  <c r="K1619" i="69" s="1"/>
  <c r="J1691" i="69"/>
  <c r="T1692" i="69"/>
  <c r="J1603" i="69"/>
  <c r="L1635" i="69"/>
  <c r="K1603" i="69"/>
  <c r="L1625" i="69"/>
  <c r="L1619" i="69" s="1"/>
  <c r="L1697" i="69"/>
  <c r="K1707" i="69"/>
  <c r="L1685" i="69"/>
  <c r="L1707" i="69"/>
  <c r="K1685" i="69"/>
  <c r="K1697" i="69"/>
  <c r="J1707" i="69"/>
  <c r="T1708" i="69"/>
  <c r="K1579" i="69"/>
  <c r="L1596" i="69"/>
  <c r="L1643" i="69"/>
  <c r="K1661" i="69"/>
  <c r="L1820" i="69"/>
  <c r="V1620" i="69"/>
  <c r="T1668" i="69"/>
  <c r="T1681" i="69"/>
  <c r="V1730" i="69"/>
  <c r="K1869" i="69"/>
  <c r="K1798" i="69"/>
  <c r="K1704" i="69"/>
  <c r="L1762" i="69"/>
  <c r="L1747" i="69" s="1"/>
  <c r="L1746" i="69" s="1"/>
  <c r="T1698" i="69"/>
  <c r="K1716" i="69"/>
  <c r="T1787" i="69"/>
  <c r="L1837" i="69"/>
  <c r="J1837" i="69"/>
  <c r="L1869" i="69"/>
  <c r="J1722" i="69"/>
  <c r="T1723" i="69"/>
  <c r="J1820" i="69"/>
  <c r="T1821" i="69"/>
  <c r="L1860" i="69"/>
  <c r="J1733" i="69"/>
  <c r="T1734" i="69"/>
  <c r="T1891" i="69"/>
  <c r="J1889" i="69"/>
  <c r="K1748" i="69"/>
  <c r="J1791" i="69"/>
  <c r="T1792" i="69"/>
  <c r="T1780" i="69"/>
  <c r="J1884" i="69"/>
  <c r="K1889" i="69"/>
  <c r="J2305" i="69"/>
  <c r="T2306" i="69"/>
  <c r="J1860" i="69"/>
  <c r="T1861" i="69"/>
  <c r="K1884" i="69"/>
  <c r="L1889" i="69"/>
  <c r="L2029" i="69"/>
  <c r="K1860" i="69"/>
  <c r="T1932" i="69"/>
  <c r="J1927" i="69"/>
  <c r="J1878" i="69"/>
  <c r="L1878" i="69"/>
  <c r="K1927" i="69"/>
  <c r="L1994" i="69"/>
  <c r="J1813" i="69"/>
  <c r="W1813" i="69" s="1"/>
  <c r="K1878" i="69"/>
  <c r="K1813" i="69"/>
  <c r="X1813" i="69" s="1"/>
  <c r="L1945" i="69"/>
  <c r="J1869" i="69"/>
  <c r="T1870" i="69"/>
  <c r="J1998" i="69"/>
  <c r="L1927" i="69"/>
  <c r="L1952" i="69"/>
  <c r="L1954" i="69"/>
  <c r="J1990" i="69"/>
  <c r="T1991" i="69"/>
  <c r="J1994" i="69"/>
  <c r="T1995" i="69"/>
  <c r="K1998" i="69"/>
  <c r="J2029" i="69"/>
  <c r="T2030" i="69"/>
  <c r="T2056" i="69"/>
  <c r="J2052" i="69"/>
  <c r="L1938" i="69"/>
  <c r="J1952" i="69"/>
  <c r="W1952" i="69" s="1"/>
  <c r="J1954" i="69"/>
  <c r="K1994" i="69"/>
  <c r="J2001" i="69"/>
  <c r="K2029" i="69"/>
  <c r="J1920" i="69"/>
  <c r="J1938" i="69"/>
  <c r="W1938" i="69" s="1"/>
  <c r="V1972" i="69"/>
  <c r="J2017" i="69"/>
  <c r="T2018" i="69"/>
  <c r="L2080" i="69"/>
  <c r="K1970" i="69"/>
  <c r="X1970" i="69" s="1"/>
  <c r="J1970" i="69"/>
  <c r="L2001" i="69"/>
  <c r="T1957" i="69"/>
  <c r="L1970" i="69"/>
  <c r="L1956" i="69" s="1"/>
  <c r="K2065" i="69"/>
  <c r="L2115" i="69"/>
  <c r="K2001" i="69"/>
  <c r="L2052" i="69"/>
  <c r="J2080" i="69"/>
  <c r="T2081" i="69"/>
  <c r="K2127" i="69"/>
  <c r="K2168" i="69"/>
  <c r="K2167" i="69" s="1"/>
  <c r="T1999" i="69"/>
  <c r="J2115" i="69"/>
  <c r="L2103" i="69"/>
  <c r="L2127" i="69"/>
  <c r="J2065" i="69"/>
  <c r="K2080" i="69"/>
  <c r="J2127" i="69"/>
  <c r="J2219" i="69"/>
  <c r="J2213" i="69" s="1"/>
  <c r="T2220" i="69"/>
  <c r="J2189" i="69"/>
  <c r="J2188" i="69" s="1"/>
  <c r="J2186" i="69" s="1"/>
  <c r="J2204" i="69"/>
  <c r="V2218" i="69"/>
  <c r="K2096" i="69"/>
  <c r="K2103" i="69"/>
  <c r="L2149" i="69"/>
  <c r="L2148" i="69" s="1"/>
  <c r="L2168" i="69"/>
  <c r="L2167" i="69" s="1"/>
  <c r="T2235" i="69"/>
  <c r="J2232" i="69"/>
  <c r="L2189" i="69"/>
  <c r="L2188" i="69" s="1"/>
  <c r="L2186" i="69" s="1"/>
  <c r="L2204" i="69"/>
  <c r="L2237" i="69"/>
  <c r="L2255" i="69"/>
  <c r="L2321" i="69"/>
  <c r="L2324" i="69"/>
  <c r="J2351" i="69"/>
  <c r="J2350" i="69" s="1"/>
  <c r="T2352" i="69"/>
  <c r="T2190" i="69"/>
  <c r="T2205" i="69"/>
  <c r="J2237" i="69"/>
  <c r="L2295" i="69"/>
  <c r="K2295" i="69"/>
  <c r="K2321" i="69"/>
  <c r="L2248" i="69"/>
  <c r="L2281" i="69"/>
  <c r="T2318" i="69"/>
  <c r="J2316" i="69"/>
  <c r="L2343" i="69"/>
  <c r="L2342" i="69" s="1"/>
  <c r="L2341" i="69" s="1"/>
  <c r="L2340" i="69" s="1"/>
  <c r="L2338" i="69" s="1"/>
  <c r="L2337" i="69" s="1"/>
  <c r="T2258" i="69"/>
  <c r="J2255" i="69"/>
  <c r="J2363" i="69"/>
  <c r="T2364" i="69"/>
  <c r="J2362" i="69"/>
  <c r="K2248" i="69"/>
  <c r="V2339" i="69"/>
  <c r="L2316" i="69"/>
  <c r="T2327" i="69"/>
  <c r="J2324" i="69"/>
  <c r="T2332" i="69"/>
  <c r="V616" i="69" l="1"/>
  <c r="V402" i="69"/>
  <c r="V688" i="69"/>
  <c r="V665" i="69"/>
  <c r="V511" i="69"/>
  <c r="V166" i="69"/>
  <c r="V125" i="69"/>
  <c r="V117" i="69"/>
  <c r="V700" i="69"/>
  <c r="V782" i="69"/>
  <c r="V646" i="69"/>
  <c r="V465" i="69"/>
  <c r="V445" i="69"/>
  <c r="V427" i="69"/>
  <c r="V231" i="69"/>
  <c r="V785" i="69"/>
  <c r="V430" i="69"/>
  <c r="V235" i="69"/>
  <c r="V481" i="69"/>
  <c r="V426" i="69"/>
  <c r="V238" i="69"/>
  <c r="V264" i="69"/>
  <c r="V1663" i="69"/>
  <c r="V1526" i="69"/>
  <c r="V1430" i="69"/>
  <c r="Y564" i="69"/>
  <c r="V391" i="69"/>
  <c r="V317" i="69"/>
  <c r="V109" i="69"/>
  <c r="V574" i="69"/>
  <c r="V59" i="69"/>
  <c r="V326" i="69"/>
  <c r="V666" i="69"/>
  <c r="V167" i="69"/>
  <c r="V96" i="69"/>
  <c r="V80" i="69"/>
  <c r="V723" i="69"/>
  <c r="V647" i="69"/>
  <c r="V630" i="69"/>
  <c r="V434" i="69"/>
  <c r="V369" i="69"/>
  <c r="V352" i="69"/>
  <c r="V220" i="69"/>
  <c r="V297" i="69"/>
  <c r="Y1257" i="69"/>
  <c r="Z25" i="69"/>
  <c r="Z51" i="69"/>
  <c r="V291" i="69"/>
  <c r="K1412" i="69"/>
  <c r="V2240" i="69"/>
  <c r="V2165" i="69"/>
  <c r="V1608" i="69"/>
  <c r="V1498" i="69"/>
  <c r="V1255" i="69"/>
  <c r="V950" i="69"/>
  <c r="V821" i="69"/>
  <c r="V853" i="69"/>
  <c r="V748" i="69"/>
  <c r="V740" i="69"/>
  <c r="V586" i="69"/>
  <c r="V544" i="69"/>
  <c r="V484" i="69"/>
  <c r="T774" i="69"/>
  <c r="Y1329" i="69"/>
  <c r="Y1675" i="69"/>
  <c r="Y979" i="69"/>
  <c r="Y836" i="69"/>
  <c r="Y1135" i="69"/>
  <c r="Y1278" i="69"/>
  <c r="Y1900" i="69"/>
  <c r="Y1794" i="69"/>
  <c r="Y2348" i="69"/>
  <c r="Y1852" i="69"/>
  <c r="Y1706" i="69"/>
  <c r="Y1618" i="69"/>
  <c r="Y2285" i="69"/>
  <c r="Y350" i="69"/>
  <c r="Y521" i="69"/>
  <c r="V1414" i="69"/>
  <c r="V1622" i="69"/>
  <c r="V1088" i="69"/>
  <c r="V2290" i="69"/>
  <c r="V2067" i="69"/>
  <c r="V1740" i="69"/>
  <c r="Z1740" i="69" s="1"/>
  <c r="V1713" i="69"/>
  <c r="V1547" i="69"/>
  <c r="V1510" i="69"/>
  <c r="V1199" i="69"/>
  <c r="V1183" i="69"/>
  <c r="V982" i="69"/>
  <c r="V1471" i="69"/>
  <c r="V1446" i="69"/>
  <c r="V1415" i="69"/>
  <c r="V790" i="69"/>
  <c r="V758" i="69"/>
  <c r="V714" i="69"/>
  <c r="V610" i="69"/>
  <c r="V567" i="69"/>
  <c r="V550" i="69"/>
  <c r="V136" i="69"/>
  <c r="U787" i="69"/>
  <c r="V639" i="69"/>
  <c r="V562" i="69"/>
  <c r="V265" i="69"/>
  <c r="V198" i="69"/>
  <c r="V600" i="69"/>
  <c r="V514" i="69"/>
  <c r="V311" i="69"/>
  <c r="V292" i="69"/>
  <c r="V725" i="69"/>
  <c r="V534" i="69"/>
  <c r="V371" i="69"/>
  <c r="V354" i="69"/>
  <c r="V350" i="69"/>
  <c r="V74" i="69"/>
  <c r="V2272" i="69"/>
  <c r="V2256" i="69"/>
  <c r="V1683" i="69"/>
  <c r="V1623" i="69"/>
  <c r="V1269" i="69"/>
  <c r="V843" i="69"/>
  <c r="V998" i="69"/>
  <c r="V822" i="69"/>
  <c r="V864" i="69"/>
  <c r="V2323" i="69"/>
  <c r="Z2323" i="69" s="1"/>
  <c r="V2196" i="69"/>
  <c r="V2095" i="69"/>
  <c r="V1989" i="69"/>
  <c r="V1138" i="69"/>
  <c r="V1119" i="69"/>
  <c r="V1089" i="69"/>
  <c r="V883" i="69"/>
  <c r="Z883" i="69" s="1"/>
  <c r="T417" i="69"/>
  <c r="J1412" i="69"/>
  <c r="Y1949" i="69"/>
  <c r="U614" i="69"/>
  <c r="Z23" i="69"/>
  <c r="Y1841" i="69"/>
  <c r="V502" i="69"/>
  <c r="V225" i="69"/>
  <c r="Y1650" i="69"/>
  <c r="V541" i="69"/>
  <c r="V554" i="69"/>
  <c r="Y1693" i="69"/>
  <c r="Y2234" i="69"/>
  <c r="V376" i="69"/>
  <c r="V2055" i="69"/>
  <c r="Y2156" i="69"/>
  <c r="Y1857" i="69"/>
  <c r="Y2198" i="69"/>
  <c r="Y402" i="69"/>
  <c r="Z402" i="69" s="1"/>
  <c r="Y758" i="69"/>
  <c r="Z758" i="69" s="1"/>
  <c r="Y280" i="69"/>
  <c r="Z280" i="69" s="1"/>
  <c r="Y239" i="69"/>
  <c r="Z239" i="69" s="1"/>
  <c r="Y221" i="69"/>
  <c r="V693" i="69"/>
  <c r="V711" i="69"/>
  <c r="V587" i="69"/>
  <c r="V438" i="69"/>
  <c r="V668" i="69"/>
  <c r="V652" i="69"/>
  <c r="V237" i="69"/>
  <c r="V196" i="69"/>
  <c r="V146" i="69"/>
  <c r="V580" i="69"/>
  <c r="V570" i="69"/>
  <c r="V368" i="69"/>
  <c r="V169" i="69"/>
  <c r="V462" i="69"/>
  <c r="V623" i="69"/>
  <c r="V429" i="69"/>
  <c r="V520" i="69"/>
  <c r="Y1134" i="69"/>
  <c r="Y1959" i="69"/>
  <c r="Y1544" i="69"/>
  <c r="Y2173" i="69"/>
  <c r="Y1933" i="69"/>
  <c r="Y1276" i="69"/>
  <c r="Y854" i="69"/>
  <c r="Y1605" i="69"/>
  <c r="Y487" i="69"/>
  <c r="V261" i="69"/>
  <c r="V184" i="69"/>
  <c r="V506" i="69"/>
  <c r="Y2238" i="69"/>
  <c r="Y1441" i="69"/>
  <c r="Z1441" i="69" s="1"/>
  <c r="Y816" i="69"/>
  <c r="Y2288" i="69"/>
  <c r="Y2108" i="69"/>
  <c r="Z2108" i="69" s="1"/>
  <c r="Y1911" i="69"/>
  <c r="Y1871" i="69"/>
  <c r="Y1113" i="69"/>
  <c r="Y2250" i="69"/>
  <c r="Z2250" i="69" s="1"/>
  <c r="Y1815" i="69"/>
  <c r="Z1815" i="69" s="1"/>
  <c r="Y1694" i="69"/>
  <c r="Z1694" i="69" s="1"/>
  <c r="Y1266" i="69"/>
  <c r="Z1266" i="69" s="1"/>
  <c r="V959" i="69"/>
  <c r="V1120" i="69"/>
  <c r="Z1120" i="69" s="1"/>
  <c r="V891" i="69"/>
  <c r="Z891" i="69" s="1"/>
  <c r="Y1189" i="69"/>
  <c r="Z1189" i="69" s="1"/>
  <c r="Y1651" i="69"/>
  <c r="Y1823" i="69"/>
  <c r="Y1638" i="69"/>
  <c r="Y1558" i="69"/>
  <c r="Y976" i="69"/>
  <c r="Y2138" i="69"/>
  <c r="Y1473" i="69"/>
  <c r="Y1448" i="69"/>
  <c r="Y1432" i="69"/>
  <c r="Y1874" i="69"/>
  <c r="Y1116" i="69"/>
  <c r="Y2176" i="69"/>
  <c r="Y1279" i="69"/>
  <c r="Y1002" i="69"/>
  <c r="Y599" i="69"/>
  <c r="Y1988" i="69"/>
  <c r="Y1926" i="69"/>
  <c r="Y1817" i="69"/>
  <c r="Y1974" i="69"/>
  <c r="Y1767" i="69"/>
  <c r="Y1396" i="69"/>
  <c r="Y2113" i="69"/>
  <c r="Y1542" i="69"/>
  <c r="Y1521" i="69"/>
  <c r="Y796" i="69"/>
  <c r="Z796" i="69" s="1"/>
  <c r="V859" i="69"/>
  <c r="V645" i="69"/>
  <c r="V473" i="69"/>
  <c r="V456" i="69"/>
  <c r="V405" i="69"/>
  <c r="V323" i="69"/>
  <c r="V159" i="69"/>
  <c r="V605" i="69"/>
  <c r="V545" i="69"/>
  <c r="V379" i="69"/>
  <c r="V348" i="69"/>
  <c r="V147" i="69"/>
  <c r="V756" i="69"/>
  <c r="V470" i="69"/>
  <c r="V454" i="69"/>
  <c r="V637" i="69"/>
  <c r="V305" i="69"/>
  <c r="V216" i="69"/>
  <c r="V137" i="69"/>
  <c r="V750" i="69"/>
  <c r="Y2290" i="69"/>
  <c r="Z2290" i="69" s="1"/>
  <c r="Y2067" i="69"/>
  <c r="Z2067" i="69" s="1"/>
  <c r="Y1446" i="69"/>
  <c r="Y1415" i="69"/>
  <c r="Y616" i="69"/>
  <c r="Z616" i="69" s="1"/>
  <c r="T691" i="69"/>
  <c r="V794" i="69"/>
  <c r="V298" i="69"/>
  <c r="V111" i="69"/>
  <c r="V626" i="69"/>
  <c r="V582" i="69"/>
  <c r="V522" i="69"/>
  <c r="V496" i="69"/>
  <c r="V412" i="69"/>
  <c r="V359" i="69"/>
  <c r="V343" i="69"/>
  <c r="T233" i="69"/>
  <c r="V729" i="69"/>
  <c r="V255" i="69"/>
  <c r="V698" i="69"/>
  <c r="V624" i="69"/>
  <c r="V606" i="69"/>
  <c r="V486" i="69"/>
  <c r="V243" i="69"/>
  <c r="V106" i="69"/>
  <c r="V98" i="69"/>
  <c r="V90" i="69"/>
  <c r="V82" i="69"/>
  <c r="V72" i="69"/>
  <c r="V757" i="69"/>
  <c r="V635" i="69"/>
  <c r="V592" i="69"/>
  <c r="V532" i="69"/>
  <c r="V413" i="69"/>
  <c r="V395" i="69"/>
  <c r="V380" i="69"/>
  <c r="V303" i="69"/>
  <c r="V270" i="69"/>
  <c r="V203" i="69"/>
  <c r="V158" i="69"/>
  <c r="V995" i="69"/>
  <c r="V2271" i="69"/>
  <c r="T295" i="69"/>
  <c r="V315" i="69"/>
  <c r="V384" i="69"/>
  <c r="U319" i="69"/>
  <c r="V372" i="69"/>
  <c r="U295" i="69"/>
  <c r="V669" i="69"/>
  <c r="V772" i="69"/>
  <c r="V730" i="69"/>
  <c r="V339" i="69"/>
  <c r="V341" i="69"/>
  <c r="V296" i="69"/>
  <c r="V357" i="69"/>
  <c r="V686" i="69"/>
  <c r="Y2272" i="69"/>
  <c r="Y1623" i="69"/>
  <c r="Z1623" i="69" s="1"/>
  <c r="X1998" i="69"/>
  <c r="Y1128" i="69"/>
  <c r="Y355" i="69"/>
  <c r="Y251" i="69"/>
  <c r="V720" i="69"/>
  <c r="V181" i="69"/>
  <c r="V1106" i="69"/>
  <c r="V885" i="69"/>
  <c r="V877" i="69"/>
  <c r="V383" i="69"/>
  <c r="V523" i="69"/>
  <c r="V162" i="69"/>
  <c r="V742" i="69"/>
  <c r="V127" i="69"/>
  <c r="Y2196" i="69"/>
  <c r="Y2095" i="69"/>
  <c r="Z2095" i="69" s="1"/>
  <c r="Y1138" i="69"/>
  <c r="Z1138" i="69" s="1"/>
  <c r="Y1119" i="69"/>
  <c r="Z1119" i="69" s="1"/>
  <c r="V1090" i="69"/>
  <c r="V835" i="69"/>
  <c r="V119" i="69"/>
  <c r="U539" i="69"/>
  <c r="V565" i="69"/>
  <c r="T643" i="69"/>
  <c r="V276" i="69"/>
  <c r="U781" i="69"/>
  <c r="V612" i="69"/>
  <c r="V551" i="69"/>
  <c r="V492" i="69"/>
  <c r="V644" i="69"/>
  <c r="V404" i="69"/>
  <c r="U792" i="69"/>
  <c r="V340" i="69"/>
  <c r="V731" i="69"/>
  <c r="Y2240" i="69"/>
  <c r="Y2165" i="69"/>
  <c r="Z2165" i="69" s="1"/>
  <c r="Y1608" i="69"/>
  <c r="Y1255" i="69"/>
  <c r="Z1255" i="69" s="1"/>
  <c r="Y821" i="69"/>
  <c r="Z821" i="69" s="1"/>
  <c r="V536" i="69"/>
  <c r="V176" i="69"/>
  <c r="V356" i="69"/>
  <c r="V615" i="69"/>
  <c r="V437" i="69"/>
  <c r="V537" i="69"/>
  <c r="V463" i="69"/>
  <c r="U643" i="69"/>
  <c r="V493" i="69"/>
  <c r="V139" i="69"/>
  <c r="V375" i="69"/>
  <c r="V466" i="69"/>
  <c r="V695" i="69"/>
  <c r="V389" i="69"/>
  <c r="Z389" i="69" s="1"/>
  <c r="V672" i="69"/>
  <c r="V769" i="69"/>
  <c r="V552" i="69"/>
  <c r="V510" i="69"/>
  <c r="V419" i="69"/>
  <c r="V783" i="69"/>
  <c r="V358" i="69"/>
  <c r="V320" i="69"/>
  <c r="V64" i="69"/>
  <c r="T603" i="69"/>
  <c r="V1486" i="69"/>
  <c r="Y1816" i="69"/>
  <c r="Y1322" i="69"/>
  <c r="Y1481" i="69"/>
  <c r="V1515" i="69"/>
  <c r="V1613" i="69"/>
  <c r="Y496" i="69"/>
  <c r="V204" i="69"/>
  <c r="Y746" i="69"/>
  <c r="Z746" i="69" s="1"/>
  <c r="Y738" i="69"/>
  <c r="Z738" i="69" s="1"/>
  <c r="Y1565" i="69"/>
  <c r="Y1724" i="69"/>
  <c r="Y683" i="69"/>
  <c r="Y671" i="69"/>
  <c r="Y272" i="69"/>
  <c r="Y732" i="69"/>
  <c r="Y640" i="69"/>
  <c r="Y503" i="69"/>
  <c r="Y199" i="69"/>
  <c r="Y246" i="69"/>
  <c r="Y2161" i="69"/>
  <c r="Y1773" i="69"/>
  <c r="Y1735" i="69"/>
  <c r="V981" i="69"/>
  <c r="V355" i="69"/>
  <c r="V251" i="69"/>
  <c r="Y2054" i="69"/>
  <c r="Y2326" i="69"/>
  <c r="V1507" i="69"/>
  <c r="V2193" i="69"/>
  <c r="V2173" i="69"/>
  <c r="V2357" i="69"/>
  <c r="V1521" i="69"/>
  <c r="Z1521" i="69" s="1"/>
  <c r="V1194" i="69"/>
  <c r="U2248" i="69"/>
  <c r="V2238" i="69"/>
  <c r="V2179" i="69"/>
  <c r="V1839" i="69"/>
  <c r="V1877" i="69"/>
  <c r="V1542" i="69"/>
  <c r="Z1542" i="69" s="1"/>
  <c r="V2288" i="69"/>
  <c r="V1659" i="69"/>
  <c r="V1682" i="69"/>
  <c r="V1600" i="69"/>
  <c r="V2268" i="69"/>
  <c r="V1605" i="69"/>
  <c r="V2010" i="69"/>
  <c r="V1654" i="69"/>
  <c r="V1921" i="69"/>
  <c r="V2269" i="69"/>
  <c r="Y995" i="69"/>
  <c r="V1967" i="69"/>
  <c r="V1911" i="69"/>
  <c r="V1673" i="69"/>
  <c r="V980" i="69"/>
  <c r="Z980" i="69" s="1"/>
  <c r="V1588" i="69"/>
  <c r="V2098" i="69"/>
  <c r="V2061" i="69"/>
  <c r="Y956" i="69"/>
  <c r="V1916" i="69"/>
  <c r="Y889" i="69"/>
  <c r="Z889" i="69" s="1"/>
  <c r="Y881" i="69"/>
  <c r="Z881" i="69" s="1"/>
  <c r="Y873" i="69"/>
  <c r="Z873" i="69" s="1"/>
  <c r="V393" i="69"/>
  <c r="Y224" i="69"/>
  <c r="Z1160" i="69"/>
  <c r="Y1606" i="69"/>
  <c r="L578" i="69"/>
  <c r="L1319" i="69"/>
  <c r="L1318" i="69" s="1"/>
  <c r="Y1653" i="69"/>
  <c r="Y1102" i="69"/>
  <c r="K690" i="69"/>
  <c r="V244" i="69"/>
  <c r="V1475" i="69"/>
  <c r="Z1475" i="69" s="1"/>
  <c r="V1450" i="69"/>
  <c r="V1754" i="69"/>
  <c r="Z31" i="69"/>
  <c r="V1789" i="69"/>
  <c r="V1892" i="69"/>
  <c r="Z1892" i="69" s="1"/>
  <c r="V2283" i="69"/>
  <c r="V2033" i="69"/>
  <c r="V2177" i="69"/>
  <c r="V1709" i="69"/>
  <c r="V2116" i="69"/>
  <c r="V1485" i="69"/>
  <c r="Z1485" i="69" s="1"/>
  <c r="V1823" i="69"/>
  <c r="V2322" i="69"/>
  <c r="V836" i="69"/>
  <c r="Z836" i="69" s="1"/>
  <c r="V2197" i="69"/>
  <c r="V2027" i="69"/>
  <c r="V1198" i="69"/>
  <c r="J708" i="69"/>
  <c r="Y1674" i="69"/>
  <c r="Y1258" i="69"/>
  <c r="Y2114" i="69"/>
  <c r="V2093" i="69"/>
  <c r="V2078" i="69"/>
  <c r="Z2078" i="69" s="1"/>
  <c r="V808" i="69"/>
  <c r="Z808" i="69" s="1"/>
  <c r="Y2160" i="69"/>
  <c r="Y1971" i="69"/>
  <c r="Y1630" i="69"/>
  <c r="Y1996" i="69"/>
  <c r="Y1602" i="69"/>
  <c r="Y1533" i="69"/>
  <c r="Y1139" i="69"/>
  <c r="Y2069" i="69"/>
  <c r="Y1185" i="69"/>
  <c r="Y2164" i="69"/>
  <c r="Y1924" i="69"/>
  <c r="Y1670" i="69"/>
  <c r="Y1529" i="69"/>
  <c r="Y2206" i="69"/>
  <c r="K2280" i="69"/>
  <c r="V2006" i="69"/>
  <c r="Y724" i="69"/>
  <c r="Y262" i="69"/>
  <c r="Y536" i="69"/>
  <c r="Y356" i="69"/>
  <c r="Y340" i="69"/>
  <c r="Y565" i="69"/>
  <c r="Z565" i="69" s="1"/>
  <c r="Y368" i="69"/>
  <c r="Y686" i="69"/>
  <c r="X2351" i="69"/>
  <c r="X2350" i="69" s="1"/>
  <c r="L2280" i="69"/>
  <c r="Y327" i="69"/>
  <c r="V555" i="69"/>
  <c r="Z167" i="69"/>
  <c r="Y597" i="69"/>
  <c r="Y660" i="69"/>
  <c r="Y441" i="69"/>
  <c r="Y351" i="69"/>
  <c r="Y477" i="69"/>
  <c r="Y248" i="69"/>
  <c r="Y175" i="69"/>
  <c r="V1983" i="69"/>
  <c r="V2225" i="69"/>
  <c r="V1790" i="69"/>
  <c r="V1582" i="69"/>
  <c r="V1435" i="69"/>
  <c r="V987" i="69"/>
  <c r="V2207" i="69"/>
  <c r="V1687" i="69"/>
  <c r="V1568" i="69"/>
  <c r="V411" i="69"/>
  <c r="Y502" i="69"/>
  <c r="Z502" i="69" s="1"/>
  <c r="Y750" i="69"/>
  <c r="Y742" i="69"/>
  <c r="Y592" i="69"/>
  <c r="Y413" i="69"/>
  <c r="V1122" i="69"/>
  <c r="V2270" i="69"/>
  <c r="V1316" i="69"/>
  <c r="V1308" i="69"/>
  <c r="V969" i="69"/>
  <c r="V1795" i="69"/>
  <c r="T1562" i="69"/>
  <c r="V1545" i="69"/>
  <c r="V1761" i="69"/>
  <c r="V2194" i="69"/>
  <c r="V1606" i="69"/>
  <c r="V1522" i="69"/>
  <c r="V1931" i="69"/>
  <c r="V1728" i="69"/>
  <c r="V2241" i="69"/>
  <c r="V1638" i="69"/>
  <c r="V2138" i="69"/>
  <c r="V1448" i="69"/>
  <c r="V1432" i="69"/>
  <c r="V1254" i="69"/>
  <c r="V2089" i="69"/>
  <c r="V1279" i="69"/>
  <c r="V806" i="69"/>
  <c r="V487" i="69"/>
  <c r="Y986" i="69"/>
  <c r="Y753" i="69"/>
  <c r="Y634" i="69"/>
  <c r="Y321" i="69"/>
  <c r="Y677" i="69"/>
  <c r="Y439" i="69"/>
  <c r="U218" i="69"/>
  <c r="U212" i="69" s="1"/>
  <c r="V2026" i="69"/>
  <c r="V353" i="69"/>
  <c r="V1997" i="69"/>
  <c r="V1468" i="69"/>
  <c r="U490" i="69"/>
  <c r="V482" i="69"/>
  <c r="V1416" i="69"/>
  <c r="V495" i="69"/>
  <c r="V2070" i="69"/>
  <c r="U479" i="69"/>
  <c r="V593" i="69"/>
  <c r="Z1487" i="69"/>
  <c r="V2292" i="69"/>
  <c r="V2242" i="69"/>
  <c r="V2171" i="69"/>
  <c r="U387" i="69"/>
  <c r="V2104" i="69"/>
  <c r="V1843" i="69"/>
  <c r="V2278" i="69"/>
  <c r="V2348" i="69"/>
  <c r="Z2348" i="69" s="1"/>
  <c r="V1438" i="69"/>
  <c r="V682" i="69"/>
  <c r="Y1753" i="69"/>
  <c r="U1584" i="69"/>
  <c r="Z80" i="69"/>
  <c r="Y143" i="69"/>
  <c r="V1469" i="69"/>
  <c r="Z1469" i="69" s="1"/>
  <c r="Y165" i="69"/>
  <c r="V1992" i="69"/>
  <c r="Y1695" i="69"/>
  <c r="Y1530" i="69"/>
  <c r="Y1514" i="69"/>
  <c r="Y2257" i="69"/>
  <c r="Y1935" i="69"/>
  <c r="Y1678" i="69"/>
  <c r="Y1398" i="69"/>
  <c r="Y962" i="69"/>
  <c r="Y946" i="69"/>
  <c r="Y1607" i="69"/>
  <c r="Y2274" i="69"/>
  <c r="Y1881" i="69"/>
  <c r="Y2293" i="69"/>
  <c r="Y1955" i="69"/>
  <c r="Y1399" i="69"/>
  <c r="Y969" i="69"/>
  <c r="V955" i="69"/>
  <c r="Y1511" i="69"/>
  <c r="V2287" i="69"/>
  <c r="V1389" i="69"/>
  <c r="Y1599" i="69"/>
  <c r="Y1395" i="69"/>
  <c r="V2039" i="69"/>
  <c r="V2031" i="69"/>
  <c r="V1519" i="69"/>
  <c r="V1405" i="69"/>
  <c r="V988" i="69"/>
  <c r="V2262" i="69"/>
  <c r="V2022" i="69"/>
  <c r="V2247" i="69"/>
  <c r="V2126" i="69"/>
  <c r="V2097" i="69"/>
  <c r="V2086" i="69"/>
  <c r="V1766" i="69"/>
  <c r="V1650" i="69"/>
  <c r="V1483" i="69"/>
  <c r="V1467" i="69"/>
  <c r="V1256" i="69"/>
  <c r="V1744" i="69"/>
  <c r="V1422" i="69"/>
  <c r="V1278" i="69"/>
  <c r="Z1278" i="69" s="1"/>
  <c r="V1794" i="69"/>
  <c r="Z1794" i="69" s="1"/>
  <c r="V1586" i="69"/>
  <c r="Z1586" i="69" s="1"/>
  <c r="V2282" i="69"/>
  <c r="V2215" i="69"/>
  <c r="V2075" i="69"/>
  <c r="V2058" i="69"/>
  <c r="V2023" i="69"/>
  <c r="V1907" i="69"/>
  <c r="V1874" i="69"/>
  <c r="Z1874" i="69" s="1"/>
  <c r="V1829" i="69"/>
  <c r="V1706" i="69"/>
  <c r="V1675" i="69"/>
  <c r="Z1675" i="69" s="1"/>
  <c r="V1618" i="69"/>
  <c r="Z1618" i="69" s="1"/>
  <c r="V1518" i="69"/>
  <c r="V1404" i="69"/>
  <c r="V1330" i="69"/>
  <c r="V1313" i="69"/>
  <c r="V1191" i="69"/>
  <c r="Z1191" i="69" s="1"/>
  <c r="V1116" i="69"/>
  <c r="V974" i="69"/>
  <c r="V2234" i="69"/>
  <c r="V2176" i="69"/>
  <c r="V2105" i="69"/>
  <c r="V1960" i="69"/>
  <c r="V1801" i="69"/>
  <c r="V1633" i="69"/>
  <c r="V1479" i="69"/>
  <c r="V1454" i="69"/>
  <c r="V1423" i="69"/>
  <c r="V1407" i="69"/>
  <c r="V1391" i="69"/>
  <c r="V1186" i="69"/>
  <c r="V1002" i="69"/>
  <c r="V977" i="69"/>
  <c r="V943" i="69"/>
  <c r="Z943" i="69" s="1"/>
  <c r="V886" i="69"/>
  <c r="V878" i="69"/>
  <c r="V837" i="69"/>
  <c r="V599" i="69"/>
  <c r="V209" i="69"/>
  <c r="Y1092" i="69"/>
  <c r="Y951" i="69"/>
  <c r="Y524" i="69"/>
  <c r="Y325" i="69"/>
  <c r="Y183" i="69"/>
  <c r="Y485" i="69"/>
  <c r="Y400" i="69"/>
  <c r="Y151" i="69"/>
  <c r="Y715" i="69"/>
  <c r="Y543" i="69"/>
  <c r="Y525" i="69"/>
  <c r="Y362" i="69"/>
  <c r="X774" i="69"/>
  <c r="Y754" i="69"/>
  <c r="Y546" i="69"/>
  <c r="Y512" i="69"/>
  <c r="Y410" i="69"/>
  <c r="Y789" i="69"/>
  <c r="Y744" i="69"/>
  <c r="Y736" i="69"/>
  <c r="Y618" i="69"/>
  <c r="Y575" i="69"/>
  <c r="Y557" i="69"/>
  <c r="Y515" i="69"/>
  <c r="Y206" i="69"/>
  <c r="Z1589" i="69"/>
  <c r="Y1527" i="69"/>
  <c r="Z1972" i="69"/>
  <c r="Z1347" i="69"/>
  <c r="V1868" i="69"/>
  <c r="U2096" i="69"/>
  <c r="V1094" i="69"/>
  <c r="V2301" i="69"/>
  <c r="V2163" i="69"/>
  <c r="V2304" i="69"/>
  <c r="V2289" i="69"/>
  <c r="V2180" i="69"/>
  <c r="V1859" i="69"/>
  <c r="V1674" i="69"/>
  <c r="V2243" i="69"/>
  <c r="V1846" i="69"/>
  <c r="V1563" i="69"/>
  <c r="V1512" i="69"/>
  <c r="Z1512" i="69" s="1"/>
  <c r="Z1411" i="69"/>
  <c r="Y1958" i="69"/>
  <c r="Y1737" i="69"/>
  <c r="Y1187" i="69"/>
  <c r="Y1962" i="69"/>
  <c r="Y1528" i="69"/>
  <c r="V2025" i="69"/>
  <c r="V2056" i="69"/>
  <c r="U620" i="69"/>
  <c r="V625" i="69"/>
  <c r="V728" i="69"/>
  <c r="V2085" i="69"/>
  <c r="V1974" i="69"/>
  <c r="V2130" i="69"/>
  <c r="V1598" i="69"/>
  <c r="V952" i="69"/>
  <c r="U833" i="69"/>
  <c r="V310" i="69"/>
  <c r="V636" i="69"/>
  <c r="Z636" i="69" s="1"/>
  <c r="Y1575" i="69"/>
  <c r="Y1557" i="69"/>
  <c r="Y2208" i="69"/>
  <c r="Y844" i="69"/>
  <c r="Y475" i="69"/>
  <c r="V2170" i="69"/>
  <c r="V2235" i="69"/>
  <c r="V1724" i="69"/>
  <c r="V1121" i="69"/>
  <c r="Z617" i="69"/>
  <c r="U569" i="69"/>
  <c r="T579" i="69"/>
  <c r="U443" i="69"/>
  <c r="V163" i="69"/>
  <c r="V1933" i="69"/>
  <c r="V1140" i="69"/>
  <c r="V1865" i="69"/>
  <c r="Z1865" i="69" s="1"/>
  <c r="V1601" i="69"/>
  <c r="V1202" i="69"/>
  <c r="U549" i="69"/>
  <c r="V1890" i="69"/>
  <c r="V2244" i="69"/>
  <c r="V1787" i="69"/>
  <c r="Z1787" i="69" s="1"/>
  <c r="V1496" i="69"/>
  <c r="U848" i="69"/>
  <c r="T781" i="69"/>
  <c r="V230" i="69"/>
  <c r="V271" i="69"/>
  <c r="V1767" i="69"/>
  <c r="V2198" i="69"/>
  <c r="V1705" i="69"/>
  <c r="V854" i="69"/>
  <c r="Z854" i="69" s="1"/>
  <c r="V2157" i="69"/>
  <c r="V1616" i="69"/>
  <c r="V1571" i="69"/>
  <c r="V1554" i="69"/>
  <c r="V1264" i="69"/>
  <c r="Z1264" i="69" s="1"/>
  <c r="V958" i="69"/>
  <c r="Z958" i="69" s="1"/>
  <c r="V994" i="69"/>
  <c r="V1312" i="69"/>
  <c r="V1755" i="69"/>
  <c r="Z1755" i="69" s="1"/>
  <c r="V1800" i="69"/>
  <c r="V1672" i="69"/>
  <c r="V1559" i="69"/>
  <c r="V1187" i="69"/>
  <c r="V1087" i="69"/>
  <c r="V521" i="69"/>
  <c r="Z521" i="69" s="1"/>
  <c r="Z514" i="69"/>
  <c r="V1320" i="69"/>
  <c r="V414" i="69"/>
  <c r="V1201" i="69"/>
  <c r="Y1709" i="69"/>
  <c r="Y1655" i="69"/>
  <c r="Y1267" i="69"/>
  <c r="Y2304" i="69"/>
  <c r="Y2268" i="69"/>
  <c r="V1565" i="69"/>
  <c r="V892" i="69"/>
  <c r="V1856" i="69"/>
  <c r="V641" i="69"/>
  <c r="V1396" i="69"/>
  <c r="V1135" i="69"/>
  <c r="V2226" i="69"/>
  <c r="V1134" i="69"/>
  <c r="V2303" i="69"/>
  <c r="V2264" i="69"/>
  <c r="V2123" i="69"/>
  <c r="V1886" i="69"/>
  <c r="V1750" i="69"/>
  <c r="Z1750" i="69" s="1"/>
  <c r="V1718" i="69"/>
  <c r="Z1718" i="69" s="1"/>
  <c r="V852" i="69"/>
  <c r="Z852" i="69" s="1"/>
  <c r="V1985" i="69"/>
  <c r="T1738" i="69"/>
  <c r="T1732" i="69" s="1"/>
  <c r="V1925" i="69"/>
  <c r="V1899" i="69"/>
  <c r="V1840" i="69"/>
  <c r="T1685" i="69"/>
  <c r="V1671" i="69"/>
  <c r="V1751" i="69"/>
  <c r="V1427" i="69"/>
  <c r="V1567" i="69"/>
  <c r="V1001" i="69"/>
  <c r="V2228" i="69"/>
  <c r="V2063" i="69"/>
  <c r="V1812" i="69"/>
  <c r="V1710" i="69"/>
  <c r="V1570" i="69"/>
  <c r="V1113" i="69"/>
  <c r="U1704" i="69"/>
  <c r="U1562" i="69"/>
  <c r="V984" i="69"/>
  <c r="V1098" i="69"/>
  <c r="V2113" i="69"/>
  <c r="V247" i="69"/>
  <c r="V2216" i="69"/>
  <c r="V1929" i="69"/>
  <c r="Z1642" i="69"/>
  <c r="V1627" i="69"/>
  <c r="V1272" i="69"/>
  <c r="V849" i="69"/>
  <c r="V828" i="69"/>
  <c r="V533" i="69"/>
  <c r="V464" i="69"/>
  <c r="V1636" i="69"/>
  <c r="Z2230" i="69"/>
  <c r="V564" i="69"/>
  <c r="Z564" i="69" s="1"/>
  <c r="Y2118" i="69"/>
  <c r="Y1627" i="69"/>
  <c r="Y1112" i="69"/>
  <c r="Y1757" i="69"/>
  <c r="Y1401" i="69"/>
  <c r="Y1325" i="69"/>
  <c r="Y1443" i="69"/>
  <c r="Y1428" i="69"/>
  <c r="Y1252" i="69"/>
  <c r="Y670" i="69"/>
  <c r="Z600" i="69"/>
  <c r="Z166" i="69"/>
  <c r="Z1097" i="69"/>
  <c r="V2145" i="69"/>
  <c r="V2118" i="69"/>
  <c r="V2059" i="69"/>
  <c r="V2043" i="69"/>
  <c r="V2035" i="69"/>
  <c r="V1964" i="69"/>
  <c r="V1799" i="69"/>
  <c r="V1714" i="69"/>
  <c r="V1527" i="69"/>
  <c r="V1511" i="69"/>
  <c r="V1477" i="69"/>
  <c r="V1452" i="69"/>
  <c r="Z1452" i="69" s="1"/>
  <c r="V1436" i="69"/>
  <c r="Z1436" i="69" s="1"/>
  <c r="V1397" i="69"/>
  <c r="Z1397" i="69" s="1"/>
  <c r="V2253" i="69"/>
  <c r="V2131" i="69"/>
  <c r="V2007" i="69"/>
  <c r="V1958" i="69"/>
  <c r="V1816" i="69"/>
  <c r="Z1816" i="69" s="1"/>
  <c r="V1737" i="69"/>
  <c r="T1635" i="69"/>
  <c r="V1614" i="69"/>
  <c r="V1569" i="69"/>
  <c r="V1552" i="69"/>
  <c r="T1495" i="69"/>
  <c r="T1494" i="69" s="1"/>
  <c r="T1492" i="69" s="1"/>
  <c r="V1136" i="69"/>
  <c r="V2347" i="69"/>
  <c r="V2166" i="69"/>
  <c r="Z2166" i="69" s="1"/>
  <c r="V2002" i="69"/>
  <c r="V1880" i="69"/>
  <c r="V1658" i="69"/>
  <c r="Z1658" i="69" s="1"/>
  <c r="V1609" i="69"/>
  <c r="V1434" i="69"/>
  <c r="V1395" i="69"/>
  <c r="V1270" i="69"/>
  <c r="V2326" i="69"/>
  <c r="T2248" i="69"/>
  <c r="V2161" i="69"/>
  <c r="V1915" i="69"/>
  <c r="V1773" i="69"/>
  <c r="V2041" i="69"/>
  <c r="V1930" i="69"/>
  <c r="Z1930" i="69" s="1"/>
  <c r="V990" i="69"/>
  <c r="V975" i="69"/>
  <c r="V2251" i="69"/>
  <c r="V2222" i="69"/>
  <c r="V2024" i="69"/>
  <c r="V1655" i="69"/>
  <c r="V1472" i="69"/>
  <c r="V1447" i="69"/>
  <c r="V1431" i="69"/>
  <c r="V1267" i="69"/>
  <c r="V2099" i="69"/>
  <c r="V2088" i="69"/>
  <c r="T872" i="69"/>
  <c r="T869" i="69" s="1"/>
  <c r="V2069" i="69"/>
  <c r="V1769" i="69"/>
  <c r="V1470" i="69"/>
  <c r="Z1470" i="69" s="1"/>
  <c r="V1445" i="69"/>
  <c r="V2209" i="69"/>
  <c r="V1959" i="69"/>
  <c r="V1726" i="69"/>
  <c r="V1641" i="69"/>
  <c r="V1544" i="69"/>
  <c r="V979" i="69"/>
  <c r="V957" i="69"/>
  <c r="V860" i="69"/>
  <c r="V2354" i="69"/>
  <c r="Z447" i="69"/>
  <c r="Y1925" i="69"/>
  <c r="Y1671" i="69"/>
  <c r="Y1965" i="69"/>
  <c r="Y1894" i="69"/>
  <c r="Y1844" i="69"/>
  <c r="T1798" i="69"/>
  <c r="V1814" i="69"/>
  <c r="V1735" i="69"/>
  <c r="U1635" i="69"/>
  <c r="V1310" i="69"/>
  <c r="V999" i="69"/>
  <c r="U804" i="69"/>
  <c r="T1584" i="69"/>
  <c r="V1778" i="69"/>
  <c r="V1777" i="69" s="1"/>
  <c r="Z1369" i="69"/>
  <c r="V978" i="69"/>
  <c r="V2151" i="69"/>
  <c r="Z2151" i="69" s="1"/>
  <c r="V1987" i="69"/>
  <c r="V1193" i="69"/>
  <c r="V1701" i="69"/>
  <c r="V976" i="69"/>
  <c r="V2319" i="69"/>
  <c r="V1506" i="69"/>
  <c r="V875" i="69"/>
  <c r="Z875" i="69" s="1"/>
  <c r="Z292" i="69"/>
  <c r="U1777" i="69"/>
  <c r="V953" i="69"/>
  <c r="V1653" i="69"/>
  <c r="V2217" i="69"/>
  <c r="V1988" i="69"/>
  <c r="U1986" i="69"/>
  <c r="V1406" i="69"/>
  <c r="Z803" i="69"/>
  <c r="V2150" i="69"/>
  <c r="V1693" i="69"/>
  <c r="U2321" i="69"/>
  <c r="V2119" i="69"/>
  <c r="V1558" i="69"/>
  <c r="V1425" i="69"/>
  <c r="Z96" i="69"/>
  <c r="V1656" i="69"/>
  <c r="V1688" i="69"/>
  <c r="V1852" i="69"/>
  <c r="V2132" i="69"/>
  <c r="V2048" i="69"/>
  <c r="V817" i="69"/>
  <c r="Z817" i="69" s="1"/>
  <c r="V2117" i="69"/>
  <c r="V1926" i="69"/>
  <c r="U2281" i="69"/>
  <c r="T1748" i="69"/>
  <c r="T1126" i="69"/>
  <c r="V2114" i="69"/>
  <c r="V1599" i="69"/>
  <c r="V1523" i="69"/>
  <c r="V1258" i="69"/>
  <c r="Z1363" i="69"/>
  <c r="Z1345" i="69"/>
  <c r="V1182" i="69"/>
  <c r="V2122" i="69"/>
  <c r="V2090" i="69"/>
  <c r="V2071" i="69"/>
  <c r="V956" i="69"/>
  <c r="V1621" i="69"/>
  <c r="U1680" i="69"/>
  <c r="V2032" i="69"/>
  <c r="V1826" i="69"/>
  <c r="U1685" i="69"/>
  <c r="V1640" i="69"/>
  <c r="V1392" i="69"/>
  <c r="V1897" i="69"/>
  <c r="V1102" i="69"/>
  <c r="V1322" i="69"/>
  <c r="Z639" i="69"/>
  <c r="V1615" i="69"/>
  <c r="Z1331" i="69"/>
  <c r="Y1656" i="69"/>
  <c r="V2318" i="69"/>
  <c r="V2082" i="69"/>
  <c r="U1990" i="69"/>
  <c r="V1873" i="69"/>
  <c r="V2156" i="69"/>
  <c r="V1652" i="69"/>
  <c r="V2040" i="69"/>
  <c r="V1257" i="69"/>
  <c r="Z1257" i="69" s="1"/>
  <c r="V1276" i="69"/>
  <c r="V2266" i="69"/>
  <c r="V2285" i="69"/>
  <c r="V1969" i="69"/>
  <c r="V1408" i="69"/>
  <c r="V2236" i="69"/>
  <c r="V2019" i="69"/>
  <c r="Z1284" i="69"/>
  <c r="Z1300" i="69"/>
  <c r="Z1379" i="69"/>
  <c r="Y2005" i="69"/>
  <c r="Y1132" i="69"/>
  <c r="Y769" i="69"/>
  <c r="Y623" i="69"/>
  <c r="Y181" i="69"/>
  <c r="Y537" i="69"/>
  <c r="Y669" i="69"/>
  <c r="Y506" i="69"/>
  <c r="Y463" i="69"/>
  <c r="Z145" i="69"/>
  <c r="Y2298" i="69"/>
  <c r="Y1985" i="69"/>
  <c r="Y1566" i="69"/>
  <c r="Y1519" i="69"/>
  <c r="Y1405" i="69"/>
  <c r="X2096" i="69"/>
  <c r="Y2071" i="69"/>
  <c r="Y1621" i="69"/>
  <c r="Y2265" i="69"/>
  <c r="Y2247" i="69"/>
  <c r="Y2057" i="69"/>
  <c r="Y1712" i="69"/>
  <c r="Y1483" i="69"/>
  <c r="Z1690" i="69"/>
  <c r="Z369" i="69"/>
  <c r="V2259" i="69"/>
  <c r="V1763" i="69"/>
  <c r="V2353" i="69"/>
  <c r="V1902" i="69"/>
  <c r="V1851" i="69"/>
  <c r="V1759" i="69"/>
  <c r="V1564" i="69"/>
  <c r="V1546" i="69"/>
  <c r="V1525" i="69"/>
  <c r="V1509" i="69"/>
  <c r="V1419" i="69"/>
  <c r="V1131" i="69"/>
  <c r="V2142" i="69"/>
  <c r="V2077" i="69"/>
  <c r="V2060" i="69"/>
  <c r="V1876" i="69"/>
  <c r="V1715" i="69"/>
  <c r="V1576" i="69"/>
  <c r="V1259" i="69"/>
  <c r="V1123" i="69"/>
  <c r="V993" i="69"/>
  <c r="V2178" i="69"/>
  <c r="V2107" i="69"/>
  <c r="V2072" i="69"/>
  <c r="V2042" i="69"/>
  <c r="V2034" i="69"/>
  <c r="V1928" i="69"/>
  <c r="V1910" i="69"/>
  <c r="V1864" i="69"/>
  <c r="V1749" i="69"/>
  <c r="V1409" i="69"/>
  <c r="V1393" i="69"/>
  <c r="V1268" i="69"/>
  <c r="V1188" i="69"/>
  <c r="V1137" i="69"/>
  <c r="V820" i="69"/>
  <c r="V2134" i="69"/>
  <c r="V2021" i="69"/>
  <c r="V1984" i="69"/>
  <c r="V1903" i="69"/>
  <c r="V1888" i="69"/>
  <c r="V1476" i="69"/>
  <c r="V1451" i="69"/>
  <c r="V1420" i="69"/>
  <c r="V1132" i="69"/>
  <c r="V2300" i="69"/>
  <c r="T560" i="69"/>
  <c r="T531" i="69"/>
  <c r="T472" i="69"/>
  <c r="Z2240" i="69"/>
  <c r="Z1561" i="69"/>
  <c r="Z326" i="69"/>
  <c r="Y1688" i="69"/>
  <c r="Y2289" i="69"/>
  <c r="Y1760" i="69"/>
  <c r="Z1760" i="69" s="1"/>
  <c r="Z273" i="69"/>
  <c r="Z1203" i="69"/>
  <c r="V187" i="69"/>
  <c r="Z1173" i="69"/>
  <c r="Z431" i="69"/>
  <c r="Z367" i="69"/>
  <c r="U2351" i="69"/>
  <c r="U2350" i="69" s="1"/>
  <c r="Z1850" i="69"/>
  <c r="V1637" i="69"/>
  <c r="V2054" i="69"/>
  <c r="V1917" i="69"/>
  <c r="Z723" i="69"/>
  <c r="V2154" i="69"/>
  <c r="V2120" i="69"/>
  <c r="V2087" i="69"/>
  <c r="V1898" i="69"/>
  <c r="V1862" i="69"/>
  <c r="V1736" i="69"/>
  <c r="V651" i="69"/>
  <c r="V573" i="69"/>
  <c r="V529" i="69"/>
  <c r="V504" i="69"/>
  <c r="V440" i="69"/>
  <c r="V178" i="69"/>
  <c r="Y438" i="69"/>
  <c r="Y756" i="69"/>
  <c r="Y582" i="69"/>
  <c r="Y237" i="69"/>
  <c r="Y637" i="69"/>
  <c r="Z637" i="69" s="1"/>
  <c r="Y137" i="69"/>
  <c r="Z1730" i="69"/>
  <c r="V1757" i="69"/>
  <c r="U2052" i="69"/>
  <c r="V2206" i="69"/>
  <c r="Z445" i="69"/>
  <c r="Y1123" i="69"/>
  <c r="Y828" i="69"/>
  <c r="Y2178" i="69"/>
  <c r="Y1515" i="69"/>
  <c r="Y2003" i="69"/>
  <c r="Y1765" i="69"/>
  <c r="Y1197" i="69"/>
  <c r="X450" i="69"/>
  <c r="Y800" i="69"/>
  <c r="Y461" i="69"/>
  <c r="V800" i="69"/>
  <c r="V558" i="69"/>
  <c r="V2275" i="69"/>
  <c r="V2037" i="69"/>
  <c r="T1603" i="69"/>
  <c r="V1424" i="69"/>
  <c r="V2317" i="69"/>
  <c r="V2296" i="69"/>
  <c r="V2172" i="69"/>
  <c r="V1828" i="69"/>
  <c r="V1796" i="69"/>
  <c r="V1684" i="69"/>
  <c r="V1665" i="69"/>
  <c r="V2276" i="69"/>
  <c r="V2260" i="69"/>
  <c r="V2112" i="69"/>
  <c r="V2005" i="69"/>
  <c r="V1948" i="69"/>
  <c r="V1742" i="69"/>
  <c r="V1669" i="69"/>
  <c r="T1625" i="69"/>
  <c r="T1619" i="69" s="1"/>
  <c r="V1478" i="69"/>
  <c r="V1453" i="69"/>
  <c r="V1437" i="69"/>
  <c r="V1273" i="69"/>
  <c r="V1095" i="69"/>
  <c r="V2195" i="69"/>
  <c r="V1966" i="69"/>
  <c r="V1764" i="69"/>
  <c r="T1716" i="69"/>
  <c r="V1531" i="69"/>
  <c r="V971" i="69"/>
  <c r="V949" i="69"/>
  <c r="V2181" i="69"/>
  <c r="V2159" i="69"/>
  <c r="V2110" i="69"/>
  <c r="V2003" i="69"/>
  <c r="V1867" i="69"/>
  <c r="V1752" i="69"/>
  <c r="V1720" i="69"/>
  <c r="V1700" i="69"/>
  <c r="T1579" i="69"/>
  <c r="V1556" i="69"/>
  <c r="V845" i="69"/>
  <c r="V823" i="69"/>
  <c r="V2277" i="69"/>
  <c r="V2261" i="69"/>
  <c r="T2096" i="69"/>
  <c r="V2053" i="69"/>
  <c r="V1993" i="69"/>
  <c r="V1847" i="69"/>
  <c r="V1824" i="69"/>
  <c r="V1646" i="69"/>
  <c r="V1629" i="69"/>
  <c r="V1328" i="69"/>
  <c r="V1274" i="69"/>
  <c r="V1260" i="69"/>
  <c r="V1127" i="69"/>
  <c r="V884" i="69"/>
  <c r="V876" i="69"/>
  <c r="V865" i="69"/>
  <c r="T825" i="69"/>
  <c r="V699" i="69"/>
  <c r="Y835" i="69"/>
  <c r="Y553" i="69"/>
  <c r="X518" i="69"/>
  <c r="Y749" i="69"/>
  <c r="Y412" i="69"/>
  <c r="Z412" i="69" s="1"/>
  <c r="Y263" i="69"/>
  <c r="Y222" i="69"/>
  <c r="Y655" i="69"/>
  <c r="Y585" i="69"/>
  <c r="Y474" i="69"/>
  <c r="Y457" i="69"/>
  <c r="Y279" i="69"/>
  <c r="Y72" i="69"/>
  <c r="Y64" i="69"/>
  <c r="Y783" i="69"/>
  <c r="Z783" i="69" s="1"/>
  <c r="Y730" i="69"/>
  <c r="Y695" i="69"/>
  <c r="Y653" i="69"/>
  <c r="Y635" i="69"/>
  <c r="Y552" i="69"/>
  <c r="Y303" i="69"/>
  <c r="Z104" i="69"/>
  <c r="V1117" i="69"/>
  <c r="V2137" i="69"/>
  <c r="Z350" i="69"/>
  <c r="V846" i="69"/>
  <c r="Z846" i="69" s="1"/>
  <c r="Z627" i="69"/>
  <c r="Y170" i="69"/>
  <c r="Z1283" i="69"/>
  <c r="V2076" i="69"/>
  <c r="V2129" i="69"/>
  <c r="Y187" i="69"/>
  <c r="V1882" i="69"/>
  <c r="Z1382" i="69"/>
  <c r="Z1622" i="69"/>
  <c r="V1133" i="69"/>
  <c r="Z1011" i="69"/>
  <c r="Z422" i="69"/>
  <c r="T2140" i="69"/>
  <c r="T2115" i="69"/>
  <c r="T1945" i="69"/>
  <c r="U1762" i="69"/>
  <c r="U1707" i="69"/>
  <c r="V1417" i="69"/>
  <c r="V2258" i="69"/>
  <c r="Z2258" i="69" s="1"/>
  <c r="V2233" i="69"/>
  <c r="T2001" i="69"/>
  <c r="U1748" i="69"/>
  <c r="V1702" i="69"/>
  <c r="V1130" i="69"/>
  <c r="V1110" i="69"/>
  <c r="V827" i="69"/>
  <c r="U1429" i="69"/>
  <c r="V874" i="69"/>
  <c r="T1540" i="69"/>
  <c r="V1428" i="69"/>
  <c r="V962" i="69"/>
  <c r="Z1772" i="69"/>
  <c r="V2004" i="69"/>
  <c r="V2221" i="69"/>
  <c r="V972" i="69"/>
  <c r="V1628" i="69"/>
  <c r="V1093" i="69"/>
  <c r="V453" i="69"/>
  <c r="Z434" i="69"/>
  <c r="V1924" i="69"/>
  <c r="V1327" i="69"/>
  <c r="Z179" i="69"/>
  <c r="U2343" i="69"/>
  <c r="U2342" i="69" s="1"/>
  <c r="V2297" i="69"/>
  <c r="V2153" i="69"/>
  <c r="U1788" i="69"/>
  <c r="V1648" i="69"/>
  <c r="V1529" i="69"/>
  <c r="V1553" i="69"/>
  <c r="Z1553" i="69" s="1"/>
  <c r="V890" i="69"/>
  <c r="T2295" i="69"/>
  <c r="V670" i="69"/>
  <c r="V946" i="69"/>
  <c r="Z149" i="69"/>
  <c r="V1252" i="69"/>
  <c r="V2160" i="69"/>
  <c r="V2036" i="69"/>
  <c r="V1651" i="69"/>
  <c r="V1398" i="69"/>
  <c r="V2136" i="69"/>
  <c r="V1689" i="69"/>
  <c r="V2083" i="69"/>
  <c r="V2298" i="69"/>
  <c r="V1196" i="69"/>
  <c r="Y885" i="69"/>
  <c r="Z885" i="69" s="1"/>
  <c r="Y877" i="69"/>
  <c r="U2149" i="69"/>
  <c r="U2148" i="69" s="1"/>
  <c r="V1918" i="69"/>
  <c r="V1781" i="69"/>
  <c r="V1645" i="69"/>
  <c r="V1513" i="69"/>
  <c r="V1449" i="69"/>
  <c r="U1108" i="69"/>
  <c r="V1844" i="69"/>
  <c r="V1765" i="69"/>
  <c r="Z1590" i="69"/>
  <c r="V1401" i="69"/>
  <c r="U2232" i="69"/>
  <c r="V766" i="69"/>
  <c r="Z766" i="69" s="1"/>
  <c r="V2293" i="69"/>
  <c r="V1139" i="69"/>
  <c r="V2229" i="69"/>
  <c r="V1181" i="69"/>
  <c r="V2327" i="69"/>
  <c r="Z2327" i="69" s="1"/>
  <c r="U2103" i="69"/>
  <c r="V1770" i="69"/>
  <c r="Z1827" i="69"/>
  <c r="V1325" i="69"/>
  <c r="V1418" i="69"/>
  <c r="T939" i="69"/>
  <c r="T930" i="69" s="1"/>
  <c r="V1895" i="69"/>
  <c r="U991" i="69"/>
  <c r="Z1337" i="69"/>
  <c r="V1782" i="69"/>
  <c r="Z293" i="69"/>
  <c r="V2091" i="69"/>
  <c r="V1197" i="69"/>
  <c r="Z1157" i="69"/>
  <c r="V262" i="69"/>
  <c r="V581" i="69"/>
  <c r="V337" i="69"/>
  <c r="V1607" i="69"/>
  <c r="V1626" i="69"/>
  <c r="V282" i="69"/>
  <c r="V513" i="69"/>
  <c r="V2125" i="69"/>
  <c r="V2111" i="69"/>
  <c r="T1596" i="69"/>
  <c r="V1180" i="69"/>
  <c r="V1881" i="69"/>
  <c r="V2346" i="69"/>
  <c r="V1524" i="69"/>
  <c r="V1508" i="69"/>
  <c r="V1474" i="69"/>
  <c r="V1433" i="69"/>
  <c r="U2140" i="69"/>
  <c r="U2017" i="69"/>
  <c r="V1610" i="69"/>
  <c r="V882" i="69"/>
  <c r="V561" i="69"/>
  <c r="Z430" i="69"/>
  <c r="Z534" i="69"/>
  <c r="V2345" i="69"/>
  <c r="U2295" i="69"/>
  <c r="V2274" i="69"/>
  <c r="V2141" i="69"/>
  <c r="V1923" i="69"/>
  <c r="V1955" i="69"/>
  <c r="V1399" i="69"/>
  <c r="U1250" i="69"/>
  <c r="V1400" i="69"/>
  <c r="U508" i="69"/>
  <c r="V1251" i="69"/>
  <c r="V1111" i="69"/>
  <c r="Z1003" i="69"/>
  <c r="Z2359" i="69"/>
  <c r="Z1159" i="69"/>
  <c r="V1670" i="69"/>
  <c r="U2331" i="69"/>
  <c r="V771" i="69"/>
  <c r="U259" i="69"/>
  <c r="V1664" i="69"/>
  <c r="V1443" i="69"/>
  <c r="V441" i="69"/>
  <c r="V2047" i="69"/>
  <c r="Z725" i="69"/>
  <c r="V724" i="69"/>
  <c r="Z1147" i="69"/>
  <c r="V1105" i="69"/>
  <c r="V183" i="69"/>
  <c r="U2334" i="69"/>
  <c r="Z1831" i="69"/>
  <c r="V2335" i="69"/>
  <c r="V2334" i="69" s="1"/>
  <c r="Z1141" i="69"/>
  <c r="Y573" i="69"/>
  <c r="Y440" i="69"/>
  <c r="V2265" i="69"/>
  <c r="V2074" i="69"/>
  <c r="V2057" i="69"/>
  <c r="X1869" i="69"/>
  <c r="Y1853" i="69"/>
  <c r="Y1000" i="69"/>
  <c r="Y1480" i="69"/>
  <c r="Y1439" i="69"/>
  <c r="Y2353" i="69"/>
  <c r="Y2172" i="69"/>
  <c r="Y1902" i="69"/>
  <c r="Y1828" i="69"/>
  <c r="Y1796" i="69"/>
  <c r="Y1131" i="69"/>
  <c r="Y2225" i="69"/>
  <c r="Y2142" i="69"/>
  <c r="Y2060" i="69"/>
  <c r="X2029" i="69"/>
  <c r="Y1897" i="69"/>
  <c r="Y1876" i="69"/>
  <c r="Y1854" i="69"/>
  <c r="Y1742" i="69"/>
  <c r="Y1715" i="69"/>
  <c r="Y1628" i="69"/>
  <c r="Y1453" i="69"/>
  <c r="Y1437" i="69"/>
  <c r="Y1259" i="69"/>
  <c r="Y993" i="69"/>
  <c r="Y2195" i="69"/>
  <c r="Y2107" i="69"/>
  <c r="Y2055" i="69"/>
  <c r="Z2055" i="69" s="1"/>
  <c r="X1788" i="69"/>
  <c r="Y1764" i="69"/>
  <c r="Y1672" i="69"/>
  <c r="Y1531" i="69"/>
  <c r="Y1188" i="69"/>
  <c r="Y1137" i="69"/>
  <c r="Y971" i="69"/>
  <c r="Y2110" i="69"/>
  <c r="Y1984" i="69"/>
  <c r="Y1903" i="69"/>
  <c r="Y1720" i="69"/>
  <c r="Y1476" i="69"/>
  <c r="Y1451" i="69"/>
  <c r="X872" i="69"/>
  <c r="X869" i="69" s="1"/>
  <c r="Y2346" i="69"/>
  <c r="Y2277" i="69"/>
  <c r="Y2261" i="69"/>
  <c r="X2237" i="69"/>
  <c r="Y2207" i="69"/>
  <c r="Y2154" i="69"/>
  <c r="Y1847" i="69"/>
  <c r="Y1795" i="69"/>
  <c r="Y1664" i="69"/>
  <c r="Y1646" i="69"/>
  <c r="Y1524" i="69"/>
  <c r="Y1508" i="69"/>
  <c r="Y1474" i="69"/>
  <c r="Y1260" i="69"/>
  <c r="Y1181" i="69"/>
  <c r="Y955" i="69"/>
  <c r="Y829" i="69"/>
  <c r="Y699" i="69"/>
  <c r="Y504" i="69"/>
  <c r="Y411" i="69"/>
  <c r="V161" i="69"/>
  <c r="T549" i="69"/>
  <c r="V115" i="69"/>
  <c r="V68" i="69"/>
  <c r="V715" i="69"/>
  <c r="V675" i="69"/>
  <c r="T365" i="69"/>
  <c r="V208" i="69"/>
  <c r="T157" i="69"/>
  <c r="V92" i="69"/>
  <c r="V327" i="69"/>
  <c r="T764" i="69"/>
  <c r="Z110" i="69"/>
  <c r="Z416" i="69"/>
  <c r="Y1101" i="69"/>
  <c r="V683" i="69"/>
  <c r="Z1375" i="69"/>
  <c r="V749" i="69"/>
  <c r="U560" i="69"/>
  <c r="Z114" i="69"/>
  <c r="U764" i="69"/>
  <c r="Z642" i="69"/>
  <c r="Z334" i="69"/>
  <c r="Z1577" i="69"/>
  <c r="V272" i="69"/>
  <c r="V1195" i="69"/>
  <c r="V1179" i="69"/>
  <c r="V2158" i="69"/>
  <c r="T1884" i="69"/>
  <c r="V1712" i="69"/>
  <c r="V1617" i="69"/>
  <c r="V1442" i="69"/>
  <c r="Z1442" i="69" s="1"/>
  <c r="V1403" i="69"/>
  <c r="T1250" i="69"/>
  <c r="V1190" i="69"/>
  <c r="V1883" i="69"/>
  <c r="V1612" i="69"/>
  <c r="V1541" i="69"/>
  <c r="V1520" i="69"/>
  <c r="V1185" i="69"/>
  <c r="V954" i="69"/>
  <c r="V866" i="69"/>
  <c r="V838" i="69"/>
  <c r="V2302" i="69"/>
  <c r="V2164" i="69"/>
  <c r="V2044" i="69"/>
  <c r="V1849" i="69"/>
  <c r="V1497" i="69"/>
  <c r="V1473" i="69"/>
  <c r="V2191" i="69"/>
  <c r="V2128" i="69"/>
  <c r="Y983" i="69"/>
  <c r="Y2028" i="69"/>
  <c r="Y1455" i="69"/>
  <c r="V165" i="69"/>
  <c r="Z1348" i="69"/>
  <c r="V461" i="69"/>
  <c r="V585" i="69"/>
  <c r="Z193" i="69"/>
  <c r="Z354" i="69"/>
  <c r="Z759" i="69"/>
  <c r="V2333" i="69"/>
  <c r="V2152" i="69"/>
  <c r="V2045" i="69"/>
  <c r="V1853" i="69"/>
  <c r="V1830" i="69"/>
  <c r="V1611" i="69"/>
  <c r="V1583" i="69"/>
  <c r="V1277" i="69"/>
  <c r="Y2229" i="69"/>
  <c r="Y865" i="69"/>
  <c r="Z1905" i="69"/>
  <c r="Z784" i="69"/>
  <c r="U313" i="69"/>
  <c r="V248" i="69"/>
  <c r="Z1745" i="69"/>
  <c r="V879" i="69"/>
  <c r="Z1372" i="69"/>
  <c r="Z2309" i="69"/>
  <c r="V671" i="69"/>
  <c r="Z1174" i="69"/>
  <c r="Z1934" i="69"/>
  <c r="V770" i="69"/>
  <c r="Y2242" i="69"/>
  <c r="Y2152" i="69"/>
  <c r="Y1964" i="69"/>
  <c r="Y1830" i="69"/>
  <c r="Y1640" i="69"/>
  <c r="Y2308" i="69"/>
  <c r="Y2020" i="69"/>
  <c r="Z1311" i="69"/>
  <c r="U289" i="69"/>
  <c r="Z221" i="69"/>
  <c r="Z198" i="69"/>
  <c r="Z1010" i="69"/>
  <c r="Z126" i="69"/>
  <c r="X1573" i="69"/>
  <c r="U301" i="69"/>
  <c r="U500" i="69"/>
  <c r="V609" i="69"/>
  <c r="Y1545" i="69"/>
  <c r="Y1272" i="69"/>
  <c r="Y1866" i="69"/>
  <c r="Z1944" i="69"/>
  <c r="V1421" i="69"/>
  <c r="X2080" i="69"/>
  <c r="V2320" i="69"/>
  <c r="V2263" i="69"/>
  <c r="V1900" i="69"/>
  <c r="Z1900" i="69" s="1"/>
  <c r="T1878" i="69"/>
  <c r="Z665" i="69"/>
  <c r="V2308" i="69"/>
  <c r="V1101" i="69"/>
  <c r="V1662" i="69"/>
  <c r="V2135" i="69"/>
  <c r="Z1356" i="69"/>
  <c r="Z1872" i="69"/>
  <c r="X1697" i="69"/>
  <c r="Y2145" i="69"/>
  <c r="Y2076" i="69"/>
  <c r="Y2059" i="69"/>
  <c r="Y2043" i="69"/>
  <c r="Y2035" i="69"/>
  <c r="Y1321" i="69"/>
  <c r="V1109" i="69"/>
  <c r="V1000" i="69"/>
  <c r="V983" i="69"/>
  <c r="V2344" i="69"/>
  <c r="V2294" i="69"/>
  <c r="V2192" i="69"/>
  <c r="V2169" i="69"/>
  <c r="V2155" i="69"/>
  <c r="V2133" i="69"/>
  <c r="V2028" i="69"/>
  <c r="V2020" i="69"/>
  <c r="V1848" i="69"/>
  <c r="V1825" i="69"/>
  <c r="T1762" i="69"/>
  <c r="T1661" i="69"/>
  <c r="T1643" i="69"/>
  <c r="V1480" i="69"/>
  <c r="V1455" i="69"/>
  <c r="V1439" i="69"/>
  <c r="T1413" i="69"/>
  <c r="V1324" i="69"/>
  <c r="V1309" i="69"/>
  <c r="Y1273" i="69"/>
  <c r="V1112" i="69"/>
  <c r="V970" i="69"/>
  <c r="V719" i="69"/>
  <c r="V709" i="69"/>
  <c r="V654" i="69"/>
  <c r="V576" i="69"/>
  <c r="V542" i="69"/>
  <c r="V524" i="69"/>
  <c r="V498" i="69"/>
  <c r="V435" i="69"/>
  <c r="V388" i="69"/>
  <c r="V361" i="69"/>
  <c r="V345" i="69"/>
  <c r="V1647" i="69"/>
  <c r="Z188" i="69"/>
  <c r="Z1893" i="69"/>
  <c r="Z1818" i="69"/>
  <c r="V2182" i="69"/>
  <c r="Y961" i="69"/>
  <c r="Y2007" i="69"/>
  <c r="Y1316" i="69"/>
  <c r="Z138" i="69"/>
  <c r="Z130" i="69"/>
  <c r="Z680" i="69"/>
  <c r="V961" i="69"/>
  <c r="Y1793" i="69"/>
  <c r="Y1782" i="69"/>
  <c r="Z1062" i="69"/>
  <c r="V1725" i="69"/>
  <c r="Z1696" i="69"/>
  <c r="Y2163" i="69"/>
  <c r="Y2024" i="69"/>
  <c r="Y1431" i="69"/>
  <c r="V1644" i="69"/>
  <c r="V1630" i="69"/>
  <c r="Z1154" i="69"/>
  <c r="Y2111" i="69"/>
  <c r="Y2047" i="69"/>
  <c r="Y2039" i="69"/>
  <c r="Y2031" i="69"/>
  <c r="Y2228" i="69"/>
  <c r="Y168" i="69"/>
  <c r="Z168" i="69" s="1"/>
  <c r="Z1280" i="69"/>
  <c r="U1178" i="69"/>
  <c r="U1171" i="69" s="1"/>
  <c r="Z465" i="69"/>
  <c r="Z294" i="69"/>
  <c r="U1722" i="69"/>
  <c r="Z285" i="69"/>
  <c r="V1965" i="69"/>
  <c r="V1894" i="69"/>
  <c r="Y1184" i="69"/>
  <c r="Y709" i="69"/>
  <c r="V325" i="69"/>
  <c r="V304" i="69"/>
  <c r="V254" i="69"/>
  <c r="V753" i="69"/>
  <c r="V717" i="69"/>
  <c r="V631" i="69"/>
  <c r="T569" i="69"/>
  <c r="V553" i="69"/>
  <c r="V527" i="69"/>
  <c r="V485" i="69"/>
  <c r="V467" i="69"/>
  <c r="V400" i="69"/>
  <c r="V381" i="69"/>
  <c r="V373" i="69"/>
  <c r="V328" i="69"/>
  <c r="V275" i="69"/>
  <c r="V252" i="69"/>
  <c r="T201" i="69"/>
  <c r="T134" i="69"/>
  <c r="V131" i="69"/>
  <c r="V123" i="69"/>
  <c r="T804" i="69"/>
  <c r="T798" i="69" s="1"/>
  <c r="V722" i="69"/>
  <c r="V634" i="69"/>
  <c r="V556" i="69"/>
  <c r="V505" i="69"/>
  <c r="V394" i="69"/>
  <c r="V321" i="69"/>
  <c r="T301" i="69"/>
  <c r="V245" i="69"/>
  <c r="V224" i="69"/>
  <c r="V186" i="69"/>
  <c r="V801" i="69"/>
  <c r="V677" i="69"/>
  <c r="V663" i="69"/>
  <c r="T620" i="69"/>
  <c r="V543" i="69"/>
  <c r="V525" i="69"/>
  <c r="V362" i="69"/>
  <c r="V346" i="69"/>
  <c r="V263" i="69"/>
  <c r="V222" i="69"/>
  <c r="V164" i="69"/>
  <c r="V754" i="69"/>
  <c r="V632" i="69"/>
  <c r="V546" i="69"/>
  <c r="V528" i="69"/>
  <c r="V512" i="69"/>
  <c r="V494" i="69"/>
  <c r="V468" i="69"/>
  <c r="V452" i="69"/>
  <c r="V410" i="69"/>
  <c r="V392" i="69"/>
  <c r="V366" i="69"/>
  <c r="V349" i="69"/>
  <c r="V309" i="69"/>
  <c r="T289" i="69"/>
  <c r="V266" i="69"/>
  <c r="V160" i="69"/>
  <c r="V100" i="69"/>
  <c r="V84" i="69"/>
  <c r="V76" i="69"/>
  <c r="T173" i="69"/>
  <c r="V789" i="69"/>
  <c r="V765" i="69"/>
  <c r="V701" i="69"/>
  <c r="V661" i="69"/>
  <c r="T614" i="69"/>
  <c r="V575" i="69"/>
  <c r="V557" i="69"/>
  <c r="V515" i="69"/>
  <c r="V497" i="69"/>
  <c r="V455" i="69"/>
  <c r="V425" i="69"/>
  <c r="V382" i="69"/>
  <c r="V374" i="69"/>
  <c r="V360" i="69"/>
  <c r="V344" i="69"/>
  <c r="V279" i="69"/>
  <c r="V229" i="69"/>
  <c r="V132" i="69"/>
  <c r="V256" i="69"/>
  <c r="Y711" i="69"/>
  <c r="Y184" i="69"/>
  <c r="T2168" i="69"/>
  <c r="T2167" i="69" s="1"/>
  <c r="V2109" i="69"/>
  <c r="Z2109" i="69" s="1"/>
  <c r="U1994" i="69"/>
  <c r="V1912" i="69"/>
  <c r="T2149" i="69"/>
  <c r="T1429" i="69"/>
  <c r="V844" i="69"/>
  <c r="V863" i="69"/>
  <c r="V621" i="69"/>
  <c r="T508" i="69"/>
  <c r="V424" i="69"/>
  <c r="T432" i="69"/>
  <c r="T423" i="69" s="1"/>
  <c r="V378" i="69"/>
  <c r="T227" i="69"/>
  <c r="U268" i="69"/>
  <c r="U66" i="69"/>
  <c r="V736" i="69"/>
  <c r="T500" i="69"/>
  <c r="V421" i="69"/>
  <c r="V417" i="69" s="1"/>
  <c r="V140" i="69"/>
  <c r="V2273" i="69"/>
  <c r="V964" i="69"/>
  <c r="V460" i="69"/>
  <c r="V436" i="69"/>
  <c r="V207" i="69"/>
  <c r="V2084" i="69"/>
  <c r="V477" i="69"/>
  <c r="V151" i="69"/>
  <c r="V618" i="69"/>
  <c r="V807" i="69"/>
  <c r="V2174" i="69"/>
  <c r="V611" i="69"/>
  <c r="V2092" i="69"/>
  <c r="V302" i="69"/>
  <c r="U173" i="69"/>
  <c r="V2121" i="69"/>
  <c r="V175" i="69"/>
  <c r="V2000" i="69"/>
  <c r="U2127" i="69"/>
  <c r="U603" i="69"/>
  <c r="V2245" i="69"/>
  <c r="V951" i="69"/>
  <c r="V941" i="69"/>
  <c r="U307" i="69"/>
  <c r="V182" i="69"/>
  <c r="V1678" i="69"/>
  <c r="V205" i="69"/>
  <c r="V571" i="69"/>
  <c r="V1129" i="69"/>
  <c r="V694" i="69"/>
  <c r="V1719" i="69"/>
  <c r="V1575" i="69"/>
  <c r="V1555" i="69"/>
  <c r="V1758" i="69"/>
  <c r="V2257" i="69"/>
  <c r="T2127" i="69"/>
  <c r="T2103" i="69"/>
  <c r="U2065" i="69"/>
  <c r="U1889" i="69"/>
  <c r="U1716" i="69"/>
  <c r="U1884" i="69"/>
  <c r="U1869" i="69"/>
  <c r="U1643" i="69"/>
  <c r="U1625" i="69"/>
  <c r="U1619" i="69" s="1"/>
  <c r="U1551" i="69"/>
  <c r="V1128" i="69"/>
  <c r="V948" i="69"/>
  <c r="U531" i="69"/>
  <c r="U472" i="69"/>
  <c r="V174" i="69"/>
  <c r="V2068" i="69"/>
  <c r="V678" i="69"/>
  <c r="V2239" i="69"/>
  <c r="T274" i="69"/>
  <c r="V2175" i="69"/>
  <c r="V1756" i="69"/>
  <c r="U579" i="69"/>
  <c r="V2101" i="69"/>
  <c r="V2223" i="69"/>
  <c r="U691" i="69"/>
  <c r="U201" i="69"/>
  <c r="U397" i="69"/>
  <c r="V2038" i="69"/>
  <c r="V2199" i="69"/>
  <c r="V1549" i="69"/>
  <c r="V94" i="69"/>
  <c r="V102" i="69"/>
  <c r="V1854" i="69"/>
  <c r="V2286" i="69"/>
  <c r="V2062" i="69"/>
  <c r="V655" i="69"/>
  <c r="U2080" i="69"/>
  <c r="U1495" i="69"/>
  <c r="U1494" i="69" s="1"/>
  <c r="V679" i="69"/>
  <c r="V2211" i="69"/>
  <c r="U2115" i="69"/>
  <c r="V2106" i="69"/>
  <c r="U2029" i="69"/>
  <c r="U1998" i="69"/>
  <c r="T1837" i="69"/>
  <c r="U1603" i="69"/>
  <c r="V1557" i="69"/>
  <c r="V1533" i="69"/>
  <c r="U1388" i="69"/>
  <c r="V1514" i="69"/>
  <c r="U939" i="69"/>
  <c r="U930" i="69" s="1"/>
  <c r="V640" i="69"/>
  <c r="U365" i="69"/>
  <c r="U432" i="69"/>
  <c r="U423" i="69" s="1"/>
  <c r="U649" i="69"/>
  <c r="V439" i="69"/>
  <c r="U274" i="69"/>
  <c r="V113" i="69"/>
  <c r="V474" i="69"/>
  <c r="U1667" i="69"/>
  <c r="V1253" i="69"/>
  <c r="V1739" i="69"/>
  <c r="V1560" i="69"/>
  <c r="V1887" i="69"/>
  <c r="V986" i="69"/>
  <c r="U2255" i="69"/>
  <c r="V1686" i="69"/>
  <c r="V476" i="69"/>
  <c r="V996" i="69"/>
  <c r="V177" i="69"/>
  <c r="U1820" i="69"/>
  <c r="V1838" i="69"/>
  <c r="V608" i="69"/>
  <c r="V732" i="69"/>
  <c r="V816" i="69"/>
  <c r="Z816" i="69" s="1"/>
  <c r="V776" i="69"/>
  <c r="V2046" i="69"/>
  <c r="V2162" i="69"/>
  <c r="V1534" i="69"/>
  <c r="V86" i="69"/>
  <c r="V61" i="69"/>
  <c r="V1271" i="69"/>
  <c r="V1857" i="69"/>
  <c r="V1528" i="69"/>
  <c r="V1904" i="69"/>
  <c r="Z1904" i="69" s="1"/>
  <c r="V1845" i="69"/>
  <c r="U2237" i="69"/>
  <c r="U2305" i="69"/>
  <c r="U1697" i="69"/>
  <c r="V1581" i="69"/>
  <c r="Z1581" i="69" s="1"/>
  <c r="V1517" i="69"/>
  <c r="T1464" i="69"/>
  <c r="T1463" i="69" s="1"/>
  <c r="T1461" i="69" s="1"/>
  <c r="V1321" i="69"/>
  <c r="V887" i="69"/>
  <c r="T697" i="69"/>
  <c r="T690" i="69" s="1"/>
  <c r="V638" i="69"/>
  <c r="V409" i="69"/>
  <c r="T319" i="69"/>
  <c r="V246" i="69"/>
  <c r="V2299" i="69"/>
  <c r="V457" i="69"/>
  <c r="U658" i="69"/>
  <c r="U134" i="69"/>
  <c r="V1602" i="69"/>
  <c r="V566" i="69"/>
  <c r="V377" i="69"/>
  <c r="V1695" i="69"/>
  <c r="U1733" i="69"/>
  <c r="U407" i="69"/>
  <c r="V459" i="69"/>
  <c r="V316" i="69"/>
  <c r="U1791" i="69"/>
  <c r="V583" i="69"/>
  <c r="V597" i="69"/>
  <c r="U841" i="69"/>
  <c r="V767" i="69"/>
  <c r="V342" i="69"/>
  <c r="V199" i="69"/>
  <c r="V1962" i="69"/>
  <c r="V236" i="69"/>
  <c r="T2281" i="69"/>
  <c r="V660" i="69"/>
  <c r="T787" i="69"/>
  <c r="V591" i="69"/>
  <c r="V121" i="69"/>
  <c r="V1660" i="69"/>
  <c r="V1481" i="69"/>
  <c r="Z1481" i="69" s="1"/>
  <c r="V2267" i="69"/>
  <c r="V1802" i="69"/>
  <c r="V1092" i="69"/>
  <c r="U2204" i="69"/>
  <c r="U1579" i="69"/>
  <c r="U2316" i="69"/>
  <c r="U2219" i="69"/>
  <c r="U1927" i="69"/>
  <c r="U1738" i="69"/>
  <c r="U1798" i="69"/>
  <c r="U1504" i="69"/>
  <c r="U1503" i="69" s="1"/>
  <c r="V1530" i="69"/>
  <c r="U862" i="69"/>
  <c r="U856" i="69" s="1"/>
  <c r="U681" i="69"/>
  <c r="V415" i="69"/>
  <c r="T242" i="69"/>
  <c r="U191" i="69"/>
  <c r="U1573" i="69"/>
  <c r="U1691" i="69"/>
  <c r="U336" i="69"/>
  <c r="V653" i="69"/>
  <c r="V1717" i="69"/>
  <c r="V2208" i="69"/>
  <c r="V1971" i="69"/>
  <c r="V1499" i="69"/>
  <c r="T2343" i="69"/>
  <c r="T2342" i="69" s="1"/>
  <c r="U227" i="69"/>
  <c r="U233" i="69"/>
  <c r="V535" i="69"/>
  <c r="V1935" i="69"/>
  <c r="V129" i="69"/>
  <c r="V1996" i="69"/>
  <c r="V1566" i="69"/>
  <c r="V1548" i="69"/>
  <c r="V1444" i="69"/>
  <c r="V1896" i="69"/>
  <c r="U1126" i="69"/>
  <c r="U417" i="69"/>
  <c r="V2349" i="69"/>
  <c r="U2189" i="69"/>
  <c r="U2188" i="69" s="1"/>
  <c r="U595" i="69"/>
  <c r="U450" i="69"/>
  <c r="U629" i="69"/>
  <c r="V598" i="69"/>
  <c r="V401" i="69"/>
  <c r="V475" i="69"/>
  <c r="V503" i="69"/>
  <c r="V351" i="69"/>
  <c r="V2227" i="69"/>
  <c r="V744" i="69"/>
  <c r="U1661" i="69"/>
  <c r="U157" i="69"/>
  <c r="V1440" i="69"/>
  <c r="V2124" i="69"/>
  <c r="V1841" i="69"/>
  <c r="Z1841" i="69" s="1"/>
  <c r="U1464" i="69"/>
  <c r="U1463" i="69" s="1"/>
  <c r="T833" i="69"/>
  <c r="V143" i="69"/>
  <c r="U518" i="69"/>
  <c r="V170" i="69"/>
  <c r="V1753" i="69"/>
  <c r="T629" i="69"/>
  <c r="U774" i="69"/>
  <c r="V1699" i="69"/>
  <c r="V206" i="69"/>
  <c r="V78" i="69"/>
  <c r="V563" i="69"/>
  <c r="V1817" i="69"/>
  <c r="T2237" i="69"/>
  <c r="U1275" i="69"/>
  <c r="X1275" i="69"/>
  <c r="X1262" i="69" s="1"/>
  <c r="Z235" i="69"/>
  <c r="U2363" i="69"/>
  <c r="X2363" i="69"/>
  <c r="X2361" i="69" s="1"/>
  <c r="K2361" i="69"/>
  <c r="T1314" i="69"/>
  <c r="T1307" i="69" s="1"/>
  <c r="W1314" i="69"/>
  <c r="W1307" i="69" s="1"/>
  <c r="T1275" i="69"/>
  <c r="W1275" i="69"/>
  <c r="Y1275" i="69" s="1"/>
  <c r="T1104" i="69"/>
  <c r="W1104" i="69"/>
  <c r="U676" i="69"/>
  <c r="X676" i="69"/>
  <c r="X674" i="69" s="1"/>
  <c r="T223" i="69"/>
  <c r="V223" i="69" s="1"/>
  <c r="W223" i="69"/>
  <c r="Y223" i="69" s="1"/>
  <c r="V2355" i="69"/>
  <c r="T1326" i="69"/>
  <c r="T1319" i="69" s="1"/>
  <c r="T1318" i="69" s="1"/>
  <c r="W1326" i="69"/>
  <c r="W1319" i="69" s="1"/>
  <c r="W1318" i="69" s="1"/>
  <c r="U1104" i="69"/>
  <c r="X1104" i="69"/>
  <c r="T985" i="69"/>
  <c r="T967" i="69" s="1"/>
  <c r="W985" i="69"/>
  <c r="W967" i="69" s="1"/>
  <c r="U718" i="69"/>
  <c r="X718" i="69"/>
  <c r="V2224" i="69"/>
  <c r="U1314" i="69"/>
  <c r="X1314" i="69"/>
  <c r="U985" i="69"/>
  <c r="X985" i="69"/>
  <c r="X967" i="69" s="1"/>
  <c r="T676" i="69"/>
  <c r="T674" i="69" s="1"/>
  <c r="W676" i="69"/>
  <c r="W674" i="69" s="1"/>
  <c r="T1970" i="69"/>
  <c r="T1956" i="69" s="1"/>
  <c r="W1970" i="69"/>
  <c r="Y1970" i="69" s="1"/>
  <c r="T1920" i="69"/>
  <c r="V1920" i="69" s="1"/>
  <c r="W1920" i="69"/>
  <c r="Y1920" i="69" s="1"/>
  <c r="U1315" i="69"/>
  <c r="X1315" i="69"/>
  <c r="Y1315" i="69" s="1"/>
  <c r="T1103" i="69"/>
  <c r="V1103" i="69" s="1"/>
  <c r="W1103" i="69"/>
  <c r="Y1103" i="69" s="1"/>
  <c r="V2325" i="69"/>
  <c r="T1096" i="69"/>
  <c r="W1096" i="69"/>
  <c r="U1913" i="69"/>
  <c r="X1913" i="69"/>
  <c r="V2291" i="69"/>
  <c r="U1096" i="69"/>
  <c r="X1096" i="69"/>
  <c r="U1937" i="69"/>
  <c r="X1937" i="69"/>
  <c r="Z944" i="69"/>
  <c r="Z352" i="69"/>
  <c r="Z1142" i="69"/>
  <c r="T1937" i="69"/>
  <c r="W1937" i="69"/>
  <c r="T1914" i="69"/>
  <c r="W1914" i="69"/>
  <c r="V1875" i="69"/>
  <c r="U825" i="69"/>
  <c r="Z786" i="69"/>
  <c r="V2328" i="69"/>
  <c r="T1913" i="69"/>
  <c r="W1913" i="69"/>
  <c r="V2356" i="69"/>
  <c r="Z2356" i="69" s="1"/>
  <c r="Y2124" i="69"/>
  <c r="Y2084" i="69"/>
  <c r="Y2239" i="69"/>
  <c r="Y2044" i="69"/>
  <c r="Y2036" i="69"/>
  <c r="Y2191" i="69"/>
  <c r="Y2136" i="69"/>
  <c r="Y2128" i="69"/>
  <c r="Y2093" i="69"/>
  <c r="Y2023" i="69"/>
  <c r="Y2218" i="69"/>
  <c r="Z2218" i="69" s="1"/>
  <c r="Y2125" i="69"/>
  <c r="Y2091" i="69"/>
  <c r="Y2083" i="69"/>
  <c r="Y888" i="69"/>
  <c r="Z888" i="69" s="1"/>
  <c r="Y880" i="69"/>
  <c r="Z880" i="69" s="1"/>
  <c r="Y178" i="69"/>
  <c r="Y159" i="69"/>
  <c r="Y383" i="69"/>
  <c r="Z383" i="69" s="1"/>
  <c r="Y375" i="69"/>
  <c r="Y376" i="69"/>
  <c r="Z376" i="69" s="1"/>
  <c r="X2017" i="69"/>
  <c r="Y2129" i="69"/>
  <c r="Y777" i="69"/>
  <c r="Z1550" i="69"/>
  <c r="Z1061" i="69"/>
  <c r="V1950" i="69"/>
  <c r="Z538" i="69"/>
  <c r="U1914" i="69"/>
  <c r="X1914" i="69"/>
  <c r="U1860" i="69"/>
  <c r="T710" i="69"/>
  <c r="T708" i="69" s="1"/>
  <c r="W710" i="69"/>
  <c r="W708" i="69" s="1"/>
  <c r="T219" i="69"/>
  <c r="W219" i="69"/>
  <c r="Y219" i="69" s="1"/>
  <c r="U1100" i="69"/>
  <c r="X1100" i="69"/>
  <c r="Y1100" i="69" s="1"/>
  <c r="Z1774" i="69"/>
  <c r="Z1290" i="69"/>
  <c r="Z27" i="69"/>
  <c r="V1741" i="69"/>
  <c r="Y2090" i="69"/>
  <c r="Y2082" i="69"/>
  <c r="Y2042" i="69"/>
  <c r="Y2034" i="69"/>
  <c r="Y2134" i="69"/>
  <c r="Y2021" i="69"/>
  <c r="Y2089" i="69"/>
  <c r="Y886" i="69"/>
  <c r="Y878" i="69"/>
  <c r="Y247" i="69"/>
  <c r="Y381" i="69"/>
  <c r="Y373" i="69"/>
  <c r="Y186" i="69"/>
  <c r="Y169" i="69"/>
  <c r="Y253" i="69"/>
  <c r="Z253" i="69" s="1"/>
  <c r="Y382" i="69"/>
  <c r="Y374" i="69"/>
  <c r="Z88" i="69"/>
  <c r="Z1949" i="69"/>
  <c r="Z211" i="69"/>
  <c r="U2001" i="69"/>
  <c r="T1200" i="69"/>
  <c r="V1200" i="69" s="1"/>
  <c r="W1200" i="69"/>
  <c r="Y1200" i="69" s="1"/>
  <c r="T721" i="69"/>
  <c r="W721" i="69"/>
  <c r="U710" i="69"/>
  <c r="X710" i="69"/>
  <c r="X708" i="69" s="1"/>
  <c r="Z231" i="69"/>
  <c r="V1968" i="69"/>
  <c r="U721" i="69"/>
  <c r="X721" i="69"/>
  <c r="U1326" i="69"/>
  <c r="X1326" i="69"/>
  <c r="X1319" i="69" s="1"/>
  <c r="X1318" i="69" s="1"/>
  <c r="V1768" i="69"/>
  <c r="Z1768" i="69" s="1"/>
  <c r="V1885" i="69"/>
  <c r="X1791" i="69"/>
  <c r="Y2041" i="69"/>
  <c r="Y2033" i="69"/>
  <c r="Y2135" i="69"/>
  <c r="Y2022" i="69"/>
  <c r="Y887" i="69"/>
  <c r="Y879" i="69"/>
  <c r="Y2236" i="69"/>
  <c r="Y58" i="69"/>
  <c r="Y776" i="69"/>
  <c r="Y180" i="69"/>
  <c r="Z180" i="69" s="1"/>
  <c r="Z613" i="69"/>
  <c r="Z122" i="69"/>
  <c r="V1922" i="69"/>
  <c r="Z1143" i="69"/>
  <c r="V1192" i="69"/>
  <c r="U1945" i="69"/>
  <c r="T226" i="69"/>
  <c r="V226" i="69" s="1"/>
  <c r="W226" i="69"/>
  <c r="Y226" i="69" s="1"/>
  <c r="Z716" i="69"/>
  <c r="T718" i="69"/>
  <c r="W718" i="69"/>
  <c r="Y2192" i="69"/>
  <c r="Y2099" i="69"/>
  <c r="Y2088" i="69"/>
  <c r="Y2243" i="69"/>
  <c r="Y2040" i="69"/>
  <c r="Y2032" i="69"/>
  <c r="Y2221" i="69"/>
  <c r="Y2132" i="69"/>
  <c r="Y2027" i="69"/>
  <c r="Y2019" i="69"/>
  <c r="Y2098" i="69"/>
  <c r="Y2087" i="69"/>
  <c r="Y892" i="69"/>
  <c r="Y884" i="69"/>
  <c r="Y876" i="69"/>
  <c r="Y249" i="69"/>
  <c r="Z249" i="69" s="1"/>
  <c r="Y379" i="69"/>
  <c r="Z379" i="69" s="1"/>
  <c r="Y162" i="69"/>
  <c r="Y380" i="69"/>
  <c r="Z380" i="69" s="1"/>
  <c r="Y2133" i="69"/>
  <c r="T1118" i="69"/>
  <c r="V1118" i="69" s="1"/>
  <c r="W1118" i="69"/>
  <c r="Y1118" i="69" s="1"/>
  <c r="T1099" i="69"/>
  <c r="V1099" i="69" s="1"/>
  <c r="W1099" i="69"/>
  <c r="Y1099" i="69" s="1"/>
  <c r="Z278" i="69"/>
  <c r="Z1205" i="69"/>
  <c r="Z2008" i="69"/>
  <c r="Z646" i="69"/>
  <c r="U1091" i="69"/>
  <c r="X1091" i="69"/>
  <c r="Y2126" i="69"/>
  <c r="Y2097" i="69"/>
  <c r="Y2086" i="69"/>
  <c r="Y2241" i="69"/>
  <c r="Y2046" i="69"/>
  <c r="Y2038" i="69"/>
  <c r="Y2193" i="69"/>
  <c r="Y2130" i="69"/>
  <c r="Y2025" i="69"/>
  <c r="Y2085" i="69"/>
  <c r="Y890" i="69"/>
  <c r="Y882" i="69"/>
  <c r="Y874" i="69"/>
  <c r="Y161" i="69"/>
  <c r="Y377" i="69"/>
  <c r="Y160" i="69"/>
  <c r="Y378" i="69"/>
  <c r="V1961" i="69"/>
  <c r="U1878" i="69"/>
  <c r="Z1377" i="69"/>
  <c r="Z65" i="69"/>
  <c r="V942" i="69"/>
  <c r="T1265" i="69"/>
  <c r="V1265" i="69" s="1"/>
  <c r="W1265" i="69"/>
  <c r="Y1265" i="69" s="1"/>
  <c r="V1863" i="69"/>
  <c r="V1184" i="69"/>
  <c r="Y2045" i="69"/>
  <c r="Y2037" i="69"/>
  <c r="Y2222" i="69"/>
  <c r="Y2131" i="69"/>
  <c r="Y2026" i="69"/>
  <c r="W2017" i="69"/>
  <c r="Y256" i="69"/>
  <c r="T1939" i="69"/>
  <c r="W1939" i="69"/>
  <c r="T1943" i="69"/>
  <c r="W1943" i="69"/>
  <c r="U1939" i="69"/>
  <c r="X1939" i="69"/>
  <c r="T1940" i="69"/>
  <c r="V1940" i="69" s="1"/>
  <c r="W1940" i="69"/>
  <c r="Y1940" i="69" s="1"/>
  <c r="T815" i="69"/>
  <c r="W815" i="69"/>
  <c r="U1953" i="69"/>
  <c r="X1953" i="69"/>
  <c r="Y1953" i="69" s="1"/>
  <c r="U1943" i="69"/>
  <c r="X1943" i="69"/>
  <c r="U815" i="69"/>
  <c r="X815" i="69"/>
  <c r="T1941" i="69"/>
  <c r="V1941" i="69" s="1"/>
  <c r="W1941" i="69"/>
  <c r="Y1941" i="69" s="1"/>
  <c r="T1954" i="69"/>
  <c r="V1954" i="69" s="1"/>
  <c r="W1954" i="69"/>
  <c r="Y1954" i="69" s="1"/>
  <c r="T1942" i="69"/>
  <c r="V1942" i="69" s="1"/>
  <c r="W1942" i="69"/>
  <c r="Y1942" i="69" s="1"/>
  <c r="T1704" i="69"/>
  <c r="Y1961" i="69"/>
  <c r="Y1801" i="69"/>
  <c r="X1707" i="69"/>
  <c r="Y1654" i="69"/>
  <c r="Y1629" i="69"/>
  <c r="Y1598" i="69"/>
  <c r="Y1572" i="69"/>
  <c r="Z1572" i="69" s="1"/>
  <c r="Y1497" i="69"/>
  <c r="Y1449" i="69"/>
  <c r="Y1361" i="69"/>
  <c r="Z1361" i="69" s="1"/>
  <c r="Y1330" i="69"/>
  <c r="Y1271" i="69"/>
  <c r="Y1199" i="69"/>
  <c r="Z1199" i="69" s="1"/>
  <c r="Y1162" i="69"/>
  <c r="Z1162" i="69" s="1"/>
  <c r="Y1136" i="69"/>
  <c r="Y1057" i="69"/>
  <c r="Z1057" i="69" s="1"/>
  <c r="Y864" i="69"/>
  <c r="Z864" i="69" s="1"/>
  <c r="Y823" i="69"/>
  <c r="Y751" i="69"/>
  <c r="Z751" i="69" s="1"/>
  <c r="Y679" i="69"/>
  <c r="Y631" i="69"/>
  <c r="Y545" i="69"/>
  <c r="Z545" i="69" s="1"/>
  <c r="Y511" i="69"/>
  <c r="Z511" i="69" s="1"/>
  <c r="Y409" i="69"/>
  <c r="Y348" i="69"/>
  <c r="Y254" i="69"/>
  <c r="Y215" i="69"/>
  <c r="Z215" i="69" s="1"/>
  <c r="Y163" i="69"/>
  <c r="Y142" i="69"/>
  <c r="Z142" i="69" s="1"/>
  <c r="Y124" i="69"/>
  <c r="Z124" i="69" s="1"/>
  <c r="Y116" i="69"/>
  <c r="Z116" i="69" s="1"/>
  <c r="Y108" i="69"/>
  <c r="Z108" i="69" s="1"/>
  <c r="X781" i="69"/>
  <c r="X307" i="69"/>
  <c r="Y2303" i="69"/>
  <c r="Y2264" i="69"/>
  <c r="Y2181" i="69"/>
  <c r="Y2058" i="69"/>
  <c r="Y1873" i="69"/>
  <c r="Y1631" i="69"/>
  <c r="Z1631" i="69" s="1"/>
  <c r="Y1444" i="69"/>
  <c r="Y1001" i="69"/>
  <c r="Y839" i="69"/>
  <c r="Z839" i="69" s="1"/>
  <c r="Y668" i="69"/>
  <c r="Y626" i="69"/>
  <c r="Y591" i="69"/>
  <c r="Y522" i="69"/>
  <c r="Z522" i="69" s="1"/>
  <c r="Y454" i="69"/>
  <c r="Y359" i="69"/>
  <c r="Y300" i="69"/>
  <c r="Z300" i="69" s="1"/>
  <c r="Y265" i="69"/>
  <c r="Z265" i="69" s="1"/>
  <c r="Y176" i="69"/>
  <c r="Z176" i="69" s="1"/>
  <c r="Y2162" i="69"/>
  <c r="Y2070" i="69"/>
  <c r="Y1997" i="69"/>
  <c r="Y1969" i="69"/>
  <c r="Y1948" i="69"/>
  <c r="Y1906" i="69"/>
  <c r="Z1906" i="69" s="1"/>
  <c r="Y1832" i="69"/>
  <c r="Z1832" i="69" s="1"/>
  <c r="Y1797" i="69"/>
  <c r="Z1797" i="69" s="1"/>
  <c r="Y1741" i="69"/>
  <c r="Y1701" i="69"/>
  <c r="Y1666" i="69"/>
  <c r="Z1666" i="69" s="1"/>
  <c r="Y1637" i="69"/>
  <c r="Y1554" i="69"/>
  <c r="Y1516" i="69"/>
  <c r="Z1516" i="69" s="1"/>
  <c r="Y1478" i="69"/>
  <c r="Y1447" i="69"/>
  <c r="Y1175" i="69"/>
  <c r="Z1175" i="69" s="1"/>
  <c r="Y1146" i="69"/>
  <c r="Z1146" i="69" s="1"/>
  <c r="Y1110" i="69"/>
  <c r="Y1064" i="69"/>
  <c r="Z1064" i="69" s="1"/>
  <c r="Y996" i="69"/>
  <c r="Y694" i="69"/>
  <c r="Y663" i="69"/>
  <c r="X2324" i="69"/>
  <c r="Y2336" i="69"/>
  <c r="Z2336" i="69" s="1"/>
  <c r="Y2300" i="69"/>
  <c r="Y2269" i="69"/>
  <c r="Y2226" i="69"/>
  <c r="Y2170" i="69"/>
  <c r="Y2122" i="69"/>
  <c r="Y2063" i="69"/>
  <c r="Y1992" i="69"/>
  <c r="Y1950" i="69"/>
  <c r="Y1917" i="69"/>
  <c r="Y1863" i="69"/>
  <c r="Y1825" i="69"/>
  <c r="Y1736" i="69"/>
  <c r="Y1687" i="69"/>
  <c r="Y1639" i="69"/>
  <c r="Z1639" i="69" s="1"/>
  <c r="Y1613" i="69"/>
  <c r="Y1582" i="69"/>
  <c r="Y1556" i="69"/>
  <c r="Y1472" i="69"/>
  <c r="Y1433" i="69"/>
  <c r="Y1374" i="69"/>
  <c r="Z1374" i="69" s="1"/>
  <c r="Y1342" i="69"/>
  <c r="Z1342" i="69" s="1"/>
  <c r="Y1313" i="69"/>
  <c r="Y1282" i="69"/>
  <c r="Z1282" i="69" s="1"/>
  <c r="Y1243" i="69"/>
  <c r="Z1243" i="69" s="1"/>
  <c r="Y1183" i="69"/>
  <c r="Z1183" i="69" s="1"/>
  <c r="Y1152" i="69"/>
  <c r="Z1152" i="69" s="1"/>
  <c r="Y1124" i="69"/>
  <c r="Z1124" i="69" s="1"/>
  <c r="Y1069" i="69"/>
  <c r="Z1069" i="69" s="1"/>
  <c r="Y959" i="69"/>
  <c r="Y845" i="69"/>
  <c r="Y767" i="69"/>
  <c r="Y722" i="69"/>
  <c r="Y656" i="69"/>
  <c r="Z656" i="69" s="1"/>
  <c r="Y605" i="69"/>
  <c r="Z605" i="69" s="1"/>
  <c r="Y562" i="69"/>
  <c r="Z562" i="69" s="1"/>
  <c r="Y527" i="69"/>
  <c r="Y493" i="69"/>
  <c r="Y429" i="69"/>
  <c r="Z429" i="69" s="1"/>
  <c r="Y391" i="69"/>
  <c r="Z391" i="69" s="1"/>
  <c r="Y328" i="69"/>
  <c r="Y298" i="69"/>
  <c r="Y271" i="69"/>
  <c r="Y230" i="69"/>
  <c r="Y195" i="69"/>
  <c r="Z195" i="69" s="1"/>
  <c r="Y150" i="69"/>
  <c r="Z150" i="69" s="1"/>
  <c r="Y128" i="69"/>
  <c r="Z128" i="69" s="1"/>
  <c r="Y120" i="69"/>
  <c r="Z120" i="69" s="1"/>
  <c r="Y112" i="69"/>
  <c r="Z112" i="69" s="1"/>
  <c r="X57" i="69"/>
  <c r="Y2349" i="69"/>
  <c r="Y2319" i="69"/>
  <c r="Y2279" i="69"/>
  <c r="Z2279" i="69" s="1"/>
  <c r="Y2210" i="69"/>
  <c r="Z2210" i="69" s="1"/>
  <c r="Y2159" i="69"/>
  <c r="Y2075" i="69"/>
  <c r="Y1887" i="69"/>
  <c r="Y1803" i="69"/>
  <c r="Z1803" i="69" s="1"/>
  <c r="Y1758" i="69"/>
  <c r="Y1711" i="69"/>
  <c r="Z1711" i="69" s="1"/>
  <c r="Y1683" i="69"/>
  <c r="Z1683" i="69" s="1"/>
  <c r="Y1616" i="69"/>
  <c r="Y1559" i="69"/>
  <c r="Y1513" i="69"/>
  <c r="Y1467" i="69"/>
  <c r="Y1421" i="69"/>
  <c r="Y1381" i="69"/>
  <c r="Z1381" i="69" s="1"/>
  <c r="Y1353" i="69"/>
  <c r="Z1353" i="69" s="1"/>
  <c r="Y1328" i="69"/>
  <c r="Y1306" i="69"/>
  <c r="Z1306" i="69" s="1"/>
  <c r="Y1274" i="69"/>
  <c r="Y1248" i="69"/>
  <c r="Z1248" i="69" s="1"/>
  <c r="Y1149" i="69"/>
  <c r="Z1149" i="69" s="1"/>
  <c r="Y1115" i="69"/>
  <c r="Z1115" i="69" s="1"/>
  <c r="Y984" i="69"/>
  <c r="Y954" i="69"/>
  <c r="Y795" i="69"/>
  <c r="Y700" i="69"/>
  <c r="Z700" i="69" s="1"/>
  <c r="Y652" i="69"/>
  <c r="Z652" i="69" s="1"/>
  <c r="Y608" i="69"/>
  <c r="X539" i="69"/>
  <c r="Y505" i="69"/>
  <c r="Y470" i="69"/>
  <c r="Y420" i="69"/>
  <c r="Z420" i="69" s="1"/>
  <c r="Y343" i="69"/>
  <c r="Y311" i="69"/>
  <c r="Z311" i="69" s="1"/>
  <c r="Y207" i="69"/>
  <c r="Y136" i="69"/>
  <c r="Y60" i="69"/>
  <c r="Z60" i="69" s="1"/>
  <c r="Y2328" i="69"/>
  <c r="Y2224" i="69"/>
  <c r="Y2183" i="69"/>
  <c r="Z2183" i="69" s="1"/>
  <c r="Y2146" i="69"/>
  <c r="Z2146" i="69" s="1"/>
  <c r="Y2105" i="69"/>
  <c r="Y1975" i="69"/>
  <c r="Z1975" i="69" s="1"/>
  <c r="Y1846" i="69"/>
  <c r="Y1814" i="69"/>
  <c r="Y1761" i="69"/>
  <c r="Y1729" i="69"/>
  <c r="Z1729" i="69" s="1"/>
  <c r="Y1677" i="69"/>
  <c r="Z1677" i="69" s="1"/>
  <c r="Y1611" i="69"/>
  <c r="Y1532" i="69"/>
  <c r="Z1532" i="69" s="1"/>
  <c r="Y851" i="69"/>
  <c r="Y244" i="69"/>
  <c r="Y551" i="69"/>
  <c r="Y448" i="69"/>
  <c r="Z448" i="69" s="1"/>
  <c r="Y415" i="69"/>
  <c r="Y385" i="69"/>
  <c r="Z385" i="69" s="1"/>
  <c r="Y346" i="69"/>
  <c r="Y305" i="69"/>
  <c r="Y245" i="69"/>
  <c r="Y200" i="69"/>
  <c r="Z200" i="69" s="1"/>
  <c r="Y154" i="69"/>
  <c r="Z154" i="69" s="1"/>
  <c r="Y125" i="69"/>
  <c r="Z125" i="69" s="1"/>
  <c r="Y117" i="69"/>
  <c r="Z117" i="69" s="1"/>
  <c r="Y109" i="69"/>
  <c r="Z109" i="69" s="1"/>
  <c r="Y2253" i="69"/>
  <c r="Y2216" i="69"/>
  <c r="Y2123" i="69"/>
  <c r="Y2010" i="69"/>
  <c r="Y1966" i="69"/>
  <c r="Y1918" i="69"/>
  <c r="Y1849" i="69"/>
  <c r="Y1781" i="69"/>
  <c r="Y1756" i="69"/>
  <c r="Y1647" i="69"/>
  <c r="Y1614" i="69"/>
  <c r="Y1583" i="69"/>
  <c r="Y1548" i="69"/>
  <c r="Y1498" i="69"/>
  <c r="Z1498" i="69" s="1"/>
  <c r="Y1450" i="69"/>
  <c r="Y1383" i="69"/>
  <c r="Z1383" i="69" s="1"/>
  <c r="Y1289" i="69"/>
  <c r="Z1289" i="69" s="1"/>
  <c r="Y1207" i="69"/>
  <c r="Z1207" i="69" s="1"/>
  <c r="Y1129" i="69"/>
  <c r="Y1088" i="69"/>
  <c r="Z1088" i="69" s="1"/>
  <c r="Y999" i="69"/>
  <c r="Y960" i="69"/>
  <c r="Z960" i="69" s="1"/>
  <c r="Y837" i="69"/>
  <c r="Y768" i="69"/>
  <c r="Z768" i="69" s="1"/>
  <c r="Y666" i="69"/>
  <c r="Z666" i="69" s="1"/>
  <c r="Y632" i="69"/>
  <c r="Y606" i="69"/>
  <c r="Z606" i="69" s="1"/>
  <c r="Y528" i="69"/>
  <c r="Y494" i="69"/>
  <c r="Y421" i="69"/>
  <c r="Y392" i="69"/>
  <c r="Y255" i="69"/>
  <c r="Y216" i="69"/>
  <c r="Z216" i="69" s="1"/>
  <c r="Y141" i="69"/>
  <c r="Z141" i="69" s="1"/>
  <c r="Y101" i="69"/>
  <c r="Z101" i="69" s="1"/>
  <c r="Y93" i="69"/>
  <c r="Z93" i="69" s="1"/>
  <c r="Y85" i="69"/>
  <c r="Z85" i="69" s="1"/>
  <c r="Y77" i="69"/>
  <c r="Z77" i="69" s="1"/>
  <c r="Y68" i="69"/>
  <c r="Y2320" i="69"/>
  <c r="Y2273" i="69"/>
  <c r="Y2245" i="69"/>
  <c r="Y2068" i="69"/>
  <c r="Y1989" i="69"/>
  <c r="Z1989" i="69" s="1"/>
  <c r="Y1921" i="69"/>
  <c r="Y1895" i="69"/>
  <c r="Y1766" i="69"/>
  <c r="Y1728" i="69"/>
  <c r="Y1699" i="69"/>
  <c r="Y1569" i="69"/>
  <c r="Y1543" i="69"/>
  <c r="Y1506" i="69"/>
  <c r="Y1468" i="69"/>
  <c r="Y1422" i="69"/>
  <c r="Y1390" i="69"/>
  <c r="Y1324" i="69"/>
  <c r="Y1305" i="69"/>
  <c r="Z1305" i="69" s="1"/>
  <c r="Y1281" i="69"/>
  <c r="Z1281" i="69" s="1"/>
  <c r="Y1204" i="69"/>
  <c r="Z1204" i="69" s="1"/>
  <c r="Y1140" i="69"/>
  <c r="Y947" i="69"/>
  <c r="Z947" i="69" s="1"/>
  <c r="Y806" i="69"/>
  <c r="Y740" i="69"/>
  <c r="Z740" i="69" s="1"/>
  <c r="Y727" i="69"/>
  <c r="Z727" i="69" s="1"/>
  <c r="Y609" i="69"/>
  <c r="Y566" i="69"/>
  <c r="Y530" i="69"/>
  <c r="Z530" i="69" s="1"/>
  <c r="Y497" i="69"/>
  <c r="Y455" i="69"/>
  <c r="Y404" i="69"/>
  <c r="Y360" i="69"/>
  <c r="Y322" i="69"/>
  <c r="Z322" i="69" s="1"/>
  <c r="Y1285" i="69"/>
  <c r="Z1285" i="69" s="1"/>
  <c r="Y1261" i="69"/>
  <c r="Z1261" i="69" s="1"/>
  <c r="Y236" i="69"/>
  <c r="Y1192" i="69"/>
  <c r="Y1151" i="69"/>
  <c r="Z1151" i="69" s="1"/>
  <c r="Y1068" i="69"/>
  <c r="Z1068" i="69" s="1"/>
  <c r="Y987" i="69"/>
  <c r="Y952" i="69"/>
  <c r="Y757" i="69"/>
  <c r="Z757" i="69" s="1"/>
  <c r="Y624" i="69"/>
  <c r="Y598" i="69"/>
  <c r="Y554" i="69"/>
  <c r="Y520" i="69"/>
  <c r="Y486" i="69"/>
  <c r="Y205" i="69"/>
  <c r="Y61" i="69"/>
  <c r="Y1517" i="69"/>
  <c r="Y1471" i="69"/>
  <c r="Z1471" i="69" s="1"/>
  <c r="Y1425" i="69"/>
  <c r="Y1299" i="69"/>
  <c r="Z1299" i="69" s="1"/>
  <c r="Y1190" i="69"/>
  <c r="Y1158" i="69"/>
  <c r="Z1158" i="69" s="1"/>
  <c r="Y1070" i="69"/>
  <c r="Z1070" i="69" s="1"/>
  <c r="Y861" i="69"/>
  <c r="Z861" i="69" s="1"/>
  <c r="Y822" i="69"/>
  <c r="Z822" i="69" s="1"/>
  <c r="Y687" i="69"/>
  <c r="Z687" i="69" s="1"/>
  <c r="Y647" i="69"/>
  <c r="Z647" i="69" s="1"/>
  <c r="Y586" i="69"/>
  <c r="Y535" i="69"/>
  <c r="Y466" i="69"/>
  <c r="Z466" i="69" s="1"/>
  <c r="Y428" i="69"/>
  <c r="Z428" i="69" s="1"/>
  <c r="Y390" i="69"/>
  <c r="Z390" i="69" s="1"/>
  <c r="Y316" i="69"/>
  <c r="Y261" i="69"/>
  <c r="Y229" i="69"/>
  <c r="Y182" i="69"/>
  <c r="Y140" i="69"/>
  <c r="Y100" i="69"/>
  <c r="Y92" i="69"/>
  <c r="Y84" i="69"/>
  <c r="Y76" i="69"/>
  <c r="Y2318" i="69"/>
  <c r="Y2271" i="69"/>
  <c r="Z2271" i="69" s="1"/>
  <c r="Y970" i="69"/>
  <c r="Y593" i="69"/>
  <c r="Y2301" i="69"/>
  <c r="Y2199" i="69"/>
  <c r="Y2157" i="69"/>
  <c r="Y2073" i="69"/>
  <c r="Z2073" i="69" s="1"/>
  <c r="Y1522" i="69"/>
  <c r="Y1486" i="69"/>
  <c r="Y1445" i="69"/>
  <c r="Y1406" i="69"/>
  <c r="Y1195" i="69"/>
  <c r="Y1121" i="69"/>
  <c r="Y526" i="69"/>
  <c r="Z526" i="69" s="1"/>
  <c r="Y492" i="69"/>
  <c r="Y339" i="69"/>
  <c r="Z339" i="69" s="1"/>
  <c r="Y794" i="69"/>
  <c r="Y728" i="69"/>
  <c r="Y1700" i="69"/>
  <c r="Y1246" i="69"/>
  <c r="Z1246" i="69" s="1"/>
  <c r="Y435" i="69"/>
  <c r="Y323" i="69"/>
  <c r="Y1780" i="69"/>
  <c r="W1573" i="69"/>
  <c r="Y1574" i="69"/>
  <c r="Y519" i="69"/>
  <c r="W518" i="69"/>
  <c r="Y21" i="69"/>
  <c r="Z21" i="69" s="1"/>
  <c r="W848" i="69"/>
  <c r="Y849" i="69"/>
  <c r="W432" i="69"/>
  <c r="W423" i="69" s="1"/>
  <c r="Y433" i="69"/>
  <c r="Y275" i="69"/>
  <c r="W274" i="69"/>
  <c r="X233" i="69"/>
  <c r="Y16" i="69"/>
  <c r="X2052" i="69"/>
  <c r="X1562" i="69"/>
  <c r="W1504" i="69"/>
  <c r="W1503" i="69" s="1"/>
  <c r="Y1505" i="69"/>
  <c r="Z1505" i="69" s="1"/>
  <c r="W1459" i="69"/>
  <c r="W1457" i="69" s="1"/>
  <c r="Y1460" i="69"/>
  <c r="Z1460" i="69" s="1"/>
  <c r="X259" i="69"/>
  <c r="X227" i="69"/>
  <c r="W1998" i="69"/>
  <c r="Y1999" i="69"/>
  <c r="X1927" i="69"/>
  <c r="W1661" i="69"/>
  <c r="Y1662" i="69"/>
  <c r="Y675" i="69"/>
  <c r="Y615" i="69"/>
  <c r="Z615" i="69" s="1"/>
  <c r="W614" i="69"/>
  <c r="X579" i="69"/>
  <c r="W2295" i="69"/>
  <c r="Y2296" i="69"/>
  <c r="X2189" i="69"/>
  <c r="X2188" i="69" s="1"/>
  <c r="X2186" i="69" s="1"/>
  <c r="W1584" i="69"/>
  <c r="Y1585" i="69"/>
  <c r="X1551" i="69"/>
  <c r="Y1093" i="69"/>
  <c r="Y994" i="69"/>
  <c r="Y963" i="69"/>
  <c r="Z963" i="69" s="1"/>
  <c r="W939" i="69"/>
  <c r="W930" i="69" s="1"/>
  <c r="Y940" i="69"/>
  <c r="Z940" i="69" s="1"/>
  <c r="Y831" i="69"/>
  <c r="Z831" i="69" s="1"/>
  <c r="Y771" i="69"/>
  <c r="Y701" i="69"/>
  <c r="Y661" i="69"/>
  <c r="Y583" i="69"/>
  <c r="Y541" i="69"/>
  <c r="Y481" i="69"/>
  <c r="Z481" i="69" s="1"/>
  <c r="Y425" i="69"/>
  <c r="Y384" i="69"/>
  <c r="Y344" i="69"/>
  <c r="Y243" i="69"/>
  <c r="W242" i="69"/>
  <c r="Y177" i="69"/>
  <c r="Y38" i="69"/>
  <c r="Z38" i="69" s="1"/>
  <c r="Y2345" i="69"/>
  <c r="Y2292" i="69"/>
  <c r="Y2260" i="69"/>
  <c r="Y2217" i="69"/>
  <c r="Y2177" i="69"/>
  <c r="Y2143" i="69"/>
  <c r="Z2143" i="69" s="1"/>
  <c r="Y2106" i="69"/>
  <c r="Y2004" i="69"/>
  <c r="Y1929" i="69"/>
  <c r="Y1898" i="69"/>
  <c r="Y1855" i="69"/>
  <c r="Z1855" i="69" s="1"/>
  <c r="Y1824" i="69"/>
  <c r="Y1769" i="69"/>
  <c r="Y1702" i="69"/>
  <c r="Y1669" i="69"/>
  <c r="Y1588" i="69"/>
  <c r="Y1546" i="69"/>
  <c r="Y1509" i="69"/>
  <c r="Y1417" i="69"/>
  <c r="Y1380" i="69"/>
  <c r="Z1380" i="69" s="1"/>
  <c r="Y1338" i="69"/>
  <c r="Z1338" i="69" s="1"/>
  <c r="Y1291" i="69"/>
  <c r="Z1291" i="69" s="1"/>
  <c r="Y1256" i="69"/>
  <c r="Y1182" i="69"/>
  <c r="Y1125" i="69"/>
  <c r="Z1125" i="69" s="1"/>
  <c r="Y1063" i="69"/>
  <c r="Z1063" i="69" s="1"/>
  <c r="Y853" i="69"/>
  <c r="Z853" i="69" s="1"/>
  <c r="Y773" i="69"/>
  <c r="Z773" i="69" s="1"/>
  <c r="Y734" i="69"/>
  <c r="Z734" i="69" s="1"/>
  <c r="Y678" i="69"/>
  <c r="Y638" i="69"/>
  <c r="X603" i="69"/>
  <c r="Y577" i="69"/>
  <c r="Z577" i="69" s="1"/>
  <c r="Y559" i="69"/>
  <c r="Z559" i="69" s="1"/>
  <c r="Y458" i="69"/>
  <c r="Z458" i="69" s="1"/>
  <c r="Y408" i="69"/>
  <c r="W407" i="69"/>
  <c r="Y372" i="69"/>
  <c r="Y297" i="69"/>
  <c r="Z297" i="69" s="1"/>
  <c r="Y257" i="69"/>
  <c r="Z257" i="69" s="1"/>
  <c r="Y225" i="69"/>
  <c r="Z225" i="69" s="1"/>
  <c r="Y203" i="69"/>
  <c r="Y158" i="69"/>
  <c r="W157" i="69"/>
  <c r="Y106" i="69"/>
  <c r="Y98" i="69"/>
  <c r="Y90" i="69"/>
  <c r="Y82" i="69"/>
  <c r="Z82" i="69" s="1"/>
  <c r="Y74" i="69"/>
  <c r="Z74" i="69" s="1"/>
  <c r="Y2354" i="69"/>
  <c r="Y2263" i="69"/>
  <c r="Y2180" i="69"/>
  <c r="X2149" i="69"/>
  <c r="X2148" i="69" s="1"/>
  <c r="Y2074" i="69"/>
  <c r="Y2049" i="69"/>
  <c r="Z2049" i="69" s="1"/>
  <c r="Y1967" i="69"/>
  <c r="Y1901" i="69"/>
  <c r="Z1901" i="69" s="1"/>
  <c r="Y1842" i="69"/>
  <c r="Z1842" i="69" s="1"/>
  <c r="Y1710" i="69"/>
  <c r="Y1663" i="69"/>
  <c r="Z1663" i="69" s="1"/>
  <c r="Y1632" i="69"/>
  <c r="Z1632" i="69" s="1"/>
  <c r="Y1600" i="69"/>
  <c r="Y1549" i="69"/>
  <c r="Y1520" i="69"/>
  <c r="Y1435" i="69"/>
  <c r="Y1404" i="69"/>
  <c r="Y1364" i="69"/>
  <c r="Z1364" i="69" s="1"/>
  <c r="Y1340" i="69"/>
  <c r="Z1340" i="69" s="1"/>
  <c r="Y1206" i="69"/>
  <c r="Z1206" i="69" s="1"/>
  <c r="Y1150" i="69"/>
  <c r="Z1150" i="69" s="1"/>
  <c r="Y1060" i="69"/>
  <c r="Z1060" i="69" s="1"/>
  <c r="Y992" i="69"/>
  <c r="W991" i="69"/>
  <c r="Y975" i="69"/>
  <c r="Y893" i="69"/>
  <c r="Z893" i="69" s="1"/>
  <c r="W872" i="69"/>
  <c r="W869" i="69" s="1"/>
  <c r="Y838" i="69"/>
  <c r="Y641" i="69"/>
  <c r="Y607" i="69"/>
  <c r="Y581" i="69"/>
  <c r="Y529" i="69"/>
  <c r="Y495" i="69"/>
  <c r="Y453" i="69"/>
  <c r="Y393" i="69"/>
  <c r="Y342" i="69"/>
  <c r="Y310" i="69"/>
  <c r="Y264" i="69"/>
  <c r="Z264" i="69" s="1"/>
  <c r="Y197" i="69"/>
  <c r="Z197" i="69" s="1"/>
  <c r="Y132" i="69"/>
  <c r="Y2297" i="69"/>
  <c r="Y2266" i="69"/>
  <c r="Y2215" i="69"/>
  <c r="Y2153" i="69"/>
  <c r="X2103" i="69"/>
  <c r="Y2002" i="69"/>
  <c r="W2001" i="69"/>
  <c r="Y1938" i="69"/>
  <c r="Y1868" i="69"/>
  <c r="Y1822" i="69"/>
  <c r="X1635" i="69"/>
  <c r="Y1610" i="69"/>
  <c r="Y1507" i="69"/>
  <c r="Y1454" i="69"/>
  <c r="Y1423" i="69"/>
  <c r="Y1391" i="69"/>
  <c r="Y1268" i="69"/>
  <c r="Y1180" i="69"/>
  <c r="Y1133" i="69"/>
  <c r="Y1107" i="69"/>
  <c r="Z1107" i="69" s="1"/>
  <c r="Y1004" i="69"/>
  <c r="Z1004" i="69" s="1"/>
  <c r="Y964" i="69"/>
  <c r="Y860" i="69"/>
  <c r="Y830" i="69"/>
  <c r="Z830" i="69" s="1"/>
  <c r="Y731" i="69"/>
  <c r="Y693" i="69"/>
  <c r="Y662" i="69"/>
  <c r="Z662" i="69" s="1"/>
  <c r="Y584" i="69"/>
  <c r="Z584" i="69" s="1"/>
  <c r="W549" i="69"/>
  <c r="Y550" i="69"/>
  <c r="Z550" i="69" s="1"/>
  <c r="Y498" i="69"/>
  <c r="Y464" i="69"/>
  <c r="W387" i="69"/>
  <c r="Y388" i="69"/>
  <c r="Y353" i="69"/>
  <c r="Y277" i="69"/>
  <c r="Z277" i="69" s="1"/>
  <c r="Y209" i="69"/>
  <c r="Y146" i="69"/>
  <c r="Y40" i="69"/>
  <c r="Z40" i="69" s="1"/>
  <c r="Y1968" i="69"/>
  <c r="Y1947" i="69"/>
  <c r="Y1899" i="69"/>
  <c r="Y1856" i="69"/>
  <c r="Y1633" i="69"/>
  <c r="Y1547" i="69"/>
  <c r="Z1547" i="69" s="1"/>
  <c r="Y1510" i="69"/>
  <c r="Z1510" i="69" s="1"/>
  <c r="Y1456" i="69"/>
  <c r="Z1456" i="69" s="1"/>
  <c r="Y1426" i="69"/>
  <c r="Z1426" i="69" s="1"/>
  <c r="Y1394" i="69"/>
  <c r="Z1394" i="69" s="1"/>
  <c r="Y801" i="69"/>
  <c r="Y688" i="69"/>
  <c r="Z688" i="69" s="1"/>
  <c r="W450" i="69"/>
  <c r="Y451" i="69"/>
  <c r="Y317" i="69"/>
  <c r="Z317" i="69" s="1"/>
  <c r="Y53" i="69"/>
  <c r="Z53" i="69" s="1"/>
  <c r="Y2254" i="69"/>
  <c r="Z2254" i="69" s="1"/>
  <c r="Y2009" i="69"/>
  <c r="Z2009" i="69" s="1"/>
  <c r="Y1859" i="69"/>
  <c r="Y1649" i="69"/>
  <c r="Z1649" i="69" s="1"/>
  <c r="Y1090" i="69"/>
  <c r="Z1090" i="69" s="1"/>
  <c r="X848" i="69"/>
  <c r="Y826" i="69"/>
  <c r="Z826" i="69" s="1"/>
  <c r="W825" i="69"/>
  <c r="Y729" i="69"/>
  <c r="Y574" i="69"/>
  <c r="Z574" i="69" s="1"/>
  <c r="W539" i="69"/>
  <c r="Y540" i="69"/>
  <c r="X432" i="69"/>
  <c r="X423" i="69" s="1"/>
  <c r="Y394" i="69"/>
  <c r="X274" i="69"/>
  <c r="W233" i="69"/>
  <c r="Y234" i="69"/>
  <c r="Y2275" i="69"/>
  <c r="W2052" i="69"/>
  <c r="Y2053" i="69"/>
  <c r="Y1923" i="69"/>
  <c r="Y1883" i="69"/>
  <c r="Y1652" i="69"/>
  <c r="W1562" i="69"/>
  <c r="Y1563" i="69"/>
  <c r="X1504" i="69"/>
  <c r="X1503" i="69" s="1"/>
  <c r="Y1400" i="69"/>
  <c r="Y1095" i="69"/>
  <c r="Y611" i="69"/>
  <c r="Y507" i="69"/>
  <c r="Z507" i="69" s="1"/>
  <c r="Y436" i="69"/>
  <c r="W259" i="69"/>
  <c r="Y260" i="69"/>
  <c r="Z260" i="69" s="1"/>
  <c r="W227" i="69"/>
  <c r="Y228" i="69"/>
  <c r="Y147" i="69"/>
  <c r="Y129" i="69"/>
  <c r="Y121" i="69"/>
  <c r="Y113" i="69"/>
  <c r="Y47" i="69"/>
  <c r="Z47" i="69" s="1"/>
  <c r="Y2270" i="69"/>
  <c r="Y2235" i="69"/>
  <c r="W1927" i="69"/>
  <c r="Y1928" i="69"/>
  <c r="Y1864" i="69"/>
  <c r="Y1826" i="69"/>
  <c r="Y1743" i="69"/>
  <c r="Z1743" i="69" s="1"/>
  <c r="X1661" i="69"/>
  <c r="Y1434" i="69"/>
  <c r="Y1341" i="69"/>
  <c r="Z1341" i="69" s="1"/>
  <c r="Y982" i="69"/>
  <c r="Z982" i="69" s="1"/>
  <c r="X614" i="69"/>
  <c r="W579" i="69"/>
  <c r="Y580" i="69"/>
  <c r="Y309" i="69"/>
  <c r="Y196" i="69"/>
  <c r="Z196" i="69" s="1"/>
  <c r="Y164" i="69"/>
  <c r="Y105" i="69"/>
  <c r="Z105" i="69" s="1"/>
  <c r="Y97" i="69"/>
  <c r="Z97" i="69" s="1"/>
  <c r="Y89" i="69"/>
  <c r="Z89" i="69" s="1"/>
  <c r="Y81" i="69"/>
  <c r="Z81" i="69" s="1"/>
  <c r="Y73" i="69"/>
  <c r="Z73" i="69" s="1"/>
  <c r="Y59" i="69"/>
  <c r="X2295" i="69"/>
  <c r="Y2194" i="69"/>
  <c r="W2189" i="69"/>
  <c r="W2188" i="69" s="1"/>
  <c r="W2186" i="69" s="1"/>
  <c r="Y1963" i="69"/>
  <c r="Z1963" i="69" s="1"/>
  <c r="Y1907" i="69"/>
  <c r="Y1751" i="69"/>
  <c r="X1584" i="69"/>
  <c r="W1551" i="69"/>
  <c r="Y1552" i="69"/>
  <c r="Y1362" i="69"/>
  <c r="Z1362" i="69" s="1"/>
  <c r="Y1343" i="69"/>
  <c r="Z1343" i="69" s="1"/>
  <c r="Y1294" i="69"/>
  <c r="Z1294" i="69" s="1"/>
  <c r="Y1253" i="69"/>
  <c r="Y1156" i="69"/>
  <c r="Z1156" i="69" s="1"/>
  <c r="X939" i="69"/>
  <c r="X930" i="69" s="1"/>
  <c r="X242" i="69"/>
  <c r="W603" i="69"/>
  <c r="Y604" i="69"/>
  <c r="Z604" i="69" s="1"/>
  <c r="X407" i="69"/>
  <c r="X157" i="69"/>
  <c r="W2149" i="69"/>
  <c r="Y2150" i="69"/>
  <c r="X991" i="69"/>
  <c r="Y712" i="69"/>
  <c r="Z712" i="69" s="1"/>
  <c r="W2103" i="69"/>
  <c r="Y2104" i="69"/>
  <c r="X2001" i="69"/>
  <c r="W1635" i="69"/>
  <c r="Y1636" i="69"/>
  <c r="Y1304" i="69"/>
  <c r="Z1304" i="69" s="1"/>
  <c r="X549" i="69"/>
  <c r="X387" i="69"/>
  <c r="Y782" i="69"/>
  <c r="Z782" i="69" s="1"/>
  <c r="W781" i="69"/>
  <c r="Y308" i="69"/>
  <c r="W307" i="69"/>
  <c r="W1697" i="69"/>
  <c r="Y1698" i="69"/>
  <c r="Y418" i="69"/>
  <c r="Z418" i="69" s="1"/>
  <c r="W417" i="69"/>
  <c r="W301" i="69"/>
  <c r="Y302" i="69"/>
  <c r="W1837" i="69"/>
  <c r="Y1838" i="69"/>
  <c r="X1798" i="69"/>
  <c r="X1667" i="69"/>
  <c r="X1643" i="69"/>
  <c r="X490" i="69"/>
  <c r="X201" i="69"/>
  <c r="Y1763" i="69"/>
  <c r="W1762" i="69"/>
  <c r="Y1465" i="69"/>
  <c r="W1464" i="69"/>
  <c r="W1463" i="69" s="1"/>
  <c r="W1461" i="69" s="1"/>
  <c r="Y1172" i="69"/>
  <c r="Z1172" i="69" s="1"/>
  <c r="W1994" i="69"/>
  <c r="Y1995" i="69"/>
  <c r="Y1739" i="69"/>
  <c r="W1738" i="69"/>
  <c r="W1732" i="69" s="1"/>
  <c r="Y692" i="69"/>
  <c r="Z692" i="69" s="1"/>
  <c r="W691" i="69"/>
  <c r="X531" i="69"/>
  <c r="X2321" i="69"/>
  <c r="W2248" i="69"/>
  <c r="Y2249" i="69"/>
  <c r="W2168" i="69"/>
  <c r="W2167" i="69" s="1"/>
  <c r="Y2169" i="69"/>
  <c r="Y2137" i="69"/>
  <c r="W2127" i="69"/>
  <c r="W1990" i="69"/>
  <c r="Y1991" i="69"/>
  <c r="Y1890" i="69"/>
  <c r="W1889" i="69"/>
  <c r="Y1723" i="69"/>
  <c r="W1722" i="69"/>
  <c r="W1495" i="69"/>
  <c r="W1494" i="69" s="1"/>
  <c r="W1492" i="69" s="1"/>
  <c r="Y1496" i="69"/>
  <c r="Y1244" i="69"/>
  <c r="Z1244" i="69" s="1"/>
  <c r="W629" i="69"/>
  <c r="Y630" i="69"/>
  <c r="X595" i="69"/>
  <c r="Y570" i="69"/>
  <c r="W569" i="69"/>
  <c r="Y2116" i="69"/>
  <c r="W2115" i="69"/>
  <c r="W2065" i="69"/>
  <c r="Y2066" i="69"/>
  <c r="Y1957" i="69"/>
  <c r="W1748" i="69"/>
  <c r="Y1749" i="69"/>
  <c r="W1540" i="69"/>
  <c r="Y1541" i="69"/>
  <c r="Y1055" i="69"/>
  <c r="Z1055" i="69" s="1"/>
  <c r="W1625" i="69"/>
  <c r="W1619" i="69" s="1"/>
  <c r="Y1626" i="69"/>
  <c r="Y1263" i="69"/>
  <c r="Y820" i="69"/>
  <c r="Y772" i="69"/>
  <c r="Y726" i="69"/>
  <c r="Z726" i="69" s="1"/>
  <c r="Y685" i="69"/>
  <c r="Z685" i="69" s="1"/>
  <c r="Y654" i="69"/>
  <c r="Y610" i="69"/>
  <c r="Z610" i="69" s="1"/>
  <c r="Y576" i="69"/>
  <c r="Y542" i="69"/>
  <c r="Y482" i="69"/>
  <c r="Y456" i="69"/>
  <c r="Y426" i="69"/>
  <c r="Z426" i="69" s="1"/>
  <c r="Y386" i="69"/>
  <c r="Z386" i="69" s="1"/>
  <c r="Y345" i="69"/>
  <c r="W313" i="69"/>
  <c r="Y314" i="69"/>
  <c r="Y192" i="69"/>
  <c r="W191" i="69"/>
  <c r="Y32" i="69"/>
  <c r="Z32" i="69" s="1"/>
  <c r="W2351" i="69"/>
  <c r="W2350" i="69" s="1"/>
  <c r="Y2352" i="69"/>
  <c r="Y2101" i="69"/>
  <c r="W2096" i="69"/>
  <c r="Y2048" i="69"/>
  <c r="W2029" i="69"/>
  <c r="Y1931" i="69"/>
  <c r="Y1891" i="69"/>
  <c r="Y1848" i="69"/>
  <c r="Y1770" i="69"/>
  <c r="W1707" i="69"/>
  <c r="Y1708" i="69"/>
  <c r="Y1534" i="69"/>
  <c r="Y1418" i="69"/>
  <c r="Y1293" i="69"/>
  <c r="Z1293" i="69" s="1"/>
  <c r="Y981" i="69"/>
  <c r="Y587" i="69"/>
  <c r="Y476" i="69"/>
  <c r="Y446" i="69"/>
  <c r="Z446" i="69" s="1"/>
  <c r="Y282" i="69"/>
  <c r="Y45" i="69"/>
  <c r="Z45" i="69" s="1"/>
  <c r="Y18" i="69"/>
  <c r="Z18" i="69" s="1"/>
  <c r="Y2339" i="69"/>
  <c r="Z2339" i="69" s="1"/>
  <c r="Y1912" i="69"/>
  <c r="Y1880" i="69"/>
  <c r="Y1851" i="69"/>
  <c r="Y1673" i="69"/>
  <c r="Y1371" i="69"/>
  <c r="Z1371" i="69" s="1"/>
  <c r="Y1106" i="69"/>
  <c r="Y818" i="69"/>
  <c r="Z818" i="69" s="1"/>
  <c r="Y785" i="69"/>
  <c r="Z785" i="69" s="1"/>
  <c r="Y462" i="69"/>
  <c r="Z462" i="69" s="1"/>
  <c r="X417" i="69"/>
  <c r="X301" i="69"/>
  <c r="Y2267" i="69"/>
  <c r="Y2144" i="69"/>
  <c r="Z2144" i="69" s="1"/>
  <c r="Y1952" i="69"/>
  <c r="Y1915" i="69"/>
  <c r="X1837" i="69"/>
  <c r="W1798" i="69"/>
  <c r="Y1799" i="69"/>
  <c r="Y1714" i="69"/>
  <c r="W1667" i="69"/>
  <c r="Y1668" i="69"/>
  <c r="W1643" i="69"/>
  <c r="Y1644" i="69"/>
  <c r="Y1587" i="69"/>
  <c r="Z1587" i="69" s="1"/>
  <c r="Y1424" i="69"/>
  <c r="Y1392" i="69"/>
  <c r="Y1339" i="69"/>
  <c r="Z1339" i="69" s="1"/>
  <c r="Y1245" i="69"/>
  <c r="Z1245" i="69" s="1"/>
  <c r="Y1066" i="69"/>
  <c r="Z1066" i="69" s="1"/>
  <c r="W1065" i="69"/>
  <c r="Y966" i="69"/>
  <c r="Z966" i="69" s="1"/>
  <c r="W490" i="69"/>
  <c r="Y491" i="69"/>
  <c r="Y427" i="69"/>
  <c r="Z427" i="69" s="1"/>
  <c r="Y315" i="69"/>
  <c r="Z315" i="69" s="1"/>
  <c r="Y258" i="69"/>
  <c r="Z258" i="69" s="1"/>
  <c r="W201" i="69"/>
  <c r="Y202" i="69"/>
  <c r="Y127" i="69"/>
  <c r="Y119" i="69"/>
  <c r="Y111" i="69"/>
  <c r="Y39" i="69"/>
  <c r="Z39" i="69" s="1"/>
  <c r="Y2347" i="69"/>
  <c r="Y2294" i="69"/>
  <c r="Y2262" i="69"/>
  <c r="Y2227" i="69"/>
  <c r="Y2179" i="69"/>
  <c r="Y2139" i="69"/>
  <c r="Z2139" i="69" s="1"/>
  <c r="Y2056" i="69"/>
  <c r="Y1993" i="69"/>
  <c r="X1762" i="69"/>
  <c r="X1464" i="69"/>
  <c r="X1463" i="69" s="1"/>
  <c r="X1461" i="69" s="1"/>
  <c r="Y1427" i="69"/>
  <c r="Y1386" i="69"/>
  <c r="Z1386" i="69" s="1"/>
  <c r="Y974" i="69"/>
  <c r="Y814" i="69"/>
  <c r="Z814" i="69" s="1"/>
  <c r="Y572" i="69"/>
  <c r="Z572" i="69" s="1"/>
  <c r="Y468" i="69"/>
  <c r="Y401" i="69"/>
  <c r="Y357" i="69"/>
  <c r="Y299" i="69"/>
  <c r="Z299" i="69" s="1"/>
  <c r="Y103" i="69"/>
  <c r="Z103" i="69" s="1"/>
  <c r="Y95" i="69"/>
  <c r="Z95" i="69" s="1"/>
  <c r="Y87" i="69"/>
  <c r="Z87" i="69" s="1"/>
  <c r="Y79" i="69"/>
  <c r="Z79" i="69" s="1"/>
  <c r="Y71" i="69"/>
  <c r="Z71" i="69" s="1"/>
  <c r="Y28" i="69"/>
  <c r="Z28" i="69" s="1"/>
  <c r="Y2182" i="69"/>
  <c r="X1994" i="69"/>
  <c r="Y1829" i="69"/>
  <c r="W1788" i="69"/>
  <c r="Y1789" i="69"/>
  <c r="X1738" i="69"/>
  <c r="X1732" i="69" s="1"/>
  <c r="W1704" i="69"/>
  <c r="Y1705" i="69"/>
  <c r="Y1617" i="69"/>
  <c r="Y1309" i="69"/>
  <c r="Y1286" i="69"/>
  <c r="Z1286" i="69" s="1"/>
  <c r="Y989" i="69"/>
  <c r="Z989" i="69" s="1"/>
  <c r="Y867" i="69"/>
  <c r="Z867" i="69" s="1"/>
  <c r="Y819" i="69"/>
  <c r="Z819" i="69" s="1"/>
  <c r="X691" i="69"/>
  <c r="W531" i="69"/>
  <c r="Y532" i="69"/>
  <c r="Y333" i="69"/>
  <c r="Z333" i="69" s="1"/>
  <c r="Y276" i="69"/>
  <c r="Z276" i="69" s="1"/>
  <c r="Y41" i="69"/>
  <c r="Z41" i="69" s="1"/>
  <c r="Y30" i="69"/>
  <c r="Z30" i="69" s="1"/>
  <c r="W2321" i="69"/>
  <c r="Y2322" i="69"/>
  <c r="X2248" i="69"/>
  <c r="Y2214" i="69"/>
  <c r="Z2214" i="69" s="1"/>
  <c r="X2168" i="69"/>
  <c r="X2167" i="69" s="1"/>
  <c r="X2127" i="69"/>
  <c r="X1990" i="69"/>
  <c r="Y1960" i="69"/>
  <c r="X1889" i="69"/>
  <c r="Y1754" i="69"/>
  <c r="X1722" i="69"/>
  <c r="Y1612" i="69"/>
  <c r="X1495" i="69"/>
  <c r="X1494" i="69" s="1"/>
  <c r="X1492" i="69" s="1"/>
  <c r="Y1440" i="69"/>
  <c r="Y1409" i="69"/>
  <c r="Y1145" i="69"/>
  <c r="Z1145" i="69" s="1"/>
  <c r="Y1111" i="69"/>
  <c r="Y1058" i="69"/>
  <c r="Z1058" i="69" s="1"/>
  <c r="Y950" i="69"/>
  <c r="Z950" i="69" s="1"/>
  <c r="Y672" i="69"/>
  <c r="X629" i="69"/>
  <c r="W595" i="69"/>
  <c r="Y596" i="69"/>
  <c r="X569" i="69"/>
  <c r="Y510" i="69"/>
  <c r="Z510" i="69" s="1"/>
  <c r="Y484" i="69"/>
  <c r="Z484" i="69" s="1"/>
  <c r="Y363" i="69"/>
  <c r="Z363" i="69" s="1"/>
  <c r="Y220" i="69"/>
  <c r="Z220" i="69" s="1"/>
  <c r="Y194" i="69"/>
  <c r="Z194" i="69" s="1"/>
  <c r="Y153" i="69"/>
  <c r="Z153" i="69" s="1"/>
  <c r="Y2302" i="69"/>
  <c r="X2115" i="69"/>
  <c r="X2065" i="69"/>
  <c r="X1956" i="69"/>
  <c r="X1748" i="69"/>
  <c r="Y1689" i="69"/>
  <c r="Y1576" i="69"/>
  <c r="X1540" i="69"/>
  <c r="Y1466" i="69"/>
  <c r="Z1466" i="69" s="1"/>
  <c r="Y1193" i="69"/>
  <c r="Y1114" i="69"/>
  <c r="Z1114" i="69" s="1"/>
  <c r="Y990" i="69"/>
  <c r="Y866" i="69"/>
  <c r="Y667" i="69"/>
  <c r="Z667" i="69" s="1"/>
  <c r="Y291" i="69"/>
  <c r="Z291" i="69" s="1"/>
  <c r="Y43" i="69"/>
  <c r="Z43" i="69" s="1"/>
  <c r="Y2077" i="69"/>
  <c r="Y1896" i="69"/>
  <c r="Y1813" i="69"/>
  <c r="X1625" i="69"/>
  <c r="X1619" i="69" s="1"/>
  <c r="Y1301" i="69"/>
  <c r="Z1301" i="69" s="1"/>
  <c r="Y1201" i="69"/>
  <c r="Y1122" i="69"/>
  <c r="X313" i="69"/>
  <c r="X191" i="69"/>
  <c r="W1869" i="69"/>
  <c r="Y1870" i="69"/>
  <c r="W1791" i="69"/>
  <c r="Y1792" i="69"/>
  <c r="Y1320" i="69"/>
  <c r="W774" i="69"/>
  <c r="Y775" i="69"/>
  <c r="Z775" i="69" s="1"/>
  <c r="Y2244" i="69"/>
  <c r="W2237" i="69"/>
  <c r="Y968" i="69"/>
  <c r="Y805" i="69"/>
  <c r="Z805" i="69" s="1"/>
  <c r="W804" i="69"/>
  <c r="W798" i="69" s="1"/>
  <c r="Y480" i="69"/>
  <c r="W479" i="69"/>
  <c r="Y424" i="69"/>
  <c r="X66" i="69"/>
  <c r="X2343" i="69"/>
  <c r="X2342" i="69" s="1"/>
  <c r="Y2205" i="69"/>
  <c r="W2204" i="69"/>
  <c r="W1860" i="69"/>
  <c r="Y1861" i="69"/>
  <c r="Y1580" i="69"/>
  <c r="Z1580" i="69" s="1"/>
  <c r="W1579" i="69"/>
  <c r="Y799" i="69"/>
  <c r="Y765" i="69"/>
  <c r="W764" i="69"/>
  <c r="Y621" i="69"/>
  <c r="W620" i="69"/>
  <c r="W268" i="69"/>
  <c r="Y269" i="69"/>
  <c r="X2316" i="69"/>
  <c r="W1884" i="69"/>
  <c r="Y1885" i="69"/>
  <c r="Y1812" i="69"/>
  <c r="W1811" i="69"/>
  <c r="X1680" i="69"/>
  <c r="Y698" i="69"/>
  <c r="Z698" i="69" s="1"/>
  <c r="W697" i="69"/>
  <c r="W289" i="69"/>
  <c r="Y290" i="69"/>
  <c r="Y174" i="69"/>
  <c r="W173" i="69"/>
  <c r="W2140" i="69"/>
  <c r="Y2141" i="69"/>
  <c r="X1820" i="69"/>
  <c r="Y1179" i="69"/>
  <c r="W643" i="69"/>
  <c r="Y644" i="69"/>
  <c r="Y208" i="69"/>
  <c r="Y2306" i="69"/>
  <c r="W2305" i="69"/>
  <c r="Y2276" i="69"/>
  <c r="W2232" i="69"/>
  <c r="Y2233" i="69"/>
  <c r="Y2121" i="69"/>
  <c r="Y2062" i="69"/>
  <c r="Y1916" i="69"/>
  <c r="Y1877" i="69"/>
  <c r="Y1839" i="69"/>
  <c r="Y1800" i="69"/>
  <c r="Y1744" i="69"/>
  <c r="Y1721" i="69"/>
  <c r="Z1721" i="69" s="1"/>
  <c r="W1685" i="69"/>
  <c r="Y1686" i="69"/>
  <c r="Y1645" i="69"/>
  <c r="X1603" i="69"/>
  <c r="Y1564" i="69"/>
  <c r="Y1525" i="69"/>
  <c r="Y1479" i="69"/>
  <c r="Y1367" i="69"/>
  <c r="Z1367" i="69" s="1"/>
  <c r="Y1312" i="69"/>
  <c r="Y1198" i="69"/>
  <c r="Y1163" i="69"/>
  <c r="Z1163" i="69" s="1"/>
  <c r="Y1086" i="69"/>
  <c r="Y1007" i="69"/>
  <c r="Z1007" i="69" s="1"/>
  <c r="Y972" i="69"/>
  <c r="Y863" i="69"/>
  <c r="W862" i="69"/>
  <c r="W856" i="69" s="1"/>
  <c r="Y790" i="69"/>
  <c r="Z790" i="69" s="1"/>
  <c r="Y755" i="69"/>
  <c r="Z755" i="69" s="1"/>
  <c r="Y664" i="69"/>
  <c r="Z664" i="69" s="1"/>
  <c r="Y622" i="69"/>
  <c r="Z622" i="69" s="1"/>
  <c r="Y594" i="69"/>
  <c r="Z594" i="69" s="1"/>
  <c r="Y568" i="69"/>
  <c r="Z568" i="69" s="1"/>
  <c r="Y544" i="69"/>
  <c r="Z544" i="69" s="1"/>
  <c r="Y501" i="69"/>
  <c r="W500" i="69"/>
  <c r="Y437" i="69"/>
  <c r="Y399" i="69"/>
  <c r="Y324" i="69"/>
  <c r="Z324" i="69" s="1"/>
  <c r="Y270" i="69"/>
  <c r="Z270" i="69" s="1"/>
  <c r="Y238" i="69"/>
  <c r="Z238" i="69" s="1"/>
  <c r="Y214" i="69"/>
  <c r="Z214" i="69" s="1"/>
  <c r="Y148" i="69"/>
  <c r="Z148" i="69" s="1"/>
  <c r="Y102" i="69"/>
  <c r="Y94" i="69"/>
  <c r="Y86" i="69"/>
  <c r="Y78" i="69"/>
  <c r="Y54" i="69"/>
  <c r="Z54" i="69" s="1"/>
  <c r="Y2332" i="69"/>
  <c r="W2331" i="69"/>
  <c r="Y2287" i="69"/>
  <c r="Y2209" i="69"/>
  <c r="Y2000" i="69"/>
  <c r="Y1919" i="69"/>
  <c r="Z1919" i="69" s="1"/>
  <c r="Y1886" i="69"/>
  <c r="Y1858" i="69"/>
  <c r="Z1858" i="69" s="1"/>
  <c r="Y1771" i="69"/>
  <c r="Z1771" i="69" s="1"/>
  <c r="Y1726" i="69"/>
  <c r="Y1682" i="69"/>
  <c r="Y1648" i="69"/>
  <c r="Y1615" i="69"/>
  <c r="Y1567" i="69"/>
  <c r="Y1535" i="69"/>
  <c r="Z1535" i="69" s="1"/>
  <c r="Y1499" i="69"/>
  <c r="Y1420" i="69"/>
  <c r="Y1327" i="69"/>
  <c r="W1250" i="69"/>
  <c r="Y1251" i="69"/>
  <c r="Y1105" i="69"/>
  <c r="Y1089" i="69"/>
  <c r="Z1089" i="69" s="1"/>
  <c r="Y1012" i="69"/>
  <c r="Z1012" i="69" s="1"/>
  <c r="Y988" i="69"/>
  <c r="Y953" i="69"/>
  <c r="Y857" i="69"/>
  <c r="Y824" i="69"/>
  <c r="Z824" i="69" s="1"/>
  <c r="Y719" i="69"/>
  <c r="Y689" i="69"/>
  <c r="Z689" i="69" s="1"/>
  <c r="X658" i="69"/>
  <c r="Y625" i="69"/>
  <c r="W589" i="69"/>
  <c r="Y590" i="69"/>
  <c r="Y513" i="69"/>
  <c r="Y469" i="69"/>
  <c r="Z469" i="69" s="1"/>
  <c r="Y358" i="69"/>
  <c r="W319" i="69"/>
  <c r="Y320" i="69"/>
  <c r="Y283" i="69"/>
  <c r="Z283" i="69" s="1"/>
  <c r="Y240" i="69"/>
  <c r="Z240" i="69" s="1"/>
  <c r="Y171" i="69"/>
  <c r="Z171" i="69" s="1"/>
  <c r="Y2357" i="69"/>
  <c r="Z2357" i="69" s="1"/>
  <c r="Y2282" i="69"/>
  <c r="W2281" i="69"/>
  <c r="Y2175" i="69"/>
  <c r="Y2119" i="69"/>
  <c r="Y1983" i="69"/>
  <c r="Y1922" i="69"/>
  <c r="Y1882" i="69"/>
  <c r="Y1845" i="69"/>
  <c r="Y1790" i="69"/>
  <c r="Y1752" i="69"/>
  <c r="Y1713" i="69"/>
  <c r="Y1659" i="69"/>
  <c r="Y1624" i="69"/>
  <c r="Z1624" i="69" s="1"/>
  <c r="Y1570" i="69"/>
  <c r="Y1523" i="69"/>
  <c r="Y1477" i="69"/>
  <c r="Y1438" i="69"/>
  <c r="Y1407" i="69"/>
  <c r="Y1196" i="69"/>
  <c r="Y1117" i="69"/>
  <c r="Y1094" i="69"/>
  <c r="Y978" i="69"/>
  <c r="Y948" i="69"/>
  <c r="X841" i="69"/>
  <c r="Y807" i="69"/>
  <c r="Y717" i="69"/>
  <c r="Y645" i="69"/>
  <c r="Z645" i="69" s="1"/>
  <c r="Y601" i="69"/>
  <c r="Z601" i="69" s="1"/>
  <c r="Y567" i="69"/>
  <c r="Z567" i="69" s="1"/>
  <c r="Y533" i="69"/>
  <c r="W472" i="69"/>
  <c r="Y473" i="69"/>
  <c r="X443" i="69"/>
  <c r="Y414" i="69"/>
  <c r="Y370" i="69"/>
  <c r="Z370" i="69" s="1"/>
  <c r="Y337" i="69"/>
  <c r="Y312" i="69"/>
  <c r="Z312" i="69" s="1"/>
  <c r="Y190" i="69"/>
  <c r="Z190" i="69" s="1"/>
  <c r="Y135" i="69"/>
  <c r="Z135" i="69" s="1"/>
  <c r="W134" i="69"/>
  <c r="Y24" i="69"/>
  <c r="Z24" i="69" s="1"/>
  <c r="Y2307" i="69"/>
  <c r="Z2307" i="69" s="1"/>
  <c r="Y2072" i="69"/>
  <c r="Y1840" i="69"/>
  <c r="Y1620" i="69"/>
  <c r="Z1620" i="69" s="1"/>
  <c r="Y1526" i="69"/>
  <c r="Z1526" i="69" s="1"/>
  <c r="Y1410" i="69"/>
  <c r="Z1410" i="69" s="1"/>
  <c r="Y1087" i="69"/>
  <c r="Y1006" i="69"/>
  <c r="Z1006" i="69" s="1"/>
  <c r="Y973" i="69"/>
  <c r="Z973" i="69" s="1"/>
  <c r="Y571" i="69"/>
  <c r="Y467" i="69"/>
  <c r="Y204" i="69"/>
  <c r="Y2333" i="69"/>
  <c r="Y2117" i="69"/>
  <c r="Y1843" i="69"/>
  <c r="Y1783" i="69"/>
  <c r="Z1783" i="69" s="1"/>
  <c r="Y1727" i="69"/>
  <c r="Z1727" i="69" s="1"/>
  <c r="Y1601" i="69"/>
  <c r="Y1194" i="69"/>
  <c r="Y942" i="69"/>
  <c r="X804" i="69"/>
  <c r="X798" i="69" s="1"/>
  <c r="Y770" i="69"/>
  <c r="Y720" i="69"/>
  <c r="Y556" i="69"/>
  <c r="X479" i="69"/>
  <c r="Y331" i="69"/>
  <c r="Z331" i="69" s="1"/>
  <c r="Y67" i="69"/>
  <c r="Z67" i="69" s="1"/>
  <c r="W66" i="69"/>
  <c r="W2343" i="69"/>
  <c r="W2342" i="69" s="1"/>
  <c r="Y2344" i="69"/>
  <c r="Y2291" i="69"/>
  <c r="Y2259" i="69"/>
  <c r="X2204" i="69"/>
  <c r="Y2120" i="69"/>
  <c r="X1860" i="69"/>
  <c r="X1579" i="69"/>
  <c r="Y1416" i="69"/>
  <c r="Y1376" i="69"/>
  <c r="Z1376" i="69" s="1"/>
  <c r="Y1317" i="69"/>
  <c r="Z1317" i="69" s="1"/>
  <c r="Y1269" i="69"/>
  <c r="Z1269" i="69" s="1"/>
  <c r="Y1202" i="69"/>
  <c r="Y957" i="69"/>
  <c r="Y843" i="69"/>
  <c r="Z843" i="69" s="1"/>
  <c r="X764" i="69"/>
  <c r="Y745" i="69"/>
  <c r="Z745" i="69" s="1"/>
  <c r="Y737" i="69"/>
  <c r="Z737" i="69" s="1"/>
  <c r="X620" i="69"/>
  <c r="Y516" i="69"/>
  <c r="Z516" i="69" s="1"/>
  <c r="Y483" i="69"/>
  <c r="Z483" i="69" s="1"/>
  <c r="X268" i="69"/>
  <c r="X218" i="69"/>
  <c r="X212" i="69" s="1"/>
  <c r="Y139" i="69"/>
  <c r="Z139" i="69" s="1"/>
  <c r="Y36" i="69"/>
  <c r="Z36" i="69" s="1"/>
  <c r="W2316" i="69"/>
  <c r="Y2317" i="69"/>
  <c r="Y2286" i="69"/>
  <c r="Y2171" i="69"/>
  <c r="X1884" i="69"/>
  <c r="X1811" i="69"/>
  <c r="Y1725" i="69"/>
  <c r="W1680" i="69"/>
  <c r="Y1681" i="69"/>
  <c r="Y1419" i="69"/>
  <c r="Y1161" i="69"/>
  <c r="Z1161" i="69" s="1"/>
  <c r="Y802" i="69"/>
  <c r="Z802" i="69" s="1"/>
  <c r="X697" i="69"/>
  <c r="Y563" i="69"/>
  <c r="Y460" i="69"/>
  <c r="Y349" i="69"/>
  <c r="X289" i="69"/>
  <c r="X173" i="69"/>
  <c r="Y2174" i="69"/>
  <c r="X2140" i="69"/>
  <c r="Y1867" i="69"/>
  <c r="W1820" i="69"/>
  <c r="Y1821" i="69"/>
  <c r="Y1665" i="69"/>
  <c r="Y1609" i="69"/>
  <c r="X1178" i="69"/>
  <c r="X1171" i="69" s="1"/>
  <c r="Y1005" i="69"/>
  <c r="Z1005" i="69" s="1"/>
  <c r="Y977" i="69"/>
  <c r="Y859" i="69"/>
  <c r="Z859" i="69" s="1"/>
  <c r="Y748" i="69"/>
  <c r="Z748" i="69" s="1"/>
  <c r="Y684" i="69"/>
  <c r="Z684" i="69" s="1"/>
  <c r="X643" i="69"/>
  <c r="Y266" i="69"/>
  <c r="X2305" i="69"/>
  <c r="X2232" i="69"/>
  <c r="X1685" i="69"/>
  <c r="W1603" i="69"/>
  <c r="Y1604" i="69"/>
  <c r="X862" i="69"/>
  <c r="X856" i="69" s="1"/>
  <c r="X500" i="69"/>
  <c r="X2331" i="69"/>
  <c r="X1250" i="69"/>
  <c r="W658" i="69"/>
  <c r="Y659" i="69"/>
  <c r="X589" i="69"/>
  <c r="X319" i="69"/>
  <c r="Y842" i="69"/>
  <c r="W841" i="69"/>
  <c r="X472" i="69"/>
  <c r="W443" i="69"/>
  <c r="Y444" i="69"/>
  <c r="X134" i="69"/>
  <c r="W57" i="69"/>
  <c r="W2255" i="69"/>
  <c r="Y2256" i="69"/>
  <c r="Y1389" i="69"/>
  <c r="W1388" i="69"/>
  <c r="Y1308" i="69"/>
  <c r="W2334" i="69"/>
  <c r="Y2335" i="69"/>
  <c r="X2281" i="69"/>
  <c r="Y1734" i="69"/>
  <c r="W1733" i="69"/>
  <c r="X1691" i="69"/>
  <c r="X833" i="69"/>
  <c r="Y509" i="69"/>
  <c r="W508" i="69"/>
  <c r="W397" i="69"/>
  <c r="Y398" i="69"/>
  <c r="Y338" i="69"/>
  <c r="W336" i="69"/>
  <c r="W295" i="69"/>
  <c r="Y296" i="69"/>
  <c r="Y213" i="69"/>
  <c r="Y1910" i="69"/>
  <c r="X792" i="69"/>
  <c r="Y650" i="69"/>
  <c r="W649" i="69"/>
  <c r="W365" i="69"/>
  <c r="Y366" i="69"/>
  <c r="W2363" i="69"/>
  <c r="Y2364" i="69"/>
  <c r="W2362" i="69"/>
  <c r="Y1414" i="69"/>
  <c r="Z1414" i="69" s="1"/>
  <c r="W1413" i="69"/>
  <c r="Y1597" i="69"/>
  <c r="W1596" i="69"/>
  <c r="X1126" i="69"/>
  <c r="W560" i="69"/>
  <c r="Y561" i="69"/>
  <c r="Y2187" i="69"/>
  <c r="Z2187" i="69" s="1"/>
  <c r="Y2092" i="69"/>
  <c r="W2080" i="69"/>
  <c r="W1986" i="69"/>
  <c r="Y1987" i="69"/>
  <c r="Y1946" i="69"/>
  <c r="W1945" i="69"/>
  <c r="Y1879" i="69"/>
  <c r="Z1879" i="69" s="1"/>
  <c r="W1878" i="69"/>
  <c r="W1716" i="69"/>
  <c r="Y1717" i="69"/>
  <c r="Y714" i="69"/>
  <c r="Y682" i="69"/>
  <c r="W681" i="69"/>
  <c r="Y2223" i="69"/>
  <c r="W2219" i="69"/>
  <c r="W2213" i="69" s="1"/>
  <c r="Y1430" i="69"/>
  <c r="Z1430" i="69" s="1"/>
  <c r="W1429" i="69"/>
  <c r="Y1109" i="69"/>
  <c r="Y945" i="69"/>
  <c r="Z945" i="69" s="1"/>
  <c r="Y840" i="69"/>
  <c r="Z840" i="69" s="1"/>
  <c r="Y788" i="69"/>
  <c r="W787" i="69"/>
  <c r="Y558" i="69"/>
  <c r="Y471" i="69"/>
  <c r="Z471" i="69" s="1"/>
  <c r="Y442" i="69"/>
  <c r="Z442" i="69" s="1"/>
  <c r="Y405" i="69"/>
  <c r="Y361" i="69"/>
  <c r="Y304" i="69"/>
  <c r="Y185" i="69"/>
  <c r="Z185" i="69" s="1"/>
  <c r="Y48" i="69"/>
  <c r="Z48" i="69" s="1"/>
  <c r="Y35" i="69"/>
  <c r="Z35" i="69" s="1"/>
  <c r="W1785" i="69"/>
  <c r="Y1786" i="69"/>
  <c r="Y1518" i="69"/>
  <c r="Y1402" i="69"/>
  <c r="Z1402" i="69" s="1"/>
  <c r="Y998" i="69"/>
  <c r="Z998" i="69" s="1"/>
  <c r="Y809" i="69"/>
  <c r="Z809" i="69" s="1"/>
  <c r="Y459" i="69"/>
  <c r="Y2355" i="69"/>
  <c r="W2324" i="69"/>
  <c r="Y2325" i="69"/>
  <c r="X2255" i="69"/>
  <c r="Y1657" i="69"/>
  <c r="Z1657" i="69" s="1"/>
  <c r="Y1568" i="69"/>
  <c r="X1388" i="69"/>
  <c r="Y1358" i="69"/>
  <c r="Z1358" i="69" s="1"/>
  <c r="Y1186" i="69"/>
  <c r="Y858" i="69"/>
  <c r="Z858" i="69" s="1"/>
  <c r="Y760" i="69"/>
  <c r="Z760" i="69" s="1"/>
  <c r="Y547" i="69"/>
  <c r="Z547" i="69" s="1"/>
  <c r="Y403" i="69"/>
  <c r="Z403" i="69" s="1"/>
  <c r="Y252" i="69"/>
  <c r="X2334" i="69"/>
  <c r="Y2283" i="69"/>
  <c r="Y2246" i="69"/>
  <c r="Z2246" i="69" s="1"/>
  <c r="Y2061" i="69"/>
  <c r="X1733" i="69"/>
  <c r="W1691" i="69"/>
  <c r="Y1692" i="69"/>
  <c r="Y1660" i="69"/>
  <c r="Y1571" i="69"/>
  <c r="Y1408" i="69"/>
  <c r="Y1368" i="69"/>
  <c r="Z1368" i="69" s="1"/>
  <c r="Y1059" i="69"/>
  <c r="Z1059" i="69" s="1"/>
  <c r="Y949" i="69"/>
  <c r="Y834" i="69"/>
  <c r="W833" i="69"/>
  <c r="Y619" i="69"/>
  <c r="Z619" i="69" s="1"/>
  <c r="X508" i="69"/>
  <c r="X397" i="69"/>
  <c r="Y371" i="69"/>
  <c r="Z371" i="69" s="1"/>
  <c r="X336" i="69"/>
  <c r="X295" i="69"/>
  <c r="Y131" i="69"/>
  <c r="Y123" i="69"/>
  <c r="Y115" i="69"/>
  <c r="Y55" i="69"/>
  <c r="Z55" i="69" s="1"/>
  <c r="Y17" i="69"/>
  <c r="Z17" i="69" s="1"/>
  <c r="Y2278" i="69"/>
  <c r="Y2251" i="69"/>
  <c r="Y2006" i="69"/>
  <c r="Y1802" i="69"/>
  <c r="Y1403" i="69"/>
  <c r="Y1378" i="69"/>
  <c r="Z1378" i="69" s="1"/>
  <c r="Y1277" i="69"/>
  <c r="Y827" i="69"/>
  <c r="Y793" i="69"/>
  <c r="W792" i="69"/>
  <c r="Y696" i="69"/>
  <c r="Z696" i="69" s="1"/>
  <c r="X649" i="69"/>
  <c r="Y452" i="69"/>
  <c r="Y419" i="69"/>
  <c r="X365" i="69"/>
  <c r="Y341" i="69"/>
  <c r="Y284" i="69"/>
  <c r="Z284" i="69" s="1"/>
  <c r="Y250" i="69"/>
  <c r="Z250" i="69" s="1"/>
  <c r="Y172" i="69"/>
  <c r="Z172" i="69" s="1"/>
  <c r="Y107" i="69"/>
  <c r="Z107" i="69" s="1"/>
  <c r="Y99" i="69"/>
  <c r="Z99" i="69" s="1"/>
  <c r="Y91" i="69"/>
  <c r="Z91" i="69" s="1"/>
  <c r="Y83" i="69"/>
  <c r="Z83" i="69" s="1"/>
  <c r="Y75" i="69"/>
  <c r="Z75" i="69" s="1"/>
  <c r="Y2211" i="69"/>
  <c r="Y1888" i="69"/>
  <c r="Y1759" i="69"/>
  <c r="Y1719" i="69"/>
  <c r="Y1684" i="69"/>
  <c r="Y1560" i="69"/>
  <c r="X1413" i="69"/>
  <c r="Y1370" i="69"/>
  <c r="Z1370" i="69" s="1"/>
  <c r="Y1302" i="69"/>
  <c r="Z1302" i="69" s="1"/>
  <c r="Y1177" i="69"/>
  <c r="Z1177" i="69" s="1"/>
  <c r="Y1098" i="69"/>
  <c r="Y850" i="69"/>
  <c r="Y523" i="69"/>
  <c r="Z523" i="69" s="1"/>
  <c r="Y395" i="69"/>
  <c r="Y2299" i="69"/>
  <c r="Y2197" i="69"/>
  <c r="Y2155" i="69"/>
  <c r="Y1862" i="69"/>
  <c r="Y1676" i="69"/>
  <c r="Z1676" i="69" s="1"/>
  <c r="X1596" i="69"/>
  <c r="Y1555" i="69"/>
  <c r="Y1393" i="69"/>
  <c r="Y1270" i="69"/>
  <c r="W1126" i="69"/>
  <c r="Y1127" i="69"/>
  <c r="Y997" i="69"/>
  <c r="Z997" i="69" s="1"/>
  <c r="Y965" i="69"/>
  <c r="Z965" i="69" s="1"/>
  <c r="Y778" i="69"/>
  <c r="Z778" i="69" s="1"/>
  <c r="Y752" i="69"/>
  <c r="Z752" i="69" s="1"/>
  <c r="Y612" i="69"/>
  <c r="Z612" i="69" s="1"/>
  <c r="X560" i="69"/>
  <c r="Y499" i="69"/>
  <c r="Z499" i="69" s="1"/>
  <c r="Y347" i="69"/>
  <c r="Z347" i="69" s="1"/>
  <c r="Y210" i="69"/>
  <c r="Z210" i="69" s="1"/>
  <c r="Y2158" i="69"/>
  <c r="X1986" i="69"/>
  <c r="X1945" i="69"/>
  <c r="X1878" i="69"/>
  <c r="X1716" i="69"/>
  <c r="Y1641" i="69"/>
  <c r="Y1482" i="69"/>
  <c r="Z1482" i="69" s="1"/>
  <c r="Y1130" i="69"/>
  <c r="Y1067" i="69"/>
  <c r="Z1067" i="69" s="1"/>
  <c r="Y941" i="69"/>
  <c r="X681" i="69"/>
  <c r="Y651" i="69"/>
  <c r="Y588" i="69"/>
  <c r="Z588" i="69" s="1"/>
  <c r="Y555" i="69"/>
  <c r="Y63" i="69"/>
  <c r="Z63" i="69" s="1"/>
  <c r="X2219" i="69"/>
  <c r="X2213" i="69" s="1"/>
  <c r="Y2112" i="69"/>
  <c r="Y1976" i="69"/>
  <c r="Z1976" i="69" s="1"/>
  <c r="Y1875" i="69"/>
  <c r="W1777" i="69"/>
  <c r="Y1778" i="69"/>
  <c r="X1429" i="69"/>
  <c r="Y1310" i="69"/>
  <c r="Y1254" i="69"/>
  <c r="X1108" i="69"/>
  <c r="X787" i="69"/>
  <c r="Y703" i="69"/>
  <c r="Z703" i="69" s="1"/>
  <c r="T841" i="69"/>
  <c r="V2284" i="69"/>
  <c r="Z2284" i="69" s="1"/>
  <c r="T1986" i="69"/>
  <c r="V1459" i="69"/>
  <c r="V1457" i="69" s="1"/>
  <c r="U2362" i="69"/>
  <c r="U2361" i="69" s="1"/>
  <c r="U1540" i="69"/>
  <c r="T387" i="69"/>
  <c r="J1108" i="69"/>
  <c r="L894" i="69"/>
  <c r="K1387" i="69"/>
  <c r="K1385" i="69" s="1"/>
  <c r="L713" i="69"/>
  <c r="L707" i="69" s="1"/>
  <c r="L706" i="69" s="1"/>
  <c r="L704" i="69" s="1"/>
  <c r="K1936" i="69"/>
  <c r="J1091" i="69"/>
  <c r="L1703" i="69"/>
  <c r="K832" i="69"/>
  <c r="K813" i="69" s="1"/>
  <c r="K811" i="69" s="1"/>
  <c r="V788" i="69"/>
  <c r="K780" i="69"/>
  <c r="K763" i="69" s="1"/>
  <c r="K761" i="69" s="1"/>
  <c r="L628" i="69"/>
  <c r="K2016" i="69"/>
  <c r="K1634" i="69"/>
  <c r="L218" i="69"/>
  <c r="L212" i="69" s="1"/>
  <c r="U1970" i="69"/>
  <c r="J1578" i="69"/>
  <c r="L1307" i="69"/>
  <c r="L1303" i="69" s="1"/>
  <c r="L1292" i="69" s="1"/>
  <c r="L2016" i="69"/>
  <c r="V1543" i="69"/>
  <c r="K1811" i="69"/>
  <c r="K1809" i="69" s="1"/>
  <c r="U1813" i="69"/>
  <c r="T1788" i="69"/>
  <c r="U1329" i="69"/>
  <c r="L1982" i="69"/>
  <c r="L1981" i="69" s="1"/>
  <c r="K2231" i="69"/>
  <c r="K2203" i="69" s="1"/>
  <c r="K2201" i="69" s="1"/>
  <c r="J780" i="69"/>
  <c r="J763" i="69" s="1"/>
  <c r="J761" i="69" s="1"/>
  <c r="U798" i="69"/>
  <c r="L1909" i="69"/>
  <c r="L1091" i="69"/>
  <c r="L1085" i="69" s="1"/>
  <c r="L1054" i="69" s="1"/>
  <c r="L1013" i="69" s="1"/>
  <c r="J2280" i="69"/>
  <c r="L780" i="69"/>
  <c r="L763" i="69" s="1"/>
  <c r="L761" i="69" s="1"/>
  <c r="L1936" i="69"/>
  <c r="K489" i="69"/>
  <c r="T259" i="69"/>
  <c r="V633" i="69"/>
  <c r="Z633" i="69" s="1"/>
  <c r="V1597" i="69"/>
  <c r="V777" i="69"/>
  <c r="V399" i="69"/>
  <c r="T681" i="69"/>
  <c r="L1262" i="69"/>
  <c r="L1242" i="69" s="1"/>
  <c r="L1208" i="69" s="1"/>
  <c r="J832" i="69"/>
  <c r="J813" i="69" s="1"/>
  <c r="J811" i="69" s="1"/>
  <c r="K517" i="69"/>
  <c r="U589" i="69"/>
  <c r="V795" i="69"/>
  <c r="K1784" i="69"/>
  <c r="K1779" i="69" s="1"/>
  <c r="K1776" i="69" s="1"/>
  <c r="K1775" i="69" s="1"/>
  <c r="V829" i="69"/>
  <c r="J2330" i="69"/>
  <c r="L2051" i="69"/>
  <c r="U1413" i="69"/>
  <c r="K1909" i="69"/>
  <c r="T1551" i="69"/>
  <c r="L1731" i="69"/>
  <c r="K449" i="69"/>
  <c r="L517" i="69"/>
  <c r="K155" i="69"/>
  <c r="K241" i="69"/>
  <c r="J241" i="69"/>
  <c r="J1262" i="69"/>
  <c r="J1242" i="69" s="1"/>
  <c r="L602" i="69"/>
  <c r="J335" i="69"/>
  <c r="V234" i="69"/>
  <c r="L1784" i="69"/>
  <c r="L1779" i="69" s="1"/>
  <c r="L1776" i="69" s="1"/>
  <c r="L1775" i="69" s="1"/>
  <c r="U2168" i="69"/>
  <c r="K1595" i="69"/>
  <c r="J1634" i="69"/>
  <c r="V842" i="69"/>
  <c r="K1956" i="69"/>
  <c r="L690" i="69"/>
  <c r="K1679" i="69"/>
  <c r="J1679" i="69"/>
  <c r="K578" i="69"/>
  <c r="T2321" i="69"/>
  <c r="K1578" i="69"/>
  <c r="K713" i="69"/>
  <c r="U242" i="69"/>
  <c r="K1982" i="69"/>
  <c r="K1981" i="69" s="1"/>
  <c r="J1539" i="69"/>
  <c r="J578" i="69"/>
  <c r="L657" i="69"/>
  <c r="K2147" i="69"/>
  <c r="J1307" i="69"/>
  <c r="J628" i="69"/>
  <c r="L449" i="69"/>
  <c r="K288" i="69"/>
  <c r="L1539" i="69"/>
  <c r="L1538" i="69" s="1"/>
  <c r="L1537" i="69" s="1"/>
  <c r="U1837" i="69"/>
  <c r="J2341" i="69"/>
  <c r="J2340" i="69" s="1"/>
  <c r="J2338" i="69" s="1"/>
  <c r="J2102" i="69"/>
  <c r="T66" i="69"/>
  <c r="J690" i="69"/>
  <c r="J1784" i="69"/>
  <c r="J1779" i="69" s="1"/>
  <c r="J1776" i="69" s="1"/>
  <c r="J1775" i="69" s="1"/>
  <c r="L1809" i="69"/>
  <c r="K1703" i="69"/>
  <c r="L1679" i="69"/>
  <c r="K1319" i="69"/>
  <c r="K1318" i="69" s="1"/>
  <c r="K1262" i="69"/>
  <c r="J1387" i="69"/>
  <c r="J1385" i="69" s="1"/>
  <c r="K548" i="69"/>
  <c r="L489" i="69"/>
  <c r="L335" i="69"/>
  <c r="U1596" i="69"/>
  <c r="U872" i="69"/>
  <c r="J288" i="69"/>
  <c r="V1822" i="69"/>
  <c r="V607" i="69"/>
  <c r="V1866" i="69"/>
  <c r="K2330" i="69"/>
  <c r="K1747" i="69"/>
  <c r="K1746" i="69" s="1"/>
  <c r="J674" i="69"/>
  <c r="J657" i="69" s="1"/>
  <c r="J517" i="69"/>
  <c r="V228" i="69"/>
  <c r="L155" i="69"/>
  <c r="U2324" i="69"/>
  <c r="V1947" i="69"/>
  <c r="L2102" i="69"/>
  <c r="J1178" i="69"/>
  <c r="J1171" i="69" s="1"/>
  <c r="U697" i="69"/>
  <c r="K2341" i="69"/>
  <c r="K2340" i="69" s="1"/>
  <c r="K2338" i="69" s="1"/>
  <c r="K708" i="69"/>
  <c r="V1793" i="69"/>
  <c r="J1747" i="69"/>
  <c r="J1746" i="69" s="1"/>
  <c r="J2315" i="69"/>
  <c r="K1307" i="69"/>
  <c r="J967" i="69"/>
  <c r="J894" i="69" s="1"/>
  <c r="U780" i="69"/>
  <c r="K1731" i="69"/>
  <c r="J1595" i="69"/>
  <c r="K2315" i="69"/>
  <c r="L2231" i="69"/>
  <c r="L2203" i="69" s="1"/>
  <c r="L2201" i="69" s="1"/>
  <c r="K1085" i="69"/>
  <c r="K1054" i="69" s="1"/>
  <c r="K1013" i="69" s="1"/>
  <c r="J602" i="69"/>
  <c r="J2147" i="69"/>
  <c r="J713" i="69"/>
  <c r="J707" i="69" s="1"/>
  <c r="J706" i="69" s="1"/>
  <c r="J704" i="69" s="1"/>
  <c r="T862" i="69"/>
  <c r="T856" i="69" s="1"/>
  <c r="T2316" i="69"/>
  <c r="V1155" i="69"/>
  <c r="L2315" i="69"/>
  <c r="L2314" i="69" s="1"/>
  <c r="L2312" i="69" s="1"/>
  <c r="L2311" i="69" s="1"/>
  <c r="V2190" i="69"/>
  <c r="Z2190" i="69" s="1"/>
  <c r="T2189" i="69"/>
  <c r="T2188" i="69" s="1"/>
  <c r="T2186" i="69" s="1"/>
  <c r="J1956" i="69"/>
  <c r="T1813" i="69"/>
  <c r="J1811" i="69"/>
  <c r="J1809" i="69" s="1"/>
  <c r="V1932" i="69"/>
  <c r="Z1932" i="69" s="1"/>
  <c r="T2331" i="69"/>
  <c r="T2330" i="69" s="1"/>
  <c r="V2332" i="69"/>
  <c r="V2352" i="69"/>
  <c r="T2351" i="69"/>
  <c r="T2350" i="69" s="1"/>
  <c r="L2147" i="69"/>
  <c r="T2052" i="69"/>
  <c r="L1951" i="69"/>
  <c r="J1731" i="69"/>
  <c r="V1786" i="69"/>
  <c r="K1836" i="69"/>
  <c r="V1585" i="69"/>
  <c r="V1355" i="69"/>
  <c r="T1388" i="69"/>
  <c r="V1390" i="69"/>
  <c r="J1319" i="69"/>
  <c r="J1318" i="69" s="1"/>
  <c r="V850" i="69"/>
  <c r="K674" i="69"/>
  <c r="K657" i="69" s="1"/>
  <c r="V659" i="69"/>
  <c r="T658" i="69"/>
  <c r="V590" i="69"/>
  <c r="T589" i="69"/>
  <c r="V596" i="69"/>
  <c r="T595" i="69"/>
  <c r="V444" i="69"/>
  <c r="T443" i="69"/>
  <c r="J218" i="69"/>
  <c r="J212" i="69" s="1"/>
  <c r="J155" i="69" s="1"/>
  <c r="V398" i="69"/>
  <c r="T397" i="69"/>
  <c r="T57" i="69"/>
  <c r="V58" i="69"/>
  <c r="V2364" i="69"/>
  <c r="T2363" i="69"/>
  <c r="T2362" i="69"/>
  <c r="V2205" i="69"/>
  <c r="T2204" i="69"/>
  <c r="V2066" i="69"/>
  <c r="T2065" i="69"/>
  <c r="V1999" i="69"/>
  <c r="T1998" i="69"/>
  <c r="V1871" i="69"/>
  <c r="Z1871" i="69" s="1"/>
  <c r="V1861" i="69"/>
  <c r="T1860" i="69"/>
  <c r="T1733" i="69"/>
  <c r="V1734" i="69"/>
  <c r="T1722" i="69"/>
  <c r="V1723" i="69"/>
  <c r="V1574" i="69"/>
  <c r="T1573" i="69"/>
  <c r="V1604" i="69"/>
  <c r="V1465" i="69"/>
  <c r="V1352" i="69"/>
  <c r="L832" i="69"/>
  <c r="L813" i="69" s="1"/>
  <c r="L811" i="69" s="1"/>
  <c r="V834" i="69"/>
  <c r="V213" i="69"/>
  <c r="V433" i="69"/>
  <c r="L241" i="69"/>
  <c r="T2232" i="69"/>
  <c r="J2231" i="69"/>
  <c r="K2102" i="69"/>
  <c r="T2080" i="69"/>
  <c r="V2081" i="69"/>
  <c r="Z2081" i="69" s="1"/>
  <c r="V1995" i="69"/>
  <c r="T1994" i="69"/>
  <c r="T1927" i="69"/>
  <c r="J1909" i="69"/>
  <c r="V1692" i="69"/>
  <c r="T1691" i="69"/>
  <c r="V857" i="69"/>
  <c r="V1086" i="69"/>
  <c r="K967" i="69"/>
  <c r="K894" i="69" s="1"/>
  <c r="V480" i="69"/>
  <c r="T479" i="69"/>
  <c r="L548" i="69"/>
  <c r="T307" i="69"/>
  <c r="V308" i="69"/>
  <c r="T2324" i="69"/>
  <c r="K2051" i="69"/>
  <c r="T2017" i="69"/>
  <c r="V2018" i="69"/>
  <c r="Z2018" i="69" s="1"/>
  <c r="V1792" i="69"/>
  <c r="T1791" i="69"/>
  <c r="L1412" i="69"/>
  <c r="L1387" i="69" s="1"/>
  <c r="L1385" i="69" s="1"/>
  <c r="L1384" i="69" s="1"/>
  <c r="V1360" i="69"/>
  <c r="V793" i="69"/>
  <c r="T792" i="69"/>
  <c r="V781" i="69"/>
  <c r="J548" i="69"/>
  <c r="T407" i="69"/>
  <c r="V408" i="69"/>
  <c r="V338" i="69"/>
  <c r="T336" i="69"/>
  <c r="T191" i="69"/>
  <c r="V192" i="69"/>
  <c r="V2365" i="69"/>
  <c r="J2051" i="69"/>
  <c r="V1780" i="69"/>
  <c r="T1707" i="69"/>
  <c r="V1708" i="69"/>
  <c r="J2361" i="69"/>
  <c r="V2249" i="69"/>
  <c r="T2255" i="69"/>
  <c r="J2016" i="69"/>
  <c r="T1990" i="69"/>
  <c r="V1991" i="69"/>
  <c r="T1680" i="69"/>
  <c r="V1681" i="69"/>
  <c r="J1703" i="69"/>
  <c r="K1539" i="69"/>
  <c r="V1323" i="69"/>
  <c r="Z1323" i="69" s="1"/>
  <c r="V1065" i="69"/>
  <c r="T1504" i="69"/>
  <c r="T1503" i="69" s="1"/>
  <c r="V992" i="69"/>
  <c r="T991" i="69"/>
  <c r="J1085" i="69"/>
  <c r="K628" i="69"/>
  <c r="V540" i="69"/>
  <c r="T539" i="69"/>
  <c r="V202" i="69"/>
  <c r="V2220" i="69"/>
  <c r="Z2220" i="69" s="1"/>
  <c r="T2219" i="69"/>
  <c r="T2213" i="69" s="1"/>
  <c r="J1982" i="69"/>
  <c r="J1981" i="69" s="1"/>
  <c r="T1869" i="69"/>
  <c r="V1870" i="69"/>
  <c r="J1836" i="69"/>
  <c r="T1667" i="69"/>
  <c r="V1668" i="69"/>
  <c r="L1634" i="69"/>
  <c r="K1242" i="69"/>
  <c r="V968" i="69"/>
  <c r="V851" i="69"/>
  <c r="T848" i="69"/>
  <c r="V691" i="69"/>
  <c r="T649" i="69"/>
  <c r="V650" i="69"/>
  <c r="V519" i="69"/>
  <c r="T518" i="69"/>
  <c r="V491" i="69"/>
  <c r="T490" i="69"/>
  <c r="T268" i="69"/>
  <c r="V269" i="69"/>
  <c r="V290" i="69"/>
  <c r="V1957" i="69"/>
  <c r="T1938" i="69"/>
  <c r="J1936" i="69"/>
  <c r="V2030" i="69"/>
  <c r="Z2030" i="69" s="1"/>
  <c r="T2029" i="69"/>
  <c r="V2306" i="69"/>
  <c r="T2305" i="69"/>
  <c r="V1891" i="69"/>
  <c r="T1889" i="69"/>
  <c r="L1836" i="69"/>
  <c r="V451" i="69"/>
  <c r="T450" i="69"/>
  <c r="J489" i="69"/>
  <c r="K335" i="69"/>
  <c r="J1951" i="69"/>
  <c r="T1952" i="69"/>
  <c r="V1821" i="69"/>
  <c r="T1820" i="69"/>
  <c r="V1698" i="69"/>
  <c r="T1697" i="69"/>
  <c r="L1595" i="69"/>
  <c r="V1263" i="69"/>
  <c r="K602" i="69"/>
  <c r="V799" i="69"/>
  <c r="J449" i="69"/>
  <c r="V314" i="69"/>
  <c r="L288" i="69"/>
  <c r="Z16" i="69" l="1"/>
  <c r="Z2272" i="69"/>
  <c r="Z1135" i="69"/>
  <c r="Z1608" i="69"/>
  <c r="Z2285" i="69"/>
  <c r="T2361" i="69"/>
  <c r="Z586" i="69"/>
  <c r="Z136" i="69"/>
  <c r="Z979" i="69"/>
  <c r="Z1128" i="69"/>
  <c r="Z1852" i="69"/>
  <c r="Z1926" i="69"/>
  <c r="Z1706" i="69"/>
  <c r="Z503" i="69"/>
  <c r="Z1415" i="69"/>
  <c r="W2361" i="69"/>
  <c r="Z1713" i="69"/>
  <c r="V2321" i="69"/>
  <c r="Z1446" i="69"/>
  <c r="Z2196" i="69"/>
  <c r="Z1933" i="69"/>
  <c r="Z2234" i="69"/>
  <c r="T1747" i="69"/>
  <c r="T1746" i="69" s="1"/>
  <c r="Z769" i="69"/>
  <c r="Z711" i="69"/>
  <c r="V643" i="69"/>
  <c r="Z1432" i="69"/>
  <c r="Z340" i="69"/>
  <c r="Z2244" i="69"/>
  <c r="Z1915" i="69"/>
  <c r="Z580" i="69"/>
  <c r="Z1857" i="69"/>
  <c r="Z570" i="69"/>
  <c r="Z541" i="69"/>
  <c r="Z1651" i="69"/>
  <c r="Z1650" i="69"/>
  <c r="Z2238" i="69"/>
  <c r="Z587" i="69"/>
  <c r="Z1959" i="69"/>
  <c r="Z2198" i="69"/>
  <c r="Z310" i="69"/>
  <c r="Z2129" i="69"/>
  <c r="Z2113" i="69"/>
  <c r="Z1002" i="69"/>
  <c r="Z1612" i="69"/>
  <c r="Z261" i="69"/>
  <c r="Z554" i="69"/>
  <c r="Z599" i="69"/>
  <c r="Z368" i="69"/>
  <c r="Z1473" i="69"/>
  <c r="Z438" i="69"/>
  <c r="Z729" i="69"/>
  <c r="Z184" i="69"/>
  <c r="V295" i="69"/>
  <c r="Z204" i="69"/>
  <c r="Z981" i="69"/>
  <c r="Z772" i="69"/>
  <c r="Z323" i="69"/>
  <c r="Z2126" i="69"/>
  <c r="Z470" i="69"/>
  <c r="Z98" i="69"/>
  <c r="Z404" i="69"/>
  <c r="Z626" i="69"/>
  <c r="Z1544" i="69"/>
  <c r="Z1565" i="69"/>
  <c r="Z1974" i="69"/>
  <c r="Z2173" i="69"/>
  <c r="Z506" i="69"/>
  <c r="Z1988" i="69"/>
  <c r="Z1422" i="69"/>
  <c r="Z169" i="69"/>
  <c r="Z1116" i="69"/>
  <c r="Z1638" i="69"/>
  <c r="Z413" i="69"/>
  <c r="Z1911" i="69"/>
  <c r="Z730" i="69"/>
  <c r="Z668" i="69"/>
  <c r="Z877" i="69"/>
  <c r="Z1693" i="69"/>
  <c r="Z358" i="69"/>
  <c r="Z520" i="69"/>
  <c r="Z551" i="69"/>
  <c r="Z137" i="69"/>
  <c r="Z1767" i="69"/>
  <c r="Z473" i="69"/>
  <c r="Z693" i="69"/>
  <c r="Z348" i="69"/>
  <c r="Z2156" i="69"/>
  <c r="Z2288" i="69"/>
  <c r="Z146" i="69"/>
  <c r="Z1558" i="69"/>
  <c r="Z1322" i="69"/>
  <c r="Z384" i="69"/>
  <c r="Z2176" i="69"/>
  <c r="Z341" i="69"/>
  <c r="Z731" i="69"/>
  <c r="Z624" i="69"/>
  <c r="Z305" i="69"/>
  <c r="Z375" i="69"/>
  <c r="Z1817" i="69"/>
  <c r="Z237" i="69"/>
  <c r="Z1276" i="69"/>
  <c r="Z496" i="69"/>
  <c r="Z2138" i="69"/>
  <c r="Z356" i="69"/>
  <c r="Z1823" i="69"/>
  <c r="Z1605" i="69"/>
  <c r="Z419" i="69"/>
  <c r="Z303" i="69"/>
  <c r="Z72" i="69"/>
  <c r="Z623" i="69"/>
  <c r="Z976" i="69"/>
  <c r="Z123" i="69"/>
  <c r="Z487" i="69"/>
  <c r="Z1279" i="69"/>
  <c r="Z1134" i="69"/>
  <c r="Z555" i="69"/>
  <c r="Z959" i="69"/>
  <c r="Z492" i="69"/>
  <c r="Z343" i="69"/>
  <c r="Z1396" i="69"/>
  <c r="Z1921" i="69"/>
  <c r="Z582" i="69"/>
  <c r="Z1448" i="69"/>
  <c r="Z1486" i="69"/>
  <c r="Z2297" i="69"/>
  <c r="Z493" i="69"/>
  <c r="Z552" i="69"/>
  <c r="Z536" i="69"/>
  <c r="Z395" i="69"/>
  <c r="Z255" i="69"/>
  <c r="Z454" i="69"/>
  <c r="Z90" i="69"/>
  <c r="Z159" i="69"/>
  <c r="Z1113" i="69"/>
  <c r="Z355" i="69"/>
  <c r="Z1106" i="69"/>
  <c r="Z532" i="69"/>
  <c r="Z756" i="69"/>
  <c r="Z111" i="69"/>
  <c r="Z456" i="69"/>
  <c r="Z320" i="69"/>
  <c r="Z119" i="69"/>
  <c r="Z405" i="69"/>
  <c r="Z298" i="69"/>
  <c r="Z995" i="69"/>
  <c r="Z106" i="69"/>
  <c r="Z750" i="69"/>
  <c r="Z147" i="69"/>
  <c r="Z1613" i="69"/>
  <c r="Z437" i="69"/>
  <c r="Z2179" i="69"/>
  <c r="Z1507" i="69"/>
  <c r="Z372" i="69"/>
  <c r="Z486" i="69"/>
  <c r="Z635" i="69"/>
  <c r="Z1515" i="69"/>
  <c r="Z695" i="69"/>
  <c r="Z835" i="69"/>
  <c r="Z592" i="69"/>
  <c r="Z720" i="69"/>
  <c r="Z1201" i="69"/>
  <c r="Z357" i="69"/>
  <c r="Z794" i="69"/>
  <c r="Z742" i="69"/>
  <c r="Z203" i="69"/>
  <c r="Z162" i="69"/>
  <c r="Z683" i="69"/>
  <c r="Z2268" i="69"/>
  <c r="Z686" i="69"/>
  <c r="Z1571" i="69"/>
  <c r="Z359" i="69"/>
  <c r="Z537" i="69"/>
  <c r="Z1272" i="69"/>
  <c r="Z181" i="69"/>
  <c r="Z1193" i="69"/>
  <c r="Z2161" i="69"/>
  <c r="Z644" i="69"/>
  <c r="Z643" i="69" s="1"/>
  <c r="Z127" i="69"/>
  <c r="Z1862" i="69"/>
  <c r="Z1928" i="69"/>
  <c r="Z672" i="69"/>
  <c r="Z463" i="69"/>
  <c r="Z669" i="69"/>
  <c r="Z251" i="69"/>
  <c r="Z64" i="69"/>
  <c r="Z1687" i="69"/>
  <c r="Z2122" i="69"/>
  <c r="Z272" i="69"/>
  <c r="Z1419" i="69"/>
  <c r="Z2022" i="69"/>
  <c r="K1538" i="69"/>
  <c r="K1537" i="69" s="1"/>
  <c r="Z246" i="69"/>
  <c r="Z1717" i="69"/>
  <c r="Z1418" i="69"/>
  <c r="Z977" i="69"/>
  <c r="Z1829" i="69"/>
  <c r="Z1633" i="69"/>
  <c r="Z2130" i="69"/>
  <c r="Z457" i="69"/>
  <c r="Z2153" i="69"/>
  <c r="Z2181" i="69"/>
  <c r="Z1528" i="69"/>
  <c r="Z477" i="69"/>
  <c r="Z2326" i="69"/>
  <c r="Z2010" i="69"/>
  <c r="Z1095" i="69"/>
  <c r="Z558" i="69"/>
  <c r="Z1614" i="69"/>
  <c r="Z1735" i="69"/>
  <c r="Z1993" i="69"/>
  <c r="Z1948" i="69"/>
  <c r="Z1724" i="69"/>
  <c r="Z1568" i="69"/>
  <c r="Z1877" i="69"/>
  <c r="Z1508" i="69"/>
  <c r="Z640" i="69"/>
  <c r="Z224" i="69"/>
  <c r="Z827" i="69"/>
  <c r="Z2098" i="69"/>
  <c r="Z2023" i="69"/>
  <c r="Z732" i="69"/>
  <c r="T628" i="69"/>
  <c r="J1054" i="69"/>
  <c r="J1013" i="69" s="1"/>
  <c r="Z1198" i="69"/>
  <c r="Z199" i="69"/>
  <c r="Z2054" i="69"/>
  <c r="Z68" i="69"/>
  <c r="Z84" i="69"/>
  <c r="Z1773" i="69"/>
  <c r="Z282" i="69"/>
  <c r="Z362" i="69"/>
  <c r="Z671" i="69"/>
  <c r="Z2056" i="69"/>
  <c r="Z1843" i="69"/>
  <c r="Z1673" i="69"/>
  <c r="Z475" i="69"/>
  <c r="Z1935" i="69"/>
  <c r="Z1653" i="69"/>
  <c r="Z1839" i="69"/>
  <c r="Z886" i="69"/>
  <c r="Z736" i="69"/>
  <c r="Z1789" i="69"/>
  <c r="Z1454" i="69"/>
  <c r="Z2106" i="69"/>
  <c r="Z392" i="69"/>
  <c r="Z143" i="69"/>
  <c r="Z986" i="69"/>
  <c r="Z1670" i="69"/>
  <c r="Z1105" i="69"/>
  <c r="Z974" i="69"/>
  <c r="Z1761" i="69"/>
  <c r="Z717" i="69"/>
  <c r="Z1467" i="69"/>
  <c r="Z2193" i="69"/>
  <c r="Z1996" i="69"/>
  <c r="Z952" i="69"/>
  <c r="Z1122" i="69"/>
  <c r="Z353" i="69"/>
  <c r="Z2215" i="69"/>
  <c r="Z2040" i="69"/>
  <c r="Z175" i="69"/>
  <c r="Z325" i="69"/>
  <c r="Z2061" i="69"/>
  <c r="Z1910" i="69"/>
  <c r="Z1309" i="69"/>
  <c r="Z1427" i="69"/>
  <c r="Z1636" i="69"/>
  <c r="Z1434" i="69"/>
  <c r="Z1929" i="69"/>
  <c r="Z2007" i="69"/>
  <c r="Z1194" i="69"/>
  <c r="Z1659" i="69"/>
  <c r="Z820" i="69"/>
  <c r="Z2269" i="69"/>
  <c r="Z1312" i="69"/>
  <c r="Z2024" i="69"/>
  <c r="Z2171" i="69"/>
  <c r="Z1648" i="69"/>
  <c r="Z2121" i="69"/>
  <c r="Z1753" i="69"/>
  <c r="Z1682" i="69"/>
  <c r="Z1530" i="69"/>
  <c r="Z956" i="69"/>
  <c r="Z1320" i="69"/>
  <c r="Z275" i="69"/>
  <c r="Z229" i="69"/>
  <c r="Z1313" i="69"/>
  <c r="Z2303" i="69"/>
  <c r="Z1092" i="69"/>
  <c r="Z1606" i="69"/>
  <c r="Z1801" i="69"/>
  <c r="Z410" i="69"/>
  <c r="U713" i="69"/>
  <c r="Z651" i="69"/>
  <c r="Z1416" i="69"/>
  <c r="Z1435" i="69"/>
  <c r="Z1756" i="69"/>
  <c r="Z346" i="69"/>
  <c r="Z2243" i="69"/>
  <c r="Z206" i="69"/>
  <c r="Z439" i="69"/>
  <c r="Z715" i="69"/>
  <c r="Z1607" i="69"/>
  <c r="Z1094" i="69"/>
  <c r="Z1912" i="69"/>
  <c r="Z2157" i="69"/>
  <c r="Z1728" i="69"/>
  <c r="Z1969" i="69"/>
  <c r="Z351" i="69"/>
  <c r="Z1962" i="69"/>
  <c r="Z1557" i="69"/>
  <c r="Z1795" i="69"/>
  <c r="Z2160" i="69"/>
  <c r="Z1567" i="69"/>
  <c r="X2341" i="69"/>
  <c r="X2340" i="69" s="1"/>
  <c r="X2338" i="69" s="1"/>
  <c r="Z1766" i="69"/>
  <c r="Z1450" i="69"/>
  <c r="Z1185" i="69"/>
  <c r="Z724" i="69"/>
  <c r="Z2287" i="69"/>
  <c r="Z1846" i="69"/>
  <c r="Z1514" i="69"/>
  <c r="Z2116" i="69"/>
  <c r="Z495" i="69"/>
  <c r="V1788" i="69"/>
  <c r="Z988" i="69"/>
  <c r="Z1754" i="69"/>
  <c r="Z2241" i="69"/>
  <c r="Z1316" i="69"/>
  <c r="Z1967" i="69"/>
  <c r="X2016" i="69"/>
  <c r="Z1971" i="69"/>
  <c r="Z1916" i="69"/>
  <c r="Z987" i="69"/>
  <c r="Z2208" i="69"/>
  <c r="Z1601" i="69"/>
  <c r="Z1600" i="69"/>
  <c r="Z2074" i="69"/>
  <c r="Z2301" i="69"/>
  <c r="Z806" i="69"/>
  <c r="Z1407" i="69"/>
  <c r="Z2048" i="69"/>
  <c r="Z1468" i="69"/>
  <c r="Z393" i="69"/>
  <c r="Z1654" i="69"/>
  <c r="Z2283" i="69"/>
  <c r="V531" i="69"/>
  <c r="Z2093" i="69"/>
  <c r="Z1588" i="69"/>
  <c r="Z1672" i="69"/>
  <c r="Z996" i="69"/>
  <c r="L1908" i="69"/>
  <c r="L1835" i="69" s="1"/>
  <c r="L1834" i="69" s="1"/>
  <c r="L1833" i="69" s="1"/>
  <c r="Z2197" i="69"/>
  <c r="Z58" i="69"/>
  <c r="Z1778" i="69"/>
  <c r="Z1777" i="69" s="1"/>
  <c r="Z1087" i="69"/>
  <c r="Z1744" i="69"/>
  <c r="X1784" i="69"/>
  <c r="X1779" i="69" s="1"/>
  <c r="X1776" i="69" s="1"/>
  <c r="X1775" i="69" s="1"/>
  <c r="Z1856" i="69"/>
  <c r="Z2180" i="69"/>
  <c r="Z2217" i="69"/>
  <c r="Z728" i="69"/>
  <c r="Z1445" i="69"/>
  <c r="Z244" i="69"/>
  <c r="Z1992" i="69"/>
  <c r="Z660" i="69"/>
  <c r="Z597" i="69"/>
  <c r="Z2228" i="69"/>
  <c r="T1578" i="69"/>
  <c r="Z1438" i="69"/>
  <c r="Z546" i="69"/>
  <c r="Z349" i="69"/>
  <c r="Z1859" i="69"/>
  <c r="Z1899" i="69"/>
  <c r="Z1710" i="69"/>
  <c r="Z1417" i="69"/>
  <c r="Z2123" i="69"/>
  <c r="Z2136" i="69"/>
  <c r="Z321" i="69"/>
  <c r="Z400" i="69"/>
  <c r="Z2031" i="69"/>
  <c r="Z533" i="69"/>
  <c r="Z2354" i="69"/>
  <c r="Z2292" i="69"/>
  <c r="Z2083" i="69"/>
  <c r="Z1533" i="69"/>
  <c r="Z962" i="69"/>
  <c r="Z1308" i="69"/>
  <c r="Z1714" i="69"/>
  <c r="Z1868" i="69"/>
  <c r="Z2216" i="69"/>
  <c r="Z1184" i="69"/>
  <c r="Z1518" i="69"/>
  <c r="Z625" i="69"/>
  <c r="Z1799" i="69"/>
  <c r="Z1391" i="69"/>
  <c r="Z2296" i="69"/>
  <c r="Z2253" i="69"/>
  <c r="Z1611" i="69"/>
  <c r="Z247" i="69"/>
  <c r="V2096" i="69"/>
  <c r="Z1790" i="69"/>
  <c r="Z557" i="69"/>
  <c r="Z1570" i="69"/>
  <c r="Z1705" i="69"/>
  <c r="Z1404" i="69"/>
  <c r="Z1522" i="69"/>
  <c r="Z1569" i="69"/>
  <c r="Z2105" i="69"/>
  <c r="Z2119" i="69"/>
  <c r="Z1645" i="69"/>
  <c r="Z860" i="69"/>
  <c r="Z230" i="69"/>
  <c r="Z1139" i="69"/>
  <c r="Z2235" i="69"/>
  <c r="U1936" i="69"/>
  <c r="Z1254" i="69"/>
  <c r="Z2251" i="69"/>
  <c r="Z837" i="69"/>
  <c r="Z984" i="69"/>
  <c r="Z2026" i="69"/>
  <c r="Z2097" i="69"/>
  <c r="Z2033" i="69"/>
  <c r="Z2137" i="69"/>
  <c r="Z975" i="69"/>
  <c r="Z1812" i="69"/>
  <c r="Z2322" i="69"/>
  <c r="Z2321" i="69" s="1"/>
  <c r="Z1880" i="69"/>
  <c r="V697" i="69"/>
  <c r="V690" i="69" s="1"/>
  <c r="Z957" i="69"/>
  <c r="Z581" i="69"/>
  <c r="Z2278" i="69"/>
  <c r="Z1102" i="69"/>
  <c r="V681" i="69"/>
  <c r="Z969" i="69"/>
  <c r="Z464" i="69"/>
  <c r="Z1866" i="69"/>
  <c r="Z2006" i="69"/>
  <c r="Z949" i="69"/>
  <c r="Z1552" i="69"/>
  <c r="Z2226" i="69"/>
  <c r="Z2086" i="69"/>
  <c r="V804" i="69"/>
  <c r="V798" i="69" s="1"/>
  <c r="Z677" i="69"/>
  <c r="Z1828" i="69"/>
  <c r="V1314" i="69"/>
  <c r="T2341" i="69"/>
  <c r="T2340" i="69" s="1"/>
  <c r="T2338" i="69" s="1"/>
  <c r="Z1960" i="69"/>
  <c r="Z1931" i="69"/>
  <c r="Z482" i="69"/>
  <c r="Z994" i="69"/>
  <c r="Z1121" i="69"/>
  <c r="Z2085" i="69"/>
  <c r="Z2087" i="69"/>
  <c r="Z1186" i="69"/>
  <c r="Z1251" i="69"/>
  <c r="Z2209" i="69"/>
  <c r="Z209" i="69"/>
  <c r="Z2131" i="69"/>
  <c r="Z2088" i="69"/>
  <c r="Z2089" i="69"/>
  <c r="Z1575" i="69"/>
  <c r="Z151" i="69"/>
  <c r="Z2069" i="69"/>
  <c r="Z1751" i="69"/>
  <c r="Z2177" i="69"/>
  <c r="Z1814" i="69"/>
  <c r="Z1582" i="69"/>
  <c r="Z515" i="69"/>
  <c r="Z1609" i="69"/>
  <c r="Z1907" i="69"/>
  <c r="Z1140" i="69"/>
  <c r="Z2027" i="69"/>
  <c r="Z1695" i="69"/>
  <c r="Z1523" i="69"/>
  <c r="Z1496" i="69"/>
  <c r="Z1330" i="69"/>
  <c r="Y985" i="69"/>
  <c r="Y967" i="69" s="1"/>
  <c r="Z1757" i="69"/>
  <c r="Z2319" i="69"/>
  <c r="Z2090" i="69"/>
  <c r="Z411" i="69"/>
  <c r="Z1398" i="69"/>
  <c r="Z2039" i="69"/>
  <c r="Z2099" i="69"/>
  <c r="Z485" i="69"/>
  <c r="Z528" i="69"/>
  <c r="Z2132" i="69"/>
  <c r="Z1709" i="69"/>
  <c r="Z1408" i="69"/>
  <c r="Z2070" i="69"/>
  <c r="Z1252" i="69"/>
  <c r="Z1258" i="69"/>
  <c r="Z344" i="69"/>
  <c r="Z245" i="69"/>
  <c r="Z1924" i="69"/>
  <c r="Z302" i="69"/>
  <c r="Z2104" i="69"/>
  <c r="Z1545" i="69"/>
  <c r="Z1896" i="69"/>
  <c r="Z1630" i="69"/>
  <c r="Z694" i="69"/>
  <c r="Z1844" i="69"/>
  <c r="Z1439" i="69"/>
  <c r="Z2145" i="69"/>
  <c r="Z2225" i="69"/>
  <c r="Z1674" i="69"/>
  <c r="Z2206" i="69"/>
  <c r="Z1983" i="69"/>
  <c r="Z2270" i="69"/>
  <c r="Z1602" i="69"/>
  <c r="Z2114" i="69"/>
  <c r="Z2335" i="69"/>
  <c r="Z2334" i="69" s="1"/>
  <c r="Z1615" i="69"/>
  <c r="Z1652" i="69"/>
  <c r="Z1529" i="69"/>
  <c r="Z1826" i="69"/>
  <c r="Z1669" i="69"/>
  <c r="Z1997" i="69"/>
  <c r="Z1769" i="69"/>
  <c r="Z2044" i="69"/>
  <c r="Z1253" i="69"/>
  <c r="Z140" i="69"/>
  <c r="Z632" i="69"/>
  <c r="Z1903" i="69"/>
  <c r="Z1511" i="69"/>
  <c r="Z1599" i="69"/>
  <c r="Z327" i="69"/>
  <c r="Z1451" i="69"/>
  <c r="Z789" i="69"/>
  <c r="Z2164" i="69"/>
  <c r="Z1259" i="69"/>
  <c r="Z2057" i="69"/>
  <c r="Z262" i="69"/>
  <c r="Z951" i="69"/>
  <c r="Z543" i="69"/>
  <c r="Z248" i="69"/>
  <c r="Z2274" i="69"/>
  <c r="Z2207" i="69"/>
  <c r="Z2222" i="69"/>
  <c r="Z2293" i="69"/>
  <c r="Z1737" i="69"/>
  <c r="Z1671" i="69"/>
  <c r="Z2118" i="69"/>
  <c r="Z1455" i="69"/>
  <c r="Z1443" i="69"/>
  <c r="V2324" i="69"/>
  <c r="U1307" i="69"/>
  <c r="Z202" i="69"/>
  <c r="Z2302" i="69"/>
  <c r="Z1644" i="69"/>
  <c r="Z1873" i="69"/>
  <c r="Z2304" i="69"/>
  <c r="Z863" i="69"/>
  <c r="Z2036" i="69"/>
  <c r="Z1267" i="69"/>
  <c r="Z2125" i="69"/>
  <c r="Z1325" i="69"/>
  <c r="Z1405" i="69"/>
  <c r="V134" i="69"/>
  <c r="Z131" i="69"/>
  <c r="Z161" i="69"/>
  <c r="Z1782" i="69"/>
  <c r="Z946" i="69"/>
  <c r="Z2242" i="69"/>
  <c r="Z955" i="69"/>
  <c r="Y721" i="69"/>
  <c r="Z512" i="69"/>
  <c r="Z1519" i="69"/>
  <c r="Z1187" i="69"/>
  <c r="Z1640" i="69"/>
  <c r="Z441" i="69"/>
  <c r="Z1401" i="69"/>
  <c r="Z1465" i="69"/>
  <c r="Z519" i="69"/>
  <c r="Z1476" i="69"/>
  <c r="Z1688" i="69"/>
  <c r="Z2247" i="69"/>
  <c r="Z1527" i="69"/>
  <c r="V549" i="69"/>
  <c r="Z2002" i="69"/>
  <c r="Z1182" i="69"/>
  <c r="V721" i="69"/>
  <c r="Z878" i="69"/>
  <c r="Z1678" i="69"/>
  <c r="Z1263" i="69"/>
  <c r="Z2150" i="69"/>
  <c r="Z1917" i="69"/>
  <c r="Z1701" i="69"/>
  <c r="Z2058" i="69"/>
  <c r="Z634" i="69"/>
  <c r="Z1964" i="69"/>
  <c r="Z1985" i="69"/>
  <c r="Z1656" i="69"/>
  <c r="Z1793" i="69"/>
  <c r="Z1327" i="69"/>
  <c r="Z1576" i="69"/>
  <c r="Z593" i="69"/>
  <c r="Z999" i="69"/>
  <c r="Z876" i="69"/>
  <c r="Z2221" i="69"/>
  <c r="Z1112" i="69"/>
  <c r="Z2353" i="69"/>
  <c r="Z1399" i="69"/>
  <c r="V1798" i="69"/>
  <c r="Z1390" i="69"/>
  <c r="Z953" i="69"/>
  <c r="Z2182" i="69"/>
  <c r="Z1400" i="69"/>
  <c r="Z1583" i="69"/>
  <c r="Z163" i="69"/>
  <c r="Z884" i="69"/>
  <c r="Z2032" i="69"/>
  <c r="Z2236" i="69"/>
  <c r="Z1955" i="69"/>
  <c r="Z828" i="69"/>
  <c r="Z1655" i="69"/>
  <c r="Z1395" i="69"/>
  <c r="Z1958" i="69"/>
  <c r="U832" i="69"/>
  <c r="V620" i="69"/>
  <c r="Z575" i="69"/>
  <c r="Z1894" i="69"/>
  <c r="Z990" i="69"/>
  <c r="Z1763" i="69"/>
  <c r="Z2194" i="69"/>
  <c r="Z1509" i="69"/>
  <c r="Z753" i="69"/>
  <c r="Z165" i="69"/>
  <c r="Z337" i="69"/>
  <c r="Z2345" i="69"/>
  <c r="Z527" i="69"/>
  <c r="Z1736" i="69"/>
  <c r="Z1444" i="69"/>
  <c r="Z1431" i="69"/>
  <c r="Z1137" i="69"/>
  <c r="Z754" i="69"/>
  <c r="Z1543" i="69"/>
  <c r="Z1403" i="69"/>
  <c r="Z345" i="69"/>
  <c r="Z654" i="69"/>
  <c r="Z675" i="69"/>
  <c r="Z497" i="69"/>
  <c r="Z1506" i="69"/>
  <c r="Z1965" i="69"/>
  <c r="Z461" i="69"/>
  <c r="Z1437" i="69"/>
  <c r="Z208" i="69"/>
  <c r="Z1546" i="69"/>
  <c r="Z2041" i="69"/>
  <c r="Z1925" i="69"/>
  <c r="U2330" i="69"/>
  <c r="Z414" i="69"/>
  <c r="Z309" i="69"/>
  <c r="Z436" i="69"/>
  <c r="Z954" i="69"/>
  <c r="Z1433" i="69"/>
  <c r="Z1497" i="69"/>
  <c r="Z2046" i="69"/>
  <c r="Z1480" i="69"/>
  <c r="Z1664" i="69"/>
  <c r="Z1742" i="69"/>
  <c r="Z1881" i="69"/>
  <c r="Z1628" i="69"/>
  <c r="Z1574" i="69"/>
  <c r="Z2072" i="69"/>
  <c r="Z542" i="69"/>
  <c r="Z121" i="69"/>
  <c r="Z2199" i="69"/>
  <c r="Z92" i="69"/>
  <c r="Z1110" i="69"/>
  <c r="Z2111" i="69"/>
  <c r="V2052" i="69"/>
  <c r="Z851" i="69"/>
  <c r="Z992" i="69"/>
  <c r="Z1393" i="69"/>
  <c r="Z770" i="69"/>
  <c r="Z513" i="69"/>
  <c r="Z611" i="69"/>
  <c r="Z342" i="69"/>
  <c r="Z890" i="69"/>
  <c r="Z2034" i="69"/>
  <c r="Z2035" i="69"/>
  <c r="Z1188" i="69"/>
  <c r="Z1202" i="69"/>
  <c r="Z1424" i="69"/>
  <c r="V1986" i="69"/>
  <c r="Z1270" i="69"/>
  <c r="Z2282" i="69"/>
  <c r="Z1883" i="69"/>
  <c r="Z1472" i="69"/>
  <c r="Z2163" i="69"/>
  <c r="V579" i="69"/>
  <c r="V1625" i="69"/>
  <c r="Z1646" i="69"/>
  <c r="T1595" i="69"/>
  <c r="Z1621" i="69"/>
  <c r="Z1477" i="69"/>
  <c r="Z1726" i="69"/>
  <c r="Z1479" i="69"/>
  <c r="Z1702" i="69"/>
  <c r="V1704" i="69"/>
  <c r="Z1389" i="69"/>
  <c r="Z2276" i="69"/>
  <c r="Z2262" i="69"/>
  <c r="Z1133" i="69"/>
  <c r="Z1406" i="69"/>
  <c r="Z1629" i="69"/>
  <c r="Z879" i="69"/>
  <c r="Z361" i="69"/>
  <c r="Z1564" i="69"/>
  <c r="Z525" i="69"/>
  <c r="Z524" i="69"/>
  <c r="Z1483" i="69"/>
  <c r="V1275" i="69"/>
  <c r="V1262" i="69" s="1"/>
  <c r="V1878" i="69"/>
  <c r="Z2158" i="69"/>
  <c r="Z2347" i="69"/>
  <c r="Z1478" i="69"/>
  <c r="Z744" i="69"/>
  <c r="Z1867" i="69"/>
  <c r="Z2120" i="69"/>
  <c r="Z1563" i="69"/>
  <c r="V1937" i="69"/>
  <c r="V1562" i="69"/>
  <c r="Z2257" i="69"/>
  <c r="T602" i="69"/>
  <c r="Z2059" i="69"/>
  <c r="Z504" i="69"/>
  <c r="Z183" i="69"/>
  <c r="V1250" i="69"/>
  <c r="Z1098" i="69"/>
  <c r="Z1886" i="69"/>
  <c r="Z2075" i="69"/>
  <c r="Z1447" i="69"/>
  <c r="Z874" i="69"/>
  <c r="Z382" i="69"/>
  <c r="Z1559" i="69"/>
  <c r="Z2063" i="69"/>
  <c r="Z618" i="69"/>
  <c r="Z614" i="69" s="1"/>
  <c r="Z865" i="69"/>
  <c r="Z670" i="69"/>
  <c r="Z2071" i="69"/>
  <c r="V2115" i="69"/>
  <c r="Z1627" i="69"/>
  <c r="Z823" i="69"/>
  <c r="Z263" i="69"/>
  <c r="Z2043" i="69"/>
  <c r="Z2229" i="69"/>
  <c r="Z1310" i="69"/>
  <c r="U1732" i="69"/>
  <c r="Z1641" i="69"/>
  <c r="Z1423" i="69"/>
  <c r="Z609" i="69"/>
  <c r="Z2170" i="69"/>
  <c r="Z1554" i="69"/>
  <c r="Z2060" i="69"/>
  <c r="Z2005" i="69"/>
  <c r="Z540" i="69"/>
  <c r="Z2223" i="69"/>
  <c r="Z1409" i="69"/>
  <c r="Z849" i="69"/>
  <c r="Z2320" i="69"/>
  <c r="T548" i="69"/>
  <c r="Z1984" i="69"/>
  <c r="Z187" i="69"/>
  <c r="Z2289" i="69"/>
  <c r="Z1840" i="69"/>
  <c r="U602" i="69"/>
  <c r="V319" i="69"/>
  <c r="W1956" i="69"/>
  <c r="Z1890" i="69"/>
  <c r="Z641" i="69"/>
  <c r="Z1256" i="69"/>
  <c r="Z271" i="69"/>
  <c r="Z160" i="69"/>
  <c r="V2237" i="69"/>
  <c r="Z1197" i="69"/>
  <c r="U1747" i="69"/>
  <c r="U1746" i="69" s="1"/>
  <c r="Z408" i="69"/>
  <c r="Z452" i="69"/>
  <c r="Z1665" i="69"/>
  <c r="Z972" i="69"/>
  <c r="Z661" i="69"/>
  <c r="Z2107" i="69"/>
  <c r="Z1181" i="69"/>
  <c r="U708" i="69"/>
  <c r="Z1179" i="69"/>
  <c r="Z1781" i="69"/>
  <c r="Z892" i="69"/>
  <c r="Z2082" i="69"/>
  <c r="Z1273" i="69"/>
  <c r="Z338" i="69"/>
  <c r="Z1626" i="69"/>
  <c r="Z1136" i="69"/>
  <c r="Z2025" i="69"/>
  <c r="Z653" i="69"/>
  <c r="Z553" i="69"/>
  <c r="Z1897" i="69"/>
  <c r="Z1902" i="69"/>
  <c r="Z444" i="69"/>
  <c r="Z443" i="69" s="1"/>
  <c r="Z842" i="69"/>
  <c r="Z2112" i="69"/>
  <c r="Z2117" i="69"/>
  <c r="Z1882" i="69"/>
  <c r="Z1420" i="69"/>
  <c r="Z1800" i="69"/>
  <c r="Z2141" i="69"/>
  <c r="Z1689" i="69"/>
  <c r="Z1864" i="69"/>
  <c r="Z1610" i="69"/>
  <c r="Z1895" i="69"/>
  <c r="Z1918" i="69"/>
  <c r="Z1598" i="69"/>
  <c r="V1685" i="69"/>
  <c r="Z474" i="69"/>
  <c r="Z1725" i="69"/>
  <c r="Z978" i="69"/>
  <c r="Z2053" i="69"/>
  <c r="Z1700" i="69"/>
  <c r="V2001" i="69"/>
  <c r="Z1723" i="69"/>
  <c r="Z596" i="69"/>
  <c r="W1108" i="69"/>
  <c r="Z1180" i="69"/>
  <c r="Z2266" i="69"/>
  <c r="Z771" i="69"/>
  <c r="Z2264" i="69"/>
  <c r="Z2091" i="69"/>
  <c r="U1262" i="69"/>
  <c r="U1242" i="69" s="1"/>
  <c r="Z1392" i="69"/>
  <c r="Z1425" i="69"/>
  <c r="Z1274" i="69"/>
  <c r="Z844" i="69"/>
  <c r="Z2318" i="69"/>
  <c r="Z1616" i="69"/>
  <c r="Z1001" i="69"/>
  <c r="Z585" i="69"/>
  <c r="Z971" i="69"/>
  <c r="Z1131" i="69"/>
  <c r="Z1428" i="69"/>
  <c r="Z2298" i="69"/>
  <c r="Z2195" i="69"/>
  <c r="Z1796" i="69"/>
  <c r="Z1123" i="69"/>
  <c r="V1635" i="69"/>
  <c r="Z2265" i="69"/>
  <c r="Z440" i="69"/>
  <c r="Z100" i="69"/>
  <c r="Z381" i="69"/>
  <c r="Z2020" i="69"/>
  <c r="Z834" i="69"/>
  <c r="Z1821" i="69"/>
  <c r="T1412" i="69"/>
  <c r="T1387" i="69" s="1"/>
  <c r="T1385" i="69" s="1"/>
  <c r="Z2277" i="69"/>
  <c r="V2232" i="69"/>
  <c r="Z799" i="69"/>
  <c r="Z1734" i="69"/>
  <c r="Z1597" i="69"/>
  <c r="Z2135" i="69"/>
  <c r="Z222" i="69"/>
  <c r="Z1101" i="69"/>
  <c r="W1578" i="69"/>
  <c r="Z1876" i="69"/>
  <c r="Z1712" i="69"/>
  <c r="Z699" i="69"/>
  <c r="Z2261" i="69"/>
  <c r="V2316" i="69"/>
  <c r="Z1715" i="69"/>
  <c r="Z1957" i="69"/>
  <c r="Z2249" i="69"/>
  <c r="Z480" i="69"/>
  <c r="Z1525" i="69"/>
  <c r="Z394" i="69"/>
  <c r="Z2004" i="69"/>
  <c r="Z1699" i="69"/>
  <c r="Z1328" i="69"/>
  <c r="Z256" i="69"/>
  <c r="Z1681" i="69"/>
  <c r="Z777" i="69"/>
  <c r="Z1637" i="69"/>
  <c r="T2280" i="69"/>
  <c r="Z1888" i="69"/>
  <c r="Z1617" i="69"/>
  <c r="Z1849" i="69"/>
  <c r="Z655" i="69"/>
  <c r="Z192" i="69"/>
  <c r="Z1995" i="69"/>
  <c r="Z857" i="69"/>
  <c r="Z1861" i="69"/>
  <c r="Z1117" i="69"/>
  <c r="Z388" i="69"/>
  <c r="Z1764" i="69"/>
  <c r="Z1453" i="69"/>
  <c r="Z1268" i="69"/>
  <c r="Z2042" i="69"/>
  <c r="Z1780" i="69"/>
  <c r="Z2259" i="69"/>
  <c r="Z1752" i="69"/>
  <c r="Z719" i="69"/>
  <c r="Z1898" i="69"/>
  <c r="Z2260" i="69"/>
  <c r="Z1513" i="69"/>
  <c r="Z2076" i="69"/>
  <c r="Z607" i="69"/>
  <c r="Z1692" i="69"/>
  <c r="Z2317" i="69"/>
  <c r="Z1520" i="69"/>
  <c r="Z2045" i="69"/>
  <c r="Z178" i="69"/>
  <c r="Z1132" i="69"/>
  <c r="V872" i="69"/>
  <c r="V869" i="69" s="1"/>
  <c r="Z2110" i="69"/>
  <c r="Z2154" i="69"/>
  <c r="Z2178" i="69"/>
  <c r="Z2152" i="69"/>
  <c r="Z1847" i="69"/>
  <c r="Z573" i="69"/>
  <c r="Z993" i="69"/>
  <c r="V2140" i="69"/>
  <c r="Z1524" i="69"/>
  <c r="T218" i="69"/>
  <c r="T212" i="69" s="1"/>
  <c r="T155" i="69" s="1"/>
  <c r="X713" i="69"/>
  <c r="X707" i="69" s="1"/>
  <c r="X706" i="69" s="1"/>
  <c r="X704" i="69" s="1"/>
  <c r="Z2294" i="69"/>
  <c r="Z398" i="69"/>
  <c r="Z459" i="69"/>
  <c r="Z2000" i="69"/>
  <c r="Z94" i="69"/>
  <c r="Z174" i="69"/>
  <c r="Z1851" i="69"/>
  <c r="Z1770" i="69"/>
  <c r="Z1093" i="69"/>
  <c r="Z1758" i="69"/>
  <c r="Z2134" i="69"/>
  <c r="Z983" i="69"/>
  <c r="U2231" i="69"/>
  <c r="Z467" i="69"/>
  <c r="Z1825" i="69"/>
  <c r="Z2021" i="69"/>
  <c r="Z1848" i="69"/>
  <c r="Z453" i="69"/>
  <c r="Z1824" i="69"/>
  <c r="Z701" i="69"/>
  <c r="Z505" i="69"/>
  <c r="Z1421" i="69"/>
  <c r="Z1556" i="69"/>
  <c r="Z2300" i="69"/>
  <c r="Z279" i="69"/>
  <c r="Z749" i="69"/>
  <c r="Z807" i="69"/>
  <c r="Z1749" i="69"/>
  <c r="Z2275" i="69"/>
  <c r="Z494" i="69"/>
  <c r="Z1966" i="69"/>
  <c r="Z170" i="69"/>
  <c r="V1661" i="69"/>
  <c r="Z1560" i="69"/>
  <c r="U1703" i="69"/>
  <c r="V1326" i="69"/>
  <c r="Z1684" i="69"/>
  <c r="Z2344" i="69"/>
  <c r="Z2077" i="69"/>
  <c r="Z529" i="69"/>
  <c r="Z679" i="69"/>
  <c r="Z2037" i="69"/>
  <c r="Z2084" i="69"/>
  <c r="Y1314" i="69"/>
  <c r="Y1307" i="69" s="1"/>
  <c r="V560" i="69"/>
  <c r="Z1765" i="69"/>
  <c r="Z2101" i="69"/>
  <c r="V219" i="69"/>
  <c r="Z219" i="69" s="1"/>
  <c r="Z793" i="69"/>
  <c r="W2016" i="69"/>
  <c r="Z425" i="69"/>
  <c r="Z2159" i="69"/>
  <c r="Z845" i="69"/>
  <c r="Z2124" i="69"/>
  <c r="Z2142" i="69"/>
  <c r="Z1324" i="69"/>
  <c r="Z1759" i="69"/>
  <c r="Z1534" i="69"/>
  <c r="Z576" i="69"/>
  <c r="Z964" i="69"/>
  <c r="Z316" i="69"/>
  <c r="Z1647" i="69"/>
  <c r="Z254" i="69"/>
  <c r="V718" i="69"/>
  <c r="Y1937" i="69"/>
  <c r="Z2172" i="69"/>
  <c r="Z800" i="69"/>
  <c r="V2103" i="69"/>
  <c r="Z1474" i="69"/>
  <c r="Z2003" i="69"/>
  <c r="Z2364" i="69"/>
  <c r="Z2362" i="69" s="1"/>
  <c r="Z1548" i="69"/>
  <c r="X1909" i="69"/>
  <c r="V1643" i="69"/>
  <c r="V1551" i="69"/>
  <c r="Z1260" i="69"/>
  <c r="Z1531" i="69"/>
  <c r="Z186" i="69"/>
  <c r="Z2047" i="69"/>
  <c r="Z1720" i="69"/>
  <c r="V2343" i="69"/>
  <c r="V2342" i="69" s="1"/>
  <c r="V1413" i="69"/>
  <c r="V387" i="69"/>
  <c r="V862" i="69"/>
  <c r="V856" i="69" s="1"/>
  <c r="Z1999" i="69"/>
  <c r="Z1196" i="69"/>
  <c r="V173" i="69"/>
  <c r="Z1555" i="69"/>
  <c r="V1178" i="69"/>
  <c r="V1171" i="69" s="1"/>
  <c r="U2213" i="69"/>
  <c r="V500" i="69"/>
  <c r="Z1708" i="69"/>
  <c r="Z1549" i="69"/>
  <c r="Z663" i="69"/>
  <c r="Z2133" i="69"/>
  <c r="Z2346" i="69"/>
  <c r="Z1000" i="69"/>
  <c r="Z1991" i="69"/>
  <c r="Z129" i="69"/>
  <c r="Z1923" i="69"/>
  <c r="Z177" i="69"/>
  <c r="Z435" i="69"/>
  <c r="Z2273" i="69"/>
  <c r="Z1449" i="69"/>
  <c r="Z378" i="69"/>
  <c r="Z765" i="69"/>
  <c r="Y718" i="69"/>
  <c r="V2255" i="69"/>
  <c r="Z866" i="69"/>
  <c r="U548" i="69"/>
  <c r="Z115" i="69"/>
  <c r="Z2306" i="69"/>
  <c r="Z2066" i="69"/>
  <c r="Z468" i="69"/>
  <c r="Z415" i="69"/>
  <c r="Z2349" i="69"/>
  <c r="Z1698" i="69"/>
  <c r="Z1697" i="69" s="1"/>
  <c r="Z1660" i="69"/>
  <c r="Z1870" i="69"/>
  <c r="V614" i="69"/>
  <c r="U449" i="69"/>
  <c r="Z1130" i="69"/>
  <c r="Z266" i="69"/>
  <c r="Z1845" i="69"/>
  <c r="Z1111" i="69"/>
  <c r="Z970" i="69"/>
  <c r="Z182" i="69"/>
  <c r="Z455" i="69"/>
  <c r="T2102" i="69"/>
  <c r="V1126" i="69"/>
  <c r="T2147" i="69"/>
  <c r="V365" i="69"/>
  <c r="Z1739" i="69"/>
  <c r="Z164" i="69"/>
  <c r="Z132" i="69"/>
  <c r="Z1662" i="69"/>
  <c r="Z2162" i="69"/>
  <c r="V1738" i="69"/>
  <c r="V1732" i="69" s="1"/>
  <c r="Z1854" i="69"/>
  <c r="Z1853" i="69"/>
  <c r="Z1792" i="69"/>
  <c r="Z968" i="69"/>
  <c r="Z399" i="69"/>
  <c r="Z2333" i="69"/>
  <c r="Z882" i="69"/>
  <c r="Z1086" i="69"/>
  <c r="Z223" i="69"/>
  <c r="Z366" i="69"/>
  <c r="Z2286" i="69"/>
  <c r="Z621" i="69"/>
  <c r="Z2245" i="69"/>
  <c r="Z788" i="69"/>
  <c r="Z1195" i="69"/>
  <c r="Z360" i="69"/>
  <c r="Z2263" i="69"/>
  <c r="V1104" i="69"/>
  <c r="T288" i="69"/>
  <c r="Z2092" i="69"/>
  <c r="W1178" i="69"/>
  <c r="W1171" i="69" s="1"/>
  <c r="Z2169" i="69"/>
  <c r="Z377" i="69"/>
  <c r="Z2191" i="69"/>
  <c r="Y1096" i="69"/>
  <c r="U628" i="69"/>
  <c r="U517" i="69"/>
  <c r="V1579" i="69"/>
  <c r="U674" i="69"/>
  <c r="Z829" i="69"/>
  <c r="Z1277" i="69"/>
  <c r="Z563" i="69"/>
  <c r="Z328" i="69"/>
  <c r="Z722" i="69"/>
  <c r="V569" i="69"/>
  <c r="Z1271" i="69"/>
  <c r="X1085" i="69"/>
  <c r="X1054" i="69" s="1"/>
  <c r="X1013" i="69" s="1"/>
  <c r="Z2239" i="69"/>
  <c r="U1679" i="69"/>
  <c r="Z113" i="69"/>
  <c r="Z76" i="69"/>
  <c r="Z1129" i="69"/>
  <c r="Z207" i="69"/>
  <c r="X1951" i="69"/>
  <c r="Z269" i="69"/>
  <c r="V1762" i="69"/>
  <c r="Z1947" i="69"/>
  <c r="V1914" i="69"/>
  <c r="X780" i="69"/>
  <c r="X763" i="69" s="1"/>
  <c r="X761" i="69" s="1"/>
  <c r="X1307" i="69"/>
  <c r="X1303" i="69" s="1"/>
  <c r="X1292" i="69" s="1"/>
  <c r="W1951" i="69"/>
  <c r="U1909" i="69"/>
  <c r="T1303" i="69"/>
  <c r="T1292" i="69" s="1"/>
  <c r="Z659" i="69"/>
  <c r="Z2332" i="69"/>
  <c r="Z598" i="69"/>
  <c r="Z1830" i="69"/>
  <c r="T489" i="69"/>
  <c r="U2051" i="69"/>
  <c r="T780" i="69"/>
  <c r="T763" i="69" s="1"/>
  <c r="T761" i="69" s="1"/>
  <c r="U2016" i="69"/>
  <c r="U335" i="69"/>
  <c r="Z1686" i="69"/>
  <c r="Z2062" i="69"/>
  <c r="Z631" i="69"/>
  <c r="Z491" i="69"/>
  <c r="V676" i="69"/>
  <c r="V674" i="69" s="1"/>
  <c r="Z1822" i="69"/>
  <c r="W2341" i="69"/>
  <c r="W2340" i="69" s="1"/>
  <c r="W2338" i="69" s="1"/>
  <c r="Z948" i="69"/>
  <c r="Z1517" i="69"/>
  <c r="V1596" i="69"/>
  <c r="V157" i="69"/>
  <c r="Z1891" i="69"/>
  <c r="Z308" i="69"/>
  <c r="U1085" i="69"/>
  <c r="U1054" i="69" s="1"/>
  <c r="V1100" i="69"/>
  <c r="Z1100" i="69" s="1"/>
  <c r="Y815" i="69"/>
  <c r="Z2192" i="69"/>
  <c r="V1108" i="69"/>
  <c r="V2149" i="69"/>
  <c r="Z887" i="69"/>
  <c r="T1909" i="69"/>
  <c r="V1429" i="69"/>
  <c r="V764" i="69"/>
  <c r="V2295" i="69"/>
  <c r="V472" i="69"/>
  <c r="V1716" i="69"/>
  <c r="V939" i="69"/>
  <c r="V242" i="69"/>
  <c r="V301" i="69"/>
  <c r="Z373" i="69"/>
  <c r="Z2028" i="69"/>
  <c r="V2127" i="69"/>
  <c r="Z290" i="69"/>
  <c r="Z289" i="69" s="1"/>
  <c r="U489" i="69"/>
  <c r="U1578" i="69"/>
  <c r="Z795" i="69"/>
  <c r="V1913" i="69"/>
  <c r="W713" i="69"/>
  <c r="W707" i="69" s="1"/>
  <c r="W706" i="69" s="1"/>
  <c r="W704" i="69" s="1"/>
  <c r="Z498" i="69"/>
  <c r="Z535" i="69"/>
  <c r="Z1190" i="69"/>
  <c r="Z2308" i="69"/>
  <c r="T2231" i="69"/>
  <c r="Z1604" i="69"/>
  <c r="Z2299" i="69"/>
  <c r="Z650" i="69"/>
  <c r="Z2352" i="69"/>
  <c r="U1982" i="69"/>
  <c r="U1981" i="69" s="1"/>
  <c r="T1262" i="69"/>
  <c r="T1242" i="69" s="1"/>
  <c r="Z941" i="69"/>
  <c r="Y1326" i="69"/>
  <c r="Y1319" i="69" s="1"/>
  <c r="Y1318" i="69" s="1"/>
  <c r="W218" i="69"/>
  <c r="W212" i="69" s="1"/>
  <c r="W155" i="69" s="1"/>
  <c r="Z401" i="69"/>
  <c r="Z421" i="69"/>
  <c r="Z409" i="69"/>
  <c r="Z2128" i="69"/>
  <c r="Z424" i="69"/>
  <c r="Z776" i="69"/>
  <c r="U967" i="69"/>
  <c r="U894" i="69" s="1"/>
  <c r="Z476" i="69"/>
  <c r="Z1668" i="69"/>
  <c r="V274" i="69"/>
  <c r="Z1585" i="69"/>
  <c r="Z1719" i="69"/>
  <c r="Z252" i="69"/>
  <c r="Z571" i="69"/>
  <c r="Z2175" i="69"/>
  <c r="Z78" i="69"/>
  <c r="Z838" i="69"/>
  <c r="Z678" i="69"/>
  <c r="Z591" i="69"/>
  <c r="T1108" i="69"/>
  <c r="Z1941" i="69"/>
  <c r="Y2017" i="69"/>
  <c r="V1495" i="69"/>
  <c r="V1494" i="69" s="1"/>
  <c r="T1634" i="69"/>
  <c r="V259" i="69"/>
  <c r="V1748" i="69"/>
  <c r="Z433" i="69"/>
  <c r="V985" i="69"/>
  <c r="Z2205" i="69"/>
  <c r="Z1802" i="69"/>
  <c r="Z556" i="69"/>
  <c r="Z583" i="69"/>
  <c r="Z566" i="69"/>
  <c r="Z608" i="69"/>
  <c r="Z767" i="69"/>
  <c r="Z961" i="69"/>
  <c r="Z314" i="69"/>
  <c r="Z451" i="69"/>
  <c r="Z213" i="69"/>
  <c r="V1837" i="69"/>
  <c r="Z1786" i="69"/>
  <c r="Z1785" i="69" s="1"/>
  <c r="U288" i="69"/>
  <c r="T1178" i="69"/>
  <c r="T1171" i="69" s="1"/>
  <c r="V1943" i="69"/>
  <c r="V1939" i="69"/>
  <c r="Z304" i="69"/>
  <c r="W1909" i="69"/>
  <c r="Z801" i="69"/>
  <c r="Z61" i="69"/>
  <c r="Z1940" i="69"/>
  <c r="V508" i="69"/>
  <c r="Z590" i="69"/>
  <c r="Z2155" i="69"/>
  <c r="Z1440" i="69"/>
  <c r="Z2038" i="69"/>
  <c r="Z374" i="69"/>
  <c r="Z1321" i="69"/>
  <c r="Y1913" i="69"/>
  <c r="X1936" i="69"/>
  <c r="Z2019" i="69"/>
  <c r="Z1961" i="69"/>
  <c r="Z709" i="69"/>
  <c r="V66" i="69"/>
  <c r="V1884" i="69"/>
  <c r="V2168" i="69"/>
  <c r="V2167" i="69" s="1"/>
  <c r="W2280" i="69"/>
  <c r="T713" i="69"/>
  <c r="T707" i="69" s="1"/>
  <c r="T706" i="69" s="1"/>
  <c r="T704" i="69" s="1"/>
  <c r="Z2068" i="69"/>
  <c r="U1784" i="69"/>
  <c r="U1779" i="69" s="1"/>
  <c r="Z2211" i="69"/>
  <c r="Z460" i="69"/>
  <c r="Z102" i="69"/>
  <c r="Z2227" i="69"/>
  <c r="Z205" i="69"/>
  <c r="U2102" i="69"/>
  <c r="Z86" i="69"/>
  <c r="V629" i="69"/>
  <c r="V815" i="69"/>
  <c r="Z1499" i="69"/>
  <c r="Z2267" i="69"/>
  <c r="Z1566" i="69"/>
  <c r="U2280" i="69"/>
  <c r="Z2174" i="69"/>
  <c r="Z1838" i="69"/>
  <c r="Z638" i="69"/>
  <c r="V1504" i="69"/>
  <c r="V1503" i="69" s="1"/>
  <c r="U1634" i="69"/>
  <c r="Z236" i="69"/>
  <c r="Z1887" i="69"/>
  <c r="T1091" i="69"/>
  <c r="V1091" i="69" s="1"/>
  <c r="W1091" i="69"/>
  <c r="Z1954" i="69"/>
  <c r="Z1541" i="69"/>
  <c r="Z1099" i="69"/>
  <c r="Z1127" i="69"/>
  <c r="Z226" i="69"/>
  <c r="Z1192" i="69"/>
  <c r="Z1875" i="69"/>
  <c r="Z1920" i="69"/>
  <c r="V227" i="69"/>
  <c r="Z228" i="69"/>
  <c r="Z1103" i="69"/>
  <c r="Z2224" i="69"/>
  <c r="Z1741" i="69"/>
  <c r="Z2355" i="69"/>
  <c r="Y1104" i="69"/>
  <c r="J1538" i="69"/>
  <c r="J1537" i="69" s="1"/>
  <c r="W1262" i="69"/>
  <c r="W1242" i="69" s="1"/>
  <c r="Z1118" i="69"/>
  <c r="Z1922" i="69"/>
  <c r="Z1885" i="69"/>
  <c r="Z296" i="69"/>
  <c r="Y1914" i="69"/>
  <c r="Y676" i="69"/>
  <c r="Y674" i="69" s="1"/>
  <c r="Z714" i="69"/>
  <c r="Z1863" i="69"/>
  <c r="Z1987" i="69"/>
  <c r="Z1109" i="69"/>
  <c r="Z1950" i="69"/>
  <c r="Z2325" i="69"/>
  <c r="Z501" i="69"/>
  <c r="Z1946" i="69"/>
  <c r="Z1968" i="69"/>
  <c r="Z59" i="69"/>
  <c r="Z2328" i="69"/>
  <c r="Z243" i="69"/>
  <c r="Z630" i="69"/>
  <c r="Z2291" i="69"/>
  <c r="Z682" i="69"/>
  <c r="Z509" i="69"/>
  <c r="V233" i="69"/>
  <c r="Z234" i="69"/>
  <c r="Z1942" i="69"/>
  <c r="Z1265" i="69"/>
  <c r="Z942" i="69"/>
  <c r="Z1200" i="69"/>
  <c r="Z850" i="69"/>
  <c r="Y1943" i="69"/>
  <c r="Z158" i="69"/>
  <c r="Y710" i="69"/>
  <c r="Y708" i="69" s="1"/>
  <c r="Z2256" i="69"/>
  <c r="Z2233" i="69"/>
  <c r="Z561" i="69"/>
  <c r="Y1704" i="69"/>
  <c r="Y2321" i="69"/>
  <c r="V1953" i="69"/>
  <c r="Z1953" i="69" s="1"/>
  <c r="U1951" i="69"/>
  <c r="Y2324" i="69"/>
  <c r="Y1785" i="69"/>
  <c r="W1936" i="69"/>
  <c r="Z1155" i="69"/>
  <c r="Y1459" i="69"/>
  <c r="Y1457" i="69" s="1"/>
  <c r="Z1459" i="69"/>
  <c r="Z1457" i="69" s="1"/>
  <c r="Y1352" i="69"/>
  <c r="Y1335" i="69" s="1"/>
  <c r="Z1352" i="69"/>
  <c r="Z1335" i="69" s="1"/>
  <c r="Z1360" i="69"/>
  <c r="Y2096" i="69"/>
  <c r="Z691" i="69"/>
  <c r="Y1355" i="69"/>
  <c r="Z1355" i="69"/>
  <c r="Y2080" i="69"/>
  <c r="Y1939" i="69"/>
  <c r="Y227" i="69"/>
  <c r="Y1791" i="69"/>
  <c r="Y1065" i="69"/>
  <c r="Z1065" i="69"/>
  <c r="Y2029" i="69"/>
  <c r="Z781" i="69"/>
  <c r="Y872" i="69"/>
  <c r="Y869" i="69" s="1"/>
  <c r="Y1777" i="69"/>
  <c r="Y1691" i="69"/>
  <c r="Y2219" i="69"/>
  <c r="Y2213" i="69" s="1"/>
  <c r="Y1994" i="69"/>
  <c r="X1703" i="69"/>
  <c r="X832" i="69"/>
  <c r="X813" i="69" s="1"/>
  <c r="X811" i="69" s="1"/>
  <c r="W1539" i="69"/>
  <c r="X2231" i="69"/>
  <c r="Y792" i="69"/>
  <c r="W1982" i="69"/>
  <c r="W1981" i="69" s="1"/>
  <c r="W1303" i="69"/>
  <c r="W1292" i="69" s="1"/>
  <c r="X2315" i="69"/>
  <c r="Y1820" i="69"/>
  <c r="X1578" i="69"/>
  <c r="Y472" i="69"/>
  <c r="Y1429" i="69"/>
  <c r="Y319" i="69"/>
  <c r="Y697" i="69"/>
  <c r="Y443" i="69"/>
  <c r="Y500" i="69"/>
  <c r="T832" i="69"/>
  <c r="T813" i="69" s="1"/>
  <c r="T811" i="69" s="1"/>
  <c r="W832" i="69"/>
  <c r="W813" i="69" s="1"/>
  <c r="W811" i="69" s="1"/>
  <c r="T241" i="69"/>
  <c r="V774" i="69"/>
  <c r="X449" i="69"/>
  <c r="X1982" i="69"/>
  <c r="X1981" i="69" s="1"/>
  <c r="Y1625" i="69"/>
  <c r="Y1619" i="69" s="1"/>
  <c r="X1242" i="69"/>
  <c r="Y1540" i="69"/>
  <c r="X1539" i="69"/>
  <c r="Y629" i="69"/>
  <c r="Y1108" i="69"/>
  <c r="Y2140" i="69"/>
  <c r="Y295" i="69"/>
  <c r="Y658" i="69"/>
  <c r="Y2305" i="69"/>
  <c r="Y1126" i="69"/>
  <c r="Y134" i="69"/>
  <c r="Y1685" i="69"/>
  <c r="Y1250" i="69"/>
  <c r="X1679" i="69"/>
  <c r="Y268" i="69"/>
  <c r="Y1579" i="69"/>
  <c r="Y603" i="69"/>
  <c r="Y1360" i="69"/>
  <c r="Y2189" i="69"/>
  <c r="Y2188" i="69" s="1"/>
  <c r="Y2186" i="69" s="1"/>
  <c r="Y681" i="69"/>
  <c r="Y1945" i="69"/>
  <c r="X548" i="69"/>
  <c r="X335" i="69"/>
  <c r="Y1986" i="69"/>
  <c r="Y589" i="69"/>
  <c r="Y479" i="69"/>
  <c r="Y1697" i="69"/>
  <c r="W1784" i="69"/>
  <c r="W1779" i="69" s="1"/>
  <c r="W1776" i="69" s="1"/>
  <c r="W1775" i="69" s="1"/>
  <c r="W1595" i="69"/>
  <c r="Y2334" i="69"/>
  <c r="Y841" i="69"/>
  <c r="X288" i="69"/>
  <c r="Y1680" i="69"/>
  <c r="Y2316" i="69"/>
  <c r="X1731" i="69"/>
  <c r="X517" i="69"/>
  <c r="Y1716" i="69"/>
  <c r="Y1596" i="69"/>
  <c r="Y57" i="69"/>
  <c r="Y1788" i="69"/>
  <c r="Y549" i="69"/>
  <c r="W1836" i="69"/>
  <c r="X1809" i="69"/>
  <c r="Y1762" i="69"/>
  <c r="X1412" i="69"/>
  <c r="X1387" i="69" s="1"/>
  <c r="X1385" i="69" s="1"/>
  <c r="Y787" i="69"/>
  <c r="Y1413" i="69"/>
  <c r="Y2343" i="69"/>
  <c r="Y2342" i="69" s="1"/>
  <c r="W2330" i="69"/>
  <c r="Y862" i="69"/>
  <c r="Y856" i="69" s="1"/>
  <c r="Y643" i="69"/>
  <c r="Y173" i="69"/>
  <c r="Y1884" i="69"/>
  <c r="Y620" i="69"/>
  <c r="Y774" i="69"/>
  <c r="Y1869" i="69"/>
  <c r="X1747" i="69"/>
  <c r="X1746" i="69" s="1"/>
  <c r="Y490" i="69"/>
  <c r="Y1707" i="69"/>
  <c r="Y313" i="69"/>
  <c r="Y1262" i="69"/>
  <c r="W1747" i="69"/>
  <c r="W1746" i="69" s="1"/>
  <c r="Y569" i="69"/>
  <c r="Y2168" i="69"/>
  <c r="Y2167" i="69" s="1"/>
  <c r="Y691" i="69"/>
  <c r="X489" i="69"/>
  <c r="Y781" i="69"/>
  <c r="Y1635" i="69"/>
  <c r="X894" i="69"/>
  <c r="Y579" i="69"/>
  <c r="Y2281" i="69"/>
  <c r="Y1878" i="69"/>
  <c r="W335" i="69"/>
  <c r="Y1603" i="69"/>
  <c r="Y2331" i="69"/>
  <c r="Y2232" i="69"/>
  <c r="Y289" i="69"/>
  <c r="W489" i="69"/>
  <c r="X1836" i="69"/>
  <c r="Y1956" i="69"/>
  <c r="Y1722" i="69"/>
  <c r="Y417" i="69"/>
  <c r="W1634" i="69"/>
  <c r="Y2149" i="69"/>
  <c r="Y2148" i="69" s="1"/>
  <c r="Y1155" i="69"/>
  <c r="W578" i="69"/>
  <c r="Y825" i="69"/>
  <c r="Y387" i="69"/>
  <c r="X1634" i="69"/>
  <c r="X602" i="69"/>
  <c r="Y939" i="69"/>
  <c r="Y930" i="69" s="1"/>
  <c r="Y1661" i="69"/>
  <c r="Y560" i="69"/>
  <c r="Y2362" i="69"/>
  <c r="Y2363" i="69"/>
  <c r="Y336" i="69"/>
  <c r="W1731" i="69"/>
  <c r="Y1388" i="69"/>
  <c r="W657" i="69"/>
  <c r="X657" i="69"/>
  <c r="W2231" i="69"/>
  <c r="W288" i="69"/>
  <c r="Y764" i="69"/>
  <c r="Y2204" i="69"/>
  <c r="Y531" i="69"/>
  <c r="Y1643" i="69"/>
  <c r="Y2351" i="69"/>
  <c r="Y2350" i="69" s="1"/>
  <c r="Y2248" i="69"/>
  <c r="W2147" i="69"/>
  <c r="W894" i="69"/>
  <c r="Y2295" i="69"/>
  <c r="Y1504" i="69"/>
  <c r="Y1503" i="69" s="1"/>
  <c r="Y274" i="69"/>
  <c r="W517" i="69"/>
  <c r="X1595" i="69"/>
  <c r="Y397" i="69"/>
  <c r="Y1733" i="69"/>
  <c r="Y2255" i="69"/>
  <c r="Y66" i="69"/>
  <c r="Y1178" i="69"/>
  <c r="Y1171" i="69" s="1"/>
  <c r="Y1165" i="69" s="1"/>
  <c r="Y804" i="69"/>
  <c r="Y798" i="69" s="1"/>
  <c r="Y201" i="69"/>
  <c r="Y1951" i="69"/>
  <c r="Y2065" i="69"/>
  <c r="W628" i="69"/>
  <c r="Y1889" i="69"/>
  <c r="Y2103" i="69"/>
  <c r="X155" i="69"/>
  <c r="Y1927" i="69"/>
  <c r="Y2052" i="69"/>
  <c r="Y432" i="69"/>
  <c r="Y423" i="69" s="1"/>
  <c r="Y518" i="69"/>
  <c r="X2330" i="69"/>
  <c r="W449" i="69"/>
  <c r="U578" i="69"/>
  <c r="Y365" i="69"/>
  <c r="X2280" i="69"/>
  <c r="Y218" i="69"/>
  <c r="Y212" i="69" s="1"/>
  <c r="Y595" i="69"/>
  <c r="X690" i="69"/>
  <c r="W1703" i="69"/>
  <c r="Y1667" i="69"/>
  <c r="Y1990" i="69"/>
  <c r="Y1738" i="69"/>
  <c r="Y1732" i="69" s="1"/>
  <c r="Y1464" i="69"/>
  <c r="Y1463" i="69" s="1"/>
  <c r="Y1461" i="69" s="1"/>
  <c r="Y1837" i="69"/>
  <c r="W2102" i="69"/>
  <c r="W2051" i="69"/>
  <c r="Y539" i="69"/>
  <c r="Y450" i="69"/>
  <c r="X2147" i="69"/>
  <c r="X578" i="69"/>
  <c r="Y1998" i="69"/>
  <c r="Y1573" i="69"/>
  <c r="Y407" i="69"/>
  <c r="W241" i="69"/>
  <c r="X2051" i="69"/>
  <c r="Y848" i="69"/>
  <c r="Y508" i="69"/>
  <c r="W1809" i="69"/>
  <c r="X628" i="69"/>
  <c r="Y2115" i="69"/>
  <c r="Y1495" i="69"/>
  <c r="Y1494" i="69" s="1"/>
  <c r="Y1492" i="69" s="1"/>
  <c r="Y301" i="69"/>
  <c r="Y307" i="69"/>
  <c r="W602" i="69"/>
  <c r="Y1551" i="69"/>
  <c r="Y259" i="69"/>
  <c r="Y1562" i="69"/>
  <c r="W548" i="69"/>
  <c r="Y2001" i="69"/>
  <c r="Y157" i="69"/>
  <c r="Y242" i="69"/>
  <c r="Y614" i="69"/>
  <c r="Y833" i="69"/>
  <c r="W1412" i="69"/>
  <c r="W1387" i="69" s="1"/>
  <c r="W1385" i="69" s="1"/>
  <c r="Y649" i="69"/>
  <c r="W1679" i="69"/>
  <c r="W2315" i="69"/>
  <c r="Y1811" i="69"/>
  <c r="Y1860" i="69"/>
  <c r="Y2237" i="69"/>
  <c r="Y1798" i="69"/>
  <c r="Y191" i="69"/>
  <c r="Y1748" i="69"/>
  <c r="Y2127" i="69"/>
  <c r="W690" i="69"/>
  <c r="W780" i="69"/>
  <c r="W763" i="69" s="1"/>
  <c r="W761" i="69" s="1"/>
  <c r="X241" i="69"/>
  <c r="Y233" i="69"/>
  <c r="X2102" i="69"/>
  <c r="Y991" i="69"/>
  <c r="Y1584" i="69"/>
  <c r="U1539" i="69"/>
  <c r="V1540" i="69"/>
  <c r="K1908" i="69"/>
  <c r="K1835" i="69" s="1"/>
  <c r="K1834" i="69" s="1"/>
  <c r="V2281" i="69"/>
  <c r="T1539" i="69"/>
  <c r="J2203" i="69"/>
  <c r="J2201" i="69" s="1"/>
  <c r="T1784" i="69"/>
  <c r="T1779" i="69" s="1"/>
  <c r="T1776" i="69" s="1"/>
  <c r="T1775" i="69" s="1"/>
  <c r="K1594" i="69"/>
  <c r="K1593" i="69" s="1"/>
  <c r="K1591" i="69" s="1"/>
  <c r="U155" i="69"/>
  <c r="V787" i="69"/>
  <c r="K56" i="69"/>
  <c r="K20" i="69" s="1"/>
  <c r="J1303" i="69"/>
  <c r="J1292" i="69" s="1"/>
  <c r="U2315" i="69"/>
  <c r="U1595" i="69"/>
  <c r="U2167" i="69"/>
  <c r="U763" i="69"/>
  <c r="U1319" i="69"/>
  <c r="V1329" i="69"/>
  <c r="Z1329" i="69" s="1"/>
  <c r="U2186" i="69"/>
  <c r="U1956" i="69"/>
  <c r="U1461" i="69"/>
  <c r="U2341" i="69"/>
  <c r="U1836" i="69"/>
  <c r="U1811" i="69"/>
  <c r="U690" i="69"/>
  <c r="V1970" i="69"/>
  <c r="Z1970" i="69" s="1"/>
  <c r="U1492" i="69"/>
  <c r="U869" i="69"/>
  <c r="T657" i="69"/>
  <c r="L2050" i="69"/>
  <c r="L2015" i="69" s="1"/>
  <c r="L2013" i="69" s="1"/>
  <c r="L2012" i="69" s="1"/>
  <c r="U241" i="69"/>
  <c r="U1412" i="69"/>
  <c r="V1619" i="69"/>
  <c r="L868" i="69"/>
  <c r="J2050" i="69"/>
  <c r="J2015" i="69" s="1"/>
  <c r="J2013" i="69" s="1"/>
  <c r="K1303" i="69"/>
  <c r="K1292" i="69" s="1"/>
  <c r="V603" i="69"/>
  <c r="L332" i="69"/>
  <c r="L330" i="69" s="1"/>
  <c r="V1945" i="69"/>
  <c r="V825" i="69"/>
  <c r="V841" i="69"/>
  <c r="J2314" i="69"/>
  <c r="J2312" i="69" s="1"/>
  <c r="J1594" i="69"/>
  <c r="J1593" i="69" s="1"/>
  <c r="J1591" i="69" s="1"/>
  <c r="T1731" i="69"/>
  <c r="K707" i="69"/>
  <c r="K706" i="69" s="1"/>
  <c r="K704" i="69" s="1"/>
  <c r="J56" i="69"/>
  <c r="J20" i="69" s="1"/>
  <c r="K2314" i="69"/>
  <c r="K2312" i="69" s="1"/>
  <c r="V1388" i="69"/>
  <c r="T2315" i="69"/>
  <c r="T2314" i="69" s="1"/>
  <c r="T2312" i="69" s="1"/>
  <c r="V1315" i="69"/>
  <c r="Z1315" i="69" s="1"/>
  <c r="V710" i="69"/>
  <c r="L56" i="69"/>
  <c r="L20" i="69" s="1"/>
  <c r="V1096" i="69"/>
  <c r="J332" i="69"/>
  <c r="J330" i="69" s="1"/>
  <c r="T894" i="69"/>
  <c r="T1982" i="69"/>
  <c r="T1981" i="69" s="1"/>
  <c r="T578" i="69"/>
  <c r="T335" i="69"/>
  <c r="T1836" i="69"/>
  <c r="T1703" i="69"/>
  <c r="T449" i="69"/>
  <c r="T517" i="69"/>
  <c r="V1927" i="69"/>
  <c r="V930" i="69"/>
  <c r="V450" i="69"/>
  <c r="V1889" i="69"/>
  <c r="V792" i="69"/>
  <c r="V1791" i="69"/>
  <c r="V1464" i="69"/>
  <c r="V1722" i="69"/>
  <c r="V991" i="69"/>
  <c r="V307" i="69"/>
  <c r="V1603" i="69"/>
  <c r="V2363" i="69"/>
  <c r="V2362" i="69"/>
  <c r="V658" i="69"/>
  <c r="V2351" i="69"/>
  <c r="T1679" i="69"/>
  <c r="V2248" i="69"/>
  <c r="V336" i="69"/>
  <c r="V2017" i="69"/>
  <c r="V1994" i="69"/>
  <c r="V1733" i="69"/>
  <c r="V2065" i="69"/>
  <c r="V595" i="69"/>
  <c r="V2331" i="69"/>
  <c r="V1680" i="69"/>
  <c r="V2305" i="69"/>
  <c r="V490" i="69"/>
  <c r="V649" i="69"/>
  <c r="V1667" i="69"/>
  <c r="V407" i="69"/>
  <c r="T2016" i="69"/>
  <c r="V848" i="69"/>
  <c r="V2080" i="69"/>
  <c r="V1573" i="69"/>
  <c r="V57" i="69"/>
  <c r="V443" i="69"/>
  <c r="V1785" i="69"/>
  <c r="V2148" i="69"/>
  <c r="V2029" i="69"/>
  <c r="V289" i="69"/>
  <c r="V1990" i="69"/>
  <c r="K2050" i="69"/>
  <c r="K2015" i="69" s="1"/>
  <c r="K2013" i="69" s="1"/>
  <c r="V432" i="69"/>
  <c r="V1820" i="69"/>
  <c r="T1951" i="69"/>
  <c r="V1952" i="69"/>
  <c r="Z1952" i="69" s="1"/>
  <c r="V518" i="69"/>
  <c r="L1594" i="69"/>
  <c r="L1593" i="69" s="1"/>
  <c r="L1591" i="69" s="1"/>
  <c r="L1536" i="69" s="1"/>
  <c r="V201" i="69"/>
  <c r="V191" i="69"/>
  <c r="V1691" i="69"/>
  <c r="V589" i="69"/>
  <c r="T2051" i="69"/>
  <c r="V1707" i="69"/>
  <c r="J1908" i="69"/>
  <c r="J1835" i="69" s="1"/>
  <c r="J1834" i="69" s="1"/>
  <c r="V833" i="69"/>
  <c r="V1335" i="69"/>
  <c r="V1860" i="69"/>
  <c r="V2204" i="69"/>
  <c r="V1813" i="69"/>
  <c r="Z1813" i="69" s="1"/>
  <c r="T1811" i="69"/>
  <c r="T1809" i="69" s="1"/>
  <c r="V2189" i="69"/>
  <c r="V1938" i="69"/>
  <c r="Z1938" i="69" s="1"/>
  <c r="T1936" i="69"/>
  <c r="V2219" i="69"/>
  <c r="V539" i="69"/>
  <c r="V313" i="69"/>
  <c r="V1697" i="69"/>
  <c r="K332" i="69"/>
  <c r="K330" i="69" s="1"/>
  <c r="V268" i="69"/>
  <c r="V1869" i="69"/>
  <c r="V479" i="69"/>
  <c r="V1998" i="69"/>
  <c r="V397" i="69"/>
  <c r="V1584" i="69"/>
  <c r="Z2363" i="69" l="1"/>
  <c r="Z1704" i="69"/>
  <c r="Z295" i="69"/>
  <c r="Z721" i="69"/>
  <c r="Z191" i="69"/>
  <c r="T1538" i="69"/>
  <c r="T1537" i="69" s="1"/>
  <c r="Z417" i="69"/>
  <c r="Z307" i="69"/>
  <c r="V713" i="69"/>
  <c r="Z681" i="69"/>
  <c r="Z620" i="69"/>
  <c r="Z319" i="69"/>
  <c r="Z1788" i="69"/>
  <c r="Z1986" i="69"/>
  <c r="Z1584" i="69"/>
  <c r="Z2232" i="69"/>
  <c r="Z1579" i="69"/>
  <c r="U813" i="69"/>
  <c r="U811" i="69" s="1"/>
  <c r="Z531" i="69"/>
  <c r="Z804" i="69"/>
  <c r="Z798" i="69" s="1"/>
  <c r="Z274" i="69"/>
  <c r="Z1927" i="69"/>
  <c r="Z57" i="69"/>
  <c r="V218" i="69"/>
  <c r="V212" i="69" s="1"/>
  <c r="U1731" i="69"/>
  <c r="Z787" i="69"/>
  <c r="Z1990" i="69"/>
  <c r="Z1738" i="69"/>
  <c r="Z1732" i="69" s="1"/>
  <c r="Z479" i="69"/>
  <c r="Z1811" i="69"/>
  <c r="Z227" i="69"/>
  <c r="Z649" i="69"/>
  <c r="Z549" i="69"/>
  <c r="W1538" i="69"/>
  <c r="W1537" i="69" s="1"/>
  <c r="Z1798" i="69"/>
  <c r="Z595" i="69"/>
  <c r="Z1716" i="69"/>
  <c r="Z1680" i="69"/>
  <c r="Z539" i="69"/>
  <c r="V2315" i="69"/>
  <c r="Z2248" i="69"/>
  <c r="Z268" i="69"/>
  <c r="Z825" i="69"/>
  <c r="Y713" i="69"/>
  <c r="Y707" i="69" s="1"/>
  <c r="Y706" i="69" s="1"/>
  <c r="Y704" i="69" s="1"/>
  <c r="Z1994" i="69"/>
  <c r="V1747" i="69"/>
  <c r="V1746" i="69" s="1"/>
  <c r="Z1495" i="69"/>
  <c r="Z1494" i="69" s="1"/>
  <c r="Z1492" i="69" s="1"/>
  <c r="Z1643" i="69"/>
  <c r="Z1791" i="69"/>
  <c r="Z134" i="69"/>
  <c r="Z2115" i="69"/>
  <c r="Z985" i="69"/>
  <c r="Z967" i="69" s="1"/>
  <c r="Z862" i="69"/>
  <c r="Z856" i="69" s="1"/>
  <c r="Z1250" i="69"/>
  <c r="Z2096" i="69"/>
  <c r="Z1096" i="69"/>
  <c r="Z833" i="69"/>
  <c r="Z1661" i="69"/>
  <c r="Z579" i="69"/>
  <c r="Z508" i="69"/>
  <c r="Z1314" i="69"/>
  <c r="Z1307" i="69" s="1"/>
  <c r="Z1878" i="69"/>
  <c r="Z2140" i="69"/>
  <c r="Z518" i="69"/>
  <c r="Z1573" i="69"/>
  <c r="Z1762" i="69"/>
  <c r="Z1667" i="69"/>
  <c r="Z472" i="69"/>
  <c r="Z301" i="69"/>
  <c r="Z1691" i="69"/>
  <c r="Z848" i="69"/>
  <c r="Z432" i="69"/>
  <c r="Z423" i="69" s="1"/>
  <c r="Z1104" i="69"/>
  <c r="J14" i="69"/>
  <c r="J13" i="69" s="1"/>
  <c r="K14" i="69"/>
  <c r="K13" i="69" s="1"/>
  <c r="Z1914" i="69"/>
  <c r="V548" i="69"/>
  <c r="Z1596" i="69"/>
  <c r="T2203" i="69"/>
  <c r="T2201" i="69" s="1"/>
  <c r="Z2001" i="69"/>
  <c r="Z1733" i="69"/>
  <c r="V1909" i="69"/>
  <c r="Z2189" i="69"/>
  <c r="Z2188" i="69" s="1"/>
  <c r="Z2186" i="69" s="1"/>
  <c r="U1538" i="69"/>
  <c r="U1537" i="69" s="1"/>
  <c r="Y1909" i="69"/>
  <c r="Z658" i="69"/>
  <c r="Z1326" i="69"/>
  <c r="Z1319" i="69" s="1"/>
  <c r="Z1318" i="69" s="1"/>
  <c r="Z1635" i="69"/>
  <c r="Z387" i="69"/>
  <c r="Z1889" i="69"/>
  <c r="V967" i="69"/>
  <c r="V894" i="69" s="1"/>
  <c r="Z603" i="69"/>
  <c r="Z697" i="69"/>
  <c r="Z690" i="69" s="1"/>
  <c r="Z1625" i="69"/>
  <c r="Z1619" i="69" s="1"/>
  <c r="Z2316" i="69"/>
  <c r="Z2052" i="69"/>
  <c r="Z1388" i="69"/>
  <c r="Z2331" i="69"/>
  <c r="Z2330" i="69" s="1"/>
  <c r="U707" i="69"/>
  <c r="W2203" i="69"/>
  <c r="W2201" i="69" s="1"/>
  <c r="Z1937" i="69"/>
  <c r="Z1603" i="69"/>
  <c r="Z2343" i="69"/>
  <c r="Z2342" i="69" s="1"/>
  <c r="Z1562" i="69"/>
  <c r="Z1413" i="69"/>
  <c r="Z1722" i="69"/>
  <c r="Z1685" i="69"/>
  <c r="Z2103" i="69"/>
  <c r="Z1860" i="69"/>
  <c r="Z718" i="69"/>
  <c r="Z713" i="69" s="1"/>
  <c r="Z1275" i="69"/>
  <c r="Z1262" i="69" s="1"/>
  <c r="Z1464" i="69"/>
  <c r="Z1463" i="69" s="1"/>
  <c r="Z1461" i="69" s="1"/>
  <c r="Z157" i="69"/>
  <c r="Z1429" i="69"/>
  <c r="Z2295" i="69"/>
  <c r="Z2080" i="69"/>
  <c r="Z1748" i="69"/>
  <c r="Z2149" i="69"/>
  <c r="Z2148" i="69" s="1"/>
  <c r="Z569" i="69"/>
  <c r="Z259" i="69"/>
  <c r="Z841" i="69"/>
  <c r="Z710" i="69"/>
  <c r="Z708" i="69" s="1"/>
  <c r="Z2305" i="69"/>
  <c r="Z1998" i="69"/>
  <c r="V2102" i="69"/>
  <c r="Z336" i="69"/>
  <c r="Z1707" i="69"/>
  <c r="Z2127" i="69"/>
  <c r="Z991" i="69"/>
  <c r="Z1837" i="69"/>
  <c r="Z792" i="69"/>
  <c r="Z1869" i="69"/>
  <c r="Z774" i="69"/>
  <c r="Z173" i="69"/>
  <c r="Z233" i="69"/>
  <c r="Z1504" i="69"/>
  <c r="Z1503" i="69" s="1"/>
  <c r="Z2017" i="69"/>
  <c r="Z764" i="69"/>
  <c r="Z2029" i="69"/>
  <c r="Z1551" i="69"/>
  <c r="Z676" i="69"/>
  <c r="Z674" i="69" s="1"/>
  <c r="Z1540" i="69"/>
  <c r="Z500" i="69"/>
  <c r="Z2065" i="69"/>
  <c r="W1908" i="69"/>
  <c r="W1835" i="69" s="1"/>
  <c r="W1834" i="69" s="1"/>
  <c r="Z397" i="69"/>
  <c r="V1412" i="69"/>
  <c r="V1387" i="69" s="1"/>
  <c r="Z201" i="69"/>
  <c r="Z313" i="69"/>
  <c r="X1908" i="69"/>
  <c r="X1835" i="69" s="1"/>
  <c r="X1834" i="69" s="1"/>
  <c r="Z560" i="69"/>
  <c r="Y2016" i="69"/>
  <c r="Z2255" i="69"/>
  <c r="Z2351" i="69"/>
  <c r="Z2350" i="69" s="1"/>
  <c r="Z2281" i="69"/>
  <c r="Z1820" i="69"/>
  <c r="Z490" i="69"/>
  <c r="Z2237" i="69"/>
  <c r="Z66" i="69"/>
  <c r="Z2219" i="69"/>
  <c r="Z2213" i="69" s="1"/>
  <c r="U2050" i="69"/>
  <c r="Z872" i="69"/>
  <c r="Z869" i="69" s="1"/>
  <c r="Z2168" i="69"/>
  <c r="Z2167" i="69" s="1"/>
  <c r="T2050" i="69"/>
  <c r="T2015" i="69" s="1"/>
  <c r="T2013" i="69" s="1"/>
  <c r="Y1936" i="69"/>
  <c r="Z1126" i="69"/>
  <c r="Z450" i="69"/>
  <c r="U657" i="69"/>
  <c r="Z1951" i="69"/>
  <c r="Z407" i="69"/>
  <c r="Z1943" i="69"/>
  <c r="Z365" i="69"/>
  <c r="Z815" i="69"/>
  <c r="Z939" i="69"/>
  <c r="Z930" i="69" s="1"/>
  <c r="Z1884" i="69"/>
  <c r="Z2204" i="69"/>
  <c r="Z242" i="69"/>
  <c r="Z218" i="69"/>
  <c r="Z212" i="69" s="1"/>
  <c r="Z1913" i="69"/>
  <c r="Z589" i="69"/>
  <c r="X2203" i="69"/>
  <c r="X2201" i="69" s="1"/>
  <c r="Z1945" i="69"/>
  <c r="Z1178" i="69"/>
  <c r="Z1171" i="69" s="1"/>
  <c r="Z1165" i="69" s="1"/>
  <c r="Z629" i="69"/>
  <c r="U2203" i="69"/>
  <c r="Z2324" i="69"/>
  <c r="T1085" i="69"/>
  <c r="T1054" i="69" s="1"/>
  <c r="T1013" i="69" s="1"/>
  <c r="Z1956" i="69"/>
  <c r="Z1108" i="69"/>
  <c r="Y2315" i="69"/>
  <c r="Z2361" i="69"/>
  <c r="Z2360" i="69" s="1"/>
  <c r="Z1939" i="69"/>
  <c r="Y1091" i="69"/>
  <c r="Y1085" i="69" s="1"/>
  <c r="Y1054" i="69" s="1"/>
  <c r="Y1013" i="69" s="1"/>
  <c r="W1085" i="69"/>
  <c r="W1054" i="69" s="1"/>
  <c r="W1013" i="69" s="1"/>
  <c r="Y1784" i="69"/>
  <c r="Y1779" i="69" s="1"/>
  <c r="Y1776" i="69" s="1"/>
  <c r="Y1775" i="69" s="1"/>
  <c r="U1594" i="69"/>
  <c r="X1538" i="69"/>
  <c r="X1537" i="69" s="1"/>
  <c r="Y690" i="69"/>
  <c r="Y1242" i="69"/>
  <c r="Y1208" i="69" s="1"/>
  <c r="Y1679" i="69"/>
  <c r="Y1809" i="69"/>
  <c r="Y449" i="69"/>
  <c r="X2314" i="69"/>
  <c r="X2312" i="69" s="1"/>
  <c r="Y1412" i="69"/>
  <c r="Y1387" i="69" s="1"/>
  <c r="Y1385" i="69" s="1"/>
  <c r="Y1384" i="69" s="1"/>
  <c r="Y2330" i="69"/>
  <c r="Y1747" i="69"/>
  <c r="Y1746" i="69" s="1"/>
  <c r="Y1303" i="69"/>
  <c r="Y1292" i="69" s="1"/>
  <c r="T56" i="69"/>
  <c r="T20" i="69" s="1"/>
  <c r="Y628" i="69"/>
  <c r="Y602" i="69"/>
  <c r="Y1595" i="69"/>
  <c r="Y1578" i="69"/>
  <c r="Y548" i="69"/>
  <c r="Y2147" i="69"/>
  <c r="Y657" i="69"/>
  <c r="W56" i="69"/>
  <c r="W20" i="69" s="1"/>
  <c r="Y1703" i="69"/>
  <c r="Y780" i="69"/>
  <c r="Y763" i="69" s="1"/>
  <c r="Y761" i="69" s="1"/>
  <c r="W2050" i="69"/>
  <c r="W2015" i="69" s="1"/>
  <c r="W2013" i="69" s="1"/>
  <c r="W2314" i="69"/>
  <c r="W2312" i="69" s="1"/>
  <c r="X1594" i="69"/>
  <c r="X1593" i="69" s="1"/>
  <c r="X1591" i="69" s="1"/>
  <c r="Y832" i="69"/>
  <c r="Y813" i="69" s="1"/>
  <c r="Y811" i="69" s="1"/>
  <c r="Y1539" i="69"/>
  <c r="W1594" i="69"/>
  <c r="W1593" i="69" s="1"/>
  <c r="W1591" i="69" s="1"/>
  <c r="X332" i="69"/>
  <c r="X330" i="69" s="1"/>
  <c r="Y1731" i="69"/>
  <c r="Y517" i="69"/>
  <c r="Y241" i="69"/>
  <c r="Y1982" i="69"/>
  <c r="Y1981" i="69" s="1"/>
  <c r="X2050" i="69"/>
  <c r="X2015" i="69" s="1"/>
  <c r="X2013" i="69" s="1"/>
  <c r="Y2051" i="69"/>
  <c r="Y2361" i="69"/>
  <c r="Y2360" i="69" s="1"/>
  <c r="Y2231" i="69"/>
  <c r="Y1634" i="69"/>
  <c r="Y155" i="69"/>
  <c r="X56" i="69"/>
  <c r="X20" i="69" s="1"/>
  <c r="Y1836" i="69"/>
  <c r="Y2102" i="69"/>
  <c r="Y489" i="69"/>
  <c r="Y335" i="69"/>
  <c r="Y2280" i="69"/>
  <c r="Y894" i="69"/>
  <c r="W332" i="69"/>
  <c r="W330" i="69" s="1"/>
  <c r="Y578" i="69"/>
  <c r="Y288" i="69"/>
  <c r="Y2341" i="69"/>
  <c r="Y2340" i="69" s="1"/>
  <c r="Y2338" i="69" s="1"/>
  <c r="Y2337" i="69" s="1"/>
  <c r="V1956" i="69"/>
  <c r="V1319" i="69"/>
  <c r="V1318" i="69" s="1"/>
  <c r="V1085" i="69"/>
  <c r="U56" i="69"/>
  <c r="U20" i="69" s="1"/>
  <c r="V1307" i="69"/>
  <c r="U1013" i="69"/>
  <c r="U2147" i="69"/>
  <c r="U2340" i="69"/>
  <c r="U1318" i="69"/>
  <c r="U1387" i="69"/>
  <c r="U761" i="69"/>
  <c r="U2314" i="69"/>
  <c r="U1776" i="69"/>
  <c r="U1809" i="69"/>
  <c r="U1908" i="69"/>
  <c r="V602" i="69"/>
  <c r="T1908" i="69"/>
  <c r="T1835" i="69" s="1"/>
  <c r="T1834" i="69" s="1"/>
  <c r="T1594" i="69"/>
  <c r="T1593" i="69" s="1"/>
  <c r="T1591" i="69" s="1"/>
  <c r="L14" i="69"/>
  <c r="V708" i="69"/>
  <c r="T332" i="69"/>
  <c r="T330" i="69" s="1"/>
  <c r="V2280" i="69"/>
  <c r="V1595" i="69"/>
  <c r="V241" i="69"/>
  <c r="V2231" i="69"/>
  <c r="V2051" i="69"/>
  <c r="V1634" i="69"/>
  <c r="V1165" i="69"/>
  <c r="V2213" i="69"/>
  <c r="V288" i="69"/>
  <c r="V1784" i="69"/>
  <c r="V1539" i="69"/>
  <c r="V657" i="69"/>
  <c r="V2188" i="69"/>
  <c r="V1578" i="69"/>
  <c r="V489" i="69"/>
  <c r="V780" i="69"/>
  <c r="V449" i="69"/>
  <c r="V1703" i="69"/>
  <c r="V1492" i="69"/>
  <c r="V2361" i="69"/>
  <c r="V1836" i="69"/>
  <c r="V1242" i="69"/>
  <c r="V2016" i="69"/>
  <c r="V628" i="69"/>
  <c r="V1811" i="69"/>
  <c r="V517" i="69"/>
  <c r="V578" i="69"/>
  <c r="V1679" i="69"/>
  <c r="V832" i="69"/>
  <c r="V335" i="69"/>
  <c r="V1936" i="69"/>
  <c r="V1951" i="69"/>
  <c r="V423" i="69"/>
  <c r="V2147" i="69"/>
  <c r="V1731" i="69"/>
  <c r="V2350" i="69"/>
  <c r="V1463" i="69"/>
  <c r="V1982" i="69"/>
  <c r="V2330" i="69"/>
  <c r="Z1578" i="69" l="1"/>
  <c r="Z602" i="69"/>
  <c r="Z449" i="69"/>
  <c r="Z1909" i="69"/>
  <c r="Z1809" i="69"/>
  <c r="Z1784" i="69"/>
  <c r="Z1779" i="69" s="1"/>
  <c r="Z1776" i="69" s="1"/>
  <c r="Z1775" i="69" s="1"/>
  <c r="Z780" i="69"/>
  <c r="Z763" i="69" s="1"/>
  <c r="Z761" i="69" s="1"/>
  <c r="U1593" i="69"/>
  <c r="U1591" i="69" s="1"/>
  <c r="Z1731" i="69"/>
  <c r="Z1412" i="69"/>
  <c r="Z1679" i="69"/>
  <c r="Z517" i="69"/>
  <c r="Z2231" i="69"/>
  <c r="Z628" i="69"/>
  <c r="Z288" i="69"/>
  <c r="Z1703" i="69"/>
  <c r="Z1982" i="69"/>
  <c r="Z1981" i="69" s="1"/>
  <c r="Z657" i="69"/>
  <c r="Z2102" i="69"/>
  <c r="Z1242" i="69"/>
  <c r="Z1208" i="69" s="1"/>
  <c r="Z241" i="69"/>
  <c r="Z1634" i="69"/>
  <c r="Z578" i="69"/>
  <c r="Z1747" i="69"/>
  <c r="Z1746" i="69" s="1"/>
  <c r="Z832" i="69"/>
  <c r="Z813" i="69" s="1"/>
  <c r="Z811" i="69" s="1"/>
  <c r="U706" i="69"/>
  <c r="U704" i="69" s="1"/>
  <c r="L2372" i="69"/>
  <c r="E15" i="70" s="1"/>
  <c r="E21" i="70" s="1"/>
  <c r="L13" i="69"/>
  <c r="Z548" i="69"/>
  <c r="Y1908" i="69"/>
  <c r="Y1835" i="69" s="1"/>
  <c r="Y1834" i="69" s="1"/>
  <c r="Y1833" i="69" s="1"/>
  <c r="Z2315" i="69"/>
  <c r="Z2314" i="69" s="1"/>
  <c r="Z2312" i="69" s="1"/>
  <c r="Z2311" i="69" s="1"/>
  <c r="Z1595" i="69"/>
  <c r="U2201" i="69"/>
  <c r="Z1387" i="69"/>
  <c r="Z1385" i="69" s="1"/>
  <c r="Z1384" i="69" s="1"/>
  <c r="Z1303" i="69"/>
  <c r="Z1292" i="69" s="1"/>
  <c r="Z2341" i="69"/>
  <c r="Z2340" i="69" s="1"/>
  <c r="Z2338" i="69" s="1"/>
  <c r="Z2337" i="69" s="1"/>
  <c r="Z1539" i="69"/>
  <c r="Z2016" i="69"/>
  <c r="Z2051" i="69"/>
  <c r="Z894" i="69"/>
  <c r="Z2147" i="69"/>
  <c r="Z2280" i="69"/>
  <c r="Z1836" i="69"/>
  <c r="U332" i="69"/>
  <c r="Z155" i="69"/>
  <c r="Z707" i="69"/>
  <c r="Z706" i="69" s="1"/>
  <c r="Z704" i="69" s="1"/>
  <c r="Z335" i="69"/>
  <c r="Z489" i="69"/>
  <c r="Z1936" i="69"/>
  <c r="Y868" i="69"/>
  <c r="Y2314" i="69"/>
  <c r="Y2312" i="69" s="1"/>
  <c r="Y2311" i="69" s="1"/>
  <c r="Z1091" i="69"/>
  <c r="Z1085" i="69" s="1"/>
  <c r="Z1054" i="69" s="1"/>
  <c r="Z1013" i="69" s="1"/>
  <c r="Y1538" i="69"/>
  <c r="Y1537" i="69" s="1"/>
  <c r="X13" i="69"/>
  <c r="Y1594" i="69"/>
  <c r="Y1593" i="69" s="1"/>
  <c r="Y1591" i="69" s="1"/>
  <c r="W13" i="69"/>
  <c r="Y2203" i="69"/>
  <c r="Y2201" i="69" s="1"/>
  <c r="Y332" i="69"/>
  <c r="Y330" i="69" s="1"/>
  <c r="Y56" i="69"/>
  <c r="Y20" i="69" s="1"/>
  <c r="Y2050" i="69"/>
  <c r="Y2015" i="69" s="1"/>
  <c r="Y2013" i="69" s="1"/>
  <c r="V1054" i="69"/>
  <c r="V1013" i="69" s="1"/>
  <c r="U2015" i="69"/>
  <c r="U2013" i="69" s="1"/>
  <c r="T13" i="69"/>
  <c r="U1775" i="69"/>
  <c r="U1385" i="69"/>
  <c r="U1303" i="69"/>
  <c r="U1835" i="69"/>
  <c r="U2312" i="69"/>
  <c r="U2338" i="69"/>
  <c r="V707" i="69"/>
  <c r="V155" i="69"/>
  <c r="V2203" i="69"/>
  <c r="V2201" i="69" s="1"/>
  <c r="V2050" i="69"/>
  <c r="V1385" i="69"/>
  <c r="V1594" i="69"/>
  <c r="V1981" i="69"/>
  <c r="V1908" i="69"/>
  <c r="V1809" i="69"/>
  <c r="V813" i="69"/>
  <c r="V1208" i="69"/>
  <c r="V763" i="69"/>
  <c r="V1538" i="69"/>
  <c r="V1461" i="69"/>
  <c r="V332" i="69"/>
  <c r="V1779" i="69"/>
  <c r="V2314" i="69"/>
  <c r="V2341" i="69"/>
  <c r="V1303" i="69"/>
  <c r="V2186" i="69"/>
  <c r="V2360" i="69"/>
  <c r="Y2372" i="69" l="1"/>
  <c r="Z1538" i="69"/>
  <c r="Z1537" i="69" s="1"/>
  <c r="Z1908" i="69"/>
  <c r="Z1835" i="69" s="1"/>
  <c r="Z1834" i="69" s="1"/>
  <c r="Z1833" i="69" s="1"/>
  <c r="Z56" i="69"/>
  <c r="Z20" i="69" s="1"/>
  <c r="Z2050" i="69"/>
  <c r="Z2015" i="69" s="1"/>
  <c r="Z2013" i="69" s="1"/>
  <c r="Z2203" i="69"/>
  <c r="Z2201" i="69" s="1"/>
  <c r="Z1594" i="69"/>
  <c r="Z1593" i="69" s="1"/>
  <c r="Z1591" i="69" s="1"/>
  <c r="U330" i="69"/>
  <c r="Z868" i="69"/>
  <c r="Y1536" i="69"/>
  <c r="Y13" i="69" s="1"/>
  <c r="Z332" i="69"/>
  <c r="Z330" i="69" s="1"/>
  <c r="Y2012" i="69"/>
  <c r="U1834" i="69"/>
  <c r="U1292" i="69"/>
  <c r="V706" i="69"/>
  <c r="V56" i="69"/>
  <c r="V20" i="69" s="1"/>
  <c r="V2015" i="69"/>
  <c r="V2013" i="69" s="1"/>
  <c r="V1384" i="69"/>
  <c r="V1593" i="69"/>
  <c r="V1591" i="69" s="1"/>
  <c r="V2340" i="69"/>
  <c r="V2312" i="69"/>
  <c r="V811" i="69"/>
  <c r="V1292" i="69"/>
  <c r="V1537" i="69"/>
  <c r="V1835" i="69"/>
  <c r="V330" i="69"/>
  <c r="V1776" i="69"/>
  <c r="V761" i="69"/>
  <c r="Y2373" i="69" l="1"/>
  <c r="Y2374" i="69" s="1"/>
  <c r="E18" i="70" s="1"/>
  <c r="E24" i="70" s="1"/>
  <c r="Z1536" i="69"/>
  <c r="Z2012" i="69"/>
  <c r="Z13" i="69"/>
  <c r="U13" i="69"/>
  <c r="V868" i="69"/>
  <c r="V704" i="69"/>
  <c r="V1834" i="69"/>
  <c r="V2338" i="69"/>
  <c r="V2311" i="69"/>
  <c r="V1775" i="69"/>
  <c r="V2012" i="69"/>
  <c r="E25" i="70" l="1"/>
  <c r="V1536" i="69"/>
  <c r="V2372" i="69" s="1"/>
  <c r="V2337" i="69"/>
  <c r="V1833" i="69"/>
  <c r="V2373" i="69" l="1"/>
  <c r="Z2373" i="69" s="1"/>
  <c r="Z2372" i="69"/>
  <c r="E26" i="70"/>
  <c r="V13" i="69"/>
  <c r="V2374" i="69" l="1"/>
  <c r="E17" i="70" s="1"/>
  <c r="Z2374" i="69"/>
  <c r="E16" i="70" s="1"/>
  <c r="K2384" i="68" l="1"/>
  <c r="K2383" i="68"/>
  <c r="J2383" i="68"/>
  <c r="J2382" i="68" s="1"/>
  <c r="I2383" i="68"/>
  <c r="L2383" i="68" s="1"/>
  <c r="K2376" i="68"/>
  <c r="J2376" i="68"/>
  <c r="I2376" i="68"/>
  <c r="L2376" i="68" s="1"/>
  <c r="K2375" i="68"/>
  <c r="J2375" i="68"/>
  <c r="I2375" i="68"/>
  <c r="L2375" i="68" s="1"/>
  <c r="K2374" i="68"/>
  <c r="J2374" i="68"/>
  <c r="I2374" i="68"/>
  <c r="L2374" i="68" s="1"/>
  <c r="K2373" i="68"/>
  <c r="J2373" i="68"/>
  <c r="I2373" i="68"/>
  <c r="L2373" i="68" s="1"/>
  <c r="K2372" i="68"/>
  <c r="J2372" i="68"/>
  <c r="I2372" i="68"/>
  <c r="L2372" i="68" s="1"/>
  <c r="K2371" i="68"/>
  <c r="J2371" i="68"/>
  <c r="I2371" i="68"/>
  <c r="L2371" i="68" s="1"/>
  <c r="K2368" i="68"/>
  <c r="J2368" i="68"/>
  <c r="I2368" i="68"/>
  <c r="L2368" i="68" s="1"/>
  <c r="K2367" i="68"/>
  <c r="J2367" i="68"/>
  <c r="I2367" i="68"/>
  <c r="L2367" i="68" s="1"/>
  <c r="K2366" i="68"/>
  <c r="J2366" i="68"/>
  <c r="I2366" i="68"/>
  <c r="L2366" i="68" s="1"/>
  <c r="K2365" i="68"/>
  <c r="J2365" i="68"/>
  <c r="I2365" i="68"/>
  <c r="L2365" i="68" s="1"/>
  <c r="K2364" i="68"/>
  <c r="J2364" i="68"/>
  <c r="I2364" i="68"/>
  <c r="L2364" i="68" s="1"/>
  <c r="K2363" i="68"/>
  <c r="J2363" i="68"/>
  <c r="I2363" i="68"/>
  <c r="L2363" i="68" s="1"/>
  <c r="I2361" i="68"/>
  <c r="K2354" i="68"/>
  <c r="K2353" i="68" s="1"/>
  <c r="J2354" i="68"/>
  <c r="J2353" i="68" s="1"/>
  <c r="I2354" i="68"/>
  <c r="L2354" i="68" s="1"/>
  <c r="L2353" i="68" s="1"/>
  <c r="K2352" i="68"/>
  <c r="J2352" i="68"/>
  <c r="I2352" i="68"/>
  <c r="L2352" i="68" s="1"/>
  <c r="K2351" i="68"/>
  <c r="J2351" i="68"/>
  <c r="I2351" i="68"/>
  <c r="L2351" i="68" s="1"/>
  <c r="K2347" i="68"/>
  <c r="J2347" i="68"/>
  <c r="I2347" i="68"/>
  <c r="L2347" i="68" s="1"/>
  <c r="K2346" i="68"/>
  <c r="J2346" i="68"/>
  <c r="I2346" i="68"/>
  <c r="L2346" i="68" s="1"/>
  <c r="K2345" i="68"/>
  <c r="J2345" i="68"/>
  <c r="I2345" i="68"/>
  <c r="L2345" i="68" s="1"/>
  <c r="K2344" i="68"/>
  <c r="J2344" i="68"/>
  <c r="I2344" i="68"/>
  <c r="L2344" i="68" s="1"/>
  <c r="K2342" i="68"/>
  <c r="J2342" i="68"/>
  <c r="I2342" i="68"/>
  <c r="L2342" i="68" s="1"/>
  <c r="K2341" i="68"/>
  <c r="J2341" i="68"/>
  <c r="I2341" i="68"/>
  <c r="L2341" i="68" s="1"/>
  <c r="K2339" i="68"/>
  <c r="J2339" i="68"/>
  <c r="I2339" i="68"/>
  <c r="L2339" i="68" s="1"/>
  <c r="K2338" i="68"/>
  <c r="J2338" i="68"/>
  <c r="I2338" i="68"/>
  <c r="L2338" i="68" s="1"/>
  <c r="K2337" i="68"/>
  <c r="J2337" i="68"/>
  <c r="I2337" i="68"/>
  <c r="L2337" i="68" s="1"/>
  <c r="K2336" i="68"/>
  <c r="J2336" i="68"/>
  <c r="I2336" i="68"/>
  <c r="L2336" i="68" s="1"/>
  <c r="K2327" i="68"/>
  <c r="J2327" i="68"/>
  <c r="I2327" i="68"/>
  <c r="L2327" i="68" s="1"/>
  <c r="K2326" i="68"/>
  <c r="J2326" i="68"/>
  <c r="I2326" i="68"/>
  <c r="L2326" i="68" s="1"/>
  <c r="K2325" i="68"/>
  <c r="J2325" i="68"/>
  <c r="I2325" i="68"/>
  <c r="L2325" i="68" s="1"/>
  <c r="K2323" i="68"/>
  <c r="J2323" i="68"/>
  <c r="I2323" i="68"/>
  <c r="L2323" i="68" s="1"/>
  <c r="K2322" i="68"/>
  <c r="J2322" i="68"/>
  <c r="I2322" i="68"/>
  <c r="L2322" i="68" s="1"/>
  <c r="K2321" i="68"/>
  <c r="J2321" i="68"/>
  <c r="I2321" i="68"/>
  <c r="L2321" i="68" s="1"/>
  <c r="K2320" i="68"/>
  <c r="J2320" i="68"/>
  <c r="I2320" i="68"/>
  <c r="L2320" i="68" s="1"/>
  <c r="K2319" i="68"/>
  <c r="J2319" i="68"/>
  <c r="I2319" i="68"/>
  <c r="L2319" i="68" s="1"/>
  <c r="K2318" i="68"/>
  <c r="J2318" i="68"/>
  <c r="I2318" i="68"/>
  <c r="L2318" i="68" s="1"/>
  <c r="K2317" i="68"/>
  <c r="J2317" i="68"/>
  <c r="I2317" i="68"/>
  <c r="L2317" i="68" s="1"/>
  <c r="K2316" i="68"/>
  <c r="J2316" i="68"/>
  <c r="I2316" i="68"/>
  <c r="L2316" i="68" s="1"/>
  <c r="K2315" i="68"/>
  <c r="J2315" i="68"/>
  <c r="I2315" i="68"/>
  <c r="L2315" i="68" s="1"/>
  <c r="K2313" i="68"/>
  <c r="J2313" i="68"/>
  <c r="I2313" i="68"/>
  <c r="L2313" i="68" s="1"/>
  <c r="K2312" i="68"/>
  <c r="J2312" i="68"/>
  <c r="I2312" i="68"/>
  <c r="L2312" i="68" s="1"/>
  <c r="K2311" i="68"/>
  <c r="J2311" i="68"/>
  <c r="I2311" i="68"/>
  <c r="L2311" i="68" s="1"/>
  <c r="K2310" i="68"/>
  <c r="J2310" i="68"/>
  <c r="I2310" i="68"/>
  <c r="L2310" i="68" s="1"/>
  <c r="K2309" i="68"/>
  <c r="J2309" i="68"/>
  <c r="I2309" i="68"/>
  <c r="L2309" i="68" s="1"/>
  <c r="K2308" i="68"/>
  <c r="J2308" i="68"/>
  <c r="I2308" i="68"/>
  <c r="L2308" i="68" s="1"/>
  <c r="K2307" i="68"/>
  <c r="J2307" i="68"/>
  <c r="I2307" i="68"/>
  <c r="L2307" i="68" s="1"/>
  <c r="K2306" i="68"/>
  <c r="J2306" i="68"/>
  <c r="I2306" i="68"/>
  <c r="L2306" i="68" s="1"/>
  <c r="K2305" i="68"/>
  <c r="J2305" i="68"/>
  <c r="I2305" i="68"/>
  <c r="L2305" i="68" s="1"/>
  <c r="K2304" i="68"/>
  <c r="J2304" i="68"/>
  <c r="I2304" i="68"/>
  <c r="L2304" i="68" s="1"/>
  <c r="K2303" i="68"/>
  <c r="J2303" i="68"/>
  <c r="I2303" i="68"/>
  <c r="L2303" i="68" s="1"/>
  <c r="K2302" i="68"/>
  <c r="J2302" i="68"/>
  <c r="I2302" i="68"/>
  <c r="L2302" i="68" s="1"/>
  <c r="K2301" i="68"/>
  <c r="J2301" i="68"/>
  <c r="I2301" i="68"/>
  <c r="L2301" i="68" s="1"/>
  <c r="K2297" i="68"/>
  <c r="J2297" i="68"/>
  <c r="I2297" i="68"/>
  <c r="L2297" i="68" s="1"/>
  <c r="K2296" i="68"/>
  <c r="J2296" i="68"/>
  <c r="I2296" i="68"/>
  <c r="L2296" i="68" s="1"/>
  <c r="K2295" i="68"/>
  <c r="J2295" i="68"/>
  <c r="I2295" i="68"/>
  <c r="L2295" i="68" s="1"/>
  <c r="K2294" i="68"/>
  <c r="J2294" i="68"/>
  <c r="I2294" i="68"/>
  <c r="L2294" i="68" s="1"/>
  <c r="K2293" i="68"/>
  <c r="J2293" i="68"/>
  <c r="I2293" i="68"/>
  <c r="L2293" i="68" s="1"/>
  <c r="K2292" i="68"/>
  <c r="J2292" i="68"/>
  <c r="I2292" i="68"/>
  <c r="L2292" i="68" s="1"/>
  <c r="K2291" i="68"/>
  <c r="J2291" i="68"/>
  <c r="I2291" i="68"/>
  <c r="L2291" i="68" s="1"/>
  <c r="K2290" i="68"/>
  <c r="J2290" i="68"/>
  <c r="I2290" i="68"/>
  <c r="L2290" i="68" s="1"/>
  <c r="K2289" i="68"/>
  <c r="J2289" i="68"/>
  <c r="I2289" i="68"/>
  <c r="L2289" i="68" s="1"/>
  <c r="K2288" i="68"/>
  <c r="J2288" i="68"/>
  <c r="I2288" i="68"/>
  <c r="L2288" i="68" s="1"/>
  <c r="K2287" i="68"/>
  <c r="J2287" i="68"/>
  <c r="I2287" i="68"/>
  <c r="L2287" i="68" s="1"/>
  <c r="K2286" i="68"/>
  <c r="J2286" i="68"/>
  <c r="I2286" i="68"/>
  <c r="L2286" i="68" s="1"/>
  <c r="K2285" i="68"/>
  <c r="J2285" i="68"/>
  <c r="I2285" i="68"/>
  <c r="L2285" i="68" s="1"/>
  <c r="K2284" i="68"/>
  <c r="J2284" i="68"/>
  <c r="I2284" i="68"/>
  <c r="L2284" i="68" s="1"/>
  <c r="K2283" i="68"/>
  <c r="J2283" i="68"/>
  <c r="I2283" i="68"/>
  <c r="L2283" i="68" s="1"/>
  <c r="K2282" i="68"/>
  <c r="J2282" i="68"/>
  <c r="I2282" i="68"/>
  <c r="L2282" i="68" s="1"/>
  <c r="K2281" i="68"/>
  <c r="J2281" i="68"/>
  <c r="I2281" i="68"/>
  <c r="L2281" i="68" s="1"/>
  <c r="K2280" i="68"/>
  <c r="J2280" i="68"/>
  <c r="I2280" i="68"/>
  <c r="L2280" i="68" s="1"/>
  <c r="K2279" i="68"/>
  <c r="J2279" i="68"/>
  <c r="I2279" i="68"/>
  <c r="L2279" i="68" s="1"/>
  <c r="K2278" i="68"/>
  <c r="J2278" i="68"/>
  <c r="I2278" i="68"/>
  <c r="L2278" i="68" s="1"/>
  <c r="K2277" i="68"/>
  <c r="J2277" i="68"/>
  <c r="I2277" i="68"/>
  <c r="L2277" i="68" s="1"/>
  <c r="K2276" i="68"/>
  <c r="J2276" i="68"/>
  <c r="I2276" i="68"/>
  <c r="L2276" i="68" s="1"/>
  <c r="K2275" i="68"/>
  <c r="J2275" i="68"/>
  <c r="I2275" i="68"/>
  <c r="L2275" i="68" s="1"/>
  <c r="K2272" i="68"/>
  <c r="J2272" i="68"/>
  <c r="I2272" i="68"/>
  <c r="L2272" i="68" s="1"/>
  <c r="K2270" i="68"/>
  <c r="J2270" i="68"/>
  <c r="I2270" i="68"/>
  <c r="L2270" i="68" s="1"/>
  <c r="K2269" i="68"/>
  <c r="J2269" i="68"/>
  <c r="I2269" i="68"/>
  <c r="L2269" i="68" s="1"/>
  <c r="K2268" i="68"/>
  <c r="J2268" i="68"/>
  <c r="I2268" i="68"/>
  <c r="L2268" i="68" s="1"/>
  <c r="K2266" i="68"/>
  <c r="J2266" i="68"/>
  <c r="I2266" i="68"/>
  <c r="L2266" i="68" s="1"/>
  <c r="K2264" i="68"/>
  <c r="J2264" i="68"/>
  <c r="I2264" i="68"/>
  <c r="L2264" i="68" s="1"/>
  <c r="K2263" i="68"/>
  <c r="J2263" i="68"/>
  <c r="I2263" i="68"/>
  <c r="L2263" i="68" s="1"/>
  <c r="K2262" i="68"/>
  <c r="J2262" i="68"/>
  <c r="I2262" i="68"/>
  <c r="L2262" i="68" s="1"/>
  <c r="K2261" i="68"/>
  <c r="J2261" i="68"/>
  <c r="I2261" i="68"/>
  <c r="L2261" i="68" s="1"/>
  <c r="K2260" i="68"/>
  <c r="J2260" i="68"/>
  <c r="I2260" i="68"/>
  <c r="L2260" i="68" s="1"/>
  <c r="K2259" i="68"/>
  <c r="J2259" i="68"/>
  <c r="I2259" i="68"/>
  <c r="L2259" i="68" s="1"/>
  <c r="K2258" i="68"/>
  <c r="J2258" i="68"/>
  <c r="I2258" i="68"/>
  <c r="L2258" i="68" s="1"/>
  <c r="K2257" i="68"/>
  <c r="J2257" i="68"/>
  <c r="I2257" i="68"/>
  <c r="L2257" i="68" s="1"/>
  <c r="K2255" i="68"/>
  <c r="J2255" i="68"/>
  <c r="I2255" i="68"/>
  <c r="L2255" i="68" s="1"/>
  <c r="K2254" i="68"/>
  <c r="J2254" i="68"/>
  <c r="I2254" i="68"/>
  <c r="L2254" i="68" s="1"/>
  <c r="K2253" i="68"/>
  <c r="J2253" i="68"/>
  <c r="I2253" i="68"/>
  <c r="L2253" i="68" s="1"/>
  <c r="K2252" i="68"/>
  <c r="J2252" i="68"/>
  <c r="I2252" i="68"/>
  <c r="L2252" i="68" s="1"/>
  <c r="K2248" i="68"/>
  <c r="J2248" i="68"/>
  <c r="I2248" i="68"/>
  <c r="L2248" i="68" s="1"/>
  <c r="K2247" i="68"/>
  <c r="J2247" i="68"/>
  <c r="I2247" i="68"/>
  <c r="L2247" i="68" s="1"/>
  <c r="K2246" i="68"/>
  <c r="J2246" i="68"/>
  <c r="I2246" i="68"/>
  <c r="L2246" i="68" s="1"/>
  <c r="K2245" i="68"/>
  <c r="J2245" i="68"/>
  <c r="I2245" i="68"/>
  <c r="L2245" i="68" s="1"/>
  <c r="K2244" i="68"/>
  <c r="J2244" i="68"/>
  <c r="I2244" i="68"/>
  <c r="L2244" i="68" s="1"/>
  <c r="K2243" i="68"/>
  <c r="J2243" i="68"/>
  <c r="I2243" i="68"/>
  <c r="L2243" i="68" s="1"/>
  <c r="K2242" i="68"/>
  <c r="J2242" i="68"/>
  <c r="I2242" i="68"/>
  <c r="L2242" i="68" s="1"/>
  <c r="K2241" i="68"/>
  <c r="J2241" i="68"/>
  <c r="I2241" i="68"/>
  <c r="L2241" i="68" s="1"/>
  <c r="K2240" i="68"/>
  <c r="J2240" i="68"/>
  <c r="I2240" i="68"/>
  <c r="L2240" i="68" s="1"/>
  <c r="K2239" i="68"/>
  <c r="J2239" i="68"/>
  <c r="I2239" i="68"/>
  <c r="L2239" i="68" s="1"/>
  <c r="K2237" i="68"/>
  <c r="J2237" i="68"/>
  <c r="I2237" i="68"/>
  <c r="L2237" i="68" s="1"/>
  <c r="K2236" i="68"/>
  <c r="J2236" i="68"/>
  <c r="I2236" i="68"/>
  <c r="L2236" i="68" s="1"/>
  <c r="L2235" i="68"/>
  <c r="K2235" i="68"/>
  <c r="K2234" i="68"/>
  <c r="J2234" i="68"/>
  <c r="I2234" i="68"/>
  <c r="L2234" i="68" s="1"/>
  <c r="K2230" i="68"/>
  <c r="J2230" i="68"/>
  <c r="I2230" i="68"/>
  <c r="L2230" i="68" s="1"/>
  <c r="K2229" i="68"/>
  <c r="J2229" i="68"/>
  <c r="I2229" i="68"/>
  <c r="L2229" i="68" s="1"/>
  <c r="K2228" i="68"/>
  <c r="J2228" i="68"/>
  <c r="I2228" i="68"/>
  <c r="L2228" i="68" s="1"/>
  <c r="K2227" i="68"/>
  <c r="J2227" i="68"/>
  <c r="I2227" i="68"/>
  <c r="L2227" i="68" s="1"/>
  <c r="K2226" i="68"/>
  <c r="J2226" i="68"/>
  <c r="I2226" i="68"/>
  <c r="L2226" i="68" s="1"/>
  <c r="K2225" i="68"/>
  <c r="J2225" i="68"/>
  <c r="I2225" i="68"/>
  <c r="L2225" i="68" s="1"/>
  <c r="K2224" i="68"/>
  <c r="J2224" i="68"/>
  <c r="I2224" i="68"/>
  <c r="L2224" i="68" s="1"/>
  <c r="K2218" i="68"/>
  <c r="J2218" i="68"/>
  <c r="I2218" i="68"/>
  <c r="L2218" i="68" s="1"/>
  <c r="K2217" i="68"/>
  <c r="J2217" i="68"/>
  <c r="I2217" i="68"/>
  <c r="L2217" i="68" s="1"/>
  <c r="K2216" i="68"/>
  <c r="J2216" i="68"/>
  <c r="I2216" i="68"/>
  <c r="L2216" i="68" s="1"/>
  <c r="K2215" i="68"/>
  <c r="J2215" i="68"/>
  <c r="I2215" i="68"/>
  <c r="L2215" i="68" s="1"/>
  <c r="K2214" i="68"/>
  <c r="J2214" i="68"/>
  <c r="I2214" i="68"/>
  <c r="L2214" i="68" s="1"/>
  <c r="K2213" i="68"/>
  <c r="J2213" i="68"/>
  <c r="I2213" i="68"/>
  <c r="L2213" i="68" s="1"/>
  <c r="K2212" i="68"/>
  <c r="J2212" i="68"/>
  <c r="I2212" i="68"/>
  <c r="L2212" i="68" s="1"/>
  <c r="K2211" i="68"/>
  <c r="J2211" i="68"/>
  <c r="I2211" i="68"/>
  <c r="L2211" i="68" s="1"/>
  <c r="K2210" i="68"/>
  <c r="J2210" i="68"/>
  <c r="I2210" i="68"/>
  <c r="L2210" i="68" s="1"/>
  <c r="K2209" i="68"/>
  <c r="J2209" i="68"/>
  <c r="I2209" i="68"/>
  <c r="L2209" i="68" s="1"/>
  <c r="L2203" i="68"/>
  <c r="K2201" i="68"/>
  <c r="J2201" i="68"/>
  <c r="I2201" i="68"/>
  <c r="L2201" i="68" s="1"/>
  <c r="K2200" i="68"/>
  <c r="J2200" i="68"/>
  <c r="I2200" i="68"/>
  <c r="L2200" i="68" s="1"/>
  <c r="K2199" i="68"/>
  <c r="J2199" i="68"/>
  <c r="I2199" i="68"/>
  <c r="L2199" i="68" s="1"/>
  <c r="K2198" i="68"/>
  <c r="J2198" i="68"/>
  <c r="I2198" i="68"/>
  <c r="L2198" i="68" s="1"/>
  <c r="K2197" i="68"/>
  <c r="J2197" i="68"/>
  <c r="I2197" i="68"/>
  <c r="L2197" i="68" s="1"/>
  <c r="K2196" i="68"/>
  <c r="J2196" i="68"/>
  <c r="I2196" i="68"/>
  <c r="L2196" i="68" s="1"/>
  <c r="K2195" i="68"/>
  <c r="J2195" i="68"/>
  <c r="I2195" i="68"/>
  <c r="L2195" i="68" s="1"/>
  <c r="K2194" i="68"/>
  <c r="J2194" i="68"/>
  <c r="I2194" i="68"/>
  <c r="L2194" i="68" s="1"/>
  <c r="K2193" i="68"/>
  <c r="J2193" i="68"/>
  <c r="I2193" i="68"/>
  <c r="L2193" i="68" s="1"/>
  <c r="K2192" i="68"/>
  <c r="J2192" i="68"/>
  <c r="I2192" i="68"/>
  <c r="L2192" i="68" s="1"/>
  <c r="K2191" i="68"/>
  <c r="J2191" i="68"/>
  <c r="I2191" i="68"/>
  <c r="L2191" i="68" s="1"/>
  <c r="K2190" i="68"/>
  <c r="J2190" i="68"/>
  <c r="I2190" i="68"/>
  <c r="L2190" i="68" s="1"/>
  <c r="K2189" i="68"/>
  <c r="J2189" i="68"/>
  <c r="I2189" i="68"/>
  <c r="L2189" i="68" s="1"/>
  <c r="K2188" i="68"/>
  <c r="J2188" i="68"/>
  <c r="I2188" i="68"/>
  <c r="L2188" i="68" s="1"/>
  <c r="K2185" i="68"/>
  <c r="J2185" i="68"/>
  <c r="I2185" i="68"/>
  <c r="L2185" i="68" s="1"/>
  <c r="K2184" i="68"/>
  <c r="J2184" i="68"/>
  <c r="I2184" i="68"/>
  <c r="L2184" i="68" s="1"/>
  <c r="K2183" i="68"/>
  <c r="J2183" i="68"/>
  <c r="I2183" i="68"/>
  <c r="L2183" i="68" s="1"/>
  <c r="K2182" i="68"/>
  <c r="J2182" i="68"/>
  <c r="I2182" i="68"/>
  <c r="L2182" i="68" s="1"/>
  <c r="K2181" i="68"/>
  <c r="J2181" i="68"/>
  <c r="I2181" i="68"/>
  <c r="L2181" i="68" s="1"/>
  <c r="K2180" i="68"/>
  <c r="J2180" i="68"/>
  <c r="I2180" i="68"/>
  <c r="L2180" i="68" s="1"/>
  <c r="K2179" i="68"/>
  <c r="J2179" i="68"/>
  <c r="I2179" i="68"/>
  <c r="L2179" i="68" s="1"/>
  <c r="K2178" i="68"/>
  <c r="J2178" i="68"/>
  <c r="I2178" i="68"/>
  <c r="L2178" i="68" s="1"/>
  <c r="K2177" i="68"/>
  <c r="J2177" i="68"/>
  <c r="I2177" i="68"/>
  <c r="L2177" i="68" s="1"/>
  <c r="K2176" i="68"/>
  <c r="J2176" i="68"/>
  <c r="I2176" i="68"/>
  <c r="L2176" i="68" s="1"/>
  <c r="K2175" i="68"/>
  <c r="J2175" i="68"/>
  <c r="I2175" i="68"/>
  <c r="L2175" i="68" s="1"/>
  <c r="K2174" i="68"/>
  <c r="J2174" i="68"/>
  <c r="I2174" i="68"/>
  <c r="L2174" i="68" s="1"/>
  <c r="K2173" i="68"/>
  <c r="J2173" i="68"/>
  <c r="I2173" i="68"/>
  <c r="L2173" i="68" s="1"/>
  <c r="K2172" i="68"/>
  <c r="J2172" i="68"/>
  <c r="I2172" i="68"/>
  <c r="L2172" i="68" s="1"/>
  <c r="K2171" i="68"/>
  <c r="J2171" i="68"/>
  <c r="I2171" i="68"/>
  <c r="L2171" i="68" s="1"/>
  <c r="K2170" i="68"/>
  <c r="J2170" i="68"/>
  <c r="I2170" i="68"/>
  <c r="L2170" i="68" s="1"/>
  <c r="K2169" i="68"/>
  <c r="J2169" i="68"/>
  <c r="I2169" i="68"/>
  <c r="L2169" i="68" s="1"/>
  <c r="K2164" i="68"/>
  <c r="J2164" i="68"/>
  <c r="I2164" i="68"/>
  <c r="L2164" i="68" s="1"/>
  <c r="K2161" i="68"/>
  <c r="J2161" i="68"/>
  <c r="I2161" i="68"/>
  <c r="L2161" i="68" s="1"/>
  <c r="K2160" i="68"/>
  <c r="J2160" i="68"/>
  <c r="I2160" i="68"/>
  <c r="L2160" i="68" s="1"/>
  <c r="K2158" i="68"/>
  <c r="J2158" i="68"/>
  <c r="I2158" i="68"/>
  <c r="L2158" i="68" s="1"/>
  <c r="K2157" i="68"/>
  <c r="J2157" i="68"/>
  <c r="I2157" i="68"/>
  <c r="L2157" i="68" s="1"/>
  <c r="K2156" i="68"/>
  <c r="J2156" i="68"/>
  <c r="I2156" i="68"/>
  <c r="L2156" i="68" s="1"/>
  <c r="K2155" i="68"/>
  <c r="J2155" i="68"/>
  <c r="I2155" i="68"/>
  <c r="L2155" i="68" s="1"/>
  <c r="K2154" i="68"/>
  <c r="J2154" i="68"/>
  <c r="I2154" i="68"/>
  <c r="L2154" i="68" s="1"/>
  <c r="K2153" i="68"/>
  <c r="J2153" i="68"/>
  <c r="I2153" i="68"/>
  <c r="L2153" i="68" s="1"/>
  <c r="K2152" i="68"/>
  <c r="J2152" i="68"/>
  <c r="I2152" i="68"/>
  <c r="L2152" i="68" s="1"/>
  <c r="K2151" i="68"/>
  <c r="J2151" i="68"/>
  <c r="I2151" i="68"/>
  <c r="L2151" i="68" s="1"/>
  <c r="K2150" i="68"/>
  <c r="J2150" i="68"/>
  <c r="I2150" i="68"/>
  <c r="L2150" i="68" s="1"/>
  <c r="K2149" i="68"/>
  <c r="J2149" i="68"/>
  <c r="I2149" i="68"/>
  <c r="L2149" i="68" s="1"/>
  <c r="K2148" i="68"/>
  <c r="J2148" i="68"/>
  <c r="I2148" i="68"/>
  <c r="L2148" i="68" s="1"/>
  <c r="K2147" i="68"/>
  <c r="J2147" i="68"/>
  <c r="I2147" i="68"/>
  <c r="L2147" i="68" s="1"/>
  <c r="K2145" i="68"/>
  <c r="J2145" i="68"/>
  <c r="I2145" i="68"/>
  <c r="L2145" i="68" s="1"/>
  <c r="K2144" i="68"/>
  <c r="J2144" i="68"/>
  <c r="I2144" i="68"/>
  <c r="L2144" i="68" s="1"/>
  <c r="K2143" i="68"/>
  <c r="J2143" i="68"/>
  <c r="I2143" i="68"/>
  <c r="L2143" i="68" s="1"/>
  <c r="K2142" i="68"/>
  <c r="J2142" i="68"/>
  <c r="I2142" i="68"/>
  <c r="L2142" i="68" s="1"/>
  <c r="K2141" i="68"/>
  <c r="J2141" i="68"/>
  <c r="I2141" i="68"/>
  <c r="L2141" i="68" s="1"/>
  <c r="K2140" i="68"/>
  <c r="J2140" i="68"/>
  <c r="I2140" i="68"/>
  <c r="L2140" i="68" s="1"/>
  <c r="K2139" i="68"/>
  <c r="J2139" i="68"/>
  <c r="I2139" i="68"/>
  <c r="L2139" i="68" s="1"/>
  <c r="K2138" i="68"/>
  <c r="J2138" i="68"/>
  <c r="I2138" i="68"/>
  <c r="L2138" i="68" s="1"/>
  <c r="K2137" i="68"/>
  <c r="J2137" i="68"/>
  <c r="I2137" i="68"/>
  <c r="L2137" i="68" s="1"/>
  <c r="K2136" i="68"/>
  <c r="J2136" i="68"/>
  <c r="I2136" i="68"/>
  <c r="L2136" i="68" s="1"/>
  <c r="K2135" i="68"/>
  <c r="J2135" i="68"/>
  <c r="I2135" i="68"/>
  <c r="L2135" i="68" s="1"/>
  <c r="K2133" i="68"/>
  <c r="J2133" i="68"/>
  <c r="I2133" i="68"/>
  <c r="L2133" i="68" s="1"/>
  <c r="K2132" i="68"/>
  <c r="J2132" i="68"/>
  <c r="I2132" i="68"/>
  <c r="L2132" i="68" s="1"/>
  <c r="K2131" i="68"/>
  <c r="J2131" i="68"/>
  <c r="I2131" i="68"/>
  <c r="L2131" i="68" s="1"/>
  <c r="K2130" i="68"/>
  <c r="J2130" i="68"/>
  <c r="I2130" i="68"/>
  <c r="L2130" i="68" s="1"/>
  <c r="K2129" i="68"/>
  <c r="J2129" i="68"/>
  <c r="I2129" i="68"/>
  <c r="L2129" i="68" s="1"/>
  <c r="K2128" i="68"/>
  <c r="J2128" i="68"/>
  <c r="I2128" i="68"/>
  <c r="L2128" i="68" s="1"/>
  <c r="K2127" i="68"/>
  <c r="J2127" i="68"/>
  <c r="I2127" i="68"/>
  <c r="L2127" i="68" s="1"/>
  <c r="K2126" i="68"/>
  <c r="J2126" i="68"/>
  <c r="I2126" i="68"/>
  <c r="L2126" i="68" s="1"/>
  <c r="K2125" i="68"/>
  <c r="J2125" i="68"/>
  <c r="I2125" i="68"/>
  <c r="L2125" i="68" s="1"/>
  <c r="K2124" i="68"/>
  <c r="J2124" i="68"/>
  <c r="I2124" i="68"/>
  <c r="L2124" i="68" s="1"/>
  <c r="K2123" i="68"/>
  <c r="J2123" i="68"/>
  <c r="I2123" i="68"/>
  <c r="L2123" i="68" s="1"/>
  <c r="K2120" i="68"/>
  <c r="J2120" i="68"/>
  <c r="I2120" i="68"/>
  <c r="L2120" i="68" s="1"/>
  <c r="K2118" i="68"/>
  <c r="J2118" i="68"/>
  <c r="I2118" i="68"/>
  <c r="L2118" i="68" s="1"/>
  <c r="K2117" i="68"/>
  <c r="J2117" i="68"/>
  <c r="I2117" i="68"/>
  <c r="L2117" i="68" s="1"/>
  <c r="K2116" i="68"/>
  <c r="J2116" i="68"/>
  <c r="I2116" i="68"/>
  <c r="L2116" i="68" s="1"/>
  <c r="K2114" i="68"/>
  <c r="J2114" i="68"/>
  <c r="I2114" i="68"/>
  <c r="L2114" i="68" s="1"/>
  <c r="K2112" i="68"/>
  <c r="J2112" i="68"/>
  <c r="I2112" i="68"/>
  <c r="L2112" i="68" s="1"/>
  <c r="K2111" i="68"/>
  <c r="J2111" i="68"/>
  <c r="I2111" i="68"/>
  <c r="L2111" i="68" s="1"/>
  <c r="K2110" i="68"/>
  <c r="J2110" i="68"/>
  <c r="I2110" i="68"/>
  <c r="L2110" i="68" s="1"/>
  <c r="K2109" i="68"/>
  <c r="J2109" i="68"/>
  <c r="I2109" i="68"/>
  <c r="L2109" i="68" s="1"/>
  <c r="K2108" i="68"/>
  <c r="J2108" i="68"/>
  <c r="I2108" i="68"/>
  <c r="L2108" i="68" s="1"/>
  <c r="K2107" i="68"/>
  <c r="J2107" i="68"/>
  <c r="I2107" i="68"/>
  <c r="L2107" i="68" s="1"/>
  <c r="K2106" i="68"/>
  <c r="J2106" i="68"/>
  <c r="I2106" i="68"/>
  <c r="L2106" i="68" s="1"/>
  <c r="K2105" i="68"/>
  <c r="J2105" i="68"/>
  <c r="I2105" i="68"/>
  <c r="L2105" i="68" s="1"/>
  <c r="K2104" i="68"/>
  <c r="J2104" i="68"/>
  <c r="I2104" i="68"/>
  <c r="L2104" i="68" s="1"/>
  <c r="K2103" i="68"/>
  <c r="J2103" i="68"/>
  <c r="I2103" i="68"/>
  <c r="L2103" i="68" s="1"/>
  <c r="K2102" i="68"/>
  <c r="J2102" i="68"/>
  <c r="I2102" i="68"/>
  <c r="L2102" i="68" s="1"/>
  <c r="K2101" i="68"/>
  <c r="J2101" i="68"/>
  <c r="I2101" i="68"/>
  <c r="L2101" i="68" s="1"/>
  <c r="K2100" i="68"/>
  <c r="J2100" i="68"/>
  <c r="I2100" i="68"/>
  <c r="L2100" i="68" s="1"/>
  <c r="K2097" i="68"/>
  <c r="J2097" i="68"/>
  <c r="I2097" i="68"/>
  <c r="L2097" i="68" s="1"/>
  <c r="K2096" i="68"/>
  <c r="J2096" i="68"/>
  <c r="I2096" i="68"/>
  <c r="L2096" i="68" s="1"/>
  <c r="K2095" i="68"/>
  <c r="J2095" i="68"/>
  <c r="I2095" i="68"/>
  <c r="L2095" i="68" s="1"/>
  <c r="K2094" i="68"/>
  <c r="J2094" i="68"/>
  <c r="I2094" i="68"/>
  <c r="L2094" i="68" s="1"/>
  <c r="K2093" i="68"/>
  <c r="J2093" i="68"/>
  <c r="I2093" i="68"/>
  <c r="L2093" i="68" s="1"/>
  <c r="K2092" i="68"/>
  <c r="J2092" i="68"/>
  <c r="I2092" i="68"/>
  <c r="L2092" i="68" s="1"/>
  <c r="K2091" i="68"/>
  <c r="J2091" i="68"/>
  <c r="I2091" i="68"/>
  <c r="L2091" i="68" s="1"/>
  <c r="K2090" i="68"/>
  <c r="J2090" i="68"/>
  <c r="I2090" i="68"/>
  <c r="L2090" i="68" s="1"/>
  <c r="K2089" i="68"/>
  <c r="J2089" i="68"/>
  <c r="I2089" i="68"/>
  <c r="L2089" i="68" s="1"/>
  <c r="K2088" i="68"/>
  <c r="J2088" i="68"/>
  <c r="I2088" i="68"/>
  <c r="L2088" i="68" s="1"/>
  <c r="K2087" i="68"/>
  <c r="J2087" i="68"/>
  <c r="I2087" i="68"/>
  <c r="L2087" i="68" s="1"/>
  <c r="K2086" i="68"/>
  <c r="J2086" i="68"/>
  <c r="I2086" i="68"/>
  <c r="L2086" i="68" s="1"/>
  <c r="K2085" i="68"/>
  <c r="J2085" i="68"/>
  <c r="I2085" i="68"/>
  <c r="L2085" i="68" s="1"/>
  <c r="K2082" i="68"/>
  <c r="J2082" i="68"/>
  <c r="I2082" i="68"/>
  <c r="L2082" i="68" s="1"/>
  <c r="K2081" i="68"/>
  <c r="J2081" i="68"/>
  <c r="I2081" i="68"/>
  <c r="L2081" i="68" s="1"/>
  <c r="K2080" i="68"/>
  <c r="J2080" i="68"/>
  <c r="I2080" i="68"/>
  <c r="L2080" i="68" s="1"/>
  <c r="K2079" i="68"/>
  <c r="J2079" i="68"/>
  <c r="I2079" i="68"/>
  <c r="L2079" i="68" s="1"/>
  <c r="K2078" i="68"/>
  <c r="J2078" i="68"/>
  <c r="I2078" i="68"/>
  <c r="L2078" i="68" s="1"/>
  <c r="K2077" i="68"/>
  <c r="J2077" i="68"/>
  <c r="I2077" i="68"/>
  <c r="L2077" i="68" s="1"/>
  <c r="K2076" i="68"/>
  <c r="J2076" i="68"/>
  <c r="I2076" i="68"/>
  <c r="L2076" i="68" s="1"/>
  <c r="K2075" i="68"/>
  <c r="J2075" i="68"/>
  <c r="I2075" i="68"/>
  <c r="L2075" i="68" s="1"/>
  <c r="K2074" i="68"/>
  <c r="J2074" i="68"/>
  <c r="I2074" i="68"/>
  <c r="L2074" i="68" s="1"/>
  <c r="K2073" i="68"/>
  <c r="J2073" i="68"/>
  <c r="I2073" i="68"/>
  <c r="L2073" i="68" s="1"/>
  <c r="K2072" i="68"/>
  <c r="J2072" i="68"/>
  <c r="I2072" i="68"/>
  <c r="L2072" i="68" s="1"/>
  <c r="K2067" i="68"/>
  <c r="J2067" i="68"/>
  <c r="I2067" i="68"/>
  <c r="L2067" i="68" s="1"/>
  <c r="K2066" i="68"/>
  <c r="J2066" i="68"/>
  <c r="I2066" i="68"/>
  <c r="L2066" i="68" s="1"/>
  <c r="K2065" i="68"/>
  <c r="J2065" i="68"/>
  <c r="I2065" i="68"/>
  <c r="L2065" i="68" s="1"/>
  <c r="K2064" i="68"/>
  <c r="J2064" i="68"/>
  <c r="I2064" i="68"/>
  <c r="L2064" i="68" s="1"/>
  <c r="K2063" i="68"/>
  <c r="J2063" i="68"/>
  <c r="I2063" i="68"/>
  <c r="L2063" i="68" s="1"/>
  <c r="K2062" i="68"/>
  <c r="J2062" i="68"/>
  <c r="I2062" i="68"/>
  <c r="L2062" i="68" s="1"/>
  <c r="K2061" i="68"/>
  <c r="J2061" i="68"/>
  <c r="I2061" i="68"/>
  <c r="L2061" i="68" s="1"/>
  <c r="K2060" i="68"/>
  <c r="J2060" i="68"/>
  <c r="I2060" i="68"/>
  <c r="L2060" i="68" s="1"/>
  <c r="K2059" i="68"/>
  <c r="J2059" i="68"/>
  <c r="I2059" i="68"/>
  <c r="L2059" i="68" s="1"/>
  <c r="K2058" i="68"/>
  <c r="J2058" i="68"/>
  <c r="I2058" i="68"/>
  <c r="L2058" i="68" s="1"/>
  <c r="K2057" i="68"/>
  <c r="J2057" i="68"/>
  <c r="I2057" i="68"/>
  <c r="L2057" i="68" s="1"/>
  <c r="K2056" i="68"/>
  <c r="J2056" i="68"/>
  <c r="I2056" i="68"/>
  <c r="L2056" i="68" s="1"/>
  <c r="K2055" i="68"/>
  <c r="J2055" i="68"/>
  <c r="I2055" i="68"/>
  <c r="L2055" i="68" s="1"/>
  <c r="K2054" i="68"/>
  <c r="J2054" i="68"/>
  <c r="I2054" i="68"/>
  <c r="L2054" i="68" s="1"/>
  <c r="K2053" i="68"/>
  <c r="J2053" i="68"/>
  <c r="I2053" i="68"/>
  <c r="L2053" i="68" s="1"/>
  <c r="K2052" i="68"/>
  <c r="J2052" i="68"/>
  <c r="I2052" i="68"/>
  <c r="L2052" i="68" s="1"/>
  <c r="K2051" i="68"/>
  <c r="J2051" i="68"/>
  <c r="I2051" i="68"/>
  <c r="L2051" i="68" s="1"/>
  <c r="K2050" i="68"/>
  <c r="J2050" i="68"/>
  <c r="I2050" i="68"/>
  <c r="L2050" i="68" s="1"/>
  <c r="K2049" i="68"/>
  <c r="J2049" i="68"/>
  <c r="I2049" i="68"/>
  <c r="L2049" i="68" s="1"/>
  <c r="K2047" i="68"/>
  <c r="J2047" i="68"/>
  <c r="I2047" i="68"/>
  <c r="L2047" i="68" s="1"/>
  <c r="K2046" i="68"/>
  <c r="J2046" i="68"/>
  <c r="I2046" i="68"/>
  <c r="L2046" i="68" s="1"/>
  <c r="K2045" i="68"/>
  <c r="J2045" i="68"/>
  <c r="I2045" i="68"/>
  <c r="L2045" i="68" s="1"/>
  <c r="K2044" i="68"/>
  <c r="J2044" i="68"/>
  <c r="I2044" i="68"/>
  <c r="L2044" i="68" s="1"/>
  <c r="K2043" i="68"/>
  <c r="J2043" i="68"/>
  <c r="I2043" i="68"/>
  <c r="L2043" i="68" s="1"/>
  <c r="K2042" i="68"/>
  <c r="J2042" i="68"/>
  <c r="I2042" i="68"/>
  <c r="L2042" i="68" s="1"/>
  <c r="K2041" i="68"/>
  <c r="J2041" i="68"/>
  <c r="I2041" i="68"/>
  <c r="L2041" i="68" s="1"/>
  <c r="K2040" i="68"/>
  <c r="J2040" i="68"/>
  <c r="I2040" i="68"/>
  <c r="L2040" i="68" s="1"/>
  <c r="K2039" i="68"/>
  <c r="J2039" i="68"/>
  <c r="I2039" i="68"/>
  <c r="L2039" i="68" s="1"/>
  <c r="K2038" i="68"/>
  <c r="J2038" i="68"/>
  <c r="I2038" i="68"/>
  <c r="L2038" i="68" s="1"/>
  <c r="K2037" i="68"/>
  <c r="J2037" i="68"/>
  <c r="I2037" i="68"/>
  <c r="L2037" i="68" s="1"/>
  <c r="I2036" i="68"/>
  <c r="K2029" i="68"/>
  <c r="J2029" i="68"/>
  <c r="I2029" i="68"/>
  <c r="L2029" i="68" s="1"/>
  <c r="K2026" i="68"/>
  <c r="J2026" i="68"/>
  <c r="I2026" i="68"/>
  <c r="L2026" i="68" s="1"/>
  <c r="K2025" i="68"/>
  <c r="J2025" i="68"/>
  <c r="I2025" i="68"/>
  <c r="L2025" i="68" s="1"/>
  <c r="K2024" i="68"/>
  <c r="J2024" i="68"/>
  <c r="I2024" i="68"/>
  <c r="L2024" i="68" s="1"/>
  <c r="K2023" i="68"/>
  <c r="J2023" i="68"/>
  <c r="I2023" i="68"/>
  <c r="L2023" i="68" s="1"/>
  <c r="K2022" i="68"/>
  <c r="J2022" i="68"/>
  <c r="I2022" i="68"/>
  <c r="L2022" i="68" s="1"/>
  <c r="K2021" i="68"/>
  <c r="J2021" i="68"/>
  <c r="I2021" i="68"/>
  <c r="L2021" i="68" s="1"/>
  <c r="K2019" i="68"/>
  <c r="J2019" i="68"/>
  <c r="I2019" i="68"/>
  <c r="L2019" i="68" s="1"/>
  <c r="K2018" i="68"/>
  <c r="J2018" i="68"/>
  <c r="I2018" i="68"/>
  <c r="L2018" i="68" s="1"/>
  <c r="K2016" i="68"/>
  <c r="J2016" i="68"/>
  <c r="I2016" i="68"/>
  <c r="L2016" i="68" s="1"/>
  <c r="K2015" i="68"/>
  <c r="J2015" i="68"/>
  <c r="I2015" i="68"/>
  <c r="L2015" i="68" s="1"/>
  <c r="K2014" i="68"/>
  <c r="J2014" i="68"/>
  <c r="I2014" i="68"/>
  <c r="L2014" i="68" s="1"/>
  <c r="K2012" i="68"/>
  <c r="J2012" i="68"/>
  <c r="I2012" i="68"/>
  <c r="L2012" i="68" s="1"/>
  <c r="K2011" i="68"/>
  <c r="J2011" i="68"/>
  <c r="I2011" i="68"/>
  <c r="L2011" i="68" s="1"/>
  <c r="K2010" i="68"/>
  <c r="J2010" i="68"/>
  <c r="I2010" i="68"/>
  <c r="L2010" i="68" s="1"/>
  <c r="K2008" i="68"/>
  <c r="J2008" i="68"/>
  <c r="I2008" i="68"/>
  <c r="L2008" i="68" s="1"/>
  <c r="K2007" i="68"/>
  <c r="J2007" i="68"/>
  <c r="I2007" i="68"/>
  <c r="L2007" i="68" s="1"/>
  <c r="K2006" i="68"/>
  <c r="J2006" i="68"/>
  <c r="I2006" i="68"/>
  <c r="L2006" i="68" s="1"/>
  <c r="K2004" i="68"/>
  <c r="J2004" i="68"/>
  <c r="I2004" i="68"/>
  <c r="L2004" i="68" s="1"/>
  <c r="K2003" i="68"/>
  <c r="J2003" i="68"/>
  <c r="I2003" i="68"/>
  <c r="L2003" i="68" s="1"/>
  <c r="K2002" i="68"/>
  <c r="J2002" i="68"/>
  <c r="I2002" i="68"/>
  <c r="L2002" i="68" s="1"/>
  <c r="L1998" i="68"/>
  <c r="L1996" i="68"/>
  <c r="K1993" i="68"/>
  <c r="J1993" i="68"/>
  <c r="I1993" i="68"/>
  <c r="L1993" i="68" s="1"/>
  <c r="K1990" i="68"/>
  <c r="J1990" i="68"/>
  <c r="I1990" i="68"/>
  <c r="L1990" i="68" s="1"/>
  <c r="D1990" i="68"/>
  <c r="I1989" i="68"/>
  <c r="E1989" i="68"/>
  <c r="D1989" i="68"/>
  <c r="K1988" i="68"/>
  <c r="J1988" i="68"/>
  <c r="I1988" i="68"/>
  <c r="L1988" i="68" s="1"/>
  <c r="D1988" i="68"/>
  <c r="K1987" i="68"/>
  <c r="J1987" i="68"/>
  <c r="I1987" i="68"/>
  <c r="L1987" i="68" s="1"/>
  <c r="D1987" i="68"/>
  <c r="K1986" i="68"/>
  <c r="J1986" i="68"/>
  <c r="I1986" i="68"/>
  <c r="L1986" i="68" s="1"/>
  <c r="K1985" i="68"/>
  <c r="J1985" i="68"/>
  <c r="I1985" i="68"/>
  <c r="L1985" i="68" s="1"/>
  <c r="D1985" i="68"/>
  <c r="K1984" i="68"/>
  <c r="J1984" i="68"/>
  <c r="I1984" i="68"/>
  <c r="L1984" i="68" s="1"/>
  <c r="D1984" i="68"/>
  <c r="K1983" i="68"/>
  <c r="J1983" i="68"/>
  <c r="I1983" i="68"/>
  <c r="L1983" i="68" s="1"/>
  <c r="K1982" i="68"/>
  <c r="J1982" i="68"/>
  <c r="I1982" i="68"/>
  <c r="L1982" i="68" s="1"/>
  <c r="D1982" i="68"/>
  <c r="K1981" i="68"/>
  <c r="J1981" i="68"/>
  <c r="I1981" i="68"/>
  <c r="L1981" i="68" s="1"/>
  <c r="D1981" i="68"/>
  <c r="K1980" i="68"/>
  <c r="J1980" i="68"/>
  <c r="I1980" i="68"/>
  <c r="L1980" i="68" s="1"/>
  <c r="K1979" i="68"/>
  <c r="J1979" i="68"/>
  <c r="I1979" i="68"/>
  <c r="L1979" i="68" s="1"/>
  <c r="D1979" i="68"/>
  <c r="K1978" i="68"/>
  <c r="J1978" i="68"/>
  <c r="I1978" i="68"/>
  <c r="L1978" i="68" s="1"/>
  <c r="K1977" i="68"/>
  <c r="J1977" i="68"/>
  <c r="I1977" i="68"/>
  <c r="L1977" i="68" s="1"/>
  <c r="D1977" i="68"/>
  <c r="K1976" i="68"/>
  <c r="J1976" i="68"/>
  <c r="I1976" i="68"/>
  <c r="L1976" i="68" s="1"/>
  <c r="K1974" i="68"/>
  <c r="J1974" i="68"/>
  <c r="I1974" i="68"/>
  <c r="L1974" i="68" s="1"/>
  <c r="I1973" i="68"/>
  <c r="E1973" i="68"/>
  <c r="J1973" i="68" s="1"/>
  <c r="I1972" i="68"/>
  <c r="E1972" i="68"/>
  <c r="I1971" i="68"/>
  <c r="E1971" i="68"/>
  <c r="J1971" i="68" s="1"/>
  <c r="K1969" i="68"/>
  <c r="J1969" i="68"/>
  <c r="I1969" i="68"/>
  <c r="L1969" i="68" s="1"/>
  <c r="K1968" i="68"/>
  <c r="J1968" i="68"/>
  <c r="I1968" i="68"/>
  <c r="L1968" i="68" s="1"/>
  <c r="K1967" i="68"/>
  <c r="J1967" i="68"/>
  <c r="I1967" i="68"/>
  <c r="L1967" i="68" s="1"/>
  <c r="D1967" i="68"/>
  <c r="D1973" i="68" s="1"/>
  <c r="K1966" i="68"/>
  <c r="J1966" i="68"/>
  <c r="I1966" i="68"/>
  <c r="L1966" i="68" s="1"/>
  <c r="D1966" i="68"/>
  <c r="D1972" i="68" s="1"/>
  <c r="K1965" i="68"/>
  <c r="J1965" i="68"/>
  <c r="I1965" i="68"/>
  <c r="L1965" i="68" s="1"/>
  <c r="D1965" i="68"/>
  <c r="D1971" i="68" s="1"/>
  <c r="K1963" i="68"/>
  <c r="J1963" i="68"/>
  <c r="I1963" i="68"/>
  <c r="L1963" i="68" s="1"/>
  <c r="I1962" i="68"/>
  <c r="E1962" i="68"/>
  <c r="J1962" i="68" s="1"/>
  <c r="I1961" i="68"/>
  <c r="E1961" i="68"/>
  <c r="K1961" i="68" s="1"/>
  <c r="I1960" i="68"/>
  <c r="E1960" i="68"/>
  <c r="K1960" i="68" s="1"/>
  <c r="I1959" i="68"/>
  <c r="E1959" i="68"/>
  <c r="K1959" i="68" s="1"/>
  <c r="I1958" i="68"/>
  <c r="E1958" i="68"/>
  <c r="I1957" i="68"/>
  <c r="E1957" i="68"/>
  <c r="J1957" i="68" s="1"/>
  <c r="I1956" i="68"/>
  <c r="E1956" i="68"/>
  <c r="J1956" i="68" s="1"/>
  <c r="K1954" i="68"/>
  <c r="J1954" i="68"/>
  <c r="I1954" i="68"/>
  <c r="L1954" i="68" s="1"/>
  <c r="K1953" i="68"/>
  <c r="J1953" i="68"/>
  <c r="I1953" i="68"/>
  <c r="L1953" i="68" s="1"/>
  <c r="D1953" i="68"/>
  <c r="D1962" i="68" s="1"/>
  <c r="K1952" i="68"/>
  <c r="J1952" i="68"/>
  <c r="I1952" i="68"/>
  <c r="L1952" i="68" s="1"/>
  <c r="D1952" i="68"/>
  <c r="D1961" i="68" s="1"/>
  <c r="K1951" i="68"/>
  <c r="J1951" i="68"/>
  <c r="I1951" i="68"/>
  <c r="L1951" i="68" s="1"/>
  <c r="D1951" i="68"/>
  <c r="D1960" i="68" s="1"/>
  <c r="K1950" i="68"/>
  <c r="J1950" i="68"/>
  <c r="I1950" i="68"/>
  <c r="L1950" i="68" s="1"/>
  <c r="D1950" i="68"/>
  <c r="D1959" i="68" s="1"/>
  <c r="K1949" i="68"/>
  <c r="J1949" i="68"/>
  <c r="I1949" i="68"/>
  <c r="L1949" i="68" s="1"/>
  <c r="D1949" i="68"/>
  <c r="D1958" i="68" s="1"/>
  <c r="K1948" i="68"/>
  <c r="J1948" i="68"/>
  <c r="I1948" i="68"/>
  <c r="L1948" i="68" s="1"/>
  <c r="D1948" i="68"/>
  <c r="D1957" i="68" s="1"/>
  <c r="K1947" i="68"/>
  <c r="J1947" i="68"/>
  <c r="I1947" i="68"/>
  <c r="L1947" i="68" s="1"/>
  <c r="D1947" i="68"/>
  <c r="D1956" i="68" s="1"/>
  <c r="K1945" i="68"/>
  <c r="J1945" i="68"/>
  <c r="I1945" i="68"/>
  <c r="L1945" i="68" s="1"/>
  <c r="K1944" i="68"/>
  <c r="J1944" i="68"/>
  <c r="I1944" i="68"/>
  <c r="L1944" i="68" s="1"/>
  <c r="K1943" i="68"/>
  <c r="J1943" i="68"/>
  <c r="I1943" i="68"/>
  <c r="L1943" i="68" s="1"/>
  <c r="K1942" i="68"/>
  <c r="J1942" i="68"/>
  <c r="I1942" i="68"/>
  <c r="L1942" i="68" s="1"/>
  <c r="K1941" i="68"/>
  <c r="J1941" i="68"/>
  <c r="I1941" i="68"/>
  <c r="L1941" i="68" s="1"/>
  <c r="K1940" i="68"/>
  <c r="J1940" i="68"/>
  <c r="I1940" i="68"/>
  <c r="L1940" i="68" s="1"/>
  <c r="I1939" i="68"/>
  <c r="E1939" i="68"/>
  <c r="K1939" i="68" s="1"/>
  <c r="D1939" i="68"/>
  <c r="K1938" i="68"/>
  <c r="J1938" i="68"/>
  <c r="I1938" i="68"/>
  <c r="L1938" i="68" s="1"/>
  <c r="K1937" i="68"/>
  <c r="J1937" i="68"/>
  <c r="I1937" i="68"/>
  <c r="L1937" i="68" s="1"/>
  <c r="K1936" i="68"/>
  <c r="J1936" i="68"/>
  <c r="I1936" i="68"/>
  <c r="L1936" i="68" s="1"/>
  <c r="K1935" i="68"/>
  <c r="J1935" i="68"/>
  <c r="I1935" i="68"/>
  <c r="L1935" i="68" s="1"/>
  <c r="K1934" i="68"/>
  <c r="J1934" i="68"/>
  <c r="I1934" i="68"/>
  <c r="L1934" i="68" s="1"/>
  <c r="I1933" i="68"/>
  <c r="E1933" i="68"/>
  <c r="K1933" i="68" s="1"/>
  <c r="D1933" i="68"/>
  <c r="I1932" i="68"/>
  <c r="E1932" i="68"/>
  <c r="K1932" i="68" s="1"/>
  <c r="D1932" i="68"/>
  <c r="K1931" i="68"/>
  <c r="J1931" i="68"/>
  <c r="I1931" i="68"/>
  <c r="L1931" i="68" s="1"/>
  <c r="K1930" i="68"/>
  <c r="J1930" i="68"/>
  <c r="I1930" i="68"/>
  <c r="L1930" i="68" s="1"/>
  <c r="K1929" i="68"/>
  <c r="J1929" i="68"/>
  <c r="I1929" i="68"/>
  <c r="L1929" i="68" s="1"/>
  <c r="K1926" i="68"/>
  <c r="J1926" i="68"/>
  <c r="I1926" i="68"/>
  <c r="L1926" i="68" s="1"/>
  <c r="K1923" i="68"/>
  <c r="J1923" i="68"/>
  <c r="I1923" i="68"/>
  <c r="L1923" i="68" s="1"/>
  <c r="K1922" i="68"/>
  <c r="J1922" i="68"/>
  <c r="I1922" i="68"/>
  <c r="L1922" i="68" s="1"/>
  <c r="K1921" i="68"/>
  <c r="J1921" i="68"/>
  <c r="I1921" i="68"/>
  <c r="L1921" i="68" s="1"/>
  <c r="K1920" i="68"/>
  <c r="J1920" i="68"/>
  <c r="I1920" i="68"/>
  <c r="L1920" i="68" s="1"/>
  <c r="K1919" i="68"/>
  <c r="J1919" i="68"/>
  <c r="I1919" i="68"/>
  <c r="L1919" i="68" s="1"/>
  <c r="K1918" i="68"/>
  <c r="J1918" i="68"/>
  <c r="I1918" i="68"/>
  <c r="L1918" i="68" s="1"/>
  <c r="K1917" i="68"/>
  <c r="J1917" i="68"/>
  <c r="I1917" i="68"/>
  <c r="L1917" i="68" s="1"/>
  <c r="K1916" i="68"/>
  <c r="J1916" i="68"/>
  <c r="I1916" i="68"/>
  <c r="L1916" i="68" s="1"/>
  <c r="K1915" i="68"/>
  <c r="J1915" i="68"/>
  <c r="I1915" i="68"/>
  <c r="L1915" i="68" s="1"/>
  <c r="K1914" i="68"/>
  <c r="J1914" i="68"/>
  <c r="I1914" i="68"/>
  <c r="L1914" i="68" s="1"/>
  <c r="K1913" i="68"/>
  <c r="J1913" i="68"/>
  <c r="I1913" i="68"/>
  <c r="L1913" i="68" s="1"/>
  <c r="K1912" i="68"/>
  <c r="J1912" i="68"/>
  <c r="I1912" i="68"/>
  <c r="L1912" i="68" s="1"/>
  <c r="K1911" i="68"/>
  <c r="J1911" i="68"/>
  <c r="I1911" i="68"/>
  <c r="L1911" i="68" s="1"/>
  <c r="K1910" i="68"/>
  <c r="J1910" i="68"/>
  <c r="I1910" i="68"/>
  <c r="L1910" i="68" s="1"/>
  <c r="K1909" i="68"/>
  <c r="J1909" i="68"/>
  <c r="I1909" i="68"/>
  <c r="L1909" i="68" s="1"/>
  <c r="K1907" i="68"/>
  <c r="J1907" i="68"/>
  <c r="I1907" i="68"/>
  <c r="L1907" i="68" s="1"/>
  <c r="K1906" i="68"/>
  <c r="J1906" i="68"/>
  <c r="I1906" i="68"/>
  <c r="L1906" i="68" s="1"/>
  <c r="K1905" i="68"/>
  <c r="J1905" i="68"/>
  <c r="I1905" i="68"/>
  <c r="L1905" i="68" s="1"/>
  <c r="K1904" i="68"/>
  <c r="J1904" i="68"/>
  <c r="I1904" i="68"/>
  <c r="L1904" i="68" s="1"/>
  <c r="K1902" i="68"/>
  <c r="J1902" i="68"/>
  <c r="I1902" i="68"/>
  <c r="L1902" i="68" s="1"/>
  <c r="K1901" i="68"/>
  <c r="J1901" i="68"/>
  <c r="I1901" i="68"/>
  <c r="L1901" i="68" s="1"/>
  <c r="K1900" i="68"/>
  <c r="J1900" i="68"/>
  <c r="I1900" i="68"/>
  <c r="L1900" i="68" s="1"/>
  <c r="K1899" i="68"/>
  <c r="J1899" i="68"/>
  <c r="I1899" i="68"/>
  <c r="L1899" i="68" s="1"/>
  <c r="K1898" i="68"/>
  <c r="J1898" i="68"/>
  <c r="I1898" i="68"/>
  <c r="L1898" i="68" s="1"/>
  <c r="K1896" i="68"/>
  <c r="J1896" i="68"/>
  <c r="I1896" i="68"/>
  <c r="L1896" i="68" s="1"/>
  <c r="K1895" i="68"/>
  <c r="J1895" i="68"/>
  <c r="I1895" i="68"/>
  <c r="L1895" i="68" s="1"/>
  <c r="K1894" i="68"/>
  <c r="J1894" i="68"/>
  <c r="I1894" i="68"/>
  <c r="L1894" i="68" s="1"/>
  <c r="K1893" i="68"/>
  <c r="J1893" i="68"/>
  <c r="I1893" i="68"/>
  <c r="L1893" i="68" s="1"/>
  <c r="K1892" i="68"/>
  <c r="J1892" i="68"/>
  <c r="I1892" i="68"/>
  <c r="L1892" i="68" s="1"/>
  <c r="K1891" i="68"/>
  <c r="J1891" i="68"/>
  <c r="I1891" i="68"/>
  <c r="L1891" i="68" s="1"/>
  <c r="K1890" i="68"/>
  <c r="J1890" i="68"/>
  <c r="I1890" i="68"/>
  <c r="L1890" i="68" s="1"/>
  <c r="K1889" i="68"/>
  <c r="J1889" i="68"/>
  <c r="I1889" i="68"/>
  <c r="L1889" i="68" s="1"/>
  <c r="K1887" i="68"/>
  <c r="J1887" i="68"/>
  <c r="I1887" i="68"/>
  <c r="L1887" i="68" s="1"/>
  <c r="K1886" i="68"/>
  <c r="J1886" i="68"/>
  <c r="I1886" i="68"/>
  <c r="L1886" i="68" s="1"/>
  <c r="K1885" i="68"/>
  <c r="J1885" i="68"/>
  <c r="I1885" i="68"/>
  <c r="L1885" i="68" s="1"/>
  <c r="K1884" i="68"/>
  <c r="J1884" i="68"/>
  <c r="I1884" i="68"/>
  <c r="L1884" i="68" s="1"/>
  <c r="K1883" i="68"/>
  <c r="J1883" i="68"/>
  <c r="I1883" i="68"/>
  <c r="L1883" i="68" s="1"/>
  <c r="K1882" i="68"/>
  <c r="J1882" i="68"/>
  <c r="I1882" i="68"/>
  <c r="L1882" i="68" s="1"/>
  <c r="K1881" i="68"/>
  <c r="J1881" i="68"/>
  <c r="I1881" i="68"/>
  <c r="L1881" i="68" s="1"/>
  <c r="K1880" i="68"/>
  <c r="J1880" i="68"/>
  <c r="I1880" i="68"/>
  <c r="L1880" i="68" s="1"/>
  <c r="K1878" i="68"/>
  <c r="J1878" i="68"/>
  <c r="I1878" i="68"/>
  <c r="L1878" i="68" s="1"/>
  <c r="K1877" i="68"/>
  <c r="J1877" i="68"/>
  <c r="I1877" i="68"/>
  <c r="L1877" i="68" s="1"/>
  <c r="K1876" i="68"/>
  <c r="J1876" i="68"/>
  <c r="I1876" i="68"/>
  <c r="L1876" i="68" s="1"/>
  <c r="K1875" i="68"/>
  <c r="J1875" i="68"/>
  <c r="I1875" i="68"/>
  <c r="L1875" i="68" s="1"/>
  <c r="K1874" i="68"/>
  <c r="J1874" i="68"/>
  <c r="I1874" i="68"/>
  <c r="L1874" i="68" s="1"/>
  <c r="K1873" i="68"/>
  <c r="J1873" i="68"/>
  <c r="I1873" i="68"/>
  <c r="L1873" i="68" s="1"/>
  <c r="K1872" i="68"/>
  <c r="J1872" i="68"/>
  <c r="I1872" i="68"/>
  <c r="L1872" i="68" s="1"/>
  <c r="K1871" i="68"/>
  <c r="J1871" i="68"/>
  <c r="I1871" i="68"/>
  <c r="L1871" i="68" s="1"/>
  <c r="K1870" i="68"/>
  <c r="J1870" i="68"/>
  <c r="I1870" i="68"/>
  <c r="L1870" i="68" s="1"/>
  <c r="K1869" i="68"/>
  <c r="J1869" i="68"/>
  <c r="I1869" i="68"/>
  <c r="L1869" i="68" s="1"/>
  <c r="K1868" i="68"/>
  <c r="J1868" i="68"/>
  <c r="I1868" i="68"/>
  <c r="L1868" i="68" s="1"/>
  <c r="K1867" i="68"/>
  <c r="J1867" i="68"/>
  <c r="I1867" i="68"/>
  <c r="L1867" i="68" s="1"/>
  <c r="K1866" i="68"/>
  <c r="J1866" i="68"/>
  <c r="I1866" i="68"/>
  <c r="L1866" i="68" s="1"/>
  <c r="K1865" i="68"/>
  <c r="J1865" i="68"/>
  <c r="I1865" i="68"/>
  <c r="L1865" i="68" s="1"/>
  <c r="K1864" i="68"/>
  <c r="J1864" i="68"/>
  <c r="I1864" i="68"/>
  <c r="L1864" i="68" s="1"/>
  <c r="K1863" i="68"/>
  <c r="J1863" i="68"/>
  <c r="I1863" i="68"/>
  <c r="L1863" i="68" s="1"/>
  <c r="K1862" i="68"/>
  <c r="J1862" i="68"/>
  <c r="I1862" i="68"/>
  <c r="L1862" i="68" s="1"/>
  <c r="K1861" i="68"/>
  <c r="J1861" i="68"/>
  <c r="I1861" i="68"/>
  <c r="L1861" i="68" s="1"/>
  <c r="K1860" i="68"/>
  <c r="J1860" i="68"/>
  <c r="I1860" i="68"/>
  <c r="L1860" i="68" s="1"/>
  <c r="K1859" i="68"/>
  <c r="J1859" i="68"/>
  <c r="I1859" i="68"/>
  <c r="L1859" i="68" s="1"/>
  <c r="K1858" i="68"/>
  <c r="J1858" i="68"/>
  <c r="I1858" i="68"/>
  <c r="L1858" i="68" s="1"/>
  <c r="K1857" i="68"/>
  <c r="J1857" i="68"/>
  <c r="I1857" i="68"/>
  <c r="L1857" i="68" s="1"/>
  <c r="K1849" i="68"/>
  <c r="J1849" i="68"/>
  <c r="I1849" i="68"/>
  <c r="L1849" i="68" s="1"/>
  <c r="K1848" i="68"/>
  <c r="J1848" i="68"/>
  <c r="I1848" i="68"/>
  <c r="L1848" i="68" s="1"/>
  <c r="K1847" i="68"/>
  <c r="J1847" i="68"/>
  <c r="I1847" i="68"/>
  <c r="L1847" i="68" s="1"/>
  <c r="K1846" i="68"/>
  <c r="J1846" i="68"/>
  <c r="I1846" i="68"/>
  <c r="L1846" i="68" s="1"/>
  <c r="K1845" i="68"/>
  <c r="J1845" i="68"/>
  <c r="I1845" i="68"/>
  <c r="L1845" i="68" s="1"/>
  <c r="K1844" i="68"/>
  <c r="J1844" i="68"/>
  <c r="I1844" i="68"/>
  <c r="L1844" i="68" s="1"/>
  <c r="K1843" i="68"/>
  <c r="J1843" i="68"/>
  <c r="I1843" i="68"/>
  <c r="L1843" i="68" s="1"/>
  <c r="K1842" i="68"/>
  <c r="J1842" i="68"/>
  <c r="I1842" i="68"/>
  <c r="L1842" i="68" s="1"/>
  <c r="K1841" i="68"/>
  <c r="J1841" i="68"/>
  <c r="I1841" i="68"/>
  <c r="L1841" i="68" s="1"/>
  <c r="K1840" i="68"/>
  <c r="J1840" i="68"/>
  <c r="I1840" i="68"/>
  <c r="L1840" i="68" s="1"/>
  <c r="K1837" i="68"/>
  <c r="J1837" i="68"/>
  <c r="I1837" i="68"/>
  <c r="L1837" i="68" s="1"/>
  <c r="K1836" i="68"/>
  <c r="J1836" i="68"/>
  <c r="I1836" i="68"/>
  <c r="L1836" i="68" s="1"/>
  <c r="K1835" i="68"/>
  <c r="J1835" i="68"/>
  <c r="I1835" i="68"/>
  <c r="L1835" i="68" s="1"/>
  <c r="K1834" i="68"/>
  <c r="J1834" i="68"/>
  <c r="I1834" i="68"/>
  <c r="L1834" i="68" s="1"/>
  <c r="K1833" i="68"/>
  <c r="J1833" i="68"/>
  <c r="I1833" i="68"/>
  <c r="L1833" i="68" s="1"/>
  <c r="I1832" i="68"/>
  <c r="E1832" i="68"/>
  <c r="K1831" i="68"/>
  <c r="J1831" i="68"/>
  <c r="I1831" i="68"/>
  <c r="L1831" i="68" s="1"/>
  <c r="L1826" i="68"/>
  <c r="K1826" i="68"/>
  <c r="J1826" i="68"/>
  <c r="L1824" i="68"/>
  <c r="K1824" i="68"/>
  <c r="J1824" i="68"/>
  <c r="K1821" i="68"/>
  <c r="J1821" i="68"/>
  <c r="I1821" i="68"/>
  <c r="L1821" i="68" s="1"/>
  <c r="K1820" i="68"/>
  <c r="J1820" i="68"/>
  <c r="I1820" i="68"/>
  <c r="L1820" i="68" s="1"/>
  <c r="K1819" i="68"/>
  <c r="J1819" i="68"/>
  <c r="I1819" i="68"/>
  <c r="L1819" i="68" s="1"/>
  <c r="K1818" i="68"/>
  <c r="J1818" i="68"/>
  <c r="I1818" i="68"/>
  <c r="L1818" i="68" s="1"/>
  <c r="K1815" i="68"/>
  <c r="J1815" i="68"/>
  <c r="I1815" i="68"/>
  <c r="L1815" i="68" s="1"/>
  <c r="K1814" i="68"/>
  <c r="J1814" i="68"/>
  <c r="I1814" i="68"/>
  <c r="L1814" i="68" s="1"/>
  <c r="K1813" i="68"/>
  <c r="J1813" i="68"/>
  <c r="I1813" i="68"/>
  <c r="L1813" i="68" s="1"/>
  <c r="K1812" i="68"/>
  <c r="J1812" i="68"/>
  <c r="I1812" i="68"/>
  <c r="L1812" i="68" s="1"/>
  <c r="K1811" i="68"/>
  <c r="J1811" i="68"/>
  <c r="I1811" i="68"/>
  <c r="L1811" i="68" s="1"/>
  <c r="K1809" i="68"/>
  <c r="J1809" i="68"/>
  <c r="I1809" i="68"/>
  <c r="L1809" i="68" s="1"/>
  <c r="K1808" i="68"/>
  <c r="J1808" i="68"/>
  <c r="I1808" i="68"/>
  <c r="L1808" i="68" s="1"/>
  <c r="K1806" i="68"/>
  <c r="J1806" i="68"/>
  <c r="I1806" i="68"/>
  <c r="L1806" i="68" s="1"/>
  <c r="K1805" i="68"/>
  <c r="K1804" i="68" s="1"/>
  <c r="J1805" i="68"/>
  <c r="J1804" i="68" s="1"/>
  <c r="I1805" i="68"/>
  <c r="L1805" i="68" s="1"/>
  <c r="L1804" i="68" s="1"/>
  <c r="K1802" i="68"/>
  <c r="J1802" i="68"/>
  <c r="I1802" i="68"/>
  <c r="L1802" i="68" s="1"/>
  <c r="K1801" i="68"/>
  <c r="J1801" i="68"/>
  <c r="I1801" i="68"/>
  <c r="L1801" i="68" s="1"/>
  <c r="K1800" i="68"/>
  <c r="J1800" i="68"/>
  <c r="I1800" i="68"/>
  <c r="L1800" i="68" s="1"/>
  <c r="K1799" i="68"/>
  <c r="J1799" i="68"/>
  <c r="I1799" i="68"/>
  <c r="L1799" i="68" s="1"/>
  <c r="K1797" i="68"/>
  <c r="K1796" i="68" s="1"/>
  <c r="J1797" i="68"/>
  <c r="J1796" i="68" s="1"/>
  <c r="I1797" i="68"/>
  <c r="L1797" i="68" s="1"/>
  <c r="L1796" i="68" s="1"/>
  <c r="K1792" i="68"/>
  <c r="J1792" i="68"/>
  <c r="I1792" i="68"/>
  <c r="L1792" i="68" s="1"/>
  <c r="K1789" i="68"/>
  <c r="J1789" i="68"/>
  <c r="I1789" i="68"/>
  <c r="L1789" i="68" s="1"/>
  <c r="K1788" i="68"/>
  <c r="J1788" i="68"/>
  <c r="I1788" i="68"/>
  <c r="L1788" i="68" s="1"/>
  <c r="K1787" i="68"/>
  <c r="J1787" i="68"/>
  <c r="I1787" i="68"/>
  <c r="L1787" i="68" s="1"/>
  <c r="K1786" i="68"/>
  <c r="J1786" i="68"/>
  <c r="I1786" i="68"/>
  <c r="L1786" i="68" s="1"/>
  <c r="K1785" i="68"/>
  <c r="J1785" i="68"/>
  <c r="I1785" i="68"/>
  <c r="L1785" i="68" s="1"/>
  <c r="K1784" i="68"/>
  <c r="J1784" i="68"/>
  <c r="I1784" i="68"/>
  <c r="L1784" i="68" s="1"/>
  <c r="K1783" i="68"/>
  <c r="J1783" i="68"/>
  <c r="I1783" i="68"/>
  <c r="L1783" i="68" s="1"/>
  <c r="K1782" i="68"/>
  <c r="J1782" i="68"/>
  <c r="I1782" i="68"/>
  <c r="L1782" i="68" s="1"/>
  <c r="K1780" i="68"/>
  <c r="J1780" i="68"/>
  <c r="I1780" i="68"/>
  <c r="L1780" i="68" s="1"/>
  <c r="K1779" i="68"/>
  <c r="J1779" i="68"/>
  <c r="I1779" i="68"/>
  <c r="L1779" i="68" s="1"/>
  <c r="K1778" i="68"/>
  <c r="J1778" i="68"/>
  <c r="I1778" i="68"/>
  <c r="L1778" i="68" s="1"/>
  <c r="K1777" i="68"/>
  <c r="J1777" i="68"/>
  <c r="I1777" i="68"/>
  <c r="L1777" i="68" s="1"/>
  <c r="K1776" i="68"/>
  <c r="J1776" i="68"/>
  <c r="I1776" i="68"/>
  <c r="L1776" i="68" s="1"/>
  <c r="K1775" i="68"/>
  <c r="J1775" i="68"/>
  <c r="I1775" i="68"/>
  <c r="L1775" i="68" s="1"/>
  <c r="K1774" i="68"/>
  <c r="J1774" i="68"/>
  <c r="I1774" i="68"/>
  <c r="L1774" i="68" s="1"/>
  <c r="K1773" i="68"/>
  <c r="J1773" i="68"/>
  <c r="I1773" i="68"/>
  <c r="L1773" i="68" s="1"/>
  <c r="K1772" i="68"/>
  <c r="J1772" i="68"/>
  <c r="I1772" i="68"/>
  <c r="L1772" i="68" s="1"/>
  <c r="K1771" i="68"/>
  <c r="J1771" i="68"/>
  <c r="I1771" i="68"/>
  <c r="L1771" i="68" s="1"/>
  <c r="K1770" i="68"/>
  <c r="J1770" i="68"/>
  <c r="I1770" i="68"/>
  <c r="L1770" i="68" s="1"/>
  <c r="K1769" i="68"/>
  <c r="J1769" i="68"/>
  <c r="I1769" i="68"/>
  <c r="L1769" i="68" s="1"/>
  <c r="K1768" i="68"/>
  <c r="J1768" i="68"/>
  <c r="I1768" i="68"/>
  <c r="L1768" i="68" s="1"/>
  <c r="I1766" i="68"/>
  <c r="K1763" i="68"/>
  <c r="J1763" i="68"/>
  <c r="I1763" i="68"/>
  <c r="L1763" i="68" s="1"/>
  <c r="K1761" i="68"/>
  <c r="J1761" i="68"/>
  <c r="I1761" i="68"/>
  <c r="L1761" i="68" s="1"/>
  <c r="K1760" i="68"/>
  <c r="J1760" i="68"/>
  <c r="I1760" i="68"/>
  <c r="L1760" i="68" s="1"/>
  <c r="K1759" i="68"/>
  <c r="J1759" i="68"/>
  <c r="I1759" i="68"/>
  <c r="L1759" i="68" s="1"/>
  <c r="K1758" i="68"/>
  <c r="J1758" i="68"/>
  <c r="I1758" i="68"/>
  <c r="L1758" i="68" s="1"/>
  <c r="K1756" i="68"/>
  <c r="J1756" i="68"/>
  <c r="I1756" i="68"/>
  <c r="L1756" i="68" s="1"/>
  <c r="K1755" i="68"/>
  <c r="J1755" i="68"/>
  <c r="I1755" i="68"/>
  <c r="L1755" i="68" s="1"/>
  <c r="K1754" i="68"/>
  <c r="J1754" i="68"/>
  <c r="I1754" i="68"/>
  <c r="L1754" i="68" s="1"/>
  <c r="K1753" i="68"/>
  <c r="J1753" i="68"/>
  <c r="I1753" i="68"/>
  <c r="L1753" i="68" s="1"/>
  <c r="I1751" i="68"/>
  <c r="K1747" i="68"/>
  <c r="J1747" i="68"/>
  <c r="I1747" i="68"/>
  <c r="L1747" i="68" s="1"/>
  <c r="K1746" i="68"/>
  <c r="J1746" i="68"/>
  <c r="I1746" i="68"/>
  <c r="L1746" i="68" s="1"/>
  <c r="K1745" i="68"/>
  <c r="J1745" i="68"/>
  <c r="I1745" i="68"/>
  <c r="L1745" i="68" s="1"/>
  <c r="K1744" i="68"/>
  <c r="J1744" i="68"/>
  <c r="I1744" i="68"/>
  <c r="L1744" i="68" s="1"/>
  <c r="K1743" i="68"/>
  <c r="J1743" i="68"/>
  <c r="I1743" i="68"/>
  <c r="L1743" i="68" s="1"/>
  <c r="K1742" i="68"/>
  <c r="J1742" i="68"/>
  <c r="I1742" i="68"/>
  <c r="L1742" i="68" s="1"/>
  <c r="K1739" i="68"/>
  <c r="J1739" i="68"/>
  <c r="I1739" i="68"/>
  <c r="L1739" i="68" s="1"/>
  <c r="K1738" i="68"/>
  <c r="J1738" i="68"/>
  <c r="I1738" i="68"/>
  <c r="L1738" i="68" s="1"/>
  <c r="K1737" i="68"/>
  <c r="J1737" i="68"/>
  <c r="I1737" i="68"/>
  <c r="L1737" i="68" s="1"/>
  <c r="K1736" i="68"/>
  <c r="J1736" i="68"/>
  <c r="I1736" i="68"/>
  <c r="L1736" i="68" s="1"/>
  <c r="K1734" i="68"/>
  <c r="J1734" i="68"/>
  <c r="I1734" i="68"/>
  <c r="L1734" i="68" s="1"/>
  <c r="K1733" i="68"/>
  <c r="J1733" i="68"/>
  <c r="I1733" i="68"/>
  <c r="L1733" i="68" s="1"/>
  <c r="K1732" i="68"/>
  <c r="J1732" i="68"/>
  <c r="I1732" i="68"/>
  <c r="L1732" i="68" s="1"/>
  <c r="K1731" i="68"/>
  <c r="J1731" i="68"/>
  <c r="I1731" i="68"/>
  <c r="L1731" i="68" s="1"/>
  <c r="K1730" i="68"/>
  <c r="J1730" i="68"/>
  <c r="I1730" i="68"/>
  <c r="L1730" i="68" s="1"/>
  <c r="K1729" i="68"/>
  <c r="J1729" i="68"/>
  <c r="I1729" i="68"/>
  <c r="L1729" i="68" s="1"/>
  <c r="K1728" i="68"/>
  <c r="J1728" i="68"/>
  <c r="I1728" i="68"/>
  <c r="L1728" i="68" s="1"/>
  <c r="K1727" i="68"/>
  <c r="J1727" i="68"/>
  <c r="I1727" i="68"/>
  <c r="L1727" i="68" s="1"/>
  <c r="K1725" i="68"/>
  <c r="J1725" i="68"/>
  <c r="I1725" i="68"/>
  <c r="L1725" i="68" s="1"/>
  <c r="K1724" i="68"/>
  <c r="J1724" i="68"/>
  <c r="I1724" i="68"/>
  <c r="L1724" i="68" s="1"/>
  <c r="K1721" i="68"/>
  <c r="J1721" i="68"/>
  <c r="I1721" i="68"/>
  <c r="L1721" i="68" s="1"/>
  <c r="K1720" i="68"/>
  <c r="J1720" i="68"/>
  <c r="I1720" i="68"/>
  <c r="L1720" i="68" s="1"/>
  <c r="K1719" i="68"/>
  <c r="J1719" i="68"/>
  <c r="I1719" i="68"/>
  <c r="L1719" i="68" s="1"/>
  <c r="K1718" i="68"/>
  <c r="J1718" i="68"/>
  <c r="I1718" i="68"/>
  <c r="L1718" i="68" s="1"/>
  <c r="K1717" i="68"/>
  <c r="J1717" i="68"/>
  <c r="I1717" i="68"/>
  <c r="L1717" i="68" s="1"/>
  <c r="K1714" i="68"/>
  <c r="J1714" i="68"/>
  <c r="I1714" i="68"/>
  <c r="L1714" i="68" s="1"/>
  <c r="K1713" i="68"/>
  <c r="J1713" i="68"/>
  <c r="I1713" i="68"/>
  <c r="L1713" i="68" s="1"/>
  <c r="K1712" i="68"/>
  <c r="J1712" i="68"/>
  <c r="I1712" i="68"/>
  <c r="L1712" i="68" s="1"/>
  <c r="K1711" i="68"/>
  <c r="J1711" i="68"/>
  <c r="I1711" i="68"/>
  <c r="L1711" i="68" s="1"/>
  <c r="K1709" i="68"/>
  <c r="J1709" i="68"/>
  <c r="I1709" i="68"/>
  <c r="L1709" i="68" s="1"/>
  <c r="K1708" i="68"/>
  <c r="J1708" i="68"/>
  <c r="I1708" i="68"/>
  <c r="L1708" i="68" s="1"/>
  <c r="K1707" i="68"/>
  <c r="J1707" i="68"/>
  <c r="I1707" i="68"/>
  <c r="L1707" i="68" s="1"/>
  <c r="K1706" i="68"/>
  <c r="J1706" i="68"/>
  <c r="I1706" i="68"/>
  <c r="L1706" i="68" s="1"/>
  <c r="K1705" i="68"/>
  <c r="J1705" i="68"/>
  <c r="I1705" i="68"/>
  <c r="L1705" i="68" s="1"/>
  <c r="K1703" i="68"/>
  <c r="J1703" i="68"/>
  <c r="I1703" i="68"/>
  <c r="L1703" i="68" s="1"/>
  <c r="K1702" i="68"/>
  <c r="J1702" i="68"/>
  <c r="I1702" i="68"/>
  <c r="L1702" i="68" s="1"/>
  <c r="K1701" i="68"/>
  <c r="J1701" i="68"/>
  <c r="I1701" i="68"/>
  <c r="L1701" i="68" s="1"/>
  <c r="K1700" i="68"/>
  <c r="J1700" i="68"/>
  <c r="I1700" i="68"/>
  <c r="L1700" i="68" s="1"/>
  <c r="K1697" i="68"/>
  <c r="J1697" i="68"/>
  <c r="I1697" i="68"/>
  <c r="L1697" i="68" s="1"/>
  <c r="K1694" i="68"/>
  <c r="J1694" i="68"/>
  <c r="I1694" i="68"/>
  <c r="L1694" i="68" s="1"/>
  <c r="K1693" i="68"/>
  <c r="J1693" i="68"/>
  <c r="I1693" i="68"/>
  <c r="L1693" i="68" s="1"/>
  <c r="K1692" i="68"/>
  <c r="J1692" i="68"/>
  <c r="I1692" i="68"/>
  <c r="L1692" i="68" s="1"/>
  <c r="K1691" i="68"/>
  <c r="J1691" i="68"/>
  <c r="I1691" i="68"/>
  <c r="L1691" i="68" s="1"/>
  <c r="K1690" i="68"/>
  <c r="J1690" i="68"/>
  <c r="I1690" i="68"/>
  <c r="L1690" i="68" s="1"/>
  <c r="K1689" i="68"/>
  <c r="J1689" i="68"/>
  <c r="I1689" i="68"/>
  <c r="L1689" i="68" s="1"/>
  <c r="K1688" i="68"/>
  <c r="J1688" i="68"/>
  <c r="I1688" i="68"/>
  <c r="L1688" i="68" s="1"/>
  <c r="K1687" i="68"/>
  <c r="J1687" i="68"/>
  <c r="I1687" i="68"/>
  <c r="L1687" i="68" s="1"/>
  <c r="K1684" i="68"/>
  <c r="J1684" i="68"/>
  <c r="I1684" i="68"/>
  <c r="L1684" i="68" s="1"/>
  <c r="K1683" i="68"/>
  <c r="J1683" i="68"/>
  <c r="I1683" i="68"/>
  <c r="L1683" i="68" s="1"/>
  <c r="K1682" i="68"/>
  <c r="J1682" i="68"/>
  <c r="I1682" i="68"/>
  <c r="L1682" i="68" s="1"/>
  <c r="K1681" i="68"/>
  <c r="J1681" i="68"/>
  <c r="I1681" i="68"/>
  <c r="L1681" i="68" s="1"/>
  <c r="K1679" i="68"/>
  <c r="J1679" i="68"/>
  <c r="I1679" i="68"/>
  <c r="L1679" i="68" s="1"/>
  <c r="K1678" i="68"/>
  <c r="J1678" i="68"/>
  <c r="I1678" i="68"/>
  <c r="L1678" i="68" s="1"/>
  <c r="K1677" i="68"/>
  <c r="J1677" i="68"/>
  <c r="I1677" i="68"/>
  <c r="L1677" i="68" s="1"/>
  <c r="K1676" i="68"/>
  <c r="J1676" i="68"/>
  <c r="I1676" i="68"/>
  <c r="L1676" i="68" s="1"/>
  <c r="K1675" i="68"/>
  <c r="J1675" i="68"/>
  <c r="I1675" i="68"/>
  <c r="L1675" i="68" s="1"/>
  <c r="K1674" i="68"/>
  <c r="J1674" i="68"/>
  <c r="I1674" i="68"/>
  <c r="L1674" i="68" s="1"/>
  <c r="K1673" i="68"/>
  <c r="J1673" i="68"/>
  <c r="I1673" i="68"/>
  <c r="L1673" i="68" s="1"/>
  <c r="K1672" i="68"/>
  <c r="J1672" i="68"/>
  <c r="I1672" i="68"/>
  <c r="L1672" i="68" s="1"/>
  <c r="K1671" i="68"/>
  <c r="J1671" i="68"/>
  <c r="I1671" i="68"/>
  <c r="L1671" i="68" s="1"/>
  <c r="K1670" i="68"/>
  <c r="J1670" i="68"/>
  <c r="I1670" i="68"/>
  <c r="L1670" i="68" s="1"/>
  <c r="K1669" i="68"/>
  <c r="J1669" i="68"/>
  <c r="I1669" i="68"/>
  <c r="L1669" i="68" s="1"/>
  <c r="K1668" i="68"/>
  <c r="J1668" i="68"/>
  <c r="I1668" i="68"/>
  <c r="L1668" i="68" s="1"/>
  <c r="K1667" i="68"/>
  <c r="J1667" i="68"/>
  <c r="I1667" i="68"/>
  <c r="L1667" i="68" s="1"/>
  <c r="K1666" i="68"/>
  <c r="J1666" i="68"/>
  <c r="I1666" i="68"/>
  <c r="L1666" i="68" s="1"/>
  <c r="K1665" i="68"/>
  <c r="J1665" i="68"/>
  <c r="I1665" i="68"/>
  <c r="L1665" i="68" s="1"/>
  <c r="K1664" i="68"/>
  <c r="J1664" i="68"/>
  <c r="I1664" i="68"/>
  <c r="L1664" i="68" s="1"/>
  <c r="K1663" i="68"/>
  <c r="J1663" i="68"/>
  <c r="I1663" i="68"/>
  <c r="L1663" i="68" s="1"/>
  <c r="K1661" i="68"/>
  <c r="J1661" i="68"/>
  <c r="I1661" i="68"/>
  <c r="L1661" i="68" s="1"/>
  <c r="K1660" i="68"/>
  <c r="J1660" i="68"/>
  <c r="I1660" i="68"/>
  <c r="L1660" i="68" s="1"/>
  <c r="K1659" i="68"/>
  <c r="J1659" i="68"/>
  <c r="I1659" i="68"/>
  <c r="L1659" i="68" s="1"/>
  <c r="K1658" i="68"/>
  <c r="J1658" i="68"/>
  <c r="I1658" i="68"/>
  <c r="L1658" i="68" s="1"/>
  <c r="K1657" i="68"/>
  <c r="J1657" i="68"/>
  <c r="I1657" i="68"/>
  <c r="L1657" i="68" s="1"/>
  <c r="K1656" i="68"/>
  <c r="J1656" i="68"/>
  <c r="I1656" i="68"/>
  <c r="L1656" i="68" s="1"/>
  <c r="K1655" i="68"/>
  <c r="J1655" i="68"/>
  <c r="I1655" i="68"/>
  <c r="L1655" i="68" s="1"/>
  <c r="K1652" i="68"/>
  <c r="J1652" i="68"/>
  <c r="I1652" i="68"/>
  <c r="L1652" i="68" s="1"/>
  <c r="K1649" i="68"/>
  <c r="J1649" i="68"/>
  <c r="I1649" i="68"/>
  <c r="L1649" i="68" s="1"/>
  <c r="K1648" i="68"/>
  <c r="J1648" i="68"/>
  <c r="I1648" i="68"/>
  <c r="L1648" i="68" s="1"/>
  <c r="K1647" i="68"/>
  <c r="J1647" i="68"/>
  <c r="I1647" i="68"/>
  <c r="L1647" i="68" s="1"/>
  <c r="K1646" i="68"/>
  <c r="J1646" i="68"/>
  <c r="I1646" i="68"/>
  <c r="L1646" i="68" s="1"/>
  <c r="K1645" i="68"/>
  <c r="J1645" i="68"/>
  <c r="I1645" i="68"/>
  <c r="L1645" i="68" s="1"/>
  <c r="K1642" i="68"/>
  <c r="J1642" i="68"/>
  <c r="I1642" i="68"/>
  <c r="L1642" i="68" s="1"/>
  <c r="K1641" i="68"/>
  <c r="J1641" i="68"/>
  <c r="I1641" i="68"/>
  <c r="L1641" i="68" s="1"/>
  <c r="K1640" i="68"/>
  <c r="J1640" i="68"/>
  <c r="I1640" i="68"/>
  <c r="L1640" i="68" s="1"/>
  <c r="K1639" i="68"/>
  <c r="J1639" i="68"/>
  <c r="I1639" i="68"/>
  <c r="L1639" i="68" s="1"/>
  <c r="K1637" i="68"/>
  <c r="J1637" i="68"/>
  <c r="I1637" i="68"/>
  <c r="L1637" i="68" s="1"/>
  <c r="K1636" i="68"/>
  <c r="J1636" i="68"/>
  <c r="I1636" i="68"/>
  <c r="L1636" i="68" s="1"/>
  <c r="K1635" i="68"/>
  <c r="J1635" i="68"/>
  <c r="I1635" i="68"/>
  <c r="L1635" i="68" s="1"/>
  <c r="K1634" i="68"/>
  <c r="J1634" i="68"/>
  <c r="I1634" i="68"/>
  <c r="L1634" i="68" s="1"/>
  <c r="K1633" i="68"/>
  <c r="J1633" i="68"/>
  <c r="I1633" i="68"/>
  <c r="L1633" i="68" s="1"/>
  <c r="K1632" i="68"/>
  <c r="J1632" i="68"/>
  <c r="I1632" i="68"/>
  <c r="L1632" i="68" s="1"/>
  <c r="K1631" i="68"/>
  <c r="J1631" i="68"/>
  <c r="I1631" i="68"/>
  <c r="L1631" i="68" s="1"/>
  <c r="K1630" i="68"/>
  <c r="J1630" i="68"/>
  <c r="I1630" i="68"/>
  <c r="L1630" i="68" s="1"/>
  <c r="K1629" i="68"/>
  <c r="J1629" i="68"/>
  <c r="I1629" i="68"/>
  <c r="L1629" i="68" s="1"/>
  <c r="K1628" i="68"/>
  <c r="J1628" i="68"/>
  <c r="I1628" i="68"/>
  <c r="L1628" i="68" s="1"/>
  <c r="K1627" i="68"/>
  <c r="J1627" i="68"/>
  <c r="I1627" i="68"/>
  <c r="L1627" i="68" s="1"/>
  <c r="K1626" i="68"/>
  <c r="J1626" i="68"/>
  <c r="I1626" i="68"/>
  <c r="L1626" i="68" s="1"/>
  <c r="K1625" i="68"/>
  <c r="J1625" i="68"/>
  <c r="I1625" i="68"/>
  <c r="L1625" i="68" s="1"/>
  <c r="K1624" i="68"/>
  <c r="J1624" i="68"/>
  <c r="I1624" i="68"/>
  <c r="L1624" i="68" s="1"/>
  <c r="K1623" i="68"/>
  <c r="J1623" i="68"/>
  <c r="I1623" i="68"/>
  <c r="L1623" i="68" s="1"/>
  <c r="K1621" i="68"/>
  <c r="J1621" i="68"/>
  <c r="I1621" i="68"/>
  <c r="L1621" i="68" s="1"/>
  <c r="K1620" i="68"/>
  <c r="J1620" i="68"/>
  <c r="I1620" i="68"/>
  <c r="L1620" i="68" s="1"/>
  <c r="K1619" i="68"/>
  <c r="J1619" i="68"/>
  <c r="I1619" i="68"/>
  <c r="L1619" i="68" s="1"/>
  <c r="K1618" i="68"/>
  <c r="J1618" i="68"/>
  <c r="I1618" i="68"/>
  <c r="L1618" i="68" s="1"/>
  <c r="K1617" i="68"/>
  <c r="J1617" i="68"/>
  <c r="I1617" i="68"/>
  <c r="L1617" i="68" s="1"/>
  <c r="K1616" i="68"/>
  <c r="J1616" i="68"/>
  <c r="I1616" i="68"/>
  <c r="L1616" i="68" s="1"/>
  <c r="K1607" i="68"/>
  <c r="J1607" i="68"/>
  <c r="I1607" i="68"/>
  <c r="L1607" i="68" s="1"/>
  <c r="K1606" i="68"/>
  <c r="J1606" i="68"/>
  <c r="I1606" i="68"/>
  <c r="L1606" i="68" s="1"/>
  <c r="K1605" i="68"/>
  <c r="J1605" i="68"/>
  <c r="I1605" i="68"/>
  <c r="L1605" i="68" s="1"/>
  <c r="K1604" i="68"/>
  <c r="J1604" i="68"/>
  <c r="I1604" i="68"/>
  <c r="L1604" i="68" s="1"/>
  <c r="K1602" i="68"/>
  <c r="J1602" i="68"/>
  <c r="I1602" i="68"/>
  <c r="L1602" i="68" s="1"/>
  <c r="K1601" i="68"/>
  <c r="J1601" i="68"/>
  <c r="I1601" i="68"/>
  <c r="L1601" i="68" s="1"/>
  <c r="K1600" i="68"/>
  <c r="J1600" i="68"/>
  <c r="I1600" i="68"/>
  <c r="L1600" i="68" s="1"/>
  <c r="K1599" i="68"/>
  <c r="J1599" i="68"/>
  <c r="I1599" i="68"/>
  <c r="L1599" i="68" s="1"/>
  <c r="K1595" i="68"/>
  <c r="J1595" i="68"/>
  <c r="I1595" i="68"/>
  <c r="L1595" i="68" s="1"/>
  <c r="K1594" i="68"/>
  <c r="J1594" i="68"/>
  <c r="I1594" i="68"/>
  <c r="L1594" i="68" s="1"/>
  <c r="K1593" i="68"/>
  <c r="J1593" i="68"/>
  <c r="I1593" i="68"/>
  <c r="L1593" i="68" s="1"/>
  <c r="K1590" i="68"/>
  <c r="J1590" i="68"/>
  <c r="I1590" i="68"/>
  <c r="L1590" i="68" s="1"/>
  <c r="K1589" i="68"/>
  <c r="J1589" i="68"/>
  <c r="I1589" i="68"/>
  <c r="L1589" i="68" s="1"/>
  <c r="K1588" i="68"/>
  <c r="J1588" i="68"/>
  <c r="I1588" i="68"/>
  <c r="L1588" i="68" s="1"/>
  <c r="K1587" i="68"/>
  <c r="J1587" i="68"/>
  <c r="I1587" i="68"/>
  <c r="L1587" i="68" s="1"/>
  <c r="K1586" i="68"/>
  <c r="J1586" i="68"/>
  <c r="I1586" i="68"/>
  <c r="L1586" i="68" s="1"/>
  <c r="K1585" i="68"/>
  <c r="J1585" i="68"/>
  <c r="I1585" i="68"/>
  <c r="L1585" i="68" s="1"/>
  <c r="K1584" i="68"/>
  <c r="J1584" i="68"/>
  <c r="I1584" i="68"/>
  <c r="L1584" i="68" s="1"/>
  <c r="K1583" i="68"/>
  <c r="J1583" i="68"/>
  <c r="I1583" i="68"/>
  <c r="L1583" i="68" s="1"/>
  <c r="K1582" i="68"/>
  <c r="J1582" i="68"/>
  <c r="I1582" i="68"/>
  <c r="L1582" i="68" s="1"/>
  <c r="K1579" i="68"/>
  <c r="J1579" i="68"/>
  <c r="I1579" i="68"/>
  <c r="L1579" i="68" s="1"/>
  <c r="K1578" i="68"/>
  <c r="J1578" i="68"/>
  <c r="I1578" i="68"/>
  <c r="L1578" i="68" s="1"/>
  <c r="K1577" i="68"/>
  <c r="J1577" i="68"/>
  <c r="I1577" i="68"/>
  <c r="L1577" i="68" s="1"/>
  <c r="K1576" i="68"/>
  <c r="J1576" i="68"/>
  <c r="I1576" i="68"/>
  <c r="L1576" i="68" s="1"/>
  <c r="K1575" i="68"/>
  <c r="J1575" i="68"/>
  <c r="I1575" i="68"/>
  <c r="L1575" i="68" s="1"/>
  <c r="K1574" i="68"/>
  <c r="J1574" i="68"/>
  <c r="I1574" i="68"/>
  <c r="L1574" i="68" s="1"/>
  <c r="K1573" i="68"/>
  <c r="J1573" i="68"/>
  <c r="I1573" i="68"/>
  <c r="L1573" i="68" s="1"/>
  <c r="K1572" i="68"/>
  <c r="J1572" i="68"/>
  <c r="I1572" i="68"/>
  <c r="L1572" i="68" s="1"/>
  <c r="K1571" i="68"/>
  <c r="J1571" i="68"/>
  <c r="I1571" i="68"/>
  <c r="L1571" i="68" s="1"/>
  <c r="K1568" i="68"/>
  <c r="J1568" i="68"/>
  <c r="I1568" i="68"/>
  <c r="L1568" i="68" s="1"/>
  <c r="K1567" i="68"/>
  <c r="J1567" i="68"/>
  <c r="I1567" i="68"/>
  <c r="L1567" i="68" s="1"/>
  <c r="K1566" i="68"/>
  <c r="J1566" i="68"/>
  <c r="I1566" i="68"/>
  <c r="L1566" i="68" s="1"/>
  <c r="K1565" i="68"/>
  <c r="J1565" i="68"/>
  <c r="I1565" i="68"/>
  <c r="L1565" i="68" s="1"/>
  <c r="K1564" i="68"/>
  <c r="J1564" i="68"/>
  <c r="I1564" i="68"/>
  <c r="L1564" i="68" s="1"/>
  <c r="K1563" i="68"/>
  <c r="J1563" i="68"/>
  <c r="I1563" i="68"/>
  <c r="L1563" i="68" s="1"/>
  <c r="K1562" i="68"/>
  <c r="J1562" i="68"/>
  <c r="I1562" i="68"/>
  <c r="L1562" i="68" s="1"/>
  <c r="K1561" i="68"/>
  <c r="J1561" i="68"/>
  <c r="I1561" i="68"/>
  <c r="L1561" i="68" s="1"/>
  <c r="K1560" i="68"/>
  <c r="J1560" i="68"/>
  <c r="I1560" i="68"/>
  <c r="L1560" i="68" s="1"/>
  <c r="K1553" i="68"/>
  <c r="J1553" i="68"/>
  <c r="I1553" i="68"/>
  <c r="L1553" i="68" s="1"/>
  <c r="K1552" i="68"/>
  <c r="J1552" i="68"/>
  <c r="I1552" i="68"/>
  <c r="L1552" i="68" s="1"/>
  <c r="K1551" i="68"/>
  <c r="J1551" i="68"/>
  <c r="I1551" i="68"/>
  <c r="L1551" i="68" s="1"/>
  <c r="K1550" i="68"/>
  <c r="J1550" i="68"/>
  <c r="I1550" i="68"/>
  <c r="L1550" i="68" s="1"/>
  <c r="K1549" i="68"/>
  <c r="J1549" i="68"/>
  <c r="I1549" i="68"/>
  <c r="L1549" i="68" s="1"/>
  <c r="K1548" i="68"/>
  <c r="J1548" i="68"/>
  <c r="I1548" i="68"/>
  <c r="L1548" i="68" s="1"/>
  <c r="K1547" i="68"/>
  <c r="J1547" i="68"/>
  <c r="I1547" i="68"/>
  <c r="L1547" i="68" s="1"/>
  <c r="K1546" i="68"/>
  <c r="J1546" i="68"/>
  <c r="I1546" i="68"/>
  <c r="L1546" i="68" s="1"/>
  <c r="K1545" i="68"/>
  <c r="J1545" i="68"/>
  <c r="I1545" i="68"/>
  <c r="L1545" i="68" s="1"/>
  <c r="K1544" i="68"/>
  <c r="J1544" i="68"/>
  <c r="I1544" i="68"/>
  <c r="L1544" i="68" s="1"/>
  <c r="K1543" i="68"/>
  <c r="J1543" i="68"/>
  <c r="I1543" i="68"/>
  <c r="L1543" i="68" s="1"/>
  <c r="K1542" i="68"/>
  <c r="J1542" i="68"/>
  <c r="I1542" i="68"/>
  <c r="L1542" i="68" s="1"/>
  <c r="K1541" i="68"/>
  <c r="J1541" i="68"/>
  <c r="I1541" i="68"/>
  <c r="L1541" i="68" s="1"/>
  <c r="K1540" i="68"/>
  <c r="J1540" i="68"/>
  <c r="I1540" i="68"/>
  <c r="L1540" i="68" s="1"/>
  <c r="K1539" i="68"/>
  <c r="J1539" i="68"/>
  <c r="I1539" i="68"/>
  <c r="L1539" i="68" s="1"/>
  <c r="K1538" i="68"/>
  <c r="J1538" i="68"/>
  <c r="I1538" i="68"/>
  <c r="L1538" i="68" s="1"/>
  <c r="K1537" i="68"/>
  <c r="J1537" i="68"/>
  <c r="I1537" i="68"/>
  <c r="L1537" i="68" s="1"/>
  <c r="K1536" i="68"/>
  <c r="J1536" i="68"/>
  <c r="I1536" i="68"/>
  <c r="L1536" i="68" s="1"/>
  <c r="K1535" i="68"/>
  <c r="J1535" i="68"/>
  <c r="I1535" i="68"/>
  <c r="L1535" i="68" s="1"/>
  <c r="K1534" i="68"/>
  <c r="J1534" i="68"/>
  <c r="I1534" i="68"/>
  <c r="L1534" i="68" s="1"/>
  <c r="K1533" i="68"/>
  <c r="J1533" i="68"/>
  <c r="I1533" i="68"/>
  <c r="L1533" i="68" s="1"/>
  <c r="K1532" i="68"/>
  <c r="J1532" i="68"/>
  <c r="I1532" i="68"/>
  <c r="L1532" i="68" s="1"/>
  <c r="K1531" i="68"/>
  <c r="J1531" i="68"/>
  <c r="I1531" i="68"/>
  <c r="L1531" i="68" s="1"/>
  <c r="K1530" i="68"/>
  <c r="J1530" i="68"/>
  <c r="I1530" i="68"/>
  <c r="L1530" i="68" s="1"/>
  <c r="K1529" i="68"/>
  <c r="J1529" i="68"/>
  <c r="I1529" i="68"/>
  <c r="L1529" i="68" s="1"/>
  <c r="K1528" i="68"/>
  <c r="J1528" i="68"/>
  <c r="I1528" i="68"/>
  <c r="L1528" i="68" s="1"/>
  <c r="K1527" i="68"/>
  <c r="J1527" i="68"/>
  <c r="I1527" i="68"/>
  <c r="L1527" i="68" s="1"/>
  <c r="K1526" i="68"/>
  <c r="J1526" i="68"/>
  <c r="I1526" i="68"/>
  <c r="L1526" i="68" s="1"/>
  <c r="K1525" i="68"/>
  <c r="J1525" i="68"/>
  <c r="I1525" i="68"/>
  <c r="L1525" i="68" s="1"/>
  <c r="L1520" i="68"/>
  <c r="K1520" i="68"/>
  <c r="J1520" i="68"/>
  <c r="K1518" i="68"/>
  <c r="J1518" i="68"/>
  <c r="I1518" i="68"/>
  <c r="L1518" i="68" s="1"/>
  <c r="K1517" i="68"/>
  <c r="J1517" i="68"/>
  <c r="I1517" i="68"/>
  <c r="L1517" i="68" s="1"/>
  <c r="K1516" i="68"/>
  <c r="J1516" i="68"/>
  <c r="I1516" i="68"/>
  <c r="L1516" i="68" s="1"/>
  <c r="K1515" i="68"/>
  <c r="J1515" i="68"/>
  <c r="I1515" i="68"/>
  <c r="L1515" i="68" s="1"/>
  <c r="L1509" i="68"/>
  <c r="K1509" i="68"/>
  <c r="J1509" i="68"/>
  <c r="L1507" i="68"/>
  <c r="K1507" i="68"/>
  <c r="J1507" i="68"/>
  <c r="K1505" i="68"/>
  <c r="J1505" i="68"/>
  <c r="I1505" i="68"/>
  <c r="L1505" i="68" s="1"/>
  <c r="K1504" i="68"/>
  <c r="J1504" i="68"/>
  <c r="I1504" i="68"/>
  <c r="L1504" i="68" s="1"/>
  <c r="K1502" i="68"/>
  <c r="J1502" i="68"/>
  <c r="I1502" i="68"/>
  <c r="L1502" i="68" s="1"/>
  <c r="K1501" i="68"/>
  <c r="J1501" i="68"/>
  <c r="I1501" i="68"/>
  <c r="L1501" i="68" s="1"/>
  <c r="K1500" i="68"/>
  <c r="J1500" i="68"/>
  <c r="I1500" i="68"/>
  <c r="L1500" i="68" s="1"/>
  <c r="K1499" i="68"/>
  <c r="J1499" i="68"/>
  <c r="I1499" i="68"/>
  <c r="L1499" i="68" s="1"/>
  <c r="K1498" i="68"/>
  <c r="J1498" i="68"/>
  <c r="I1498" i="68"/>
  <c r="L1498" i="68" s="1"/>
  <c r="K1497" i="68"/>
  <c r="J1497" i="68"/>
  <c r="I1497" i="68"/>
  <c r="L1497" i="68" s="1"/>
  <c r="K1496" i="68"/>
  <c r="J1496" i="68"/>
  <c r="I1496" i="68"/>
  <c r="L1496" i="68" s="1"/>
  <c r="K1495" i="68"/>
  <c r="J1495" i="68"/>
  <c r="I1495" i="68"/>
  <c r="L1495" i="68" s="1"/>
  <c r="K1494" i="68"/>
  <c r="J1494" i="68"/>
  <c r="I1494" i="68"/>
  <c r="L1494" i="68" s="1"/>
  <c r="K1493" i="68"/>
  <c r="J1493" i="68"/>
  <c r="I1493" i="68"/>
  <c r="L1493" i="68" s="1"/>
  <c r="K1492" i="68"/>
  <c r="J1492" i="68"/>
  <c r="I1492" i="68"/>
  <c r="L1492" i="68" s="1"/>
  <c r="K1491" i="68"/>
  <c r="J1491" i="68"/>
  <c r="I1491" i="68"/>
  <c r="L1491" i="68" s="1"/>
  <c r="K1490" i="68"/>
  <c r="J1490" i="68"/>
  <c r="I1490" i="68"/>
  <c r="L1490" i="68" s="1"/>
  <c r="K1489" i="68"/>
  <c r="J1489" i="68"/>
  <c r="I1489" i="68"/>
  <c r="L1489" i="68" s="1"/>
  <c r="K1488" i="68"/>
  <c r="J1488" i="68"/>
  <c r="I1488" i="68"/>
  <c r="L1488" i="68" s="1"/>
  <c r="K1487" i="68"/>
  <c r="J1487" i="68"/>
  <c r="I1487" i="68"/>
  <c r="L1487" i="68" s="1"/>
  <c r="K1486" i="68"/>
  <c r="J1486" i="68"/>
  <c r="I1486" i="68"/>
  <c r="L1486" i="68" s="1"/>
  <c r="K1485" i="68"/>
  <c r="J1485" i="68"/>
  <c r="I1485" i="68"/>
  <c r="L1485" i="68" s="1"/>
  <c r="K1484" i="68"/>
  <c r="J1484" i="68"/>
  <c r="I1484" i="68"/>
  <c r="L1484" i="68" s="1"/>
  <c r="L1478" i="68"/>
  <c r="L1476" i="68" s="1"/>
  <c r="K1478" i="68"/>
  <c r="K1476" i="68" s="1"/>
  <c r="J1478" i="68"/>
  <c r="J1476" i="68" s="1"/>
  <c r="K1474" i="68"/>
  <c r="J1474" i="68"/>
  <c r="I1474" i="68"/>
  <c r="L1474" i="68" s="1"/>
  <c r="K1473" i="68"/>
  <c r="J1473" i="68"/>
  <c r="I1473" i="68"/>
  <c r="L1473" i="68" s="1"/>
  <c r="K1472" i="68"/>
  <c r="J1472" i="68"/>
  <c r="I1472" i="68"/>
  <c r="L1472" i="68" s="1"/>
  <c r="K1471" i="68"/>
  <c r="J1471" i="68"/>
  <c r="I1471" i="68"/>
  <c r="L1471" i="68" s="1"/>
  <c r="K1470" i="68"/>
  <c r="J1470" i="68"/>
  <c r="I1470" i="68"/>
  <c r="L1470" i="68" s="1"/>
  <c r="K1469" i="68"/>
  <c r="J1469" i="68"/>
  <c r="I1469" i="68"/>
  <c r="L1469" i="68" s="1"/>
  <c r="K1468" i="68"/>
  <c r="J1468" i="68"/>
  <c r="I1468" i="68"/>
  <c r="L1468" i="68" s="1"/>
  <c r="K1467" i="68"/>
  <c r="J1467" i="68"/>
  <c r="I1467" i="68"/>
  <c r="L1467" i="68" s="1"/>
  <c r="K1466" i="68"/>
  <c r="J1466" i="68"/>
  <c r="I1466" i="68"/>
  <c r="L1466" i="68" s="1"/>
  <c r="K1465" i="68"/>
  <c r="J1465" i="68"/>
  <c r="I1465" i="68"/>
  <c r="L1465" i="68" s="1"/>
  <c r="K1464" i="68"/>
  <c r="J1464" i="68"/>
  <c r="I1464" i="68"/>
  <c r="L1464" i="68" s="1"/>
  <c r="K1463" i="68"/>
  <c r="J1463" i="68"/>
  <c r="I1463" i="68"/>
  <c r="L1463" i="68" s="1"/>
  <c r="K1462" i="68"/>
  <c r="J1462" i="68"/>
  <c r="I1462" i="68"/>
  <c r="L1462" i="68" s="1"/>
  <c r="K1461" i="68"/>
  <c r="J1461" i="68"/>
  <c r="I1461" i="68"/>
  <c r="L1461" i="68" s="1"/>
  <c r="K1460" i="68"/>
  <c r="J1460" i="68"/>
  <c r="I1460" i="68"/>
  <c r="L1460" i="68" s="1"/>
  <c r="K1459" i="68"/>
  <c r="J1459" i="68"/>
  <c r="I1459" i="68"/>
  <c r="L1459" i="68" s="1"/>
  <c r="K1458" i="68"/>
  <c r="J1458" i="68"/>
  <c r="I1458" i="68"/>
  <c r="L1458" i="68" s="1"/>
  <c r="K1457" i="68"/>
  <c r="J1457" i="68"/>
  <c r="I1457" i="68"/>
  <c r="L1457" i="68" s="1"/>
  <c r="K1456" i="68"/>
  <c r="J1456" i="68"/>
  <c r="I1456" i="68"/>
  <c r="L1456" i="68" s="1"/>
  <c r="K1455" i="68"/>
  <c r="J1455" i="68"/>
  <c r="I1455" i="68"/>
  <c r="L1455" i="68" s="1"/>
  <c r="K1454" i="68"/>
  <c r="J1454" i="68"/>
  <c r="I1454" i="68"/>
  <c r="L1454" i="68" s="1"/>
  <c r="K1453" i="68"/>
  <c r="J1453" i="68"/>
  <c r="I1453" i="68"/>
  <c r="L1453" i="68" s="1"/>
  <c r="K1452" i="68"/>
  <c r="J1452" i="68"/>
  <c r="I1452" i="68"/>
  <c r="L1452" i="68" s="1"/>
  <c r="K1451" i="68"/>
  <c r="J1451" i="68"/>
  <c r="I1451" i="68"/>
  <c r="L1451" i="68" s="1"/>
  <c r="K1450" i="68"/>
  <c r="J1450" i="68"/>
  <c r="I1450" i="68"/>
  <c r="L1450" i="68" s="1"/>
  <c r="K1449" i="68"/>
  <c r="J1449" i="68"/>
  <c r="I1449" i="68"/>
  <c r="L1449" i="68" s="1"/>
  <c r="K1447" i="68"/>
  <c r="J1447" i="68"/>
  <c r="I1447" i="68"/>
  <c r="L1447" i="68" s="1"/>
  <c r="K1446" i="68"/>
  <c r="J1446" i="68"/>
  <c r="I1446" i="68"/>
  <c r="L1446" i="68" s="1"/>
  <c r="K1445" i="68"/>
  <c r="J1445" i="68"/>
  <c r="I1445" i="68"/>
  <c r="L1445" i="68" s="1"/>
  <c r="K1444" i="68"/>
  <c r="J1444" i="68"/>
  <c r="I1444" i="68"/>
  <c r="L1444" i="68" s="1"/>
  <c r="K1443" i="68"/>
  <c r="J1443" i="68"/>
  <c r="I1443" i="68"/>
  <c r="L1443" i="68" s="1"/>
  <c r="K1442" i="68"/>
  <c r="J1442" i="68"/>
  <c r="I1442" i="68"/>
  <c r="L1442" i="68" s="1"/>
  <c r="K1441" i="68"/>
  <c r="J1441" i="68"/>
  <c r="I1441" i="68"/>
  <c r="L1441" i="68" s="1"/>
  <c r="K1440" i="68"/>
  <c r="J1440" i="68"/>
  <c r="I1440" i="68"/>
  <c r="L1440" i="68" s="1"/>
  <c r="K1439" i="68"/>
  <c r="J1439" i="68"/>
  <c r="I1439" i="68"/>
  <c r="L1439" i="68" s="1"/>
  <c r="K1438" i="68"/>
  <c r="J1438" i="68"/>
  <c r="I1438" i="68"/>
  <c r="L1438" i="68" s="1"/>
  <c r="K1437" i="68"/>
  <c r="J1437" i="68"/>
  <c r="I1437" i="68"/>
  <c r="L1437" i="68" s="1"/>
  <c r="K1436" i="68"/>
  <c r="J1436" i="68"/>
  <c r="I1436" i="68"/>
  <c r="L1436" i="68" s="1"/>
  <c r="K1435" i="68"/>
  <c r="J1435" i="68"/>
  <c r="I1435" i="68"/>
  <c r="L1435" i="68" s="1"/>
  <c r="K1434" i="68"/>
  <c r="J1434" i="68"/>
  <c r="I1434" i="68"/>
  <c r="L1434" i="68" s="1"/>
  <c r="K1433" i="68"/>
  <c r="J1433" i="68"/>
  <c r="I1433" i="68"/>
  <c r="L1433" i="68" s="1"/>
  <c r="K1429" i="68"/>
  <c r="J1429" i="68"/>
  <c r="I1429" i="68"/>
  <c r="L1429" i="68" s="1"/>
  <c r="K1428" i="68"/>
  <c r="J1428" i="68"/>
  <c r="I1428" i="68"/>
  <c r="L1428" i="68" s="1"/>
  <c r="K1427" i="68"/>
  <c r="J1427" i="68"/>
  <c r="I1427" i="68"/>
  <c r="L1427" i="68" s="1"/>
  <c r="K1426" i="68"/>
  <c r="J1426" i="68"/>
  <c r="I1426" i="68"/>
  <c r="L1426" i="68" s="1"/>
  <c r="K1425" i="68"/>
  <c r="J1425" i="68"/>
  <c r="I1425" i="68"/>
  <c r="L1425" i="68" s="1"/>
  <c r="K1424" i="68"/>
  <c r="J1424" i="68"/>
  <c r="I1424" i="68"/>
  <c r="L1424" i="68" s="1"/>
  <c r="K1423" i="68"/>
  <c r="J1423" i="68"/>
  <c r="I1423" i="68"/>
  <c r="L1423" i="68" s="1"/>
  <c r="K1422" i="68"/>
  <c r="J1422" i="68"/>
  <c r="I1422" i="68"/>
  <c r="L1422" i="68" s="1"/>
  <c r="K1421" i="68"/>
  <c r="J1421" i="68"/>
  <c r="I1421" i="68"/>
  <c r="L1421" i="68" s="1"/>
  <c r="K1420" i="68"/>
  <c r="J1420" i="68"/>
  <c r="I1420" i="68"/>
  <c r="L1420" i="68" s="1"/>
  <c r="K1419" i="68"/>
  <c r="J1419" i="68"/>
  <c r="I1419" i="68"/>
  <c r="L1419" i="68" s="1"/>
  <c r="K1418" i="68"/>
  <c r="J1418" i="68"/>
  <c r="I1418" i="68"/>
  <c r="L1418" i="68" s="1"/>
  <c r="K1417" i="68"/>
  <c r="J1417" i="68"/>
  <c r="I1417" i="68"/>
  <c r="L1417" i="68" s="1"/>
  <c r="K1416" i="68"/>
  <c r="J1416" i="68"/>
  <c r="I1416" i="68"/>
  <c r="L1416" i="68" s="1"/>
  <c r="K1415" i="68"/>
  <c r="J1415" i="68"/>
  <c r="I1415" i="68"/>
  <c r="L1415" i="68" s="1"/>
  <c r="K1414" i="68"/>
  <c r="J1414" i="68"/>
  <c r="I1414" i="68"/>
  <c r="L1414" i="68" s="1"/>
  <c r="K1413" i="68"/>
  <c r="J1413" i="68"/>
  <c r="I1413" i="68"/>
  <c r="L1413" i="68" s="1"/>
  <c r="K1412" i="68"/>
  <c r="J1412" i="68"/>
  <c r="I1412" i="68"/>
  <c r="L1412" i="68" s="1"/>
  <c r="K1411" i="68"/>
  <c r="J1411" i="68"/>
  <c r="I1411" i="68"/>
  <c r="L1411" i="68" s="1"/>
  <c r="K1410" i="68"/>
  <c r="J1410" i="68"/>
  <c r="I1410" i="68"/>
  <c r="L1410" i="68" s="1"/>
  <c r="K1409" i="68"/>
  <c r="J1409" i="68"/>
  <c r="I1409" i="68"/>
  <c r="L1409" i="68" s="1"/>
  <c r="K1408" i="68"/>
  <c r="J1408" i="68"/>
  <c r="I1408" i="68"/>
  <c r="L1408" i="68" s="1"/>
  <c r="L1400" i="68"/>
  <c r="L1397" i="68"/>
  <c r="L1381" i="68"/>
  <c r="L1376" i="68"/>
  <c r="L1374" i="68" s="1"/>
  <c r="L1371" i="68"/>
  <c r="L1369" i="68"/>
  <c r="L1368" i="68" s="1"/>
  <c r="L1365" i="68"/>
  <c r="L1362" i="68"/>
  <c r="L1359" i="68"/>
  <c r="L1356" i="68"/>
  <c r="L1352" i="68"/>
  <c r="L1351" i="68" s="1"/>
  <c r="K1349" i="68"/>
  <c r="J1349" i="68"/>
  <c r="I1349" i="68"/>
  <c r="L1349" i="68" s="1"/>
  <c r="I1348" i="68"/>
  <c r="E1348" i="68"/>
  <c r="K1348" i="68" s="1"/>
  <c r="K1347" i="68"/>
  <c r="J1347" i="68"/>
  <c r="I1347" i="68"/>
  <c r="L1347" i="68" s="1"/>
  <c r="K1346" i="68"/>
  <c r="J1346" i="68"/>
  <c r="I1346" i="68"/>
  <c r="L1346" i="68" s="1"/>
  <c r="I1345" i="68"/>
  <c r="E1345" i="68"/>
  <c r="J1345" i="68" s="1"/>
  <c r="K1344" i="68"/>
  <c r="J1344" i="68"/>
  <c r="I1344" i="68"/>
  <c r="L1344" i="68" s="1"/>
  <c r="K1343" i="68"/>
  <c r="J1343" i="68"/>
  <c r="I1343" i="68"/>
  <c r="L1343" i="68" s="1"/>
  <c r="K1342" i="68"/>
  <c r="J1342" i="68"/>
  <c r="I1342" i="68"/>
  <c r="L1342" i="68" s="1"/>
  <c r="K1341" i="68"/>
  <c r="J1341" i="68"/>
  <c r="I1341" i="68"/>
  <c r="L1341" i="68" s="1"/>
  <c r="K1340" i="68"/>
  <c r="J1340" i="68"/>
  <c r="I1340" i="68"/>
  <c r="L1340" i="68" s="1"/>
  <c r="K1339" i="68"/>
  <c r="J1339" i="68"/>
  <c r="I1339" i="68"/>
  <c r="L1339" i="68" s="1"/>
  <c r="K1335" i="68"/>
  <c r="J1335" i="68"/>
  <c r="I1335" i="68"/>
  <c r="L1335" i="68" s="1"/>
  <c r="I1334" i="68"/>
  <c r="I1333" i="68"/>
  <c r="E1333" i="68"/>
  <c r="E1334" i="68" s="1"/>
  <c r="K1332" i="68"/>
  <c r="J1332" i="68"/>
  <c r="I1332" i="68"/>
  <c r="L1332" i="68" s="1"/>
  <c r="K1331" i="68"/>
  <c r="J1331" i="68"/>
  <c r="I1331" i="68"/>
  <c r="L1331" i="68" s="1"/>
  <c r="K1330" i="68"/>
  <c r="J1330" i="68"/>
  <c r="I1330" i="68"/>
  <c r="L1330" i="68" s="1"/>
  <c r="K1329" i="68"/>
  <c r="J1329" i="68"/>
  <c r="I1329" i="68"/>
  <c r="L1329" i="68" s="1"/>
  <c r="K1328" i="68"/>
  <c r="J1328" i="68"/>
  <c r="I1328" i="68"/>
  <c r="L1328" i="68" s="1"/>
  <c r="K1327" i="68"/>
  <c r="J1327" i="68"/>
  <c r="I1327" i="68"/>
  <c r="L1327" i="68" s="1"/>
  <c r="L1313" i="68"/>
  <c r="L1301" i="68"/>
  <c r="K1298" i="68"/>
  <c r="J1298" i="68"/>
  <c r="I1298" i="68"/>
  <c r="L1298" i="68" s="1"/>
  <c r="K1297" i="68"/>
  <c r="J1297" i="68"/>
  <c r="I1297" i="68"/>
  <c r="L1297" i="68" s="1"/>
  <c r="K1296" i="68"/>
  <c r="J1296" i="68"/>
  <c r="I1296" i="68"/>
  <c r="L1296" i="68" s="1"/>
  <c r="K1295" i="68"/>
  <c r="J1295" i="68"/>
  <c r="I1295" i="68"/>
  <c r="L1295" i="68" s="1"/>
  <c r="I1294" i="68"/>
  <c r="E1294" i="68"/>
  <c r="K1294" i="68" s="1"/>
  <c r="K1293" i="68"/>
  <c r="J1293" i="68"/>
  <c r="I1293" i="68"/>
  <c r="L1293" i="68" s="1"/>
  <c r="K1292" i="68"/>
  <c r="J1292" i="68"/>
  <c r="I1292" i="68"/>
  <c r="L1292" i="68" s="1"/>
  <c r="K1291" i="68"/>
  <c r="J1291" i="68"/>
  <c r="I1291" i="68"/>
  <c r="L1291" i="68" s="1"/>
  <c r="K1290" i="68"/>
  <c r="J1290" i="68"/>
  <c r="I1290" i="68"/>
  <c r="L1290" i="68" s="1"/>
  <c r="K1289" i="68"/>
  <c r="J1289" i="68"/>
  <c r="I1289" i="68"/>
  <c r="L1289" i="68" s="1"/>
  <c r="K1288" i="68"/>
  <c r="J1288" i="68"/>
  <c r="I1288" i="68"/>
  <c r="L1288" i="68" s="1"/>
  <c r="K1287" i="68"/>
  <c r="J1287" i="68"/>
  <c r="I1287" i="68"/>
  <c r="L1287" i="68" s="1"/>
  <c r="K1286" i="68"/>
  <c r="J1286" i="68"/>
  <c r="I1286" i="68"/>
  <c r="L1286" i="68" s="1"/>
  <c r="K1285" i="68"/>
  <c r="J1285" i="68"/>
  <c r="I1285" i="68"/>
  <c r="L1285" i="68" s="1"/>
  <c r="I1284" i="68"/>
  <c r="E1284" i="68"/>
  <c r="K1284" i="68" s="1"/>
  <c r="K1283" i="68"/>
  <c r="J1283" i="68"/>
  <c r="I1283" i="68"/>
  <c r="L1283" i="68" s="1"/>
  <c r="K1282" i="68"/>
  <c r="J1282" i="68"/>
  <c r="I1282" i="68"/>
  <c r="L1282" i="68" s="1"/>
  <c r="K1279" i="68"/>
  <c r="J1279" i="68"/>
  <c r="I1279" i="68"/>
  <c r="L1279" i="68" s="1"/>
  <c r="K1278" i="68"/>
  <c r="J1278" i="68"/>
  <c r="I1278" i="68"/>
  <c r="L1278" i="68" s="1"/>
  <c r="K1277" i="68"/>
  <c r="J1277" i="68"/>
  <c r="I1277" i="68"/>
  <c r="L1277" i="68" s="1"/>
  <c r="K1276" i="68"/>
  <c r="J1276" i="68"/>
  <c r="I1276" i="68"/>
  <c r="L1276" i="68" s="1"/>
  <c r="K1275" i="68"/>
  <c r="J1275" i="68"/>
  <c r="I1275" i="68"/>
  <c r="L1275" i="68" s="1"/>
  <c r="K1274" i="68"/>
  <c r="J1274" i="68"/>
  <c r="I1274" i="68"/>
  <c r="L1274" i="68" s="1"/>
  <c r="K1273" i="68"/>
  <c r="J1273" i="68"/>
  <c r="I1273" i="68"/>
  <c r="L1273" i="68" s="1"/>
  <c r="K1272" i="68"/>
  <c r="J1272" i="68"/>
  <c r="I1272" i="68"/>
  <c r="L1272" i="68" s="1"/>
  <c r="K1271" i="68"/>
  <c r="J1271" i="68"/>
  <c r="I1271" i="68"/>
  <c r="L1271" i="68" s="1"/>
  <c r="K1270" i="68"/>
  <c r="J1270" i="68"/>
  <c r="I1270" i="68"/>
  <c r="L1270" i="68" s="1"/>
  <c r="L1229" i="68"/>
  <c r="L1223" i="68"/>
  <c r="K1221" i="68"/>
  <c r="J1221" i="68"/>
  <c r="I1221" i="68"/>
  <c r="L1221" i="68" s="1"/>
  <c r="K1220" i="68"/>
  <c r="J1220" i="68"/>
  <c r="I1220" i="68"/>
  <c r="L1220" i="68" s="1"/>
  <c r="I1219" i="68"/>
  <c r="E1219" i="68"/>
  <c r="K1218" i="68"/>
  <c r="J1218" i="68"/>
  <c r="I1218" i="68"/>
  <c r="L1218" i="68" s="1"/>
  <c r="K1217" i="68"/>
  <c r="J1217" i="68"/>
  <c r="I1217" i="68"/>
  <c r="L1217" i="68" s="1"/>
  <c r="K1216" i="68"/>
  <c r="J1216" i="68"/>
  <c r="I1216" i="68"/>
  <c r="L1216" i="68" s="1"/>
  <c r="K1215" i="68"/>
  <c r="J1215" i="68"/>
  <c r="I1215" i="68"/>
  <c r="L1215" i="68" s="1"/>
  <c r="K1214" i="68"/>
  <c r="J1214" i="68"/>
  <c r="I1214" i="68"/>
  <c r="L1214" i="68" s="1"/>
  <c r="K1213" i="68"/>
  <c r="J1213" i="68"/>
  <c r="I1213" i="68"/>
  <c r="L1213" i="68" s="1"/>
  <c r="K1212" i="68"/>
  <c r="J1212" i="68"/>
  <c r="I1212" i="68"/>
  <c r="L1212" i="68" s="1"/>
  <c r="K1211" i="68"/>
  <c r="J1211" i="68"/>
  <c r="I1211" i="68"/>
  <c r="L1211" i="68" s="1"/>
  <c r="K1210" i="68"/>
  <c r="J1210" i="68"/>
  <c r="I1210" i="68"/>
  <c r="L1210" i="68" s="1"/>
  <c r="K1209" i="68"/>
  <c r="J1209" i="68"/>
  <c r="I1209" i="68"/>
  <c r="L1209" i="68" s="1"/>
  <c r="K1208" i="68"/>
  <c r="J1208" i="68"/>
  <c r="I1208" i="68"/>
  <c r="L1208" i="68" s="1"/>
  <c r="K1207" i="68"/>
  <c r="J1207" i="68"/>
  <c r="I1207" i="68"/>
  <c r="L1207" i="68" s="1"/>
  <c r="K1206" i="68"/>
  <c r="J1206" i="68"/>
  <c r="I1206" i="68"/>
  <c r="L1206" i="68" s="1"/>
  <c r="K1205" i="68"/>
  <c r="J1205" i="68"/>
  <c r="I1205" i="68"/>
  <c r="L1205" i="68" s="1"/>
  <c r="K1204" i="68"/>
  <c r="J1204" i="68"/>
  <c r="I1204" i="68"/>
  <c r="L1204" i="68" s="1"/>
  <c r="K1203" i="68"/>
  <c r="J1203" i="68"/>
  <c r="I1203" i="68"/>
  <c r="L1203" i="68" s="1"/>
  <c r="K1202" i="68"/>
  <c r="J1202" i="68"/>
  <c r="I1202" i="68"/>
  <c r="L1202" i="68" s="1"/>
  <c r="K1201" i="68"/>
  <c r="J1201" i="68"/>
  <c r="I1201" i="68"/>
  <c r="L1201" i="68" s="1"/>
  <c r="K1200" i="68"/>
  <c r="J1200" i="68"/>
  <c r="I1200" i="68"/>
  <c r="L1200" i="68" s="1"/>
  <c r="K1199" i="68"/>
  <c r="J1199" i="68"/>
  <c r="I1199" i="68"/>
  <c r="L1199" i="68" s="1"/>
  <c r="K1198" i="68"/>
  <c r="J1198" i="68"/>
  <c r="I1198" i="68"/>
  <c r="L1198" i="68" s="1"/>
  <c r="L1186" i="68"/>
  <c r="L1179" i="68"/>
  <c r="L1176" i="68"/>
  <c r="L1161" i="68"/>
  <c r="K1159" i="68"/>
  <c r="J1159" i="68"/>
  <c r="I1159" i="68"/>
  <c r="L1159" i="68" s="1"/>
  <c r="K1158" i="68"/>
  <c r="J1158" i="68"/>
  <c r="I1158" i="68"/>
  <c r="L1158" i="68" s="1"/>
  <c r="K1157" i="68"/>
  <c r="J1157" i="68"/>
  <c r="I1157" i="68"/>
  <c r="L1157" i="68" s="1"/>
  <c r="K1156" i="68"/>
  <c r="J1156" i="68"/>
  <c r="I1156" i="68"/>
  <c r="L1156" i="68" s="1"/>
  <c r="K1155" i="68"/>
  <c r="J1155" i="68"/>
  <c r="I1155" i="68"/>
  <c r="L1155" i="68" s="1"/>
  <c r="K1154" i="68"/>
  <c r="J1154" i="68"/>
  <c r="I1154" i="68"/>
  <c r="L1154" i="68" s="1"/>
  <c r="K1153" i="68"/>
  <c r="J1153" i="68"/>
  <c r="I1153" i="68"/>
  <c r="L1153" i="68" s="1"/>
  <c r="K1152" i="68"/>
  <c r="J1152" i="68"/>
  <c r="I1152" i="68"/>
  <c r="L1152" i="68" s="1"/>
  <c r="K1151" i="68"/>
  <c r="J1151" i="68"/>
  <c r="I1151" i="68"/>
  <c r="L1151" i="68" s="1"/>
  <c r="K1150" i="68"/>
  <c r="J1150" i="68"/>
  <c r="I1150" i="68"/>
  <c r="L1150" i="68" s="1"/>
  <c r="K1149" i="68"/>
  <c r="J1149" i="68"/>
  <c r="I1149" i="68"/>
  <c r="L1149" i="68" s="1"/>
  <c r="K1148" i="68"/>
  <c r="J1148" i="68"/>
  <c r="I1148" i="68"/>
  <c r="L1148" i="68" s="1"/>
  <c r="K1147" i="68"/>
  <c r="J1147" i="68"/>
  <c r="I1147" i="68"/>
  <c r="L1147" i="68" s="1"/>
  <c r="K1146" i="68"/>
  <c r="J1146" i="68"/>
  <c r="I1146" i="68"/>
  <c r="L1146" i="68" s="1"/>
  <c r="K1142" i="68"/>
  <c r="J1142" i="68"/>
  <c r="I1142" i="68"/>
  <c r="L1142" i="68" s="1"/>
  <c r="K1141" i="68"/>
  <c r="J1141" i="68"/>
  <c r="I1141" i="68"/>
  <c r="L1141" i="68" s="1"/>
  <c r="K1140" i="68"/>
  <c r="J1140" i="68"/>
  <c r="I1140" i="68"/>
  <c r="L1140" i="68" s="1"/>
  <c r="K1139" i="68"/>
  <c r="J1139" i="68"/>
  <c r="I1139" i="68"/>
  <c r="L1139" i="68" s="1"/>
  <c r="K1138" i="68"/>
  <c r="J1138" i="68"/>
  <c r="I1138" i="68"/>
  <c r="L1138" i="68" s="1"/>
  <c r="I1137" i="68"/>
  <c r="E1137" i="68"/>
  <c r="K1137" i="68" s="1"/>
  <c r="K1136" i="68"/>
  <c r="J1136" i="68"/>
  <c r="I1136" i="68"/>
  <c r="L1136" i="68" s="1"/>
  <c r="K1135" i="68"/>
  <c r="J1135" i="68"/>
  <c r="I1135" i="68"/>
  <c r="L1135" i="68" s="1"/>
  <c r="K1134" i="68"/>
  <c r="J1134" i="68"/>
  <c r="I1134" i="68"/>
  <c r="L1134" i="68" s="1"/>
  <c r="K1133" i="68"/>
  <c r="J1133" i="68"/>
  <c r="I1133" i="68"/>
  <c r="L1133" i="68" s="1"/>
  <c r="K1132" i="68"/>
  <c r="J1132" i="68"/>
  <c r="I1132" i="68"/>
  <c r="L1132" i="68" s="1"/>
  <c r="K1131" i="68"/>
  <c r="J1131" i="68"/>
  <c r="I1131" i="68"/>
  <c r="L1131" i="68" s="1"/>
  <c r="K1130" i="68"/>
  <c r="J1130" i="68"/>
  <c r="I1130" i="68"/>
  <c r="L1130" i="68" s="1"/>
  <c r="K1129" i="68"/>
  <c r="J1129" i="68"/>
  <c r="I1129" i="68"/>
  <c r="L1129" i="68" s="1"/>
  <c r="K1128" i="68"/>
  <c r="J1128" i="68"/>
  <c r="I1128" i="68"/>
  <c r="L1128" i="68" s="1"/>
  <c r="K1125" i="68"/>
  <c r="J1125" i="68"/>
  <c r="I1125" i="68"/>
  <c r="L1125" i="68" s="1"/>
  <c r="K1124" i="68"/>
  <c r="J1124" i="68"/>
  <c r="I1124" i="68"/>
  <c r="L1124" i="68" s="1"/>
  <c r="I1123" i="68"/>
  <c r="I1122" i="68"/>
  <c r="E1122" i="68"/>
  <c r="K1122" i="68" s="1"/>
  <c r="K1121" i="68"/>
  <c r="J1121" i="68"/>
  <c r="I1121" i="68"/>
  <c r="L1121" i="68" s="1"/>
  <c r="K1120" i="68"/>
  <c r="J1120" i="68"/>
  <c r="I1120" i="68"/>
  <c r="L1120" i="68" s="1"/>
  <c r="I1119" i="68"/>
  <c r="E1119" i="68"/>
  <c r="K1119" i="68" s="1"/>
  <c r="I1118" i="68"/>
  <c r="E1118" i="68"/>
  <c r="K1118" i="68" s="1"/>
  <c r="K1117" i="68"/>
  <c r="J1117" i="68"/>
  <c r="I1117" i="68"/>
  <c r="L1117" i="68" s="1"/>
  <c r="K1116" i="68"/>
  <c r="J1116" i="68"/>
  <c r="I1116" i="68"/>
  <c r="L1116" i="68" s="1"/>
  <c r="I1115" i="68"/>
  <c r="E1115" i="68"/>
  <c r="E1110" i="68" s="1"/>
  <c r="K1114" i="68"/>
  <c r="J1114" i="68"/>
  <c r="I1114" i="68"/>
  <c r="L1114" i="68" s="1"/>
  <c r="K1113" i="68"/>
  <c r="J1113" i="68"/>
  <c r="I1113" i="68"/>
  <c r="L1113" i="68" s="1"/>
  <c r="K1112" i="68"/>
  <c r="J1112" i="68"/>
  <c r="I1112" i="68"/>
  <c r="L1112" i="68" s="1"/>
  <c r="K1111" i="68"/>
  <c r="J1111" i="68"/>
  <c r="I1111" i="68"/>
  <c r="L1111" i="68" s="1"/>
  <c r="I1110" i="68"/>
  <c r="K1109" i="68"/>
  <c r="J1109" i="68"/>
  <c r="I1109" i="68"/>
  <c r="L1109" i="68" s="1"/>
  <c r="K1108" i="68"/>
  <c r="J1108" i="68"/>
  <c r="I1108" i="68"/>
  <c r="L1108" i="68" s="1"/>
  <c r="K1107" i="68"/>
  <c r="J1107" i="68"/>
  <c r="I1107" i="68"/>
  <c r="L1107" i="68" s="1"/>
  <c r="K1106" i="68"/>
  <c r="J1106" i="68"/>
  <c r="I1106" i="68"/>
  <c r="L1106" i="68" s="1"/>
  <c r="K1105" i="68"/>
  <c r="J1105" i="68"/>
  <c r="I1105" i="68"/>
  <c r="L1105" i="68" s="1"/>
  <c r="L1100" i="68"/>
  <c r="L1098" i="68"/>
  <c r="K1098" i="68"/>
  <c r="J1098" i="68"/>
  <c r="L1096" i="68"/>
  <c r="K1096" i="68"/>
  <c r="J1096" i="68"/>
  <c r="L1094" i="68"/>
  <c r="K1094" i="68"/>
  <c r="J1094" i="68"/>
  <c r="L1092" i="68"/>
  <c r="L1090" i="68"/>
  <c r="K1090" i="68"/>
  <c r="J1090" i="68"/>
  <c r="L1084" i="68"/>
  <c r="K1084" i="68"/>
  <c r="J1084" i="68"/>
  <c r="L1079" i="68"/>
  <c r="L1034" i="68"/>
  <c r="L1025" i="68"/>
  <c r="K1021" i="68"/>
  <c r="J1021" i="68"/>
  <c r="I1021" i="68"/>
  <c r="L1021" i="68" s="1"/>
  <c r="K1020" i="68"/>
  <c r="J1020" i="68"/>
  <c r="I1020" i="68"/>
  <c r="L1020" i="68" s="1"/>
  <c r="K1019" i="68"/>
  <c r="J1019" i="68"/>
  <c r="I1019" i="68"/>
  <c r="L1019" i="68" s="1"/>
  <c r="K1018" i="68"/>
  <c r="J1018" i="68"/>
  <c r="I1018" i="68"/>
  <c r="L1018" i="68" s="1"/>
  <c r="K1017" i="68"/>
  <c r="J1017" i="68"/>
  <c r="I1017" i="68"/>
  <c r="L1017" i="68" s="1"/>
  <c r="K1016" i="68"/>
  <c r="J1016" i="68"/>
  <c r="I1016" i="68"/>
  <c r="L1016" i="68" s="1"/>
  <c r="K1015" i="68"/>
  <c r="J1015" i="68"/>
  <c r="I1015" i="68"/>
  <c r="L1015" i="68" s="1"/>
  <c r="K1014" i="68"/>
  <c r="J1014" i="68"/>
  <c r="I1014" i="68"/>
  <c r="L1014" i="68" s="1"/>
  <c r="K1013" i="68"/>
  <c r="J1013" i="68"/>
  <c r="I1013" i="68"/>
  <c r="L1013" i="68" s="1"/>
  <c r="K1012" i="68"/>
  <c r="J1012" i="68"/>
  <c r="I1012" i="68"/>
  <c r="L1012" i="68" s="1"/>
  <c r="K1011" i="68"/>
  <c r="J1011" i="68"/>
  <c r="I1011" i="68"/>
  <c r="L1011" i="68" s="1"/>
  <c r="I1010" i="68"/>
  <c r="K1009" i="68"/>
  <c r="J1009" i="68"/>
  <c r="I1009" i="68"/>
  <c r="L1009" i="68" s="1"/>
  <c r="K1007" i="68"/>
  <c r="J1007" i="68"/>
  <c r="I1007" i="68"/>
  <c r="L1007" i="68" s="1"/>
  <c r="K1006" i="68"/>
  <c r="J1006" i="68"/>
  <c r="I1006" i="68"/>
  <c r="L1006" i="68" s="1"/>
  <c r="K1005" i="68"/>
  <c r="J1005" i="68"/>
  <c r="I1005" i="68"/>
  <c r="L1005" i="68" s="1"/>
  <c r="I1004" i="68"/>
  <c r="E1004" i="68"/>
  <c r="K1004" i="68" s="1"/>
  <c r="K1003" i="68"/>
  <c r="J1003" i="68"/>
  <c r="I1003" i="68"/>
  <c r="L1003" i="68" s="1"/>
  <c r="K1002" i="68"/>
  <c r="J1002" i="68"/>
  <c r="I1002" i="68"/>
  <c r="L1002" i="68" s="1"/>
  <c r="K1001" i="68"/>
  <c r="J1001" i="68"/>
  <c r="I1001" i="68"/>
  <c r="L1001" i="68" s="1"/>
  <c r="K1000" i="68"/>
  <c r="J1000" i="68"/>
  <c r="I1000" i="68"/>
  <c r="L1000" i="68" s="1"/>
  <c r="K999" i="68"/>
  <c r="J999" i="68"/>
  <c r="I999" i="68"/>
  <c r="L999" i="68" s="1"/>
  <c r="K998" i="68"/>
  <c r="J998" i="68"/>
  <c r="I998" i="68"/>
  <c r="L998" i="68" s="1"/>
  <c r="K997" i="68"/>
  <c r="J997" i="68"/>
  <c r="I997" i="68"/>
  <c r="L997" i="68" s="1"/>
  <c r="K996" i="68"/>
  <c r="J996" i="68"/>
  <c r="I996" i="68"/>
  <c r="L996" i="68" s="1"/>
  <c r="K995" i="68"/>
  <c r="J995" i="68"/>
  <c r="I995" i="68"/>
  <c r="L995" i="68" s="1"/>
  <c r="K994" i="68"/>
  <c r="J994" i="68"/>
  <c r="I994" i="68"/>
  <c r="L994" i="68" s="1"/>
  <c r="K993" i="68"/>
  <c r="J993" i="68"/>
  <c r="I993" i="68"/>
  <c r="L993" i="68" s="1"/>
  <c r="K992" i="68"/>
  <c r="J992" i="68"/>
  <c r="I992" i="68"/>
  <c r="L992" i="68" s="1"/>
  <c r="K991" i="68"/>
  <c r="J991" i="68"/>
  <c r="I991" i="68"/>
  <c r="L991" i="68" s="1"/>
  <c r="K990" i="68"/>
  <c r="J990" i="68"/>
  <c r="I990" i="68"/>
  <c r="L990" i="68" s="1"/>
  <c r="K989" i="68"/>
  <c r="J989" i="68"/>
  <c r="I989" i="68"/>
  <c r="L989" i="68" s="1"/>
  <c r="K988" i="68"/>
  <c r="J988" i="68"/>
  <c r="I988" i="68"/>
  <c r="L988" i="68" s="1"/>
  <c r="K987" i="68"/>
  <c r="J987" i="68"/>
  <c r="I987" i="68"/>
  <c r="L987" i="68" s="1"/>
  <c r="I986" i="68"/>
  <c r="K983" i="68"/>
  <c r="J983" i="68"/>
  <c r="I983" i="68"/>
  <c r="L983" i="68" s="1"/>
  <c r="K982" i="68"/>
  <c r="J982" i="68"/>
  <c r="I982" i="68"/>
  <c r="L982" i="68" s="1"/>
  <c r="K981" i="68"/>
  <c r="J981" i="68"/>
  <c r="I981" i="68"/>
  <c r="L981" i="68" s="1"/>
  <c r="K980" i="68"/>
  <c r="J980" i="68"/>
  <c r="I980" i="68"/>
  <c r="L980" i="68" s="1"/>
  <c r="K979" i="68"/>
  <c r="J979" i="68"/>
  <c r="I979" i="68"/>
  <c r="L979" i="68" s="1"/>
  <c r="K978" i="68"/>
  <c r="J978" i="68"/>
  <c r="I978" i="68"/>
  <c r="L978" i="68" s="1"/>
  <c r="K977" i="68"/>
  <c r="J977" i="68"/>
  <c r="I977" i="68"/>
  <c r="L977" i="68" s="1"/>
  <c r="K976" i="68"/>
  <c r="J976" i="68"/>
  <c r="I976" i="68"/>
  <c r="L976" i="68" s="1"/>
  <c r="K975" i="68"/>
  <c r="J975" i="68"/>
  <c r="I975" i="68"/>
  <c r="L975" i="68" s="1"/>
  <c r="K974" i="68"/>
  <c r="J974" i="68"/>
  <c r="I974" i="68"/>
  <c r="L974" i="68" s="1"/>
  <c r="K973" i="68"/>
  <c r="J973" i="68"/>
  <c r="I973" i="68"/>
  <c r="L973" i="68" s="1"/>
  <c r="K972" i="68"/>
  <c r="J972" i="68"/>
  <c r="I972" i="68"/>
  <c r="L972" i="68" s="1"/>
  <c r="K971" i="68"/>
  <c r="J971" i="68"/>
  <c r="I971" i="68"/>
  <c r="L971" i="68" s="1"/>
  <c r="K970" i="68"/>
  <c r="J970" i="68"/>
  <c r="I970" i="68"/>
  <c r="L970" i="68" s="1"/>
  <c r="K969" i="68"/>
  <c r="J969" i="68"/>
  <c r="I969" i="68"/>
  <c r="L969" i="68" s="1"/>
  <c r="K968" i="68"/>
  <c r="J968" i="68"/>
  <c r="I968" i="68"/>
  <c r="L968" i="68" s="1"/>
  <c r="K967" i="68"/>
  <c r="J967" i="68"/>
  <c r="I967" i="68"/>
  <c r="L967" i="68" s="1"/>
  <c r="K966" i="68"/>
  <c r="J966" i="68"/>
  <c r="I966" i="68"/>
  <c r="L966" i="68" s="1"/>
  <c r="K965" i="68"/>
  <c r="J965" i="68"/>
  <c r="I965" i="68"/>
  <c r="L965" i="68" s="1"/>
  <c r="K962" i="68"/>
  <c r="J962" i="68"/>
  <c r="I962" i="68"/>
  <c r="L962" i="68" s="1"/>
  <c r="K961" i="68"/>
  <c r="J961" i="68"/>
  <c r="I961" i="68"/>
  <c r="L961" i="68" s="1"/>
  <c r="K960" i="68"/>
  <c r="J960" i="68"/>
  <c r="I960" i="68"/>
  <c r="L960" i="68" s="1"/>
  <c r="K911" i="68"/>
  <c r="J911" i="68"/>
  <c r="I911" i="68"/>
  <c r="L911" i="68" s="1"/>
  <c r="K910" i="68"/>
  <c r="J910" i="68"/>
  <c r="I910" i="68"/>
  <c r="L910" i="68" s="1"/>
  <c r="K909" i="68"/>
  <c r="J909" i="68"/>
  <c r="I909" i="68"/>
  <c r="L909" i="68" s="1"/>
  <c r="K908" i="68"/>
  <c r="J908" i="68"/>
  <c r="I908" i="68"/>
  <c r="L908" i="68" s="1"/>
  <c r="K907" i="68"/>
  <c r="J907" i="68"/>
  <c r="I907" i="68"/>
  <c r="L907" i="68" s="1"/>
  <c r="K906" i="68"/>
  <c r="J906" i="68"/>
  <c r="I906" i="68"/>
  <c r="L906" i="68" s="1"/>
  <c r="K905" i="68"/>
  <c r="J905" i="68"/>
  <c r="I905" i="68"/>
  <c r="L905" i="68" s="1"/>
  <c r="K904" i="68"/>
  <c r="J904" i="68"/>
  <c r="I904" i="68"/>
  <c r="L904" i="68" s="1"/>
  <c r="K903" i="68"/>
  <c r="J903" i="68"/>
  <c r="I903" i="68"/>
  <c r="L903" i="68" s="1"/>
  <c r="K902" i="68"/>
  <c r="J902" i="68"/>
  <c r="I902" i="68"/>
  <c r="L902" i="68" s="1"/>
  <c r="K901" i="68"/>
  <c r="J901" i="68"/>
  <c r="I901" i="68"/>
  <c r="L901" i="68" s="1"/>
  <c r="K900" i="68"/>
  <c r="J900" i="68"/>
  <c r="I900" i="68"/>
  <c r="L900" i="68" s="1"/>
  <c r="K899" i="68"/>
  <c r="J899" i="68"/>
  <c r="I899" i="68"/>
  <c r="L899" i="68" s="1"/>
  <c r="K898" i="68"/>
  <c r="J898" i="68"/>
  <c r="I898" i="68"/>
  <c r="L898" i="68" s="1"/>
  <c r="K897" i="68"/>
  <c r="J897" i="68"/>
  <c r="I897" i="68"/>
  <c r="L897" i="68" s="1"/>
  <c r="K896" i="68"/>
  <c r="J896" i="68"/>
  <c r="I896" i="68"/>
  <c r="L896" i="68" s="1"/>
  <c r="K895" i="68"/>
  <c r="J895" i="68"/>
  <c r="I895" i="68"/>
  <c r="L895" i="68" s="1"/>
  <c r="K894" i="68"/>
  <c r="J894" i="68"/>
  <c r="I894" i="68"/>
  <c r="L894" i="68" s="1"/>
  <c r="K893" i="68"/>
  <c r="J893" i="68"/>
  <c r="I893" i="68"/>
  <c r="L893" i="68" s="1"/>
  <c r="K892" i="68"/>
  <c r="J892" i="68"/>
  <c r="I892" i="68"/>
  <c r="L892" i="68" s="1"/>
  <c r="K885" i="68"/>
  <c r="J885" i="68"/>
  <c r="I885" i="68"/>
  <c r="L885" i="68" s="1"/>
  <c r="K884" i="68"/>
  <c r="J884" i="68"/>
  <c r="I884" i="68"/>
  <c r="L884" i="68" s="1"/>
  <c r="K883" i="68"/>
  <c r="J883" i="68"/>
  <c r="I883" i="68"/>
  <c r="L883" i="68" s="1"/>
  <c r="K882" i="68"/>
  <c r="J882" i="68"/>
  <c r="I882" i="68"/>
  <c r="L882" i="68" s="1"/>
  <c r="K879" i="68"/>
  <c r="J879" i="68"/>
  <c r="I879" i="68"/>
  <c r="L879" i="68" s="1"/>
  <c r="K878" i="68"/>
  <c r="J878" i="68"/>
  <c r="I878" i="68"/>
  <c r="L878" i="68" s="1"/>
  <c r="K877" i="68"/>
  <c r="J877" i="68"/>
  <c r="I877" i="68"/>
  <c r="L877" i="68" s="1"/>
  <c r="K876" i="68"/>
  <c r="J876" i="68"/>
  <c r="I876" i="68"/>
  <c r="L876" i="68" s="1"/>
  <c r="K873" i="68"/>
  <c r="J873" i="68"/>
  <c r="I873" i="68"/>
  <c r="L873" i="68" s="1"/>
  <c r="K872" i="68"/>
  <c r="J872" i="68"/>
  <c r="I872" i="68"/>
  <c r="L872" i="68" s="1"/>
  <c r="K871" i="68"/>
  <c r="J871" i="68"/>
  <c r="I871" i="68"/>
  <c r="L871" i="68" s="1"/>
  <c r="K870" i="68"/>
  <c r="J870" i="68"/>
  <c r="I870" i="68"/>
  <c r="L870" i="68" s="1"/>
  <c r="K869" i="68"/>
  <c r="J869" i="68"/>
  <c r="I869" i="68"/>
  <c r="L869" i="68" s="1"/>
  <c r="K868" i="68"/>
  <c r="J868" i="68"/>
  <c r="I868" i="68"/>
  <c r="L868" i="68" s="1"/>
  <c r="K865" i="68"/>
  <c r="J865" i="68"/>
  <c r="I865" i="68"/>
  <c r="L865" i="68" s="1"/>
  <c r="K864" i="68"/>
  <c r="J864" i="68"/>
  <c r="I864" i="68"/>
  <c r="L864" i="68" s="1"/>
  <c r="K863" i="68"/>
  <c r="J863" i="68"/>
  <c r="I863" i="68"/>
  <c r="L863" i="68" s="1"/>
  <c r="K862" i="68"/>
  <c r="J862" i="68"/>
  <c r="I862" i="68"/>
  <c r="L862" i="68" s="1"/>
  <c r="K861" i="68"/>
  <c r="J861" i="68"/>
  <c r="I861" i="68"/>
  <c r="L861" i="68" s="1"/>
  <c r="K858" i="68"/>
  <c r="J858" i="68"/>
  <c r="I858" i="68"/>
  <c r="L858" i="68" s="1"/>
  <c r="K857" i="68"/>
  <c r="J857" i="68"/>
  <c r="I857" i="68"/>
  <c r="L857" i="68" s="1"/>
  <c r="K856" i="68"/>
  <c r="J856" i="68"/>
  <c r="I856" i="68"/>
  <c r="L856" i="68" s="1"/>
  <c r="K855" i="68"/>
  <c r="J855" i="68"/>
  <c r="I855" i="68"/>
  <c r="L855" i="68" s="1"/>
  <c r="K854" i="68"/>
  <c r="J854" i="68"/>
  <c r="I854" i="68"/>
  <c r="L854" i="68" s="1"/>
  <c r="K853" i="68"/>
  <c r="J853" i="68"/>
  <c r="I853" i="68"/>
  <c r="L853" i="68" s="1"/>
  <c r="K848" i="68"/>
  <c r="J848" i="68"/>
  <c r="I848" i="68"/>
  <c r="L848" i="68" s="1"/>
  <c r="K847" i="68"/>
  <c r="J847" i="68"/>
  <c r="I847" i="68"/>
  <c r="L847" i="68" s="1"/>
  <c r="K846" i="68"/>
  <c r="J846" i="68"/>
  <c r="I846" i="68"/>
  <c r="L846" i="68" s="1"/>
  <c r="K842" i="68"/>
  <c r="J842" i="68"/>
  <c r="I842" i="68"/>
  <c r="L842" i="68" s="1"/>
  <c r="K841" i="68"/>
  <c r="J841" i="68"/>
  <c r="I841" i="68"/>
  <c r="L841" i="68" s="1"/>
  <c r="K840" i="68"/>
  <c r="J840" i="68"/>
  <c r="I840" i="68"/>
  <c r="L840" i="68" s="1"/>
  <c r="K839" i="68"/>
  <c r="J839" i="68"/>
  <c r="I839" i="68"/>
  <c r="L839" i="68" s="1"/>
  <c r="K838" i="68"/>
  <c r="J838" i="68"/>
  <c r="I838" i="68"/>
  <c r="L838" i="68" s="1"/>
  <c r="K837" i="68"/>
  <c r="J837" i="68"/>
  <c r="I837" i="68"/>
  <c r="L837" i="68" s="1"/>
  <c r="K836" i="68"/>
  <c r="J836" i="68"/>
  <c r="I836" i="68"/>
  <c r="L836" i="68" s="1"/>
  <c r="K835" i="68"/>
  <c r="J835" i="68"/>
  <c r="I835" i="68"/>
  <c r="L835" i="68" s="1"/>
  <c r="K827" i="68"/>
  <c r="J827" i="68"/>
  <c r="I827" i="68"/>
  <c r="L827" i="68" s="1"/>
  <c r="K826" i="68"/>
  <c r="J826" i="68"/>
  <c r="I826" i="68"/>
  <c r="L826" i="68" s="1"/>
  <c r="K825" i="68"/>
  <c r="J825" i="68"/>
  <c r="I825" i="68"/>
  <c r="L825" i="68" s="1"/>
  <c r="K824" i="68"/>
  <c r="J824" i="68"/>
  <c r="I824" i="68"/>
  <c r="L824" i="68" s="1"/>
  <c r="K821" i="68"/>
  <c r="J821" i="68"/>
  <c r="I821" i="68"/>
  <c r="L821" i="68" s="1"/>
  <c r="K820" i="68"/>
  <c r="J820" i="68"/>
  <c r="I820" i="68"/>
  <c r="L820" i="68" s="1"/>
  <c r="K819" i="68"/>
  <c r="J819" i="68"/>
  <c r="I819" i="68"/>
  <c r="L819" i="68" s="1"/>
  <c r="K818" i="68"/>
  <c r="J818" i="68"/>
  <c r="I818" i="68"/>
  <c r="L818" i="68" s="1"/>
  <c r="K815" i="68"/>
  <c r="J815" i="68"/>
  <c r="I815" i="68"/>
  <c r="L815" i="68" s="1"/>
  <c r="K814" i="68"/>
  <c r="J814" i="68"/>
  <c r="I814" i="68"/>
  <c r="L814" i="68" s="1"/>
  <c r="K813" i="68"/>
  <c r="J813" i="68"/>
  <c r="I813" i="68"/>
  <c r="L813" i="68" s="1"/>
  <c r="K812" i="68"/>
  <c r="J812" i="68"/>
  <c r="I812" i="68"/>
  <c r="L812" i="68" s="1"/>
  <c r="K809" i="68"/>
  <c r="J809" i="68"/>
  <c r="I809" i="68"/>
  <c r="L809" i="68" s="1"/>
  <c r="K808" i="68"/>
  <c r="J808" i="68"/>
  <c r="I808" i="68"/>
  <c r="L808" i="68" s="1"/>
  <c r="K807" i="68"/>
  <c r="J807" i="68"/>
  <c r="I807" i="68"/>
  <c r="L807" i="68" s="1"/>
  <c r="K804" i="68"/>
  <c r="J804" i="68"/>
  <c r="I804" i="68"/>
  <c r="L804" i="68" s="1"/>
  <c r="K803" i="68"/>
  <c r="J803" i="68"/>
  <c r="I803" i="68"/>
  <c r="L803" i="68" s="1"/>
  <c r="K802" i="68"/>
  <c r="J802" i="68"/>
  <c r="I802" i="68"/>
  <c r="L802" i="68" s="1"/>
  <c r="K801" i="68"/>
  <c r="J801" i="68"/>
  <c r="I801" i="68"/>
  <c r="L801" i="68" s="1"/>
  <c r="K796" i="68"/>
  <c r="J796" i="68"/>
  <c r="I796" i="68"/>
  <c r="L796" i="68" s="1"/>
  <c r="K795" i="68"/>
  <c r="J795" i="68"/>
  <c r="I795" i="68"/>
  <c r="L795" i="68" s="1"/>
  <c r="K791" i="68"/>
  <c r="J791" i="68"/>
  <c r="I791" i="68"/>
  <c r="L791" i="68" s="1"/>
  <c r="K790" i="68"/>
  <c r="J790" i="68"/>
  <c r="I790" i="68"/>
  <c r="L790" i="68" s="1"/>
  <c r="K789" i="68"/>
  <c r="J789" i="68"/>
  <c r="I789" i="68"/>
  <c r="L789" i="68" s="1"/>
  <c r="K788" i="68"/>
  <c r="J788" i="68"/>
  <c r="I788" i="68"/>
  <c r="L788" i="68" s="1"/>
  <c r="K787" i="68"/>
  <c r="J787" i="68"/>
  <c r="I787" i="68"/>
  <c r="L787" i="68" s="1"/>
  <c r="K786" i="68"/>
  <c r="J786" i="68"/>
  <c r="I786" i="68"/>
  <c r="L786" i="68" s="1"/>
  <c r="K785" i="68"/>
  <c r="J785" i="68"/>
  <c r="I785" i="68"/>
  <c r="L785" i="68" s="1"/>
  <c r="K784" i="68"/>
  <c r="J784" i="68"/>
  <c r="I784" i="68"/>
  <c r="L784" i="68" s="1"/>
  <c r="K777" i="68"/>
  <c r="J777" i="68"/>
  <c r="I777" i="68"/>
  <c r="L777" i="68" s="1"/>
  <c r="K776" i="68"/>
  <c r="J776" i="68"/>
  <c r="I776" i="68"/>
  <c r="L776" i="68" s="1"/>
  <c r="K775" i="68"/>
  <c r="J775" i="68"/>
  <c r="I775" i="68"/>
  <c r="L775" i="68" s="1"/>
  <c r="K774" i="68"/>
  <c r="J774" i="68"/>
  <c r="I774" i="68"/>
  <c r="L774" i="68" s="1"/>
  <c r="K773" i="68"/>
  <c r="J773" i="68"/>
  <c r="I773" i="68"/>
  <c r="L773" i="68" s="1"/>
  <c r="K772" i="68"/>
  <c r="J772" i="68"/>
  <c r="I772" i="68"/>
  <c r="L772" i="68" s="1"/>
  <c r="K769" i="68"/>
  <c r="J769" i="68"/>
  <c r="I769" i="68"/>
  <c r="L769" i="68" s="1"/>
  <c r="K768" i="68"/>
  <c r="J768" i="68"/>
  <c r="I768" i="68"/>
  <c r="L768" i="68" s="1"/>
  <c r="K767" i="68"/>
  <c r="J767" i="68"/>
  <c r="I767" i="68"/>
  <c r="L767" i="68" s="1"/>
  <c r="K765" i="68"/>
  <c r="J765" i="68"/>
  <c r="I765" i="68"/>
  <c r="L765" i="68" s="1"/>
  <c r="K763" i="68"/>
  <c r="J763" i="68"/>
  <c r="I763" i="68"/>
  <c r="L763" i="68" s="1"/>
  <c r="K761" i="68"/>
  <c r="J761" i="68"/>
  <c r="I761" i="68"/>
  <c r="L761" i="68" s="1"/>
  <c r="K759" i="68"/>
  <c r="J759" i="68"/>
  <c r="I759" i="68"/>
  <c r="L759" i="68" s="1"/>
  <c r="K757" i="68"/>
  <c r="J757" i="68"/>
  <c r="I757" i="68"/>
  <c r="L757" i="68" s="1"/>
  <c r="K755" i="68"/>
  <c r="J755" i="68"/>
  <c r="I755" i="68"/>
  <c r="L755" i="68" s="1"/>
  <c r="K751" i="68"/>
  <c r="J751" i="68"/>
  <c r="I751" i="68"/>
  <c r="L751" i="68" s="1"/>
  <c r="K750" i="68"/>
  <c r="J750" i="68"/>
  <c r="I750" i="68"/>
  <c r="L750" i="68" s="1"/>
  <c r="K749" i="68"/>
  <c r="J749" i="68"/>
  <c r="I749" i="68"/>
  <c r="L749" i="68" s="1"/>
  <c r="K748" i="68"/>
  <c r="J748" i="68"/>
  <c r="I748" i="68"/>
  <c r="L748" i="68" s="1"/>
  <c r="K747" i="68"/>
  <c r="J747" i="68"/>
  <c r="I747" i="68"/>
  <c r="L747" i="68" s="1"/>
  <c r="K744" i="68"/>
  <c r="J744" i="68"/>
  <c r="I744" i="68"/>
  <c r="L744" i="68" s="1"/>
  <c r="K743" i="68"/>
  <c r="J743" i="68"/>
  <c r="I743" i="68"/>
  <c r="L743" i="68" s="1"/>
  <c r="K742" i="68"/>
  <c r="J742" i="68"/>
  <c r="I742" i="68"/>
  <c r="L742" i="68" s="1"/>
  <c r="K741" i="68"/>
  <c r="J741" i="68"/>
  <c r="I741" i="68"/>
  <c r="L741" i="68" s="1"/>
  <c r="I740" i="68"/>
  <c r="E740" i="68"/>
  <c r="K740" i="68" s="1"/>
  <c r="K739" i="68"/>
  <c r="J739" i="68"/>
  <c r="I739" i="68"/>
  <c r="L739" i="68" s="1"/>
  <c r="K738" i="68"/>
  <c r="J738" i="68"/>
  <c r="I738" i="68"/>
  <c r="L738" i="68" s="1"/>
  <c r="I737" i="68"/>
  <c r="E737" i="68"/>
  <c r="K737" i="68" s="1"/>
  <c r="K736" i="68"/>
  <c r="J736" i="68"/>
  <c r="I736" i="68"/>
  <c r="L736" i="68" s="1"/>
  <c r="K735" i="68"/>
  <c r="J735" i="68"/>
  <c r="I735" i="68"/>
  <c r="L735" i="68" s="1"/>
  <c r="K734" i="68"/>
  <c r="J734" i="68"/>
  <c r="I734" i="68"/>
  <c r="L734" i="68" s="1"/>
  <c r="K733" i="68"/>
  <c r="J733" i="68"/>
  <c r="I733" i="68"/>
  <c r="L733" i="68" s="1"/>
  <c r="K730" i="68"/>
  <c r="J730" i="68"/>
  <c r="I730" i="68"/>
  <c r="L730" i="68" s="1"/>
  <c r="I729" i="68"/>
  <c r="E729" i="68"/>
  <c r="K728" i="68"/>
  <c r="J728" i="68"/>
  <c r="I728" i="68"/>
  <c r="L728" i="68" s="1"/>
  <c r="K720" i="68"/>
  <c r="J720" i="68"/>
  <c r="I720" i="68"/>
  <c r="L720" i="68" s="1"/>
  <c r="K719" i="68"/>
  <c r="J719" i="68"/>
  <c r="I719" i="68"/>
  <c r="L719" i="68" s="1"/>
  <c r="K718" i="68"/>
  <c r="J718" i="68"/>
  <c r="I718" i="68"/>
  <c r="L718" i="68" s="1"/>
  <c r="K717" i="68"/>
  <c r="J717" i="68"/>
  <c r="I717" i="68"/>
  <c r="L717" i="68" s="1"/>
  <c r="K714" i="68"/>
  <c r="J714" i="68"/>
  <c r="I714" i="68"/>
  <c r="L714" i="68" s="1"/>
  <c r="K713" i="68"/>
  <c r="J713" i="68"/>
  <c r="I713" i="68"/>
  <c r="L713" i="68" s="1"/>
  <c r="K712" i="68"/>
  <c r="J712" i="68"/>
  <c r="I712" i="68"/>
  <c r="L712" i="68" s="1"/>
  <c r="K711" i="68"/>
  <c r="J711" i="68"/>
  <c r="I711" i="68"/>
  <c r="L711" i="68" s="1"/>
  <c r="K707" i="68"/>
  <c r="J707" i="68"/>
  <c r="I707" i="68"/>
  <c r="L707" i="68" s="1"/>
  <c r="K706" i="68"/>
  <c r="J706" i="68"/>
  <c r="I706" i="68"/>
  <c r="L706" i="68" s="1"/>
  <c r="K705" i="68"/>
  <c r="J705" i="68"/>
  <c r="I705" i="68"/>
  <c r="L705" i="68" s="1"/>
  <c r="K704" i="68"/>
  <c r="J704" i="68"/>
  <c r="I704" i="68"/>
  <c r="L704" i="68" s="1"/>
  <c r="K703" i="68"/>
  <c r="J703" i="68"/>
  <c r="I703" i="68"/>
  <c r="L703" i="68" s="1"/>
  <c r="K702" i="68"/>
  <c r="J702" i="68"/>
  <c r="I702" i="68"/>
  <c r="L702" i="68" s="1"/>
  <c r="K701" i="68"/>
  <c r="J701" i="68"/>
  <c r="I701" i="68"/>
  <c r="L701" i="68" s="1"/>
  <c r="K698" i="68"/>
  <c r="J698" i="68"/>
  <c r="I698" i="68"/>
  <c r="L698" i="68" s="1"/>
  <c r="K697" i="68"/>
  <c r="J697" i="68"/>
  <c r="I697" i="68"/>
  <c r="L697" i="68" s="1"/>
  <c r="K696" i="68"/>
  <c r="J696" i="68"/>
  <c r="I696" i="68"/>
  <c r="L696" i="68" s="1"/>
  <c r="I695" i="68"/>
  <c r="E695" i="68"/>
  <c r="J695" i="68" s="1"/>
  <c r="K694" i="68"/>
  <c r="J694" i="68"/>
  <c r="I694" i="68"/>
  <c r="L694" i="68" s="1"/>
  <c r="K691" i="68"/>
  <c r="J691" i="68"/>
  <c r="I691" i="68"/>
  <c r="L691" i="68" s="1"/>
  <c r="K690" i="68"/>
  <c r="J690" i="68"/>
  <c r="I690" i="68"/>
  <c r="L690" i="68" s="1"/>
  <c r="K689" i="68"/>
  <c r="J689" i="68"/>
  <c r="I689" i="68"/>
  <c r="L689" i="68" s="1"/>
  <c r="K688" i="68"/>
  <c r="J688" i="68"/>
  <c r="I688" i="68"/>
  <c r="L688" i="68" s="1"/>
  <c r="K687" i="68"/>
  <c r="J687" i="68"/>
  <c r="I687" i="68"/>
  <c r="L687" i="68" s="1"/>
  <c r="K686" i="68"/>
  <c r="J686" i="68"/>
  <c r="I686" i="68"/>
  <c r="L686" i="68" s="1"/>
  <c r="K685" i="68"/>
  <c r="J685" i="68"/>
  <c r="I685" i="68"/>
  <c r="L685" i="68" s="1"/>
  <c r="K684" i="68"/>
  <c r="J684" i="68"/>
  <c r="I684" i="68"/>
  <c r="L684" i="68" s="1"/>
  <c r="K683" i="68"/>
  <c r="J683" i="68"/>
  <c r="I683" i="68"/>
  <c r="L683" i="68" s="1"/>
  <c r="K682" i="68"/>
  <c r="J682" i="68"/>
  <c r="I682" i="68"/>
  <c r="L682" i="68" s="1"/>
  <c r="K681" i="68"/>
  <c r="J681" i="68"/>
  <c r="I681" i="68"/>
  <c r="L681" i="68" s="1"/>
  <c r="K680" i="68"/>
  <c r="J680" i="68"/>
  <c r="I680" i="68"/>
  <c r="L680" i="68" s="1"/>
  <c r="K679" i="68"/>
  <c r="J679" i="68"/>
  <c r="I679" i="68"/>
  <c r="L679" i="68" s="1"/>
  <c r="K678" i="68"/>
  <c r="J678" i="68"/>
  <c r="I678" i="68"/>
  <c r="L678" i="68" s="1"/>
  <c r="K674" i="68"/>
  <c r="J674" i="68"/>
  <c r="I674" i="68"/>
  <c r="L674" i="68" s="1"/>
  <c r="K673" i="68"/>
  <c r="J673" i="68"/>
  <c r="I673" i="68"/>
  <c r="L673" i="68" s="1"/>
  <c r="K672" i="68"/>
  <c r="J672" i="68"/>
  <c r="I672" i="68"/>
  <c r="L672" i="68" s="1"/>
  <c r="K671" i="68"/>
  <c r="J671" i="68"/>
  <c r="I671" i="68"/>
  <c r="L671" i="68" s="1"/>
  <c r="K670" i="68"/>
  <c r="J670" i="68"/>
  <c r="I670" i="68"/>
  <c r="L670" i="68" s="1"/>
  <c r="K669" i="68"/>
  <c r="J669" i="68"/>
  <c r="I669" i="68"/>
  <c r="L669" i="68" s="1"/>
  <c r="K666" i="68"/>
  <c r="J666" i="68"/>
  <c r="I666" i="68"/>
  <c r="L666" i="68" s="1"/>
  <c r="K665" i="68"/>
  <c r="J665" i="68"/>
  <c r="I665" i="68"/>
  <c r="L665" i="68" s="1"/>
  <c r="K664" i="68"/>
  <c r="J664" i="68"/>
  <c r="I664" i="68"/>
  <c r="L664" i="68" s="1"/>
  <c r="K663" i="68"/>
  <c r="J663" i="68"/>
  <c r="I663" i="68"/>
  <c r="L663" i="68" s="1"/>
  <c r="K660" i="68"/>
  <c r="J660" i="68"/>
  <c r="I660" i="68"/>
  <c r="L660" i="68" s="1"/>
  <c r="K659" i="68"/>
  <c r="J659" i="68"/>
  <c r="I659" i="68"/>
  <c r="L659" i="68" s="1"/>
  <c r="K658" i="68"/>
  <c r="J658" i="68"/>
  <c r="I658" i="68"/>
  <c r="L658" i="68" s="1"/>
  <c r="K657" i="68"/>
  <c r="J657" i="68"/>
  <c r="I657" i="68"/>
  <c r="L657" i="68" s="1"/>
  <c r="K656" i="68"/>
  <c r="J656" i="68"/>
  <c r="I656" i="68"/>
  <c r="L656" i="68" s="1"/>
  <c r="K655" i="68"/>
  <c r="J655" i="68"/>
  <c r="I655" i="68"/>
  <c r="L655" i="68" s="1"/>
  <c r="K654" i="68"/>
  <c r="J654" i="68"/>
  <c r="I654" i="68"/>
  <c r="L654" i="68" s="1"/>
  <c r="K653" i="68"/>
  <c r="J653" i="68"/>
  <c r="I653" i="68"/>
  <c r="L653" i="68" s="1"/>
  <c r="K652" i="68"/>
  <c r="J652" i="68"/>
  <c r="I652" i="68"/>
  <c r="L652" i="68" s="1"/>
  <c r="K651" i="68"/>
  <c r="J651" i="68"/>
  <c r="I651" i="68"/>
  <c r="L651" i="68" s="1"/>
  <c r="K650" i="68"/>
  <c r="J650" i="68"/>
  <c r="I650" i="68"/>
  <c r="L650" i="68" s="1"/>
  <c r="K649" i="68"/>
  <c r="J649" i="68"/>
  <c r="I649" i="68"/>
  <c r="L649" i="68" s="1"/>
  <c r="K645" i="68"/>
  <c r="J645" i="68"/>
  <c r="I645" i="68"/>
  <c r="L645" i="68" s="1"/>
  <c r="K644" i="68"/>
  <c r="J644" i="68"/>
  <c r="I644" i="68"/>
  <c r="L644" i="68" s="1"/>
  <c r="K643" i="68"/>
  <c r="J643" i="68"/>
  <c r="I643" i="68"/>
  <c r="L643" i="68" s="1"/>
  <c r="K642" i="68"/>
  <c r="J642" i="68"/>
  <c r="I642" i="68"/>
  <c r="L642" i="68" s="1"/>
  <c r="K641" i="68"/>
  <c r="J641" i="68"/>
  <c r="I641" i="68"/>
  <c r="L641" i="68" s="1"/>
  <c r="K640" i="68"/>
  <c r="J640" i="68"/>
  <c r="I640" i="68"/>
  <c r="L640" i="68" s="1"/>
  <c r="K637" i="68"/>
  <c r="J637" i="68"/>
  <c r="I637" i="68"/>
  <c r="L637" i="68" s="1"/>
  <c r="K636" i="68"/>
  <c r="J636" i="68"/>
  <c r="I636" i="68"/>
  <c r="L636" i="68" s="1"/>
  <c r="K635" i="68"/>
  <c r="J635" i="68"/>
  <c r="I635" i="68"/>
  <c r="L635" i="68" s="1"/>
  <c r="K634" i="68"/>
  <c r="J634" i="68"/>
  <c r="I634" i="68"/>
  <c r="L634" i="68" s="1"/>
  <c r="K631" i="68"/>
  <c r="J631" i="68"/>
  <c r="I631" i="68"/>
  <c r="L631" i="68" s="1"/>
  <c r="K630" i="68"/>
  <c r="J630" i="68"/>
  <c r="I630" i="68"/>
  <c r="L630" i="68" s="1"/>
  <c r="K629" i="68"/>
  <c r="J629" i="68"/>
  <c r="I629" i="68"/>
  <c r="L629" i="68" s="1"/>
  <c r="K628" i="68"/>
  <c r="J628" i="68"/>
  <c r="I628" i="68"/>
  <c r="L628" i="68" s="1"/>
  <c r="K627" i="68"/>
  <c r="J627" i="68"/>
  <c r="I627" i="68"/>
  <c r="L627" i="68" s="1"/>
  <c r="K626" i="68"/>
  <c r="J626" i="68"/>
  <c r="I626" i="68"/>
  <c r="L626" i="68" s="1"/>
  <c r="K625" i="68"/>
  <c r="J625" i="68"/>
  <c r="I625" i="68"/>
  <c r="L625" i="68" s="1"/>
  <c r="K624" i="68"/>
  <c r="J624" i="68"/>
  <c r="I624" i="68"/>
  <c r="L624" i="68" s="1"/>
  <c r="K623" i="68"/>
  <c r="J623" i="68"/>
  <c r="I623" i="68"/>
  <c r="L623" i="68" s="1"/>
  <c r="K619" i="68"/>
  <c r="J619" i="68"/>
  <c r="I619" i="68"/>
  <c r="L619" i="68" s="1"/>
  <c r="K618" i="68"/>
  <c r="J618" i="68"/>
  <c r="I618" i="68"/>
  <c r="L618" i="68" s="1"/>
  <c r="K617" i="68"/>
  <c r="J617" i="68"/>
  <c r="I617" i="68"/>
  <c r="L617" i="68" s="1"/>
  <c r="K616" i="68"/>
  <c r="J616" i="68"/>
  <c r="I616" i="68"/>
  <c r="L616" i="68" s="1"/>
  <c r="K615" i="68"/>
  <c r="J615" i="68"/>
  <c r="I615" i="68"/>
  <c r="L615" i="68" s="1"/>
  <c r="K612" i="68"/>
  <c r="J612" i="68"/>
  <c r="I612" i="68"/>
  <c r="L612" i="68" s="1"/>
  <c r="K611" i="68"/>
  <c r="J611" i="68"/>
  <c r="I611" i="68"/>
  <c r="L611" i="68" s="1"/>
  <c r="K610" i="68"/>
  <c r="J610" i="68"/>
  <c r="I610" i="68"/>
  <c r="L610" i="68" s="1"/>
  <c r="K609" i="68"/>
  <c r="J609" i="68"/>
  <c r="I609" i="68"/>
  <c r="L609" i="68" s="1"/>
  <c r="K606" i="68"/>
  <c r="J606" i="68"/>
  <c r="I606" i="68"/>
  <c r="L606" i="68" s="1"/>
  <c r="K605" i="68"/>
  <c r="J605" i="68"/>
  <c r="I605" i="68"/>
  <c r="L605" i="68" s="1"/>
  <c r="K604" i="68"/>
  <c r="J604" i="68"/>
  <c r="I604" i="68"/>
  <c r="L604" i="68" s="1"/>
  <c r="K603" i="68"/>
  <c r="J603" i="68"/>
  <c r="I603" i="68"/>
  <c r="L603" i="68" s="1"/>
  <c r="K602" i="68"/>
  <c r="J602" i="68"/>
  <c r="I602" i="68"/>
  <c r="L602" i="68" s="1"/>
  <c r="K601" i="68"/>
  <c r="J601" i="68"/>
  <c r="I601" i="68"/>
  <c r="L601" i="68" s="1"/>
  <c r="K600" i="68"/>
  <c r="J600" i="68"/>
  <c r="I600" i="68"/>
  <c r="L600" i="68" s="1"/>
  <c r="K599" i="68"/>
  <c r="J599" i="68"/>
  <c r="I599" i="68"/>
  <c r="L599" i="68" s="1"/>
  <c r="K595" i="68"/>
  <c r="J595" i="68"/>
  <c r="I595" i="68"/>
  <c r="L595" i="68" s="1"/>
  <c r="K594" i="68"/>
  <c r="J594" i="68"/>
  <c r="I594" i="68"/>
  <c r="L594" i="68" s="1"/>
  <c r="K593" i="68"/>
  <c r="J593" i="68"/>
  <c r="I593" i="68"/>
  <c r="L593" i="68" s="1"/>
  <c r="K592" i="68"/>
  <c r="J592" i="68"/>
  <c r="I592" i="68"/>
  <c r="L592" i="68" s="1"/>
  <c r="K591" i="68"/>
  <c r="J591" i="68"/>
  <c r="I591" i="68"/>
  <c r="L591" i="68" s="1"/>
  <c r="K590" i="68"/>
  <c r="J590" i="68"/>
  <c r="I590" i="68"/>
  <c r="L590" i="68" s="1"/>
  <c r="K589" i="68"/>
  <c r="J589" i="68"/>
  <c r="I589" i="68"/>
  <c r="L589" i="68" s="1"/>
  <c r="K586" i="68"/>
  <c r="J586" i="68"/>
  <c r="I586" i="68"/>
  <c r="L586" i="68" s="1"/>
  <c r="K585" i="68"/>
  <c r="J585" i="68"/>
  <c r="I585" i="68"/>
  <c r="L585" i="68" s="1"/>
  <c r="K584" i="68"/>
  <c r="J584" i="68"/>
  <c r="I584" i="68"/>
  <c r="L584" i="68" s="1"/>
  <c r="K583" i="68"/>
  <c r="J583" i="68"/>
  <c r="I583" i="68"/>
  <c r="L583" i="68" s="1"/>
  <c r="K582" i="68"/>
  <c r="J582" i="68"/>
  <c r="I582" i="68"/>
  <c r="L582" i="68" s="1"/>
  <c r="K581" i="68"/>
  <c r="J581" i="68"/>
  <c r="I581" i="68"/>
  <c r="L581" i="68" s="1"/>
  <c r="K580" i="68"/>
  <c r="J580" i="68"/>
  <c r="I580" i="68"/>
  <c r="L580" i="68" s="1"/>
  <c r="K577" i="68"/>
  <c r="J577" i="68"/>
  <c r="I577" i="68"/>
  <c r="L577" i="68" s="1"/>
  <c r="K576" i="68"/>
  <c r="J576" i="68"/>
  <c r="I576" i="68"/>
  <c r="L576" i="68" s="1"/>
  <c r="K575" i="68"/>
  <c r="J575" i="68"/>
  <c r="I575" i="68"/>
  <c r="L575" i="68" s="1"/>
  <c r="K574" i="68"/>
  <c r="J574" i="68"/>
  <c r="I574" i="68"/>
  <c r="L574" i="68" s="1"/>
  <c r="K573" i="68"/>
  <c r="J573" i="68"/>
  <c r="I573" i="68"/>
  <c r="L573" i="68" s="1"/>
  <c r="K572" i="68"/>
  <c r="J572" i="68"/>
  <c r="I572" i="68"/>
  <c r="L572" i="68" s="1"/>
  <c r="K571" i="68"/>
  <c r="J571" i="68"/>
  <c r="I571" i="68"/>
  <c r="L571" i="68" s="1"/>
  <c r="K570" i="68"/>
  <c r="J570" i="68"/>
  <c r="I570" i="68"/>
  <c r="L570" i="68" s="1"/>
  <c r="K569" i="68"/>
  <c r="J569" i="68"/>
  <c r="I569" i="68"/>
  <c r="L569" i="68" s="1"/>
  <c r="K565" i="68"/>
  <c r="J565" i="68"/>
  <c r="I565" i="68"/>
  <c r="L565" i="68" s="1"/>
  <c r="K564" i="68"/>
  <c r="J564" i="68"/>
  <c r="I564" i="68"/>
  <c r="L564" i="68" s="1"/>
  <c r="K563" i="68"/>
  <c r="J563" i="68"/>
  <c r="I563" i="68"/>
  <c r="L563" i="68" s="1"/>
  <c r="K562" i="68"/>
  <c r="J562" i="68"/>
  <c r="I562" i="68"/>
  <c r="L562" i="68" s="1"/>
  <c r="K561" i="68"/>
  <c r="J561" i="68"/>
  <c r="I561" i="68"/>
  <c r="L561" i="68" s="1"/>
  <c r="K560" i="68"/>
  <c r="J560" i="68"/>
  <c r="I560" i="68"/>
  <c r="L560" i="68" s="1"/>
  <c r="K559" i="68"/>
  <c r="J559" i="68"/>
  <c r="I559" i="68"/>
  <c r="L559" i="68" s="1"/>
  <c r="K556" i="68"/>
  <c r="J556" i="68"/>
  <c r="I556" i="68"/>
  <c r="L556" i="68" s="1"/>
  <c r="K555" i="68"/>
  <c r="J555" i="68"/>
  <c r="I555" i="68"/>
  <c r="L555" i="68" s="1"/>
  <c r="K554" i="68"/>
  <c r="J554" i="68"/>
  <c r="I554" i="68"/>
  <c r="L554" i="68" s="1"/>
  <c r="K553" i="68"/>
  <c r="J553" i="68"/>
  <c r="I553" i="68"/>
  <c r="L553" i="68" s="1"/>
  <c r="K552" i="68"/>
  <c r="J552" i="68"/>
  <c r="I552" i="68"/>
  <c r="L552" i="68" s="1"/>
  <c r="K551" i="68"/>
  <c r="J551" i="68"/>
  <c r="I551" i="68"/>
  <c r="L551" i="68" s="1"/>
  <c r="K548" i="68"/>
  <c r="J548" i="68"/>
  <c r="I548" i="68"/>
  <c r="L548" i="68" s="1"/>
  <c r="K547" i="68"/>
  <c r="J547" i="68"/>
  <c r="I547" i="68"/>
  <c r="L547" i="68" s="1"/>
  <c r="K546" i="68"/>
  <c r="J546" i="68"/>
  <c r="I546" i="68"/>
  <c r="L546" i="68" s="1"/>
  <c r="K545" i="68"/>
  <c r="J545" i="68"/>
  <c r="I545" i="68"/>
  <c r="L545" i="68" s="1"/>
  <c r="K544" i="68"/>
  <c r="J544" i="68"/>
  <c r="I544" i="68"/>
  <c r="L544" i="68" s="1"/>
  <c r="K543" i="68"/>
  <c r="J543" i="68"/>
  <c r="I543" i="68"/>
  <c r="L543" i="68" s="1"/>
  <c r="K542" i="68"/>
  <c r="J542" i="68"/>
  <c r="I542" i="68"/>
  <c r="L542" i="68" s="1"/>
  <c r="K541" i="68"/>
  <c r="J541" i="68"/>
  <c r="I541" i="68"/>
  <c r="L541" i="68" s="1"/>
  <c r="K540" i="68"/>
  <c r="J540" i="68"/>
  <c r="I540" i="68"/>
  <c r="L540" i="68" s="1"/>
  <c r="K539" i="68"/>
  <c r="J539" i="68"/>
  <c r="I539" i="68"/>
  <c r="L539" i="68" s="1"/>
  <c r="K538" i="68"/>
  <c r="J538" i="68"/>
  <c r="I538" i="68"/>
  <c r="L538" i="68" s="1"/>
  <c r="K534" i="68"/>
  <c r="J534" i="68"/>
  <c r="I534" i="68"/>
  <c r="L534" i="68" s="1"/>
  <c r="K533" i="68"/>
  <c r="J533" i="68"/>
  <c r="I533" i="68"/>
  <c r="L533" i="68" s="1"/>
  <c r="K532" i="68"/>
  <c r="J532" i="68"/>
  <c r="I532" i="68"/>
  <c r="L532" i="68" s="1"/>
  <c r="K531" i="68"/>
  <c r="J531" i="68"/>
  <c r="I531" i="68"/>
  <c r="L531" i="68" s="1"/>
  <c r="K530" i="68"/>
  <c r="J530" i="68"/>
  <c r="I530" i="68"/>
  <c r="L530" i="68" s="1"/>
  <c r="K529" i="68"/>
  <c r="J529" i="68"/>
  <c r="I529" i="68"/>
  <c r="L529" i="68" s="1"/>
  <c r="K528" i="68"/>
  <c r="J528" i="68"/>
  <c r="I528" i="68"/>
  <c r="L528" i="68" s="1"/>
  <c r="K525" i="68"/>
  <c r="J525" i="68"/>
  <c r="I525" i="68"/>
  <c r="L525" i="68" s="1"/>
  <c r="K524" i="68"/>
  <c r="J524" i="68"/>
  <c r="I524" i="68"/>
  <c r="L524" i="68" s="1"/>
  <c r="K523" i="68"/>
  <c r="J523" i="68"/>
  <c r="I523" i="68"/>
  <c r="L523" i="68" s="1"/>
  <c r="K522" i="68"/>
  <c r="J522" i="68"/>
  <c r="I522" i="68"/>
  <c r="L522" i="68" s="1"/>
  <c r="K521" i="68"/>
  <c r="J521" i="68"/>
  <c r="I521" i="68"/>
  <c r="L521" i="68" s="1"/>
  <c r="K520" i="68"/>
  <c r="J520" i="68"/>
  <c r="I520" i="68"/>
  <c r="L520" i="68" s="1"/>
  <c r="K517" i="68"/>
  <c r="J517" i="68"/>
  <c r="I517" i="68"/>
  <c r="L517" i="68" s="1"/>
  <c r="K516" i="68"/>
  <c r="J516" i="68"/>
  <c r="I516" i="68"/>
  <c r="L516" i="68" s="1"/>
  <c r="K515" i="68"/>
  <c r="J515" i="68"/>
  <c r="I515" i="68"/>
  <c r="L515" i="68" s="1"/>
  <c r="K514" i="68"/>
  <c r="J514" i="68"/>
  <c r="I514" i="68"/>
  <c r="L514" i="68" s="1"/>
  <c r="K513" i="68"/>
  <c r="J513" i="68"/>
  <c r="I513" i="68"/>
  <c r="L513" i="68" s="1"/>
  <c r="K512" i="68"/>
  <c r="J512" i="68"/>
  <c r="I512" i="68"/>
  <c r="L512" i="68" s="1"/>
  <c r="K511" i="68"/>
  <c r="J511" i="68"/>
  <c r="I511" i="68"/>
  <c r="L511" i="68" s="1"/>
  <c r="K510" i="68"/>
  <c r="J510" i="68"/>
  <c r="I510" i="68"/>
  <c r="L510" i="68" s="1"/>
  <c r="K506" i="68"/>
  <c r="J506" i="68"/>
  <c r="I506" i="68"/>
  <c r="L506" i="68" s="1"/>
  <c r="K505" i="68"/>
  <c r="J505" i="68"/>
  <c r="I505" i="68"/>
  <c r="L505" i="68" s="1"/>
  <c r="K504" i="68"/>
  <c r="J504" i="68"/>
  <c r="I504" i="68"/>
  <c r="L504" i="68" s="1"/>
  <c r="K503" i="68"/>
  <c r="J503" i="68"/>
  <c r="I503" i="68"/>
  <c r="L503" i="68" s="1"/>
  <c r="K502" i="68"/>
  <c r="J502" i="68"/>
  <c r="I502" i="68"/>
  <c r="L502" i="68" s="1"/>
  <c r="K501" i="68"/>
  <c r="J501" i="68"/>
  <c r="I501" i="68"/>
  <c r="L501" i="68" s="1"/>
  <c r="K500" i="68"/>
  <c r="J500" i="68"/>
  <c r="I500" i="68"/>
  <c r="L500" i="68" s="1"/>
  <c r="K499" i="68"/>
  <c r="J499" i="68"/>
  <c r="I499" i="68"/>
  <c r="L499" i="68" s="1"/>
  <c r="K496" i="68"/>
  <c r="J496" i="68"/>
  <c r="I496" i="68"/>
  <c r="L496" i="68" s="1"/>
  <c r="K495" i="68"/>
  <c r="J495" i="68"/>
  <c r="I495" i="68"/>
  <c r="L495" i="68" s="1"/>
  <c r="K494" i="68"/>
  <c r="J494" i="68"/>
  <c r="I494" i="68"/>
  <c r="L494" i="68" s="1"/>
  <c r="K493" i="68"/>
  <c r="J493" i="68"/>
  <c r="I493" i="68"/>
  <c r="L493" i="68" s="1"/>
  <c r="K492" i="68"/>
  <c r="J492" i="68"/>
  <c r="I492" i="68"/>
  <c r="L492" i="68" s="1"/>
  <c r="K489" i="68"/>
  <c r="J489" i="68"/>
  <c r="I489" i="68"/>
  <c r="L489" i="68" s="1"/>
  <c r="K488" i="68"/>
  <c r="J488" i="68"/>
  <c r="I488" i="68"/>
  <c r="L488" i="68" s="1"/>
  <c r="K487" i="68"/>
  <c r="J487" i="68"/>
  <c r="I487" i="68"/>
  <c r="L487" i="68" s="1"/>
  <c r="K486" i="68"/>
  <c r="J486" i="68"/>
  <c r="I486" i="68"/>
  <c r="L486" i="68" s="1"/>
  <c r="K485" i="68"/>
  <c r="J485" i="68"/>
  <c r="I485" i="68"/>
  <c r="L485" i="68" s="1"/>
  <c r="K484" i="68"/>
  <c r="J484" i="68"/>
  <c r="I484" i="68"/>
  <c r="L484" i="68" s="1"/>
  <c r="K483" i="68"/>
  <c r="J483" i="68"/>
  <c r="I483" i="68"/>
  <c r="L483" i="68" s="1"/>
  <c r="K482" i="68"/>
  <c r="J482" i="68"/>
  <c r="I482" i="68"/>
  <c r="L482" i="68" s="1"/>
  <c r="K481" i="68"/>
  <c r="J481" i="68"/>
  <c r="I481" i="68"/>
  <c r="L481" i="68" s="1"/>
  <c r="K480" i="68"/>
  <c r="J480" i="68"/>
  <c r="I480" i="68"/>
  <c r="L480" i="68" s="1"/>
  <c r="K479" i="68"/>
  <c r="J479" i="68"/>
  <c r="I479" i="68"/>
  <c r="L479" i="68" s="1"/>
  <c r="K478" i="68"/>
  <c r="J478" i="68"/>
  <c r="I478" i="68"/>
  <c r="L478" i="68" s="1"/>
  <c r="K477" i="68"/>
  <c r="J477" i="68"/>
  <c r="I477" i="68"/>
  <c r="L477" i="68" s="1"/>
  <c r="K476" i="68"/>
  <c r="J476" i="68"/>
  <c r="I476" i="68"/>
  <c r="L476" i="68" s="1"/>
  <c r="K475" i="68"/>
  <c r="J475" i="68"/>
  <c r="I475" i="68"/>
  <c r="L475" i="68" s="1"/>
  <c r="K474" i="68"/>
  <c r="J474" i="68"/>
  <c r="I474" i="68"/>
  <c r="L474" i="68" s="1"/>
  <c r="K473" i="68"/>
  <c r="J473" i="68"/>
  <c r="I473" i="68"/>
  <c r="L473" i="68" s="1"/>
  <c r="K472" i="68"/>
  <c r="J472" i="68"/>
  <c r="I472" i="68"/>
  <c r="L472" i="68" s="1"/>
  <c r="K471" i="68"/>
  <c r="J471" i="68"/>
  <c r="I471" i="68"/>
  <c r="L471" i="68" s="1"/>
  <c r="K470" i="68"/>
  <c r="J470" i="68"/>
  <c r="I470" i="68"/>
  <c r="L470" i="68" s="1"/>
  <c r="K464" i="68"/>
  <c r="J464" i="68"/>
  <c r="I464" i="68"/>
  <c r="L464" i="68" s="1"/>
  <c r="K463" i="68"/>
  <c r="J463" i="68"/>
  <c r="I463" i="68"/>
  <c r="L463" i="68" s="1"/>
  <c r="K460" i="68"/>
  <c r="J460" i="68"/>
  <c r="I460" i="68"/>
  <c r="L460" i="68" s="1"/>
  <c r="K459" i="68"/>
  <c r="J459" i="68"/>
  <c r="I459" i="68"/>
  <c r="L459" i="68" s="1"/>
  <c r="K458" i="68"/>
  <c r="J458" i="68"/>
  <c r="I458" i="68"/>
  <c r="L458" i="68" s="1"/>
  <c r="K457" i="68"/>
  <c r="J457" i="68"/>
  <c r="I457" i="68"/>
  <c r="L457" i="68" s="1"/>
  <c r="K456" i="68"/>
  <c r="J456" i="68"/>
  <c r="I456" i="68"/>
  <c r="L456" i="68" s="1"/>
  <c r="K455" i="68"/>
  <c r="J455" i="68"/>
  <c r="I455" i="68"/>
  <c r="L455" i="68" s="1"/>
  <c r="K454" i="68"/>
  <c r="J454" i="68"/>
  <c r="I454" i="68"/>
  <c r="L454" i="68" s="1"/>
  <c r="K453" i="68"/>
  <c r="J453" i="68"/>
  <c r="I453" i="68"/>
  <c r="L453" i="68" s="1"/>
  <c r="K452" i="68"/>
  <c r="J452" i="68"/>
  <c r="I452" i="68"/>
  <c r="L452" i="68" s="1"/>
  <c r="K449" i="68"/>
  <c r="J449" i="68"/>
  <c r="I449" i="68"/>
  <c r="L449" i="68" s="1"/>
  <c r="K448" i="68"/>
  <c r="J448" i="68"/>
  <c r="I448" i="68"/>
  <c r="L448" i="68" s="1"/>
  <c r="K447" i="68"/>
  <c r="J447" i="68"/>
  <c r="I447" i="68"/>
  <c r="L447" i="68" s="1"/>
  <c r="K446" i="68"/>
  <c r="J446" i="68"/>
  <c r="I446" i="68"/>
  <c r="L446" i="68" s="1"/>
  <c r="K445" i="68"/>
  <c r="J445" i="68"/>
  <c r="I445" i="68"/>
  <c r="L445" i="68" s="1"/>
  <c r="K444" i="68"/>
  <c r="J444" i="68"/>
  <c r="I444" i="68"/>
  <c r="L444" i="68" s="1"/>
  <c r="K443" i="68"/>
  <c r="J443" i="68"/>
  <c r="I443" i="68"/>
  <c r="L443" i="68" s="1"/>
  <c r="K440" i="68"/>
  <c r="J440" i="68"/>
  <c r="I440" i="68"/>
  <c r="L440" i="68" s="1"/>
  <c r="K438" i="68"/>
  <c r="J438" i="68"/>
  <c r="I438" i="68"/>
  <c r="L438" i="68" s="1"/>
  <c r="K434" i="68"/>
  <c r="J434" i="68"/>
  <c r="I434" i="68"/>
  <c r="L434" i="68" s="1"/>
  <c r="K433" i="68"/>
  <c r="J433" i="68"/>
  <c r="I433" i="68"/>
  <c r="L433" i="68" s="1"/>
  <c r="K432" i="68"/>
  <c r="J432" i="68"/>
  <c r="I432" i="68"/>
  <c r="L432" i="68" s="1"/>
  <c r="K431" i="68"/>
  <c r="J431" i="68"/>
  <c r="I431" i="68"/>
  <c r="L431" i="68" s="1"/>
  <c r="K430" i="68"/>
  <c r="J430" i="68"/>
  <c r="I430" i="68"/>
  <c r="L430" i="68" s="1"/>
  <c r="K429" i="68"/>
  <c r="J429" i="68"/>
  <c r="I429" i="68"/>
  <c r="L429" i="68" s="1"/>
  <c r="K428" i="68"/>
  <c r="J428" i="68"/>
  <c r="I428" i="68"/>
  <c r="L428" i="68" s="1"/>
  <c r="K427" i="68"/>
  <c r="J427" i="68"/>
  <c r="I427" i="68"/>
  <c r="L427" i="68" s="1"/>
  <c r="K424" i="68"/>
  <c r="J424" i="68"/>
  <c r="I424" i="68"/>
  <c r="L424" i="68" s="1"/>
  <c r="K423" i="68"/>
  <c r="J423" i="68"/>
  <c r="I423" i="68"/>
  <c r="L423" i="68" s="1"/>
  <c r="K422" i="68"/>
  <c r="J422" i="68"/>
  <c r="I422" i="68"/>
  <c r="L422" i="68" s="1"/>
  <c r="K421" i="68"/>
  <c r="J421" i="68"/>
  <c r="I421" i="68"/>
  <c r="L421" i="68" s="1"/>
  <c r="K420" i="68"/>
  <c r="J420" i="68"/>
  <c r="I420" i="68"/>
  <c r="L420" i="68" s="1"/>
  <c r="K419" i="68"/>
  <c r="J419" i="68"/>
  <c r="I419" i="68"/>
  <c r="L419" i="68" s="1"/>
  <c r="K418" i="68"/>
  <c r="J418" i="68"/>
  <c r="I418" i="68"/>
  <c r="L418" i="68" s="1"/>
  <c r="K417" i="68"/>
  <c r="J417" i="68"/>
  <c r="I417" i="68"/>
  <c r="L417" i="68" s="1"/>
  <c r="K414" i="68"/>
  <c r="J414" i="68"/>
  <c r="I414" i="68"/>
  <c r="L414" i="68" s="1"/>
  <c r="K413" i="68"/>
  <c r="J413" i="68"/>
  <c r="I413" i="68"/>
  <c r="L413" i="68" s="1"/>
  <c r="K412" i="68"/>
  <c r="J412" i="68"/>
  <c r="I412" i="68"/>
  <c r="L412" i="68" s="1"/>
  <c r="K411" i="68"/>
  <c r="J411" i="68"/>
  <c r="I411" i="68"/>
  <c r="L411" i="68" s="1"/>
  <c r="K410" i="68"/>
  <c r="J410" i="68"/>
  <c r="I410" i="68"/>
  <c r="L410" i="68" s="1"/>
  <c r="K409" i="68"/>
  <c r="J409" i="68"/>
  <c r="I409" i="68"/>
  <c r="L409" i="68" s="1"/>
  <c r="K408" i="68"/>
  <c r="J408" i="68"/>
  <c r="I408" i="68"/>
  <c r="L408" i="68" s="1"/>
  <c r="K407" i="68"/>
  <c r="J407" i="68"/>
  <c r="I407" i="68"/>
  <c r="L407" i="68" s="1"/>
  <c r="K403" i="68"/>
  <c r="J403" i="68"/>
  <c r="I403" i="68"/>
  <c r="L403" i="68" s="1"/>
  <c r="K402" i="68"/>
  <c r="J402" i="68"/>
  <c r="I402" i="68"/>
  <c r="L402" i="68" s="1"/>
  <c r="K401" i="68"/>
  <c r="J401" i="68"/>
  <c r="I401" i="68"/>
  <c r="L401" i="68" s="1"/>
  <c r="K400" i="68"/>
  <c r="J400" i="68"/>
  <c r="I400" i="68"/>
  <c r="L400" i="68" s="1"/>
  <c r="K399" i="68"/>
  <c r="J399" i="68"/>
  <c r="I399" i="68"/>
  <c r="L399" i="68" s="1"/>
  <c r="K398" i="68"/>
  <c r="J398" i="68"/>
  <c r="I398" i="68"/>
  <c r="L398" i="68" s="1"/>
  <c r="K397" i="68"/>
  <c r="J397" i="68"/>
  <c r="I397" i="68"/>
  <c r="L397" i="68" s="1"/>
  <c r="K396" i="68"/>
  <c r="J396" i="68"/>
  <c r="I396" i="68"/>
  <c r="L396" i="68" s="1"/>
  <c r="K395" i="68"/>
  <c r="J395" i="68"/>
  <c r="I395" i="68"/>
  <c r="L395" i="68" s="1"/>
  <c r="K394" i="68"/>
  <c r="J394" i="68"/>
  <c r="I394" i="68"/>
  <c r="L394" i="68" s="1"/>
  <c r="K393" i="68"/>
  <c r="J393" i="68"/>
  <c r="I393" i="68"/>
  <c r="L393" i="68" s="1"/>
  <c r="K392" i="68"/>
  <c r="J392" i="68"/>
  <c r="I392" i="68"/>
  <c r="L392" i="68" s="1"/>
  <c r="K391" i="68"/>
  <c r="J391" i="68"/>
  <c r="I391" i="68"/>
  <c r="L391" i="68" s="1"/>
  <c r="K390" i="68"/>
  <c r="J390" i="68"/>
  <c r="I390" i="68"/>
  <c r="L390" i="68" s="1"/>
  <c r="K389" i="68"/>
  <c r="J389" i="68"/>
  <c r="I389" i="68"/>
  <c r="L389" i="68" s="1"/>
  <c r="K388" i="68"/>
  <c r="J388" i="68"/>
  <c r="I388" i="68"/>
  <c r="L388" i="68" s="1"/>
  <c r="K387" i="68"/>
  <c r="J387" i="68"/>
  <c r="I387" i="68"/>
  <c r="L387" i="68" s="1"/>
  <c r="K386" i="68"/>
  <c r="J386" i="68"/>
  <c r="I386" i="68"/>
  <c r="L386" i="68" s="1"/>
  <c r="K385" i="68"/>
  <c r="J385" i="68"/>
  <c r="I385" i="68"/>
  <c r="L385" i="68" s="1"/>
  <c r="K382" i="68"/>
  <c r="J382" i="68"/>
  <c r="I382" i="68"/>
  <c r="L382" i="68" s="1"/>
  <c r="K381" i="68"/>
  <c r="J381" i="68"/>
  <c r="I381" i="68"/>
  <c r="L381" i="68" s="1"/>
  <c r="K380" i="68"/>
  <c r="J380" i="68"/>
  <c r="I380" i="68"/>
  <c r="L380" i="68" s="1"/>
  <c r="K379" i="68"/>
  <c r="J379" i="68"/>
  <c r="I379" i="68"/>
  <c r="L379" i="68" s="1"/>
  <c r="K378" i="68"/>
  <c r="J378" i="68"/>
  <c r="I378" i="68"/>
  <c r="L378" i="68" s="1"/>
  <c r="K377" i="68"/>
  <c r="J377" i="68"/>
  <c r="I377" i="68"/>
  <c r="L377" i="68" s="1"/>
  <c r="K376" i="68"/>
  <c r="J376" i="68"/>
  <c r="I376" i="68"/>
  <c r="L376" i="68" s="1"/>
  <c r="K375" i="68"/>
  <c r="J375" i="68"/>
  <c r="I375" i="68"/>
  <c r="L375" i="68" s="1"/>
  <c r="K374" i="68"/>
  <c r="J374" i="68"/>
  <c r="I374" i="68"/>
  <c r="L374" i="68" s="1"/>
  <c r="K373" i="68"/>
  <c r="J373" i="68"/>
  <c r="I373" i="68"/>
  <c r="L373" i="68" s="1"/>
  <c r="K372" i="68"/>
  <c r="J372" i="68"/>
  <c r="I372" i="68"/>
  <c r="L372" i="68" s="1"/>
  <c r="K371" i="68"/>
  <c r="J371" i="68"/>
  <c r="I371" i="68"/>
  <c r="L371" i="68" s="1"/>
  <c r="K370" i="68"/>
  <c r="J370" i="68"/>
  <c r="I370" i="68"/>
  <c r="L370" i="68" s="1"/>
  <c r="K369" i="68"/>
  <c r="J369" i="68"/>
  <c r="I369" i="68"/>
  <c r="L369" i="68" s="1"/>
  <c r="K368" i="68"/>
  <c r="J368" i="68"/>
  <c r="I368" i="68"/>
  <c r="L368" i="68" s="1"/>
  <c r="K367" i="68"/>
  <c r="J367" i="68"/>
  <c r="I367" i="68"/>
  <c r="L367" i="68" s="1"/>
  <c r="K366" i="68"/>
  <c r="J366" i="68"/>
  <c r="I366" i="68"/>
  <c r="L366" i="68" s="1"/>
  <c r="K365" i="68"/>
  <c r="J365" i="68"/>
  <c r="I365" i="68"/>
  <c r="L365" i="68" s="1"/>
  <c r="K364" i="68"/>
  <c r="J364" i="68"/>
  <c r="I364" i="68"/>
  <c r="L364" i="68" s="1"/>
  <c r="K363" i="68"/>
  <c r="J363" i="68"/>
  <c r="I363" i="68"/>
  <c r="L363" i="68" s="1"/>
  <c r="K362" i="68"/>
  <c r="J362" i="68"/>
  <c r="I362" i="68"/>
  <c r="L362" i="68" s="1"/>
  <c r="K361" i="68"/>
  <c r="J361" i="68"/>
  <c r="I361" i="68"/>
  <c r="L361" i="68" s="1"/>
  <c r="K360" i="68"/>
  <c r="J360" i="68"/>
  <c r="I360" i="68"/>
  <c r="L360" i="68" s="1"/>
  <c r="K359" i="68"/>
  <c r="J359" i="68"/>
  <c r="I359" i="68"/>
  <c r="L359" i="68" s="1"/>
  <c r="K358" i="68"/>
  <c r="J358" i="68"/>
  <c r="I358" i="68"/>
  <c r="L358" i="68" s="1"/>
  <c r="K357" i="68"/>
  <c r="J357" i="68"/>
  <c r="I357" i="68"/>
  <c r="L357" i="68" s="1"/>
  <c r="K356" i="68"/>
  <c r="J356" i="68"/>
  <c r="I356" i="68"/>
  <c r="L356" i="68" s="1"/>
  <c r="K347" i="68"/>
  <c r="J347" i="68"/>
  <c r="I347" i="68"/>
  <c r="L347" i="68" s="1"/>
  <c r="K346" i="68"/>
  <c r="J346" i="68"/>
  <c r="I346" i="68"/>
  <c r="L346" i="68" s="1"/>
  <c r="K345" i="68"/>
  <c r="J345" i="68"/>
  <c r="I345" i="68"/>
  <c r="L345" i="68" s="1"/>
  <c r="K344" i="68"/>
  <c r="J344" i="68"/>
  <c r="I344" i="68"/>
  <c r="L344" i="68" s="1"/>
  <c r="K342" i="68"/>
  <c r="J342" i="68"/>
  <c r="I342" i="68"/>
  <c r="L342" i="68" s="1"/>
  <c r="K341" i="68"/>
  <c r="J341" i="68"/>
  <c r="I341" i="68"/>
  <c r="L341" i="68" s="1"/>
  <c r="K340" i="68"/>
  <c r="J340" i="68"/>
  <c r="I340" i="68"/>
  <c r="L340" i="68" s="1"/>
  <c r="K339" i="68"/>
  <c r="J339" i="68"/>
  <c r="I339" i="68"/>
  <c r="L339" i="68" s="1"/>
  <c r="K336" i="68"/>
  <c r="J336" i="68"/>
  <c r="I336" i="68"/>
  <c r="L336" i="68" s="1"/>
  <c r="K335" i="68"/>
  <c r="J335" i="68"/>
  <c r="I335" i="68"/>
  <c r="L335" i="68" s="1"/>
  <c r="K334" i="68"/>
  <c r="J334" i="68"/>
  <c r="I334" i="68"/>
  <c r="L334" i="68" s="1"/>
  <c r="K333" i="68"/>
  <c r="J333" i="68"/>
  <c r="I333" i="68"/>
  <c r="L333" i="68" s="1"/>
  <c r="K330" i="68"/>
  <c r="J330" i="68"/>
  <c r="I330" i="68"/>
  <c r="L330" i="68" s="1"/>
  <c r="K329" i="68"/>
  <c r="J329" i="68"/>
  <c r="I329" i="68"/>
  <c r="L329" i="68" s="1"/>
  <c r="K328" i="68"/>
  <c r="J328" i="68"/>
  <c r="I328" i="68"/>
  <c r="L328" i="68" s="1"/>
  <c r="K327" i="68"/>
  <c r="J327" i="68"/>
  <c r="I327" i="68"/>
  <c r="L327" i="68" s="1"/>
  <c r="K324" i="68"/>
  <c r="J324" i="68"/>
  <c r="I324" i="68"/>
  <c r="L324" i="68" s="1"/>
  <c r="K323" i="68"/>
  <c r="J323" i="68"/>
  <c r="I323" i="68"/>
  <c r="L323" i="68" s="1"/>
  <c r="K322" i="68"/>
  <c r="J322" i="68"/>
  <c r="I322" i="68"/>
  <c r="L322" i="68" s="1"/>
  <c r="K321" i="68"/>
  <c r="J321" i="68"/>
  <c r="I321" i="68"/>
  <c r="L321" i="68" s="1"/>
  <c r="K318" i="68"/>
  <c r="J318" i="68"/>
  <c r="I318" i="68"/>
  <c r="L318" i="68" s="1"/>
  <c r="K317" i="68"/>
  <c r="J317" i="68"/>
  <c r="I317" i="68"/>
  <c r="L317" i="68" s="1"/>
  <c r="K316" i="68"/>
  <c r="J316" i="68"/>
  <c r="I316" i="68"/>
  <c r="L316" i="68" s="1"/>
  <c r="K315" i="68"/>
  <c r="J315" i="68"/>
  <c r="I315" i="68"/>
  <c r="L315" i="68" s="1"/>
  <c r="K312" i="68"/>
  <c r="J312" i="68"/>
  <c r="I312" i="68"/>
  <c r="L312" i="68" s="1"/>
  <c r="K311" i="68"/>
  <c r="J311" i="68"/>
  <c r="I311" i="68"/>
  <c r="L311" i="68" s="1"/>
  <c r="K310" i="68"/>
  <c r="J310" i="68"/>
  <c r="I310" i="68"/>
  <c r="L310" i="68" s="1"/>
  <c r="K309" i="68"/>
  <c r="J309" i="68"/>
  <c r="I309" i="68"/>
  <c r="L309" i="68" s="1"/>
  <c r="L305" i="68"/>
  <c r="K305" i="68"/>
  <c r="J305" i="68"/>
  <c r="K301" i="68"/>
  <c r="J301" i="68"/>
  <c r="I301" i="68"/>
  <c r="L301" i="68" s="1"/>
  <c r="K299" i="68"/>
  <c r="J299" i="68"/>
  <c r="I299" i="68"/>
  <c r="L299" i="68" s="1"/>
  <c r="K298" i="68"/>
  <c r="J298" i="68"/>
  <c r="I298" i="68"/>
  <c r="L298" i="68" s="1"/>
  <c r="K297" i="68"/>
  <c r="J297" i="68"/>
  <c r="I297" i="68"/>
  <c r="L297" i="68" s="1"/>
  <c r="K296" i="68"/>
  <c r="J296" i="68"/>
  <c r="I296" i="68"/>
  <c r="L296" i="68" s="1"/>
  <c r="K295" i="68"/>
  <c r="J295" i="68"/>
  <c r="I295" i="68"/>
  <c r="L295" i="68" s="1"/>
  <c r="K294" i="68"/>
  <c r="J294" i="68"/>
  <c r="I294" i="68"/>
  <c r="L294" i="68" s="1"/>
  <c r="K291" i="68"/>
  <c r="J291" i="68"/>
  <c r="I291" i="68"/>
  <c r="L291" i="68" s="1"/>
  <c r="K290" i="68"/>
  <c r="J290" i="68"/>
  <c r="I290" i="68"/>
  <c r="L290" i="68" s="1"/>
  <c r="K289" i="68"/>
  <c r="J289" i="68"/>
  <c r="I289" i="68"/>
  <c r="L289" i="68" s="1"/>
  <c r="K288" i="68"/>
  <c r="J288" i="68"/>
  <c r="I288" i="68"/>
  <c r="L288" i="68" s="1"/>
  <c r="K285" i="68"/>
  <c r="J285" i="68"/>
  <c r="I285" i="68"/>
  <c r="L285" i="68" s="1"/>
  <c r="K284" i="68"/>
  <c r="J284" i="68"/>
  <c r="I284" i="68"/>
  <c r="L284" i="68" s="1"/>
  <c r="K283" i="68"/>
  <c r="J283" i="68"/>
  <c r="I283" i="68"/>
  <c r="L283" i="68" s="1"/>
  <c r="K282" i="68"/>
  <c r="J282" i="68"/>
  <c r="I282" i="68"/>
  <c r="L282" i="68" s="1"/>
  <c r="K281" i="68"/>
  <c r="J281" i="68"/>
  <c r="I281" i="68"/>
  <c r="L281" i="68" s="1"/>
  <c r="K280" i="68"/>
  <c r="J280" i="68"/>
  <c r="I280" i="68"/>
  <c r="L280" i="68" s="1"/>
  <c r="K279" i="68"/>
  <c r="J279" i="68"/>
  <c r="I279" i="68"/>
  <c r="L279" i="68" s="1"/>
  <c r="K275" i="68"/>
  <c r="J275" i="68"/>
  <c r="I275" i="68"/>
  <c r="L275" i="68" s="1"/>
  <c r="K274" i="68"/>
  <c r="J274" i="68"/>
  <c r="I274" i="68"/>
  <c r="L274" i="68" s="1"/>
  <c r="K273" i="68"/>
  <c r="J273" i="68"/>
  <c r="I273" i="68"/>
  <c r="L273" i="68" s="1"/>
  <c r="K272" i="68"/>
  <c r="J272" i="68"/>
  <c r="I272" i="68"/>
  <c r="L272" i="68" s="1"/>
  <c r="K271" i="68"/>
  <c r="J271" i="68"/>
  <c r="I271" i="68"/>
  <c r="L271" i="68" s="1"/>
  <c r="K270" i="68"/>
  <c r="J270" i="68"/>
  <c r="I270" i="68"/>
  <c r="L270" i="68" s="1"/>
  <c r="K269" i="68"/>
  <c r="J269" i="68"/>
  <c r="I269" i="68"/>
  <c r="L269" i="68" s="1"/>
  <c r="K268" i="68"/>
  <c r="J268" i="68"/>
  <c r="I268" i="68"/>
  <c r="L268" i="68" s="1"/>
  <c r="K267" i="68"/>
  <c r="J267" i="68"/>
  <c r="I267" i="68"/>
  <c r="L267" i="68" s="1"/>
  <c r="K266" i="68"/>
  <c r="J266" i="68"/>
  <c r="I266" i="68"/>
  <c r="L266" i="68" s="1"/>
  <c r="K265" i="68"/>
  <c r="J265" i="68"/>
  <c r="I265" i="68"/>
  <c r="L265" i="68" s="1"/>
  <c r="K264" i="68"/>
  <c r="J264" i="68"/>
  <c r="I264" i="68"/>
  <c r="L264" i="68" s="1"/>
  <c r="K263" i="68"/>
  <c r="J263" i="68"/>
  <c r="I263" i="68"/>
  <c r="L263" i="68" s="1"/>
  <c r="K262" i="68"/>
  <c r="J262" i="68"/>
  <c r="I262" i="68"/>
  <c r="L262" i="68" s="1"/>
  <c r="K258" i="68"/>
  <c r="J258" i="68"/>
  <c r="I258" i="68"/>
  <c r="L258" i="68" s="1"/>
  <c r="K257" i="68"/>
  <c r="J257" i="68"/>
  <c r="I257" i="68"/>
  <c r="L257" i="68" s="1"/>
  <c r="K256" i="68"/>
  <c r="J256" i="68"/>
  <c r="I256" i="68"/>
  <c r="L256" i="68" s="1"/>
  <c r="K255" i="68"/>
  <c r="J255" i="68"/>
  <c r="I255" i="68"/>
  <c r="L255" i="68" s="1"/>
  <c r="K254" i="68"/>
  <c r="J254" i="68"/>
  <c r="I254" i="68"/>
  <c r="L254" i="68" s="1"/>
  <c r="K253" i="68"/>
  <c r="J253" i="68"/>
  <c r="I253" i="68"/>
  <c r="L253" i="68" s="1"/>
  <c r="K250" i="68"/>
  <c r="J250" i="68"/>
  <c r="I250" i="68"/>
  <c r="L250" i="68" s="1"/>
  <c r="K249" i="68"/>
  <c r="J249" i="68"/>
  <c r="I249" i="68"/>
  <c r="L249" i="68" s="1"/>
  <c r="K248" i="68"/>
  <c r="J248" i="68"/>
  <c r="I248" i="68"/>
  <c r="L248" i="68" s="1"/>
  <c r="K247" i="68"/>
  <c r="J247" i="68"/>
  <c r="I247" i="68"/>
  <c r="L247" i="68" s="1"/>
  <c r="I245" i="68"/>
  <c r="E245" i="68"/>
  <c r="K245" i="68" s="1"/>
  <c r="K244" i="68"/>
  <c r="J244" i="68"/>
  <c r="I244" i="68"/>
  <c r="L244" i="68" s="1"/>
  <c r="K243" i="68"/>
  <c r="J243" i="68"/>
  <c r="I243" i="68"/>
  <c r="L243" i="68" s="1"/>
  <c r="I242" i="68"/>
  <c r="E242" i="68"/>
  <c r="K242" i="68" s="1"/>
  <c r="K241" i="68"/>
  <c r="J241" i="68"/>
  <c r="I241" i="68"/>
  <c r="L241" i="68" s="1"/>
  <c r="K240" i="68"/>
  <c r="J240" i="68"/>
  <c r="I240" i="68"/>
  <c r="L240" i="68" s="1"/>
  <c r="K239" i="68"/>
  <c r="J239" i="68"/>
  <c r="I239" i="68"/>
  <c r="L239" i="68" s="1"/>
  <c r="I238" i="68"/>
  <c r="E238" i="68"/>
  <c r="K238" i="68" s="1"/>
  <c r="K235" i="68"/>
  <c r="J235" i="68"/>
  <c r="I235" i="68"/>
  <c r="L235" i="68" s="1"/>
  <c r="K234" i="68"/>
  <c r="J234" i="68"/>
  <c r="I234" i="68"/>
  <c r="L234" i="68" s="1"/>
  <c r="K233" i="68"/>
  <c r="J233" i="68"/>
  <c r="I233" i="68"/>
  <c r="L233" i="68" s="1"/>
  <c r="K232" i="68"/>
  <c r="J232" i="68"/>
  <c r="I232" i="68"/>
  <c r="L232" i="68" s="1"/>
  <c r="K228" i="68"/>
  <c r="J228" i="68"/>
  <c r="I228" i="68"/>
  <c r="L228" i="68" s="1"/>
  <c r="K227" i="68"/>
  <c r="J227" i="68"/>
  <c r="I227" i="68"/>
  <c r="L227" i="68" s="1"/>
  <c r="K226" i="68"/>
  <c r="J226" i="68"/>
  <c r="I226" i="68"/>
  <c r="L226" i="68" s="1"/>
  <c r="K225" i="68"/>
  <c r="J225" i="68"/>
  <c r="I225" i="68"/>
  <c r="L225" i="68" s="1"/>
  <c r="K224" i="68"/>
  <c r="J224" i="68"/>
  <c r="I224" i="68"/>
  <c r="L224" i="68" s="1"/>
  <c r="K223" i="68"/>
  <c r="J223" i="68"/>
  <c r="I223" i="68"/>
  <c r="L223" i="68" s="1"/>
  <c r="K222" i="68"/>
  <c r="J222" i="68"/>
  <c r="I222" i="68"/>
  <c r="L222" i="68" s="1"/>
  <c r="K221" i="68"/>
  <c r="J221" i="68"/>
  <c r="I221" i="68"/>
  <c r="L221" i="68" s="1"/>
  <c r="K218" i="68"/>
  <c r="J218" i="68"/>
  <c r="I218" i="68"/>
  <c r="L218" i="68" s="1"/>
  <c r="K217" i="68"/>
  <c r="J217" i="68"/>
  <c r="I217" i="68"/>
  <c r="L217" i="68" s="1"/>
  <c r="K216" i="68"/>
  <c r="J216" i="68"/>
  <c r="I216" i="68"/>
  <c r="L216" i="68" s="1"/>
  <c r="K215" i="68"/>
  <c r="J215" i="68"/>
  <c r="I215" i="68"/>
  <c r="L215" i="68" s="1"/>
  <c r="K214" i="68"/>
  <c r="J214" i="68"/>
  <c r="I214" i="68"/>
  <c r="L214" i="68" s="1"/>
  <c r="K213" i="68"/>
  <c r="J213" i="68"/>
  <c r="I213" i="68"/>
  <c r="L213" i="68" s="1"/>
  <c r="K212" i="68"/>
  <c r="J212" i="68"/>
  <c r="I212" i="68"/>
  <c r="L212" i="68" s="1"/>
  <c r="K211" i="68"/>
  <c r="J211" i="68"/>
  <c r="I211" i="68"/>
  <c r="L211" i="68" s="1"/>
  <c r="K206" i="68"/>
  <c r="J206" i="68"/>
  <c r="I206" i="68"/>
  <c r="L206" i="68" s="1"/>
  <c r="K205" i="68"/>
  <c r="J205" i="68"/>
  <c r="I205" i="68"/>
  <c r="L205" i="68" s="1"/>
  <c r="K204" i="68"/>
  <c r="J204" i="68"/>
  <c r="I204" i="68"/>
  <c r="L204" i="68" s="1"/>
  <c r="K203" i="68"/>
  <c r="J203" i="68"/>
  <c r="I203" i="68"/>
  <c r="L203" i="68" s="1"/>
  <c r="K202" i="68"/>
  <c r="J202" i="68"/>
  <c r="I202" i="68"/>
  <c r="L202" i="68" s="1"/>
  <c r="K201" i="68"/>
  <c r="J201" i="68"/>
  <c r="I201" i="68"/>
  <c r="L201" i="68" s="1"/>
  <c r="K200" i="68"/>
  <c r="J200" i="68"/>
  <c r="I200" i="68"/>
  <c r="L200" i="68" s="1"/>
  <c r="K199" i="68"/>
  <c r="J199" i="68"/>
  <c r="I199" i="68"/>
  <c r="L199" i="68" s="1"/>
  <c r="K198" i="68"/>
  <c r="J198" i="68"/>
  <c r="I198" i="68"/>
  <c r="L198" i="68" s="1"/>
  <c r="K197" i="68"/>
  <c r="J197" i="68"/>
  <c r="I197" i="68"/>
  <c r="L197" i="68" s="1"/>
  <c r="K196" i="68"/>
  <c r="J196" i="68"/>
  <c r="I196" i="68"/>
  <c r="L196" i="68" s="1"/>
  <c r="K195" i="68"/>
  <c r="J195" i="68"/>
  <c r="I195" i="68"/>
  <c r="L195" i="68" s="1"/>
  <c r="K194" i="68"/>
  <c r="J194" i="68"/>
  <c r="I194" i="68"/>
  <c r="L194" i="68" s="1"/>
  <c r="K193" i="68"/>
  <c r="J193" i="68"/>
  <c r="I193" i="68"/>
  <c r="L193" i="68" s="1"/>
  <c r="K189" i="68"/>
  <c r="J189" i="68"/>
  <c r="I189" i="68"/>
  <c r="L189" i="68" s="1"/>
  <c r="K188" i="68"/>
  <c r="J188" i="68"/>
  <c r="I188" i="68"/>
  <c r="L188" i="68" s="1"/>
  <c r="K187" i="68"/>
  <c r="J187" i="68"/>
  <c r="I187" i="68"/>
  <c r="L187" i="68" s="1"/>
  <c r="K186" i="68"/>
  <c r="J186" i="68"/>
  <c r="I186" i="68"/>
  <c r="L186" i="68" s="1"/>
  <c r="K185" i="68"/>
  <c r="J185" i="68"/>
  <c r="I185" i="68"/>
  <c r="L185" i="68" s="1"/>
  <c r="K184" i="68"/>
  <c r="J184" i="68"/>
  <c r="I184" i="68"/>
  <c r="L184" i="68" s="1"/>
  <c r="K183" i="68"/>
  <c r="J183" i="68"/>
  <c r="I183" i="68"/>
  <c r="L183" i="68" s="1"/>
  <c r="K182" i="68"/>
  <c r="J182" i="68"/>
  <c r="I182" i="68"/>
  <c r="L182" i="68" s="1"/>
  <c r="K181" i="68"/>
  <c r="J181" i="68"/>
  <c r="I181" i="68"/>
  <c r="L181" i="68" s="1"/>
  <c r="K180" i="68"/>
  <c r="J180" i="68"/>
  <c r="I180" i="68"/>
  <c r="L180" i="68" s="1"/>
  <c r="K179" i="68"/>
  <c r="J179" i="68"/>
  <c r="I179" i="68"/>
  <c r="L179" i="68" s="1"/>
  <c r="K178" i="68"/>
  <c r="J178" i="68"/>
  <c r="I178" i="68"/>
  <c r="L178" i="68" s="1"/>
  <c r="K177" i="68"/>
  <c r="J177" i="68"/>
  <c r="I177" i="68"/>
  <c r="L177" i="68" s="1"/>
  <c r="K170" i="68"/>
  <c r="J170" i="68"/>
  <c r="I170" i="68"/>
  <c r="L170" i="68" s="1"/>
  <c r="K167" i="68"/>
  <c r="J167" i="68"/>
  <c r="I167" i="68"/>
  <c r="L167" i="68" s="1"/>
  <c r="K166" i="68"/>
  <c r="J166" i="68"/>
  <c r="I166" i="68"/>
  <c r="L166" i="68" s="1"/>
  <c r="K165" i="68"/>
  <c r="J165" i="68"/>
  <c r="I165" i="68"/>
  <c r="L165" i="68" s="1"/>
  <c r="K162" i="68"/>
  <c r="J162" i="68"/>
  <c r="I162" i="68"/>
  <c r="L162" i="68" s="1"/>
  <c r="K159" i="68"/>
  <c r="J159" i="68"/>
  <c r="I159" i="68"/>
  <c r="L159" i="68" s="1"/>
  <c r="K158" i="68"/>
  <c r="J158" i="68"/>
  <c r="I158" i="68"/>
  <c r="L158" i="68" s="1"/>
  <c r="K157" i="68"/>
  <c r="J157" i="68"/>
  <c r="I157" i="68"/>
  <c r="L157" i="68" s="1"/>
  <c r="K156" i="68"/>
  <c r="J156" i="68"/>
  <c r="I156" i="68"/>
  <c r="L156" i="68" s="1"/>
  <c r="K155" i="68"/>
  <c r="J155" i="68"/>
  <c r="I155" i="68"/>
  <c r="L155" i="68" s="1"/>
  <c r="K151" i="68"/>
  <c r="G151" i="68"/>
  <c r="I151" i="68" s="1"/>
  <c r="L151" i="68" s="1"/>
  <c r="K150" i="68"/>
  <c r="J150" i="68"/>
  <c r="I150" i="68"/>
  <c r="L150" i="68" s="1"/>
  <c r="K148" i="68"/>
  <c r="J148" i="68"/>
  <c r="I148" i="68"/>
  <c r="L148" i="68" s="1"/>
  <c r="K146" i="68"/>
  <c r="J146" i="68"/>
  <c r="I146" i="68"/>
  <c r="L146" i="68" s="1"/>
  <c r="K144" i="68"/>
  <c r="J144" i="68"/>
  <c r="I144" i="68"/>
  <c r="L144" i="68" s="1"/>
  <c r="K142" i="68"/>
  <c r="J142" i="68"/>
  <c r="I142" i="68"/>
  <c r="L142" i="68" s="1"/>
  <c r="K140" i="68"/>
  <c r="J140" i="68"/>
  <c r="I140" i="68"/>
  <c r="L140" i="68" s="1"/>
  <c r="K138" i="68"/>
  <c r="J138" i="68"/>
  <c r="I138" i="68"/>
  <c r="L138" i="68" s="1"/>
  <c r="K136" i="68"/>
  <c r="J136" i="68"/>
  <c r="I136" i="68"/>
  <c r="L136" i="68" s="1"/>
  <c r="K134" i="68"/>
  <c r="J134" i="68"/>
  <c r="I134" i="68"/>
  <c r="L134" i="68" s="1"/>
  <c r="K132" i="68"/>
  <c r="J132" i="68"/>
  <c r="I132" i="68"/>
  <c r="L132" i="68" s="1"/>
  <c r="K130" i="68"/>
  <c r="J130" i="68"/>
  <c r="I130" i="68"/>
  <c r="L130" i="68" s="1"/>
  <c r="K128" i="68"/>
  <c r="J128" i="68"/>
  <c r="I128" i="68"/>
  <c r="L128" i="68" s="1"/>
  <c r="K125" i="68"/>
  <c r="J125" i="68"/>
  <c r="I125" i="68"/>
  <c r="L125" i="68" s="1"/>
  <c r="K123" i="68"/>
  <c r="J123" i="68"/>
  <c r="I123" i="68"/>
  <c r="L123" i="68" s="1"/>
  <c r="K121" i="68"/>
  <c r="J121" i="68"/>
  <c r="I121" i="68"/>
  <c r="L121" i="68" s="1"/>
  <c r="K119" i="68"/>
  <c r="J119" i="68"/>
  <c r="I119" i="68"/>
  <c r="L119" i="68" s="1"/>
  <c r="K117" i="68"/>
  <c r="J117" i="68"/>
  <c r="I117" i="68"/>
  <c r="L117" i="68" s="1"/>
  <c r="K115" i="68"/>
  <c r="J115" i="68"/>
  <c r="I115" i="68"/>
  <c r="L115" i="68" s="1"/>
  <c r="K113" i="68"/>
  <c r="J113" i="68"/>
  <c r="I113" i="68"/>
  <c r="L113" i="68" s="1"/>
  <c r="K111" i="68"/>
  <c r="J111" i="68"/>
  <c r="I111" i="68"/>
  <c r="L111" i="68" s="1"/>
  <c r="K109" i="68"/>
  <c r="J109" i="68"/>
  <c r="I109" i="68"/>
  <c r="L109" i="68" s="1"/>
  <c r="K107" i="68"/>
  <c r="J107" i="68"/>
  <c r="I107" i="68"/>
  <c r="L107" i="68" s="1"/>
  <c r="K105" i="68"/>
  <c r="J105" i="68"/>
  <c r="I105" i="68"/>
  <c r="L105" i="68" s="1"/>
  <c r="K103" i="68"/>
  <c r="J103" i="68"/>
  <c r="I103" i="68"/>
  <c r="L103" i="68" s="1"/>
  <c r="K101" i="68"/>
  <c r="J101" i="68"/>
  <c r="I101" i="68"/>
  <c r="L101" i="68" s="1"/>
  <c r="K99" i="68"/>
  <c r="J99" i="68"/>
  <c r="I99" i="68"/>
  <c r="L99" i="68" s="1"/>
  <c r="K97" i="68"/>
  <c r="J97" i="68"/>
  <c r="I97" i="68"/>
  <c r="L97" i="68" s="1"/>
  <c r="K95" i="68"/>
  <c r="J95" i="68"/>
  <c r="I95" i="68"/>
  <c r="L95" i="68" s="1"/>
  <c r="K93" i="68"/>
  <c r="J93" i="68"/>
  <c r="I93" i="68"/>
  <c r="L93" i="68" s="1"/>
  <c r="K91" i="68"/>
  <c r="J91" i="68"/>
  <c r="I91" i="68"/>
  <c r="L91" i="68" s="1"/>
  <c r="K87" i="68"/>
  <c r="J87" i="68"/>
  <c r="I87" i="68"/>
  <c r="L87" i="68" s="1"/>
  <c r="K83" i="68"/>
  <c r="J83" i="68"/>
  <c r="I83" i="68"/>
  <c r="L83" i="68" s="1"/>
  <c r="K80" i="68"/>
  <c r="J80" i="68"/>
  <c r="I80" i="68"/>
  <c r="L80" i="68" s="1"/>
  <c r="K78" i="68"/>
  <c r="J78" i="68"/>
  <c r="I78" i="68"/>
  <c r="L78" i="68" s="1"/>
  <c r="K77" i="68"/>
  <c r="J77" i="68"/>
  <c r="I77" i="68"/>
  <c r="L77" i="68" s="1"/>
  <c r="L34" i="68"/>
  <c r="A16" i="68"/>
  <c r="A20" i="68" s="1"/>
  <c r="K2364" i="34"/>
  <c r="Y2374" i="67"/>
  <c r="Y2373" i="67"/>
  <c r="Y2372" i="67"/>
  <c r="Y2371" i="67"/>
  <c r="Y2370" i="67"/>
  <c r="Y2369" i="67"/>
  <c r="R2365" i="67"/>
  <c r="O2365" i="67"/>
  <c r="K2365" i="67"/>
  <c r="K2363" i="67" s="1"/>
  <c r="J2365" i="67"/>
  <c r="I2365" i="67"/>
  <c r="L2365" i="67" s="1"/>
  <c r="R2364" i="67"/>
  <c r="O2364" i="67"/>
  <c r="K2364" i="67"/>
  <c r="T2360" i="67"/>
  <c r="S2360" i="67"/>
  <c r="R2360" i="67"/>
  <c r="O2360" i="67"/>
  <c r="T2359" i="67"/>
  <c r="S2359" i="67"/>
  <c r="R2359" i="67"/>
  <c r="O2359" i="67"/>
  <c r="R2358" i="67"/>
  <c r="O2358" i="67"/>
  <c r="K2358" i="67"/>
  <c r="T2358" i="67" s="1"/>
  <c r="J2358" i="67"/>
  <c r="S2358" i="67" s="1"/>
  <c r="I2358" i="67"/>
  <c r="L2358" i="67" s="1"/>
  <c r="R2357" i="67"/>
  <c r="O2357" i="67"/>
  <c r="K2357" i="67"/>
  <c r="T2357" i="67" s="1"/>
  <c r="J2357" i="67"/>
  <c r="S2357" i="67" s="1"/>
  <c r="I2357" i="67"/>
  <c r="L2357" i="67" s="1"/>
  <c r="R2356" i="67"/>
  <c r="O2356" i="67"/>
  <c r="K2356" i="67"/>
  <c r="T2356" i="67" s="1"/>
  <c r="J2356" i="67"/>
  <c r="S2356" i="67" s="1"/>
  <c r="I2356" i="67"/>
  <c r="L2356" i="67" s="1"/>
  <c r="R2355" i="67"/>
  <c r="O2355" i="67"/>
  <c r="K2355" i="67"/>
  <c r="T2355" i="67" s="1"/>
  <c r="J2355" i="67"/>
  <c r="I2355" i="67"/>
  <c r="L2355" i="67" s="1"/>
  <c r="R2354" i="67"/>
  <c r="O2354" i="67"/>
  <c r="K2354" i="67"/>
  <c r="J2354" i="67"/>
  <c r="S2354" i="67" s="1"/>
  <c r="I2354" i="67"/>
  <c r="L2354" i="67" s="1"/>
  <c r="R2353" i="67"/>
  <c r="O2353" i="67"/>
  <c r="K2353" i="67"/>
  <c r="T2353" i="67" s="1"/>
  <c r="J2353" i="67"/>
  <c r="S2353" i="67" s="1"/>
  <c r="I2353" i="67"/>
  <c r="L2353" i="67" s="1"/>
  <c r="R2352" i="67"/>
  <c r="O2352" i="67"/>
  <c r="R2351" i="67"/>
  <c r="O2351" i="67"/>
  <c r="R2350" i="67"/>
  <c r="O2350" i="67"/>
  <c r="K2350" i="67"/>
  <c r="T2350" i="67" s="1"/>
  <c r="J2350" i="67"/>
  <c r="S2350" i="67" s="1"/>
  <c r="I2350" i="67"/>
  <c r="L2350" i="67" s="1"/>
  <c r="R2349" i="67"/>
  <c r="O2349" i="67"/>
  <c r="K2349" i="67"/>
  <c r="T2349" i="67" s="1"/>
  <c r="J2349" i="67"/>
  <c r="S2349" i="67" s="1"/>
  <c r="I2349" i="67"/>
  <c r="L2349" i="67" s="1"/>
  <c r="R2348" i="67"/>
  <c r="O2348" i="67"/>
  <c r="K2348" i="67"/>
  <c r="T2348" i="67" s="1"/>
  <c r="J2348" i="67"/>
  <c r="S2348" i="67" s="1"/>
  <c r="I2348" i="67"/>
  <c r="L2348" i="67" s="1"/>
  <c r="R2347" i="67"/>
  <c r="O2347" i="67"/>
  <c r="K2347" i="67"/>
  <c r="T2347" i="67" s="1"/>
  <c r="J2347" i="67"/>
  <c r="S2347" i="67" s="1"/>
  <c r="I2347" i="67"/>
  <c r="L2347" i="67" s="1"/>
  <c r="R2346" i="67"/>
  <c r="O2346" i="67"/>
  <c r="K2346" i="67"/>
  <c r="T2346" i="67" s="1"/>
  <c r="J2346" i="67"/>
  <c r="S2346" i="67" s="1"/>
  <c r="I2346" i="67"/>
  <c r="L2346" i="67" s="1"/>
  <c r="R2345" i="67"/>
  <c r="O2345" i="67"/>
  <c r="K2345" i="67"/>
  <c r="J2345" i="67"/>
  <c r="I2345" i="67"/>
  <c r="L2345" i="67" s="1"/>
  <c r="R2344" i="67"/>
  <c r="O2344" i="67"/>
  <c r="R2343" i="67"/>
  <c r="O2343" i="67"/>
  <c r="I2343" i="67"/>
  <c r="R2342" i="67"/>
  <c r="O2342" i="67"/>
  <c r="R2341" i="67"/>
  <c r="O2341" i="67"/>
  <c r="R2340" i="67"/>
  <c r="O2340" i="67"/>
  <c r="T2337" i="67"/>
  <c r="S2337" i="67"/>
  <c r="R2337" i="67"/>
  <c r="O2337" i="67"/>
  <c r="R2336" i="67"/>
  <c r="O2336" i="67"/>
  <c r="K2336" i="67"/>
  <c r="T2336" i="67" s="1"/>
  <c r="J2336" i="67"/>
  <c r="J2335" i="67" s="1"/>
  <c r="I2336" i="67"/>
  <c r="L2336" i="67" s="1"/>
  <c r="L2335" i="67" s="1"/>
  <c r="R2335" i="67"/>
  <c r="O2335" i="67"/>
  <c r="K2335" i="67"/>
  <c r="R2334" i="67"/>
  <c r="O2334" i="67"/>
  <c r="K2334" i="67"/>
  <c r="T2334" i="67" s="1"/>
  <c r="J2334" i="67"/>
  <c r="S2334" i="67" s="1"/>
  <c r="I2334" i="67"/>
  <c r="L2334" i="67" s="1"/>
  <c r="R2333" i="67"/>
  <c r="O2333" i="67"/>
  <c r="K2333" i="67"/>
  <c r="T2333" i="67" s="1"/>
  <c r="J2333" i="67"/>
  <c r="I2333" i="67"/>
  <c r="L2333" i="67" s="1"/>
  <c r="R2332" i="67"/>
  <c r="O2332" i="67"/>
  <c r="R2331" i="67"/>
  <c r="O2331" i="67"/>
  <c r="T2330" i="67"/>
  <c r="S2330" i="67"/>
  <c r="R2330" i="67"/>
  <c r="O2330" i="67"/>
  <c r="R2329" i="67"/>
  <c r="O2329" i="67"/>
  <c r="K2329" i="67"/>
  <c r="T2329" i="67" s="1"/>
  <c r="J2329" i="67"/>
  <c r="S2329" i="67" s="1"/>
  <c r="I2329" i="67"/>
  <c r="L2329" i="67" s="1"/>
  <c r="R2328" i="67"/>
  <c r="O2328" i="67"/>
  <c r="K2328" i="67"/>
  <c r="T2328" i="67" s="1"/>
  <c r="J2328" i="67"/>
  <c r="S2328" i="67" s="1"/>
  <c r="I2328" i="67"/>
  <c r="L2328" i="67" s="1"/>
  <c r="R2327" i="67"/>
  <c r="O2327" i="67"/>
  <c r="K2327" i="67"/>
  <c r="T2327" i="67" s="1"/>
  <c r="J2327" i="67"/>
  <c r="S2327" i="67" s="1"/>
  <c r="I2327" i="67"/>
  <c r="L2327" i="67" s="1"/>
  <c r="R2326" i="67"/>
  <c r="O2326" i="67"/>
  <c r="K2326" i="67"/>
  <c r="J2326" i="67"/>
  <c r="I2326" i="67"/>
  <c r="L2326" i="67" s="1"/>
  <c r="R2325" i="67"/>
  <c r="O2325" i="67"/>
  <c r="R2324" i="67"/>
  <c r="O2324" i="67"/>
  <c r="K2324" i="67"/>
  <c r="J2324" i="67"/>
  <c r="I2324" i="67"/>
  <c r="L2324" i="67" s="1"/>
  <c r="R2323" i="67"/>
  <c r="O2323" i="67"/>
  <c r="K2323" i="67"/>
  <c r="T2323" i="67" s="1"/>
  <c r="J2323" i="67"/>
  <c r="S2323" i="67" s="1"/>
  <c r="I2323" i="67"/>
  <c r="L2323" i="67" s="1"/>
  <c r="R2322" i="67"/>
  <c r="O2322" i="67"/>
  <c r="R2321" i="67"/>
  <c r="O2321" i="67"/>
  <c r="K2321" i="67"/>
  <c r="T2321" i="67" s="1"/>
  <c r="J2321" i="67"/>
  <c r="S2321" i="67" s="1"/>
  <c r="I2321" i="67"/>
  <c r="L2321" i="67" s="1"/>
  <c r="R2320" i="67"/>
  <c r="O2320" i="67"/>
  <c r="K2320" i="67"/>
  <c r="T2320" i="67" s="1"/>
  <c r="J2320" i="67"/>
  <c r="S2320" i="67" s="1"/>
  <c r="I2320" i="67"/>
  <c r="L2320" i="67" s="1"/>
  <c r="R2319" i="67"/>
  <c r="O2319" i="67"/>
  <c r="K2319" i="67"/>
  <c r="T2319" i="67" s="1"/>
  <c r="J2319" i="67"/>
  <c r="I2319" i="67"/>
  <c r="L2319" i="67" s="1"/>
  <c r="R2318" i="67"/>
  <c r="O2318" i="67"/>
  <c r="K2318" i="67"/>
  <c r="J2318" i="67"/>
  <c r="S2318" i="67" s="1"/>
  <c r="I2318" i="67"/>
  <c r="L2318" i="67" s="1"/>
  <c r="R2317" i="67"/>
  <c r="O2317" i="67"/>
  <c r="R2316" i="67"/>
  <c r="O2316" i="67"/>
  <c r="R2315" i="67"/>
  <c r="O2315" i="67"/>
  <c r="T2314" i="67"/>
  <c r="S2314" i="67"/>
  <c r="R2314" i="67"/>
  <c r="O2314" i="67"/>
  <c r="T2311" i="67"/>
  <c r="S2311" i="67"/>
  <c r="R2311" i="67"/>
  <c r="O2311" i="67"/>
  <c r="T2310" i="67"/>
  <c r="S2310" i="67"/>
  <c r="R2310" i="67"/>
  <c r="O2310" i="67"/>
  <c r="R2309" i="67"/>
  <c r="O2309" i="67"/>
  <c r="K2309" i="67"/>
  <c r="T2309" i="67" s="1"/>
  <c r="J2309" i="67"/>
  <c r="S2309" i="67" s="1"/>
  <c r="I2309" i="67"/>
  <c r="L2309" i="67" s="1"/>
  <c r="R2308" i="67"/>
  <c r="O2308" i="67"/>
  <c r="K2308" i="67"/>
  <c r="T2308" i="67" s="1"/>
  <c r="J2308" i="67"/>
  <c r="I2308" i="67"/>
  <c r="L2308" i="67" s="1"/>
  <c r="R2307" i="67"/>
  <c r="O2307" i="67"/>
  <c r="K2307" i="67"/>
  <c r="J2307" i="67"/>
  <c r="S2307" i="67" s="1"/>
  <c r="I2307" i="67"/>
  <c r="L2307" i="67" s="1"/>
  <c r="R2306" i="67"/>
  <c r="O2306" i="67"/>
  <c r="R2305" i="67"/>
  <c r="O2305" i="67"/>
  <c r="K2305" i="67"/>
  <c r="T2305" i="67" s="1"/>
  <c r="J2305" i="67"/>
  <c r="S2305" i="67" s="1"/>
  <c r="I2305" i="67"/>
  <c r="L2305" i="67" s="1"/>
  <c r="R2304" i="67"/>
  <c r="O2304" i="67"/>
  <c r="K2304" i="67"/>
  <c r="T2304" i="67" s="1"/>
  <c r="J2304" i="67"/>
  <c r="S2304" i="67" s="1"/>
  <c r="I2304" i="67"/>
  <c r="L2304" i="67" s="1"/>
  <c r="R2303" i="67"/>
  <c r="O2303" i="67"/>
  <c r="K2303" i="67"/>
  <c r="T2303" i="67" s="1"/>
  <c r="J2303" i="67"/>
  <c r="S2303" i="67" s="1"/>
  <c r="I2303" i="67"/>
  <c r="L2303" i="67" s="1"/>
  <c r="R2302" i="67"/>
  <c r="O2302" i="67"/>
  <c r="K2302" i="67"/>
  <c r="T2302" i="67" s="1"/>
  <c r="J2302" i="67"/>
  <c r="S2302" i="67" s="1"/>
  <c r="I2302" i="67"/>
  <c r="L2302" i="67" s="1"/>
  <c r="R2301" i="67"/>
  <c r="O2301" i="67"/>
  <c r="K2301" i="67"/>
  <c r="T2301" i="67" s="1"/>
  <c r="J2301" i="67"/>
  <c r="S2301" i="67" s="1"/>
  <c r="I2301" i="67"/>
  <c r="L2301" i="67" s="1"/>
  <c r="R2300" i="67"/>
  <c r="O2300" i="67"/>
  <c r="K2300" i="67"/>
  <c r="T2300" i="67" s="1"/>
  <c r="J2300" i="67"/>
  <c r="S2300" i="67" s="1"/>
  <c r="I2300" i="67"/>
  <c r="L2300" i="67" s="1"/>
  <c r="R2299" i="67"/>
  <c r="O2299" i="67"/>
  <c r="K2299" i="67"/>
  <c r="T2299" i="67" s="1"/>
  <c r="J2299" i="67"/>
  <c r="S2299" i="67" s="1"/>
  <c r="I2299" i="67"/>
  <c r="L2299" i="67" s="1"/>
  <c r="R2298" i="67"/>
  <c r="O2298" i="67"/>
  <c r="K2298" i="67"/>
  <c r="J2298" i="67"/>
  <c r="S2298" i="67" s="1"/>
  <c r="I2298" i="67"/>
  <c r="L2298" i="67" s="1"/>
  <c r="R2297" i="67"/>
  <c r="O2297" i="67"/>
  <c r="K2297" i="67"/>
  <c r="T2297" i="67" s="1"/>
  <c r="J2297" i="67"/>
  <c r="I2297" i="67"/>
  <c r="L2297" i="67" s="1"/>
  <c r="R2296" i="67"/>
  <c r="O2296" i="67"/>
  <c r="R2295" i="67"/>
  <c r="O2295" i="67"/>
  <c r="K2295" i="67"/>
  <c r="T2295" i="67" s="1"/>
  <c r="J2295" i="67"/>
  <c r="S2295" i="67" s="1"/>
  <c r="I2295" i="67"/>
  <c r="L2295" i="67" s="1"/>
  <c r="R2294" i="67"/>
  <c r="O2294" i="67"/>
  <c r="K2294" i="67"/>
  <c r="T2294" i="67" s="1"/>
  <c r="J2294" i="67"/>
  <c r="S2294" i="67" s="1"/>
  <c r="I2294" i="67"/>
  <c r="L2294" i="67" s="1"/>
  <c r="R2293" i="67"/>
  <c r="O2293" i="67"/>
  <c r="K2293" i="67"/>
  <c r="T2293" i="67" s="1"/>
  <c r="J2293" i="67"/>
  <c r="S2293" i="67" s="1"/>
  <c r="I2293" i="67"/>
  <c r="L2293" i="67" s="1"/>
  <c r="R2292" i="67"/>
  <c r="O2292" i="67"/>
  <c r="K2292" i="67"/>
  <c r="T2292" i="67" s="1"/>
  <c r="J2292" i="67"/>
  <c r="S2292" i="67" s="1"/>
  <c r="I2292" i="67"/>
  <c r="L2292" i="67" s="1"/>
  <c r="R2291" i="67"/>
  <c r="O2291" i="67"/>
  <c r="K2291" i="67"/>
  <c r="T2291" i="67" s="1"/>
  <c r="J2291" i="67"/>
  <c r="S2291" i="67" s="1"/>
  <c r="I2291" i="67"/>
  <c r="L2291" i="67" s="1"/>
  <c r="R2290" i="67"/>
  <c r="O2290" i="67"/>
  <c r="K2290" i="67"/>
  <c r="T2290" i="67" s="1"/>
  <c r="J2290" i="67"/>
  <c r="S2290" i="67" s="1"/>
  <c r="I2290" i="67"/>
  <c r="L2290" i="67" s="1"/>
  <c r="R2289" i="67"/>
  <c r="O2289" i="67"/>
  <c r="K2289" i="67"/>
  <c r="T2289" i="67" s="1"/>
  <c r="J2289" i="67"/>
  <c r="S2289" i="67" s="1"/>
  <c r="I2289" i="67"/>
  <c r="L2289" i="67" s="1"/>
  <c r="R2288" i="67"/>
  <c r="O2288" i="67"/>
  <c r="K2288" i="67"/>
  <c r="T2288" i="67" s="1"/>
  <c r="J2288" i="67"/>
  <c r="S2288" i="67" s="1"/>
  <c r="I2288" i="67"/>
  <c r="L2288" i="67" s="1"/>
  <c r="R2287" i="67"/>
  <c r="O2287" i="67"/>
  <c r="K2287" i="67"/>
  <c r="T2287" i="67" s="1"/>
  <c r="J2287" i="67"/>
  <c r="I2287" i="67"/>
  <c r="L2287" i="67" s="1"/>
  <c r="R2286" i="67"/>
  <c r="O2286" i="67"/>
  <c r="K2286" i="67"/>
  <c r="T2286" i="67" s="1"/>
  <c r="J2286" i="67"/>
  <c r="S2286" i="67" s="1"/>
  <c r="I2286" i="67"/>
  <c r="L2286" i="67" s="1"/>
  <c r="R2285" i="67"/>
  <c r="O2285" i="67"/>
  <c r="K2285" i="67"/>
  <c r="T2285" i="67" s="1"/>
  <c r="J2285" i="67"/>
  <c r="S2285" i="67" s="1"/>
  <c r="I2285" i="67"/>
  <c r="L2285" i="67" s="1"/>
  <c r="R2284" i="67"/>
  <c r="O2284" i="67"/>
  <c r="K2284" i="67"/>
  <c r="T2284" i="67" s="1"/>
  <c r="J2284" i="67"/>
  <c r="S2284" i="67" s="1"/>
  <c r="I2284" i="67"/>
  <c r="L2284" i="67" s="1"/>
  <c r="R2283" i="67"/>
  <c r="O2283" i="67"/>
  <c r="K2283" i="67"/>
  <c r="T2283" i="67" s="1"/>
  <c r="J2283" i="67"/>
  <c r="S2283" i="67" s="1"/>
  <c r="I2283" i="67"/>
  <c r="L2283" i="67" s="1"/>
  <c r="R2282" i="67"/>
  <c r="O2282" i="67"/>
  <c r="R2281" i="67"/>
  <c r="O2281" i="67"/>
  <c r="T2280" i="67"/>
  <c r="S2280" i="67"/>
  <c r="R2280" i="67"/>
  <c r="O2280" i="67"/>
  <c r="R2279" i="67"/>
  <c r="O2279" i="67"/>
  <c r="K2279" i="67"/>
  <c r="T2279" i="67" s="1"/>
  <c r="J2279" i="67"/>
  <c r="S2279" i="67" s="1"/>
  <c r="I2279" i="67"/>
  <c r="L2279" i="67" s="1"/>
  <c r="R2278" i="67"/>
  <c r="O2278" i="67"/>
  <c r="K2278" i="67"/>
  <c r="T2278" i="67" s="1"/>
  <c r="J2278" i="67"/>
  <c r="S2278" i="67" s="1"/>
  <c r="I2278" i="67"/>
  <c r="L2278" i="67" s="1"/>
  <c r="R2277" i="67"/>
  <c r="O2277" i="67"/>
  <c r="K2277" i="67"/>
  <c r="T2277" i="67" s="1"/>
  <c r="J2277" i="67"/>
  <c r="S2277" i="67" s="1"/>
  <c r="I2277" i="67"/>
  <c r="L2277" i="67" s="1"/>
  <c r="R2276" i="67"/>
  <c r="O2276" i="67"/>
  <c r="K2276" i="67"/>
  <c r="T2276" i="67" s="1"/>
  <c r="J2276" i="67"/>
  <c r="S2276" i="67" s="1"/>
  <c r="I2276" i="67"/>
  <c r="L2276" i="67" s="1"/>
  <c r="R2275" i="67"/>
  <c r="O2275" i="67"/>
  <c r="K2275" i="67"/>
  <c r="T2275" i="67" s="1"/>
  <c r="J2275" i="67"/>
  <c r="S2275" i="67" s="1"/>
  <c r="I2275" i="67"/>
  <c r="L2275" i="67" s="1"/>
  <c r="R2274" i="67"/>
  <c r="O2274" i="67"/>
  <c r="K2274" i="67"/>
  <c r="T2274" i="67" s="1"/>
  <c r="J2274" i="67"/>
  <c r="S2274" i="67" s="1"/>
  <c r="I2274" i="67"/>
  <c r="L2274" i="67" s="1"/>
  <c r="R2273" i="67"/>
  <c r="O2273" i="67"/>
  <c r="K2273" i="67"/>
  <c r="T2273" i="67" s="1"/>
  <c r="J2273" i="67"/>
  <c r="S2273" i="67" s="1"/>
  <c r="I2273" i="67"/>
  <c r="L2273" i="67" s="1"/>
  <c r="R2272" i="67"/>
  <c r="O2272" i="67"/>
  <c r="K2272" i="67"/>
  <c r="T2272" i="67" s="1"/>
  <c r="J2272" i="67"/>
  <c r="S2272" i="67" s="1"/>
  <c r="I2272" i="67"/>
  <c r="L2272" i="67" s="1"/>
  <c r="R2271" i="67"/>
  <c r="O2271" i="67"/>
  <c r="K2271" i="67"/>
  <c r="T2271" i="67" s="1"/>
  <c r="J2271" i="67"/>
  <c r="S2271" i="67" s="1"/>
  <c r="I2271" i="67"/>
  <c r="L2271" i="67" s="1"/>
  <c r="R2270" i="67"/>
  <c r="O2270" i="67"/>
  <c r="K2270" i="67"/>
  <c r="T2270" i="67" s="1"/>
  <c r="J2270" i="67"/>
  <c r="S2270" i="67" s="1"/>
  <c r="I2270" i="67"/>
  <c r="L2270" i="67" s="1"/>
  <c r="R2269" i="67"/>
  <c r="O2269" i="67"/>
  <c r="K2269" i="67"/>
  <c r="T2269" i="67" s="1"/>
  <c r="J2269" i="67"/>
  <c r="S2269" i="67" s="1"/>
  <c r="I2269" i="67"/>
  <c r="L2269" i="67" s="1"/>
  <c r="R2268" i="67"/>
  <c r="O2268" i="67"/>
  <c r="K2268" i="67"/>
  <c r="T2268" i="67" s="1"/>
  <c r="J2268" i="67"/>
  <c r="S2268" i="67" s="1"/>
  <c r="I2268" i="67"/>
  <c r="L2268" i="67" s="1"/>
  <c r="R2267" i="67"/>
  <c r="O2267" i="67"/>
  <c r="K2267" i="67"/>
  <c r="T2267" i="67" s="1"/>
  <c r="J2267" i="67"/>
  <c r="S2267" i="67" s="1"/>
  <c r="I2267" i="67"/>
  <c r="L2267" i="67" s="1"/>
  <c r="R2266" i="67"/>
  <c r="O2266" i="67"/>
  <c r="K2266" i="67"/>
  <c r="T2266" i="67" s="1"/>
  <c r="J2266" i="67"/>
  <c r="S2266" i="67" s="1"/>
  <c r="I2266" i="67"/>
  <c r="L2266" i="67" s="1"/>
  <c r="R2265" i="67"/>
  <c r="O2265" i="67"/>
  <c r="K2265" i="67"/>
  <c r="T2265" i="67" s="1"/>
  <c r="J2265" i="67"/>
  <c r="S2265" i="67" s="1"/>
  <c r="I2265" i="67"/>
  <c r="L2265" i="67" s="1"/>
  <c r="R2264" i="67"/>
  <c r="O2264" i="67"/>
  <c r="K2264" i="67"/>
  <c r="T2264" i="67" s="1"/>
  <c r="J2264" i="67"/>
  <c r="S2264" i="67" s="1"/>
  <c r="I2264" i="67"/>
  <c r="L2264" i="67" s="1"/>
  <c r="R2263" i="67"/>
  <c r="O2263" i="67"/>
  <c r="K2263" i="67"/>
  <c r="T2263" i="67" s="1"/>
  <c r="J2263" i="67"/>
  <c r="S2263" i="67" s="1"/>
  <c r="I2263" i="67"/>
  <c r="L2263" i="67" s="1"/>
  <c r="R2262" i="67"/>
  <c r="O2262" i="67"/>
  <c r="K2262" i="67"/>
  <c r="T2262" i="67" s="1"/>
  <c r="J2262" i="67"/>
  <c r="S2262" i="67" s="1"/>
  <c r="I2262" i="67"/>
  <c r="L2262" i="67" s="1"/>
  <c r="R2261" i="67"/>
  <c r="O2261" i="67"/>
  <c r="K2261" i="67"/>
  <c r="T2261" i="67" s="1"/>
  <c r="J2261" i="67"/>
  <c r="S2261" i="67" s="1"/>
  <c r="I2261" i="67"/>
  <c r="L2261" i="67" s="1"/>
  <c r="R2260" i="67"/>
  <c r="O2260" i="67"/>
  <c r="K2260" i="67"/>
  <c r="T2260" i="67" s="1"/>
  <c r="J2260" i="67"/>
  <c r="S2260" i="67" s="1"/>
  <c r="I2260" i="67"/>
  <c r="L2260" i="67" s="1"/>
  <c r="R2259" i="67"/>
  <c r="O2259" i="67"/>
  <c r="K2259" i="67"/>
  <c r="T2259" i="67" s="1"/>
  <c r="J2259" i="67"/>
  <c r="S2259" i="67" s="1"/>
  <c r="I2259" i="67"/>
  <c r="L2259" i="67" s="1"/>
  <c r="R2258" i="67"/>
  <c r="O2258" i="67"/>
  <c r="K2258" i="67"/>
  <c r="T2258" i="67" s="1"/>
  <c r="J2258" i="67"/>
  <c r="S2258" i="67" s="1"/>
  <c r="I2258" i="67"/>
  <c r="L2258" i="67" s="1"/>
  <c r="R2257" i="67"/>
  <c r="O2257" i="67"/>
  <c r="K2257" i="67"/>
  <c r="J2257" i="67"/>
  <c r="I2257" i="67"/>
  <c r="L2257" i="67" s="1"/>
  <c r="R2256" i="67"/>
  <c r="O2256" i="67"/>
  <c r="T2255" i="67"/>
  <c r="S2255" i="67"/>
  <c r="R2255" i="67"/>
  <c r="O2255" i="67"/>
  <c r="R2254" i="67"/>
  <c r="O2254" i="67"/>
  <c r="K2254" i="67"/>
  <c r="T2254" i="67" s="1"/>
  <c r="J2254" i="67"/>
  <c r="S2254" i="67" s="1"/>
  <c r="I2254" i="67"/>
  <c r="L2254" i="67" s="1"/>
  <c r="T2253" i="67"/>
  <c r="S2253" i="67"/>
  <c r="R2253" i="67"/>
  <c r="O2253" i="67"/>
  <c r="R2252" i="67"/>
  <c r="O2252" i="67"/>
  <c r="K2252" i="67"/>
  <c r="T2252" i="67" s="1"/>
  <c r="J2252" i="67"/>
  <c r="S2252" i="67" s="1"/>
  <c r="I2252" i="67"/>
  <c r="L2252" i="67" s="1"/>
  <c r="R2251" i="67"/>
  <c r="O2251" i="67"/>
  <c r="K2251" i="67"/>
  <c r="T2251" i="67" s="1"/>
  <c r="J2251" i="67"/>
  <c r="I2251" i="67"/>
  <c r="L2251" i="67" s="1"/>
  <c r="R2250" i="67"/>
  <c r="O2250" i="67"/>
  <c r="K2250" i="67"/>
  <c r="J2250" i="67"/>
  <c r="S2250" i="67" s="1"/>
  <c r="I2250" i="67"/>
  <c r="L2250" i="67" s="1"/>
  <c r="R2249" i="67"/>
  <c r="O2249" i="67"/>
  <c r="R2248" i="67"/>
  <c r="O2248" i="67"/>
  <c r="K2248" i="67"/>
  <c r="T2248" i="67" s="1"/>
  <c r="J2248" i="67"/>
  <c r="S2248" i="67" s="1"/>
  <c r="I2248" i="67"/>
  <c r="L2248" i="67" s="1"/>
  <c r="T2247" i="67"/>
  <c r="S2247" i="67"/>
  <c r="R2247" i="67"/>
  <c r="O2247" i="67"/>
  <c r="R2246" i="67"/>
  <c r="O2246" i="67"/>
  <c r="K2246" i="67"/>
  <c r="T2246" i="67" s="1"/>
  <c r="J2246" i="67"/>
  <c r="S2246" i="67" s="1"/>
  <c r="I2246" i="67"/>
  <c r="L2246" i="67" s="1"/>
  <c r="R2245" i="67"/>
  <c r="O2245" i="67"/>
  <c r="K2245" i="67"/>
  <c r="T2245" i="67" s="1"/>
  <c r="J2245" i="67"/>
  <c r="S2245" i="67" s="1"/>
  <c r="I2245" i="67"/>
  <c r="L2245" i="67" s="1"/>
  <c r="R2244" i="67"/>
  <c r="O2244" i="67"/>
  <c r="K2244" i="67"/>
  <c r="T2244" i="67" s="1"/>
  <c r="J2244" i="67"/>
  <c r="S2244" i="67" s="1"/>
  <c r="I2244" i="67"/>
  <c r="L2244" i="67" s="1"/>
  <c r="R2243" i="67"/>
  <c r="O2243" i="67"/>
  <c r="K2243" i="67"/>
  <c r="T2243" i="67" s="1"/>
  <c r="J2243" i="67"/>
  <c r="S2243" i="67" s="1"/>
  <c r="I2243" i="67"/>
  <c r="L2243" i="67" s="1"/>
  <c r="R2242" i="67"/>
  <c r="O2242" i="67"/>
  <c r="K2242" i="67"/>
  <c r="T2242" i="67" s="1"/>
  <c r="J2242" i="67"/>
  <c r="S2242" i="67" s="1"/>
  <c r="I2242" i="67"/>
  <c r="L2242" i="67" s="1"/>
  <c r="R2241" i="67"/>
  <c r="O2241" i="67"/>
  <c r="K2241" i="67"/>
  <c r="T2241" i="67" s="1"/>
  <c r="J2241" i="67"/>
  <c r="S2241" i="67" s="1"/>
  <c r="I2241" i="67"/>
  <c r="L2241" i="67" s="1"/>
  <c r="R2240" i="67"/>
  <c r="O2240" i="67"/>
  <c r="K2240" i="67"/>
  <c r="J2240" i="67"/>
  <c r="S2240" i="67" s="1"/>
  <c r="I2240" i="67"/>
  <c r="L2240" i="67" s="1"/>
  <c r="R2239" i="67"/>
  <c r="O2239" i="67"/>
  <c r="K2239" i="67"/>
  <c r="T2239" i="67" s="1"/>
  <c r="J2239" i="67"/>
  <c r="I2239" i="67"/>
  <c r="L2239" i="67" s="1"/>
  <c r="R2238" i="67"/>
  <c r="O2238" i="67"/>
  <c r="R2237" i="67"/>
  <c r="O2237" i="67"/>
  <c r="K2237" i="67"/>
  <c r="T2237" i="67" s="1"/>
  <c r="J2237" i="67"/>
  <c r="S2237" i="67" s="1"/>
  <c r="I2237" i="67"/>
  <c r="L2237" i="67" s="1"/>
  <c r="R2236" i="67"/>
  <c r="O2236" i="67"/>
  <c r="K2236" i="67"/>
  <c r="J2236" i="67"/>
  <c r="S2236" i="67" s="1"/>
  <c r="I2236" i="67"/>
  <c r="L2236" i="67" s="1"/>
  <c r="R2235" i="67"/>
  <c r="O2235" i="67"/>
  <c r="K2235" i="67"/>
  <c r="T2235" i="67" s="1"/>
  <c r="J2235" i="67"/>
  <c r="S2235" i="67" s="1"/>
  <c r="I2235" i="67"/>
  <c r="L2235" i="67" s="1"/>
  <c r="R2234" i="67"/>
  <c r="O2234" i="67"/>
  <c r="K2234" i="67"/>
  <c r="T2234" i="67" s="1"/>
  <c r="J2234" i="67"/>
  <c r="I2234" i="67"/>
  <c r="L2234" i="67" s="1"/>
  <c r="R2233" i="67"/>
  <c r="O2233" i="67"/>
  <c r="R2232" i="67"/>
  <c r="O2232" i="67"/>
  <c r="T2231" i="67"/>
  <c r="S2231" i="67"/>
  <c r="U2231" i="67" s="1"/>
  <c r="R2231" i="67"/>
  <c r="O2231" i="67"/>
  <c r="R2230" i="67"/>
  <c r="O2230" i="67"/>
  <c r="K2230" i="67"/>
  <c r="T2230" i="67" s="1"/>
  <c r="J2230" i="67"/>
  <c r="S2230" i="67" s="1"/>
  <c r="I2230" i="67"/>
  <c r="L2230" i="67" s="1"/>
  <c r="R2229" i="67"/>
  <c r="O2229" i="67"/>
  <c r="K2229" i="67"/>
  <c r="T2229" i="67" s="1"/>
  <c r="J2229" i="67"/>
  <c r="S2229" i="67" s="1"/>
  <c r="I2229" i="67"/>
  <c r="L2229" i="67" s="1"/>
  <c r="R2228" i="67"/>
  <c r="O2228" i="67"/>
  <c r="K2228" i="67"/>
  <c r="T2228" i="67" s="1"/>
  <c r="J2228" i="67"/>
  <c r="S2228" i="67" s="1"/>
  <c r="I2228" i="67"/>
  <c r="L2228" i="67" s="1"/>
  <c r="R2227" i="67"/>
  <c r="O2227" i="67"/>
  <c r="K2227" i="67"/>
  <c r="T2227" i="67" s="1"/>
  <c r="J2227" i="67"/>
  <c r="S2227" i="67" s="1"/>
  <c r="I2227" i="67"/>
  <c r="L2227" i="67" s="1"/>
  <c r="R2226" i="67"/>
  <c r="O2226" i="67"/>
  <c r="K2226" i="67"/>
  <c r="T2226" i="67" s="1"/>
  <c r="J2226" i="67"/>
  <c r="S2226" i="67" s="1"/>
  <c r="I2226" i="67"/>
  <c r="L2226" i="67" s="1"/>
  <c r="R2225" i="67"/>
  <c r="O2225" i="67"/>
  <c r="K2225" i="67"/>
  <c r="T2225" i="67" s="1"/>
  <c r="J2225" i="67"/>
  <c r="S2225" i="67" s="1"/>
  <c r="I2225" i="67"/>
  <c r="L2225" i="67" s="1"/>
  <c r="R2224" i="67"/>
  <c r="O2224" i="67"/>
  <c r="K2224" i="67"/>
  <c r="T2224" i="67" s="1"/>
  <c r="J2224" i="67"/>
  <c r="S2224" i="67" s="1"/>
  <c r="I2224" i="67"/>
  <c r="L2224" i="67" s="1"/>
  <c r="R2223" i="67"/>
  <c r="O2223" i="67"/>
  <c r="K2223" i="67"/>
  <c r="T2223" i="67" s="1"/>
  <c r="J2223" i="67"/>
  <c r="S2223" i="67" s="1"/>
  <c r="I2223" i="67"/>
  <c r="L2223" i="67" s="1"/>
  <c r="R2222" i="67"/>
  <c r="O2222" i="67"/>
  <c r="K2222" i="67"/>
  <c r="J2222" i="67"/>
  <c r="S2222" i="67" s="1"/>
  <c r="I2222" i="67"/>
  <c r="L2222" i="67" s="1"/>
  <c r="R2221" i="67"/>
  <c r="O2221" i="67"/>
  <c r="K2221" i="67"/>
  <c r="T2221" i="67" s="1"/>
  <c r="J2221" i="67"/>
  <c r="S2221" i="67" s="1"/>
  <c r="I2221" i="67"/>
  <c r="L2221" i="67" s="1"/>
  <c r="R2220" i="67"/>
  <c r="O2220" i="67"/>
  <c r="R2219" i="67"/>
  <c r="O2219" i="67"/>
  <c r="K2219" i="67"/>
  <c r="T2219" i="67" s="1"/>
  <c r="J2219" i="67"/>
  <c r="I2219" i="67"/>
  <c r="L2219" i="67" s="1"/>
  <c r="R2218" i="67"/>
  <c r="O2218" i="67"/>
  <c r="K2218" i="67"/>
  <c r="T2218" i="67" s="1"/>
  <c r="J2218" i="67"/>
  <c r="S2218" i="67" s="1"/>
  <c r="I2218" i="67"/>
  <c r="L2218" i="67" s="1"/>
  <c r="S2217" i="67"/>
  <c r="R2217" i="67"/>
  <c r="O2217" i="67"/>
  <c r="L2217" i="67"/>
  <c r="K2217" i="67"/>
  <c r="T2217" i="67" s="1"/>
  <c r="R2216" i="67"/>
  <c r="O2216" i="67"/>
  <c r="K2216" i="67"/>
  <c r="J2216" i="67"/>
  <c r="S2216" i="67" s="1"/>
  <c r="I2216" i="67"/>
  <c r="L2216" i="67" s="1"/>
  <c r="T2215" i="67"/>
  <c r="S2215" i="67"/>
  <c r="R2215" i="67"/>
  <c r="O2215" i="67"/>
  <c r="R2214" i="67"/>
  <c r="O2214" i="67"/>
  <c r="T2213" i="67"/>
  <c r="S2213" i="67"/>
  <c r="R2213" i="67"/>
  <c r="O2213" i="67"/>
  <c r="R2212" i="67"/>
  <c r="O2212" i="67"/>
  <c r="K2212" i="67"/>
  <c r="T2212" i="67" s="1"/>
  <c r="J2212" i="67"/>
  <c r="S2212" i="67" s="1"/>
  <c r="I2212" i="67"/>
  <c r="L2212" i="67" s="1"/>
  <c r="R2211" i="67"/>
  <c r="O2211" i="67"/>
  <c r="K2211" i="67"/>
  <c r="T2211" i="67" s="1"/>
  <c r="J2211" i="67"/>
  <c r="S2211" i="67" s="1"/>
  <c r="I2211" i="67"/>
  <c r="L2211" i="67" s="1"/>
  <c r="R2210" i="67"/>
  <c r="O2210" i="67"/>
  <c r="K2210" i="67"/>
  <c r="T2210" i="67" s="1"/>
  <c r="J2210" i="67"/>
  <c r="S2210" i="67" s="1"/>
  <c r="I2210" i="67"/>
  <c r="L2210" i="67" s="1"/>
  <c r="R2209" i="67"/>
  <c r="O2209" i="67"/>
  <c r="K2209" i="67"/>
  <c r="T2209" i="67" s="1"/>
  <c r="J2209" i="67"/>
  <c r="S2209" i="67" s="1"/>
  <c r="I2209" i="67"/>
  <c r="L2209" i="67" s="1"/>
  <c r="R2208" i="67"/>
  <c r="O2208" i="67"/>
  <c r="K2208" i="67"/>
  <c r="T2208" i="67" s="1"/>
  <c r="J2208" i="67"/>
  <c r="S2208" i="67" s="1"/>
  <c r="I2208" i="67"/>
  <c r="L2208" i="67" s="1"/>
  <c r="R2207" i="67"/>
  <c r="O2207" i="67"/>
  <c r="K2207" i="67"/>
  <c r="J2207" i="67"/>
  <c r="S2207" i="67" s="1"/>
  <c r="I2207" i="67"/>
  <c r="L2207" i="67" s="1"/>
  <c r="R2206" i="67"/>
  <c r="O2206" i="67"/>
  <c r="K2206" i="67"/>
  <c r="T2206" i="67" s="1"/>
  <c r="J2206" i="67"/>
  <c r="S2206" i="67" s="1"/>
  <c r="I2206" i="67"/>
  <c r="L2206" i="67" s="1"/>
  <c r="R2205" i="67"/>
  <c r="O2205" i="67"/>
  <c r="R2204" i="67"/>
  <c r="O2204" i="67"/>
  <c r="R2203" i="67"/>
  <c r="O2203" i="67"/>
  <c r="R2202" i="67"/>
  <c r="O2202" i="67"/>
  <c r="T2201" i="67"/>
  <c r="S2201" i="67"/>
  <c r="R2201" i="67"/>
  <c r="O2201" i="67"/>
  <c r="R2200" i="67"/>
  <c r="O2200" i="67"/>
  <c r="K2200" i="67"/>
  <c r="T2200" i="67" s="1"/>
  <c r="J2200" i="67"/>
  <c r="S2200" i="67" s="1"/>
  <c r="I2200" i="67"/>
  <c r="L2200" i="67" s="1"/>
  <c r="R2199" i="67"/>
  <c r="O2199" i="67"/>
  <c r="K2199" i="67"/>
  <c r="T2199" i="67" s="1"/>
  <c r="J2199" i="67"/>
  <c r="S2199" i="67" s="1"/>
  <c r="I2199" i="67"/>
  <c r="L2199" i="67" s="1"/>
  <c r="R2198" i="67"/>
  <c r="O2198" i="67"/>
  <c r="K2198" i="67"/>
  <c r="T2198" i="67" s="1"/>
  <c r="J2198" i="67"/>
  <c r="S2198" i="67" s="1"/>
  <c r="I2198" i="67"/>
  <c r="L2198" i="67" s="1"/>
  <c r="R2197" i="67"/>
  <c r="O2197" i="67"/>
  <c r="K2197" i="67"/>
  <c r="T2197" i="67" s="1"/>
  <c r="J2197" i="67"/>
  <c r="S2197" i="67" s="1"/>
  <c r="I2197" i="67"/>
  <c r="L2197" i="67" s="1"/>
  <c r="R2196" i="67"/>
  <c r="O2196" i="67"/>
  <c r="K2196" i="67"/>
  <c r="T2196" i="67" s="1"/>
  <c r="J2196" i="67"/>
  <c r="S2196" i="67" s="1"/>
  <c r="I2196" i="67"/>
  <c r="L2196" i="67" s="1"/>
  <c r="R2195" i="67"/>
  <c r="O2195" i="67"/>
  <c r="K2195" i="67"/>
  <c r="T2195" i="67" s="1"/>
  <c r="J2195" i="67"/>
  <c r="S2195" i="67" s="1"/>
  <c r="I2195" i="67"/>
  <c r="L2195" i="67" s="1"/>
  <c r="R2194" i="67"/>
  <c r="O2194" i="67"/>
  <c r="K2194" i="67"/>
  <c r="T2194" i="67" s="1"/>
  <c r="J2194" i="67"/>
  <c r="I2194" i="67"/>
  <c r="L2194" i="67" s="1"/>
  <c r="R2193" i="67"/>
  <c r="O2193" i="67"/>
  <c r="K2193" i="67"/>
  <c r="T2193" i="67" s="1"/>
  <c r="J2193" i="67"/>
  <c r="S2193" i="67" s="1"/>
  <c r="I2193" i="67"/>
  <c r="L2193" i="67" s="1"/>
  <c r="R2192" i="67"/>
  <c r="O2192" i="67"/>
  <c r="K2192" i="67"/>
  <c r="T2192" i="67" s="1"/>
  <c r="J2192" i="67"/>
  <c r="S2192" i="67" s="1"/>
  <c r="U2192" i="67" s="1"/>
  <c r="I2192" i="67"/>
  <c r="L2192" i="67" s="1"/>
  <c r="R2191" i="67"/>
  <c r="O2191" i="67"/>
  <c r="K2191" i="67"/>
  <c r="T2191" i="67" s="1"/>
  <c r="J2191" i="67"/>
  <c r="S2191" i="67" s="1"/>
  <c r="I2191" i="67"/>
  <c r="L2191" i="67" s="1"/>
  <c r="R2190" i="67"/>
  <c r="O2190" i="67"/>
  <c r="R2189" i="67"/>
  <c r="O2189" i="67"/>
  <c r="T2188" i="67"/>
  <c r="S2188" i="67"/>
  <c r="R2188" i="67"/>
  <c r="O2188" i="67"/>
  <c r="R2187" i="67"/>
  <c r="O2187" i="67"/>
  <c r="T2186" i="67"/>
  <c r="S2186" i="67"/>
  <c r="R2186" i="67"/>
  <c r="O2186" i="67"/>
  <c r="T2185" i="67"/>
  <c r="S2185" i="67"/>
  <c r="R2185" i="67"/>
  <c r="O2185" i="67"/>
  <c r="L2185" i="67"/>
  <c r="T2184" i="67"/>
  <c r="S2184" i="67"/>
  <c r="R2184" i="67"/>
  <c r="O2184" i="67"/>
  <c r="R2183" i="67"/>
  <c r="O2183" i="67"/>
  <c r="K2183" i="67"/>
  <c r="T2183" i="67" s="1"/>
  <c r="J2183" i="67"/>
  <c r="S2183" i="67" s="1"/>
  <c r="I2183" i="67"/>
  <c r="L2183" i="67" s="1"/>
  <c r="R2182" i="67"/>
  <c r="O2182" i="67"/>
  <c r="K2182" i="67"/>
  <c r="T2182" i="67" s="1"/>
  <c r="J2182" i="67"/>
  <c r="S2182" i="67" s="1"/>
  <c r="I2182" i="67"/>
  <c r="L2182" i="67" s="1"/>
  <c r="R2181" i="67"/>
  <c r="O2181" i="67"/>
  <c r="K2181" i="67"/>
  <c r="T2181" i="67" s="1"/>
  <c r="J2181" i="67"/>
  <c r="S2181" i="67" s="1"/>
  <c r="I2181" i="67"/>
  <c r="L2181" i="67" s="1"/>
  <c r="R2180" i="67"/>
  <c r="O2180" i="67"/>
  <c r="K2180" i="67"/>
  <c r="T2180" i="67" s="1"/>
  <c r="J2180" i="67"/>
  <c r="S2180" i="67" s="1"/>
  <c r="I2180" i="67"/>
  <c r="L2180" i="67" s="1"/>
  <c r="R2179" i="67"/>
  <c r="O2179" i="67"/>
  <c r="K2179" i="67"/>
  <c r="T2179" i="67" s="1"/>
  <c r="J2179" i="67"/>
  <c r="S2179" i="67" s="1"/>
  <c r="I2179" i="67"/>
  <c r="L2179" i="67" s="1"/>
  <c r="R2178" i="67"/>
  <c r="O2178" i="67"/>
  <c r="K2178" i="67"/>
  <c r="T2178" i="67" s="1"/>
  <c r="J2178" i="67"/>
  <c r="S2178" i="67" s="1"/>
  <c r="I2178" i="67"/>
  <c r="L2178" i="67" s="1"/>
  <c r="R2177" i="67"/>
  <c r="O2177" i="67"/>
  <c r="K2177" i="67"/>
  <c r="T2177" i="67" s="1"/>
  <c r="J2177" i="67"/>
  <c r="S2177" i="67" s="1"/>
  <c r="I2177" i="67"/>
  <c r="L2177" i="67" s="1"/>
  <c r="R2176" i="67"/>
  <c r="O2176" i="67"/>
  <c r="K2176" i="67"/>
  <c r="T2176" i="67" s="1"/>
  <c r="J2176" i="67"/>
  <c r="S2176" i="67" s="1"/>
  <c r="I2176" i="67"/>
  <c r="L2176" i="67" s="1"/>
  <c r="R2175" i="67"/>
  <c r="O2175" i="67"/>
  <c r="K2175" i="67"/>
  <c r="T2175" i="67" s="1"/>
  <c r="J2175" i="67"/>
  <c r="S2175" i="67" s="1"/>
  <c r="I2175" i="67"/>
  <c r="L2175" i="67" s="1"/>
  <c r="R2174" i="67"/>
  <c r="O2174" i="67"/>
  <c r="K2174" i="67"/>
  <c r="T2174" i="67" s="1"/>
  <c r="J2174" i="67"/>
  <c r="S2174" i="67" s="1"/>
  <c r="I2174" i="67"/>
  <c r="L2174" i="67" s="1"/>
  <c r="R2173" i="67"/>
  <c r="O2173" i="67"/>
  <c r="K2173" i="67"/>
  <c r="T2173" i="67" s="1"/>
  <c r="J2173" i="67"/>
  <c r="S2173" i="67" s="1"/>
  <c r="I2173" i="67"/>
  <c r="L2173" i="67" s="1"/>
  <c r="R2172" i="67"/>
  <c r="O2172" i="67"/>
  <c r="K2172" i="67"/>
  <c r="T2172" i="67" s="1"/>
  <c r="J2172" i="67"/>
  <c r="S2172" i="67" s="1"/>
  <c r="I2172" i="67"/>
  <c r="L2172" i="67" s="1"/>
  <c r="R2171" i="67"/>
  <c r="O2171" i="67"/>
  <c r="K2171" i="67"/>
  <c r="T2171" i="67" s="1"/>
  <c r="J2171" i="67"/>
  <c r="S2171" i="67" s="1"/>
  <c r="I2171" i="67"/>
  <c r="L2171" i="67" s="1"/>
  <c r="R2170" i="67"/>
  <c r="O2170" i="67"/>
  <c r="K2170" i="67"/>
  <c r="T2170" i="67" s="1"/>
  <c r="J2170" i="67"/>
  <c r="S2170" i="67" s="1"/>
  <c r="I2170" i="67"/>
  <c r="L2170" i="67" s="1"/>
  <c r="R2169" i="67"/>
  <c r="O2169" i="67"/>
  <c r="R2168" i="67"/>
  <c r="O2168" i="67"/>
  <c r="R2167" i="67"/>
  <c r="O2167" i="67"/>
  <c r="K2167" i="67"/>
  <c r="T2167" i="67" s="1"/>
  <c r="J2167" i="67"/>
  <c r="S2167" i="67" s="1"/>
  <c r="I2167" i="67"/>
  <c r="L2167" i="67" s="1"/>
  <c r="R2166" i="67"/>
  <c r="O2166" i="67"/>
  <c r="K2166" i="67"/>
  <c r="T2166" i="67" s="1"/>
  <c r="J2166" i="67"/>
  <c r="S2166" i="67" s="1"/>
  <c r="I2166" i="67"/>
  <c r="L2166" i="67" s="1"/>
  <c r="R2165" i="67"/>
  <c r="O2165" i="67"/>
  <c r="K2165" i="67"/>
  <c r="T2165" i="67" s="1"/>
  <c r="J2165" i="67"/>
  <c r="S2165" i="67" s="1"/>
  <c r="I2165" i="67"/>
  <c r="L2165" i="67" s="1"/>
  <c r="R2164" i="67"/>
  <c r="O2164" i="67"/>
  <c r="K2164" i="67"/>
  <c r="T2164" i="67" s="1"/>
  <c r="J2164" i="67"/>
  <c r="S2164" i="67" s="1"/>
  <c r="I2164" i="67"/>
  <c r="L2164" i="67" s="1"/>
  <c r="R2163" i="67"/>
  <c r="O2163" i="67"/>
  <c r="K2163" i="67"/>
  <c r="T2163" i="67" s="1"/>
  <c r="J2163" i="67"/>
  <c r="S2163" i="67" s="1"/>
  <c r="I2163" i="67"/>
  <c r="L2163" i="67" s="1"/>
  <c r="R2162" i="67"/>
  <c r="O2162" i="67"/>
  <c r="K2162" i="67"/>
  <c r="T2162" i="67" s="1"/>
  <c r="J2162" i="67"/>
  <c r="S2162" i="67" s="1"/>
  <c r="I2162" i="67"/>
  <c r="L2162" i="67" s="1"/>
  <c r="R2161" i="67"/>
  <c r="O2161" i="67"/>
  <c r="K2161" i="67"/>
  <c r="T2161" i="67" s="1"/>
  <c r="J2161" i="67"/>
  <c r="S2161" i="67" s="1"/>
  <c r="I2161" i="67"/>
  <c r="L2161" i="67" s="1"/>
  <c r="R2160" i="67"/>
  <c r="O2160" i="67"/>
  <c r="K2160" i="67"/>
  <c r="T2160" i="67" s="1"/>
  <c r="J2160" i="67"/>
  <c r="S2160" i="67" s="1"/>
  <c r="I2160" i="67"/>
  <c r="L2160" i="67" s="1"/>
  <c r="R2159" i="67"/>
  <c r="O2159" i="67"/>
  <c r="K2159" i="67"/>
  <c r="T2159" i="67" s="1"/>
  <c r="J2159" i="67"/>
  <c r="S2159" i="67" s="1"/>
  <c r="I2159" i="67"/>
  <c r="L2159" i="67" s="1"/>
  <c r="R2158" i="67"/>
  <c r="O2158" i="67"/>
  <c r="K2158" i="67"/>
  <c r="T2158" i="67" s="1"/>
  <c r="J2158" i="67"/>
  <c r="S2158" i="67" s="1"/>
  <c r="I2158" i="67"/>
  <c r="L2158" i="67" s="1"/>
  <c r="R2157" i="67"/>
  <c r="O2157" i="67"/>
  <c r="K2157" i="67"/>
  <c r="T2157" i="67" s="1"/>
  <c r="J2157" i="67"/>
  <c r="S2157" i="67" s="1"/>
  <c r="I2157" i="67"/>
  <c r="L2157" i="67" s="1"/>
  <c r="R2156" i="67"/>
  <c r="O2156" i="67"/>
  <c r="K2156" i="67"/>
  <c r="T2156" i="67" s="1"/>
  <c r="J2156" i="67"/>
  <c r="S2156" i="67" s="1"/>
  <c r="I2156" i="67"/>
  <c r="L2156" i="67" s="1"/>
  <c r="R2155" i="67"/>
  <c r="O2155" i="67"/>
  <c r="K2155" i="67"/>
  <c r="T2155" i="67" s="1"/>
  <c r="J2155" i="67"/>
  <c r="S2155" i="67" s="1"/>
  <c r="I2155" i="67"/>
  <c r="L2155" i="67" s="1"/>
  <c r="R2154" i="67"/>
  <c r="O2154" i="67"/>
  <c r="K2154" i="67"/>
  <c r="T2154" i="67" s="1"/>
  <c r="J2154" i="67"/>
  <c r="S2154" i="67" s="1"/>
  <c r="I2154" i="67"/>
  <c r="L2154" i="67" s="1"/>
  <c r="R2153" i="67"/>
  <c r="O2153" i="67"/>
  <c r="K2153" i="67"/>
  <c r="T2153" i="67" s="1"/>
  <c r="J2153" i="67"/>
  <c r="S2153" i="67" s="1"/>
  <c r="I2153" i="67"/>
  <c r="L2153" i="67" s="1"/>
  <c r="R2152" i="67"/>
  <c r="O2152" i="67"/>
  <c r="K2152" i="67"/>
  <c r="T2152" i="67" s="1"/>
  <c r="J2152" i="67"/>
  <c r="S2152" i="67" s="1"/>
  <c r="I2152" i="67"/>
  <c r="L2152" i="67" s="1"/>
  <c r="R2151" i="67"/>
  <c r="O2151" i="67"/>
  <c r="K2151" i="67"/>
  <c r="T2151" i="67" s="1"/>
  <c r="J2151" i="67"/>
  <c r="I2151" i="67"/>
  <c r="L2151" i="67" s="1"/>
  <c r="R2150" i="67"/>
  <c r="O2150" i="67"/>
  <c r="R2149" i="67"/>
  <c r="O2149" i="67"/>
  <c r="R2148" i="67"/>
  <c r="O2148" i="67"/>
  <c r="T2147" i="67"/>
  <c r="S2147" i="67"/>
  <c r="R2147" i="67"/>
  <c r="O2147" i="67"/>
  <c r="R2146" i="67"/>
  <c r="O2146" i="67"/>
  <c r="K2146" i="67"/>
  <c r="T2146" i="67" s="1"/>
  <c r="J2146" i="67"/>
  <c r="S2146" i="67" s="1"/>
  <c r="I2146" i="67"/>
  <c r="L2146" i="67" s="1"/>
  <c r="T2145" i="67"/>
  <c r="S2145" i="67"/>
  <c r="R2145" i="67"/>
  <c r="O2145" i="67"/>
  <c r="T2144" i="67"/>
  <c r="S2144" i="67"/>
  <c r="U2144" i="67" s="1"/>
  <c r="R2144" i="67"/>
  <c r="O2144" i="67"/>
  <c r="R2143" i="67"/>
  <c r="O2143" i="67"/>
  <c r="K2143" i="67"/>
  <c r="T2143" i="67" s="1"/>
  <c r="J2143" i="67"/>
  <c r="S2143" i="67" s="1"/>
  <c r="I2143" i="67"/>
  <c r="L2143" i="67" s="1"/>
  <c r="R2142" i="67"/>
  <c r="O2142" i="67"/>
  <c r="K2142" i="67"/>
  <c r="T2142" i="67" s="1"/>
  <c r="J2142" i="67"/>
  <c r="S2142" i="67" s="1"/>
  <c r="I2142" i="67"/>
  <c r="L2142" i="67" s="1"/>
  <c r="R2141" i="67"/>
  <c r="O2141" i="67"/>
  <c r="R2140" i="67"/>
  <c r="O2140" i="67"/>
  <c r="K2140" i="67"/>
  <c r="T2140" i="67" s="1"/>
  <c r="J2140" i="67"/>
  <c r="S2140" i="67" s="1"/>
  <c r="I2140" i="67"/>
  <c r="L2140" i="67" s="1"/>
  <c r="R2139" i="67"/>
  <c r="O2139" i="67"/>
  <c r="K2139" i="67"/>
  <c r="T2139" i="67" s="1"/>
  <c r="J2139" i="67"/>
  <c r="S2139" i="67" s="1"/>
  <c r="I2139" i="67"/>
  <c r="L2139" i="67" s="1"/>
  <c r="T2138" i="67"/>
  <c r="R2138" i="67"/>
  <c r="O2138" i="67"/>
  <c r="K2138" i="67"/>
  <c r="J2138" i="67"/>
  <c r="S2138" i="67" s="1"/>
  <c r="I2138" i="67"/>
  <c r="L2138" i="67" s="1"/>
  <c r="R2137" i="67"/>
  <c r="O2137" i="67"/>
  <c r="K2137" i="67"/>
  <c r="T2137" i="67" s="1"/>
  <c r="J2137" i="67"/>
  <c r="S2137" i="67" s="1"/>
  <c r="I2137" i="67"/>
  <c r="L2137" i="67" s="1"/>
  <c r="R2136" i="67"/>
  <c r="O2136" i="67"/>
  <c r="K2136" i="67"/>
  <c r="T2136" i="67" s="1"/>
  <c r="J2136" i="67"/>
  <c r="S2136" i="67" s="1"/>
  <c r="I2136" i="67"/>
  <c r="L2136" i="67" s="1"/>
  <c r="R2135" i="67"/>
  <c r="O2135" i="67"/>
  <c r="K2135" i="67"/>
  <c r="T2135" i="67" s="1"/>
  <c r="J2135" i="67"/>
  <c r="S2135" i="67" s="1"/>
  <c r="I2135" i="67"/>
  <c r="L2135" i="67" s="1"/>
  <c r="R2134" i="67"/>
  <c r="O2134" i="67"/>
  <c r="K2134" i="67"/>
  <c r="T2134" i="67" s="1"/>
  <c r="J2134" i="67"/>
  <c r="S2134" i="67" s="1"/>
  <c r="I2134" i="67"/>
  <c r="L2134" i="67" s="1"/>
  <c r="R2133" i="67"/>
  <c r="O2133" i="67"/>
  <c r="K2133" i="67"/>
  <c r="T2133" i="67" s="1"/>
  <c r="J2133" i="67"/>
  <c r="S2133" i="67" s="1"/>
  <c r="I2133" i="67"/>
  <c r="L2133" i="67" s="1"/>
  <c r="R2132" i="67"/>
  <c r="O2132" i="67"/>
  <c r="K2132" i="67"/>
  <c r="T2132" i="67" s="1"/>
  <c r="J2132" i="67"/>
  <c r="I2132" i="67"/>
  <c r="L2132" i="67" s="1"/>
  <c r="R2131" i="67"/>
  <c r="O2131" i="67"/>
  <c r="K2131" i="67"/>
  <c r="J2131" i="67"/>
  <c r="S2131" i="67" s="1"/>
  <c r="I2131" i="67"/>
  <c r="L2131" i="67" s="1"/>
  <c r="R2130" i="67"/>
  <c r="O2130" i="67"/>
  <c r="K2130" i="67"/>
  <c r="T2130" i="67" s="1"/>
  <c r="J2130" i="67"/>
  <c r="S2130" i="67" s="1"/>
  <c r="I2130" i="67"/>
  <c r="L2130" i="67" s="1"/>
  <c r="R2129" i="67"/>
  <c r="O2129" i="67"/>
  <c r="K2129" i="67"/>
  <c r="T2129" i="67" s="1"/>
  <c r="J2129" i="67"/>
  <c r="S2129" i="67" s="1"/>
  <c r="I2129" i="67"/>
  <c r="L2129" i="67" s="1"/>
  <c r="R2128" i="67"/>
  <c r="O2128" i="67"/>
  <c r="R2127" i="67"/>
  <c r="O2127" i="67"/>
  <c r="K2127" i="67"/>
  <c r="T2127" i="67" s="1"/>
  <c r="J2127" i="67"/>
  <c r="S2127" i="67" s="1"/>
  <c r="I2127" i="67"/>
  <c r="L2127" i="67" s="1"/>
  <c r="R2126" i="67"/>
  <c r="O2126" i="67"/>
  <c r="K2126" i="67"/>
  <c r="T2126" i="67" s="1"/>
  <c r="J2126" i="67"/>
  <c r="S2126" i="67" s="1"/>
  <c r="I2126" i="67"/>
  <c r="L2126" i="67" s="1"/>
  <c r="R2125" i="67"/>
  <c r="O2125" i="67"/>
  <c r="K2125" i="67"/>
  <c r="T2125" i="67" s="1"/>
  <c r="J2125" i="67"/>
  <c r="S2125" i="67" s="1"/>
  <c r="I2125" i="67"/>
  <c r="L2125" i="67" s="1"/>
  <c r="R2124" i="67"/>
  <c r="O2124" i="67"/>
  <c r="K2124" i="67"/>
  <c r="T2124" i="67" s="1"/>
  <c r="J2124" i="67"/>
  <c r="S2124" i="67" s="1"/>
  <c r="I2124" i="67"/>
  <c r="L2124" i="67" s="1"/>
  <c r="R2123" i="67"/>
  <c r="O2123" i="67"/>
  <c r="K2123" i="67"/>
  <c r="T2123" i="67" s="1"/>
  <c r="J2123" i="67"/>
  <c r="S2123" i="67" s="1"/>
  <c r="I2123" i="67"/>
  <c r="L2123" i="67" s="1"/>
  <c r="R2122" i="67"/>
  <c r="O2122" i="67"/>
  <c r="K2122" i="67"/>
  <c r="T2122" i="67" s="1"/>
  <c r="J2122" i="67"/>
  <c r="S2122" i="67" s="1"/>
  <c r="I2122" i="67"/>
  <c r="L2122" i="67" s="1"/>
  <c r="R2121" i="67"/>
  <c r="O2121" i="67"/>
  <c r="K2121" i="67"/>
  <c r="T2121" i="67" s="1"/>
  <c r="J2121" i="67"/>
  <c r="S2121" i="67" s="1"/>
  <c r="I2121" i="67"/>
  <c r="L2121" i="67" s="1"/>
  <c r="R2120" i="67"/>
  <c r="O2120" i="67"/>
  <c r="K2120" i="67"/>
  <c r="T2120" i="67" s="1"/>
  <c r="J2120" i="67"/>
  <c r="S2120" i="67" s="1"/>
  <c r="I2120" i="67"/>
  <c r="L2120" i="67" s="1"/>
  <c r="R2119" i="67"/>
  <c r="O2119" i="67"/>
  <c r="K2119" i="67"/>
  <c r="T2119" i="67" s="1"/>
  <c r="J2119" i="67"/>
  <c r="S2119" i="67" s="1"/>
  <c r="I2119" i="67"/>
  <c r="L2119" i="67" s="1"/>
  <c r="R2118" i="67"/>
  <c r="O2118" i="67"/>
  <c r="K2118" i="67"/>
  <c r="T2118" i="67" s="1"/>
  <c r="J2118" i="67"/>
  <c r="S2118" i="67" s="1"/>
  <c r="I2118" i="67"/>
  <c r="L2118" i="67" s="1"/>
  <c r="R2117" i="67"/>
  <c r="O2117" i="67"/>
  <c r="K2117" i="67"/>
  <c r="T2117" i="67" s="1"/>
  <c r="J2117" i="67"/>
  <c r="S2117" i="67" s="1"/>
  <c r="I2117" i="67"/>
  <c r="L2117" i="67" s="1"/>
  <c r="R2116" i="67"/>
  <c r="O2116" i="67"/>
  <c r="R2115" i="67"/>
  <c r="O2115" i="67"/>
  <c r="K2115" i="67"/>
  <c r="T2115" i="67" s="1"/>
  <c r="J2115" i="67"/>
  <c r="S2115" i="67" s="1"/>
  <c r="I2115" i="67"/>
  <c r="L2115" i="67" s="1"/>
  <c r="R2114" i="67"/>
  <c r="O2114" i="67"/>
  <c r="K2114" i="67"/>
  <c r="T2114" i="67" s="1"/>
  <c r="J2114" i="67"/>
  <c r="S2114" i="67" s="1"/>
  <c r="I2114" i="67"/>
  <c r="L2114" i="67" s="1"/>
  <c r="R2113" i="67"/>
  <c r="O2113" i="67"/>
  <c r="K2113" i="67"/>
  <c r="T2113" i="67" s="1"/>
  <c r="J2113" i="67"/>
  <c r="S2113" i="67" s="1"/>
  <c r="I2113" i="67"/>
  <c r="L2113" i="67" s="1"/>
  <c r="R2112" i="67"/>
  <c r="O2112" i="67"/>
  <c r="K2112" i="67"/>
  <c r="T2112" i="67" s="1"/>
  <c r="J2112" i="67"/>
  <c r="S2112" i="67" s="1"/>
  <c r="I2112" i="67"/>
  <c r="L2112" i="67" s="1"/>
  <c r="R2111" i="67"/>
  <c r="O2111" i="67"/>
  <c r="K2111" i="67"/>
  <c r="T2111" i="67" s="1"/>
  <c r="J2111" i="67"/>
  <c r="S2111" i="67" s="1"/>
  <c r="I2111" i="67"/>
  <c r="L2111" i="67" s="1"/>
  <c r="R2110" i="67"/>
  <c r="O2110" i="67"/>
  <c r="K2110" i="67"/>
  <c r="T2110" i="67" s="1"/>
  <c r="J2110" i="67"/>
  <c r="S2110" i="67" s="1"/>
  <c r="I2110" i="67"/>
  <c r="L2110" i="67" s="1"/>
  <c r="R2109" i="67"/>
  <c r="O2109" i="67"/>
  <c r="K2109" i="67"/>
  <c r="T2109" i="67" s="1"/>
  <c r="J2109" i="67"/>
  <c r="S2109" i="67" s="1"/>
  <c r="I2109" i="67"/>
  <c r="L2109" i="67" s="1"/>
  <c r="R2108" i="67"/>
  <c r="O2108" i="67"/>
  <c r="K2108" i="67"/>
  <c r="T2108" i="67" s="1"/>
  <c r="J2108" i="67"/>
  <c r="S2108" i="67" s="1"/>
  <c r="I2108" i="67"/>
  <c r="L2108" i="67" s="1"/>
  <c r="R2107" i="67"/>
  <c r="O2107" i="67"/>
  <c r="K2107" i="67"/>
  <c r="T2107" i="67" s="1"/>
  <c r="J2107" i="67"/>
  <c r="S2107" i="67" s="1"/>
  <c r="I2107" i="67"/>
  <c r="L2107" i="67" s="1"/>
  <c r="R2106" i="67"/>
  <c r="O2106" i="67"/>
  <c r="K2106" i="67"/>
  <c r="T2106" i="67" s="1"/>
  <c r="J2106" i="67"/>
  <c r="I2106" i="67"/>
  <c r="L2106" i="67" s="1"/>
  <c r="R2105" i="67"/>
  <c r="O2105" i="67"/>
  <c r="K2105" i="67"/>
  <c r="J2105" i="67"/>
  <c r="S2105" i="67" s="1"/>
  <c r="I2105" i="67"/>
  <c r="L2105" i="67" s="1"/>
  <c r="R2104" i="67"/>
  <c r="O2104" i="67"/>
  <c r="R2103" i="67"/>
  <c r="O2103" i="67"/>
  <c r="R2102" i="67"/>
  <c r="O2102" i="67"/>
  <c r="K2102" i="67"/>
  <c r="T2102" i="67" s="1"/>
  <c r="J2102" i="67"/>
  <c r="S2102" i="67" s="1"/>
  <c r="I2102" i="67"/>
  <c r="L2102" i="67" s="1"/>
  <c r="T2101" i="67"/>
  <c r="S2101" i="67"/>
  <c r="R2101" i="67"/>
  <c r="O2101" i="67"/>
  <c r="R2100" i="67"/>
  <c r="O2100" i="67"/>
  <c r="K2100" i="67"/>
  <c r="T2100" i="67" s="1"/>
  <c r="J2100" i="67"/>
  <c r="I2100" i="67"/>
  <c r="L2100" i="67" s="1"/>
  <c r="R2099" i="67"/>
  <c r="O2099" i="67"/>
  <c r="K2099" i="67"/>
  <c r="J2099" i="67"/>
  <c r="S2099" i="67" s="1"/>
  <c r="I2099" i="67"/>
  <c r="L2099" i="67" s="1"/>
  <c r="R2098" i="67"/>
  <c r="O2098" i="67"/>
  <c r="K2098" i="67"/>
  <c r="T2098" i="67" s="1"/>
  <c r="J2098" i="67"/>
  <c r="S2098" i="67" s="1"/>
  <c r="I2098" i="67"/>
  <c r="L2098" i="67" s="1"/>
  <c r="R2097" i="67"/>
  <c r="O2097" i="67"/>
  <c r="R2096" i="67"/>
  <c r="O2096" i="67"/>
  <c r="K2096" i="67"/>
  <c r="T2096" i="67" s="1"/>
  <c r="J2096" i="67"/>
  <c r="S2096" i="67" s="1"/>
  <c r="I2096" i="67"/>
  <c r="L2096" i="67" s="1"/>
  <c r="T2095" i="67"/>
  <c r="S2095" i="67"/>
  <c r="R2095" i="67"/>
  <c r="O2095" i="67"/>
  <c r="R2094" i="67"/>
  <c r="O2094" i="67"/>
  <c r="K2094" i="67"/>
  <c r="T2094" i="67" s="1"/>
  <c r="J2094" i="67"/>
  <c r="S2094" i="67" s="1"/>
  <c r="I2094" i="67"/>
  <c r="L2094" i="67" s="1"/>
  <c r="R2093" i="67"/>
  <c r="O2093" i="67"/>
  <c r="K2093" i="67"/>
  <c r="T2093" i="67" s="1"/>
  <c r="J2093" i="67"/>
  <c r="S2093" i="67" s="1"/>
  <c r="I2093" i="67"/>
  <c r="L2093" i="67" s="1"/>
  <c r="R2092" i="67"/>
  <c r="O2092" i="67"/>
  <c r="K2092" i="67"/>
  <c r="T2092" i="67" s="1"/>
  <c r="J2092" i="67"/>
  <c r="S2092" i="67" s="1"/>
  <c r="I2092" i="67"/>
  <c r="L2092" i="67" s="1"/>
  <c r="R2091" i="67"/>
  <c r="O2091" i="67"/>
  <c r="K2091" i="67"/>
  <c r="T2091" i="67" s="1"/>
  <c r="J2091" i="67"/>
  <c r="S2091" i="67" s="1"/>
  <c r="I2091" i="67"/>
  <c r="L2091" i="67" s="1"/>
  <c r="R2090" i="67"/>
  <c r="O2090" i="67"/>
  <c r="K2090" i="67"/>
  <c r="T2090" i="67" s="1"/>
  <c r="J2090" i="67"/>
  <c r="S2090" i="67" s="1"/>
  <c r="I2090" i="67"/>
  <c r="L2090" i="67" s="1"/>
  <c r="R2089" i="67"/>
  <c r="O2089" i="67"/>
  <c r="K2089" i="67"/>
  <c r="T2089" i="67" s="1"/>
  <c r="J2089" i="67"/>
  <c r="S2089" i="67" s="1"/>
  <c r="I2089" i="67"/>
  <c r="L2089" i="67" s="1"/>
  <c r="R2088" i="67"/>
  <c r="O2088" i="67"/>
  <c r="K2088" i="67"/>
  <c r="T2088" i="67" s="1"/>
  <c r="J2088" i="67"/>
  <c r="I2088" i="67"/>
  <c r="L2088" i="67" s="1"/>
  <c r="R2087" i="67"/>
  <c r="O2087" i="67"/>
  <c r="K2087" i="67"/>
  <c r="T2087" i="67" s="1"/>
  <c r="J2087" i="67"/>
  <c r="S2087" i="67" s="1"/>
  <c r="I2087" i="67"/>
  <c r="L2087" i="67" s="1"/>
  <c r="R2086" i="67"/>
  <c r="O2086" i="67"/>
  <c r="K2086" i="67"/>
  <c r="T2086" i="67" s="1"/>
  <c r="J2086" i="67"/>
  <c r="S2086" i="67" s="1"/>
  <c r="I2086" i="67"/>
  <c r="L2086" i="67" s="1"/>
  <c r="R2085" i="67"/>
  <c r="O2085" i="67"/>
  <c r="K2085" i="67"/>
  <c r="T2085" i="67" s="1"/>
  <c r="J2085" i="67"/>
  <c r="S2085" i="67" s="1"/>
  <c r="I2085" i="67"/>
  <c r="L2085" i="67" s="1"/>
  <c r="R2084" i="67"/>
  <c r="O2084" i="67"/>
  <c r="K2084" i="67"/>
  <c r="T2084" i="67" s="1"/>
  <c r="J2084" i="67"/>
  <c r="S2084" i="67" s="1"/>
  <c r="I2084" i="67"/>
  <c r="L2084" i="67" s="1"/>
  <c r="R2083" i="67"/>
  <c r="O2083" i="67"/>
  <c r="K2083" i="67"/>
  <c r="T2083" i="67" s="1"/>
  <c r="J2083" i="67"/>
  <c r="S2083" i="67" s="1"/>
  <c r="I2083" i="67"/>
  <c r="L2083" i="67" s="1"/>
  <c r="R2082" i="67"/>
  <c r="O2082" i="67"/>
  <c r="K2082" i="67"/>
  <c r="J2082" i="67"/>
  <c r="S2082" i="67" s="1"/>
  <c r="I2082" i="67"/>
  <c r="L2082" i="67" s="1"/>
  <c r="R2081" i="67"/>
  <c r="O2081" i="67"/>
  <c r="T2080" i="67"/>
  <c r="S2080" i="67"/>
  <c r="U2080" i="67" s="1"/>
  <c r="R2080" i="67"/>
  <c r="O2080" i="67"/>
  <c r="R2079" i="67"/>
  <c r="O2079" i="67"/>
  <c r="K2079" i="67"/>
  <c r="T2079" i="67" s="1"/>
  <c r="J2079" i="67"/>
  <c r="S2079" i="67" s="1"/>
  <c r="I2079" i="67"/>
  <c r="L2079" i="67" s="1"/>
  <c r="R2078" i="67"/>
  <c r="O2078" i="67"/>
  <c r="K2078" i="67"/>
  <c r="T2078" i="67" s="1"/>
  <c r="J2078" i="67"/>
  <c r="S2078" i="67" s="1"/>
  <c r="I2078" i="67"/>
  <c r="L2078" i="67" s="1"/>
  <c r="R2077" i="67"/>
  <c r="O2077" i="67"/>
  <c r="K2077" i="67"/>
  <c r="T2077" i="67" s="1"/>
  <c r="J2077" i="67"/>
  <c r="S2077" i="67" s="1"/>
  <c r="I2077" i="67"/>
  <c r="L2077" i="67" s="1"/>
  <c r="R2076" i="67"/>
  <c r="O2076" i="67"/>
  <c r="K2076" i="67"/>
  <c r="T2076" i="67" s="1"/>
  <c r="J2076" i="67"/>
  <c r="S2076" i="67" s="1"/>
  <c r="I2076" i="67"/>
  <c r="L2076" i="67" s="1"/>
  <c r="R2075" i="67"/>
  <c r="O2075" i="67"/>
  <c r="K2075" i="67"/>
  <c r="T2075" i="67" s="1"/>
  <c r="J2075" i="67"/>
  <c r="S2075" i="67" s="1"/>
  <c r="I2075" i="67"/>
  <c r="L2075" i="67" s="1"/>
  <c r="R2074" i="67"/>
  <c r="O2074" i="67"/>
  <c r="K2074" i="67"/>
  <c r="T2074" i="67" s="1"/>
  <c r="J2074" i="67"/>
  <c r="S2074" i="67" s="1"/>
  <c r="I2074" i="67"/>
  <c r="L2074" i="67" s="1"/>
  <c r="R2073" i="67"/>
  <c r="O2073" i="67"/>
  <c r="K2073" i="67"/>
  <c r="T2073" i="67" s="1"/>
  <c r="J2073" i="67"/>
  <c r="S2073" i="67" s="1"/>
  <c r="I2073" i="67"/>
  <c r="L2073" i="67" s="1"/>
  <c r="R2072" i="67"/>
  <c r="O2072" i="67"/>
  <c r="K2072" i="67"/>
  <c r="T2072" i="67" s="1"/>
  <c r="J2072" i="67"/>
  <c r="S2072" i="67" s="1"/>
  <c r="I2072" i="67"/>
  <c r="L2072" i="67" s="1"/>
  <c r="R2071" i="67"/>
  <c r="O2071" i="67"/>
  <c r="K2071" i="67"/>
  <c r="T2071" i="67" s="1"/>
  <c r="J2071" i="67"/>
  <c r="S2071" i="67" s="1"/>
  <c r="I2071" i="67"/>
  <c r="L2071" i="67" s="1"/>
  <c r="R2070" i="67"/>
  <c r="O2070" i="67"/>
  <c r="K2070" i="67"/>
  <c r="T2070" i="67" s="1"/>
  <c r="J2070" i="67"/>
  <c r="S2070" i="67" s="1"/>
  <c r="I2070" i="67"/>
  <c r="L2070" i="67" s="1"/>
  <c r="R2069" i="67"/>
  <c r="O2069" i="67"/>
  <c r="K2069" i="67"/>
  <c r="T2069" i="67" s="1"/>
  <c r="J2069" i="67"/>
  <c r="S2069" i="67" s="1"/>
  <c r="I2069" i="67"/>
  <c r="L2069" i="67" s="1"/>
  <c r="R2068" i="67"/>
  <c r="O2068" i="67"/>
  <c r="K2068" i="67"/>
  <c r="T2068" i="67" s="1"/>
  <c r="J2068" i="67"/>
  <c r="S2068" i="67" s="1"/>
  <c r="I2068" i="67"/>
  <c r="L2068" i="67" s="1"/>
  <c r="R2067" i="67"/>
  <c r="O2067" i="67"/>
  <c r="K2067" i="67"/>
  <c r="J2067" i="67"/>
  <c r="S2067" i="67" s="1"/>
  <c r="I2067" i="67"/>
  <c r="L2067" i="67" s="1"/>
  <c r="R2066" i="67"/>
  <c r="O2066" i="67"/>
  <c r="T2065" i="67"/>
  <c r="S2065" i="67"/>
  <c r="R2065" i="67"/>
  <c r="O2065" i="67"/>
  <c r="R2064" i="67"/>
  <c r="O2064" i="67"/>
  <c r="K2064" i="67"/>
  <c r="T2064" i="67" s="1"/>
  <c r="J2064" i="67"/>
  <c r="S2064" i="67" s="1"/>
  <c r="I2064" i="67"/>
  <c r="L2064" i="67" s="1"/>
  <c r="R2063" i="67"/>
  <c r="O2063" i="67"/>
  <c r="K2063" i="67"/>
  <c r="T2063" i="67" s="1"/>
  <c r="J2063" i="67"/>
  <c r="S2063" i="67" s="1"/>
  <c r="I2063" i="67"/>
  <c r="L2063" i="67" s="1"/>
  <c r="R2062" i="67"/>
  <c r="O2062" i="67"/>
  <c r="K2062" i="67"/>
  <c r="T2062" i="67" s="1"/>
  <c r="J2062" i="67"/>
  <c r="S2062" i="67" s="1"/>
  <c r="I2062" i="67"/>
  <c r="L2062" i="67" s="1"/>
  <c r="R2061" i="67"/>
  <c r="O2061" i="67"/>
  <c r="K2061" i="67"/>
  <c r="T2061" i="67" s="1"/>
  <c r="J2061" i="67"/>
  <c r="S2061" i="67" s="1"/>
  <c r="I2061" i="67"/>
  <c r="L2061" i="67" s="1"/>
  <c r="R2060" i="67"/>
  <c r="O2060" i="67"/>
  <c r="K2060" i="67"/>
  <c r="T2060" i="67" s="1"/>
  <c r="J2060" i="67"/>
  <c r="S2060" i="67" s="1"/>
  <c r="I2060" i="67"/>
  <c r="L2060" i="67" s="1"/>
  <c r="R2059" i="67"/>
  <c r="O2059" i="67"/>
  <c r="K2059" i="67"/>
  <c r="T2059" i="67" s="1"/>
  <c r="J2059" i="67"/>
  <c r="S2059" i="67" s="1"/>
  <c r="I2059" i="67"/>
  <c r="L2059" i="67" s="1"/>
  <c r="R2058" i="67"/>
  <c r="O2058" i="67"/>
  <c r="K2058" i="67"/>
  <c r="T2058" i="67" s="1"/>
  <c r="J2058" i="67"/>
  <c r="S2058" i="67" s="1"/>
  <c r="I2058" i="67"/>
  <c r="L2058" i="67" s="1"/>
  <c r="R2057" i="67"/>
  <c r="O2057" i="67"/>
  <c r="K2057" i="67"/>
  <c r="T2057" i="67" s="1"/>
  <c r="J2057" i="67"/>
  <c r="S2057" i="67" s="1"/>
  <c r="I2057" i="67"/>
  <c r="L2057" i="67" s="1"/>
  <c r="R2056" i="67"/>
  <c r="O2056" i="67"/>
  <c r="K2056" i="67"/>
  <c r="T2056" i="67" s="1"/>
  <c r="J2056" i="67"/>
  <c r="S2056" i="67" s="1"/>
  <c r="I2056" i="67"/>
  <c r="L2056" i="67" s="1"/>
  <c r="R2055" i="67"/>
  <c r="O2055" i="67"/>
  <c r="K2055" i="67"/>
  <c r="T2055" i="67" s="1"/>
  <c r="J2055" i="67"/>
  <c r="S2055" i="67" s="1"/>
  <c r="I2055" i="67"/>
  <c r="L2055" i="67" s="1"/>
  <c r="R2054" i="67"/>
  <c r="O2054" i="67"/>
  <c r="K2054" i="67"/>
  <c r="J2054" i="67"/>
  <c r="S2054" i="67" s="1"/>
  <c r="I2054" i="67"/>
  <c r="L2054" i="67" s="1"/>
  <c r="R2053" i="67"/>
  <c r="O2053" i="67"/>
  <c r="R2052" i="67"/>
  <c r="O2052" i="67"/>
  <c r="R2051" i="67"/>
  <c r="O2051" i="67"/>
  <c r="T2050" i="67"/>
  <c r="S2050" i="67"/>
  <c r="R2050" i="67"/>
  <c r="O2050" i="67"/>
  <c r="R2049" i="67"/>
  <c r="O2049" i="67"/>
  <c r="K2049" i="67"/>
  <c r="T2049" i="67" s="1"/>
  <c r="J2049" i="67"/>
  <c r="S2049" i="67" s="1"/>
  <c r="I2049" i="67"/>
  <c r="L2049" i="67" s="1"/>
  <c r="R2048" i="67"/>
  <c r="O2048" i="67"/>
  <c r="K2048" i="67"/>
  <c r="T2048" i="67" s="1"/>
  <c r="J2048" i="67"/>
  <c r="S2048" i="67" s="1"/>
  <c r="I2048" i="67"/>
  <c r="L2048" i="67" s="1"/>
  <c r="R2047" i="67"/>
  <c r="O2047" i="67"/>
  <c r="K2047" i="67"/>
  <c r="T2047" i="67" s="1"/>
  <c r="J2047" i="67"/>
  <c r="S2047" i="67" s="1"/>
  <c r="I2047" i="67"/>
  <c r="L2047" i="67" s="1"/>
  <c r="R2046" i="67"/>
  <c r="O2046" i="67"/>
  <c r="K2046" i="67"/>
  <c r="T2046" i="67" s="1"/>
  <c r="J2046" i="67"/>
  <c r="S2046" i="67" s="1"/>
  <c r="I2046" i="67"/>
  <c r="L2046" i="67" s="1"/>
  <c r="R2045" i="67"/>
  <c r="O2045" i="67"/>
  <c r="K2045" i="67"/>
  <c r="T2045" i="67" s="1"/>
  <c r="J2045" i="67"/>
  <c r="S2045" i="67" s="1"/>
  <c r="I2045" i="67"/>
  <c r="L2045" i="67" s="1"/>
  <c r="R2044" i="67"/>
  <c r="O2044" i="67"/>
  <c r="K2044" i="67"/>
  <c r="T2044" i="67" s="1"/>
  <c r="J2044" i="67"/>
  <c r="S2044" i="67" s="1"/>
  <c r="I2044" i="67"/>
  <c r="L2044" i="67" s="1"/>
  <c r="R2043" i="67"/>
  <c r="O2043" i="67"/>
  <c r="K2043" i="67"/>
  <c r="T2043" i="67" s="1"/>
  <c r="J2043" i="67"/>
  <c r="S2043" i="67" s="1"/>
  <c r="I2043" i="67"/>
  <c r="L2043" i="67" s="1"/>
  <c r="R2042" i="67"/>
  <c r="O2042" i="67"/>
  <c r="K2042" i="67"/>
  <c r="T2042" i="67" s="1"/>
  <c r="J2042" i="67"/>
  <c r="S2042" i="67" s="1"/>
  <c r="I2042" i="67"/>
  <c r="L2042" i="67" s="1"/>
  <c r="R2041" i="67"/>
  <c r="O2041" i="67"/>
  <c r="K2041" i="67"/>
  <c r="T2041" i="67" s="1"/>
  <c r="J2041" i="67"/>
  <c r="S2041" i="67" s="1"/>
  <c r="I2041" i="67"/>
  <c r="L2041" i="67" s="1"/>
  <c r="R2040" i="67"/>
  <c r="O2040" i="67"/>
  <c r="K2040" i="67"/>
  <c r="T2040" i="67" s="1"/>
  <c r="J2040" i="67"/>
  <c r="S2040" i="67" s="1"/>
  <c r="I2040" i="67"/>
  <c r="L2040" i="67" s="1"/>
  <c r="R2039" i="67"/>
  <c r="O2039" i="67"/>
  <c r="K2039" i="67"/>
  <c r="T2039" i="67" s="1"/>
  <c r="J2039" i="67"/>
  <c r="S2039" i="67" s="1"/>
  <c r="I2039" i="67"/>
  <c r="L2039" i="67" s="1"/>
  <c r="R2038" i="67"/>
  <c r="O2038" i="67"/>
  <c r="K2038" i="67"/>
  <c r="T2038" i="67" s="1"/>
  <c r="J2038" i="67"/>
  <c r="S2038" i="67" s="1"/>
  <c r="I2038" i="67"/>
  <c r="L2038" i="67" s="1"/>
  <c r="R2037" i="67"/>
  <c r="O2037" i="67"/>
  <c r="K2037" i="67"/>
  <c r="T2037" i="67" s="1"/>
  <c r="J2037" i="67"/>
  <c r="S2037" i="67" s="1"/>
  <c r="I2037" i="67"/>
  <c r="L2037" i="67" s="1"/>
  <c r="R2036" i="67"/>
  <c r="O2036" i="67"/>
  <c r="K2036" i="67"/>
  <c r="T2036" i="67" s="1"/>
  <c r="J2036" i="67"/>
  <c r="S2036" i="67" s="1"/>
  <c r="I2036" i="67"/>
  <c r="L2036" i="67" s="1"/>
  <c r="R2035" i="67"/>
  <c r="O2035" i="67"/>
  <c r="K2035" i="67"/>
  <c r="T2035" i="67" s="1"/>
  <c r="J2035" i="67"/>
  <c r="S2035" i="67" s="1"/>
  <c r="I2035" i="67"/>
  <c r="L2035" i="67" s="1"/>
  <c r="R2034" i="67"/>
  <c r="O2034" i="67"/>
  <c r="K2034" i="67"/>
  <c r="T2034" i="67" s="1"/>
  <c r="J2034" i="67"/>
  <c r="S2034" i="67" s="1"/>
  <c r="I2034" i="67"/>
  <c r="L2034" i="67" s="1"/>
  <c r="R2033" i="67"/>
  <c r="O2033" i="67"/>
  <c r="K2033" i="67"/>
  <c r="T2033" i="67" s="1"/>
  <c r="J2033" i="67"/>
  <c r="S2033" i="67" s="1"/>
  <c r="I2033" i="67"/>
  <c r="L2033" i="67" s="1"/>
  <c r="R2032" i="67"/>
  <c r="O2032" i="67"/>
  <c r="K2032" i="67"/>
  <c r="T2032" i="67" s="1"/>
  <c r="J2032" i="67"/>
  <c r="S2032" i="67" s="1"/>
  <c r="I2032" i="67"/>
  <c r="L2032" i="67" s="1"/>
  <c r="R2031" i="67"/>
  <c r="O2031" i="67"/>
  <c r="K2031" i="67"/>
  <c r="J2031" i="67"/>
  <c r="S2031" i="67" s="1"/>
  <c r="I2031" i="67"/>
  <c r="L2031" i="67" s="1"/>
  <c r="R2030" i="67"/>
  <c r="O2030" i="67"/>
  <c r="R2029" i="67"/>
  <c r="O2029" i="67"/>
  <c r="K2029" i="67"/>
  <c r="T2029" i="67" s="1"/>
  <c r="J2029" i="67"/>
  <c r="S2029" i="67" s="1"/>
  <c r="I2029" i="67"/>
  <c r="L2029" i="67" s="1"/>
  <c r="R2028" i="67"/>
  <c r="O2028" i="67"/>
  <c r="K2028" i="67"/>
  <c r="T2028" i="67" s="1"/>
  <c r="J2028" i="67"/>
  <c r="S2028" i="67" s="1"/>
  <c r="I2028" i="67"/>
  <c r="L2028" i="67" s="1"/>
  <c r="R2027" i="67"/>
  <c r="O2027" i="67"/>
  <c r="K2027" i="67"/>
  <c r="T2027" i="67" s="1"/>
  <c r="J2027" i="67"/>
  <c r="S2027" i="67" s="1"/>
  <c r="I2027" i="67"/>
  <c r="L2027" i="67" s="1"/>
  <c r="R2026" i="67"/>
  <c r="O2026" i="67"/>
  <c r="K2026" i="67"/>
  <c r="T2026" i="67" s="1"/>
  <c r="J2026" i="67"/>
  <c r="S2026" i="67" s="1"/>
  <c r="I2026" i="67"/>
  <c r="L2026" i="67" s="1"/>
  <c r="R2025" i="67"/>
  <c r="O2025" i="67"/>
  <c r="K2025" i="67"/>
  <c r="T2025" i="67" s="1"/>
  <c r="J2025" i="67"/>
  <c r="S2025" i="67" s="1"/>
  <c r="I2025" i="67"/>
  <c r="L2025" i="67" s="1"/>
  <c r="R2024" i="67"/>
  <c r="O2024" i="67"/>
  <c r="K2024" i="67"/>
  <c r="T2024" i="67" s="1"/>
  <c r="J2024" i="67"/>
  <c r="S2024" i="67" s="1"/>
  <c r="I2024" i="67"/>
  <c r="L2024" i="67" s="1"/>
  <c r="R2023" i="67"/>
  <c r="O2023" i="67"/>
  <c r="K2023" i="67"/>
  <c r="T2023" i="67" s="1"/>
  <c r="J2023" i="67"/>
  <c r="S2023" i="67" s="1"/>
  <c r="I2023" i="67"/>
  <c r="L2023" i="67" s="1"/>
  <c r="R2022" i="67"/>
  <c r="O2022" i="67"/>
  <c r="K2022" i="67"/>
  <c r="T2022" i="67" s="1"/>
  <c r="J2022" i="67"/>
  <c r="S2022" i="67" s="1"/>
  <c r="I2022" i="67"/>
  <c r="L2022" i="67" s="1"/>
  <c r="R2021" i="67"/>
  <c r="O2021" i="67"/>
  <c r="K2021" i="67"/>
  <c r="T2021" i="67" s="1"/>
  <c r="J2021" i="67"/>
  <c r="S2021" i="67" s="1"/>
  <c r="I2021" i="67"/>
  <c r="L2021" i="67" s="1"/>
  <c r="R2020" i="67"/>
  <c r="O2020" i="67"/>
  <c r="K2020" i="67"/>
  <c r="T2020" i="67" s="1"/>
  <c r="J2020" i="67"/>
  <c r="I2020" i="67"/>
  <c r="L2020" i="67" s="1"/>
  <c r="R2019" i="67"/>
  <c r="O2019" i="67"/>
  <c r="K2019" i="67"/>
  <c r="J2019" i="67"/>
  <c r="S2019" i="67" s="1"/>
  <c r="I2019" i="67"/>
  <c r="L2019" i="67" s="1"/>
  <c r="R2018" i="67"/>
  <c r="O2018" i="67"/>
  <c r="I2018" i="67"/>
  <c r="R2017" i="67"/>
  <c r="O2017" i="67"/>
  <c r="R2016" i="67"/>
  <c r="O2016" i="67"/>
  <c r="R2015" i="67"/>
  <c r="O2015" i="67"/>
  <c r="T2012" i="67"/>
  <c r="S2012" i="67"/>
  <c r="R2012" i="67"/>
  <c r="O2012" i="67"/>
  <c r="R2011" i="67"/>
  <c r="O2011" i="67"/>
  <c r="K2011" i="67"/>
  <c r="T2011" i="67" s="1"/>
  <c r="J2011" i="67"/>
  <c r="S2011" i="67" s="1"/>
  <c r="I2011" i="67"/>
  <c r="L2011" i="67" s="1"/>
  <c r="T2010" i="67"/>
  <c r="S2010" i="67"/>
  <c r="R2010" i="67"/>
  <c r="O2010" i="67"/>
  <c r="T2009" i="67"/>
  <c r="S2009" i="67"/>
  <c r="R2009" i="67"/>
  <c r="O2009" i="67"/>
  <c r="R2008" i="67"/>
  <c r="O2008" i="67"/>
  <c r="K2008" i="67"/>
  <c r="T2008" i="67" s="1"/>
  <c r="J2008" i="67"/>
  <c r="S2008" i="67" s="1"/>
  <c r="I2008" i="67"/>
  <c r="L2008" i="67" s="1"/>
  <c r="R2007" i="67"/>
  <c r="O2007" i="67"/>
  <c r="K2007" i="67"/>
  <c r="T2007" i="67" s="1"/>
  <c r="J2007" i="67"/>
  <c r="S2007" i="67" s="1"/>
  <c r="I2007" i="67"/>
  <c r="L2007" i="67" s="1"/>
  <c r="R2006" i="67"/>
  <c r="O2006" i="67"/>
  <c r="K2006" i="67"/>
  <c r="J2006" i="67"/>
  <c r="S2006" i="67" s="1"/>
  <c r="I2006" i="67"/>
  <c r="L2006" i="67" s="1"/>
  <c r="R2005" i="67"/>
  <c r="O2005" i="67"/>
  <c r="K2005" i="67"/>
  <c r="T2005" i="67" s="1"/>
  <c r="J2005" i="67"/>
  <c r="S2005" i="67" s="1"/>
  <c r="I2005" i="67"/>
  <c r="L2005" i="67" s="1"/>
  <c r="R2004" i="67"/>
  <c r="O2004" i="67"/>
  <c r="K2004" i="67"/>
  <c r="T2004" i="67" s="1"/>
  <c r="J2004" i="67"/>
  <c r="S2004" i="67" s="1"/>
  <c r="I2004" i="67"/>
  <c r="L2004" i="67" s="1"/>
  <c r="R2003" i="67"/>
  <c r="O2003" i="67"/>
  <c r="K2003" i="67"/>
  <c r="T2003" i="67" s="1"/>
  <c r="J2003" i="67"/>
  <c r="I2003" i="67"/>
  <c r="L2003" i="67" s="1"/>
  <c r="R2002" i="67"/>
  <c r="O2002" i="67"/>
  <c r="R2001" i="67"/>
  <c r="O2001" i="67"/>
  <c r="K2001" i="67"/>
  <c r="J2001" i="67"/>
  <c r="S2001" i="67" s="1"/>
  <c r="I2001" i="67"/>
  <c r="L2001" i="67" s="1"/>
  <c r="R2000" i="67"/>
  <c r="O2000" i="67"/>
  <c r="K2000" i="67"/>
  <c r="T2000" i="67" s="1"/>
  <c r="J2000" i="67"/>
  <c r="I2000" i="67"/>
  <c r="L2000" i="67" s="1"/>
  <c r="R1999" i="67"/>
  <c r="O1999" i="67"/>
  <c r="R1998" i="67"/>
  <c r="O1998" i="67"/>
  <c r="K1998" i="67"/>
  <c r="J1998" i="67"/>
  <c r="S1998" i="67" s="1"/>
  <c r="I1998" i="67"/>
  <c r="L1998" i="67" s="1"/>
  <c r="R1997" i="67"/>
  <c r="O1997" i="67"/>
  <c r="K1997" i="67"/>
  <c r="T1997" i="67" s="1"/>
  <c r="J1997" i="67"/>
  <c r="S1997" i="67" s="1"/>
  <c r="I1997" i="67"/>
  <c r="L1997" i="67" s="1"/>
  <c r="R1996" i="67"/>
  <c r="O1996" i="67"/>
  <c r="K1996" i="67"/>
  <c r="T1996" i="67" s="1"/>
  <c r="J1996" i="67"/>
  <c r="S1996" i="67" s="1"/>
  <c r="I1996" i="67"/>
  <c r="L1996" i="67" s="1"/>
  <c r="R1995" i="67"/>
  <c r="O1995" i="67"/>
  <c r="R1994" i="67"/>
  <c r="O1994" i="67"/>
  <c r="K1994" i="67"/>
  <c r="T1994" i="67" s="1"/>
  <c r="J1994" i="67"/>
  <c r="S1994" i="67" s="1"/>
  <c r="I1994" i="67"/>
  <c r="L1994" i="67" s="1"/>
  <c r="R1993" i="67"/>
  <c r="O1993" i="67"/>
  <c r="K1993" i="67"/>
  <c r="J1993" i="67"/>
  <c r="S1993" i="67" s="1"/>
  <c r="I1993" i="67"/>
  <c r="L1993" i="67" s="1"/>
  <c r="R1992" i="67"/>
  <c r="O1992" i="67"/>
  <c r="K1992" i="67"/>
  <c r="T1992" i="67" s="1"/>
  <c r="J1992" i="67"/>
  <c r="I1992" i="67"/>
  <c r="L1992" i="67" s="1"/>
  <c r="L1991" i="67" s="1"/>
  <c r="R1991" i="67"/>
  <c r="O1991" i="67"/>
  <c r="R1990" i="67"/>
  <c r="O1990" i="67"/>
  <c r="K1990" i="67"/>
  <c r="T1990" i="67" s="1"/>
  <c r="J1990" i="67"/>
  <c r="S1990" i="67" s="1"/>
  <c r="I1990" i="67"/>
  <c r="L1990" i="67" s="1"/>
  <c r="R1989" i="67"/>
  <c r="O1989" i="67"/>
  <c r="K1989" i="67"/>
  <c r="T1989" i="67" s="1"/>
  <c r="J1989" i="67"/>
  <c r="S1989" i="67" s="1"/>
  <c r="I1989" i="67"/>
  <c r="L1989" i="67" s="1"/>
  <c r="R1988" i="67"/>
  <c r="O1988" i="67"/>
  <c r="K1988" i="67"/>
  <c r="T1988" i="67" s="1"/>
  <c r="J1988" i="67"/>
  <c r="S1988" i="67" s="1"/>
  <c r="I1988" i="67"/>
  <c r="L1988" i="67" s="1"/>
  <c r="R1987" i="67"/>
  <c r="O1987" i="67"/>
  <c r="R1986" i="67"/>
  <c r="O1986" i="67"/>
  <c r="K1986" i="67"/>
  <c r="T1986" i="67" s="1"/>
  <c r="J1986" i="67"/>
  <c r="S1986" i="67" s="1"/>
  <c r="I1986" i="67"/>
  <c r="L1986" i="67" s="1"/>
  <c r="R1985" i="67"/>
  <c r="O1985" i="67"/>
  <c r="K1985" i="67"/>
  <c r="T1985" i="67" s="1"/>
  <c r="J1985" i="67"/>
  <c r="S1985" i="67" s="1"/>
  <c r="I1985" i="67"/>
  <c r="L1985" i="67" s="1"/>
  <c r="R1984" i="67"/>
  <c r="O1984" i="67"/>
  <c r="K1984" i="67"/>
  <c r="T1984" i="67" s="1"/>
  <c r="J1984" i="67"/>
  <c r="S1984" i="67" s="1"/>
  <c r="I1984" i="67"/>
  <c r="L1984" i="67" s="1"/>
  <c r="R1983" i="67"/>
  <c r="O1983" i="67"/>
  <c r="R1982" i="67"/>
  <c r="O1982" i="67"/>
  <c r="T1981" i="67"/>
  <c r="S1981" i="67"/>
  <c r="R1981" i="67"/>
  <c r="O1981" i="67"/>
  <c r="T1980" i="67"/>
  <c r="S1980" i="67"/>
  <c r="R1980" i="67"/>
  <c r="O1980" i="67"/>
  <c r="L1980" i="67"/>
  <c r="T1979" i="67"/>
  <c r="S1979" i="67"/>
  <c r="R1979" i="67"/>
  <c r="O1979" i="67"/>
  <c r="T1978" i="67"/>
  <c r="S1978" i="67"/>
  <c r="R1978" i="67"/>
  <c r="O1978" i="67"/>
  <c r="L1978" i="67"/>
  <c r="T1977" i="67"/>
  <c r="S1977" i="67"/>
  <c r="R1977" i="67"/>
  <c r="O1977" i="67"/>
  <c r="T1976" i="67"/>
  <c r="S1976" i="67"/>
  <c r="R1976" i="67"/>
  <c r="O1976" i="67"/>
  <c r="R1975" i="67"/>
  <c r="O1975" i="67"/>
  <c r="K1975" i="67"/>
  <c r="T1975" i="67" s="1"/>
  <c r="J1975" i="67"/>
  <c r="S1975" i="67" s="1"/>
  <c r="U1975" i="67" s="1"/>
  <c r="I1975" i="67"/>
  <c r="L1975" i="67" s="1"/>
  <c r="T1974" i="67"/>
  <c r="S1974" i="67"/>
  <c r="R1974" i="67"/>
  <c r="O1974" i="67"/>
  <c r="T1973" i="67"/>
  <c r="S1973" i="67"/>
  <c r="R1973" i="67"/>
  <c r="O1973" i="67"/>
  <c r="R1972" i="67"/>
  <c r="O1972" i="67"/>
  <c r="K1972" i="67"/>
  <c r="T1972" i="67" s="1"/>
  <c r="J1972" i="67"/>
  <c r="S1972" i="67" s="1"/>
  <c r="I1972" i="67"/>
  <c r="L1972" i="67" s="1"/>
  <c r="D1972" i="67"/>
  <c r="R1971" i="67"/>
  <c r="O1971" i="67"/>
  <c r="I1971" i="67"/>
  <c r="E1971" i="67"/>
  <c r="D1971" i="67"/>
  <c r="R1970" i="67"/>
  <c r="O1970" i="67"/>
  <c r="K1970" i="67"/>
  <c r="T1970" i="67" s="1"/>
  <c r="J1970" i="67"/>
  <c r="S1970" i="67" s="1"/>
  <c r="I1970" i="67"/>
  <c r="L1970" i="67" s="1"/>
  <c r="D1970" i="67"/>
  <c r="R1969" i="67"/>
  <c r="O1969" i="67"/>
  <c r="K1969" i="67"/>
  <c r="T1969" i="67" s="1"/>
  <c r="J1969" i="67"/>
  <c r="S1969" i="67" s="1"/>
  <c r="I1969" i="67"/>
  <c r="L1969" i="67" s="1"/>
  <c r="D1969" i="67"/>
  <c r="R1968" i="67"/>
  <c r="O1968" i="67"/>
  <c r="K1968" i="67"/>
  <c r="T1968" i="67" s="1"/>
  <c r="J1968" i="67"/>
  <c r="S1968" i="67" s="1"/>
  <c r="I1968" i="67"/>
  <c r="L1968" i="67" s="1"/>
  <c r="R1967" i="67"/>
  <c r="O1967" i="67"/>
  <c r="K1967" i="67"/>
  <c r="T1967" i="67" s="1"/>
  <c r="J1967" i="67"/>
  <c r="S1967" i="67" s="1"/>
  <c r="I1967" i="67"/>
  <c r="L1967" i="67" s="1"/>
  <c r="D1967" i="67"/>
  <c r="R1966" i="67"/>
  <c r="O1966" i="67"/>
  <c r="K1966" i="67"/>
  <c r="T1966" i="67" s="1"/>
  <c r="J1966" i="67"/>
  <c r="S1966" i="67" s="1"/>
  <c r="I1966" i="67"/>
  <c r="L1966" i="67" s="1"/>
  <c r="D1966" i="67"/>
  <c r="R1965" i="67"/>
  <c r="O1965" i="67"/>
  <c r="K1965" i="67"/>
  <c r="T1965" i="67" s="1"/>
  <c r="J1965" i="67"/>
  <c r="S1965" i="67" s="1"/>
  <c r="I1965" i="67"/>
  <c r="L1965" i="67" s="1"/>
  <c r="R1964" i="67"/>
  <c r="O1964" i="67"/>
  <c r="K1964" i="67"/>
  <c r="T1964" i="67" s="1"/>
  <c r="J1964" i="67"/>
  <c r="S1964" i="67" s="1"/>
  <c r="I1964" i="67"/>
  <c r="L1964" i="67" s="1"/>
  <c r="D1964" i="67"/>
  <c r="R1963" i="67"/>
  <c r="O1963" i="67"/>
  <c r="K1963" i="67"/>
  <c r="T1963" i="67" s="1"/>
  <c r="J1963" i="67"/>
  <c r="S1963" i="67" s="1"/>
  <c r="I1963" i="67"/>
  <c r="L1963" i="67" s="1"/>
  <c r="D1963" i="67"/>
  <c r="R1962" i="67"/>
  <c r="O1962" i="67"/>
  <c r="K1962" i="67"/>
  <c r="T1962" i="67" s="1"/>
  <c r="J1962" i="67"/>
  <c r="S1962" i="67" s="1"/>
  <c r="I1962" i="67"/>
  <c r="L1962" i="67" s="1"/>
  <c r="R1961" i="67"/>
  <c r="O1961" i="67"/>
  <c r="K1961" i="67"/>
  <c r="T1961" i="67" s="1"/>
  <c r="J1961" i="67"/>
  <c r="S1961" i="67" s="1"/>
  <c r="I1961" i="67"/>
  <c r="L1961" i="67" s="1"/>
  <c r="D1961" i="67"/>
  <c r="R1960" i="67"/>
  <c r="O1960" i="67"/>
  <c r="K1960" i="67"/>
  <c r="T1960" i="67" s="1"/>
  <c r="J1960" i="67"/>
  <c r="S1960" i="67" s="1"/>
  <c r="I1960" i="67"/>
  <c r="L1960" i="67" s="1"/>
  <c r="R1959" i="67"/>
  <c r="O1959" i="67"/>
  <c r="K1959" i="67"/>
  <c r="T1959" i="67" s="1"/>
  <c r="J1959" i="67"/>
  <c r="S1959" i="67" s="1"/>
  <c r="I1959" i="67"/>
  <c r="L1959" i="67" s="1"/>
  <c r="D1959" i="67"/>
  <c r="R1958" i="67"/>
  <c r="O1958" i="67"/>
  <c r="K1958" i="67"/>
  <c r="T1958" i="67" s="1"/>
  <c r="J1958" i="67"/>
  <c r="S1958" i="67" s="1"/>
  <c r="I1958" i="67"/>
  <c r="L1958" i="67" s="1"/>
  <c r="R1957" i="67"/>
  <c r="O1957" i="67"/>
  <c r="R1956" i="67"/>
  <c r="O1956" i="67"/>
  <c r="K1956" i="67"/>
  <c r="T1956" i="67" s="1"/>
  <c r="J1956" i="67"/>
  <c r="S1956" i="67" s="1"/>
  <c r="I1956" i="67"/>
  <c r="L1956" i="67" s="1"/>
  <c r="R1955" i="67"/>
  <c r="O1955" i="67"/>
  <c r="I1955" i="67"/>
  <c r="E1955" i="67"/>
  <c r="R1954" i="67"/>
  <c r="O1954" i="67"/>
  <c r="I1954" i="67"/>
  <c r="E1954" i="67"/>
  <c r="J1954" i="67" s="1"/>
  <c r="S1954" i="67" s="1"/>
  <c r="R1953" i="67"/>
  <c r="O1953" i="67"/>
  <c r="I1953" i="67"/>
  <c r="E1953" i="67"/>
  <c r="R1952" i="67"/>
  <c r="O1952" i="67"/>
  <c r="R1951" i="67"/>
  <c r="O1951" i="67"/>
  <c r="K1951" i="67"/>
  <c r="T1951" i="67" s="1"/>
  <c r="J1951" i="67"/>
  <c r="S1951" i="67" s="1"/>
  <c r="I1951" i="67"/>
  <c r="L1951" i="67" s="1"/>
  <c r="R1950" i="67"/>
  <c r="O1950" i="67"/>
  <c r="K1950" i="67"/>
  <c r="J1950" i="67"/>
  <c r="S1950" i="67" s="1"/>
  <c r="I1950" i="67"/>
  <c r="L1950" i="67" s="1"/>
  <c r="R1949" i="67"/>
  <c r="O1949" i="67"/>
  <c r="K1949" i="67"/>
  <c r="T1949" i="67" s="1"/>
  <c r="J1949" i="67"/>
  <c r="I1949" i="67"/>
  <c r="L1949" i="67" s="1"/>
  <c r="D1949" i="67"/>
  <c r="D1955" i="67" s="1"/>
  <c r="R1948" i="67"/>
  <c r="O1948" i="67"/>
  <c r="K1948" i="67"/>
  <c r="T1948" i="67" s="1"/>
  <c r="J1948" i="67"/>
  <c r="S1948" i="67" s="1"/>
  <c r="I1948" i="67"/>
  <c r="L1948" i="67" s="1"/>
  <c r="D1948" i="67"/>
  <c r="D1954" i="67" s="1"/>
  <c r="R1947" i="67"/>
  <c r="O1947" i="67"/>
  <c r="K1947" i="67"/>
  <c r="T1947" i="67" s="1"/>
  <c r="J1947" i="67"/>
  <c r="S1947" i="67" s="1"/>
  <c r="I1947" i="67"/>
  <c r="L1947" i="67" s="1"/>
  <c r="D1947" i="67"/>
  <c r="D1953" i="67" s="1"/>
  <c r="R1946" i="67"/>
  <c r="O1946" i="67"/>
  <c r="R1945" i="67"/>
  <c r="O1945" i="67"/>
  <c r="K1945" i="67"/>
  <c r="T1945" i="67" s="1"/>
  <c r="J1945" i="67"/>
  <c r="S1945" i="67" s="1"/>
  <c r="I1945" i="67"/>
  <c r="L1945" i="67" s="1"/>
  <c r="R1944" i="67"/>
  <c r="O1944" i="67"/>
  <c r="I1944" i="67"/>
  <c r="E1944" i="67"/>
  <c r="R1943" i="67"/>
  <c r="O1943" i="67"/>
  <c r="I1943" i="67"/>
  <c r="E1943" i="67"/>
  <c r="R1942" i="67"/>
  <c r="O1942" i="67"/>
  <c r="I1942" i="67"/>
  <c r="E1942" i="67"/>
  <c r="J1942" i="67" s="1"/>
  <c r="S1942" i="67" s="1"/>
  <c r="R1941" i="67"/>
  <c r="O1941" i="67"/>
  <c r="I1941" i="67"/>
  <c r="E1941" i="67"/>
  <c r="J1941" i="67" s="1"/>
  <c r="S1941" i="67" s="1"/>
  <c r="R1940" i="67"/>
  <c r="O1940" i="67"/>
  <c r="I1940" i="67"/>
  <c r="E1940" i="67"/>
  <c r="R1939" i="67"/>
  <c r="O1939" i="67"/>
  <c r="I1939" i="67"/>
  <c r="E1939" i="67"/>
  <c r="J1939" i="67" s="1"/>
  <c r="S1939" i="67" s="1"/>
  <c r="R1938" i="67"/>
  <c r="O1938" i="67"/>
  <c r="I1938" i="67"/>
  <c r="E1938" i="67"/>
  <c r="R1937" i="67"/>
  <c r="O1937" i="67"/>
  <c r="R1936" i="67"/>
  <c r="O1936" i="67"/>
  <c r="K1936" i="67"/>
  <c r="T1936" i="67" s="1"/>
  <c r="J1936" i="67"/>
  <c r="S1936" i="67" s="1"/>
  <c r="I1936" i="67"/>
  <c r="L1936" i="67" s="1"/>
  <c r="R1935" i="67"/>
  <c r="O1935" i="67"/>
  <c r="K1935" i="67"/>
  <c r="T1935" i="67" s="1"/>
  <c r="J1935" i="67"/>
  <c r="S1935" i="67" s="1"/>
  <c r="I1935" i="67"/>
  <c r="L1935" i="67" s="1"/>
  <c r="D1935" i="67"/>
  <c r="D1944" i="67" s="1"/>
  <c r="R1934" i="67"/>
  <c r="O1934" i="67"/>
  <c r="K1934" i="67"/>
  <c r="T1934" i="67" s="1"/>
  <c r="J1934" i="67"/>
  <c r="S1934" i="67" s="1"/>
  <c r="I1934" i="67"/>
  <c r="L1934" i="67" s="1"/>
  <c r="D1934" i="67"/>
  <c r="D1943" i="67" s="1"/>
  <c r="R1933" i="67"/>
  <c r="O1933" i="67"/>
  <c r="K1933" i="67"/>
  <c r="T1933" i="67" s="1"/>
  <c r="J1933" i="67"/>
  <c r="S1933" i="67" s="1"/>
  <c r="I1933" i="67"/>
  <c r="L1933" i="67" s="1"/>
  <c r="D1933" i="67"/>
  <c r="D1942" i="67" s="1"/>
  <c r="R1932" i="67"/>
  <c r="O1932" i="67"/>
  <c r="K1932" i="67"/>
  <c r="T1932" i="67" s="1"/>
  <c r="J1932" i="67"/>
  <c r="S1932" i="67" s="1"/>
  <c r="I1932" i="67"/>
  <c r="L1932" i="67" s="1"/>
  <c r="D1932" i="67"/>
  <c r="D1941" i="67" s="1"/>
  <c r="R1931" i="67"/>
  <c r="O1931" i="67"/>
  <c r="K1931" i="67"/>
  <c r="T1931" i="67" s="1"/>
  <c r="J1931" i="67"/>
  <c r="S1931" i="67" s="1"/>
  <c r="I1931" i="67"/>
  <c r="L1931" i="67" s="1"/>
  <c r="D1931" i="67"/>
  <c r="D1940" i="67" s="1"/>
  <c r="R1930" i="67"/>
  <c r="O1930" i="67"/>
  <c r="K1930" i="67"/>
  <c r="T1930" i="67" s="1"/>
  <c r="J1930" i="67"/>
  <c r="S1930" i="67" s="1"/>
  <c r="I1930" i="67"/>
  <c r="L1930" i="67" s="1"/>
  <c r="D1930" i="67"/>
  <c r="D1939" i="67" s="1"/>
  <c r="R1929" i="67"/>
  <c r="O1929" i="67"/>
  <c r="K1929" i="67"/>
  <c r="J1929" i="67"/>
  <c r="I1929" i="67"/>
  <c r="L1929" i="67" s="1"/>
  <c r="D1929" i="67"/>
  <c r="D1938" i="67" s="1"/>
  <c r="R1928" i="67"/>
  <c r="O1928" i="67"/>
  <c r="R1927" i="67"/>
  <c r="O1927" i="67"/>
  <c r="K1927" i="67"/>
  <c r="T1927" i="67" s="1"/>
  <c r="J1927" i="67"/>
  <c r="S1927" i="67" s="1"/>
  <c r="I1927" i="67"/>
  <c r="L1927" i="67" s="1"/>
  <c r="R1926" i="67"/>
  <c r="O1926" i="67"/>
  <c r="K1926" i="67"/>
  <c r="T1926" i="67" s="1"/>
  <c r="J1926" i="67"/>
  <c r="S1926" i="67" s="1"/>
  <c r="I1926" i="67"/>
  <c r="L1926" i="67" s="1"/>
  <c r="R1925" i="67"/>
  <c r="O1925" i="67"/>
  <c r="K1925" i="67"/>
  <c r="T1925" i="67" s="1"/>
  <c r="J1925" i="67"/>
  <c r="S1925" i="67" s="1"/>
  <c r="I1925" i="67"/>
  <c r="L1925" i="67" s="1"/>
  <c r="R1924" i="67"/>
  <c r="O1924" i="67"/>
  <c r="K1924" i="67"/>
  <c r="T1924" i="67" s="1"/>
  <c r="J1924" i="67"/>
  <c r="S1924" i="67" s="1"/>
  <c r="I1924" i="67"/>
  <c r="L1924" i="67" s="1"/>
  <c r="R1923" i="67"/>
  <c r="O1923" i="67"/>
  <c r="K1923" i="67"/>
  <c r="T1923" i="67" s="1"/>
  <c r="J1923" i="67"/>
  <c r="S1923" i="67" s="1"/>
  <c r="I1923" i="67"/>
  <c r="L1923" i="67" s="1"/>
  <c r="R1922" i="67"/>
  <c r="O1922" i="67"/>
  <c r="K1922" i="67"/>
  <c r="T1922" i="67" s="1"/>
  <c r="J1922" i="67"/>
  <c r="S1922" i="67" s="1"/>
  <c r="I1922" i="67"/>
  <c r="L1922" i="67" s="1"/>
  <c r="R1921" i="67"/>
  <c r="O1921" i="67"/>
  <c r="I1921" i="67"/>
  <c r="E1921" i="67"/>
  <c r="K1921" i="67" s="1"/>
  <c r="T1921" i="67" s="1"/>
  <c r="D1921" i="67"/>
  <c r="R1920" i="67"/>
  <c r="O1920" i="67"/>
  <c r="K1920" i="67"/>
  <c r="T1920" i="67" s="1"/>
  <c r="J1920" i="67"/>
  <c r="S1920" i="67" s="1"/>
  <c r="I1920" i="67"/>
  <c r="L1920" i="67" s="1"/>
  <c r="R1919" i="67"/>
  <c r="O1919" i="67"/>
  <c r="K1919" i="67"/>
  <c r="T1919" i="67" s="1"/>
  <c r="J1919" i="67"/>
  <c r="S1919" i="67" s="1"/>
  <c r="I1919" i="67"/>
  <c r="L1919" i="67" s="1"/>
  <c r="R1918" i="67"/>
  <c r="O1918" i="67"/>
  <c r="K1918" i="67"/>
  <c r="T1918" i="67" s="1"/>
  <c r="J1918" i="67"/>
  <c r="S1918" i="67" s="1"/>
  <c r="I1918" i="67"/>
  <c r="L1918" i="67" s="1"/>
  <c r="R1917" i="67"/>
  <c r="O1917" i="67"/>
  <c r="K1917" i="67"/>
  <c r="T1917" i="67" s="1"/>
  <c r="J1917" i="67"/>
  <c r="S1917" i="67" s="1"/>
  <c r="I1917" i="67"/>
  <c r="L1917" i="67" s="1"/>
  <c r="R1916" i="67"/>
  <c r="O1916" i="67"/>
  <c r="K1916" i="67"/>
  <c r="T1916" i="67" s="1"/>
  <c r="J1916" i="67"/>
  <c r="S1916" i="67" s="1"/>
  <c r="I1916" i="67"/>
  <c r="L1916" i="67" s="1"/>
  <c r="R1915" i="67"/>
  <c r="O1915" i="67"/>
  <c r="I1915" i="67"/>
  <c r="E1915" i="67"/>
  <c r="D1915" i="67"/>
  <c r="R1914" i="67"/>
  <c r="O1914" i="67"/>
  <c r="I1914" i="67"/>
  <c r="E1914" i="67"/>
  <c r="J1914" i="67" s="1"/>
  <c r="S1914" i="67" s="1"/>
  <c r="D1914" i="67"/>
  <c r="R1913" i="67"/>
  <c r="O1913" i="67"/>
  <c r="K1913" i="67"/>
  <c r="T1913" i="67" s="1"/>
  <c r="J1913" i="67"/>
  <c r="S1913" i="67" s="1"/>
  <c r="I1913" i="67"/>
  <c r="L1913" i="67" s="1"/>
  <c r="R1912" i="67"/>
  <c r="O1912" i="67"/>
  <c r="K1912" i="67"/>
  <c r="T1912" i="67" s="1"/>
  <c r="J1912" i="67"/>
  <c r="S1912" i="67" s="1"/>
  <c r="U1912" i="67" s="1"/>
  <c r="I1912" i="67"/>
  <c r="L1912" i="67" s="1"/>
  <c r="R1911" i="67"/>
  <c r="O1911" i="67"/>
  <c r="K1911" i="67"/>
  <c r="T1911" i="67" s="1"/>
  <c r="J1911" i="67"/>
  <c r="S1911" i="67" s="1"/>
  <c r="I1911" i="67"/>
  <c r="L1911" i="67" s="1"/>
  <c r="R1910" i="67"/>
  <c r="O1910" i="67"/>
  <c r="R1909" i="67"/>
  <c r="O1909" i="67"/>
  <c r="R1908" i="67"/>
  <c r="O1908" i="67"/>
  <c r="K1908" i="67"/>
  <c r="T1908" i="67" s="1"/>
  <c r="J1908" i="67"/>
  <c r="S1908" i="67" s="1"/>
  <c r="I1908" i="67"/>
  <c r="L1908" i="67" s="1"/>
  <c r="T1907" i="67"/>
  <c r="S1907" i="67"/>
  <c r="R1907" i="67"/>
  <c r="O1907" i="67"/>
  <c r="T1906" i="67"/>
  <c r="S1906" i="67"/>
  <c r="R1906" i="67"/>
  <c r="O1906" i="67"/>
  <c r="R1905" i="67"/>
  <c r="O1905" i="67"/>
  <c r="K1905" i="67"/>
  <c r="T1905" i="67" s="1"/>
  <c r="J1905" i="67"/>
  <c r="S1905" i="67" s="1"/>
  <c r="I1905" i="67"/>
  <c r="L1905" i="67" s="1"/>
  <c r="R1904" i="67"/>
  <c r="O1904" i="67"/>
  <c r="K1904" i="67"/>
  <c r="T1904" i="67" s="1"/>
  <c r="J1904" i="67"/>
  <c r="S1904" i="67" s="1"/>
  <c r="I1904" i="67"/>
  <c r="L1904" i="67" s="1"/>
  <c r="R1903" i="67"/>
  <c r="O1903" i="67"/>
  <c r="K1903" i="67"/>
  <c r="T1903" i="67" s="1"/>
  <c r="J1903" i="67"/>
  <c r="S1903" i="67" s="1"/>
  <c r="I1903" i="67"/>
  <c r="L1903" i="67" s="1"/>
  <c r="R1902" i="67"/>
  <c r="O1902" i="67"/>
  <c r="K1902" i="67"/>
  <c r="T1902" i="67" s="1"/>
  <c r="J1902" i="67"/>
  <c r="S1902" i="67" s="1"/>
  <c r="I1902" i="67"/>
  <c r="L1902" i="67" s="1"/>
  <c r="R1901" i="67"/>
  <c r="O1901" i="67"/>
  <c r="K1901" i="67"/>
  <c r="T1901" i="67" s="1"/>
  <c r="J1901" i="67"/>
  <c r="S1901" i="67" s="1"/>
  <c r="I1901" i="67"/>
  <c r="L1901" i="67" s="1"/>
  <c r="R1900" i="67"/>
  <c r="O1900" i="67"/>
  <c r="K1900" i="67"/>
  <c r="T1900" i="67" s="1"/>
  <c r="J1900" i="67"/>
  <c r="S1900" i="67" s="1"/>
  <c r="I1900" i="67"/>
  <c r="L1900" i="67" s="1"/>
  <c r="R1899" i="67"/>
  <c r="O1899" i="67"/>
  <c r="K1899" i="67"/>
  <c r="T1899" i="67" s="1"/>
  <c r="J1899" i="67"/>
  <c r="S1899" i="67" s="1"/>
  <c r="I1899" i="67"/>
  <c r="L1899" i="67" s="1"/>
  <c r="R1898" i="67"/>
  <c r="O1898" i="67"/>
  <c r="K1898" i="67"/>
  <c r="T1898" i="67" s="1"/>
  <c r="J1898" i="67"/>
  <c r="S1898" i="67" s="1"/>
  <c r="I1898" i="67"/>
  <c r="L1898" i="67" s="1"/>
  <c r="R1897" i="67"/>
  <c r="O1897" i="67"/>
  <c r="K1897" i="67"/>
  <c r="T1897" i="67" s="1"/>
  <c r="J1897" i="67"/>
  <c r="S1897" i="67" s="1"/>
  <c r="I1897" i="67"/>
  <c r="L1897" i="67" s="1"/>
  <c r="R1896" i="67"/>
  <c r="O1896" i="67"/>
  <c r="K1896" i="67"/>
  <c r="T1896" i="67" s="1"/>
  <c r="J1896" i="67"/>
  <c r="S1896" i="67" s="1"/>
  <c r="I1896" i="67"/>
  <c r="L1896" i="67" s="1"/>
  <c r="R1895" i="67"/>
  <c r="O1895" i="67"/>
  <c r="K1895" i="67"/>
  <c r="T1895" i="67" s="1"/>
  <c r="J1895" i="67"/>
  <c r="S1895" i="67" s="1"/>
  <c r="I1895" i="67"/>
  <c r="L1895" i="67" s="1"/>
  <c r="R1894" i="67"/>
  <c r="O1894" i="67"/>
  <c r="K1894" i="67"/>
  <c r="T1894" i="67" s="1"/>
  <c r="J1894" i="67"/>
  <c r="S1894" i="67" s="1"/>
  <c r="I1894" i="67"/>
  <c r="L1894" i="67" s="1"/>
  <c r="R1893" i="67"/>
  <c r="O1893" i="67"/>
  <c r="K1893" i="67"/>
  <c r="T1893" i="67" s="1"/>
  <c r="J1893" i="67"/>
  <c r="S1893" i="67" s="1"/>
  <c r="I1893" i="67"/>
  <c r="L1893" i="67" s="1"/>
  <c r="R1892" i="67"/>
  <c r="O1892" i="67"/>
  <c r="K1892" i="67"/>
  <c r="J1892" i="67"/>
  <c r="S1892" i="67" s="1"/>
  <c r="I1892" i="67"/>
  <c r="L1892" i="67" s="1"/>
  <c r="R1891" i="67"/>
  <c r="O1891" i="67"/>
  <c r="K1891" i="67"/>
  <c r="T1891" i="67" s="1"/>
  <c r="J1891" i="67"/>
  <c r="I1891" i="67"/>
  <c r="L1891" i="67" s="1"/>
  <c r="R1890" i="67"/>
  <c r="O1890" i="67"/>
  <c r="R1889" i="67"/>
  <c r="O1889" i="67"/>
  <c r="K1889" i="67"/>
  <c r="T1889" i="67" s="1"/>
  <c r="J1889" i="67"/>
  <c r="S1889" i="67" s="1"/>
  <c r="I1889" i="67"/>
  <c r="L1889" i="67" s="1"/>
  <c r="R1888" i="67"/>
  <c r="O1888" i="67"/>
  <c r="K1888" i="67"/>
  <c r="T1888" i="67" s="1"/>
  <c r="J1888" i="67"/>
  <c r="S1888" i="67" s="1"/>
  <c r="I1888" i="67"/>
  <c r="L1888" i="67" s="1"/>
  <c r="R1887" i="67"/>
  <c r="O1887" i="67"/>
  <c r="K1887" i="67"/>
  <c r="T1887" i="67" s="1"/>
  <c r="J1887" i="67"/>
  <c r="S1887" i="67" s="1"/>
  <c r="I1887" i="67"/>
  <c r="L1887" i="67" s="1"/>
  <c r="R1886" i="67"/>
  <c r="O1886" i="67"/>
  <c r="K1886" i="67"/>
  <c r="T1886" i="67" s="1"/>
  <c r="J1886" i="67"/>
  <c r="S1886" i="67" s="1"/>
  <c r="I1886" i="67"/>
  <c r="L1886" i="67" s="1"/>
  <c r="R1885" i="67"/>
  <c r="O1885" i="67"/>
  <c r="R1884" i="67"/>
  <c r="O1884" i="67"/>
  <c r="K1884" i="67"/>
  <c r="T1884" i="67" s="1"/>
  <c r="J1884" i="67"/>
  <c r="S1884" i="67" s="1"/>
  <c r="I1884" i="67"/>
  <c r="L1884" i="67" s="1"/>
  <c r="R1883" i="67"/>
  <c r="O1883" i="67"/>
  <c r="K1883" i="67"/>
  <c r="T1883" i="67" s="1"/>
  <c r="J1883" i="67"/>
  <c r="S1883" i="67" s="1"/>
  <c r="I1883" i="67"/>
  <c r="L1883" i="67" s="1"/>
  <c r="R1882" i="67"/>
  <c r="O1882" i="67"/>
  <c r="K1882" i="67"/>
  <c r="T1882" i="67" s="1"/>
  <c r="J1882" i="67"/>
  <c r="S1882" i="67" s="1"/>
  <c r="I1882" i="67"/>
  <c r="L1882" i="67" s="1"/>
  <c r="R1881" i="67"/>
  <c r="O1881" i="67"/>
  <c r="K1881" i="67"/>
  <c r="T1881" i="67" s="1"/>
  <c r="J1881" i="67"/>
  <c r="S1881" i="67" s="1"/>
  <c r="I1881" i="67"/>
  <c r="L1881" i="67" s="1"/>
  <c r="R1880" i="67"/>
  <c r="O1880" i="67"/>
  <c r="K1880" i="67"/>
  <c r="J1880" i="67"/>
  <c r="S1880" i="67" s="1"/>
  <c r="I1880" i="67"/>
  <c r="L1880" i="67" s="1"/>
  <c r="R1879" i="67"/>
  <c r="O1879" i="67"/>
  <c r="R1878" i="67"/>
  <c r="O1878" i="67"/>
  <c r="K1878" i="67"/>
  <c r="T1878" i="67" s="1"/>
  <c r="J1878" i="67"/>
  <c r="S1878" i="67" s="1"/>
  <c r="I1878" i="67"/>
  <c r="L1878" i="67" s="1"/>
  <c r="R1877" i="67"/>
  <c r="O1877" i="67"/>
  <c r="K1877" i="67"/>
  <c r="T1877" i="67" s="1"/>
  <c r="J1877" i="67"/>
  <c r="S1877" i="67" s="1"/>
  <c r="I1877" i="67"/>
  <c r="L1877" i="67" s="1"/>
  <c r="R1876" i="67"/>
  <c r="O1876" i="67"/>
  <c r="K1876" i="67"/>
  <c r="T1876" i="67" s="1"/>
  <c r="J1876" i="67"/>
  <c r="S1876" i="67" s="1"/>
  <c r="I1876" i="67"/>
  <c r="L1876" i="67" s="1"/>
  <c r="R1875" i="67"/>
  <c r="O1875" i="67"/>
  <c r="K1875" i="67"/>
  <c r="T1875" i="67" s="1"/>
  <c r="J1875" i="67"/>
  <c r="S1875" i="67" s="1"/>
  <c r="I1875" i="67"/>
  <c r="L1875" i="67" s="1"/>
  <c r="R1874" i="67"/>
  <c r="O1874" i="67"/>
  <c r="K1874" i="67"/>
  <c r="T1874" i="67" s="1"/>
  <c r="J1874" i="67"/>
  <c r="S1874" i="67" s="1"/>
  <c r="I1874" i="67"/>
  <c r="L1874" i="67" s="1"/>
  <c r="R1873" i="67"/>
  <c r="O1873" i="67"/>
  <c r="K1873" i="67"/>
  <c r="J1873" i="67"/>
  <c r="S1873" i="67" s="1"/>
  <c r="I1873" i="67"/>
  <c r="L1873" i="67" s="1"/>
  <c r="R1872" i="67"/>
  <c r="O1872" i="67"/>
  <c r="K1872" i="67"/>
  <c r="T1872" i="67" s="1"/>
  <c r="J1872" i="67"/>
  <c r="S1872" i="67" s="1"/>
  <c r="I1872" i="67"/>
  <c r="L1872" i="67" s="1"/>
  <c r="R1871" i="67"/>
  <c r="O1871" i="67"/>
  <c r="K1871" i="67"/>
  <c r="T1871" i="67" s="1"/>
  <c r="J1871" i="67"/>
  <c r="S1871" i="67" s="1"/>
  <c r="U1871" i="67" s="1"/>
  <c r="I1871" i="67"/>
  <c r="L1871" i="67" s="1"/>
  <c r="R1870" i="67"/>
  <c r="O1870" i="67"/>
  <c r="R1869" i="67"/>
  <c r="O1869" i="67"/>
  <c r="K1869" i="67"/>
  <c r="T1869" i="67" s="1"/>
  <c r="J1869" i="67"/>
  <c r="S1869" i="67" s="1"/>
  <c r="I1869" i="67"/>
  <c r="L1869" i="67" s="1"/>
  <c r="R1868" i="67"/>
  <c r="O1868" i="67"/>
  <c r="K1868" i="67"/>
  <c r="T1868" i="67" s="1"/>
  <c r="J1868" i="67"/>
  <c r="S1868" i="67" s="1"/>
  <c r="I1868" i="67"/>
  <c r="L1868" i="67" s="1"/>
  <c r="R1867" i="67"/>
  <c r="O1867" i="67"/>
  <c r="K1867" i="67"/>
  <c r="T1867" i="67" s="1"/>
  <c r="J1867" i="67"/>
  <c r="S1867" i="67" s="1"/>
  <c r="I1867" i="67"/>
  <c r="L1867" i="67" s="1"/>
  <c r="R1866" i="67"/>
  <c r="O1866" i="67"/>
  <c r="K1866" i="67"/>
  <c r="T1866" i="67" s="1"/>
  <c r="J1866" i="67"/>
  <c r="S1866" i="67" s="1"/>
  <c r="I1866" i="67"/>
  <c r="L1866" i="67" s="1"/>
  <c r="R1865" i="67"/>
  <c r="O1865" i="67"/>
  <c r="K1865" i="67"/>
  <c r="T1865" i="67" s="1"/>
  <c r="J1865" i="67"/>
  <c r="S1865" i="67" s="1"/>
  <c r="I1865" i="67"/>
  <c r="L1865" i="67" s="1"/>
  <c r="R1864" i="67"/>
  <c r="O1864" i="67"/>
  <c r="K1864" i="67"/>
  <c r="T1864" i="67" s="1"/>
  <c r="J1864" i="67"/>
  <c r="S1864" i="67" s="1"/>
  <c r="I1864" i="67"/>
  <c r="L1864" i="67" s="1"/>
  <c r="R1863" i="67"/>
  <c r="O1863" i="67"/>
  <c r="K1863" i="67"/>
  <c r="T1863" i="67" s="1"/>
  <c r="U1863" i="67" s="1"/>
  <c r="J1863" i="67"/>
  <c r="S1863" i="67" s="1"/>
  <c r="I1863" i="67"/>
  <c r="L1863" i="67" s="1"/>
  <c r="R1862" i="67"/>
  <c r="O1862" i="67"/>
  <c r="K1862" i="67"/>
  <c r="T1862" i="67" s="1"/>
  <c r="J1862" i="67"/>
  <c r="S1862" i="67" s="1"/>
  <c r="I1862" i="67"/>
  <c r="L1862" i="67" s="1"/>
  <c r="R1861" i="67"/>
  <c r="O1861" i="67"/>
  <c r="R1860" i="67"/>
  <c r="O1860" i="67"/>
  <c r="K1860" i="67"/>
  <c r="T1860" i="67" s="1"/>
  <c r="J1860" i="67"/>
  <c r="S1860" i="67" s="1"/>
  <c r="I1860" i="67"/>
  <c r="L1860" i="67" s="1"/>
  <c r="R1859" i="67"/>
  <c r="O1859" i="67"/>
  <c r="K1859" i="67"/>
  <c r="T1859" i="67" s="1"/>
  <c r="J1859" i="67"/>
  <c r="S1859" i="67" s="1"/>
  <c r="I1859" i="67"/>
  <c r="L1859" i="67" s="1"/>
  <c r="R1858" i="67"/>
  <c r="O1858" i="67"/>
  <c r="K1858" i="67"/>
  <c r="T1858" i="67" s="1"/>
  <c r="J1858" i="67"/>
  <c r="S1858" i="67" s="1"/>
  <c r="I1858" i="67"/>
  <c r="L1858" i="67" s="1"/>
  <c r="R1857" i="67"/>
  <c r="O1857" i="67"/>
  <c r="K1857" i="67"/>
  <c r="T1857" i="67" s="1"/>
  <c r="J1857" i="67"/>
  <c r="S1857" i="67" s="1"/>
  <c r="I1857" i="67"/>
  <c r="L1857" i="67" s="1"/>
  <c r="R1856" i="67"/>
  <c r="O1856" i="67"/>
  <c r="K1856" i="67"/>
  <c r="T1856" i="67" s="1"/>
  <c r="J1856" i="67"/>
  <c r="S1856" i="67" s="1"/>
  <c r="I1856" i="67"/>
  <c r="L1856" i="67" s="1"/>
  <c r="R1855" i="67"/>
  <c r="O1855" i="67"/>
  <c r="K1855" i="67"/>
  <c r="T1855" i="67" s="1"/>
  <c r="J1855" i="67"/>
  <c r="S1855" i="67" s="1"/>
  <c r="I1855" i="67"/>
  <c r="L1855" i="67" s="1"/>
  <c r="R1854" i="67"/>
  <c r="O1854" i="67"/>
  <c r="K1854" i="67"/>
  <c r="T1854" i="67" s="1"/>
  <c r="J1854" i="67"/>
  <c r="S1854" i="67" s="1"/>
  <c r="I1854" i="67"/>
  <c r="L1854" i="67" s="1"/>
  <c r="R1853" i="67"/>
  <c r="O1853" i="67"/>
  <c r="K1853" i="67"/>
  <c r="T1853" i="67" s="1"/>
  <c r="J1853" i="67"/>
  <c r="S1853" i="67" s="1"/>
  <c r="I1853" i="67"/>
  <c r="L1853" i="67" s="1"/>
  <c r="R1852" i="67"/>
  <c r="O1852" i="67"/>
  <c r="K1852" i="67"/>
  <c r="T1852" i="67" s="1"/>
  <c r="J1852" i="67"/>
  <c r="S1852" i="67" s="1"/>
  <c r="I1852" i="67"/>
  <c r="L1852" i="67" s="1"/>
  <c r="R1851" i="67"/>
  <c r="O1851" i="67"/>
  <c r="K1851" i="67"/>
  <c r="T1851" i="67" s="1"/>
  <c r="J1851" i="67"/>
  <c r="S1851" i="67" s="1"/>
  <c r="I1851" i="67"/>
  <c r="L1851" i="67" s="1"/>
  <c r="R1850" i="67"/>
  <c r="O1850" i="67"/>
  <c r="K1850" i="67"/>
  <c r="T1850" i="67" s="1"/>
  <c r="J1850" i="67"/>
  <c r="S1850" i="67" s="1"/>
  <c r="I1850" i="67"/>
  <c r="L1850" i="67" s="1"/>
  <c r="R1849" i="67"/>
  <c r="O1849" i="67"/>
  <c r="K1849" i="67"/>
  <c r="T1849" i="67" s="1"/>
  <c r="J1849" i="67"/>
  <c r="S1849" i="67" s="1"/>
  <c r="I1849" i="67"/>
  <c r="L1849" i="67" s="1"/>
  <c r="R1848" i="67"/>
  <c r="O1848" i="67"/>
  <c r="K1848" i="67"/>
  <c r="T1848" i="67" s="1"/>
  <c r="J1848" i="67"/>
  <c r="S1848" i="67" s="1"/>
  <c r="I1848" i="67"/>
  <c r="L1848" i="67" s="1"/>
  <c r="R1847" i="67"/>
  <c r="O1847" i="67"/>
  <c r="K1847" i="67"/>
  <c r="T1847" i="67" s="1"/>
  <c r="J1847" i="67"/>
  <c r="S1847" i="67" s="1"/>
  <c r="I1847" i="67"/>
  <c r="L1847" i="67" s="1"/>
  <c r="R1846" i="67"/>
  <c r="O1846" i="67"/>
  <c r="K1846" i="67"/>
  <c r="T1846" i="67" s="1"/>
  <c r="J1846" i="67"/>
  <c r="S1846" i="67" s="1"/>
  <c r="I1846" i="67"/>
  <c r="L1846" i="67" s="1"/>
  <c r="R1845" i="67"/>
  <c r="O1845" i="67"/>
  <c r="K1845" i="67"/>
  <c r="T1845" i="67" s="1"/>
  <c r="J1845" i="67"/>
  <c r="S1845" i="67" s="1"/>
  <c r="I1845" i="67"/>
  <c r="L1845" i="67" s="1"/>
  <c r="R1844" i="67"/>
  <c r="O1844" i="67"/>
  <c r="K1844" i="67"/>
  <c r="T1844" i="67" s="1"/>
  <c r="J1844" i="67"/>
  <c r="S1844" i="67" s="1"/>
  <c r="I1844" i="67"/>
  <c r="L1844" i="67" s="1"/>
  <c r="R1843" i="67"/>
  <c r="O1843" i="67"/>
  <c r="K1843" i="67"/>
  <c r="T1843" i="67" s="1"/>
  <c r="J1843" i="67"/>
  <c r="S1843" i="67" s="1"/>
  <c r="I1843" i="67"/>
  <c r="L1843" i="67" s="1"/>
  <c r="R1842" i="67"/>
  <c r="O1842" i="67"/>
  <c r="K1842" i="67"/>
  <c r="T1842" i="67" s="1"/>
  <c r="J1842" i="67"/>
  <c r="S1842" i="67" s="1"/>
  <c r="I1842" i="67"/>
  <c r="L1842" i="67" s="1"/>
  <c r="R1841" i="67"/>
  <c r="O1841" i="67"/>
  <c r="K1841" i="67"/>
  <c r="T1841" i="67" s="1"/>
  <c r="J1841" i="67"/>
  <c r="S1841" i="67" s="1"/>
  <c r="I1841" i="67"/>
  <c r="L1841" i="67" s="1"/>
  <c r="R1840" i="67"/>
  <c r="O1840" i="67"/>
  <c r="K1840" i="67"/>
  <c r="T1840" i="67" s="1"/>
  <c r="J1840" i="67"/>
  <c r="S1840" i="67" s="1"/>
  <c r="I1840" i="67"/>
  <c r="L1840" i="67" s="1"/>
  <c r="R1839" i="67"/>
  <c r="O1839" i="67"/>
  <c r="K1839" i="67"/>
  <c r="T1839" i="67" s="1"/>
  <c r="J1839" i="67"/>
  <c r="S1839" i="67" s="1"/>
  <c r="I1839" i="67"/>
  <c r="L1839" i="67" s="1"/>
  <c r="R1838" i="67"/>
  <c r="O1838" i="67"/>
  <c r="R1837" i="67"/>
  <c r="O1837" i="67"/>
  <c r="R1836" i="67"/>
  <c r="O1836" i="67"/>
  <c r="T1833" i="67"/>
  <c r="S1833" i="67"/>
  <c r="U1833" i="67" s="1"/>
  <c r="R1833" i="67"/>
  <c r="O1833" i="67"/>
  <c r="T1832" i="67"/>
  <c r="S1832" i="67"/>
  <c r="R1832" i="67"/>
  <c r="O1832" i="67"/>
  <c r="R1831" i="67"/>
  <c r="O1831" i="67"/>
  <c r="K1831" i="67"/>
  <c r="T1831" i="67" s="1"/>
  <c r="J1831" i="67"/>
  <c r="S1831" i="67" s="1"/>
  <c r="I1831" i="67"/>
  <c r="L1831" i="67" s="1"/>
  <c r="R1830" i="67"/>
  <c r="O1830" i="67"/>
  <c r="K1830" i="67"/>
  <c r="T1830" i="67" s="1"/>
  <c r="J1830" i="67"/>
  <c r="S1830" i="67" s="1"/>
  <c r="I1830" i="67"/>
  <c r="L1830" i="67" s="1"/>
  <c r="R1829" i="67"/>
  <c r="O1829" i="67"/>
  <c r="K1829" i="67"/>
  <c r="T1829" i="67" s="1"/>
  <c r="J1829" i="67"/>
  <c r="S1829" i="67" s="1"/>
  <c r="I1829" i="67"/>
  <c r="L1829" i="67" s="1"/>
  <c r="R1828" i="67"/>
  <c r="O1828" i="67"/>
  <c r="K1828" i="67"/>
  <c r="T1828" i="67" s="1"/>
  <c r="J1828" i="67"/>
  <c r="S1828" i="67" s="1"/>
  <c r="I1828" i="67"/>
  <c r="L1828" i="67" s="1"/>
  <c r="R1827" i="67"/>
  <c r="O1827" i="67"/>
  <c r="K1827" i="67"/>
  <c r="T1827" i="67" s="1"/>
  <c r="J1827" i="67"/>
  <c r="S1827" i="67" s="1"/>
  <c r="I1827" i="67"/>
  <c r="L1827" i="67" s="1"/>
  <c r="R1826" i="67"/>
  <c r="O1826" i="67"/>
  <c r="K1826" i="67"/>
  <c r="T1826" i="67" s="1"/>
  <c r="J1826" i="67"/>
  <c r="S1826" i="67" s="1"/>
  <c r="I1826" i="67"/>
  <c r="L1826" i="67" s="1"/>
  <c r="R1825" i="67"/>
  <c r="O1825" i="67"/>
  <c r="K1825" i="67"/>
  <c r="T1825" i="67" s="1"/>
  <c r="J1825" i="67"/>
  <c r="S1825" i="67" s="1"/>
  <c r="I1825" i="67"/>
  <c r="L1825" i="67" s="1"/>
  <c r="R1824" i="67"/>
  <c r="O1824" i="67"/>
  <c r="K1824" i="67"/>
  <c r="T1824" i="67" s="1"/>
  <c r="J1824" i="67"/>
  <c r="S1824" i="67" s="1"/>
  <c r="I1824" i="67"/>
  <c r="L1824" i="67" s="1"/>
  <c r="R1823" i="67"/>
  <c r="O1823" i="67"/>
  <c r="K1823" i="67"/>
  <c r="T1823" i="67" s="1"/>
  <c r="J1823" i="67"/>
  <c r="S1823" i="67" s="1"/>
  <c r="I1823" i="67"/>
  <c r="L1823" i="67" s="1"/>
  <c r="R1822" i="67"/>
  <c r="O1822" i="67"/>
  <c r="K1822" i="67"/>
  <c r="J1822" i="67"/>
  <c r="S1822" i="67" s="1"/>
  <c r="I1822" i="67"/>
  <c r="L1822" i="67" s="1"/>
  <c r="R1821" i="67"/>
  <c r="O1821" i="67"/>
  <c r="T1820" i="67"/>
  <c r="S1820" i="67"/>
  <c r="R1820" i="67"/>
  <c r="O1820" i="67"/>
  <c r="R1819" i="67"/>
  <c r="O1819" i="67"/>
  <c r="K1819" i="67"/>
  <c r="T1819" i="67" s="1"/>
  <c r="J1819" i="67"/>
  <c r="S1819" i="67" s="1"/>
  <c r="I1819" i="67"/>
  <c r="L1819" i="67" s="1"/>
  <c r="R1818" i="67"/>
  <c r="O1818" i="67"/>
  <c r="K1818" i="67"/>
  <c r="T1818" i="67" s="1"/>
  <c r="J1818" i="67"/>
  <c r="S1818" i="67" s="1"/>
  <c r="I1818" i="67"/>
  <c r="L1818" i="67" s="1"/>
  <c r="R1817" i="67"/>
  <c r="O1817" i="67"/>
  <c r="K1817" i="67"/>
  <c r="T1817" i="67" s="1"/>
  <c r="J1817" i="67"/>
  <c r="S1817" i="67" s="1"/>
  <c r="I1817" i="67"/>
  <c r="L1817" i="67" s="1"/>
  <c r="R1816" i="67"/>
  <c r="O1816" i="67"/>
  <c r="K1816" i="67"/>
  <c r="T1816" i="67" s="1"/>
  <c r="J1816" i="67"/>
  <c r="S1816" i="67" s="1"/>
  <c r="I1816" i="67"/>
  <c r="L1816" i="67" s="1"/>
  <c r="R1815" i="67"/>
  <c r="O1815" i="67"/>
  <c r="K1815" i="67"/>
  <c r="T1815" i="67" s="1"/>
  <c r="J1815" i="67"/>
  <c r="S1815" i="67" s="1"/>
  <c r="I1815" i="67"/>
  <c r="L1815" i="67" s="1"/>
  <c r="R1814" i="67"/>
  <c r="O1814" i="67"/>
  <c r="I1814" i="67"/>
  <c r="E1814" i="67"/>
  <c r="R1813" i="67"/>
  <c r="O1813" i="67"/>
  <c r="K1813" i="67"/>
  <c r="T1813" i="67" s="1"/>
  <c r="J1813" i="67"/>
  <c r="S1813" i="67" s="1"/>
  <c r="I1813" i="67"/>
  <c r="L1813" i="67" s="1"/>
  <c r="R1812" i="67"/>
  <c r="O1812" i="67"/>
  <c r="T1811" i="67"/>
  <c r="S1811" i="67"/>
  <c r="R1811" i="67"/>
  <c r="O1811" i="67"/>
  <c r="R1810" i="67"/>
  <c r="O1810" i="67"/>
  <c r="T1809" i="67"/>
  <c r="S1809" i="67"/>
  <c r="R1809" i="67"/>
  <c r="O1809" i="67"/>
  <c r="R1808" i="67"/>
  <c r="O1808" i="67"/>
  <c r="L1808" i="67"/>
  <c r="K1808" i="67"/>
  <c r="T1808" i="67" s="1"/>
  <c r="J1808" i="67"/>
  <c r="S1808" i="67" s="1"/>
  <c r="T1807" i="67"/>
  <c r="S1807" i="67"/>
  <c r="U1807" i="67" s="1"/>
  <c r="R1807" i="67"/>
  <c r="O1807" i="67"/>
  <c r="R1806" i="67"/>
  <c r="O1806" i="67"/>
  <c r="L1806" i="67"/>
  <c r="K1806" i="67"/>
  <c r="T1806" i="67" s="1"/>
  <c r="J1806" i="67"/>
  <c r="S1806" i="67" s="1"/>
  <c r="T1805" i="67"/>
  <c r="S1805" i="67"/>
  <c r="R1805" i="67"/>
  <c r="O1805" i="67"/>
  <c r="T1804" i="67"/>
  <c r="S1804" i="67"/>
  <c r="R1804" i="67"/>
  <c r="O1804" i="67"/>
  <c r="R1803" i="67"/>
  <c r="O1803" i="67"/>
  <c r="K1803" i="67"/>
  <c r="T1803" i="67" s="1"/>
  <c r="J1803" i="67"/>
  <c r="S1803" i="67" s="1"/>
  <c r="I1803" i="67"/>
  <c r="L1803" i="67" s="1"/>
  <c r="R1802" i="67"/>
  <c r="O1802" i="67"/>
  <c r="K1802" i="67"/>
  <c r="T1802" i="67" s="1"/>
  <c r="J1802" i="67"/>
  <c r="S1802" i="67" s="1"/>
  <c r="I1802" i="67"/>
  <c r="L1802" i="67" s="1"/>
  <c r="R1801" i="67"/>
  <c r="O1801" i="67"/>
  <c r="K1801" i="67"/>
  <c r="J1801" i="67"/>
  <c r="S1801" i="67" s="1"/>
  <c r="I1801" i="67"/>
  <c r="L1801" i="67" s="1"/>
  <c r="R1800" i="67"/>
  <c r="O1800" i="67"/>
  <c r="K1800" i="67"/>
  <c r="T1800" i="67" s="1"/>
  <c r="J1800" i="67"/>
  <c r="S1800" i="67" s="1"/>
  <c r="I1800" i="67"/>
  <c r="L1800" i="67" s="1"/>
  <c r="R1799" i="67"/>
  <c r="O1799" i="67"/>
  <c r="T1798" i="67"/>
  <c r="S1798" i="67"/>
  <c r="R1798" i="67"/>
  <c r="O1798" i="67"/>
  <c r="R1797" i="67"/>
  <c r="O1797" i="67"/>
  <c r="K1797" i="67"/>
  <c r="T1797" i="67" s="1"/>
  <c r="J1797" i="67"/>
  <c r="S1797" i="67" s="1"/>
  <c r="I1797" i="67"/>
  <c r="L1797" i="67" s="1"/>
  <c r="R1796" i="67"/>
  <c r="O1796" i="67"/>
  <c r="K1796" i="67"/>
  <c r="T1796" i="67" s="1"/>
  <c r="J1796" i="67"/>
  <c r="S1796" i="67" s="1"/>
  <c r="I1796" i="67"/>
  <c r="L1796" i="67" s="1"/>
  <c r="R1795" i="67"/>
  <c r="O1795" i="67"/>
  <c r="K1795" i="67"/>
  <c r="T1795" i="67" s="1"/>
  <c r="J1795" i="67"/>
  <c r="S1795" i="67" s="1"/>
  <c r="I1795" i="67"/>
  <c r="L1795" i="67" s="1"/>
  <c r="R1794" i="67"/>
  <c r="O1794" i="67"/>
  <c r="K1794" i="67"/>
  <c r="J1794" i="67"/>
  <c r="S1794" i="67" s="1"/>
  <c r="I1794" i="67"/>
  <c r="L1794" i="67" s="1"/>
  <c r="R1793" i="67"/>
  <c r="O1793" i="67"/>
  <c r="K1793" i="67"/>
  <c r="T1793" i="67" s="1"/>
  <c r="J1793" i="67"/>
  <c r="S1793" i="67" s="1"/>
  <c r="I1793" i="67"/>
  <c r="L1793" i="67" s="1"/>
  <c r="R1792" i="67"/>
  <c r="O1792" i="67"/>
  <c r="R1791" i="67"/>
  <c r="O1791" i="67"/>
  <c r="K1791" i="67"/>
  <c r="J1791" i="67"/>
  <c r="S1791" i="67" s="1"/>
  <c r="I1791" i="67"/>
  <c r="L1791" i="67" s="1"/>
  <c r="R1790" i="67"/>
  <c r="O1790" i="67"/>
  <c r="K1790" i="67"/>
  <c r="T1790" i="67" s="1"/>
  <c r="J1790" i="67"/>
  <c r="S1790" i="67" s="1"/>
  <c r="I1790" i="67"/>
  <c r="L1790" i="67" s="1"/>
  <c r="R1789" i="67"/>
  <c r="O1789" i="67"/>
  <c r="R1788" i="67"/>
  <c r="O1788" i="67"/>
  <c r="K1788" i="67"/>
  <c r="T1788" i="67" s="1"/>
  <c r="J1788" i="67"/>
  <c r="S1788" i="67" s="1"/>
  <c r="I1788" i="67"/>
  <c r="L1788" i="67" s="1"/>
  <c r="R1787" i="67"/>
  <c r="O1787" i="67"/>
  <c r="K1787" i="67"/>
  <c r="J1787" i="67"/>
  <c r="J1786" i="67" s="1"/>
  <c r="I1787" i="67"/>
  <c r="L1787" i="67" s="1"/>
  <c r="L1786" i="67" s="1"/>
  <c r="R1786" i="67"/>
  <c r="O1786" i="67"/>
  <c r="R1785" i="67"/>
  <c r="O1785" i="67"/>
  <c r="R1784" i="67"/>
  <c r="O1784" i="67"/>
  <c r="K1784" i="67"/>
  <c r="T1784" i="67" s="1"/>
  <c r="J1784" i="67"/>
  <c r="S1784" i="67" s="1"/>
  <c r="I1784" i="67"/>
  <c r="L1784" i="67" s="1"/>
  <c r="R1783" i="67"/>
  <c r="O1783" i="67"/>
  <c r="K1783" i="67"/>
  <c r="T1783" i="67" s="1"/>
  <c r="J1783" i="67"/>
  <c r="S1783" i="67" s="1"/>
  <c r="I1783" i="67"/>
  <c r="L1783" i="67" s="1"/>
  <c r="R1782" i="67"/>
  <c r="O1782" i="67"/>
  <c r="K1782" i="67"/>
  <c r="T1782" i="67" s="1"/>
  <c r="J1782" i="67"/>
  <c r="I1782" i="67"/>
  <c r="L1782" i="67" s="1"/>
  <c r="R1781" i="67"/>
  <c r="O1781" i="67"/>
  <c r="K1781" i="67"/>
  <c r="J1781" i="67"/>
  <c r="S1781" i="67" s="1"/>
  <c r="I1781" i="67"/>
  <c r="L1781" i="67" s="1"/>
  <c r="R1780" i="67"/>
  <c r="O1780" i="67"/>
  <c r="R1779" i="67"/>
  <c r="O1779" i="67"/>
  <c r="K1779" i="67"/>
  <c r="J1779" i="67"/>
  <c r="S1779" i="67" s="1"/>
  <c r="I1779" i="67"/>
  <c r="L1779" i="67" s="1"/>
  <c r="L1778" i="67" s="1"/>
  <c r="R1778" i="67"/>
  <c r="O1778" i="67"/>
  <c r="R1777" i="67"/>
  <c r="O1777" i="67"/>
  <c r="R1776" i="67"/>
  <c r="O1776" i="67"/>
  <c r="T1775" i="67"/>
  <c r="S1775" i="67"/>
  <c r="R1775" i="67"/>
  <c r="O1775" i="67"/>
  <c r="R1774" i="67"/>
  <c r="O1774" i="67"/>
  <c r="K1774" i="67"/>
  <c r="T1774" i="67" s="1"/>
  <c r="J1774" i="67"/>
  <c r="S1774" i="67" s="1"/>
  <c r="I1774" i="67"/>
  <c r="L1774" i="67" s="1"/>
  <c r="T1773" i="67"/>
  <c r="S1773" i="67"/>
  <c r="R1773" i="67"/>
  <c r="O1773" i="67"/>
  <c r="T1772" i="67"/>
  <c r="S1772" i="67"/>
  <c r="R1772" i="67"/>
  <c r="O1772" i="67"/>
  <c r="R1771" i="67"/>
  <c r="O1771" i="67"/>
  <c r="K1771" i="67"/>
  <c r="T1771" i="67" s="1"/>
  <c r="J1771" i="67"/>
  <c r="S1771" i="67" s="1"/>
  <c r="I1771" i="67"/>
  <c r="L1771" i="67" s="1"/>
  <c r="R1770" i="67"/>
  <c r="O1770" i="67"/>
  <c r="K1770" i="67"/>
  <c r="T1770" i="67" s="1"/>
  <c r="J1770" i="67"/>
  <c r="S1770" i="67" s="1"/>
  <c r="I1770" i="67"/>
  <c r="L1770" i="67" s="1"/>
  <c r="R1769" i="67"/>
  <c r="O1769" i="67"/>
  <c r="K1769" i="67"/>
  <c r="T1769" i="67" s="1"/>
  <c r="J1769" i="67"/>
  <c r="S1769" i="67" s="1"/>
  <c r="I1769" i="67"/>
  <c r="L1769" i="67" s="1"/>
  <c r="R1768" i="67"/>
  <c r="O1768" i="67"/>
  <c r="K1768" i="67"/>
  <c r="T1768" i="67" s="1"/>
  <c r="J1768" i="67"/>
  <c r="S1768" i="67" s="1"/>
  <c r="I1768" i="67"/>
  <c r="L1768" i="67" s="1"/>
  <c r="R1767" i="67"/>
  <c r="O1767" i="67"/>
  <c r="K1767" i="67"/>
  <c r="T1767" i="67" s="1"/>
  <c r="J1767" i="67"/>
  <c r="S1767" i="67" s="1"/>
  <c r="I1767" i="67"/>
  <c r="L1767" i="67" s="1"/>
  <c r="R1766" i="67"/>
  <c r="O1766" i="67"/>
  <c r="K1766" i="67"/>
  <c r="T1766" i="67" s="1"/>
  <c r="J1766" i="67"/>
  <c r="S1766" i="67" s="1"/>
  <c r="I1766" i="67"/>
  <c r="L1766" i="67" s="1"/>
  <c r="R1765" i="67"/>
  <c r="O1765" i="67"/>
  <c r="K1765" i="67"/>
  <c r="J1765" i="67"/>
  <c r="S1765" i="67" s="1"/>
  <c r="I1765" i="67"/>
  <c r="L1765" i="67" s="1"/>
  <c r="R1764" i="67"/>
  <c r="O1764" i="67"/>
  <c r="K1764" i="67"/>
  <c r="T1764" i="67" s="1"/>
  <c r="J1764" i="67"/>
  <c r="I1764" i="67"/>
  <c r="L1764" i="67" s="1"/>
  <c r="R1763" i="67"/>
  <c r="O1763" i="67"/>
  <c r="R1762" i="67"/>
  <c r="O1762" i="67"/>
  <c r="K1762" i="67"/>
  <c r="T1762" i="67" s="1"/>
  <c r="J1762" i="67"/>
  <c r="S1762" i="67" s="1"/>
  <c r="I1762" i="67"/>
  <c r="L1762" i="67" s="1"/>
  <c r="R1761" i="67"/>
  <c r="O1761" i="67"/>
  <c r="K1761" i="67"/>
  <c r="T1761" i="67" s="1"/>
  <c r="J1761" i="67"/>
  <c r="S1761" i="67" s="1"/>
  <c r="I1761" i="67"/>
  <c r="L1761" i="67" s="1"/>
  <c r="R1760" i="67"/>
  <c r="O1760" i="67"/>
  <c r="K1760" i="67"/>
  <c r="T1760" i="67" s="1"/>
  <c r="J1760" i="67"/>
  <c r="S1760" i="67" s="1"/>
  <c r="I1760" i="67"/>
  <c r="L1760" i="67" s="1"/>
  <c r="R1759" i="67"/>
  <c r="O1759" i="67"/>
  <c r="K1759" i="67"/>
  <c r="T1759" i="67" s="1"/>
  <c r="J1759" i="67"/>
  <c r="S1759" i="67" s="1"/>
  <c r="I1759" i="67"/>
  <c r="L1759" i="67" s="1"/>
  <c r="R1758" i="67"/>
  <c r="O1758" i="67"/>
  <c r="K1758" i="67"/>
  <c r="T1758" i="67" s="1"/>
  <c r="J1758" i="67"/>
  <c r="S1758" i="67" s="1"/>
  <c r="I1758" i="67"/>
  <c r="L1758" i="67" s="1"/>
  <c r="R1757" i="67"/>
  <c r="O1757" i="67"/>
  <c r="K1757" i="67"/>
  <c r="T1757" i="67" s="1"/>
  <c r="J1757" i="67"/>
  <c r="I1757" i="67"/>
  <c r="L1757" i="67" s="1"/>
  <c r="R1756" i="67"/>
  <c r="O1756" i="67"/>
  <c r="K1756" i="67"/>
  <c r="T1756" i="67" s="1"/>
  <c r="J1756" i="67"/>
  <c r="S1756" i="67" s="1"/>
  <c r="U1756" i="67" s="1"/>
  <c r="I1756" i="67"/>
  <c r="L1756" i="67" s="1"/>
  <c r="R1755" i="67"/>
  <c r="O1755" i="67"/>
  <c r="K1755" i="67"/>
  <c r="T1755" i="67" s="1"/>
  <c r="J1755" i="67"/>
  <c r="S1755" i="67" s="1"/>
  <c r="I1755" i="67"/>
  <c r="L1755" i="67" s="1"/>
  <c r="R1754" i="67"/>
  <c r="O1754" i="67"/>
  <c r="K1754" i="67"/>
  <c r="T1754" i="67" s="1"/>
  <c r="J1754" i="67"/>
  <c r="S1754" i="67" s="1"/>
  <c r="I1754" i="67"/>
  <c r="L1754" i="67" s="1"/>
  <c r="R1753" i="67"/>
  <c r="O1753" i="67"/>
  <c r="K1753" i="67"/>
  <c r="T1753" i="67" s="1"/>
  <c r="J1753" i="67"/>
  <c r="S1753" i="67" s="1"/>
  <c r="I1753" i="67"/>
  <c r="L1753" i="67" s="1"/>
  <c r="R1752" i="67"/>
  <c r="O1752" i="67"/>
  <c r="K1752" i="67"/>
  <c r="T1752" i="67" s="1"/>
  <c r="J1752" i="67"/>
  <c r="S1752" i="67" s="1"/>
  <c r="I1752" i="67"/>
  <c r="L1752" i="67" s="1"/>
  <c r="R1751" i="67"/>
  <c r="O1751" i="67"/>
  <c r="K1751" i="67"/>
  <c r="T1751" i="67" s="1"/>
  <c r="J1751" i="67"/>
  <c r="S1751" i="67" s="1"/>
  <c r="I1751" i="67"/>
  <c r="L1751" i="67" s="1"/>
  <c r="R1750" i="67"/>
  <c r="O1750" i="67"/>
  <c r="K1750" i="67"/>
  <c r="T1750" i="67" s="1"/>
  <c r="J1750" i="67"/>
  <c r="S1750" i="67" s="1"/>
  <c r="I1750" i="67"/>
  <c r="L1750" i="67" s="1"/>
  <c r="R1749" i="67"/>
  <c r="O1749" i="67"/>
  <c r="R1748" i="67"/>
  <c r="O1748" i="67"/>
  <c r="I1748" i="67"/>
  <c r="R1747" i="67"/>
  <c r="O1747" i="67"/>
  <c r="T1746" i="67"/>
  <c r="S1746" i="67"/>
  <c r="R1746" i="67"/>
  <c r="O1746" i="67"/>
  <c r="R1745" i="67"/>
  <c r="O1745" i="67"/>
  <c r="K1745" i="67"/>
  <c r="T1745" i="67" s="1"/>
  <c r="J1745" i="67"/>
  <c r="S1745" i="67" s="1"/>
  <c r="I1745" i="67"/>
  <c r="L1745" i="67" s="1"/>
  <c r="T1744" i="67"/>
  <c r="S1744" i="67"/>
  <c r="R1744" i="67"/>
  <c r="O1744" i="67"/>
  <c r="R1743" i="67"/>
  <c r="O1743" i="67"/>
  <c r="K1743" i="67"/>
  <c r="T1743" i="67" s="1"/>
  <c r="J1743" i="67"/>
  <c r="S1743" i="67" s="1"/>
  <c r="I1743" i="67"/>
  <c r="L1743" i="67" s="1"/>
  <c r="R1742" i="67"/>
  <c r="O1742" i="67"/>
  <c r="K1742" i="67"/>
  <c r="T1742" i="67" s="1"/>
  <c r="J1742" i="67"/>
  <c r="S1742" i="67" s="1"/>
  <c r="I1742" i="67"/>
  <c r="L1742" i="67" s="1"/>
  <c r="R1741" i="67"/>
  <c r="O1741" i="67"/>
  <c r="K1741" i="67"/>
  <c r="T1741" i="67" s="1"/>
  <c r="J1741" i="67"/>
  <c r="S1741" i="67" s="1"/>
  <c r="I1741" i="67"/>
  <c r="L1741" i="67" s="1"/>
  <c r="R1740" i="67"/>
  <c r="O1740" i="67"/>
  <c r="K1740" i="67"/>
  <c r="T1740" i="67" s="1"/>
  <c r="J1740" i="67"/>
  <c r="S1740" i="67" s="1"/>
  <c r="I1740" i="67"/>
  <c r="L1740" i="67" s="1"/>
  <c r="R1739" i="67"/>
  <c r="O1739" i="67"/>
  <c r="R1738" i="67"/>
  <c r="O1738" i="67"/>
  <c r="K1738" i="67"/>
  <c r="T1738" i="67" s="1"/>
  <c r="J1738" i="67"/>
  <c r="I1738" i="67"/>
  <c r="L1738" i="67" s="1"/>
  <c r="R1737" i="67"/>
  <c r="O1737" i="67"/>
  <c r="K1737" i="67"/>
  <c r="T1737" i="67" s="1"/>
  <c r="J1737" i="67"/>
  <c r="S1737" i="67" s="1"/>
  <c r="I1737" i="67"/>
  <c r="L1737" i="67" s="1"/>
  <c r="R1736" i="67"/>
  <c r="O1736" i="67"/>
  <c r="K1736" i="67"/>
  <c r="T1736" i="67" s="1"/>
  <c r="J1736" i="67"/>
  <c r="S1736" i="67" s="1"/>
  <c r="I1736" i="67"/>
  <c r="L1736" i="67" s="1"/>
  <c r="R1735" i="67"/>
  <c r="O1735" i="67"/>
  <c r="K1735" i="67"/>
  <c r="J1735" i="67"/>
  <c r="S1735" i="67" s="1"/>
  <c r="I1735" i="67"/>
  <c r="L1735" i="67" s="1"/>
  <c r="R1734" i="67"/>
  <c r="O1734" i="67"/>
  <c r="R1733" i="67"/>
  <c r="O1733" i="67"/>
  <c r="I1733" i="67"/>
  <c r="R1732" i="67"/>
  <c r="O1732" i="67"/>
  <c r="T1731" i="67"/>
  <c r="S1731" i="67"/>
  <c r="R1731" i="67"/>
  <c r="O1731" i="67"/>
  <c r="T1730" i="67"/>
  <c r="S1730" i="67"/>
  <c r="R1730" i="67"/>
  <c r="O1730" i="67"/>
  <c r="R1729" i="67"/>
  <c r="O1729" i="67"/>
  <c r="K1729" i="67"/>
  <c r="T1729" i="67" s="1"/>
  <c r="J1729" i="67"/>
  <c r="S1729" i="67" s="1"/>
  <c r="I1729" i="67"/>
  <c r="L1729" i="67" s="1"/>
  <c r="R1728" i="67"/>
  <c r="O1728" i="67"/>
  <c r="K1728" i="67"/>
  <c r="T1728" i="67" s="1"/>
  <c r="J1728" i="67"/>
  <c r="S1728" i="67" s="1"/>
  <c r="I1728" i="67"/>
  <c r="L1728" i="67" s="1"/>
  <c r="R1727" i="67"/>
  <c r="O1727" i="67"/>
  <c r="K1727" i="67"/>
  <c r="T1727" i="67" s="1"/>
  <c r="J1727" i="67"/>
  <c r="S1727" i="67" s="1"/>
  <c r="I1727" i="67"/>
  <c r="L1727" i="67" s="1"/>
  <c r="R1726" i="67"/>
  <c r="O1726" i="67"/>
  <c r="K1726" i="67"/>
  <c r="T1726" i="67" s="1"/>
  <c r="J1726" i="67"/>
  <c r="S1726" i="67" s="1"/>
  <c r="I1726" i="67"/>
  <c r="L1726" i="67" s="1"/>
  <c r="R1725" i="67"/>
  <c r="O1725" i="67"/>
  <c r="K1725" i="67"/>
  <c r="T1725" i="67" s="1"/>
  <c r="J1725" i="67"/>
  <c r="S1725" i="67" s="1"/>
  <c r="I1725" i="67"/>
  <c r="L1725" i="67" s="1"/>
  <c r="R1724" i="67"/>
  <c r="O1724" i="67"/>
  <c r="K1724" i="67"/>
  <c r="T1724" i="67" s="1"/>
  <c r="J1724" i="67"/>
  <c r="S1724" i="67" s="1"/>
  <c r="I1724" i="67"/>
  <c r="L1724" i="67" s="1"/>
  <c r="R1723" i="67"/>
  <c r="O1723" i="67"/>
  <c r="T1722" i="67"/>
  <c r="S1722" i="67"/>
  <c r="R1722" i="67"/>
  <c r="O1722" i="67"/>
  <c r="R1721" i="67"/>
  <c r="O1721" i="67"/>
  <c r="K1721" i="67"/>
  <c r="T1721" i="67" s="1"/>
  <c r="J1721" i="67"/>
  <c r="S1721" i="67" s="1"/>
  <c r="I1721" i="67"/>
  <c r="L1721" i="67" s="1"/>
  <c r="R1720" i="67"/>
  <c r="O1720" i="67"/>
  <c r="K1720" i="67"/>
  <c r="T1720" i="67" s="1"/>
  <c r="J1720" i="67"/>
  <c r="S1720" i="67" s="1"/>
  <c r="I1720" i="67"/>
  <c r="L1720" i="67" s="1"/>
  <c r="R1719" i="67"/>
  <c r="O1719" i="67"/>
  <c r="K1719" i="67"/>
  <c r="T1719" i="67" s="1"/>
  <c r="J1719" i="67"/>
  <c r="I1719" i="67"/>
  <c r="L1719" i="67" s="1"/>
  <c r="R1718" i="67"/>
  <c r="O1718" i="67"/>
  <c r="K1718" i="67"/>
  <c r="T1718" i="67" s="1"/>
  <c r="J1718" i="67"/>
  <c r="S1718" i="67" s="1"/>
  <c r="I1718" i="67"/>
  <c r="L1718" i="67" s="1"/>
  <c r="R1717" i="67"/>
  <c r="O1717" i="67"/>
  <c r="R1716" i="67"/>
  <c r="O1716" i="67"/>
  <c r="K1716" i="67"/>
  <c r="T1716" i="67" s="1"/>
  <c r="J1716" i="67"/>
  <c r="S1716" i="67" s="1"/>
  <c r="U1716" i="67" s="1"/>
  <c r="I1716" i="67"/>
  <c r="L1716" i="67" s="1"/>
  <c r="R1715" i="67"/>
  <c r="O1715" i="67"/>
  <c r="K1715" i="67"/>
  <c r="T1715" i="67" s="1"/>
  <c r="J1715" i="67"/>
  <c r="S1715" i="67" s="1"/>
  <c r="I1715" i="67"/>
  <c r="L1715" i="67" s="1"/>
  <c r="R1714" i="67"/>
  <c r="O1714" i="67"/>
  <c r="K1714" i="67"/>
  <c r="T1714" i="67" s="1"/>
  <c r="J1714" i="67"/>
  <c r="S1714" i="67" s="1"/>
  <c r="I1714" i="67"/>
  <c r="L1714" i="67" s="1"/>
  <c r="R1713" i="67"/>
  <c r="O1713" i="67"/>
  <c r="K1713" i="67"/>
  <c r="T1713" i="67" s="1"/>
  <c r="J1713" i="67"/>
  <c r="I1713" i="67"/>
  <c r="L1713" i="67" s="1"/>
  <c r="R1712" i="67"/>
  <c r="O1712" i="67"/>
  <c r="K1712" i="67"/>
  <c r="T1712" i="67" s="1"/>
  <c r="J1712" i="67"/>
  <c r="S1712" i="67" s="1"/>
  <c r="I1712" i="67"/>
  <c r="L1712" i="67" s="1"/>
  <c r="R1711" i="67"/>
  <c r="O1711" i="67"/>
  <c r="K1711" i="67"/>
  <c r="T1711" i="67" s="1"/>
  <c r="J1711" i="67"/>
  <c r="S1711" i="67" s="1"/>
  <c r="I1711" i="67"/>
  <c r="L1711" i="67" s="1"/>
  <c r="R1710" i="67"/>
  <c r="O1710" i="67"/>
  <c r="K1710" i="67"/>
  <c r="T1710" i="67" s="1"/>
  <c r="J1710" i="67"/>
  <c r="S1710" i="67" s="1"/>
  <c r="I1710" i="67"/>
  <c r="L1710" i="67" s="1"/>
  <c r="R1709" i="67"/>
  <c r="O1709" i="67"/>
  <c r="K1709" i="67"/>
  <c r="J1709" i="67"/>
  <c r="S1709" i="67" s="1"/>
  <c r="I1709" i="67"/>
  <c r="L1709" i="67" s="1"/>
  <c r="R1708" i="67"/>
  <c r="O1708" i="67"/>
  <c r="R1707" i="67"/>
  <c r="O1707" i="67"/>
  <c r="K1707" i="67"/>
  <c r="J1707" i="67"/>
  <c r="S1707" i="67" s="1"/>
  <c r="I1707" i="67"/>
  <c r="L1707" i="67" s="1"/>
  <c r="R1706" i="67"/>
  <c r="O1706" i="67"/>
  <c r="K1706" i="67"/>
  <c r="T1706" i="67" s="1"/>
  <c r="J1706" i="67"/>
  <c r="S1706" i="67" s="1"/>
  <c r="I1706" i="67"/>
  <c r="L1706" i="67" s="1"/>
  <c r="R1705" i="67"/>
  <c r="O1705" i="67"/>
  <c r="R1704" i="67"/>
  <c r="O1704" i="67"/>
  <c r="R1703" i="67"/>
  <c r="O1703" i="67"/>
  <c r="K1703" i="67"/>
  <c r="T1703" i="67" s="1"/>
  <c r="J1703" i="67"/>
  <c r="S1703" i="67" s="1"/>
  <c r="I1703" i="67"/>
  <c r="L1703" i="67" s="1"/>
  <c r="R1702" i="67"/>
  <c r="O1702" i="67"/>
  <c r="K1702" i="67"/>
  <c r="T1702" i="67" s="1"/>
  <c r="J1702" i="67"/>
  <c r="S1702" i="67" s="1"/>
  <c r="I1702" i="67"/>
  <c r="L1702" i="67" s="1"/>
  <c r="R1701" i="67"/>
  <c r="O1701" i="67"/>
  <c r="K1701" i="67"/>
  <c r="T1701" i="67" s="1"/>
  <c r="J1701" i="67"/>
  <c r="I1701" i="67"/>
  <c r="L1701" i="67" s="1"/>
  <c r="R1700" i="67"/>
  <c r="O1700" i="67"/>
  <c r="K1700" i="67"/>
  <c r="J1700" i="67"/>
  <c r="S1700" i="67" s="1"/>
  <c r="I1700" i="67"/>
  <c r="L1700" i="67" s="1"/>
  <c r="R1699" i="67"/>
  <c r="O1699" i="67"/>
  <c r="K1699" i="67"/>
  <c r="T1699" i="67" s="1"/>
  <c r="J1699" i="67"/>
  <c r="S1699" i="67" s="1"/>
  <c r="I1699" i="67"/>
  <c r="L1699" i="67" s="1"/>
  <c r="R1698" i="67"/>
  <c r="O1698" i="67"/>
  <c r="T1697" i="67"/>
  <c r="S1697" i="67"/>
  <c r="R1697" i="67"/>
  <c r="O1697" i="67"/>
  <c r="R1696" i="67"/>
  <c r="O1696" i="67"/>
  <c r="K1696" i="67"/>
  <c r="T1696" i="67" s="1"/>
  <c r="J1696" i="67"/>
  <c r="I1696" i="67"/>
  <c r="L1696" i="67" s="1"/>
  <c r="R1695" i="67"/>
  <c r="O1695" i="67"/>
  <c r="K1695" i="67"/>
  <c r="J1695" i="67"/>
  <c r="S1695" i="67" s="1"/>
  <c r="I1695" i="67"/>
  <c r="L1695" i="67" s="1"/>
  <c r="R1694" i="67"/>
  <c r="O1694" i="67"/>
  <c r="K1694" i="67"/>
  <c r="T1694" i="67" s="1"/>
  <c r="J1694" i="67"/>
  <c r="S1694" i="67" s="1"/>
  <c r="I1694" i="67"/>
  <c r="L1694" i="67" s="1"/>
  <c r="R1693" i="67"/>
  <c r="O1693" i="67"/>
  <c r="K1693" i="67"/>
  <c r="T1693" i="67" s="1"/>
  <c r="J1693" i="67"/>
  <c r="S1693" i="67" s="1"/>
  <c r="I1693" i="67"/>
  <c r="L1693" i="67" s="1"/>
  <c r="R1692" i="67"/>
  <c r="O1692" i="67"/>
  <c r="R1691" i="67"/>
  <c r="O1691" i="67"/>
  <c r="K1691" i="67"/>
  <c r="T1691" i="67" s="1"/>
  <c r="J1691" i="67"/>
  <c r="S1691" i="67" s="1"/>
  <c r="I1691" i="67"/>
  <c r="L1691" i="67" s="1"/>
  <c r="R1690" i="67"/>
  <c r="O1690" i="67"/>
  <c r="K1690" i="67"/>
  <c r="T1690" i="67" s="1"/>
  <c r="J1690" i="67"/>
  <c r="S1690" i="67" s="1"/>
  <c r="I1690" i="67"/>
  <c r="L1690" i="67" s="1"/>
  <c r="R1689" i="67"/>
  <c r="O1689" i="67"/>
  <c r="K1689" i="67"/>
  <c r="J1689" i="67"/>
  <c r="S1689" i="67" s="1"/>
  <c r="I1689" i="67"/>
  <c r="L1689" i="67" s="1"/>
  <c r="R1688" i="67"/>
  <c r="O1688" i="67"/>
  <c r="K1688" i="67"/>
  <c r="T1688" i="67" s="1"/>
  <c r="J1688" i="67"/>
  <c r="S1688" i="67" s="1"/>
  <c r="I1688" i="67"/>
  <c r="L1688" i="67" s="1"/>
  <c r="R1687" i="67"/>
  <c r="O1687" i="67"/>
  <c r="K1687" i="67"/>
  <c r="T1687" i="67" s="1"/>
  <c r="J1687" i="67"/>
  <c r="I1687" i="67"/>
  <c r="L1687" i="67" s="1"/>
  <c r="R1686" i="67"/>
  <c r="O1686" i="67"/>
  <c r="R1685" i="67"/>
  <c r="O1685" i="67"/>
  <c r="K1685" i="67"/>
  <c r="J1685" i="67"/>
  <c r="S1685" i="67" s="1"/>
  <c r="I1685" i="67"/>
  <c r="L1685" i="67" s="1"/>
  <c r="R1684" i="67"/>
  <c r="O1684" i="67"/>
  <c r="K1684" i="67"/>
  <c r="T1684" i="67" s="1"/>
  <c r="J1684" i="67"/>
  <c r="S1684" i="67" s="1"/>
  <c r="I1684" i="67"/>
  <c r="L1684" i="67" s="1"/>
  <c r="R1683" i="67"/>
  <c r="O1683" i="67"/>
  <c r="K1683" i="67"/>
  <c r="T1683" i="67" s="1"/>
  <c r="J1683" i="67"/>
  <c r="S1683" i="67" s="1"/>
  <c r="I1683" i="67"/>
  <c r="L1683" i="67" s="1"/>
  <c r="R1682" i="67"/>
  <c r="O1682" i="67"/>
  <c r="K1682" i="67"/>
  <c r="T1682" i="67" s="1"/>
  <c r="J1682" i="67"/>
  <c r="I1682" i="67"/>
  <c r="L1682" i="67" s="1"/>
  <c r="R1681" i="67"/>
  <c r="O1681" i="67"/>
  <c r="R1680" i="67"/>
  <c r="O1680" i="67"/>
  <c r="R1679" i="67"/>
  <c r="O1679" i="67"/>
  <c r="K1679" i="67"/>
  <c r="T1679" i="67" s="1"/>
  <c r="J1679" i="67"/>
  <c r="S1679" i="67" s="1"/>
  <c r="I1679" i="67"/>
  <c r="L1679" i="67" s="1"/>
  <c r="T1678" i="67"/>
  <c r="S1678" i="67"/>
  <c r="R1678" i="67"/>
  <c r="O1678" i="67"/>
  <c r="T1677" i="67"/>
  <c r="S1677" i="67"/>
  <c r="R1677" i="67"/>
  <c r="O1677" i="67"/>
  <c r="R1676" i="67"/>
  <c r="O1676" i="67"/>
  <c r="K1676" i="67"/>
  <c r="T1676" i="67" s="1"/>
  <c r="J1676" i="67"/>
  <c r="S1676" i="67" s="1"/>
  <c r="I1676" i="67"/>
  <c r="L1676" i="67" s="1"/>
  <c r="R1675" i="67"/>
  <c r="O1675" i="67"/>
  <c r="K1675" i="67"/>
  <c r="T1675" i="67" s="1"/>
  <c r="J1675" i="67"/>
  <c r="S1675" i="67" s="1"/>
  <c r="I1675" i="67"/>
  <c r="L1675" i="67" s="1"/>
  <c r="R1674" i="67"/>
  <c r="O1674" i="67"/>
  <c r="K1674" i="67"/>
  <c r="T1674" i="67" s="1"/>
  <c r="J1674" i="67"/>
  <c r="S1674" i="67" s="1"/>
  <c r="I1674" i="67"/>
  <c r="L1674" i="67" s="1"/>
  <c r="R1673" i="67"/>
  <c r="O1673" i="67"/>
  <c r="K1673" i="67"/>
  <c r="T1673" i="67" s="1"/>
  <c r="J1673" i="67"/>
  <c r="S1673" i="67" s="1"/>
  <c r="I1673" i="67"/>
  <c r="L1673" i="67" s="1"/>
  <c r="R1672" i="67"/>
  <c r="O1672" i="67"/>
  <c r="K1672" i="67"/>
  <c r="T1672" i="67" s="1"/>
  <c r="J1672" i="67"/>
  <c r="S1672" i="67" s="1"/>
  <c r="I1672" i="67"/>
  <c r="L1672" i="67" s="1"/>
  <c r="R1671" i="67"/>
  <c r="O1671" i="67"/>
  <c r="K1671" i="67"/>
  <c r="T1671" i="67" s="1"/>
  <c r="J1671" i="67"/>
  <c r="S1671" i="67" s="1"/>
  <c r="I1671" i="67"/>
  <c r="L1671" i="67" s="1"/>
  <c r="R1670" i="67"/>
  <c r="O1670" i="67"/>
  <c r="K1670" i="67"/>
  <c r="T1670" i="67" s="1"/>
  <c r="J1670" i="67"/>
  <c r="I1670" i="67"/>
  <c r="L1670" i="67" s="1"/>
  <c r="R1669" i="67"/>
  <c r="O1669" i="67"/>
  <c r="K1669" i="67"/>
  <c r="T1669" i="67" s="1"/>
  <c r="J1669" i="67"/>
  <c r="S1669" i="67" s="1"/>
  <c r="I1669" i="67"/>
  <c r="L1669" i="67" s="1"/>
  <c r="R1668" i="67"/>
  <c r="O1668" i="67"/>
  <c r="T1667" i="67"/>
  <c r="S1667" i="67"/>
  <c r="R1667" i="67"/>
  <c r="O1667" i="67"/>
  <c r="R1666" i="67"/>
  <c r="O1666" i="67"/>
  <c r="K1666" i="67"/>
  <c r="T1666" i="67" s="1"/>
  <c r="J1666" i="67"/>
  <c r="S1666" i="67" s="1"/>
  <c r="I1666" i="67"/>
  <c r="L1666" i="67" s="1"/>
  <c r="R1665" i="67"/>
  <c r="O1665" i="67"/>
  <c r="K1665" i="67"/>
  <c r="T1665" i="67" s="1"/>
  <c r="J1665" i="67"/>
  <c r="S1665" i="67" s="1"/>
  <c r="I1665" i="67"/>
  <c r="L1665" i="67" s="1"/>
  <c r="R1664" i="67"/>
  <c r="O1664" i="67"/>
  <c r="K1664" i="67"/>
  <c r="T1664" i="67" s="1"/>
  <c r="J1664" i="67"/>
  <c r="S1664" i="67" s="1"/>
  <c r="I1664" i="67"/>
  <c r="L1664" i="67" s="1"/>
  <c r="R1663" i="67"/>
  <c r="O1663" i="67"/>
  <c r="K1663" i="67"/>
  <c r="J1663" i="67"/>
  <c r="I1663" i="67"/>
  <c r="L1663" i="67" s="1"/>
  <c r="R1662" i="67"/>
  <c r="O1662" i="67"/>
  <c r="R1661" i="67"/>
  <c r="O1661" i="67"/>
  <c r="K1661" i="67"/>
  <c r="T1661" i="67" s="1"/>
  <c r="J1661" i="67"/>
  <c r="S1661" i="67" s="1"/>
  <c r="I1661" i="67"/>
  <c r="L1661" i="67" s="1"/>
  <c r="R1660" i="67"/>
  <c r="O1660" i="67"/>
  <c r="K1660" i="67"/>
  <c r="T1660" i="67" s="1"/>
  <c r="J1660" i="67"/>
  <c r="S1660" i="67" s="1"/>
  <c r="I1660" i="67"/>
  <c r="L1660" i="67" s="1"/>
  <c r="R1659" i="67"/>
  <c r="O1659" i="67"/>
  <c r="K1659" i="67"/>
  <c r="T1659" i="67" s="1"/>
  <c r="J1659" i="67"/>
  <c r="S1659" i="67" s="1"/>
  <c r="I1659" i="67"/>
  <c r="L1659" i="67" s="1"/>
  <c r="R1658" i="67"/>
  <c r="O1658" i="67"/>
  <c r="K1658" i="67"/>
  <c r="T1658" i="67" s="1"/>
  <c r="J1658" i="67"/>
  <c r="S1658" i="67" s="1"/>
  <c r="I1658" i="67"/>
  <c r="L1658" i="67" s="1"/>
  <c r="R1657" i="67"/>
  <c r="O1657" i="67"/>
  <c r="K1657" i="67"/>
  <c r="T1657" i="67" s="1"/>
  <c r="J1657" i="67"/>
  <c r="S1657" i="67" s="1"/>
  <c r="I1657" i="67"/>
  <c r="L1657" i="67" s="1"/>
  <c r="R1656" i="67"/>
  <c r="O1656" i="67"/>
  <c r="K1656" i="67"/>
  <c r="T1656" i="67" s="1"/>
  <c r="J1656" i="67"/>
  <c r="S1656" i="67" s="1"/>
  <c r="I1656" i="67"/>
  <c r="L1656" i="67" s="1"/>
  <c r="R1655" i="67"/>
  <c r="O1655" i="67"/>
  <c r="K1655" i="67"/>
  <c r="T1655" i="67" s="1"/>
  <c r="J1655" i="67"/>
  <c r="S1655" i="67" s="1"/>
  <c r="I1655" i="67"/>
  <c r="L1655" i="67" s="1"/>
  <c r="R1654" i="67"/>
  <c r="O1654" i="67"/>
  <c r="K1654" i="67"/>
  <c r="T1654" i="67" s="1"/>
  <c r="J1654" i="67"/>
  <c r="S1654" i="67" s="1"/>
  <c r="I1654" i="67"/>
  <c r="L1654" i="67" s="1"/>
  <c r="R1653" i="67"/>
  <c r="O1653" i="67"/>
  <c r="K1653" i="67"/>
  <c r="T1653" i="67" s="1"/>
  <c r="J1653" i="67"/>
  <c r="S1653" i="67" s="1"/>
  <c r="I1653" i="67"/>
  <c r="L1653" i="67" s="1"/>
  <c r="R1652" i="67"/>
  <c r="O1652" i="67"/>
  <c r="K1652" i="67"/>
  <c r="T1652" i="67" s="1"/>
  <c r="J1652" i="67"/>
  <c r="S1652" i="67" s="1"/>
  <c r="I1652" i="67"/>
  <c r="L1652" i="67" s="1"/>
  <c r="R1651" i="67"/>
  <c r="O1651" i="67"/>
  <c r="K1651" i="67"/>
  <c r="T1651" i="67" s="1"/>
  <c r="J1651" i="67"/>
  <c r="S1651" i="67" s="1"/>
  <c r="I1651" i="67"/>
  <c r="L1651" i="67" s="1"/>
  <c r="R1650" i="67"/>
  <c r="O1650" i="67"/>
  <c r="K1650" i="67"/>
  <c r="T1650" i="67" s="1"/>
  <c r="J1650" i="67"/>
  <c r="S1650" i="67" s="1"/>
  <c r="I1650" i="67"/>
  <c r="L1650" i="67" s="1"/>
  <c r="R1649" i="67"/>
  <c r="O1649" i="67"/>
  <c r="K1649" i="67"/>
  <c r="T1649" i="67" s="1"/>
  <c r="J1649" i="67"/>
  <c r="S1649" i="67" s="1"/>
  <c r="I1649" i="67"/>
  <c r="L1649" i="67" s="1"/>
  <c r="R1648" i="67"/>
  <c r="O1648" i="67"/>
  <c r="K1648" i="67"/>
  <c r="T1648" i="67" s="1"/>
  <c r="J1648" i="67"/>
  <c r="S1648" i="67" s="1"/>
  <c r="I1648" i="67"/>
  <c r="L1648" i="67" s="1"/>
  <c r="R1647" i="67"/>
  <c r="O1647" i="67"/>
  <c r="K1647" i="67"/>
  <c r="T1647" i="67" s="1"/>
  <c r="J1647" i="67"/>
  <c r="S1647" i="67" s="1"/>
  <c r="I1647" i="67"/>
  <c r="L1647" i="67" s="1"/>
  <c r="R1646" i="67"/>
  <c r="O1646" i="67"/>
  <c r="K1646" i="67"/>
  <c r="T1646" i="67" s="1"/>
  <c r="J1646" i="67"/>
  <c r="I1646" i="67"/>
  <c r="L1646" i="67" s="1"/>
  <c r="R1645" i="67"/>
  <c r="O1645" i="67"/>
  <c r="K1645" i="67"/>
  <c r="J1645" i="67"/>
  <c r="S1645" i="67" s="1"/>
  <c r="I1645" i="67"/>
  <c r="L1645" i="67" s="1"/>
  <c r="R1644" i="67"/>
  <c r="O1644" i="67"/>
  <c r="R1643" i="67"/>
  <c r="O1643" i="67"/>
  <c r="K1643" i="67"/>
  <c r="T1643" i="67" s="1"/>
  <c r="J1643" i="67"/>
  <c r="S1643" i="67" s="1"/>
  <c r="I1643" i="67"/>
  <c r="L1643" i="67" s="1"/>
  <c r="R1642" i="67"/>
  <c r="O1642" i="67"/>
  <c r="K1642" i="67"/>
  <c r="T1642" i="67" s="1"/>
  <c r="J1642" i="67"/>
  <c r="S1642" i="67" s="1"/>
  <c r="I1642" i="67"/>
  <c r="L1642" i="67" s="1"/>
  <c r="R1641" i="67"/>
  <c r="O1641" i="67"/>
  <c r="K1641" i="67"/>
  <c r="T1641" i="67" s="1"/>
  <c r="J1641" i="67"/>
  <c r="S1641" i="67" s="1"/>
  <c r="I1641" i="67"/>
  <c r="L1641" i="67" s="1"/>
  <c r="R1640" i="67"/>
  <c r="O1640" i="67"/>
  <c r="K1640" i="67"/>
  <c r="T1640" i="67" s="1"/>
  <c r="J1640" i="67"/>
  <c r="S1640" i="67" s="1"/>
  <c r="I1640" i="67"/>
  <c r="L1640" i="67" s="1"/>
  <c r="R1639" i="67"/>
  <c r="O1639" i="67"/>
  <c r="K1639" i="67"/>
  <c r="T1639" i="67" s="1"/>
  <c r="J1639" i="67"/>
  <c r="S1639" i="67" s="1"/>
  <c r="I1639" i="67"/>
  <c r="L1639" i="67" s="1"/>
  <c r="R1638" i="67"/>
  <c r="O1638" i="67"/>
  <c r="K1638" i="67"/>
  <c r="T1638" i="67" s="1"/>
  <c r="J1638" i="67"/>
  <c r="S1638" i="67" s="1"/>
  <c r="I1638" i="67"/>
  <c r="L1638" i="67" s="1"/>
  <c r="R1637" i="67"/>
  <c r="O1637" i="67"/>
  <c r="K1637" i="67"/>
  <c r="T1637" i="67" s="1"/>
  <c r="J1637" i="67"/>
  <c r="I1637" i="67"/>
  <c r="L1637" i="67" s="1"/>
  <c r="R1636" i="67"/>
  <c r="O1636" i="67"/>
  <c r="R1635" i="67"/>
  <c r="O1635" i="67"/>
  <c r="R1634" i="67"/>
  <c r="O1634" i="67"/>
  <c r="K1634" i="67"/>
  <c r="J1634" i="67"/>
  <c r="S1634" i="67" s="1"/>
  <c r="I1634" i="67"/>
  <c r="L1634" i="67" s="1"/>
  <c r="T1633" i="67"/>
  <c r="S1633" i="67"/>
  <c r="R1633" i="67"/>
  <c r="O1633" i="67"/>
  <c r="T1632" i="67"/>
  <c r="S1632" i="67"/>
  <c r="R1632" i="67"/>
  <c r="O1632" i="67"/>
  <c r="R1631" i="67"/>
  <c r="O1631" i="67"/>
  <c r="K1631" i="67"/>
  <c r="T1631" i="67" s="1"/>
  <c r="J1631" i="67"/>
  <c r="S1631" i="67" s="1"/>
  <c r="I1631" i="67"/>
  <c r="L1631" i="67" s="1"/>
  <c r="R1630" i="67"/>
  <c r="O1630" i="67"/>
  <c r="K1630" i="67"/>
  <c r="T1630" i="67" s="1"/>
  <c r="J1630" i="67"/>
  <c r="S1630" i="67" s="1"/>
  <c r="I1630" i="67"/>
  <c r="L1630" i="67" s="1"/>
  <c r="R1629" i="67"/>
  <c r="O1629" i="67"/>
  <c r="K1629" i="67"/>
  <c r="T1629" i="67" s="1"/>
  <c r="J1629" i="67"/>
  <c r="S1629" i="67" s="1"/>
  <c r="I1629" i="67"/>
  <c r="L1629" i="67" s="1"/>
  <c r="R1628" i="67"/>
  <c r="O1628" i="67"/>
  <c r="K1628" i="67"/>
  <c r="T1628" i="67" s="1"/>
  <c r="J1628" i="67"/>
  <c r="S1628" i="67" s="1"/>
  <c r="I1628" i="67"/>
  <c r="L1628" i="67" s="1"/>
  <c r="R1627" i="67"/>
  <c r="O1627" i="67"/>
  <c r="K1627" i="67"/>
  <c r="T1627" i="67" s="1"/>
  <c r="J1627" i="67"/>
  <c r="I1627" i="67"/>
  <c r="L1627" i="67" s="1"/>
  <c r="R1626" i="67"/>
  <c r="O1626" i="67"/>
  <c r="T1625" i="67"/>
  <c r="S1625" i="67"/>
  <c r="R1625" i="67"/>
  <c r="O1625" i="67"/>
  <c r="R1624" i="67"/>
  <c r="O1624" i="67"/>
  <c r="K1624" i="67"/>
  <c r="T1624" i="67" s="1"/>
  <c r="J1624" i="67"/>
  <c r="S1624" i="67" s="1"/>
  <c r="I1624" i="67"/>
  <c r="L1624" i="67" s="1"/>
  <c r="R1623" i="67"/>
  <c r="O1623" i="67"/>
  <c r="K1623" i="67"/>
  <c r="T1623" i="67" s="1"/>
  <c r="J1623" i="67"/>
  <c r="S1623" i="67" s="1"/>
  <c r="I1623" i="67"/>
  <c r="L1623" i="67" s="1"/>
  <c r="R1622" i="67"/>
  <c r="O1622" i="67"/>
  <c r="K1622" i="67"/>
  <c r="T1622" i="67" s="1"/>
  <c r="J1622" i="67"/>
  <c r="I1622" i="67"/>
  <c r="L1622" i="67" s="1"/>
  <c r="R1621" i="67"/>
  <c r="O1621" i="67"/>
  <c r="K1621" i="67"/>
  <c r="J1621" i="67"/>
  <c r="S1621" i="67" s="1"/>
  <c r="I1621" i="67"/>
  <c r="L1621" i="67" s="1"/>
  <c r="R1620" i="67"/>
  <c r="O1620" i="67"/>
  <c r="R1619" i="67"/>
  <c r="O1619" i="67"/>
  <c r="K1619" i="67"/>
  <c r="T1619" i="67" s="1"/>
  <c r="J1619" i="67"/>
  <c r="S1619" i="67" s="1"/>
  <c r="I1619" i="67"/>
  <c r="L1619" i="67" s="1"/>
  <c r="R1618" i="67"/>
  <c r="O1618" i="67"/>
  <c r="K1618" i="67"/>
  <c r="T1618" i="67" s="1"/>
  <c r="J1618" i="67"/>
  <c r="S1618" i="67" s="1"/>
  <c r="I1618" i="67"/>
  <c r="L1618" i="67" s="1"/>
  <c r="R1617" i="67"/>
  <c r="O1617" i="67"/>
  <c r="K1617" i="67"/>
  <c r="T1617" i="67" s="1"/>
  <c r="J1617" i="67"/>
  <c r="S1617" i="67" s="1"/>
  <c r="I1617" i="67"/>
  <c r="L1617" i="67" s="1"/>
  <c r="R1616" i="67"/>
  <c r="O1616" i="67"/>
  <c r="K1616" i="67"/>
  <c r="T1616" i="67" s="1"/>
  <c r="J1616" i="67"/>
  <c r="S1616" i="67" s="1"/>
  <c r="I1616" i="67"/>
  <c r="L1616" i="67" s="1"/>
  <c r="R1615" i="67"/>
  <c r="O1615" i="67"/>
  <c r="K1615" i="67"/>
  <c r="T1615" i="67" s="1"/>
  <c r="J1615" i="67"/>
  <c r="S1615" i="67" s="1"/>
  <c r="I1615" i="67"/>
  <c r="L1615" i="67" s="1"/>
  <c r="R1614" i="67"/>
  <c r="O1614" i="67"/>
  <c r="K1614" i="67"/>
  <c r="T1614" i="67" s="1"/>
  <c r="J1614" i="67"/>
  <c r="S1614" i="67" s="1"/>
  <c r="I1614" i="67"/>
  <c r="L1614" i="67" s="1"/>
  <c r="R1613" i="67"/>
  <c r="O1613" i="67"/>
  <c r="K1613" i="67"/>
  <c r="T1613" i="67" s="1"/>
  <c r="J1613" i="67"/>
  <c r="S1613" i="67" s="1"/>
  <c r="I1613" i="67"/>
  <c r="L1613" i="67" s="1"/>
  <c r="R1612" i="67"/>
  <c r="O1612" i="67"/>
  <c r="K1612" i="67"/>
  <c r="T1612" i="67" s="1"/>
  <c r="J1612" i="67"/>
  <c r="S1612" i="67" s="1"/>
  <c r="I1612" i="67"/>
  <c r="L1612" i="67" s="1"/>
  <c r="R1611" i="67"/>
  <c r="O1611" i="67"/>
  <c r="K1611" i="67"/>
  <c r="T1611" i="67" s="1"/>
  <c r="J1611" i="67"/>
  <c r="S1611" i="67" s="1"/>
  <c r="I1611" i="67"/>
  <c r="L1611" i="67" s="1"/>
  <c r="R1610" i="67"/>
  <c r="O1610" i="67"/>
  <c r="K1610" i="67"/>
  <c r="T1610" i="67" s="1"/>
  <c r="J1610" i="67"/>
  <c r="S1610" i="67" s="1"/>
  <c r="I1610" i="67"/>
  <c r="L1610" i="67" s="1"/>
  <c r="R1609" i="67"/>
  <c r="O1609" i="67"/>
  <c r="K1609" i="67"/>
  <c r="T1609" i="67" s="1"/>
  <c r="J1609" i="67"/>
  <c r="S1609" i="67" s="1"/>
  <c r="I1609" i="67"/>
  <c r="L1609" i="67" s="1"/>
  <c r="R1608" i="67"/>
  <c r="O1608" i="67"/>
  <c r="K1608" i="67"/>
  <c r="J1608" i="67"/>
  <c r="S1608" i="67" s="1"/>
  <c r="I1608" i="67"/>
  <c r="L1608" i="67" s="1"/>
  <c r="R1607" i="67"/>
  <c r="O1607" i="67"/>
  <c r="K1607" i="67"/>
  <c r="T1607" i="67" s="1"/>
  <c r="J1607" i="67"/>
  <c r="S1607" i="67" s="1"/>
  <c r="I1607" i="67"/>
  <c r="L1607" i="67" s="1"/>
  <c r="R1606" i="67"/>
  <c r="O1606" i="67"/>
  <c r="K1606" i="67"/>
  <c r="T1606" i="67" s="1"/>
  <c r="J1606" i="67"/>
  <c r="S1606" i="67" s="1"/>
  <c r="I1606" i="67"/>
  <c r="L1606" i="67" s="1"/>
  <c r="R1605" i="67"/>
  <c r="O1605" i="67"/>
  <c r="K1605" i="67"/>
  <c r="T1605" i="67" s="1"/>
  <c r="J1605" i="67"/>
  <c r="I1605" i="67"/>
  <c r="L1605" i="67" s="1"/>
  <c r="R1604" i="67"/>
  <c r="O1604" i="67"/>
  <c r="R1603" i="67"/>
  <c r="O1603" i="67"/>
  <c r="K1603" i="67"/>
  <c r="T1603" i="67" s="1"/>
  <c r="J1603" i="67"/>
  <c r="S1603" i="67" s="1"/>
  <c r="I1603" i="67"/>
  <c r="L1603" i="67" s="1"/>
  <c r="R1602" i="67"/>
  <c r="O1602" i="67"/>
  <c r="K1602" i="67"/>
  <c r="T1602" i="67" s="1"/>
  <c r="J1602" i="67"/>
  <c r="S1602" i="67" s="1"/>
  <c r="I1602" i="67"/>
  <c r="L1602" i="67" s="1"/>
  <c r="R1601" i="67"/>
  <c r="O1601" i="67"/>
  <c r="K1601" i="67"/>
  <c r="T1601" i="67" s="1"/>
  <c r="J1601" i="67"/>
  <c r="I1601" i="67"/>
  <c r="L1601" i="67" s="1"/>
  <c r="R1600" i="67"/>
  <c r="O1600" i="67"/>
  <c r="K1600" i="67"/>
  <c r="T1600" i="67" s="1"/>
  <c r="J1600" i="67"/>
  <c r="S1600" i="67" s="1"/>
  <c r="I1600" i="67"/>
  <c r="L1600" i="67" s="1"/>
  <c r="R1599" i="67"/>
  <c r="O1599" i="67"/>
  <c r="K1599" i="67"/>
  <c r="T1599" i="67" s="1"/>
  <c r="J1599" i="67"/>
  <c r="S1599" i="67" s="1"/>
  <c r="I1599" i="67"/>
  <c r="L1599" i="67" s="1"/>
  <c r="R1598" i="67"/>
  <c r="O1598" i="67"/>
  <c r="K1598" i="67"/>
  <c r="T1598" i="67" s="1"/>
  <c r="J1598" i="67"/>
  <c r="S1598" i="67" s="1"/>
  <c r="I1598" i="67"/>
  <c r="L1598" i="67" s="1"/>
  <c r="R1597" i="67"/>
  <c r="O1597" i="67"/>
  <c r="R1596" i="67"/>
  <c r="O1596" i="67"/>
  <c r="R1595" i="67"/>
  <c r="O1595" i="67"/>
  <c r="R1594" i="67"/>
  <c r="O1594" i="67"/>
  <c r="T1593" i="67"/>
  <c r="S1593" i="67"/>
  <c r="R1593" i="67"/>
  <c r="O1593" i="67"/>
  <c r="R1592" i="67"/>
  <c r="O1592" i="67"/>
  <c r="T1591" i="67"/>
  <c r="S1591" i="67"/>
  <c r="R1591" i="67"/>
  <c r="O1591" i="67"/>
  <c r="T1590" i="67"/>
  <c r="S1590" i="67"/>
  <c r="R1590" i="67"/>
  <c r="O1590" i="67"/>
  <c r="R1589" i="67"/>
  <c r="O1589" i="67"/>
  <c r="K1589" i="67"/>
  <c r="T1589" i="67" s="1"/>
  <c r="J1589" i="67"/>
  <c r="S1589" i="67" s="1"/>
  <c r="I1589" i="67"/>
  <c r="L1589" i="67" s="1"/>
  <c r="R1588" i="67"/>
  <c r="O1588" i="67"/>
  <c r="K1588" i="67"/>
  <c r="T1588" i="67" s="1"/>
  <c r="J1588" i="67"/>
  <c r="S1588" i="67" s="1"/>
  <c r="U1588" i="67" s="1"/>
  <c r="I1588" i="67"/>
  <c r="L1588" i="67" s="1"/>
  <c r="R1587" i="67"/>
  <c r="O1587" i="67"/>
  <c r="K1587" i="67"/>
  <c r="T1587" i="67" s="1"/>
  <c r="J1587" i="67"/>
  <c r="S1587" i="67" s="1"/>
  <c r="I1587" i="67"/>
  <c r="L1587" i="67" s="1"/>
  <c r="R1586" i="67"/>
  <c r="O1586" i="67"/>
  <c r="K1586" i="67"/>
  <c r="T1586" i="67" s="1"/>
  <c r="J1586" i="67"/>
  <c r="S1586" i="67" s="1"/>
  <c r="I1586" i="67"/>
  <c r="L1586" i="67" s="1"/>
  <c r="R1585" i="67"/>
  <c r="O1585" i="67"/>
  <c r="R1584" i="67"/>
  <c r="O1584" i="67"/>
  <c r="K1584" i="67"/>
  <c r="T1584" i="67" s="1"/>
  <c r="J1584" i="67"/>
  <c r="S1584" i="67" s="1"/>
  <c r="I1584" i="67"/>
  <c r="L1584" i="67" s="1"/>
  <c r="R1583" i="67"/>
  <c r="O1583" i="67"/>
  <c r="K1583" i="67"/>
  <c r="T1583" i="67" s="1"/>
  <c r="J1583" i="67"/>
  <c r="S1583" i="67" s="1"/>
  <c r="I1583" i="67"/>
  <c r="L1583" i="67" s="1"/>
  <c r="R1582" i="67"/>
  <c r="O1582" i="67"/>
  <c r="K1582" i="67"/>
  <c r="T1582" i="67" s="1"/>
  <c r="J1582" i="67"/>
  <c r="S1582" i="67" s="1"/>
  <c r="I1582" i="67"/>
  <c r="L1582" i="67" s="1"/>
  <c r="R1581" i="67"/>
  <c r="O1581" i="67"/>
  <c r="K1581" i="67"/>
  <c r="J1581" i="67"/>
  <c r="S1581" i="67" s="1"/>
  <c r="I1581" i="67"/>
  <c r="L1581" i="67" s="1"/>
  <c r="R1580" i="67"/>
  <c r="O1580" i="67"/>
  <c r="R1579" i="67"/>
  <c r="O1579" i="67"/>
  <c r="T1578" i="67"/>
  <c r="S1578" i="67"/>
  <c r="R1578" i="67"/>
  <c r="O1578" i="67"/>
  <c r="R1577" i="67"/>
  <c r="O1577" i="67"/>
  <c r="K1577" i="67"/>
  <c r="T1577" i="67" s="1"/>
  <c r="J1577" i="67"/>
  <c r="S1577" i="67" s="1"/>
  <c r="I1577" i="67"/>
  <c r="L1577" i="67" s="1"/>
  <c r="R1576" i="67"/>
  <c r="O1576" i="67"/>
  <c r="K1576" i="67"/>
  <c r="T1576" i="67" s="1"/>
  <c r="J1576" i="67"/>
  <c r="I1576" i="67"/>
  <c r="L1576" i="67" s="1"/>
  <c r="R1575" i="67"/>
  <c r="O1575" i="67"/>
  <c r="K1575" i="67"/>
  <c r="T1575" i="67" s="1"/>
  <c r="J1575" i="67"/>
  <c r="S1575" i="67" s="1"/>
  <c r="I1575" i="67"/>
  <c r="L1575" i="67" s="1"/>
  <c r="R1574" i="67"/>
  <c r="O1574" i="67"/>
  <c r="T1573" i="67"/>
  <c r="S1573" i="67"/>
  <c r="R1573" i="67"/>
  <c r="O1573" i="67"/>
  <c r="R1572" i="67"/>
  <c r="O1572" i="67"/>
  <c r="K1572" i="67"/>
  <c r="T1572" i="67" s="1"/>
  <c r="J1572" i="67"/>
  <c r="S1572" i="67" s="1"/>
  <c r="I1572" i="67"/>
  <c r="L1572" i="67" s="1"/>
  <c r="R1571" i="67"/>
  <c r="O1571" i="67"/>
  <c r="K1571" i="67"/>
  <c r="T1571" i="67" s="1"/>
  <c r="J1571" i="67"/>
  <c r="S1571" i="67" s="1"/>
  <c r="I1571" i="67"/>
  <c r="L1571" i="67" s="1"/>
  <c r="R1570" i="67"/>
  <c r="O1570" i="67"/>
  <c r="K1570" i="67"/>
  <c r="T1570" i="67" s="1"/>
  <c r="J1570" i="67"/>
  <c r="S1570" i="67" s="1"/>
  <c r="I1570" i="67"/>
  <c r="L1570" i="67" s="1"/>
  <c r="R1569" i="67"/>
  <c r="O1569" i="67"/>
  <c r="K1569" i="67"/>
  <c r="T1569" i="67" s="1"/>
  <c r="J1569" i="67"/>
  <c r="S1569" i="67" s="1"/>
  <c r="I1569" i="67"/>
  <c r="L1569" i="67" s="1"/>
  <c r="R1568" i="67"/>
  <c r="O1568" i="67"/>
  <c r="K1568" i="67"/>
  <c r="T1568" i="67" s="1"/>
  <c r="J1568" i="67"/>
  <c r="S1568" i="67" s="1"/>
  <c r="I1568" i="67"/>
  <c r="L1568" i="67" s="1"/>
  <c r="R1567" i="67"/>
  <c r="O1567" i="67"/>
  <c r="K1567" i="67"/>
  <c r="T1567" i="67" s="1"/>
  <c r="J1567" i="67"/>
  <c r="S1567" i="67" s="1"/>
  <c r="I1567" i="67"/>
  <c r="L1567" i="67" s="1"/>
  <c r="R1566" i="67"/>
  <c r="O1566" i="67"/>
  <c r="K1566" i="67"/>
  <c r="T1566" i="67" s="1"/>
  <c r="J1566" i="67"/>
  <c r="I1566" i="67"/>
  <c r="L1566" i="67" s="1"/>
  <c r="R1565" i="67"/>
  <c r="O1565" i="67"/>
  <c r="K1565" i="67"/>
  <c r="J1565" i="67"/>
  <c r="S1565" i="67" s="1"/>
  <c r="I1565" i="67"/>
  <c r="L1565" i="67" s="1"/>
  <c r="R1564" i="67"/>
  <c r="O1564" i="67"/>
  <c r="K1564" i="67"/>
  <c r="T1564" i="67" s="1"/>
  <c r="J1564" i="67"/>
  <c r="S1564" i="67" s="1"/>
  <c r="I1564" i="67"/>
  <c r="L1564" i="67" s="1"/>
  <c r="R1563" i="67"/>
  <c r="O1563" i="67"/>
  <c r="T1562" i="67"/>
  <c r="S1562" i="67"/>
  <c r="R1562" i="67"/>
  <c r="O1562" i="67"/>
  <c r="R1561" i="67"/>
  <c r="O1561" i="67"/>
  <c r="K1561" i="67"/>
  <c r="T1561" i="67" s="1"/>
  <c r="J1561" i="67"/>
  <c r="S1561" i="67" s="1"/>
  <c r="I1561" i="67"/>
  <c r="L1561" i="67" s="1"/>
  <c r="R1560" i="67"/>
  <c r="O1560" i="67"/>
  <c r="K1560" i="67"/>
  <c r="T1560" i="67" s="1"/>
  <c r="J1560" i="67"/>
  <c r="S1560" i="67" s="1"/>
  <c r="I1560" i="67"/>
  <c r="L1560" i="67" s="1"/>
  <c r="R1559" i="67"/>
  <c r="O1559" i="67"/>
  <c r="K1559" i="67"/>
  <c r="T1559" i="67" s="1"/>
  <c r="J1559" i="67"/>
  <c r="S1559" i="67" s="1"/>
  <c r="I1559" i="67"/>
  <c r="L1559" i="67" s="1"/>
  <c r="R1558" i="67"/>
  <c r="O1558" i="67"/>
  <c r="K1558" i="67"/>
  <c r="T1558" i="67" s="1"/>
  <c r="J1558" i="67"/>
  <c r="S1558" i="67" s="1"/>
  <c r="I1558" i="67"/>
  <c r="L1558" i="67" s="1"/>
  <c r="R1557" i="67"/>
  <c r="O1557" i="67"/>
  <c r="K1557" i="67"/>
  <c r="T1557" i="67" s="1"/>
  <c r="J1557" i="67"/>
  <c r="I1557" i="67"/>
  <c r="L1557" i="67" s="1"/>
  <c r="R1556" i="67"/>
  <c r="O1556" i="67"/>
  <c r="K1556" i="67"/>
  <c r="T1556" i="67" s="1"/>
  <c r="J1556" i="67"/>
  <c r="S1556" i="67" s="1"/>
  <c r="I1556" i="67"/>
  <c r="L1556" i="67" s="1"/>
  <c r="R1555" i="67"/>
  <c r="O1555" i="67"/>
  <c r="K1555" i="67"/>
  <c r="T1555" i="67" s="1"/>
  <c r="J1555" i="67"/>
  <c r="S1555" i="67" s="1"/>
  <c r="I1555" i="67"/>
  <c r="L1555" i="67" s="1"/>
  <c r="R1554" i="67"/>
  <c r="O1554" i="67"/>
  <c r="K1554" i="67"/>
  <c r="T1554" i="67" s="1"/>
  <c r="J1554" i="67"/>
  <c r="S1554" i="67" s="1"/>
  <c r="I1554" i="67"/>
  <c r="L1554" i="67" s="1"/>
  <c r="R1553" i="67"/>
  <c r="O1553" i="67"/>
  <c r="K1553" i="67"/>
  <c r="T1553" i="67" s="1"/>
  <c r="J1553" i="67"/>
  <c r="S1553" i="67" s="1"/>
  <c r="I1553" i="67"/>
  <c r="L1553" i="67" s="1"/>
  <c r="R1552" i="67"/>
  <c r="O1552" i="67"/>
  <c r="T1551" i="67"/>
  <c r="S1551" i="67"/>
  <c r="R1551" i="67"/>
  <c r="O1551" i="67"/>
  <c r="R1550" i="67"/>
  <c r="O1550" i="67"/>
  <c r="K1550" i="67"/>
  <c r="T1550" i="67" s="1"/>
  <c r="J1550" i="67"/>
  <c r="S1550" i="67" s="1"/>
  <c r="I1550" i="67"/>
  <c r="L1550" i="67" s="1"/>
  <c r="R1549" i="67"/>
  <c r="O1549" i="67"/>
  <c r="K1549" i="67"/>
  <c r="T1549" i="67" s="1"/>
  <c r="J1549" i="67"/>
  <c r="S1549" i="67" s="1"/>
  <c r="I1549" i="67"/>
  <c r="L1549" i="67" s="1"/>
  <c r="R1548" i="67"/>
  <c r="O1548" i="67"/>
  <c r="K1548" i="67"/>
  <c r="T1548" i="67" s="1"/>
  <c r="J1548" i="67"/>
  <c r="S1548" i="67" s="1"/>
  <c r="I1548" i="67"/>
  <c r="L1548" i="67" s="1"/>
  <c r="R1547" i="67"/>
  <c r="O1547" i="67"/>
  <c r="K1547" i="67"/>
  <c r="T1547" i="67" s="1"/>
  <c r="J1547" i="67"/>
  <c r="S1547" i="67" s="1"/>
  <c r="I1547" i="67"/>
  <c r="L1547" i="67" s="1"/>
  <c r="R1546" i="67"/>
  <c r="O1546" i="67"/>
  <c r="K1546" i="67"/>
  <c r="T1546" i="67" s="1"/>
  <c r="J1546" i="67"/>
  <c r="S1546" i="67" s="1"/>
  <c r="I1546" i="67"/>
  <c r="L1546" i="67" s="1"/>
  <c r="R1545" i="67"/>
  <c r="O1545" i="67"/>
  <c r="K1545" i="67"/>
  <c r="T1545" i="67" s="1"/>
  <c r="J1545" i="67"/>
  <c r="S1545" i="67" s="1"/>
  <c r="I1545" i="67"/>
  <c r="L1545" i="67" s="1"/>
  <c r="R1544" i="67"/>
  <c r="O1544" i="67"/>
  <c r="K1544" i="67"/>
  <c r="T1544" i="67" s="1"/>
  <c r="J1544" i="67"/>
  <c r="I1544" i="67"/>
  <c r="L1544" i="67" s="1"/>
  <c r="R1543" i="67"/>
  <c r="O1543" i="67"/>
  <c r="K1543" i="67"/>
  <c r="T1543" i="67" s="1"/>
  <c r="J1543" i="67"/>
  <c r="S1543" i="67" s="1"/>
  <c r="I1543" i="67"/>
  <c r="L1543" i="67" s="1"/>
  <c r="R1542" i="67"/>
  <c r="O1542" i="67"/>
  <c r="K1542" i="67"/>
  <c r="J1542" i="67"/>
  <c r="S1542" i="67" s="1"/>
  <c r="I1542" i="67"/>
  <c r="L1542" i="67" s="1"/>
  <c r="R1541" i="67"/>
  <c r="O1541" i="67"/>
  <c r="R1540" i="67"/>
  <c r="O1540" i="67"/>
  <c r="R1539" i="67"/>
  <c r="O1539" i="67"/>
  <c r="T1536" i="67"/>
  <c r="S1536" i="67"/>
  <c r="R1536" i="67"/>
  <c r="O1536" i="67"/>
  <c r="R1535" i="67"/>
  <c r="O1535" i="67"/>
  <c r="K1535" i="67"/>
  <c r="T1535" i="67" s="1"/>
  <c r="J1535" i="67"/>
  <c r="S1535" i="67" s="1"/>
  <c r="I1535" i="67"/>
  <c r="L1535" i="67" s="1"/>
  <c r="R1534" i="67"/>
  <c r="O1534" i="67"/>
  <c r="K1534" i="67"/>
  <c r="T1534" i="67" s="1"/>
  <c r="J1534" i="67"/>
  <c r="S1534" i="67" s="1"/>
  <c r="I1534" i="67"/>
  <c r="L1534" i="67" s="1"/>
  <c r="R1533" i="67"/>
  <c r="O1533" i="67"/>
  <c r="K1533" i="67"/>
  <c r="T1533" i="67" s="1"/>
  <c r="J1533" i="67"/>
  <c r="S1533" i="67" s="1"/>
  <c r="I1533" i="67"/>
  <c r="L1533" i="67" s="1"/>
  <c r="R1532" i="67"/>
  <c r="O1532" i="67"/>
  <c r="K1532" i="67"/>
  <c r="T1532" i="67" s="1"/>
  <c r="J1532" i="67"/>
  <c r="S1532" i="67" s="1"/>
  <c r="I1532" i="67"/>
  <c r="L1532" i="67" s="1"/>
  <c r="R1531" i="67"/>
  <c r="O1531" i="67"/>
  <c r="K1531" i="67"/>
  <c r="T1531" i="67" s="1"/>
  <c r="J1531" i="67"/>
  <c r="S1531" i="67" s="1"/>
  <c r="I1531" i="67"/>
  <c r="L1531" i="67" s="1"/>
  <c r="R1530" i="67"/>
  <c r="O1530" i="67"/>
  <c r="K1530" i="67"/>
  <c r="T1530" i="67" s="1"/>
  <c r="J1530" i="67"/>
  <c r="S1530" i="67" s="1"/>
  <c r="I1530" i="67"/>
  <c r="L1530" i="67" s="1"/>
  <c r="R1529" i="67"/>
  <c r="O1529" i="67"/>
  <c r="K1529" i="67"/>
  <c r="T1529" i="67" s="1"/>
  <c r="J1529" i="67"/>
  <c r="S1529" i="67" s="1"/>
  <c r="I1529" i="67"/>
  <c r="L1529" i="67" s="1"/>
  <c r="R1528" i="67"/>
  <c r="O1528" i="67"/>
  <c r="K1528" i="67"/>
  <c r="T1528" i="67" s="1"/>
  <c r="J1528" i="67"/>
  <c r="S1528" i="67" s="1"/>
  <c r="I1528" i="67"/>
  <c r="L1528" i="67" s="1"/>
  <c r="R1527" i="67"/>
  <c r="O1527" i="67"/>
  <c r="K1527" i="67"/>
  <c r="T1527" i="67" s="1"/>
  <c r="J1527" i="67"/>
  <c r="S1527" i="67" s="1"/>
  <c r="I1527" i="67"/>
  <c r="L1527" i="67" s="1"/>
  <c r="R1526" i="67"/>
  <c r="O1526" i="67"/>
  <c r="K1526" i="67"/>
  <c r="T1526" i="67" s="1"/>
  <c r="J1526" i="67"/>
  <c r="S1526" i="67" s="1"/>
  <c r="I1526" i="67"/>
  <c r="L1526" i="67" s="1"/>
  <c r="R1525" i="67"/>
  <c r="O1525" i="67"/>
  <c r="K1525" i="67"/>
  <c r="T1525" i="67" s="1"/>
  <c r="J1525" i="67"/>
  <c r="S1525" i="67" s="1"/>
  <c r="I1525" i="67"/>
  <c r="L1525" i="67" s="1"/>
  <c r="R1524" i="67"/>
  <c r="O1524" i="67"/>
  <c r="K1524" i="67"/>
  <c r="T1524" i="67" s="1"/>
  <c r="J1524" i="67"/>
  <c r="S1524" i="67" s="1"/>
  <c r="I1524" i="67"/>
  <c r="L1524" i="67" s="1"/>
  <c r="R1523" i="67"/>
  <c r="O1523" i="67"/>
  <c r="K1523" i="67"/>
  <c r="T1523" i="67" s="1"/>
  <c r="J1523" i="67"/>
  <c r="S1523" i="67" s="1"/>
  <c r="I1523" i="67"/>
  <c r="L1523" i="67" s="1"/>
  <c r="R1522" i="67"/>
  <c r="O1522" i="67"/>
  <c r="K1522" i="67"/>
  <c r="T1522" i="67" s="1"/>
  <c r="J1522" i="67"/>
  <c r="S1522" i="67" s="1"/>
  <c r="I1522" i="67"/>
  <c r="L1522" i="67" s="1"/>
  <c r="R1521" i="67"/>
  <c r="O1521" i="67"/>
  <c r="K1521" i="67"/>
  <c r="T1521" i="67" s="1"/>
  <c r="J1521" i="67"/>
  <c r="S1521" i="67" s="1"/>
  <c r="I1521" i="67"/>
  <c r="L1521" i="67" s="1"/>
  <c r="R1520" i="67"/>
  <c r="O1520" i="67"/>
  <c r="K1520" i="67"/>
  <c r="T1520" i="67" s="1"/>
  <c r="J1520" i="67"/>
  <c r="S1520" i="67" s="1"/>
  <c r="I1520" i="67"/>
  <c r="L1520" i="67" s="1"/>
  <c r="R1519" i="67"/>
  <c r="O1519" i="67"/>
  <c r="K1519" i="67"/>
  <c r="T1519" i="67" s="1"/>
  <c r="J1519" i="67"/>
  <c r="S1519" i="67" s="1"/>
  <c r="I1519" i="67"/>
  <c r="L1519" i="67" s="1"/>
  <c r="R1518" i="67"/>
  <c r="O1518" i="67"/>
  <c r="K1518" i="67"/>
  <c r="T1518" i="67" s="1"/>
  <c r="J1518" i="67"/>
  <c r="S1518" i="67" s="1"/>
  <c r="I1518" i="67"/>
  <c r="L1518" i="67" s="1"/>
  <c r="R1517" i="67"/>
  <c r="O1517" i="67"/>
  <c r="K1517" i="67"/>
  <c r="T1517" i="67" s="1"/>
  <c r="J1517" i="67"/>
  <c r="S1517" i="67" s="1"/>
  <c r="I1517" i="67"/>
  <c r="L1517" i="67" s="1"/>
  <c r="R1516" i="67"/>
  <c r="O1516" i="67"/>
  <c r="K1516" i="67"/>
  <c r="T1516" i="67" s="1"/>
  <c r="J1516" i="67"/>
  <c r="S1516" i="67" s="1"/>
  <c r="I1516" i="67"/>
  <c r="L1516" i="67" s="1"/>
  <c r="R1515" i="67"/>
  <c r="O1515" i="67"/>
  <c r="K1515" i="67"/>
  <c r="T1515" i="67" s="1"/>
  <c r="J1515" i="67"/>
  <c r="S1515" i="67" s="1"/>
  <c r="I1515" i="67"/>
  <c r="L1515" i="67" s="1"/>
  <c r="R1514" i="67"/>
  <c r="O1514" i="67"/>
  <c r="K1514" i="67"/>
  <c r="T1514" i="67" s="1"/>
  <c r="J1514" i="67"/>
  <c r="S1514" i="67" s="1"/>
  <c r="I1514" i="67"/>
  <c r="L1514" i="67" s="1"/>
  <c r="R1513" i="67"/>
  <c r="O1513" i="67"/>
  <c r="K1513" i="67"/>
  <c r="T1513" i="67" s="1"/>
  <c r="J1513" i="67"/>
  <c r="S1513" i="67" s="1"/>
  <c r="I1513" i="67"/>
  <c r="L1513" i="67" s="1"/>
  <c r="R1512" i="67"/>
  <c r="O1512" i="67"/>
  <c r="K1512" i="67"/>
  <c r="T1512" i="67" s="1"/>
  <c r="J1512" i="67"/>
  <c r="S1512" i="67" s="1"/>
  <c r="I1512" i="67"/>
  <c r="L1512" i="67" s="1"/>
  <c r="R1511" i="67"/>
  <c r="O1511" i="67"/>
  <c r="K1511" i="67"/>
  <c r="T1511" i="67" s="1"/>
  <c r="J1511" i="67"/>
  <c r="S1511" i="67" s="1"/>
  <c r="I1511" i="67"/>
  <c r="L1511" i="67" s="1"/>
  <c r="R1510" i="67"/>
  <c r="O1510" i="67"/>
  <c r="K1510" i="67"/>
  <c r="T1510" i="67" s="1"/>
  <c r="J1510" i="67"/>
  <c r="S1510" i="67" s="1"/>
  <c r="I1510" i="67"/>
  <c r="L1510" i="67" s="1"/>
  <c r="R1509" i="67"/>
  <c r="O1509" i="67"/>
  <c r="K1509" i="67"/>
  <c r="T1509" i="67" s="1"/>
  <c r="J1509" i="67"/>
  <c r="S1509" i="67" s="1"/>
  <c r="I1509" i="67"/>
  <c r="L1509" i="67" s="1"/>
  <c r="R1508" i="67"/>
  <c r="O1508" i="67"/>
  <c r="K1508" i="67"/>
  <c r="T1508" i="67" s="1"/>
  <c r="J1508" i="67"/>
  <c r="S1508" i="67" s="1"/>
  <c r="I1508" i="67"/>
  <c r="L1508" i="67" s="1"/>
  <c r="R1507" i="67"/>
  <c r="O1507" i="67"/>
  <c r="K1507" i="67"/>
  <c r="T1507" i="67" s="1"/>
  <c r="J1507" i="67"/>
  <c r="I1507" i="67"/>
  <c r="L1507" i="67" s="1"/>
  <c r="T1506" i="67"/>
  <c r="S1506" i="67"/>
  <c r="R1506" i="67"/>
  <c r="O1506" i="67"/>
  <c r="R1505" i="67"/>
  <c r="O1505" i="67"/>
  <c r="R1504" i="67"/>
  <c r="O1504" i="67"/>
  <c r="T1503" i="67"/>
  <c r="S1503" i="67"/>
  <c r="R1503" i="67"/>
  <c r="O1503" i="67"/>
  <c r="R1502" i="67"/>
  <c r="O1502" i="67"/>
  <c r="L1502" i="67"/>
  <c r="K1502" i="67"/>
  <c r="T1502" i="67" s="1"/>
  <c r="J1502" i="67"/>
  <c r="S1502" i="67" s="1"/>
  <c r="U1502" i="67" s="1"/>
  <c r="T1501" i="67"/>
  <c r="S1501" i="67"/>
  <c r="R1501" i="67"/>
  <c r="O1501" i="67"/>
  <c r="R1500" i="67"/>
  <c r="O1500" i="67"/>
  <c r="K1500" i="67"/>
  <c r="T1500" i="67" s="1"/>
  <c r="J1500" i="67"/>
  <c r="I1500" i="67"/>
  <c r="L1500" i="67" s="1"/>
  <c r="R1499" i="67"/>
  <c r="O1499" i="67"/>
  <c r="K1499" i="67"/>
  <c r="J1499" i="67"/>
  <c r="S1499" i="67" s="1"/>
  <c r="I1499" i="67"/>
  <c r="L1499" i="67" s="1"/>
  <c r="R1498" i="67"/>
  <c r="O1498" i="67"/>
  <c r="K1498" i="67"/>
  <c r="T1498" i="67" s="1"/>
  <c r="J1498" i="67"/>
  <c r="S1498" i="67" s="1"/>
  <c r="I1498" i="67"/>
  <c r="L1498" i="67" s="1"/>
  <c r="R1497" i="67"/>
  <c r="O1497" i="67"/>
  <c r="K1497" i="67"/>
  <c r="T1497" i="67" s="1"/>
  <c r="J1497" i="67"/>
  <c r="S1497" i="67" s="1"/>
  <c r="I1497" i="67"/>
  <c r="L1497" i="67" s="1"/>
  <c r="R1496" i="67"/>
  <c r="O1496" i="67"/>
  <c r="R1495" i="67"/>
  <c r="O1495" i="67"/>
  <c r="R1494" i="67"/>
  <c r="O1494" i="67"/>
  <c r="R1493" i="67"/>
  <c r="O1493" i="67"/>
  <c r="T1492" i="67"/>
  <c r="S1492" i="67"/>
  <c r="R1492" i="67"/>
  <c r="O1492" i="67"/>
  <c r="R1491" i="67"/>
  <c r="O1491" i="67"/>
  <c r="L1491" i="67"/>
  <c r="K1491" i="67"/>
  <c r="T1491" i="67" s="1"/>
  <c r="J1491" i="67"/>
  <c r="S1491" i="67" s="1"/>
  <c r="T1490" i="67"/>
  <c r="S1490" i="67"/>
  <c r="R1490" i="67"/>
  <c r="O1490" i="67"/>
  <c r="R1489" i="67"/>
  <c r="O1489" i="67"/>
  <c r="L1489" i="67"/>
  <c r="K1489" i="67"/>
  <c r="T1489" i="67" s="1"/>
  <c r="J1489" i="67"/>
  <c r="S1489" i="67" s="1"/>
  <c r="T1488" i="67"/>
  <c r="S1488" i="67"/>
  <c r="R1488" i="67"/>
  <c r="O1488" i="67"/>
  <c r="R1487" i="67"/>
  <c r="O1487" i="67"/>
  <c r="K1487" i="67"/>
  <c r="T1487" i="67" s="1"/>
  <c r="J1487" i="67"/>
  <c r="S1487" i="67" s="1"/>
  <c r="I1487" i="67"/>
  <c r="L1487" i="67" s="1"/>
  <c r="R1486" i="67"/>
  <c r="O1486" i="67"/>
  <c r="K1486" i="67"/>
  <c r="T1486" i="67" s="1"/>
  <c r="J1486" i="67"/>
  <c r="S1486" i="67" s="1"/>
  <c r="I1486" i="67"/>
  <c r="L1486" i="67" s="1"/>
  <c r="T1485" i="67"/>
  <c r="S1485" i="67"/>
  <c r="R1485" i="67"/>
  <c r="O1485" i="67"/>
  <c r="R1484" i="67"/>
  <c r="O1484" i="67"/>
  <c r="K1484" i="67"/>
  <c r="T1484" i="67" s="1"/>
  <c r="J1484" i="67"/>
  <c r="S1484" i="67" s="1"/>
  <c r="I1484" i="67"/>
  <c r="L1484" i="67" s="1"/>
  <c r="R1483" i="67"/>
  <c r="O1483" i="67"/>
  <c r="K1483" i="67"/>
  <c r="T1483" i="67" s="1"/>
  <c r="J1483" i="67"/>
  <c r="S1483" i="67" s="1"/>
  <c r="I1483" i="67"/>
  <c r="L1483" i="67" s="1"/>
  <c r="R1482" i="67"/>
  <c r="O1482" i="67"/>
  <c r="K1482" i="67"/>
  <c r="T1482" i="67" s="1"/>
  <c r="J1482" i="67"/>
  <c r="S1482" i="67" s="1"/>
  <c r="I1482" i="67"/>
  <c r="L1482" i="67" s="1"/>
  <c r="R1481" i="67"/>
  <c r="O1481" i="67"/>
  <c r="K1481" i="67"/>
  <c r="T1481" i="67" s="1"/>
  <c r="J1481" i="67"/>
  <c r="S1481" i="67" s="1"/>
  <c r="I1481" i="67"/>
  <c r="L1481" i="67" s="1"/>
  <c r="R1480" i="67"/>
  <c r="O1480" i="67"/>
  <c r="K1480" i="67"/>
  <c r="T1480" i="67" s="1"/>
  <c r="J1480" i="67"/>
  <c r="S1480" i="67" s="1"/>
  <c r="I1480" i="67"/>
  <c r="L1480" i="67" s="1"/>
  <c r="R1479" i="67"/>
  <c r="O1479" i="67"/>
  <c r="K1479" i="67"/>
  <c r="T1479" i="67" s="1"/>
  <c r="J1479" i="67"/>
  <c r="S1479" i="67" s="1"/>
  <c r="I1479" i="67"/>
  <c r="L1479" i="67" s="1"/>
  <c r="R1478" i="67"/>
  <c r="O1478" i="67"/>
  <c r="K1478" i="67"/>
  <c r="T1478" i="67" s="1"/>
  <c r="J1478" i="67"/>
  <c r="S1478" i="67" s="1"/>
  <c r="I1478" i="67"/>
  <c r="L1478" i="67" s="1"/>
  <c r="R1477" i="67"/>
  <c r="O1477" i="67"/>
  <c r="K1477" i="67"/>
  <c r="T1477" i="67" s="1"/>
  <c r="J1477" i="67"/>
  <c r="S1477" i="67" s="1"/>
  <c r="I1477" i="67"/>
  <c r="L1477" i="67" s="1"/>
  <c r="R1476" i="67"/>
  <c r="O1476" i="67"/>
  <c r="K1476" i="67"/>
  <c r="T1476" i="67" s="1"/>
  <c r="J1476" i="67"/>
  <c r="S1476" i="67" s="1"/>
  <c r="I1476" i="67"/>
  <c r="L1476" i="67" s="1"/>
  <c r="R1475" i="67"/>
  <c r="O1475" i="67"/>
  <c r="K1475" i="67"/>
  <c r="T1475" i="67" s="1"/>
  <c r="J1475" i="67"/>
  <c r="S1475" i="67" s="1"/>
  <c r="I1475" i="67"/>
  <c r="L1475" i="67" s="1"/>
  <c r="R1474" i="67"/>
  <c r="O1474" i="67"/>
  <c r="K1474" i="67"/>
  <c r="T1474" i="67" s="1"/>
  <c r="J1474" i="67"/>
  <c r="S1474" i="67" s="1"/>
  <c r="I1474" i="67"/>
  <c r="L1474" i="67" s="1"/>
  <c r="R1473" i="67"/>
  <c r="O1473" i="67"/>
  <c r="K1473" i="67"/>
  <c r="T1473" i="67" s="1"/>
  <c r="J1473" i="67"/>
  <c r="S1473" i="67" s="1"/>
  <c r="I1473" i="67"/>
  <c r="L1473" i="67" s="1"/>
  <c r="R1472" i="67"/>
  <c r="O1472" i="67"/>
  <c r="K1472" i="67"/>
  <c r="T1472" i="67" s="1"/>
  <c r="J1472" i="67"/>
  <c r="S1472" i="67" s="1"/>
  <c r="I1472" i="67"/>
  <c r="L1472" i="67" s="1"/>
  <c r="R1471" i="67"/>
  <c r="O1471" i="67"/>
  <c r="K1471" i="67"/>
  <c r="J1471" i="67"/>
  <c r="S1471" i="67" s="1"/>
  <c r="I1471" i="67"/>
  <c r="L1471" i="67" s="1"/>
  <c r="R1470" i="67"/>
  <c r="O1470" i="67"/>
  <c r="K1470" i="67"/>
  <c r="T1470" i="67" s="1"/>
  <c r="J1470" i="67"/>
  <c r="S1470" i="67" s="1"/>
  <c r="I1470" i="67"/>
  <c r="L1470" i="67" s="1"/>
  <c r="R1469" i="67"/>
  <c r="O1469" i="67"/>
  <c r="K1469" i="67"/>
  <c r="T1469" i="67" s="1"/>
  <c r="J1469" i="67"/>
  <c r="S1469" i="67" s="1"/>
  <c r="I1469" i="67"/>
  <c r="L1469" i="67" s="1"/>
  <c r="R1468" i="67"/>
  <c r="O1468" i="67"/>
  <c r="K1468" i="67"/>
  <c r="T1468" i="67" s="1"/>
  <c r="J1468" i="67"/>
  <c r="S1468" i="67" s="1"/>
  <c r="I1468" i="67"/>
  <c r="L1468" i="67" s="1"/>
  <c r="R1467" i="67"/>
  <c r="O1467" i="67"/>
  <c r="K1467" i="67"/>
  <c r="T1467" i="67" s="1"/>
  <c r="J1467" i="67"/>
  <c r="S1467" i="67" s="1"/>
  <c r="I1467" i="67"/>
  <c r="L1467" i="67" s="1"/>
  <c r="R1466" i="67"/>
  <c r="O1466" i="67"/>
  <c r="K1466" i="67"/>
  <c r="T1466" i="67" s="1"/>
  <c r="J1466" i="67"/>
  <c r="S1466" i="67" s="1"/>
  <c r="I1466" i="67"/>
  <c r="L1466" i="67" s="1"/>
  <c r="R1465" i="67"/>
  <c r="O1465" i="67"/>
  <c r="R1464" i="67"/>
  <c r="O1464" i="67"/>
  <c r="R1463" i="67"/>
  <c r="O1463" i="67"/>
  <c r="R1462" i="67"/>
  <c r="O1462" i="67"/>
  <c r="T1461" i="67"/>
  <c r="S1461" i="67"/>
  <c r="R1461" i="67"/>
  <c r="O1461" i="67"/>
  <c r="R1460" i="67"/>
  <c r="O1460" i="67"/>
  <c r="L1460" i="67"/>
  <c r="L1458" i="67" s="1"/>
  <c r="K1460" i="67"/>
  <c r="K1458" i="67" s="1"/>
  <c r="T1458" i="67" s="1"/>
  <c r="J1460" i="67"/>
  <c r="S1460" i="67" s="1"/>
  <c r="T1459" i="67"/>
  <c r="S1459" i="67"/>
  <c r="R1459" i="67"/>
  <c r="O1459" i="67"/>
  <c r="R1458" i="67"/>
  <c r="O1458" i="67"/>
  <c r="T1457" i="67"/>
  <c r="S1457" i="67"/>
  <c r="R1457" i="67"/>
  <c r="O1457" i="67"/>
  <c r="R1456" i="67"/>
  <c r="O1456" i="67"/>
  <c r="K1456" i="67"/>
  <c r="T1456" i="67" s="1"/>
  <c r="J1456" i="67"/>
  <c r="S1456" i="67" s="1"/>
  <c r="I1456" i="67"/>
  <c r="L1456" i="67" s="1"/>
  <c r="R1455" i="67"/>
  <c r="O1455" i="67"/>
  <c r="K1455" i="67"/>
  <c r="T1455" i="67" s="1"/>
  <c r="J1455" i="67"/>
  <c r="S1455" i="67" s="1"/>
  <c r="I1455" i="67"/>
  <c r="L1455" i="67" s="1"/>
  <c r="R1454" i="67"/>
  <c r="O1454" i="67"/>
  <c r="K1454" i="67"/>
  <c r="T1454" i="67" s="1"/>
  <c r="J1454" i="67"/>
  <c r="S1454" i="67" s="1"/>
  <c r="I1454" i="67"/>
  <c r="L1454" i="67" s="1"/>
  <c r="R1453" i="67"/>
  <c r="O1453" i="67"/>
  <c r="K1453" i="67"/>
  <c r="T1453" i="67" s="1"/>
  <c r="J1453" i="67"/>
  <c r="S1453" i="67" s="1"/>
  <c r="I1453" i="67"/>
  <c r="L1453" i="67" s="1"/>
  <c r="R1452" i="67"/>
  <c r="O1452" i="67"/>
  <c r="K1452" i="67"/>
  <c r="T1452" i="67" s="1"/>
  <c r="J1452" i="67"/>
  <c r="S1452" i="67" s="1"/>
  <c r="I1452" i="67"/>
  <c r="L1452" i="67" s="1"/>
  <c r="R1451" i="67"/>
  <c r="O1451" i="67"/>
  <c r="K1451" i="67"/>
  <c r="T1451" i="67" s="1"/>
  <c r="J1451" i="67"/>
  <c r="S1451" i="67" s="1"/>
  <c r="I1451" i="67"/>
  <c r="L1451" i="67" s="1"/>
  <c r="R1450" i="67"/>
  <c r="O1450" i="67"/>
  <c r="K1450" i="67"/>
  <c r="T1450" i="67" s="1"/>
  <c r="J1450" i="67"/>
  <c r="S1450" i="67" s="1"/>
  <c r="I1450" i="67"/>
  <c r="L1450" i="67" s="1"/>
  <c r="R1449" i="67"/>
  <c r="O1449" i="67"/>
  <c r="K1449" i="67"/>
  <c r="T1449" i="67" s="1"/>
  <c r="J1449" i="67"/>
  <c r="S1449" i="67" s="1"/>
  <c r="I1449" i="67"/>
  <c r="L1449" i="67" s="1"/>
  <c r="R1448" i="67"/>
  <c r="O1448" i="67"/>
  <c r="K1448" i="67"/>
  <c r="T1448" i="67" s="1"/>
  <c r="J1448" i="67"/>
  <c r="S1448" i="67" s="1"/>
  <c r="I1448" i="67"/>
  <c r="L1448" i="67" s="1"/>
  <c r="R1447" i="67"/>
  <c r="O1447" i="67"/>
  <c r="K1447" i="67"/>
  <c r="T1447" i="67" s="1"/>
  <c r="J1447" i="67"/>
  <c r="S1447" i="67" s="1"/>
  <c r="I1447" i="67"/>
  <c r="L1447" i="67" s="1"/>
  <c r="R1446" i="67"/>
  <c r="O1446" i="67"/>
  <c r="K1446" i="67"/>
  <c r="T1446" i="67" s="1"/>
  <c r="J1446" i="67"/>
  <c r="S1446" i="67" s="1"/>
  <c r="I1446" i="67"/>
  <c r="L1446" i="67" s="1"/>
  <c r="R1445" i="67"/>
  <c r="O1445" i="67"/>
  <c r="K1445" i="67"/>
  <c r="T1445" i="67" s="1"/>
  <c r="J1445" i="67"/>
  <c r="S1445" i="67" s="1"/>
  <c r="I1445" i="67"/>
  <c r="L1445" i="67" s="1"/>
  <c r="R1444" i="67"/>
  <c r="O1444" i="67"/>
  <c r="K1444" i="67"/>
  <c r="T1444" i="67" s="1"/>
  <c r="J1444" i="67"/>
  <c r="S1444" i="67" s="1"/>
  <c r="I1444" i="67"/>
  <c r="L1444" i="67" s="1"/>
  <c r="R1443" i="67"/>
  <c r="O1443" i="67"/>
  <c r="K1443" i="67"/>
  <c r="T1443" i="67" s="1"/>
  <c r="J1443" i="67"/>
  <c r="S1443" i="67" s="1"/>
  <c r="I1443" i="67"/>
  <c r="L1443" i="67" s="1"/>
  <c r="R1442" i="67"/>
  <c r="O1442" i="67"/>
  <c r="K1442" i="67"/>
  <c r="T1442" i="67" s="1"/>
  <c r="J1442" i="67"/>
  <c r="S1442" i="67" s="1"/>
  <c r="I1442" i="67"/>
  <c r="L1442" i="67" s="1"/>
  <c r="R1441" i="67"/>
  <c r="O1441" i="67"/>
  <c r="K1441" i="67"/>
  <c r="T1441" i="67" s="1"/>
  <c r="J1441" i="67"/>
  <c r="S1441" i="67" s="1"/>
  <c r="I1441" i="67"/>
  <c r="L1441" i="67" s="1"/>
  <c r="R1440" i="67"/>
  <c r="O1440" i="67"/>
  <c r="K1440" i="67"/>
  <c r="T1440" i="67" s="1"/>
  <c r="J1440" i="67"/>
  <c r="S1440" i="67" s="1"/>
  <c r="I1440" i="67"/>
  <c r="L1440" i="67" s="1"/>
  <c r="R1439" i="67"/>
  <c r="O1439" i="67"/>
  <c r="K1439" i="67"/>
  <c r="T1439" i="67" s="1"/>
  <c r="J1439" i="67"/>
  <c r="S1439" i="67" s="1"/>
  <c r="I1439" i="67"/>
  <c r="L1439" i="67" s="1"/>
  <c r="R1438" i="67"/>
  <c r="O1438" i="67"/>
  <c r="K1438" i="67"/>
  <c r="T1438" i="67" s="1"/>
  <c r="J1438" i="67"/>
  <c r="S1438" i="67" s="1"/>
  <c r="I1438" i="67"/>
  <c r="L1438" i="67" s="1"/>
  <c r="R1437" i="67"/>
  <c r="O1437" i="67"/>
  <c r="K1437" i="67"/>
  <c r="T1437" i="67" s="1"/>
  <c r="J1437" i="67"/>
  <c r="S1437" i="67" s="1"/>
  <c r="I1437" i="67"/>
  <c r="L1437" i="67" s="1"/>
  <c r="R1436" i="67"/>
  <c r="O1436" i="67"/>
  <c r="K1436" i="67"/>
  <c r="T1436" i="67" s="1"/>
  <c r="J1436" i="67"/>
  <c r="S1436" i="67" s="1"/>
  <c r="I1436" i="67"/>
  <c r="L1436" i="67" s="1"/>
  <c r="R1435" i="67"/>
  <c r="O1435" i="67"/>
  <c r="K1435" i="67"/>
  <c r="T1435" i="67" s="1"/>
  <c r="J1435" i="67"/>
  <c r="S1435" i="67" s="1"/>
  <c r="I1435" i="67"/>
  <c r="L1435" i="67" s="1"/>
  <c r="R1434" i="67"/>
  <c r="O1434" i="67"/>
  <c r="K1434" i="67"/>
  <c r="T1434" i="67" s="1"/>
  <c r="J1434" i="67"/>
  <c r="S1434" i="67" s="1"/>
  <c r="I1434" i="67"/>
  <c r="L1434" i="67" s="1"/>
  <c r="R1433" i="67"/>
  <c r="O1433" i="67"/>
  <c r="K1433" i="67"/>
  <c r="T1433" i="67" s="1"/>
  <c r="J1433" i="67"/>
  <c r="S1433" i="67" s="1"/>
  <c r="I1433" i="67"/>
  <c r="L1433" i="67" s="1"/>
  <c r="R1432" i="67"/>
  <c r="O1432" i="67"/>
  <c r="K1432" i="67"/>
  <c r="T1432" i="67" s="1"/>
  <c r="J1432" i="67"/>
  <c r="S1432" i="67" s="1"/>
  <c r="I1432" i="67"/>
  <c r="L1432" i="67" s="1"/>
  <c r="R1431" i="67"/>
  <c r="O1431" i="67"/>
  <c r="K1431" i="67"/>
  <c r="J1431" i="67"/>
  <c r="S1431" i="67" s="1"/>
  <c r="I1431" i="67"/>
  <c r="L1431" i="67" s="1"/>
  <c r="R1430" i="67"/>
  <c r="O1430" i="67"/>
  <c r="R1429" i="67"/>
  <c r="O1429" i="67"/>
  <c r="K1429" i="67"/>
  <c r="T1429" i="67" s="1"/>
  <c r="J1429" i="67"/>
  <c r="S1429" i="67" s="1"/>
  <c r="I1429" i="67"/>
  <c r="L1429" i="67" s="1"/>
  <c r="R1428" i="67"/>
  <c r="O1428" i="67"/>
  <c r="K1428" i="67"/>
  <c r="T1428" i="67" s="1"/>
  <c r="J1428" i="67"/>
  <c r="S1428" i="67" s="1"/>
  <c r="I1428" i="67"/>
  <c r="L1428" i="67" s="1"/>
  <c r="R1427" i="67"/>
  <c r="O1427" i="67"/>
  <c r="K1427" i="67"/>
  <c r="T1427" i="67" s="1"/>
  <c r="J1427" i="67"/>
  <c r="S1427" i="67" s="1"/>
  <c r="I1427" i="67"/>
  <c r="L1427" i="67" s="1"/>
  <c r="R1426" i="67"/>
  <c r="O1426" i="67"/>
  <c r="K1426" i="67"/>
  <c r="T1426" i="67" s="1"/>
  <c r="J1426" i="67"/>
  <c r="S1426" i="67" s="1"/>
  <c r="I1426" i="67"/>
  <c r="L1426" i="67" s="1"/>
  <c r="R1425" i="67"/>
  <c r="O1425" i="67"/>
  <c r="K1425" i="67"/>
  <c r="T1425" i="67" s="1"/>
  <c r="J1425" i="67"/>
  <c r="S1425" i="67" s="1"/>
  <c r="I1425" i="67"/>
  <c r="L1425" i="67" s="1"/>
  <c r="R1424" i="67"/>
  <c r="O1424" i="67"/>
  <c r="K1424" i="67"/>
  <c r="J1424" i="67"/>
  <c r="S1424" i="67" s="1"/>
  <c r="I1424" i="67"/>
  <c r="L1424" i="67" s="1"/>
  <c r="R1423" i="67"/>
  <c r="O1423" i="67"/>
  <c r="K1423" i="67"/>
  <c r="T1423" i="67" s="1"/>
  <c r="J1423" i="67"/>
  <c r="S1423" i="67" s="1"/>
  <c r="I1423" i="67"/>
  <c r="L1423" i="67" s="1"/>
  <c r="R1422" i="67"/>
  <c r="O1422" i="67"/>
  <c r="K1422" i="67"/>
  <c r="T1422" i="67" s="1"/>
  <c r="J1422" i="67"/>
  <c r="S1422" i="67" s="1"/>
  <c r="I1422" i="67"/>
  <c r="L1422" i="67" s="1"/>
  <c r="R1421" i="67"/>
  <c r="O1421" i="67"/>
  <c r="K1421" i="67"/>
  <c r="T1421" i="67" s="1"/>
  <c r="J1421" i="67"/>
  <c r="S1421" i="67" s="1"/>
  <c r="I1421" i="67"/>
  <c r="L1421" i="67" s="1"/>
  <c r="R1420" i="67"/>
  <c r="O1420" i="67"/>
  <c r="K1420" i="67"/>
  <c r="T1420" i="67" s="1"/>
  <c r="J1420" i="67"/>
  <c r="S1420" i="67" s="1"/>
  <c r="I1420" i="67"/>
  <c r="L1420" i="67" s="1"/>
  <c r="R1419" i="67"/>
  <c r="O1419" i="67"/>
  <c r="K1419" i="67"/>
  <c r="T1419" i="67" s="1"/>
  <c r="J1419" i="67"/>
  <c r="S1419" i="67" s="1"/>
  <c r="I1419" i="67"/>
  <c r="L1419" i="67" s="1"/>
  <c r="R1418" i="67"/>
  <c r="O1418" i="67"/>
  <c r="K1418" i="67"/>
  <c r="T1418" i="67" s="1"/>
  <c r="J1418" i="67"/>
  <c r="S1418" i="67" s="1"/>
  <c r="I1418" i="67"/>
  <c r="L1418" i="67" s="1"/>
  <c r="R1417" i="67"/>
  <c r="O1417" i="67"/>
  <c r="K1417" i="67"/>
  <c r="T1417" i="67" s="1"/>
  <c r="J1417" i="67"/>
  <c r="S1417" i="67" s="1"/>
  <c r="I1417" i="67"/>
  <c r="L1417" i="67" s="1"/>
  <c r="R1416" i="67"/>
  <c r="O1416" i="67"/>
  <c r="K1416" i="67"/>
  <c r="T1416" i="67" s="1"/>
  <c r="J1416" i="67"/>
  <c r="S1416" i="67" s="1"/>
  <c r="I1416" i="67"/>
  <c r="L1416" i="67" s="1"/>
  <c r="R1415" i="67"/>
  <c r="O1415" i="67"/>
  <c r="K1415" i="67"/>
  <c r="T1415" i="67" s="1"/>
  <c r="J1415" i="67"/>
  <c r="I1415" i="67"/>
  <c r="L1415" i="67" s="1"/>
  <c r="R1414" i="67"/>
  <c r="O1414" i="67"/>
  <c r="R1413" i="67"/>
  <c r="O1413" i="67"/>
  <c r="T1412" i="67"/>
  <c r="S1412" i="67"/>
  <c r="R1412" i="67"/>
  <c r="O1412" i="67"/>
  <c r="R1411" i="67"/>
  <c r="O1411" i="67"/>
  <c r="K1411" i="67"/>
  <c r="T1411" i="67" s="1"/>
  <c r="J1411" i="67"/>
  <c r="S1411" i="67" s="1"/>
  <c r="I1411" i="67"/>
  <c r="L1411" i="67" s="1"/>
  <c r="R1410" i="67"/>
  <c r="O1410" i="67"/>
  <c r="K1410" i="67"/>
  <c r="T1410" i="67" s="1"/>
  <c r="J1410" i="67"/>
  <c r="S1410" i="67" s="1"/>
  <c r="I1410" i="67"/>
  <c r="L1410" i="67" s="1"/>
  <c r="R1409" i="67"/>
  <c r="O1409" i="67"/>
  <c r="K1409" i="67"/>
  <c r="T1409" i="67" s="1"/>
  <c r="J1409" i="67"/>
  <c r="S1409" i="67" s="1"/>
  <c r="I1409" i="67"/>
  <c r="L1409" i="67" s="1"/>
  <c r="R1408" i="67"/>
  <c r="O1408" i="67"/>
  <c r="K1408" i="67"/>
  <c r="T1408" i="67" s="1"/>
  <c r="J1408" i="67"/>
  <c r="S1408" i="67" s="1"/>
  <c r="I1408" i="67"/>
  <c r="L1408" i="67" s="1"/>
  <c r="R1407" i="67"/>
  <c r="O1407" i="67"/>
  <c r="K1407" i="67"/>
  <c r="T1407" i="67" s="1"/>
  <c r="J1407" i="67"/>
  <c r="S1407" i="67" s="1"/>
  <c r="I1407" i="67"/>
  <c r="L1407" i="67" s="1"/>
  <c r="R1406" i="67"/>
  <c r="O1406" i="67"/>
  <c r="K1406" i="67"/>
  <c r="T1406" i="67" s="1"/>
  <c r="J1406" i="67"/>
  <c r="S1406" i="67" s="1"/>
  <c r="I1406" i="67"/>
  <c r="L1406" i="67" s="1"/>
  <c r="R1405" i="67"/>
  <c r="O1405" i="67"/>
  <c r="K1405" i="67"/>
  <c r="T1405" i="67" s="1"/>
  <c r="J1405" i="67"/>
  <c r="S1405" i="67" s="1"/>
  <c r="I1405" i="67"/>
  <c r="L1405" i="67" s="1"/>
  <c r="R1404" i="67"/>
  <c r="O1404" i="67"/>
  <c r="K1404" i="67"/>
  <c r="T1404" i="67" s="1"/>
  <c r="J1404" i="67"/>
  <c r="S1404" i="67" s="1"/>
  <c r="I1404" i="67"/>
  <c r="L1404" i="67" s="1"/>
  <c r="R1403" i="67"/>
  <c r="O1403" i="67"/>
  <c r="K1403" i="67"/>
  <c r="T1403" i="67" s="1"/>
  <c r="J1403" i="67"/>
  <c r="S1403" i="67" s="1"/>
  <c r="I1403" i="67"/>
  <c r="L1403" i="67" s="1"/>
  <c r="R1402" i="67"/>
  <c r="O1402" i="67"/>
  <c r="K1402" i="67"/>
  <c r="T1402" i="67" s="1"/>
  <c r="J1402" i="67"/>
  <c r="S1402" i="67" s="1"/>
  <c r="I1402" i="67"/>
  <c r="L1402" i="67" s="1"/>
  <c r="R1401" i="67"/>
  <c r="O1401" i="67"/>
  <c r="K1401" i="67"/>
  <c r="T1401" i="67" s="1"/>
  <c r="J1401" i="67"/>
  <c r="S1401" i="67" s="1"/>
  <c r="I1401" i="67"/>
  <c r="L1401" i="67" s="1"/>
  <c r="R1400" i="67"/>
  <c r="O1400" i="67"/>
  <c r="K1400" i="67"/>
  <c r="T1400" i="67" s="1"/>
  <c r="J1400" i="67"/>
  <c r="S1400" i="67" s="1"/>
  <c r="I1400" i="67"/>
  <c r="L1400" i="67" s="1"/>
  <c r="R1399" i="67"/>
  <c r="O1399" i="67"/>
  <c r="K1399" i="67"/>
  <c r="T1399" i="67" s="1"/>
  <c r="J1399" i="67"/>
  <c r="S1399" i="67" s="1"/>
  <c r="I1399" i="67"/>
  <c r="L1399" i="67" s="1"/>
  <c r="R1398" i="67"/>
  <c r="O1398" i="67"/>
  <c r="K1398" i="67"/>
  <c r="T1398" i="67" s="1"/>
  <c r="J1398" i="67"/>
  <c r="S1398" i="67" s="1"/>
  <c r="I1398" i="67"/>
  <c r="L1398" i="67" s="1"/>
  <c r="R1397" i="67"/>
  <c r="O1397" i="67"/>
  <c r="K1397" i="67"/>
  <c r="T1397" i="67" s="1"/>
  <c r="J1397" i="67"/>
  <c r="S1397" i="67" s="1"/>
  <c r="I1397" i="67"/>
  <c r="L1397" i="67" s="1"/>
  <c r="R1396" i="67"/>
  <c r="O1396" i="67"/>
  <c r="K1396" i="67"/>
  <c r="T1396" i="67" s="1"/>
  <c r="J1396" i="67"/>
  <c r="S1396" i="67" s="1"/>
  <c r="I1396" i="67"/>
  <c r="L1396" i="67" s="1"/>
  <c r="R1395" i="67"/>
  <c r="O1395" i="67"/>
  <c r="K1395" i="67"/>
  <c r="T1395" i="67" s="1"/>
  <c r="J1395" i="67"/>
  <c r="S1395" i="67" s="1"/>
  <c r="I1395" i="67"/>
  <c r="L1395" i="67" s="1"/>
  <c r="R1394" i="67"/>
  <c r="O1394" i="67"/>
  <c r="K1394" i="67"/>
  <c r="T1394" i="67" s="1"/>
  <c r="J1394" i="67"/>
  <c r="S1394" i="67" s="1"/>
  <c r="I1394" i="67"/>
  <c r="L1394" i="67" s="1"/>
  <c r="R1393" i="67"/>
  <c r="O1393" i="67"/>
  <c r="K1393" i="67"/>
  <c r="T1393" i="67" s="1"/>
  <c r="J1393" i="67"/>
  <c r="I1393" i="67"/>
  <c r="L1393" i="67" s="1"/>
  <c r="R1392" i="67"/>
  <c r="O1392" i="67"/>
  <c r="K1392" i="67"/>
  <c r="J1392" i="67"/>
  <c r="S1392" i="67" s="1"/>
  <c r="I1392" i="67"/>
  <c r="L1392" i="67" s="1"/>
  <c r="R1391" i="67"/>
  <c r="O1391" i="67"/>
  <c r="K1391" i="67"/>
  <c r="T1391" i="67" s="1"/>
  <c r="J1391" i="67"/>
  <c r="S1391" i="67" s="1"/>
  <c r="I1391" i="67"/>
  <c r="L1391" i="67" s="1"/>
  <c r="R1390" i="67"/>
  <c r="O1390" i="67"/>
  <c r="K1390" i="67"/>
  <c r="T1390" i="67" s="1"/>
  <c r="J1390" i="67"/>
  <c r="S1390" i="67" s="1"/>
  <c r="I1390" i="67"/>
  <c r="L1390" i="67" s="1"/>
  <c r="R1389" i="67"/>
  <c r="O1389" i="67"/>
  <c r="R1388" i="67"/>
  <c r="O1388" i="67"/>
  <c r="T1387" i="67"/>
  <c r="S1387" i="67"/>
  <c r="R1387" i="67"/>
  <c r="O1387" i="67"/>
  <c r="T1384" i="67"/>
  <c r="S1384" i="67"/>
  <c r="R1384" i="67"/>
  <c r="O1384" i="67"/>
  <c r="T1383" i="67"/>
  <c r="S1383" i="67"/>
  <c r="R1383" i="67"/>
  <c r="O1383" i="67"/>
  <c r="T1382" i="67"/>
  <c r="S1382" i="67"/>
  <c r="R1382" i="67"/>
  <c r="O1382" i="67"/>
  <c r="L1382" i="67"/>
  <c r="T1381" i="67"/>
  <c r="U1381" i="67" s="1"/>
  <c r="S1381" i="67"/>
  <c r="R1381" i="67"/>
  <c r="O1381" i="67"/>
  <c r="T1380" i="67"/>
  <c r="S1380" i="67"/>
  <c r="R1380" i="67"/>
  <c r="O1380" i="67"/>
  <c r="T1379" i="67"/>
  <c r="S1379" i="67"/>
  <c r="R1379" i="67"/>
  <c r="O1379" i="67"/>
  <c r="L1379" i="67"/>
  <c r="T1378" i="67"/>
  <c r="S1378" i="67"/>
  <c r="R1378" i="67"/>
  <c r="O1378" i="67"/>
  <c r="T1377" i="67"/>
  <c r="S1377" i="67"/>
  <c r="R1377" i="67"/>
  <c r="O1377" i="67"/>
  <c r="T1376" i="67"/>
  <c r="S1376" i="67"/>
  <c r="R1376" i="67"/>
  <c r="O1376" i="67"/>
  <c r="T1375" i="67"/>
  <c r="S1375" i="67"/>
  <c r="R1375" i="67"/>
  <c r="O1375" i="67"/>
  <c r="T1374" i="67"/>
  <c r="S1374" i="67"/>
  <c r="R1374" i="67"/>
  <c r="O1374" i="67"/>
  <c r="T1373" i="67"/>
  <c r="S1373" i="67"/>
  <c r="U1373" i="67" s="1"/>
  <c r="R1373" i="67"/>
  <c r="O1373" i="67"/>
  <c r="T1372" i="67"/>
  <c r="S1372" i="67"/>
  <c r="R1372" i="67"/>
  <c r="O1372" i="67"/>
  <c r="T1371" i="67"/>
  <c r="S1371" i="67"/>
  <c r="U1371" i="67" s="1"/>
  <c r="R1371" i="67"/>
  <c r="O1371" i="67"/>
  <c r="T1370" i="67"/>
  <c r="S1370" i="67"/>
  <c r="R1370" i="67"/>
  <c r="O1370" i="67"/>
  <c r="T1369" i="67"/>
  <c r="S1369" i="67"/>
  <c r="R1369" i="67"/>
  <c r="O1369" i="67"/>
  <c r="T1368" i="67"/>
  <c r="S1368" i="67"/>
  <c r="R1368" i="67"/>
  <c r="O1368" i="67"/>
  <c r="T1367" i="67"/>
  <c r="S1367" i="67"/>
  <c r="U1367" i="67" s="1"/>
  <c r="R1367" i="67"/>
  <c r="O1367" i="67"/>
  <c r="T1366" i="67"/>
  <c r="S1366" i="67"/>
  <c r="R1366" i="67"/>
  <c r="O1366" i="67"/>
  <c r="T1365" i="67"/>
  <c r="S1365" i="67"/>
  <c r="U1365" i="67" s="1"/>
  <c r="R1365" i="67"/>
  <c r="O1365" i="67"/>
  <c r="T1364" i="67"/>
  <c r="S1364" i="67"/>
  <c r="R1364" i="67"/>
  <c r="O1364" i="67"/>
  <c r="T1363" i="67"/>
  <c r="S1363" i="67"/>
  <c r="U1363" i="67" s="1"/>
  <c r="R1363" i="67"/>
  <c r="O1363" i="67"/>
  <c r="L1363" i="67"/>
  <c r="T1362" i="67"/>
  <c r="S1362" i="67"/>
  <c r="R1362" i="67"/>
  <c r="O1362" i="67"/>
  <c r="T1361" i="67"/>
  <c r="S1361" i="67"/>
  <c r="R1361" i="67"/>
  <c r="O1361" i="67"/>
  <c r="T1360" i="67"/>
  <c r="S1360" i="67"/>
  <c r="R1360" i="67"/>
  <c r="O1360" i="67"/>
  <c r="T1359" i="67"/>
  <c r="S1359" i="67"/>
  <c r="R1359" i="67"/>
  <c r="O1359" i="67"/>
  <c r="T1358" i="67"/>
  <c r="S1358" i="67"/>
  <c r="R1358" i="67"/>
  <c r="O1358" i="67"/>
  <c r="L1358" i="67"/>
  <c r="L1356" i="67" s="1"/>
  <c r="T1357" i="67"/>
  <c r="S1357" i="67"/>
  <c r="R1357" i="67"/>
  <c r="O1357" i="67"/>
  <c r="T1356" i="67"/>
  <c r="S1356" i="67"/>
  <c r="R1356" i="67"/>
  <c r="O1356" i="67"/>
  <c r="T1355" i="67"/>
  <c r="S1355" i="67"/>
  <c r="R1355" i="67"/>
  <c r="O1355" i="67"/>
  <c r="T1354" i="67"/>
  <c r="S1354" i="67"/>
  <c r="R1354" i="67"/>
  <c r="O1354" i="67"/>
  <c r="T1353" i="67"/>
  <c r="S1353" i="67"/>
  <c r="R1353" i="67"/>
  <c r="O1353" i="67"/>
  <c r="L1353" i="67"/>
  <c r="T1352" i="67"/>
  <c r="S1352" i="67"/>
  <c r="R1352" i="67"/>
  <c r="O1352" i="67"/>
  <c r="T1351" i="67"/>
  <c r="S1351" i="67"/>
  <c r="R1351" i="67"/>
  <c r="O1351" i="67"/>
  <c r="L1351" i="67"/>
  <c r="L1350" i="67" s="1"/>
  <c r="T1350" i="67"/>
  <c r="S1350" i="67"/>
  <c r="R1350" i="67"/>
  <c r="O1350" i="67"/>
  <c r="T1349" i="67"/>
  <c r="S1349" i="67"/>
  <c r="R1349" i="67"/>
  <c r="O1349" i="67"/>
  <c r="T1348" i="67"/>
  <c r="S1348" i="67"/>
  <c r="U1348" i="67" s="1"/>
  <c r="R1348" i="67"/>
  <c r="O1348" i="67"/>
  <c r="T1347" i="67"/>
  <c r="S1347" i="67"/>
  <c r="R1347" i="67"/>
  <c r="O1347" i="67"/>
  <c r="L1347" i="67"/>
  <c r="T1346" i="67"/>
  <c r="S1346" i="67"/>
  <c r="R1346" i="67"/>
  <c r="O1346" i="67"/>
  <c r="T1345" i="67"/>
  <c r="S1345" i="67"/>
  <c r="R1345" i="67"/>
  <c r="O1345" i="67"/>
  <c r="T1344" i="67"/>
  <c r="S1344" i="67"/>
  <c r="R1344" i="67"/>
  <c r="O1344" i="67"/>
  <c r="L1344" i="67"/>
  <c r="T1343" i="67"/>
  <c r="S1343" i="67"/>
  <c r="R1343" i="67"/>
  <c r="O1343" i="67"/>
  <c r="T1342" i="67"/>
  <c r="S1342" i="67"/>
  <c r="R1342" i="67"/>
  <c r="O1342" i="67"/>
  <c r="T1341" i="67"/>
  <c r="S1341" i="67"/>
  <c r="R1341" i="67"/>
  <c r="O1341" i="67"/>
  <c r="L1341" i="67"/>
  <c r="T1340" i="67"/>
  <c r="S1340" i="67"/>
  <c r="R1340" i="67"/>
  <c r="O1340" i="67"/>
  <c r="T1339" i="67"/>
  <c r="S1339" i="67"/>
  <c r="R1339" i="67"/>
  <c r="O1339" i="67"/>
  <c r="T1338" i="67"/>
  <c r="S1338" i="67"/>
  <c r="R1338" i="67"/>
  <c r="O1338" i="67"/>
  <c r="L1338" i="67"/>
  <c r="T1337" i="67"/>
  <c r="S1337" i="67"/>
  <c r="R1337" i="67"/>
  <c r="O1337" i="67"/>
  <c r="T1336" i="67"/>
  <c r="S1336" i="67"/>
  <c r="R1336" i="67"/>
  <c r="O1336" i="67"/>
  <c r="T1335" i="67"/>
  <c r="S1335" i="67"/>
  <c r="U1335" i="67" s="1"/>
  <c r="R1335" i="67"/>
  <c r="O1335" i="67"/>
  <c r="T1334" i="67"/>
  <c r="S1334" i="67"/>
  <c r="R1334" i="67"/>
  <c r="O1334" i="67"/>
  <c r="L1334" i="67"/>
  <c r="L1333" i="67" s="1"/>
  <c r="T1333" i="67"/>
  <c r="S1333" i="67"/>
  <c r="R1333" i="67"/>
  <c r="O1333" i="67"/>
  <c r="T1332" i="67"/>
  <c r="S1332" i="67"/>
  <c r="R1332" i="67"/>
  <c r="O1332" i="67"/>
  <c r="R1331" i="67"/>
  <c r="O1331" i="67"/>
  <c r="K1331" i="67"/>
  <c r="T1331" i="67" s="1"/>
  <c r="J1331" i="67"/>
  <c r="S1331" i="67" s="1"/>
  <c r="I1331" i="67"/>
  <c r="L1331" i="67" s="1"/>
  <c r="R1330" i="67"/>
  <c r="O1330" i="67"/>
  <c r="I1330" i="67"/>
  <c r="E1330" i="67"/>
  <c r="R1329" i="67"/>
  <c r="O1329" i="67"/>
  <c r="K1329" i="67"/>
  <c r="T1329" i="67" s="1"/>
  <c r="J1329" i="67"/>
  <c r="S1329" i="67" s="1"/>
  <c r="I1329" i="67"/>
  <c r="L1329" i="67" s="1"/>
  <c r="R1328" i="67"/>
  <c r="O1328" i="67"/>
  <c r="K1328" i="67"/>
  <c r="T1328" i="67" s="1"/>
  <c r="J1328" i="67"/>
  <c r="S1328" i="67" s="1"/>
  <c r="I1328" i="67"/>
  <c r="L1328" i="67" s="1"/>
  <c r="R1327" i="67"/>
  <c r="O1327" i="67"/>
  <c r="I1327" i="67"/>
  <c r="E1327" i="67"/>
  <c r="K1327" i="67" s="1"/>
  <c r="T1327" i="67" s="1"/>
  <c r="R1326" i="67"/>
  <c r="O1326" i="67"/>
  <c r="K1326" i="67"/>
  <c r="T1326" i="67" s="1"/>
  <c r="J1326" i="67"/>
  <c r="S1326" i="67" s="1"/>
  <c r="I1326" i="67"/>
  <c r="L1326" i="67" s="1"/>
  <c r="R1325" i="67"/>
  <c r="O1325" i="67"/>
  <c r="K1325" i="67"/>
  <c r="T1325" i="67" s="1"/>
  <c r="J1325" i="67"/>
  <c r="S1325" i="67" s="1"/>
  <c r="I1325" i="67"/>
  <c r="L1325" i="67" s="1"/>
  <c r="R1324" i="67"/>
  <c r="O1324" i="67"/>
  <c r="K1324" i="67"/>
  <c r="T1324" i="67" s="1"/>
  <c r="J1324" i="67"/>
  <c r="S1324" i="67" s="1"/>
  <c r="I1324" i="67"/>
  <c r="L1324" i="67" s="1"/>
  <c r="R1323" i="67"/>
  <c r="O1323" i="67"/>
  <c r="K1323" i="67"/>
  <c r="T1323" i="67" s="1"/>
  <c r="J1323" i="67"/>
  <c r="S1323" i="67" s="1"/>
  <c r="I1323" i="67"/>
  <c r="L1323" i="67" s="1"/>
  <c r="R1322" i="67"/>
  <c r="O1322" i="67"/>
  <c r="K1322" i="67"/>
  <c r="T1322" i="67" s="1"/>
  <c r="J1322" i="67"/>
  <c r="I1322" i="67"/>
  <c r="L1322" i="67" s="1"/>
  <c r="R1321" i="67"/>
  <c r="O1321" i="67"/>
  <c r="K1321" i="67"/>
  <c r="J1321" i="67"/>
  <c r="S1321" i="67" s="1"/>
  <c r="I1321" i="67"/>
  <c r="L1321" i="67" s="1"/>
  <c r="R1320" i="67"/>
  <c r="O1320" i="67"/>
  <c r="R1319" i="67"/>
  <c r="O1319" i="67"/>
  <c r="T1318" i="67"/>
  <c r="S1318" i="67"/>
  <c r="R1318" i="67"/>
  <c r="O1318" i="67"/>
  <c r="R1317" i="67"/>
  <c r="O1317" i="67"/>
  <c r="K1317" i="67"/>
  <c r="T1317" i="67" s="1"/>
  <c r="J1317" i="67"/>
  <c r="S1317" i="67" s="1"/>
  <c r="I1317" i="67"/>
  <c r="L1317" i="67" s="1"/>
  <c r="R1316" i="67"/>
  <c r="O1316" i="67"/>
  <c r="I1316" i="67"/>
  <c r="R1315" i="67"/>
  <c r="O1315" i="67"/>
  <c r="I1315" i="67"/>
  <c r="E1315" i="67"/>
  <c r="K1315" i="67" s="1"/>
  <c r="T1315" i="67" s="1"/>
  <c r="R1314" i="67"/>
  <c r="O1314" i="67"/>
  <c r="K1314" i="67"/>
  <c r="T1314" i="67" s="1"/>
  <c r="J1314" i="67"/>
  <c r="S1314" i="67" s="1"/>
  <c r="I1314" i="67"/>
  <c r="L1314" i="67" s="1"/>
  <c r="R1313" i="67"/>
  <c r="O1313" i="67"/>
  <c r="K1313" i="67"/>
  <c r="T1313" i="67" s="1"/>
  <c r="J1313" i="67"/>
  <c r="S1313" i="67" s="1"/>
  <c r="I1313" i="67"/>
  <c r="L1313" i="67" s="1"/>
  <c r="R1312" i="67"/>
  <c r="O1312" i="67"/>
  <c r="K1312" i="67"/>
  <c r="T1312" i="67" s="1"/>
  <c r="J1312" i="67"/>
  <c r="S1312" i="67" s="1"/>
  <c r="I1312" i="67"/>
  <c r="L1312" i="67" s="1"/>
  <c r="R1311" i="67"/>
  <c r="O1311" i="67"/>
  <c r="K1311" i="67"/>
  <c r="T1311" i="67" s="1"/>
  <c r="J1311" i="67"/>
  <c r="S1311" i="67" s="1"/>
  <c r="I1311" i="67"/>
  <c r="L1311" i="67" s="1"/>
  <c r="R1310" i="67"/>
  <c r="O1310" i="67"/>
  <c r="K1310" i="67"/>
  <c r="T1310" i="67" s="1"/>
  <c r="J1310" i="67"/>
  <c r="I1310" i="67"/>
  <c r="L1310" i="67" s="1"/>
  <c r="R1309" i="67"/>
  <c r="O1309" i="67"/>
  <c r="K1309" i="67"/>
  <c r="J1309" i="67"/>
  <c r="S1309" i="67" s="1"/>
  <c r="I1309" i="67"/>
  <c r="L1309" i="67" s="1"/>
  <c r="R1308" i="67"/>
  <c r="O1308" i="67"/>
  <c r="T1307" i="67"/>
  <c r="S1307" i="67"/>
  <c r="R1307" i="67"/>
  <c r="O1307" i="67"/>
  <c r="T1306" i="67"/>
  <c r="S1306" i="67"/>
  <c r="R1306" i="67"/>
  <c r="O1306" i="67"/>
  <c r="T1305" i="67"/>
  <c r="S1305" i="67"/>
  <c r="R1305" i="67"/>
  <c r="O1305" i="67"/>
  <c r="R1304" i="67"/>
  <c r="O1304" i="67"/>
  <c r="T1303" i="67"/>
  <c r="S1303" i="67"/>
  <c r="R1303" i="67"/>
  <c r="O1303" i="67"/>
  <c r="T1302" i="67"/>
  <c r="S1302" i="67"/>
  <c r="R1302" i="67"/>
  <c r="O1302" i="67"/>
  <c r="T1301" i="67"/>
  <c r="S1301" i="67"/>
  <c r="R1301" i="67"/>
  <c r="O1301" i="67"/>
  <c r="T1300" i="67"/>
  <c r="S1300" i="67"/>
  <c r="R1300" i="67"/>
  <c r="O1300" i="67"/>
  <c r="T1299" i="67"/>
  <c r="S1299" i="67"/>
  <c r="R1299" i="67"/>
  <c r="O1299" i="67"/>
  <c r="T1298" i="67"/>
  <c r="S1298" i="67"/>
  <c r="R1298" i="67"/>
  <c r="O1298" i="67"/>
  <c r="T1297" i="67"/>
  <c r="S1297" i="67"/>
  <c r="R1297" i="67"/>
  <c r="O1297" i="67"/>
  <c r="T1296" i="67"/>
  <c r="S1296" i="67"/>
  <c r="R1296" i="67"/>
  <c r="O1296" i="67"/>
  <c r="T1295" i="67"/>
  <c r="S1295" i="67"/>
  <c r="R1295" i="67"/>
  <c r="O1295" i="67"/>
  <c r="L1295" i="67"/>
  <c r="T1294" i="67"/>
  <c r="S1294" i="67"/>
  <c r="R1294" i="67"/>
  <c r="O1294" i="67"/>
  <c r="R1293" i="67"/>
  <c r="O1293" i="67"/>
  <c r="T1292" i="67"/>
  <c r="S1292" i="67"/>
  <c r="R1292" i="67"/>
  <c r="O1292" i="67"/>
  <c r="T1291" i="67"/>
  <c r="S1291" i="67"/>
  <c r="R1291" i="67"/>
  <c r="O1291" i="67"/>
  <c r="T1290" i="67"/>
  <c r="S1290" i="67"/>
  <c r="R1290" i="67"/>
  <c r="O1290" i="67"/>
  <c r="T1289" i="67"/>
  <c r="S1289" i="67"/>
  <c r="R1289" i="67"/>
  <c r="O1289" i="67"/>
  <c r="T1288" i="67"/>
  <c r="S1288" i="67"/>
  <c r="R1288" i="67"/>
  <c r="O1288" i="67"/>
  <c r="T1287" i="67"/>
  <c r="S1287" i="67"/>
  <c r="R1287" i="67"/>
  <c r="O1287" i="67"/>
  <c r="T1286" i="67"/>
  <c r="S1286" i="67"/>
  <c r="R1286" i="67"/>
  <c r="O1286" i="67"/>
  <c r="T1285" i="67"/>
  <c r="S1285" i="67"/>
  <c r="R1285" i="67"/>
  <c r="O1285" i="67"/>
  <c r="T1284" i="67"/>
  <c r="S1284" i="67"/>
  <c r="R1284" i="67"/>
  <c r="O1284" i="67"/>
  <c r="T1283" i="67"/>
  <c r="S1283" i="67"/>
  <c r="R1283" i="67"/>
  <c r="O1283" i="67"/>
  <c r="L1283" i="67"/>
  <c r="T1282" i="67"/>
  <c r="S1282" i="67"/>
  <c r="R1282" i="67"/>
  <c r="O1282" i="67"/>
  <c r="T1281" i="67"/>
  <c r="S1281" i="67"/>
  <c r="R1281" i="67"/>
  <c r="O1281" i="67"/>
  <c r="R1280" i="67"/>
  <c r="O1280" i="67"/>
  <c r="K1280" i="67"/>
  <c r="T1280" i="67" s="1"/>
  <c r="J1280" i="67"/>
  <c r="S1280" i="67" s="1"/>
  <c r="I1280" i="67"/>
  <c r="L1280" i="67" s="1"/>
  <c r="R1279" i="67"/>
  <c r="O1279" i="67"/>
  <c r="K1279" i="67"/>
  <c r="T1279" i="67" s="1"/>
  <c r="J1279" i="67"/>
  <c r="S1279" i="67" s="1"/>
  <c r="I1279" i="67"/>
  <c r="L1279" i="67" s="1"/>
  <c r="R1278" i="67"/>
  <c r="O1278" i="67"/>
  <c r="K1278" i="67"/>
  <c r="T1278" i="67" s="1"/>
  <c r="J1278" i="67"/>
  <c r="S1278" i="67" s="1"/>
  <c r="I1278" i="67"/>
  <c r="L1278" i="67" s="1"/>
  <c r="R1277" i="67"/>
  <c r="O1277" i="67"/>
  <c r="K1277" i="67"/>
  <c r="T1277" i="67" s="1"/>
  <c r="J1277" i="67"/>
  <c r="S1277" i="67" s="1"/>
  <c r="I1277" i="67"/>
  <c r="L1277" i="67" s="1"/>
  <c r="R1276" i="67"/>
  <c r="O1276" i="67"/>
  <c r="I1276" i="67"/>
  <c r="E1276" i="67"/>
  <c r="R1275" i="67"/>
  <c r="O1275" i="67"/>
  <c r="K1275" i="67"/>
  <c r="T1275" i="67" s="1"/>
  <c r="J1275" i="67"/>
  <c r="S1275" i="67" s="1"/>
  <c r="I1275" i="67"/>
  <c r="L1275" i="67" s="1"/>
  <c r="R1274" i="67"/>
  <c r="O1274" i="67"/>
  <c r="K1274" i="67"/>
  <c r="T1274" i="67" s="1"/>
  <c r="J1274" i="67"/>
  <c r="S1274" i="67" s="1"/>
  <c r="I1274" i="67"/>
  <c r="L1274" i="67" s="1"/>
  <c r="R1273" i="67"/>
  <c r="O1273" i="67"/>
  <c r="K1273" i="67"/>
  <c r="T1273" i="67" s="1"/>
  <c r="J1273" i="67"/>
  <c r="S1273" i="67" s="1"/>
  <c r="I1273" i="67"/>
  <c r="L1273" i="67" s="1"/>
  <c r="R1272" i="67"/>
  <c r="O1272" i="67"/>
  <c r="K1272" i="67"/>
  <c r="T1272" i="67" s="1"/>
  <c r="J1272" i="67"/>
  <c r="S1272" i="67" s="1"/>
  <c r="I1272" i="67"/>
  <c r="L1272" i="67" s="1"/>
  <c r="R1271" i="67"/>
  <c r="O1271" i="67"/>
  <c r="K1271" i="67"/>
  <c r="T1271" i="67" s="1"/>
  <c r="J1271" i="67"/>
  <c r="S1271" i="67" s="1"/>
  <c r="I1271" i="67"/>
  <c r="L1271" i="67" s="1"/>
  <c r="R1270" i="67"/>
  <c r="O1270" i="67"/>
  <c r="K1270" i="67"/>
  <c r="T1270" i="67" s="1"/>
  <c r="J1270" i="67"/>
  <c r="S1270" i="67" s="1"/>
  <c r="I1270" i="67"/>
  <c r="L1270" i="67" s="1"/>
  <c r="R1269" i="67"/>
  <c r="O1269" i="67"/>
  <c r="K1269" i="67"/>
  <c r="T1269" i="67" s="1"/>
  <c r="J1269" i="67"/>
  <c r="S1269" i="67" s="1"/>
  <c r="I1269" i="67"/>
  <c r="L1269" i="67" s="1"/>
  <c r="R1268" i="67"/>
  <c r="O1268" i="67"/>
  <c r="K1268" i="67"/>
  <c r="T1268" i="67" s="1"/>
  <c r="J1268" i="67"/>
  <c r="S1268" i="67" s="1"/>
  <c r="I1268" i="67"/>
  <c r="L1268" i="67" s="1"/>
  <c r="R1267" i="67"/>
  <c r="O1267" i="67"/>
  <c r="K1267" i="67"/>
  <c r="T1267" i="67" s="1"/>
  <c r="J1267" i="67"/>
  <c r="S1267" i="67" s="1"/>
  <c r="I1267" i="67"/>
  <c r="L1267" i="67" s="1"/>
  <c r="R1266" i="67"/>
  <c r="O1266" i="67"/>
  <c r="I1266" i="67"/>
  <c r="E1266" i="67"/>
  <c r="K1266" i="67" s="1"/>
  <c r="T1266" i="67" s="1"/>
  <c r="R1265" i="67"/>
  <c r="O1265" i="67"/>
  <c r="K1265" i="67"/>
  <c r="T1265" i="67" s="1"/>
  <c r="J1265" i="67"/>
  <c r="S1265" i="67" s="1"/>
  <c r="I1265" i="67"/>
  <c r="L1265" i="67" s="1"/>
  <c r="R1264" i="67"/>
  <c r="O1264" i="67"/>
  <c r="K1264" i="67"/>
  <c r="T1264" i="67" s="1"/>
  <c r="J1264" i="67"/>
  <c r="S1264" i="67" s="1"/>
  <c r="I1264" i="67"/>
  <c r="L1264" i="67" s="1"/>
  <c r="R1263" i="67"/>
  <c r="O1263" i="67"/>
  <c r="T1262" i="67"/>
  <c r="S1262" i="67"/>
  <c r="R1262" i="67"/>
  <c r="O1262" i="67"/>
  <c r="R1261" i="67"/>
  <c r="O1261" i="67"/>
  <c r="K1261" i="67"/>
  <c r="T1261" i="67" s="1"/>
  <c r="J1261" i="67"/>
  <c r="S1261" i="67" s="1"/>
  <c r="I1261" i="67"/>
  <c r="L1261" i="67" s="1"/>
  <c r="R1260" i="67"/>
  <c r="O1260" i="67"/>
  <c r="K1260" i="67"/>
  <c r="T1260" i="67" s="1"/>
  <c r="J1260" i="67"/>
  <c r="S1260" i="67" s="1"/>
  <c r="I1260" i="67"/>
  <c r="L1260" i="67" s="1"/>
  <c r="R1259" i="67"/>
  <c r="O1259" i="67"/>
  <c r="K1259" i="67"/>
  <c r="T1259" i="67" s="1"/>
  <c r="J1259" i="67"/>
  <c r="S1259" i="67" s="1"/>
  <c r="I1259" i="67"/>
  <c r="L1259" i="67" s="1"/>
  <c r="R1258" i="67"/>
  <c r="O1258" i="67"/>
  <c r="K1258" i="67"/>
  <c r="T1258" i="67" s="1"/>
  <c r="J1258" i="67"/>
  <c r="S1258" i="67" s="1"/>
  <c r="I1258" i="67"/>
  <c r="L1258" i="67" s="1"/>
  <c r="R1257" i="67"/>
  <c r="O1257" i="67"/>
  <c r="K1257" i="67"/>
  <c r="T1257" i="67" s="1"/>
  <c r="J1257" i="67"/>
  <c r="S1257" i="67" s="1"/>
  <c r="I1257" i="67"/>
  <c r="L1257" i="67" s="1"/>
  <c r="R1256" i="67"/>
  <c r="O1256" i="67"/>
  <c r="K1256" i="67"/>
  <c r="T1256" i="67" s="1"/>
  <c r="J1256" i="67"/>
  <c r="S1256" i="67" s="1"/>
  <c r="I1256" i="67"/>
  <c r="L1256" i="67" s="1"/>
  <c r="R1255" i="67"/>
  <c r="O1255" i="67"/>
  <c r="K1255" i="67"/>
  <c r="T1255" i="67" s="1"/>
  <c r="J1255" i="67"/>
  <c r="S1255" i="67" s="1"/>
  <c r="I1255" i="67"/>
  <c r="L1255" i="67" s="1"/>
  <c r="R1254" i="67"/>
  <c r="O1254" i="67"/>
  <c r="K1254" i="67"/>
  <c r="T1254" i="67" s="1"/>
  <c r="J1254" i="67"/>
  <c r="I1254" i="67"/>
  <c r="L1254" i="67" s="1"/>
  <c r="R1253" i="67"/>
  <c r="O1253" i="67"/>
  <c r="K1253" i="67"/>
  <c r="J1253" i="67"/>
  <c r="S1253" i="67" s="1"/>
  <c r="I1253" i="67"/>
  <c r="L1253" i="67" s="1"/>
  <c r="R1252" i="67"/>
  <c r="O1252" i="67"/>
  <c r="K1252" i="67"/>
  <c r="T1252" i="67" s="1"/>
  <c r="J1252" i="67"/>
  <c r="S1252" i="67" s="1"/>
  <c r="I1252" i="67"/>
  <c r="L1252" i="67" s="1"/>
  <c r="R1251" i="67"/>
  <c r="O1251" i="67"/>
  <c r="T1250" i="67"/>
  <c r="S1250" i="67"/>
  <c r="R1250" i="67"/>
  <c r="O1250" i="67"/>
  <c r="T1249" i="67"/>
  <c r="S1249" i="67"/>
  <c r="R1249" i="67"/>
  <c r="O1249" i="67"/>
  <c r="T1248" i="67"/>
  <c r="S1248" i="67"/>
  <c r="R1248" i="67"/>
  <c r="O1248" i="67"/>
  <c r="T1247" i="67"/>
  <c r="S1247" i="67"/>
  <c r="R1247" i="67"/>
  <c r="O1247" i="67"/>
  <c r="T1246" i="67"/>
  <c r="S1246" i="67"/>
  <c r="R1246" i="67"/>
  <c r="O1246" i="67"/>
  <c r="T1245" i="67"/>
  <c r="S1245" i="67"/>
  <c r="R1245" i="67"/>
  <c r="O1245" i="67"/>
  <c r="T1244" i="67"/>
  <c r="S1244" i="67"/>
  <c r="R1244" i="67"/>
  <c r="O1244" i="67"/>
  <c r="R1243" i="67"/>
  <c r="O1243" i="67"/>
  <c r="T1242" i="67"/>
  <c r="S1242" i="67"/>
  <c r="R1242" i="67"/>
  <c r="O1242" i="67"/>
  <c r="T1241" i="67"/>
  <c r="S1241" i="67"/>
  <c r="R1241" i="67"/>
  <c r="O1241" i="67"/>
  <c r="T1240" i="67"/>
  <c r="S1240" i="67"/>
  <c r="R1240" i="67"/>
  <c r="O1240" i="67"/>
  <c r="T1239" i="67"/>
  <c r="S1239" i="67"/>
  <c r="R1239" i="67"/>
  <c r="O1239" i="67"/>
  <c r="T1238" i="67"/>
  <c r="S1238" i="67"/>
  <c r="R1238" i="67"/>
  <c r="O1238" i="67"/>
  <c r="T1237" i="67"/>
  <c r="S1237" i="67"/>
  <c r="R1237" i="67"/>
  <c r="O1237" i="67"/>
  <c r="T1236" i="67"/>
  <c r="S1236" i="67"/>
  <c r="R1236" i="67"/>
  <c r="O1236" i="67"/>
  <c r="T1235" i="67"/>
  <c r="S1235" i="67"/>
  <c r="R1235" i="67"/>
  <c r="O1235" i="67"/>
  <c r="T1234" i="67"/>
  <c r="S1234" i="67"/>
  <c r="R1234" i="67"/>
  <c r="O1234" i="67"/>
  <c r="T1233" i="67"/>
  <c r="S1233" i="67"/>
  <c r="R1233" i="67"/>
  <c r="O1233" i="67"/>
  <c r="T1232" i="67"/>
  <c r="S1232" i="67"/>
  <c r="R1232" i="67"/>
  <c r="O1232" i="67"/>
  <c r="T1231" i="67"/>
  <c r="S1231" i="67"/>
  <c r="R1231" i="67"/>
  <c r="O1231" i="67"/>
  <c r="T1230" i="67"/>
  <c r="S1230" i="67"/>
  <c r="R1230" i="67"/>
  <c r="O1230" i="67"/>
  <c r="T1229" i="67"/>
  <c r="S1229" i="67"/>
  <c r="R1229" i="67"/>
  <c r="O1229" i="67"/>
  <c r="T1228" i="67"/>
  <c r="S1228" i="67"/>
  <c r="R1228" i="67"/>
  <c r="O1228" i="67"/>
  <c r="T1227" i="67"/>
  <c r="S1227" i="67"/>
  <c r="R1227" i="67"/>
  <c r="O1227" i="67"/>
  <c r="T1226" i="67"/>
  <c r="S1226" i="67"/>
  <c r="R1226" i="67"/>
  <c r="O1226" i="67"/>
  <c r="T1225" i="67"/>
  <c r="S1225" i="67"/>
  <c r="R1225" i="67"/>
  <c r="O1225" i="67"/>
  <c r="T1224" i="67"/>
  <c r="S1224" i="67"/>
  <c r="R1224" i="67"/>
  <c r="O1224" i="67"/>
  <c r="T1223" i="67"/>
  <c r="S1223" i="67"/>
  <c r="R1223" i="67"/>
  <c r="O1223" i="67"/>
  <c r="T1222" i="67"/>
  <c r="S1222" i="67"/>
  <c r="R1222" i="67"/>
  <c r="O1222" i="67"/>
  <c r="T1221" i="67"/>
  <c r="S1221" i="67"/>
  <c r="R1221" i="67"/>
  <c r="O1221" i="67"/>
  <c r="T1220" i="67"/>
  <c r="S1220" i="67"/>
  <c r="R1220" i="67"/>
  <c r="O1220" i="67"/>
  <c r="T1219" i="67"/>
  <c r="S1219" i="67"/>
  <c r="R1219" i="67"/>
  <c r="O1219" i="67"/>
  <c r="T1218" i="67"/>
  <c r="S1218" i="67"/>
  <c r="R1218" i="67"/>
  <c r="O1218" i="67"/>
  <c r="T1217" i="67"/>
  <c r="S1217" i="67"/>
  <c r="R1217" i="67"/>
  <c r="O1217" i="67"/>
  <c r="T1216" i="67"/>
  <c r="S1216" i="67"/>
  <c r="R1216" i="67"/>
  <c r="O1216" i="67"/>
  <c r="T1215" i="67"/>
  <c r="S1215" i="67"/>
  <c r="R1215" i="67"/>
  <c r="O1215" i="67"/>
  <c r="T1214" i="67"/>
  <c r="S1214" i="67"/>
  <c r="R1214" i="67"/>
  <c r="O1214" i="67"/>
  <c r="T1213" i="67"/>
  <c r="S1213" i="67"/>
  <c r="R1213" i="67"/>
  <c r="O1213" i="67"/>
  <c r="T1212" i="67"/>
  <c r="S1212" i="67"/>
  <c r="R1212" i="67"/>
  <c r="O1212" i="67"/>
  <c r="T1211" i="67"/>
  <c r="S1211" i="67"/>
  <c r="R1211" i="67"/>
  <c r="O1211" i="67"/>
  <c r="L1211" i="67"/>
  <c r="T1210" i="67"/>
  <c r="S1210" i="67"/>
  <c r="U1210" i="67" s="1"/>
  <c r="R1210" i="67"/>
  <c r="O1210" i="67"/>
  <c r="T1209" i="67"/>
  <c r="S1209" i="67"/>
  <c r="R1209" i="67"/>
  <c r="O1209" i="67"/>
  <c r="T1208" i="67"/>
  <c r="S1208" i="67"/>
  <c r="U1208" i="67" s="1"/>
  <c r="R1208" i="67"/>
  <c r="O1208" i="67"/>
  <c r="T1207" i="67"/>
  <c r="S1207" i="67"/>
  <c r="R1207" i="67"/>
  <c r="O1207" i="67"/>
  <c r="T1206" i="67"/>
  <c r="S1206" i="67"/>
  <c r="R1206" i="67"/>
  <c r="O1206" i="67"/>
  <c r="T1205" i="67"/>
  <c r="S1205" i="67"/>
  <c r="R1205" i="67"/>
  <c r="O1205" i="67"/>
  <c r="L1205" i="67"/>
  <c r="T1204" i="67"/>
  <c r="S1204" i="67"/>
  <c r="R1204" i="67"/>
  <c r="O1204" i="67"/>
  <c r="R1203" i="67"/>
  <c r="O1203" i="67"/>
  <c r="K1203" i="67"/>
  <c r="T1203" i="67" s="1"/>
  <c r="J1203" i="67"/>
  <c r="S1203" i="67" s="1"/>
  <c r="I1203" i="67"/>
  <c r="L1203" i="67" s="1"/>
  <c r="R1202" i="67"/>
  <c r="O1202" i="67"/>
  <c r="K1202" i="67"/>
  <c r="T1202" i="67" s="1"/>
  <c r="J1202" i="67"/>
  <c r="S1202" i="67" s="1"/>
  <c r="I1202" i="67"/>
  <c r="L1202" i="67" s="1"/>
  <c r="R1201" i="67"/>
  <c r="O1201" i="67"/>
  <c r="I1201" i="67"/>
  <c r="E1201" i="67"/>
  <c r="K1201" i="67" s="1"/>
  <c r="T1201" i="67" s="1"/>
  <c r="R1200" i="67"/>
  <c r="O1200" i="67"/>
  <c r="K1200" i="67"/>
  <c r="T1200" i="67" s="1"/>
  <c r="J1200" i="67"/>
  <c r="S1200" i="67" s="1"/>
  <c r="I1200" i="67"/>
  <c r="L1200" i="67" s="1"/>
  <c r="R1199" i="67"/>
  <c r="O1199" i="67"/>
  <c r="K1199" i="67"/>
  <c r="T1199" i="67" s="1"/>
  <c r="J1199" i="67"/>
  <c r="S1199" i="67" s="1"/>
  <c r="I1199" i="67"/>
  <c r="L1199" i="67" s="1"/>
  <c r="R1198" i="67"/>
  <c r="O1198" i="67"/>
  <c r="K1198" i="67"/>
  <c r="T1198" i="67" s="1"/>
  <c r="J1198" i="67"/>
  <c r="S1198" i="67" s="1"/>
  <c r="I1198" i="67"/>
  <c r="L1198" i="67" s="1"/>
  <c r="R1197" i="67"/>
  <c r="O1197" i="67"/>
  <c r="K1197" i="67"/>
  <c r="T1197" i="67" s="1"/>
  <c r="J1197" i="67"/>
  <c r="S1197" i="67" s="1"/>
  <c r="I1197" i="67"/>
  <c r="L1197" i="67" s="1"/>
  <c r="R1196" i="67"/>
  <c r="O1196" i="67"/>
  <c r="K1196" i="67"/>
  <c r="T1196" i="67" s="1"/>
  <c r="J1196" i="67"/>
  <c r="S1196" i="67" s="1"/>
  <c r="I1196" i="67"/>
  <c r="L1196" i="67" s="1"/>
  <c r="R1195" i="67"/>
  <c r="O1195" i="67"/>
  <c r="K1195" i="67"/>
  <c r="T1195" i="67" s="1"/>
  <c r="J1195" i="67"/>
  <c r="S1195" i="67" s="1"/>
  <c r="I1195" i="67"/>
  <c r="L1195" i="67" s="1"/>
  <c r="R1194" i="67"/>
  <c r="O1194" i="67"/>
  <c r="K1194" i="67"/>
  <c r="T1194" i="67" s="1"/>
  <c r="J1194" i="67"/>
  <c r="S1194" i="67" s="1"/>
  <c r="I1194" i="67"/>
  <c r="L1194" i="67" s="1"/>
  <c r="R1193" i="67"/>
  <c r="O1193" i="67"/>
  <c r="K1193" i="67"/>
  <c r="T1193" i="67" s="1"/>
  <c r="J1193" i="67"/>
  <c r="S1193" i="67" s="1"/>
  <c r="I1193" i="67"/>
  <c r="L1193" i="67" s="1"/>
  <c r="R1192" i="67"/>
  <c r="O1192" i="67"/>
  <c r="K1192" i="67"/>
  <c r="T1192" i="67" s="1"/>
  <c r="J1192" i="67"/>
  <c r="S1192" i="67" s="1"/>
  <c r="I1192" i="67"/>
  <c r="L1192" i="67" s="1"/>
  <c r="R1191" i="67"/>
  <c r="O1191" i="67"/>
  <c r="K1191" i="67"/>
  <c r="T1191" i="67" s="1"/>
  <c r="J1191" i="67"/>
  <c r="S1191" i="67" s="1"/>
  <c r="I1191" i="67"/>
  <c r="L1191" i="67" s="1"/>
  <c r="R1190" i="67"/>
  <c r="O1190" i="67"/>
  <c r="K1190" i="67"/>
  <c r="T1190" i="67" s="1"/>
  <c r="J1190" i="67"/>
  <c r="S1190" i="67" s="1"/>
  <c r="I1190" i="67"/>
  <c r="L1190" i="67" s="1"/>
  <c r="R1189" i="67"/>
  <c r="O1189" i="67"/>
  <c r="K1189" i="67"/>
  <c r="T1189" i="67" s="1"/>
  <c r="J1189" i="67"/>
  <c r="S1189" i="67" s="1"/>
  <c r="I1189" i="67"/>
  <c r="L1189" i="67" s="1"/>
  <c r="R1188" i="67"/>
  <c r="O1188" i="67"/>
  <c r="K1188" i="67"/>
  <c r="T1188" i="67" s="1"/>
  <c r="J1188" i="67"/>
  <c r="S1188" i="67" s="1"/>
  <c r="I1188" i="67"/>
  <c r="L1188" i="67" s="1"/>
  <c r="R1187" i="67"/>
  <c r="O1187" i="67"/>
  <c r="K1187" i="67"/>
  <c r="T1187" i="67" s="1"/>
  <c r="J1187" i="67"/>
  <c r="I1187" i="67"/>
  <c r="L1187" i="67" s="1"/>
  <c r="R1186" i="67"/>
  <c r="O1186" i="67"/>
  <c r="K1186" i="67"/>
  <c r="T1186" i="67" s="1"/>
  <c r="J1186" i="67"/>
  <c r="S1186" i="67" s="1"/>
  <c r="I1186" i="67"/>
  <c r="L1186" i="67" s="1"/>
  <c r="R1185" i="67"/>
  <c r="O1185" i="67"/>
  <c r="K1185" i="67"/>
  <c r="T1185" i="67" s="1"/>
  <c r="J1185" i="67"/>
  <c r="S1185" i="67" s="1"/>
  <c r="I1185" i="67"/>
  <c r="L1185" i="67" s="1"/>
  <c r="R1184" i="67"/>
  <c r="O1184" i="67"/>
  <c r="K1184" i="67"/>
  <c r="T1184" i="67" s="1"/>
  <c r="J1184" i="67"/>
  <c r="S1184" i="67" s="1"/>
  <c r="I1184" i="67"/>
  <c r="L1184" i="67" s="1"/>
  <c r="R1183" i="67"/>
  <c r="O1183" i="67"/>
  <c r="K1183" i="67"/>
  <c r="T1183" i="67" s="1"/>
  <c r="J1183" i="67"/>
  <c r="S1183" i="67" s="1"/>
  <c r="I1183" i="67"/>
  <c r="L1183" i="67" s="1"/>
  <c r="R1182" i="67"/>
  <c r="O1182" i="67"/>
  <c r="K1182" i="67"/>
  <c r="T1182" i="67" s="1"/>
  <c r="J1182" i="67"/>
  <c r="S1182" i="67" s="1"/>
  <c r="I1182" i="67"/>
  <c r="L1182" i="67" s="1"/>
  <c r="R1181" i="67"/>
  <c r="O1181" i="67"/>
  <c r="K1181" i="67"/>
  <c r="T1181" i="67" s="1"/>
  <c r="J1181" i="67"/>
  <c r="S1181" i="67" s="1"/>
  <c r="I1181" i="67"/>
  <c r="L1181" i="67" s="1"/>
  <c r="R1180" i="67"/>
  <c r="O1180" i="67"/>
  <c r="K1180" i="67"/>
  <c r="T1180" i="67" s="1"/>
  <c r="J1180" i="67"/>
  <c r="S1180" i="67" s="1"/>
  <c r="I1180" i="67"/>
  <c r="L1180" i="67" s="1"/>
  <c r="R1179" i="67"/>
  <c r="O1179" i="67"/>
  <c r="T1178" i="67"/>
  <c r="S1178" i="67"/>
  <c r="R1178" i="67"/>
  <c r="O1178" i="67"/>
  <c r="T1177" i="67"/>
  <c r="S1177" i="67"/>
  <c r="R1177" i="67"/>
  <c r="O1177" i="67"/>
  <c r="T1176" i="67"/>
  <c r="S1176" i="67"/>
  <c r="R1176" i="67"/>
  <c r="O1176" i="67"/>
  <c r="T1175" i="67"/>
  <c r="S1175" i="67"/>
  <c r="R1175" i="67"/>
  <c r="O1175" i="67"/>
  <c r="T1174" i="67"/>
  <c r="S1174" i="67"/>
  <c r="R1174" i="67"/>
  <c r="O1174" i="67"/>
  <c r="T1173" i="67"/>
  <c r="S1173" i="67"/>
  <c r="R1173" i="67"/>
  <c r="O1173" i="67"/>
  <c r="R1172" i="67"/>
  <c r="O1172" i="67"/>
  <c r="T1171" i="67"/>
  <c r="S1171" i="67"/>
  <c r="U1171" i="67" s="1"/>
  <c r="R1171" i="67"/>
  <c r="O1171" i="67"/>
  <c r="T1170" i="67"/>
  <c r="S1170" i="67"/>
  <c r="R1170" i="67"/>
  <c r="O1170" i="67"/>
  <c r="T1169" i="67"/>
  <c r="S1169" i="67"/>
  <c r="R1169" i="67"/>
  <c r="O1169" i="67"/>
  <c r="T1168" i="67"/>
  <c r="S1168" i="67"/>
  <c r="R1168" i="67"/>
  <c r="O1168" i="67"/>
  <c r="L1168" i="67"/>
  <c r="T1167" i="67"/>
  <c r="S1167" i="67"/>
  <c r="R1167" i="67"/>
  <c r="O1167" i="67"/>
  <c r="T1166" i="67"/>
  <c r="S1166" i="67"/>
  <c r="R1166" i="67"/>
  <c r="O1166" i="67"/>
  <c r="T1165" i="67"/>
  <c r="S1165" i="67"/>
  <c r="R1165" i="67"/>
  <c r="O1165" i="67"/>
  <c r="T1164" i="67"/>
  <c r="S1164" i="67"/>
  <c r="U1164" i="67" s="1"/>
  <c r="R1164" i="67"/>
  <c r="O1164" i="67"/>
  <c r="T1163" i="67"/>
  <c r="S1163" i="67"/>
  <c r="R1163" i="67"/>
  <c r="O1163" i="67"/>
  <c r="T1162" i="67"/>
  <c r="S1162" i="67"/>
  <c r="U1162" i="67" s="1"/>
  <c r="R1162" i="67"/>
  <c r="O1162" i="67"/>
  <c r="T1161" i="67"/>
  <c r="S1161" i="67"/>
  <c r="R1161" i="67"/>
  <c r="O1161" i="67"/>
  <c r="L1161" i="67"/>
  <c r="T1160" i="67"/>
  <c r="S1160" i="67"/>
  <c r="R1160" i="67"/>
  <c r="O1160" i="67"/>
  <c r="T1159" i="67"/>
  <c r="S1159" i="67"/>
  <c r="R1159" i="67"/>
  <c r="O1159" i="67"/>
  <c r="T1158" i="67"/>
  <c r="S1158" i="67"/>
  <c r="R1158" i="67"/>
  <c r="O1158" i="67"/>
  <c r="L1158" i="67"/>
  <c r="T1157" i="67"/>
  <c r="S1157" i="67"/>
  <c r="R1157" i="67"/>
  <c r="O1157" i="67"/>
  <c r="T1156" i="67"/>
  <c r="S1156" i="67"/>
  <c r="R1156" i="67"/>
  <c r="O1156" i="67"/>
  <c r="T1155" i="67"/>
  <c r="S1155" i="67"/>
  <c r="R1155" i="67"/>
  <c r="O1155" i="67"/>
  <c r="T1154" i="67"/>
  <c r="S1154" i="67"/>
  <c r="R1154" i="67"/>
  <c r="O1154" i="67"/>
  <c r="T1153" i="67"/>
  <c r="S1153" i="67"/>
  <c r="R1153" i="67"/>
  <c r="O1153" i="67"/>
  <c r="T1152" i="67"/>
  <c r="U1152" i="67" s="1"/>
  <c r="S1152" i="67"/>
  <c r="R1152" i="67"/>
  <c r="O1152" i="67"/>
  <c r="T1151" i="67"/>
  <c r="S1151" i="67"/>
  <c r="R1151" i="67"/>
  <c r="O1151" i="67"/>
  <c r="T1150" i="67"/>
  <c r="S1150" i="67"/>
  <c r="R1150" i="67"/>
  <c r="O1150" i="67"/>
  <c r="T1149" i="67"/>
  <c r="S1149" i="67"/>
  <c r="U1149" i="67" s="1"/>
  <c r="R1149" i="67"/>
  <c r="O1149" i="67"/>
  <c r="T1148" i="67"/>
  <c r="S1148" i="67"/>
  <c r="R1148" i="67"/>
  <c r="O1148" i="67"/>
  <c r="T1147" i="67"/>
  <c r="S1147" i="67"/>
  <c r="R1147" i="67"/>
  <c r="O1147" i="67"/>
  <c r="T1146" i="67"/>
  <c r="S1146" i="67"/>
  <c r="R1146" i="67"/>
  <c r="O1146" i="67"/>
  <c r="T1145" i="67"/>
  <c r="S1145" i="67"/>
  <c r="U1145" i="67" s="1"/>
  <c r="R1145" i="67"/>
  <c r="O1145" i="67"/>
  <c r="T1144" i="67"/>
  <c r="S1144" i="67"/>
  <c r="R1144" i="67"/>
  <c r="O1144" i="67"/>
  <c r="T1143" i="67"/>
  <c r="S1143" i="67"/>
  <c r="R1143" i="67"/>
  <c r="O1143" i="67"/>
  <c r="L1143" i="67"/>
  <c r="T1142" i="67"/>
  <c r="S1142" i="67"/>
  <c r="R1142" i="67"/>
  <c r="O1142" i="67"/>
  <c r="R1141" i="67"/>
  <c r="O1141" i="67"/>
  <c r="K1141" i="67"/>
  <c r="T1141" i="67" s="1"/>
  <c r="J1141" i="67"/>
  <c r="S1141" i="67" s="1"/>
  <c r="I1141" i="67"/>
  <c r="L1141" i="67" s="1"/>
  <c r="R1140" i="67"/>
  <c r="O1140" i="67"/>
  <c r="K1140" i="67"/>
  <c r="T1140" i="67" s="1"/>
  <c r="J1140" i="67"/>
  <c r="S1140" i="67" s="1"/>
  <c r="U1140" i="67" s="1"/>
  <c r="I1140" i="67"/>
  <c r="L1140" i="67" s="1"/>
  <c r="R1139" i="67"/>
  <c r="O1139" i="67"/>
  <c r="K1139" i="67"/>
  <c r="T1139" i="67" s="1"/>
  <c r="J1139" i="67"/>
  <c r="S1139" i="67" s="1"/>
  <c r="I1139" i="67"/>
  <c r="L1139" i="67" s="1"/>
  <c r="R1138" i="67"/>
  <c r="O1138" i="67"/>
  <c r="K1138" i="67"/>
  <c r="T1138" i="67" s="1"/>
  <c r="J1138" i="67"/>
  <c r="S1138" i="67" s="1"/>
  <c r="I1138" i="67"/>
  <c r="L1138" i="67" s="1"/>
  <c r="R1137" i="67"/>
  <c r="O1137" i="67"/>
  <c r="K1137" i="67"/>
  <c r="T1137" i="67" s="1"/>
  <c r="J1137" i="67"/>
  <c r="S1137" i="67" s="1"/>
  <c r="I1137" i="67"/>
  <c r="L1137" i="67" s="1"/>
  <c r="R1136" i="67"/>
  <c r="O1136" i="67"/>
  <c r="K1136" i="67"/>
  <c r="T1136" i="67" s="1"/>
  <c r="J1136" i="67"/>
  <c r="S1136" i="67" s="1"/>
  <c r="I1136" i="67"/>
  <c r="L1136" i="67" s="1"/>
  <c r="R1135" i="67"/>
  <c r="O1135" i="67"/>
  <c r="K1135" i="67"/>
  <c r="T1135" i="67" s="1"/>
  <c r="J1135" i="67"/>
  <c r="S1135" i="67" s="1"/>
  <c r="I1135" i="67"/>
  <c r="L1135" i="67" s="1"/>
  <c r="R1134" i="67"/>
  <c r="O1134" i="67"/>
  <c r="K1134" i="67"/>
  <c r="T1134" i="67" s="1"/>
  <c r="J1134" i="67"/>
  <c r="S1134" i="67" s="1"/>
  <c r="I1134" i="67"/>
  <c r="L1134" i="67" s="1"/>
  <c r="R1133" i="67"/>
  <c r="O1133" i="67"/>
  <c r="K1133" i="67"/>
  <c r="T1133" i="67" s="1"/>
  <c r="J1133" i="67"/>
  <c r="S1133" i="67" s="1"/>
  <c r="I1133" i="67"/>
  <c r="L1133" i="67" s="1"/>
  <c r="R1132" i="67"/>
  <c r="O1132" i="67"/>
  <c r="K1132" i="67"/>
  <c r="T1132" i="67" s="1"/>
  <c r="J1132" i="67"/>
  <c r="S1132" i="67" s="1"/>
  <c r="I1132" i="67"/>
  <c r="L1132" i="67" s="1"/>
  <c r="R1131" i="67"/>
  <c r="O1131" i="67"/>
  <c r="K1131" i="67"/>
  <c r="T1131" i="67" s="1"/>
  <c r="J1131" i="67"/>
  <c r="S1131" i="67" s="1"/>
  <c r="I1131" i="67"/>
  <c r="L1131" i="67" s="1"/>
  <c r="R1130" i="67"/>
  <c r="O1130" i="67"/>
  <c r="K1130" i="67"/>
  <c r="T1130" i="67" s="1"/>
  <c r="J1130" i="67"/>
  <c r="S1130" i="67" s="1"/>
  <c r="I1130" i="67"/>
  <c r="L1130" i="67" s="1"/>
  <c r="R1129" i="67"/>
  <c r="O1129" i="67"/>
  <c r="K1129" i="67"/>
  <c r="T1129" i="67" s="1"/>
  <c r="J1129" i="67"/>
  <c r="S1129" i="67" s="1"/>
  <c r="I1129" i="67"/>
  <c r="L1129" i="67" s="1"/>
  <c r="R1128" i="67"/>
  <c r="O1128" i="67"/>
  <c r="K1128" i="67"/>
  <c r="T1128" i="67" s="1"/>
  <c r="J1128" i="67"/>
  <c r="S1128" i="67" s="1"/>
  <c r="I1128" i="67"/>
  <c r="L1128" i="67" s="1"/>
  <c r="R1127" i="67"/>
  <c r="O1127" i="67"/>
  <c r="T1126" i="67"/>
  <c r="S1126" i="67"/>
  <c r="R1126" i="67"/>
  <c r="O1126" i="67"/>
  <c r="T1125" i="67"/>
  <c r="S1125" i="67"/>
  <c r="R1125" i="67"/>
  <c r="O1125" i="67"/>
  <c r="R1124" i="67"/>
  <c r="O1124" i="67"/>
  <c r="K1124" i="67"/>
  <c r="T1124" i="67" s="1"/>
  <c r="J1124" i="67"/>
  <c r="S1124" i="67" s="1"/>
  <c r="I1124" i="67"/>
  <c r="L1124" i="67" s="1"/>
  <c r="R1123" i="67"/>
  <c r="O1123" i="67"/>
  <c r="K1123" i="67"/>
  <c r="T1123" i="67" s="1"/>
  <c r="J1123" i="67"/>
  <c r="S1123" i="67" s="1"/>
  <c r="I1123" i="67"/>
  <c r="L1123" i="67" s="1"/>
  <c r="R1122" i="67"/>
  <c r="O1122" i="67"/>
  <c r="K1122" i="67"/>
  <c r="T1122" i="67" s="1"/>
  <c r="J1122" i="67"/>
  <c r="S1122" i="67" s="1"/>
  <c r="I1122" i="67"/>
  <c r="L1122" i="67" s="1"/>
  <c r="R1121" i="67"/>
  <c r="O1121" i="67"/>
  <c r="K1121" i="67"/>
  <c r="T1121" i="67" s="1"/>
  <c r="J1121" i="67"/>
  <c r="S1121" i="67" s="1"/>
  <c r="I1121" i="67"/>
  <c r="L1121" i="67" s="1"/>
  <c r="R1120" i="67"/>
  <c r="O1120" i="67"/>
  <c r="K1120" i="67"/>
  <c r="T1120" i="67" s="1"/>
  <c r="J1120" i="67"/>
  <c r="S1120" i="67" s="1"/>
  <c r="I1120" i="67"/>
  <c r="L1120" i="67" s="1"/>
  <c r="R1119" i="67"/>
  <c r="O1119" i="67"/>
  <c r="I1119" i="67"/>
  <c r="E1119" i="67"/>
  <c r="R1118" i="67"/>
  <c r="O1118" i="67"/>
  <c r="K1118" i="67"/>
  <c r="T1118" i="67" s="1"/>
  <c r="J1118" i="67"/>
  <c r="S1118" i="67" s="1"/>
  <c r="I1118" i="67"/>
  <c r="L1118" i="67" s="1"/>
  <c r="R1117" i="67"/>
  <c r="O1117" i="67"/>
  <c r="K1117" i="67"/>
  <c r="T1117" i="67" s="1"/>
  <c r="J1117" i="67"/>
  <c r="S1117" i="67" s="1"/>
  <c r="I1117" i="67"/>
  <c r="L1117" i="67" s="1"/>
  <c r="R1116" i="67"/>
  <c r="O1116" i="67"/>
  <c r="K1116" i="67"/>
  <c r="T1116" i="67" s="1"/>
  <c r="J1116" i="67"/>
  <c r="S1116" i="67" s="1"/>
  <c r="I1116" i="67"/>
  <c r="L1116" i="67" s="1"/>
  <c r="R1115" i="67"/>
  <c r="O1115" i="67"/>
  <c r="K1115" i="67"/>
  <c r="T1115" i="67" s="1"/>
  <c r="J1115" i="67"/>
  <c r="S1115" i="67" s="1"/>
  <c r="I1115" i="67"/>
  <c r="L1115" i="67" s="1"/>
  <c r="R1114" i="67"/>
  <c r="O1114" i="67"/>
  <c r="K1114" i="67"/>
  <c r="T1114" i="67" s="1"/>
  <c r="J1114" i="67"/>
  <c r="S1114" i="67" s="1"/>
  <c r="I1114" i="67"/>
  <c r="L1114" i="67" s="1"/>
  <c r="R1113" i="67"/>
  <c r="O1113" i="67"/>
  <c r="K1113" i="67"/>
  <c r="T1113" i="67" s="1"/>
  <c r="J1113" i="67"/>
  <c r="S1113" i="67" s="1"/>
  <c r="I1113" i="67"/>
  <c r="L1113" i="67" s="1"/>
  <c r="R1112" i="67"/>
  <c r="O1112" i="67"/>
  <c r="K1112" i="67"/>
  <c r="T1112" i="67" s="1"/>
  <c r="J1112" i="67"/>
  <c r="S1112" i="67" s="1"/>
  <c r="I1112" i="67"/>
  <c r="L1112" i="67" s="1"/>
  <c r="R1111" i="67"/>
  <c r="O1111" i="67"/>
  <c r="K1111" i="67"/>
  <c r="T1111" i="67" s="1"/>
  <c r="J1111" i="67"/>
  <c r="S1111" i="67" s="1"/>
  <c r="I1111" i="67"/>
  <c r="L1111" i="67" s="1"/>
  <c r="R1110" i="67"/>
  <c r="O1110" i="67"/>
  <c r="K1110" i="67"/>
  <c r="T1110" i="67" s="1"/>
  <c r="J1110" i="67"/>
  <c r="I1110" i="67"/>
  <c r="L1110" i="67" s="1"/>
  <c r="R1109" i="67"/>
  <c r="O1109" i="67"/>
  <c r="T1108" i="67"/>
  <c r="S1108" i="67"/>
  <c r="R1108" i="67"/>
  <c r="O1108" i="67"/>
  <c r="R1107" i="67"/>
  <c r="O1107" i="67"/>
  <c r="K1107" i="67"/>
  <c r="T1107" i="67" s="1"/>
  <c r="J1107" i="67"/>
  <c r="S1107" i="67" s="1"/>
  <c r="I1107" i="67"/>
  <c r="L1107" i="67" s="1"/>
  <c r="R1106" i="67"/>
  <c r="O1106" i="67"/>
  <c r="K1106" i="67"/>
  <c r="T1106" i="67" s="1"/>
  <c r="J1106" i="67"/>
  <c r="S1106" i="67" s="1"/>
  <c r="I1106" i="67"/>
  <c r="L1106" i="67" s="1"/>
  <c r="R1105" i="67"/>
  <c r="O1105" i="67"/>
  <c r="I1105" i="67"/>
  <c r="R1104" i="67"/>
  <c r="O1104" i="67"/>
  <c r="I1104" i="67"/>
  <c r="E1104" i="67"/>
  <c r="R1103" i="67"/>
  <c r="O1103" i="67"/>
  <c r="K1103" i="67"/>
  <c r="T1103" i="67" s="1"/>
  <c r="J1103" i="67"/>
  <c r="S1103" i="67" s="1"/>
  <c r="I1103" i="67"/>
  <c r="L1103" i="67" s="1"/>
  <c r="R1102" i="67"/>
  <c r="O1102" i="67"/>
  <c r="K1102" i="67"/>
  <c r="T1102" i="67" s="1"/>
  <c r="J1102" i="67"/>
  <c r="S1102" i="67" s="1"/>
  <c r="I1102" i="67"/>
  <c r="L1102" i="67" s="1"/>
  <c r="R1101" i="67"/>
  <c r="O1101" i="67"/>
  <c r="I1101" i="67"/>
  <c r="E1101" i="67"/>
  <c r="R1100" i="67"/>
  <c r="O1100" i="67"/>
  <c r="I1100" i="67"/>
  <c r="E1100" i="67"/>
  <c r="R1099" i="67"/>
  <c r="O1099" i="67"/>
  <c r="K1099" i="67"/>
  <c r="T1099" i="67" s="1"/>
  <c r="J1099" i="67"/>
  <c r="S1099" i="67" s="1"/>
  <c r="I1099" i="67"/>
  <c r="L1099" i="67" s="1"/>
  <c r="R1098" i="67"/>
  <c r="O1098" i="67"/>
  <c r="K1098" i="67"/>
  <c r="T1098" i="67" s="1"/>
  <c r="J1098" i="67"/>
  <c r="S1098" i="67" s="1"/>
  <c r="I1098" i="67"/>
  <c r="L1098" i="67" s="1"/>
  <c r="R1097" i="67"/>
  <c r="O1097" i="67"/>
  <c r="I1097" i="67"/>
  <c r="E1097" i="67"/>
  <c r="R1096" i="67"/>
  <c r="O1096" i="67"/>
  <c r="K1096" i="67"/>
  <c r="T1096" i="67" s="1"/>
  <c r="J1096" i="67"/>
  <c r="S1096" i="67" s="1"/>
  <c r="I1096" i="67"/>
  <c r="L1096" i="67" s="1"/>
  <c r="R1095" i="67"/>
  <c r="O1095" i="67"/>
  <c r="K1095" i="67"/>
  <c r="T1095" i="67" s="1"/>
  <c r="J1095" i="67"/>
  <c r="S1095" i="67" s="1"/>
  <c r="I1095" i="67"/>
  <c r="L1095" i="67" s="1"/>
  <c r="R1094" i="67"/>
  <c r="O1094" i="67"/>
  <c r="K1094" i="67"/>
  <c r="T1094" i="67" s="1"/>
  <c r="J1094" i="67"/>
  <c r="S1094" i="67" s="1"/>
  <c r="I1094" i="67"/>
  <c r="L1094" i="67" s="1"/>
  <c r="R1093" i="67"/>
  <c r="O1093" i="67"/>
  <c r="K1093" i="67"/>
  <c r="T1093" i="67" s="1"/>
  <c r="J1093" i="67"/>
  <c r="S1093" i="67" s="1"/>
  <c r="I1093" i="67"/>
  <c r="L1093" i="67" s="1"/>
  <c r="R1092" i="67"/>
  <c r="O1092" i="67"/>
  <c r="I1092" i="67"/>
  <c r="R1091" i="67"/>
  <c r="O1091" i="67"/>
  <c r="K1091" i="67"/>
  <c r="T1091" i="67" s="1"/>
  <c r="J1091" i="67"/>
  <c r="S1091" i="67" s="1"/>
  <c r="I1091" i="67"/>
  <c r="L1091" i="67" s="1"/>
  <c r="R1090" i="67"/>
  <c r="O1090" i="67"/>
  <c r="K1090" i="67"/>
  <c r="T1090" i="67" s="1"/>
  <c r="J1090" i="67"/>
  <c r="S1090" i="67" s="1"/>
  <c r="I1090" i="67"/>
  <c r="L1090" i="67" s="1"/>
  <c r="R1089" i="67"/>
  <c r="O1089" i="67"/>
  <c r="K1089" i="67"/>
  <c r="T1089" i="67" s="1"/>
  <c r="J1089" i="67"/>
  <c r="S1089" i="67" s="1"/>
  <c r="I1089" i="67"/>
  <c r="L1089" i="67" s="1"/>
  <c r="R1088" i="67"/>
  <c r="O1088" i="67"/>
  <c r="K1088" i="67"/>
  <c r="T1088" i="67" s="1"/>
  <c r="J1088" i="67"/>
  <c r="S1088" i="67" s="1"/>
  <c r="I1088" i="67"/>
  <c r="L1088" i="67" s="1"/>
  <c r="R1087" i="67"/>
  <c r="O1087" i="67"/>
  <c r="K1087" i="67"/>
  <c r="T1087" i="67" s="1"/>
  <c r="J1087" i="67"/>
  <c r="S1087" i="67" s="1"/>
  <c r="I1087" i="67"/>
  <c r="L1087" i="67" s="1"/>
  <c r="R1086" i="67"/>
  <c r="O1086" i="67"/>
  <c r="T1085" i="67"/>
  <c r="S1085" i="67"/>
  <c r="R1085" i="67"/>
  <c r="O1085" i="67"/>
  <c r="T1084" i="67"/>
  <c r="S1084" i="67"/>
  <c r="R1084" i="67"/>
  <c r="O1084" i="67"/>
  <c r="T1083" i="67"/>
  <c r="S1083" i="67"/>
  <c r="R1083" i="67"/>
  <c r="O1083" i="67"/>
  <c r="T1082" i="67"/>
  <c r="S1082" i="67"/>
  <c r="R1082" i="67"/>
  <c r="O1082" i="67"/>
  <c r="L1082" i="67"/>
  <c r="T1081" i="67"/>
  <c r="S1081" i="67"/>
  <c r="R1081" i="67"/>
  <c r="O1081" i="67"/>
  <c r="R1080" i="67"/>
  <c r="O1080" i="67"/>
  <c r="L1080" i="67"/>
  <c r="K1080" i="67"/>
  <c r="T1080" i="67" s="1"/>
  <c r="J1080" i="67"/>
  <c r="S1080" i="67" s="1"/>
  <c r="T1079" i="67"/>
  <c r="S1079" i="67"/>
  <c r="R1079" i="67"/>
  <c r="O1079" i="67"/>
  <c r="R1078" i="67"/>
  <c r="O1078" i="67"/>
  <c r="L1078" i="67"/>
  <c r="K1078" i="67"/>
  <c r="T1078" i="67" s="1"/>
  <c r="J1078" i="67"/>
  <c r="S1078" i="67" s="1"/>
  <c r="T1077" i="67"/>
  <c r="S1077" i="67"/>
  <c r="R1077" i="67"/>
  <c r="O1077" i="67"/>
  <c r="R1076" i="67"/>
  <c r="O1076" i="67"/>
  <c r="L1076" i="67"/>
  <c r="K1076" i="67"/>
  <c r="T1076" i="67" s="1"/>
  <c r="J1076" i="67"/>
  <c r="S1076" i="67" s="1"/>
  <c r="T1075" i="67"/>
  <c r="S1075" i="67"/>
  <c r="R1075" i="67"/>
  <c r="O1075" i="67"/>
  <c r="T1074" i="67"/>
  <c r="S1074" i="67"/>
  <c r="R1074" i="67"/>
  <c r="O1074" i="67"/>
  <c r="L1074" i="67"/>
  <c r="T1073" i="67"/>
  <c r="S1073" i="67"/>
  <c r="R1073" i="67"/>
  <c r="O1073" i="67"/>
  <c r="R1072" i="67"/>
  <c r="O1072" i="67"/>
  <c r="L1072" i="67"/>
  <c r="K1072" i="67"/>
  <c r="T1072" i="67" s="1"/>
  <c r="J1072" i="67"/>
  <c r="S1072" i="67" s="1"/>
  <c r="T1071" i="67"/>
  <c r="S1071" i="67"/>
  <c r="R1071" i="67"/>
  <c r="O1071" i="67"/>
  <c r="T1070" i="67"/>
  <c r="S1070" i="67"/>
  <c r="R1070" i="67"/>
  <c r="O1070" i="67"/>
  <c r="T1069" i="67"/>
  <c r="S1069" i="67"/>
  <c r="R1069" i="67"/>
  <c r="O1069" i="67"/>
  <c r="T1068" i="67"/>
  <c r="S1068" i="67"/>
  <c r="R1068" i="67"/>
  <c r="O1068" i="67"/>
  <c r="T1067" i="67"/>
  <c r="S1067" i="67"/>
  <c r="R1067" i="67"/>
  <c r="O1067" i="67"/>
  <c r="R1066" i="67"/>
  <c r="O1066" i="67"/>
  <c r="L1066" i="67"/>
  <c r="K1066" i="67"/>
  <c r="T1066" i="67" s="1"/>
  <c r="J1066" i="67"/>
  <c r="S1066" i="67" s="1"/>
  <c r="T1065" i="67"/>
  <c r="S1065" i="67"/>
  <c r="R1065" i="67"/>
  <c r="O1065" i="67"/>
  <c r="T1064" i="67"/>
  <c r="S1064" i="67"/>
  <c r="R1064" i="67"/>
  <c r="O1064" i="67"/>
  <c r="T1063" i="67"/>
  <c r="S1063" i="67"/>
  <c r="R1063" i="67"/>
  <c r="O1063" i="67"/>
  <c r="T1062" i="67"/>
  <c r="S1062" i="67"/>
  <c r="R1062" i="67"/>
  <c r="O1062" i="67"/>
  <c r="T1061" i="67"/>
  <c r="S1061" i="67"/>
  <c r="R1061" i="67"/>
  <c r="O1061" i="67"/>
  <c r="L1061" i="67"/>
  <c r="T1060" i="67"/>
  <c r="S1060" i="67"/>
  <c r="U1060" i="67" s="1"/>
  <c r="R1060" i="67"/>
  <c r="O1060" i="67"/>
  <c r="T1059" i="67"/>
  <c r="S1059" i="67"/>
  <c r="R1059" i="67"/>
  <c r="O1059" i="67"/>
  <c r="T1058" i="67"/>
  <c r="S1058" i="67"/>
  <c r="R1058" i="67"/>
  <c r="O1058" i="67"/>
  <c r="T1057" i="67"/>
  <c r="U1057" i="67" s="1"/>
  <c r="S1057" i="67"/>
  <c r="R1057" i="67"/>
  <c r="O1057" i="67"/>
  <c r="T1056" i="67"/>
  <c r="S1056" i="67"/>
  <c r="R1056" i="67"/>
  <c r="O1056" i="67"/>
  <c r="R1055" i="67"/>
  <c r="O1055" i="67"/>
  <c r="T1054" i="67"/>
  <c r="S1054" i="67"/>
  <c r="R1054" i="67"/>
  <c r="O1054" i="67"/>
  <c r="T1053" i="67"/>
  <c r="S1053" i="67"/>
  <c r="R1053" i="67"/>
  <c r="O1053" i="67"/>
  <c r="T1052" i="67"/>
  <c r="S1052" i="67"/>
  <c r="R1052" i="67"/>
  <c r="O1052" i="67"/>
  <c r="T1051" i="67"/>
  <c r="S1051" i="67"/>
  <c r="R1051" i="67"/>
  <c r="O1051" i="67"/>
  <c r="T1050" i="67"/>
  <c r="S1050" i="67"/>
  <c r="R1050" i="67"/>
  <c r="O1050" i="67"/>
  <c r="T1049" i="67"/>
  <c r="S1049" i="67"/>
  <c r="R1049" i="67"/>
  <c r="O1049" i="67"/>
  <c r="T1048" i="67"/>
  <c r="S1048" i="67"/>
  <c r="R1048" i="67"/>
  <c r="O1048" i="67"/>
  <c r="T1047" i="67"/>
  <c r="S1047" i="67"/>
  <c r="R1047" i="67"/>
  <c r="O1047" i="67"/>
  <c r="T1046" i="67"/>
  <c r="S1046" i="67"/>
  <c r="R1046" i="67"/>
  <c r="O1046" i="67"/>
  <c r="T1045" i="67"/>
  <c r="S1045" i="67"/>
  <c r="R1045" i="67"/>
  <c r="O1045" i="67"/>
  <c r="T1044" i="67"/>
  <c r="S1044" i="67"/>
  <c r="R1044" i="67"/>
  <c r="O1044" i="67"/>
  <c r="T1043" i="67"/>
  <c r="S1043" i="67"/>
  <c r="R1043" i="67"/>
  <c r="O1043" i="67"/>
  <c r="T1042" i="67"/>
  <c r="S1042" i="67"/>
  <c r="R1042" i="67"/>
  <c r="O1042" i="67"/>
  <c r="T1041" i="67"/>
  <c r="S1041" i="67"/>
  <c r="R1041" i="67"/>
  <c r="O1041" i="67"/>
  <c r="T1040" i="67"/>
  <c r="S1040" i="67"/>
  <c r="R1040" i="67"/>
  <c r="O1040" i="67"/>
  <c r="T1039" i="67"/>
  <c r="S1039" i="67"/>
  <c r="R1039" i="67"/>
  <c r="O1039" i="67"/>
  <c r="T1038" i="67"/>
  <c r="S1038" i="67"/>
  <c r="R1038" i="67"/>
  <c r="O1038" i="67"/>
  <c r="T1037" i="67"/>
  <c r="S1037" i="67"/>
  <c r="R1037" i="67"/>
  <c r="O1037" i="67"/>
  <c r="T1036" i="67"/>
  <c r="S1036" i="67"/>
  <c r="R1036" i="67"/>
  <c r="O1036" i="67"/>
  <c r="T1035" i="67"/>
  <c r="S1035" i="67"/>
  <c r="R1035" i="67"/>
  <c r="O1035" i="67"/>
  <c r="T1034" i="67"/>
  <c r="S1034" i="67"/>
  <c r="R1034" i="67"/>
  <c r="O1034" i="67"/>
  <c r="T1033" i="67"/>
  <c r="S1033" i="67"/>
  <c r="R1033" i="67"/>
  <c r="O1033" i="67"/>
  <c r="T1032" i="67"/>
  <c r="S1032" i="67"/>
  <c r="R1032" i="67"/>
  <c r="O1032" i="67"/>
  <c r="T1031" i="67"/>
  <c r="S1031" i="67"/>
  <c r="R1031" i="67"/>
  <c r="O1031" i="67"/>
  <c r="T1030" i="67"/>
  <c r="S1030" i="67"/>
  <c r="R1030" i="67"/>
  <c r="O1030" i="67"/>
  <c r="T1029" i="67"/>
  <c r="S1029" i="67"/>
  <c r="R1029" i="67"/>
  <c r="O1029" i="67"/>
  <c r="T1028" i="67"/>
  <c r="S1028" i="67"/>
  <c r="R1028" i="67"/>
  <c r="O1028" i="67"/>
  <c r="T1027" i="67"/>
  <c r="S1027" i="67"/>
  <c r="R1027" i="67"/>
  <c r="O1027" i="67"/>
  <c r="T1026" i="67"/>
  <c r="S1026" i="67"/>
  <c r="R1026" i="67"/>
  <c r="O1026" i="67"/>
  <c r="T1025" i="67"/>
  <c r="S1025" i="67"/>
  <c r="R1025" i="67"/>
  <c r="O1025" i="67"/>
  <c r="T1024" i="67"/>
  <c r="S1024" i="67"/>
  <c r="R1024" i="67"/>
  <c r="O1024" i="67"/>
  <c r="T1023" i="67"/>
  <c r="S1023" i="67"/>
  <c r="R1023" i="67"/>
  <c r="O1023" i="67"/>
  <c r="T1022" i="67"/>
  <c r="S1022" i="67"/>
  <c r="R1022" i="67"/>
  <c r="O1022" i="67"/>
  <c r="T1021" i="67"/>
  <c r="S1021" i="67"/>
  <c r="R1021" i="67"/>
  <c r="O1021" i="67"/>
  <c r="T1020" i="67"/>
  <c r="S1020" i="67"/>
  <c r="R1020" i="67"/>
  <c r="O1020" i="67"/>
  <c r="T1019" i="67"/>
  <c r="S1019" i="67"/>
  <c r="R1019" i="67"/>
  <c r="O1019" i="67"/>
  <c r="T1018" i="67"/>
  <c r="S1018" i="67"/>
  <c r="U1018" i="67" s="1"/>
  <c r="R1018" i="67"/>
  <c r="O1018" i="67"/>
  <c r="T1017" i="67"/>
  <c r="S1017" i="67"/>
  <c r="U1017" i="67" s="1"/>
  <c r="R1017" i="67"/>
  <c r="O1017" i="67"/>
  <c r="T1016" i="67"/>
  <c r="S1016" i="67"/>
  <c r="R1016" i="67"/>
  <c r="O1016" i="67"/>
  <c r="L1016" i="67"/>
  <c r="T1015" i="67"/>
  <c r="S1015" i="67"/>
  <c r="R1015" i="67"/>
  <c r="O1015" i="67"/>
  <c r="R1014" i="67"/>
  <c r="O1014" i="67"/>
  <c r="T1013" i="67"/>
  <c r="S1013" i="67"/>
  <c r="R1013" i="67"/>
  <c r="O1013" i="67"/>
  <c r="T1012" i="67"/>
  <c r="S1012" i="67"/>
  <c r="R1012" i="67"/>
  <c r="O1012" i="67"/>
  <c r="T1011" i="67"/>
  <c r="S1011" i="67"/>
  <c r="R1011" i="67"/>
  <c r="O1011" i="67"/>
  <c r="T1010" i="67"/>
  <c r="S1010" i="67"/>
  <c r="R1010" i="67"/>
  <c r="O1010" i="67"/>
  <c r="T1009" i="67"/>
  <c r="S1009" i="67"/>
  <c r="R1009" i="67"/>
  <c r="O1009" i="67"/>
  <c r="T1008" i="67"/>
  <c r="S1008" i="67"/>
  <c r="R1008" i="67"/>
  <c r="O1008" i="67"/>
  <c r="T1007" i="67"/>
  <c r="S1007" i="67"/>
  <c r="R1007" i="67"/>
  <c r="O1007" i="67"/>
  <c r="L1007" i="67"/>
  <c r="T1006" i="67"/>
  <c r="S1006" i="67"/>
  <c r="U1006" i="67" s="1"/>
  <c r="R1006" i="67"/>
  <c r="O1006" i="67"/>
  <c r="T1005" i="67"/>
  <c r="S1005" i="67"/>
  <c r="R1005" i="67"/>
  <c r="O1005" i="67"/>
  <c r="T1004" i="67"/>
  <c r="S1004" i="67"/>
  <c r="R1004" i="67"/>
  <c r="O1004" i="67"/>
  <c r="R1003" i="67"/>
  <c r="O1003" i="67"/>
  <c r="K1003" i="67"/>
  <c r="T1003" i="67" s="1"/>
  <c r="J1003" i="67"/>
  <c r="S1003" i="67" s="1"/>
  <c r="I1003" i="67"/>
  <c r="L1003" i="67" s="1"/>
  <c r="R1002" i="67"/>
  <c r="O1002" i="67"/>
  <c r="K1002" i="67"/>
  <c r="T1002" i="67" s="1"/>
  <c r="J1002" i="67"/>
  <c r="S1002" i="67" s="1"/>
  <c r="I1002" i="67"/>
  <c r="L1002" i="67" s="1"/>
  <c r="R1001" i="67"/>
  <c r="O1001" i="67"/>
  <c r="K1001" i="67"/>
  <c r="T1001" i="67" s="1"/>
  <c r="J1001" i="67"/>
  <c r="S1001" i="67" s="1"/>
  <c r="I1001" i="67"/>
  <c r="L1001" i="67" s="1"/>
  <c r="R1000" i="67"/>
  <c r="O1000" i="67"/>
  <c r="K1000" i="67"/>
  <c r="T1000" i="67" s="1"/>
  <c r="J1000" i="67"/>
  <c r="S1000" i="67" s="1"/>
  <c r="I1000" i="67"/>
  <c r="L1000" i="67" s="1"/>
  <c r="R999" i="67"/>
  <c r="O999" i="67"/>
  <c r="K999" i="67"/>
  <c r="T999" i="67" s="1"/>
  <c r="J999" i="67"/>
  <c r="S999" i="67" s="1"/>
  <c r="I999" i="67"/>
  <c r="L999" i="67" s="1"/>
  <c r="R998" i="67"/>
  <c r="O998" i="67"/>
  <c r="K998" i="67"/>
  <c r="T998" i="67" s="1"/>
  <c r="J998" i="67"/>
  <c r="S998" i="67" s="1"/>
  <c r="I998" i="67"/>
  <c r="L998" i="67" s="1"/>
  <c r="R997" i="67"/>
  <c r="O997" i="67"/>
  <c r="K997" i="67"/>
  <c r="T997" i="67" s="1"/>
  <c r="J997" i="67"/>
  <c r="S997" i="67" s="1"/>
  <c r="I997" i="67"/>
  <c r="L997" i="67" s="1"/>
  <c r="R996" i="67"/>
  <c r="O996" i="67"/>
  <c r="K996" i="67"/>
  <c r="T996" i="67" s="1"/>
  <c r="J996" i="67"/>
  <c r="S996" i="67" s="1"/>
  <c r="I996" i="67"/>
  <c r="L996" i="67" s="1"/>
  <c r="R995" i="67"/>
  <c r="O995" i="67"/>
  <c r="K995" i="67"/>
  <c r="T995" i="67" s="1"/>
  <c r="J995" i="67"/>
  <c r="S995" i="67" s="1"/>
  <c r="I995" i="67"/>
  <c r="L995" i="67" s="1"/>
  <c r="R994" i="67"/>
  <c r="O994" i="67"/>
  <c r="K994" i="67"/>
  <c r="T994" i="67" s="1"/>
  <c r="J994" i="67"/>
  <c r="S994" i="67" s="1"/>
  <c r="I994" i="67"/>
  <c r="L994" i="67" s="1"/>
  <c r="R993" i="67"/>
  <c r="O993" i="67"/>
  <c r="K993" i="67"/>
  <c r="T993" i="67" s="1"/>
  <c r="J993" i="67"/>
  <c r="S993" i="67" s="1"/>
  <c r="I993" i="67"/>
  <c r="L993" i="67" s="1"/>
  <c r="R992" i="67"/>
  <c r="O992" i="67"/>
  <c r="I992" i="67"/>
  <c r="R991" i="67"/>
  <c r="O991" i="67"/>
  <c r="K991" i="67"/>
  <c r="T991" i="67" s="1"/>
  <c r="J991" i="67"/>
  <c r="S991" i="67" s="1"/>
  <c r="I991" i="67"/>
  <c r="L991" i="67" s="1"/>
  <c r="T990" i="67"/>
  <c r="S990" i="67"/>
  <c r="R990" i="67"/>
  <c r="O990" i="67"/>
  <c r="R989" i="67"/>
  <c r="O989" i="67"/>
  <c r="K989" i="67"/>
  <c r="T989" i="67" s="1"/>
  <c r="J989" i="67"/>
  <c r="S989" i="67" s="1"/>
  <c r="I989" i="67"/>
  <c r="L989" i="67" s="1"/>
  <c r="R988" i="67"/>
  <c r="O988" i="67"/>
  <c r="K988" i="67"/>
  <c r="T988" i="67" s="1"/>
  <c r="J988" i="67"/>
  <c r="S988" i="67" s="1"/>
  <c r="I988" i="67"/>
  <c r="L988" i="67" s="1"/>
  <c r="R987" i="67"/>
  <c r="O987" i="67"/>
  <c r="K987" i="67"/>
  <c r="T987" i="67" s="1"/>
  <c r="J987" i="67"/>
  <c r="S987" i="67" s="1"/>
  <c r="I987" i="67"/>
  <c r="L987" i="67" s="1"/>
  <c r="R986" i="67"/>
  <c r="O986" i="67"/>
  <c r="I986" i="67"/>
  <c r="E986" i="67"/>
  <c r="K986" i="67" s="1"/>
  <c r="T986" i="67" s="1"/>
  <c r="R985" i="67"/>
  <c r="O985" i="67"/>
  <c r="K985" i="67"/>
  <c r="T985" i="67" s="1"/>
  <c r="J985" i="67"/>
  <c r="S985" i="67" s="1"/>
  <c r="I985" i="67"/>
  <c r="L985" i="67" s="1"/>
  <c r="R984" i="67"/>
  <c r="O984" i="67"/>
  <c r="K984" i="67"/>
  <c r="T984" i="67" s="1"/>
  <c r="J984" i="67"/>
  <c r="S984" i="67" s="1"/>
  <c r="I984" i="67"/>
  <c r="L984" i="67" s="1"/>
  <c r="R983" i="67"/>
  <c r="O983" i="67"/>
  <c r="K983" i="67"/>
  <c r="T983" i="67" s="1"/>
  <c r="J983" i="67"/>
  <c r="S983" i="67" s="1"/>
  <c r="I983" i="67"/>
  <c r="L983" i="67" s="1"/>
  <c r="R982" i="67"/>
  <c r="O982" i="67"/>
  <c r="K982" i="67"/>
  <c r="T982" i="67" s="1"/>
  <c r="J982" i="67"/>
  <c r="S982" i="67" s="1"/>
  <c r="I982" i="67"/>
  <c r="L982" i="67" s="1"/>
  <c r="R981" i="67"/>
  <c r="O981" i="67"/>
  <c r="K981" i="67"/>
  <c r="T981" i="67" s="1"/>
  <c r="J981" i="67"/>
  <c r="S981" i="67" s="1"/>
  <c r="I981" i="67"/>
  <c r="L981" i="67" s="1"/>
  <c r="R980" i="67"/>
  <c r="O980" i="67"/>
  <c r="K980" i="67"/>
  <c r="T980" i="67" s="1"/>
  <c r="J980" i="67"/>
  <c r="S980" i="67" s="1"/>
  <c r="I980" i="67"/>
  <c r="L980" i="67" s="1"/>
  <c r="R979" i="67"/>
  <c r="O979" i="67"/>
  <c r="K979" i="67"/>
  <c r="T979" i="67" s="1"/>
  <c r="J979" i="67"/>
  <c r="S979" i="67" s="1"/>
  <c r="I979" i="67"/>
  <c r="L979" i="67" s="1"/>
  <c r="R978" i="67"/>
  <c r="O978" i="67"/>
  <c r="K978" i="67"/>
  <c r="T978" i="67" s="1"/>
  <c r="J978" i="67"/>
  <c r="S978" i="67" s="1"/>
  <c r="I978" i="67"/>
  <c r="L978" i="67" s="1"/>
  <c r="R977" i="67"/>
  <c r="O977" i="67"/>
  <c r="K977" i="67"/>
  <c r="T977" i="67" s="1"/>
  <c r="J977" i="67"/>
  <c r="S977" i="67" s="1"/>
  <c r="I977" i="67"/>
  <c r="L977" i="67" s="1"/>
  <c r="R976" i="67"/>
  <c r="O976" i="67"/>
  <c r="K976" i="67"/>
  <c r="T976" i="67" s="1"/>
  <c r="J976" i="67"/>
  <c r="S976" i="67" s="1"/>
  <c r="I976" i="67"/>
  <c r="L976" i="67" s="1"/>
  <c r="R975" i="67"/>
  <c r="O975" i="67"/>
  <c r="K975" i="67"/>
  <c r="T975" i="67" s="1"/>
  <c r="J975" i="67"/>
  <c r="S975" i="67" s="1"/>
  <c r="I975" i="67"/>
  <c r="L975" i="67" s="1"/>
  <c r="R974" i="67"/>
  <c r="O974" i="67"/>
  <c r="K974" i="67"/>
  <c r="T974" i="67" s="1"/>
  <c r="J974" i="67"/>
  <c r="S974" i="67" s="1"/>
  <c r="I974" i="67"/>
  <c r="L974" i="67" s="1"/>
  <c r="R973" i="67"/>
  <c r="O973" i="67"/>
  <c r="K973" i="67"/>
  <c r="T973" i="67" s="1"/>
  <c r="J973" i="67"/>
  <c r="S973" i="67" s="1"/>
  <c r="I973" i="67"/>
  <c r="L973" i="67" s="1"/>
  <c r="R972" i="67"/>
  <c r="O972" i="67"/>
  <c r="K972" i="67"/>
  <c r="T972" i="67" s="1"/>
  <c r="J972" i="67"/>
  <c r="S972" i="67" s="1"/>
  <c r="I972" i="67"/>
  <c r="L972" i="67" s="1"/>
  <c r="R971" i="67"/>
  <c r="O971" i="67"/>
  <c r="K971" i="67"/>
  <c r="T971" i="67" s="1"/>
  <c r="J971" i="67"/>
  <c r="S971" i="67" s="1"/>
  <c r="I971" i="67"/>
  <c r="L971" i="67" s="1"/>
  <c r="R970" i="67"/>
  <c r="O970" i="67"/>
  <c r="K970" i="67"/>
  <c r="T970" i="67" s="1"/>
  <c r="J970" i="67"/>
  <c r="I970" i="67"/>
  <c r="L970" i="67" s="1"/>
  <c r="R969" i="67"/>
  <c r="O969" i="67"/>
  <c r="K969" i="67"/>
  <c r="J969" i="67"/>
  <c r="S969" i="67" s="1"/>
  <c r="I969" i="67"/>
  <c r="L969" i="67" s="1"/>
  <c r="R968" i="67"/>
  <c r="O968" i="67"/>
  <c r="I968" i="67"/>
  <c r="T967" i="67"/>
  <c r="S967" i="67"/>
  <c r="R967" i="67"/>
  <c r="O967" i="67"/>
  <c r="T966" i="67"/>
  <c r="S966" i="67"/>
  <c r="R966" i="67"/>
  <c r="O966" i="67"/>
  <c r="R965" i="67"/>
  <c r="O965" i="67"/>
  <c r="K965" i="67"/>
  <c r="T965" i="67" s="1"/>
  <c r="J965" i="67"/>
  <c r="S965" i="67" s="1"/>
  <c r="I965" i="67"/>
  <c r="L965" i="67" s="1"/>
  <c r="R964" i="67"/>
  <c r="O964" i="67"/>
  <c r="K964" i="67"/>
  <c r="T964" i="67" s="1"/>
  <c r="J964" i="67"/>
  <c r="S964" i="67" s="1"/>
  <c r="I964" i="67"/>
  <c r="L964" i="67" s="1"/>
  <c r="R963" i="67"/>
  <c r="O963" i="67"/>
  <c r="K963" i="67"/>
  <c r="T963" i="67" s="1"/>
  <c r="J963" i="67"/>
  <c r="S963" i="67" s="1"/>
  <c r="I963" i="67"/>
  <c r="L963" i="67" s="1"/>
  <c r="R962" i="67"/>
  <c r="O962" i="67"/>
  <c r="K962" i="67"/>
  <c r="T962" i="67" s="1"/>
  <c r="J962" i="67"/>
  <c r="S962" i="67" s="1"/>
  <c r="I962" i="67"/>
  <c r="L962" i="67" s="1"/>
  <c r="R961" i="67"/>
  <c r="O961" i="67"/>
  <c r="K961" i="67"/>
  <c r="T961" i="67" s="1"/>
  <c r="J961" i="67"/>
  <c r="S961" i="67" s="1"/>
  <c r="I961" i="67"/>
  <c r="L961" i="67" s="1"/>
  <c r="R960" i="67"/>
  <c r="O960" i="67"/>
  <c r="K960" i="67"/>
  <c r="T960" i="67" s="1"/>
  <c r="J960" i="67"/>
  <c r="S960" i="67" s="1"/>
  <c r="I960" i="67"/>
  <c r="L960" i="67" s="1"/>
  <c r="R959" i="67"/>
  <c r="O959" i="67"/>
  <c r="K959" i="67"/>
  <c r="T959" i="67" s="1"/>
  <c r="J959" i="67"/>
  <c r="S959" i="67" s="1"/>
  <c r="I959" i="67"/>
  <c r="L959" i="67" s="1"/>
  <c r="R958" i="67"/>
  <c r="O958" i="67"/>
  <c r="K958" i="67"/>
  <c r="T958" i="67" s="1"/>
  <c r="J958" i="67"/>
  <c r="S958" i="67" s="1"/>
  <c r="I958" i="67"/>
  <c r="L958" i="67" s="1"/>
  <c r="R957" i="67"/>
  <c r="O957" i="67"/>
  <c r="K957" i="67"/>
  <c r="T957" i="67" s="1"/>
  <c r="J957" i="67"/>
  <c r="S957" i="67" s="1"/>
  <c r="I957" i="67"/>
  <c r="L957" i="67" s="1"/>
  <c r="R956" i="67"/>
  <c r="O956" i="67"/>
  <c r="K956" i="67"/>
  <c r="T956" i="67" s="1"/>
  <c r="J956" i="67"/>
  <c r="S956" i="67" s="1"/>
  <c r="I956" i="67"/>
  <c r="L956" i="67" s="1"/>
  <c r="R955" i="67"/>
  <c r="O955" i="67"/>
  <c r="K955" i="67"/>
  <c r="T955" i="67" s="1"/>
  <c r="J955" i="67"/>
  <c r="S955" i="67" s="1"/>
  <c r="I955" i="67"/>
  <c r="L955" i="67" s="1"/>
  <c r="R954" i="67"/>
  <c r="O954" i="67"/>
  <c r="K954" i="67"/>
  <c r="T954" i="67" s="1"/>
  <c r="J954" i="67"/>
  <c r="S954" i="67" s="1"/>
  <c r="I954" i="67"/>
  <c r="L954" i="67" s="1"/>
  <c r="R953" i="67"/>
  <c r="O953" i="67"/>
  <c r="K953" i="67"/>
  <c r="T953" i="67" s="1"/>
  <c r="J953" i="67"/>
  <c r="S953" i="67" s="1"/>
  <c r="I953" i="67"/>
  <c r="L953" i="67" s="1"/>
  <c r="R952" i="67"/>
  <c r="O952" i="67"/>
  <c r="K952" i="67"/>
  <c r="T952" i="67" s="1"/>
  <c r="J952" i="67"/>
  <c r="S952" i="67" s="1"/>
  <c r="I952" i="67"/>
  <c r="L952" i="67" s="1"/>
  <c r="R951" i="67"/>
  <c r="O951" i="67"/>
  <c r="K951" i="67"/>
  <c r="T951" i="67" s="1"/>
  <c r="J951" i="67"/>
  <c r="S951" i="67" s="1"/>
  <c r="I951" i="67"/>
  <c r="L951" i="67" s="1"/>
  <c r="R950" i="67"/>
  <c r="O950" i="67"/>
  <c r="K950" i="67"/>
  <c r="T950" i="67" s="1"/>
  <c r="J950" i="67"/>
  <c r="S950" i="67" s="1"/>
  <c r="I950" i="67"/>
  <c r="L950" i="67" s="1"/>
  <c r="R949" i="67"/>
  <c r="O949" i="67"/>
  <c r="K949" i="67"/>
  <c r="T949" i="67" s="1"/>
  <c r="J949" i="67"/>
  <c r="S949" i="67" s="1"/>
  <c r="I949" i="67"/>
  <c r="L949" i="67" s="1"/>
  <c r="R948" i="67"/>
  <c r="O948" i="67"/>
  <c r="K948" i="67"/>
  <c r="T948" i="67" s="1"/>
  <c r="J948" i="67"/>
  <c r="S948" i="67" s="1"/>
  <c r="I948" i="67"/>
  <c r="L948" i="67" s="1"/>
  <c r="R947" i="67"/>
  <c r="O947" i="67"/>
  <c r="K947" i="67"/>
  <c r="T947" i="67" s="1"/>
  <c r="J947" i="67"/>
  <c r="S947" i="67" s="1"/>
  <c r="I947" i="67"/>
  <c r="L947" i="67" s="1"/>
  <c r="T946" i="67"/>
  <c r="S946" i="67"/>
  <c r="R946" i="67"/>
  <c r="O946" i="67"/>
  <c r="T945" i="67"/>
  <c r="S945" i="67"/>
  <c r="R945" i="67"/>
  <c r="O945" i="67"/>
  <c r="R944" i="67"/>
  <c r="O944" i="67"/>
  <c r="K944" i="67"/>
  <c r="T944" i="67" s="1"/>
  <c r="J944" i="67"/>
  <c r="S944" i="67" s="1"/>
  <c r="I944" i="67"/>
  <c r="L944" i="67" s="1"/>
  <c r="R943" i="67"/>
  <c r="O943" i="67"/>
  <c r="K943" i="67"/>
  <c r="T943" i="67" s="1"/>
  <c r="J943" i="67"/>
  <c r="S943" i="67" s="1"/>
  <c r="I943" i="67"/>
  <c r="L943" i="67" s="1"/>
  <c r="R942" i="67"/>
  <c r="O942" i="67"/>
  <c r="K942" i="67"/>
  <c r="T942" i="67" s="1"/>
  <c r="J942" i="67"/>
  <c r="S942" i="67" s="1"/>
  <c r="I942" i="67"/>
  <c r="L942" i="67" s="1"/>
  <c r="T941" i="67"/>
  <c r="S941" i="67"/>
  <c r="R941" i="67"/>
  <c r="O941" i="67"/>
  <c r="R940" i="67"/>
  <c r="O940" i="67"/>
  <c r="T939" i="67"/>
  <c r="S939" i="67"/>
  <c r="R939" i="67"/>
  <c r="O939" i="67"/>
  <c r="T938" i="67"/>
  <c r="S938" i="67"/>
  <c r="R938" i="67"/>
  <c r="O938" i="67"/>
  <c r="T937" i="67"/>
  <c r="S937" i="67"/>
  <c r="R937" i="67"/>
  <c r="O937" i="67"/>
  <c r="T936" i="67"/>
  <c r="S936" i="67"/>
  <c r="R936" i="67"/>
  <c r="O936" i="67"/>
  <c r="T935" i="67"/>
  <c r="S935" i="67"/>
  <c r="R935" i="67"/>
  <c r="O935" i="67"/>
  <c r="T934" i="67"/>
  <c r="S934" i="67"/>
  <c r="R934" i="67"/>
  <c r="O934" i="67"/>
  <c r="T933" i="67"/>
  <c r="S933" i="67"/>
  <c r="R933" i="67"/>
  <c r="O933" i="67"/>
  <c r="T932" i="67"/>
  <c r="S932" i="67"/>
  <c r="R932" i="67"/>
  <c r="O932" i="67"/>
  <c r="R931" i="67"/>
  <c r="O931" i="67"/>
  <c r="T930" i="67"/>
  <c r="S930" i="67"/>
  <c r="R930" i="67"/>
  <c r="O930" i="67"/>
  <c r="T929" i="67"/>
  <c r="S929" i="67"/>
  <c r="R929" i="67"/>
  <c r="O929" i="67"/>
  <c r="T928" i="67"/>
  <c r="S928" i="67"/>
  <c r="R928" i="67"/>
  <c r="O928" i="67"/>
  <c r="T927" i="67"/>
  <c r="S927" i="67"/>
  <c r="R927" i="67"/>
  <c r="O927" i="67"/>
  <c r="T926" i="67"/>
  <c r="S926" i="67"/>
  <c r="R926" i="67"/>
  <c r="O926" i="67"/>
  <c r="T925" i="67"/>
  <c r="S925" i="67"/>
  <c r="R925" i="67"/>
  <c r="O925" i="67"/>
  <c r="T924" i="67"/>
  <c r="S924" i="67"/>
  <c r="R924" i="67"/>
  <c r="O924" i="67"/>
  <c r="T923" i="67"/>
  <c r="S923" i="67"/>
  <c r="R923" i="67"/>
  <c r="O923" i="67"/>
  <c r="T922" i="67"/>
  <c r="S922" i="67"/>
  <c r="U922" i="67" s="1"/>
  <c r="R922" i="67"/>
  <c r="O922" i="67"/>
  <c r="T921" i="67"/>
  <c r="S921" i="67"/>
  <c r="U921" i="67" s="1"/>
  <c r="R921" i="67"/>
  <c r="O921" i="67"/>
  <c r="T920" i="67"/>
  <c r="S920" i="67"/>
  <c r="R920" i="67"/>
  <c r="O920" i="67"/>
  <c r="T919" i="67"/>
  <c r="S919" i="67"/>
  <c r="U919" i="67" s="1"/>
  <c r="R919" i="67"/>
  <c r="O919" i="67"/>
  <c r="T918" i="67"/>
  <c r="S918" i="67"/>
  <c r="R918" i="67"/>
  <c r="O918" i="67"/>
  <c r="T917" i="67"/>
  <c r="S917" i="67"/>
  <c r="U917" i="67" s="1"/>
  <c r="R917" i="67"/>
  <c r="O917" i="67"/>
  <c r="T916" i="67"/>
  <c r="S916" i="67"/>
  <c r="R916" i="67"/>
  <c r="O916" i="67"/>
  <c r="T915" i="67"/>
  <c r="S915" i="67"/>
  <c r="U915" i="67" s="1"/>
  <c r="R915" i="67"/>
  <c r="O915" i="67"/>
  <c r="T914" i="67"/>
  <c r="S914" i="67"/>
  <c r="R914" i="67"/>
  <c r="O914" i="67"/>
  <c r="T913" i="67"/>
  <c r="S913" i="67"/>
  <c r="U913" i="67" s="1"/>
  <c r="R913" i="67"/>
  <c r="O913" i="67"/>
  <c r="T912" i="67"/>
  <c r="S912" i="67"/>
  <c r="U912" i="67" s="1"/>
  <c r="R912" i="67"/>
  <c r="O912" i="67"/>
  <c r="T911" i="67"/>
  <c r="S911" i="67"/>
  <c r="R911" i="67"/>
  <c r="O911" i="67"/>
  <c r="T910" i="67"/>
  <c r="S910" i="67"/>
  <c r="R910" i="67"/>
  <c r="O910" i="67"/>
  <c r="T909" i="67"/>
  <c r="S909" i="67"/>
  <c r="R909" i="67"/>
  <c r="O909" i="67"/>
  <c r="T908" i="67"/>
  <c r="S908" i="67"/>
  <c r="R908" i="67"/>
  <c r="O908" i="67"/>
  <c r="T907" i="67"/>
  <c r="S907" i="67"/>
  <c r="R907" i="67"/>
  <c r="O907" i="67"/>
  <c r="T906" i="67"/>
  <c r="S906" i="67"/>
  <c r="U906" i="67" s="1"/>
  <c r="R906" i="67"/>
  <c r="O906" i="67"/>
  <c r="T905" i="67"/>
  <c r="S905" i="67"/>
  <c r="R905" i="67"/>
  <c r="O905" i="67"/>
  <c r="T904" i="67"/>
  <c r="S904" i="67"/>
  <c r="U904" i="67" s="1"/>
  <c r="R904" i="67"/>
  <c r="O904" i="67"/>
  <c r="T903" i="67"/>
  <c r="S903" i="67"/>
  <c r="R903" i="67"/>
  <c r="O903" i="67"/>
  <c r="T902" i="67"/>
  <c r="S902" i="67"/>
  <c r="R902" i="67"/>
  <c r="O902" i="67"/>
  <c r="T901" i="67"/>
  <c r="S901" i="67"/>
  <c r="R901" i="67"/>
  <c r="O901" i="67"/>
  <c r="T900" i="67"/>
  <c r="S900" i="67"/>
  <c r="R900" i="67"/>
  <c r="O900" i="67"/>
  <c r="T899" i="67"/>
  <c r="S899" i="67"/>
  <c r="R899" i="67"/>
  <c r="O899" i="67"/>
  <c r="T898" i="67"/>
  <c r="S898" i="67"/>
  <c r="U898" i="67" s="1"/>
  <c r="R898" i="67"/>
  <c r="O898" i="67"/>
  <c r="T897" i="67"/>
  <c r="S897" i="67"/>
  <c r="R897" i="67"/>
  <c r="O897" i="67"/>
  <c r="T896" i="67"/>
  <c r="S896" i="67"/>
  <c r="R896" i="67"/>
  <c r="O896" i="67"/>
  <c r="R895" i="67"/>
  <c r="O895" i="67"/>
  <c r="T894" i="67"/>
  <c r="S894" i="67"/>
  <c r="R894" i="67"/>
  <c r="O894" i="67"/>
  <c r="R893" i="67"/>
  <c r="O893" i="67"/>
  <c r="K893" i="67"/>
  <c r="T893" i="67" s="1"/>
  <c r="J893" i="67"/>
  <c r="S893" i="67" s="1"/>
  <c r="I893" i="67"/>
  <c r="L893" i="67" s="1"/>
  <c r="R892" i="67"/>
  <c r="O892" i="67"/>
  <c r="K892" i="67"/>
  <c r="T892" i="67" s="1"/>
  <c r="J892" i="67"/>
  <c r="S892" i="67" s="1"/>
  <c r="I892" i="67"/>
  <c r="L892" i="67" s="1"/>
  <c r="R891" i="67"/>
  <c r="O891" i="67"/>
  <c r="K891" i="67"/>
  <c r="T891" i="67" s="1"/>
  <c r="J891" i="67"/>
  <c r="S891" i="67" s="1"/>
  <c r="I891" i="67"/>
  <c r="L891" i="67" s="1"/>
  <c r="R890" i="67"/>
  <c r="O890" i="67"/>
  <c r="K890" i="67"/>
  <c r="T890" i="67" s="1"/>
  <c r="J890" i="67"/>
  <c r="S890" i="67" s="1"/>
  <c r="I890" i="67"/>
  <c r="L890" i="67" s="1"/>
  <c r="R889" i="67"/>
  <c r="O889" i="67"/>
  <c r="K889" i="67"/>
  <c r="T889" i="67" s="1"/>
  <c r="J889" i="67"/>
  <c r="S889" i="67" s="1"/>
  <c r="I889" i="67"/>
  <c r="L889" i="67" s="1"/>
  <c r="R888" i="67"/>
  <c r="O888" i="67"/>
  <c r="K888" i="67"/>
  <c r="T888" i="67" s="1"/>
  <c r="J888" i="67"/>
  <c r="S888" i="67" s="1"/>
  <c r="I888" i="67"/>
  <c r="L888" i="67" s="1"/>
  <c r="R887" i="67"/>
  <c r="O887" i="67"/>
  <c r="K887" i="67"/>
  <c r="T887" i="67" s="1"/>
  <c r="J887" i="67"/>
  <c r="S887" i="67" s="1"/>
  <c r="I887" i="67"/>
  <c r="L887" i="67" s="1"/>
  <c r="R886" i="67"/>
  <c r="O886" i="67"/>
  <c r="K886" i="67"/>
  <c r="T886" i="67" s="1"/>
  <c r="J886" i="67"/>
  <c r="S886" i="67" s="1"/>
  <c r="I886" i="67"/>
  <c r="L886" i="67" s="1"/>
  <c r="R885" i="67"/>
  <c r="O885" i="67"/>
  <c r="K885" i="67"/>
  <c r="T885" i="67" s="1"/>
  <c r="J885" i="67"/>
  <c r="S885" i="67" s="1"/>
  <c r="I885" i="67"/>
  <c r="L885" i="67" s="1"/>
  <c r="R884" i="67"/>
  <c r="O884" i="67"/>
  <c r="K884" i="67"/>
  <c r="T884" i="67" s="1"/>
  <c r="J884" i="67"/>
  <c r="S884" i="67" s="1"/>
  <c r="I884" i="67"/>
  <c r="L884" i="67" s="1"/>
  <c r="R883" i="67"/>
  <c r="O883" i="67"/>
  <c r="K883" i="67"/>
  <c r="T883" i="67" s="1"/>
  <c r="J883" i="67"/>
  <c r="S883" i="67" s="1"/>
  <c r="I883" i="67"/>
  <c r="L883" i="67" s="1"/>
  <c r="R882" i="67"/>
  <c r="O882" i="67"/>
  <c r="K882" i="67"/>
  <c r="T882" i="67" s="1"/>
  <c r="J882" i="67"/>
  <c r="S882" i="67" s="1"/>
  <c r="I882" i="67"/>
  <c r="L882" i="67" s="1"/>
  <c r="R881" i="67"/>
  <c r="O881" i="67"/>
  <c r="K881" i="67"/>
  <c r="T881" i="67" s="1"/>
  <c r="J881" i="67"/>
  <c r="S881" i="67" s="1"/>
  <c r="I881" i="67"/>
  <c r="L881" i="67" s="1"/>
  <c r="R880" i="67"/>
  <c r="O880" i="67"/>
  <c r="K880" i="67"/>
  <c r="T880" i="67" s="1"/>
  <c r="J880" i="67"/>
  <c r="S880" i="67" s="1"/>
  <c r="I880" i="67"/>
  <c r="L880" i="67" s="1"/>
  <c r="R879" i="67"/>
  <c r="O879" i="67"/>
  <c r="K879" i="67"/>
  <c r="T879" i="67" s="1"/>
  <c r="J879" i="67"/>
  <c r="S879" i="67" s="1"/>
  <c r="I879" i="67"/>
  <c r="L879" i="67" s="1"/>
  <c r="R878" i="67"/>
  <c r="O878" i="67"/>
  <c r="K878" i="67"/>
  <c r="T878" i="67" s="1"/>
  <c r="J878" i="67"/>
  <c r="S878" i="67" s="1"/>
  <c r="I878" i="67"/>
  <c r="L878" i="67" s="1"/>
  <c r="R877" i="67"/>
  <c r="O877" i="67"/>
  <c r="K877" i="67"/>
  <c r="T877" i="67" s="1"/>
  <c r="J877" i="67"/>
  <c r="S877" i="67" s="1"/>
  <c r="I877" i="67"/>
  <c r="L877" i="67" s="1"/>
  <c r="R876" i="67"/>
  <c r="O876" i="67"/>
  <c r="K876" i="67"/>
  <c r="T876" i="67" s="1"/>
  <c r="J876" i="67"/>
  <c r="S876" i="67" s="1"/>
  <c r="I876" i="67"/>
  <c r="L876" i="67" s="1"/>
  <c r="R875" i="67"/>
  <c r="O875" i="67"/>
  <c r="K875" i="67"/>
  <c r="T875" i="67" s="1"/>
  <c r="J875" i="67"/>
  <c r="I875" i="67"/>
  <c r="L875" i="67" s="1"/>
  <c r="R874" i="67"/>
  <c r="O874" i="67"/>
  <c r="K874" i="67"/>
  <c r="J874" i="67"/>
  <c r="S874" i="67" s="1"/>
  <c r="I874" i="67"/>
  <c r="L874" i="67" s="1"/>
  <c r="R873" i="67"/>
  <c r="O873" i="67"/>
  <c r="T872" i="67"/>
  <c r="S872" i="67"/>
  <c r="R872" i="67"/>
  <c r="O872" i="67"/>
  <c r="T871" i="67"/>
  <c r="S871" i="67"/>
  <c r="R871" i="67"/>
  <c r="O871" i="67"/>
  <c r="T868" i="67"/>
  <c r="S868" i="67"/>
  <c r="R868" i="67"/>
  <c r="O868" i="67"/>
  <c r="R867" i="67"/>
  <c r="O867" i="67"/>
  <c r="K867" i="67"/>
  <c r="T867" i="67" s="1"/>
  <c r="J867" i="67"/>
  <c r="S867" i="67" s="1"/>
  <c r="I867" i="67"/>
  <c r="L867" i="67" s="1"/>
  <c r="R866" i="67"/>
  <c r="O866" i="67"/>
  <c r="K866" i="67"/>
  <c r="T866" i="67" s="1"/>
  <c r="J866" i="67"/>
  <c r="S866" i="67" s="1"/>
  <c r="I866" i="67"/>
  <c r="L866" i="67" s="1"/>
  <c r="R865" i="67"/>
  <c r="O865" i="67"/>
  <c r="K865" i="67"/>
  <c r="J865" i="67"/>
  <c r="S865" i="67" s="1"/>
  <c r="I865" i="67"/>
  <c r="L865" i="67" s="1"/>
  <c r="R864" i="67"/>
  <c r="O864" i="67"/>
  <c r="K864" i="67"/>
  <c r="T864" i="67" s="1"/>
  <c r="J864" i="67"/>
  <c r="I864" i="67"/>
  <c r="L864" i="67" s="1"/>
  <c r="R863" i="67"/>
  <c r="O863" i="67"/>
  <c r="T862" i="67"/>
  <c r="S862" i="67"/>
  <c r="R862" i="67"/>
  <c r="O862" i="67"/>
  <c r="R861" i="67"/>
  <c r="O861" i="67"/>
  <c r="K861" i="67"/>
  <c r="T861" i="67" s="1"/>
  <c r="J861" i="67"/>
  <c r="S861" i="67" s="1"/>
  <c r="I861" i="67"/>
  <c r="L861" i="67" s="1"/>
  <c r="R860" i="67"/>
  <c r="O860" i="67"/>
  <c r="K860" i="67"/>
  <c r="T860" i="67" s="1"/>
  <c r="J860" i="67"/>
  <c r="S860" i="67" s="1"/>
  <c r="I860" i="67"/>
  <c r="L860" i="67" s="1"/>
  <c r="R859" i="67"/>
  <c r="O859" i="67"/>
  <c r="K859" i="67"/>
  <c r="T859" i="67" s="1"/>
  <c r="J859" i="67"/>
  <c r="I859" i="67"/>
  <c r="L859" i="67" s="1"/>
  <c r="R858" i="67"/>
  <c r="O858" i="67"/>
  <c r="K858" i="67"/>
  <c r="J858" i="67"/>
  <c r="S858" i="67" s="1"/>
  <c r="I858" i="67"/>
  <c r="L858" i="67" s="1"/>
  <c r="R857" i="67"/>
  <c r="O857" i="67"/>
  <c r="T856" i="67"/>
  <c r="S856" i="67"/>
  <c r="R856" i="67"/>
  <c r="O856" i="67"/>
  <c r="R855" i="67"/>
  <c r="O855" i="67"/>
  <c r="K855" i="67"/>
  <c r="T855" i="67" s="1"/>
  <c r="J855" i="67"/>
  <c r="S855" i="67" s="1"/>
  <c r="I855" i="67"/>
  <c r="L855" i="67" s="1"/>
  <c r="R854" i="67"/>
  <c r="O854" i="67"/>
  <c r="K854" i="67"/>
  <c r="T854" i="67" s="1"/>
  <c r="J854" i="67"/>
  <c r="S854" i="67" s="1"/>
  <c r="I854" i="67"/>
  <c r="L854" i="67" s="1"/>
  <c r="R853" i="67"/>
  <c r="O853" i="67"/>
  <c r="K853" i="67"/>
  <c r="T853" i="67" s="1"/>
  <c r="J853" i="67"/>
  <c r="S853" i="67" s="1"/>
  <c r="I853" i="67"/>
  <c r="L853" i="67" s="1"/>
  <c r="R852" i="67"/>
  <c r="O852" i="67"/>
  <c r="K852" i="67"/>
  <c r="T852" i="67" s="1"/>
  <c r="J852" i="67"/>
  <c r="S852" i="67" s="1"/>
  <c r="I852" i="67"/>
  <c r="L852" i="67" s="1"/>
  <c r="R851" i="67"/>
  <c r="O851" i="67"/>
  <c r="K851" i="67"/>
  <c r="T851" i="67" s="1"/>
  <c r="J851" i="67"/>
  <c r="S851" i="67" s="1"/>
  <c r="I851" i="67"/>
  <c r="L851" i="67" s="1"/>
  <c r="R850" i="67"/>
  <c r="O850" i="67"/>
  <c r="K850" i="67"/>
  <c r="T850" i="67" s="1"/>
  <c r="J850" i="67"/>
  <c r="S850" i="67" s="1"/>
  <c r="I850" i="67"/>
  <c r="L850" i="67" s="1"/>
  <c r="R849" i="67"/>
  <c r="O849" i="67"/>
  <c r="T848" i="67"/>
  <c r="S848" i="67"/>
  <c r="R848" i="67"/>
  <c r="O848" i="67"/>
  <c r="R847" i="67"/>
  <c r="O847" i="67"/>
  <c r="K847" i="67"/>
  <c r="T847" i="67" s="1"/>
  <c r="J847" i="67"/>
  <c r="S847" i="67" s="1"/>
  <c r="U847" i="67" s="1"/>
  <c r="I847" i="67"/>
  <c r="L847" i="67" s="1"/>
  <c r="R846" i="67"/>
  <c r="O846" i="67"/>
  <c r="K846" i="67"/>
  <c r="T846" i="67" s="1"/>
  <c r="J846" i="67"/>
  <c r="S846" i="67" s="1"/>
  <c r="I846" i="67"/>
  <c r="L846" i="67" s="1"/>
  <c r="R845" i="67"/>
  <c r="O845" i="67"/>
  <c r="K845" i="67"/>
  <c r="T845" i="67" s="1"/>
  <c r="J845" i="67"/>
  <c r="S845" i="67" s="1"/>
  <c r="I845" i="67"/>
  <c r="L845" i="67" s="1"/>
  <c r="R844" i="67"/>
  <c r="O844" i="67"/>
  <c r="K844" i="67"/>
  <c r="T844" i="67" s="1"/>
  <c r="J844" i="67"/>
  <c r="S844" i="67" s="1"/>
  <c r="I844" i="67"/>
  <c r="L844" i="67" s="1"/>
  <c r="R843" i="67"/>
  <c r="O843" i="67"/>
  <c r="K843" i="67"/>
  <c r="T843" i="67" s="1"/>
  <c r="J843" i="67"/>
  <c r="I843" i="67"/>
  <c r="L843" i="67" s="1"/>
  <c r="R842" i="67"/>
  <c r="O842" i="67"/>
  <c r="T841" i="67"/>
  <c r="S841" i="67"/>
  <c r="R841" i="67"/>
  <c r="O841" i="67"/>
  <c r="R840" i="67"/>
  <c r="O840" i="67"/>
  <c r="K840" i="67"/>
  <c r="T840" i="67" s="1"/>
  <c r="J840" i="67"/>
  <c r="S840" i="67" s="1"/>
  <c r="I840" i="67"/>
  <c r="L840" i="67" s="1"/>
  <c r="R839" i="67"/>
  <c r="O839" i="67"/>
  <c r="K839" i="67"/>
  <c r="T839" i="67" s="1"/>
  <c r="J839" i="67"/>
  <c r="S839" i="67" s="1"/>
  <c r="I839" i="67"/>
  <c r="L839" i="67" s="1"/>
  <c r="R838" i="67"/>
  <c r="O838" i="67"/>
  <c r="K838" i="67"/>
  <c r="T838" i="67" s="1"/>
  <c r="J838" i="67"/>
  <c r="S838" i="67" s="1"/>
  <c r="I838" i="67"/>
  <c r="L838" i="67" s="1"/>
  <c r="R837" i="67"/>
  <c r="O837" i="67"/>
  <c r="K837" i="67"/>
  <c r="T837" i="67" s="1"/>
  <c r="J837" i="67"/>
  <c r="S837" i="67" s="1"/>
  <c r="I837" i="67"/>
  <c r="L837" i="67" s="1"/>
  <c r="R836" i="67"/>
  <c r="O836" i="67"/>
  <c r="K836" i="67"/>
  <c r="T836" i="67" s="1"/>
  <c r="J836" i="67"/>
  <c r="I836" i="67"/>
  <c r="L836" i="67" s="1"/>
  <c r="R835" i="67"/>
  <c r="O835" i="67"/>
  <c r="K835" i="67"/>
  <c r="J835" i="67"/>
  <c r="S835" i="67" s="1"/>
  <c r="I835" i="67"/>
  <c r="L835" i="67" s="1"/>
  <c r="R834" i="67"/>
  <c r="O834" i="67"/>
  <c r="R833" i="67"/>
  <c r="O833" i="67"/>
  <c r="T832" i="67"/>
  <c r="S832" i="67"/>
  <c r="R832" i="67"/>
  <c r="O832" i="67"/>
  <c r="T831" i="67"/>
  <c r="S831" i="67"/>
  <c r="R831" i="67"/>
  <c r="O831" i="67"/>
  <c r="R830" i="67"/>
  <c r="O830" i="67"/>
  <c r="K830" i="67"/>
  <c r="T830" i="67" s="1"/>
  <c r="J830" i="67"/>
  <c r="S830" i="67" s="1"/>
  <c r="I830" i="67"/>
  <c r="L830" i="67" s="1"/>
  <c r="R829" i="67"/>
  <c r="O829" i="67"/>
  <c r="K829" i="67"/>
  <c r="T829" i="67" s="1"/>
  <c r="J829" i="67"/>
  <c r="S829" i="67" s="1"/>
  <c r="I829" i="67"/>
  <c r="L829" i="67" s="1"/>
  <c r="R828" i="67"/>
  <c r="O828" i="67"/>
  <c r="K828" i="67"/>
  <c r="J828" i="67"/>
  <c r="I828" i="67"/>
  <c r="L828" i="67" s="1"/>
  <c r="T827" i="67"/>
  <c r="S827" i="67"/>
  <c r="R827" i="67"/>
  <c r="O827" i="67"/>
  <c r="R826" i="67"/>
  <c r="O826" i="67"/>
  <c r="T825" i="67"/>
  <c r="S825" i="67"/>
  <c r="R825" i="67"/>
  <c r="O825" i="67"/>
  <c r="R824" i="67"/>
  <c r="O824" i="67"/>
  <c r="K824" i="67"/>
  <c r="T824" i="67" s="1"/>
  <c r="J824" i="67"/>
  <c r="S824" i="67" s="1"/>
  <c r="I824" i="67"/>
  <c r="L824" i="67" s="1"/>
  <c r="R823" i="67"/>
  <c r="O823" i="67"/>
  <c r="K823" i="67"/>
  <c r="T823" i="67" s="1"/>
  <c r="J823" i="67"/>
  <c r="S823" i="67" s="1"/>
  <c r="I823" i="67"/>
  <c r="L823" i="67" s="1"/>
  <c r="R822" i="67"/>
  <c r="O822" i="67"/>
  <c r="K822" i="67"/>
  <c r="T822" i="67" s="1"/>
  <c r="J822" i="67"/>
  <c r="S822" i="67" s="1"/>
  <c r="I822" i="67"/>
  <c r="L822" i="67" s="1"/>
  <c r="R821" i="67"/>
  <c r="O821" i="67"/>
  <c r="K821" i="67"/>
  <c r="T821" i="67" s="1"/>
  <c r="J821" i="67"/>
  <c r="S821" i="67" s="1"/>
  <c r="I821" i="67"/>
  <c r="L821" i="67" s="1"/>
  <c r="R820" i="67"/>
  <c r="O820" i="67"/>
  <c r="K820" i="67"/>
  <c r="T820" i="67" s="1"/>
  <c r="J820" i="67"/>
  <c r="S820" i="67" s="1"/>
  <c r="I820" i="67"/>
  <c r="L820" i="67" s="1"/>
  <c r="R819" i="67"/>
  <c r="O819" i="67"/>
  <c r="K819" i="67"/>
  <c r="T819" i="67" s="1"/>
  <c r="J819" i="67"/>
  <c r="S819" i="67" s="1"/>
  <c r="I819" i="67"/>
  <c r="L819" i="67" s="1"/>
  <c r="R818" i="67"/>
  <c r="O818" i="67"/>
  <c r="K818" i="67"/>
  <c r="T818" i="67" s="1"/>
  <c r="J818" i="67"/>
  <c r="S818" i="67" s="1"/>
  <c r="I818" i="67"/>
  <c r="L818" i="67" s="1"/>
  <c r="R817" i="67"/>
  <c r="O817" i="67"/>
  <c r="K817" i="67"/>
  <c r="T817" i="67" s="1"/>
  <c r="J817" i="67"/>
  <c r="I817" i="67"/>
  <c r="L817" i="67" s="1"/>
  <c r="R816" i="67"/>
  <c r="O816" i="67"/>
  <c r="T815" i="67"/>
  <c r="S815" i="67"/>
  <c r="R815" i="67"/>
  <c r="O815" i="67"/>
  <c r="R814" i="67"/>
  <c r="O814" i="67"/>
  <c r="T813" i="67"/>
  <c r="R813" i="67"/>
  <c r="O813" i="67"/>
  <c r="R812" i="67"/>
  <c r="O812" i="67"/>
  <c r="T811" i="67"/>
  <c r="S811" i="67"/>
  <c r="R811" i="67"/>
  <c r="O811" i="67"/>
  <c r="T810" i="67"/>
  <c r="S810" i="67"/>
  <c r="R810" i="67"/>
  <c r="O810" i="67"/>
  <c r="R809" i="67"/>
  <c r="O809" i="67"/>
  <c r="K809" i="67"/>
  <c r="T809" i="67" s="1"/>
  <c r="J809" i="67"/>
  <c r="S809" i="67" s="1"/>
  <c r="I809" i="67"/>
  <c r="L809" i="67" s="1"/>
  <c r="R808" i="67"/>
  <c r="O808" i="67"/>
  <c r="K808" i="67"/>
  <c r="T808" i="67" s="1"/>
  <c r="J808" i="67"/>
  <c r="S808" i="67" s="1"/>
  <c r="I808" i="67"/>
  <c r="L808" i="67" s="1"/>
  <c r="R807" i="67"/>
  <c r="O807" i="67"/>
  <c r="K807" i="67"/>
  <c r="T807" i="67" s="1"/>
  <c r="J807" i="67"/>
  <c r="S807" i="67" s="1"/>
  <c r="I807" i="67"/>
  <c r="L807" i="67" s="1"/>
  <c r="R806" i="67"/>
  <c r="O806" i="67"/>
  <c r="K806" i="67"/>
  <c r="J806" i="67"/>
  <c r="I806" i="67"/>
  <c r="L806" i="67" s="1"/>
  <c r="R805" i="67"/>
  <c r="O805" i="67"/>
  <c r="T804" i="67"/>
  <c r="S804" i="67"/>
  <c r="R804" i="67"/>
  <c r="O804" i="67"/>
  <c r="R803" i="67"/>
  <c r="O803" i="67"/>
  <c r="K803" i="67"/>
  <c r="T803" i="67" s="1"/>
  <c r="J803" i="67"/>
  <c r="S803" i="67" s="1"/>
  <c r="I803" i="67"/>
  <c r="L803" i="67" s="1"/>
  <c r="R802" i="67"/>
  <c r="O802" i="67"/>
  <c r="K802" i="67"/>
  <c r="T802" i="67" s="1"/>
  <c r="J802" i="67"/>
  <c r="S802" i="67" s="1"/>
  <c r="I802" i="67"/>
  <c r="L802" i="67" s="1"/>
  <c r="R801" i="67"/>
  <c r="O801" i="67"/>
  <c r="K801" i="67"/>
  <c r="T801" i="67" s="1"/>
  <c r="J801" i="67"/>
  <c r="S801" i="67" s="1"/>
  <c r="I801" i="67"/>
  <c r="L801" i="67" s="1"/>
  <c r="R800" i="67"/>
  <c r="O800" i="67"/>
  <c r="K800" i="67"/>
  <c r="T800" i="67" s="1"/>
  <c r="J800" i="67"/>
  <c r="S800" i="67" s="1"/>
  <c r="U800" i="67" s="1"/>
  <c r="I800" i="67"/>
  <c r="L800" i="67" s="1"/>
  <c r="R799" i="67"/>
  <c r="O799" i="67"/>
  <c r="T798" i="67"/>
  <c r="S798" i="67"/>
  <c r="R798" i="67"/>
  <c r="O798" i="67"/>
  <c r="R797" i="67"/>
  <c r="O797" i="67"/>
  <c r="K797" i="67"/>
  <c r="T797" i="67" s="1"/>
  <c r="J797" i="67"/>
  <c r="S797" i="67" s="1"/>
  <c r="I797" i="67"/>
  <c r="L797" i="67" s="1"/>
  <c r="R796" i="67"/>
  <c r="O796" i="67"/>
  <c r="K796" i="67"/>
  <c r="T796" i="67" s="1"/>
  <c r="J796" i="67"/>
  <c r="S796" i="67" s="1"/>
  <c r="I796" i="67"/>
  <c r="L796" i="67" s="1"/>
  <c r="R795" i="67"/>
  <c r="O795" i="67"/>
  <c r="K795" i="67"/>
  <c r="T795" i="67" s="1"/>
  <c r="J795" i="67"/>
  <c r="S795" i="67" s="1"/>
  <c r="I795" i="67"/>
  <c r="L795" i="67" s="1"/>
  <c r="R794" i="67"/>
  <c r="O794" i="67"/>
  <c r="K794" i="67"/>
  <c r="T794" i="67" s="1"/>
  <c r="J794" i="67"/>
  <c r="I794" i="67"/>
  <c r="L794" i="67" s="1"/>
  <c r="R793" i="67"/>
  <c r="O793" i="67"/>
  <c r="T792" i="67"/>
  <c r="S792" i="67"/>
  <c r="R792" i="67"/>
  <c r="O792" i="67"/>
  <c r="R791" i="67"/>
  <c r="O791" i="67"/>
  <c r="K791" i="67"/>
  <c r="T791" i="67" s="1"/>
  <c r="J791" i="67"/>
  <c r="S791" i="67" s="1"/>
  <c r="I791" i="67"/>
  <c r="L791" i="67" s="1"/>
  <c r="R790" i="67"/>
  <c r="O790" i="67"/>
  <c r="K790" i="67"/>
  <c r="J790" i="67"/>
  <c r="S790" i="67" s="1"/>
  <c r="I790" i="67"/>
  <c r="L790" i="67" s="1"/>
  <c r="R789" i="67"/>
  <c r="O789" i="67"/>
  <c r="K789" i="67"/>
  <c r="T789" i="67" s="1"/>
  <c r="J789" i="67"/>
  <c r="I789" i="67"/>
  <c r="L789" i="67" s="1"/>
  <c r="R788" i="67"/>
  <c r="O788" i="67"/>
  <c r="T787" i="67"/>
  <c r="S787" i="67"/>
  <c r="R787" i="67"/>
  <c r="O787" i="67"/>
  <c r="R786" i="67"/>
  <c r="O786" i="67"/>
  <c r="K786" i="67"/>
  <c r="T786" i="67" s="1"/>
  <c r="J786" i="67"/>
  <c r="S786" i="67" s="1"/>
  <c r="I786" i="67"/>
  <c r="L786" i="67" s="1"/>
  <c r="R785" i="67"/>
  <c r="O785" i="67"/>
  <c r="K785" i="67"/>
  <c r="T785" i="67" s="1"/>
  <c r="J785" i="67"/>
  <c r="S785" i="67" s="1"/>
  <c r="I785" i="67"/>
  <c r="L785" i="67" s="1"/>
  <c r="R784" i="67"/>
  <c r="O784" i="67"/>
  <c r="K784" i="67"/>
  <c r="T784" i="67" s="1"/>
  <c r="J784" i="67"/>
  <c r="S784" i="67" s="1"/>
  <c r="I784" i="67"/>
  <c r="L784" i="67" s="1"/>
  <c r="R783" i="67"/>
  <c r="O783" i="67"/>
  <c r="K783" i="67"/>
  <c r="J783" i="67"/>
  <c r="I783" i="67"/>
  <c r="L783" i="67" s="1"/>
  <c r="R782" i="67"/>
  <c r="O782" i="67"/>
  <c r="R781" i="67"/>
  <c r="O781" i="67"/>
  <c r="T780" i="67"/>
  <c r="S780" i="67"/>
  <c r="R780" i="67"/>
  <c r="O780" i="67"/>
  <c r="T779" i="67"/>
  <c r="S779" i="67"/>
  <c r="R779" i="67"/>
  <c r="O779" i="67"/>
  <c r="R778" i="67"/>
  <c r="O778" i="67"/>
  <c r="K778" i="67"/>
  <c r="T778" i="67" s="1"/>
  <c r="J778" i="67"/>
  <c r="S778" i="67" s="1"/>
  <c r="I778" i="67"/>
  <c r="L778" i="67" s="1"/>
  <c r="R777" i="67"/>
  <c r="O777" i="67"/>
  <c r="K777" i="67"/>
  <c r="J777" i="67"/>
  <c r="S777" i="67" s="1"/>
  <c r="I777" i="67"/>
  <c r="L777" i="67" s="1"/>
  <c r="T776" i="67"/>
  <c r="S776" i="67"/>
  <c r="R776" i="67"/>
  <c r="O776" i="67"/>
  <c r="R775" i="67"/>
  <c r="O775" i="67"/>
  <c r="T774" i="67"/>
  <c r="S774" i="67"/>
  <c r="R774" i="67"/>
  <c r="O774" i="67"/>
  <c r="R773" i="67"/>
  <c r="O773" i="67"/>
  <c r="K773" i="67"/>
  <c r="T773" i="67" s="1"/>
  <c r="J773" i="67"/>
  <c r="S773" i="67" s="1"/>
  <c r="I773" i="67"/>
  <c r="L773" i="67" s="1"/>
  <c r="R772" i="67"/>
  <c r="O772" i="67"/>
  <c r="K772" i="67"/>
  <c r="T772" i="67" s="1"/>
  <c r="J772" i="67"/>
  <c r="S772" i="67" s="1"/>
  <c r="I772" i="67"/>
  <c r="L772" i="67" s="1"/>
  <c r="R771" i="67"/>
  <c r="O771" i="67"/>
  <c r="K771" i="67"/>
  <c r="T771" i="67" s="1"/>
  <c r="J771" i="67"/>
  <c r="S771" i="67" s="1"/>
  <c r="I771" i="67"/>
  <c r="L771" i="67" s="1"/>
  <c r="R770" i="67"/>
  <c r="O770" i="67"/>
  <c r="K770" i="67"/>
  <c r="T770" i="67" s="1"/>
  <c r="J770" i="67"/>
  <c r="S770" i="67" s="1"/>
  <c r="I770" i="67"/>
  <c r="L770" i="67" s="1"/>
  <c r="R769" i="67"/>
  <c r="O769" i="67"/>
  <c r="K769" i="67"/>
  <c r="T769" i="67" s="1"/>
  <c r="J769" i="67"/>
  <c r="S769" i="67" s="1"/>
  <c r="I769" i="67"/>
  <c r="L769" i="67" s="1"/>
  <c r="R768" i="67"/>
  <c r="O768" i="67"/>
  <c r="K768" i="67"/>
  <c r="T768" i="67" s="1"/>
  <c r="J768" i="67"/>
  <c r="S768" i="67" s="1"/>
  <c r="I768" i="67"/>
  <c r="L768" i="67" s="1"/>
  <c r="R767" i="67"/>
  <c r="O767" i="67"/>
  <c r="K767" i="67"/>
  <c r="T767" i="67" s="1"/>
  <c r="J767" i="67"/>
  <c r="S767" i="67" s="1"/>
  <c r="I767" i="67"/>
  <c r="L767" i="67" s="1"/>
  <c r="R766" i="67"/>
  <c r="O766" i="67"/>
  <c r="K766" i="67"/>
  <c r="J766" i="67"/>
  <c r="S766" i="67" s="1"/>
  <c r="I766" i="67"/>
  <c r="L766" i="67" s="1"/>
  <c r="R765" i="67"/>
  <c r="O765" i="67"/>
  <c r="R764" i="67"/>
  <c r="O764" i="67"/>
  <c r="T763" i="67"/>
  <c r="R763" i="67"/>
  <c r="O763" i="67"/>
  <c r="R762" i="67"/>
  <c r="O762" i="67"/>
  <c r="T761" i="67"/>
  <c r="S761" i="67"/>
  <c r="R761" i="67"/>
  <c r="O761" i="67"/>
  <c r="T760" i="67"/>
  <c r="S760" i="67"/>
  <c r="R760" i="67"/>
  <c r="O760" i="67"/>
  <c r="R759" i="67"/>
  <c r="O759" i="67"/>
  <c r="K759" i="67"/>
  <c r="T759" i="67" s="1"/>
  <c r="J759" i="67"/>
  <c r="S759" i="67" s="1"/>
  <c r="I759" i="67"/>
  <c r="L759" i="67" s="1"/>
  <c r="R758" i="67"/>
  <c r="O758" i="67"/>
  <c r="K758" i="67"/>
  <c r="T758" i="67" s="1"/>
  <c r="J758" i="67"/>
  <c r="S758" i="67" s="1"/>
  <c r="I758" i="67"/>
  <c r="L758" i="67" s="1"/>
  <c r="R757" i="67"/>
  <c r="O757" i="67"/>
  <c r="K757" i="67"/>
  <c r="T757" i="67" s="1"/>
  <c r="J757" i="67"/>
  <c r="S757" i="67" s="1"/>
  <c r="I757" i="67"/>
  <c r="L757" i="67" s="1"/>
  <c r="R756" i="67"/>
  <c r="O756" i="67"/>
  <c r="K756" i="67"/>
  <c r="T756" i="67" s="1"/>
  <c r="J756" i="67"/>
  <c r="S756" i="67" s="1"/>
  <c r="I756" i="67"/>
  <c r="L756" i="67" s="1"/>
  <c r="R755" i="67"/>
  <c r="O755" i="67"/>
  <c r="K755" i="67"/>
  <c r="T755" i="67" s="1"/>
  <c r="J755" i="67"/>
  <c r="S755" i="67" s="1"/>
  <c r="I755" i="67"/>
  <c r="L755" i="67" s="1"/>
  <c r="R754" i="67"/>
  <c r="O754" i="67"/>
  <c r="K754" i="67"/>
  <c r="T754" i="67" s="1"/>
  <c r="J754" i="67"/>
  <c r="S754" i="67" s="1"/>
  <c r="I754" i="67"/>
  <c r="L754" i="67" s="1"/>
  <c r="T753" i="67"/>
  <c r="S753" i="67"/>
  <c r="R753" i="67"/>
  <c r="O753" i="67"/>
  <c r="T752" i="67"/>
  <c r="S752" i="67"/>
  <c r="R752" i="67"/>
  <c r="O752" i="67"/>
  <c r="R751" i="67"/>
  <c r="O751" i="67"/>
  <c r="K751" i="67"/>
  <c r="T751" i="67" s="1"/>
  <c r="J751" i="67"/>
  <c r="S751" i="67" s="1"/>
  <c r="I751" i="67"/>
  <c r="L751" i="67" s="1"/>
  <c r="R750" i="67"/>
  <c r="O750" i="67"/>
  <c r="K750" i="67"/>
  <c r="T750" i="67" s="1"/>
  <c r="J750" i="67"/>
  <c r="S750" i="67" s="1"/>
  <c r="I750" i="67"/>
  <c r="L750" i="67" s="1"/>
  <c r="R749" i="67"/>
  <c r="O749" i="67"/>
  <c r="K749" i="67"/>
  <c r="T749" i="67" s="1"/>
  <c r="J749" i="67"/>
  <c r="S749" i="67" s="1"/>
  <c r="I749" i="67"/>
  <c r="L749" i="67" s="1"/>
  <c r="T748" i="67"/>
  <c r="S748" i="67"/>
  <c r="R748" i="67"/>
  <c r="O748" i="67"/>
  <c r="R747" i="67"/>
  <c r="O747" i="67"/>
  <c r="K747" i="67"/>
  <c r="T747" i="67" s="1"/>
  <c r="J747" i="67"/>
  <c r="S747" i="67" s="1"/>
  <c r="I747" i="67"/>
  <c r="L747" i="67" s="1"/>
  <c r="T746" i="67"/>
  <c r="S746" i="67"/>
  <c r="R746" i="67"/>
  <c r="O746" i="67"/>
  <c r="R745" i="67"/>
  <c r="O745" i="67"/>
  <c r="K745" i="67"/>
  <c r="T745" i="67" s="1"/>
  <c r="J745" i="67"/>
  <c r="S745" i="67" s="1"/>
  <c r="I745" i="67"/>
  <c r="L745" i="67" s="1"/>
  <c r="T744" i="67"/>
  <c r="S744" i="67"/>
  <c r="R744" i="67"/>
  <c r="O744" i="67"/>
  <c r="R743" i="67"/>
  <c r="O743" i="67"/>
  <c r="K743" i="67"/>
  <c r="T743" i="67" s="1"/>
  <c r="J743" i="67"/>
  <c r="S743" i="67" s="1"/>
  <c r="I743" i="67"/>
  <c r="L743" i="67" s="1"/>
  <c r="T742" i="67"/>
  <c r="S742" i="67"/>
  <c r="R742" i="67"/>
  <c r="O742" i="67"/>
  <c r="R741" i="67"/>
  <c r="O741" i="67"/>
  <c r="K741" i="67"/>
  <c r="T741" i="67" s="1"/>
  <c r="J741" i="67"/>
  <c r="S741" i="67" s="1"/>
  <c r="I741" i="67"/>
  <c r="L741" i="67" s="1"/>
  <c r="T740" i="67"/>
  <c r="S740" i="67"/>
  <c r="R740" i="67"/>
  <c r="O740" i="67"/>
  <c r="R739" i="67"/>
  <c r="O739" i="67"/>
  <c r="K739" i="67"/>
  <c r="T739" i="67" s="1"/>
  <c r="J739" i="67"/>
  <c r="S739" i="67" s="1"/>
  <c r="I739" i="67"/>
  <c r="L739" i="67" s="1"/>
  <c r="T738" i="67"/>
  <c r="S738" i="67"/>
  <c r="R738" i="67"/>
  <c r="O738" i="67"/>
  <c r="R737" i="67"/>
  <c r="O737" i="67"/>
  <c r="K737" i="67"/>
  <c r="T737" i="67" s="1"/>
  <c r="J737" i="67"/>
  <c r="S737" i="67" s="1"/>
  <c r="I737" i="67"/>
  <c r="L737" i="67" s="1"/>
  <c r="T736" i="67"/>
  <c r="S736" i="67"/>
  <c r="R736" i="67"/>
  <c r="O736" i="67"/>
  <c r="T735" i="67"/>
  <c r="S735" i="67"/>
  <c r="R735" i="67"/>
  <c r="O735" i="67"/>
  <c r="T734" i="67"/>
  <c r="S734" i="67"/>
  <c r="R734" i="67"/>
  <c r="O734" i="67"/>
  <c r="R733" i="67"/>
  <c r="O733" i="67"/>
  <c r="K733" i="67"/>
  <c r="T733" i="67" s="1"/>
  <c r="J733" i="67"/>
  <c r="S733" i="67" s="1"/>
  <c r="I733" i="67"/>
  <c r="L733" i="67" s="1"/>
  <c r="R732" i="67"/>
  <c r="O732" i="67"/>
  <c r="K732" i="67"/>
  <c r="T732" i="67" s="1"/>
  <c r="J732" i="67"/>
  <c r="S732" i="67" s="1"/>
  <c r="I732" i="67"/>
  <c r="L732" i="67" s="1"/>
  <c r="R731" i="67"/>
  <c r="O731" i="67"/>
  <c r="K731" i="67"/>
  <c r="T731" i="67" s="1"/>
  <c r="J731" i="67"/>
  <c r="S731" i="67" s="1"/>
  <c r="I731" i="67"/>
  <c r="L731" i="67" s="1"/>
  <c r="R730" i="67"/>
  <c r="O730" i="67"/>
  <c r="K730" i="67"/>
  <c r="T730" i="67" s="1"/>
  <c r="J730" i="67"/>
  <c r="S730" i="67" s="1"/>
  <c r="I730" i="67"/>
  <c r="L730" i="67" s="1"/>
  <c r="R729" i="67"/>
  <c r="O729" i="67"/>
  <c r="K729" i="67"/>
  <c r="T729" i="67" s="1"/>
  <c r="J729" i="67"/>
  <c r="S729" i="67" s="1"/>
  <c r="I729" i="67"/>
  <c r="L729" i="67" s="1"/>
  <c r="T728" i="67"/>
  <c r="S728" i="67"/>
  <c r="R728" i="67"/>
  <c r="O728" i="67"/>
  <c r="T727" i="67"/>
  <c r="S727" i="67"/>
  <c r="R727" i="67"/>
  <c r="O727" i="67"/>
  <c r="R726" i="67"/>
  <c r="O726" i="67"/>
  <c r="K726" i="67"/>
  <c r="T726" i="67" s="1"/>
  <c r="J726" i="67"/>
  <c r="S726" i="67" s="1"/>
  <c r="I726" i="67"/>
  <c r="L726" i="67" s="1"/>
  <c r="R725" i="67"/>
  <c r="O725" i="67"/>
  <c r="K725" i="67"/>
  <c r="T725" i="67" s="1"/>
  <c r="J725" i="67"/>
  <c r="S725" i="67" s="1"/>
  <c r="I725" i="67"/>
  <c r="L725" i="67" s="1"/>
  <c r="R724" i="67"/>
  <c r="O724" i="67"/>
  <c r="K724" i="67"/>
  <c r="T724" i="67" s="1"/>
  <c r="J724" i="67"/>
  <c r="S724" i="67" s="1"/>
  <c r="I724" i="67"/>
  <c r="L724" i="67" s="1"/>
  <c r="R723" i="67"/>
  <c r="O723" i="67"/>
  <c r="K723" i="67"/>
  <c r="T723" i="67" s="1"/>
  <c r="J723" i="67"/>
  <c r="S723" i="67" s="1"/>
  <c r="I723" i="67"/>
  <c r="L723" i="67" s="1"/>
  <c r="R722" i="67"/>
  <c r="O722" i="67"/>
  <c r="I722" i="67"/>
  <c r="E722" i="67"/>
  <c r="K722" i="67" s="1"/>
  <c r="T722" i="67" s="1"/>
  <c r="R721" i="67"/>
  <c r="O721" i="67"/>
  <c r="K721" i="67"/>
  <c r="T721" i="67" s="1"/>
  <c r="J721" i="67"/>
  <c r="S721" i="67" s="1"/>
  <c r="I721" i="67"/>
  <c r="L721" i="67" s="1"/>
  <c r="R720" i="67"/>
  <c r="O720" i="67"/>
  <c r="K720" i="67"/>
  <c r="T720" i="67" s="1"/>
  <c r="J720" i="67"/>
  <c r="S720" i="67" s="1"/>
  <c r="I720" i="67"/>
  <c r="L720" i="67" s="1"/>
  <c r="R719" i="67"/>
  <c r="O719" i="67"/>
  <c r="I719" i="67"/>
  <c r="E719" i="67"/>
  <c r="K719" i="67" s="1"/>
  <c r="T719" i="67" s="1"/>
  <c r="R718" i="67"/>
  <c r="O718" i="67"/>
  <c r="K718" i="67"/>
  <c r="T718" i="67" s="1"/>
  <c r="J718" i="67"/>
  <c r="S718" i="67" s="1"/>
  <c r="I718" i="67"/>
  <c r="L718" i="67" s="1"/>
  <c r="R717" i="67"/>
  <c r="O717" i="67"/>
  <c r="K717" i="67"/>
  <c r="T717" i="67" s="1"/>
  <c r="J717" i="67"/>
  <c r="S717" i="67" s="1"/>
  <c r="I717" i="67"/>
  <c r="L717" i="67" s="1"/>
  <c r="R716" i="67"/>
  <c r="O716" i="67"/>
  <c r="K716" i="67"/>
  <c r="T716" i="67" s="1"/>
  <c r="J716" i="67"/>
  <c r="S716" i="67" s="1"/>
  <c r="I716" i="67"/>
  <c r="L716" i="67" s="1"/>
  <c r="R715" i="67"/>
  <c r="O715" i="67"/>
  <c r="K715" i="67"/>
  <c r="J715" i="67"/>
  <c r="S715" i="67" s="1"/>
  <c r="I715" i="67"/>
  <c r="L715" i="67" s="1"/>
  <c r="R714" i="67"/>
  <c r="O714" i="67"/>
  <c r="T713" i="67"/>
  <c r="S713" i="67"/>
  <c r="R713" i="67"/>
  <c r="O713" i="67"/>
  <c r="R712" i="67"/>
  <c r="O712" i="67"/>
  <c r="K712" i="67"/>
  <c r="T712" i="67" s="1"/>
  <c r="J712" i="67"/>
  <c r="S712" i="67" s="1"/>
  <c r="I712" i="67"/>
  <c r="L712" i="67" s="1"/>
  <c r="R711" i="67"/>
  <c r="O711" i="67"/>
  <c r="I711" i="67"/>
  <c r="E711" i="67"/>
  <c r="K711" i="67" s="1"/>
  <c r="R710" i="67"/>
  <c r="O710" i="67"/>
  <c r="K710" i="67"/>
  <c r="T710" i="67" s="1"/>
  <c r="J710" i="67"/>
  <c r="I710" i="67"/>
  <c r="L710" i="67" s="1"/>
  <c r="R709" i="67"/>
  <c r="O709" i="67"/>
  <c r="R708" i="67"/>
  <c r="O708" i="67"/>
  <c r="R707" i="67"/>
  <c r="O707" i="67"/>
  <c r="T706" i="67"/>
  <c r="R706" i="67"/>
  <c r="O706" i="67"/>
  <c r="R705" i="67"/>
  <c r="O705" i="67"/>
  <c r="T704" i="67"/>
  <c r="S704" i="67"/>
  <c r="R704" i="67"/>
  <c r="O704" i="67"/>
  <c r="T703" i="67"/>
  <c r="S703" i="67"/>
  <c r="R703" i="67"/>
  <c r="O703" i="67"/>
  <c r="R702" i="67"/>
  <c r="O702" i="67"/>
  <c r="K702" i="67"/>
  <c r="T702" i="67" s="1"/>
  <c r="J702" i="67"/>
  <c r="S702" i="67" s="1"/>
  <c r="I702" i="67"/>
  <c r="L702" i="67" s="1"/>
  <c r="R701" i="67"/>
  <c r="O701" i="67"/>
  <c r="K701" i="67"/>
  <c r="T701" i="67" s="1"/>
  <c r="J701" i="67"/>
  <c r="S701" i="67" s="1"/>
  <c r="I701" i="67"/>
  <c r="L701" i="67" s="1"/>
  <c r="R700" i="67"/>
  <c r="O700" i="67"/>
  <c r="K700" i="67"/>
  <c r="T700" i="67" s="1"/>
  <c r="J700" i="67"/>
  <c r="S700" i="67" s="1"/>
  <c r="I700" i="67"/>
  <c r="L700" i="67" s="1"/>
  <c r="R699" i="67"/>
  <c r="O699" i="67"/>
  <c r="K699" i="67"/>
  <c r="J699" i="67"/>
  <c r="I699" i="67"/>
  <c r="L699" i="67" s="1"/>
  <c r="R698" i="67"/>
  <c r="O698" i="67"/>
  <c r="T697" i="67"/>
  <c r="S697" i="67"/>
  <c r="R697" i="67"/>
  <c r="O697" i="67"/>
  <c r="R696" i="67"/>
  <c r="O696" i="67"/>
  <c r="K696" i="67"/>
  <c r="T696" i="67" s="1"/>
  <c r="J696" i="67"/>
  <c r="S696" i="67" s="1"/>
  <c r="I696" i="67"/>
  <c r="L696" i="67" s="1"/>
  <c r="R695" i="67"/>
  <c r="O695" i="67"/>
  <c r="K695" i="67"/>
  <c r="T695" i="67" s="1"/>
  <c r="J695" i="67"/>
  <c r="S695" i="67" s="1"/>
  <c r="I695" i="67"/>
  <c r="L695" i="67" s="1"/>
  <c r="R694" i="67"/>
  <c r="O694" i="67"/>
  <c r="K694" i="67"/>
  <c r="T694" i="67" s="1"/>
  <c r="J694" i="67"/>
  <c r="S694" i="67" s="1"/>
  <c r="I694" i="67"/>
  <c r="L694" i="67" s="1"/>
  <c r="R693" i="67"/>
  <c r="O693" i="67"/>
  <c r="K693" i="67"/>
  <c r="T693" i="67" s="1"/>
  <c r="J693" i="67"/>
  <c r="S693" i="67" s="1"/>
  <c r="I693" i="67"/>
  <c r="L693" i="67" s="1"/>
  <c r="R692" i="67"/>
  <c r="O692" i="67"/>
  <c r="R691" i="67"/>
  <c r="O691" i="67"/>
  <c r="T690" i="67"/>
  <c r="S690" i="67"/>
  <c r="R690" i="67"/>
  <c r="O690" i="67"/>
  <c r="R689" i="67"/>
  <c r="O689" i="67"/>
  <c r="K689" i="67"/>
  <c r="T689" i="67" s="1"/>
  <c r="J689" i="67"/>
  <c r="S689" i="67" s="1"/>
  <c r="I689" i="67"/>
  <c r="L689" i="67" s="1"/>
  <c r="R688" i="67"/>
  <c r="O688" i="67"/>
  <c r="K688" i="67"/>
  <c r="T688" i="67" s="1"/>
  <c r="J688" i="67"/>
  <c r="S688" i="67" s="1"/>
  <c r="U688" i="67" s="1"/>
  <c r="I688" i="67"/>
  <c r="L688" i="67" s="1"/>
  <c r="R687" i="67"/>
  <c r="O687" i="67"/>
  <c r="K687" i="67"/>
  <c r="T687" i="67" s="1"/>
  <c r="J687" i="67"/>
  <c r="S687" i="67" s="1"/>
  <c r="I687" i="67"/>
  <c r="L687" i="67" s="1"/>
  <c r="R686" i="67"/>
  <c r="O686" i="67"/>
  <c r="K686" i="67"/>
  <c r="T686" i="67" s="1"/>
  <c r="J686" i="67"/>
  <c r="S686" i="67" s="1"/>
  <c r="I686" i="67"/>
  <c r="L686" i="67" s="1"/>
  <c r="R685" i="67"/>
  <c r="O685" i="67"/>
  <c r="K685" i="67"/>
  <c r="T685" i="67" s="1"/>
  <c r="J685" i="67"/>
  <c r="S685" i="67" s="1"/>
  <c r="I685" i="67"/>
  <c r="L685" i="67" s="1"/>
  <c r="R684" i="67"/>
  <c r="O684" i="67"/>
  <c r="K684" i="67"/>
  <c r="T684" i="67" s="1"/>
  <c r="J684" i="67"/>
  <c r="S684" i="67" s="1"/>
  <c r="I684" i="67"/>
  <c r="L684" i="67" s="1"/>
  <c r="R683" i="67"/>
  <c r="O683" i="67"/>
  <c r="K683" i="67"/>
  <c r="T683" i="67" s="1"/>
  <c r="J683" i="67"/>
  <c r="I683" i="67"/>
  <c r="L683" i="67" s="1"/>
  <c r="R682" i="67"/>
  <c r="O682" i="67"/>
  <c r="T681" i="67"/>
  <c r="S681" i="67"/>
  <c r="R681" i="67"/>
  <c r="O681" i="67"/>
  <c r="R680" i="67"/>
  <c r="O680" i="67"/>
  <c r="K680" i="67"/>
  <c r="T680" i="67" s="1"/>
  <c r="J680" i="67"/>
  <c r="S680" i="67" s="1"/>
  <c r="I680" i="67"/>
  <c r="L680" i="67" s="1"/>
  <c r="R679" i="67"/>
  <c r="O679" i="67"/>
  <c r="K679" i="67"/>
  <c r="T679" i="67" s="1"/>
  <c r="J679" i="67"/>
  <c r="S679" i="67" s="1"/>
  <c r="I679" i="67"/>
  <c r="L679" i="67" s="1"/>
  <c r="R678" i="67"/>
  <c r="O678" i="67"/>
  <c r="K678" i="67"/>
  <c r="T678" i="67" s="1"/>
  <c r="J678" i="67"/>
  <c r="S678" i="67" s="1"/>
  <c r="I678" i="67"/>
  <c r="L678" i="67" s="1"/>
  <c r="R677" i="67"/>
  <c r="O677" i="67"/>
  <c r="I677" i="67"/>
  <c r="E677" i="67"/>
  <c r="K677" i="67" s="1"/>
  <c r="T677" i="67" s="1"/>
  <c r="R676" i="67"/>
  <c r="O676" i="67"/>
  <c r="K676" i="67"/>
  <c r="J676" i="67"/>
  <c r="S676" i="67" s="1"/>
  <c r="I676" i="67"/>
  <c r="L676" i="67" s="1"/>
  <c r="R675" i="67"/>
  <c r="O675" i="67"/>
  <c r="T674" i="67"/>
  <c r="S674" i="67"/>
  <c r="R674" i="67"/>
  <c r="O674" i="67"/>
  <c r="R673" i="67"/>
  <c r="O673" i="67"/>
  <c r="K673" i="67"/>
  <c r="T673" i="67" s="1"/>
  <c r="J673" i="67"/>
  <c r="S673" i="67" s="1"/>
  <c r="I673" i="67"/>
  <c r="L673" i="67" s="1"/>
  <c r="R672" i="67"/>
  <c r="O672" i="67"/>
  <c r="K672" i="67"/>
  <c r="T672" i="67" s="1"/>
  <c r="J672" i="67"/>
  <c r="S672" i="67" s="1"/>
  <c r="I672" i="67"/>
  <c r="L672" i="67" s="1"/>
  <c r="R671" i="67"/>
  <c r="O671" i="67"/>
  <c r="K671" i="67"/>
  <c r="T671" i="67" s="1"/>
  <c r="J671" i="67"/>
  <c r="S671" i="67" s="1"/>
  <c r="I671" i="67"/>
  <c r="L671" i="67" s="1"/>
  <c r="R670" i="67"/>
  <c r="O670" i="67"/>
  <c r="K670" i="67"/>
  <c r="T670" i="67" s="1"/>
  <c r="J670" i="67"/>
  <c r="S670" i="67" s="1"/>
  <c r="I670" i="67"/>
  <c r="L670" i="67" s="1"/>
  <c r="R669" i="67"/>
  <c r="O669" i="67"/>
  <c r="K669" i="67"/>
  <c r="T669" i="67" s="1"/>
  <c r="J669" i="67"/>
  <c r="S669" i="67" s="1"/>
  <c r="I669" i="67"/>
  <c r="L669" i="67" s="1"/>
  <c r="R668" i="67"/>
  <c r="O668" i="67"/>
  <c r="K668" i="67"/>
  <c r="T668" i="67" s="1"/>
  <c r="J668" i="67"/>
  <c r="S668" i="67" s="1"/>
  <c r="I668" i="67"/>
  <c r="L668" i="67" s="1"/>
  <c r="R667" i="67"/>
  <c r="O667" i="67"/>
  <c r="K667" i="67"/>
  <c r="T667" i="67" s="1"/>
  <c r="J667" i="67"/>
  <c r="I667" i="67"/>
  <c r="L667" i="67" s="1"/>
  <c r="R666" i="67"/>
  <c r="O666" i="67"/>
  <c r="K666" i="67"/>
  <c r="T666" i="67" s="1"/>
  <c r="J666" i="67"/>
  <c r="S666" i="67" s="1"/>
  <c r="I666" i="67"/>
  <c r="L666" i="67" s="1"/>
  <c r="R665" i="67"/>
  <c r="O665" i="67"/>
  <c r="K665" i="67"/>
  <c r="T665" i="67" s="1"/>
  <c r="J665" i="67"/>
  <c r="S665" i="67" s="1"/>
  <c r="I665" i="67"/>
  <c r="L665" i="67" s="1"/>
  <c r="R664" i="67"/>
  <c r="O664" i="67"/>
  <c r="K664" i="67"/>
  <c r="T664" i="67" s="1"/>
  <c r="J664" i="67"/>
  <c r="S664" i="67" s="1"/>
  <c r="I664" i="67"/>
  <c r="L664" i="67" s="1"/>
  <c r="R663" i="67"/>
  <c r="O663" i="67"/>
  <c r="K663" i="67"/>
  <c r="T663" i="67" s="1"/>
  <c r="J663" i="67"/>
  <c r="S663" i="67" s="1"/>
  <c r="I663" i="67"/>
  <c r="L663" i="67" s="1"/>
  <c r="R662" i="67"/>
  <c r="O662" i="67"/>
  <c r="K662" i="67"/>
  <c r="T662" i="67" s="1"/>
  <c r="J662" i="67"/>
  <c r="S662" i="67" s="1"/>
  <c r="I662" i="67"/>
  <c r="L662" i="67" s="1"/>
  <c r="R661" i="67"/>
  <c r="O661" i="67"/>
  <c r="K661" i="67"/>
  <c r="T661" i="67" s="1"/>
  <c r="J661" i="67"/>
  <c r="S661" i="67" s="1"/>
  <c r="I661" i="67"/>
  <c r="L661" i="67" s="1"/>
  <c r="R660" i="67"/>
  <c r="O660" i="67"/>
  <c r="K660" i="67"/>
  <c r="J660" i="67"/>
  <c r="S660" i="67" s="1"/>
  <c r="I660" i="67"/>
  <c r="L660" i="67" s="1"/>
  <c r="R659" i="67"/>
  <c r="O659" i="67"/>
  <c r="R658" i="67"/>
  <c r="O658" i="67"/>
  <c r="T657" i="67"/>
  <c r="S657" i="67"/>
  <c r="R657" i="67"/>
  <c r="O657" i="67"/>
  <c r="R656" i="67"/>
  <c r="O656" i="67"/>
  <c r="K656" i="67"/>
  <c r="T656" i="67" s="1"/>
  <c r="J656" i="67"/>
  <c r="S656" i="67" s="1"/>
  <c r="I656" i="67"/>
  <c r="L656" i="67" s="1"/>
  <c r="R655" i="67"/>
  <c r="O655" i="67"/>
  <c r="K655" i="67"/>
  <c r="T655" i="67" s="1"/>
  <c r="J655" i="67"/>
  <c r="S655" i="67" s="1"/>
  <c r="I655" i="67"/>
  <c r="L655" i="67" s="1"/>
  <c r="R654" i="67"/>
  <c r="O654" i="67"/>
  <c r="K654" i="67"/>
  <c r="T654" i="67" s="1"/>
  <c r="J654" i="67"/>
  <c r="S654" i="67" s="1"/>
  <c r="I654" i="67"/>
  <c r="L654" i="67" s="1"/>
  <c r="R653" i="67"/>
  <c r="O653" i="67"/>
  <c r="K653" i="67"/>
  <c r="T653" i="67" s="1"/>
  <c r="J653" i="67"/>
  <c r="S653" i="67" s="1"/>
  <c r="I653" i="67"/>
  <c r="L653" i="67" s="1"/>
  <c r="R652" i="67"/>
  <c r="O652" i="67"/>
  <c r="K652" i="67"/>
  <c r="T652" i="67" s="1"/>
  <c r="J652" i="67"/>
  <c r="S652" i="67" s="1"/>
  <c r="I652" i="67"/>
  <c r="L652" i="67" s="1"/>
  <c r="R651" i="67"/>
  <c r="O651" i="67"/>
  <c r="K651" i="67"/>
  <c r="T651" i="67" s="1"/>
  <c r="J651" i="67"/>
  <c r="S651" i="67" s="1"/>
  <c r="I651" i="67"/>
  <c r="L651" i="67" s="1"/>
  <c r="R650" i="67"/>
  <c r="O650" i="67"/>
  <c r="T649" i="67"/>
  <c r="S649" i="67"/>
  <c r="R649" i="67"/>
  <c r="O649" i="67"/>
  <c r="R648" i="67"/>
  <c r="O648" i="67"/>
  <c r="K648" i="67"/>
  <c r="T648" i="67" s="1"/>
  <c r="J648" i="67"/>
  <c r="S648" i="67" s="1"/>
  <c r="I648" i="67"/>
  <c r="L648" i="67" s="1"/>
  <c r="R647" i="67"/>
  <c r="O647" i="67"/>
  <c r="K647" i="67"/>
  <c r="T647" i="67" s="1"/>
  <c r="J647" i="67"/>
  <c r="S647" i="67" s="1"/>
  <c r="I647" i="67"/>
  <c r="L647" i="67" s="1"/>
  <c r="R646" i="67"/>
  <c r="O646" i="67"/>
  <c r="K646" i="67"/>
  <c r="T646" i="67" s="1"/>
  <c r="J646" i="67"/>
  <c r="S646" i="67" s="1"/>
  <c r="I646" i="67"/>
  <c r="L646" i="67" s="1"/>
  <c r="R645" i="67"/>
  <c r="O645" i="67"/>
  <c r="K645" i="67"/>
  <c r="T645" i="67" s="1"/>
  <c r="J645" i="67"/>
  <c r="I645" i="67"/>
  <c r="L645" i="67" s="1"/>
  <c r="R644" i="67"/>
  <c r="O644" i="67"/>
  <c r="T643" i="67"/>
  <c r="S643" i="67"/>
  <c r="R643" i="67"/>
  <c r="O643" i="67"/>
  <c r="R642" i="67"/>
  <c r="O642" i="67"/>
  <c r="K642" i="67"/>
  <c r="T642" i="67" s="1"/>
  <c r="J642" i="67"/>
  <c r="S642" i="67" s="1"/>
  <c r="I642" i="67"/>
  <c r="L642" i="67" s="1"/>
  <c r="R641" i="67"/>
  <c r="O641" i="67"/>
  <c r="K641" i="67"/>
  <c r="T641" i="67" s="1"/>
  <c r="J641" i="67"/>
  <c r="S641" i="67" s="1"/>
  <c r="I641" i="67"/>
  <c r="L641" i="67" s="1"/>
  <c r="R640" i="67"/>
  <c r="O640" i="67"/>
  <c r="K640" i="67"/>
  <c r="T640" i="67" s="1"/>
  <c r="J640" i="67"/>
  <c r="S640" i="67" s="1"/>
  <c r="I640" i="67"/>
  <c r="L640" i="67" s="1"/>
  <c r="R639" i="67"/>
  <c r="O639" i="67"/>
  <c r="K639" i="67"/>
  <c r="T639" i="67" s="1"/>
  <c r="J639" i="67"/>
  <c r="S639" i="67" s="1"/>
  <c r="I639" i="67"/>
  <c r="L639" i="67" s="1"/>
  <c r="R638" i="67"/>
  <c r="O638" i="67"/>
  <c r="K638" i="67"/>
  <c r="T638" i="67" s="1"/>
  <c r="J638" i="67"/>
  <c r="S638" i="67" s="1"/>
  <c r="I638" i="67"/>
  <c r="L638" i="67" s="1"/>
  <c r="R637" i="67"/>
  <c r="O637" i="67"/>
  <c r="K637" i="67"/>
  <c r="T637" i="67" s="1"/>
  <c r="J637" i="67"/>
  <c r="S637" i="67" s="1"/>
  <c r="I637" i="67"/>
  <c r="L637" i="67" s="1"/>
  <c r="R636" i="67"/>
  <c r="O636" i="67"/>
  <c r="K636" i="67"/>
  <c r="T636" i="67" s="1"/>
  <c r="J636" i="67"/>
  <c r="S636" i="67" s="1"/>
  <c r="I636" i="67"/>
  <c r="L636" i="67" s="1"/>
  <c r="R635" i="67"/>
  <c r="O635" i="67"/>
  <c r="K635" i="67"/>
  <c r="T635" i="67" s="1"/>
  <c r="J635" i="67"/>
  <c r="S635" i="67" s="1"/>
  <c r="I635" i="67"/>
  <c r="L635" i="67" s="1"/>
  <c r="R634" i="67"/>
  <c r="O634" i="67"/>
  <c r="K634" i="67"/>
  <c r="T634" i="67" s="1"/>
  <c r="J634" i="67"/>
  <c r="S634" i="67" s="1"/>
  <c r="I634" i="67"/>
  <c r="L634" i="67" s="1"/>
  <c r="R633" i="67"/>
  <c r="O633" i="67"/>
  <c r="K633" i="67"/>
  <c r="T633" i="67" s="1"/>
  <c r="J633" i="67"/>
  <c r="S633" i="67" s="1"/>
  <c r="I633" i="67"/>
  <c r="L633" i="67" s="1"/>
  <c r="R632" i="67"/>
  <c r="O632" i="67"/>
  <c r="K632" i="67"/>
  <c r="T632" i="67" s="1"/>
  <c r="J632" i="67"/>
  <c r="I632" i="67"/>
  <c r="L632" i="67" s="1"/>
  <c r="R631" i="67"/>
  <c r="O631" i="67"/>
  <c r="K631" i="67"/>
  <c r="J631" i="67"/>
  <c r="S631" i="67" s="1"/>
  <c r="I631" i="67"/>
  <c r="L631" i="67" s="1"/>
  <c r="R630" i="67"/>
  <c r="O630" i="67"/>
  <c r="R629" i="67"/>
  <c r="O629" i="67"/>
  <c r="T628" i="67"/>
  <c r="S628" i="67"/>
  <c r="R628" i="67"/>
  <c r="O628" i="67"/>
  <c r="R627" i="67"/>
  <c r="O627" i="67"/>
  <c r="K627" i="67"/>
  <c r="T627" i="67" s="1"/>
  <c r="J627" i="67"/>
  <c r="S627" i="67" s="1"/>
  <c r="I627" i="67"/>
  <c r="L627" i="67" s="1"/>
  <c r="R626" i="67"/>
  <c r="O626" i="67"/>
  <c r="K626" i="67"/>
  <c r="T626" i="67" s="1"/>
  <c r="J626" i="67"/>
  <c r="S626" i="67" s="1"/>
  <c r="I626" i="67"/>
  <c r="L626" i="67" s="1"/>
  <c r="R625" i="67"/>
  <c r="O625" i="67"/>
  <c r="K625" i="67"/>
  <c r="T625" i="67" s="1"/>
  <c r="J625" i="67"/>
  <c r="S625" i="67" s="1"/>
  <c r="I625" i="67"/>
  <c r="L625" i="67" s="1"/>
  <c r="R624" i="67"/>
  <c r="O624" i="67"/>
  <c r="K624" i="67"/>
  <c r="T624" i="67" s="1"/>
  <c r="J624" i="67"/>
  <c r="S624" i="67" s="1"/>
  <c r="I624" i="67"/>
  <c r="L624" i="67" s="1"/>
  <c r="R623" i="67"/>
  <c r="O623" i="67"/>
  <c r="K623" i="67"/>
  <c r="T623" i="67" s="1"/>
  <c r="J623" i="67"/>
  <c r="I623" i="67"/>
  <c r="L623" i="67" s="1"/>
  <c r="R622" i="67"/>
  <c r="O622" i="67"/>
  <c r="K622" i="67"/>
  <c r="J622" i="67"/>
  <c r="S622" i="67" s="1"/>
  <c r="I622" i="67"/>
  <c r="L622" i="67" s="1"/>
  <c r="R621" i="67"/>
  <c r="O621" i="67"/>
  <c r="T620" i="67"/>
  <c r="S620" i="67"/>
  <c r="R620" i="67"/>
  <c r="O620" i="67"/>
  <c r="R619" i="67"/>
  <c r="O619" i="67"/>
  <c r="K619" i="67"/>
  <c r="T619" i="67" s="1"/>
  <c r="J619" i="67"/>
  <c r="S619" i="67" s="1"/>
  <c r="I619" i="67"/>
  <c r="L619" i="67" s="1"/>
  <c r="R618" i="67"/>
  <c r="O618" i="67"/>
  <c r="K618" i="67"/>
  <c r="T618" i="67" s="1"/>
  <c r="J618" i="67"/>
  <c r="S618" i="67" s="1"/>
  <c r="I618" i="67"/>
  <c r="L618" i="67" s="1"/>
  <c r="R617" i="67"/>
  <c r="O617" i="67"/>
  <c r="K617" i="67"/>
  <c r="T617" i="67" s="1"/>
  <c r="J617" i="67"/>
  <c r="S617" i="67" s="1"/>
  <c r="I617" i="67"/>
  <c r="L617" i="67" s="1"/>
  <c r="R616" i="67"/>
  <c r="O616" i="67"/>
  <c r="K616" i="67"/>
  <c r="T616" i="67" s="1"/>
  <c r="J616" i="67"/>
  <c r="I616" i="67"/>
  <c r="L616" i="67" s="1"/>
  <c r="R615" i="67"/>
  <c r="O615" i="67"/>
  <c r="T614" i="67"/>
  <c r="S614" i="67"/>
  <c r="R614" i="67"/>
  <c r="O614" i="67"/>
  <c r="R613" i="67"/>
  <c r="O613" i="67"/>
  <c r="K613" i="67"/>
  <c r="T613" i="67" s="1"/>
  <c r="J613" i="67"/>
  <c r="S613" i="67" s="1"/>
  <c r="I613" i="67"/>
  <c r="L613" i="67" s="1"/>
  <c r="R612" i="67"/>
  <c r="O612" i="67"/>
  <c r="K612" i="67"/>
  <c r="T612" i="67" s="1"/>
  <c r="J612" i="67"/>
  <c r="S612" i="67" s="1"/>
  <c r="I612" i="67"/>
  <c r="L612" i="67" s="1"/>
  <c r="R611" i="67"/>
  <c r="O611" i="67"/>
  <c r="K611" i="67"/>
  <c r="T611" i="67" s="1"/>
  <c r="J611" i="67"/>
  <c r="S611" i="67" s="1"/>
  <c r="I611" i="67"/>
  <c r="L611" i="67" s="1"/>
  <c r="R610" i="67"/>
  <c r="O610" i="67"/>
  <c r="K610" i="67"/>
  <c r="T610" i="67" s="1"/>
  <c r="J610" i="67"/>
  <c r="S610" i="67" s="1"/>
  <c r="I610" i="67"/>
  <c r="L610" i="67" s="1"/>
  <c r="R609" i="67"/>
  <c r="O609" i="67"/>
  <c r="K609" i="67"/>
  <c r="T609" i="67" s="1"/>
  <c r="J609" i="67"/>
  <c r="S609" i="67" s="1"/>
  <c r="I609" i="67"/>
  <c r="L609" i="67" s="1"/>
  <c r="R608" i="67"/>
  <c r="O608" i="67"/>
  <c r="K608" i="67"/>
  <c r="T608" i="67" s="1"/>
  <c r="J608" i="67"/>
  <c r="S608" i="67" s="1"/>
  <c r="I608" i="67"/>
  <c r="L608" i="67" s="1"/>
  <c r="R607" i="67"/>
  <c r="O607" i="67"/>
  <c r="K607" i="67"/>
  <c r="T607" i="67" s="1"/>
  <c r="J607" i="67"/>
  <c r="S607" i="67" s="1"/>
  <c r="I607" i="67"/>
  <c r="L607" i="67" s="1"/>
  <c r="R606" i="67"/>
  <c r="O606" i="67"/>
  <c r="K606" i="67"/>
  <c r="T606" i="67" s="1"/>
  <c r="J606" i="67"/>
  <c r="S606" i="67" s="1"/>
  <c r="I606" i="67"/>
  <c r="L606" i="67" s="1"/>
  <c r="R605" i="67"/>
  <c r="O605" i="67"/>
  <c r="K605" i="67"/>
  <c r="T605" i="67" s="1"/>
  <c r="J605" i="67"/>
  <c r="S605" i="67" s="1"/>
  <c r="U605" i="67" s="1"/>
  <c r="I605" i="67"/>
  <c r="L605" i="67" s="1"/>
  <c r="R604" i="67"/>
  <c r="O604" i="67"/>
  <c r="R603" i="67"/>
  <c r="O603" i="67"/>
  <c r="T602" i="67"/>
  <c r="S602" i="67"/>
  <c r="R602" i="67"/>
  <c r="O602" i="67"/>
  <c r="R601" i="67"/>
  <c r="O601" i="67"/>
  <c r="K601" i="67"/>
  <c r="T601" i="67" s="1"/>
  <c r="J601" i="67"/>
  <c r="S601" i="67" s="1"/>
  <c r="I601" i="67"/>
  <c r="L601" i="67" s="1"/>
  <c r="R600" i="67"/>
  <c r="O600" i="67"/>
  <c r="K600" i="67"/>
  <c r="T600" i="67" s="1"/>
  <c r="J600" i="67"/>
  <c r="S600" i="67" s="1"/>
  <c r="I600" i="67"/>
  <c r="L600" i="67" s="1"/>
  <c r="R599" i="67"/>
  <c r="O599" i="67"/>
  <c r="K599" i="67"/>
  <c r="T599" i="67" s="1"/>
  <c r="J599" i="67"/>
  <c r="S599" i="67" s="1"/>
  <c r="I599" i="67"/>
  <c r="L599" i="67" s="1"/>
  <c r="R598" i="67"/>
  <c r="O598" i="67"/>
  <c r="K598" i="67"/>
  <c r="J598" i="67"/>
  <c r="S598" i="67" s="1"/>
  <c r="I598" i="67"/>
  <c r="L598" i="67" s="1"/>
  <c r="R597" i="67"/>
  <c r="O597" i="67"/>
  <c r="K597" i="67"/>
  <c r="T597" i="67" s="1"/>
  <c r="J597" i="67"/>
  <c r="S597" i="67" s="1"/>
  <c r="I597" i="67"/>
  <c r="L597" i="67" s="1"/>
  <c r="R596" i="67"/>
  <c r="O596" i="67"/>
  <c r="T595" i="67"/>
  <c r="S595" i="67"/>
  <c r="R595" i="67"/>
  <c r="O595" i="67"/>
  <c r="R594" i="67"/>
  <c r="O594" i="67"/>
  <c r="K594" i="67"/>
  <c r="T594" i="67" s="1"/>
  <c r="J594" i="67"/>
  <c r="S594" i="67" s="1"/>
  <c r="I594" i="67"/>
  <c r="L594" i="67" s="1"/>
  <c r="R593" i="67"/>
  <c r="O593" i="67"/>
  <c r="K593" i="67"/>
  <c r="T593" i="67" s="1"/>
  <c r="J593" i="67"/>
  <c r="S593" i="67" s="1"/>
  <c r="I593" i="67"/>
  <c r="L593" i="67" s="1"/>
  <c r="R592" i="67"/>
  <c r="O592" i="67"/>
  <c r="K592" i="67"/>
  <c r="T592" i="67" s="1"/>
  <c r="J592" i="67"/>
  <c r="S592" i="67" s="1"/>
  <c r="I592" i="67"/>
  <c r="L592" i="67" s="1"/>
  <c r="R591" i="67"/>
  <c r="O591" i="67"/>
  <c r="K591" i="67"/>
  <c r="T591" i="67" s="1"/>
  <c r="J591" i="67"/>
  <c r="I591" i="67"/>
  <c r="L591" i="67" s="1"/>
  <c r="R590" i="67"/>
  <c r="O590" i="67"/>
  <c r="T589" i="67"/>
  <c r="S589" i="67"/>
  <c r="R589" i="67"/>
  <c r="O589" i="67"/>
  <c r="R588" i="67"/>
  <c r="O588" i="67"/>
  <c r="K588" i="67"/>
  <c r="T588" i="67" s="1"/>
  <c r="J588" i="67"/>
  <c r="S588" i="67" s="1"/>
  <c r="I588" i="67"/>
  <c r="L588" i="67" s="1"/>
  <c r="R587" i="67"/>
  <c r="O587" i="67"/>
  <c r="K587" i="67"/>
  <c r="T587" i="67" s="1"/>
  <c r="J587" i="67"/>
  <c r="S587" i="67" s="1"/>
  <c r="I587" i="67"/>
  <c r="L587" i="67" s="1"/>
  <c r="R586" i="67"/>
  <c r="O586" i="67"/>
  <c r="K586" i="67"/>
  <c r="T586" i="67" s="1"/>
  <c r="J586" i="67"/>
  <c r="S586" i="67" s="1"/>
  <c r="I586" i="67"/>
  <c r="L586" i="67" s="1"/>
  <c r="R585" i="67"/>
  <c r="O585" i="67"/>
  <c r="K585" i="67"/>
  <c r="T585" i="67" s="1"/>
  <c r="J585" i="67"/>
  <c r="S585" i="67" s="1"/>
  <c r="I585" i="67"/>
  <c r="L585" i="67" s="1"/>
  <c r="R584" i="67"/>
  <c r="O584" i="67"/>
  <c r="K584" i="67"/>
  <c r="T584" i="67" s="1"/>
  <c r="J584" i="67"/>
  <c r="S584" i="67" s="1"/>
  <c r="I584" i="67"/>
  <c r="L584" i="67" s="1"/>
  <c r="R583" i="67"/>
  <c r="O583" i="67"/>
  <c r="K583" i="67"/>
  <c r="T583" i="67" s="1"/>
  <c r="J583" i="67"/>
  <c r="S583" i="67" s="1"/>
  <c r="I583" i="67"/>
  <c r="L583" i="67" s="1"/>
  <c r="R582" i="67"/>
  <c r="O582" i="67"/>
  <c r="K582" i="67"/>
  <c r="T582" i="67" s="1"/>
  <c r="J582" i="67"/>
  <c r="S582" i="67" s="1"/>
  <c r="I582" i="67"/>
  <c r="L582" i="67" s="1"/>
  <c r="R581" i="67"/>
  <c r="O581" i="67"/>
  <c r="K581" i="67"/>
  <c r="T581" i="67" s="1"/>
  <c r="J581" i="67"/>
  <c r="S581" i="67" s="1"/>
  <c r="I581" i="67"/>
  <c r="L581" i="67" s="1"/>
  <c r="R580" i="67"/>
  <c r="O580" i="67"/>
  <c r="R579" i="67"/>
  <c r="O579" i="67"/>
  <c r="T578" i="67"/>
  <c r="S578" i="67"/>
  <c r="R578" i="67"/>
  <c r="O578" i="67"/>
  <c r="R577" i="67"/>
  <c r="O577" i="67"/>
  <c r="K577" i="67"/>
  <c r="T577" i="67" s="1"/>
  <c r="J577" i="67"/>
  <c r="S577" i="67" s="1"/>
  <c r="I577" i="67"/>
  <c r="L577" i="67" s="1"/>
  <c r="R576" i="67"/>
  <c r="O576" i="67"/>
  <c r="K576" i="67"/>
  <c r="T576" i="67" s="1"/>
  <c r="J576" i="67"/>
  <c r="S576" i="67" s="1"/>
  <c r="I576" i="67"/>
  <c r="L576" i="67" s="1"/>
  <c r="R575" i="67"/>
  <c r="O575" i="67"/>
  <c r="K575" i="67"/>
  <c r="T575" i="67" s="1"/>
  <c r="J575" i="67"/>
  <c r="S575" i="67" s="1"/>
  <c r="I575" i="67"/>
  <c r="L575" i="67" s="1"/>
  <c r="R574" i="67"/>
  <c r="O574" i="67"/>
  <c r="K574" i="67"/>
  <c r="T574" i="67" s="1"/>
  <c r="J574" i="67"/>
  <c r="S574" i="67" s="1"/>
  <c r="I574" i="67"/>
  <c r="L574" i="67" s="1"/>
  <c r="R573" i="67"/>
  <c r="O573" i="67"/>
  <c r="K573" i="67"/>
  <c r="T573" i="67" s="1"/>
  <c r="J573" i="67"/>
  <c r="S573" i="67" s="1"/>
  <c r="I573" i="67"/>
  <c r="L573" i="67" s="1"/>
  <c r="R572" i="67"/>
  <c r="O572" i="67"/>
  <c r="K572" i="67"/>
  <c r="T572" i="67" s="1"/>
  <c r="J572" i="67"/>
  <c r="I572" i="67"/>
  <c r="L572" i="67" s="1"/>
  <c r="R571" i="67"/>
  <c r="O571" i="67"/>
  <c r="K571" i="67"/>
  <c r="J571" i="67"/>
  <c r="S571" i="67" s="1"/>
  <c r="I571" i="67"/>
  <c r="L571" i="67" s="1"/>
  <c r="R570" i="67"/>
  <c r="O570" i="67"/>
  <c r="T569" i="67"/>
  <c r="S569" i="67"/>
  <c r="R569" i="67"/>
  <c r="O569" i="67"/>
  <c r="R568" i="67"/>
  <c r="O568" i="67"/>
  <c r="K568" i="67"/>
  <c r="T568" i="67" s="1"/>
  <c r="J568" i="67"/>
  <c r="S568" i="67" s="1"/>
  <c r="I568" i="67"/>
  <c r="L568" i="67" s="1"/>
  <c r="R567" i="67"/>
  <c r="O567" i="67"/>
  <c r="K567" i="67"/>
  <c r="T567" i="67" s="1"/>
  <c r="J567" i="67"/>
  <c r="S567" i="67" s="1"/>
  <c r="I567" i="67"/>
  <c r="L567" i="67" s="1"/>
  <c r="R566" i="67"/>
  <c r="O566" i="67"/>
  <c r="K566" i="67"/>
  <c r="T566" i="67" s="1"/>
  <c r="J566" i="67"/>
  <c r="S566" i="67" s="1"/>
  <c r="I566" i="67"/>
  <c r="L566" i="67" s="1"/>
  <c r="R565" i="67"/>
  <c r="O565" i="67"/>
  <c r="K565" i="67"/>
  <c r="T565" i="67" s="1"/>
  <c r="J565" i="67"/>
  <c r="S565" i="67" s="1"/>
  <c r="I565" i="67"/>
  <c r="L565" i="67" s="1"/>
  <c r="R564" i="67"/>
  <c r="O564" i="67"/>
  <c r="K564" i="67"/>
  <c r="T564" i="67" s="1"/>
  <c r="J564" i="67"/>
  <c r="S564" i="67" s="1"/>
  <c r="I564" i="67"/>
  <c r="L564" i="67" s="1"/>
  <c r="R563" i="67"/>
  <c r="O563" i="67"/>
  <c r="K563" i="67"/>
  <c r="T563" i="67" s="1"/>
  <c r="J563" i="67"/>
  <c r="S563" i="67" s="1"/>
  <c r="I563" i="67"/>
  <c r="L563" i="67" s="1"/>
  <c r="R562" i="67"/>
  <c r="O562" i="67"/>
  <c r="K562" i="67"/>
  <c r="T562" i="67" s="1"/>
  <c r="J562" i="67"/>
  <c r="I562" i="67"/>
  <c r="L562" i="67" s="1"/>
  <c r="R561" i="67"/>
  <c r="O561" i="67"/>
  <c r="T560" i="67"/>
  <c r="S560" i="67"/>
  <c r="R560" i="67"/>
  <c r="O560" i="67"/>
  <c r="R559" i="67"/>
  <c r="O559" i="67"/>
  <c r="K559" i="67"/>
  <c r="T559" i="67" s="1"/>
  <c r="J559" i="67"/>
  <c r="S559" i="67" s="1"/>
  <c r="I559" i="67"/>
  <c r="L559" i="67" s="1"/>
  <c r="R558" i="67"/>
  <c r="O558" i="67"/>
  <c r="K558" i="67"/>
  <c r="T558" i="67" s="1"/>
  <c r="J558" i="67"/>
  <c r="S558" i="67" s="1"/>
  <c r="I558" i="67"/>
  <c r="L558" i="67" s="1"/>
  <c r="R557" i="67"/>
  <c r="O557" i="67"/>
  <c r="K557" i="67"/>
  <c r="T557" i="67" s="1"/>
  <c r="J557" i="67"/>
  <c r="S557" i="67" s="1"/>
  <c r="I557" i="67"/>
  <c r="L557" i="67" s="1"/>
  <c r="R556" i="67"/>
  <c r="O556" i="67"/>
  <c r="K556" i="67"/>
  <c r="T556" i="67" s="1"/>
  <c r="J556" i="67"/>
  <c r="S556" i="67" s="1"/>
  <c r="I556" i="67"/>
  <c r="L556" i="67" s="1"/>
  <c r="R555" i="67"/>
  <c r="O555" i="67"/>
  <c r="K555" i="67"/>
  <c r="T555" i="67" s="1"/>
  <c r="J555" i="67"/>
  <c r="S555" i="67" s="1"/>
  <c r="I555" i="67"/>
  <c r="L555" i="67" s="1"/>
  <c r="R554" i="67"/>
  <c r="O554" i="67"/>
  <c r="K554" i="67"/>
  <c r="T554" i="67" s="1"/>
  <c r="J554" i="67"/>
  <c r="I554" i="67"/>
  <c r="L554" i="67" s="1"/>
  <c r="R553" i="67"/>
  <c r="O553" i="67"/>
  <c r="K553" i="67"/>
  <c r="T553" i="67" s="1"/>
  <c r="J553" i="67"/>
  <c r="S553" i="67" s="1"/>
  <c r="I553" i="67"/>
  <c r="L553" i="67" s="1"/>
  <c r="R552" i="67"/>
  <c r="O552" i="67"/>
  <c r="K552" i="67"/>
  <c r="T552" i="67" s="1"/>
  <c r="J552" i="67"/>
  <c r="S552" i="67" s="1"/>
  <c r="I552" i="67"/>
  <c r="L552" i="67" s="1"/>
  <c r="R551" i="67"/>
  <c r="O551" i="67"/>
  <c r="K551" i="67"/>
  <c r="T551" i="67" s="1"/>
  <c r="J551" i="67"/>
  <c r="S551" i="67" s="1"/>
  <c r="I551" i="67"/>
  <c r="L551" i="67" s="1"/>
  <c r="R550" i="67"/>
  <c r="O550" i="67"/>
  <c r="R549" i="67"/>
  <c r="O549" i="67"/>
  <c r="T548" i="67"/>
  <c r="S548" i="67"/>
  <c r="R548" i="67"/>
  <c r="O548" i="67"/>
  <c r="R547" i="67"/>
  <c r="O547" i="67"/>
  <c r="K547" i="67"/>
  <c r="T547" i="67" s="1"/>
  <c r="J547" i="67"/>
  <c r="S547" i="67" s="1"/>
  <c r="I547" i="67"/>
  <c r="L547" i="67" s="1"/>
  <c r="R546" i="67"/>
  <c r="O546" i="67"/>
  <c r="K546" i="67"/>
  <c r="T546" i="67" s="1"/>
  <c r="J546" i="67"/>
  <c r="S546" i="67" s="1"/>
  <c r="I546" i="67"/>
  <c r="L546" i="67" s="1"/>
  <c r="R545" i="67"/>
  <c r="O545" i="67"/>
  <c r="K545" i="67"/>
  <c r="T545" i="67" s="1"/>
  <c r="J545" i="67"/>
  <c r="S545" i="67" s="1"/>
  <c r="I545" i="67"/>
  <c r="L545" i="67" s="1"/>
  <c r="R544" i="67"/>
  <c r="O544" i="67"/>
  <c r="K544" i="67"/>
  <c r="T544" i="67" s="1"/>
  <c r="J544" i="67"/>
  <c r="S544" i="67" s="1"/>
  <c r="I544" i="67"/>
  <c r="L544" i="67" s="1"/>
  <c r="R543" i="67"/>
  <c r="O543" i="67"/>
  <c r="K543" i="67"/>
  <c r="T543" i="67" s="1"/>
  <c r="J543" i="67"/>
  <c r="S543" i="67" s="1"/>
  <c r="I543" i="67"/>
  <c r="L543" i="67" s="1"/>
  <c r="R542" i="67"/>
  <c r="O542" i="67"/>
  <c r="K542" i="67"/>
  <c r="J542" i="67"/>
  <c r="S542" i="67" s="1"/>
  <c r="I542" i="67"/>
  <c r="L542" i="67" s="1"/>
  <c r="R541" i="67"/>
  <c r="O541" i="67"/>
  <c r="K541" i="67"/>
  <c r="T541" i="67" s="1"/>
  <c r="J541" i="67"/>
  <c r="S541" i="67" s="1"/>
  <c r="I541" i="67"/>
  <c r="L541" i="67" s="1"/>
  <c r="R540" i="67"/>
  <c r="O540" i="67"/>
  <c r="T539" i="67"/>
  <c r="S539" i="67"/>
  <c r="R539" i="67"/>
  <c r="O539" i="67"/>
  <c r="R538" i="67"/>
  <c r="O538" i="67"/>
  <c r="K538" i="67"/>
  <c r="T538" i="67" s="1"/>
  <c r="J538" i="67"/>
  <c r="S538" i="67" s="1"/>
  <c r="I538" i="67"/>
  <c r="L538" i="67" s="1"/>
  <c r="R537" i="67"/>
  <c r="O537" i="67"/>
  <c r="K537" i="67"/>
  <c r="T537" i="67" s="1"/>
  <c r="J537" i="67"/>
  <c r="S537" i="67" s="1"/>
  <c r="I537" i="67"/>
  <c r="L537" i="67" s="1"/>
  <c r="R536" i="67"/>
  <c r="O536" i="67"/>
  <c r="K536" i="67"/>
  <c r="T536" i="67" s="1"/>
  <c r="J536" i="67"/>
  <c r="S536" i="67" s="1"/>
  <c r="I536" i="67"/>
  <c r="L536" i="67" s="1"/>
  <c r="R535" i="67"/>
  <c r="O535" i="67"/>
  <c r="K535" i="67"/>
  <c r="T535" i="67" s="1"/>
  <c r="J535" i="67"/>
  <c r="S535" i="67" s="1"/>
  <c r="I535" i="67"/>
  <c r="L535" i="67" s="1"/>
  <c r="R534" i="67"/>
  <c r="O534" i="67"/>
  <c r="K534" i="67"/>
  <c r="J534" i="67"/>
  <c r="S534" i="67" s="1"/>
  <c r="I534" i="67"/>
  <c r="L534" i="67" s="1"/>
  <c r="R533" i="67"/>
  <c r="O533" i="67"/>
  <c r="K533" i="67"/>
  <c r="T533" i="67" s="1"/>
  <c r="J533" i="67"/>
  <c r="S533" i="67" s="1"/>
  <c r="I533" i="67"/>
  <c r="L533" i="67" s="1"/>
  <c r="R532" i="67"/>
  <c r="O532" i="67"/>
  <c r="T531" i="67"/>
  <c r="S531" i="67"/>
  <c r="R531" i="67"/>
  <c r="O531" i="67"/>
  <c r="R530" i="67"/>
  <c r="O530" i="67"/>
  <c r="K530" i="67"/>
  <c r="T530" i="67" s="1"/>
  <c r="J530" i="67"/>
  <c r="S530" i="67" s="1"/>
  <c r="I530" i="67"/>
  <c r="L530" i="67" s="1"/>
  <c r="R529" i="67"/>
  <c r="O529" i="67"/>
  <c r="K529" i="67"/>
  <c r="T529" i="67" s="1"/>
  <c r="J529" i="67"/>
  <c r="S529" i="67" s="1"/>
  <c r="I529" i="67"/>
  <c r="L529" i="67" s="1"/>
  <c r="R528" i="67"/>
  <c r="O528" i="67"/>
  <c r="K528" i="67"/>
  <c r="T528" i="67" s="1"/>
  <c r="J528" i="67"/>
  <c r="S528" i="67" s="1"/>
  <c r="I528" i="67"/>
  <c r="L528" i="67" s="1"/>
  <c r="R527" i="67"/>
  <c r="O527" i="67"/>
  <c r="K527" i="67"/>
  <c r="T527" i="67" s="1"/>
  <c r="J527" i="67"/>
  <c r="S527" i="67" s="1"/>
  <c r="I527" i="67"/>
  <c r="L527" i="67" s="1"/>
  <c r="R526" i="67"/>
  <c r="O526" i="67"/>
  <c r="K526" i="67"/>
  <c r="T526" i="67" s="1"/>
  <c r="J526" i="67"/>
  <c r="S526" i="67" s="1"/>
  <c r="I526" i="67"/>
  <c r="L526" i="67" s="1"/>
  <c r="R525" i="67"/>
  <c r="O525" i="67"/>
  <c r="K525" i="67"/>
  <c r="T525" i="67" s="1"/>
  <c r="J525" i="67"/>
  <c r="S525" i="67" s="1"/>
  <c r="I525" i="67"/>
  <c r="L525" i="67" s="1"/>
  <c r="R524" i="67"/>
  <c r="O524" i="67"/>
  <c r="K524" i="67"/>
  <c r="T524" i="67" s="1"/>
  <c r="J524" i="67"/>
  <c r="S524" i="67" s="1"/>
  <c r="I524" i="67"/>
  <c r="L524" i="67" s="1"/>
  <c r="R523" i="67"/>
  <c r="O523" i="67"/>
  <c r="K523" i="67"/>
  <c r="T523" i="67" s="1"/>
  <c r="J523" i="67"/>
  <c r="S523" i="67" s="1"/>
  <c r="I523" i="67"/>
  <c r="L523" i="67" s="1"/>
  <c r="R522" i="67"/>
  <c r="O522" i="67"/>
  <c r="K522" i="67"/>
  <c r="T522" i="67" s="1"/>
  <c r="J522" i="67"/>
  <c r="S522" i="67" s="1"/>
  <c r="I522" i="67"/>
  <c r="L522" i="67" s="1"/>
  <c r="R521" i="67"/>
  <c r="O521" i="67"/>
  <c r="K521" i="67"/>
  <c r="J521" i="67"/>
  <c r="S521" i="67" s="1"/>
  <c r="I521" i="67"/>
  <c r="L521" i="67" s="1"/>
  <c r="R520" i="67"/>
  <c r="O520" i="67"/>
  <c r="K520" i="67"/>
  <c r="T520" i="67" s="1"/>
  <c r="J520" i="67"/>
  <c r="S520" i="67" s="1"/>
  <c r="I520" i="67"/>
  <c r="L520" i="67" s="1"/>
  <c r="R519" i="67"/>
  <c r="O519" i="67"/>
  <c r="R518" i="67"/>
  <c r="O518" i="67"/>
  <c r="T517" i="67"/>
  <c r="S517" i="67"/>
  <c r="R517" i="67"/>
  <c r="O517" i="67"/>
  <c r="R516" i="67"/>
  <c r="O516" i="67"/>
  <c r="K516" i="67"/>
  <c r="T516" i="67" s="1"/>
  <c r="J516" i="67"/>
  <c r="S516" i="67" s="1"/>
  <c r="I516" i="67"/>
  <c r="L516" i="67" s="1"/>
  <c r="R515" i="67"/>
  <c r="O515" i="67"/>
  <c r="K515" i="67"/>
  <c r="T515" i="67" s="1"/>
  <c r="J515" i="67"/>
  <c r="S515" i="67" s="1"/>
  <c r="I515" i="67"/>
  <c r="L515" i="67" s="1"/>
  <c r="R514" i="67"/>
  <c r="O514" i="67"/>
  <c r="K514" i="67"/>
  <c r="T514" i="67" s="1"/>
  <c r="J514" i="67"/>
  <c r="S514" i="67" s="1"/>
  <c r="I514" i="67"/>
  <c r="L514" i="67" s="1"/>
  <c r="R513" i="67"/>
  <c r="O513" i="67"/>
  <c r="K513" i="67"/>
  <c r="T513" i="67" s="1"/>
  <c r="J513" i="67"/>
  <c r="S513" i="67" s="1"/>
  <c r="I513" i="67"/>
  <c r="L513" i="67" s="1"/>
  <c r="R512" i="67"/>
  <c r="O512" i="67"/>
  <c r="K512" i="67"/>
  <c r="T512" i="67" s="1"/>
  <c r="J512" i="67"/>
  <c r="S512" i="67" s="1"/>
  <c r="I512" i="67"/>
  <c r="L512" i="67" s="1"/>
  <c r="R511" i="67"/>
  <c r="O511" i="67"/>
  <c r="K511" i="67"/>
  <c r="T511" i="67" s="1"/>
  <c r="J511" i="67"/>
  <c r="I511" i="67"/>
  <c r="L511" i="67" s="1"/>
  <c r="R510" i="67"/>
  <c r="O510" i="67"/>
  <c r="K510" i="67"/>
  <c r="J510" i="67"/>
  <c r="S510" i="67" s="1"/>
  <c r="I510" i="67"/>
  <c r="L510" i="67" s="1"/>
  <c r="R509" i="67"/>
  <c r="O509" i="67"/>
  <c r="T508" i="67"/>
  <c r="S508" i="67"/>
  <c r="R508" i="67"/>
  <c r="O508" i="67"/>
  <c r="R507" i="67"/>
  <c r="O507" i="67"/>
  <c r="K507" i="67"/>
  <c r="T507" i="67" s="1"/>
  <c r="J507" i="67"/>
  <c r="S507" i="67" s="1"/>
  <c r="I507" i="67"/>
  <c r="L507" i="67" s="1"/>
  <c r="R506" i="67"/>
  <c r="O506" i="67"/>
  <c r="K506" i="67"/>
  <c r="T506" i="67" s="1"/>
  <c r="J506" i="67"/>
  <c r="S506" i="67" s="1"/>
  <c r="I506" i="67"/>
  <c r="L506" i="67" s="1"/>
  <c r="R505" i="67"/>
  <c r="O505" i="67"/>
  <c r="K505" i="67"/>
  <c r="T505" i="67" s="1"/>
  <c r="J505" i="67"/>
  <c r="S505" i="67" s="1"/>
  <c r="I505" i="67"/>
  <c r="L505" i="67" s="1"/>
  <c r="R504" i="67"/>
  <c r="O504" i="67"/>
  <c r="K504" i="67"/>
  <c r="T504" i="67" s="1"/>
  <c r="J504" i="67"/>
  <c r="S504" i="67" s="1"/>
  <c r="I504" i="67"/>
  <c r="L504" i="67" s="1"/>
  <c r="R503" i="67"/>
  <c r="O503" i="67"/>
  <c r="K503" i="67"/>
  <c r="T503" i="67" s="1"/>
  <c r="J503" i="67"/>
  <c r="I503" i="67"/>
  <c r="L503" i="67" s="1"/>
  <c r="R502" i="67"/>
  <c r="O502" i="67"/>
  <c r="K502" i="67"/>
  <c r="J502" i="67"/>
  <c r="S502" i="67" s="1"/>
  <c r="I502" i="67"/>
  <c r="L502" i="67" s="1"/>
  <c r="R501" i="67"/>
  <c r="O501" i="67"/>
  <c r="T500" i="67"/>
  <c r="S500" i="67"/>
  <c r="R500" i="67"/>
  <c r="O500" i="67"/>
  <c r="R499" i="67"/>
  <c r="O499" i="67"/>
  <c r="K499" i="67"/>
  <c r="T499" i="67" s="1"/>
  <c r="J499" i="67"/>
  <c r="S499" i="67" s="1"/>
  <c r="I499" i="67"/>
  <c r="L499" i="67" s="1"/>
  <c r="R498" i="67"/>
  <c r="O498" i="67"/>
  <c r="K498" i="67"/>
  <c r="T498" i="67" s="1"/>
  <c r="J498" i="67"/>
  <c r="S498" i="67" s="1"/>
  <c r="I498" i="67"/>
  <c r="L498" i="67" s="1"/>
  <c r="R497" i="67"/>
  <c r="O497" i="67"/>
  <c r="K497" i="67"/>
  <c r="T497" i="67" s="1"/>
  <c r="J497" i="67"/>
  <c r="S497" i="67" s="1"/>
  <c r="I497" i="67"/>
  <c r="L497" i="67" s="1"/>
  <c r="T496" i="67"/>
  <c r="R496" i="67"/>
  <c r="O496" i="67"/>
  <c r="K496" i="67"/>
  <c r="J496" i="67"/>
  <c r="S496" i="67" s="1"/>
  <c r="I496" i="67"/>
  <c r="L496" i="67" s="1"/>
  <c r="R495" i="67"/>
  <c r="O495" i="67"/>
  <c r="K495" i="67"/>
  <c r="T495" i="67" s="1"/>
  <c r="J495" i="67"/>
  <c r="S495" i="67" s="1"/>
  <c r="I495" i="67"/>
  <c r="L495" i="67" s="1"/>
  <c r="R494" i="67"/>
  <c r="O494" i="67"/>
  <c r="K494" i="67"/>
  <c r="T494" i="67" s="1"/>
  <c r="J494" i="67"/>
  <c r="S494" i="67" s="1"/>
  <c r="I494" i="67"/>
  <c r="L494" i="67" s="1"/>
  <c r="R493" i="67"/>
  <c r="O493" i="67"/>
  <c r="K493" i="67"/>
  <c r="T493" i="67" s="1"/>
  <c r="J493" i="67"/>
  <c r="I493" i="67"/>
  <c r="L493" i="67" s="1"/>
  <c r="R492" i="67"/>
  <c r="O492" i="67"/>
  <c r="K492" i="67"/>
  <c r="J492" i="67"/>
  <c r="S492" i="67" s="1"/>
  <c r="I492" i="67"/>
  <c r="L492" i="67" s="1"/>
  <c r="R491" i="67"/>
  <c r="O491" i="67"/>
  <c r="R490" i="67"/>
  <c r="O490" i="67"/>
  <c r="T489" i="67"/>
  <c r="S489" i="67"/>
  <c r="U489" i="67" s="1"/>
  <c r="R489" i="67"/>
  <c r="O489" i="67"/>
  <c r="R488" i="67"/>
  <c r="O488" i="67"/>
  <c r="K488" i="67"/>
  <c r="T488" i="67" s="1"/>
  <c r="J488" i="67"/>
  <c r="S488" i="67" s="1"/>
  <c r="I488" i="67"/>
  <c r="L488" i="67" s="1"/>
  <c r="R487" i="67"/>
  <c r="O487" i="67"/>
  <c r="K487" i="67"/>
  <c r="T487" i="67" s="1"/>
  <c r="J487" i="67"/>
  <c r="S487" i="67" s="1"/>
  <c r="I487" i="67"/>
  <c r="L487" i="67" s="1"/>
  <c r="R486" i="67"/>
  <c r="O486" i="67"/>
  <c r="K486" i="67"/>
  <c r="T486" i="67" s="1"/>
  <c r="J486" i="67"/>
  <c r="S486" i="67" s="1"/>
  <c r="I486" i="67"/>
  <c r="L486" i="67" s="1"/>
  <c r="R485" i="67"/>
  <c r="O485" i="67"/>
  <c r="K485" i="67"/>
  <c r="T485" i="67" s="1"/>
  <c r="J485" i="67"/>
  <c r="S485" i="67" s="1"/>
  <c r="I485" i="67"/>
  <c r="L485" i="67" s="1"/>
  <c r="R484" i="67"/>
  <c r="O484" i="67"/>
  <c r="K484" i="67"/>
  <c r="T484" i="67" s="1"/>
  <c r="J484" i="67"/>
  <c r="I484" i="67"/>
  <c r="L484" i="67" s="1"/>
  <c r="R483" i="67"/>
  <c r="O483" i="67"/>
  <c r="K483" i="67"/>
  <c r="T483" i="67" s="1"/>
  <c r="J483" i="67"/>
  <c r="S483" i="67" s="1"/>
  <c r="I483" i="67"/>
  <c r="L483" i="67" s="1"/>
  <c r="R482" i="67"/>
  <c r="O482" i="67"/>
  <c r="K482" i="67"/>
  <c r="T482" i="67" s="1"/>
  <c r="J482" i="67"/>
  <c r="S482" i="67" s="1"/>
  <c r="I482" i="67"/>
  <c r="L482" i="67" s="1"/>
  <c r="R481" i="67"/>
  <c r="O481" i="67"/>
  <c r="K481" i="67"/>
  <c r="T481" i="67" s="1"/>
  <c r="J481" i="67"/>
  <c r="S481" i="67" s="1"/>
  <c r="I481" i="67"/>
  <c r="L481" i="67" s="1"/>
  <c r="R480" i="67"/>
  <c r="O480" i="67"/>
  <c r="T479" i="67"/>
  <c r="S479" i="67"/>
  <c r="U479" i="67" s="1"/>
  <c r="R479" i="67"/>
  <c r="O479" i="67"/>
  <c r="R478" i="67"/>
  <c r="O478" i="67"/>
  <c r="K478" i="67"/>
  <c r="T478" i="67" s="1"/>
  <c r="J478" i="67"/>
  <c r="S478" i="67" s="1"/>
  <c r="I478" i="67"/>
  <c r="L478" i="67" s="1"/>
  <c r="R477" i="67"/>
  <c r="O477" i="67"/>
  <c r="K477" i="67"/>
  <c r="T477" i="67" s="1"/>
  <c r="J477" i="67"/>
  <c r="S477" i="67" s="1"/>
  <c r="I477" i="67"/>
  <c r="L477" i="67" s="1"/>
  <c r="R476" i="67"/>
  <c r="O476" i="67"/>
  <c r="K476" i="67"/>
  <c r="T476" i="67" s="1"/>
  <c r="J476" i="67"/>
  <c r="S476" i="67" s="1"/>
  <c r="I476" i="67"/>
  <c r="L476" i="67" s="1"/>
  <c r="R475" i="67"/>
  <c r="O475" i="67"/>
  <c r="K475" i="67"/>
  <c r="T475" i="67" s="1"/>
  <c r="J475" i="67"/>
  <c r="S475" i="67" s="1"/>
  <c r="I475" i="67"/>
  <c r="L475" i="67" s="1"/>
  <c r="R474" i="67"/>
  <c r="O474" i="67"/>
  <c r="K474" i="67"/>
  <c r="T474" i="67" s="1"/>
  <c r="J474" i="67"/>
  <c r="I474" i="67"/>
  <c r="L474" i="67" s="1"/>
  <c r="R473" i="67"/>
  <c r="O473" i="67"/>
  <c r="T472" i="67"/>
  <c r="S472" i="67"/>
  <c r="R472" i="67"/>
  <c r="O472" i="67"/>
  <c r="R471" i="67"/>
  <c r="O471" i="67"/>
  <c r="K471" i="67"/>
  <c r="T471" i="67" s="1"/>
  <c r="J471" i="67"/>
  <c r="S471" i="67" s="1"/>
  <c r="I471" i="67"/>
  <c r="L471" i="67" s="1"/>
  <c r="R470" i="67"/>
  <c r="O470" i="67"/>
  <c r="K470" i="67"/>
  <c r="T470" i="67" s="1"/>
  <c r="J470" i="67"/>
  <c r="S470" i="67" s="1"/>
  <c r="I470" i="67"/>
  <c r="L470" i="67" s="1"/>
  <c r="R469" i="67"/>
  <c r="O469" i="67"/>
  <c r="K469" i="67"/>
  <c r="T469" i="67" s="1"/>
  <c r="J469" i="67"/>
  <c r="S469" i="67" s="1"/>
  <c r="I469" i="67"/>
  <c r="L469" i="67" s="1"/>
  <c r="R468" i="67"/>
  <c r="O468" i="67"/>
  <c r="K468" i="67"/>
  <c r="T468" i="67" s="1"/>
  <c r="J468" i="67"/>
  <c r="S468" i="67" s="1"/>
  <c r="I468" i="67"/>
  <c r="L468" i="67" s="1"/>
  <c r="R467" i="67"/>
  <c r="O467" i="67"/>
  <c r="K467" i="67"/>
  <c r="T467" i="67" s="1"/>
  <c r="J467" i="67"/>
  <c r="S467" i="67" s="1"/>
  <c r="I467" i="67"/>
  <c r="L467" i="67" s="1"/>
  <c r="R466" i="67"/>
  <c r="O466" i="67"/>
  <c r="K466" i="67"/>
  <c r="T466" i="67" s="1"/>
  <c r="J466" i="67"/>
  <c r="S466" i="67" s="1"/>
  <c r="I466" i="67"/>
  <c r="L466" i="67" s="1"/>
  <c r="R465" i="67"/>
  <c r="O465" i="67"/>
  <c r="K465" i="67"/>
  <c r="T465" i="67" s="1"/>
  <c r="J465" i="67"/>
  <c r="S465" i="67" s="1"/>
  <c r="I465" i="67"/>
  <c r="L465" i="67" s="1"/>
  <c r="R464" i="67"/>
  <c r="O464" i="67"/>
  <c r="K464" i="67"/>
  <c r="T464" i="67" s="1"/>
  <c r="J464" i="67"/>
  <c r="S464" i="67" s="1"/>
  <c r="I464" i="67"/>
  <c r="L464" i="67" s="1"/>
  <c r="R463" i="67"/>
  <c r="O463" i="67"/>
  <c r="K463" i="67"/>
  <c r="T463" i="67" s="1"/>
  <c r="J463" i="67"/>
  <c r="S463" i="67" s="1"/>
  <c r="I463" i="67"/>
  <c r="L463" i="67" s="1"/>
  <c r="R462" i="67"/>
  <c r="O462" i="67"/>
  <c r="K462" i="67"/>
  <c r="T462" i="67" s="1"/>
  <c r="J462" i="67"/>
  <c r="S462" i="67" s="1"/>
  <c r="I462" i="67"/>
  <c r="L462" i="67" s="1"/>
  <c r="R461" i="67"/>
  <c r="O461" i="67"/>
  <c r="K461" i="67"/>
  <c r="T461" i="67" s="1"/>
  <c r="J461" i="67"/>
  <c r="S461" i="67" s="1"/>
  <c r="I461" i="67"/>
  <c r="L461" i="67" s="1"/>
  <c r="R460" i="67"/>
  <c r="O460" i="67"/>
  <c r="K460" i="67"/>
  <c r="T460" i="67" s="1"/>
  <c r="J460" i="67"/>
  <c r="S460" i="67" s="1"/>
  <c r="I460" i="67"/>
  <c r="L460" i="67" s="1"/>
  <c r="R459" i="67"/>
  <c r="O459" i="67"/>
  <c r="K459" i="67"/>
  <c r="T459" i="67" s="1"/>
  <c r="J459" i="67"/>
  <c r="S459" i="67" s="1"/>
  <c r="I459" i="67"/>
  <c r="L459" i="67" s="1"/>
  <c r="R458" i="67"/>
  <c r="O458" i="67"/>
  <c r="K458" i="67"/>
  <c r="T458" i="67" s="1"/>
  <c r="J458" i="67"/>
  <c r="S458" i="67" s="1"/>
  <c r="I458" i="67"/>
  <c r="L458" i="67" s="1"/>
  <c r="R457" i="67"/>
  <c r="O457" i="67"/>
  <c r="K457" i="67"/>
  <c r="T457" i="67" s="1"/>
  <c r="J457" i="67"/>
  <c r="S457" i="67" s="1"/>
  <c r="I457" i="67"/>
  <c r="L457" i="67" s="1"/>
  <c r="R456" i="67"/>
  <c r="O456" i="67"/>
  <c r="K456" i="67"/>
  <c r="T456" i="67" s="1"/>
  <c r="J456" i="67"/>
  <c r="S456" i="67" s="1"/>
  <c r="I456" i="67"/>
  <c r="L456" i="67" s="1"/>
  <c r="R455" i="67"/>
  <c r="O455" i="67"/>
  <c r="K455" i="67"/>
  <c r="T455" i="67" s="1"/>
  <c r="J455" i="67"/>
  <c r="S455" i="67" s="1"/>
  <c r="I455" i="67"/>
  <c r="L455" i="67" s="1"/>
  <c r="R454" i="67"/>
  <c r="O454" i="67"/>
  <c r="K454" i="67"/>
  <c r="T454" i="67" s="1"/>
  <c r="J454" i="67"/>
  <c r="S454" i="67" s="1"/>
  <c r="I454" i="67"/>
  <c r="L454" i="67" s="1"/>
  <c r="R453" i="67"/>
  <c r="O453" i="67"/>
  <c r="K453" i="67"/>
  <c r="T453" i="67" s="1"/>
  <c r="J453" i="67"/>
  <c r="I453" i="67"/>
  <c r="L453" i="67" s="1"/>
  <c r="R452" i="67"/>
  <c r="O452" i="67"/>
  <c r="K452" i="67"/>
  <c r="J452" i="67"/>
  <c r="S452" i="67" s="1"/>
  <c r="I452" i="67"/>
  <c r="L452" i="67" s="1"/>
  <c r="R451" i="67"/>
  <c r="O451" i="67"/>
  <c r="R450" i="67"/>
  <c r="O450" i="67"/>
  <c r="T449" i="67"/>
  <c r="S449" i="67"/>
  <c r="R449" i="67"/>
  <c r="O449" i="67"/>
  <c r="T448" i="67"/>
  <c r="S448" i="67"/>
  <c r="R448" i="67"/>
  <c r="O448" i="67"/>
  <c r="T447" i="67"/>
  <c r="S447" i="67"/>
  <c r="R447" i="67"/>
  <c r="O447" i="67"/>
  <c r="R446" i="67"/>
  <c r="O446" i="67"/>
  <c r="K446" i="67"/>
  <c r="J446" i="67"/>
  <c r="S446" i="67" s="1"/>
  <c r="I446" i="67"/>
  <c r="L446" i="67" s="1"/>
  <c r="R445" i="67"/>
  <c r="O445" i="67"/>
  <c r="K445" i="67"/>
  <c r="T445" i="67" s="1"/>
  <c r="J445" i="67"/>
  <c r="S445" i="67" s="1"/>
  <c r="I445" i="67"/>
  <c r="L445" i="67" s="1"/>
  <c r="R444" i="67"/>
  <c r="O444" i="67"/>
  <c r="T443" i="67"/>
  <c r="S443" i="67"/>
  <c r="R443" i="67"/>
  <c r="O443" i="67"/>
  <c r="R442" i="67"/>
  <c r="O442" i="67"/>
  <c r="K442" i="67"/>
  <c r="T442" i="67" s="1"/>
  <c r="J442" i="67"/>
  <c r="S442" i="67" s="1"/>
  <c r="I442" i="67"/>
  <c r="L442" i="67" s="1"/>
  <c r="R441" i="67"/>
  <c r="O441" i="67"/>
  <c r="K441" i="67"/>
  <c r="T441" i="67" s="1"/>
  <c r="J441" i="67"/>
  <c r="S441" i="67" s="1"/>
  <c r="I441" i="67"/>
  <c r="L441" i="67" s="1"/>
  <c r="R440" i="67"/>
  <c r="O440" i="67"/>
  <c r="K440" i="67"/>
  <c r="T440" i="67" s="1"/>
  <c r="J440" i="67"/>
  <c r="S440" i="67" s="1"/>
  <c r="I440" i="67"/>
  <c r="L440" i="67" s="1"/>
  <c r="R439" i="67"/>
  <c r="O439" i="67"/>
  <c r="K439" i="67"/>
  <c r="T439" i="67" s="1"/>
  <c r="J439" i="67"/>
  <c r="S439" i="67" s="1"/>
  <c r="I439" i="67"/>
  <c r="L439" i="67" s="1"/>
  <c r="R438" i="67"/>
  <c r="O438" i="67"/>
  <c r="K438" i="67"/>
  <c r="T438" i="67" s="1"/>
  <c r="J438" i="67"/>
  <c r="S438" i="67" s="1"/>
  <c r="I438" i="67"/>
  <c r="L438" i="67" s="1"/>
  <c r="R437" i="67"/>
  <c r="O437" i="67"/>
  <c r="K437" i="67"/>
  <c r="T437" i="67" s="1"/>
  <c r="J437" i="67"/>
  <c r="S437" i="67" s="1"/>
  <c r="I437" i="67"/>
  <c r="L437" i="67" s="1"/>
  <c r="R436" i="67"/>
  <c r="O436" i="67"/>
  <c r="K436" i="67"/>
  <c r="T436" i="67" s="1"/>
  <c r="J436" i="67"/>
  <c r="S436" i="67" s="1"/>
  <c r="I436" i="67"/>
  <c r="L436" i="67" s="1"/>
  <c r="R435" i="67"/>
  <c r="O435" i="67"/>
  <c r="K435" i="67"/>
  <c r="T435" i="67" s="1"/>
  <c r="J435" i="67"/>
  <c r="S435" i="67" s="1"/>
  <c r="I435" i="67"/>
  <c r="L435" i="67" s="1"/>
  <c r="R434" i="67"/>
  <c r="O434" i="67"/>
  <c r="K434" i="67"/>
  <c r="T434" i="67" s="1"/>
  <c r="J434" i="67"/>
  <c r="I434" i="67"/>
  <c r="L434" i="67" s="1"/>
  <c r="R433" i="67"/>
  <c r="O433" i="67"/>
  <c r="T432" i="67"/>
  <c r="S432" i="67"/>
  <c r="R432" i="67"/>
  <c r="O432" i="67"/>
  <c r="R431" i="67"/>
  <c r="O431" i="67"/>
  <c r="K431" i="67"/>
  <c r="T431" i="67" s="1"/>
  <c r="J431" i="67"/>
  <c r="S431" i="67" s="1"/>
  <c r="I431" i="67"/>
  <c r="L431" i="67" s="1"/>
  <c r="R430" i="67"/>
  <c r="O430" i="67"/>
  <c r="K430" i="67"/>
  <c r="T430" i="67" s="1"/>
  <c r="J430" i="67"/>
  <c r="S430" i="67" s="1"/>
  <c r="I430" i="67"/>
  <c r="L430" i="67" s="1"/>
  <c r="R429" i="67"/>
  <c r="O429" i="67"/>
  <c r="K429" i="67"/>
  <c r="T429" i="67" s="1"/>
  <c r="J429" i="67"/>
  <c r="S429" i="67" s="1"/>
  <c r="I429" i="67"/>
  <c r="L429" i="67" s="1"/>
  <c r="R428" i="67"/>
  <c r="O428" i="67"/>
  <c r="K428" i="67"/>
  <c r="T428" i="67" s="1"/>
  <c r="J428" i="67"/>
  <c r="S428" i="67" s="1"/>
  <c r="I428" i="67"/>
  <c r="L428" i="67" s="1"/>
  <c r="R427" i="67"/>
  <c r="O427" i="67"/>
  <c r="K427" i="67"/>
  <c r="T427" i="67" s="1"/>
  <c r="J427" i="67"/>
  <c r="S427" i="67" s="1"/>
  <c r="I427" i="67"/>
  <c r="L427" i="67" s="1"/>
  <c r="R426" i="67"/>
  <c r="O426" i="67"/>
  <c r="K426" i="67"/>
  <c r="T426" i="67" s="1"/>
  <c r="J426" i="67"/>
  <c r="I426" i="67"/>
  <c r="L426" i="67" s="1"/>
  <c r="R425" i="67"/>
  <c r="O425" i="67"/>
  <c r="K425" i="67"/>
  <c r="J425" i="67"/>
  <c r="S425" i="67" s="1"/>
  <c r="I425" i="67"/>
  <c r="L425" i="67" s="1"/>
  <c r="R424" i="67"/>
  <c r="O424" i="67"/>
  <c r="T423" i="67"/>
  <c r="S423" i="67"/>
  <c r="U423" i="67" s="1"/>
  <c r="R423" i="67"/>
  <c r="O423" i="67"/>
  <c r="R422" i="67"/>
  <c r="O422" i="67"/>
  <c r="K422" i="67"/>
  <c r="T422" i="67" s="1"/>
  <c r="J422" i="67"/>
  <c r="S422" i="67" s="1"/>
  <c r="I422" i="67"/>
  <c r="L422" i="67" s="1"/>
  <c r="T421" i="67"/>
  <c r="S421" i="67"/>
  <c r="R421" i="67"/>
  <c r="O421" i="67"/>
  <c r="R420" i="67"/>
  <c r="O420" i="67"/>
  <c r="K420" i="67"/>
  <c r="T420" i="67" s="1"/>
  <c r="J420" i="67"/>
  <c r="S420" i="67" s="1"/>
  <c r="I420" i="67"/>
  <c r="L420" i="67" s="1"/>
  <c r="T419" i="67"/>
  <c r="S419" i="67"/>
  <c r="R419" i="67"/>
  <c r="O419" i="67"/>
  <c r="R418" i="67"/>
  <c r="O418" i="67"/>
  <c r="T417" i="67"/>
  <c r="S417" i="67"/>
  <c r="U417" i="67" s="1"/>
  <c r="R417" i="67"/>
  <c r="O417" i="67"/>
  <c r="R416" i="67"/>
  <c r="O416" i="67"/>
  <c r="K416" i="67"/>
  <c r="T416" i="67" s="1"/>
  <c r="J416" i="67"/>
  <c r="S416" i="67" s="1"/>
  <c r="I416" i="67"/>
  <c r="L416" i="67" s="1"/>
  <c r="R415" i="67"/>
  <c r="O415" i="67"/>
  <c r="K415" i="67"/>
  <c r="T415" i="67" s="1"/>
  <c r="J415" i="67"/>
  <c r="S415" i="67" s="1"/>
  <c r="I415" i="67"/>
  <c r="L415" i="67" s="1"/>
  <c r="R414" i="67"/>
  <c r="O414" i="67"/>
  <c r="K414" i="67"/>
  <c r="T414" i="67" s="1"/>
  <c r="J414" i="67"/>
  <c r="S414" i="67" s="1"/>
  <c r="I414" i="67"/>
  <c r="L414" i="67" s="1"/>
  <c r="R413" i="67"/>
  <c r="O413" i="67"/>
  <c r="K413" i="67"/>
  <c r="T413" i="67" s="1"/>
  <c r="J413" i="67"/>
  <c r="S413" i="67" s="1"/>
  <c r="I413" i="67"/>
  <c r="L413" i="67" s="1"/>
  <c r="R412" i="67"/>
  <c r="O412" i="67"/>
  <c r="K412" i="67"/>
  <c r="T412" i="67" s="1"/>
  <c r="J412" i="67"/>
  <c r="S412" i="67" s="1"/>
  <c r="I412" i="67"/>
  <c r="L412" i="67" s="1"/>
  <c r="R411" i="67"/>
  <c r="O411" i="67"/>
  <c r="K411" i="67"/>
  <c r="T411" i="67" s="1"/>
  <c r="J411" i="67"/>
  <c r="S411" i="67" s="1"/>
  <c r="I411" i="67"/>
  <c r="L411" i="67" s="1"/>
  <c r="R410" i="67"/>
  <c r="O410" i="67"/>
  <c r="K410" i="67"/>
  <c r="T410" i="67" s="1"/>
  <c r="J410" i="67"/>
  <c r="S410" i="67" s="1"/>
  <c r="I410" i="67"/>
  <c r="L410" i="67" s="1"/>
  <c r="R409" i="67"/>
  <c r="O409" i="67"/>
  <c r="K409" i="67"/>
  <c r="T409" i="67" s="1"/>
  <c r="J409" i="67"/>
  <c r="S409" i="67" s="1"/>
  <c r="I409" i="67"/>
  <c r="L409" i="67" s="1"/>
  <c r="R408" i="67"/>
  <c r="O408" i="67"/>
  <c r="T407" i="67"/>
  <c r="S407" i="67"/>
  <c r="U407" i="67" s="1"/>
  <c r="R407" i="67"/>
  <c r="O407" i="67"/>
  <c r="R406" i="67"/>
  <c r="O406" i="67"/>
  <c r="K406" i="67"/>
  <c r="T406" i="67" s="1"/>
  <c r="J406" i="67"/>
  <c r="S406" i="67" s="1"/>
  <c r="I406" i="67"/>
  <c r="L406" i="67" s="1"/>
  <c r="R405" i="67"/>
  <c r="O405" i="67"/>
  <c r="K405" i="67"/>
  <c r="T405" i="67" s="1"/>
  <c r="J405" i="67"/>
  <c r="S405" i="67" s="1"/>
  <c r="I405" i="67"/>
  <c r="L405" i="67" s="1"/>
  <c r="R404" i="67"/>
  <c r="O404" i="67"/>
  <c r="K404" i="67"/>
  <c r="T404" i="67" s="1"/>
  <c r="J404" i="67"/>
  <c r="S404" i="67" s="1"/>
  <c r="U404" i="67" s="1"/>
  <c r="I404" i="67"/>
  <c r="L404" i="67" s="1"/>
  <c r="R403" i="67"/>
  <c r="O403" i="67"/>
  <c r="K403" i="67"/>
  <c r="T403" i="67" s="1"/>
  <c r="J403" i="67"/>
  <c r="S403" i="67" s="1"/>
  <c r="I403" i="67"/>
  <c r="L403" i="67" s="1"/>
  <c r="R402" i="67"/>
  <c r="O402" i="67"/>
  <c r="K402" i="67"/>
  <c r="T402" i="67" s="1"/>
  <c r="J402" i="67"/>
  <c r="S402" i="67" s="1"/>
  <c r="I402" i="67"/>
  <c r="L402" i="67" s="1"/>
  <c r="R401" i="67"/>
  <c r="O401" i="67"/>
  <c r="K401" i="67"/>
  <c r="T401" i="67" s="1"/>
  <c r="J401" i="67"/>
  <c r="S401" i="67" s="1"/>
  <c r="I401" i="67"/>
  <c r="L401" i="67" s="1"/>
  <c r="R400" i="67"/>
  <c r="O400" i="67"/>
  <c r="K400" i="67"/>
  <c r="J400" i="67"/>
  <c r="S400" i="67" s="1"/>
  <c r="I400" i="67"/>
  <c r="L400" i="67" s="1"/>
  <c r="R399" i="67"/>
  <c r="O399" i="67"/>
  <c r="K399" i="67"/>
  <c r="T399" i="67" s="1"/>
  <c r="J399" i="67"/>
  <c r="S399" i="67" s="1"/>
  <c r="I399" i="67"/>
  <c r="L399" i="67" s="1"/>
  <c r="R398" i="67"/>
  <c r="O398" i="67"/>
  <c r="T397" i="67"/>
  <c r="S397" i="67"/>
  <c r="R397" i="67"/>
  <c r="O397" i="67"/>
  <c r="R396" i="67"/>
  <c r="O396" i="67"/>
  <c r="K396" i="67"/>
  <c r="T396" i="67" s="1"/>
  <c r="J396" i="67"/>
  <c r="S396" i="67" s="1"/>
  <c r="I396" i="67"/>
  <c r="L396" i="67" s="1"/>
  <c r="R395" i="67"/>
  <c r="O395" i="67"/>
  <c r="K395" i="67"/>
  <c r="T395" i="67" s="1"/>
  <c r="J395" i="67"/>
  <c r="S395" i="67" s="1"/>
  <c r="I395" i="67"/>
  <c r="L395" i="67" s="1"/>
  <c r="R394" i="67"/>
  <c r="O394" i="67"/>
  <c r="K394" i="67"/>
  <c r="T394" i="67" s="1"/>
  <c r="J394" i="67"/>
  <c r="S394" i="67" s="1"/>
  <c r="I394" i="67"/>
  <c r="L394" i="67" s="1"/>
  <c r="R393" i="67"/>
  <c r="O393" i="67"/>
  <c r="K393" i="67"/>
  <c r="T393" i="67" s="1"/>
  <c r="J393" i="67"/>
  <c r="S393" i="67" s="1"/>
  <c r="I393" i="67"/>
  <c r="L393" i="67" s="1"/>
  <c r="R392" i="67"/>
  <c r="O392" i="67"/>
  <c r="K392" i="67"/>
  <c r="T392" i="67" s="1"/>
  <c r="J392" i="67"/>
  <c r="S392" i="67" s="1"/>
  <c r="I392" i="67"/>
  <c r="L392" i="67" s="1"/>
  <c r="R391" i="67"/>
  <c r="O391" i="67"/>
  <c r="K391" i="67"/>
  <c r="T391" i="67" s="1"/>
  <c r="J391" i="67"/>
  <c r="S391" i="67" s="1"/>
  <c r="I391" i="67"/>
  <c r="L391" i="67" s="1"/>
  <c r="R390" i="67"/>
  <c r="O390" i="67"/>
  <c r="K390" i="67"/>
  <c r="T390" i="67" s="1"/>
  <c r="J390" i="67"/>
  <c r="S390" i="67" s="1"/>
  <c r="I390" i="67"/>
  <c r="L390" i="67" s="1"/>
  <c r="R389" i="67"/>
  <c r="O389" i="67"/>
  <c r="K389" i="67"/>
  <c r="T389" i="67" s="1"/>
  <c r="J389" i="67"/>
  <c r="S389" i="67" s="1"/>
  <c r="I389" i="67"/>
  <c r="L389" i="67" s="1"/>
  <c r="R388" i="67"/>
  <c r="O388" i="67"/>
  <c r="T387" i="67"/>
  <c r="S387" i="67"/>
  <c r="R387" i="67"/>
  <c r="O387" i="67"/>
  <c r="T386" i="67"/>
  <c r="S386" i="67"/>
  <c r="U386" i="67" s="1"/>
  <c r="R386" i="67"/>
  <c r="O386" i="67"/>
  <c r="R385" i="67"/>
  <c r="O385" i="67"/>
  <c r="K385" i="67"/>
  <c r="T385" i="67" s="1"/>
  <c r="J385" i="67"/>
  <c r="S385" i="67" s="1"/>
  <c r="I385" i="67"/>
  <c r="L385" i="67" s="1"/>
  <c r="R384" i="67"/>
  <c r="O384" i="67"/>
  <c r="K384" i="67"/>
  <c r="T384" i="67" s="1"/>
  <c r="J384" i="67"/>
  <c r="S384" i="67" s="1"/>
  <c r="I384" i="67"/>
  <c r="L384" i="67" s="1"/>
  <c r="R383" i="67"/>
  <c r="O383" i="67"/>
  <c r="K383" i="67"/>
  <c r="T383" i="67" s="1"/>
  <c r="J383" i="67"/>
  <c r="S383" i="67" s="1"/>
  <c r="I383" i="67"/>
  <c r="L383" i="67" s="1"/>
  <c r="R382" i="67"/>
  <c r="O382" i="67"/>
  <c r="K382" i="67"/>
  <c r="T382" i="67" s="1"/>
  <c r="J382" i="67"/>
  <c r="S382" i="67" s="1"/>
  <c r="I382" i="67"/>
  <c r="L382" i="67" s="1"/>
  <c r="R381" i="67"/>
  <c r="O381" i="67"/>
  <c r="K381" i="67"/>
  <c r="T381" i="67" s="1"/>
  <c r="J381" i="67"/>
  <c r="S381" i="67" s="1"/>
  <c r="I381" i="67"/>
  <c r="L381" i="67" s="1"/>
  <c r="R380" i="67"/>
  <c r="O380" i="67"/>
  <c r="K380" i="67"/>
  <c r="T380" i="67" s="1"/>
  <c r="J380" i="67"/>
  <c r="S380" i="67" s="1"/>
  <c r="I380" i="67"/>
  <c r="L380" i="67" s="1"/>
  <c r="R379" i="67"/>
  <c r="O379" i="67"/>
  <c r="K379" i="67"/>
  <c r="T379" i="67" s="1"/>
  <c r="J379" i="67"/>
  <c r="S379" i="67" s="1"/>
  <c r="I379" i="67"/>
  <c r="L379" i="67" s="1"/>
  <c r="R378" i="67"/>
  <c r="O378" i="67"/>
  <c r="K378" i="67"/>
  <c r="T378" i="67" s="1"/>
  <c r="J378" i="67"/>
  <c r="S378" i="67" s="1"/>
  <c r="I378" i="67"/>
  <c r="L378" i="67" s="1"/>
  <c r="R377" i="67"/>
  <c r="O377" i="67"/>
  <c r="K377" i="67"/>
  <c r="T377" i="67" s="1"/>
  <c r="J377" i="67"/>
  <c r="S377" i="67" s="1"/>
  <c r="I377" i="67"/>
  <c r="L377" i="67" s="1"/>
  <c r="R376" i="67"/>
  <c r="O376" i="67"/>
  <c r="K376" i="67"/>
  <c r="T376" i="67" s="1"/>
  <c r="J376" i="67"/>
  <c r="S376" i="67" s="1"/>
  <c r="I376" i="67"/>
  <c r="L376" i="67" s="1"/>
  <c r="R375" i="67"/>
  <c r="O375" i="67"/>
  <c r="K375" i="67"/>
  <c r="T375" i="67" s="1"/>
  <c r="J375" i="67"/>
  <c r="S375" i="67" s="1"/>
  <c r="I375" i="67"/>
  <c r="L375" i="67" s="1"/>
  <c r="R374" i="67"/>
  <c r="O374" i="67"/>
  <c r="K374" i="67"/>
  <c r="T374" i="67" s="1"/>
  <c r="J374" i="67"/>
  <c r="S374" i="67" s="1"/>
  <c r="I374" i="67"/>
  <c r="L374" i="67" s="1"/>
  <c r="R373" i="67"/>
  <c r="O373" i="67"/>
  <c r="K373" i="67"/>
  <c r="T373" i="67" s="1"/>
  <c r="J373" i="67"/>
  <c r="S373" i="67" s="1"/>
  <c r="I373" i="67"/>
  <c r="L373" i="67" s="1"/>
  <c r="R372" i="67"/>
  <c r="O372" i="67"/>
  <c r="K372" i="67"/>
  <c r="T372" i="67" s="1"/>
  <c r="J372" i="67"/>
  <c r="S372" i="67" s="1"/>
  <c r="I372" i="67"/>
  <c r="L372" i="67" s="1"/>
  <c r="R371" i="67"/>
  <c r="O371" i="67"/>
  <c r="K371" i="67"/>
  <c r="T371" i="67" s="1"/>
  <c r="J371" i="67"/>
  <c r="S371" i="67" s="1"/>
  <c r="I371" i="67"/>
  <c r="L371" i="67" s="1"/>
  <c r="R370" i="67"/>
  <c r="O370" i="67"/>
  <c r="K370" i="67"/>
  <c r="T370" i="67" s="1"/>
  <c r="J370" i="67"/>
  <c r="S370" i="67" s="1"/>
  <c r="I370" i="67"/>
  <c r="L370" i="67" s="1"/>
  <c r="R369" i="67"/>
  <c r="O369" i="67"/>
  <c r="K369" i="67"/>
  <c r="T369" i="67" s="1"/>
  <c r="J369" i="67"/>
  <c r="S369" i="67" s="1"/>
  <c r="I369" i="67"/>
  <c r="L369" i="67" s="1"/>
  <c r="R368" i="67"/>
  <c r="O368" i="67"/>
  <c r="K368" i="67"/>
  <c r="T368" i="67" s="1"/>
  <c r="J368" i="67"/>
  <c r="S368" i="67" s="1"/>
  <c r="I368" i="67"/>
  <c r="L368" i="67" s="1"/>
  <c r="R367" i="67"/>
  <c r="O367" i="67"/>
  <c r="K367" i="67"/>
  <c r="T367" i="67" s="1"/>
  <c r="J367" i="67"/>
  <c r="S367" i="67" s="1"/>
  <c r="I367" i="67"/>
  <c r="L367" i="67" s="1"/>
  <c r="R366" i="67"/>
  <c r="O366" i="67"/>
  <c r="T365" i="67"/>
  <c r="S365" i="67"/>
  <c r="U365" i="67" s="1"/>
  <c r="R365" i="67"/>
  <c r="O365" i="67"/>
  <c r="R364" i="67"/>
  <c r="O364" i="67"/>
  <c r="K364" i="67"/>
  <c r="T364" i="67" s="1"/>
  <c r="J364" i="67"/>
  <c r="S364" i="67" s="1"/>
  <c r="I364" i="67"/>
  <c r="L364" i="67" s="1"/>
  <c r="R363" i="67"/>
  <c r="O363" i="67"/>
  <c r="K363" i="67"/>
  <c r="T363" i="67" s="1"/>
  <c r="J363" i="67"/>
  <c r="S363" i="67" s="1"/>
  <c r="I363" i="67"/>
  <c r="L363" i="67" s="1"/>
  <c r="R362" i="67"/>
  <c r="O362" i="67"/>
  <c r="K362" i="67"/>
  <c r="T362" i="67" s="1"/>
  <c r="J362" i="67"/>
  <c r="S362" i="67" s="1"/>
  <c r="I362" i="67"/>
  <c r="L362" i="67" s="1"/>
  <c r="R361" i="67"/>
  <c r="O361" i="67"/>
  <c r="K361" i="67"/>
  <c r="T361" i="67" s="1"/>
  <c r="J361" i="67"/>
  <c r="S361" i="67" s="1"/>
  <c r="I361" i="67"/>
  <c r="L361" i="67" s="1"/>
  <c r="R360" i="67"/>
  <c r="O360" i="67"/>
  <c r="K360" i="67"/>
  <c r="T360" i="67" s="1"/>
  <c r="J360" i="67"/>
  <c r="S360" i="67" s="1"/>
  <c r="I360" i="67"/>
  <c r="L360" i="67" s="1"/>
  <c r="R359" i="67"/>
  <c r="O359" i="67"/>
  <c r="K359" i="67"/>
  <c r="T359" i="67" s="1"/>
  <c r="J359" i="67"/>
  <c r="S359" i="67" s="1"/>
  <c r="I359" i="67"/>
  <c r="L359" i="67" s="1"/>
  <c r="R358" i="67"/>
  <c r="O358" i="67"/>
  <c r="K358" i="67"/>
  <c r="T358" i="67" s="1"/>
  <c r="J358" i="67"/>
  <c r="S358" i="67" s="1"/>
  <c r="I358" i="67"/>
  <c r="L358" i="67" s="1"/>
  <c r="R357" i="67"/>
  <c r="O357" i="67"/>
  <c r="K357" i="67"/>
  <c r="T357" i="67" s="1"/>
  <c r="J357" i="67"/>
  <c r="S357" i="67" s="1"/>
  <c r="I357" i="67"/>
  <c r="L357" i="67" s="1"/>
  <c r="R356" i="67"/>
  <c r="O356" i="67"/>
  <c r="K356" i="67"/>
  <c r="T356" i="67" s="1"/>
  <c r="J356" i="67"/>
  <c r="S356" i="67" s="1"/>
  <c r="I356" i="67"/>
  <c r="L356" i="67" s="1"/>
  <c r="R355" i="67"/>
  <c r="O355" i="67"/>
  <c r="K355" i="67"/>
  <c r="T355" i="67" s="1"/>
  <c r="J355" i="67"/>
  <c r="S355" i="67" s="1"/>
  <c r="I355" i="67"/>
  <c r="L355" i="67" s="1"/>
  <c r="R354" i="67"/>
  <c r="O354" i="67"/>
  <c r="K354" i="67"/>
  <c r="T354" i="67" s="1"/>
  <c r="J354" i="67"/>
  <c r="S354" i="67" s="1"/>
  <c r="I354" i="67"/>
  <c r="L354" i="67" s="1"/>
  <c r="R353" i="67"/>
  <c r="O353" i="67"/>
  <c r="K353" i="67"/>
  <c r="T353" i="67" s="1"/>
  <c r="J353" i="67"/>
  <c r="S353" i="67" s="1"/>
  <c r="I353" i="67"/>
  <c r="L353" i="67" s="1"/>
  <c r="R352" i="67"/>
  <c r="O352" i="67"/>
  <c r="K352" i="67"/>
  <c r="T352" i="67" s="1"/>
  <c r="J352" i="67"/>
  <c r="S352" i="67" s="1"/>
  <c r="I352" i="67"/>
  <c r="L352" i="67" s="1"/>
  <c r="R351" i="67"/>
  <c r="O351" i="67"/>
  <c r="K351" i="67"/>
  <c r="T351" i="67" s="1"/>
  <c r="J351" i="67"/>
  <c r="S351" i="67" s="1"/>
  <c r="U351" i="67" s="1"/>
  <c r="I351" i="67"/>
  <c r="L351" i="67" s="1"/>
  <c r="R350" i="67"/>
  <c r="O350" i="67"/>
  <c r="K350" i="67"/>
  <c r="T350" i="67" s="1"/>
  <c r="J350" i="67"/>
  <c r="S350" i="67" s="1"/>
  <c r="I350" i="67"/>
  <c r="L350" i="67" s="1"/>
  <c r="R349" i="67"/>
  <c r="O349" i="67"/>
  <c r="K349" i="67"/>
  <c r="T349" i="67" s="1"/>
  <c r="J349" i="67"/>
  <c r="S349" i="67" s="1"/>
  <c r="I349" i="67"/>
  <c r="L349" i="67" s="1"/>
  <c r="R348" i="67"/>
  <c r="O348" i="67"/>
  <c r="K348" i="67"/>
  <c r="T348" i="67" s="1"/>
  <c r="J348" i="67"/>
  <c r="S348" i="67" s="1"/>
  <c r="I348" i="67"/>
  <c r="L348" i="67" s="1"/>
  <c r="R347" i="67"/>
  <c r="O347" i="67"/>
  <c r="K347" i="67"/>
  <c r="T347" i="67" s="1"/>
  <c r="J347" i="67"/>
  <c r="S347" i="67" s="1"/>
  <c r="I347" i="67"/>
  <c r="L347" i="67" s="1"/>
  <c r="R346" i="67"/>
  <c r="O346" i="67"/>
  <c r="K346" i="67"/>
  <c r="T346" i="67" s="1"/>
  <c r="J346" i="67"/>
  <c r="S346" i="67" s="1"/>
  <c r="I346" i="67"/>
  <c r="L346" i="67" s="1"/>
  <c r="R345" i="67"/>
  <c r="O345" i="67"/>
  <c r="K345" i="67"/>
  <c r="T345" i="67" s="1"/>
  <c r="J345" i="67"/>
  <c r="S345" i="67" s="1"/>
  <c r="I345" i="67"/>
  <c r="L345" i="67" s="1"/>
  <c r="R344" i="67"/>
  <c r="O344" i="67"/>
  <c r="K344" i="67"/>
  <c r="T344" i="67" s="1"/>
  <c r="J344" i="67"/>
  <c r="S344" i="67" s="1"/>
  <c r="I344" i="67"/>
  <c r="L344" i="67" s="1"/>
  <c r="R343" i="67"/>
  <c r="O343" i="67"/>
  <c r="K343" i="67"/>
  <c r="T343" i="67" s="1"/>
  <c r="J343" i="67"/>
  <c r="S343" i="67" s="1"/>
  <c r="I343" i="67"/>
  <c r="L343" i="67" s="1"/>
  <c r="R342" i="67"/>
  <c r="O342" i="67"/>
  <c r="K342" i="67"/>
  <c r="T342" i="67" s="1"/>
  <c r="J342" i="67"/>
  <c r="S342" i="67" s="1"/>
  <c r="I342" i="67"/>
  <c r="L342" i="67" s="1"/>
  <c r="R341" i="67"/>
  <c r="O341" i="67"/>
  <c r="K341" i="67"/>
  <c r="T341" i="67" s="1"/>
  <c r="J341" i="67"/>
  <c r="S341" i="67" s="1"/>
  <c r="I341" i="67"/>
  <c r="L341" i="67" s="1"/>
  <c r="R340" i="67"/>
  <c r="O340" i="67"/>
  <c r="K340" i="67"/>
  <c r="T340" i="67" s="1"/>
  <c r="J340" i="67"/>
  <c r="S340" i="67" s="1"/>
  <c r="I340" i="67"/>
  <c r="L340" i="67" s="1"/>
  <c r="R339" i="67"/>
  <c r="O339" i="67"/>
  <c r="K339" i="67"/>
  <c r="T339" i="67" s="1"/>
  <c r="J339" i="67"/>
  <c r="S339" i="67" s="1"/>
  <c r="I339" i="67"/>
  <c r="L339" i="67" s="1"/>
  <c r="R338" i="67"/>
  <c r="O338" i="67"/>
  <c r="K338" i="67"/>
  <c r="T338" i="67" s="1"/>
  <c r="J338" i="67"/>
  <c r="S338" i="67" s="1"/>
  <c r="I338" i="67"/>
  <c r="L338" i="67" s="1"/>
  <c r="R337" i="67"/>
  <c r="O337" i="67"/>
  <c r="R336" i="67"/>
  <c r="O336" i="67"/>
  <c r="T335" i="67"/>
  <c r="S335" i="67"/>
  <c r="U335" i="67" s="1"/>
  <c r="R335" i="67"/>
  <c r="O335" i="67"/>
  <c r="T334" i="67"/>
  <c r="S334" i="67"/>
  <c r="R334" i="67"/>
  <c r="O334" i="67"/>
  <c r="R333" i="67"/>
  <c r="O333" i="67"/>
  <c r="T332" i="67"/>
  <c r="S332" i="67"/>
  <c r="R332" i="67"/>
  <c r="O332" i="67"/>
  <c r="R331" i="67"/>
  <c r="O331" i="67"/>
  <c r="T330" i="67"/>
  <c r="S330" i="67"/>
  <c r="U330" i="67" s="1"/>
  <c r="R330" i="67"/>
  <c r="O330" i="67"/>
  <c r="R329" i="67"/>
  <c r="O329" i="67"/>
  <c r="K329" i="67"/>
  <c r="T329" i="67" s="1"/>
  <c r="J329" i="67"/>
  <c r="S329" i="67" s="1"/>
  <c r="I329" i="67"/>
  <c r="L329" i="67" s="1"/>
  <c r="R328" i="67"/>
  <c r="O328" i="67"/>
  <c r="K328" i="67"/>
  <c r="T328" i="67" s="1"/>
  <c r="J328" i="67"/>
  <c r="S328" i="67" s="1"/>
  <c r="I328" i="67"/>
  <c r="L328" i="67" s="1"/>
  <c r="R327" i="67"/>
  <c r="O327" i="67"/>
  <c r="K327" i="67"/>
  <c r="T327" i="67" s="1"/>
  <c r="J327" i="67"/>
  <c r="S327" i="67" s="1"/>
  <c r="I327" i="67"/>
  <c r="L327" i="67" s="1"/>
  <c r="R326" i="67"/>
  <c r="O326" i="67"/>
  <c r="K326" i="67"/>
  <c r="T326" i="67" s="1"/>
  <c r="J326" i="67"/>
  <c r="S326" i="67" s="1"/>
  <c r="I326" i="67"/>
  <c r="L326" i="67" s="1"/>
  <c r="T325" i="67"/>
  <c r="S325" i="67"/>
  <c r="R325" i="67"/>
  <c r="O325" i="67"/>
  <c r="R324" i="67"/>
  <c r="O324" i="67"/>
  <c r="K324" i="67"/>
  <c r="T324" i="67" s="1"/>
  <c r="J324" i="67"/>
  <c r="S324" i="67" s="1"/>
  <c r="I324" i="67"/>
  <c r="L324" i="67" s="1"/>
  <c r="R323" i="67"/>
  <c r="O323" i="67"/>
  <c r="K323" i="67"/>
  <c r="T323" i="67" s="1"/>
  <c r="J323" i="67"/>
  <c r="S323" i="67" s="1"/>
  <c r="I323" i="67"/>
  <c r="L323" i="67" s="1"/>
  <c r="R322" i="67"/>
  <c r="O322" i="67"/>
  <c r="K322" i="67"/>
  <c r="T322" i="67" s="1"/>
  <c r="J322" i="67"/>
  <c r="S322" i="67" s="1"/>
  <c r="I322" i="67"/>
  <c r="L322" i="67" s="1"/>
  <c r="R321" i="67"/>
  <c r="O321" i="67"/>
  <c r="K321" i="67"/>
  <c r="T321" i="67" s="1"/>
  <c r="J321" i="67"/>
  <c r="I321" i="67"/>
  <c r="L321" i="67" s="1"/>
  <c r="R320" i="67"/>
  <c r="O320" i="67"/>
  <c r="T319" i="67"/>
  <c r="S319" i="67"/>
  <c r="R319" i="67"/>
  <c r="O319" i="67"/>
  <c r="R318" i="67"/>
  <c r="O318" i="67"/>
  <c r="K318" i="67"/>
  <c r="T318" i="67" s="1"/>
  <c r="J318" i="67"/>
  <c r="S318" i="67" s="1"/>
  <c r="I318" i="67"/>
  <c r="L318" i="67" s="1"/>
  <c r="R317" i="67"/>
  <c r="O317" i="67"/>
  <c r="K317" i="67"/>
  <c r="T317" i="67" s="1"/>
  <c r="J317" i="67"/>
  <c r="S317" i="67" s="1"/>
  <c r="I317" i="67"/>
  <c r="L317" i="67" s="1"/>
  <c r="R316" i="67"/>
  <c r="O316" i="67"/>
  <c r="K316" i="67"/>
  <c r="T316" i="67" s="1"/>
  <c r="J316" i="67"/>
  <c r="I316" i="67"/>
  <c r="L316" i="67" s="1"/>
  <c r="R315" i="67"/>
  <c r="O315" i="67"/>
  <c r="K315" i="67"/>
  <c r="J315" i="67"/>
  <c r="S315" i="67" s="1"/>
  <c r="I315" i="67"/>
  <c r="L315" i="67" s="1"/>
  <c r="R314" i="67"/>
  <c r="O314" i="67"/>
  <c r="T313" i="67"/>
  <c r="S313" i="67"/>
  <c r="R313" i="67"/>
  <c r="O313" i="67"/>
  <c r="R312" i="67"/>
  <c r="O312" i="67"/>
  <c r="K312" i="67"/>
  <c r="T312" i="67" s="1"/>
  <c r="J312" i="67"/>
  <c r="S312" i="67" s="1"/>
  <c r="I312" i="67"/>
  <c r="L312" i="67" s="1"/>
  <c r="R311" i="67"/>
  <c r="O311" i="67"/>
  <c r="K311" i="67"/>
  <c r="T311" i="67" s="1"/>
  <c r="J311" i="67"/>
  <c r="S311" i="67" s="1"/>
  <c r="I311" i="67"/>
  <c r="L311" i="67" s="1"/>
  <c r="R310" i="67"/>
  <c r="O310" i="67"/>
  <c r="K310" i="67"/>
  <c r="T310" i="67" s="1"/>
  <c r="J310" i="67"/>
  <c r="I310" i="67"/>
  <c r="L310" i="67" s="1"/>
  <c r="R309" i="67"/>
  <c r="O309" i="67"/>
  <c r="K309" i="67"/>
  <c r="J309" i="67"/>
  <c r="S309" i="67" s="1"/>
  <c r="I309" i="67"/>
  <c r="L309" i="67" s="1"/>
  <c r="R308" i="67"/>
  <c r="O308" i="67"/>
  <c r="T307" i="67"/>
  <c r="S307" i="67"/>
  <c r="R307" i="67"/>
  <c r="O307" i="67"/>
  <c r="R306" i="67"/>
  <c r="O306" i="67"/>
  <c r="K306" i="67"/>
  <c r="T306" i="67" s="1"/>
  <c r="J306" i="67"/>
  <c r="S306" i="67" s="1"/>
  <c r="I306" i="67"/>
  <c r="L306" i="67" s="1"/>
  <c r="R305" i="67"/>
  <c r="O305" i="67"/>
  <c r="K305" i="67"/>
  <c r="T305" i="67" s="1"/>
  <c r="J305" i="67"/>
  <c r="S305" i="67" s="1"/>
  <c r="I305" i="67"/>
  <c r="L305" i="67" s="1"/>
  <c r="R304" i="67"/>
  <c r="O304" i="67"/>
  <c r="K304" i="67"/>
  <c r="J304" i="67"/>
  <c r="S304" i="67" s="1"/>
  <c r="I304" i="67"/>
  <c r="L304" i="67" s="1"/>
  <c r="R303" i="67"/>
  <c r="O303" i="67"/>
  <c r="K303" i="67"/>
  <c r="T303" i="67" s="1"/>
  <c r="J303" i="67"/>
  <c r="I303" i="67"/>
  <c r="L303" i="67" s="1"/>
  <c r="R302" i="67"/>
  <c r="O302" i="67"/>
  <c r="T301" i="67"/>
  <c r="S301" i="67"/>
  <c r="R301" i="67"/>
  <c r="O301" i="67"/>
  <c r="R300" i="67"/>
  <c r="O300" i="67"/>
  <c r="K300" i="67"/>
  <c r="T300" i="67" s="1"/>
  <c r="J300" i="67"/>
  <c r="S300" i="67" s="1"/>
  <c r="I300" i="67"/>
  <c r="L300" i="67" s="1"/>
  <c r="R299" i="67"/>
  <c r="O299" i="67"/>
  <c r="K299" i="67"/>
  <c r="T299" i="67" s="1"/>
  <c r="J299" i="67"/>
  <c r="S299" i="67" s="1"/>
  <c r="I299" i="67"/>
  <c r="L299" i="67" s="1"/>
  <c r="R298" i="67"/>
  <c r="O298" i="67"/>
  <c r="K298" i="67"/>
  <c r="T298" i="67" s="1"/>
  <c r="J298" i="67"/>
  <c r="I298" i="67"/>
  <c r="L298" i="67" s="1"/>
  <c r="R297" i="67"/>
  <c r="O297" i="67"/>
  <c r="K297" i="67"/>
  <c r="J297" i="67"/>
  <c r="S297" i="67" s="1"/>
  <c r="I297" i="67"/>
  <c r="L297" i="67" s="1"/>
  <c r="R296" i="67"/>
  <c r="O296" i="67"/>
  <c r="T295" i="67"/>
  <c r="S295" i="67"/>
  <c r="R295" i="67"/>
  <c r="O295" i="67"/>
  <c r="R294" i="67"/>
  <c r="O294" i="67"/>
  <c r="K294" i="67"/>
  <c r="T294" i="67" s="1"/>
  <c r="J294" i="67"/>
  <c r="S294" i="67" s="1"/>
  <c r="I294" i="67"/>
  <c r="L294" i="67" s="1"/>
  <c r="R293" i="67"/>
  <c r="O293" i="67"/>
  <c r="K293" i="67"/>
  <c r="T293" i="67" s="1"/>
  <c r="J293" i="67"/>
  <c r="S293" i="67" s="1"/>
  <c r="I293" i="67"/>
  <c r="L293" i="67" s="1"/>
  <c r="R292" i="67"/>
  <c r="O292" i="67"/>
  <c r="K292" i="67"/>
  <c r="J292" i="67"/>
  <c r="S292" i="67" s="1"/>
  <c r="I292" i="67"/>
  <c r="L292" i="67" s="1"/>
  <c r="R291" i="67"/>
  <c r="O291" i="67"/>
  <c r="K291" i="67"/>
  <c r="T291" i="67" s="1"/>
  <c r="J291" i="67"/>
  <c r="I291" i="67"/>
  <c r="L291" i="67" s="1"/>
  <c r="R290" i="67"/>
  <c r="O290" i="67"/>
  <c r="R289" i="67"/>
  <c r="O289" i="67"/>
  <c r="T288" i="67"/>
  <c r="S288" i="67"/>
  <c r="R288" i="67"/>
  <c r="O288" i="67"/>
  <c r="R287" i="67"/>
  <c r="O287" i="67"/>
  <c r="L287" i="67"/>
  <c r="K287" i="67"/>
  <c r="T287" i="67" s="1"/>
  <c r="J287" i="67"/>
  <c r="S287" i="67" s="1"/>
  <c r="T286" i="67"/>
  <c r="U286" i="67" s="1"/>
  <c r="S286" i="67"/>
  <c r="R286" i="67"/>
  <c r="O286" i="67"/>
  <c r="T285" i="67"/>
  <c r="S285" i="67"/>
  <c r="R285" i="67"/>
  <c r="O285" i="67"/>
  <c r="T284" i="67"/>
  <c r="S284" i="67"/>
  <c r="R284" i="67"/>
  <c r="O284" i="67"/>
  <c r="R283" i="67"/>
  <c r="O283" i="67"/>
  <c r="K283" i="67"/>
  <c r="T283" i="67" s="1"/>
  <c r="J283" i="67"/>
  <c r="S283" i="67" s="1"/>
  <c r="I283" i="67"/>
  <c r="L283" i="67" s="1"/>
  <c r="T282" i="67"/>
  <c r="S282" i="67"/>
  <c r="R282" i="67"/>
  <c r="O282" i="67"/>
  <c r="R281" i="67"/>
  <c r="O281" i="67"/>
  <c r="K281" i="67"/>
  <c r="T281" i="67" s="1"/>
  <c r="J281" i="67"/>
  <c r="S281" i="67" s="1"/>
  <c r="I281" i="67"/>
  <c r="L281" i="67" s="1"/>
  <c r="R280" i="67"/>
  <c r="O280" i="67"/>
  <c r="K280" i="67"/>
  <c r="T280" i="67" s="1"/>
  <c r="J280" i="67"/>
  <c r="S280" i="67" s="1"/>
  <c r="I280" i="67"/>
  <c r="L280" i="67" s="1"/>
  <c r="R279" i="67"/>
  <c r="O279" i="67"/>
  <c r="K279" i="67"/>
  <c r="T279" i="67" s="1"/>
  <c r="J279" i="67"/>
  <c r="S279" i="67" s="1"/>
  <c r="I279" i="67"/>
  <c r="L279" i="67" s="1"/>
  <c r="R278" i="67"/>
  <c r="O278" i="67"/>
  <c r="K278" i="67"/>
  <c r="T278" i="67" s="1"/>
  <c r="J278" i="67"/>
  <c r="S278" i="67" s="1"/>
  <c r="I278" i="67"/>
  <c r="L278" i="67" s="1"/>
  <c r="R277" i="67"/>
  <c r="O277" i="67"/>
  <c r="K277" i="67"/>
  <c r="J277" i="67"/>
  <c r="S277" i="67" s="1"/>
  <c r="I277" i="67"/>
  <c r="L277" i="67" s="1"/>
  <c r="R276" i="67"/>
  <c r="O276" i="67"/>
  <c r="K276" i="67"/>
  <c r="T276" i="67" s="1"/>
  <c r="J276" i="67"/>
  <c r="I276" i="67"/>
  <c r="L276" i="67" s="1"/>
  <c r="R275" i="67"/>
  <c r="O275" i="67"/>
  <c r="T274" i="67"/>
  <c r="S274" i="67"/>
  <c r="R274" i="67"/>
  <c r="O274" i="67"/>
  <c r="R273" i="67"/>
  <c r="O273" i="67"/>
  <c r="K273" i="67"/>
  <c r="T273" i="67" s="1"/>
  <c r="J273" i="67"/>
  <c r="S273" i="67" s="1"/>
  <c r="I273" i="67"/>
  <c r="L273" i="67" s="1"/>
  <c r="R272" i="67"/>
  <c r="O272" i="67"/>
  <c r="K272" i="67"/>
  <c r="T272" i="67" s="1"/>
  <c r="J272" i="67"/>
  <c r="S272" i="67" s="1"/>
  <c r="I272" i="67"/>
  <c r="L272" i="67" s="1"/>
  <c r="R271" i="67"/>
  <c r="O271" i="67"/>
  <c r="K271" i="67"/>
  <c r="T271" i="67" s="1"/>
  <c r="J271" i="67"/>
  <c r="S271" i="67" s="1"/>
  <c r="I271" i="67"/>
  <c r="L271" i="67" s="1"/>
  <c r="R270" i="67"/>
  <c r="O270" i="67"/>
  <c r="K270" i="67"/>
  <c r="J270" i="67"/>
  <c r="S270" i="67" s="1"/>
  <c r="I270" i="67"/>
  <c r="L270" i="67" s="1"/>
  <c r="R269" i="67"/>
  <c r="O269" i="67"/>
  <c r="T268" i="67"/>
  <c r="S268" i="67"/>
  <c r="R268" i="67"/>
  <c r="O268" i="67"/>
  <c r="R267" i="67"/>
  <c r="O267" i="67"/>
  <c r="K267" i="67"/>
  <c r="T267" i="67" s="1"/>
  <c r="J267" i="67"/>
  <c r="S267" i="67" s="1"/>
  <c r="U267" i="67" s="1"/>
  <c r="I267" i="67"/>
  <c r="L267" i="67" s="1"/>
  <c r="R266" i="67"/>
  <c r="O266" i="67"/>
  <c r="K266" i="67"/>
  <c r="T266" i="67" s="1"/>
  <c r="J266" i="67"/>
  <c r="S266" i="67" s="1"/>
  <c r="I266" i="67"/>
  <c r="L266" i="67" s="1"/>
  <c r="R265" i="67"/>
  <c r="O265" i="67"/>
  <c r="K265" i="67"/>
  <c r="T265" i="67" s="1"/>
  <c r="J265" i="67"/>
  <c r="S265" i="67" s="1"/>
  <c r="I265" i="67"/>
  <c r="L265" i="67" s="1"/>
  <c r="R264" i="67"/>
  <c r="O264" i="67"/>
  <c r="K264" i="67"/>
  <c r="T264" i="67" s="1"/>
  <c r="J264" i="67"/>
  <c r="S264" i="67" s="1"/>
  <c r="I264" i="67"/>
  <c r="L264" i="67" s="1"/>
  <c r="R263" i="67"/>
  <c r="O263" i="67"/>
  <c r="K263" i="67"/>
  <c r="T263" i="67" s="1"/>
  <c r="J263" i="67"/>
  <c r="S263" i="67" s="1"/>
  <c r="I263" i="67"/>
  <c r="L263" i="67" s="1"/>
  <c r="R262" i="67"/>
  <c r="O262" i="67"/>
  <c r="K262" i="67"/>
  <c r="T262" i="67" s="1"/>
  <c r="J262" i="67"/>
  <c r="I262" i="67"/>
  <c r="L262" i="67" s="1"/>
  <c r="R261" i="67"/>
  <c r="O261" i="67"/>
  <c r="K261" i="67"/>
  <c r="J261" i="67"/>
  <c r="S261" i="67" s="1"/>
  <c r="I261" i="67"/>
  <c r="L261" i="67" s="1"/>
  <c r="R260" i="67"/>
  <c r="O260" i="67"/>
  <c r="T259" i="67"/>
  <c r="S259" i="67"/>
  <c r="R259" i="67"/>
  <c r="O259" i="67"/>
  <c r="T258" i="67"/>
  <c r="S258" i="67"/>
  <c r="R258" i="67"/>
  <c r="O258" i="67"/>
  <c r="R257" i="67"/>
  <c r="O257" i="67"/>
  <c r="K257" i="67"/>
  <c r="T257" i="67" s="1"/>
  <c r="J257" i="67"/>
  <c r="S257" i="67" s="1"/>
  <c r="I257" i="67"/>
  <c r="L257" i="67" s="1"/>
  <c r="R256" i="67"/>
  <c r="O256" i="67"/>
  <c r="K256" i="67"/>
  <c r="T256" i="67" s="1"/>
  <c r="J256" i="67"/>
  <c r="S256" i="67" s="1"/>
  <c r="I256" i="67"/>
  <c r="L256" i="67" s="1"/>
  <c r="R255" i="67"/>
  <c r="O255" i="67"/>
  <c r="K255" i="67"/>
  <c r="T255" i="67" s="1"/>
  <c r="J255" i="67"/>
  <c r="S255" i="67" s="1"/>
  <c r="I255" i="67"/>
  <c r="L255" i="67" s="1"/>
  <c r="R254" i="67"/>
  <c r="O254" i="67"/>
  <c r="K254" i="67"/>
  <c r="T254" i="67" s="1"/>
  <c r="J254" i="67"/>
  <c r="S254" i="67" s="1"/>
  <c r="I254" i="67"/>
  <c r="L254" i="67" s="1"/>
  <c r="R253" i="67"/>
  <c r="O253" i="67"/>
  <c r="K253" i="67"/>
  <c r="T253" i="67" s="1"/>
  <c r="J253" i="67"/>
  <c r="S253" i="67" s="1"/>
  <c r="I253" i="67"/>
  <c r="L253" i="67" s="1"/>
  <c r="R252" i="67"/>
  <c r="O252" i="67"/>
  <c r="K252" i="67"/>
  <c r="T252" i="67" s="1"/>
  <c r="J252" i="67"/>
  <c r="S252" i="67" s="1"/>
  <c r="I252" i="67"/>
  <c r="L252" i="67" s="1"/>
  <c r="R251" i="67"/>
  <c r="O251" i="67"/>
  <c r="K251" i="67"/>
  <c r="T251" i="67" s="1"/>
  <c r="J251" i="67"/>
  <c r="S251" i="67" s="1"/>
  <c r="I251" i="67"/>
  <c r="L251" i="67" s="1"/>
  <c r="R250" i="67"/>
  <c r="O250" i="67"/>
  <c r="K250" i="67"/>
  <c r="T250" i="67" s="1"/>
  <c r="J250" i="67"/>
  <c r="S250" i="67" s="1"/>
  <c r="I250" i="67"/>
  <c r="L250" i="67" s="1"/>
  <c r="R249" i="67"/>
  <c r="O249" i="67"/>
  <c r="K249" i="67"/>
  <c r="T249" i="67" s="1"/>
  <c r="J249" i="67"/>
  <c r="S249" i="67" s="1"/>
  <c r="I249" i="67"/>
  <c r="L249" i="67" s="1"/>
  <c r="R248" i="67"/>
  <c r="O248" i="67"/>
  <c r="K248" i="67"/>
  <c r="T248" i="67" s="1"/>
  <c r="J248" i="67"/>
  <c r="S248" i="67" s="1"/>
  <c r="I248" i="67"/>
  <c r="L248" i="67" s="1"/>
  <c r="R247" i="67"/>
  <c r="O247" i="67"/>
  <c r="K247" i="67"/>
  <c r="T247" i="67" s="1"/>
  <c r="J247" i="67"/>
  <c r="S247" i="67" s="1"/>
  <c r="I247" i="67"/>
  <c r="L247" i="67" s="1"/>
  <c r="R246" i="67"/>
  <c r="O246" i="67"/>
  <c r="K246" i="67"/>
  <c r="T246" i="67" s="1"/>
  <c r="J246" i="67"/>
  <c r="S246" i="67" s="1"/>
  <c r="I246" i="67"/>
  <c r="L246" i="67" s="1"/>
  <c r="R245" i="67"/>
  <c r="O245" i="67"/>
  <c r="K245" i="67"/>
  <c r="T245" i="67" s="1"/>
  <c r="J245" i="67"/>
  <c r="I245" i="67"/>
  <c r="L245" i="67" s="1"/>
  <c r="R244" i="67"/>
  <c r="O244" i="67"/>
  <c r="K244" i="67"/>
  <c r="J244" i="67"/>
  <c r="S244" i="67" s="1"/>
  <c r="I244" i="67"/>
  <c r="L244" i="67" s="1"/>
  <c r="R243" i="67"/>
  <c r="O243" i="67"/>
  <c r="R242" i="67"/>
  <c r="O242" i="67"/>
  <c r="T241" i="67"/>
  <c r="S241" i="67"/>
  <c r="R241" i="67"/>
  <c r="O241" i="67"/>
  <c r="R240" i="67"/>
  <c r="O240" i="67"/>
  <c r="K240" i="67"/>
  <c r="T240" i="67" s="1"/>
  <c r="J240" i="67"/>
  <c r="S240" i="67" s="1"/>
  <c r="I240" i="67"/>
  <c r="L240" i="67" s="1"/>
  <c r="R239" i="67"/>
  <c r="O239" i="67"/>
  <c r="K239" i="67"/>
  <c r="T239" i="67" s="1"/>
  <c r="J239" i="67"/>
  <c r="S239" i="67" s="1"/>
  <c r="I239" i="67"/>
  <c r="L239" i="67" s="1"/>
  <c r="R238" i="67"/>
  <c r="O238" i="67"/>
  <c r="K238" i="67"/>
  <c r="T238" i="67" s="1"/>
  <c r="J238" i="67"/>
  <c r="S238" i="67" s="1"/>
  <c r="I238" i="67"/>
  <c r="L238" i="67" s="1"/>
  <c r="R237" i="67"/>
  <c r="O237" i="67"/>
  <c r="K237" i="67"/>
  <c r="T237" i="67" s="1"/>
  <c r="J237" i="67"/>
  <c r="S237" i="67" s="1"/>
  <c r="I237" i="67"/>
  <c r="L237" i="67" s="1"/>
  <c r="R236" i="67"/>
  <c r="O236" i="67"/>
  <c r="K236" i="67"/>
  <c r="J236" i="67"/>
  <c r="S236" i="67" s="1"/>
  <c r="I236" i="67"/>
  <c r="L236" i="67" s="1"/>
  <c r="R235" i="67"/>
  <c r="O235" i="67"/>
  <c r="K235" i="67"/>
  <c r="T235" i="67" s="1"/>
  <c r="J235" i="67"/>
  <c r="I235" i="67"/>
  <c r="L235" i="67" s="1"/>
  <c r="R234" i="67"/>
  <c r="O234" i="67"/>
  <c r="T233" i="67"/>
  <c r="S233" i="67"/>
  <c r="R233" i="67"/>
  <c r="O233" i="67"/>
  <c r="R232" i="67"/>
  <c r="O232" i="67"/>
  <c r="K232" i="67"/>
  <c r="T232" i="67" s="1"/>
  <c r="J232" i="67"/>
  <c r="S232" i="67" s="1"/>
  <c r="I232" i="67"/>
  <c r="L232" i="67" s="1"/>
  <c r="R231" i="67"/>
  <c r="O231" i="67"/>
  <c r="K231" i="67"/>
  <c r="T231" i="67" s="1"/>
  <c r="J231" i="67"/>
  <c r="S231" i="67" s="1"/>
  <c r="I231" i="67"/>
  <c r="L231" i="67" s="1"/>
  <c r="R230" i="67"/>
  <c r="O230" i="67"/>
  <c r="K230" i="67"/>
  <c r="T230" i="67" s="1"/>
  <c r="J230" i="67"/>
  <c r="S230" i="67" s="1"/>
  <c r="I230" i="67"/>
  <c r="L230" i="67" s="1"/>
  <c r="R229" i="67"/>
  <c r="O229" i="67"/>
  <c r="K229" i="67"/>
  <c r="J229" i="67"/>
  <c r="S229" i="67" s="1"/>
  <c r="I229" i="67"/>
  <c r="L229" i="67" s="1"/>
  <c r="R228" i="67"/>
  <c r="O228" i="67"/>
  <c r="R227" i="67"/>
  <c r="O227" i="67"/>
  <c r="I227" i="67"/>
  <c r="E227" i="67"/>
  <c r="R226" i="67"/>
  <c r="O226" i="67"/>
  <c r="K226" i="67"/>
  <c r="T226" i="67" s="1"/>
  <c r="J226" i="67"/>
  <c r="S226" i="67" s="1"/>
  <c r="I226" i="67"/>
  <c r="L226" i="67" s="1"/>
  <c r="R225" i="67"/>
  <c r="O225" i="67"/>
  <c r="K225" i="67"/>
  <c r="T225" i="67" s="1"/>
  <c r="J225" i="67"/>
  <c r="S225" i="67" s="1"/>
  <c r="I225" i="67"/>
  <c r="L225" i="67" s="1"/>
  <c r="R224" i="67"/>
  <c r="O224" i="67"/>
  <c r="I224" i="67"/>
  <c r="E224" i="67"/>
  <c r="K224" i="67" s="1"/>
  <c r="R223" i="67"/>
  <c r="O223" i="67"/>
  <c r="K223" i="67"/>
  <c r="T223" i="67" s="1"/>
  <c r="J223" i="67"/>
  <c r="S223" i="67" s="1"/>
  <c r="I223" i="67"/>
  <c r="L223" i="67" s="1"/>
  <c r="R222" i="67"/>
  <c r="O222" i="67"/>
  <c r="K222" i="67"/>
  <c r="T222" i="67" s="1"/>
  <c r="J222" i="67"/>
  <c r="S222" i="67" s="1"/>
  <c r="I222" i="67"/>
  <c r="L222" i="67" s="1"/>
  <c r="R221" i="67"/>
  <c r="O221" i="67"/>
  <c r="K221" i="67"/>
  <c r="T221" i="67" s="1"/>
  <c r="J221" i="67"/>
  <c r="S221" i="67" s="1"/>
  <c r="I221" i="67"/>
  <c r="L221" i="67" s="1"/>
  <c r="R220" i="67"/>
  <c r="O220" i="67"/>
  <c r="I220" i="67"/>
  <c r="E220" i="67"/>
  <c r="J220" i="67" s="1"/>
  <c r="R219" i="67"/>
  <c r="O219" i="67"/>
  <c r="T218" i="67"/>
  <c r="S218" i="67"/>
  <c r="R218" i="67"/>
  <c r="O218" i="67"/>
  <c r="R217" i="67"/>
  <c r="O217" i="67"/>
  <c r="K217" i="67"/>
  <c r="T217" i="67" s="1"/>
  <c r="J217" i="67"/>
  <c r="S217" i="67" s="1"/>
  <c r="I217" i="67"/>
  <c r="L217" i="67" s="1"/>
  <c r="R216" i="67"/>
  <c r="O216" i="67"/>
  <c r="K216" i="67"/>
  <c r="T216" i="67" s="1"/>
  <c r="J216" i="67"/>
  <c r="S216" i="67" s="1"/>
  <c r="I216" i="67"/>
  <c r="L216" i="67" s="1"/>
  <c r="R215" i="67"/>
  <c r="O215" i="67"/>
  <c r="K215" i="67"/>
  <c r="T215" i="67" s="1"/>
  <c r="J215" i="67"/>
  <c r="I215" i="67"/>
  <c r="L215" i="67" s="1"/>
  <c r="R214" i="67"/>
  <c r="O214" i="67"/>
  <c r="K214" i="67"/>
  <c r="J214" i="67"/>
  <c r="S214" i="67" s="1"/>
  <c r="I214" i="67"/>
  <c r="L214" i="67" s="1"/>
  <c r="R213" i="67"/>
  <c r="O213" i="67"/>
  <c r="T212" i="67"/>
  <c r="S212" i="67"/>
  <c r="R212" i="67"/>
  <c r="O212" i="67"/>
  <c r="T211" i="67"/>
  <c r="S211" i="67"/>
  <c r="U211" i="67" s="1"/>
  <c r="R211" i="67"/>
  <c r="O211" i="67"/>
  <c r="R210" i="67"/>
  <c r="O210" i="67"/>
  <c r="K210" i="67"/>
  <c r="T210" i="67" s="1"/>
  <c r="J210" i="67"/>
  <c r="S210" i="67" s="1"/>
  <c r="I210" i="67"/>
  <c r="L210" i="67" s="1"/>
  <c r="R209" i="67"/>
  <c r="O209" i="67"/>
  <c r="K209" i="67"/>
  <c r="T209" i="67" s="1"/>
  <c r="J209" i="67"/>
  <c r="S209" i="67" s="1"/>
  <c r="I209" i="67"/>
  <c r="L209" i="67" s="1"/>
  <c r="R208" i="67"/>
  <c r="O208" i="67"/>
  <c r="K208" i="67"/>
  <c r="T208" i="67" s="1"/>
  <c r="J208" i="67"/>
  <c r="S208" i="67" s="1"/>
  <c r="I208" i="67"/>
  <c r="L208" i="67" s="1"/>
  <c r="R207" i="67"/>
  <c r="O207" i="67"/>
  <c r="K207" i="67"/>
  <c r="T207" i="67" s="1"/>
  <c r="J207" i="67"/>
  <c r="S207" i="67" s="1"/>
  <c r="I207" i="67"/>
  <c r="L207" i="67" s="1"/>
  <c r="R206" i="67"/>
  <c r="O206" i="67"/>
  <c r="K206" i="67"/>
  <c r="T206" i="67" s="1"/>
  <c r="J206" i="67"/>
  <c r="S206" i="67" s="1"/>
  <c r="I206" i="67"/>
  <c r="L206" i="67" s="1"/>
  <c r="R205" i="67"/>
  <c r="O205" i="67"/>
  <c r="K205" i="67"/>
  <c r="T205" i="67" s="1"/>
  <c r="J205" i="67"/>
  <c r="S205" i="67" s="1"/>
  <c r="I205" i="67"/>
  <c r="L205" i="67" s="1"/>
  <c r="R204" i="67"/>
  <c r="O204" i="67"/>
  <c r="K204" i="67"/>
  <c r="T204" i="67" s="1"/>
  <c r="J204" i="67"/>
  <c r="S204" i="67" s="1"/>
  <c r="I204" i="67"/>
  <c r="L204" i="67" s="1"/>
  <c r="R203" i="67"/>
  <c r="O203" i="67"/>
  <c r="K203" i="67"/>
  <c r="J203" i="67"/>
  <c r="S203" i="67" s="1"/>
  <c r="I203" i="67"/>
  <c r="L203" i="67" s="1"/>
  <c r="R202" i="67"/>
  <c r="O202" i="67"/>
  <c r="T201" i="67"/>
  <c r="S201" i="67"/>
  <c r="R201" i="67"/>
  <c r="O201" i="67"/>
  <c r="R200" i="67"/>
  <c r="O200" i="67"/>
  <c r="K200" i="67"/>
  <c r="T200" i="67" s="1"/>
  <c r="J200" i="67"/>
  <c r="S200" i="67" s="1"/>
  <c r="I200" i="67"/>
  <c r="L200" i="67" s="1"/>
  <c r="R199" i="67"/>
  <c r="O199" i="67"/>
  <c r="K199" i="67"/>
  <c r="T199" i="67" s="1"/>
  <c r="J199" i="67"/>
  <c r="S199" i="67" s="1"/>
  <c r="I199" i="67"/>
  <c r="L199" i="67" s="1"/>
  <c r="R198" i="67"/>
  <c r="O198" i="67"/>
  <c r="K198" i="67"/>
  <c r="T198" i="67" s="1"/>
  <c r="J198" i="67"/>
  <c r="S198" i="67" s="1"/>
  <c r="I198" i="67"/>
  <c r="L198" i="67" s="1"/>
  <c r="R197" i="67"/>
  <c r="O197" i="67"/>
  <c r="K197" i="67"/>
  <c r="T197" i="67" s="1"/>
  <c r="J197" i="67"/>
  <c r="S197" i="67" s="1"/>
  <c r="I197" i="67"/>
  <c r="L197" i="67" s="1"/>
  <c r="R196" i="67"/>
  <c r="O196" i="67"/>
  <c r="K196" i="67"/>
  <c r="T196" i="67" s="1"/>
  <c r="J196" i="67"/>
  <c r="S196" i="67" s="1"/>
  <c r="I196" i="67"/>
  <c r="L196" i="67" s="1"/>
  <c r="R195" i="67"/>
  <c r="O195" i="67"/>
  <c r="K195" i="67"/>
  <c r="J195" i="67"/>
  <c r="S195" i="67" s="1"/>
  <c r="I195" i="67"/>
  <c r="L195" i="67" s="1"/>
  <c r="R194" i="67"/>
  <c r="O194" i="67"/>
  <c r="K194" i="67"/>
  <c r="T194" i="67" s="1"/>
  <c r="J194" i="67"/>
  <c r="S194" i="67" s="1"/>
  <c r="I194" i="67"/>
  <c r="L194" i="67" s="1"/>
  <c r="R193" i="67"/>
  <c r="O193" i="67"/>
  <c r="K193" i="67"/>
  <c r="T193" i="67" s="1"/>
  <c r="J193" i="67"/>
  <c r="I193" i="67"/>
  <c r="L193" i="67" s="1"/>
  <c r="R192" i="67"/>
  <c r="O192" i="67"/>
  <c r="T191" i="67"/>
  <c r="S191" i="67"/>
  <c r="R191" i="67"/>
  <c r="O191" i="67"/>
  <c r="T190" i="67"/>
  <c r="S190" i="67"/>
  <c r="R190" i="67"/>
  <c r="O190" i="67"/>
  <c r="T189" i="67"/>
  <c r="S189" i="67"/>
  <c r="R189" i="67"/>
  <c r="O189" i="67"/>
  <c r="R188" i="67"/>
  <c r="O188" i="67"/>
  <c r="K188" i="67"/>
  <c r="T188" i="67" s="1"/>
  <c r="J188" i="67"/>
  <c r="S188" i="67" s="1"/>
  <c r="I188" i="67"/>
  <c r="L188" i="67" s="1"/>
  <c r="R187" i="67"/>
  <c r="O187" i="67"/>
  <c r="K187" i="67"/>
  <c r="T187" i="67" s="1"/>
  <c r="J187" i="67"/>
  <c r="S187" i="67" s="1"/>
  <c r="I187" i="67"/>
  <c r="L187" i="67" s="1"/>
  <c r="R186" i="67"/>
  <c r="O186" i="67"/>
  <c r="K186" i="67"/>
  <c r="T186" i="67" s="1"/>
  <c r="J186" i="67"/>
  <c r="S186" i="67" s="1"/>
  <c r="I186" i="67"/>
  <c r="L186" i="67" s="1"/>
  <c r="R185" i="67"/>
  <c r="O185" i="67"/>
  <c r="K185" i="67"/>
  <c r="T185" i="67" s="1"/>
  <c r="J185" i="67"/>
  <c r="S185" i="67" s="1"/>
  <c r="I185" i="67"/>
  <c r="L185" i="67" s="1"/>
  <c r="R184" i="67"/>
  <c r="O184" i="67"/>
  <c r="K184" i="67"/>
  <c r="T184" i="67" s="1"/>
  <c r="J184" i="67"/>
  <c r="S184" i="67" s="1"/>
  <c r="I184" i="67"/>
  <c r="L184" i="67" s="1"/>
  <c r="R183" i="67"/>
  <c r="O183" i="67"/>
  <c r="K183" i="67"/>
  <c r="T183" i="67" s="1"/>
  <c r="J183" i="67"/>
  <c r="S183" i="67" s="1"/>
  <c r="I183" i="67"/>
  <c r="L183" i="67" s="1"/>
  <c r="R182" i="67"/>
  <c r="O182" i="67"/>
  <c r="K182" i="67"/>
  <c r="T182" i="67" s="1"/>
  <c r="J182" i="67"/>
  <c r="S182" i="67" s="1"/>
  <c r="I182" i="67"/>
  <c r="L182" i="67" s="1"/>
  <c r="R181" i="67"/>
  <c r="O181" i="67"/>
  <c r="K181" i="67"/>
  <c r="T181" i="67" s="1"/>
  <c r="J181" i="67"/>
  <c r="S181" i="67" s="1"/>
  <c r="I181" i="67"/>
  <c r="L181" i="67" s="1"/>
  <c r="R180" i="67"/>
  <c r="O180" i="67"/>
  <c r="K180" i="67"/>
  <c r="T180" i="67" s="1"/>
  <c r="J180" i="67"/>
  <c r="S180" i="67" s="1"/>
  <c r="I180" i="67"/>
  <c r="L180" i="67" s="1"/>
  <c r="R179" i="67"/>
  <c r="O179" i="67"/>
  <c r="K179" i="67"/>
  <c r="T179" i="67" s="1"/>
  <c r="J179" i="67"/>
  <c r="S179" i="67" s="1"/>
  <c r="I179" i="67"/>
  <c r="L179" i="67" s="1"/>
  <c r="R178" i="67"/>
  <c r="O178" i="67"/>
  <c r="K178" i="67"/>
  <c r="T178" i="67" s="1"/>
  <c r="J178" i="67"/>
  <c r="S178" i="67" s="1"/>
  <c r="I178" i="67"/>
  <c r="L178" i="67" s="1"/>
  <c r="R177" i="67"/>
  <c r="O177" i="67"/>
  <c r="K177" i="67"/>
  <c r="T177" i="67" s="1"/>
  <c r="J177" i="67"/>
  <c r="S177" i="67" s="1"/>
  <c r="I177" i="67"/>
  <c r="L177" i="67" s="1"/>
  <c r="R176" i="67"/>
  <c r="O176" i="67"/>
  <c r="K176" i="67"/>
  <c r="T176" i="67" s="1"/>
  <c r="J176" i="67"/>
  <c r="I176" i="67"/>
  <c r="L176" i="67" s="1"/>
  <c r="R175" i="67"/>
  <c r="O175" i="67"/>
  <c r="K175" i="67"/>
  <c r="J175" i="67"/>
  <c r="S175" i="67" s="1"/>
  <c r="I175" i="67"/>
  <c r="L175" i="67" s="1"/>
  <c r="R174" i="67"/>
  <c r="O174" i="67"/>
  <c r="T173" i="67"/>
  <c r="S173" i="67"/>
  <c r="U173" i="67" s="1"/>
  <c r="R173" i="67"/>
  <c r="O173" i="67"/>
  <c r="T172" i="67"/>
  <c r="S172" i="67"/>
  <c r="U172" i="67" s="1"/>
  <c r="R172" i="67"/>
  <c r="O172" i="67"/>
  <c r="R171" i="67"/>
  <c r="O171" i="67"/>
  <c r="K171" i="67"/>
  <c r="T171" i="67" s="1"/>
  <c r="J171" i="67"/>
  <c r="S171" i="67" s="1"/>
  <c r="I171" i="67"/>
  <c r="L171" i="67" s="1"/>
  <c r="R170" i="67"/>
  <c r="O170" i="67"/>
  <c r="K170" i="67"/>
  <c r="T170" i="67" s="1"/>
  <c r="J170" i="67"/>
  <c r="S170" i="67" s="1"/>
  <c r="I170" i="67"/>
  <c r="L170" i="67" s="1"/>
  <c r="R169" i="67"/>
  <c r="O169" i="67"/>
  <c r="K169" i="67"/>
  <c r="T169" i="67" s="1"/>
  <c r="J169" i="67"/>
  <c r="S169" i="67" s="1"/>
  <c r="I169" i="67"/>
  <c r="L169" i="67" s="1"/>
  <c r="R168" i="67"/>
  <c r="O168" i="67"/>
  <c r="K168" i="67"/>
  <c r="T168" i="67" s="1"/>
  <c r="J168" i="67"/>
  <c r="S168" i="67" s="1"/>
  <c r="I168" i="67"/>
  <c r="L168" i="67" s="1"/>
  <c r="R167" i="67"/>
  <c r="O167" i="67"/>
  <c r="K167" i="67"/>
  <c r="T167" i="67" s="1"/>
  <c r="J167" i="67"/>
  <c r="S167" i="67" s="1"/>
  <c r="I167" i="67"/>
  <c r="L167" i="67" s="1"/>
  <c r="R166" i="67"/>
  <c r="O166" i="67"/>
  <c r="K166" i="67"/>
  <c r="T166" i="67" s="1"/>
  <c r="J166" i="67"/>
  <c r="S166" i="67" s="1"/>
  <c r="I166" i="67"/>
  <c r="L166" i="67" s="1"/>
  <c r="R165" i="67"/>
  <c r="O165" i="67"/>
  <c r="K165" i="67"/>
  <c r="T165" i="67" s="1"/>
  <c r="J165" i="67"/>
  <c r="S165" i="67" s="1"/>
  <c r="I165" i="67"/>
  <c r="L165" i="67" s="1"/>
  <c r="R164" i="67"/>
  <c r="O164" i="67"/>
  <c r="K164" i="67"/>
  <c r="T164" i="67" s="1"/>
  <c r="J164" i="67"/>
  <c r="S164" i="67" s="1"/>
  <c r="I164" i="67"/>
  <c r="L164" i="67" s="1"/>
  <c r="R163" i="67"/>
  <c r="O163" i="67"/>
  <c r="K163" i="67"/>
  <c r="T163" i="67" s="1"/>
  <c r="J163" i="67"/>
  <c r="S163" i="67" s="1"/>
  <c r="I163" i="67"/>
  <c r="L163" i="67" s="1"/>
  <c r="R162" i="67"/>
  <c r="O162" i="67"/>
  <c r="K162" i="67"/>
  <c r="T162" i="67" s="1"/>
  <c r="J162" i="67"/>
  <c r="S162" i="67" s="1"/>
  <c r="I162" i="67"/>
  <c r="L162" i="67" s="1"/>
  <c r="R161" i="67"/>
  <c r="O161" i="67"/>
  <c r="K161" i="67"/>
  <c r="T161" i="67" s="1"/>
  <c r="J161" i="67"/>
  <c r="S161" i="67" s="1"/>
  <c r="I161" i="67"/>
  <c r="L161" i="67" s="1"/>
  <c r="R160" i="67"/>
  <c r="O160" i="67"/>
  <c r="K160" i="67"/>
  <c r="T160" i="67" s="1"/>
  <c r="J160" i="67"/>
  <c r="S160" i="67" s="1"/>
  <c r="I160" i="67"/>
  <c r="L160" i="67" s="1"/>
  <c r="R159" i="67"/>
  <c r="O159" i="67"/>
  <c r="K159" i="67"/>
  <c r="T159" i="67" s="1"/>
  <c r="J159" i="67"/>
  <c r="I159" i="67"/>
  <c r="L159" i="67" s="1"/>
  <c r="R158" i="67"/>
  <c r="O158" i="67"/>
  <c r="R157" i="67"/>
  <c r="O157" i="67"/>
  <c r="R156" i="67"/>
  <c r="O156" i="67"/>
  <c r="T155" i="67"/>
  <c r="S155" i="67"/>
  <c r="U155" i="67" s="1"/>
  <c r="R155" i="67"/>
  <c r="O155" i="67"/>
  <c r="T154" i="67"/>
  <c r="S154" i="67"/>
  <c r="U154" i="67" s="1"/>
  <c r="R154" i="67"/>
  <c r="O154" i="67"/>
  <c r="T153" i="67"/>
  <c r="S153" i="67"/>
  <c r="R153" i="67"/>
  <c r="O153" i="67"/>
  <c r="R152" i="67"/>
  <c r="O152" i="67"/>
  <c r="K152" i="67"/>
  <c r="T152" i="67" s="1"/>
  <c r="J152" i="67"/>
  <c r="S152" i="67" s="1"/>
  <c r="I152" i="67"/>
  <c r="L152" i="67" s="1"/>
  <c r="T151" i="67"/>
  <c r="S151" i="67"/>
  <c r="R151" i="67"/>
  <c r="O151" i="67"/>
  <c r="T150" i="67"/>
  <c r="S150" i="67"/>
  <c r="R150" i="67"/>
  <c r="O150" i="67"/>
  <c r="R149" i="67"/>
  <c r="O149" i="67"/>
  <c r="K149" i="67"/>
  <c r="T149" i="67" s="1"/>
  <c r="J149" i="67"/>
  <c r="S149" i="67" s="1"/>
  <c r="I149" i="67"/>
  <c r="L149" i="67" s="1"/>
  <c r="R148" i="67"/>
  <c r="O148" i="67"/>
  <c r="K148" i="67"/>
  <c r="T148" i="67" s="1"/>
  <c r="J148" i="67"/>
  <c r="S148" i="67" s="1"/>
  <c r="I148" i="67"/>
  <c r="L148" i="67" s="1"/>
  <c r="R147" i="67"/>
  <c r="O147" i="67"/>
  <c r="K147" i="67"/>
  <c r="T147" i="67" s="1"/>
  <c r="J147" i="67"/>
  <c r="S147" i="67" s="1"/>
  <c r="I147" i="67"/>
  <c r="L147" i="67" s="1"/>
  <c r="T146" i="67"/>
  <c r="S146" i="67"/>
  <c r="R146" i="67"/>
  <c r="O146" i="67"/>
  <c r="T145" i="67"/>
  <c r="S145" i="67"/>
  <c r="R145" i="67"/>
  <c r="O145" i="67"/>
  <c r="R144" i="67"/>
  <c r="O144" i="67"/>
  <c r="K144" i="67"/>
  <c r="T144" i="67" s="1"/>
  <c r="J144" i="67"/>
  <c r="S144" i="67" s="1"/>
  <c r="I144" i="67"/>
  <c r="L144" i="67" s="1"/>
  <c r="T143" i="67"/>
  <c r="S143" i="67"/>
  <c r="R143" i="67"/>
  <c r="O143" i="67"/>
  <c r="T142" i="67"/>
  <c r="S142" i="67"/>
  <c r="R142" i="67"/>
  <c r="O142" i="67"/>
  <c r="R141" i="67"/>
  <c r="O141" i="67"/>
  <c r="K141" i="67"/>
  <c r="T141" i="67" s="1"/>
  <c r="J141" i="67"/>
  <c r="S141" i="67" s="1"/>
  <c r="I141" i="67"/>
  <c r="L141" i="67" s="1"/>
  <c r="R140" i="67"/>
  <c r="O140" i="67"/>
  <c r="K140" i="67"/>
  <c r="T140" i="67" s="1"/>
  <c r="J140" i="67"/>
  <c r="S140" i="67" s="1"/>
  <c r="I140" i="67"/>
  <c r="L140" i="67" s="1"/>
  <c r="R139" i="67"/>
  <c r="O139" i="67"/>
  <c r="K139" i="67"/>
  <c r="T139" i="67" s="1"/>
  <c r="J139" i="67"/>
  <c r="S139" i="67" s="1"/>
  <c r="I139" i="67"/>
  <c r="L139" i="67" s="1"/>
  <c r="R138" i="67"/>
  <c r="O138" i="67"/>
  <c r="K138" i="67"/>
  <c r="T138" i="67" s="1"/>
  <c r="J138" i="67"/>
  <c r="I138" i="67"/>
  <c r="L138" i="67" s="1"/>
  <c r="R137" i="67"/>
  <c r="O137" i="67"/>
  <c r="K137" i="67"/>
  <c r="J137" i="67"/>
  <c r="S137" i="67" s="1"/>
  <c r="I137" i="67"/>
  <c r="L137" i="67" s="1"/>
  <c r="T136" i="67"/>
  <c r="S136" i="67"/>
  <c r="R136" i="67"/>
  <c r="O136" i="67"/>
  <c r="R135" i="67"/>
  <c r="O135" i="67"/>
  <c r="T134" i="67"/>
  <c r="S134" i="67"/>
  <c r="U134" i="67" s="1"/>
  <c r="R134" i="67"/>
  <c r="O134" i="67"/>
  <c r="R133" i="67"/>
  <c r="O133" i="67"/>
  <c r="K133" i="67"/>
  <c r="T133" i="67" s="1"/>
  <c r="G133" i="67"/>
  <c r="I133" i="67" s="1"/>
  <c r="L133" i="67" s="1"/>
  <c r="R132" i="67"/>
  <c r="O132" i="67"/>
  <c r="K132" i="67"/>
  <c r="T132" i="67" s="1"/>
  <c r="J132" i="67"/>
  <c r="S132" i="67" s="1"/>
  <c r="I132" i="67"/>
  <c r="L132" i="67" s="1"/>
  <c r="T131" i="67"/>
  <c r="S131" i="67"/>
  <c r="U131" i="67" s="1"/>
  <c r="R131" i="67"/>
  <c r="O131" i="67"/>
  <c r="R130" i="67"/>
  <c r="O130" i="67"/>
  <c r="K130" i="67"/>
  <c r="T130" i="67" s="1"/>
  <c r="J130" i="67"/>
  <c r="S130" i="67" s="1"/>
  <c r="I130" i="67"/>
  <c r="L130" i="67" s="1"/>
  <c r="T129" i="67"/>
  <c r="S129" i="67"/>
  <c r="R129" i="67"/>
  <c r="O129" i="67"/>
  <c r="R128" i="67"/>
  <c r="O128" i="67"/>
  <c r="K128" i="67"/>
  <c r="T128" i="67" s="1"/>
  <c r="J128" i="67"/>
  <c r="S128" i="67" s="1"/>
  <c r="I128" i="67"/>
  <c r="L128" i="67" s="1"/>
  <c r="T127" i="67"/>
  <c r="S127" i="67"/>
  <c r="R127" i="67"/>
  <c r="O127" i="67"/>
  <c r="R126" i="67"/>
  <c r="O126" i="67"/>
  <c r="K126" i="67"/>
  <c r="T126" i="67" s="1"/>
  <c r="J126" i="67"/>
  <c r="S126" i="67" s="1"/>
  <c r="I126" i="67"/>
  <c r="L126" i="67" s="1"/>
  <c r="T125" i="67"/>
  <c r="S125" i="67"/>
  <c r="R125" i="67"/>
  <c r="O125" i="67"/>
  <c r="R124" i="67"/>
  <c r="O124" i="67"/>
  <c r="K124" i="67"/>
  <c r="T124" i="67" s="1"/>
  <c r="J124" i="67"/>
  <c r="S124" i="67" s="1"/>
  <c r="I124" i="67"/>
  <c r="L124" i="67" s="1"/>
  <c r="T123" i="67"/>
  <c r="S123" i="67"/>
  <c r="R123" i="67"/>
  <c r="O123" i="67"/>
  <c r="R122" i="67"/>
  <c r="O122" i="67"/>
  <c r="K122" i="67"/>
  <c r="T122" i="67" s="1"/>
  <c r="J122" i="67"/>
  <c r="S122" i="67" s="1"/>
  <c r="I122" i="67"/>
  <c r="L122" i="67" s="1"/>
  <c r="T121" i="67"/>
  <c r="S121" i="67"/>
  <c r="R121" i="67"/>
  <c r="O121" i="67"/>
  <c r="R120" i="67"/>
  <c r="O120" i="67"/>
  <c r="K120" i="67"/>
  <c r="T120" i="67" s="1"/>
  <c r="J120" i="67"/>
  <c r="S120" i="67" s="1"/>
  <c r="I120" i="67"/>
  <c r="L120" i="67" s="1"/>
  <c r="T119" i="67"/>
  <c r="S119" i="67"/>
  <c r="R119" i="67"/>
  <c r="O119" i="67"/>
  <c r="R118" i="67"/>
  <c r="O118" i="67"/>
  <c r="K118" i="67"/>
  <c r="T118" i="67" s="1"/>
  <c r="J118" i="67"/>
  <c r="S118" i="67" s="1"/>
  <c r="I118" i="67"/>
  <c r="L118" i="67" s="1"/>
  <c r="T117" i="67"/>
  <c r="S117" i="67"/>
  <c r="R117" i="67"/>
  <c r="O117" i="67"/>
  <c r="R116" i="67"/>
  <c r="O116" i="67"/>
  <c r="K116" i="67"/>
  <c r="T116" i="67" s="1"/>
  <c r="J116" i="67"/>
  <c r="S116" i="67" s="1"/>
  <c r="I116" i="67"/>
  <c r="L116" i="67" s="1"/>
  <c r="T115" i="67"/>
  <c r="S115" i="67"/>
  <c r="U115" i="67" s="1"/>
  <c r="R115" i="67"/>
  <c r="O115" i="67"/>
  <c r="R114" i="67"/>
  <c r="O114" i="67"/>
  <c r="K114" i="67"/>
  <c r="T114" i="67" s="1"/>
  <c r="J114" i="67"/>
  <c r="S114" i="67" s="1"/>
  <c r="I114" i="67"/>
  <c r="L114" i="67" s="1"/>
  <c r="T113" i="67"/>
  <c r="S113" i="67"/>
  <c r="R113" i="67"/>
  <c r="O113" i="67"/>
  <c r="R112" i="67"/>
  <c r="O112" i="67"/>
  <c r="K112" i="67"/>
  <c r="T112" i="67" s="1"/>
  <c r="J112" i="67"/>
  <c r="S112" i="67" s="1"/>
  <c r="I112" i="67"/>
  <c r="L112" i="67" s="1"/>
  <c r="T111" i="67"/>
  <c r="S111" i="67"/>
  <c r="R111" i="67"/>
  <c r="O111" i="67"/>
  <c r="R110" i="67"/>
  <c r="O110" i="67"/>
  <c r="K110" i="67"/>
  <c r="T110" i="67" s="1"/>
  <c r="J110" i="67"/>
  <c r="S110" i="67" s="1"/>
  <c r="I110" i="67"/>
  <c r="L110" i="67" s="1"/>
  <c r="T109" i="67"/>
  <c r="S109" i="67"/>
  <c r="R109" i="67"/>
  <c r="O109" i="67"/>
  <c r="T108" i="67"/>
  <c r="S108" i="67"/>
  <c r="R108" i="67"/>
  <c r="O108" i="67"/>
  <c r="R107" i="67"/>
  <c r="O107" i="67"/>
  <c r="K107" i="67"/>
  <c r="T107" i="67" s="1"/>
  <c r="J107" i="67"/>
  <c r="S107" i="67" s="1"/>
  <c r="I107" i="67"/>
  <c r="L107" i="67" s="1"/>
  <c r="T106" i="67"/>
  <c r="S106" i="67"/>
  <c r="R106" i="67"/>
  <c r="O106" i="67"/>
  <c r="R105" i="67"/>
  <c r="O105" i="67"/>
  <c r="K105" i="67"/>
  <c r="T105" i="67" s="1"/>
  <c r="J105" i="67"/>
  <c r="S105" i="67" s="1"/>
  <c r="I105" i="67"/>
  <c r="L105" i="67" s="1"/>
  <c r="T104" i="67"/>
  <c r="S104" i="67"/>
  <c r="R104" i="67"/>
  <c r="O104" i="67"/>
  <c r="R103" i="67"/>
  <c r="O103" i="67"/>
  <c r="K103" i="67"/>
  <c r="T103" i="67" s="1"/>
  <c r="J103" i="67"/>
  <c r="S103" i="67" s="1"/>
  <c r="I103" i="67"/>
  <c r="L103" i="67" s="1"/>
  <c r="T102" i="67"/>
  <c r="S102" i="67"/>
  <c r="R102" i="67"/>
  <c r="O102" i="67"/>
  <c r="R101" i="67"/>
  <c r="O101" i="67"/>
  <c r="K101" i="67"/>
  <c r="T101" i="67" s="1"/>
  <c r="J101" i="67"/>
  <c r="S101" i="67" s="1"/>
  <c r="I101" i="67"/>
  <c r="L101" i="67" s="1"/>
  <c r="T100" i="67"/>
  <c r="S100" i="67"/>
  <c r="R100" i="67"/>
  <c r="O100" i="67"/>
  <c r="R99" i="67"/>
  <c r="O99" i="67"/>
  <c r="K99" i="67"/>
  <c r="T99" i="67" s="1"/>
  <c r="J99" i="67"/>
  <c r="S99" i="67" s="1"/>
  <c r="I99" i="67"/>
  <c r="L99" i="67" s="1"/>
  <c r="T98" i="67"/>
  <c r="S98" i="67"/>
  <c r="R98" i="67"/>
  <c r="O98" i="67"/>
  <c r="R97" i="67"/>
  <c r="O97" i="67"/>
  <c r="K97" i="67"/>
  <c r="T97" i="67" s="1"/>
  <c r="J97" i="67"/>
  <c r="S97" i="67" s="1"/>
  <c r="I97" i="67"/>
  <c r="L97" i="67" s="1"/>
  <c r="T96" i="67"/>
  <c r="S96" i="67"/>
  <c r="R96" i="67"/>
  <c r="O96" i="67"/>
  <c r="R95" i="67"/>
  <c r="O95" i="67"/>
  <c r="K95" i="67"/>
  <c r="T95" i="67" s="1"/>
  <c r="J95" i="67"/>
  <c r="S95" i="67" s="1"/>
  <c r="I95" i="67"/>
  <c r="L95" i="67" s="1"/>
  <c r="T94" i="67"/>
  <c r="S94" i="67"/>
  <c r="R94" i="67"/>
  <c r="O94" i="67"/>
  <c r="R93" i="67"/>
  <c r="O93" i="67"/>
  <c r="K93" i="67"/>
  <c r="T93" i="67" s="1"/>
  <c r="J93" i="67"/>
  <c r="S93" i="67" s="1"/>
  <c r="I93" i="67"/>
  <c r="L93" i="67" s="1"/>
  <c r="T92" i="67"/>
  <c r="S92" i="67"/>
  <c r="R92" i="67"/>
  <c r="O92" i="67"/>
  <c r="R91" i="67"/>
  <c r="O91" i="67"/>
  <c r="K91" i="67"/>
  <c r="T91" i="67" s="1"/>
  <c r="J91" i="67"/>
  <c r="S91" i="67" s="1"/>
  <c r="I91" i="67"/>
  <c r="L91" i="67" s="1"/>
  <c r="T90" i="67"/>
  <c r="S90" i="67"/>
  <c r="R90" i="67"/>
  <c r="O90" i="67"/>
  <c r="R89" i="67"/>
  <c r="O89" i="67"/>
  <c r="K89" i="67"/>
  <c r="T89" i="67" s="1"/>
  <c r="J89" i="67"/>
  <c r="S89" i="67" s="1"/>
  <c r="I89" i="67"/>
  <c r="L89" i="67" s="1"/>
  <c r="T88" i="67"/>
  <c r="S88" i="67"/>
  <c r="R88" i="67"/>
  <c r="O88" i="67"/>
  <c r="R87" i="67"/>
  <c r="O87" i="67"/>
  <c r="K87" i="67"/>
  <c r="T87" i="67" s="1"/>
  <c r="J87" i="67"/>
  <c r="S87" i="67" s="1"/>
  <c r="I87" i="67"/>
  <c r="L87" i="67" s="1"/>
  <c r="T86" i="67"/>
  <c r="S86" i="67"/>
  <c r="R86" i="67"/>
  <c r="O86" i="67"/>
  <c r="R85" i="67"/>
  <c r="O85" i="67"/>
  <c r="K85" i="67"/>
  <c r="T85" i="67" s="1"/>
  <c r="J85" i="67"/>
  <c r="S85" i="67" s="1"/>
  <c r="I85" i="67"/>
  <c r="L85" i="67" s="1"/>
  <c r="T84" i="67"/>
  <c r="S84" i="67"/>
  <c r="R84" i="67"/>
  <c r="O84" i="67"/>
  <c r="R83" i="67"/>
  <c r="O83" i="67"/>
  <c r="K83" i="67"/>
  <c r="T83" i="67" s="1"/>
  <c r="J83" i="67"/>
  <c r="S83" i="67" s="1"/>
  <c r="I83" i="67"/>
  <c r="L83" i="67" s="1"/>
  <c r="T82" i="67"/>
  <c r="S82" i="67"/>
  <c r="R82" i="67"/>
  <c r="O82" i="67"/>
  <c r="R81" i="67"/>
  <c r="O81" i="67"/>
  <c r="K81" i="67"/>
  <c r="T81" i="67" s="1"/>
  <c r="J81" i="67"/>
  <c r="S81" i="67" s="1"/>
  <c r="I81" i="67"/>
  <c r="L81" i="67" s="1"/>
  <c r="T80" i="67"/>
  <c r="S80" i="67"/>
  <c r="R80" i="67"/>
  <c r="O80" i="67"/>
  <c r="R79" i="67"/>
  <c r="O79" i="67"/>
  <c r="K79" i="67"/>
  <c r="T79" i="67" s="1"/>
  <c r="J79" i="67"/>
  <c r="S79" i="67" s="1"/>
  <c r="I79" i="67"/>
  <c r="L79" i="67" s="1"/>
  <c r="T78" i="67"/>
  <c r="S78" i="67"/>
  <c r="R78" i="67"/>
  <c r="O78" i="67"/>
  <c r="R77" i="67"/>
  <c r="O77" i="67"/>
  <c r="K77" i="67"/>
  <c r="T77" i="67" s="1"/>
  <c r="J77" i="67"/>
  <c r="S77" i="67" s="1"/>
  <c r="I77" i="67"/>
  <c r="L77" i="67" s="1"/>
  <c r="T76" i="67"/>
  <c r="S76" i="67"/>
  <c r="R76" i="67"/>
  <c r="O76" i="67"/>
  <c r="R75" i="67"/>
  <c r="O75" i="67"/>
  <c r="K75" i="67"/>
  <c r="T75" i="67" s="1"/>
  <c r="J75" i="67"/>
  <c r="S75" i="67" s="1"/>
  <c r="I75" i="67"/>
  <c r="L75" i="67" s="1"/>
  <c r="T74" i="67"/>
  <c r="S74" i="67"/>
  <c r="R74" i="67"/>
  <c r="O74" i="67"/>
  <c r="R73" i="67"/>
  <c r="O73" i="67"/>
  <c r="K73" i="67"/>
  <c r="T73" i="67" s="1"/>
  <c r="J73" i="67"/>
  <c r="S73" i="67" s="1"/>
  <c r="I73" i="67"/>
  <c r="L73" i="67" s="1"/>
  <c r="T72" i="67"/>
  <c r="S72" i="67"/>
  <c r="R72" i="67"/>
  <c r="O72" i="67"/>
  <c r="T71" i="67"/>
  <c r="S71" i="67"/>
  <c r="R71" i="67"/>
  <c r="O71" i="67"/>
  <c r="T70" i="67"/>
  <c r="S70" i="67"/>
  <c r="R70" i="67"/>
  <c r="O70" i="67"/>
  <c r="R69" i="67"/>
  <c r="O69" i="67"/>
  <c r="K69" i="67"/>
  <c r="J69" i="67"/>
  <c r="S69" i="67" s="1"/>
  <c r="I69" i="67"/>
  <c r="L69" i="67" s="1"/>
  <c r="T68" i="67"/>
  <c r="S68" i="67"/>
  <c r="R68" i="67"/>
  <c r="O68" i="67"/>
  <c r="R67" i="67"/>
  <c r="O67" i="67"/>
  <c r="T66" i="67"/>
  <c r="S66" i="67"/>
  <c r="R66" i="67"/>
  <c r="O66" i="67"/>
  <c r="R65" i="67"/>
  <c r="O65" i="67"/>
  <c r="K65" i="67"/>
  <c r="T65" i="67" s="1"/>
  <c r="J65" i="67"/>
  <c r="S65" i="67" s="1"/>
  <c r="I65" i="67"/>
  <c r="L65" i="67" s="1"/>
  <c r="T64" i="67"/>
  <c r="S64" i="67"/>
  <c r="R64" i="67"/>
  <c r="O64" i="67"/>
  <c r="T63" i="67"/>
  <c r="S63" i="67"/>
  <c r="R63" i="67"/>
  <c r="O63" i="67"/>
  <c r="R62" i="67"/>
  <c r="O62" i="67"/>
  <c r="K62" i="67"/>
  <c r="T62" i="67" s="1"/>
  <c r="J62" i="67"/>
  <c r="S62" i="67" s="1"/>
  <c r="I62" i="67"/>
  <c r="L62" i="67" s="1"/>
  <c r="T61" i="67"/>
  <c r="S61" i="67"/>
  <c r="R61" i="67"/>
  <c r="O61" i="67"/>
  <c r="R60" i="67"/>
  <c r="O60" i="67"/>
  <c r="K60" i="67"/>
  <c r="J60" i="67"/>
  <c r="S60" i="67" s="1"/>
  <c r="I60" i="67"/>
  <c r="L60" i="67" s="1"/>
  <c r="R59" i="67"/>
  <c r="O59" i="67"/>
  <c r="K59" i="67"/>
  <c r="T59" i="67" s="1"/>
  <c r="J59" i="67"/>
  <c r="S59" i="67" s="1"/>
  <c r="I59" i="67"/>
  <c r="L59" i="67" s="1"/>
  <c r="R58" i="67"/>
  <c r="O58" i="67"/>
  <c r="T56" i="67"/>
  <c r="S56" i="67"/>
  <c r="R56" i="67"/>
  <c r="O56" i="67"/>
  <c r="T55" i="67"/>
  <c r="S55" i="67"/>
  <c r="R55" i="67"/>
  <c r="O55" i="67"/>
  <c r="T54" i="67"/>
  <c r="S54" i="67"/>
  <c r="R54" i="67"/>
  <c r="O54" i="67"/>
  <c r="T53" i="67"/>
  <c r="S53" i="67"/>
  <c r="R53" i="67"/>
  <c r="O53" i="67"/>
  <c r="T52" i="67"/>
  <c r="S52" i="67"/>
  <c r="R52" i="67"/>
  <c r="O52" i="67"/>
  <c r="T51" i="67"/>
  <c r="S51" i="67"/>
  <c r="R51" i="67"/>
  <c r="O51" i="67"/>
  <c r="T50" i="67"/>
  <c r="S50" i="67"/>
  <c r="R50" i="67"/>
  <c r="O50" i="67"/>
  <c r="T49" i="67"/>
  <c r="S49" i="67"/>
  <c r="R49" i="67"/>
  <c r="O49" i="67"/>
  <c r="T48" i="67"/>
  <c r="S48" i="67"/>
  <c r="R48" i="67"/>
  <c r="O48" i="67"/>
  <c r="T47" i="67"/>
  <c r="S47" i="67"/>
  <c r="R47" i="67"/>
  <c r="O47" i="67"/>
  <c r="T46" i="67"/>
  <c r="S46" i="67"/>
  <c r="R46" i="67"/>
  <c r="O46" i="67"/>
  <c r="T45" i="67"/>
  <c r="S45" i="67"/>
  <c r="R45" i="67"/>
  <c r="O45" i="67"/>
  <c r="T44" i="67"/>
  <c r="S44" i="67"/>
  <c r="R44" i="67"/>
  <c r="O44" i="67"/>
  <c r="T43" i="67"/>
  <c r="S43" i="67"/>
  <c r="R43" i="67"/>
  <c r="O43" i="67"/>
  <c r="T42" i="67"/>
  <c r="S42" i="67"/>
  <c r="R42" i="67"/>
  <c r="O42" i="67"/>
  <c r="T41" i="67"/>
  <c r="S41" i="67"/>
  <c r="R41" i="67"/>
  <c r="O41" i="67"/>
  <c r="T40" i="67"/>
  <c r="S40" i="67"/>
  <c r="R40" i="67"/>
  <c r="O40" i="67"/>
  <c r="T39" i="67"/>
  <c r="S39" i="67"/>
  <c r="R39" i="67"/>
  <c r="O39" i="67"/>
  <c r="T38" i="67"/>
  <c r="S38" i="67"/>
  <c r="R38" i="67"/>
  <c r="O38" i="67"/>
  <c r="T37" i="67"/>
  <c r="S37" i="67"/>
  <c r="R37" i="67"/>
  <c r="O37" i="67"/>
  <c r="T36" i="67"/>
  <c r="S36" i="67"/>
  <c r="R36" i="67"/>
  <c r="O36" i="67"/>
  <c r="T35" i="67"/>
  <c r="S35" i="67"/>
  <c r="R35" i="67"/>
  <c r="O35" i="67"/>
  <c r="T34" i="67"/>
  <c r="S34" i="67"/>
  <c r="R34" i="67"/>
  <c r="O34" i="67"/>
  <c r="T33" i="67"/>
  <c r="S33" i="67"/>
  <c r="R33" i="67"/>
  <c r="O33" i="67"/>
  <c r="T32" i="67"/>
  <c r="S32" i="67"/>
  <c r="R32" i="67"/>
  <c r="O32" i="67"/>
  <c r="T31" i="67"/>
  <c r="S31" i="67"/>
  <c r="R31" i="67"/>
  <c r="O31" i="67"/>
  <c r="T30" i="67"/>
  <c r="S30" i="67"/>
  <c r="R30" i="67"/>
  <c r="O30" i="67"/>
  <c r="T29" i="67"/>
  <c r="S29" i="67"/>
  <c r="R29" i="67"/>
  <c r="O29" i="67"/>
  <c r="T28" i="67"/>
  <c r="S28" i="67"/>
  <c r="R28" i="67"/>
  <c r="O28" i="67"/>
  <c r="T27" i="67"/>
  <c r="S27" i="67"/>
  <c r="R27" i="67"/>
  <c r="O27" i="67"/>
  <c r="T26" i="67"/>
  <c r="S26" i="67"/>
  <c r="R26" i="67"/>
  <c r="O26" i="67"/>
  <c r="T25" i="67"/>
  <c r="S25" i="67"/>
  <c r="R25" i="67"/>
  <c r="O25" i="67"/>
  <c r="T24" i="67"/>
  <c r="S24" i="67"/>
  <c r="R24" i="67"/>
  <c r="O24" i="67"/>
  <c r="T23" i="67"/>
  <c r="S23" i="67"/>
  <c r="T22" i="67"/>
  <c r="S22" i="67"/>
  <c r="T20" i="67"/>
  <c r="S20" i="67"/>
  <c r="R20" i="67"/>
  <c r="T19" i="67"/>
  <c r="S19" i="67"/>
  <c r="R19" i="67"/>
  <c r="O19" i="67"/>
  <c r="T18" i="67"/>
  <c r="S18" i="67"/>
  <c r="U18" i="67" s="1"/>
  <c r="R18" i="67"/>
  <c r="O18" i="67"/>
  <c r="T17" i="67"/>
  <c r="S17" i="67"/>
  <c r="R17" i="67"/>
  <c r="O17" i="67"/>
  <c r="L16" i="67"/>
  <c r="K2363" i="34"/>
  <c r="J2363" i="34"/>
  <c r="J2362" i="34" s="1"/>
  <c r="I2363" i="34"/>
  <c r="L2363" i="34" s="1"/>
  <c r="L2362" i="34" s="1"/>
  <c r="K2356" i="34"/>
  <c r="J2356" i="34"/>
  <c r="I2356" i="34"/>
  <c r="L2356" i="34" s="1"/>
  <c r="K2355" i="34"/>
  <c r="J2355" i="34"/>
  <c r="I2355" i="34"/>
  <c r="L2355" i="34" s="1"/>
  <c r="K2354" i="34"/>
  <c r="J2354" i="34"/>
  <c r="I2354" i="34"/>
  <c r="L2354" i="34" s="1"/>
  <c r="K2353" i="34"/>
  <c r="J2353" i="34"/>
  <c r="I2353" i="34"/>
  <c r="L2353" i="34" s="1"/>
  <c r="K2352" i="34"/>
  <c r="J2352" i="34"/>
  <c r="I2352" i="34"/>
  <c r="L2352" i="34" s="1"/>
  <c r="K2351" i="34"/>
  <c r="J2351" i="34"/>
  <c r="I2351" i="34"/>
  <c r="L2351" i="34" s="1"/>
  <c r="K2348" i="34"/>
  <c r="J2348" i="34"/>
  <c r="I2348" i="34"/>
  <c r="L2348" i="34" s="1"/>
  <c r="K2347" i="34"/>
  <c r="J2347" i="34"/>
  <c r="I2347" i="34"/>
  <c r="L2347" i="34" s="1"/>
  <c r="K2346" i="34"/>
  <c r="J2346" i="34"/>
  <c r="I2346" i="34"/>
  <c r="L2346" i="34" s="1"/>
  <c r="K2345" i="34"/>
  <c r="J2345" i="34"/>
  <c r="I2345" i="34"/>
  <c r="L2345" i="34" s="1"/>
  <c r="K2344" i="34"/>
  <c r="J2344" i="34"/>
  <c r="I2344" i="34"/>
  <c r="L2344" i="34" s="1"/>
  <c r="K2343" i="34"/>
  <c r="J2343" i="34"/>
  <c r="I2343" i="34"/>
  <c r="L2343" i="34" s="1"/>
  <c r="I2341" i="34"/>
  <c r="K2334" i="34"/>
  <c r="K2333" i="34" s="1"/>
  <c r="J2334" i="34"/>
  <c r="J2333" i="34" s="1"/>
  <c r="I2334" i="34"/>
  <c r="L2334" i="34" s="1"/>
  <c r="L2333" i="34" s="1"/>
  <c r="K2332" i="34"/>
  <c r="J2332" i="34"/>
  <c r="I2332" i="34"/>
  <c r="L2332" i="34" s="1"/>
  <c r="K2331" i="34"/>
  <c r="J2331" i="34"/>
  <c r="I2331" i="34"/>
  <c r="L2331" i="34" s="1"/>
  <c r="K2327" i="34"/>
  <c r="J2327" i="34"/>
  <c r="I2327" i="34"/>
  <c r="L2327" i="34" s="1"/>
  <c r="K2326" i="34"/>
  <c r="J2326" i="34"/>
  <c r="I2326" i="34"/>
  <c r="L2326" i="34" s="1"/>
  <c r="K2325" i="34"/>
  <c r="J2325" i="34"/>
  <c r="I2325" i="34"/>
  <c r="L2325" i="34" s="1"/>
  <c r="K2324" i="34"/>
  <c r="J2324" i="34"/>
  <c r="I2324" i="34"/>
  <c r="L2324" i="34" s="1"/>
  <c r="K2322" i="34"/>
  <c r="J2322" i="34"/>
  <c r="I2322" i="34"/>
  <c r="L2322" i="34" s="1"/>
  <c r="K2321" i="34"/>
  <c r="J2321" i="34"/>
  <c r="I2321" i="34"/>
  <c r="L2321" i="34" s="1"/>
  <c r="K2319" i="34"/>
  <c r="J2319" i="34"/>
  <c r="I2319" i="34"/>
  <c r="L2319" i="34" s="1"/>
  <c r="K2318" i="34"/>
  <c r="J2318" i="34"/>
  <c r="I2318" i="34"/>
  <c r="L2318" i="34" s="1"/>
  <c r="K2317" i="34"/>
  <c r="J2317" i="34"/>
  <c r="I2317" i="34"/>
  <c r="L2317" i="34" s="1"/>
  <c r="K2316" i="34"/>
  <c r="J2316" i="34"/>
  <c r="I2316" i="34"/>
  <c r="L2316" i="34" s="1"/>
  <c r="K2307" i="34"/>
  <c r="J2307" i="34"/>
  <c r="I2307" i="34"/>
  <c r="L2307" i="34" s="1"/>
  <c r="K2306" i="34"/>
  <c r="J2306" i="34"/>
  <c r="I2306" i="34"/>
  <c r="L2306" i="34" s="1"/>
  <c r="K2305" i="34"/>
  <c r="J2305" i="34"/>
  <c r="I2305" i="34"/>
  <c r="L2305" i="34" s="1"/>
  <c r="K2303" i="34"/>
  <c r="J2303" i="34"/>
  <c r="I2303" i="34"/>
  <c r="L2303" i="34" s="1"/>
  <c r="K2302" i="34"/>
  <c r="J2302" i="34"/>
  <c r="I2302" i="34"/>
  <c r="L2302" i="34" s="1"/>
  <c r="K2301" i="34"/>
  <c r="J2301" i="34"/>
  <c r="I2301" i="34"/>
  <c r="L2301" i="34" s="1"/>
  <c r="K2300" i="34"/>
  <c r="J2300" i="34"/>
  <c r="I2300" i="34"/>
  <c r="L2300" i="34" s="1"/>
  <c r="K2299" i="34"/>
  <c r="J2299" i="34"/>
  <c r="I2299" i="34"/>
  <c r="L2299" i="34" s="1"/>
  <c r="K2298" i="34"/>
  <c r="J2298" i="34"/>
  <c r="I2298" i="34"/>
  <c r="L2298" i="34" s="1"/>
  <c r="K2297" i="34"/>
  <c r="J2297" i="34"/>
  <c r="I2297" i="34"/>
  <c r="L2297" i="34" s="1"/>
  <c r="K2296" i="34"/>
  <c r="J2296" i="34"/>
  <c r="I2296" i="34"/>
  <c r="L2296" i="34" s="1"/>
  <c r="K2295" i="34"/>
  <c r="J2295" i="34"/>
  <c r="I2295" i="34"/>
  <c r="L2295" i="34" s="1"/>
  <c r="K2293" i="34"/>
  <c r="J2293" i="34"/>
  <c r="I2293" i="34"/>
  <c r="L2293" i="34" s="1"/>
  <c r="K2292" i="34"/>
  <c r="J2292" i="34"/>
  <c r="I2292" i="34"/>
  <c r="L2292" i="34" s="1"/>
  <c r="K2291" i="34"/>
  <c r="J2291" i="34"/>
  <c r="I2291" i="34"/>
  <c r="L2291" i="34" s="1"/>
  <c r="K2290" i="34"/>
  <c r="J2290" i="34"/>
  <c r="I2290" i="34"/>
  <c r="L2290" i="34" s="1"/>
  <c r="K2289" i="34"/>
  <c r="J2289" i="34"/>
  <c r="I2289" i="34"/>
  <c r="L2289" i="34" s="1"/>
  <c r="K2288" i="34"/>
  <c r="J2288" i="34"/>
  <c r="I2288" i="34"/>
  <c r="L2288" i="34" s="1"/>
  <c r="K2287" i="34"/>
  <c r="J2287" i="34"/>
  <c r="I2287" i="34"/>
  <c r="L2287" i="34" s="1"/>
  <c r="K2286" i="34"/>
  <c r="J2286" i="34"/>
  <c r="I2286" i="34"/>
  <c r="L2286" i="34" s="1"/>
  <c r="K2285" i="34"/>
  <c r="J2285" i="34"/>
  <c r="I2285" i="34"/>
  <c r="L2285" i="34" s="1"/>
  <c r="K2284" i="34"/>
  <c r="J2284" i="34"/>
  <c r="I2284" i="34"/>
  <c r="L2284" i="34" s="1"/>
  <c r="K2283" i="34"/>
  <c r="J2283" i="34"/>
  <c r="I2283" i="34"/>
  <c r="L2283" i="34" s="1"/>
  <c r="K2282" i="34"/>
  <c r="J2282" i="34"/>
  <c r="I2282" i="34"/>
  <c r="L2282" i="34" s="1"/>
  <c r="K2281" i="34"/>
  <c r="J2281" i="34"/>
  <c r="I2281" i="34"/>
  <c r="L2281" i="34" s="1"/>
  <c r="K2277" i="34"/>
  <c r="J2277" i="34"/>
  <c r="I2277" i="34"/>
  <c r="L2277" i="34" s="1"/>
  <c r="K2276" i="34"/>
  <c r="J2276" i="34"/>
  <c r="I2276" i="34"/>
  <c r="L2276" i="34" s="1"/>
  <c r="K2275" i="34"/>
  <c r="J2275" i="34"/>
  <c r="I2275" i="34"/>
  <c r="L2275" i="34" s="1"/>
  <c r="K2274" i="34"/>
  <c r="J2274" i="34"/>
  <c r="I2274" i="34"/>
  <c r="L2274" i="34" s="1"/>
  <c r="K2273" i="34"/>
  <c r="J2273" i="34"/>
  <c r="I2273" i="34"/>
  <c r="L2273" i="34" s="1"/>
  <c r="K2272" i="34"/>
  <c r="J2272" i="34"/>
  <c r="I2272" i="34"/>
  <c r="L2272" i="34" s="1"/>
  <c r="K2271" i="34"/>
  <c r="J2271" i="34"/>
  <c r="I2271" i="34"/>
  <c r="L2271" i="34" s="1"/>
  <c r="K2270" i="34"/>
  <c r="J2270" i="34"/>
  <c r="I2270" i="34"/>
  <c r="L2270" i="34" s="1"/>
  <c r="K2269" i="34"/>
  <c r="J2269" i="34"/>
  <c r="I2269" i="34"/>
  <c r="L2269" i="34" s="1"/>
  <c r="K2268" i="34"/>
  <c r="J2268" i="34"/>
  <c r="I2268" i="34"/>
  <c r="L2268" i="34" s="1"/>
  <c r="K2267" i="34"/>
  <c r="J2267" i="34"/>
  <c r="I2267" i="34"/>
  <c r="L2267" i="34" s="1"/>
  <c r="K2266" i="34"/>
  <c r="J2266" i="34"/>
  <c r="I2266" i="34"/>
  <c r="L2266" i="34" s="1"/>
  <c r="K2265" i="34"/>
  <c r="J2265" i="34"/>
  <c r="I2265" i="34"/>
  <c r="L2265" i="34" s="1"/>
  <c r="K2264" i="34"/>
  <c r="J2264" i="34"/>
  <c r="I2264" i="34"/>
  <c r="L2264" i="34" s="1"/>
  <c r="K2263" i="34"/>
  <c r="J2263" i="34"/>
  <c r="I2263" i="34"/>
  <c r="L2263" i="34" s="1"/>
  <c r="K2262" i="34"/>
  <c r="J2262" i="34"/>
  <c r="I2262" i="34"/>
  <c r="L2262" i="34" s="1"/>
  <c r="K2261" i="34"/>
  <c r="J2261" i="34"/>
  <c r="I2261" i="34"/>
  <c r="L2261" i="34" s="1"/>
  <c r="K2260" i="34"/>
  <c r="J2260" i="34"/>
  <c r="I2260" i="34"/>
  <c r="L2260" i="34" s="1"/>
  <c r="K2259" i="34"/>
  <c r="J2259" i="34"/>
  <c r="I2259" i="34"/>
  <c r="L2259" i="34" s="1"/>
  <c r="K2258" i="34"/>
  <c r="J2258" i="34"/>
  <c r="I2258" i="34"/>
  <c r="L2258" i="34" s="1"/>
  <c r="K2257" i="34"/>
  <c r="J2257" i="34"/>
  <c r="I2257" i="34"/>
  <c r="L2257" i="34" s="1"/>
  <c r="K2256" i="34"/>
  <c r="J2256" i="34"/>
  <c r="I2256" i="34"/>
  <c r="L2256" i="34" s="1"/>
  <c r="K2255" i="34"/>
  <c r="J2255" i="34"/>
  <c r="I2255" i="34"/>
  <c r="L2255" i="34" s="1"/>
  <c r="K2252" i="34"/>
  <c r="J2252" i="34"/>
  <c r="I2252" i="34"/>
  <c r="L2252" i="34" s="1"/>
  <c r="K2250" i="34"/>
  <c r="J2250" i="34"/>
  <c r="I2250" i="34"/>
  <c r="L2250" i="34" s="1"/>
  <c r="K2249" i="34"/>
  <c r="J2249" i="34"/>
  <c r="I2249" i="34"/>
  <c r="L2249" i="34" s="1"/>
  <c r="K2248" i="34"/>
  <c r="J2248" i="34"/>
  <c r="I2248" i="34"/>
  <c r="L2248" i="34" s="1"/>
  <c r="K2246" i="34"/>
  <c r="J2246" i="34"/>
  <c r="I2246" i="34"/>
  <c r="L2246" i="34" s="1"/>
  <c r="K2244" i="34"/>
  <c r="J2244" i="34"/>
  <c r="I2244" i="34"/>
  <c r="L2244" i="34" s="1"/>
  <c r="K2243" i="34"/>
  <c r="J2243" i="34"/>
  <c r="I2243" i="34"/>
  <c r="L2243" i="34" s="1"/>
  <c r="K2242" i="34"/>
  <c r="J2242" i="34"/>
  <c r="I2242" i="34"/>
  <c r="L2242" i="34" s="1"/>
  <c r="K2241" i="34"/>
  <c r="J2241" i="34"/>
  <c r="I2241" i="34"/>
  <c r="L2241" i="34" s="1"/>
  <c r="K2240" i="34"/>
  <c r="J2240" i="34"/>
  <c r="I2240" i="34"/>
  <c r="L2240" i="34" s="1"/>
  <c r="K2239" i="34"/>
  <c r="J2239" i="34"/>
  <c r="I2239" i="34"/>
  <c r="L2239" i="34" s="1"/>
  <c r="K2238" i="34"/>
  <c r="J2238" i="34"/>
  <c r="I2238" i="34"/>
  <c r="L2238" i="34" s="1"/>
  <c r="K2237" i="34"/>
  <c r="J2237" i="34"/>
  <c r="I2237" i="34"/>
  <c r="L2237" i="34" s="1"/>
  <c r="K2235" i="34"/>
  <c r="J2235" i="34"/>
  <c r="I2235" i="34"/>
  <c r="L2235" i="34" s="1"/>
  <c r="K2234" i="34"/>
  <c r="J2234" i="34"/>
  <c r="I2234" i="34"/>
  <c r="L2234" i="34" s="1"/>
  <c r="K2233" i="34"/>
  <c r="J2233" i="34"/>
  <c r="I2233" i="34"/>
  <c r="L2233" i="34" s="1"/>
  <c r="K2232" i="34"/>
  <c r="J2232" i="34"/>
  <c r="I2232" i="34"/>
  <c r="L2232" i="34" s="1"/>
  <c r="K2228" i="34"/>
  <c r="J2228" i="34"/>
  <c r="I2228" i="34"/>
  <c r="L2228" i="34" s="1"/>
  <c r="K2227" i="34"/>
  <c r="J2227" i="34"/>
  <c r="I2227" i="34"/>
  <c r="L2227" i="34" s="1"/>
  <c r="K2226" i="34"/>
  <c r="J2226" i="34"/>
  <c r="I2226" i="34"/>
  <c r="L2226" i="34" s="1"/>
  <c r="K2225" i="34"/>
  <c r="J2225" i="34"/>
  <c r="I2225" i="34"/>
  <c r="L2225" i="34" s="1"/>
  <c r="K2224" i="34"/>
  <c r="J2224" i="34"/>
  <c r="I2224" i="34"/>
  <c r="L2224" i="34" s="1"/>
  <c r="K2223" i="34"/>
  <c r="J2223" i="34"/>
  <c r="I2223" i="34"/>
  <c r="L2223" i="34" s="1"/>
  <c r="K2222" i="34"/>
  <c r="J2222" i="34"/>
  <c r="I2222" i="34"/>
  <c r="L2222" i="34" s="1"/>
  <c r="K2221" i="34"/>
  <c r="J2221" i="34"/>
  <c r="I2221" i="34"/>
  <c r="L2221" i="34" s="1"/>
  <c r="K2220" i="34"/>
  <c r="J2220" i="34"/>
  <c r="I2220" i="34"/>
  <c r="L2220" i="34" s="1"/>
  <c r="K2219" i="34"/>
  <c r="J2219" i="34"/>
  <c r="I2219" i="34"/>
  <c r="L2219" i="34" s="1"/>
  <c r="K2217" i="34"/>
  <c r="J2217" i="34"/>
  <c r="I2217" i="34"/>
  <c r="L2217" i="34" s="1"/>
  <c r="K2216" i="34"/>
  <c r="J2216" i="34"/>
  <c r="I2216" i="34"/>
  <c r="L2216" i="34" s="1"/>
  <c r="L2215" i="34"/>
  <c r="K2215" i="34"/>
  <c r="K2214" i="34"/>
  <c r="J2214" i="34"/>
  <c r="I2214" i="34"/>
  <c r="L2214" i="34" s="1"/>
  <c r="K2210" i="34"/>
  <c r="J2210" i="34"/>
  <c r="I2210" i="34"/>
  <c r="L2210" i="34" s="1"/>
  <c r="K2209" i="34"/>
  <c r="J2209" i="34"/>
  <c r="I2209" i="34"/>
  <c r="L2209" i="34" s="1"/>
  <c r="K2208" i="34"/>
  <c r="J2208" i="34"/>
  <c r="I2208" i="34"/>
  <c r="L2208" i="34" s="1"/>
  <c r="K2207" i="34"/>
  <c r="J2207" i="34"/>
  <c r="I2207" i="34"/>
  <c r="L2207" i="34" s="1"/>
  <c r="K2206" i="34"/>
  <c r="J2206" i="34"/>
  <c r="I2206" i="34"/>
  <c r="L2206" i="34" s="1"/>
  <c r="K2205" i="34"/>
  <c r="J2205" i="34"/>
  <c r="I2205" i="34"/>
  <c r="L2205" i="34" s="1"/>
  <c r="K2204" i="34"/>
  <c r="J2204" i="34"/>
  <c r="I2204" i="34"/>
  <c r="L2204" i="34" s="1"/>
  <c r="K2198" i="34"/>
  <c r="J2198" i="34"/>
  <c r="I2198" i="34"/>
  <c r="L2198" i="34" s="1"/>
  <c r="K2197" i="34"/>
  <c r="J2197" i="34"/>
  <c r="I2197" i="34"/>
  <c r="L2197" i="34" s="1"/>
  <c r="K2196" i="34"/>
  <c r="J2196" i="34"/>
  <c r="I2196" i="34"/>
  <c r="L2196" i="34" s="1"/>
  <c r="K2195" i="34"/>
  <c r="J2195" i="34"/>
  <c r="I2195" i="34"/>
  <c r="L2195" i="34" s="1"/>
  <c r="K2194" i="34"/>
  <c r="J2194" i="34"/>
  <c r="I2194" i="34"/>
  <c r="L2194" i="34" s="1"/>
  <c r="K2193" i="34"/>
  <c r="J2193" i="34"/>
  <c r="I2193" i="34"/>
  <c r="L2193" i="34" s="1"/>
  <c r="K2192" i="34"/>
  <c r="J2192" i="34"/>
  <c r="I2192" i="34"/>
  <c r="L2192" i="34" s="1"/>
  <c r="K2191" i="34"/>
  <c r="J2191" i="34"/>
  <c r="I2191" i="34"/>
  <c r="L2191" i="34" s="1"/>
  <c r="K2190" i="34"/>
  <c r="J2190" i="34"/>
  <c r="I2190" i="34"/>
  <c r="L2190" i="34" s="1"/>
  <c r="K2189" i="34"/>
  <c r="J2189" i="34"/>
  <c r="I2189" i="34"/>
  <c r="L2189" i="34" s="1"/>
  <c r="L2183" i="34"/>
  <c r="K2181" i="34"/>
  <c r="J2181" i="34"/>
  <c r="I2181" i="34"/>
  <c r="L2181" i="34" s="1"/>
  <c r="K2180" i="34"/>
  <c r="J2180" i="34"/>
  <c r="I2180" i="34"/>
  <c r="L2180" i="34" s="1"/>
  <c r="K2179" i="34"/>
  <c r="J2179" i="34"/>
  <c r="I2179" i="34"/>
  <c r="L2179" i="34" s="1"/>
  <c r="K2178" i="34"/>
  <c r="J2178" i="34"/>
  <c r="I2178" i="34"/>
  <c r="L2178" i="34" s="1"/>
  <c r="K2177" i="34"/>
  <c r="J2177" i="34"/>
  <c r="I2177" i="34"/>
  <c r="L2177" i="34" s="1"/>
  <c r="K2176" i="34"/>
  <c r="J2176" i="34"/>
  <c r="I2176" i="34"/>
  <c r="L2176" i="34" s="1"/>
  <c r="K2175" i="34"/>
  <c r="J2175" i="34"/>
  <c r="I2175" i="34"/>
  <c r="L2175" i="34" s="1"/>
  <c r="K2174" i="34"/>
  <c r="J2174" i="34"/>
  <c r="I2174" i="34"/>
  <c r="L2174" i="34" s="1"/>
  <c r="K2173" i="34"/>
  <c r="J2173" i="34"/>
  <c r="I2173" i="34"/>
  <c r="L2173" i="34" s="1"/>
  <c r="K2172" i="34"/>
  <c r="J2172" i="34"/>
  <c r="I2172" i="34"/>
  <c r="L2172" i="34" s="1"/>
  <c r="K2171" i="34"/>
  <c r="J2171" i="34"/>
  <c r="I2171" i="34"/>
  <c r="L2171" i="34" s="1"/>
  <c r="K2170" i="34"/>
  <c r="J2170" i="34"/>
  <c r="I2170" i="34"/>
  <c r="L2170" i="34" s="1"/>
  <c r="K2169" i="34"/>
  <c r="J2169" i="34"/>
  <c r="I2169" i="34"/>
  <c r="L2169" i="34" s="1"/>
  <c r="K2168" i="34"/>
  <c r="J2168" i="34"/>
  <c r="I2168" i="34"/>
  <c r="L2168" i="34" s="1"/>
  <c r="K2165" i="34"/>
  <c r="J2165" i="34"/>
  <c r="I2165" i="34"/>
  <c r="L2165" i="34" s="1"/>
  <c r="K2164" i="34"/>
  <c r="J2164" i="34"/>
  <c r="I2164" i="34"/>
  <c r="L2164" i="34" s="1"/>
  <c r="K2163" i="34"/>
  <c r="J2163" i="34"/>
  <c r="I2163" i="34"/>
  <c r="L2163" i="34" s="1"/>
  <c r="K2162" i="34"/>
  <c r="J2162" i="34"/>
  <c r="I2162" i="34"/>
  <c r="L2162" i="34" s="1"/>
  <c r="K2161" i="34"/>
  <c r="J2161" i="34"/>
  <c r="I2161" i="34"/>
  <c r="L2161" i="34" s="1"/>
  <c r="K2160" i="34"/>
  <c r="J2160" i="34"/>
  <c r="I2160" i="34"/>
  <c r="L2160" i="34" s="1"/>
  <c r="K2159" i="34"/>
  <c r="J2159" i="34"/>
  <c r="I2159" i="34"/>
  <c r="L2159" i="34" s="1"/>
  <c r="K2158" i="34"/>
  <c r="J2158" i="34"/>
  <c r="I2158" i="34"/>
  <c r="L2158" i="34" s="1"/>
  <c r="K2157" i="34"/>
  <c r="J2157" i="34"/>
  <c r="I2157" i="34"/>
  <c r="L2157" i="34" s="1"/>
  <c r="K2156" i="34"/>
  <c r="J2156" i="34"/>
  <c r="I2156" i="34"/>
  <c r="L2156" i="34" s="1"/>
  <c r="K2155" i="34"/>
  <c r="J2155" i="34"/>
  <c r="I2155" i="34"/>
  <c r="L2155" i="34" s="1"/>
  <c r="K2154" i="34"/>
  <c r="J2154" i="34"/>
  <c r="I2154" i="34"/>
  <c r="L2154" i="34" s="1"/>
  <c r="K2153" i="34"/>
  <c r="J2153" i="34"/>
  <c r="I2153" i="34"/>
  <c r="L2153" i="34" s="1"/>
  <c r="K2152" i="34"/>
  <c r="J2152" i="34"/>
  <c r="I2152" i="34"/>
  <c r="L2152" i="34" s="1"/>
  <c r="K2151" i="34"/>
  <c r="J2151" i="34"/>
  <c r="I2151" i="34"/>
  <c r="L2151" i="34" s="1"/>
  <c r="K2150" i="34"/>
  <c r="J2150" i="34"/>
  <c r="I2150" i="34"/>
  <c r="L2150" i="34" s="1"/>
  <c r="K2149" i="34"/>
  <c r="J2149" i="34"/>
  <c r="I2149" i="34"/>
  <c r="L2149" i="34" s="1"/>
  <c r="K2144" i="34"/>
  <c r="J2144" i="34"/>
  <c r="I2144" i="34"/>
  <c r="L2144" i="34" s="1"/>
  <c r="K2141" i="34"/>
  <c r="J2141" i="34"/>
  <c r="I2141" i="34"/>
  <c r="L2141" i="34" s="1"/>
  <c r="K2140" i="34"/>
  <c r="J2140" i="34"/>
  <c r="I2140" i="34"/>
  <c r="L2140" i="34" s="1"/>
  <c r="K2138" i="34"/>
  <c r="J2138" i="34"/>
  <c r="I2138" i="34"/>
  <c r="L2138" i="34" s="1"/>
  <c r="K2137" i="34"/>
  <c r="J2137" i="34"/>
  <c r="I2137" i="34"/>
  <c r="L2137" i="34" s="1"/>
  <c r="K2136" i="34"/>
  <c r="J2136" i="34"/>
  <c r="I2136" i="34"/>
  <c r="L2136" i="34" s="1"/>
  <c r="K2135" i="34"/>
  <c r="J2135" i="34"/>
  <c r="I2135" i="34"/>
  <c r="L2135" i="34" s="1"/>
  <c r="K2134" i="34"/>
  <c r="J2134" i="34"/>
  <c r="I2134" i="34"/>
  <c r="L2134" i="34" s="1"/>
  <c r="K2133" i="34"/>
  <c r="J2133" i="34"/>
  <c r="I2133" i="34"/>
  <c r="L2133" i="34" s="1"/>
  <c r="K2132" i="34"/>
  <c r="J2132" i="34"/>
  <c r="I2132" i="34"/>
  <c r="L2132" i="34" s="1"/>
  <c r="K2131" i="34"/>
  <c r="J2131" i="34"/>
  <c r="I2131" i="34"/>
  <c r="L2131" i="34" s="1"/>
  <c r="K2130" i="34"/>
  <c r="J2130" i="34"/>
  <c r="I2130" i="34"/>
  <c r="L2130" i="34" s="1"/>
  <c r="K2129" i="34"/>
  <c r="J2129" i="34"/>
  <c r="I2129" i="34"/>
  <c r="L2129" i="34" s="1"/>
  <c r="K2128" i="34"/>
  <c r="J2128" i="34"/>
  <c r="I2128" i="34"/>
  <c r="L2128" i="34" s="1"/>
  <c r="K2127" i="34"/>
  <c r="J2127" i="34"/>
  <c r="I2127" i="34"/>
  <c r="L2127" i="34" s="1"/>
  <c r="K2125" i="34"/>
  <c r="J2125" i="34"/>
  <c r="I2125" i="34"/>
  <c r="L2125" i="34" s="1"/>
  <c r="K2124" i="34"/>
  <c r="J2124" i="34"/>
  <c r="I2124" i="34"/>
  <c r="L2124" i="34" s="1"/>
  <c r="K2123" i="34"/>
  <c r="J2123" i="34"/>
  <c r="I2123" i="34"/>
  <c r="L2123" i="34" s="1"/>
  <c r="K2122" i="34"/>
  <c r="J2122" i="34"/>
  <c r="I2122" i="34"/>
  <c r="L2122" i="34" s="1"/>
  <c r="K2121" i="34"/>
  <c r="J2121" i="34"/>
  <c r="I2121" i="34"/>
  <c r="L2121" i="34" s="1"/>
  <c r="K2120" i="34"/>
  <c r="J2120" i="34"/>
  <c r="I2120" i="34"/>
  <c r="L2120" i="34" s="1"/>
  <c r="K2119" i="34"/>
  <c r="J2119" i="34"/>
  <c r="I2119" i="34"/>
  <c r="L2119" i="34" s="1"/>
  <c r="K2118" i="34"/>
  <c r="J2118" i="34"/>
  <c r="I2118" i="34"/>
  <c r="L2118" i="34" s="1"/>
  <c r="K2117" i="34"/>
  <c r="J2117" i="34"/>
  <c r="I2117" i="34"/>
  <c r="L2117" i="34" s="1"/>
  <c r="K2116" i="34"/>
  <c r="J2116" i="34"/>
  <c r="I2116" i="34"/>
  <c r="L2116" i="34" s="1"/>
  <c r="K2115" i="34"/>
  <c r="J2115" i="34"/>
  <c r="I2115" i="34"/>
  <c r="L2115" i="34" s="1"/>
  <c r="K2113" i="34"/>
  <c r="J2113" i="34"/>
  <c r="I2113" i="34"/>
  <c r="L2113" i="34" s="1"/>
  <c r="K2112" i="34"/>
  <c r="J2112" i="34"/>
  <c r="I2112" i="34"/>
  <c r="L2112" i="34" s="1"/>
  <c r="K2111" i="34"/>
  <c r="J2111" i="34"/>
  <c r="I2111" i="34"/>
  <c r="L2111" i="34" s="1"/>
  <c r="K2110" i="34"/>
  <c r="J2110" i="34"/>
  <c r="I2110" i="34"/>
  <c r="L2110" i="34" s="1"/>
  <c r="K2109" i="34"/>
  <c r="J2109" i="34"/>
  <c r="I2109" i="34"/>
  <c r="L2109" i="34" s="1"/>
  <c r="K2108" i="34"/>
  <c r="J2108" i="34"/>
  <c r="I2108" i="34"/>
  <c r="L2108" i="34" s="1"/>
  <c r="K2107" i="34"/>
  <c r="J2107" i="34"/>
  <c r="I2107" i="34"/>
  <c r="L2107" i="34" s="1"/>
  <c r="K2106" i="34"/>
  <c r="J2106" i="34"/>
  <c r="I2106" i="34"/>
  <c r="L2106" i="34" s="1"/>
  <c r="K2105" i="34"/>
  <c r="J2105" i="34"/>
  <c r="I2105" i="34"/>
  <c r="L2105" i="34" s="1"/>
  <c r="K2104" i="34"/>
  <c r="J2104" i="34"/>
  <c r="I2104" i="34"/>
  <c r="L2104" i="34" s="1"/>
  <c r="K2103" i="34"/>
  <c r="J2103" i="34"/>
  <c r="I2103" i="34"/>
  <c r="L2103" i="34" s="1"/>
  <c r="K2100" i="34"/>
  <c r="J2100" i="34"/>
  <c r="I2100" i="34"/>
  <c r="L2100" i="34" s="1"/>
  <c r="K2098" i="34"/>
  <c r="J2098" i="34"/>
  <c r="I2098" i="34"/>
  <c r="L2098" i="34" s="1"/>
  <c r="K2097" i="34"/>
  <c r="J2097" i="34"/>
  <c r="I2097" i="34"/>
  <c r="L2097" i="34" s="1"/>
  <c r="K2096" i="34"/>
  <c r="J2096" i="34"/>
  <c r="I2096" i="34"/>
  <c r="L2096" i="34" s="1"/>
  <c r="K2094" i="34"/>
  <c r="J2094" i="34"/>
  <c r="I2094" i="34"/>
  <c r="L2094" i="34" s="1"/>
  <c r="K2092" i="34"/>
  <c r="J2092" i="34"/>
  <c r="I2092" i="34"/>
  <c r="L2092" i="34" s="1"/>
  <c r="K2091" i="34"/>
  <c r="J2091" i="34"/>
  <c r="I2091" i="34"/>
  <c r="L2091" i="34" s="1"/>
  <c r="K2090" i="34"/>
  <c r="J2090" i="34"/>
  <c r="I2090" i="34"/>
  <c r="L2090" i="34" s="1"/>
  <c r="K2089" i="34"/>
  <c r="J2089" i="34"/>
  <c r="I2089" i="34"/>
  <c r="L2089" i="34" s="1"/>
  <c r="K2088" i="34"/>
  <c r="J2088" i="34"/>
  <c r="I2088" i="34"/>
  <c r="L2088" i="34" s="1"/>
  <c r="K2087" i="34"/>
  <c r="J2087" i="34"/>
  <c r="I2087" i="34"/>
  <c r="L2087" i="34" s="1"/>
  <c r="K2086" i="34"/>
  <c r="J2086" i="34"/>
  <c r="I2086" i="34"/>
  <c r="L2086" i="34" s="1"/>
  <c r="K2085" i="34"/>
  <c r="J2085" i="34"/>
  <c r="I2085" i="34"/>
  <c r="L2085" i="34" s="1"/>
  <c r="K2084" i="34"/>
  <c r="J2084" i="34"/>
  <c r="I2084" i="34"/>
  <c r="L2084" i="34" s="1"/>
  <c r="K2083" i="34"/>
  <c r="J2083" i="34"/>
  <c r="I2083" i="34"/>
  <c r="L2083" i="34" s="1"/>
  <c r="K2082" i="34"/>
  <c r="J2082" i="34"/>
  <c r="I2082" i="34"/>
  <c r="L2082" i="34" s="1"/>
  <c r="K2081" i="34"/>
  <c r="J2081" i="34"/>
  <c r="I2081" i="34"/>
  <c r="L2081" i="34" s="1"/>
  <c r="K2080" i="34"/>
  <c r="J2080" i="34"/>
  <c r="I2080" i="34"/>
  <c r="L2080" i="34" s="1"/>
  <c r="K2077" i="34"/>
  <c r="J2077" i="34"/>
  <c r="I2077" i="34"/>
  <c r="L2077" i="34" s="1"/>
  <c r="K2076" i="34"/>
  <c r="J2076" i="34"/>
  <c r="I2076" i="34"/>
  <c r="L2076" i="34" s="1"/>
  <c r="K2075" i="34"/>
  <c r="J2075" i="34"/>
  <c r="I2075" i="34"/>
  <c r="L2075" i="34" s="1"/>
  <c r="K2074" i="34"/>
  <c r="J2074" i="34"/>
  <c r="I2074" i="34"/>
  <c r="L2074" i="34" s="1"/>
  <c r="K2073" i="34"/>
  <c r="J2073" i="34"/>
  <c r="I2073" i="34"/>
  <c r="L2073" i="34" s="1"/>
  <c r="K2072" i="34"/>
  <c r="J2072" i="34"/>
  <c r="I2072" i="34"/>
  <c r="L2072" i="34" s="1"/>
  <c r="K2071" i="34"/>
  <c r="J2071" i="34"/>
  <c r="I2071" i="34"/>
  <c r="L2071" i="34" s="1"/>
  <c r="K2070" i="34"/>
  <c r="J2070" i="34"/>
  <c r="I2070" i="34"/>
  <c r="L2070" i="34" s="1"/>
  <c r="K2069" i="34"/>
  <c r="J2069" i="34"/>
  <c r="I2069" i="34"/>
  <c r="L2069" i="34" s="1"/>
  <c r="K2068" i="34"/>
  <c r="J2068" i="34"/>
  <c r="I2068" i="34"/>
  <c r="L2068" i="34" s="1"/>
  <c r="K2067" i="34"/>
  <c r="J2067" i="34"/>
  <c r="I2067" i="34"/>
  <c r="L2067" i="34" s="1"/>
  <c r="K2066" i="34"/>
  <c r="J2066" i="34"/>
  <c r="I2066" i="34"/>
  <c r="L2066" i="34" s="1"/>
  <c r="K2065" i="34"/>
  <c r="J2065" i="34"/>
  <c r="I2065" i="34"/>
  <c r="L2065" i="34" s="1"/>
  <c r="K2062" i="34"/>
  <c r="J2062" i="34"/>
  <c r="I2062" i="34"/>
  <c r="L2062" i="34" s="1"/>
  <c r="K2061" i="34"/>
  <c r="J2061" i="34"/>
  <c r="I2061" i="34"/>
  <c r="L2061" i="34" s="1"/>
  <c r="K2060" i="34"/>
  <c r="J2060" i="34"/>
  <c r="I2060" i="34"/>
  <c r="L2060" i="34" s="1"/>
  <c r="K2059" i="34"/>
  <c r="J2059" i="34"/>
  <c r="I2059" i="34"/>
  <c r="L2059" i="34" s="1"/>
  <c r="K2058" i="34"/>
  <c r="J2058" i="34"/>
  <c r="I2058" i="34"/>
  <c r="L2058" i="34" s="1"/>
  <c r="K2057" i="34"/>
  <c r="J2057" i="34"/>
  <c r="I2057" i="34"/>
  <c r="L2057" i="34" s="1"/>
  <c r="K2056" i="34"/>
  <c r="J2056" i="34"/>
  <c r="I2056" i="34"/>
  <c r="L2056" i="34" s="1"/>
  <c r="K2055" i="34"/>
  <c r="J2055" i="34"/>
  <c r="I2055" i="34"/>
  <c r="L2055" i="34" s="1"/>
  <c r="K2054" i="34"/>
  <c r="J2054" i="34"/>
  <c r="I2054" i="34"/>
  <c r="L2054" i="34" s="1"/>
  <c r="K2053" i="34"/>
  <c r="J2053" i="34"/>
  <c r="I2053" i="34"/>
  <c r="L2053" i="34" s="1"/>
  <c r="K2052" i="34"/>
  <c r="J2052" i="34"/>
  <c r="I2052" i="34"/>
  <c r="L2052" i="34" s="1"/>
  <c r="K2047" i="34"/>
  <c r="J2047" i="34"/>
  <c r="I2047" i="34"/>
  <c r="L2047" i="34" s="1"/>
  <c r="K2046" i="34"/>
  <c r="J2046" i="34"/>
  <c r="I2046" i="34"/>
  <c r="L2046" i="34" s="1"/>
  <c r="K2045" i="34"/>
  <c r="J2045" i="34"/>
  <c r="I2045" i="34"/>
  <c r="L2045" i="34" s="1"/>
  <c r="K2044" i="34"/>
  <c r="J2044" i="34"/>
  <c r="I2044" i="34"/>
  <c r="L2044" i="34" s="1"/>
  <c r="K2043" i="34"/>
  <c r="J2043" i="34"/>
  <c r="I2043" i="34"/>
  <c r="L2043" i="34" s="1"/>
  <c r="K2042" i="34"/>
  <c r="J2042" i="34"/>
  <c r="I2042" i="34"/>
  <c r="L2042" i="34" s="1"/>
  <c r="K2041" i="34"/>
  <c r="J2041" i="34"/>
  <c r="I2041" i="34"/>
  <c r="L2041" i="34" s="1"/>
  <c r="K2040" i="34"/>
  <c r="J2040" i="34"/>
  <c r="I2040" i="34"/>
  <c r="L2040" i="34" s="1"/>
  <c r="K2039" i="34"/>
  <c r="J2039" i="34"/>
  <c r="I2039" i="34"/>
  <c r="L2039" i="34" s="1"/>
  <c r="K2038" i="34"/>
  <c r="J2038" i="34"/>
  <c r="I2038" i="34"/>
  <c r="L2038" i="34" s="1"/>
  <c r="K2037" i="34"/>
  <c r="J2037" i="34"/>
  <c r="I2037" i="34"/>
  <c r="L2037" i="34" s="1"/>
  <c r="K2036" i="34"/>
  <c r="J2036" i="34"/>
  <c r="I2036" i="34"/>
  <c r="L2036" i="34" s="1"/>
  <c r="K2035" i="34"/>
  <c r="J2035" i="34"/>
  <c r="I2035" i="34"/>
  <c r="L2035" i="34" s="1"/>
  <c r="K2034" i="34"/>
  <c r="J2034" i="34"/>
  <c r="I2034" i="34"/>
  <c r="L2034" i="34" s="1"/>
  <c r="K2033" i="34"/>
  <c r="J2033" i="34"/>
  <c r="I2033" i="34"/>
  <c r="L2033" i="34" s="1"/>
  <c r="K2032" i="34"/>
  <c r="J2032" i="34"/>
  <c r="I2032" i="34"/>
  <c r="L2032" i="34" s="1"/>
  <c r="K2031" i="34"/>
  <c r="J2031" i="34"/>
  <c r="I2031" i="34"/>
  <c r="L2031" i="34" s="1"/>
  <c r="K2030" i="34"/>
  <c r="J2030" i="34"/>
  <c r="I2030" i="34"/>
  <c r="L2030" i="34" s="1"/>
  <c r="K2029" i="34"/>
  <c r="J2029" i="34"/>
  <c r="I2029" i="34"/>
  <c r="L2029" i="34" s="1"/>
  <c r="K2027" i="34"/>
  <c r="J2027" i="34"/>
  <c r="I2027" i="34"/>
  <c r="L2027" i="34" s="1"/>
  <c r="K2026" i="34"/>
  <c r="J2026" i="34"/>
  <c r="I2026" i="34"/>
  <c r="L2026" i="34" s="1"/>
  <c r="K2025" i="34"/>
  <c r="J2025" i="34"/>
  <c r="I2025" i="34"/>
  <c r="L2025" i="34" s="1"/>
  <c r="K2024" i="34"/>
  <c r="J2024" i="34"/>
  <c r="I2024" i="34"/>
  <c r="L2024" i="34" s="1"/>
  <c r="K2023" i="34"/>
  <c r="J2023" i="34"/>
  <c r="I2023" i="34"/>
  <c r="L2023" i="34" s="1"/>
  <c r="K2022" i="34"/>
  <c r="J2022" i="34"/>
  <c r="I2022" i="34"/>
  <c r="L2022" i="34" s="1"/>
  <c r="K2021" i="34"/>
  <c r="J2021" i="34"/>
  <c r="I2021" i="34"/>
  <c r="L2021" i="34" s="1"/>
  <c r="K2020" i="34"/>
  <c r="J2020" i="34"/>
  <c r="I2020" i="34"/>
  <c r="L2020" i="34" s="1"/>
  <c r="K2019" i="34"/>
  <c r="J2019" i="34"/>
  <c r="I2019" i="34"/>
  <c r="L2019" i="34" s="1"/>
  <c r="K2018" i="34"/>
  <c r="J2018" i="34"/>
  <c r="I2018" i="34"/>
  <c r="L2018" i="34" s="1"/>
  <c r="K2017" i="34"/>
  <c r="J2017" i="34"/>
  <c r="I2017" i="34"/>
  <c r="L2017" i="34" s="1"/>
  <c r="I2016" i="34"/>
  <c r="K2009" i="34"/>
  <c r="J2009" i="34"/>
  <c r="I2009" i="34"/>
  <c r="L2009" i="34" s="1"/>
  <c r="K2006" i="34"/>
  <c r="J2006" i="34"/>
  <c r="I2006" i="34"/>
  <c r="L2006" i="34" s="1"/>
  <c r="K2005" i="34"/>
  <c r="J2005" i="34"/>
  <c r="I2005" i="34"/>
  <c r="L2005" i="34" s="1"/>
  <c r="K2004" i="34"/>
  <c r="J2004" i="34"/>
  <c r="I2004" i="34"/>
  <c r="L2004" i="34" s="1"/>
  <c r="K2003" i="34"/>
  <c r="J2003" i="34"/>
  <c r="I2003" i="34"/>
  <c r="L2003" i="34" s="1"/>
  <c r="K2002" i="34"/>
  <c r="J2002" i="34"/>
  <c r="I2002" i="34"/>
  <c r="L2002" i="34" s="1"/>
  <c r="K2001" i="34"/>
  <c r="J2001" i="34"/>
  <c r="I2001" i="34"/>
  <c r="L2001" i="34" s="1"/>
  <c r="K1999" i="34"/>
  <c r="J1999" i="34"/>
  <c r="I1999" i="34"/>
  <c r="L1999" i="34" s="1"/>
  <c r="K1998" i="34"/>
  <c r="J1998" i="34"/>
  <c r="I1998" i="34"/>
  <c r="L1998" i="34" s="1"/>
  <c r="K1996" i="34"/>
  <c r="J1996" i="34"/>
  <c r="I1996" i="34"/>
  <c r="L1996" i="34" s="1"/>
  <c r="K1995" i="34"/>
  <c r="J1995" i="34"/>
  <c r="I1995" i="34"/>
  <c r="L1995" i="34" s="1"/>
  <c r="K1994" i="34"/>
  <c r="J1994" i="34"/>
  <c r="I1994" i="34"/>
  <c r="L1994" i="34" s="1"/>
  <c r="K1992" i="34"/>
  <c r="J1992" i="34"/>
  <c r="I1992" i="34"/>
  <c r="L1992" i="34" s="1"/>
  <c r="K1991" i="34"/>
  <c r="J1991" i="34"/>
  <c r="I1991" i="34"/>
  <c r="L1991" i="34" s="1"/>
  <c r="K1990" i="34"/>
  <c r="J1990" i="34"/>
  <c r="I1990" i="34"/>
  <c r="L1990" i="34" s="1"/>
  <c r="K1988" i="34"/>
  <c r="J1988" i="34"/>
  <c r="I1988" i="34"/>
  <c r="L1988" i="34" s="1"/>
  <c r="K1987" i="34"/>
  <c r="J1987" i="34"/>
  <c r="I1987" i="34"/>
  <c r="L1987" i="34" s="1"/>
  <c r="K1986" i="34"/>
  <c r="J1986" i="34"/>
  <c r="I1986" i="34"/>
  <c r="L1986" i="34" s="1"/>
  <c r="K1984" i="34"/>
  <c r="J1984" i="34"/>
  <c r="I1984" i="34"/>
  <c r="L1984" i="34" s="1"/>
  <c r="K1983" i="34"/>
  <c r="J1983" i="34"/>
  <c r="I1983" i="34"/>
  <c r="L1983" i="34" s="1"/>
  <c r="K1982" i="34"/>
  <c r="J1982" i="34"/>
  <c r="I1982" i="34"/>
  <c r="L1982" i="34" s="1"/>
  <c r="L1978" i="34"/>
  <c r="L1976" i="34"/>
  <c r="K1973" i="34"/>
  <c r="J1973" i="34"/>
  <c r="I1973" i="34"/>
  <c r="L1973" i="34" s="1"/>
  <c r="K1970" i="34"/>
  <c r="J1970" i="34"/>
  <c r="I1970" i="34"/>
  <c r="L1970" i="34" s="1"/>
  <c r="D1970" i="34"/>
  <c r="I1969" i="34"/>
  <c r="E1969" i="34"/>
  <c r="K1969" i="34" s="1"/>
  <c r="D1969" i="34"/>
  <c r="K1968" i="34"/>
  <c r="J1968" i="34"/>
  <c r="I1968" i="34"/>
  <c r="L1968" i="34" s="1"/>
  <c r="D1968" i="34"/>
  <c r="K1967" i="34"/>
  <c r="J1967" i="34"/>
  <c r="I1967" i="34"/>
  <c r="L1967" i="34" s="1"/>
  <c r="D1967" i="34"/>
  <c r="K1966" i="34"/>
  <c r="J1966" i="34"/>
  <c r="I1966" i="34"/>
  <c r="L1966" i="34" s="1"/>
  <c r="K1965" i="34"/>
  <c r="J1965" i="34"/>
  <c r="I1965" i="34"/>
  <c r="L1965" i="34" s="1"/>
  <c r="D1965" i="34"/>
  <c r="K1964" i="34"/>
  <c r="J1964" i="34"/>
  <c r="I1964" i="34"/>
  <c r="L1964" i="34" s="1"/>
  <c r="D1964" i="34"/>
  <c r="K1963" i="34"/>
  <c r="J1963" i="34"/>
  <c r="I1963" i="34"/>
  <c r="L1963" i="34" s="1"/>
  <c r="K1962" i="34"/>
  <c r="J1962" i="34"/>
  <c r="I1962" i="34"/>
  <c r="L1962" i="34" s="1"/>
  <c r="D1962" i="34"/>
  <c r="K1961" i="34"/>
  <c r="J1961" i="34"/>
  <c r="I1961" i="34"/>
  <c r="L1961" i="34" s="1"/>
  <c r="D1961" i="34"/>
  <c r="K1960" i="34"/>
  <c r="J1960" i="34"/>
  <c r="I1960" i="34"/>
  <c r="L1960" i="34" s="1"/>
  <c r="K1959" i="34"/>
  <c r="J1959" i="34"/>
  <c r="I1959" i="34"/>
  <c r="L1959" i="34" s="1"/>
  <c r="D1959" i="34"/>
  <c r="K1958" i="34"/>
  <c r="J1958" i="34"/>
  <c r="I1958" i="34"/>
  <c r="L1958" i="34" s="1"/>
  <c r="K1957" i="34"/>
  <c r="J1957" i="34"/>
  <c r="I1957" i="34"/>
  <c r="L1957" i="34" s="1"/>
  <c r="D1957" i="34"/>
  <c r="K1956" i="34"/>
  <c r="J1956" i="34"/>
  <c r="I1956" i="34"/>
  <c r="L1956" i="34" s="1"/>
  <c r="K1954" i="34"/>
  <c r="J1954" i="34"/>
  <c r="I1954" i="34"/>
  <c r="L1954" i="34" s="1"/>
  <c r="I1953" i="34"/>
  <c r="E1953" i="34"/>
  <c r="I1952" i="34"/>
  <c r="E1952" i="34"/>
  <c r="K1952" i="34" s="1"/>
  <c r="I1951" i="34"/>
  <c r="E1951" i="34"/>
  <c r="K1949" i="34"/>
  <c r="J1949" i="34"/>
  <c r="I1949" i="34"/>
  <c r="L1949" i="34" s="1"/>
  <c r="K1948" i="34"/>
  <c r="J1948" i="34"/>
  <c r="I1948" i="34"/>
  <c r="L1948" i="34" s="1"/>
  <c r="K1947" i="34"/>
  <c r="J1947" i="34"/>
  <c r="I1947" i="34"/>
  <c r="L1947" i="34" s="1"/>
  <c r="D1947" i="34"/>
  <c r="D1953" i="34" s="1"/>
  <c r="K1946" i="34"/>
  <c r="J1946" i="34"/>
  <c r="I1946" i="34"/>
  <c r="L1946" i="34" s="1"/>
  <c r="D1946" i="34"/>
  <c r="D1952" i="34" s="1"/>
  <c r="K1945" i="34"/>
  <c r="J1945" i="34"/>
  <c r="I1945" i="34"/>
  <c r="L1945" i="34" s="1"/>
  <c r="D1945" i="34"/>
  <c r="D1951" i="34" s="1"/>
  <c r="K1943" i="34"/>
  <c r="J1943" i="34"/>
  <c r="I1943" i="34"/>
  <c r="L1943" i="34" s="1"/>
  <c r="I1942" i="34"/>
  <c r="E1942" i="34"/>
  <c r="K1942" i="34" s="1"/>
  <c r="I1941" i="34"/>
  <c r="E1941" i="34"/>
  <c r="J1941" i="34" s="1"/>
  <c r="I1940" i="34"/>
  <c r="E1940" i="34"/>
  <c r="K1940" i="34" s="1"/>
  <c r="I1939" i="34"/>
  <c r="E1939" i="34"/>
  <c r="J1939" i="34" s="1"/>
  <c r="I1938" i="34"/>
  <c r="E1938" i="34"/>
  <c r="I1937" i="34"/>
  <c r="E1937" i="34"/>
  <c r="J1937" i="34" s="1"/>
  <c r="I1936" i="34"/>
  <c r="E1936" i="34"/>
  <c r="K1936" i="34" s="1"/>
  <c r="K1934" i="34"/>
  <c r="J1934" i="34"/>
  <c r="I1934" i="34"/>
  <c r="L1934" i="34" s="1"/>
  <c r="K1933" i="34"/>
  <c r="J1933" i="34"/>
  <c r="I1933" i="34"/>
  <c r="L1933" i="34" s="1"/>
  <c r="D1933" i="34"/>
  <c r="D1942" i="34" s="1"/>
  <c r="K1932" i="34"/>
  <c r="J1932" i="34"/>
  <c r="I1932" i="34"/>
  <c r="L1932" i="34" s="1"/>
  <c r="D1932" i="34"/>
  <c r="D1941" i="34" s="1"/>
  <c r="K1931" i="34"/>
  <c r="J1931" i="34"/>
  <c r="I1931" i="34"/>
  <c r="L1931" i="34" s="1"/>
  <c r="D1931" i="34"/>
  <c r="D1940" i="34" s="1"/>
  <c r="K1930" i="34"/>
  <c r="J1930" i="34"/>
  <c r="I1930" i="34"/>
  <c r="L1930" i="34" s="1"/>
  <c r="D1930" i="34"/>
  <c r="D1939" i="34" s="1"/>
  <c r="K1929" i="34"/>
  <c r="J1929" i="34"/>
  <c r="I1929" i="34"/>
  <c r="L1929" i="34" s="1"/>
  <c r="D1929" i="34"/>
  <c r="D1938" i="34" s="1"/>
  <c r="K1928" i="34"/>
  <c r="J1928" i="34"/>
  <c r="I1928" i="34"/>
  <c r="L1928" i="34" s="1"/>
  <c r="D1928" i="34"/>
  <c r="D1937" i="34" s="1"/>
  <c r="K1927" i="34"/>
  <c r="J1927" i="34"/>
  <c r="I1927" i="34"/>
  <c r="L1927" i="34" s="1"/>
  <c r="D1927" i="34"/>
  <c r="D1936" i="34" s="1"/>
  <c r="K1925" i="34"/>
  <c r="J1925" i="34"/>
  <c r="I1925" i="34"/>
  <c r="L1925" i="34" s="1"/>
  <c r="K1924" i="34"/>
  <c r="J1924" i="34"/>
  <c r="I1924" i="34"/>
  <c r="L1924" i="34" s="1"/>
  <c r="K1923" i="34"/>
  <c r="J1923" i="34"/>
  <c r="I1923" i="34"/>
  <c r="L1923" i="34" s="1"/>
  <c r="K1922" i="34"/>
  <c r="J1922" i="34"/>
  <c r="I1922" i="34"/>
  <c r="L1922" i="34" s="1"/>
  <c r="K1921" i="34"/>
  <c r="J1921" i="34"/>
  <c r="I1921" i="34"/>
  <c r="L1921" i="34" s="1"/>
  <c r="K1920" i="34"/>
  <c r="J1920" i="34"/>
  <c r="I1920" i="34"/>
  <c r="L1920" i="34" s="1"/>
  <c r="I1919" i="34"/>
  <c r="E1919" i="34"/>
  <c r="J1919" i="34" s="1"/>
  <c r="D1919" i="34"/>
  <c r="K1918" i="34"/>
  <c r="J1918" i="34"/>
  <c r="I1918" i="34"/>
  <c r="L1918" i="34" s="1"/>
  <c r="K1917" i="34"/>
  <c r="J1917" i="34"/>
  <c r="I1917" i="34"/>
  <c r="L1917" i="34" s="1"/>
  <c r="K1916" i="34"/>
  <c r="J1916" i="34"/>
  <c r="I1916" i="34"/>
  <c r="L1916" i="34" s="1"/>
  <c r="K1915" i="34"/>
  <c r="J1915" i="34"/>
  <c r="I1915" i="34"/>
  <c r="L1915" i="34" s="1"/>
  <c r="K1914" i="34"/>
  <c r="J1914" i="34"/>
  <c r="I1914" i="34"/>
  <c r="L1914" i="34" s="1"/>
  <c r="I1913" i="34"/>
  <c r="E1913" i="34"/>
  <c r="K1913" i="34" s="1"/>
  <c r="D1913" i="34"/>
  <c r="I1912" i="34"/>
  <c r="E1912" i="34"/>
  <c r="K1912" i="34" s="1"/>
  <c r="D1912" i="34"/>
  <c r="K1911" i="34"/>
  <c r="J1911" i="34"/>
  <c r="I1911" i="34"/>
  <c r="L1911" i="34" s="1"/>
  <c r="K1910" i="34"/>
  <c r="J1910" i="34"/>
  <c r="I1910" i="34"/>
  <c r="L1910" i="34" s="1"/>
  <c r="K1909" i="34"/>
  <c r="J1909" i="34"/>
  <c r="I1909" i="34"/>
  <c r="L1909" i="34" s="1"/>
  <c r="K1906" i="34"/>
  <c r="J1906" i="34"/>
  <c r="I1906" i="34"/>
  <c r="L1906" i="34" s="1"/>
  <c r="K1903" i="34"/>
  <c r="J1903" i="34"/>
  <c r="I1903" i="34"/>
  <c r="L1903" i="34" s="1"/>
  <c r="K1902" i="34"/>
  <c r="J1902" i="34"/>
  <c r="I1902" i="34"/>
  <c r="L1902" i="34" s="1"/>
  <c r="K1901" i="34"/>
  <c r="J1901" i="34"/>
  <c r="I1901" i="34"/>
  <c r="L1901" i="34" s="1"/>
  <c r="K1900" i="34"/>
  <c r="J1900" i="34"/>
  <c r="I1900" i="34"/>
  <c r="L1900" i="34" s="1"/>
  <c r="K1899" i="34"/>
  <c r="J1899" i="34"/>
  <c r="I1899" i="34"/>
  <c r="L1899" i="34" s="1"/>
  <c r="K1898" i="34"/>
  <c r="J1898" i="34"/>
  <c r="I1898" i="34"/>
  <c r="L1898" i="34" s="1"/>
  <c r="K1897" i="34"/>
  <c r="J1897" i="34"/>
  <c r="I1897" i="34"/>
  <c r="L1897" i="34" s="1"/>
  <c r="K1896" i="34"/>
  <c r="J1896" i="34"/>
  <c r="I1896" i="34"/>
  <c r="L1896" i="34" s="1"/>
  <c r="K1895" i="34"/>
  <c r="J1895" i="34"/>
  <c r="I1895" i="34"/>
  <c r="L1895" i="34" s="1"/>
  <c r="K1894" i="34"/>
  <c r="J1894" i="34"/>
  <c r="I1894" i="34"/>
  <c r="L1894" i="34" s="1"/>
  <c r="K1893" i="34"/>
  <c r="J1893" i="34"/>
  <c r="I1893" i="34"/>
  <c r="L1893" i="34" s="1"/>
  <c r="K1892" i="34"/>
  <c r="J1892" i="34"/>
  <c r="I1892" i="34"/>
  <c r="L1892" i="34" s="1"/>
  <c r="K1891" i="34"/>
  <c r="J1891" i="34"/>
  <c r="I1891" i="34"/>
  <c r="L1891" i="34" s="1"/>
  <c r="K1890" i="34"/>
  <c r="J1890" i="34"/>
  <c r="I1890" i="34"/>
  <c r="L1890" i="34" s="1"/>
  <c r="K1889" i="34"/>
  <c r="J1889" i="34"/>
  <c r="I1889" i="34"/>
  <c r="L1889" i="34" s="1"/>
  <c r="K1887" i="34"/>
  <c r="J1887" i="34"/>
  <c r="I1887" i="34"/>
  <c r="L1887" i="34" s="1"/>
  <c r="K1886" i="34"/>
  <c r="J1886" i="34"/>
  <c r="I1886" i="34"/>
  <c r="L1886" i="34" s="1"/>
  <c r="K1885" i="34"/>
  <c r="J1885" i="34"/>
  <c r="I1885" i="34"/>
  <c r="L1885" i="34" s="1"/>
  <c r="K1884" i="34"/>
  <c r="J1884" i="34"/>
  <c r="I1884" i="34"/>
  <c r="L1884" i="34" s="1"/>
  <c r="K1882" i="34"/>
  <c r="J1882" i="34"/>
  <c r="I1882" i="34"/>
  <c r="L1882" i="34" s="1"/>
  <c r="K1881" i="34"/>
  <c r="J1881" i="34"/>
  <c r="I1881" i="34"/>
  <c r="L1881" i="34" s="1"/>
  <c r="K1880" i="34"/>
  <c r="J1880" i="34"/>
  <c r="I1880" i="34"/>
  <c r="L1880" i="34" s="1"/>
  <c r="K1879" i="34"/>
  <c r="J1879" i="34"/>
  <c r="I1879" i="34"/>
  <c r="L1879" i="34" s="1"/>
  <c r="K1878" i="34"/>
  <c r="J1878" i="34"/>
  <c r="I1878" i="34"/>
  <c r="L1878" i="34" s="1"/>
  <c r="K1876" i="34"/>
  <c r="J1876" i="34"/>
  <c r="I1876" i="34"/>
  <c r="L1876" i="34" s="1"/>
  <c r="K1875" i="34"/>
  <c r="J1875" i="34"/>
  <c r="I1875" i="34"/>
  <c r="L1875" i="34" s="1"/>
  <c r="K1874" i="34"/>
  <c r="J1874" i="34"/>
  <c r="I1874" i="34"/>
  <c r="L1874" i="34" s="1"/>
  <c r="K1873" i="34"/>
  <c r="J1873" i="34"/>
  <c r="I1873" i="34"/>
  <c r="L1873" i="34" s="1"/>
  <c r="K1872" i="34"/>
  <c r="J1872" i="34"/>
  <c r="I1872" i="34"/>
  <c r="L1872" i="34" s="1"/>
  <c r="K1871" i="34"/>
  <c r="J1871" i="34"/>
  <c r="I1871" i="34"/>
  <c r="L1871" i="34" s="1"/>
  <c r="K1870" i="34"/>
  <c r="J1870" i="34"/>
  <c r="I1870" i="34"/>
  <c r="L1870" i="34" s="1"/>
  <c r="K1869" i="34"/>
  <c r="J1869" i="34"/>
  <c r="I1869" i="34"/>
  <c r="L1869" i="34" s="1"/>
  <c r="K1867" i="34"/>
  <c r="J1867" i="34"/>
  <c r="I1867" i="34"/>
  <c r="L1867" i="34" s="1"/>
  <c r="K1866" i="34"/>
  <c r="J1866" i="34"/>
  <c r="I1866" i="34"/>
  <c r="L1866" i="34" s="1"/>
  <c r="K1865" i="34"/>
  <c r="J1865" i="34"/>
  <c r="I1865" i="34"/>
  <c r="L1865" i="34" s="1"/>
  <c r="K1864" i="34"/>
  <c r="J1864" i="34"/>
  <c r="I1864" i="34"/>
  <c r="L1864" i="34" s="1"/>
  <c r="K1863" i="34"/>
  <c r="J1863" i="34"/>
  <c r="I1863" i="34"/>
  <c r="L1863" i="34" s="1"/>
  <c r="K1862" i="34"/>
  <c r="J1862" i="34"/>
  <c r="I1862" i="34"/>
  <c r="L1862" i="34" s="1"/>
  <c r="K1861" i="34"/>
  <c r="J1861" i="34"/>
  <c r="I1861" i="34"/>
  <c r="L1861" i="34" s="1"/>
  <c r="K1860" i="34"/>
  <c r="J1860" i="34"/>
  <c r="I1860" i="34"/>
  <c r="L1860" i="34" s="1"/>
  <c r="K1858" i="34"/>
  <c r="J1858" i="34"/>
  <c r="I1858" i="34"/>
  <c r="L1858" i="34" s="1"/>
  <c r="K1857" i="34"/>
  <c r="J1857" i="34"/>
  <c r="I1857" i="34"/>
  <c r="L1857" i="34" s="1"/>
  <c r="K1856" i="34"/>
  <c r="J1856" i="34"/>
  <c r="I1856" i="34"/>
  <c r="L1856" i="34" s="1"/>
  <c r="K1855" i="34"/>
  <c r="J1855" i="34"/>
  <c r="I1855" i="34"/>
  <c r="L1855" i="34" s="1"/>
  <c r="K1854" i="34"/>
  <c r="J1854" i="34"/>
  <c r="I1854" i="34"/>
  <c r="L1854" i="34" s="1"/>
  <c r="K1853" i="34"/>
  <c r="J1853" i="34"/>
  <c r="I1853" i="34"/>
  <c r="L1853" i="34" s="1"/>
  <c r="K1852" i="34"/>
  <c r="J1852" i="34"/>
  <c r="I1852" i="34"/>
  <c r="L1852" i="34" s="1"/>
  <c r="K1851" i="34"/>
  <c r="J1851" i="34"/>
  <c r="I1851" i="34"/>
  <c r="L1851" i="34" s="1"/>
  <c r="K1850" i="34"/>
  <c r="J1850" i="34"/>
  <c r="I1850" i="34"/>
  <c r="L1850" i="34" s="1"/>
  <c r="K1849" i="34"/>
  <c r="J1849" i="34"/>
  <c r="I1849" i="34"/>
  <c r="L1849" i="34" s="1"/>
  <c r="K1848" i="34"/>
  <c r="J1848" i="34"/>
  <c r="I1848" i="34"/>
  <c r="L1848" i="34" s="1"/>
  <c r="K1847" i="34"/>
  <c r="J1847" i="34"/>
  <c r="I1847" i="34"/>
  <c r="L1847" i="34" s="1"/>
  <c r="K1846" i="34"/>
  <c r="J1846" i="34"/>
  <c r="I1846" i="34"/>
  <c r="L1846" i="34" s="1"/>
  <c r="K1845" i="34"/>
  <c r="J1845" i="34"/>
  <c r="I1845" i="34"/>
  <c r="L1845" i="34" s="1"/>
  <c r="K1844" i="34"/>
  <c r="J1844" i="34"/>
  <c r="I1844" i="34"/>
  <c r="L1844" i="34" s="1"/>
  <c r="K1843" i="34"/>
  <c r="J1843" i="34"/>
  <c r="I1843" i="34"/>
  <c r="L1843" i="34" s="1"/>
  <c r="K1842" i="34"/>
  <c r="J1842" i="34"/>
  <c r="I1842" i="34"/>
  <c r="L1842" i="34" s="1"/>
  <c r="K1841" i="34"/>
  <c r="J1841" i="34"/>
  <c r="I1841" i="34"/>
  <c r="L1841" i="34" s="1"/>
  <c r="K1840" i="34"/>
  <c r="J1840" i="34"/>
  <c r="I1840" i="34"/>
  <c r="L1840" i="34" s="1"/>
  <c r="K1839" i="34"/>
  <c r="J1839" i="34"/>
  <c r="I1839" i="34"/>
  <c r="L1839" i="34" s="1"/>
  <c r="K1838" i="34"/>
  <c r="J1838" i="34"/>
  <c r="I1838" i="34"/>
  <c r="L1838" i="34" s="1"/>
  <c r="K1837" i="34"/>
  <c r="J1837" i="34"/>
  <c r="I1837" i="34"/>
  <c r="L1837" i="34" s="1"/>
  <c r="K1829" i="34"/>
  <c r="J1829" i="34"/>
  <c r="I1829" i="34"/>
  <c r="L1829" i="34" s="1"/>
  <c r="K1828" i="34"/>
  <c r="J1828" i="34"/>
  <c r="I1828" i="34"/>
  <c r="L1828" i="34" s="1"/>
  <c r="K1827" i="34"/>
  <c r="J1827" i="34"/>
  <c r="I1827" i="34"/>
  <c r="L1827" i="34" s="1"/>
  <c r="K1826" i="34"/>
  <c r="J1826" i="34"/>
  <c r="I1826" i="34"/>
  <c r="L1826" i="34" s="1"/>
  <c r="K1825" i="34"/>
  <c r="J1825" i="34"/>
  <c r="I1825" i="34"/>
  <c r="L1825" i="34" s="1"/>
  <c r="K1824" i="34"/>
  <c r="J1824" i="34"/>
  <c r="I1824" i="34"/>
  <c r="L1824" i="34" s="1"/>
  <c r="K1823" i="34"/>
  <c r="J1823" i="34"/>
  <c r="I1823" i="34"/>
  <c r="L1823" i="34" s="1"/>
  <c r="K1822" i="34"/>
  <c r="J1822" i="34"/>
  <c r="I1822" i="34"/>
  <c r="L1822" i="34" s="1"/>
  <c r="K1821" i="34"/>
  <c r="J1821" i="34"/>
  <c r="I1821" i="34"/>
  <c r="L1821" i="34" s="1"/>
  <c r="K1820" i="34"/>
  <c r="J1820" i="34"/>
  <c r="I1820" i="34"/>
  <c r="L1820" i="34" s="1"/>
  <c r="K1817" i="34"/>
  <c r="J1817" i="34"/>
  <c r="I1817" i="34"/>
  <c r="L1817" i="34" s="1"/>
  <c r="K1816" i="34"/>
  <c r="J1816" i="34"/>
  <c r="I1816" i="34"/>
  <c r="L1816" i="34" s="1"/>
  <c r="K1815" i="34"/>
  <c r="J1815" i="34"/>
  <c r="I1815" i="34"/>
  <c r="L1815" i="34" s="1"/>
  <c r="K1814" i="34"/>
  <c r="J1814" i="34"/>
  <c r="I1814" i="34"/>
  <c r="L1814" i="34" s="1"/>
  <c r="K1813" i="34"/>
  <c r="J1813" i="34"/>
  <c r="I1813" i="34"/>
  <c r="L1813" i="34" s="1"/>
  <c r="I1812" i="34"/>
  <c r="E1812" i="34"/>
  <c r="K1811" i="34"/>
  <c r="J1811" i="34"/>
  <c r="I1811" i="34"/>
  <c r="L1811" i="34" s="1"/>
  <c r="L1806" i="34"/>
  <c r="K1806" i="34"/>
  <c r="J1806" i="34"/>
  <c r="L1804" i="34"/>
  <c r="K1804" i="34"/>
  <c r="J1804" i="34"/>
  <c r="K1801" i="34"/>
  <c r="J1801" i="34"/>
  <c r="I1801" i="34"/>
  <c r="L1801" i="34" s="1"/>
  <c r="K1800" i="34"/>
  <c r="J1800" i="34"/>
  <c r="I1800" i="34"/>
  <c r="L1800" i="34" s="1"/>
  <c r="K1799" i="34"/>
  <c r="J1799" i="34"/>
  <c r="I1799" i="34"/>
  <c r="L1799" i="34" s="1"/>
  <c r="K1798" i="34"/>
  <c r="J1798" i="34"/>
  <c r="I1798" i="34"/>
  <c r="L1798" i="34" s="1"/>
  <c r="K1795" i="34"/>
  <c r="J1795" i="34"/>
  <c r="I1795" i="34"/>
  <c r="L1795" i="34" s="1"/>
  <c r="K1794" i="34"/>
  <c r="J1794" i="34"/>
  <c r="I1794" i="34"/>
  <c r="L1794" i="34" s="1"/>
  <c r="K1793" i="34"/>
  <c r="J1793" i="34"/>
  <c r="I1793" i="34"/>
  <c r="L1793" i="34" s="1"/>
  <c r="K1792" i="34"/>
  <c r="J1792" i="34"/>
  <c r="I1792" i="34"/>
  <c r="L1792" i="34" s="1"/>
  <c r="K1791" i="34"/>
  <c r="J1791" i="34"/>
  <c r="I1791" i="34"/>
  <c r="L1791" i="34" s="1"/>
  <c r="K1789" i="34"/>
  <c r="J1789" i="34"/>
  <c r="I1789" i="34"/>
  <c r="L1789" i="34" s="1"/>
  <c r="K1788" i="34"/>
  <c r="J1788" i="34"/>
  <c r="I1788" i="34"/>
  <c r="L1788" i="34" s="1"/>
  <c r="K1786" i="34"/>
  <c r="J1786" i="34"/>
  <c r="I1786" i="34"/>
  <c r="L1786" i="34" s="1"/>
  <c r="K1785" i="34"/>
  <c r="J1785" i="34"/>
  <c r="J1784" i="34" s="1"/>
  <c r="I1785" i="34"/>
  <c r="L1785" i="34" s="1"/>
  <c r="L1784" i="34" s="1"/>
  <c r="K1782" i="34"/>
  <c r="J1782" i="34"/>
  <c r="I1782" i="34"/>
  <c r="L1782" i="34" s="1"/>
  <c r="K1781" i="34"/>
  <c r="J1781" i="34"/>
  <c r="I1781" i="34"/>
  <c r="L1781" i="34" s="1"/>
  <c r="K1780" i="34"/>
  <c r="J1780" i="34"/>
  <c r="I1780" i="34"/>
  <c r="L1780" i="34" s="1"/>
  <c r="K1779" i="34"/>
  <c r="J1779" i="34"/>
  <c r="I1779" i="34"/>
  <c r="L1779" i="34" s="1"/>
  <c r="K1777" i="34"/>
  <c r="K1776" i="34" s="1"/>
  <c r="J1777" i="34"/>
  <c r="I1777" i="34"/>
  <c r="L1777" i="34" s="1"/>
  <c r="L1776" i="34" s="1"/>
  <c r="K1772" i="34"/>
  <c r="J1772" i="34"/>
  <c r="I1772" i="34"/>
  <c r="L1772" i="34" s="1"/>
  <c r="K1769" i="34"/>
  <c r="J1769" i="34"/>
  <c r="I1769" i="34"/>
  <c r="L1769" i="34" s="1"/>
  <c r="K1768" i="34"/>
  <c r="J1768" i="34"/>
  <c r="I1768" i="34"/>
  <c r="L1768" i="34" s="1"/>
  <c r="K1767" i="34"/>
  <c r="J1767" i="34"/>
  <c r="I1767" i="34"/>
  <c r="L1767" i="34" s="1"/>
  <c r="K1766" i="34"/>
  <c r="J1766" i="34"/>
  <c r="I1766" i="34"/>
  <c r="L1766" i="34" s="1"/>
  <c r="K1765" i="34"/>
  <c r="J1765" i="34"/>
  <c r="I1765" i="34"/>
  <c r="L1765" i="34" s="1"/>
  <c r="K1764" i="34"/>
  <c r="J1764" i="34"/>
  <c r="I1764" i="34"/>
  <c r="L1764" i="34" s="1"/>
  <c r="K1763" i="34"/>
  <c r="J1763" i="34"/>
  <c r="I1763" i="34"/>
  <c r="L1763" i="34" s="1"/>
  <c r="K1762" i="34"/>
  <c r="J1762" i="34"/>
  <c r="I1762" i="34"/>
  <c r="L1762" i="34" s="1"/>
  <c r="K1760" i="34"/>
  <c r="J1760" i="34"/>
  <c r="I1760" i="34"/>
  <c r="L1760" i="34" s="1"/>
  <c r="K1759" i="34"/>
  <c r="J1759" i="34"/>
  <c r="I1759" i="34"/>
  <c r="L1759" i="34" s="1"/>
  <c r="K1758" i="34"/>
  <c r="J1758" i="34"/>
  <c r="I1758" i="34"/>
  <c r="L1758" i="34" s="1"/>
  <c r="K1757" i="34"/>
  <c r="J1757" i="34"/>
  <c r="I1757" i="34"/>
  <c r="L1757" i="34" s="1"/>
  <c r="K1756" i="34"/>
  <c r="J1756" i="34"/>
  <c r="I1756" i="34"/>
  <c r="L1756" i="34" s="1"/>
  <c r="K1755" i="34"/>
  <c r="J1755" i="34"/>
  <c r="I1755" i="34"/>
  <c r="L1755" i="34" s="1"/>
  <c r="K1754" i="34"/>
  <c r="J1754" i="34"/>
  <c r="I1754" i="34"/>
  <c r="L1754" i="34" s="1"/>
  <c r="K1753" i="34"/>
  <c r="J1753" i="34"/>
  <c r="I1753" i="34"/>
  <c r="L1753" i="34" s="1"/>
  <c r="K1752" i="34"/>
  <c r="J1752" i="34"/>
  <c r="I1752" i="34"/>
  <c r="L1752" i="34" s="1"/>
  <c r="K1751" i="34"/>
  <c r="J1751" i="34"/>
  <c r="I1751" i="34"/>
  <c r="L1751" i="34" s="1"/>
  <c r="K1750" i="34"/>
  <c r="J1750" i="34"/>
  <c r="I1750" i="34"/>
  <c r="L1750" i="34" s="1"/>
  <c r="K1749" i="34"/>
  <c r="J1749" i="34"/>
  <c r="I1749" i="34"/>
  <c r="L1749" i="34" s="1"/>
  <c r="K1748" i="34"/>
  <c r="J1748" i="34"/>
  <c r="I1748" i="34"/>
  <c r="L1748" i="34" s="1"/>
  <c r="I1746" i="34"/>
  <c r="K1743" i="34"/>
  <c r="J1743" i="34"/>
  <c r="I1743" i="34"/>
  <c r="L1743" i="34" s="1"/>
  <c r="K1741" i="34"/>
  <c r="J1741" i="34"/>
  <c r="I1741" i="34"/>
  <c r="L1741" i="34" s="1"/>
  <c r="K1740" i="34"/>
  <c r="J1740" i="34"/>
  <c r="I1740" i="34"/>
  <c r="L1740" i="34" s="1"/>
  <c r="K1739" i="34"/>
  <c r="J1739" i="34"/>
  <c r="I1739" i="34"/>
  <c r="L1739" i="34" s="1"/>
  <c r="K1738" i="34"/>
  <c r="J1738" i="34"/>
  <c r="I1738" i="34"/>
  <c r="L1738" i="34" s="1"/>
  <c r="K1736" i="34"/>
  <c r="J1736" i="34"/>
  <c r="I1736" i="34"/>
  <c r="L1736" i="34" s="1"/>
  <c r="K1735" i="34"/>
  <c r="J1735" i="34"/>
  <c r="I1735" i="34"/>
  <c r="L1735" i="34" s="1"/>
  <c r="K1734" i="34"/>
  <c r="J1734" i="34"/>
  <c r="I1734" i="34"/>
  <c r="L1734" i="34" s="1"/>
  <c r="K1733" i="34"/>
  <c r="J1733" i="34"/>
  <c r="I1733" i="34"/>
  <c r="L1733" i="34" s="1"/>
  <c r="I1731" i="34"/>
  <c r="K1727" i="34"/>
  <c r="J1727" i="34"/>
  <c r="I1727" i="34"/>
  <c r="L1727" i="34" s="1"/>
  <c r="K1726" i="34"/>
  <c r="J1726" i="34"/>
  <c r="I1726" i="34"/>
  <c r="L1726" i="34" s="1"/>
  <c r="K1725" i="34"/>
  <c r="J1725" i="34"/>
  <c r="I1725" i="34"/>
  <c r="L1725" i="34" s="1"/>
  <c r="K1724" i="34"/>
  <c r="J1724" i="34"/>
  <c r="I1724" i="34"/>
  <c r="L1724" i="34" s="1"/>
  <c r="K1723" i="34"/>
  <c r="J1723" i="34"/>
  <c r="I1723" i="34"/>
  <c r="L1723" i="34" s="1"/>
  <c r="K1722" i="34"/>
  <c r="J1722" i="34"/>
  <c r="I1722" i="34"/>
  <c r="L1722" i="34" s="1"/>
  <c r="K1719" i="34"/>
  <c r="J1719" i="34"/>
  <c r="I1719" i="34"/>
  <c r="L1719" i="34" s="1"/>
  <c r="K1718" i="34"/>
  <c r="J1718" i="34"/>
  <c r="I1718" i="34"/>
  <c r="L1718" i="34" s="1"/>
  <c r="K1717" i="34"/>
  <c r="J1717" i="34"/>
  <c r="I1717" i="34"/>
  <c r="L1717" i="34" s="1"/>
  <c r="K1716" i="34"/>
  <c r="J1716" i="34"/>
  <c r="I1716" i="34"/>
  <c r="L1716" i="34" s="1"/>
  <c r="K1714" i="34"/>
  <c r="J1714" i="34"/>
  <c r="I1714" i="34"/>
  <c r="L1714" i="34" s="1"/>
  <c r="K1713" i="34"/>
  <c r="J1713" i="34"/>
  <c r="I1713" i="34"/>
  <c r="L1713" i="34" s="1"/>
  <c r="K1712" i="34"/>
  <c r="J1712" i="34"/>
  <c r="I1712" i="34"/>
  <c r="L1712" i="34" s="1"/>
  <c r="K1711" i="34"/>
  <c r="J1711" i="34"/>
  <c r="I1711" i="34"/>
  <c r="L1711" i="34" s="1"/>
  <c r="K1710" i="34"/>
  <c r="J1710" i="34"/>
  <c r="I1710" i="34"/>
  <c r="L1710" i="34" s="1"/>
  <c r="K1709" i="34"/>
  <c r="J1709" i="34"/>
  <c r="I1709" i="34"/>
  <c r="L1709" i="34" s="1"/>
  <c r="K1708" i="34"/>
  <c r="J1708" i="34"/>
  <c r="I1708" i="34"/>
  <c r="L1708" i="34" s="1"/>
  <c r="K1707" i="34"/>
  <c r="J1707" i="34"/>
  <c r="I1707" i="34"/>
  <c r="L1707" i="34" s="1"/>
  <c r="K1705" i="34"/>
  <c r="J1705" i="34"/>
  <c r="I1705" i="34"/>
  <c r="L1705" i="34" s="1"/>
  <c r="K1704" i="34"/>
  <c r="J1704" i="34"/>
  <c r="I1704" i="34"/>
  <c r="L1704" i="34" s="1"/>
  <c r="K1701" i="34"/>
  <c r="J1701" i="34"/>
  <c r="I1701" i="34"/>
  <c r="L1701" i="34" s="1"/>
  <c r="K1700" i="34"/>
  <c r="J1700" i="34"/>
  <c r="I1700" i="34"/>
  <c r="L1700" i="34" s="1"/>
  <c r="K1699" i="34"/>
  <c r="J1699" i="34"/>
  <c r="I1699" i="34"/>
  <c r="L1699" i="34" s="1"/>
  <c r="K1698" i="34"/>
  <c r="J1698" i="34"/>
  <c r="I1698" i="34"/>
  <c r="L1698" i="34" s="1"/>
  <c r="K1697" i="34"/>
  <c r="J1697" i="34"/>
  <c r="I1697" i="34"/>
  <c r="L1697" i="34" s="1"/>
  <c r="K1694" i="34"/>
  <c r="J1694" i="34"/>
  <c r="I1694" i="34"/>
  <c r="L1694" i="34" s="1"/>
  <c r="K1693" i="34"/>
  <c r="J1693" i="34"/>
  <c r="I1693" i="34"/>
  <c r="L1693" i="34" s="1"/>
  <c r="K1692" i="34"/>
  <c r="J1692" i="34"/>
  <c r="I1692" i="34"/>
  <c r="L1692" i="34" s="1"/>
  <c r="K1691" i="34"/>
  <c r="J1691" i="34"/>
  <c r="I1691" i="34"/>
  <c r="L1691" i="34" s="1"/>
  <c r="K1689" i="34"/>
  <c r="J1689" i="34"/>
  <c r="I1689" i="34"/>
  <c r="L1689" i="34" s="1"/>
  <c r="K1688" i="34"/>
  <c r="J1688" i="34"/>
  <c r="I1688" i="34"/>
  <c r="L1688" i="34" s="1"/>
  <c r="K1687" i="34"/>
  <c r="J1687" i="34"/>
  <c r="I1687" i="34"/>
  <c r="L1687" i="34" s="1"/>
  <c r="K1686" i="34"/>
  <c r="J1686" i="34"/>
  <c r="I1686" i="34"/>
  <c r="L1686" i="34" s="1"/>
  <c r="K1685" i="34"/>
  <c r="J1685" i="34"/>
  <c r="I1685" i="34"/>
  <c r="L1685" i="34" s="1"/>
  <c r="K1683" i="34"/>
  <c r="J1683" i="34"/>
  <c r="I1683" i="34"/>
  <c r="L1683" i="34" s="1"/>
  <c r="K1682" i="34"/>
  <c r="J1682" i="34"/>
  <c r="I1682" i="34"/>
  <c r="L1682" i="34" s="1"/>
  <c r="K1681" i="34"/>
  <c r="J1681" i="34"/>
  <c r="I1681" i="34"/>
  <c r="L1681" i="34" s="1"/>
  <c r="K1680" i="34"/>
  <c r="J1680" i="34"/>
  <c r="I1680" i="34"/>
  <c r="L1680" i="34" s="1"/>
  <c r="K1677" i="34"/>
  <c r="J1677" i="34"/>
  <c r="I1677" i="34"/>
  <c r="L1677" i="34" s="1"/>
  <c r="K1674" i="34"/>
  <c r="J1674" i="34"/>
  <c r="I1674" i="34"/>
  <c r="L1674" i="34" s="1"/>
  <c r="K1673" i="34"/>
  <c r="J1673" i="34"/>
  <c r="I1673" i="34"/>
  <c r="L1673" i="34" s="1"/>
  <c r="K1672" i="34"/>
  <c r="J1672" i="34"/>
  <c r="I1672" i="34"/>
  <c r="L1672" i="34" s="1"/>
  <c r="K1671" i="34"/>
  <c r="J1671" i="34"/>
  <c r="I1671" i="34"/>
  <c r="L1671" i="34" s="1"/>
  <c r="K1670" i="34"/>
  <c r="J1670" i="34"/>
  <c r="I1670" i="34"/>
  <c r="L1670" i="34" s="1"/>
  <c r="K1669" i="34"/>
  <c r="J1669" i="34"/>
  <c r="I1669" i="34"/>
  <c r="L1669" i="34" s="1"/>
  <c r="K1668" i="34"/>
  <c r="J1668" i="34"/>
  <c r="I1668" i="34"/>
  <c r="L1668" i="34" s="1"/>
  <c r="K1667" i="34"/>
  <c r="J1667" i="34"/>
  <c r="I1667" i="34"/>
  <c r="L1667" i="34" s="1"/>
  <c r="K1664" i="34"/>
  <c r="J1664" i="34"/>
  <c r="I1664" i="34"/>
  <c r="L1664" i="34" s="1"/>
  <c r="K1663" i="34"/>
  <c r="J1663" i="34"/>
  <c r="I1663" i="34"/>
  <c r="L1663" i="34" s="1"/>
  <c r="K1662" i="34"/>
  <c r="J1662" i="34"/>
  <c r="I1662" i="34"/>
  <c r="L1662" i="34" s="1"/>
  <c r="K1661" i="34"/>
  <c r="J1661" i="34"/>
  <c r="I1661" i="34"/>
  <c r="L1661" i="34" s="1"/>
  <c r="K1659" i="34"/>
  <c r="J1659" i="34"/>
  <c r="I1659" i="34"/>
  <c r="L1659" i="34" s="1"/>
  <c r="K1658" i="34"/>
  <c r="J1658" i="34"/>
  <c r="I1658" i="34"/>
  <c r="L1658" i="34" s="1"/>
  <c r="K1657" i="34"/>
  <c r="J1657" i="34"/>
  <c r="I1657" i="34"/>
  <c r="L1657" i="34" s="1"/>
  <c r="K1656" i="34"/>
  <c r="J1656" i="34"/>
  <c r="I1656" i="34"/>
  <c r="L1656" i="34" s="1"/>
  <c r="K1655" i="34"/>
  <c r="J1655" i="34"/>
  <c r="I1655" i="34"/>
  <c r="L1655" i="34" s="1"/>
  <c r="K1654" i="34"/>
  <c r="J1654" i="34"/>
  <c r="I1654" i="34"/>
  <c r="L1654" i="34" s="1"/>
  <c r="K1653" i="34"/>
  <c r="J1653" i="34"/>
  <c r="I1653" i="34"/>
  <c r="L1653" i="34" s="1"/>
  <c r="K1652" i="34"/>
  <c r="J1652" i="34"/>
  <c r="I1652" i="34"/>
  <c r="L1652" i="34" s="1"/>
  <c r="K1651" i="34"/>
  <c r="J1651" i="34"/>
  <c r="I1651" i="34"/>
  <c r="L1651" i="34" s="1"/>
  <c r="K1650" i="34"/>
  <c r="J1650" i="34"/>
  <c r="I1650" i="34"/>
  <c r="L1650" i="34" s="1"/>
  <c r="K1649" i="34"/>
  <c r="J1649" i="34"/>
  <c r="I1649" i="34"/>
  <c r="L1649" i="34" s="1"/>
  <c r="K1648" i="34"/>
  <c r="J1648" i="34"/>
  <c r="I1648" i="34"/>
  <c r="L1648" i="34" s="1"/>
  <c r="K1647" i="34"/>
  <c r="J1647" i="34"/>
  <c r="I1647" i="34"/>
  <c r="L1647" i="34" s="1"/>
  <c r="K1646" i="34"/>
  <c r="J1646" i="34"/>
  <c r="I1646" i="34"/>
  <c r="L1646" i="34" s="1"/>
  <c r="K1645" i="34"/>
  <c r="J1645" i="34"/>
  <c r="I1645" i="34"/>
  <c r="L1645" i="34" s="1"/>
  <c r="K1644" i="34"/>
  <c r="J1644" i="34"/>
  <c r="I1644" i="34"/>
  <c r="L1644" i="34" s="1"/>
  <c r="K1643" i="34"/>
  <c r="J1643" i="34"/>
  <c r="I1643" i="34"/>
  <c r="L1643" i="34" s="1"/>
  <c r="K1641" i="34"/>
  <c r="J1641" i="34"/>
  <c r="I1641" i="34"/>
  <c r="L1641" i="34" s="1"/>
  <c r="K1640" i="34"/>
  <c r="J1640" i="34"/>
  <c r="I1640" i="34"/>
  <c r="L1640" i="34" s="1"/>
  <c r="K1639" i="34"/>
  <c r="J1639" i="34"/>
  <c r="I1639" i="34"/>
  <c r="L1639" i="34" s="1"/>
  <c r="K1638" i="34"/>
  <c r="J1638" i="34"/>
  <c r="I1638" i="34"/>
  <c r="L1638" i="34" s="1"/>
  <c r="K1637" i="34"/>
  <c r="J1637" i="34"/>
  <c r="I1637" i="34"/>
  <c r="L1637" i="34" s="1"/>
  <c r="K1636" i="34"/>
  <c r="J1636" i="34"/>
  <c r="I1636" i="34"/>
  <c r="L1636" i="34" s="1"/>
  <c r="K1635" i="34"/>
  <c r="J1635" i="34"/>
  <c r="I1635" i="34"/>
  <c r="L1635" i="34" s="1"/>
  <c r="K1632" i="34"/>
  <c r="J1632" i="34"/>
  <c r="I1632" i="34"/>
  <c r="L1632" i="34" s="1"/>
  <c r="K1629" i="34"/>
  <c r="J1629" i="34"/>
  <c r="I1629" i="34"/>
  <c r="L1629" i="34" s="1"/>
  <c r="K1628" i="34"/>
  <c r="J1628" i="34"/>
  <c r="I1628" i="34"/>
  <c r="L1628" i="34" s="1"/>
  <c r="K1627" i="34"/>
  <c r="J1627" i="34"/>
  <c r="I1627" i="34"/>
  <c r="L1627" i="34" s="1"/>
  <c r="K1626" i="34"/>
  <c r="J1626" i="34"/>
  <c r="I1626" i="34"/>
  <c r="L1626" i="34" s="1"/>
  <c r="K1625" i="34"/>
  <c r="J1625" i="34"/>
  <c r="I1625" i="34"/>
  <c r="L1625" i="34" s="1"/>
  <c r="K1622" i="34"/>
  <c r="J1622" i="34"/>
  <c r="I1622" i="34"/>
  <c r="L1622" i="34" s="1"/>
  <c r="K1621" i="34"/>
  <c r="J1621" i="34"/>
  <c r="I1621" i="34"/>
  <c r="L1621" i="34" s="1"/>
  <c r="K1620" i="34"/>
  <c r="J1620" i="34"/>
  <c r="I1620" i="34"/>
  <c r="L1620" i="34" s="1"/>
  <c r="K1619" i="34"/>
  <c r="J1619" i="34"/>
  <c r="I1619" i="34"/>
  <c r="L1619" i="34" s="1"/>
  <c r="K1617" i="34"/>
  <c r="J1617" i="34"/>
  <c r="I1617" i="34"/>
  <c r="L1617" i="34" s="1"/>
  <c r="K1616" i="34"/>
  <c r="J1616" i="34"/>
  <c r="I1616" i="34"/>
  <c r="L1616" i="34" s="1"/>
  <c r="K1615" i="34"/>
  <c r="J1615" i="34"/>
  <c r="I1615" i="34"/>
  <c r="L1615" i="34" s="1"/>
  <c r="K1614" i="34"/>
  <c r="J1614" i="34"/>
  <c r="I1614" i="34"/>
  <c r="L1614" i="34" s="1"/>
  <c r="K1613" i="34"/>
  <c r="J1613" i="34"/>
  <c r="I1613" i="34"/>
  <c r="L1613" i="34" s="1"/>
  <c r="K1612" i="34"/>
  <c r="J1612" i="34"/>
  <c r="I1612" i="34"/>
  <c r="L1612" i="34" s="1"/>
  <c r="K1611" i="34"/>
  <c r="J1611" i="34"/>
  <c r="I1611" i="34"/>
  <c r="L1611" i="34" s="1"/>
  <c r="K1610" i="34"/>
  <c r="J1610" i="34"/>
  <c r="I1610" i="34"/>
  <c r="L1610" i="34" s="1"/>
  <c r="K1609" i="34"/>
  <c r="J1609" i="34"/>
  <c r="I1609" i="34"/>
  <c r="L1609" i="34" s="1"/>
  <c r="K1608" i="34"/>
  <c r="J1608" i="34"/>
  <c r="I1608" i="34"/>
  <c r="L1608" i="34" s="1"/>
  <c r="K1607" i="34"/>
  <c r="J1607" i="34"/>
  <c r="I1607" i="34"/>
  <c r="L1607" i="34" s="1"/>
  <c r="K1606" i="34"/>
  <c r="J1606" i="34"/>
  <c r="I1606" i="34"/>
  <c r="L1606" i="34" s="1"/>
  <c r="K1605" i="34"/>
  <c r="J1605" i="34"/>
  <c r="I1605" i="34"/>
  <c r="L1605" i="34" s="1"/>
  <c r="K1604" i="34"/>
  <c r="J1604" i="34"/>
  <c r="I1604" i="34"/>
  <c r="L1604" i="34" s="1"/>
  <c r="K1603" i="34"/>
  <c r="J1603" i="34"/>
  <c r="I1603" i="34"/>
  <c r="L1603" i="34" s="1"/>
  <c r="K1601" i="34"/>
  <c r="J1601" i="34"/>
  <c r="I1601" i="34"/>
  <c r="L1601" i="34" s="1"/>
  <c r="K1600" i="34"/>
  <c r="J1600" i="34"/>
  <c r="I1600" i="34"/>
  <c r="L1600" i="34" s="1"/>
  <c r="K1599" i="34"/>
  <c r="J1599" i="34"/>
  <c r="I1599" i="34"/>
  <c r="L1599" i="34" s="1"/>
  <c r="K1598" i="34"/>
  <c r="J1598" i="34"/>
  <c r="I1598" i="34"/>
  <c r="L1598" i="34" s="1"/>
  <c r="K1597" i="34"/>
  <c r="J1597" i="34"/>
  <c r="I1597" i="34"/>
  <c r="L1597" i="34" s="1"/>
  <c r="K1596" i="34"/>
  <c r="J1596" i="34"/>
  <c r="I1596" i="34"/>
  <c r="L1596" i="34" s="1"/>
  <c r="K1587" i="34"/>
  <c r="J1587" i="34"/>
  <c r="I1587" i="34"/>
  <c r="L1587" i="34" s="1"/>
  <c r="K1586" i="34"/>
  <c r="J1586" i="34"/>
  <c r="I1586" i="34"/>
  <c r="L1586" i="34" s="1"/>
  <c r="K1585" i="34"/>
  <c r="J1585" i="34"/>
  <c r="I1585" i="34"/>
  <c r="L1585" i="34" s="1"/>
  <c r="K1584" i="34"/>
  <c r="J1584" i="34"/>
  <c r="I1584" i="34"/>
  <c r="L1584" i="34" s="1"/>
  <c r="K1582" i="34"/>
  <c r="J1582" i="34"/>
  <c r="I1582" i="34"/>
  <c r="L1582" i="34" s="1"/>
  <c r="K1581" i="34"/>
  <c r="J1581" i="34"/>
  <c r="I1581" i="34"/>
  <c r="L1581" i="34" s="1"/>
  <c r="K1580" i="34"/>
  <c r="J1580" i="34"/>
  <c r="I1580" i="34"/>
  <c r="L1580" i="34" s="1"/>
  <c r="K1579" i="34"/>
  <c r="J1579" i="34"/>
  <c r="I1579" i="34"/>
  <c r="L1579" i="34" s="1"/>
  <c r="K1575" i="34"/>
  <c r="J1575" i="34"/>
  <c r="I1575" i="34"/>
  <c r="L1575" i="34" s="1"/>
  <c r="K1574" i="34"/>
  <c r="J1574" i="34"/>
  <c r="I1574" i="34"/>
  <c r="L1574" i="34" s="1"/>
  <c r="K1573" i="34"/>
  <c r="J1573" i="34"/>
  <c r="I1573" i="34"/>
  <c r="L1573" i="34" s="1"/>
  <c r="K1570" i="34"/>
  <c r="J1570" i="34"/>
  <c r="I1570" i="34"/>
  <c r="L1570" i="34" s="1"/>
  <c r="K1569" i="34"/>
  <c r="J1569" i="34"/>
  <c r="I1569" i="34"/>
  <c r="L1569" i="34" s="1"/>
  <c r="K1568" i="34"/>
  <c r="J1568" i="34"/>
  <c r="I1568" i="34"/>
  <c r="L1568" i="34" s="1"/>
  <c r="K1567" i="34"/>
  <c r="J1567" i="34"/>
  <c r="I1567" i="34"/>
  <c r="L1567" i="34" s="1"/>
  <c r="K1566" i="34"/>
  <c r="J1566" i="34"/>
  <c r="I1566" i="34"/>
  <c r="L1566" i="34" s="1"/>
  <c r="K1565" i="34"/>
  <c r="J1565" i="34"/>
  <c r="I1565" i="34"/>
  <c r="L1565" i="34" s="1"/>
  <c r="K1564" i="34"/>
  <c r="J1564" i="34"/>
  <c r="I1564" i="34"/>
  <c r="L1564" i="34" s="1"/>
  <c r="K1563" i="34"/>
  <c r="J1563" i="34"/>
  <c r="I1563" i="34"/>
  <c r="L1563" i="34" s="1"/>
  <c r="K1562" i="34"/>
  <c r="J1562" i="34"/>
  <c r="I1562" i="34"/>
  <c r="L1562" i="34" s="1"/>
  <c r="K1559" i="34"/>
  <c r="J1559" i="34"/>
  <c r="I1559" i="34"/>
  <c r="L1559" i="34" s="1"/>
  <c r="K1558" i="34"/>
  <c r="J1558" i="34"/>
  <c r="I1558" i="34"/>
  <c r="L1558" i="34" s="1"/>
  <c r="K1557" i="34"/>
  <c r="J1557" i="34"/>
  <c r="I1557" i="34"/>
  <c r="L1557" i="34" s="1"/>
  <c r="K1556" i="34"/>
  <c r="J1556" i="34"/>
  <c r="I1556" i="34"/>
  <c r="L1556" i="34" s="1"/>
  <c r="K1555" i="34"/>
  <c r="J1555" i="34"/>
  <c r="I1555" i="34"/>
  <c r="L1555" i="34" s="1"/>
  <c r="K1554" i="34"/>
  <c r="J1554" i="34"/>
  <c r="I1554" i="34"/>
  <c r="L1554" i="34" s="1"/>
  <c r="K1553" i="34"/>
  <c r="J1553" i="34"/>
  <c r="I1553" i="34"/>
  <c r="L1553" i="34" s="1"/>
  <c r="K1552" i="34"/>
  <c r="J1552" i="34"/>
  <c r="I1552" i="34"/>
  <c r="L1552" i="34" s="1"/>
  <c r="K1551" i="34"/>
  <c r="J1551" i="34"/>
  <c r="I1551" i="34"/>
  <c r="L1551" i="34" s="1"/>
  <c r="K1548" i="34"/>
  <c r="J1548" i="34"/>
  <c r="I1548" i="34"/>
  <c r="L1548" i="34" s="1"/>
  <c r="K1547" i="34"/>
  <c r="J1547" i="34"/>
  <c r="I1547" i="34"/>
  <c r="L1547" i="34" s="1"/>
  <c r="K1546" i="34"/>
  <c r="J1546" i="34"/>
  <c r="I1546" i="34"/>
  <c r="L1546" i="34" s="1"/>
  <c r="K1545" i="34"/>
  <c r="J1545" i="34"/>
  <c r="I1545" i="34"/>
  <c r="L1545" i="34" s="1"/>
  <c r="K1544" i="34"/>
  <c r="J1544" i="34"/>
  <c r="I1544" i="34"/>
  <c r="L1544" i="34" s="1"/>
  <c r="K1543" i="34"/>
  <c r="J1543" i="34"/>
  <c r="I1543" i="34"/>
  <c r="L1543" i="34" s="1"/>
  <c r="K1542" i="34"/>
  <c r="J1542" i="34"/>
  <c r="I1542" i="34"/>
  <c r="L1542" i="34" s="1"/>
  <c r="K1541" i="34"/>
  <c r="J1541" i="34"/>
  <c r="I1541" i="34"/>
  <c r="L1541" i="34" s="1"/>
  <c r="K1540" i="34"/>
  <c r="J1540" i="34"/>
  <c r="I1540" i="34"/>
  <c r="L1540" i="34" s="1"/>
  <c r="K1533" i="34"/>
  <c r="J1533" i="34"/>
  <c r="I1533" i="34"/>
  <c r="L1533" i="34" s="1"/>
  <c r="K1532" i="34"/>
  <c r="J1532" i="34"/>
  <c r="I1532" i="34"/>
  <c r="L1532" i="34" s="1"/>
  <c r="K1531" i="34"/>
  <c r="J1531" i="34"/>
  <c r="I1531" i="34"/>
  <c r="L1531" i="34" s="1"/>
  <c r="K1530" i="34"/>
  <c r="J1530" i="34"/>
  <c r="I1530" i="34"/>
  <c r="L1530" i="34" s="1"/>
  <c r="K1529" i="34"/>
  <c r="J1529" i="34"/>
  <c r="I1529" i="34"/>
  <c r="L1529" i="34" s="1"/>
  <c r="K1528" i="34"/>
  <c r="J1528" i="34"/>
  <c r="I1528" i="34"/>
  <c r="L1528" i="34" s="1"/>
  <c r="K1527" i="34"/>
  <c r="J1527" i="34"/>
  <c r="I1527" i="34"/>
  <c r="L1527" i="34" s="1"/>
  <c r="K1526" i="34"/>
  <c r="J1526" i="34"/>
  <c r="I1526" i="34"/>
  <c r="L1526" i="34" s="1"/>
  <c r="K1525" i="34"/>
  <c r="J1525" i="34"/>
  <c r="I1525" i="34"/>
  <c r="L1525" i="34" s="1"/>
  <c r="K1524" i="34"/>
  <c r="J1524" i="34"/>
  <c r="I1524" i="34"/>
  <c r="L1524" i="34" s="1"/>
  <c r="K1523" i="34"/>
  <c r="J1523" i="34"/>
  <c r="I1523" i="34"/>
  <c r="L1523" i="34" s="1"/>
  <c r="K1522" i="34"/>
  <c r="J1522" i="34"/>
  <c r="I1522" i="34"/>
  <c r="L1522" i="34" s="1"/>
  <c r="K1521" i="34"/>
  <c r="J1521" i="34"/>
  <c r="I1521" i="34"/>
  <c r="L1521" i="34" s="1"/>
  <c r="K1520" i="34"/>
  <c r="J1520" i="34"/>
  <c r="I1520" i="34"/>
  <c r="L1520" i="34" s="1"/>
  <c r="K1519" i="34"/>
  <c r="J1519" i="34"/>
  <c r="I1519" i="34"/>
  <c r="L1519" i="34" s="1"/>
  <c r="K1518" i="34"/>
  <c r="J1518" i="34"/>
  <c r="I1518" i="34"/>
  <c r="L1518" i="34" s="1"/>
  <c r="K1517" i="34"/>
  <c r="J1517" i="34"/>
  <c r="I1517" i="34"/>
  <c r="L1517" i="34" s="1"/>
  <c r="K1516" i="34"/>
  <c r="J1516" i="34"/>
  <c r="I1516" i="34"/>
  <c r="L1516" i="34" s="1"/>
  <c r="K1515" i="34"/>
  <c r="J1515" i="34"/>
  <c r="I1515" i="34"/>
  <c r="L1515" i="34" s="1"/>
  <c r="K1514" i="34"/>
  <c r="J1514" i="34"/>
  <c r="I1514" i="34"/>
  <c r="L1514" i="34" s="1"/>
  <c r="K1513" i="34"/>
  <c r="J1513" i="34"/>
  <c r="I1513" i="34"/>
  <c r="L1513" i="34" s="1"/>
  <c r="K1512" i="34"/>
  <c r="J1512" i="34"/>
  <c r="I1512" i="34"/>
  <c r="L1512" i="34" s="1"/>
  <c r="K1511" i="34"/>
  <c r="J1511" i="34"/>
  <c r="I1511" i="34"/>
  <c r="L1511" i="34" s="1"/>
  <c r="K1510" i="34"/>
  <c r="J1510" i="34"/>
  <c r="I1510" i="34"/>
  <c r="L1510" i="34" s="1"/>
  <c r="K1509" i="34"/>
  <c r="J1509" i="34"/>
  <c r="I1509" i="34"/>
  <c r="L1509" i="34" s="1"/>
  <c r="K1508" i="34"/>
  <c r="J1508" i="34"/>
  <c r="I1508" i="34"/>
  <c r="L1508" i="34" s="1"/>
  <c r="K1507" i="34"/>
  <c r="J1507" i="34"/>
  <c r="I1507" i="34"/>
  <c r="L1507" i="34" s="1"/>
  <c r="K1506" i="34"/>
  <c r="J1506" i="34"/>
  <c r="I1506" i="34"/>
  <c r="L1506" i="34" s="1"/>
  <c r="K1505" i="34"/>
  <c r="J1505" i="34"/>
  <c r="I1505" i="34"/>
  <c r="L1505" i="34" s="1"/>
  <c r="L1500" i="34"/>
  <c r="K1500" i="34"/>
  <c r="J1500" i="34"/>
  <c r="K1498" i="34"/>
  <c r="J1498" i="34"/>
  <c r="I1498" i="34"/>
  <c r="L1498" i="34" s="1"/>
  <c r="K1497" i="34"/>
  <c r="J1497" i="34"/>
  <c r="I1497" i="34"/>
  <c r="L1497" i="34" s="1"/>
  <c r="K1496" i="34"/>
  <c r="J1496" i="34"/>
  <c r="I1496" i="34"/>
  <c r="L1496" i="34" s="1"/>
  <c r="K1495" i="34"/>
  <c r="J1495" i="34"/>
  <c r="I1495" i="34"/>
  <c r="L1495" i="34" s="1"/>
  <c r="L1489" i="34"/>
  <c r="K1489" i="34"/>
  <c r="J1489" i="34"/>
  <c r="L1487" i="34"/>
  <c r="K1487" i="34"/>
  <c r="J1487" i="34"/>
  <c r="K1485" i="34"/>
  <c r="J1485" i="34"/>
  <c r="I1485" i="34"/>
  <c r="L1485" i="34" s="1"/>
  <c r="K1484" i="34"/>
  <c r="J1484" i="34"/>
  <c r="I1484" i="34"/>
  <c r="L1484" i="34" s="1"/>
  <c r="K1482" i="34"/>
  <c r="J1482" i="34"/>
  <c r="I1482" i="34"/>
  <c r="L1482" i="34" s="1"/>
  <c r="K1481" i="34"/>
  <c r="J1481" i="34"/>
  <c r="I1481" i="34"/>
  <c r="L1481" i="34" s="1"/>
  <c r="K1480" i="34"/>
  <c r="J1480" i="34"/>
  <c r="I1480" i="34"/>
  <c r="L1480" i="34" s="1"/>
  <c r="K1479" i="34"/>
  <c r="J1479" i="34"/>
  <c r="I1479" i="34"/>
  <c r="L1479" i="34" s="1"/>
  <c r="K1478" i="34"/>
  <c r="J1478" i="34"/>
  <c r="I1478" i="34"/>
  <c r="L1478" i="34" s="1"/>
  <c r="K1477" i="34"/>
  <c r="J1477" i="34"/>
  <c r="I1477" i="34"/>
  <c r="L1477" i="34" s="1"/>
  <c r="K1476" i="34"/>
  <c r="J1476" i="34"/>
  <c r="I1476" i="34"/>
  <c r="L1476" i="34" s="1"/>
  <c r="K1475" i="34"/>
  <c r="J1475" i="34"/>
  <c r="I1475" i="34"/>
  <c r="L1475" i="34" s="1"/>
  <c r="K1474" i="34"/>
  <c r="J1474" i="34"/>
  <c r="I1474" i="34"/>
  <c r="L1474" i="34" s="1"/>
  <c r="K1473" i="34"/>
  <c r="J1473" i="34"/>
  <c r="I1473" i="34"/>
  <c r="L1473" i="34" s="1"/>
  <c r="K1472" i="34"/>
  <c r="J1472" i="34"/>
  <c r="I1472" i="34"/>
  <c r="L1472" i="34" s="1"/>
  <c r="K1471" i="34"/>
  <c r="J1471" i="34"/>
  <c r="I1471" i="34"/>
  <c r="L1471" i="34" s="1"/>
  <c r="K1470" i="34"/>
  <c r="J1470" i="34"/>
  <c r="I1470" i="34"/>
  <c r="L1470" i="34" s="1"/>
  <c r="K1469" i="34"/>
  <c r="J1469" i="34"/>
  <c r="I1469" i="34"/>
  <c r="L1469" i="34" s="1"/>
  <c r="K1468" i="34"/>
  <c r="J1468" i="34"/>
  <c r="I1468" i="34"/>
  <c r="L1468" i="34" s="1"/>
  <c r="K1467" i="34"/>
  <c r="J1467" i="34"/>
  <c r="I1467" i="34"/>
  <c r="L1467" i="34" s="1"/>
  <c r="K1466" i="34"/>
  <c r="J1466" i="34"/>
  <c r="I1466" i="34"/>
  <c r="L1466" i="34" s="1"/>
  <c r="K1465" i="34"/>
  <c r="J1465" i="34"/>
  <c r="I1465" i="34"/>
  <c r="L1465" i="34" s="1"/>
  <c r="K1464" i="34"/>
  <c r="J1464" i="34"/>
  <c r="I1464" i="34"/>
  <c r="L1464" i="34" s="1"/>
  <c r="L1458" i="34"/>
  <c r="L1456" i="34" s="1"/>
  <c r="K1458" i="34"/>
  <c r="K1456" i="34" s="1"/>
  <c r="J1458" i="34"/>
  <c r="J1456" i="34" s="1"/>
  <c r="K1454" i="34"/>
  <c r="J1454" i="34"/>
  <c r="I1454" i="34"/>
  <c r="L1454" i="34" s="1"/>
  <c r="K1453" i="34"/>
  <c r="J1453" i="34"/>
  <c r="I1453" i="34"/>
  <c r="L1453" i="34" s="1"/>
  <c r="K1452" i="34"/>
  <c r="J1452" i="34"/>
  <c r="I1452" i="34"/>
  <c r="L1452" i="34" s="1"/>
  <c r="K1451" i="34"/>
  <c r="J1451" i="34"/>
  <c r="I1451" i="34"/>
  <c r="L1451" i="34" s="1"/>
  <c r="K1450" i="34"/>
  <c r="J1450" i="34"/>
  <c r="I1450" i="34"/>
  <c r="L1450" i="34" s="1"/>
  <c r="K1449" i="34"/>
  <c r="J1449" i="34"/>
  <c r="I1449" i="34"/>
  <c r="L1449" i="34" s="1"/>
  <c r="K1448" i="34"/>
  <c r="J1448" i="34"/>
  <c r="I1448" i="34"/>
  <c r="L1448" i="34" s="1"/>
  <c r="K1447" i="34"/>
  <c r="J1447" i="34"/>
  <c r="I1447" i="34"/>
  <c r="L1447" i="34" s="1"/>
  <c r="K1446" i="34"/>
  <c r="J1446" i="34"/>
  <c r="I1446" i="34"/>
  <c r="L1446" i="34" s="1"/>
  <c r="K1445" i="34"/>
  <c r="J1445" i="34"/>
  <c r="I1445" i="34"/>
  <c r="L1445" i="34" s="1"/>
  <c r="K1444" i="34"/>
  <c r="J1444" i="34"/>
  <c r="I1444" i="34"/>
  <c r="L1444" i="34" s="1"/>
  <c r="K1443" i="34"/>
  <c r="J1443" i="34"/>
  <c r="I1443" i="34"/>
  <c r="L1443" i="34" s="1"/>
  <c r="K1442" i="34"/>
  <c r="J1442" i="34"/>
  <c r="I1442" i="34"/>
  <c r="L1442" i="34" s="1"/>
  <c r="K1441" i="34"/>
  <c r="J1441" i="34"/>
  <c r="I1441" i="34"/>
  <c r="L1441" i="34" s="1"/>
  <c r="K1440" i="34"/>
  <c r="J1440" i="34"/>
  <c r="I1440" i="34"/>
  <c r="L1440" i="34" s="1"/>
  <c r="K1439" i="34"/>
  <c r="J1439" i="34"/>
  <c r="I1439" i="34"/>
  <c r="L1439" i="34" s="1"/>
  <c r="K1438" i="34"/>
  <c r="J1438" i="34"/>
  <c r="I1438" i="34"/>
  <c r="L1438" i="34" s="1"/>
  <c r="K1437" i="34"/>
  <c r="J1437" i="34"/>
  <c r="I1437" i="34"/>
  <c r="L1437" i="34" s="1"/>
  <c r="K1436" i="34"/>
  <c r="J1436" i="34"/>
  <c r="I1436" i="34"/>
  <c r="L1436" i="34" s="1"/>
  <c r="K1435" i="34"/>
  <c r="J1435" i="34"/>
  <c r="I1435" i="34"/>
  <c r="L1435" i="34" s="1"/>
  <c r="K1434" i="34"/>
  <c r="J1434" i="34"/>
  <c r="I1434" i="34"/>
  <c r="L1434" i="34" s="1"/>
  <c r="K1433" i="34"/>
  <c r="J1433" i="34"/>
  <c r="I1433" i="34"/>
  <c r="L1433" i="34" s="1"/>
  <c r="K1432" i="34"/>
  <c r="J1432" i="34"/>
  <c r="I1432" i="34"/>
  <c r="L1432" i="34" s="1"/>
  <c r="K1431" i="34"/>
  <c r="J1431" i="34"/>
  <c r="I1431" i="34"/>
  <c r="L1431" i="34" s="1"/>
  <c r="K1430" i="34"/>
  <c r="J1430" i="34"/>
  <c r="I1430" i="34"/>
  <c r="L1430" i="34" s="1"/>
  <c r="K1429" i="34"/>
  <c r="J1429" i="34"/>
  <c r="I1429" i="34"/>
  <c r="L1429" i="34" s="1"/>
  <c r="K1427" i="34"/>
  <c r="J1427" i="34"/>
  <c r="I1427" i="34"/>
  <c r="L1427" i="34" s="1"/>
  <c r="K1426" i="34"/>
  <c r="J1426" i="34"/>
  <c r="I1426" i="34"/>
  <c r="L1426" i="34" s="1"/>
  <c r="K1425" i="34"/>
  <c r="J1425" i="34"/>
  <c r="I1425" i="34"/>
  <c r="L1425" i="34" s="1"/>
  <c r="K1424" i="34"/>
  <c r="J1424" i="34"/>
  <c r="I1424" i="34"/>
  <c r="L1424" i="34" s="1"/>
  <c r="K1423" i="34"/>
  <c r="J1423" i="34"/>
  <c r="I1423" i="34"/>
  <c r="L1423" i="34" s="1"/>
  <c r="K1422" i="34"/>
  <c r="J1422" i="34"/>
  <c r="I1422" i="34"/>
  <c r="L1422" i="34" s="1"/>
  <c r="K1421" i="34"/>
  <c r="J1421" i="34"/>
  <c r="I1421" i="34"/>
  <c r="L1421" i="34" s="1"/>
  <c r="K1420" i="34"/>
  <c r="J1420" i="34"/>
  <c r="I1420" i="34"/>
  <c r="L1420" i="34" s="1"/>
  <c r="K1419" i="34"/>
  <c r="J1419" i="34"/>
  <c r="I1419" i="34"/>
  <c r="L1419" i="34" s="1"/>
  <c r="K1418" i="34"/>
  <c r="J1418" i="34"/>
  <c r="I1418" i="34"/>
  <c r="L1418" i="34" s="1"/>
  <c r="K1417" i="34"/>
  <c r="J1417" i="34"/>
  <c r="I1417" i="34"/>
  <c r="L1417" i="34" s="1"/>
  <c r="K1416" i="34"/>
  <c r="J1416" i="34"/>
  <c r="I1416" i="34"/>
  <c r="L1416" i="34" s="1"/>
  <c r="K1415" i="34"/>
  <c r="J1415" i="34"/>
  <c r="I1415" i="34"/>
  <c r="L1415" i="34" s="1"/>
  <c r="K1414" i="34"/>
  <c r="J1414" i="34"/>
  <c r="I1414" i="34"/>
  <c r="L1414" i="34" s="1"/>
  <c r="K1413" i="34"/>
  <c r="J1413" i="34"/>
  <c r="I1413" i="34"/>
  <c r="L1413" i="34" s="1"/>
  <c r="K1409" i="34"/>
  <c r="J1409" i="34"/>
  <c r="I1409" i="34"/>
  <c r="L1409" i="34" s="1"/>
  <c r="K1408" i="34"/>
  <c r="J1408" i="34"/>
  <c r="I1408" i="34"/>
  <c r="L1408" i="34" s="1"/>
  <c r="K1407" i="34"/>
  <c r="J1407" i="34"/>
  <c r="I1407" i="34"/>
  <c r="L1407" i="34" s="1"/>
  <c r="K1406" i="34"/>
  <c r="J1406" i="34"/>
  <c r="I1406" i="34"/>
  <c r="L1406" i="34" s="1"/>
  <c r="K1405" i="34"/>
  <c r="J1405" i="34"/>
  <c r="I1405" i="34"/>
  <c r="L1405" i="34" s="1"/>
  <c r="K1404" i="34"/>
  <c r="J1404" i="34"/>
  <c r="I1404" i="34"/>
  <c r="L1404" i="34" s="1"/>
  <c r="K1403" i="34"/>
  <c r="J1403" i="34"/>
  <c r="I1403" i="34"/>
  <c r="L1403" i="34" s="1"/>
  <c r="K1402" i="34"/>
  <c r="J1402" i="34"/>
  <c r="I1402" i="34"/>
  <c r="L1402" i="34" s="1"/>
  <c r="K1401" i="34"/>
  <c r="J1401" i="34"/>
  <c r="I1401" i="34"/>
  <c r="L1401" i="34" s="1"/>
  <c r="K1400" i="34"/>
  <c r="J1400" i="34"/>
  <c r="I1400" i="34"/>
  <c r="L1400" i="34" s="1"/>
  <c r="K1399" i="34"/>
  <c r="J1399" i="34"/>
  <c r="I1399" i="34"/>
  <c r="L1399" i="34" s="1"/>
  <c r="K1398" i="34"/>
  <c r="J1398" i="34"/>
  <c r="I1398" i="34"/>
  <c r="L1398" i="34" s="1"/>
  <c r="K1397" i="34"/>
  <c r="J1397" i="34"/>
  <c r="I1397" i="34"/>
  <c r="L1397" i="34" s="1"/>
  <c r="K1396" i="34"/>
  <c r="J1396" i="34"/>
  <c r="I1396" i="34"/>
  <c r="L1396" i="34" s="1"/>
  <c r="K1395" i="34"/>
  <c r="J1395" i="34"/>
  <c r="I1395" i="34"/>
  <c r="L1395" i="34" s="1"/>
  <c r="K1394" i="34"/>
  <c r="J1394" i="34"/>
  <c r="I1394" i="34"/>
  <c r="L1394" i="34" s="1"/>
  <c r="K1393" i="34"/>
  <c r="J1393" i="34"/>
  <c r="I1393" i="34"/>
  <c r="L1393" i="34" s="1"/>
  <c r="K1392" i="34"/>
  <c r="J1392" i="34"/>
  <c r="I1392" i="34"/>
  <c r="L1392" i="34" s="1"/>
  <c r="K1391" i="34"/>
  <c r="J1391" i="34"/>
  <c r="I1391" i="34"/>
  <c r="L1391" i="34" s="1"/>
  <c r="K1390" i="34"/>
  <c r="J1390" i="34"/>
  <c r="I1390" i="34"/>
  <c r="L1390" i="34" s="1"/>
  <c r="K1389" i="34"/>
  <c r="J1389" i="34"/>
  <c r="I1389" i="34"/>
  <c r="L1389" i="34" s="1"/>
  <c r="K1388" i="34"/>
  <c r="J1388" i="34"/>
  <c r="I1388" i="34"/>
  <c r="L1388" i="34" s="1"/>
  <c r="L1380" i="34"/>
  <c r="L1377" i="34"/>
  <c r="L1361" i="34"/>
  <c r="L1356" i="34"/>
  <c r="L1354" i="34" s="1"/>
  <c r="L1351" i="34"/>
  <c r="L1349" i="34"/>
  <c r="L1348" i="34" s="1"/>
  <c r="L1345" i="34"/>
  <c r="L1342" i="34"/>
  <c r="L1339" i="34"/>
  <c r="L1336" i="34"/>
  <c r="L1332" i="34"/>
  <c r="L1331" i="34" s="1"/>
  <c r="K1329" i="34"/>
  <c r="J1329" i="34"/>
  <c r="I1329" i="34"/>
  <c r="L1329" i="34" s="1"/>
  <c r="I1328" i="34"/>
  <c r="E1328" i="34"/>
  <c r="J1328" i="34" s="1"/>
  <c r="K1327" i="34"/>
  <c r="J1327" i="34"/>
  <c r="I1327" i="34"/>
  <c r="L1327" i="34" s="1"/>
  <c r="K1326" i="34"/>
  <c r="J1326" i="34"/>
  <c r="I1326" i="34"/>
  <c r="L1326" i="34" s="1"/>
  <c r="I1325" i="34"/>
  <c r="E1325" i="34"/>
  <c r="K1325" i="34" s="1"/>
  <c r="K1324" i="34"/>
  <c r="J1324" i="34"/>
  <c r="I1324" i="34"/>
  <c r="L1324" i="34" s="1"/>
  <c r="K1323" i="34"/>
  <c r="J1323" i="34"/>
  <c r="I1323" i="34"/>
  <c r="L1323" i="34" s="1"/>
  <c r="K1322" i="34"/>
  <c r="J1322" i="34"/>
  <c r="I1322" i="34"/>
  <c r="L1322" i="34" s="1"/>
  <c r="K1321" i="34"/>
  <c r="J1321" i="34"/>
  <c r="I1321" i="34"/>
  <c r="L1321" i="34" s="1"/>
  <c r="K1320" i="34"/>
  <c r="J1320" i="34"/>
  <c r="I1320" i="34"/>
  <c r="L1320" i="34" s="1"/>
  <c r="K1319" i="34"/>
  <c r="J1319" i="34"/>
  <c r="I1319" i="34"/>
  <c r="L1319" i="34" s="1"/>
  <c r="K1315" i="34"/>
  <c r="J1315" i="34"/>
  <c r="I1315" i="34"/>
  <c r="L1315" i="34" s="1"/>
  <c r="I1314" i="34"/>
  <c r="I1313" i="34"/>
  <c r="E1313" i="34"/>
  <c r="E1314" i="34" s="1"/>
  <c r="K1312" i="34"/>
  <c r="J1312" i="34"/>
  <c r="I1312" i="34"/>
  <c r="L1312" i="34" s="1"/>
  <c r="K1311" i="34"/>
  <c r="J1311" i="34"/>
  <c r="I1311" i="34"/>
  <c r="L1311" i="34" s="1"/>
  <c r="K1310" i="34"/>
  <c r="J1310" i="34"/>
  <c r="I1310" i="34"/>
  <c r="L1310" i="34" s="1"/>
  <c r="K1309" i="34"/>
  <c r="J1309" i="34"/>
  <c r="I1309" i="34"/>
  <c r="L1309" i="34" s="1"/>
  <c r="K1308" i="34"/>
  <c r="J1308" i="34"/>
  <c r="I1308" i="34"/>
  <c r="L1308" i="34" s="1"/>
  <c r="K1307" i="34"/>
  <c r="J1307" i="34"/>
  <c r="I1307" i="34"/>
  <c r="L1307" i="34" s="1"/>
  <c r="L1293" i="34"/>
  <c r="L1281" i="34"/>
  <c r="K1278" i="34"/>
  <c r="J1278" i="34"/>
  <c r="I1278" i="34"/>
  <c r="L1278" i="34" s="1"/>
  <c r="K1277" i="34"/>
  <c r="J1277" i="34"/>
  <c r="I1277" i="34"/>
  <c r="L1277" i="34" s="1"/>
  <c r="K1276" i="34"/>
  <c r="J1276" i="34"/>
  <c r="I1276" i="34"/>
  <c r="L1276" i="34" s="1"/>
  <c r="K1275" i="34"/>
  <c r="J1275" i="34"/>
  <c r="I1275" i="34"/>
  <c r="L1275" i="34" s="1"/>
  <c r="I1274" i="34"/>
  <c r="E1274" i="34"/>
  <c r="K1273" i="34"/>
  <c r="J1273" i="34"/>
  <c r="I1273" i="34"/>
  <c r="L1273" i="34" s="1"/>
  <c r="K1272" i="34"/>
  <c r="J1272" i="34"/>
  <c r="I1272" i="34"/>
  <c r="L1272" i="34" s="1"/>
  <c r="K1271" i="34"/>
  <c r="J1271" i="34"/>
  <c r="I1271" i="34"/>
  <c r="L1271" i="34" s="1"/>
  <c r="K1270" i="34"/>
  <c r="J1270" i="34"/>
  <c r="I1270" i="34"/>
  <c r="L1270" i="34" s="1"/>
  <c r="K1269" i="34"/>
  <c r="J1269" i="34"/>
  <c r="I1269" i="34"/>
  <c r="L1269" i="34" s="1"/>
  <c r="K1268" i="34"/>
  <c r="J1268" i="34"/>
  <c r="I1268" i="34"/>
  <c r="L1268" i="34" s="1"/>
  <c r="K1267" i="34"/>
  <c r="J1267" i="34"/>
  <c r="I1267" i="34"/>
  <c r="L1267" i="34" s="1"/>
  <c r="K1266" i="34"/>
  <c r="J1266" i="34"/>
  <c r="I1266" i="34"/>
  <c r="L1266" i="34" s="1"/>
  <c r="K1265" i="34"/>
  <c r="J1265" i="34"/>
  <c r="I1265" i="34"/>
  <c r="L1265" i="34" s="1"/>
  <c r="I1264" i="34"/>
  <c r="E1264" i="34"/>
  <c r="J1264" i="34" s="1"/>
  <c r="K1263" i="34"/>
  <c r="J1263" i="34"/>
  <c r="I1263" i="34"/>
  <c r="L1263" i="34" s="1"/>
  <c r="K1262" i="34"/>
  <c r="J1262" i="34"/>
  <c r="I1262" i="34"/>
  <c r="L1262" i="34" s="1"/>
  <c r="K1259" i="34"/>
  <c r="J1259" i="34"/>
  <c r="I1259" i="34"/>
  <c r="L1259" i="34" s="1"/>
  <c r="K1258" i="34"/>
  <c r="J1258" i="34"/>
  <c r="I1258" i="34"/>
  <c r="L1258" i="34" s="1"/>
  <c r="K1257" i="34"/>
  <c r="J1257" i="34"/>
  <c r="I1257" i="34"/>
  <c r="L1257" i="34" s="1"/>
  <c r="K1256" i="34"/>
  <c r="J1256" i="34"/>
  <c r="I1256" i="34"/>
  <c r="L1256" i="34" s="1"/>
  <c r="K1255" i="34"/>
  <c r="J1255" i="34"/>
  <c r="I1255" i="34"/>
  <c r="L1255" i="34" s="1"/>
  <c r="K1254" i="34"/>
  <c r="J1254" i="34"/>
  <c r="I1254" i="34"/>
  <c r="L1254" i="34" s="1"/>
  <c r="K1253" i="34"/>
  <c r="J1253" i="34"/>
  <c r="I1253" i="34"/>
  <c r="L1253" i="34" s="1"/>
  <c r="K1252" i="34"/>
  <c r="J1252" i="34"/>
  <c r="I1252" i="34"/>
  <c r="L1252" i="34" s="1"/>
  <c r="K1251" i="34"/>
  <c r="J1251" i="34"/>
  <c r="I1251" i="34"/>
  <c r="L1251" i="34" s="1"/>
  <c r="K1250" i="34"/>
  <c r="J1250" i="34"/>
  <c r="I1250" i="34"/>
  <c r="L1250" i="34" s="1"/>
  <c r="L1209" i="34"/>
  <c r="L1203" i="34"/>
  <c r="K1201" i="34"/>
  <c r="J1201" i="34"/>
  <c r="I1201" i="34"/>
  <c r="L1201" i="34" s="1"/>
  <c r="K1200" i="34"/>
  <c r="J1200" i="34"/>
  <c r="I1200" i="34"/>
  <c r="L1200" i="34" s="1"/>
  <c r="I1199" i="34"/>
  <c r="E1199" i="34"/>
  <c r="K1199" i="34" s="1"/>
  <c r="K1198" i="34"/>
  <c r="J1198" i="34"/>
  <c r="I1198" i="34"/>
  <c r="L1198" i="34" s="1"/>
  <c r="K1197" i="34"/>
  <c r="J1197" i="34"/>
  <c r="I1197" i="34"/>
  <c r="L1197" i="34" s="1"/>
  <c r="K1196" i="34"/>
  <c r="J1196" i="34"/>
  <c r="I1196" i="34"/>
  <c r="L1196" i="34" s="1"/>
  <c r="K1195" i="34"/>
  <c r="J1195" i="34"/>
  <c r="I1195" i="34"/>
  <c r="L1195" i="34" s="1"/>
  <c r="K1194" i="34"/>
  <c r="J1194" i="34"/>
  <c r="I1194" i="34"/>
  <c r="L1194" i="34" s="1"/>
  <c r="K1193" i="34"/>
  <c r="J1193" i="34"/>
  <c r="I1193" i="34"/>
  <c r="L1193" i="34" s="1"/>
  <c r="K1192" i="34"/>
  <c r="J1192" i="34"/>
  <c r="I1192" i="34"/>
  <c r="L1192" i="34" s="1"/>
  <c r="K1191" i="34"/>
  <c r="J1191" i="34"/>
  <c r="I1191" i="34"/>
  <c r="L1191" i="34" s="1"/>
  <c r="K1190" i="34"/>
  <c r="J1190" i="34"/>
  <c r="I1190" i="34"/>
  <c r="L1190" i="34" s="1"/>
  <c r="K1189" i="34"/>
  <c r="J1189" i="34"/>
  <c r="I1189" i="34"/>
  <c r="L1189" i="34" s="1"/>
  <c r="K1188" i="34"/>
  <c r="J1188" i="34"/>
  <c r="I1188" i="34"/>
  <c r="L1188" i="34" s="1"/>
  <c r="K1187" i="34"/>
  <c r="J1187" i="34"/>
  <c r="I1187" i="34"/>
  <c r="L1187" i="34" s="1"/>
  <c r="K1186" i="34"/>
  <c r="J1186" i="34"/>
  <c r="I1186" i="34"/>
  <c r="L1186" i="34" s="1"/>
  <c r="K1185" i="34"/>
  <c r="J1185" i="34"/>
  <c r="I1185" i="34"/>
  <c r="L1185" i="34" s="1"/>
  <c r="K1184" i="34"/>
  <c r="J1184" i="34"/>
  <c r="I1184" i="34"/>
  <c r="L1184" i="34" s="1"/>
  <c r="K1183" i="34"/>
  <c r="J1183" i="34"/>
  <c r="I1183" i="34"/>
  <c r="L1183" i="34" s="1"/>
  <c r="K1182" i="34"/>
  <c r="J1182" i="34"/>
  <c r="I1182" i="34"/>
  <c r="L1182" i="34" s="1"/>
  <c r="K1181" i="34"/>
  <c r="J1181" i="34"/>
  <c r="I1181" i="34"/>
  <c r="L1181" i="34" s="1"/>
  <c r="K1180" i="34"/>
  <c r="J1180" i="34"/>
  <c r="I1180" i="34"/>
  <c r="L1180" i="34" s="1"/>
  <c r="K1179" i="34"/>
  <c r="J1179" i="34"/>
  <c r="I1179" i="34"/>
  <c r="L1179" i="34" s="1"/>
  <c r="K1178" i="34"/>
  <c r="J1178" i="34"/>
  <c r="I1178" i="34"/>
  <c r="L1178" i="34" s="1"/>
  <c r="L1166" i="34"/>
  <c r="L1159" i="34"/>
  <c r="L1156" i="34"/>
  <c r="L1141" i="34"/>
  <c r="K1139" i="34"/>
  <c r="J1139" i="34"/>
  <c r="I1139" i="34"/>
  <c r="L1139" i="34" s="1"/>
  <c r="K1138" i="34"/>
  <c r="J1138" i="34"/>
  <c r="I1138" i="34"/>
  <c r="L1138" i="34" s="1"/>
  <c r="K1137" i="34"/>
  <c r="J1137" i="34"/>
  <c r="I1137" i="34"/>
  <c r="L1137" i="34" s="1"/>
  <c r="K1136" i="34"/>
  <c r="J1136" i="34"/>
  <c r="I1136" i="34"/>
  <c r="L1136" i="34" s="1"/>
  <c r="K1135" i="34"/>
  <c r="J1135" i="34"/>
  <c r="I1135" i="34"/>
  <c r="L1135" i="34" s="1"/>
  <c r="K1134" i="34"/>
  <c r="J1134" i="34"/>
  <c r="I1134" i="34"/>
  <c r="L1134" i="34" s="1"/>
  <c r="K1133" i="34"/>
  <c r="J1133" i="34"/>
  <c r="I1133" i="34"/>
  <c r="L1133" i="34" s="1"/>
  <c r="K1132" i="34"/>
  <c r="J1132" i="34"/>
  <c r="I1132" i="34"/>
  <c r="L1132" i="34" s="1"/>
  <c r="K1131" i="34"/>
  <c r="J1131" i="34"/>
  <c r="I1131" i="34"/>
  <c r="L1131" i="34" s="1"/>
  <c r="K1130" i="34"/>
  <c r="J1130" i="34"/>
  <c r="I1130" i="34"/>
  <c r="L1130" i="34" s="1"/>
  <c r="K1129" i="34"/>
  <c r="J1129" i="34"/>
  <c r="I1129" i="34"/>
  <c r="L1129" i="34" s="1"/>
  <c r="K1128" i="34"/>
  <c r="J1128" i="34"/>
  <c r="I1128" i="34"/>
  <c r="L1128" i="34" s="1"/>
  <c r="K1127" i="34"/>
  <c r="J1127" i="34"/>
  <c r="I1127" i="34"/>
  <c r="L1127" i="34" s="1"/>
  <c r="K1126" i="34"/>
  <c r="J1126" i="34"/>
  <c r="I1126" i="34"/>
  <c r="L1126" i="34" s="1"/>
  <c r="K1122" i="34"/>
  <c r="J1122" i="34"/>
  <c r="I1122" i="34"/>
  <c r="L1122" i="34" s="1"/>
  <c r="K1121" i="34"/>
  <c r="J1121" i="34"/>
  <c r="I1121" i="34"/>
  <c r="L1121" i="34" s="1"/>
  <c r="K1120" i="34"/>
  <c r="J1120" i="34"/>
  <c r="I1120" i="34"/>
  <c r="L1120" i="34" s="1"/>
  <c r="K1119" i="34"/>
  <c r="J1119" i="34"/>
  <c r="I1119" i="34"/>
  <c r="L1119" i="34" s="1"/>
  <c r="K1118" i="34"/>
  <c r="J1118" i="34"/>
  <c r="I1118" i="34"/>
  <c r="L1118" i="34" s="1"/>
  <c r="I1117" i="34"/>
  <c r="E1117" i="34"/>
  <c r="K1116" i="34"/>
  <c r="J1116" i="34"/>
  <c r="I1116" i="34"/>
  <c r="L1116" i="34" s="1"/>
  <c r="K1115" i="34"/>
  <c r="J1115" i="34"/>
  <c r="I1115" i="34"/>
  <c r="L1115" i="34" s="1"/>
  <c r="K1114" i="34"/>
  <c r="J1114" i="34"/>
  <c r="I1114" i="34"/>
  <c r="L1114" i="34" s="1"/>
  <c r="K1113" i="34"/>
  <c r="J1113" i="34"/>
  <c r="I1113" i="34"/>
  <c r="L1113" i="34" s="1"/>
  <c r="K1112" i="34"/>
  <c r="J1112" i="34"/>
  <c r="I1112" i="34"/>
  <c r="L1112" i="34" s="1"/>
  <c r="K1111" i="34"/>
  <c r="J1111" i="34"/>
  <c r="I1111" i="34"/>
  <c r="L1111" i="34" s="1"/>
  <c r="K1110" i="34"/>
  <c r="J1110" i="34"/>
  <c r="I1110" i="34"/>
  <c r="L1110" i="34" s="1"/>
  <c r="K1109" i="34"/>
  <c r="J1109" i="34"/>
  <c r="I1109" i="34"/>
  <c r="L1109" i="34" s="1"/>
  <c r="K1108" i="34"/>
  <c r="J1108" i="34"/>
  <c r="I1108" i="34"/>
  <c r="L1108" i="34" s="1"/>
  <c r="K1105" i="34"/>
  <c r="J1105" i="34"/>
  <c r="I1105" i="34"/>
  <c r="L1105" i="34" s="1"/>
  <c r="K1104" i="34"/>
  <c r="J1104" i="34"/>
  <c r="I1104" i="34"/>
  <c r="L1104" i="34" s="1"/>
  <c r="I1103" i="34"/>
  <c r="I1102" i="34"/>
  <c r="E1102" i="34"/>
  <c r="J1102" i="34" s="1"/>
  <c r="K1101" i="34"/>
  <c r="J1101" i="34"/>
  <c r="I1101" i="34"/>
  <c r="L1101" i="34" s="1"/>
  <c r="K1100" i="34"/>
  <c r="J1100" i="34"/>
  <c r="I1100" i="34"/>
  <c r="L1100" i="34" s="1"/>
  <c r="I1099" i="34"/>
  <c r="E1099" i="34"/>
  <c r="K1099" i="34" s="1"/>
  <c r="I1098" i="34"/>
  <c r="E1098" i="34"/>
  <c r="J1098" i="34" s="1"/>
  <c r="K1097" i="34"/>
  <c r="J1097" i="34"/>
  <c r="I1097" i="34"/>
  <c r="L1097" i="34" s="1"/>
  <c r="K1096" i="34"/>
  <c r="J1096" i="34"/>
  <c r="I1096" i="34"/>
  <c r="L1096" i="34" s="1"/>
  <c r="I1095" i="34"/>
  <c r="E1095" i="34"/>
  <c r="K1094" i="34"/>
  <c r="J1094" i="34"/>
  <c r="I1094" i="34"/>
  <c r="L1094" i="34" s="1"/>
  <c r="K1093" i="34"/>
  <c r="J1093" i="34"/>
  <c r="I1093" i="34"/>
  <c r="L1093" i="34" s="1"/>
  <c r="K1092" i="34"/>
  <c r="J1092" i="34"/>
  <c r="I1092" i="34"/>
  <c r="L1092" i="34" s="1"/>
  <c r="K1091" i="34"/>
  <c r="J1091" i="34"/>
  <c r="I1091" i="34"/>
  <c r="L1091" i="34" s="1"/>
  <c r="I1090" i="34"/>
  <c r="K1089" i="34"/>
  <c r="J1089" i="34"/>
  <c r="I1089" i="34"/>
  <c r="L1089" i="34" s="1"/>
  <c r="K1088" i="34"/>
  <c r="J1088" i="34"/>
  <c r="I1088" i="34"/>
  <c r="L1088" i="34" s="1"/>
  <c r="K1087" i="34"/>
  <c r="J1087" i="34"/>
  <c r="I1087" i="34"/>
  <c r="L1087" i="34" s="1"/>
  <c r="K1086" i="34"/>
  <c r="J1086" i="34"/>
  <c r="I1086" i="34"/>
  <c r="L1086" i="34" s="1"/>
  <c r="K1085" i="34"/>
  <c r="J1085" i="34"/>
  <c r="I1085" i="34"/>
  <c r="L1085" i="34" s="1"/>
  <c r="L1080" i="34"/>
  <c r="L1078" i="34"/>
  <c r="K1078" i="34"/>
  <c r="J1078" i="34"/>
  <c r="L1076" i="34"/>
  <c r="K1076" i="34"/>
  <c r="J1076" i="34"/>
  <c r="L1074" i="34"/>
  <c r="K1074" i="34"/>
  <c r="J1074" i="34"/>
  <c r="L1072" i="34"/>
  <c r="L1070" i="34"/>
  <c r="K1070" i="34"/>
  <c r="J1070" i="34"/>
  <c r="L1064" i="34"/>
  <c r="K1064" i="34"/>
  <c r="J1064" i="34"/>
  <c r="L1059" i="34"/>
  <c r="L1014" i="34"/>
  <c r="L1005" i="34"/>
  <c r="K1001" i="34"/>
  <c r="J1001" i="34"/>
  <c r="I1001" i="34"/>
  <c r="L1001" i="34" s="1"/>
  <c r="K1000" i="34"/>
  <c r="J1000" i="34"/>
  <c r="I1000" i="34"/>
  <c r="L1000" i="34" s="1"/>
  <c r="K999" i="34"/>
  <c r="J999" i="34"/>
  <c r="I999" i="34"/>
  <c r="L999" i="34" s="1"/>
  <c r="K998" i="34"/>
  <c r="J998" i="34"/>
  <c r="I998" i="34"/>
  <c r="L998" i="34" s="1"/>
  <c r="K997" i="34"/>
  <c r="J997" i="34"/>
  <c r="I997" i="34"/>
  <c r="L997" i="34" s="1"/>
  <c r="K996" i="34"/>
  <c r="J996" i="34"/>
  <c r="I996" i="34"/>
  <c r="L996" i="34" s="1"/>
  <c r="K995" i="34"/>
  <c r="J995" i="34"/>
  <c r="I995" i="34"/>
  <c r="L995" i="34" s="1"/>
  <c r="K994" i="34"/>
  <c r="J994" i="34"/>
  <c r="I994" i="34"/>
  <c r="L994" i="34" s="1"/>
  <c r="K993" i="34"/>
  <c r="J993" i="34"/>
  <c r="I993" i="34"/>
  <c r="L993" i="34" s="1"/>
  <c r="K992" i="34"/>
  <c r="J992" i="34"/>
  <c r="I992" i="34"/>
  <c r="L992" i="34" s="1"/>
  <c r="K991" i="34"/>
  <c r="J991" i="34"/>
  <c r="I991" i="34"/>
  <c r="L991" i="34" s="1"/>
  <c r="I990" i="34"/>
  <c r="K989" i="34"/>
  <c r="J989" i="34"/>
  <c r="I989" i="34"/>
  <c r="L989" i="34" s="1"/>
  <c r="K987" i="34"/>
  <c r="J987" i="34"/>
  <c r="I987" i="34"/>
  <c r="L987" i="34" s="1"/>
  <c r="K986" i="34"/>
  <c r="J986" i="34"/>
  <c r="I986" i="34"/>
  <c r="L986" i="34" s="1"/>
  <c r="K985" i="34"/>
  <c r="J985" i="34"/>
  <c r="I985" i="34"/>
  <c r="L985" i="34" s="1"/>
  <c r="I984" i="34"/>
  <c r="E984" i="34"/>
  <c r="J984" i="34" s="1"/>
  <c r="K983" i="34"/>
  <c r="J983" i="34"/>
  <c r="I983" i="34"/>
  <c r="L983" i="34" s="1"/>
  <c r="K982" i="34"/>
  <c r="J982" i="34"/>
  <c r="I982" i="34"/>
  <c r="L982" i="34" s="1"/>
  <c r="K981" i="34"/>
  <c r="J981" i="34"/>
  <c r="I981" i="34"/>
  <c r="L981" i="34" s="1"/>
  <c r="K980" i="34"/>
  <c r="J980" i="34"/>
  <c r="I980" i="34"/>
  <c r="L980" i="34" s="1"/>
  <c r="K979" i="34"/>
  <c r="J979" i="34"/>
  <c r="I979" i="34"/>
  <c r="L979" i="34" s="1"/>
  <c r="K978" i="34"/>
  <c r="J978" i="34"/>
  <c r="I978" i="34"/>
  <c r="L978" i="34" s="1"/>
  <c r="K977" i="34"/>
  <c r="J977" i="34"/>
  <c r="I977" i="34"/>
  <c r="L977" i="34" s="1"/>
  <c r="K976" i="34"/>
  <c r="J976" i="34"/>
  <c r="I976" i="34"/>
  <c r="L976" i="34" s="1"/>
  <c r="K975" i="34"/>
  <c r="J975" i="34"/>
  <c r="I975" i="34"/>
  <c r="L975" i="34" s="1"/>
  <c r="K974" i="34"/>
  <c r="J974" i="34"/>
  <c r="I974" i="34"/>
  <c r="L974" i="34" s="1"/>
  <c r="K973" i="34"/>
  <c r="J973" i="34"/>
  <c r="I973" i="34"/>
  <c r="L973" i="34" s="1"/>
  <c r="K972" i="34"/>
  <c r="J972" i="34"/>
  <c r="I972" i="34"/>
  <c r="L972" i="34" s="1"/>
  <c r="K971" i="34"/>
  <c r="J971" i="34"/>
  <c r="I971" i="34"/>
  <c r="L971" i="34" s="1"/>
  <c r="K970" i="34"/>
  <c r="J970" i="34"/>
  <c r="I970" i="34"/>
  <c r="L970" i="34" s="1"/>
  <c r="K969" i="34"/>
  <c r="J969" i="34"/>
  <c r="I969" i="34"/>
  <c r="L969" i="34" s="1"/>
  <c r="K968" i="34"/>
  <c r="J968" i="34"/>
  <c r="I968" i="34"/>
  <c r="L968" i="34" s="1"/>
  <c r="K967" i="34"/>
  <c r="J967" i="34"/>
  <c r="I967" i="34"/>
  <c r="L967" i="34" s="1"/>
  <c r="I966" i="34"/>
  <c r="K963" i="34"/>
  <c r="J963" i="34"/>
  <c r="I963" i="34"/>
  <c r="L963" i="34" s="1"/>
  <c r="K962" i="34"/>
  <c r="J962" i="34"/>
  <c r="I962" i="34"/>
  <c r="L962" i="34" s="1"/>
  <c r="K961" i="34"/>
  <c r="J961" i="34"/>
  <c r="I961" i="34"/>
  <c r="L961" i="34" s="1"/>
  <c r="K960" i="34"/>
  <c r="J960" i="34"/>
  <c r="I960" i="34"/>
  <c r="L960" i="34" s="1"/>
  <c r="K959" i="34"/>
  <c r="J959" i="34"/>
  <c r="I959" i="34"/>
  <c r="L959" i="34" s="1"/>
  <c r="K958" i="34"/>
  <c r="J958" i="34"/>
  <c r="I958" i="34"/>
  <c r="L958" i="34" s="1"/>
  <c r="K957" i="34"/>
  <c r="J957" i="34"/>
  <c r="I957" i="34"/>
  <c r="L957" i="34" s="1"/>
  <c r="K956" i="34"/>
  <c r="J956" i="34"/>
  <c r="I956" i="34"/>
  <c r="L956" i="34" s="1"/>
  <c r="K955" i="34"/>
  <c r="J955" i="34"/>
  <c r="I955" i="34"/>
  <c r="L955" i="34" s="1"/>
  <c r="K954" i="34"/>
  <c r="J954" i="34"/>
  <c r="I954" i="34"/>
  <c r="L954" i="34" s="1"/>
  <c r="K953" i="34"/>
  <c r="J953" i="34"/>
  <c r="I953" i="34"/>
  <c r="L953" i="34" s="1"/>
  <c r="K952" i="34"/>
  <c r="J952" i="34"/>
  <c r="I952" i="34"/>
  <c r="L952" i="34" s="1"/>
  <c r="K951" i="34"/>
  <c r="J951" i="34"/>
  <c r="I951" i="34"/>
  <c r="L951" i="34" s="1"/>
  <c r="K950" i="34"/>
  <c r="J950" i="34"/>
  <c r="I950" i="34"/>
  <c r="L950" i="34" s="1"/>
  <c r="K949" i="34"/>
  <c r="J949" i="34"/>
  <c r="I949" i="34"/>
  <c r="L949" i="34" s="1"/>
  <c r="K948" i="34"/>
  <c r="J948" i="34"/>
  <c r="I948" i="34"/>
  <c r="L948" i="34" s="1"/>
  <c r="K947" i="34"/>
  <c r="J947" i="34"/>
  <c r="I947" i="34"/>
  <c r="L947" i="34" s="1"/>
  <c r="K946" i="34"/>
  <c r="J946" i="34"/>
  <c r="I946" i="34"/>
  <c r="L946" i="34" s="1"/>
  <c r="K945" i="34"/>
  <c r="J945" i="34"/>
  <c r="I945" i="34"/>
  <c r="L945" i="34" s="1"/>
  <c r="K942" i="34"/>
  <c r="J942" i="34"/>
  <c r="I942" i="34"/>
  <c r="L942" i="34" s="1"/>
  <c r="K941" i="34"/>
  <c r="J941" i="34"/>
  <c r="I941" i="34"/>
  <c r="L941" i="34" s="1"/>
  <c r="K940" i="34"/>
  <c r="J940" i="34"/>
  <c r="I940" i="34"/>
  <c r="L940" i="34" s="1"/>
  <c r="K891" i="34"/>
  <c r="J891" i="34"/>
  <c r="I891" i="34"/>
  <c r="L891" i="34" s="1"/>
  <c r="K890" i="34"/>
  <c r="J890" i="34"/>
  <c r="I890" i="34"/>
  <c r="L890" i="34" s="1"/>
  <c r="K889" i="34"/>
  <c r="J889" i="34"/>
  <c r="I889" i="34"/>
  <c r="L889" i="34" s="1"/>
  <c r="K888" i="34"/>
  <c r="J888" i="34"/>
  <c r="I888" i="34"/>
  <c r="L888" i="34" s="1"/>
  <c r="K887" i="34"/>
  <c r="J887" i="34"/>
  <c r="I887" i="34"/>
  <c r="L887" i="34" s="1"/>
  <c r="K886" i="34"/>
  <c r="J886" i="34"/>
  <c r="I886" i="34"/>
  <c r="L886" i="34" s="1"/>
  <c r="K885" i="34"/>
  <c r="J885" i="34"/>
  <c r="I885" i="34"/>
  <c r="L885" i="34" s="1"/>
  <c r="K884" i="34"/>
  <c r="J884" i="34"/>
  <c r="I884" i="34"/>
  <c r="L884" i="34" s="1"/>
  <c r="K883" i="34"/>
  <c r="J883" i="34"/>
  <c r="I883" i="34"/>
  <c r="L883" i="34" s="1"/>
  <c r="K882" i="34"/>
  <c r="J882" i="34"/>
  <c r="I882" i="34"/>
  <c r="L882" i="34" s="1"/>
  <c r="K881" i="34"/>
  <c r="J881" i="34"/>
  <c r="I881" i="34"/>
  <c r="L881" i="34" s="1"/>
  <c r="K880" i="34"/>
  <c r="J880" i="34"/>
  <c r="I880" i="34"/>
  <c r="L880" i="34" s="1"/>
  <c r="K879" i="34"/>
  <c r="J879" i="34"/>
  <c r="I879" i="34"/>
  <c r="L879" i="34" s="1"/>
  <c r="K878" i="34"/>
  <c r="J878" i="34"/>
  <c r="I878" i="34"/>
  <c r="L878" i="34" s="1"/>
  <c r="K877" i="34"/>
  <c r="J877" i="34"/>
  <c r="I877" i="34"/>
  <c r="L877" i="34" s="1"/>
  <c r="K876" i="34"/>
  <c r="J876" i="34"/>
  <c r="I876" i="34"/>
  <c r="L876" i="34" s="1"/>
  <c r="K875" i="34"/>
  <c r="J875" i="34"/>
  <c r="I875" i="34"/>
  <c r="L875" i="34" s="1"/>
  <c r="K874" i="34"/>
  <c r="J874" i="34"/>
  <c r="I874" i="34"/>
  <c r="L874" i="34" s="1"/>
  <c r="K873" i="34"/>
  <c r="J873" i="34"/>
  <c r="I873" i="34"/>
  <c r="L873" i="34" s="1"/>
  <c r="K872" i="34"/>
  <c r="J872" i="34"/>
  <c r="I872" i="34"/>
  <c r="L872" i="34" s="1"/>
  <c r="U1842" i="67" l="1"/>
  <c r="U338" i="67"/>
  <c r="U374" i="67"/>
  <c r="U1394" i="67"/>
  <c r="U2119" i="67"/>
  <c r="U1048" i="67"/>
  <c r="U1396" i="67"/>
  <c r="U325" i="67"/>
  <c r="U1072" i="67"/>
  <c r="U1402" i="67"/>
  <c r="U441" i="67"/>
  <c r="U466" i="67"/>
  <c r="U106" i="67"/>
  <c r="U2175" i="67"/>
  <c r="U525" i="67"/>
  <c r="U537" i="67"/>
  <c r="U2005" i="67"/>
  <c r="U2010" i="67"/>
  <c r="U2096" i="67"/>
  <c r="U2304" i="67"/>
  <c r="U704" i="67"/>
  <c r="U802" i="67"/>
  <c r="U820" i="67"/>
  <c r="U1061" i="67"/>
  <c r="U1341" i="67"/>
  <c r="U1600" i="67"/>
  <c r="U162" i="67"/>
  <c r="U285" i="67"/>
  <c r="U344" i="67"/>
  <c r="U853" i="67"/>
  <c r="U871" i="67"/>
  <c r="U885" i="67"/>
  <c r="U1093" i="67"/>
  <c r="U1144" i="67"/>
  <c r="U1160" i="67"/>
  <c r="U1306" i="67"/>
  <c r="U1354" i="67"/>
  <c r="U1453" i="67"/>
  <c r="U1479" i="67"/>
  <c r="U1610" i="67"/>
  <c r="U1744" i="67"/>
  <c r="L1941" i="67"/>
  <c r="U2263" i="67"/>
  <c r="U96" i="67"/>
  <c r="L220" i="67"/>
  <c r="U391" i="67"/>
  <c r="U801" i="67"/>
  <c r="U804" i="67"/>
  <c r="U831" i="67"/>
  <c r="U1510" i="67"/>
  <c r="U2161" i="67"/>
  <c r="U1296" i="67"/>
  <c r="U95" i="67"/>
  <c r="U125" i="67"/>
  <c r="U569" i="67"/>
  <c r="U581" i="67"/>
  <c r="U889" i="67"/>
  <c r="U930" i="67"/>
  <c r="U1173" i="67"/>
  <c r="U1318" i="67"/>
  <c r="U1441" i="67"/>
  <c r="U1895" i="67"/>
  <c r="U2056" i="67"/>
  <c r="U2064" i="67"/>
  <c r="U2206" i="67"/>
  <c r="U2286" i="67"/>
  <c r="U469" i="67"/>
  <c r="U506" i="67"/>
  <c r="U548" i="67"/>
  <c r="U878" i="67"/>
  <c r="U955" i="67"/>
  <c r="U1030" i="67"/>
  <c r="U1161" i="67"/>
  <c r="U1193" i="67"/>
  <c r="U1375" i="67"/>
  <c r="U1412" i="67"/>
  <c r="U1469" i="67"/>
  <c r="U1916" i="67"/>
  <c r="U2095" i="67"/>
  <c r="U2107" i="67"/>
  <c r="U2122" i="67"/>
  <c r="U2245" i="67"/>
  <c r="U2293" i="67"/>
  <c r="U2310" i="67"/>
  <c r="U2314" i="67"/>
  <c r="U2330" i="67"/>
  <c r="U49" i="67"/>
  <c r="U88" i="67"/>
  <c r="U149" i="67"/>
  <c r="U265" i="67"/>
  <c r="U268" i="67"/>
  <c r="U284" i="67"/>
  <c r="U459" i="67"/>
  <c r="L765" i="67"/>
  <c r="U932" i="67"/>
  <c r="U1013" i="67"/>
  <c r="U1073" i="67"/>
  <c r="U1260" i="67"/>
  <c r="U1269" i="67"/>
  <c r="U1498" i="67"/>
  <c r="U1545" i="67"/>
  <c r="U1638" i="67"/>
  <c r="U1767" i="67"/>
  <c r="U1805" i="67"/>
  <c r="U1811" i="67"/>
  <c r="U2109" i="67"/>
  <c r="U2198" i="67"/>
  <c r="U2302" i="67"/>
  <c r="U2309" i="67"/>
  <c r="U634" i="67"/>
  <c r="L722" i="67"/>
  <c r="L444" i="67"/>
  <c r="U973" i="67"/>
  <c r="U1284" i="67"/>
  <c r="U1340" i="67"/>
  <c r="U1391" i="67"/>
  <c r="U1841" i="67"/>
  <c r="U2046" i="67"/>
  <c r="U2136" i="67"/>
  <c r="J2141" i="67"/>
  <c r="U2200" i="67"/>
  <c r="U1427" i="67"/>
  <c r="U258" i="67"/>
  <c r="U445" i="67"/>
  <c r="U665" i="67"/>
  <c r="U941" i="67"/>
  <c r="L1156" i="67"/>
  <c r="U1677" i="67"/>
  <c r="L1789" i="67"/>
  <c r="T2335" i="67"/>
  <c r="L986" i="67"/>
  <c r="U1016" i="67"/>
  <c r="U1078" i="67"/>
  <c r="U1377" i="67"/>
  <c r="U1561" i="67"/>
  <c r="L1574" i="67"/>
  <c r="U1578" i="67"/>
  <c r="U2025" i="67"/>
  <c r="U2113" i="67"/>
  <c r="U2135" i="67"/>
  <c r="U2255" i="67"/>
  <c r="U1731" i="67"/>
  <c r="K275" i="67"/>
  <c r="U312" i="67"/>
  <c r="U319" i="67"/>
  <c r="U357" i="67"/>
  <c r="U460" i="67"/>
  <c r="U508" i="67"/>
  <c r="U1003" i="67"/>
  <c r="U1114" i="67"/>
  <c r="U1216" i="67"/>
  <c r="U1220" i="67"/>
  <c r="U1228" i="67"/>
  <c r="U1261" i="67"/>
  <c r="U1590" i="67"/>
  <c r="U1664" i="67"/>
  <c r="U1667" i="67"/>
  <c r="U1753" i="67"/>
  <c r="J1778" i="67"/>
  <c r="U1945" i="67"/>
  <c r="U2145" i="67"/>
  <c r="U2348" i="67"/>
  <c r="U958" i="67"/>
  <c r="U123" i="67"/>
  <c r="U483" i="67"/>
  <c r="U953" i="67"/>
  <c r="U1096" i="67"/>
  <c r="U1246" i="67"/>
  <c r="U1248" i="67"/>
  <c r="U1423" i="67"/>
  <c r="U1447" i="67"/>
  <c r="U1549" i="67"/>
  <c r="K1914" i="67"/>
  <c r="T1914" i="67" s="1"/>
  <c r="L1940" i="67"/>
  <c r="U2165" i="67"/>
  <c r="U2171" i="67"/>
  <c r="U2275" i="67"/>
  <c r="U342" i="67"/>
  <c r="U350" i="67"/>
  <c r="U448" i="67"/>
  <c r="U720" i="67"/>
  <c r="U829" i="67"/>
  <c r="U1490" i="67"/>
  <c r="K1789" i="67"/>
  <c r="U66" i="67"/>
  <c r="U624" i="67"/>
  <c r="U1226" i="67"/>
  <c r="U1967" i="67"/>
  <c r="U2075" i="67"/>
  <c r="U2156" i="67"/>
  <c r="U87" i="67"/>
  <c r="U848" i="67"/>
  <c r="U1077" i="67"/>
  <c r="U1126" i="67"/>
  <c r="U1245" i="67"/>
  <c r="U1484" i="67"/>
  <c r="L1987" i="67"/>
  <c r="U2211" i="67"/>
  <c r="U142" i="67"/>
  <c r="U346" i="67"/>
  <c r="U354" i="67"/>
  <c r="U362" i="67"/>
  <c r="U382" i="67"/>
  <c r="U437" i="67"/>
  <c r="U443" i="67"/>
  <c r="U841" i="67"/>
  <c r="U1024" i="67"/>
  <c r="U1070" i="67"/>
  <c r="U1153" i="67"/>
  <c r="U1155" i="67"/>
  <c r="U1213" i="67"/>
  <c r="U1416" i="67"/>
  <c r="U1497" i="67"/>
  <c r="U1612" i="67"/>
  <c r="U1740" i="67"/>
  <c r="U1908" i="67"/>
  <c r="U1920" i="67"/>
  <c r="U2012" i="67"/>
  <c r="U2077" i="67"/>
  <c r="U2195" i="67"/>
  <c r="U42" i="67"/>
  <c r="U419" i="67"/>
  <c r="U595" i="67"/>
  <c r="U1038" i="67"/>
  <c r="U1046" i="67"/>
  <c r="U1137" i="67"/>
  <c r="U1521" i="67"/>
  <c r="U840" i="67"/>
  <c r="U1010" i="67"/>
  <c r="U1012" i="67"/>
  <c r="U1074" i="67"/>
  <c r="U1231" i="67"/>
  <c r="L1266" i="67"/>
  <c r="U1407" i="67"/>
  <c r="U1532" i="67"/>
  <c r="J1955" i="67"/>
  <c r="S1955" i="67" s="1"/>
  <c r="K1955" i="67"/>
  <c r="T1955" i="67" s="1"/>
  <c r="U1955" i="67" s="1"/>
  <c r="U27" i="67"/>
  <c r="U29" i="67"/>
  <c r="U31" i="67"/>
  <c r="U33" i="67"/>
  <c r="U35" i="67"/>
  <c r="U37" i="67"/>
  <c r="U51" i="67"/>
  <c r="U53" i="67"/>
  <c r="U55" i="67"/>
  <c r="U92" i="67"/>
  <c r="U103" i="67"/>
  <c r="U127" i="67"/>
  <c r="U129" i="67"/>
  <c r="U143" i="67"/>
  <c r="U145" i="67"/>
  <c r="U150" i="67"/>
  <c r="U190" i="67"/>
  <c r="U196" i="67"/>
  <c r="U259" i="67"/>
  <c r="U429" i="67"/>
  <c r="U528" i="67"/>
  <c r="U608" i="67"/>
  <c r="U662" i="67"/>
  <c r="L677" i="67"/>
  <c r="L675" i="67" s="1"/>
  <c r="U743" i="67"/>
  <c r="U778" i="67"/>
  <c r="J1097" i="67"/>
  <c r="S1097" i="67" s="1"/>
  <c r="E1092" i="67"/>
  <c r="J1092" i="67" s="1"/>
  <c r="S1092" i="67" s="1"/>
  <c r="U1130" i="67"/>
  <c r="U1632" i="67"/>
  <c r="U1771" i="67"/>
  <c r="J275" i="67"/>
  <c r="U121" i="67"/>
  <c r="U249" i="67"/>
  <c r="K433" i="67"/>
  <c r="U560" i="67"/>
  <c r="U701" i="67"/>
  <c r="U734" i="67"/>
  <c r="K1939" i="67"/>
  <c r="T1939" i="67" s="1"/>
  <c r="U218" i="67"/>
  <c r="U221" i="67"/>
  <c r="J590" i="67"/>
  <c r="J596" i="67"/>
  <c r="J630" i="67"/>
  <c r="U694" i="67"/>
  <c r="U749" i="67"/>
  <c r="U44" i="67"/>
  <c r="U46" i="67"/>
  <c r="U48" i="67"/>
  <c r="U50" i="67"/>
  <c r="U52" i="67"/>
  <c r="U54" i="67"/>
  <c r="U56" i="67"/>
  <c r="U109" i="67"/>
  <c r="U183" i="67"/>
  <c r="U189" i="67"/>
  <c r="U191" i="67"/>
  <c r="K192" i="67"/>
  <c r="U648" i="67"/>
  <c r="E1105" i="67"/>
  <c r="K1105" i="67" s="1"/>
  <c r="T1105" i="67" s="1"/>
  <c r="U2212" i="67"/>
  <c r="U703" i="67"/>
  <c r="U725" i="67"/>
  <c r="U1827" i="67"/>
  <c r="U2174" i="67"/>
  <c r="J58" i="67"/>
  <c r="U63" i="67"/>
  <c r="U71" i="67"/>
  <c r="U80" i="67"/>
  <c r="U90" i="67"/>
  <c r="U233" i="67"/>
  <c r="U307" i="67"/>
  <c r="U326" i="67"/>
  <c r="U329" i="67"/>
  <c r="U356" i="67"/>
  <c r="U384" i="67"/>
  <c r="U462" i="67"/>
  <c r="U512" i="67"/>
  <c r="U637" i="67"/>
  <c r="U674" i="67"/>
  <c r="U1762" i="67"/>
  <c r="U760" i="67"/>
  <c r="U795" i="67"/>
  <c r="U860" i="67"/>
  <c r="U899" i="67"/>
  <c r="U939" i="67"/>
  <c r="U960" i="67"/>
  <c r="U1123" i="67"/>
  <c r="U1146" i="67"/>
  <c r="U1234" i="67"/>
  <c r="U1262" i="67"/>
  <c r="J1266" i="67"/>
  <c r="U1275" i="67"/>
  <c r="U1285" i="67"/>
  <c r="U1287" i="67"/>
  <c r="U1289" i="67"/>
  <c r="U1291" i="67"/>
  <c r="U1334" i="67"/>
  <c r="U1349" i="67"/>
  <c r="U1370" i="67"/>
  <c r="U1593" i="67"/>
  <c r="U1678" i="67"/>
  <c r="U1688" i="67"/>
  <c r="U1697" i="67"/>
  <c r="U1711" i="67"/>
  <c r="U1714" i="67"/>
  <c r="U1803" i="67"/>
  <c r="U1875" i="67"/>
  <c r="U1878" i="67"/>
  <c r="L1939" i="67"/>
  <c r="U2059" i="67"/>
  <c r="U2101" i="67"/>
  <c r="U2178" i="67"/>
  <c r="U2188" i="67"/>
  <c r="U2225" i="67"/>
  <c r="U2254" i="67"/>
  <c r="U2311" i="67"/>
  <c r="J1817" i="68"/>
  <c r="U923" i="67"/>
  <c r="U942" i="67"/>
  <c r="U1094" i="67"/>
  <c r="L1097" i="67"/>
  <c r="U1359" i="67"/>
  <c r="U1361" i="67"/>
  <c r="U1577" i="67"/>
  <c r="U1623" i="67"/>
  <c r="U1671" i="67"/>
  <c r="U1679" i="67"/>
  <c r="U1722" i="67"/>
  <c r="U1752" i="67"/>
  <c r="U1758" i="67"/>
  <c r="U1898" i="67"/>
  <c r="U1904" i="67"/>
  <c r="U1977" i="67"/>
  <c r="U2021" i="67"/>
  <c r="U2043" i="67"/>
  <c r="U2102" i="67"/>
  <c r="U2224" i="67"/>
  <c r="L2306" i="67"/>
  <c r="U1040" i="67"/>
  <c r="U1204" i="67"/>
  <c r="U1221" i="67"/>
  <c r="U1237" i="67"/>
  <c r="U1255" i="67"/>
  <c r="U1606" i="67"/>
  <c r="U1609" i="67"/>
  <c r="U1675" i="67"/>
  <c r="U1961" i="67"/>
  <c r="U2283" i="67"/>
  <c r="L826" i="67"/>
  <c r="U908" i="67"/>
  <c r="U988" i="67"/>
  <c r="L1327" i="67"/>
  <c r="U1337" i="67"/>
  <c r="U1754" i="67"/>
  <c r="U1897" i="67"/>
  <c r="U1951" i="67"/>
  <c r="U2180" i="67"/>
  <c r="L2322" i="67"/>
  <c r="U2356" i="67"/>
  <c r="U796" i="67"/>
  <c r="U902" i="67"/>
  <c r="U1147" i="67"/>
  <c r="U1175" i="67"/>
  <c r="U1206" i="67"/>
  <c r="U1250" i="67"/>
  <c r="U1290" i="67"/>
  <c r="U1292" i="67"/>
  <c r="U1356" i="67"/>
  <c r="U1625" i="67"/>
  <c r="U2036" i="67"/>
  <c r="U2118" i="67"/>
  <c r="U2217" i="67"/>
  <c r="U772" i="67"/>
  <c r="U894" i="67"/>
  <c r="U948" i="67"/>
  <c r="U1025" i="67"/>
  <c r="U1027" i="67"/>
  <c r="U1031" i="67"/>
  <c r="U1033" i="67"/>
  <c r="U1035" i="67"/>
  <c r="U1043" i="67"/>
  <c r="U1047" i="67"/>
  <c r="U1345" i="67"/>
  <c r="U1358" i="67"/>
  <c r="U1360" i="67"/>
  <c r="U1362" i="67"/>
  <c r="U1408" i="67"/>
  <c r="U1461" i="67"/>
  <c r="U1526" i="67"/>
  <c r="U1536" i="67"/>
  <c r="U1614" i="67"/>
  <c r="U1727" i="67"/>
  <c r="U1809" i="67"/>
  <c r="U1820" i="67"/>
  <c r="U1847" i="67"/>
  <c r="U1860" i="67"/>
  <c r="U1865" i="67"/>
  <c r="J1921" i="67"/>
  <c r="S1921" i="67" s="1"/>
  <c r="U1926" i="67"/>
  <c r="U1978" i="67"/>
  <c r="U2050" i="67"/>
  <c r="L2097" i="67"/>
  <c r="U2126" i="67"/>
  <c r="U2140" i="67"/>
  <c r="U2166" i="67"/>
  <c r="U2265" i="67"/>
  <c r="U2327" i="67"/>
  <c r="U2349" i="67"/>
  <c r="U2359" i="67"/>
  <c r="U130" i="67"/>
  <c r="U161" i="67"/>
  <c r="J621" i="67"/>
  <c r="U20" i="67"/>
  <c r="U24" i="67"/>
  <c r="U26" i="67"/>
  <c r="U30" i="67"/>
  <c r="U32" i="67"/>
  <c r="U34" i="67"/>
  <c r="U36" i="67"/>
  <c r="U38" i="67"/>
  <c r="U40" i="67"/>
  <c r="U72" i="67"/>
  <c r="U79" i="67"/>
  <c r="U104" i="67"/>
  <c r="U111" i="67"/>
  <c r="J135" i="67"/>
  <c r="K174" i="67"/>
  <c r="U210" i="67"/>
  <c r="U241" i="67"/>
  <c r="U288" i="67"/>
  <c r="J296" i="67"/>
  <c r="U313" i="67"/>
  <c r="U340" i="67"/>
  <c r="U397" i="67"/>
  <c r="U416" i="67"/>
  <c r="U475" i="67"/>
  <c r="J501" i="67"/>
  <c r="S699" i="67"/>
  <c r="S698" i="67" s="1"/>
  <c r="J698" i="67"/>
  <c r="K1092" i="67"/>
  <c r="T1092" i="67" s="1"/>
  <c r="U1169" i="67"/>
  <c r="U1295" i="67"/>
  <c r="U1297" i="67"/>
  <c r="U271" i="67"/>
  <c r="J398" i="67"/>
  <c r="U61" i="67"/>
  <c r="K67" i="67"/>
  <c r="U74" i="67"/>
  <c r="U84" i="67"/>
  <c r="U151" i="67"/>
  <c r="U170" i="67"/>
  <c r="U182" i="67"/>
  <c r="U197" i="67"/>
  <c r="L224" i="67"/>
  <c r="K228" i="67"/>
  <c r="K308" i="67"/>
  <c r="U358" i="67"/>
  <c r="U370" i="67"/>
  <c r="U378" i="67"/>
  <c r="U488" i="67"/>
  <c r="U577" i="67"/>
  <c r="S616" i="67"/>
  <c r="J615" i="67"/>
  <c r="U635" i="67"/>
  <c r="T806" i="67"/>
  <c r="K805" i="67"/>
  <c r="T805" i="67" s="1"/>
  <c r="U1052" i="67"/>
  <c r="U1062" i="67"/>
  <c r="U1064" i="67"/>
  <c r="T1424" i="67"/>
  <c r="K1414" i="67"/>
  <c r="J133" i="67"/>
  <c r="S133" i="67" s="1"/>
  <c r="U133" i="67" s="1"/>
  <c r="L1105" i="67"/>
  <c r="U141" i="67"/>
  <c r="U163" i="67"/>
  <c r="L314" i="67"/>
  <c r="K320" i="67"/>
  <c r="K398" i="67"/>
  <c r="K590" i="67"/>
  <c r="T590" i="67" s="1"/>
  <c r="K596" i="67"/>
  <c r="U670" i="67"/>
  <c r="U944" i="67"/>
  <c r="U950" i="67"/>
  <c r="U1007" i="67"/>
  <c r="U1229" i="67"/>
  <c r="U1233" i="67"/>
  <c r="U17" i="67"/>
  <c r="U19" i="67"/>
  <c r="U43" i="67"/>
  <c r="U45" i="67"/>
  <c r="U47" i="67"/>
  <c r="U76" i="67"/>
  <c r="U98" i="67"/>
  <c r="U119" i="67"/>
  <c r="U153" i="67"/>
  <c r="U169" i="67"/>
  <c r="K269" i="67"/>
  <c r="U278" i="67"/>
  <c r="U311" i="67"/>
  <c r="U322" i="67"/>
  <c r="U332" i="67"/>
  <c r="U352" i="67"/>
  <c r="U372" i="67"/>
  <c r="U380" i="67"/>
  <c r="U421" i="67"/>
  <c r="U427" i="67"/>
  <c r="U447" i="67"/>
  <c r="U449" i="67"/>
  <c r="U481" i="67"/>
  <c r="J491" i="67"/>
  <c r="U496" i="67"/>
  <c r="U499" i="67"/>
  <c r="U500" i="67"/>
  <c r="K580" i="67"/>
  <c r="T580" i="67" s="1"/>
  <c r="U852" i="67"/>
  <c r="U396" i="67"/>
  <c r="U456" i="67"/>
  <c r="J228" i="67"/>
  <c r="J260" i="67"/>
  <c r="S260" i="67" s="1"/>
  <c r="U327" i="67"/>
  <c r="S783" i="67"/>
  <c r="J782" i="67"/>
  <c r="T790" i="67"/>
  <c r="U790" i="67" s="1"/>
  <c r="K788" i="67"/>
  <c r="T788" i="67" s="1"/>
  <c r="U951" i="67"/>
  <c r="U957" i="67"/>
  <c r="U1203" i="67"/>
  <c r="L58" i="67"/>
  <c r="U68" i="67"/>
  <c r="U100" i="67"/>
  <c r="U247" i="67"/>
  <c r="U324" i="67"/>
  <c r="U516" i="67"/>
  <c r="U539" i="67"/>
  <c r="T777" i="67"/>
  <c r="K775" i="67"/>
  <c r="T775" i="67" s="1"/>
  <c r="T1689" i="67"/>
  <c r="K1686" i="67"/>
  <c r="U531" i="67"/>
  <c r="U588" i="67"/>
  <c r="U600" i="67"/>
  <c r="U612" i="67"/>
  <c r="U617" i="67"/>
  <c r="U620" i="67"/>
  <c r="U627" i="67"/>
  <c r="U633" i="67"/>
  <c r="J677" i="67"/>
  <c r="S677" i="67" s="1"/>
  <c r="U736" i="67"/>
  <c r="U824" i="67"/>
  <c r="U825" i="67"/>
  <c r="U862" i="67"/>
  <c r="U907" i="67"/>
  <c r="U911" i="67"/>
  <c r="U926" i="67"/>
  <c r="U928" i="67"/>
  <c r="U945" i="67"/>
  <c r="U961" i="67"/>
  <c r="U1023" i="67"/>
  <c r="U1042" i="67"/>
  <c r="U1069" i="67"/>
  <c r="K1097" i="67"/>
  <c r="T1097" i="67" s="1"/>
  <c r="U1097" i="67" s="1"/>
  <c r="U1116" i="67"/>
  <c r="U1121" i="67"/>
  <c r="U1148" i="67"/>
  <c r="U1150" i="67"/>
  <c r="U1154" i="67"/>
  <c r="U1165" i="67"/>
  <c r="U1167" i="67"/>
  <c r="U1195" i="67"/>
  <c r="L1201" i="67"/>
  <c r="U1223" i="67"/>
  <c r="U1554" i="67"/>
  <c r="S1789" i="67"/>
  <c r="U1790" i="67"/>
  <c r="U2262" i="67"/>
  <c r="U2277" i="67"/>
  <c r="U1854" i="67"/>
  <c r="U1877" i="67"/>
  <c r="T2345" i="67"/>
  <c r="K2344" i="67"/>
  <c r="K2343" i="67" s="1"/>
  <c r="S2365" i="67"/>
  <c r="U2365" i="67" s="1"/>
  <c r="J2364" i="67"/>
  <c r="S2364" i="67" s="1"/>
  <c r="U2364" i="67" s="1"/>
  <c r="J2363" i="67"/>
  <c r="U547" i="67"/>
  <c r="U578" i="67"/>
  <c r="U594" i="67"/>
  <c r="U599" i="67"/>
  <c r="U642" i="67"/>
  <c r="U657" i="67"/>
  <c r="U666" i="67"/>
  <c r="U738" i="67"/>
  <c r="L788" i="67"/>
  <c r="U815" i="67"/>
  <c r="U868" i="67"/>
  <c r="U891" i="67"/>
  <c r="U925" i="67"/>
  <c r="U929" i="67"/>
  <c r="U935" i="67"/>
  <c r="U937" i="67"/>
  <c r="U966" i="67"/>
  <c r="U1059" i="67"/>
  <c r="U1075" i="67"/>
  <c r="U1083" i="67"/>
  <c r="U1085" i="67"/>
  <c r="U1108" i="67"/>
  <c r="U1120" i="67"/>
  <c r="U1158" i="67"/>
  <c r="U1174" i="67"/>
  <c r="U1178" i="67"/>
  <c r="U1185" i="67"/>
  <c r="U1244" i="67"/>
  <c r="U1277" i="67"/>
  <c r="U1280" i="67"/>
  <c r="S1576" i="67"/>
  <c r="J1574" i="67"/>
  <c r="U1808" i="67"/>
  <c r="U1840" i="67"/>
  <c r="U1979" i="67"/>
  <c r="S2324" i="67"/>
  <c r="J2322" i="67"/>
  <c r="T2326" i="67"/>
  <c r="T2325" i="67" s="1"/>
  <c r="K2325" i="67"/>
  <c r="U735" i="67"/>
  <c r="U850" i="67"/>
  <c r="L863" i="67"/>
  <c r="U888" i="67"/>
  <c r="U959" i="67"/>
  <c r="U982" i="67"/>
  <c r="K1705" i="67"/>
  <c r="T1705" i="67" s="1"/>
  <c r="T1707" i="67"/>
  <c r="U1707" i="67" s="1"/>
  <c r="T1779" i="67"/>
  <c r="T1778" i="67" s="1"/>
  <c r="K1778" i="67"/>
  <c r="U1830" i="67"/>
  <c r="J1938" i="67"/>
  <c r="K1938" i="67"/>
  <c r="T1938" i="67" s="1"/>
  <c r="U522" i="67"/>
  <c r="U536" i="67"/>
  <c r="U563" i="67"/>
  <c r="U589" i="67"/>
  <c r="U613" i="67"/>
  <c r="U614" i="67"/>
  <c r="U641" i="67"/>
  <c r="U685" i="67"/>
  <c r="L719" i="67"/>
  <c r="L714" i="67" s="1"/>
  <c r="U732" i="67"/>
  <c r="U744" i="67"/>
  <c r="U779" i="67"/>
  <c r="U810" i="67"/>
  <c r="U827" i="67"/>
  <c r="U962" i="67"/>
  <c r="U987" i="67"/>
  <c r="U1005" i="67"/>
  <c r="U1022" i="67"/>
  <c r="U1049" i="67"/>
  <c r="U1051" i="67"/>
  <c r="U1053" i="67"/>
  <c r="U1065" i="67"/>
  <c r="U1142" i="67"/>
  <c r="U1157" i="67"/>
  <c r="U1170" i="67"/>
  <c r="U1207" i="67"/>
  <c r="U1230" i="67"/>
  <c r="U1232" i="67"/>
  <c r="U1236" i="67"/>
  <c r="U1264" i="67"/>
  <c r="U1267" i="67"/>
  <c r="U1568" i="67"/>
  <c r="U1649" i="67"/>
  <c r="U1825" i="67"/>
  <c r="U1851" i="67"/>
  <c r="U1868" i="67"/>
  <c r="U1894" i="67"/>
  <c r="K1915" i="67"/>
  <c r="T1915" i="67" s="1"/>
  <c r="J1915" i="67"/>
  <c r="S1915" i="67" s="1"/>
  <c r="K621" i="67"/>
  <c r="U628" i="67"/>
  <c r="U673" i="67"/>
  <c r="U680" i="67"/>
  <c r="U696" i="67"/>
  <c r="U724" i="67"/>
  <c r="U753" i="67"/>
  <c r="U755" i="67"/>
  <c r="U761" i="67"/>
  <c r="U787" i="67"/>
  <c r="U798" i="67"/>
  <c r="U808" i="67"/>
  <c r="U821" i="67"/>
  <c r="U832" i="67"/>
  <c r="K834" i="67"/>
  <c r="U897" i="67"/>
  <c r="U916" i="67"/>
  <c r="U920" i="67"/>
  <c r="U938" i="67"/>
  <c r="U981" i="67"/>
  <c r="U999" i="67"/>
  <c r="U1032" i="67"/>
  <c r="U1082" i="67"/>
  <c r="U1113" i="67"/>
  <c r="U1125" i="67"/>
  <c r="U1159" i="67"/>
  <c r="L1361" i="67"/>
  <c r="U1380" i="67"/>
  <c r="U1398" i="67"/>
  <c r="K1563" i="67"/>
  <c r="T1565" i="67"/>
  <c r="S1670" i="67"/>
  <c r="J1668" i="67"/>
  <c r="U1797" i="67"/>
  <c r="K1799" i="67"/>
  <c r="T1801" i="67"/>
  <c r="J1814" i="67"/>
  <c r="K1814" i="67"/>
  <c r="T1814" i="67" s="1"/>
  <c r="U1923" i="67"/>
  <c r="S2333" i="67"/>
  <c r="U2333" i="67" s="1"/>
  <c r="J2332" i="67"/>
  <c r="J2331" i="67" s="1"/>
  <c r="U2346" i="67"/>
  <c r="U2347" i="67"/>
  <c r="U1446" i="67"/>
  <c r="U1454" i="67"/>
  <c r="U1480" i="67"/>
  <c r="U1508" i="67"/>
  <c r="U1516" i="67"/>
  <c r="U1522" i="67"/>
  <c r="U1583" i="67"/>
  <c r="L1585" i="67"/>
  <c r="U1602" i="67"/>
  <c r="U1628" i="67"/>
  <c r="U1641" i="67"/>
  <c r="U1720" i="67"/>
  <c r="L1739" i="67"/>
  <c r="U1828" i="67"/>
  <c r="L1870" i="67"/>
  <c r="T1885" i="67"/>
  <c r="U1972" i="67"/>
  <c r="U1990" i="67"/>
  <c r="U2048" i="67"/>
  <c r="U2060" i="67"/>
  <c r="U2062" i="67"/>
  <c r="U2065" i="67"/>
  <c r="U2072" i="67"/>
  <c r="U2079" i="67"/>
  <c r="U2127" i="67"/>
  <c r="U2177" i="67"/>
  <c r="U2186" i="67"/>
  <c r="U2193" i="67"/>
  <c r="U2196" i="67"/>
  <c r="U2201" i="67"/>
  <c r="U2230" i="67"/>
  <c r="U2259" i="67"/>
  <c r="U2280" i="67"/>
  <c r="U2291" i="67"/>
  <c r="U2350" i="67"/>
  <c r="U2357" i="67"/>
  <c r="J2350" i="68"/>
  <c r="J2349" i="68" s="1"/>
  <c r="U1212" i="67"/>
  <c r="U1252" i="67"/>
  <c r="U1294" i="67"/>
  <c r="U1403" i="67"/>
  <c r="U1867" i="67"/>
  <c r="U1888" i="67"/>
  <c r="U1903" i="67"/>
  <c r="U1981" i="67"/>
  <c r="U2078" i="67"/>
  <c r="U2112" i="67"/>
  <c r="U2138" i="67"/>
  <c r="U2162" i="67"/>
  <c r="U2215" i="67"/>
  <c r="L2249" i="67"/>
  <c r="U2276" i="67"/>
  <c r="U1202" i="67"/>
  <c r="U1272" i="67"/>
  <c r="U1282" i="67"/>
  <c r="U1298" i="67"/>
  <c r="U1300" i="67"/>
  <c r="U1312" i="67"/>
  <c r="U1323" i="67"/>
  <c r="U1326" i="67"/>
  <c r="U1390" i="67"/>
  <c r="L1414" i="67"/>
  <c r="U1426" i="67"/>
  <c r="U1429" i="67"/>
  <c r="U1468" i="67"/>
  <c r="U1485" i="67"/>
  <c r="U1488" i="67"/>
  <c r="U1520" i="67"/>
  <c r="U1702" i="67"/>
  <c r="U1746" i="67"/>
  <c r="U1824" i="67"/>
  <c r="U1896" i="67"/>
  <c r="U1906" i="67"/>
  <c r="U1959" i="67"/>
  <c r="K1987" i="67"/>
  <c r="U2034" i="67"/>
  <c r="U2044" i="67"/>
  <c r="U2115" i="67"/>
  <c r="U2159" i="67"/>
  <c r="U2329" i="67"/>
  <c r="K2362" i="67"/>
  <c r="J1807" i="68"/>
  <c r="J2005" i="68"/>
  <c r="U2278" i="67"/>
  <c r="U2279" i="67"/>
  <c r="U1512" i="67"/>
  <c r="U1519" i="67"/>
  <c r="U1573" i="67"/>
  <c r="U1624" i="67"/>
  <c r="U1642" i="67"/>
  <c r="U1651" i="67"/>
  <c r="U1855" i="67"/>
  <c r="L1915" i="67"/>
  <c r="U1921" i="67"/>
  <c r="L1938" i="67"/>
  <c r="L1943" i="67"/>
  <c r="U2033" i="67"/>
  <c r="U2181" i="67"/>
  <c r="U2213" i="67"/>
  <c r="K2381" i="68"/>
  <c r="U1219" i="67"/>
  <c r="U1238" i="67"/>
  <c r="U1240" i="67"/>
  <c r="U1307" i="67"/>
  <c r="U1311" i="67"/>
  <c r="U1336" i="67"/>
  <c r="U1372" i="67"/>
  <c r="U1374" i="67"/>
  <c r="U1457" i="67"/>
  <c r="U1467" i="67"/>
  <c r="U1473" i="67"/>
  <c r="U1501" i="67"/>
  <c r="U1572" i="67"/>
  <c r="U1657" i="67"/>
  <c r="U1725" i="67"/>
  <c r="U1831" i="67"/>
  <c r="U1848" i="67"/>
  <c r="U1858" i="67"/>
  <c r="U1902" i="67"/>
  <c r="L1914" i="67"/>
  <c r="L1921" i="67"/>
  <c r="U1930" i="67"/>
  <c r="U1936" i="67"/>
  <c r="U1969" i="67"/>
  <c r="U1973" i="67"/>
  <c r="U1980" i="67"/>
  <c r="U1997" i="67"/>
  <c r="U2008" i="67"/>
  <c r="U2090" i="67"/>
  <c r="U2133" i="67"/>
  <c r="U2253" i="67"/>
  <c r="U584" i="67"/>
  <c r="U839" i="67"/>
  <c r="U845" i="67"/>
  <c r="U718" i="67"/>
  <c r="U618" i="67"/>
  <c r="U653" i="67"/>
  <c r="U803" i="67"/>
  <c r="U546" i="67"/>
  <c r="U769" i="67"/>
  <c r="U364" i="67"/>
  <c r="U406" i="67"/>
  <c r="U601" i="67"/>
  <c r="U677" i="67"/>
  <c r="L793" i="67"/>
  <c r="U318" i="67"/>
  <c r="U328" i="67"/>
  <c r="U565" i="67"/>
  <c r="U253" i="67"/>
  <c r="U254" i="67"/>
  <c r="U436" i="67"/>
  <c r="T473" i="67"/>
  <c r="U552" i="67"/>
  <c r="U575" i="67"/>
  <c r="U593" i="67"/>
  <c r="U636" i="67"/>
  <c r="U639" i="67"/>
  <c r="U656" i="67"/>
  <c r="U663" i="67"/>
  <c r="U747" i="67"/>
  <c r="U830" i="67"/>
  <c r="S2151" i="67"/>
  <c r="J2150" i="67"/>
  <c r="U25" i="67"/>
  <c r="U132" i="67"/>
  <c r="U164" i="67"/>
  <c r="U184" i="67"/>
  <c r="U185" i="67"/>
  <c r="U199" i="67"/>
  <c r="U216" i="67"/>
  <c r="U226" i="67"/>
  <c r="U239" i="67"/>
  <c r="U240" i="67"/>
  <c r="U282" i="67"/>
  <c r="U293" i="67"/>
  <c r="U294" i="67"/>
  <c r="U305" i="67"/>
  <c r="U306" i="67"/>
  <c r="U317" i="67"/>
  <c r="U363" i="67"/>
  <c r="U375" i="67"/>
  <c r="J388" i="67"/>
  <c r="U431" i="67"/>
  <c r="U432" i="67"/>
  <c r="U476" i="67"/>
  <c r="U513" i="67"/>
  <c r="U558" i="67"/>
  <c r="K570" i="67"/>
  <c r="T570" i="67" s="1"/>
  <c r="K604" i="67"/>
  <c r="L650" i="67"/>
  <c r="J659" i="67"/>
  <c r="U668" i="67"/>
  <c r="J675" i="67"/>
  <c r="L711" i="67"/>
  <c r="L709" i="67" s="1"/>
  <c r="U712" i="67"/>
  <c r="U731" i="67"/>
  <c r="U759" i="67"/>
  <c r="U784" i="67"/>
  <c r="L816" i="67"/>
  <c r="U844" i="67"/>
  <c r="J849" i="67"/>
  <c r="L1698" i="67"/>
  <c r="U1889" i="67"/>
  <c r="S1885" i="67"/>
  <c r="J1944" i="67"/>
  <c r="S1944" i="67" s="1"/>
  <c r="K1944" i="67"/>
  <c r="T1944" i="67" s="1"/>
  <c r="U64" i="67"/>
  <c r="U114" i="67"/>
  <c r="U128" i="67"/>
  <c r="K135" i="67"/>
  <c r="U144" i="67"/>
  <c r="U147" i="67"/>
  <c r="U178" i="67"/>
  <c r="J192" i="67"/>
  <c r="U194" i="67"/>
  <c r="U204" i="67"/>
  <c r="U205" i="67"/>
  <c r="U232" i="67"/>
  <c r="U257" i="67"/>
  <c r="U263" i="67"/>
  <c r="L275" i="67"/>
  <c r="U280" i="67"/>
  <c r="U281" i="67"/>
  <c r="U299" i="67"/>
  <c r="J308" i="67"/>
  <c r="J366" i="67"/>
  <c r="K388" i="67"/>
  <c r="U393" i="67"/>
  <c r="U411" i="67"/>
  <c r="J451" i="67"/>
  <c r="U471" i="67"/>
  <c r="U472" i="67"/>
  <c r="U495" i="67"/>
  <c r="K501" i="67"/>
  <c r="T501" i="67" s="1"/>
  <c r="K509" i="67"/>
  <c r="U543" i="67"/>
  <c r="U544" i="67"/>
  <c r="J550" i="67"/>
  <c r="U557" i="67"/>
  <c r="U583" i="67"/>
  <c r="U607" i="67"/>
  <c r="K630" i="67"/>
  <c r="U655" i="67"/>
  <c r="U671" i="67"/>
  <c r="U684" i="67"/>
  <c r="U700" i="67"/>
  <c r="K765" i="67"/>
  <c r="T765" i="67" s="1"/>
  <c r="U867" i="67"/>
  <c r="U879" i="67"/>
  <c r="U887" i="67"/>
  <c r="U976" i="67"/>
  <c r="U1041" i="67"/>
  <c r="U1111" i="67"/>
  <c r="L1251" i="67"/>
  <c r="U1435" i="67"/>
  <c r="L1505" i="67"/>
  <c r="L1504" i="67" s="1"/>
  <c r="L1644" i="67"/>
  <c r="U1795" i="67"/>
  <c r="U82" i="67"/>
  <c r="U124" i="67"/>
  <c r="U167" i="67"/>
  <c r="U168" i="67"/>
  <c r="U188" i="67"/>
  <c r="U251" i="67"/>
  <c r="U252" i="67"/>
  <c r="U273" i="67"/>
  <c r="U274" i="67"/>
  <c r="L296" i="67"/>
  <c r="J320" i="67"/>
  <c r="U355" i="67"/>
  <c r="K366" i="67"/>
  <c r="T400" i="67"/>
  <c r="U405" i="67"/>
  <c r="J408" i="67"/>
  <c r="K424" i="67"/>
  <c r="U442" i="67"/>
  <c r="U463" i="67"/>
  <c r="K473" i="67"/>
  <c r="J480" i="67"/>
  <c r="U538" i="67"/>
  <c r="J561" i="67"/>
  <c r="U574" i="67"/>
  <c r="L630" i="67"/>
  <c r="U643" i="67"/>
  <c r="L682" i="67"/>
  <c r="U723" i="67"/>
  <c r="L782" i="67"/>
  <c r="U819" i="67"/>
  <c r="U837" i="67"/>
  <c r="L842" i="67"/>
  <c r="U914" i="67"/>
  <c r="U965" i="67"/>
  <c r="U990" i="67"/>
  <c r="U1002" i="67"/>
  <c r="U1063" i="67"/>
  <c r="U1076" i="67"/>
  <c r="U1095" i="67"/>
  <c r="L1104" i="67"/>
  <c r="K1104" i="67"/>
  <c r="T1104" i="67" s="1"/>
  <c r="J1104" i="67"/>
  <c r="S1104" i="67" s="1"/>
  <c r="U1136" i="67"/>
  <c r="U1181" i="67"/>
  <c r="U1259" i="67"/>
  <c r="K1276" i="67"/>
  <c r="T1276" i="67" s="1"/>
  <c r="T1263" i="67" s="1"/>
  <c r="J1276" i="67"/>
  <c r="S1276" i="67" s="1"/>
  <c r="U1279" i="67"/>
  <c r="U1445" i="67"/>
  <c r="U1559" i="67"/>
  <c r="S1601" i="67"/>
  <c r="U1601" i="67" s="1"/>
  <c r="J1597" i="67"/>
  <c r="L1838" i="67"/>
  <c r="U120" i="67"/>
  <c r="U140" i="67"/>
  <c r="T195" i="67"/>
  <c r="U195" i="67" s="1"/>
  <c r="U198" i="67"/>
  <c r="U208" i="67"/>
  <c r="U225" i="67"/>
  <c r="U237" i="67"/>
  <c r="U238" i="67"/>
  <c r="J243" i="67"/>
  <c r="U246" i="67"/>
  <c r="U266" i="67"/>
  <c r="J269" i="67"/>
  <c r="U283" i="67"/>
  <c r="J290" i="67"/>
  <c r="K290" i="67"/>
  <c r="J302" i="67"/>
  <c r="K302" i="67"/>
  <c r="T320" i="67"/>
  <c r="U395" i="67"/>
  <c r="K408" i="67"/>
  <c r="U413" i="67"/>
  <c r="U430" i="67"/>
  <c r="J444" i="67"/>
  <c r="S444" i="67" s="1"/>
  <c r="L451" i="67"/>
  <c r="U455" i="67"/>
  <c r="U477" i="67"/>
  <c r="U478" i="67"/>
  <c r="L480" i="67"/>
  <c r="U487" i="67"/>
  <c r="K491" i="67"/>
  <c r="U514" i="67"/>
  <c r="U515" i="67"/>
  <c r="K519" i="67"/>
  <c r="U527" i="67"/>
  <c r="L550" i="67"/>
  <c r="U568" i="67"/>
  <c r="U573" i="67"/>
  <c r="L580" i="67"/>
  <c r="U587" i="67"/>
  <c r="T598" i="67"/>
  <c r="U598" i="67" s="1"/>
  <c r="L604" i="67"/>
  <c r="U611" i="67"/>
  <c r="K644" i="67"/>
  <c r="T644" i="67" s="1"/>
  <c r="U647" i="67"/>
  <c r="L698" i="67"/>
  <c r="U780" i="67"/>
  <c r="L805" i="67"/>
  <c r="L799" i="67" s="1"/>
  <c r="U823" i="67"/>
  <c r="L849" i="67"/>
  <c r="K1100" i="67"/>
  <c r="T1100" i="67" s="1"/>
  <c r="J1100" i="67"/>
  <c r="S1100" i="67" s="1"/>
  <c r="U1100" i="67" s="1"/>
  <c r="L1717" i="67"/>
  <c r="U1743" i="67"/>
  <c r="U1856" i="67"/>
  <c r="U65" i="67"/>
  <c r="U152" i="67"/>
  <c r="U171" i="67"/>
  <c r="J174" i="67"/>
  <c r="U177" i="67"/>
  <c r="K202" i="67"/>
  <c r="K220" i="67"/>
  <c r="T220" i="67" s="1"/>
  <c r="U230" i="67"/>
  <c r="U255" i="67"/>
  <c r="K260" i="67"/>
  <c r="T260" i="67" s="1"/>
  <c r="U260" i="67" s="1"/>
  <c r="U279" i="67"/>
  <c r="U287" i="67"/>
  <c r="K296" i="67"/>
  <c r="U323" i="67"/>
  <c r="J337" i="67"/>
  <c r="U517" i="67"/>
  <c r="K532" i="67"/>
  <c r="T532" i="67" s="1"/>
  <c r="J580" i="67"/>
  <c r="U582" i="67"/>
  <c r="U592" i="67"/>
  <c r="J604" i="67"/>
  <c r="J603" i="67" s="1"/>
  <c r="U619" i="67"/>
  <c r="S632" i="67"/>
  <c r="U632" i="67" s="1"/>
  <c r="J650" i="67"/>
  <c r="U654" i="67"/>
  <c r="U717" i="67"/>
  <c r="J719" i="67"/>
  <c r="U751" i="67"/>
  <c r="U768" i="67"/>
  <c r="K782" i="67"/>
  <c r="T782" i="67" s="1"/>
  <c r="J834" i="67"/>
  <c r="J873" i="67"/>
  <c r="J870" i="67" s="1"/>
  <c r="U905" i="67"/>
  <c r="U952" i="67"/>
  <c r="U984" i="67"/>
  <c r="U989" i="67"/>
  <c r="U1058" i="67"/>
  <c r="U1090" i="67"/>
  <c r="U1106" i="67"/>
  <c r="U1138" i="67"/>
  <c r="U1197" i="67"/>
  <c r="U1399" i="67"/>
  <c r="U1584" i="67"/>
  <c r="T1668" i="67"/>
  <c r="U1669" i="67"/>
  <c r="U1718" i="67"/>
  <c r="T1723" i="67"/>
  <c r="U108" i="67"/>
  <c r="U116" i="67"/>
  <c r="U117" i="67"/>
  <c r="U126" i="67"/>
  <c r="U136" i="67"/>
  <c r="U146" i="67"/>
  <c r="U165" i="67"/>
  <c r="U186" i="67"/>
  <c r="U217" i="67"/>
  <c r="U223" i="67"/>
  <c r="J224" i="67"/>
  <c r="S224" i="67" s="1"/>
  <c r="L228" i="67"/>
  <c r="K337" i="67"/>
  <c r="K418" i="67"/>
  <c r="J433" i="67"/>
  <c r="J424" i="67" s="1"/>
  <c r="K451" i="67"/>
  <c r="U464" i="67"/>
  <c r="L473" i="67"/>
  <c r="L509" i="67"/>
  <c r="K540" i="67"/>
  <c r="T540" i="67" s="1"/>
  <c r="U559" i="67"/>
  <c r="U564" i="67"/>
  <c r="L570" i="67"/>
  <c r="U602" i="67"/>
  <c r="K615" i="67"/>
  <c r="T622" i="67"/>
  <c r="U622" i="67" s="1"/>
  <c r="U625" i="67"/>
  <c r="T631" i="67"/>
  <c r="U631" i="67" s="1"/>
  <c r="L644" i="67"/>
  <c r="K650" i="67"/>
  <c r="T650" i="67" s="1"/>
  <c r="U739" i="67"/>
  <c r="U746" i="67"/>
  <c r="U756" i="67"/>
  <c r="U773" i="67"/>
  <c r="U774" i="67"/>
  <c r="U776" i="67"/>
  <c r="U792" i="67"/>
  <c r="U797" i="67"/>
  <c r="U861" i="67"/>
  <c r="U1001" i="67"/>
  <c r="U1019" i="67"/>
  <c r="U1135" i="67"/>
  <c r="U1163" i="67"/>
  <c r="U1189" i="67"/>
  <c r="U1278" i="67"/>
  <c r="J1563" i="67"/>
  <c r="S1566" i="67"/>
  <c r="S1563" i="67" s="1"/>
  <c r="U1846" i="67"/>
  <c r="U28" i="67"/>
  <c r="U39" i="67"/>
  <c r="U41" i="67"/>
  <c r="K58" i="67"/>
  <c r="U70" i="67"/>
  <c r="U75" i="67"/>
  <c r="U78" i="67"/>
  <c r="U83" i="67"/>
  <c r="U86" i="67"/>
  <c r="U91" i="67"/>
  <c r="U94" i="67"/>
  <c r="U99" i="67"/>
  <c r="U102" i="67"/>
  <c r="U107" i="67"/>
  <c r="U112" i="67"/>
  <c r="U113" i="67"/>
  <c r="U122" i="67"/>
  <c r="U139" i="67"/>
  <c r="U148" i="67"/>
  <c r="J158" i="67"/>
  <c r="U160" i="67"/>
  <c r="U180" i="67"/>
  <c r="U181" i="67"/>
  <c r="U201" i="67"/>
  <c r="U206" i="67"/>
  <c r="U207" i="67"/>
  <c r="U209" i="67"/>
  <c r="U212" i="67"/>
  <c r="L227" i="67"/>
  <c r="J234" i="67"/>
  <c r="K234" i="67"/>
  <c r="K243" i="67"/>
  <c r="U264" i="67"/>
  <c r="L269" i="67"/>
  <c r="U295" i="67"/>
  <c r="U300" i="67"/>
  <c r="U301" i="67"/>
  <c r="U347" i="67"/>
  <c r="U387" i="67"/>
  <c r="U400" i="67"/>
  <c r="K444" i="67"/>
  <c r="T444" i="67" s="1"/>
  <c r="J473" i="67"/>
  <c r="J509" i="67"/>
  <c r="J490" i="67" s="1"/>
  <c r="U545" i="67"/>
  <c r="K561" i="67"/>
  <c r="T561" i="67" s="1"/>
  <c r="J570" i="67"/>
  <c r="U576" i="67"/>
  <c r="U640" i="67"/>
  <c r="U646" i="67"/>
  <c r="U681" i="67"/>
  <c r="K692" i="67"/>
  <c r="T692" i="67" s="1"/>
  <c r="U697" i="67"/>
  <c r="U727" i="67"/>
  <c r="U742" i="67"/>
  <c r="U748" i="67"/>
  <c r="L775" i="67"/>
  <c r="U786" i="67"/>
  <c r="U807" i="67"/>
  <c r="U811" i="67"/>
  <c r="U856" i="67"/>
  <c r="U896" i="67"/>
  <c r="U949" i="67"/>
  <c r="U1004" i="67"/>
  <c r="U1112" i="67"/>
  <c r="U1215" i="67"/>
  <c r="U1265" i="67"/>
  <c r="U1271" i="67"/>
  <c r="U1406" i="67"/>
  <c r="U1428" i="67"/>
  <c r="U1470" i="67"/>
  <c r="U1491" i="67"/>
  <c r="L1597" i="67"/>
  <c r="T1663" i="67"/>
  <c r="K1662" i="67"/>
  <c r="U1742" i="67"/>
  <c r="U1829" i="67"/>
  <c r="U918" i="67"/>
  <c r="U1000" i="67"/>
  <c r="U1034" i="67"/>
  <c r="U1054" i="67"/>
  <c r="L1100" i="67"/>
  <c r="J1105" i="67"/>
  <c r="S1105" i="67" s="1"/>
  <c r="U1105" i="67" s="1"/>
  <c r="U1131" i="67"/>
  <c r="U1176" i="67"/>
  <c r="U1270" i="67"/>
  <c r="L1276" i="67"/>
  <c r="U1299" i="67"/>
  <c r="U1301" i="67"/>
  <c r="U1303" i="67"/>
  <c r="U1346" i="67"/>
  <c r="U1378" i="67"/>
  <c r="U1409" i="67"/>
  <c r="U1444" i="67"/>
  <c r="U1450" i="67"/>
  <c r="U1535" i="67"/>
  <c r="L1552" i="67"/>
  <c r="U1555" i="67"/>
  <c r="U1607" i="67"/>
  <c r="U1648" i="67"/>
  <c r="U1658" i="67"/>
  <c r="U1659" i="67"/>
  <c r="L1686" i="67"/>
  <c r="U1703" i="67"/>
  <c r="J1705" i="67"/>
  <c r="S1705" i="67" s="1"/>
  <c r="U1705" i="67" s="1"/>
  <c r="U1710" i="67"/>
  <c r="U1726" i="67"/>
  <c r="U1769" i="67"/>
  <c r="U1770" i="67"/>
  <c r="U1775" i="67"/>
  <c r="J1799" i="67"/>
  <c r="U1806" i="67"/>
  <c r="U1816" i="67"/>
  <c r="T1861" i="67"/>
  <c r="L1879" i="67"/>
  <c r="T1929" i="67"/>
  <c r="T1928" i="67" s="1"/>
  <c r="K1928" i="67"/>
  <c r="U1968" i="67"/>
  <c r="U2007" i="67"/>
  <c r="U2042" i="67"/>
  <c r="U2083" i="67"/>
  <c r="U2121" i="67"/>
  <c r="U2163" i="67"/>
  <c r="U900" i="67"/>
  <c r="U1008" i="67"/>
  <c r="U1036" i="67"/>
  <c r="U1079" i="67"/>
  <c r="U1087" i="67"/>
  <c r="U1134" i="67"/>
  <c r="U1205" i="67"/>
  <c r="U1227" i="67"/>
  <c r="U1256" i="67"/>
  <c r="U1332" i="67"/>
  <c r="U1339" i="67"/>
  <c r="U1352" i="67"/>
  <c r="U1397" i="67"/>
  <c r="L1430" i="67"/>
  <c r="L1413" i="67" s="1"/>
  <c r="U1523" i="67"/>
  <c r="U1524" i="67"/>
  <c r="U1546" i="67"/>
  <c r="U1553" i="67"/>
  <c r="U1558" i="67"/>
  <c r="U1611" i="67"/>
  <c r="U1633" i="67"/>
  <c r="U1672" i="67"/>
  <c r="U1673" i="67"/>
  <c r="L1708" i="67"/>
  <c r="U1715" i="67"/>
  <c r="J1717" i="67"/>
  <c r="S1717" i="67" s="1"/>
  <c r="K1734" i="67"/>
  <c r="U1760" i="67"/>
  <c r="U1761" i="67"/>
  <c r="U1774" i="67"/>
  <c r="U1783" i="67"/>
  <c r="L1792" i="67"/>
  <c r="K1792" i="67"/>
  <c r="U1801" i="67"/>
  <c r="U1804" i="67"/>
  <c r="U1818" i="67"/>
  <c r="U1826" i="67"/>
  <c r="U1832" i="67"/>
  <c r="U1852" i="67"/>
  <c r="S1987" i="67"/>
  <c r="U1988" i="67"/>
  <c r="U2252" i="67"/>
  <c r="S2287" i="67"/>
  <c r="J2282" i="67"/>
  <c r="U924" i="67"/>
  <c r="U936" i="67"/>
  <c r="K940" i="67"/>
  <c r="K931" i="67" s="1"/>
  <c r="U1188" i="67"/>
  <c r="U1214" i="67"/>
  <c r="U1324" i="67"/>
  <c r="L1336" i="67"/>
  <c r="U1369" i="67"/>
  <c r="U1425" i="67"/>
  <c r="U1433" i="67"/>
  <c r="U1511" i="67"/>
  <c r="U1517" i="67"/>
  <c r="U1589" i="67"/>
  <c r="U1598" i="67"/>
  <c r="U1630" i="67"/>
  <c r="U1639" i="67"/>
  <c r="U1652" i="67"/>
  <c r="U1665" i="67"/>
  <c r="U1684" i="67"/>
  <c r="U1796" i="67"/>
  <c r="U1845" i="67"/>
  <c r="U1857" i="67"/>
  <c r="L1861" i="67"/>
  <c r="U2173" i="67"/>
  <c r="J986" i="67"/>
  <c r="S986" i="67" s="1"/>
  <c r="U986" i="67" s="1"/>
  <c r="U1020" i="67"/>
  <c r="U1067" i="67"/>
  <c r="K1127" i="67"/>
  <c r="U1177" i="67"/>
  <c r="U1242" i="67"/>
  <c r="U1286" i="67"/>
  <c r="U1288" i="67"/>
  <c r="L1315" i="67"/>
  <c r="U1317" i="67"/>
  <c r="U1343" i="67"/>
  <c r="U1442" i="67"/>
  <c r="U1448" i="67"/>
  <c r="U1449" i="67"/>
  <c r="U1476" i="67"/>
  <c r="U1527" i="67"/>
  <c r="U1619" i="67"/>
  <c r="K1636" i="67"/>
  <c r="L1681" i="67"/>
  <c r="K1717" i="67"/>
  <c r="T1717" i="67" s="1"/>
  <c r="U1730" i="67"/>
  <c r="U1741" i="67"/>
  <c r="U1772" i="67"/>
  <c r="U1850" i="67"/>
  <c r="K1861" i="67"/>
  <c r="U1866" i="67"/>
  <c r="U1876" i="67"/>
  <c r="U1882" i="67"/>
  <c r="S1910" i="67"/>
  <c r="K1943" i="67"/>
  <c r="T1943" i="67" s="1"/>
  <c r="J1943" i="67"/>
  <c r="S1943" i="67" s="1"/>
  <c r="U2029" i="67"/>
  <c r="U2071" i="67"/>
  <c r="U2182" i="67"/>
  <c r="U2269" i="67"/>
  <c r="U2301" i="67"/>
  <c r="U886" i="67"/>
  <c r="U1044" i="67"/>
  <c r="U1071" i="67"/>
  <c r="U1235" i="67"/>
  <c r="U1314" i="67"/>
  <c r="U1419" i="67"/>
  <c r="U1436" i="67"/>
  <c r="T1460" i="67"/>
  <c r="U1460" i="67" s="1"/>
  <c r="U1515" i="67"/>
  <c r="U1551" i="67"/>
  <c r="U1560" i="67"/>
  <c r="U1562" i="67"/>
  <c r="U1582" i="67"/>
  <c r="U1631" i="67"/>
  <c r="L1636" i="67"/>
  <c r="U1643" i="67"/>
  <c r="U1647" i="67"/>
  <c r="T1686" i="67"/>
  <c r="U1691" i="67"/>
  <c r="L1705" i="67"/>
  <c r="U1729" i="67"/>
  <c r="J1763" i="67"/>
  <c r="T1799" i="67"/>
  <c r="U1815" i="67"/>
  <c r="U1884" i="67"/>
  <c r="U1899" i="67"/>
  <c r="S2088" i="67"/>
  <c r="U2088" i="67" s="1"/>
  <c r="J2081" i="67"/>
  <c r="U2334" i="67"/>
  <c r="S2332" i="67"/>
  <c r="U903" i="67"/>
  <c r="U910" i="67"/>
  <c r="U956" i="67"/>
  <c r="U963" i="67"/>
  <c r="U995" i="67"/>
  <c r="U1009" i="67"/>
  <c r="U1011" i="67"/>
  <c r="U1026" i="67"/>
  <c r="U1039" i="67"/>
  <c r="U1118" i="67"/>
  <c r="U1139" i="67"/>
  <c r="U1196" i="67"/>
  <c r="U1211" i="67"/>
  <c r="U1222" i="67"/>
  <c r="U1224" i="67"/>
  <c r="U1281" i="67"/>
  <c r="U1351" i="67"/>
  <c r="U1383" i="67"/>
  <c r="U1405" i="67"/>
  <c r="U1422" i="67"/>
  <c r="U1424" i="67"/>
  <c r="U1452" i="67"/>
  <c r="U1477" i="67"/>
  <c r="U1478" i="67"/>
  <c r="U1481" i="67"/>
  <c r="U1483" i="67"/>
  <c r="U1487" i="67"/>
  <c r="U1531" i="67"/>
  <c r="U1550" i="67"/>
  <c r="U1567" i="67"/>
  <c r="U1650" i="67"/>
  <c r="U1660" i="67"/>
  <c r="J1681" i="67"/>
  <c r="U1706" i="67"/>
  <c r="U1712" i="67"/>
  <c r="S1739" i="67"/>
  <c r="T1791" i="67"/>
  <c r="U1791" i="67" s="1"/>
  <c r="T1794" i="67"/>
  <c r="U1794" i="67" s="1"/>
  <c r="U1883" i="67"/>
  <c r="J1885" i="67"/>
  <c r="S2239" i="67"/>
  <c r="U2239" i="67" s="1"/>
  <c r="J2238" i="67"/>
  <c r="U2261" i="67"/>
  <c r="J2317" i="67"/>
  <c r="S2319" i="67"/>
  <c r="U2358" i="67"/>
  <c r="U927" i="67"/>
  <c r="U933" i="67"/>
  <c r="U946" i="67"/>
  <c r="U974" i="67"/>
  <c r="U1028" i="67"/>
  <c r="U1050" i="67"/>
  <c r="U1068" i="67"/>
  <c r="U1102" i="67"/>
  <c r="U1122" i="67"/>
  <c r="U1129" i="67"/>
  <c r="U1156" i="67"/>
  <c r="U1168" i="67"/>
  <c r="U1239" i="67"/>
  <c r="U1241" i="67"/>
  <c r="U1249" i="67"/>
  <c r="U1258" i="67"/>
  <c r="U1283" i="67"/>
  <c r="U1333" i="67"/>
  <c r="U1342" i="67"/>
  <c r="U1353" i="67"/>
  <c r="U1355" i="67"/>
  <c r="U1357" i="67"/>
  <c r="U1364" i="67"/>
  <c r="U1366" i="67"/>
  <c r="U1410" i="67"/>
  <c r="U1420" i="67"/>
  <c r="U1421" i="67"/>
  <c r="U1437" i="67"/>
  <c r="U1438" i="67"/>
  <c r="U1474" i="67"/>
  <c r="U1503" i="67"/>
  <c r="U1506" i="67"/>
  <c r="U1528" i="67"/>
  <c r="U1548" i="67"/>
  <c r="U1571" i="67"/>
  <c r="L1580" i="67"/>
  <c r="U1616" i="67"/>
  <c r="U1653" i="67"/>
  <c r="U1655" i="67"/>
  <c r="U1674" i="67"/>
  <c r="U1728" i="67"/>
  <c r="U1736" i="67"/>
  <c r="U1755" i="67"/>
  <c r="U1768" i="67"/>
  <c r="U1773" i="67"/>
  <c r="S1787" i="67"/>
  <c r="S1786" i="67" s="1"/>
  <c r="J1792" i="67"/>
  <c r="U1798" i="67"/>
  <c r="L1814" i="67"/>
  <c r="L1812" i="67" s="1"/>
  <c r="U1849" i="67"/>
  <c r="U1853" i="67"/>
  <c r="U1872" i="67"/>
  <c r="U2028" i="67"/>
  <c r="U2084" i="67"/>
  <c r="U2093" i="67"/>
  <c r="U2164" i="67"/>
  <c r="U2167" i="67"/>
  <c r="U2184" i="67"/>
  <c r="U2300" i="67"/>
  <c r="U1918" i="67"/>
  <c r="L1995" i="67"/>
  <c r="L1999" i="67"/>
  <c r="L2002" i="67"/>
  <c r="U2009" i="67"/>
  <c r="U2037" i="67"/>
  <c r="U2038" i="67"/>
  <c r="U2041" i="67"/>
  <c r="U2087" i="67"/>
  <c r="U2130" i="67"/>
  <c r="L2141" i="67"/>
  <c r="U2154" i="67"/>
  <c r="K2238" i="67"/>
  <c r="U2268" i="67"/>
  <c r="U2290" i="67"/>
  <c r="K2317" i="67"/>
  <c r="T2332" i="67"/>
  <c r="T2344" i="67"/>
  <c r="T2343" i="67" s="1"/>
  <c r="U1893" i="67"/>
  <c r="U1907" i="67"/>
  <c r="U1939" i="67"/>
  <c r="J1987" i="67"/>
  <c r="U2004" i="67"/>
  <c r="U2047" i="67"/>
  <c r="U2223" i="67"/>
  <c r="L2282" i="67"/>
  <c r="L2317" i="67"/>
  <c r="L2332" i="67"/>
  <c r="L2331" i="67" s="1"/>
  <c r="K806" i="68"/>
  <c r="U1887" i="67"/>
  <c r="U1913" i="67"/>
  <c r="U1924" i="67"/>
  <c r="U1948" i="67"/>
  <c r="L1946" i="67"/>
  <c r="U1956" i="67"/>
  <c r="T1987" i="67"/>
  <c r="K2002" i="67"/>
  <c r="L2018" i="67"/>
  <c r="U2076" i="67"/>
  <c r="U2110" i="67"/>
  <c r="K2190" i="67"/>
  <c r="K2189" i="67" s="1"/>
  <c r="K2187" i="67" s="1"/>
  <c r="S2336" i="67"/>
  <c r="L1890" i="67"/>
  <c r="U1905" i="67"/>
  <c r="U1934" i="67"/>
  <c r="U1964" i="67"/>
  <c r="U1970" i="67"/>
  <c r="U1986" i="67"/>
  <c r="U1994" i="67"/>
  <c r="U2024" i="67"/>
  <c r="U2040" i="67"/>
  <c r="U2045" i="67"/>
  <c r="U2074" i="67"/>
  <c r="U2124" i="67"/>
  <c r="L2116" i="67"/>
  <c r="U2153" i="67"/>
  <c r="U2179" i="67"/>
  <c r="U2228" i="67"/>
  <c r="U2235" i="67"/>
  <c r="J2296" i="67"/>
  <c r="K2332" i="67"/>
  <c r="K2331" i="67" s="1"/>
  <c r="U1914" i="67"/>
  <c r="U1915" i="67"/>
  <c r="U1963" i="67"/>
  <c r="L2104" i="67"/>
  <c r="K2256" i="67"/>
  <c r="U2260" i="67"/>
  <c r="K1723" i="68"/>
  <c r="U1919" i="67"/>
  <c r="U1931" i="67"/>
  <c r="U1932" i="67"/>
  <c r="U1933" i="67"/>
  <c r="K1941" i="67"/>
  <c r="T1941" i="67" s="1"/>
  <c r="U1941" i="67" s="1"/>
  <c r="L1955" i="67"/>
  <c r="U1974" i="67"/>
  <c r="U1985" i="67"/>
  <c r="U2049" i="67"/>
  <c r="U2111" i="67"/>
  <c r="U2114" i="67"/>
  <c r="U2172" i="67"/>
  <c r="U2185" i="67"/>
  <c r="U2210" i="67"/>
  <c r="K2220" i="67"/>
  <c r="L2233" i="67"/>
  <c r="T2240" i="67"/>
  <c r="U2240" i="67" s="1"/>
  <c r="U2246" i="67"/>
  <c r="U2247" i="67"/>
  <c r="U2266" i="67"/>
  <c r="U2272" i="67"/>
  <c r="U2288" i="67"/>
  <c r="U2294" i="67"/>
  <c r="T2318" i="67"/>
  <c r="U2337" i="67"/>
  <c r="L1122" i="68"/>
  <c r="K1885" i="67"/>
  <c r="U1900" i="67"/>
  <c r="U1984" i="67"/>
  <c r="T2006" i="67"/>
  <c r="U2006" i="67" s="1"/>
  <c r="U2023" i="67"/>
  <c r="U2032" i="67"/>
  <c r="L2053" i="67"/>
  <c r="U2147" i="67"/>
  <c r="U2197" i="67"/>
  <c r="U2237" i="67"/>
  <c r="L2238" i="67"/>
  <c r="U2242" i="67"/>
  <c r="U2299" i="67"/>
  <c r="U2360" i="67"/>
  <c r="L1137" i="68"/>
  <c r="L793" i="68"/>
  <c r="J1939" i="68"/>
  <c r="L76" i="68"/>
  <c r="L462" i="68"/>
  <c r="K793" i="68"/>
  <c r="L1932" i="68"/>
  <c r="K710" i="68"/>
  <c r="K2005" i="68"/>
  <c r="L729" i="68"/>
  <c r="L1939" i="68"/>
  <c r="K1603" i="68"/>
  <c r="J338" i="68"/>
  <c r="J622" i="68"/>
  <c r="L1379" i="68"/>
  <c r="J1514" i="68"/>
  <c r="J1513" i="68" s="1"/>
  <c r="J1511" i="68" s="1"/>
  <c r="J1680" i="68"/>
  <c r="J2370" i="68"/>
  <c r="J2369" i="68" s="1"/>
  <c r="J852" i="68"/>
  <c r="K881" i="68"/>
  <c r="K875" i="68" s="1"/>
  <c r="K1644" i="68"/>
  <c r="K1638" i="68" s="1"/>
  <c r="K2134" i="68"/>
  <c r="K1964" i="68"/>
  <c r="K2071" i="68"/>
  <c r="J2071" i="68"/>
  <c r="J76" i="68"/>
  <c r="J2115" i="68"/>
  <c r="J2134" i="68"/>
  <c r="J1686" i="68"/>
  <c r="K2251" i="68"/>
  <c r="K338" i="68"/>
  <c r="K1570" i="68"/>
  <c r="J2267" i="68"/>
  <c r="J700" i="68"/>
  <c r="J1333" i="68"/>
  <c r="J1122" i="68"/>
  <c r="J1810" i="68"/>
  <c r="J1903" i="68"/>
  <c r="L1961" i="68"/>
  <c r="J2324" i="68"/>
  <c r="K1592" i="68"/>
  <c r="J210" i="68"/>
  <c r="K252" i="68"/>
  <c r="K462" i="68"/>
  <c r="K662" i="68"/>
  <c r="L710" i="68"/>
  <c r="J1294" i="68"/>
  <c r="L1570" i="68"/>
  <c r="J1592" i="68"/>
  <c r="K1662" i="68"/>
  <c r="K2048" i="68"/>
  <c r="K210" i="68"/>
  <c r="J220" i="68"/>
  <c r="K436" i="68"/>
  <c r="K537" i="68"/>
  <c r="J793" i="68"/>
  <c r="J860" i="68"/>
  <c r="J1137" i="68"/>
  <c r="J1127" i="68" s="1"/>
  <c r="L1284" i="68"/>
  <c r="K426" i="68"/>
  <c r="K783" i="68"/>
  <c r="K834" i="68"/>
  <c r="K2267" i="68"/>
  <c r="J2381" i="68"/>
  <c r="J2380" i="68" s="1"/>
  <c r="K844" i="68"/>
  <c r="L852" i="68"/>
  <c r="L1004" i="68"/>
  <c r="J1704" i="68"/>
  <c r="K2115" i="68"/>
  <c r="K2274" i="68"/>
  <c r="K2300" i="68"/>
  <c r="J1570" i="68"/>
  <c r="L1959" i="68"/>
  <c r="J2013" i="68"/>
  <c r="J2159" i="68"/>
  <c r="J2223" i="68"/>
  <c r="K2324" i="68"/>
  <c r="K2340" i="68"/>
  <c r="L238" i="68"/>
  <c r="K491" i="68"/>
  <c r="L598" i="68"/>
  <c r="J716" i="68"/>
  <c r="J823" i="68"/>
  <c r="J817" i="68" s="1"/>
  <c r="L1118" i="68"/>
  <c r="L1334" i="68"/>
  <c r="L1348" i="68"/>
  <c r="J1603" i="68"/>
  <c r="K1807" i="68"/>
  <c r="K2013" i="68"/>
  <c r="K2350" i="68"/>
  <c r="K2349" i="68" s="1"/>
  <c r="J238" i="68"/>
  <c r="K293" i="68"/>
  <c r="K308" i="68"/>
  <c r="J332" i="68"/>
  <c r="J537" i="68"/>
  <c r="J740" i="68"/>
  <c r="L800" i="68"/>
  <c r="L811" i="68"/>
  <c r="J881" i="68"/>
  <c r="J875" i="68" s="1"/>
  <c r="J1118" i="68"/>
  <c r="J1348" i="68"/>
  <c r="J1338" i="68" s="1"/>
  <c r="J1337" i="68" s="1"/>
  <c r="J1710" i="68"/>
  <c r="L1716" i="68"/>
  <c r="L1956" i="68"/>
  <c r="J462" i="68"/>
  <c r="L1294" i="68"/>
  <c r="K1622" i="68"/>
  <c r="J1723" i="68"/>
  <c r="K1903" i="68"/>
  <c r="L1973" i="68"/>
  <c r="L1962" i="68"/>
  <c r="K1962" i="68"/>
  <c r="L740" i="68"/>
  <c r="K823" i="68"/>
  <c r="K817" i="68" s="1"/>
  <c r="K986" i="68"/>
  <c r="L1115" i="68"/>
  <c r="L1333" i="68"/>
  <c r="L1345" i="68"/>
  <c r="J1581" i="68"/>
  <c r="K1946" i="68"/>
  <c r="J2009" i="68"/>
  <c r="J2146" i="68"/>
  <c r="L806" i="68"/>
  <c r="K1716" i="68"/>
  <c r="J1888" i="68"/>
  <c r="L2005" i="68"/>
  <c r="K2146" i="68"/>
  <c r="K668" i="68"/>
  <c r="L1174" i="68"/>
  <c r="K1333" i="68"/>
  <c r="L1432" i="68"/>
  <c r="K1483" i="68"/>
  <c r="K1482" i="68" s="1"/>
  <c r="K1480" i="68" s="1"/>
  <c r="J1662" i="68"/>
  <c r="J1879" i="68"/>
  <c r="L1897" i="68"/>
  <c r="J1932" i="68"/>
  <c r="J1959" i="68"/>
  <c r="L1971" i="68"/>
  <c r="K1973" i="68"/>
  <c r="K2335" i="68"/>
  <c r="J2340" i="68"/>
  <c r="J519" i="68"/>
  <c r="J648" i="68"/>
  <c r="J844" i="68"/>
  <c r="L1269" i="68"/>
  <c r="L1354" i="68"/>
  <c r="J1654" i="68"/>
  <c r="L1807" i="68"/>
  <c r="K1971" i="68"/>
  <c r="K2159" i="68"/>
  <c r="K608" i="68"/>
  <c r="J633" i="68"/>
  <c r="K1680" i="68"/>
  <c r="K1908" i="68"/>
  <c r="J2020" i="68"/>
  <c r="L2251" i="68"/>
  <c r="L293" i="68"/>
  <c r="J568" i="68"/>
  <c r="J668" i="68"/>
  <c r="K732" i="68"/>
  <c r="K1269" i="68"/>
  <c r="L509" i="68"/>
  <c r="K558" i="68"/>
  <c r="K614" i="68"/>
  <c r="J1004" i="68"/>
  <c r="J986" i="68" s="1"/>
  <c r="L1735" i="68"/>
  <c r="J1767" i="68"/>
  <c r="L1810" i="68"/>
  <c r="K1888" i="68"/>
  <c r="J2048" i="68"/>
  <c r="L1699" i="68"/>
  <c r="J2238" i="68"/>
  <c r="J2232" i="68" s="1"/>
  <c r="L261" i="68"/>
  <c r="K220" i="68"/>
  <c r="L245" i="68"/>
  <c r="L332" i="68"/>
  <c r="J245" i="68"/>
  <c r="J252" i="68"/>
  <c r="J261" i="68"/>
  <c r="K278" i="68"/>
  <c r="J278" i="68"/>
  <c r="J469" i="68"/>
  <c r="J550" i="68"/>
  <c r="L2300" i="68"/>
  <c r="L192" i="68"/>
  <c r="J192" i="68"/>
  <c r="J287" i="68"/>
  <c r="J314" i="68"/>
  <c r="J326" i="68"/>
  <c r="L491" i="68"/>
  <c r="L498" i="68"/>
  <c r="L558" i="68"/>
  <c r="L579" i="68"/>
  <c r="L608" i="68"/>
  <c r="L614" i="68"/>
  <c r="J151" i="68"/>
  <c r="J85" i="68" s="1"/>
  <c r="K153" i="68"/>
  <c r="L242" i="68"/>
  <c r="K246" i="68"/>
  <c r="J308" i="68"/>
  <c r="L355" i="68"/>
  <c r="J355" i="68"/>
  <c r="K416" i="68"/>
  <c r="J436" i="68"/>
  <c r="K451" i="68"/>
  <c r="K442" i="68" s="1"/>
  <c r="J498" i="68"/>
  <c r="L527" i="68"/>
  <c r="J558" i="68"/>
  <c r="K568" i="68"/>
  <c r="J614" i="68"/>
  <c r="L639" i="68"/>
  <c r="J242" i="68"/>
  <c r="J491" i="68"/>
  <c r="L519" i="68"/>
  <c r="K579" i="68"/>
  <c r="L588" i="68"/>
  <c r="J320" i="68"/>
  <c r="K332" i="68"/>
  <c r="J384" i="68"/>
  <c r="K406" i="68"/>
  <c r="J406" i="68"/>
  <c r="L1903" i="68"/>
  <c r="L2048" i="68"/>
  <c r="L210" i="68"/>
  <c r="L220" i="68"/>
  <c r="K76" i="68"/>
  <c r="J153" i="68"/>
  <c r="J246" i="68"/>
  <c r="K320" i="68"/>
  <c r="L338" i="68"/>
  <c r="J416" i="68"/>
  <c r="K527" i="68"/>
  <c r="K639" i="68"/>
  <c r="L695" i="68"/>
  <c r="L693" i="68" s="1"/>
  <c r="J806" i="68"/>
  <c r="L823" i="68"/>
  <c r="L817" i="68" s="1"/>
  <c r="J958" i="68"/>
  <c r="J949" i="68" s="1"/>
  <c r="L1219" i="68"/>
  <c r="L1197" i="68" s="1"/>
  <c r="L1190" i="68" s="1"/>
  <c r="L1184" i="68" s="1"/>
  <c r="J1284" i="68"/>
  <c r="K1345" i="68"/>
  <c r="K1338" i="68" s="1"/>
  <c r="K1337" i="68" s="1"/>
  <c r="L1514" i="68"/>
  <c r="L1513" i="68" s="1"/>
  <c r="L1511" i="68" s="1"/>
  <c r="K1514" i="68"/>
  <c r="K1513" i="68" s="1"/>
  <c r="K1511" i="68" s="1"/>
  <c r="K1615" i="68"/>
  <c r="K1699" i="68"/>
  <c r="J1735" i="68"/>
  <c r="J1752" i="68"/>
  <c r="K1757" i="68"/>
  <c r="K1751" i="68" s="1"/>
  <c r="K1750" i="68" s="1"/>
  <c r="K1956" i="68"/>
  <c r="L1958" i="68"/>
  <c r="L1960" i="68"/>
  <c r="J2017" i="68"/>
  <c r="K2168" i="68"/>
  <c r="K2167" i="68" s="1"/>
  <c r="L2187" i="68"/>
  <c r="L2186" i="68" s="1"/>
  <c r="L2223" i="68"/>
  <c r="K2314" i="68"/>
  <c r="L2324" i="68"/>
  <c r="K2382" i="68"/>
  <c r="L677" i="68"/>
  <c r="K695" i="68"/>
  <c r="K693" i="68" s="1"/>
  <c r="L716" i="68"/>
  <c r="L844" i="68"/>
  <c r="L1615" i="68"/>
  <c r="L1832" i="68"/>
  <c r="J1960" i="68"/>
  <c r="L2013" i="68"/>
  <c r="J2362" i="68"/>
  <c r="J2361" i="68" s="1"/>
  <c r="K2370" i="68"/>
  <c r="K2369" i="68" s="1"/>
  <c r="K700" i="68"/>
  <c r="L834" i="68"/>
  <c r="L1010" i="68"/>
  <c r="J1119" i="68"/>
  <c r="J1716" i="68"/>
  <c r="J1757" i="68"/>
  <c r="J1751" i="68" s="1"/>
  <c r="K1928" i="68"/>
  <c r="K2020" i="68"/>
  <c r="J2122" i="68"/>
  <c r="J2168" i="68"/>
  <c r="K2362" i="68"/>
  <c r="K2361" i="68" s="1"/>
  <c r="J783" i="68"/>
  <c r="J800" i="68"/>
  <c r="L1119" i="68"/>
  <c r="E1123" i="68"/>
  <c r="L1123" i="68" s="1"/>
  <c r="K1654" i="68"/>
  <c r="L1817" i="68"/>
  <c r="J1839" i="68"/>
  <c r="K2036" i="68"/>
  <c r="K2035" i="68" s="1"/>
  <c r="L2362" i="68"/>
  <c r="L2361" i="68" s="1"/>
  <c r="L891" i="68"/>
  <c r="L888" i="68" s="1"/>
  <c r="J1010" i="68"/>
  <c r="K1704" i="68"/>
  <c r="K1767" i="68"/>
  <c r="L1964" i="68"/>
  <c r="L2017" i="68"/>
  <c r="K2084" i="68"/>
  <c r="L2238" i="68"/>
  <c r="L2232" i="68" s="1"/>
  <c r="L2335" i="68"/>
  <c r="J693" i="68"/>
  <c r="L737" i="68"/>
  <c r="K811" i="68"/>
  <c r="J1644" i="68"/>
  <c r="J1638" i="68" s="1"/>
  <c r="L1710" i="68"/>
  <c r="K1752" i="68"/>
  <c r="L1781" i="68"/>
  <c r="K1817" i="68"/>
  <c r="K1897" i="68"/>
  <c r="L1933" i="68"/>
  <c r="K2009" i="68"/>
  <c r="L2256" i="68"/>
  <c r="J2335" i="68"/>
  <c r="L648" i="68"/>
  <c r="J737" i="68"/>
  <c r="J732" i="68" s="1"/>
  <c r="J811" i="68"/>
  <c r="J1115" i="68"/>
  <c r="L1559" i="68"/>
  <c r="K1581" i="68"/>
  <c r="K1710" i="68"/>
  <c r="L1757" i="68"/>
  <c r="L1751" i="68" s="1"/>
  <c r="J1933" i="68"/>
  <c r="J1961" i="68"/>
  <c r="K2017" i="68"/>
  <c r="L2084" i="68"/>
  <c r="K2099" i="68"/>
  <c r="J2187" i="68"/>
  <c r="J2186" i="68" s="1"/>
  <c r="L2340" i="68"/>
  <c r="L662" i="68"/>
  <c r="L700" i="68"/>
  <c r="L783" i="68"/>
  <c r="K1115" i="68"/>
  <c r="K1407" i="68"/>
  <c r="J1622" i="68"/>
  <c r="L1680" i="68"/>
  <c r="J1699" i="68"/>
  <c r="K2208" i="68"/>
  <c r="K2207" i="68" s="1"/>
  <c r="K2205" i="68" s="1"/>
  <c r="K192" i="68"/>
  <c r="L287" i="68"/>
  <c r="L416" i="68"/>
  <c r="K469" i="68"/>
  <c r="K85" i="68"/>
  <c r="L308" i="68"/>
  <c r="L326" i="68"/>
  <c r="L384" i="68"/>
  <c r="L436" i="68"/>
  <c r="L622" i="68"/>
  <c r="L85" i="68"/>
  <c r="K287" i="68"/>
  <c r="L314" i="68"/>
  <c r="K355" i="68"/>
  <c r="L153" i="68"/>
  <c r="K176" i="68"/>
  <c r="K237" i="68"/>
  <c r="K231" i="68" s="1"/>
  <c r="L252" i="68"/>
  <c r="K326" i="68"/>
  <c r="K384" i="68"/>
  <c r="L426" i="68"/>
  <c r="L668" i="68"/>
  <c r="L176" i="68"/>
  <c r="K314" i="68"/>
  <c r="J426" i="68"/>
  <c r="K261" i="68"/>
  <c r="J293" i="68"/>
  <c r="L320" i="68"/>
  <c r="L451" i="68"/>
  <c r="L442" i="68" s="1"/>
  <c r="L469" i="68"/>
  <c r="J598" i="68"/>
  <c r="J176" i="68"/>
  <c r="L246" i="68"/>
  <c r="L278" i="68"/>
  <c r="L406" i="68"/>
  <c r="J451" i="68"/>
  <c r="J442" i="68" s="1"/>
  <c r="J509" i="68"/>
  <c r="K677" i="68"/>
  <c r="J710" i="68"/>
  <c r="J729" i="68"/>
  <c r="J727" i="68" s="1"/>
  <c r="K729" i="68"/>
  <c r="K727" i="68" s="1"/>
  <c r="K726" i="68" s="1"/>
  <c r="K725" i="68" s="1"/>
  <c r="K723" i="68" s="1"/>
  <c r="K800" i="68"/>
  <c r="K852" i="68"/>
  <c r="K1010" i="68"/>
  <c r="K519" i="68"/>
  <c r="J588" i="68"/>
  <c r="L633" i="68"/>
  <c r="J677" i="68"/>
  <c r="J891" i="68"/>
  <c r="J888" i="68" s="1"/>
  <c r="L550" i="68"/>
  <c r="J608" i="68"/>
  <c r="K648" i="68"/>
  <c r="J662" i="68"/>
  <c r="L867" i="68"/>
  <c r="K891" i="68"/>
  <c r="K888" i="68" s="1"/>
  <c r="K598" i="68"/>
  <c r="K633" i="68"/>
  <c r="L860" i="68"/>
  <c r="J867" i="68"/>
  <c r="K1219" i="68"/>
  <c r="K1197" i="68" s="1"/>
  <c r="K1190" i="68" s="1"/>
  <c r="J1219" i="68"/>
  <c r="J1197" i="68" s="1"/>
  <c r="J1190" i="68" s="1"/>
  <c r="K867" i="68"/>
  <c r="L881" i="68"/>
  <c r="L875" i="68" s="1"/>
  <c r="K1145" i="68"/>
  <c r="K1281" i="68"/>
  <c r="K509" i="68"/>
  <c r="L537" i="68"/>
  <c r="L727" i="68"/>
  <c r="L958" i="68"/>
  <c r="L949" i="68" s="1"/>
  <c r="L986" i="68"/>
  <c r="K1127" i="68"/>
  <c r="K498" i="68"/>
  <c r="J527" i="68"/>
  <c r="K550" i="68"/>
  <c r="L568" i="68"/>
  <c r="J579" i="68"/>
  <c r="K588" i="68"/>
  <c r="K622" i="68"/>
  <c r="J639" i="68"/>
  <c r="K716" i="68"/>
  <c r="K1110" i="68"/>
  <c r="J1110" i="68"/>
  <c r="L1110" i="68"/>
  <c r="L1127" i="68"/>
  <c r="L1407" i="68"/>
  <c r="L1483" i="68"/>
  <c r="L1482" i="68" s="1"/>
  <c r="L1480" i="68" s="1"/>
  <c r="J834" i="68"/>
  <c r="K958" i="68"/>
  <c r="K949" i="68" s="1"/>
  <c r="J1145" i="68"/>
  <c r="K1432" i="68"/>
  <c r="L1726" i="68"/>
  <c r="K1334" i="68"/>
  <c r="K1326" i="68" s="1"/>
  <c r="J1334" i="68"/>
  <c r="J1326" i="68" s="1"/>
  <c r="L1581" i="68"/>
  <c r="L1592" i="68"/>
  <c r="L1662" i="68"/>
  <c r="L1704" i="68"/>
  <c r="L2208" i="68"/>
  <c r="L2207" i="68" s="1"/>
  <c r="L2205" i="68" s="1"/>
  <c r="J1269" i="68"/>
  <c r="J1483" i="68"/>
  <c r="J1482" i="68" s="1"/>
  <c r="J1480" i="68" s="1"/>
  <c r="L1972" i="68"/>
  <c r="K1972" i="68"/>
  <c r="J1972" i="68"/>
  <c r="J1970" i="68" s="1"/>
  <c r="L1752" i="68"/>
  <c r="K860" i="68"/>
  <c r="J1407" i="68"/>
  <c r="L1767" i="68"/>
  <c r="L1856" i="68"/>
  <c r="K1879" i="68"/>
  <c r="L1879" i="68"/>
  <c r="L1908" i="68"/>
  <c r="J1908" i="68"/>
  <c r="L1145" i="68"/>
  <c r="J1432" i="68"/>
  <c r="K1448" i="68"/>
  <c r="J1559" i="68"/>
  <c r="L1723" i="68"/>
  <c r="K1735" i="68"/>
  <c r="K1781" i="68"/>
  <c r="L1523" i="68"/>
  <c r="L1522" i="68" s="1"/>
  <c r="K1559" i="68"/>
  <c r="L1598" i="68"/>
  <c r="J1615" i="68"/>
  <c r="K1686" i="68"/>
  <c r="J1741" i="68"/>
  <c r="J1781" i="68"/>
  <c r="L1830" i="68"/>
  <c r="K1839" i="68"/>
  <c r="L1448" i="68"/>
  <c r="J1523" i="68"/>
  <c r="J1522" i="68" s="1"/>
  <c r="J1598" i="68"/>
  <c r="L1644" i="68"/>
  <c r="L1638" i="68" s="1"/>
  <c r="L1654" i="68"/>
  <c r="L1686" i="68"/>
  <c r="J1726" i="68"/>
  <c r="K1741" i="68"/>
  <c r="K1810" i="68"/>
  <c r="L1839" i="68"/>
  <c r="J1856" i="68"/>
  <c r="J1958" i="68"/>
  <c r="K1958" i="68"/>
  <c r="L2020" i="68"/>
  <c r="J1448" i="68"/>
  <c r="K1523" i="68"/>
  <c r="K1522" i="68" s="1"/>
  <c r="K1598" i="68"/>
  <c r="K1726" i="68"/>
  <c r="L1741" i="68"/>
  <c r="K1832" i="68"/>
  <c r="K1830" i="68" s="1"/>
  <c r="J1832" i="68"/>
  <c r="J1830" i="68" s="1"/>
  <c r="K1856" i="68"/>
  <c r="L1888" i="68"/>
  <c r="L2009" i="68"/>
  <c r="L2122" i="68"/>
  <c r="L1603" i="68"/>
  <c r="L1622" i="68"/>
  <c r="J2274" i="68"/>
  <c r="L2036" i="68"/>
  <c r="L2035" i="68" s="1"/>
  <c r="L2099" i="68"/>
  <c r="J1964" i="68"/>
  <c r="L1989" i="68"/>
  <c r="L1975" i="68" s="1"/>
  <c r="K1989" i="68"/>
  <c r="K1975" i="68" s="1"/>
  <c r="J1989" i="68"/>
  <c r="J1975" i="68" s="1"/>
  <c r="K2122" i="68"/>
  <c r="K2187" i="68"/>
  <c r="K2186" i="68" s="1"/>
  <c r="J2208" i="68"/>
  <c r="J2207" i="68" s="1"/>
  <c r="J2205" i="68" s="1"/>
  <c r="K2238" i="68"/>
  <c r="K2232" i="68" s="1"/>
  <c r="J2251" i="68"/>
  <c r="L2274" i="68"/>
  <c r="L2343" i="68"/>
  <c r="L2071" i="68"/>
  <c r="L2134" i="68"/>
  <c r="L2159" i="68"/>
  <c r="L2168" i="68"/>
  <c r="L2167" i="68" s="1"/>
  <c r="J2300" i="68"/>
  <c r="J2343" i="68"/>
  <c r="L1946" i="68"/>
  <c r="L1957" i="68"/>
  <c r="K1957" i="68"/>
  <c r="L2115" i="68"/>
  <c r="K2223" i="68"/>
  <c r="K2256" i="68"/>
  <c r="L2267" i="68"/>
  <c r="L2314" i="68"/>
  <c r="L2299" i="68" s="1"/>
  <c r="K2343" i="68"/>
  <c r="L2350" i="68"/>
  <c r="L2349" i="68" s="1"/>
  <c r="L2382" i="68"/>
  <c r="L2381" i="68"/>
  <c r="J1946" i="68"/>
  <c r="J2036" i="68"/>
  <c r="J2099" i="68"/>
  <c r="L2146" i="68"/>
  <c r="J2314" i="68"/>
  <c r="J1897" i="68"/>
  <c r="J2084" i="68"/>
  <c r="J2256" i="68"/>
  <c r="L2370" i="68"/>
  <c r="L2369" i="68" s="1"/>
  <c r="L2360" i="68" s="1"/>
  <c r="L2359" i="68" s="1"/>
  <c r="L2357" i="68" s="1"/>
  <c r="L2356" i="68" s="1"/>
  <c r="L2361" i="34"/>
  <c r="K1328" i="34"/>
  <c r="K1318" i="34" s="1"/>
  <c r="K1317" i="34" s="1"/>
  <c r="K1989" i="34"/>
  <c r="J2304" i="34"/>
  <c r="K2330" i="34"/>
  <c r="K2329" i="34" s="1"/>
  <c r="K2362" i="34"/>
  <c r="J1787" i="34"/>
  <c r="K2361" i="34"/>
  <c r="K1997" i="34"/>
  <c r="J2350" i="34"/>
  <c r="J2349" i="34" s="1"/>
  <c r="L1328" i="34"/>
  <c r="J1790" i="34"/>
  <c r="K1985" i="34"/>
  <c r="L1706" i="34"/>
  <c r="L1154" i="34"/>
  <c r="L1098" i="34"/>
  <c r="K1877" i="34"/>
  <c r="J1679" i="34"/>
  <c r="K2315" i="34"/>
  <c r="K1583" i="34"/>
  <c r="J1561" i="34"/>
  <c r="J2064" i="34"/>
  <c r="J2330" i="34"/>
  <c r="J2329" i="34" s="1"/>
  <c r="L1952" i="34"/>
  <c r="L984" i="34"/>
  <c r="L966" i="34" s="1"/>
  <c r="L1334" i="34"/>
  <c r="J1797" i="34"/>
  <c r="L1936" i="34"/>
  <c r="J1989" i="34"/>
  <c r="L1993" i="34"/>
  <c r="J2323" i="34"/>
  <c r="J2139" i="34"/>
  <c r="J1325" i="34"/>
  <c r="J1318" i="34" s="1"/>
  <c r="J1317" i="34" s="1"/>
  <c r="L1919" i="34"/>
  <c r="K1944" i="34"/>
  <c r="K2323" i="34"/>
  <c r="L1912" i="34"/>
  <c r="K1703" i="34"/>
  <c r="L1274" i="34"/>
  <c r="J1199" i="34"/>
  <c r="J1177" i="34" s="1"/>
  <c r="J1170" i="34" s="1"/>
  <c r="K1264" i="34"/>
  <c r="J1952" i="34"/>
  <c r="J2203" i="34"/>
  <c r="K1387" i="34"/>
  <c r="J1583" i="34"/>
  <c r="L1690" i="34"/>
  <c r="L1812" i="34"/>
  <c r="L1810" i="34" s="1"/>
  <c r="K1696" i="34"/>
  <c r="J1888" i="34"/>
  <c r="J1912" i="34"/>
  <c r="L1939" i="34"/>
  <c r="L1721" i="34"/>
  <c r="J1732" i="34"/>
  <c r="K2188" i="34"/>
  <c r="K2187" i="34" s="1"/>
  <c r="K2185" i="34" s="1"/>
  <c r="L1942" i="34"/>
  <c r="L1953" i="34"/>
  <c r="J1997" i="34"/>
  <c r="J2095" i="34"/>
  <c r="L1572" i="34"/>
  <c r="L1679" i="34"/>
  <c r="K1684" i="34"/>
  <c r="L1715" i="34"/>
  <c r="J2126" i="34"/>
  <c r="L2342" i="34"/>
  <c r="L2341" i="34" s="1"/>
  <c r="L1199" i="34"/>
  <c r="L1177" i="34" s="1"/>
  <c r="L1170" i="34" s="1"/>
  <c r="L1164" i="34" s="1"/>
  <c r="K1721" i="34"/>
  <c r="K1883" i="34"/>
  <c r="L1913" i="34"/>
  <c r="J1940" i="34"/>
  <c r="L1951" i="34"/>
  <c r="K1919" i="34"/>
  <c r="K1908" i="34" s="1"/>
  <c r="K2342" i="34"/>
  <c r="K2341" i="34" s="1"/>
  <c r="K1412" i="34"/>
  <c r="K1098" i="34"/>
  <c r="L1264" i="34"/>
  <c r="L1325" i="34"/>
  <c r="K1595" i="34"/>
  <c r="J1936" i="34"/>
  <c r="L2000" i="34"/>
  <c r="J2028" i="34"/>
  <c r="J2167" i="34"/>
  <c r="J2166" i="34" s="1"/>
  <c r="L1494" i="34"/>
  <c r="L1493" i="34" s="1"/>
  <c r="L1491" i="34" s="1"/>
  <c r="L990" i="34"/>
  <c r="L1125" i="34"/>
  <c r="L2236" i="34"/>
  <c r="L1102" i="34"/>
  <c r="L1696" i="34"/>
  <c r="L1737" i="34"/>
  <c r="L1731" i="34" s="1"/>
  <c r="L1926" i="34"/>
  <c r="L1937" i="34"/>
  <c r="K1939" i="34"/>
  <c r="L2016" i="34"/>
  <c r="K2126" i="34"/>
  <c r="L2254" i="34"/>
  <c r="K1102" i="34"/>
  <c r="K1666" i="34"/>
  <c r="J1913" i="34"/>
  <c r="K1937" i="34"/>
  <c r="K1941" i="34"/>
  <c r="J1953" i="34"/>
  <c r="L1997" i="34"/>
  <c r="J2000" i="34"/>
  <c r="L2304" i="34"/>
  <c r="L2350" i="34"/>
  <c r="L2349" i="34" s="1"/>
  <c r="L1787" i="34"/>
  <c r="K1494" i="34"/>
  <c r="K1493" i="34" s="1"/>
  <c r="K1491" i="34" s="1"/>
  <c r="J1634" i="34"/>
  <c r="K1737" i="34"/>
  <c r="K1731" i="34" s="1"/>
  <c r="J1747" i="34"/>
  <c r="L1797" i="34"/>
  <c r="L1819" i="34"/>
  <c r="L2280" i="34"/>
  <c r="K984" i="34"/>
  <c r="K966" i="34" s="1"/>
  <c r="L1099" i="34"/>
  <c r="L1561" i="34"/>
  <c r="K1642" i="34"/>
  <c r="J1703" i="34"/>
  <c r="J1877" i="34"/>
  <c r="L2294" i="34"/>
  <c r="L2330" i="34"/>
  <c r="L2329" i="34" s="1"/>
  <c r="J1099" i="34"/>
  <c r="L1938" i="34"/>
  <c r="L1985" i="34"/>
  <c r="L2247" i="34"/>
  <c r="L2102" i="34"/>
  <c r="L1313" i="34"/>
  <c r="L1578" i="34"/>
  <c r="J1660" i="34"/>
  <c r="L1969" i="34"/>
  <c r="L1955" i="34" s="1"/>
  <c r="K2000" i="34"/>
  <c r="L2148" i="34"/>
  <c r="L2147" i="34" s="1"/>
  <c r="L2167" i="34"/>
  <c r="L2166" i="34" s="1"/>
  <c r="L2320" i="34"/>
  <c r="K1313" i="34"/>
  <c r="L1359" i="34"/>
  <c r="J1428" i="34"/>
  <c r="J1578" i="34"/>
  <c r="J1602" i="34"/>
  <c r="J1642" i="34"/>
  <c r="J1926" i="34"/>
  <c r="J1969" i="34"/>
  <c r="J1955" i="34" s="1"/>
  <c r="L2231" i="34"/>
  <c r="J2320" i="34"/>
  <c r="U77" i="67"/>
  <c r="U85" i="67"/>
  <c r="U93" i="67"/>
  <c r="U101" i="67"/>
  <c r="U110" i="67"/>
  <c r="T158" i="67"/>
  <c r="L192" i="67"/>
  <c r="U200" i="67"/>
  <c r="L219" i="67"/>
  <c r="L213" i="67" s="1"/>
  <c r="U222" i="67"/>
  <c r="T224" i="67"/>
  <c r="U224" i="67" s="1"/>
  <c r="U248" i="67"/>
  <c r="S269" i="67"/>
  <c r="U179" i="67"/>
  <c r="L243" i="67"/>
  <c r="L174" i="67"/>
  <c r="L290" i="67"/>
  <c r="L302" i="67"/>
  <c r="U59" i="67"/>
  <c r="S58" i="67"/>
  <c r="U62" i="67"/>
  <c r="U73" i="67"/>
  <c r="U81" i="67"/>
  <c r="U89" i="67"/>
  <c r="U97" i="67"/>
  <c r="U105" i="67"/>
  <c r="L135" i="67"/>
  <c r="S202" i="67"/>
  <c r="U231" i="67"/>
  <c r="U256" i="67"/>
  <c r="L67" i="67"/>
  <c r="U118" i="67"/>
  <c r="L158" i="67"/>
  <c r="U166" i="67"/>
  <c r="U187" i="67"/>
  <c r="L234" i="67"/>
  <c r="U250" i="67"/>
  <c r="U272" i="67"/>
  <c r="L202" i="67"/>
  <c r="S220" i="67"/>
  <c r="S228" i="67"/>
  <c r="L260" i="67"/>
  <c r="L308" i="67"/>
  <c r="T519" i="67"/>
  <c r="K518" i="67"/>
  <c r="T518" i="67" s="1"/>
  <c r="T69" i="67"/>
  <c r="T67" i="67" s="1"/>
  <c r="T137" i="67"/>
  <c r="U137" i="67" s="1"/>
  <c r="S138" i="67"/>
  <c r="U138" i="67" s="1"/>
  <c r="S159" i="67"/>
  <c r="T175" i="67"/>
  <c r="T174" i="67" s="1"/>
  <c r="S176" i="67"/>
  <c r="U176" i="67" s="1"/>
  <c r="T229" i="67"/>
  <c r="T228" i="67" s="1"/>
  <c r="S235" i="67"/>
  <c r="T270" i="67"/>
  <c r="T269" i="67" s="1"/>
  <c r="S276" i="67"/>
  <c r="S291" i="67"/>
  <c r="K314" i="67"/>
  <c r="T315" i="67"/>
  <c r="T314" i="67" s="1"/>
  <c r="U345" i="67"/>
  <c r="U371" i="67"/>
  <c r="U377" i="67"/>
  <c r="U385" i="67"/>
  <c r="L388" i="67"/>
  <c r="U392" i="67"/>
  <c r="U401" i="67"/>
  <c r="U410" i="67"/>
  <c r="L418" i="67"/>
  <c r="L433" i="67"/>
  <c r="L424" i="67" s="1"/>
  <c r="U438" i="67"/>
  <c r="U467" i="67"/>
  <c r="U470" i="67"/>
  <c r="U494" i="67"/>
  <c r="U497" i="67"/>
  <c r="U504" i="67"/>
  <c r="U507" i="67"/>
  <c r="L519" i="67"/>
  <c r="U524" i="67"/>
  <c r="U551" i="67"/>
  <c r="U556" i="67"/>
  <c r="U566" i="67"/>
  <c r="J579" i="67"/>
  <c r="U585" i="67"/>
  <c r="U606" i="67"/>
  <c r="T604" i="67"/>
  <c r="U609" i="67"/>
  <c r="L659" i="67"/>
  <c r="S67" i="67"/>
  <c r="J227" i="67"/>
  <c r="S227" i="67" s="1"/>
  <c r="U229" i="67"/>
  <c r="L337" i="67"/>
  <c r="L366" i="67"/>
  <c r="T366" i="67"/>
  <c r="S388" i="67"/>
  <c r="U389" i="67"/>
  <c r="U420" i="67"/>
  <c r="S418" i="67"/>
  <c r="U465" i="67"/>
  <c r="L532" i="67"/>
  <c r="L615" i="67"/>
  <c r="T203" i="67"/>
  <c r="K227" i="67"/>
  <c r="T227" i="67" s="1"/>
  <c r="T236" i="67"/>
  <c r="U236" i="67" s="1"/>
  <c r="T277" i="67"/>
  <c r="U277" i="67" s="1"/>
  <c r="T292" i="67"/>
  <c r="U292" i="67" s="1"/>
  <c r="T297" i="67"/>
  <c r="T296" i="67" s="1"/>
  <c r="S298" i="67"/>
  <c r="U298" i="67" s="1"/>
  <c r="S303" i="67"/>
  <c r="U339" i="67"/>
  <c r="S337" i="67"/>
  <c r="U361" i="67"/>
  <c r="U367" i="67"/>
  <c r="S366" i="67"/>
  <c r="U373" i="67"/>
  <c r="U379" i="67"/>
  <c r="T388" i="67"/>
  <c r="U394" i="67"/>
  <c r="L408" i="67"/>
  <c r="U412" i="67"/>
  <c r="U414" i="67"/>
  <c r="T418" i="67"/>
  <c r="U422" i="67"/>
  <c r="T433" i="67"/>
  <c r="U454" i="67"/>
  <c r="U457" i="67"/>
  <c r="U486" i="67"/>
  <c r="U498" i="67"/>
  <c r="L501" i="67"/>
  <c r="U523" i="67"/>
  <c r="U526" i="67"/>
  <c r="U529" i="67"/>
  <c r="U541" i="67"/>
  <c r="S540" i="67"/>
  <c r="U555" i="67"/>
  <c r="U567" i="67"/>
  <c r="U586" i="67"/>
  <c r="L590" i="67"/>
  <c r="U610" i="67"/>
  <c r="U616" i="67"/>
  <c r="U615" i="67" s="1"/>
  <c r="S615" i="67"/>
  <c r="U652" i="67"/>
  <c r="K158" i="67"/>
  <c r="J202" i="67"/>
  <c r="U409" i="67"/>
  <c r="S408" i="67"/>
  <c r="S519" i="67"/>
  <c r="U553" i="67"/>
  <c r="L596" i="67"/>
  <c r="K579" i="67"/>
  <c r="T579" i="67" s="1"/>
  <c r="T596" i="67"/>
  <c r="L621" i="67"/>
  <c r="U679" i="67"/>
  <c r="S675" i="67"/>
  <c r="T60" i="67"/>
  <c r="T58" i="67" s="1"/>
  <c r="J67" i="67"/>
  <c r="S193" i="67"/>
  <c r="T214" i="67"/>
  <c r="S215" i="67"/>
  <c r="U215" i="67" s="1"/>
  <c r="T244" i="67"/>
  <c r="S245" i="67"/>
  <c r="U245" i="67" s="1"/>
  <c r="T261" i="67"/>
  <c r="U261" i="67" s="1"/>
  <c r="S262" i="67"/>
  <c r="U262" i="67" s="1"/>
  <c r="T304" i="67"/>
  <c r="U304" i="67" s="1"/>
  <c r="T309" i="67"/>
  <c r="S310" i="67"/>
  <c r="U310" i="67" s="1"/>
  <c r="U341" i="67"/>
  <c r="U348" i="67"/>
  <c r="U353" i="67"/>
  <c r="U360" i="67"/>
  <c r="U368" i="67"/>
  <c r="U381" i="67"/>
  <c r="L398" i="67"/>
  <c r="U403" i="67"/>
  <c r="T408" i="67"/>
  <c r="U415" i="67"/>
  <c r="U428" i="67"/>
  <c r="U440" i="67"/>
  <c r="U458" i="67"/>
  <c r="U461" i="67"/>
  <c r="U485" i="67"/>
  <c r="U530" i="67"/>
  <c r="S532" i="67"/>
  <c r="L540" i="67"/>
  <c r="U597" i="67"/>
  <c r="S596" i="67"/>
  <c r="J314" i="67"/>
  <c r="S316" i="67"/>
  <c r="U316" i="67" s="1"/>
  <c r="L320" i="67"/>
  <c r="U399" i="67"/>
  <c r="S398" i="67"/>
  <c r="L491" i="67"/>
  <c r="L561" i="67"/>
  <c r="U638" i="67"/>
  <c r="U651" i="67"/>
  <c r="S650" i="67"/>
  <c r="U343" i="67"/>
  <c r="U349" i="67"/>
  <c r="U359" i="67"/>
  <c r="U369" i="67"/>
  <c r="U376" i="67"/>
  <c r="U383" i="67"/>
  <c r="U390" i="67"/>
  <c r="T398" i="67"/>
  <c r="U402" i="67"/>
  <c r="U435" i="67"/>
  <c r="U439" i="67"/>
  <c r="U468" i="67"/>
  <c r="U505" i="67"/>
  <c r="U535" i="67"/>
  <c r="J418" i="67"/>
  <c r="T425" i="67"/>
  <c r="S426" i="67"/>
  <c r="U426" i="67" s="1"/>
  <c r="K480" i="67"/>
  <c r="U482" i="67"/>
  <c r="S484" i="67"/>
  <c r="U484" i="67" s="1"/>
  <c r="T502" i="67"/>
  <c r="U502" i="67" s="1"/>
  <c r="S503" i="67"/>
  <c r="J519" i="67"/>
  <c r="U520" i="67"/>
  <c r="T521" i="67"/>
  <c r="U521" i="67" s="1"/>
  <c r="J532" i="67"/>
  <c r="U533" i="67"/>
  <c r="T534" i="67"/>
  <c r="U534" i="67" s="1"/>
  <c r="K550" i="67"/>
  <c r="S554" i="67"/>
  <c r="U554" i="67" s="1"/>
  <c r="T571" i="67"/>
  <c r="U571" i="67" s="1"/>
  <c r="S572" i="67"/>
  <c r="S591" i="67"/>
  <c r="J644" i="67"/>
  <c r="K659" i="67"/>
  <c r="U678" i="67"/>
  <c r="J682" i="67"/>
  <c r="J658" i="67" s="1"/>
  <c r="K714" i="67"/>
  <c r="T714" i="67" s="1"/>
  <c r="U728" i="67"/>
  <c r="U754" i="67"/>
  <c r="U757" i="67"/>
  <c r="U767" i="67"/>
  <c r="U770" i="67"/>
  <c r="U777" i="67"/>
  <c r="S775" i="67"/>
  <c r="T992" i="67"/>
  <c r="U993" i="67"/>
  <c r="S321" i="67"/>
  <c r="T615" i="67"/>
  <c r="U649" i="67"/>
  <c r="K682" i="67"/>
  <c r="T682" i="67" s="1"/>
  <c r="U713" i="67"/>
  <c r="U730" i="67"/>
  <c r="U733" i="67"/>
  <c r="U741" i="67"/>
  <c r="U752" i="67"/>
  <c r="S580" i="67"/>
  <c r="S604" i="67"/>
  <c r="T621" i="67"/>
  <c r="S623" i="67"/>
  <c r="U626" i="67"/>
  <c r="K675" i="67"/>
  <c r="T675" i="67" s="1"/>
  <c r="T676" i="67"/>
  <c r="U676" i="67" s="1"/>
  <c r="U686" i="67"/>
  <c r="U687" i="67"/>
  <c r="U689" i="67"/>
  <c r="U690" i="67"/>
  <c r="S692" i="67"/>
  <c r="U693" i="67"/>
  <c r="U695" i="67"/>
  <c r="S719" i="67"/>
  <c r="U719" i="67" s="1"/>
  <c r="U740" i="67"/>
  <c r="U758" i="67"/>
  <c r="U771" i="67"/>
  <c r="U791" i="67"/>
  <c r="S434" i="67"/>
  <c r="T446" i="67"/>
  <c r="U446" i="67" s="1"/>
  <c r="T452" i="67"/>
  <c r="T451" i="67" s="1"/>
  <c r="S453" i="67"/>
  <c r="U453" i="67" s="1"/>
  <c r="S474" i="67"/>
  <c r="T492" i="67"/>
  <c r="U492" i="67" s="1"/>
  <c r="S493" i="67"/>
  <c r="U493" i="67" s="1"/>
  <c r="T510" i="67"/>
  <c r="T509" i="67" s="1"/>
  <c r="S511" i="67"/>
  <c r="U511" i="67" s="1"/>
  <c r="J540" i="67"/>
  <c r="T542" i="67"/>
  <c r="U542" i="67" s="1"/>
  <c r="S562" i="67"/>
  <c r="S667" i="67"/>
  <c r="K698" i="67"/>
  <c r="T699" i="67"/>
  <c r="U699" i="67" s="1"/>
  <c r="U661" i="67"/>
  <c r="U664" i="67"/>
  <c r="U669" i="67"/>
  <c r="U672" i="67"/>
  <c r="T711" i="67"/>
  <c r="K709" i="67"/>
  <c r="K873" i="67"/>
  <c r="K870" i="67" s="1"/>
  <c r="T480" i="67"/>
  <c r="S645" i="67"/>
  <c r="T660" i="67"/>
  <c r="U660" i="67" s="1"/>
  <c r="J692" i="67"/>
  <c r="U716" i="67"/>
  <c r="U721" i="67"/>
  <c r="U726" i="67"/>
  <c r="U737" i="67"/>
  <c r="U750" i="67"/>
  <c r="S782" i="67"/>
  <c r="U334" i="67"/>
  <c r="U775" i="67"/>
  <c r="U943" i="67"/>
  <c r="S940" i="67"/>
  <c r="S931" i="67" s="1"/>
  <c r="T630" i="67"/>
  <c r="L692" i="67"/>
  <c r="L691" i="67" s="1"/>
  <c r="U702" i="67"/>
  <c r="U729" i="67"/>
  <c r="U745" i="67"/>
  <c r="U785" i="67"/>
  <c r="S710" i="67"/>
  <c r="J775" i="67"/>
  <c r="T783" i="67"/>
  <c r="U783" i="67" s="1"/>
  <c r="U866" i="67"/>
  <c r="L873" i="67"/>
  <c r="L870" i="67" s="1"/>
  <c r="U884" i="67"/>
  <c r="U890" i="67"/>
  <c r="U909" i="67"/>
  <c r="U967" i="67"/>
  <c r="K968" i="67"/>
  <c r="L968" i="67"/>
  <c r="U980" i="67"/>
  <c r="U983" i="67"/>
  <c r="U985" i="67"/>
  <c r="S992" i="67"/>
  <c r="U994" i="67"/>
  <c r="U996" i="67"/>
  <c r="U998" i="67"/>
  <c r="U1045" i="67"/>
  <c r="U1066" i="67"/>
  <c r="U1089" i="67"/>
  <c r="U1091" i="67"/>
  <c r="U1099" i="67"/>
  <c r="U1115" i="67"/>
  <c r="S683" i="67"/>
  <c r="T715" i="67"/>
  <c r="U715" i="67" s="1"/>
  <c r="T766" i="67"/>
  <c r="U766" i="67" s="1"/>
  <c r="J793" i="67"/>
  <c r="S794" i="67"/>
  <c r="K799" i="67"/>
  <c r="T799" i="67" s="1"/>
  <c r="U809" i="67"/>
  <c r="S828" i="67"/>
  <c r="J826" i="67"/>
  <c r="U855" i="67"/>
  <c r="U872" i="67"/>
  <c r="U877" i="67"/>
  <c r="U880" i="67"/>
  <c r="U881" i="67"/>
  <c r="U883" i="67"/>
  <c r="U893" i="67"/>
  <c r="T940" i="67"/>
  <c r="T931" i="67" s="1"/>
  <c r="U972" i="67"/>
  <c r="U975" i="67"/>
  <c r="U977" i="67"/>
  <c r="U979" i="67"/>
  <c r="U991" i="67"/>
  <c r="U997" i="67"/>
  <c r="U1029" i="67"/>
  <c r="U1084" i="67"/>
  <c r="U1088" i="67"/>
  <c r="U1098" i="67"/>
  <c r="U1107" i="67"/>
  <c r="U1133" i="67"/>
  <c r="U1143" i="67"/>
  <c r="U1182" i="67"/>
  <c r="J765" i="67"/>
  <c r="K816" i="67"/>
  <c r="T828" i="67"/>
  <c r="K826" i="67"/>
  <c r="T826" i="67" s="1"/>
  <c r="K863" i="67"/>
  <c r="T863" i="67" s="1"/>
  <c r="T865" i="67"/>
  <c r="U865" i="67" s="1"/>
  <c r="L992" i="67"/>
  <c r="U1015" i="67"/>
  <c r="K1101" i="67"/>
  <c r="J1101" i="67"/>
  <c r="S1101" i="67" s="1"/>
  <c r="T1179" i="67"/>
  <c r="T1172" i="67" s="1"/>
  <c r="U822" i="67"/>
  <c r="J842" i="67"/>
  <c r="S843" i="67"/>
  <c r="U846" i="67"/>
  <c r="S849" i="67"/>
  <c r="U851" i="67"/>
  <c r="U854" i="67"/>
  <c r="J863" i="67"/>
  <c r="J857" i="67" s="1"/>
  <c r="U876" i="67"/>
  <c r="U882" i="67"/>
  <c r="U892" i="67"/>
  <c r="U934" i="67"/>
  <c r="L940" i="67"/>
  <c r="L931" i="67" s="1"/>
  <c r="U971" i="67"/>
  <c r="U978" i="67"/>
  <c r="U1081" i="67"/>
  <c r="L1101" i="67"/>
  <c r="S1110" i="67"/>
  <c r="U1117" i="67"/>
  <c r="S1127" i="67"/>
  <c r="U1132" i="67"/>
  <c r="J711" i="67"/>
  <c r="S711" i="67" s="1"/>
  <c r="J722" i="67"/>
  <c r="S722" i="67" s="1"/>
  <c r="U722" i="67" s="1"/>
  <c r="K793" i="67"/>
  <c r="T793" i="67" s="1"/>
  <c r="U818" i="67"/>
  <c r="L834" i="67"/>
  <c r="L833" i="67" s="1"/>
  <c r="U901" i="67"/>
  <c r="U947" i="67"/>
  <c r="U954" i="67"/>
  <c r="U1037" i="67"/>
  <c r="U1080" i="67"/>
  <c r="T1127" i="67"/>
  <c r="U1151" i="67"/>
  <c r="L1179" i="67"/>
  <c r="L1172" i="67" s="1"/>
  <c r="L1166" i="67" s="1"/>
  <c r="J788" i="67"/>
  <c r="S789" i="67"/>
  <c r="T834" i="67"/>
  <c r="K1119" i="67"/>
  <c r="T1119" i="67" s="1"/>
  <c r="T1109" i="67" s="1"/>
  <c r="J1119" i="67"/>
  <c r="S1119" i="67" s="1"/>
  <c r="S1187" i="67"/>
  <c r="U1187" i="67" s="1"/>
  <c r="J805" i="67"/>
  <c r="J799" i="67" s="1"/>
  <c r="S806" i="67"/>
  <c r="J816" i="67"/>
  <c r="S817" i="67"/>
  <c r="U817" i="67" s="1"/>
  <c r="U838" i="67"/>
  <c r="K842" i="67"/>
  <c r="T842" i="67" s="1"/>
  <c r="L857" i="67"/>
  <c r="U964" i="67"/>
  <c r="J992" i="67"/>
  <c r="U1021" i="67"/>
  <c r="U1103" i="67"/>
  <c r="L1119" i="67"/>
  <c r="L1109" i="67" s="1"/>
  <c r="U1124" i="67"/>
  <c r="L1127" i="67"/>
  <c r="U1141" i="67"/>
  <c r="S1393" i="67"/>
  <c r="U1393" i="67" s="1"/>
  <c r="J1389" i="67"/>
  <c r="U1432" i="67"/>
  <c r="S1430" i="67"/>
  <c r="K849" i="67"/>
  <c r="T849" i="67" s="1"/>
  <c r="K992" i="67"/>
  <c r="J1127" i="67"/>
  <c r="U1128" i="67"/>
  <c r="U1180" i="67"/>
  <c r="U1186" i="67"/>
  <c r="U1194" i="67"/>
  <c r="U1273" i="67"/>
  <c r="U1417" i="67"/>
  <c r="U1451" i="67"/>
  <c r="L1465" i="67"/>
  <c r="L1464" i="67" s="1"/>
  <c r="L1462" i="67" s="1"/>
  <c r="L1496" i="67"/>
  <c r="L1495" i="67" s="1"/>
  <c r="L1493" i="67" s="1"/>
  <c r="U1533" i="67"/>
  <c r="K1541" i="67"/>
  <c r="U1565" i="67"/>
  <c r="T1585" i="67"/>
  <c r="T1608" i="67"/>
  <c r="U1608" i="67" s="1"/>
  <c r="K1604" i="67"/>
  <c r="T835" i="67"/>
  <c r="U835" i="67" s="1"/>
  <c r="S836" i="67"/>
  <c r="T858" i="67"/>
  <c r="U858" i="67" s="1"/>
  <c r="S859" i="67"/>
  <c r="S864" i="67"/>
  <c r="T874" i="67"/>
  <c r="T873" i="67" s="1"/>
  <c r="T870" i="67" s="1"/>
  <c r="S875" i="67"/>
  <c r="T969" i="67"/>
  <c r="T968" i="67" s="1"/>
  <c r="S970" i="67"/>
  <c r="K1179" i="67"/>
  <c r="K1172" i="67" s="1"/>
  <c r="U1183" i="67"/>
  <c r="U1191" i="67"/>
  <c r="U1199" i="67"/>
  <c r="U1225" i="67"/>
  <c r="U1268" i="67"/>
  <c r="U1325" i="67"/>
  <c r="L1330" i="67"/>
  <c r="K1330" i="67"/>
  <c r="T1330" i="67" s="1"/>
  <c r="J1330" i="67"/>
  <c r="S1330" i="67" s="1"/>
  <c r="U1347" i="67"/>
  <c r="U1379" i="67"/>
  <c r="L1389" i="67"/>
  <c r="U1400" i="67"/>
  <c r="J1430" i="67"/>
  <c r="U1439" i="67"/>
  <c r="U1475" i="67"/>
  <c r="T1499" i="67"/>
  <c r="T1496" i="67" s="1"/>
  <c r="T1495" i="67" s="1"/>
  <c r="T1493" i="67" s="1"/>
  <c r="K1496" i="67"/>
  <c r="K1495" i="67" s="1"/>
  <c r="K1493" i="67" s="1"/>
  <c r="U1509" i="67"/>
  <c r="U1513" i="67"/>
  <c r="U1518" i="67"/>
  <c r="L1541" i="67"/>
  <c r="K1552" i="67"/>
  <c r="L1563" i="67"/>
  <c r="U1569" i="67"/>
  <c r="U1576" i="67"/>
  <c r="J1580" i="67"/>
  <c r="J940" i="67"/>
  <c r="J931" i="67" s="1"/>
  <c r="U1056" i="67"/>
  <c r="U1190" i="67"/>
  <c r="U1198" i="67"/>
  <c r="J1201" i="67"/>
  <c r="S1201" i="67" s="1"/>
  <c r="U1201" i="67" s="1"/>
  <c r="U1218" i="67"/>
  <c r="U1247" i="67"/>
  <c r="U1257" i="67"/>
  <c r="U1274" i="67"/>
  <c r="U1302" i="67"/>
  <c r="U1313" i="67"/>
  <c r="S1322" i="67"/>
  <c r="U1328" i="67"/>
  <c r="U1338" i="67"/>
  <c r="T1392" i="67"/>
  <c r="T1389" i="67" s="1"/>
  <c r="K1389" i="67"/>
  <c r="U1404" i="67"/>
  <c r="K1430" i="67"/>
  <c r="K1413" i="67" s="1"/>
  <c r="T1431" i="67"/>
  <c r="T1430" i="67" s="1"/>
  <c r="U1443" i="67"/>
  <c r="U1459" i="67"/>
  <c r="S1465" i="67"/>
  <c r="S1464" i="67" s="1"/>
  <c r="S1462" i="67" s="1"/>
  <c r="U1466" i="67"/>
  <c r="U1472" i="67"/>
  <c r="U1547" i="67"/>
  <c r="S1557" i="67"/>
  <c r="J1552" i="67"/>
  <c r="U1184" i="67"/>
  <c r="U1192" i="67"/>
  <c r="U1200" i="67"/>
  <c r="S1254" i="67"/>
  <c r="J1251" i="67"/>
  <c r="U1276" i="67"/>
  <c r="S1310" i="67"/>
  <c r="U1331" i="67"/>
  <c r="U1368" i="67"/>
  <c r="U1395" i="67"/>
  <c r="U1401" i="67"/>
  <c r="U1411" i="67"/>
  <c r="U1418" i="67"/>
  <c r="U1434" i="67"/>
  <c r="U1440" i="67"/>
  <c r="U1455" i="67"/>
  <c r="U1482" i="67"/>
  <c r="U1486" i="67"/>
  <c r="U1489" i="67"/>
  <c r="U1514" i="67"/>
  <c r="U1525" i="67"/>
  <c r="U1529" i="67"/>
  <c r="U1534" i="67"/>
  <c r="S1544" i="67"/>
  <c r="U1544" i="67" s="1"/>
  <c r="J1541" i="67"/>
  <c r="U1570" i="67"/>
  <c r="U1575" i="67"/>
  <c r="T1574" i="67"/>
  <c r="U1779" i="67"/>
  <c r="U1778" i="67" s="1"/>
  <c r="S1778" i="67"/>
  <c r="L1263" i="67"/>
  <c r="L1243" i="67" s="1"/>
  <c r="L1209" i="67" s="1"/>
  <c r="U1329" i="67"/>
  <c r="U1344" i="67"/>
  <c r="U1376" i="67"/>
  <c r="J1414" i="67"/>
  <c r="S1415" i="67"/>
  <c r="T1552" i="67"/>
  <c r="T1563" i="67"/>
  <c r="T1634" i="67"/>
  <c r="T1626" i="67" s="1"/>
  <c r="K1626" i="67"/>
  <c r="K1620" i="67" s="1"/>
  <c r="S1713" i="67"/>
  <c r="U1713" i="67" s="1"/>
  <c r="J1708" i="67"/>
  <c r="S1708" i="67" s="1"/>
  <c r="S1266" i="67"/>
  <c r="U1266" i="67" s="1"/>
  <c r="J1263" i="67"/>
  <c r="T1309" i="67"/>
  <c r="U1309" i="67" s="1"/>
  <c r="T1321" i="67"/>
  <c r="U1350" i="67"/>
  <c r="T1414" i="67"/>
  <c r="U1456" i="67"/>
  <c r="T1471" i="67"/>
  <c r="U1471" i="67" s="1"/>
  <c r="K1465" i="67"/>
  <c r="K1464" i="67" s="1"/>
  <c r="K1462" i="67" s="1"/>
  <c r="U1492" i="67"/>
  <c r="S1507" i="67"/>
  <c r="U1507" i="67" s="1"/>
  <c r="J1505" i="67"/>
  <c r="U1530" i="67"/>
  <c r="U1556" i="67"/>
  <c r="U1217" i="67"/>
  <c r="K1251" i="67"/>
  <c r="T1253" i="67"/>
  <c r="T1251" i="67" s="1"/>
  <c r="U1382" i="67"/>
  <c r="S1500" i="67"/>
  <c r="U1500" i="67" s="1"/>
  <c r="J1496" i="67"/>
  <c r="J1495" i="67" s="1"/>
  <c r="J1493" i="67" s="1"/>
  <c r="U1543" i="67"/>
  <c r="U1564" i="67"/>
  <c r="K1580" i="67"/>
  <c r="T1581" i="67"/>
  <c r="T1580" i="67" s="1"/>
  <c r="T1579" i="67" s="1"/>
  <c r="U1587" i="67"/>
  <c r="U1693" i="67"/>
  <c r="U1699" i="67"/>
  <c r="K1698" i="67"/>
  <c r="T1700" i="67"/>
  <c r="U1700" i="67" s="1"/>
  <c r="J1465" i="67"/>
  <c r="J1464" i="67" s="1"/>
  <c r="J1462" i="67" s="1"/>
  <c r="L1604" i="67"/>
  <c r="U1617" i="67"/>
  <c r="U1661" i="67"/>
  <c r="U1689" i="67"/>
  <c r="S1757" i="67"/>
  <c r="U1757" i="67" s="1"/>
  <c r="J1749" i="67"/>
  <c r="J1748" i="67" s="1"/>
  <c r="J1747" i="67" s="1"/>
  <c r="S1585" i="67"/>
  <c r="T1597" i="67"/>
  <c r="U1599" i="67"/>
  <c r="L1749" i="67"/>
  <c r="U1305" i="67"/>
  <c r="U1387" i="67"/>
  <c r="K1505" i="67"/>
  <c r="S1574" i="67"/>
  <c r="U1591" i="67"/>
  <c r="U1615" i="67"/>
  <c r="U1629" i="67"/>
  <c r="U1640" i="67"/>
  <c r="J1644" i="67"/>
  <c r="S1646" i="67"/>
  <c r="U1646" i="67" s="1"/>
  <c r="U1656" i="67"/>
  <c r="L1662" i="67"/>
  <c r="S1696" i="67"/>
  <c r="U1696" i="67" s="1"/>
  <c r="J1692" i="67"/>
  <c r="U1862" i="67"/>
  <c r="S1861" i="67"/>
  <c r="T1542" i="67"/>
  <c r="T1541" i="67" s="1"/>
  <c r="S1580" i="67"/>
  <c r="U1586" i="67"/>
  <c r="J1604" i="67"/>
  <c r="S1605" i="67"/>
  <c r="L1626" i="67"/>
  <c r="L1620" i="67" s="1"/>
  <c r="J1636" i="67"/>
  <c r="S1637" i="67"/>
  <c r="U1670" i="67"/>
  <c r="U1676" i="67"/>
  <c r="T1685" i="67"/>
  <c r="U1685" i="67" s="1"/>
  <c r="K1681" i="67"/>
  <c r="U1690" i="67"/>
  <c r="J1458" i="67"/>
  <c r="S1458" i="67" s="1"/>
  <c r="U1458" i="67" s="1"/>
  <c r="S1622" i="67"/>
  <c r="U1622" i="67" s="1"/>
  <c r="T1636" i="67"/>
  <c r="K1644" i="67"/>
  <c r="T1645" i="67"/>
  <c r="T1644" i="67" s="1"/>
  <c r="U1666" i="67"/>
  <c r="L1668" i="67"/>
  <c r="J1686" i="67"/>
  <c r="S1687" i="67"/>
  <c r="U1694" i="67"/>
  <c r="T1695" i="67"/>
  <c r="T1692" i="67" s="1"/>
  <c r="K1692" i="67"/>
  <c r="J1315" i="67"/>
  <c r="S1315" i="67" s="1"/>
  <c r="U1315" i="67" s="1"/>
  <c r="E1316" i="67"/>
  <c r="J1327" i="67"/>
  <c r="S1327" i="67" s="1"/>
  <c r="U1327" i="67" s="1"/>
  <c r="J1585" i="67"/>
  <c r="K1585" i="67"/>
  <c r="K1597" i="67"/>
  <c r="U1603" i="67"/>
  <c r="J1662" i="67"/>
  <c r="S1663" i="67"/>
  <c r="S1668" i="67"/>
  <c r="L1692" i="67"/>
  <c r="L1680" i="67" s="1"/>
  <c r="S1701" i="67"/>
  <c r="U1701" i="67" s="1"/>
  <c r="J1698" i="67"/>
  <c r="K1574" i="67"/>
  <c r="U1613" i="67"/>
  <c r="U1618" i="67"/>
  <c r="T1621" i="67"/>
  <c r="J1626" i="67"/>
  <c r="J1620" i="67" s="1"/>
  <c r="S1627" i="67"/>
  <c r="U1654" i="67"/>
  <c r="T1662" i="67"/>
  <c r="U1683" i="67"/>
  <c r="U1724" i="67"/>
  <c r="S1723" i="67"/>
  <c r="K1668" i="67"/>
  <c r="S1682" i="67"/>
  <c r="S1719" i="67"/>
  <c r="U1719" i="67" s="1"/>
  <c r="S1738" i="67"/>
  <c r="U1738" i="67" s="1"/>
  <c r="J1734" i="67"/>
  <c r="K1763" i="67"/>
  <c r="T1765" i="67"/>
  <c r="U1765" i="67" s="1"/>
  <c r="S1782" i="67"/>
  <c r="U1782" i="67" s="1"/>
  <c r="K1786" i="67"/>
  <c r="K1785" i="67" s="1"/>
  <c r="K1780" i="67" s="1"/>
  <c r="K1777" i="67" s="1"/>
  <c r="K1776" i="67" s="1"/>
  <c r="T1787" i="67"/>
  <c r="T1786" i="67" s="1"/>
  <c r="K1708" i="67"/>
  <c r="T1708" i="67" s="1"/>
  <c r="T1749" i="67"/>
  <c r="S1792" i="67"/>
  <c r="U1793" i="67"/>
  <c r="S1644" i="67"/>
  <c r="U1721" i="67"/>
  <c r="L1763" i="67"/>
  <c r="T1781" i="67"/>
  <c r="U1781" i="67" s="1"/>
  <c r="J1999" i="67"/>
  <c r="S2000" i="67"/>
  <c r="T2001" i="67"/>
  <c r="T1999" i="67" s="1"/>
  <c r="K1999" i="67"/>
  <c r="L1734" i="67"/>
  <c r="L1733" i="67"/>
  <c r="U1759" i="67"/>
  <c r="K1821" i="67"/>
  <c r="T1822" i="67"/>
  <c r="T1821" i="67" s="1"/>
  <c r="T1838" i="67"/>
  <c r="U1843" i="67"/>
  <c r="U1901" i="67"/>
  <c r="J1723" i="67"/>
  <c r="T1739" i="67"/>
  <c r="U1745" i="67"/>
  <c r="U1750" i="67"/>
  <c r="U1784" i="67"/>
  <c r="U1800" i="67"/>
  <c r="S1799" i="67"/>
  <c r="T1709" i="67"/>
  <c r="K1723" i="67"/>
  <c r="J1739" i="67"/>
  <c r="J1733" i="67" s="1"/>
  <c r="L1821" i="67"/>
  <c r="U1844" i="67"/>
  <c r="U1864" i="67"/>
  <c r="L1723" i="67"/>
  <c r="U1737" i="67"/>
  <c r="K1739" i="67"/>
  <c r="K1733" i="67" s="1"/>
  <c r="K1732" i="67" s="1"/>
  <c r="U1751" i="67"/>
  <c r="U1766" i="67"/>
  <c r="S1814" i="67"/>
  <c r="U1814" i="67" s="1"/>
  <c r="J1812" i="67"/>
  <c r="U1819" i="67"/>
  <c r="K1749" i="67"/>
  <c r="U1789" i="67"/>
  <c r="S2053" i="67"/>
  <c r="L2066" i="67"/>
  <c r="K1812" i="67"/>
  <c r="U1839" i="67"/>
  <c r="S1838" i="67"/>
  <c r="S1879" i="67"/>
  <c r="J1890" i="67"/>
  <c r="S1891" i="67"/>
  <c r="T1892" i="67"/>
  <c r="U1892" i="67" s="1"/>
  <c r="K1890" i="67"/>
  <c r="S1995" i="67"/>
  <c r="U1996" i="67"/>
  <c r="T1735" i="67"/>
  <c r="U1735" i="67" s="1"/>
  <c r="S1764" i="67"/>
  <c r="U1859" i="67"/>
  <c r="J1861" i="67"/>
  <c r="T1873" i="67"/>
  <c r="T1870" i="67" s="1"/>
  <c r="K1870" i="67"/>
  <c r="U1881" i="67"/>
  <c r="L1928" i="67"/>
  <c r="U1947" i="67"/>
  <c r="U1788" i="67"/>
  <c r="T1812" i="67"/>
  <c r="S1821" i="67"/>
  <c r="U1823" i="67"/>
  <c r="U1911" i="67"/>
  <c r="J1928" i="67"/>
  <c r="S1929" i="67"/>
  <c r="J1953" i="67"/>
  <c r="K1953" i="67"/>
  <c r="K1971" i="67"/>
  <c r="T1971" i="67" s="1"/>
  <c r="T1957" i="67" s="1"/>
  <c r="J1971" i="67"/>
  <c r="S1971" i="67" s="1"/>
  <c r="S1957" i="67" s="1"/>
  <c r="L1971" i="67"/>
  <c r="L1957" i="67" s="1"/>
  <c r="U2209" i="67"/>
  <c r="S2205" i="67"/>
  <c r="J1789" i="67"/>
  <c r="J1785" i="67" s="1"/>
  <c r="J1780" i="67" s="1"/>
  <c r="J1777" i="67" s="1"/>
  <c r="J1776" i="67" s="1"/>
  <c r="T1789" i="67"/>
  <c r="U1802" i="67"/>
  <c r="U1813" i="67"/>
  <c r="U1817" i="67"/>
  <c r="J1838" i="67"/>
  <c r="U1869" i="67"/>
  <c r="S1870" i="67"/>
  <c r="K1879" i="67"/>
  <c r="T1880" i="67"/>
  <c r="T1879" i="67" s="1"/>
  <c r="U1886" i="67"/>
  <c r="J1910" i="67"/>
  <c r="L1910" i="67"/>
  <c r="L1799" i="67"/>
  <c r="K1838" i="67"/>
  <c r="J1879" i="67"/>
  <c r="L1885" i="67"/>
  <c r="J1940" i="67"/>
  <c r="S1940" i="67" s="1"/>
  <c r="K1940" i="67"/>
  <c r="T1940" i="67" s="1"/>
  <c r="J1995" i="67"/>
  <c r="J1821" i="67"/>
  <c r="J1870" i="67"/>
  <c r="U1874" i="67"/>
  <c r="U1922" i="67"/>
  <c r="S1949" i="67"/>
  <c r="U1949" i="67" s="1"/>
  <c r="J1946" i="67"/>
  <c r="T1950" i="67"/>
  <c r="T1946" i="67" s="1"/>
  <c r="K1946" i="67"/>
  <c r="S2132" i="67"/>
  <c r="U2132" i="67" s="1"/>
  <c r="J2128" i="67"/>
  <c r="U1917" i="67"/>
  <c r="U1925" i="67"/>
  <c r="S1946" i="67"/>
  <c r="L1954" i="67"/>
  <c r="K1954" i="67"/>
  <c r="T1954" i="67" s="1"/>
  <c r="U1954" i="67" s="1"/>
  <c r="U1965" i="67"/>
  <c r="T1998" i="67"/>
  <c r="U1998" i="67" s="1"/>
  <c r="K1995" i="67"/>
  <c r="S1992" i="67"/>
  <c r="J1991" i="67"/>
  <c r="T1993" i="67"/>
  <c r="U1993" i="67" s="1"/>
  <c r="K1991" i="67"/>
  <c r="U2069" i="67"/>
  <c r="S2066" i="67"/>
  <c r="S1938" i="67"/>
  <c r="S2030" i="67"/>
  <c r="L2081" i="67"/>
  <c r="U1943" i="67"/>
  <c r="U2001" i="67"/>
  <c r="L2030" i="67"/>
  <c r="K2053" i="67"/>
  <c r="T2054" i="67"/>
  <c r="T2053" i="67" s="1"/>
  <c r="S2194" i="67"/>
  <c r="U2194" i="67" s="1"/>
  <c r="J2190" i="67"/>
  <c r="J2189" i="67" s="1"/>
  <c r="J2187" i="67" s="1"/>
  <c r="U1935" i="67"/>
  <c r="U1962" i="67"/>
  <c r="U1989" i="67"/>
  <c r="U1987" i="67" s="1"/>
  <c r="U2055" i="67"/>
  <c r="U2058" i="67"/>
  <c r="U2061" i="67"/>
  <c r="L2169" i="67"/>
  <c r="L2168" i="67" s="1"/>
  <c r="U1927" i="67"/>
  <c r="L1942" i="67"/>
  <c r="K1942" i="67"/>
  <c r="T1942" i="67" s="1"/>
  <c r="U1942" i="67" s="1"/>
  <c r="L1944" i="67"/>
  <c r="U1958" i="67"/>
  <c r="U1966" i="67"/>
  <c r="K2018" i="67"/>
  <c r="T2019" i="67"/>
  <c r="T2018" i="67" s="1"/>
  <c r="U1976" i="67"/>
  <c r="K2030" i="67"/>
  <c r="U2035" i="67"/>
  <c r="U2039" i="67"/>
  <c r="U2057" i="67"/>
  <c r="S2141" i="67"/>
  <c r="U2142" i="67"/>
  <c r="S2150" i="67"/>
  <c r="U2151" i="67"/>
  <c r="L1953" i="67"/>
  <c r="U2011" i="67"/>
  <c r="U2022" i="67"/>
  <c r="U2027" i="67"/>
  <c r="U2091" i="67"/>
  <c r="U2183" i="67"/>
  <c r="L2364" i="67"/>
  <c r="L2363" i="67"/>
  <c r="J2018" i="67"/>
  <c r="S2020" i="67"/>
  <c r="U2020" i="67" s="1"/>
  <c r="U2026" i="67"/>
  <c r="T2082" i="67"/>
  <c r="K2081" i="67"/>
  <c r="U2094" i="67"/>
  <c r="U2098" i="67"/>
  <c r="S2003" i="67"/>
  <c r="J2002" i="67"/>
  <c r="T2031" i="67"/>
  <c r="T2030" i="67" s="1"/>
  <c r="U2070" i="67"/>
  <c r="U2092" i="67"/>
  <c r="S2100" i="67"/>
  <c r="U2100" i="67" s="1"/>
  <c r="J2097" i="67"/>
  <c r="U1960" i="67"/>
  <c r="U2143" i="67"/>
  <c r="J2030" i="67"/>
  <c r="J2053" i="67"/>
  <c r="U2086" i="67"/>
  <c r="K2104" i="67"/>
  <c r="T2105" i="67"/>
  <c r="T2104" i="67" s="1"/>
  <c r="S2116" i="67"/>
  <c r="U2117" i="67"/>
  <c r="U2120" i="67"/>
  <c r="U2134" i="67"/>
  <c r="U2137" i="67"/>
  <c r="U2139" i="67"/>
  <c r="T2150" i="67"/>
  <c r="T2149" i="67" s="1"/>
  <c r="U2158" i="67"/>
  <c r="L2190" i="67"/>
  <c r="L2189" i="67" s="1"/>
  <c r="L2187" i="67" s="1"/>
  <c r="U2085" i="67"/>
  <c r="U2089" i="67"/>
  <c r="K2116" i="67"/>
  <c r="U2123" i="67"/>
  <c r="U2129" i="67"/>
  <c r="L2150" i="67"/>
  <c r="L2149" i="67" s="1"/>
  <c r="L2148" i="67" s="1"/>
  <c r="T2169" i="67"/>
  <c r="T2168" i="67" s="1"/>
  <c r="U2229" i="67"/>
  <c r="K2306" i="67"/>
  <c r="T2307" i="67"/>
  <c r="T2306" i="67" s="1"/>
  <c r="U2063" i="67"/>
  <c r="U2068" i="67"/>
  <c r="U2108" i="67"/>
  <c r="L2128" i="67"/>
  <c r="L2103" i="67" s="1"/>
  <c r="T2141" i="67"/>
  <c r="S2169" i="67"/>
  <c r="S2168" i="67" s="1"/>
  <c r="U2170" i="67"/>
  <c r="J2205" i="67"/>
  <c r="T2207" i="67"/>
  <c r="U2207" i="67" s="1"/>
  <c r="K2205" i="67"/>
  <c r="T2067" i="67"/>
  <c r="K2066" i="67"/>
  <c r="J2104" i="67"/>
  <c r="S2106" i="67"/>
  <c r="T2116" i="67"/>
  <c r="T2131" i="67"/>
  <c r="T2128" i="67" s="1"/>
  <c r="K2128" i="67"/>
  <c r="U2160" i="67"/>
  <c r="K2169" i="67"/>
  <c r="K2168" i="67" s="1"/>
  <c r="S2190" i="67"/>
  <c r="S2189" i="67" s="1"/>
  <c r="S2187" i="67" s="1"/>
  <c r="L2232" i="67"/>
  <c r="U2353" i="67"/>
  <c r="J2066" i="67"/>
  <c r="U2073" i="67"/>
  <c r="K2097" i="67"/>
  <c r="T2099" i="67"/>
  <c r="T2097" i="67" s="1"/>
  <c r="U2125" i="67"/>
  <c r="U2146" i="67"/>
  <c r="U2152" i="67"/>
  <c r="U2155" i="67"/>
  <c r="U2157" i="67"/>
  <c r="U2176" i="67"/>
  <c r="T2190" i="67"/>
  <c r="T2189" i="67" s="1"/>
  <c r="T2187" i="67" s="1"/>
  <c r="T2216" i="67"/>
  <c r="U2216" i="67" s="1"/>
  <c r="K2214" i="67"/>
  <c r="S2219" i="67"/>
  <c r="U2219" i="67" s="1"/>
  <c r="T2317" i="67"/>
  <c r="U2323" i="67"/>
  <c r="S2322" i="67"/>
  <c r="J2116" i="67"/>
  <c r="S2128" i="67"/>
  <c r="K2141" i="67"/>
  <c r="K2150" i="67"/>
  <c r="K2149" i="67" s="1"/>
  <c r="J2169" i="67"/>
  <c r="J2168" i="67" s="1"/>
  <c r="J2148" i="67" s="1"/>
  <c r="U2208" i="67"/>
  <c r="S2238" i="67"/>
  <c r="U2241" i="67"/>
  <c r="U2243" i="67"/>
  <c r="J2256" i="67"/>
  <c r="L2256" i="67"/>
  <c r="U2267" i="67"/>
  <c r="U2270" i="67"/>
  <c r="U2271" i="67"/>
  <c r="U2273" i="67"/>
  <c r="K2296" i="67"/>
  <c r="T2298" i="67"/>
  <c r="T2296" i="67" s="1"/>
  <c r="U2320" i="67"/>
  <c r="U2328" i="67"/>
  <c r="U2191" i="67"/>
  <c r="U2199" i="67"/>
  <c r="U2218" i="67"/>
  <c r="S2220" i="67"/>
  <c r="J2233" i="67"/>
  <c r="J2249" i="67"/>
  <c r="S2251" i="67"/>
  <c r="U2251" i="67" s="1"/>
  <c r="K2282" i="67"/>
  <c r="U2289" i="67"/>
  <c r="U2292" i="67"/>
  <c r="U2295" i="67"/>
  <c r="U2303" i="67"/>
  <c r="K2352" i="67"/>
  <c r="K2351" i="67" s="1"/>
  <c r="T2354" i="67"/>
  <c r="U2354" i="67" s="1"/>
  <c r="L2220" i="67"/>
  <c r="L2214" i="67" s="1"/>
  <c r="U2226" i="67"/>
  <c r="U2248" i="67"/>
  <c r="L2296" i="67"/>
  <c r="L2281" i="67" s="1"/>
  <c r="J2306" i="67"/>
  <c r="J2281" i="67" s="1"/>
  <c r="S2308" i="67"/>
  <c r="U2308" i="67" s="1"/>
  <c r="T2331" i="67"/>
  <c r="L2205" i="67"/>
  <c r="J2220" i="67"/>
  <c r="J2214" i="67" s="1"/>
  <c r="T2222" i="67"/>
  <c r="U2222" i="67" s="1"/>
  <c r="S2282" i="67"/>
  <c r="L2325" i="67"/>
  <c r="L2344" i="67"/>
  <c r="L2343" i="67" s="1"/>
  <c r="L2352" i="67"/>
  <c r="L2351" i="67" s="1"/>
  <c r="U2227" i="67"/>
  <c r="K2249" i="67"/>
  <c r="T2250" i="67"/>
  <c r="T2249" i="67" s="1"/>
  <c r="U2284" i="67"/>
  <c r="U2285" i="67"/>
  <c r="U2287" i="67"/>
  <c r="U2305" i="67"/>
  <c r="J2325" i="67"/>
  <c r="J2316" i="67" s="1"/>
  <c r="J2315" i="67" s="1"/>
  <c r="J2313" i="67" s="1"/>
  <c r="S2326" i="67"/>
  <c r="J2344" i="67"/>
  <c r="J2343" i="67" s="1"/>
  <c r="S2345" i="67"/>
  <c r="S2355" i="67"/>
  <c r="U2355" i="67" s="1"/>
  <c r="J2352" i="67"/>
  <c r="J2351" i="67" s="1"/>
  <c r="U2221" i="67"/>
  <c r="T2236" i="67"/>
  <c r="T2233" i="67" s="1"/>
  <c r="K2233" i="67"/>
  <c r="U2244" i="67"/>
  <c r="U2258" i="67"/>
  <c r="U2264" i="67"/>
  <c r="U2274" i="67"/>
  <c r="T2282" i="67"/>
  <c r="U2318" i="67"/>
  <c r="S2317" i="67"/>
  <c r="U2319" i="67"/>
  <c r="U2321" i="67"/>
  <c r="K2322" i="67"/>
  <c r="K2316" i="67" s="1"/>
  <c r="T2324" i="67"/>
  <c r="T2322" i="67" s="1"/>
  <c r="S2335" i="67"/>
  <c r="S2331" i="67" s="1"/>
  <c r="U2336" i="67"/>
  <c r="S2234" i="67"/>
  <c r="S2257" i="67"/>
  <c r="T2257" i="67"/>
  <c r="T2256" i="67" s="1"/>
  <c r="S2297" i="67"/>
  <c r="J2361" i="34"/>
  <c r="J2360" i="34" s="1"/>
  <c r="K2350" i="34"/>
  <c r="K2349" i="34" s="1"/>
  <c r="J2342" i="34"/>
  <c r="J2341" i="34" s="1"/>
  <c r="L2315" i="34"/>
  <c r="L2323" i="34"/>
  <c r="K2320" i="34"/>
  <c r="J2315" i="34"/>
  <c r="K2148" i="34"/>
  <c r="K2147" i="34" s="1"/>
  <c r="K2016" i="34"/>
  <c r="L2079" i="34"/>
  <c r="L2126" i="34"/>
  <c r="K2218" i="34"/>
  <c r="K2212" i="34" s="1"/>
  <c r="J2280" i="34"/>
  <c r="L2139" i="34"/>
  <c r="J2254" i="34"/>
  <c r="K2028" i="34"/>
  <c r="L2051" i="34"/>
  <c r="J2102" i="34"/>
  <c r="L2028" i="34"/>
  <c r="L2114" i="34"/>
  <c r="K2095" i="34"/>
  <c r="L2064" i="34"/>
  <c r="L2095" i="34"/>
  <c r="J2148" i="34"/>
  <c r="J2016" i="34"/>
  <c r="J2051" i="34"/>
  <c r="K2102" i="34"/>
  <c r="K2114" i="34"/>
  <c r="J2247" i="34"/>
  <c r="K2294" i="34"/>
  <c r="K2051" i="34"/>
  <c r="K2064" i="34"/>
  <c r="J2114" i="34"/>
  <c r="K2139" i="34"/>
  <c r="L2188" i="34"/>
  <c r="L2187" i="34" s="1"/>
  <c r="L2185" i="34" s="1"/>
  <c r="J2079" i="34"/>
  <c r="J2218" i="34"/>
  <c r="J2212" i="34" s="1"/>
  <c r="L2218" i="34"/>
  <c r="L2212" i="34" s="1"/>
  <c r="K2247" i="34"/>
  <c r="K2280" i="34"/>
  <c r="K2079" i="34"/>
  <c r="K2254" i="34"/>
  <c r="J2294" i="34"/>
  <c r="J2188" i="34"/>
  <c r="J2187" i="34" s="1"/>
  <c r="J2185" i="34" s="1"/>
  <c r="L2203" i="34"/>
  <c r="J2231" i="34"/>
  <c r="K2304" i="34"/>
  <c r="K2167" i="34"/>
  <c r="K2166" i="34" s="1"/>
  <c r="J2236" i="34"/>
  <c r="K2203" i="34"/>
  <c r="K2231" i="34"/>
  <c r="K2236" i="34"/>
  <c r="L1836" i="34"/>
  <c r="L1944" i="34"/>
  <c r="K1836" i="34"/>
  <c r="J1868" i="34"/>
  <c r="L1989" i="34"/>
  <c r="K1868" i="34"/>
  <c r="K1993" i="34"/>
  <c r="K1955" i="34"/>
  <c r="J1859" i="34"/>
  <c r="L1877" i="34"/>
  <c r="J1944" i="34"/>
  <c r="J1985" i="34"/>
  <c r="L1888" i="34"/>
  <c r="J1836" i="34"/>
  <c r="K1859" i="34"/>
  <c r="J1883" i="34"/>
  <c r="L1859" i="34"/>
  <c r="K1938" i="34"/>
  <c r="J1938" i="34"/>
  <c r="K1951" i="34"/>
  <c r="J1951" i="34"/>
  <c r="J1993" i="34"/>
  <c r="L1868" i="34"/>
  <c r="L1883" i="34"/>
  <c r="K1888" i="34"/>
  <c r="K1926" i="34"/>
  <c r="L1940" i="34"/>
  <c r="L1941" i="34"/>
  <c r="J1942" i="34"/>
  <c r="K1953" i="34"/>
  <c r="J1550" i="34"/>
  <c r="K1578" i="34"/>
  <c r="L1602" i="34"/>
  <c r="K1602" i="34"/>
  <c r="L1666" i="34"/>
  <c r="L1539" i="34"/>
  <c r="L1595" i="34"/>
  <c r="L1634" i="34"/>
  <c r="K1634" i="34"/>
  <c r="L1583" i="34"/>
  <c r="L1624" i="34"/>
  <c r="L1618" i="34" s="1"/>
  <c r="K1624" i="34"/>
  <c r="K1618" i="34" s="1"/>
  <c r="K1679" i="34"/>
  <c r="J1539" i="34"/>
  <c r="L1550" i="34"/>
  <c r="K1550" i="34"/>
  <c r="K1561" i="34"/>
  <c r="J1572" i="34"/>
  <c r="J1624" i="34"/>
  <c r="J1618" i="34" s="1"/>
  <c r="L1642" i="34"/>
  <c r="J1666" i="34"/>
  <c r="K1572" i="34"/>
  <c r="J1595" i="34"/>
  <c r="K1539" i="34"/>
  <c r="J1715" i="34"/>
  <c r="L1660" i="34"/>
  <c r="K1660" i="34"/>
  <c r="L1732" i="34"/>
  <c r="K1747" i="34"/>
  <c r="L1761" i="34"/>
  <c r="K1761" i="34"/>
  <c r="L1684" i="34"/>
  <c r="J1690" i="34"/>
  <c r="J1706" i="34"/>
  <c r="K1819" i="34"/>
  <c r="L1703" i="34"/>
  <c r="K1715" i="34"/>
  <c r="J1737" i="34"/>
  <c r="J1731" i="34" s="1"/>
  <c r="J1730" i="34" s="1"/>
  <c r="K1690" i="34"/>
  <c r="K1706" i="34"/>
  <c r="K1784" i="34"/>
  <c r="L1790" i="34"/>
  <c r="K1797" i="34"/>
  <c r="J1721" i="34"/>
  <c r="L1747" i="34"/>
  <c r="J1696" i="34"/>
  <c r="K1790" i="34"/>
  <c r="J1819" i="34"/>
  <c r="J1684" i="34"/>
  <c r="K1732" i="34"/>
  <c r="J1761" i="34"/>
  <c r="J1776" i="34"/>
  <c r="K1787" i="34"/>
  <c r="J1812" i="34"/>
  <c r="J1810" i="34" s="1"/>
  <c r="K1812" i="34"/>
  <c r="L1463" i="34"/>
  <c r="L1462" i="34" s="1"/>
  <c r="L1460" i="34" s="1"/>
  <c r="L1412" i="34"/>
  <c r="L1428" i="34"/>
  <c r="L1387" i="34"/>
  <c r="L1503" i="34"/>
  <c r="L1502" i="34" s="1"/>
  <c r="J1412" i="34"/>
  <c r="K1428" i="34"/>
  <c r="J1463" i="34"/>
  <c r="J1462" i="34" s="1"/>
  <c r="J1460" i="34" s="1"/>
  <c r="K1463" i="34"/>
  <c r="K1462" i="34" s="1"/>
  <c r="K1460" i="34" s="1"/>
  <c r="J1503" i="34"/>
  <c r="K1503" i="34"/>
  <c r="J1387" i="34"/>
  <c r="J1494" i="34"/>
  <c r="J1493" i="34" s="1"/>
  <c r="J1491" i="34" s="1"/>
  <c r="L871" i="34"/>
  <c r="L868" i="34" s="1"/>
  <c r="K990" i="34"/>
  <c r="J1314" i="34"/>
  <c r="L1314" i="34"/>
  <c r="K1314" i="34"/>
  <c r="L938" i="34"/>
  <c r="L929" i="34" s="1"/>
  <c r="J990" i="34"/>
  <c r="E1103" i="34"/>
  <c r="K1095" i="34"/>
  <c r="J1095" i="34"/>
  <c r="E1090" i="34"/>
  <c r="L1090" i="34" s="1"/>
  <c r="J1125" i="34"/>
  <c r="K938" i="34"/>
  <c r="K929" i="34" s="1"/>
  <c r="J871" i="34"/>
  <c r="J868" i="34" s="1"/>
  <c r="K871" i="34"/>
  <c r="K868" i="34" s="1"/>
  <c r="J938" i="34"/>
  <c r="J929" i="34" s="1"/>
  <c r="J966" i="34"/>
  <c r="L1095" i="34"/>
  <c r="J1117" i="34"/>
  <c r="K1117" i="34"/>
  <c r="L1117" i="34"/>
  <c r="L1107" i="34" s="1"/>
  <c r="K1249" i="34"/>
  <c r="K1274" i="34"/>
  <c r="J1274" i="34"/>
  <c r="J1261" i="34" s="1"/>
  <c r="L1249" i="34"/>
  <c r="K1125" i="34"/>
  <c r="K1177" i="34"/>
  <c r="K1170" i="34" s="1"/>
  <c r="J1249" i="34"/>
  <c r="J1313" i="34"/>
  <c r="Y26" i="64"/>
  <c r="Y25" i="64"/>
  <c r="Y24" i="64"/>
  <c r="Y23" i="64"/>
  <c r="Y22" i="64"/>
  <c r="Y44" i="62"/>
  <c r="Y43" i="62"/>
  <c r="Y42" i="62"/>
  <c r="Y41" i="62"/>
  <c r="Y40" i="62"/>
  <c r="Y47" i="61"/>
  <c r="Y46" i="61"/>
  <c r="Y45" i="61"/>
  <c r="Y44" i="61"/>
  <c r="Y43" i="61"/>
  <c r="Y320" i="15"/>
  <c r="Y319" i="15"/>
  <c r="Y318" i="15"/>
  <c r="Y317" i="15"/>
  <c r="Y316" i="15"/>
  <c r="Y204" i="9"/>
  <c r="Y203" i="9"/>
  <c r="Y202" i="9"/>
  <c r="Y201" i="9"/>
  <c r="Y200" i="9"/>
  <c r="Y320" i="8"/>
  <c r="Y319" i="8"/>
  <c r="Y318" i="8"/>
  <c r="Y317" i="8"/>
  <c r="Y316" i="8"/>
  <c r="Y315" i="8"/>
  <c r="Y175" i="7"/>
  <c r="Y174" i="7"/>
  <c r="Y173" i="7"/>
  <c r="Y172" i="7"/>
  <c r="Y171" i="7"/>
  <c r="Y170" i="7"/>
  <c r="Y539" i="35"/>
  <c r="Y538" i="35"/>
  <c r="Y537" i="35"/>
  <c r="Y536" i="35"/>
  <c r="Y535" i="35"/>
  <c r="Y534" i="35"/>
  <c r="L1281" i="68" l="1"/>
  <c r="J1766" i="68"/>
  <c r="J1765" i="68" s="1"/>
  <c r="L1766" i="68"/>
  <c r="L1765" i="68" s="1"/>
  <c r="J1828" i="68"/>
  <c r="K1748" i="67"/>
  <c r="K1747" i="67" s="1"/>
  <c r="U2332" i="67"/>
  <c r="U1581" i="67"/>
  <c r="U2307" i="67"/>
  <c r="U2306" i="67" s="1"/>
  <c r="S1749" i="67"/>
  <c r="T1763" i="67"/>
  <c r="L1092" i="67"/>
  <c r="L1086" i="67" s="1"/>
  <c r="L1055" i="67" s="1"/>
  <c r="L1014" i="67" s="1"/>
  <c r="S1733" i="67"/>
  <c r="J242" i="67"/>
  <c r="L1983" i="67"/>
  <c r="L1982" i="67" s="1"/>
  <c r="T1910" i="67"/>
  <c r="U2324" i="67"/>
  <c r="T1810" i="67"/>
  <c r="U1574" i="67"/>
  <c r="K490" i="67"/>
  <c r="T490" i="67" s="1"/>
  <c r="L732" i="68"/>
  <c r="L567" i="68"/>
  <c r="J536" i="68"/>
  <c r="K2342" i="67"/>
  <c r="K2341" i="67" s="1"/>
  <c r="K2339" i="67" s="1"/>
  <c r="T2238" i="67"/>
  <c r="T2232" i="67" s="1"/>
  <c r="U1885" i="67"/>
  <c r="L1704" i="67"/>
  <c r="U1566" i="67"/>
  <c r="L1320" i="67"/>
  <c r="L1319" i="67" s="1"/>
  <c r="U2335" i="67"/>
  <c r="U2331" i="67" s="1"/>
  <c r="K1910" i="67"/>
  <c r="S1579" i="67"/>
  <c r="T1320" i="67"/>
  <c r="T1319" i="67" s="1"/>
  <c r="J968" i="67"/>
  <c r="K799" i="68"/>
  <c r="J1937" i="67"/>
  <c r="T1890" i="67"/>
  <c r="S1785" i="67"/>
  <c r="S630" i="67"/>
  <c r="U1499" i="67"/>
  <c r="J691" i="67"/>
  <c r="L1579" i="67"/>
  <c r="K2315" i="67"/>
  <c r="K2313" i="67" s="1"/>
  <c r="S1597" i="67"/>
  <c r="S691" i="67"/>
  <c r="U418" i="67"/>
  <c r="J709" i="68"/>
  <c r="L658" i="67"/>
  <c r="L2017" i="67"/>
  <c r="K567" i="68"/>
  <c r="K603" i="67"/>
  <c r="L1928" i="68"/>
  <c r="K1766" i="68"/>
  <c r="K1765" i="68" s="1"/>
  <c r="K1261" i="68"/>
  <c r="K709" i="68"/>
  <c r="U1787" i="67"/>
  <c r="U1786" i="67" s="1"/>
  <c r="U1392" i="67"/>
  <c r="U491" i="67"/>
  <c r="U175" i="67"/>
  <c r="S2081" i="67"/>
  <c r="U2131" i="67"/>
  <c r="U1496" i="67"/>
  <c r="U1495" i="67" s="1"/>
  <c r="U1493" i="67" s="1"/>
  <c r="T424" i="67"/>
  <c r="U1597" i="67"/>
  <c r="U1822" i="67"/>
  <c r="J1732" i="67"/>
  <c r="S1389" i="67"/>
  <c r="K1937" i="67"/>
  <c r="J1704" i="67"/>
  <c r="L1261" i="68"/>
  <c r="L1227" i="68" s="1"/>
  <c r="J2166" i="68"/>
  <c r="J1803" i="68"/>
  <c r="J1798" i="68" s="1"/>
  <c r="J1795" i="68" s="1"/>
  <c r="J1794" i="68" s="1"/>
  <c r="J1750" i="68"/>
  <c r="L799" i="68"/>
  <c r="L2166" i="68"/>
  <c r="K2380" i="68"/>
  <c r="K2166" i="68"/>
  <c r="L1577" i="34"/>
  <c r="J2035" i="68"/>
  <c r="J1928" i="68"/>
  <c r="J1927" i="68" s="1"/>
  <c r="J1955" i="68"/>
  <c r="L1698" i="68"/>
  <c r="K647" i="68"/>
  <c r="J2121" i="68"/>
  <c r="L508" i="68"/>
  <c r="L2334" i="68"/>
  <c r="L2333" i="68" s="1"/>
  <c r="L2331" i="68" s="1"/>
  <c r="L2330" i="68" s="1"/>
  <c r="J1653" i="68"/>
  <c r="K1597" i="68"/>
  <c r="K1803" i="68"/>
  <c r="K1798" i="68" s="1"/>
  <c r="K1795" i="68" s="1"/>
  <c r="K1794" i="68" s="1"/>
  <c r="L1431" i="68"/>
  <c r="J260" i="68"/>
  <c r="K2148" i="67"/>
  <c r="U782" i="67"/>
  <c r="T1604" i="67"/>
  <c r="U1873" i="67"/>
  <c r="U1870" i="67" s="1"/>
  <c r="T1704" i="67"/>
  <c r="S1704" i="67"/>
  <c r="T1243" i="67"/>
  <c r="J895" i="67"/>
  <c r="J289" i="67"/>
  <c r="U1092" i="67"/>
  <c r="U604" i="67"/>
  <c r="T491" i="67"/>
  <c r="J647" i="68"/>
  <c r="J833" i="67"/>
  <c r="J814" i="67" s="1"/>
  <c r="J812" i="67" s="1"/>
  <c r="U480" i="67"/>
  <c r="U596" i="67"/>
  <c r="U228" i="67"/>
  <c r="J1123" i="68"/>
  <c r="J1104" i="68" s="1"/>
  <c r="J1073" i="68" s="1"/>
  <c r="J1032" i="68" s="1"/>
  <c r="K1263" i="67"/>
  <c r="K1243" i="67" s="1"/>
  <c r="U1104" i="67"/>
  <c r="T2205" i="67"/>
  <c r="J2103" i="67"/>
  <c r="J1957" i="67"/>
  <c r="L2052" i="67"/>
  <c r="S1734" i="67"/>
  <c r="S1732" i="67" s="1"/>
  <c r="J629" i="67"/>
  <c r="K450" i="67"/>
  <c r="T1413" i="67"/>
  <c r="L1837" i="67"/>
  <c r="U1739" i="67"/>
  <c r="J219" i="67"/>
  <c r="J213" i="67" s="1"/>
  <c r="J156" i="67" s="1"/>
  <c r="L1810" i="67"/>
  <c r="L708" i="67"/>
  <c r="L707" i="67" s="1"/>
  <c r="L705" i="67" s="1"/>
  <c r="J1680" i="67"/>
  <c r="L490" i="67"/>
  <c r="L2316" i="67"/>
  <c r="L2315" i="67" s="1"/>
  <c r="L2313" i="67" s="1"/>
  <c r="U580" i="67"/>
  <c r="L1803" i="68"/>
  <c r="L1798" i="68" s="1"/>
  <c r="L1795" i="68" s="1"/>
  <c r="L1794" i="68" s="1"/>
  <c r="K1698" i="68"/>
  <c r="K2070" i="68"/>
  <c r="T290" i="67"/>
  <c r="U1940" i="67"/>
  <c r="U675" i="67"/>
  <c r="S135" i="67"/>
  <c r="S296" i="67"/>
  <c r="J2362" i="67"/>
  <c r="T1991" i="67"/>
  <c r="U1585" i="67"/>
  <c r="J1413" i="67"/>
  <c r="K1388" i="67"/>
  <c r="K1386" i="67" s="1"/>
  <c r="L895" i="67"/>
  <c r="L549" i="67"/>
  <c r="L629" i="67"/>
  <c r="K1577" i="34"/>
  <c r="J2340" i="34"/>
  <c r="J2339" i="34" s="1"/>
  <c r="J2337" i="34" s="1"/>
  <c r="U2205" i="67"/>
  <c r="J1983" i="67"/>
  <c r="J1982" i="67" s="1"/>
  <c r="L1785" i="67"/>
  <c r="L1780" i="67" s="1"/>
  <c r="L1777" i="67" s="1"/>
  <c r="L1776" i="67" s="1"/>
  <c r="U1749" i="67"/>
  <c r="K1635" i="67"/>
  <c r="J1596" i="67"/>
  <c r="L1635" i="67"/>
  <c r="K1579" i="67"/>
  <c r="J1540" i="67"/>
  <c r="U1330" i="67"/>
  <c r="J709" i="67"/>
  <c r="K289" i="67"/>
  <c r="T234" i="67"/>
  <c r="L1318" i="34"/>
  <c r="L1317" i="34" s="1"/>
  <c r="K597" i="68"/>
  <c r="J913" i="68"/>
  <c r="L1326" i="68"/>
  <c r="J1281" i="68"/>
  <c r="J1261" i="68" s="1"/>
  <c r="T337" i="67"/>
  <c r="K336" i="67"/>
  <c r="T336" i="67" s="1"/>
  <c r="U2282" i="67"/>
  <c r="S2249" i="67"/>
  <c r="T1937" i="67"/>
  <c r="U1812" i="67"/>
  <c r="U1723" i="67"/>
  <c r="U1580" i="67"/>
  <c r="T1635" i="67"/>
  <c r="K1320" i="67"/>
  <c r="K1319" i="67" s="1"/>
  <c r="U1127" i="67"/>
  <c r="J781" i="67"/>
  <c r="U940" i="67"/>
  <c r="U931" i="67" s="1"/>
  <c r="U969" i="67"/>
  <c r="K629" i="67"/>
  <c r="T629" i="67" s="1"/>
  <c r="J336" i="67"/>
  <c r="S518" i="67"/>
  <c r="L2250" i="68"/>
  <c r="L2222" i="68" s="1"/>
  <c r="L2220" i="68" s="1"/>
  <c r="U2250" i="67"/>
  <c r="U2249" i="67" s="1"/>
  <c r="U2238" i="67"/>
  <c r="T2220" i="67"/>
  <c r="T2002" i="67"/>
  <c r="U1950" i="67"/>
  <c r="U1946" i="67" s="1"/>
  <c r="T1681" i="67"/>
  <c r="U1668" i="67"/>
  <c r="S1541" i="67"/>
  <c r="J1179" i="67"/>
  <c r="J1172" i="67" s="1"/>
  <c r="T895" i="67"/>
  <c r="K895" i="67"/>
  <c r="L579" i="67"/>
  <c r="U270" i="67"/>
  <c r="U269" i="67" s="1"/>
  <c r="U452" i="67"/>
  <c r="U135" i="67"/>
  <c r="S2214" i="67"/>
  <c r="T2148" i="67"/>
  <c r="U1821" i="67"/>
  <c r="K1810" i="67"/>
  <c r="K1704" i="67"/>
  <c r="J1243" i="67"/>
  <c r="S1179" i="67"/>
  <c r="S1172" i="67" s="1"/>
  <c r="U650" i="67"/>
  <c r="U69" i="67"/>
  <c r="U67" i="67" s="1"/>
  <c r="L536" i="68"/>
  <c r="L450" i="67"/>
  <c r="S2148" i="67"/>
  <c r="L1937" i="67"/>
  <c r="U2019" i="67"/>
  <c r="U1799" i="67"/>
  <c r="U1431" i="67"/>
  <c r="U1430" i="67" s="1"/>
  <c r="U1263" i="67"/>
  <c r="U1119" i="67"/>
  <c r="L814" i="67"/>
  <c r="L812" i="67" s="1"/>
  <c r="U698" i="67"/>
  <c r="L603" i="67"/>
  <c r="T192" i="67"/>
  <c r="K508" i="68"/>
  <c r="K242" i="67"/>
  <c r="U444" i="67"/>
  <c r="L781" i="67"/>
  <c r="L764" i="67" s="1"/>
  <c r="L762" i="67" s="1"/>
  <c r="L2204" i="67"/>
  <c r="L2202" i="67" s="1"/>
  <c r="T1792" i="67"/>
  <c r="U1792" i="67"/>
  <c r="L1596" i="67"/>
  <c r="U1708" i="67"/>
  <c r="T1465" i="67"/>
  <c r="T1464" i="67" s="1"/>
  <c r="T1462" i="67" s="1"/>
  <c r="S1086" i="67"/>
  <c r="U630" i="67"/>
  <c r="S509" i="67"/>
  <c r="J621" i="68"/>
  <c r="L709" i="68"/>
  <c r="J549" i="67"/>
  <c r="J450" i="67"/>
  <c r="T2352" i="67"/>
  <c r="T2351" i="67" s="1"/>
  <c r="T2342" i="67" s="1"/>
  <c r="T2341" i="67" s="1"/>
  <c r="T2339" i="67" s="1"/>
  <c r="K2281" i="67"/>
  <c r="T2316" i="67"/>
  <c r="T2315" i="67" s="1"/>
  <c r="U2099" i="67"/>
  <c r="L2051" i="67"/>
  <c r="T1698" i="67"/>
  <c r="U1389" i="67"/>
  <c r="T219" i="67"/>
  <c r="T213" i="67" s="1"/>
  <c r="U1717" i="67"/>
  <c r="U1944" i="67"/>
  <c r="K1970" i="68"/>
  <c r="K2334" i="68"/>
  <c r="K2333" i="68" s="1"/>
  <c r="K2331" i="68" s="1"/>
  <c r="K1123" i="68"/>
  <c r="K1104" i="68" s="1"/>
  <c r="K1073" i="68" s="1"/>
  <c r="K1032" i="68" s="1"/>
  <c r="K536" i="68"/>
  <c r="J2334" i="68"/>
  <c r="J2333" i="68" s="1"/>
  <c r="J2331" i="68" s="1"/>
  <c r="K2250" i="68"/>
  <c r="K2001" i="68"/>
  <c r="K2000" i="68" s="1"/>
  <c r="J2001" i="68"/>
  <c r="J2000" i="68" s="1"/>
  <c r="K1614" i="68"/>
  <c r="J799" i="68"/>
  <c r="J782" i="68" s="1"/>
  <c r="J780" i="68" s="1"/>
  <c r="L1338" i="68"/>
  <c r="L1337" i="68" s="1"/>
  <c r="J1698" i="68"/>
  <c r="L237" i="68"/>
  <c r="L231" i="68" s="1"/>
  <c r="L174" i="68" s="1"/>
  <c r="K2299" i="68"/>
  <c r="K2222" i="68" s="1"/>
  <c r="K2220" i="68" s="1"/>
  <c r="J237" i="68"/>
  <c r="J231" i="68" s="1"/>
  <c r="J174" i="68" s="1"/>
  <c r="J851" i="68"/>
  <c r="J832" i="68" s="1"/>
  <c r="J830" i="68" s="1"/>
  <c r="J2360" i="68"/>
  <c r="J2359" i="68" s="1"/>
  <c r="J2357" i="68" s="1"/>
  <c r="K621" i="68"/>
  <c r="L1970" i="68"/>
  <c r="L468" i="68"/>
  <c r="J1597" i="68"/>
  <c r="K1653" i="68"/>
  <c r="K913" i="68"/>
  <c r="J1558" i="68"/>
  <c r="J676" i="68"/>
  <c r="L354" i="68"/>
  <c r="L726" i="68"/>
  <c r="L725" i="68" s="1"/>
  <c r="L723" i="68" s="1"/>
  <c r="L260" i="68"/>
  <c r="K2121" i="68"/>
  <c r="K1558" i="68"/>
  <c r="K1557" i="68" s="1"/>
  <c r="K1556" i="68" s="1"/>
  <c r="L1955" i="68"/>
  <c r="K1828" i="68"/>
  <c r="K307" i="68"/>
  <c r="J307" i="68"/>
  <c r="L1750" i="68"/>
  <c r="L647" i="68"/>
  <c r="L676" i="68"/>
  <c r="J354" i="68"/>
  <c r="L2070" i="68"/>
  <c r="L1828" i="68"/>
  <c r="K782" i="68"/>
  <c r="K780" i="68" s="1"/>
  <c r="L597" i="68"/>
  <c r="J2070" i="68"/>
  <c r="L2380" i="68"/>
  <c r="L2379" i="68" s="1"/>
  <c r="L1104" i="68"/>
  <c r="L1073" i="68" s="1"/>
  <c r="L1032" i="68" s="1"/>
  <c r="L1614" i="68"/>
  <c r="L1653" i="68"/>
  <c r="L2001" i="68"/>
  <c r="L2000" i="68" s="1"/>
  <c r="K1322" i="68"/>
  <c r="K1311" i="68" s="1"/>
  <c r="K260" i="68"/>
  <c r="J508" i="68"/>
  <c r="K1955" i="68"/>
  <c r="K1722" i="68"/>
  <c r="L782" i="68"/>
  <c r="L780" i="68" s="1"/>
  <c r="J468" i="68"/>
  <c r="J1614" i="68"/>
  <c r="L1558" i="68"/>
  <c r="J726" i="68"/>
  <c r="J725" i="68" s="1"/>
  <c r="J723" i="68" s="1"/>
  <c r="K2360" i="68"/>
  <c r="K2359" i="68" s="1"/>
  <c r="K2357" i="68" s="1"/>
  <c r="J1722" i="68"/>
  <c r="J1322" i="68"/>
  <c r="J1311" i="68" s="1"/>
  <c r="J567" i="68"/>
  <c r="L851" i="68"/>
  <c r="L832" i="68" s="1"/>
  <c r="L830" i="68" s="1"/>
  <c r="J2299" i="68"/>
  <c r="L2121" i="68"/>
  <c r="J1431" i="68"/>
  <c r="J1406" i="68" s="1"/>
  <c r="J1404" i="68" s="1"/>
  <c r="L307" i="68"/>
  <c r="J2250" i="68"/>
  <c r="K1431" i="68"/>
  <c r="K1406" i="68" s="1"/>
  <c r="K1404" i="68" s="1"/>
  <c r="K174" i="68"/>
  <c r="K75" i="68" s="1"/>
  <c r="K39" i="68" s="1"/>
  <c r="K468" i="68"/>
  <c r="J1855" i="68"/>
  <c r="L1855" i="68"/>
  <c r="L1406" i="68"/>
  <c r="L1404" i="68" s="1"/>
  <c r="L1403" i="68" s="1"/>
  <c r="L913" i="68"/>
  <c r="K676" i="68"/>
  <c r="L621" i="68"/>
  <c r="K354" i="68"/>
  <c r="L1722" i="68"/>
  <c r="K851" i="68"/>
  <c r="K832" i="68" s="1"/>
  <c r="K830" i="68" s="1"/>
  <c r="K1855" i="68"/>
  <c r="L1597" i="68"/>
  <c r="J597" i="68"/>
  <c r="K2360" i="34"/>
  <c r="J1783" i="34"/>
  <c r="J1778" i="34" s="1"/>
  <c r="L1702" i="34"/>
  <c r="J1306" i="34"/>
  <c r="J1302" i="34" s="1"/>
  <c r="J1291" i="34" s="1"/>
  <c r="J2015" i="34"/>
  <c r="J2146" i="34"/>
  <c r="J1411" i="34"/>
  <c r="J1386" i="34" s="1"/>
  <c r="J1384" i="34" s="1"/>
  <c r="K1935" i="34"/>
  <c r="K2314" i="34"/>
  <c r="K2313" i="34" s="1"/>
  <c r="K2311" i="34" s="1"/>
  <c r="K1981" i="34"/>
  <c r="K1980" i="34" s="1"/>
  <c r="J1935" i="34"/>
  <c r="L1981" i="34"/>
  <c r="L1980" i="34" s="1"/>
  <c r="K1730" i="34"/>
  <c r="L1908" i="34"/>
  <c r="K1411" i="34"/>
  <c r="K1386" i="34" s="1"/>
  <c r="K1384" i="34" s="1"/>
  <c r="J1908" i="34"/>
  <c r="L1808" i="34"/>
  <c r="L1261" i="34"/>
  <c r="L1241" i="34" s="1"/>
  <c r="L1207" i="34" s="1"/>
  <c r="L1678" i="34"/>
  <c r="J1746" i="34"/>
  <c r="J1745" i="34" s="1"/>
  <c r="J1633" i="34"/>
  <c r="L1783" i="34"/>
  <c r="L1778" i="34" s="1"/>
  <c r="L1775" i="34" s="1"/>
  <c r="L1774" i="34" s="1"/>
  <c r="L1306" i="34"/>
  <c r="J2050" i="34"/>
  <c r="L1935" i="34"/>
  <c r="L2015" i="34"/>
  <c r="J1981" i="34"/>
  <c r="J1980" i="34" s="1"/>
  <c r="L2230" i="34"/>
  <c r="L2279" i="34"/>
  <c r="J2314" i="34"/>
  <c r="J2313" i="34" s="1"/>
  <c r="J2311" i="34" s="1"/>
  <c r="J1577" i="34"/>
  <c r="J1808" i="34"/>
  <c r="L1950" i="34"/>
  <c r="K893" i="34"/>
  <c r="J1702" i="34"/>
  <c r="L2101" i="34"/>
  <c r="L2314" i="34"/>
  <c r="L2313" i="34" s="1"/>
  <c r="L2311" i="34" s="1"/>
  <c r="L2310" i="34" s="1"/>
  <c r="L1633" i="34"/>
  <c r="K2340" i="34"/>
  <c r="K2339" i="34" s="1"/>
  <c r="K2337" i="34" s="1"/>
  <c r="L2340" i="34"/>
  <c r="L2339" i="34" s="1"/>
  <c r="L2337" i="34" s="1"/>
  <c r="L2336" i="34" s="1"/>
  <c r="J1678" i="34"/>
  <c r="L2146" i="34"/>
  <c r="J893" i="34"/>
  <c r="L1411" i="34"/>
  <c r="L1386" i="34" s="1"/>
  <c r="K1746" i="34"/>
  <c r="K1745" i="34" s="1"/>
  <c r="K2230" i="34"/>
  <c r="L1730" i="34"/>
  <c r="J2101" i="34"/>
  <c r="J1241" i="34"/>
  <c r="J1775" i="34"/>
  <c r="J1774" i="34" s="1"/>
  <c r="K1594" i="34"/>
  <c r="J1835" i="34"/>
  <c r="J2230" i="34"/>
  <c r="L2016" i="67"/>
  <c r="L2014" i="67" s="1"/>
  <c r="U2297" i="67"/>
  <c r="S2296" i="67"/>
  <c r="J2232" i="67"/>
  <c r="J2204" i="67" s="1"/>
  <c r="J2202" i="67" s="1"/>
  <c r="U2106" i="67"/>
  <c r="S2104" i="67"/>
  <c r="S2103" i="67" s="1"/>
  <c r="U2097" i="67"/>
  <c r="U2150" i="67"/>
  <c r="U2149" i="67" s="1"/>
  <c r="U1838" i="67"/>
  <c r="L1732" i="67"/>
  <c r="T1620" i="67"/>
  <c r="U1709" i="67"/>
  <c r="U1415" i="67"/>
  <c r="U1414" i="67" s="1"/>
  <c r="S1414" i="67"/>
  <c r="S1413" i="67" s="1"/>
  <c r="S1388" i="67" s="1"/>
  <c r="S1386" i="67" s="1"/>
  <c r="L1388" i="67"/>
  <c r="L1386" i="67" s="1"/>
  <c r="U836" i="67"/>
  <c r="U834" i="67" s="1"/>
  <c r="S834" i="67"/>
  <c r="U849" i="67"/>
  <c r="U692" i="67"/>
  <c r="U691" i="67" s="1"/>
  <c r="J518" i="67"/>
  <c r="J333" i="67" s="1"/>
  <c r="J331" i="67" s="1"/>
  <c r="S480" i="67"/>
  <c r="U214" i="67"/>
  <c r="S451" i="67"/>
  <c r="U291" i="67"/>
  <c r="U290" i="67" s="1"/>
  <c r="S290" i="67"/>
  <c r="S308" i="67"/>
  <c r="T135" i="67"/>
  <c r="K219" i="67"/>
  <c r="K213" i="67" s="1"/>
  <c r="K156" i="67" s="1"/>
  <c r="K57" i="67" s="1"/>
  <c r="K21" i="67" s="1"/>
  <c r="L2342" i="67"/>
  <c r="L2341" i="67" s="1"/>
  <c r="L2339" i="67" s="1"/>
  <c r="S1937" i="67"/>
  <c r="U1938" i="67"/>
  <c r="U1910" i="67"/>
  <c r="U1734" i="67"/>
  <c r="U1733" i="67"/>
  <c r="U1322" i="67"/>
  <c r="S1320" i="67"/>
  <c r="S1319" i="67" s="1"/>
  <c r="J1579" i="67"/>
  <c r="J1539" i="67" s="1"/>
  <c r="J1538" i="67" s="1"/>
  <c r="U970" i="67"/>
  <c r="S968" i="67"/>
  <c r="S895" i="67" s="1"/>
  <c r="S709" i="67"/>
  <c r="U710" i="67"/>
  <c r="T698" i="67"/>
  <c r="K691" i="67"/>
  <c r="T691" i="67" s="1"/>
  <c r="U623" i="67"/>
  <c r="U621" i="67" s="1"/>
  <c r="U603" i="67" s="1"/>
  <c r="S621" i="67"/>
  <c r="S603" i="67" s="1"/>
  <c r="S501" i="67"/>
  <c r="U503" i="67"/>
  <c r="U501" i="67" s="1"/>
  <c r="U309" i="67"/>
  <c r="U308" i="67" s="1"/>
  <c r="T308" i="67"/>
  <c r="U193" i="67"/>
  <c r="U192" i="67" s="1"/>
  <c r="S192" i="67"/>
  <c r="U366" i="67"/>
  <c r="L518" i="67"/>
  <c r="U451" i="67"/>
  <c r="U276" i="67"/>
  <c r="U275" i="67" s="1"/>
  <c r="S275" i="67"/>
  <c r="U297" i="67"/>
  <c r="U296" i="67" s="1"/>
  <c r="U2257" i="67"/>
  <c r="U2256" i="67" s="1"/>
  <c r="S2256" i="67"/>
  <c r="T2214" i="67"/>
  <c r="U2169" i="67"/>
  <c r="U2168" i="67" s="1"/>
  <c r="U2116" i="67"/>
  <c r="U2141" i="67"/>
  <c r="U1992" i="67"/>
  <c r="U1991" i="67" s="1"/>
  <c r="S1991" i="67"/>
  <c r="U1971" i="67"/>
  <c r="U1957" i="67" s="1"/>
  <c r="S1780" i="67"/>
  <c r="S1777" i="67" s="1"/>
  <c r="S1776" i="67" s="1"/>
  <c r="U1891" i="67"/>
  <c r="U1890" i="67" s="1"/>
  <c r="S1890" i="67"/>
  <c r="T1748" i="67"/>
  <c r="T1747" i="67" s="1"/>
  <c r="U1579" i="67"/>
  <c r="U1637" i="67"/>
  <c r="U1636" i="67" s="1"/>
  <c r="S1636" i="67"/>
  <c r="T1540" i="67"/>
  <c r="T1539" i="67" s="1"/>
  <c r="T1538" i="67" s="1"/>
  <c r="U1645" i="67"/>
  <c r="U1644" i="67" s="1"/>
  <c r="S1263" i="67"/>
  <c r="J1320" i="67"/>
  <c r="J1319" i="67" s="1"/>
  <c r="U1179" i="67"/>
  <c r="U1172" i="67" s="1"/>
  <c r="U1166" i="67" s="1"/>
  <c r="J1086" i="67"/>
  <c r="U667" i="67"/>
  <c r="U659" i="67" s="1"/>
  <c r="S659" i="67"/>
  <c r="U474" i="67"/>
  <c r="U473" i="67" s="1"/>
  <c r="S473" i="67"/>
  <c r="T550" i="67"/>
  <c r="K549" i="67"/>
  <c r="T549" i="67" s="1"/>
  <c r="L336" i="67"/>
  <c r="S219" i="67"/>
  <c r="S213" i="67" s="1"/>
  <c r="U220" i="67"/>
  <c r="U60" i="67"/>
  <c r="U58" i="67" s="1"/>
  <c r="U2234" i="67"/>
  <c r="S2233" i="67"/>
  <c r="S2232" i="67" s="1"/>
  <c r="U2317" i="67"/>
  <c r="U2345" i="67"/>
  <c r="U2344" i="67" s="1"/>
  <c r="U2343" i="67" s="1"/>
  <c r="S2344" i="67"/>
  <c r="S2343" i="67" s="1"/>
  <c r="T2066" i="67"/>
  <c r="U2067" i="67"/>
  <c r="U2066" i="67" s="1"/>
  <c r="T2081" i="67"/>
  <c r="U2082" i="67"/>
  <c r="U2081" i="67" s="1"/>
  <c r="T2017" i="67"/>
  <c r="U1764" i="67"/>
  <c r="U1763" i="67" s="1"/>
  <c r="U1748" i="67" s="1"/>
  <c r="U1747" i="67" s="1"/>
  <c r="S1763" i="67"/>
  <c r="S1748" i="67" s="1"/>
  <c r="S1747" i="67" s="1"/>
  <c r="T1837" i="67"/>
  <c r="J1635" i="67"/>
  <c r="J1595" i="67" s="1"/>
  <c r="J1594" i="67" s="1"/>
  <c r="J1592" i="67" s="1"/>
  <c r="K1504" i="67"/>
  <c r="T1504" i="67" s="1"/>
  <c r="T1505" i="67"/>
  <c r="T1596" i="67"/>
  <c r="U1557" i="67"/>
  <c r="U1552" i="67" s="1"/>
  <c r="S1552" i="67"/>
  <c r="U1253" i="67"/>
  <c r="U875" i="67"/>
  <c r="S873" i="67"/>
  <c r="S870" i="67" s="1"/>
  <c r="J1388" i="67"/>
  <c r="J1386" i="67" s="1"/>
  <c r="K833" i="67"/>
  <c r="T833" i="67" s="1"/>
  <c r="U843" i="67"/>
  <c r="U842" i="67" s="1"/>
  <c r="S842" i="67"/>
  <c r="K1086" i="67"/>
  <c r="T1101" i="67"/>
  <c r="T1086" i="67" s="1"/>
  <c r="T1055" i="67" s="1"/>
  <c r="T1014" i="67" s="1"/>
  <c r="U683" i="67"/>
  <c r="U682" i="67" s="1"/>
  <c r="S682" i="67"/>
  <c r="S644" i="67"/>
  <c r="S629" i="67" s="1"/>
  <c r="U645" i="67"/>
  <c r="U644" i="67" s="1"/>
  <c r="U562" i="67"/>
  <c r="U561" i="67" s="1"/>
  <c r="S561" i="67"/>
  <c r="U425" i="67"/>
  <c r="S336" i="67"/>
  <c r="U235" i="67"/>
  <c r="U234" i="67" s="1"/>
  <c r="S234" i="67"/>
  <c r="U315" i="67"/>
  <c r="U314" i="67" s="1"/>
  <c r="T275" i="67"/>
  <c r="S2306" i="67"/>
  <c r="S2281" i="67" s="1"/>
  <c r="K2232" i="67"/>
  <c r="K2204" i="67" s="1"/>
  <c r="K2202" i="67" s="1"/>
  <c r="J2342" i="67"/>
  <c r="J2341" i="67" s="1"/>
  <c r="J2339" i="67" s="1"/>
  <c r="U2190" i="67"/>
  <c r="U2189" i="67" s="1"/>
  <c r="U2187" i="67" s="1"/>
  <c r="U2322" i="67"/>
  <c r="U2298" i="67"/>
  <c r="U2128" i="67"/>
  <c r="T2103" i="67"/>
  <c r="K1957" i="67"/>
  <c r="K2017" i="67"/>
  <c r="S2018" i="67"/>
  <c r="S2017" i="67" s="1"/>
  <c r="S1812" i="67"/>
  <c r="S1810" i="67" s="1"/>
  <c r="K1837" i="67"/>
  <c r="K1952" i="67"/>
  <c r="T1953" i="67"/>
  <c r="T1952" i="67" s="1"/>
  <c r="T1909" i="67" s="1"/>
  <c r="T1836" i="67" s="1"/>
  <c r="T1733" i="67"/>
  <c r="T1734" i="67"/>
  <c r="U2054" i="67"/>
  <c r="U2053" i="67" s="1"/>
  <c r="J1810" i="67"/>
  <c r="U1704" i="67"/>
  <c r="U2000" i="67"/>
  <c r="U1999" i="67" s="1"/>
  <c r="S1999" i="67"/>
  <c r="U1682" i="67"/>
  <c r="U1681" i="67" s="1"/>
  <c r="S1681" i="67"/>
  <c r="U1663" i="67"/>
  <c r="U1662" i="67" s="1"/>
  <c r="S1662" i="67"/>
  <c r="S1692" i="67"/>
  <c r="U1634" i="67"/>
  <c r="U1254" i="67"/>
  <c r="S1251" i="67"/>
  <c r="U789" i="67"/>
  <c r="U788" i="67" s="1"/>
  <c r="S788" i="67"/>
  <c r="U828" i="67"/>
  <c r="U826" i="67" s="1"/>
  <c r="S826" i="67"/>
  <c r="U874" i="67"/>
  <c r="K781" i="67"/>
  <c r="T450" i="67"/>
  <c r="K658" i="67"/>
  <c r="T658" i="67" s="1"/>
  <c r="T659" i="67"/>
  <c r="U532" i="67"/>
  <c r="S491" i="67"/>
  <c r="U540" i="67"/>
  <c r="U337" i="67"/>
  <c r="U203" i="67"/>
  <c r="U202" i="67" s="1"/>
  <c r="T202" i="67"/>
  <c r="S314" i="67"/>
  <c r="T302" i="67"/>
  <c r="T289" i="67" s="1"/>
  <c r="L156" i="67"/>
  <c r="L242" i="67"/>
  <c r="U2326" i="67"/>
  <c r="U2325" i="67" s="1"/>
  <c r="S2325" i="67"/>
  <c r="S2316" i="67" s="1"/>
  <c r="S2315" i="67" s="1"/>
  <c r="U2018" i="67"/>
  <c r="S1953" i="67"/>
  <c r="J1952" i="67"/>
  <c r="U1995" i="67"/>
  <c r="L1316" i="67"/>
  <c r="L1308" i="67" s="1"/>
  <c r="K1316" i="67"/>
  <c r="J1316" i="67"/>
  <c r="U1861" i="67"/>
  <c r="S1698" i="67"/>
  <c r="U864" i="67"/>
  <c r="U863" i="67" s="1"/>
  <c r="S863" i="67"/>
  <c r="S857" i="67" s="1"/>
  <c r="U1110" i="67"/>
  <c r="S1109" i="67"/>
  <c r="S1055" i="67" s="1"/>
  <c r="S1014" i="67" s="1"/>
  <c r="T816" i="67"/>
  <c r="J714" i="67"/>
  <c r="J708" i="67" s="1"/>
  <c r="J707" i="67" s="1"/>
  <c r="J705" i="67" s="1"/>
  <c r="U303" i="67"/>
  <c r="U302" i="67" s="1"/>
  <c r="S302" i="67"/>
  <c r="T603" i="67"/>
  <c r="S550" i="67"/>
  <c r="S174" i="67"/>
  <c r="K2103" i="67"/>
  <c r="U2003" i="67"/>
  <c r="U2002" i="67" s="1"/>
  <c r="S2002" i="67"/>
  <c r="T2281" i="67"/>
  <c r="U2220" i="67"/>
  <c r="U2214" i="67" s="1"/>
  <c r="U2236" i="67"/>
  <c r="S2352" i="67"/>
  <c r="S2351" i="67" s="1"/>
  <c r="J2017" i="67"/>
  <c r="L1952" i="67"/>
  <c r="K2052" i="67"/>
  <c r="U2031" i="67"/>
  <c r="U2030" i="67" s="1"/>
  <c r="T1995" i="67"/>
  <c r="U2105" i="67"/>
  <c r="U2104" i="67" s="1"/>
  <c r="U1627" i="67"/>
  <c r="S1626" i="67"/>
  <c r="S1620" i="67" s="1"/>
  <c r="U1687" i="67"/>
  <c r="U1686" i="67" s="1"/>
  <c r="S1686" i="67"/>
  <c r="K1680" i="67"/>
  <c r="U1605" i="67"/>
  <c r="U1604" i="67" s="1"/>
  <c r="S1604" i="67"/>
  <c r="U1621" i="67"/>
  <c r="S1496" i="67"/>
  <c r="S1495" i="67" s="1"/>
  <c r="S1493" i="67" s="1"/>
  <c r="U1698" i="67"/>
  <c r="U1542" i="67"/>
  <c r="U1541" i="67" s="1"/>
  <c r="U1465" i="67"/>
  <c r="U1464" i="67" s="1"/>
  <c r="U1462" i="67" s="1"/>
  <c r="T1388" i="67"/>
  <c r="T1386" i="67" s="1"/>
  <c r="L1540" i="67"/>
  <c r="L1539" i="67" s="1"/>
  <c r="L1538" i="67" s="1"/>
  <c r="U859" i="67"/>
  <c r="U1321" i="67"/>
  <c r="S816" i="67"/>
  <c r="U711" i="67"/>
  <c r="J1109" i="67"/>
  <c r="J764" i="67"/>
  <c r="J762" i="67" s="1"/>
  <c r="S765" i="67"/>
  <c r="K1109" i="67"/>
  <c r="K857" i="67"/>
  <c r="T857" i="67" s="1"/>
  <c r="S714" i="67"/>
  <c r="U434" i="67"/>
  <c r="U433" i="67" s="1"/>
  <c r="S433" i="67"/>
  <c r="S424" i="67" s="1"/>
  <c r="U321" i="67"/>
  <c r="U320" i="67" s="1"/>
  <c r="S320" i="67"/>
  <c r="S590" i="67"/>
  <c r="S579" i="67" s="1"/>
  <c r="U591" i="67"/>
  <c r="U590" i="67" s="1"/>
  <c r="U579" i="67" s="1"/>
  <c r="U398" i="67"/>
  <c r="U510" i="67"/>
  <c r="U509" i="67" s="1"/>
  <c r="U244" i="67"/>
  <c r="U243" i="67" s="1"/>
  <c r="T243" i="67"/>
  <c r="T242" i="67" s="1"/>
  <c r="U388" i="67"/>
  <c r="U227" i="67"/>
  <c r="U550" i="67"/>
  <c r="L289" i="67"/>
  <c r="U2352" i="67"/>
  <c r="U2351" i="67" s="1"/>
  <c r="J2052" i="67"/>
  <c r="S2097" i="67"/>
  <c r="L2362" i="67"/>
  <c r="K1983" i="67"/>
  <c r="K1982" i="67" s="1"/>
  <c r="J1837" i="67"/>
  <c r="S1928" i="67"/>
  <c r="U1929" i="67"/>
  <c r="U1928" i="67" s="1"/>
  <c r="S1837" i="67"/>
  <c r="U1880" i="67"/>
  <c r="U1879" i="67" s="1"/>
  <c r="T1785" i="67"/>
  <c r="T1780" i="67" s="1"/>
  <c r="T1777" i="67" s="1"/>
  <c r="T1776" i="67" s="1"/>
  <c r="K1596" i="67"/>
  <c r="L1748" i="67"/>
  <c r="L1747" i="67" s="1"/>
  <c r="U1695" i="67"/>
  <c r="U1692" i="67" s="1"/>
  <c r="U1563" i="67"/>
  <c r="S1505" i="67"/>
  <c r="J1504" i="67"/>
  <c r="S1504" i="67" s="1"/>
  <c r="U1310" i="67"/>
  <c r="K1540" i="67"/>
  <c r="U806" i="67"/>
  <c r="U805" i="67" s="1"/>
  <c r="U799" i="67" s="1"/>
  <c r="S805" i="67"/>
  <c r="S799" i="67" s="1"/>
  <c r="U794" i="67"/>
  <c r="U793" i="67" s="1"/>
  <c r="S793" i="67"/>
  <c r="K708" i="67"/>
  <c r="T709" i="67"/>
  <c r="U714" i="67"/>
  <c r="U992" i="67"/>
  <c r="S570" i="67"/>
  <c r="U572" i="67"/>
  <c r="U570" i="67" s="1"/>
  <c r="U519" i="67"/>
  <c r="U408" i="67"/>
  <c r="U174" i="67"/>
  <c r="U159" i="67"/>
  <c r="U158" i="67" s="1"/>
  <c r="S158" i="67"/>
  <c r="S243" i="67"/>
  <c r="S242" i="67" s="1"/>
  <c r="K2101" i="34"/>
  <c r="J2279" i="34"/>
  <c r="K2146" i="34"/>
  <c r="L2050" i="34"/>
  <c r="K2279" i="34"/>
  <c r="K2050" i="34"/>
  <c r="K2015" i="34"/>
  <c r="L1835" i="34"/>
  <c r="K1835" i="34"/>
  <c r="K1950" i="34"/>
  <c r="J1950" i="34"/>
  <c r="J1594" i="34"/>
  <c r="K1538" i="34"/>
  <c r="L1594" i="34"/>
  <c r="L1538" i="34"/>
  <c r="K1810" i="34"/>
  <c r="K1808" i="34" s="1"/>
  <c r="K1702" i="34"/>
  <c r="K1678" i="34"/>
  <c r="K1783" i="34"/>
  <c r="J1538" i="34"/>
  <c r="K1633" i="34"/>
  <c r="L1746" i="34"/>
  <c r="L1745" i="34" s="1"/>
  <c r="K1502" i="34"/>
  <c r="J1502" i="34"/>
  <c r="K1261" i="34"/>
  <c r="K1241" i="34" s="1"/>
  <c r="J1103" i="34"/>
  <c r="L1103" i="34"/>
  <c r="L1084" i="34" s="1"/>
  <c r="L1053" i="34" s="1"/>
  <c r="L1012" i="34" s="1"/>
  <c r="K1103" i="34"/>
  <c r="J1107" i="34"/>
  <c r="K1090" i="34"/>
  <c r="J1090" i="34"/>
  <c r="K1107" i="34"/>
  <c r="L893" i="34"/>
  <c r="K1306" i="34"/>
  <c r="K1302" i="34" s="1"/>
  <c r="K1291" i="34" s="1"/>
  <c r="J423" i="34"/>
  <c r="I423" i="34"/>
  <c r="L423" i="34" s="1"/>
  <c r="H27" i="13"/>
  <c r="H25" i="13"/>
  <c r="H24" i="13"/>
  <c r="H23" i="13"/>
  <c r="H21" i="13"/>
  <c r="H20" i="13"/>
  <c r="H19" i="13"/>
  <c r="H18" i="13"/>
  <c r="R19" i="64"/>
  <c r="O19" i="64"/>
  <c r="R18" i="64"/>
  <c r="O18" i="64"/>
  <c r="T37" i="62"/>
  <c r="S37" i="62"/>
  <c r="R37" i="62"/>
  <c r="O37" i="62"/>
  <c r="T36" i="62"/>
  <c r="S36" i="62"/>
  <c r="R36" i="62"/>
  <c r="O36" i="62"/>
  <c r="R35" i="62"/>
  <c r="O35" i="62"/>
  <c r="R34" i="62"/>
  <c r="O34" i="62"/>
  <c r="R33" i="62"/>
  <c r="O33" i="62"/>
  <c r="R32" i="62"/>
  <c r="O32" i="62"/>
  <c r="R31" i="62"/>
  <c r="O31" i="62"/>
  <c r="R30" i="62"/>
  <c r="O30" i="62"/>
  <c r="R29" i="62"/>
  <c r="O29" i="62"/>
  <c r="R28" i="62"/>
  <c r="O28" i="62"/>
  <c r="R27" i="62"/>
  <c r="O27" i="62"/>
  <c r="R26" i="62"/>
  <c r="O26" i="62"/>
  <c r="R25" i="62"/>
  <c r="O25" i="62"/>
  <c r="R24" i="62"/>
  <c r="O24" i="62"/>
  <c r="R23" i="62"/>
  <c r="O23" i="62"/>
  <c r="R22" i="62"/>
  <c r="O22" i="62"/>
  <c r="R21" i="62"/>
  <c r="O21" i="62"/>
  <c r="R20" i="62"/>
  <c r="O20" i="62"/>
  <c r="R19" i="62"/>
  <c r="O19" i="62"/>
  <c r="R18" i="62"/>
  <c r="O18" i="62"/>
  <c r="R17" i="62"/>
  <c r="O17" i="62"/>
  <c r="T40" i="61"/>
  <c r="S40" i="61"/>
  <c r="U40" i="61" s="1"/>
  <c r="R40" i="61"/>
  <c r="O40" i="61"/>
  <c r="R39" i="61"/>
  <c r="O39" i="61"/>
  <c r="R38" i="61"/>
  <c r="O38" i="61"/>
  <c r="R37" i="61"/>
  <c r="O37" i="61"/>
  <c r="R36" i="61"/>
  <c r="O36" i="61"/>
  <c r="R35" i="61"/>
  <c r="O35" i="61"/>
  <c r="R34" i="61"/>
  <c r="O34" i="61"/>
  <c r="T33" i="61"/>
  <c r="S33" i="61"/>
  <c r="U33" i="61" s="1"/>
  <c r="R33" i="61"/>
  <c r="O33" i="61"/>
  <c r="R32" i="61"/>
  <c r="O32" i="61"/>
  <c r="R31" i="61"/>
  <c r="O31" i="61"/>
  <c r="R30" i="61"/>
  <c r="O30" i="61"/>
  <c r="R29" i="61"/>
  <c r="O29" i="61"/>
  <c r="R28" i="61"/>
  <c r="O28" i="61"/>
  <c r="R27" i="61"/>
  <c r="O27" i="61"/>
  <c r="R26" i="61"/>
  <c r="O26" i="61"/>
  <c r="R25" i="61"/>
  <c r="O25" i="61"/>
  <c r="R24" i="61"/>
  <c r="O24" i="61"/>
  <c r="R23" i="61"/>
  <c r="O23" i="61"/>
  <c r="R22" i="61"/>
  <c r="O22" i="61"/>
  <c r="R21" i="61"/>
  <c r="O21" i="61"/>
  <c r="R20" i="61"/>
  <c r="O20" i="61"/>
  <c r="R19" i="61"/>
  <c r="O19" i="61"/>
  <c r="R18" i="61"/>
  <c r="O18" i="61"/>
  <c r="T17" i="61"/>
  <c r="S17" i="61"/>
  <c r="R17" i="61"/>
  <c r="O17" i="61"/>
  <c r="T313" i="15"/>
  <c r="S313" i="15"/>
  <c r="R313" i="15"/>
  <c r="O313" i="15"/>
  <c r="T312" i="15"/>
  <c r="S312" i="15"/>
  <c r="R312" i="15"/>
  <c r="O312" i="15"/>
  <c r="R311" i="15"/>
  <c r="O311" i="15"/>
  <c r="R310" i="15"/>
  <c r="O310" i="15"/>
  <c r="R309" i="15"/>
  <c r="O309" i="15"/>
  <c r="R308" i="15"/>
  <c r="O308" i="15"/>
  <c r="R307" i="15"/>
  <c r="O307" i="15"/>
  <c r="R306" i="15"/>
  <c r="O306" i="15"/>
  <c r="R305" i="15"/>
  <c r="O305" i="15"/>
  <c r="R304" i="15"/>
  <c r="O304" i="15"/>
  <c r="R303" i="15"/>
  <c r="O303" i="15"/>
  <c r="R302" i="15"/>
  <c r="O302" i="15"/>
  <c r="R301" i="15"/>
  <c r="O301" i="15"/>
  <c r="R300" i="15"/>
  <c r="O300" i="15"/>
  <c r="R299" i="15"/>
  <c r="O299" i="15"/>
  <c r="R298" i="15"/>
  <c r="O298" i="15"/>
  <c r="R297" i="15"/>
  <c r="O297" i="15"/>
  <c r="R296" i="15"/>
  <c r="O296" i="15"/>
  <c r="R295" i="15"/>
  <c r="O295" i="15"/>
  <c r="R294" i="15"/>
  <c r="O294" i="15"/>
  <c r="R293" i="15"/>
  <c r="O293" i="15"/>
  <c r="R292" i="15"/>
  <c r="O292" i="15"/>
  <c r="R291" i="15"/>
  <c r="O291" i="15"/>
  <c r="R290" i="15"/>
  <c r="O290" i="15"/>
  <c r="R289" i="15"/>
  <c r="O289" i="15"/>
  <c r="R288" i="15"/>
  <c r="O288" i="15"/>
  <c r="R287" i="15"/>
  <c r="O287" i="15"/>
  <c r="R286" i="15"/>
  <c r="O286" i="15"/>
  <c r="R285" i="15"/>
  <c r="O285" i="15"/>
  <c r="R284" i="15"/>
  <c r="O284" i="15"/>
  <c r="R283" i="15"/>
  <c r="O283" i="15"/>
  <c r="T282" i="15"/>
  <c r="S282" i="15"/>
  <c r="R282" i="15"/>
  <c r="O282" i="15"/>
  <c r="R281" i="15"/>
  <c r="O281" i="15"/>
  <c r="R280" i="15"/>
  <c r="O280" i="15"/>
  <c r="R279" i="15"/>
  <c r="O279" i="15"/>
  <c r="R278" i="15"/>
  <c r="O278" i="15"/>
  <c r="R277" i="15"/>
  <c r="O277" i="15"/>
  <c r="R276" i="15"/>
  <c r="O276" i="15"/>
  <c r="R275" i="15"/>
  <c r="O275" i="15"/>
  <c r="R274" i="15"/>
  <c r="O274" i="15"/>
  <c r="R273" i="15"/>
  <c r="O273" i="15"/>
  <c r="R272" i="15"/>
  <c r="O272" i="15"/>
  <c r="R271" i="15"/>
  <c r="O271" i="15"/>
  <c r="R270" i="15"/>
  <c r="O270" i="15"/>
  <c r="R269" i="15"/>
  <c r="O269" i="15"/>
  <c r="R268" i="15"/>
  <c r="O268" i="15"/>
  <c r="R267" i="15"/>
  <c r="O267" i="15"/>
  <c r="R266" i="15"/>
  <c r="O266" i="15"/>
  <c r="R265" i="15"/>
  <c r="O265" i="15"/>
  <c r="R264" i="15"/>
  <c r="O264" i="15"/>
  <c r="R263" i="15"/>
  <c r="O263" i="15"/>
  <c r="R262" i="15"/>
  <c r="O262" i="15"/>
  <c r="R261" i="15"/>
  <c r="O261" i="15"/>
  <c r="R260" i="15"/>
  <c r="O260" i="15"/>
  <c r="R259" i="15"/>
  <c r="O259" i="15"/>
  <c r="R258" i="15"/>
  <c r="O258" i="15"/>
  <c r="T257" i="15"/>
  <c r="S257" i="15"/>
  <c r="R257" i="15"/>
  <c r="O257" i="15"/>
  <c r="R256" i="15"/>
  <c r="O256" i="15"/>
  <c r="T255" i="15"/>
  <c r="S255" i="15"/>
  <c r="R255" i="15"/>
  <c r="O255" i="15"/>
  <c r="R254" i="15"/>
  <c r="O254" i="15"/>
  <c r="R253" i="15"/>
  <c r="O253" i="15"/>
  <c r="R252" i="15"/>
  <c r="O252" i="15"/>
  <c r="R251" i="15"/>
  <c r="O251" i="15"/>
  <c r="R250" i="15"/>
  <c r="O250" i="15"/>
  <c r="T249" i="15"/>
  <c r="S249" i="15"/>
  <c r="R249" i="15"/>
  <c r="O249" i="15"/>
  <c r="R248" i="15"/>
  <c r="O248" i="15"/>
  <c r="R247" i="15"/>
  <c r="O247" i="15"/>
  <c r="R246" i="15"/>
  <c r="O246" i="15"/>
  <c r="R245" i="15"/>
  <c r="O245" i="15"/>
  <c r="R244" i="15"/>
  <c r="O244" i="15"/>
  <c r="R243" i="15"/>
  <c r="O243" i="15"/>
  <c r="R242" i="15"/>
  <c r="O242" i="15"/>
  <c r="R241" i="15"/>
  <c r="O241" i="15"/>
  <c r="R240" i="15"/>
  <c r="O240" i="15"/>
  <c r="R239" i="15"/>
  <c r="O239" i="15"/>
  <c r="R238" i="15"/>
  <c r="O238" i="15"/>
  <c r="R237" i="15"/>
  <c r="O237" i="15"/>
  <c r="R236" i="15"/>
  <c r="O236" i="15"/>
  <c r="R235" i="15"/>
  <c r="O235" i="15"/>
  <c r="R234" i="15"/>
  <c r="O234" i="15"/>
  <c r="T233" i="15"/>
  <c r="S233" i="15"/>
  <c r="R233" i="15"/>
  <c r="O233" i="15"/>
  <c r="R232" i="15"/>
  <c r="O232" i="15"/>
  <c r="R231" i="15"/>
  <c r="O231" i="15"/>
  <c r="R230" i="15"/>
  <c r="O230" i="15"/>
  <c r="R229" i="15"/>
  <c r="O229" i="15"/>
  <c r="R228" i="15"/>
  <c r="O228" i="15"/>
  <c r="R227" i="15"/>
  <c r="O227" i="15"/>
  <c r="R226" i="15"/>
  <c r="O226" i="15"/>
  <c r="R225" i="15"/>
  <c r="O225" i="15"/>
  <c r="R224" i="15"/>
  <c r="O224" i="15"/>
  <c r="R223" i="15"/>
  <c r="O223" i="15"/>
  <c r="R222" i="15"/>
  <c r="O222" i="15"/>
  <c r="R221" i="15"/>
  <c r="O221" i="15"/>
  <c r="R220" i="15"/>
  <c r="O220" i="15"/>
  <c r="S219" i="15"/>
  <c r="R219" i="15"/>
  <c r="O219" i="15"/>
  <c r="R218" i="15"/>
  <c r="O218" i="15"/>
  <c r="T217" i="15"/>
  <c r="S217" i="15"/>
  <c r="R217" i="15"/>
  <c r="O217" i="15"/>
  <c r="R216" i="15"/>
  <c r="O216" i="15"/>
  <c r="T215" i="15"/>
  <c r="S215" i="15"/>
  <c r="R215" i="15"/>
  <c r="O215" i="15"/>
  <c r="R214" i="15"/>
  <c r="O214" i="15"/>
  <c r="R213" i="15"/>
  <c r="O213" i="15"/>
  <c r="R212" i="15"/>
  <c r="O212" i="15"/>
  <c r="R211" i="15"/>
  <c r="O211" i="15"/>
  <c r="R210" i="15"/>
  <c r="O210" i="15"/>
  <c r="R209" i="15"/>
  <c r="O209" i="15"/>
  <c r="R208" i="15"/>
  <c r="O208" i="15"/>
  <c r="R207" i="15"/>
  <c r="O207" i="15"/>
  <c r="R206" i="15"/>
  <c r="O206" i="15"/>
  <c r="R205" i="15"/>
  <c r="O205" i="15"/>
  <c r="R204" i="15"/>
  <c r="O204" i="15"/>
  <c r="T203" i="15"/>
  <c r="S203" i="15"/>
  <c r="R203" i="15"/>
  <c r="O203" i="15"/>
  <c r="R202" i="15"/>
  <c r="O202" i="15"/>
  <c r="R201" i="15"/>
  <c r="O201" i="15"/>
  <c r="R200" i="15"/>
  <c r="O200" i="15"/>
  <c r="R199" i="15"/>
  <c r="O199" i="15"/>
  <c r="R198" i="15"/>
  <c r="O198" i="15"/>
  <c r="R197" i="15"/>
  <c r="O197" i="15"/>
  <c r="R196" i="15"/>
  <c r="O196" i="15"/>
  <c r="R195" i="15"/>
  <c r="O195" i="15"/>
  <c r="R194" i="15"/>
  <c r="O194" i="15"/>
  <c r="R193" i="15"/>
  <c r="O193" i="15"/>
  <c r="R192" i="15"/>
  <c r="O192" i="15"/>
  <c r="R191" i="15"/>
  <c r="O191" i="15"/>
  <c r="T190" i="15"/>
  <c r="S190" i="15"/>
  <c r="R190" i="15"/>
  <c r="O190" i="15"/>
  <c r="R189" i="15"/>
  <c r="O189" i="15"/>
  <c r="T188" i="15"/>
  <c r="S188" i="15"/>
  <c r="R188" i="15"/>
  <c r="O188" i="15"/>
  <c r="T187" i="15"/>
  <c r="S187" i="15"/>
  <c r="R187" i="15"/>
  <c r="O187" i="15"/>
  <c r="T186" i="15"/>
  <c r="S186" i="15"/>
  <c r="R186" i="15"/>
  <c r="O186" i="15"/>
  <c r="R185" i="15"/>
  <c r="O185" i="15"/>
  <c r="R184" i="15"/>
  <c r="O184" i="15"/>
  <c r="R183" i="15"/>
  <c r="O183" i="15"/>
  <c r="R182" i="15"/>
  <c r="O182" i="15"/>
  <c r="R181" i="15"/>
  <c r="O181" i="15"/>
  <c r="R180" i="15"/>
  <c r="O180" i="15"/>
  <c r="R179" i="15"/>
  <c r="O179" i="15"/>
  <c r="R178" i="15"/>
  <c r="O178" i="15"/>
  <c r="R177" i="15"/>
  <c r="O177" i="15"/>
  <c r="R176" i="15"/>
  <c r="O176" i="15"/>
  <c r="R175" i="15"/>
  <c r="O175" i="15"/>
  <c r="R174" i="15"/>
  <c r="O174" i="15"/>
  <c r="R173" i="15"/>
  <c r="O173" i="15"/>
  <c r="R172" i="15"/>
  <c r="O172" i="15"/>
  <c r="R171" i="15"/>
  <c r="O171" i="15"/>
  <c r="R170" i="15"/>
  <c r="O170" i="15"/>
  <c r="R169" i="15"/>
  <c r="O169" i="15"/>
  <c r="R168" i="15"/>
  <c r="O168" i="15"/>
  <c r="R167" i="15"/>
  <c r="O167" i="15"/>
  <c r="R166" i="15"/>
  <c r="O166" i="15"/>
  <c r="R165" i="15"/>
  <c r="O165" i="15"/>
  <c r="R164" i="15"/>
  <c r="O164" i="15"/>
  <c r="R163" i="15"/>
  <c r="O163" i="15"/>
  <c r="R162" i="15"/>
  <c r="O162" i="15"/>
  <c r="R161" i="15"/>
  <c r="O161" i="15"/>
  <c r="R160" i="15"/>
  <c r="O160" i="15"/>
  <c r="R159" i="15"/>
  <c r="O159" i="15"/>
  <c r="R158" i="15"/>
  <c r="O158" i="15"/>
  <c r="R157" i="15"/>
  <c r="O157" i="15"/>
  <c r="R156" i="15"/>
  <c r="O156" i="15"/>
  <c r="R155" i="15"/>
  <c r="O155" i="15"/>
  <c r="R154" i="15"/>
  <c r="O154" i="15"/>
  <c r="R153" i="15"/>
  <c r="O153" i="15"/>
  <c r="R152" i="15"/>
  <c r="O152" i="15"/>
  <c r="R151" i="15"/>
  <c r="O151" i="15"/>
  <c r="R150" i="15"/>
  <c r="O150" i="15"/>
  <c r="T149" i="15"/>
  <c r="S149" i="15"/>
  <c r="R149" i="15"/>
  <c r="O149" i="15"/>
  <c r="R148" i="15"/>
  <c r="O148" i="15"/>
  <c r="T147" i="15"/>
  <c r="S147" i="15"/>
  <c r="R147" i="15"/>
  <c r="O147" i="15"/>
  <c r="T146" i="15"/>
  <c r="S146" i="15"/>
  <c r="R146" i="15"/>
  <c r="O146" i="15"/>
  <c r="R145" i="15"/>
  <c r="O145" i="15"/>
  <c r="R144" i="15"/>
  <c r="O144" i="15"/>
  <c r="R143" i="15"/>
  <c r="O143" i="15"/>
  <c r="R142" i="15"/>
  <c r="O142" i="15"/>
  <c r="R141" i="15"/>
  <c r="O141" i="15"/>
  <c r="R140" i="15"/>
  <c r="O140" i="15"/>
  <c r="R139" i="15"/>
  <c r="O139" i="15"/>
  <c r="R138" i="15"/>
  <c r="O138" i="15"/>
  <c r="R137" i="15"/>
  <c r="O137" i="15"/>
  <c r="R136" i="15"/>
  <c r="O136" i="15"/>
  <c r="R135" i="15"/>
  <c r="O135" i="15"/>
  <c r="R134" i="15"/>
  <c r="O134" i="15"/>
  <c r="R133" i="15"/>
  <c r="O133" i="15"/>
  <c r="R132" i="15"/>
  <c r="O132" i="15"/>
  <c r="R131" i="15"/>
  <c r="O131" i="15"/>
  <c r="R130" i="15"/>
  <c r="O130" i="15"/>
  <c r="R129" i="15"/>
  <c r="O129" i="15"/>
  <c r="R128" i="15"/>
  <c r="O128" i="15"/>
  <c r="R127" i="15"/>
  <c r="O127" i="15"/>
  <c r="R126" i="15"/>
  <c r="O126" i="15"/>
  <c r="R125" i="15"/>
  <c r="O125" i="15"/>
  <c r="R124" i="15"/>
  <c r="O124" i="15"/>
  <c r="R123" i="15"/>
  <c r="O123" i="15"/>
  <c r="R122" i="15"/>
  <c r="O122" i="15"/>
  <c r="R121" i="15"/>
  <c r="O121" i="15"/>
  <c r="R120" i="15"/>
  <c r="O120" i="15"/>
  <c r="R119" i="15"/>
  <c r="O119" i="15"/>
  <c r="R118" i="15"/>
  <c r="O118" i="15"/>
  <c r="R117" i="15"/>
  <c r="O117" i="15"/>
  <c r="R116" i="15"/>
  <c r="O116" i="15"/>
  <c r="R115" i="15"/>
  <c r="O115" i="15"/>
  <c r="R114" i="15"/>
  <c r="O114" i="15"/>
  <c r="R113" i="15"/>
  <c r="O113" i="15"/>
  <c r="R112" i="15"/>
  <c r="O112" i="15"/>
  <c r="R111" i="15"/>
  <c r="O111" i="15"/>
  <c r="R110" i="15"/>
  <c r="O110" i="15"/>
  <c r="R109" i="15"/>
  <c r="O109" i="15"/>
  <c r="R108" i="15"/>
  <c r="O108" i="15"/>
  <c r="R107" i="15"/>
  <c r="O107" i="15"/>
  <c r="R106" i="15"/>
  <c r="O106" i="15"/>
  <c r="R105" i="15"/>
  <c r="O105" i="15"/>
  <c r="R104" i="15"/>
  <c r="O104" i="15"/>
  <c r="T103" i="15"/>
  <c r="S103" i="15"/>
  <c r="R103" i="15"/>
  <c r="O103" i="15"/>
  <c r="R102" i="15"/>
  <c r="O102" i="15"/>
  <c r="R101" i="15"/>
  <c r="O101" i="15"/>
  <c r="R100" i="15"/>
  <c r="O100" i="15"/>
  <c r="R99" i="15"/>
  <c r="O99" i="15"/>
  <c r="R98" i="15"/>
  <c r="O98" i="15"/>
  <c r="T97" i="15"/>
  <c r="S97" i="15"/>
  <c r="R97" i="15"/>
  <c r="O97" i="15"/>
  <c r="R96" i="15"/>
  <c r="O96" i="15"/>
  <c r="R95" i="15"/>
  <c r="O95" i="15"/>
  <c r="R94" i="15"/>
  <c r="O94" i="15"/>
  <c r="R93" i="15"/>
  <c r="O93" i="15"/>
  <c r="R92" i="15"/>
  <c r="O92" i="15"/>
  <c r="R91" i="15"/>
  <c r="O91" i="15"/>
  <c r="R90" i="15"/>
  <c r="O90" i="15"/>
  <c r="R89" i="15"/>
  <c r="O89" i="15"/>
  <c r="R88" i="15"/>
  <c r="O88" i="15"/>
  <c r="R87" i="15"/>
  <c r="O87" i="15"/>
  <c r="R86" i="15"/>
  <c r="O86" i="15"/>
  <c r="R85" i="15"/>
  <c r="O85" i="15"/>
  <c r="R84" i="15"/>
  <c r="O84" i="15"/>
  <c r="R83" i="15"/>
  <c r="O83" i="15"/>
  <c r="T82" i="15"/>
  <c r="S82" i="15"/>
  <c r="R82" i="15"/>
  <c r="O82" i="15"/>
  <c r="R81" i="15"/>
  <c r="O81" i="15"/>
  <c r="R80" i="15"/>
  <c r="O80" i="15"/>
  <c r="R79" i="15"/>
  <c r="O79" i="15"/>
  <c r="R78" i="15"/>
  <c r="O78" i="15"/>
  <c r="R77" i="15"/>
  <c r="O77" i="15"/>
  <c r="R76" i="15"/>
  <c r="O76" i="15"/>
  <c r="R75" i="15"/>
  <c r="O75" i="15"/>
  <c r="R74" i="15"/>
  <c r="O74" i="15"/>
  <c r="R73" i="15"/>
  <c r="O73" i="15"/>
  <c r="R72" i="15"/>
  <c r="O72" i="15"/>
  <c r="R71" i="15"/>
  <c r="O71" i="15"/>
  <c r="R70" i="15"/>
  <c r="O70" i="15"/>
  <c r="R69" i="15"/>
  <c r="O69" i="15"/>
  <c r="R68" i="15"/>
  <c r="O68" i="15"/>
  <c r="T67" i="15"/>
  <c r="S67" i="15"/>
  <c r="R67" i="15"/>
  <c r="O67" i="15"/>
  <c r="R66" i="15"/>
  <c r="O66" i="15"/>
  <c r="R65" i="15"/>
  <c r="O65" i="15"/>
  <c r="R64" i="15"/>
  <c r="O64" i="15"/>
  <c r="R63" i="15"/>
  <c r="O63" i="15"/>
  <c r="R62" i="15"/>
  <c r="O62" i="15"/>
  <c r="R61" i="15"/>
  <c r="O61" i="15"/>
  <c r="R60" i="15"/>
  <c r="O60" i="15"/>
  <c r="R59" i="15"/>
  <c r="O59" i="15"/>
  <c r="R58" i="15"/>
  <c r="O58" i="15"/>
  <c r="R57" i="15"/>
  <c r="O57" i="15"/>
  <c r="R56" i="15"/>
  <c r="O56" i="15"/>
  <c r="R55" i="15"/>
  <c r="O55" i="15"/>
  <c r="R54" i="15"/>
  <c r="O54" i="15"/>
  <c r="R53" i="15"/>
  <c r="O53" i="15"/>
  <c r="T52" i="15"/>
  <c r="S52" i="15"/>
  <c r="R52" i="15"/>
  <c r="O52" i="15"/>
  <c r="R51" i="15"/>
  <c r="O51" i="15"/>
  <c r="R50" i="15"/>
  <c r="O50" i="15"/>
  <c r="R49" i="15"/>
  <c r="O49" i="15"/>
  <c r="R48" i="15"/>
  <c r="O48" i="15"/>
  <c r="R47" i="15"/>
  <c r="O47" i="15"/>
  <c r="R46" i="15"/>
  <c r="O46" i="15"/>
  <c r="R45" i="15"/>
  <c r="O45" i="15"/>
  <c r="R44" i="15"/>
  <c r="O44" i="15"/>
  <c r="R43" i="15"/>
  <c r="O43" i="15"/>
  <c r="R42" i="15"/>
  <c r="O42" i="15"/>
  <c r="R41" i="15"/>
  <c r="O41" i="15"/>
  <c r="R40" i="15"/>
  <c r="O40" i="15"/>
  <c r="R39" i="15"/>
  <c r="O39" i="15"/>
  <c r="R38" i="15"/>
  <c r="O38" i="15"/>
  <c r="R37" i="15"/>
  <c r="O37" i="15"/>
  <c r="R36" i="15"/>
  <c r="O36" i="15"/>
  <c r="R35" i="15"/>
  <c r="O35" i="15"/>
  <c r="R34" i="15"/>
  <c r="O34" i="15"/>
  <c r="R33" i="15"/>
  <c r="O33" i="15"/>
  <c r="R32" i="15"/>
  <c r="O32" i="15"/>
  <c r="R31" i="15"/>
  <c r="O31" i="15"/>
  <c r="R30" i="15"/>
  <c r="O30" i="15"/>
  <c r="R29" i="15"/>
  <c r="O29" i="15"/>
  <c r="R28" i="15"/>
  <c r="O28" i="15"/>
  <c r="R27" i="15"/>
  <c r="O27" i="15"/>
  <c r="R26" i="15"/>
  <c r="O26" i="15"/>
  <c r="R25" i="15"/>
  <c r="O25" i="15"/>
  <c r="R24" i="15"/>
  <c r="O24" i="15"/>
  <c r="R23" i="15"/>
  <c r="O23" i="15"/>
  <c r="R22" i="15"/>
  <c r="O22" i="15"/>
  <c r="R21" i="15"/>
  <c r="O21" i="15"/>
  <c r="R20" i="15"/>
  <c r="O20" i="15"/>
  <c r="R19" i="15"/>
  <c r="O19" i="15"/>
  <c r="R18" i="15"/>
  <c r="O18" i="15"/>
  <c r="R17" i="15"/>
  <c r="O17" i="15"/>
  <c r="T193" i="9"/>
  <c r="S193" i="9"/>
  <c r="R193" i="9"/>
  <c r="O193" i="9"/>
  <c r="R192" i="9"/>
  <c r="O192" i="9"/>
  <c r="T191" i="9"/>
  <c r="S191" i="9"/>
  <c r="R191" i="9"/>
  <c r="O191" i="9"/>
  <c r="T190" i="9"/>
  <c r="S190" i="9"/>
  <c r="R190" i="9"/>
  <c r="O190" i="9"/>
  <c r="R189" i="9"/>
  <c r="O189" i="9"/>
  <c r="R188" i="9"/>
  <c r="O188" i="9"/>
  <c r="R187" i="9"/>
  <c r="O187" i="9"/>
  <c r="R186" i="9"/>
  <c r="O186" i="9"/>
  <c r="R185" i="9"/>
  <c r="O185" i="9"/>
  <c r="R184" i="9"/>
  <c r="O184" i="9"/>
  <c r="R183" i="9"/>
  <c r="O183" i="9"/>
  <c r="R182" i="9"/>
  <c r="O182" i="9"/>
  <c r="R181" i="9"/>
  <c r="O181" i="9"/>
  <c r="R180" i="9"/>
  <c r="O180" i="9"/>
  <c r="R179" i="9"/>
  <c r="O179" i="9"/>
  <c r="R178" i="9"/>
  <c r="O178" i="9"/>
  <c r="R177" i="9"/>
  <c r="O177" i="9"/>
  <c r="R176" i="9"/>
  <c r="O176" i="9"/>
  <c r="R175" i="9"/>
  <c r="O175" i="9"/>
  <c r="R174" i="9"/>
  <c r="O174" i="9"/>
  <c r="R173" i="9"/>
  <c r="O173" i="9"/>
  <c r="R172" i="9"/>
  <c r="O172" i="9"/>
  <c r="R171" i="9"/>
  <c r="O171" i="9"/>
  <c r="R170" i="9"/>
  <c r="O170" i="9"/>
  <c r="R169" i="9"/>
  <c r="O169" i="9"/>
  <c r="R168" i="9"/>
  <c r="O168" i="9"/>
  <c r="R167" i="9"/>
  <c r="O167" i="9"/>
  <c r="R166" i="9"/>
  <c r="O166" i="9"/>
  <c r="R165" i="9"/>
  <c r="O165" i="9"/>
  <c r="R164" i="9"/>
  <c r="O164" i="9"/>
  <c r="R163" i="9"/>
  <c r="O163" i="9"/>
  <c r="T162" i="9"/>
  <c r="S162" i="9"/>
  <c r="R162" i="9"/>
  <c r="O162" i="9"/>
  <c r="T161" i="9"/>
  <c r="S161" i="9"/>
  <c r="U161" i="9" s="1"/>
  <c r="R161" i="9"/>
  <c r="O161" i="9"/>
  <c r="T160" i="9"/>
  <c r="S160" i="9"/>
  <c r="R160" i="9"/>
  <c r="O160" i="9"/>
  <c r="T159" i="9"/>
  <c r="S159" i="9"/>
  <c r="R159" i="9"/>
  <c r="O159" i="9"/>
  <c r="T158" i="9"/>
  <c r="S158" i="9"/>
  <c r="R158" i="9"/>
  <c r="O158" i="9"/>
  <c r="T157" i="9"/>
  <c r="S157" i="9"/>
  <c r="U157" i="9" s="1"/>
  <c r="R157" i="9"/>
  <c r="O157" i="9"/>
  <c r="R156" i="9"/>
  <c r="O156" i="9"/>
  <c r="T155" i="9"/>
  <c r="S155" i="9"/>
  <c r="R155" i="9"/>
  <c r="O155" i="9"/>
  <c r="T154" i="9"/>
  <c r="S154" i="9"/>
  <c r="R154" i="9"/>
  <c r="O154" i="9"/>
  <c r="R153" i="9"/>
  <c r="O153" i="9"/>
  <c r="R152" i="9"/>
  <c r="O152" i="9"/>
  <c r="R151" i="9"/>
  <c r="O151" i="9"/>
  <c r="R150" i="9"/>
  <c r="O150" i="9"/>
  <c r="R149" i="9"/>
  <c r="O149" i="9"/>
  <c r="R148" i="9"/>
  <c r="O148" i="9"/>
  <c r="R147" i="9"/>
  <c r="O147" i="9"/>
  <c r="R146" i="9"/>
  <c r="O146" i="9"/>
  <c r="R145" i="9"/>
  <c r="O145" i="9"/>
  <c r="R144" i="9"/>
  <c r="O144" i="9"/>
  <c r="R143" i="9"/>
  <c r="O143" i="9"/>
  <c r="R142" i="9"/>
  <c r="O142" i="9"/>
  <c r="R141" i="9"/>
  <c r="O141" i="9"/>
  <c r="R140" i="9"/>
  <c r="O140" i="9"/>
  <c r="R139" i="9"/>
  <c r="O139" i="9"/>
  <c r="R138" i="9"/>
  <c r="O138" i="9"/>
  <c r="R137" i="9"/>
  <c r="O137" i="9"/>
  <c r="R136" i="9"/>
  <c r="O136" i="9"/>
  <c r="R135" i="9"/>
  <c r="O135" i="9"/>
  <c r="R134" i="9"/>
  <c r="O134" i="9"/>
  <c r="R133" i="9"/>
  <c r="O133" i="9"/>
  <c r="R132" i="9"/>
  <c r="O132" i="9"/>
  <c r="R131" i="9"/>
  <c r="O131" i="9"/>
  <c r="R130" i="9"/>
  <c r="O130" i="9"/>
  <c r="R129" i="9"/>
  <c r="O129" i="9"/>
  <c r="R128" i="9"/>
  <c r="O128" i="9"/>
  <c r="R127" i="9"/>
  <c r="O127" i="9"/>
  <c r="R126" i="9"/>
  <c r="O126" i="9"/>
  <c r="R125" i="9"/>
  <c r="O125" i="9"/>
  <c r="R124" i="9"/>
  <c r="O124" i="9"/>
  <c r="R123" i="9"/>
  <c r="O123" i="9"/>
  <c r="R122" i="9"/>
  <c r="O122" i="9"/>
  <c r="R121" i="9"/>
  <c r="O121" i="9"/>
  <c r="R120" i="9"/>
  <c r="O120" i="9"/>
  <c r="R119" i="9"/>
  <c r="O119" i="9"/>
  <c r="R118" i="9"/>
  <c r="O118" i="9"/>
  <c r="R117" i="9"/>
  <c r="O117" i="9"/>
  <c r="R116" i="9"/>
  <c r="O116" i="9"/>
  <c r="R115" i="9"/>
  <c r="O115" i="9"/>
  <c r="R114" i="9"/>
  <c r="O114" i="9"/>
  <c r="R113" i="9"/>
  <c r="O113" i="9"/>
  <c r="R112" i="9"/>
  <c r="O112" i="9"/>
  <c r="R111" i="9"/>
  <c r="O111" i="9"/>
  <c r="R110" i="9"/>
  <c r="O110" i="9"/>
  <c r="R109" i="9"/>
  <c r="O109" i="9"/>
  <c r="R108" i="9"/>
  <c r="O108" i="9"/>
  <c r="R107" i="9"/>
  <c r="O107" i="9"/>
  <c r="R106" i="9"/>
  <c r="O106" i="9"/>
  <c r="R105" i="9"/>
  <c r="O105" i="9"/>
  <c r="R104" i="9"/>
  <c r="O104" i="9"/>
  <c r="R103" i="9"/>
  <c r="O103" i="9"/>
  <c r="R102" i="9"/>
  <c r="O102" i="9"/>
  <c r="R101" i="9"/>
  <c r="O101" i="9"/>
  <c r="R100" i="9"/>
  <c r="O100" i="9"/>
  <c r="R99" i="9"/>
  <c r="O99" i="9"/>
  <c r="R98" i="9"/>
  <c r="O98" i="9"/>
  <c r="R97" i="9"/>
  <c r="O97" i="9"/>
  <c r="R96" i="9"/>
  <c r="O96" i="9"/>
  <c r="R95" i="9"/>
  <c r="O95" i="9"/>
  <c r="R94" i="9"/>
  <c r="O94" i="9"/>
  <c r="R93" i="9"/>
  <c r="O93" i="9"/>
  <c r="R92" i="9"/>
  <c r="O92" i="9"/>
  <c r="R91" i="9"/>
  <c r="O91" i="9"/>
  <c r="R90" i="9"/>
  <c r="O90" i="9"/>
  <c r="R89" i="9"/>
  <c r="O89" i="9"/>
  <c r="T88" i="9"/>
  <c r="S88" i="9"/>
  <c r="R88" i="9"/>
  <c r="O88" i="9"/>
  <c r="T87" i="9"/>
  <c r="S87" i="9"/>
  <c r="R87" i="9"/>
  <c r="O87" i="9"/>
  <c r="R86" i="9"/>
  <c r="O86" i="9"/>
  <c r="R85" i="9"/>
  <c r="O85" i="9"/>
  <c r="R84" i="9"/>
  <c r="O84" i="9"/>
  <c r="R83" i="9"/>
  <c r="O83" i="9"/>
  <c r="R82" i="9"/>
  <c r="O82" i="9"/>
  <c r="R81" i="9"/>
  <c r="O81" i="9"/>
  <c r="R80" i="9"/>
  <c r="O80" i="9"/>
  <c r="R79" i="9"/>
  <c r="O79" i="9"/>
  <c r="R78" i="9"/>
  <c r="O78" i="9"/>
  <c r="R77" i="9"/>
  <c r="O77" i="9"/>
  <c r="R76" i="9"/>
  <c r="O76" i="9"/>
  <c r="R75" i="9"/>
  <c r="O75" i="9"/>
  <c r="R74" i="9"/>
  <c r="O74" i="9"/>
  <c r="R73" i="9"/>
  <c r="O73" i="9"/>
  <c r="R72" i="9"/>
  <c r="O72" i="9"/>
  <c r="R71" i="9"/>
  <c r="O71" i="9"/>
  <c r="R70" i="9"/>
  <c r="O70" i="9"/>
  <c r="R69" i="9"/>
  <c r="O69" i="9"/>
  <c r="R68" i="9"/>
  <c r="O68" i="9"/>
  <c r="R67" i="9"/>
  <c r="O67" i="9"/>
  <c r="R66" i="9"/>
  <c r="O66" i="9"/>
  <c r="R65" i="9"/>
  <c r="O65" i="9"/>
  <c r="R64" i="9"/>
  <c r="O64" i="9"/>
  <c r="R63" i="9"/>
  <c r="O63" i="9"/>
  <c r="R62" i="9"/>
  <c r="O62" i="9"/>
  <c r="R61" i="9"/>
  <c r="O61" i="9"/>
  <c r="R60" i="9"/>
  <c r="O60" i="9"/>
  <c r="R59" i="9"/>
  <c r="O59" i="9"/>
  <c r="R58" i="9"/>
  <c r="O58" i="9"/>
  <c r="R57" i="9"/>
  <c r="O57" i="9"/>
  <c r="R56" i="9"/>
  <c r="O56" i="9"/>
  <c r="R55" i="9"/>
  <c r="O55" i="9"/>
  <c r="R54" i="9"/>
  <c r="O54" i="9"/>
  <c r="R53" i="9"/>
  <c r="O53" i="9"/>
  <c r="R52" i="9"/>
  <c r="O52" i="9"/>
  <c r="R51" i="9"/>
  <c r="O51" i="9"/>
  <c r="R50" i="9"/>
  <c r="O50" i="9"/>
  <c r="R49" i="9"/>
  <c r="O49" i="9"/>
  <c r="R48" i="9"/>
  <c r="O48" i="9"/>
  <c r="R47" i="9"/>
  <c r="O47" i="9"/>
  <c r="R46" i="9"/>
  <c r="O46" i="9"/>
  <c r="R45" i="9"/>
  <c r="O45" i="9"/>
  <c r="R44" i="9"/>
  <c r="O44" i="9"/>
  <c r="R43" i="9"/>
  <c r="O43" i="9"/>
  <c r="R42" i="9"/>
  <c r="O42" i="9"/>
  <c r="R41" i="9"/>
  <c r="O41" i="9"/>
  <c r="R40" i="9"/>
  <c r="O40" i="9"/>
  <c r="R39" i="9"/>
  <c r="O39" i="9"/>
  <c r="R38" i="9"/>
  <c r="O38" i="9"/>
  <c r="R37" i="9"/>
  <c r="O37" i="9"/>
  <c r="R36" i="9"/>
  <c r="O36" i="9"/>
  <c r="R35" i="9"/>
  <c r="O35" i="9"/>
  <c r="R34" i="9"/>
  <c r="O34" i="9"/>
  <c r="R33" i="9"/>
  <c r="O33" i="9"/>
  <c r="R32" i="9"/>
  <c r="O32" i="9"/>
  <c r="R31" i="9"/>
  <c r="O31" i="9"/>
  <c r="R30" i="9"/>
  <c r="O30" i="9"/>
  <c r="R29" i="9"/>
  <c r="O29" i="9"/>
  <c r="R28" i="9"/>
  <c r="O28" i="9"/>
  <c r="R27" i="9"/>
  <c r="O27" i="9"/>
  <c r="R26" i="9"/>
  <c r="O26" i="9"/>
  <c r="R25" i="9"/>
  <c r="O25" i="9"/>
  <c r="R24" i="9"/>
  <c r="O24" i="9"/>
  <c r="R23" i="9"/>
  <c r="O23" i="9"/>
  <c r="R22" i="9"/>
  <c r="O22" i="9"/>
  <c r="R21" i="9"/>
  <c r="O21" i="9"/>
  <c r="R20" i="9"/>
  <c r="O20" i="9"/>
  <c r="R19" i="9"/>
  <c r="O19" i="9"/>
  <c r="R18" i="9"/>
  <c r="O18" i="9"/>
  <c r="R17" i="9"/>
  <c r="O17" i="9"/>
  <c r="T311" i="8"/>
  <c r="S311" i="8"/>
  <c r="R311" i="8"/>
  <c r="O311" i="8"/>
  <c r="T310" i="8"/>
  <c r="S310" i="8"/>
  <c r="R310" i="8"/>
  <c r="O310" i="8"/>
  <c r="R309" i="8"/>
  <c r="O309" i="8"/>
  <c r="R308" i="8"/>
  <c r="O308" i="8"/>
  <c r="R307" i="8"/>
  <c r="O307" i="8"/>
  <c r="R306" i="8"/>
  <c r="O306" i="8"/>
  <c r="R305" i="8"/>
  <c r="O305" i="8"/>
  <c r="R304" i="8"/>
  <c r="O304" i="8"/>
  <c r="R303" i="8"/>
  <c r="O303" i="8"/>
  <c r="R302" i="8"/>
  <c r="O302" i="8"/>
  <c r="R301" i="8"/>
  <c r="O301" i="8"/>
  <c r="R300" i="8"/>
  <c r="O300" i="8"/>
  <c r="R299" i="8"/>
  <c r="O299" i="8"/>
  <c r="T298" i="8"/>
  <c r="S298" i="8"/>
  <c r="R298" i="8"/>
  <c r="O298" i="8"/>
  <c r="R297" i="8"/>
  <c r="O297" i="8"/>
  <c r="R296" i="8"/>
  <c r="O296" i="8"/>
  <c r="R295" i="8"/>
  <c r="O295" i="8"/>
  <c r="R294" i="8"/>
  <c r="O294" i="8"/>
  <c r="R293" i="8"/>
  <c r="O293" i="8"/>
  <c r="R292" i="8"/>
  <c r="O292" i="8"/>
  <c r="R291" i="8"/>
  <c r="O291" i="8"/>
  <c r="R290" i="8"/>
  <c r="O290" i="8"/>
  <c r="T289" i="8"/>
  <c r="S289" i="8"/>
  <c r="R289" i="8"/>
  <c r="O289" i="8"/>
  <c r="R288" i="8"/>
  <c r="O288" i="8"/>
  <c r="T287" i="8"/>
  <c r="S287" i="8"/>
  <c r="R287" i="8"/>
  <c r="O287" i="8"/>
  <c r="R286" i="8"/>
  <c r="O286" i="8"/>
  <c r="T285" i="8"/>
  <c r="S285" i="8"/>
  <c r="R285" i="8"/>
  <c r="O285" i="8"/>
  <c r="R284" i="8"/>
  <c r="O284" i="8"/>
  <c r="T283" i="8"/>
  <c r="S283" i="8"/>
  <c r="R283" i="8"/>
  <c r="O283" i="8"/>
  <c r="T282" i="8"/>
  <c r="S282" i="8"/>
  <c r="R282" i="8"/>
  <c r="O282" i="8"/>
  <c r="R281" i="8"/>
  <c r="O281" i="8"/>
  <c r="R280" i="8"/>
  <c r="O280" i="8"/>
  <c r="R279" i="8"/>
  <c r="O279" i="8"/>
  <c r="R278" i="8"/>
  <c r="O278" i="8"/>
  <c r="R277" i="8"/>
  <c r="O277" i="8"/>
  <c r="T276" i="8"/>
  <c r="S276" i="8"/>
  <c r="R276" i="8"/>
  <c r="O276" i="8"/>
  <c r="R275" i="8"/>
  <c r="O275" i="8"/>
  <c r="R274" i="8"/>
  <c r="O274" i="8"/>
  <c r="R273" i="8"/>
  <c r="O273" i="8"/>
  <c r="R272" i="8"/>
  <c r="O272" i="8"/>
  <c r="R271" i="8"/>
  <c r="O271" i="8"/>
  <c r="R270" i="8"/>
  <c r="O270" i="8"/>
  <c r="R269" i="8"/>
  <c r="O269" i="8"/>
  <c r="R268" i="8"/>
  <c r="O268" i="8"/>
  <c r="R267" i="8"/>
  <c r="O267" i="8"/>
  <c r="R266" i="8"/>
  <c r="O266" i="8"/>
  <c r="R265" i="8"/>
  <c r="O265" i="8"/>
  <c r="R264" i="8"/>
  <c r="O264" i="8"/>
  <c r="R263" i="8"/>
  <c r="O263" i="8"/>
  <c r="R262" i="8"/>
  <c r="O262" i="8"/>
  <c r="R261" i="8"/>
  <c r="O261" i="8"/>
  <c r="R260" i="8"/>
  <c r="O260" i="8"/>
  <c r="R259" i="8"/>
  <c r="O259" i="8"/>
  <c r="R258" i="8"/>
  <c r="O258" i="8"/>
  <c r="R257" i="8"/>
  <c r="O257" i="8"/>
  <c r="R256" i="8"/>
  <c r="O256" i="8"/>
  <c r="R255" i="8"/>
  <c r="O255" i="8"/>
  <c r="R254" i="8"/>
  <c r="O254" i="8"/>
  <c r="T253" i="8"/>
  <c r="S253" i="8"/>
  <c r="R253" i="8"/>
  <c r="O253" i="8"/>
  <c r="R252" i="8"/>
  <c r="O252" i="8"/>
  <c r="T251" i="8"/>
  <c r="S251" i="8"/>
  <c r="R251" i="8"/>
  <c r="O251" i="8"/>
  <c r="T250" i="8"/>
  <c r="S250" i="8"/>
  <c r="R250" i="8"/>
  <c r="O250" i="8"/>
  <c r="R249" i="8"/>
  <c r="O249" i="8"/>
  <c r="R248" i="8"/>
  <c r="O248" i="8"/>
  <c r="R247" i="8"/>
  <c r="O247" i="8"/>
  <c r="R246" i="8"/>
  <c r="O246" i="8"/>
  <c r="R245" i="8"/>
  <c r="O245" i="8"/>
  <c r="R244" i="8"/>
  <c r="O244" i="8"/>
  <c r="R243" i="8"/>
  <c r="O243" i="8"/>
  <c r="R242" i="8"/>
  <c r="O242" i="8"/>
  <c r="R241" i="8"/>
  <c r="O241" i="8"/>
  <c r="R240" i="8"/>
  <c r="O240" i="8"/>
  <c r="R239" i="8"/>
  <c r="O239" i="8"/>
  <c r="R238" i="8"/>
  <c r="O238" i="8"/>
  <c r="R237" i="8"/>
  <c r="O237" i="8"/>
  <c r="R236" i="8"/>
  <c r="O236" i="8"/>
  <c r="R235" i="8"/>
  <c r="O235" i="8"/>
  <c r="R234" i="8"/>
  <c r="O234" i="8"/>
  <c r="R233" i="8"/>
  <c r="O233" i="8"/>
  <c r="R232" i="8"/>
  <c r="O232" i="8"/>
  <c r="R231" i="8"/>
  <c r="O231" i="8"/>
  <c r="R230" i="8"/>
  <c r="O230" i="8"/>
  <c r="R229" i="8"/>
  <c r="O229" i="8"/>
  <c r="R228" i="8"/>
  <c r="O228" i="8"/>
  <c r="R227" i="8"/>
  <c r="O227" i="8"/>
  <c r="R226" i="8"/>
  <c r="O226" i="8"/>
  <c r="R225" i="8"/>
  <c r="O225" i="8"/>
  <c r="T224" i="8"/>
  <c r="S224" i="8"/>
  <c r="R224" i="8"/>
  <c r="O224" i="8"/>
  <c r="R223" i="8"/>
  <c r="O223" i="8"/>
  <c r="T222" i="8"/>
  <c r="S222" i="8"/>
  <c r="R222" i="8"/>
  <c r="O222" i="8"/>
  <c r="R221" i="8"/>
  <c r="O221" i="8"/>
  <c r="R220" i="8"/>
  <c r="O220" i="8"/>
  <c r="R219" i="8"/>
  <c r="O219" i="8"/>
  <c r="R218" i="8"/>
  <c r="O218" i="8"/>
  <c r="R217" i="8"/>
  <c r="O217" i="8"/>
  <c r="R216" i="8"/>
  <c r="O216" i="8"/>
  <c r="R215" i="8"/>
  <c r="O215" i="8"/>
  <c r="R214" i="8"/>
  <c r="O214" i="8"/>
  <c r="R213" i="8"/>
  <c r="O213" i="8"/>
  <c r="R212" i="8"/>
  <c r="O212" i="8"/>
  <c r="R211" i="8"/>
  <c r="O211" i="8"/>
  <c r="R210" i="8"/>
  <c r="O210" i="8"/>
  <c r="T209" i="8"/>
  <c r="S209" i="8"/>
  <c r="R209" i="8"/>
  <c r="O209" i="8"/>
  <c r="T208" i="8"/>
  <c r="S208" i="8"/>
  <c r="R208" i="8"/>
  <c r="O208" i="8"/>
  <c r="R207" i="8"/>
  <c r="O207" i="8"/>
  <c r="R206" i="8"/>
  <c r="O206" i="8"/>
  <c r="R205" i="8"/>
  <c r="O205" i="8"/>
  <c r="R204" i="8"/>
  <c r="O204" i="8"/>
  <c r="R203" i="8"/>
  <c r="O203" i="8"/>
  <c r="R202" i="8"/>
  <c r="O202" i="8"/>
  <c r="R201" i="8"/>
  <c r="O201" i="8"/>
  <c r="T200" i="8"/>
  <c r="S200" i="8"/>
  <c r="R200" i="8"/>
  <c r="O200" i="8"/>
  <c r="R199" i="8"/>
  <c r="O199" i="8"/>
  <c r="R198" i="8"/>
  <c r="O198" i="8"/>
  <c r="R197" i="8"/>
  <c r="O197" i="8"/>
  <c r="R196" i="8"/>
  <c r="O196" i="8"/>
  <c r="R195" i="8"/>
  <c r="O195" i="8"/>
  <c r="R194" i="8"/>
  <c r="O194" i="8"/>
  <c r="R193" i="8"/>
  <c r="O193" i="8"/>
  <c r="R192" i="8"/>
  <c r="O192" i="8"/>
  <c r="R191" i="8"/>
  <c r="O191" i="8"/>
  <c r="R190" i="8"/>
  <c r="O190" i="8"/>
  <c r="R189" i="8"/>
  <c r="O189" i="8"/>
  <c r="R188" i="8"/>
  <c r="O188" i="8"/>
  <c r="R187" i="8"/>
  <c r="O187" i="8"/>
  <c r="R186" i="8"/>
  <c r="O186" i="8"/>
  <c r="R185" i="8"/>
  <c r="O185" i="8"/>
  <c r="R184" i="8"/>
  <c r="O184" i="8"/>
  <c r="R183" i="8"/>
  <c r="O183" i="8"/>
  <c r="R182" i="8"/>
  <c r="O182" i="8"/>
  <c r="R181" i="8"/>
  <c r="O181" i="8"/>
  <c r="R180" i="8"/>
  <c r="O180" i="8"/>
  <c r="R179" i="8"/>
  <c r="O179" i="8"/>
  <c r="R178" i="8"/>
  <c r="O178" i="8"/>
  <c r="R177" i="8"/>
  <c r="O177" i="8"/>
  <c r="R176" i="8"/>
  <c r="O176" i="8"/>
  <c r="T175" i="8"/>
  <c r="S175" i="8"/>
  <c r="R175" i="8"/>
  <c r="O175" i="8"/>
  <c r="R174" i="8"/>
  <c r="O174" i="8"/>
  <c r="R173" i="8"/>
  <c r="O173" i="8"/>
  <c r="R172" i="8"/>
  <c r="O172" i="8"/>
  <c r="R171" i="8"/>
  <c r="O171" i="8"/>
  <c r="R170" i="8"/>
  <c r="O170" i="8"/>
  <c r="R169" i="8"/>
  <c r="O169" i="8"/>
  <c r="R168" i="8"/>
  <c r="O168" i="8"/>
  <c r="R167" i="8"/>
  <c r="O167" i="8"/>
  <c r="R166" i="8"/>
  <c r="O166" i="8"/>
  <c r="R165" i="8"/>
  <c r="O165" i="8"/>
  <c r="R164" i="8"/>
  <c r="O164" i="8"/>
  <c r="R163" i="8"/>
  <c r="O163" i="8"/>
  <c r="R162" i="8"/>
  <c r="O162" i="8"/>
  <c r="R161" i="8"/>
  <c r="O161" i="8"/>
  <c r="R160" i="8"/>
  <c r="O160" i="8"/>
  <c r="R159" i="8"/>
  <c r="O159" i="8"/>
  <c r="R158" i="8"/>
  <c r="O158" i="8"/>
  <c r="R157" i="8"/>
  <c r="O157" i="8"/>
  <c r="T156" i="8"/>
  <c r="S156" i="8"/>
  <c r="R156" i="8"/>
  <c r="O156" i="8"/>
  <c r="T155" i="8"/>
  <c r="S155" i="8"/>
  <c r="R155" i="8"/>
  <c r="O155" i="8"/>
  <c r="R154" i="8"/>
  <c r="O154" i="8"/>
  <c r="R153" i="8"/>
  <c r="O153" i="8"/>
  <c r="R152" i="8"/>
  <c r="O152" i="8"/>
  <c r="R151" i="8"/>
  <c r="O151" i="8"/>
  <c r="R150" i="8"/>
  <c r="O150" i="8"/>
  <c r="R149" i="8"/>
  <c r="O149" i="8"/>
  <c r="R148" i="8"/>
  <c r="O148" i="8"/>
  <c r="R147" i="8"/>
  <c r="O147" i="8"/>
  <c r="R146" i="8"/>
  <c r="O146" i="8"/>
  <c r="T145" i="8"/>
  <c r="S145" i="8"/>
  <c r="R145" i="8"/>
  <c r="O145" i="8"/>
  <c r="R144" i="8"/>
  <c r="O144" i="8"/>
  <c r="R143" i="8"/>
  <c r="O143" i="8"/>
  <c r="R142" i="8"/>
  <c r="O142" i="8"/>
  <c r="R141" i="8"/>
  <c r="O141" i="8"/>
  <c r="R140" i="8"/>
  <c r="O140" i="8"/>
  <c r="R139" i="8"/>
  <c r="O139" i="8"/>
  <c r="R138" i="8"/>
  <c r="O138" i="8"/>
  <c r="R137" i="8"/>
  <c r="O137" i="8"/>
  <c r="R136" i="8"/>
  <c r="O136" i="8"/>
  <c r="R135" i="8"/>
  <c r="O135" i="8"/>
  <c r="R134" i="8"/>
  <c r="O134" i="8"/>
  <c r="R133" i="8"/>
  <c r="O133" i="8"/>
  <c r="R132" i="8"/>
  <c r="O132" i="8"/>
  <c r="R131" i="8"/>
  <c r="O131" i="8"/>
  <c r="R130" i="8"/>
  <c r="O130" i="8"/>
  <c r="R129" i="8"/>
  <c r="O129" i="8"/>
  <c r="R128" i="8"/>
  <c r="O128" i="8"/>
  <c r="R127" i="8"/>
  <c r="O127" i="8"/>
  <c r="R126" i="8"/>
  <c r="O126" i="8"/>
  <c r="R125" i="8"/>
  <c r="O125" i="8"/>
  <c r="R124" i="8"/>
  <c r="O124" i="8"/>
  <c r="R123" i="8"/>
  <c r="O123" i="8"/>
  <c r="R122" i="8"/>
  <c r="O122" i="8"/>
  <c r="R121" i="8"/>
  <c r="O121" i="8"/>
  <c r="R120" i="8"/>
  <c r="O120" i="8"/>
  <c r="R119" i="8"/>
  <c r="O119" i="8"/>
  <c r="R118" i="8"/>
  <c r="O118" i="8"/>
  <c r="R117" i="8"/>
  <c r="O117" i="8"/>
  <c r="R116" i="8"/>
  <c r="O116" i="8"/>
  <c r="R115" i="8"/>
  <c r="O115" i="8"/>
  <c r="R114" i="8"/>
  <c r="O114" i="8"/>
  <c r="R113" i="8"/>
  <c r="O113" i="8"/>
  <c r="R112" i="8"/>
  <c r="O112" i="8"/>
  <c r="T111" i="8"/>
  <c r="S111" i="8"/>
  <c r="R111" i="8"/>
  <c r="O111" i="8"/>
  <c r="T110" i="8"/>
  <c r="S110" i="8"/>
  <c r="R110" i="8"/>
  <c r="O110" i="8"/>
  <c r="R109" i="8"/>
  <c r="O109" i="8"/>
  <c r="R108" i="8"/>
  <c r="O108" i="8"/>
  <c r="R107" i="8"/>
  <c r="O107" i="8"/>
  <c r="R106" i="8"/>
  <c r="O106" i="8"/>
  <c r="R105" i="8"/>
  <c r="O105" i="8"/>
  <c r="R104" i="8"/>
  <c r="O104" i="8"/>
  <c r="T103" i="8"/>
  <c r="S103" i="8"/>
  <c r="R103" i="8"/>
  <c r="O103" i="8"/>
  <c r="R102" i="8"/>
  <c r="O102" i="8"/>
  <c r="R101" i="8"/>
  <c r="O101" i="8"/>
  <c r="R100" i="8"/>
  <c r="O100" i="8"/>
  <c r="R99" i="8"/>
  <c r="O99" i="8"/>
  <c r="R98" i="8"/>
  <c r="O98" i="8"/>
  <c r="R97" i="8"/>
  <c r="O97" i="8"/>
  <c r="R96" i="8"/>
  <c r="O96" i="8"/>
  <c r="R95" i="8"/>
  <c r="O95" i="8"/>
  <c r="R94" i="8"/>
  <c r="O94" i="8"/>
  <c r="R93" i="8"/>
  <c r="O93" i="8"/>
  <c r="R92" i="8"/>
  <c r="O92" i="8"/>
  <c r="R91" i="8"/>
  <c r="O91" i="8"/>
  <c r="R90" i="8"/>
  <c r="O90" i="8"/>
  <c r="R89" i="8"/>
  <c r="O89" i="8"/>
  <c r="R88" i="8"/>
  <c r="O88" i="8"/>
  <c r="R87" i="8"/>
  <c r="O87" i="8"/>
  <c r="R86" i="8"/>
  <c r="O86" i="8"/>
  <c r="R85" i="8"/>
  <c r="O85" i="8"/>
  <c r="R84" i="8"/>
  <c r="O84" i="8"/>
  <c r="R83" i="8"/>
  <c r="O83" i="8"/>
  <c r="R82" i="8"/>
  <c r="O82" i="8"/>
  <c r="R81" i="8"/>
  <c r="O81" i="8"/>
  <c r="R80" i="8"/>
  <c r="O80" i="8"/>
  <c r="R79" i="8"/>
  <c r="O79" i="8"/>
  <c r="R78" i="8"/>
  <c r="O78" i="8"/>
  <c r="R77" i="8"/>
  <c r="O77" i="8"/>
  <c r="R76" i="8"/>
  <c r="O76" i="8"/>
  <c r="R75" i="8"/>
  <c r="O75" i="8"/>
  <c r="R74" i="8"/>
  <c r="O74" i="8"/>
  <c r="R73" i="8"/>
  <c r="O73" i="8"/>
  <c r="R72" i="8"/>
  <c r="O72" i="8"/>
  <c r="T71" i="8"/>
  <c r="S71" i="8"/>
  <c r="R71" i="8"/>
  <c r="O71" i="8"/>
  <c r="R70" i="8"/>
  <c r="O70" i="8"/>
  <c r="T69" i="8"/>
  <c r="S69" i="8"/>
  <c r="R69" i="8"/>
  <c r="O69" i="8"/>
  <c r="T68" i="8"/>
  <c r="S68" i="8"/>
  <c r="R68" i="8"/>
  <c r="O68" i="8"/>
  <c r="R67" i="8"/>
  <c r="O67" i="8"/>
  <c r="R66" i="8"/>
  <c r="O66" i="8"/>
  <c r="R65" i="8"/>
  <c r="O65" i="8"/>
  <c r="R64" i="8"/>
  <c r="O64" i="8"/>
  <c r="R63" i="8"/>
  <c r="O63" i="8"/>
  <c r="R62" i="8"/>
  <c r="O62" i="8"/>
  <c r="R61" i="8"/>
  <c r="O61" i="8"/>
  <c r="R60" i="8"/>
  <c r="O60" i="8"/>
  <c r="R59" i="8"/>
  <c r="O59" i="8"/>
  <c r="R58" i="8"/>
  <c r="O58" i="8"/>
  <c r="R57" i="8"/>
  <c r="O57" i="8"/>
  <c r="T56" i="8"/>
  <c r="S56" i="8"/>
  <c r="R56" i="8"/>
  <c r="O56" i="8"/>
  <c r="R55" i="8"/>
  <c r="O55" i="8"/>
  <c r="R54" i="8"/>
  <c r="O54" i="8"/>
  <c r="R53" i="8"/>
  <c r="O53" i="8"/>
  <c r="R52" i="8"/>
  <c r="O52" i="8"/>
  <c r="T51" i="8"/>
  <c r="S51" i="8"/>
  <c r="R51" i="8"/>
  <c r="O51" i="8"/>
  <c r="R50" i="8"/>
  <c r="O50" i="8"/>
  <c r="R49" i="8"/>
  <c r="O49" i="8"/>
  <c r="R48" i="8"/>
  <c r="O48" i="8"/>
  <c r="R47" i="8"/>
  <c r="O47" i="8"/>
  <c r="R46" i="8"/>
  <c r="O46" i="8"/>
  <c r="R45" i="8"/>
  <c r="O45" i="8"/>
  <c r="R44" i="8"/>
  <c r="O44" i="8"/>
  <c r="R43" i="8"/>
  <c r="O43" i="8"/>
  <c r="R42" i="8"/>
  <c r="O42" i="8"/>
  <c r="R41" i="8"/>
  <c r="O41" i="8"/>
  <c r="T40" i="8"/>
  <c r="S40" i="8"/>
  <c r="R40" i="8"/>
  <c r="O40" i="8"/>
  <c r="R39" i="8"/>
  <c r="O39" i="8"/>
  <c r="R38" i="8"/>
  <c r="O38" i="8"/>
  <c r="R37" i="8"/>
  <c r="O37" i="8"/>
  <c r="R36" i="8"/>
  <c r="O36" i="8"/>
  <c r="R35" i="8"/>
  <c r="O35" i="8"/>
  <c r="R34" i="8"/>
  <c r="O34" i="8"/>
  <c r="R33" i="8"/>
  <c r="O33" i="8"/>
  <c r="R32" i="8"/>
  <c r="O32" i="8"/>
  <c r="R31" i="8"/>
  <c r="O31" i="8"/>
  <c r="R30" i="8"/>
  <c r="O30" i="8"/>
  <c r="T29" i="8"/>
  <c r="S29" i="8"/>
  <c r="R29" i="8"/>
  <c r="O29" i="8"/>
  <c r="R28" i="8"/>
  <c r="O28" i="8"/>
  <c r="R27" i="8"/>
  <c r="O27" i="8"/>
  <c r="R26" i="8"/>
  <c r="O26" i="8"/>
  <c r="R25" i="8"/>
  <c r="O25" i="8"/>
  <c r="R24" i="8"/>
  <c r="O24" i="8"/>
  <c r="R23" i="8"/>
  <c r="O23" i="8"/>
  <c r="R22" i="8"/>
  <c r="O22" i="8"/>
  <c r="R21" i="8"/>
  <c r="O21" i="8"/>
  <c r="R20" i="8"/>
  <c r="O20" i="8"/>
  <c r="R19" i="8"/>
  <c r="O19" i="8"/>
  <c r="R18" i="8"/>
  <c r="O18" i="8"/>
  <c r="R17" i="8"/>
  <c r="O17" i="8"/>
  <c r="T166" i="7"/>
  <c r="S166" i="7"/>
  <c r="R166" i="7"/>
  <c r="O166" i="7"/>
  <c r="R165" i="7"/>
  <c r="O165" i="7"/>
  <c r="R164" i="7"/>
  <c r="O164" i="7"/>
  <c r="R163" i="7"/>
  <c r="O163" i="7"/>
  <c r="R162" i="7"/>
  <c r="O162" i="7"/>
  <c r="R161" i="7"/>
  <c r="O161" i="7"/>
  <c r="R160" i="7"/>
  <c r="O160" i="7"/>
  <c r="R159" i="7"/>
  <c r="O159" i="7"/>
  <c r="R158" i="7"/>
  <c r="O158" i="7"/>
  <c r="R157" i="7"/>
  <c r="O157" i="7"/>
  <c r="R156" i="7"/>
  <c r="O156" i="7"/>
  <c r="R155" i="7"/>
  <c r="O155" i="7"/>
  <c r="R154" i="7"/>
  <c r="O154" i="7"/>
  <c r="R153" i="7"/>
  <c r="O153" i="7"/>
  <c r="R152" i="7"/>
  <c r="O152" i="7"/>
  <c r="R151" i="7"/>
  <c r="O151" i="7"/>
  <c r="R150" i="7"/>
  <c r="O150" i="7"/>
  <c r="R149" i="7"/>
  <c r="O149" i="7"/>
  <c r="R148" i="7"/>
  <c r="O148" i="7"/>
  <c r="R147" i="7"/>
  <c r="O147" i="7"/>
  <c r="R146" i="7"/>
  <c r="O146" i="7"/>
  <c r="R145" i="7"/>
  <c r="O145" i="7"/>
  <c r="R144" i="7"/>
  <c r="O144" i="7"/>
  <c r="R143" i="7"/>
  <c r="O143" i="7"/>
  <c r="R142" i="7"/>
  <c r="O142" i="7"/>
  <c r="R141" i="7"/>
  <c r="O141" i="7"/>
  <c r="R140" i="7"/>
  <c r="O140" i="7"/>
  <c r="R139" i="7"/>
  <c r="O139" i="7"/>
  <c r="R138" i="7"/>
  <c r="O138" i="7"/>
  <c r="R137" i="7"/>
  <c r="O137" i="7"/>
  <c r="T136" i="7"/>
  <c r="S136" i="7"/>
  <c r="R136" i="7"/>
  <c r="O136" i="7"/>
  <c r="R135" i="7"/>
  <c r="O135" i="7"/>
  <c r="R134" i="7"/>
  <c r="O134" i="7"/>
  <c r="T133" i="7"/>
  <c r="S133" i="7"/>
  <c r="R133" i="7"/>
  <c r="O133" i="7"/>
  <c r="R132" i="7"/>
  <c r="O132" i="7"/>
  <c r="T131" i="7"/>
  <c r="S131" i="7"/>
  <c r="R131" i="7"/>
  <c r="O131" i="7"/>
  <c r="R130" i="7"/>
  <c r="O130" i="7"/>
  <c r="R129" i="7"/>
  <c r="O129" i="7"/>
  <c r="R128" i="7"/>
  <c r="O128" i="7"/>
  <c r="R127" i="7"/>
  <c r="O127" i="7"/>
  <c r="R126" i="7"/>
  <c r="O126" i="7"/>
  <c r="R125" i="7"/>
  <c r="O125" i="7"/>
  <c r="R124" i="7"/>
  <c r="O124" i="7"/>
  <c r="R123" i="7"/>
  <c r="O123" i="7"/>
  <c r="T122" i="7"/>
  <c r="S122" i="7"/>
  <c r="R122" i="7"/>
  <c r="O122" i="7"/>
  <c r="R121" i="7"/>
  <c r="O121" i="7"/>
  <c r="T120" i="7"/>
  <c r="S120" i="7"/>
  <c r="R120" i="7"/>
  <c r="O120" i="7"/>
  <c r="R119" i="7"/>
  <c r="O119" i="7"/>
  <c r="T118" i="7"/>
  <c r="S118" i="7"/>
  <c r="R118" i="7"/>
  <c r="O118" i="7"/>
  <c r="R117" i="7"/>
  <c r="O117" i="7"/>
  <c r="R116" i="7"/>
  <c r="O116" i="7"/>
  <c r="T115" i="7"/>
  <c r="S115" i="7"/>
  <c r="R115" i="7"/>
  <c r="O115" i="7"/>
  <c r="R114" i="7"/>
  <c r="O114" i="7"/>
  <c r="R113" i="7"/>
  <c r="O113" i="7"/>
  <c r="R112" i="7"/>
  <c r="O112" i="7"/>
  <c r="R111" i="7"/>
  <c r="O111" i="7"/>
  <c r="R110" i="7"/>
  <c r="O110" i="7"/>
  <c r="R109" i="7"/>
  <c r="O109" i="7"/>
  <c r="R108" i="7"/>
  <c r="O108" i="7"/>
  <c r="R107" i="7"/>
  <c r="O107" i="7"/>
  <c r="R106" i="7"/>
  <c r="O106" i="7"/>
  <c r="R105" i="7"/>
  <c r="O105" i="7"/>
  <c r="R104" i="7"/>
  <c r="O104" i="7"/>
  <c r="R103" i="7"/>
  <c r="O103" i="7"/>
  <c r="R102" i="7"/>
  <c r="O102" i="7"/>
  <c r="R101" i="7"/>
  <c r="O101" i="7"/>
  <c r="R100" i="7"/>
  <c r="O100" i="7"/>
  <c r="R99" i="7"/>
  <c r="O99" i="7"/>
  <c r="R98" i="7"/>
  <c r="O98" i="7"/>
  <c r="R97" i="7"/>
  <c r="O97" i="7"/>
  <c r="R96" i="7"/>
  <c r="O96" i="7"/>
  <c r="R95" i="7"/>
  <c r="O95" i="7"/>
  <c r="R94" i="7"/>
  <c r="O94" i="7"/>
  <c r="R93" i="7"/>
  <c r="O93" i="7"/>
  <c r="R92" i="7"/>
  <c r="O92" i="7"/>
  <c r="T91" i="7"/>
  <c r="S91" i="7"/>
  <c r="R91" i="7"/>
  <c r="O91" i="7"/>
  <c r="R90" i="7"/>
  <c r="O90" i="7"/>
  <c r="T89" i="7"/>
  <c r="S89" i="7"/>
  <c r="R89" i="7"/>
  <c r="O89" i="7"/>
  <c r="R88" i="7"/>
  <c r="O88" i="7"/>
  <c r="T87" i="7"/>
  <c r="S87" i="7"/>
  <c r="R87" i="7"/>
  <c r="O87" i="7"/>
  <c r="R86" i="7"/>
  <c r="O86" i="7"/>
  <c r="R85" i="7"/>
  <c r="O85" i="7"/>
  <c r="R84" i="7"/>
  <c r="O84" i="7"/>
  <c r="R83" i="7"/>
  <c r="O83" i="7"/>
  <c r="R82" i="7"/>
  <c r="O82" i="7"/>
  <c r="R81" i="7"/>
  <c r="O81" i="7"/>
  <c r="R80" i="7"/>
  <c r="O80" i="7"/>
  <c r="R79" i="7"/>
  <c r="O79" i="7"/>
  <c r="R78" i="7"/>
  <c r="O78" i="7"/>
  <c r="R77" i="7"/>
  <c r="O77" i="7"/>
  <c r="R76" i="7"/>
  <c r="O76" i="7"/>
  <c r="R75" i="7"/>
  <c r="O75" i="7"/>
  <c r="R74" i="7"/>
  <c r="O74" i="7"/>
  <c r="R73" i="7"/>
  <c r="O73" i="7"/>
  <c r="R72" i="7"/>
  <c r="O72" i="7"/>
  <c r="R71" i="7"/>
  <c r="O71" i="7"/>
  <c r="R70" i="7"/>
  <c r="O70" i="7"/>
  <c r="R69" i="7"/>
  <c r="O69" i="7"/>
  <c r="R68" i="7"/>
  <c r="O68" i="7"/>
  <c r="R67" i="7"/>
  <c r="O67" i="7"/>
  <c r="R66" i="7"/>
  <c r="O66" i="7"/>
  <c r="R65" i="7"/>
  <c r="O65" i="7"/>
  <c r="R64" i="7"/>
  <c r="O64" i="7"/>
  <c r="R63" i="7"/>
  <c r="O63" i="7"/>
  <c r="R62" i="7"/>
  <c r="O62" i="7"/>
  <c r="R61" i="7"/>
  <c r="O61" i="7"/>
  <c r="R60" i="7"/>
  <c r="O60" i="7"/>
  <c r="R59" i="7"/>
  <c r="O59" i="7"/>
  <c r="R58" i="7"/>
  <c r="O58" i="7"/>
  <c r="R57" i="7"/>
  <c r="O57" i="7"/>
  <c r="R56" i="7"/>
  <c r="O56" i="7"/>
  <c r="R55" i="7"/>
  <c r="O55" i="7"/>
  <c r="R54" i="7"/>
  <c r="O54" i="7"/>
  <c r="R53" i="7"/>
  <c r="O53" i="7"/>
  <c r="R52" i="7"/>
  <c r="O52" i="7"/>
  <c r="R51" i="7"/>
  <c r="O51" i="7"/>
  <c r="R50" i="7"/>
  <c r="O50" i="7"/>
  <c r="R49" i="7"/>
  <c r="O49" i="7"/>
  <c r="R48" i="7"/>
  <c r="O48" i="7"/>
  <c r="R47" i="7"/>
  <c r="O47" i="7"/>
  <c r="R46" i="7"/>
  <c r="O46" i="7"/>
  <c r="R45" i="7"/>
  <c r="O45" i="7"/>
  <c r="R44" i="7"/>
  <c r="O44" i="7"/>
  <c r="R43" i="7"/>
  <c r="O43" i="7"/>
  <c r="T42" i="7"/>
  <c r="S42" i="7"/>
  <c r="R42" i="7"/>
  <c r="O42" i="7"/>
  <c r="R41" i="7"/>
  <c r="O41" i="7"/>
  <c r="R40" i="7"/>
  <c r="O40" i="7"/>
  <c r="R39" i="7"/>
  <c r="O39" i="7"/>
  <c r="R38" i="7"/>
  <c r="O38" i="7"/>
  <c r="R37" i="7"/>
  <c r="O37" i="7"/>
  <c r="R36" i="7"/>
  <c r="O36" i="7"/>
  <c r="R35" i="7"/>
  <c r="O35" i="7"/>
  <c r="R34" i="7"/>
  <c r="O34" i="7"/>
  <c r="R33" i="7"/>
  <c r="O33" i="7"/>
  <c r="R32" i="7"/>
  <c r="O32" i="7"/>
  <c r="R31" i="7"/>
  <c r="O31" i="7"/>
  <c r="R30" i="7"/>
  <c r="O30" i="7"/>
  <c r="R29" i="7"/>
  <c r="O29" i="7"/>
  <c r="R28" i="7"/>
  <c r="O28" i="7"/>
  <c r="R27" i="7"/>
  <c r="O27" i="7"/>
  <c r="R26" i="7"/>
  <c r="O26" i="7"/>
  <c r="R25" i="7"/>
  <c r="O25" i="7"/>
  <c r="R24" i="7"/>
  <c r="O24" i="7"/>
  <c r="R23" i="7"/>
  <c r="O23" i="7"/>
  <c r="R22" i="7"/>
  <c r="O22" i="7"/>
  <c r="R21" i="7"/>
  <c r="O21" i="7"/>
  <c r="R20" i="7"/>
  <c r="O20" i="7"/>
  <c r="R19" i="7"/>
  <c r="O19" i="7"/>
  <c r="R18" i="7"/>
  <c r="O18" i="7"/>
  <c r="T17" i="7"/>
  <c r="S17" i="7"/>
  <c r="R17" i="7"/>
  <c r="O17" i="7"/>
  <c r="S530" i="35"/>
  <c r="S529" i="35"/>
  <c r="T529" i="35"/>
  <c r="O529" i="35"/>
  <c r="T528" i="35"/>
  <c r="R528" i="35"/>
  <c r="T527" i="35"/>
  <c r="S527" i="35"/>
  <c r="R527" i="35"/>
  <c r="O527" i="35"/>
  <c r="S526" i="35"/>
  <c r="R526" i="35"/>
  <c r="T526" i="35"/>
  <c r="O526" i="35"/>
  <c r="T525" i="35"/>
  <c r="R525" i="35"/>
  <c r="O525" i="35"/>
  <c r="S524" i="35"/>
  <c r="T524" i="35"/>
  <c r="O524" i="35"/>
  <c r="R523" i="35"/>
  <c r="T523" i="35"/>
  <c r="O523" i="35"/>
  <c r="S522" i="35"/>
  <c r="S521" i="35"/>
  <c r="T521" i="35"/>
  <c r="O521" i="35"/>
  <c r="T520" i="35"/>
  <c r="R520" i="35"/>
  <c r="T519" i="35"/>
  <c r="S519" i="35"/>
  <c r="R519" i="35"/>
  <c r="O519" i="35"/>
  <c r="S518" i="35"/>
  <c r="R518" i="35"/>
  <c r="T518" i="35"/>
  <c r="O518" i="35"/>
  <c r="T517" i="35"/>
  <c r="R517" i="35"/>
  <c r="O517" i="35"/>
  <c r="S516" i="35"/>
  <c r="T516" i="35"/>
  <c r="O516" i="35"/>
  <c r="R515" i="35"/>
  <c r="T515" i="35"/>
  <c r="O515" i="35"/>
  <c r="S514" i="35"/>
  <c r="S513" i="35"/>
  <c r="T513" i="35"/>
  <c r="O513" i="35"/>
  <c r="T512" i="35"/>
  <c r="R512" i="35"/>
  <c r="T511" i="35"/>
  <c r="S511" i="35"/>
  <c r="R511" i="35"/>
  <c r="O511" i="35"/>
  <c r="S510" i="35"/>
  <c r="R510" i="35"/>
  <c r="T510" i="35"/>
  <c r="O510" i="35"/>
  <c r="T509" i="35"/>
  <c r="R509" i="35"/>
  <c r="O509" i="35"/>
  <c r="S508" i="35"/>
  <c r="T508" i="35"/>
  <c r="O508" i="35"/>
  <c r="R507" i="35"/>
  <c r="T507" i="35"/>
  <c r="O507" i="35"/>
  <c r="S506" i="35"/>
  <c r="S505" i="35"/>
  <c r="T505" i="35"/>
  <c r="O505" i="35"/>
  <c r="T504" i="35"/>
  <c r="R504" i="35"/>
  <c r="T503" i="35"/>
  <c r="S503" i="35"/>
  <c r="R503" i="35"/>
  <c r="O503" i="35"/>
  <c r="S502" i="35"/>
  <c r="R502" i="35"/>
  <c r="T502" i="35"/>
  <c r="O502" i="35"/>
  <c r="T501" i="35"/>
  <c r="R501" i="35"/>
  <c r="O501" i="35"/>
  <c r="S500" i="35"/>
  <c r="T500" i="35"/>
  <c r="O500" i="35"/>
  <c r="R499" i="35"/>
  <c r="T499" i="35"/>
  <c r="O499" i="35"/>
  <c r="S498" i="35"/>
  <c r="S497" i="35"/>
  <c r="T497" i="35"/>
  <c r="O497" i="35"/>
  <c r="T496" i="35"/>
  <c r="R496" i="35"/>
  <c r="T495" i="35"/>
  <c r="S495" i="35"/>
  <c r="R495" i="35"/>
  <c r="O495" i="35"/>
  <c r="S494" i="35"/>
  <c r="R494" i="35"/>
  <c r="T494" i="35"/>
  <c r="O494" i="35"/>
  <c r="T493" i="35"/>
  <c r="R493" i="35"/>
  <c r="O493" i="35"/>
  <c r="S492" i="35"/>
  <c r="T492" i="35"/>
  <c r="O492" i="35"/>
  <c r="R491" i="35"/>
  <c r="T491" i="35"/>
  <c r="O491" i="35"/>
  <c r="S490" i="35"/>
  <c r="S489" i="35"/>
  <c r="T489" i="35"/>
  <c r="O489" i="35"/>
  <c r="T488" i="35"/>
  <c r="R488" i="35"/>
  <c r="T487" i="35"/>
  <c r="S487" i="35"/>
  <c r="R487" i="35"/>
  <c r="O487" i="35"/>
  <c r="S486" i="35"/>
  <c r="R486" i="35"/>
  <c r="T486" i="35"/>
  <c r="O486" i="35"/>
  <c r="T485" i="35"/>
  <c r="R485" i="35"/>
  <c r="O485" i="35"/>
  <c r="S484" i="35"/>
  <c r="T484" i="35"/>
  <c r="O484" i="35"/>
  <c r="R483" i="35"/>
  <c r="T483" i="35"/>
  <c r="O483" i="35"/>
  <c r="S482" i="35"/>
  <c r="S481" i="35"/>
  <c r="T481" i="35"/>
  <c r="O481" i="35"/>
  <c r="T480" i="35"/>
  <c r="R480" i="35"/>
  <c r="T479" i="35"/>
  <c r="S479" i="35"/>
  <c r="R479" i="35"/>
  <c r="O479" i="35"/>
  <c r="S478" i="35"/>
  <c r="R478" i="35"/>
  <c r="T478" i="35"/>
  <c r="O478" i="35"/>
  <c r="R477" i="35"/>
  <c r="O477" i="35"/>
  <c r="O476" i="35"/>
  <c r="R475" i="35"/>
  <c r="O475" i="35"/>
  <c r="O473" i="35"/>
  <c r="R472" i="35"/>
  <c r="O471" i="35"/>
  <c r="R470" i="35"/>
  <c r="O470" i="35"/>
  <c r="O469" i="35"/>
  <c r="O468" i="35"/>
  <c r="R467" i="35"/>
  <c r="R466" i="35"/>
  <c r="O466" i="35"/>
  <c r="R465" i="35"/>
  <c r="O465" i="35"/>
  <c r="T464" i="35"/>
  <c r="R464" i="35"/>
  <c r="O463" i="35"/>
  <c r="R462" i="35"/>
  <c r="O462" i="35"/>
  <c r="R461" i="35"/>
  <c r="O461" i="35"/>
  <c r="O460" i="35"/>
  <c r="R459" i="35"/>
  <c r="O457" i="35"/>
  <c r="R456" i="35"/>
  <c r="O455" i="35"/>
  <c r="R454" i="35"/>
  <c r="O454" i="35"/>
  <c r="R453" i="35"/>
  <c r="O453" i="35"/>
  <c r="S452" i="35"/>
  <c r="T452" i="35"/>
  <c r="O452" i="35"/>
  <c r="R451" i="35"/>
  <c r="T451" i="35"/>
  <c r="R450" i="35"/>
  <c r="O450" i="35"/>
  <c r="S449" i="35"/>
  <c r="T449" i="35"/>
  <c r="O449" i="35"/>
  <c r="T448" i="35"/>
  <c r="R448" i="35"/>
  <c r="S447" i="35"/>
  <c r="T447" i="35"/>
  <c r="O447" i="35"/>
  <c r="S446" i="35"/>
  <c r="R446" i="35"/>
  <c r="T446" i="35"/>
  <c r="O446" i="35"/>
  <c r="R445" i="35"/>
  <c r="S444" i="35"/>
  <c r="T444" i="35"/>
  <c r="O444" i="35"/>
  <c r="R443" i="35"/>
  <c r="T443" i="35"/>
  <c r="T442" i="35"/>
  <c r="R442" i="35"/>
  <c r="S442" i="35"/>
  <c r="S441" i="35"/>
  <c r="T441" i="35"/>
  <c r="O441" i="35"/>
  <c r="T440" i="35"/>
  <c r="R440" i="35"/>
  <c r="R439" i="35"/>
  <c r="O439" i="35"/>
  <c r="S438" i="35"/>
  <c r="R438" i="35"/>
  <c r="T438" i="35"/>
  <c r="O438" i="35"/>
  <c r="T437" i="35"/>
  <c r="R437" i="35"/>
  <c r="S436" i="35"/>
  <c r="T436" i="35"/>
  <c r="O436" i="35"/>
  <c r="R435" i="35"/>
  <c r="T435" i="35"/>
  <c r="T434" i="35"/>
  <c r="R434" i="35"/>
  <c r="S434" i="35"/>
  <c r="S433" i="35"/>
  <c r="T433" i="35"/>
  <c r="O433" i="35"/>
  <c r="T432" i="35"/>
  <c r="R432" i="35"/>
  <c r="S431" i="35"/>
  <c r="O431" i="35"/>
  <c r="S430" i="35"/>
  <c r="R430" i="35"/>
  <c r="T430" i="35"/>
  <c r="O430" i="35"/>
  <c r="S428" i="35"/>
  <c r="T428" i="35"/>
  <c r="O428" i="35"/>
  <c r="R427" i="35"/>
  <c r="T427" i="35"/>
  <c r="R426" i="35"/>
  <c r="O425" i="35"/>
  <c r="R424" i="35"/>
  <c r="O423" i="35"/>
  <c r="R422" i="35"/>
  <c r="O422" i="35"/>
  <c r="R421" i="35"/>
  <c r="O420" i="35"/>
  <c r="R419" i="35"/>
  <c r="O419" i="35"/>
  <c r="R418" i="35"/>
  <c r="R417" i="35"/>
  <c r="O417" i="35"/>
  <c r="R416" i="35"/>
  <c r="R415" i="35"/>
  <c r="O415" i="35"/>
  <c r="R414" i="35"/>
  <c r="O414" i="35"/>
  <c r="R413" i="35"/>
  <c r="O412" i="35"/>
  <c r="R411" i="35"/>
  <c r="R410" i="35"/>
  <c r="R409" i="35"/>
  <c r="O409" i="35"/>
  <c r="T408" i="35"/>
  <c r="R408" i="35"/>
  <c r="O407" i="35"/>
  <c r="R406" i="35"/>
  <c r="O406" i="35"/>
  <c r="R405" i="35"/>
  <c r="O404" i="35"/>
  <c r="R403" i="35"/>
  <c r="R402" i="35"/>
  <c r="R401" i="35"/>
  <c r="O401" i="35"/>
  <c r="R400" i="35"/>
  <c r="R399" i="35"/>
  <c r="O399" i="35"/>
  <c r="R398" i="35"/>
  <c r="O398" i="35"/>
  <c r="R397" i="35"/>
  <c r="O397" i="35"/>
  <c r="T396" i="35"/>
  <c r="R396" i="35"/>
  <c r="O396" i="35"/>
  <c r="S396" i="35"/>
  <c r="S395" i="35"/>
  <c r="R395" i="35"/>
  <c r="T395" i="35"/>
  <c r="O395" i="35"/>
  <c r="T393" i="35"/>
  <c r="R393" i="35"/>
  <c r="O393" i="35"/>
  <c r="S393" i="35"/>
  <c r="R392" i="35"/>
  <c r="T392" i="35"/>
  <c r="T391" i="35"/>
  <c r="R391" i="35"/>
  <c r="S391" i="35"/>
  <c r="T390" i="35"/>
  <c r="S390" i="35"/>
  <c r="R390" i="35"/>
  <c r="O390" i="35"/>
  <c r="R389" i="35"/>
  <c r="O389" i="35"/>
  <c r="S388" i="35"/>
  <c r="R388" i="35"/>
  <c r="T388" i="35"/>
  <c r="O388" i="35"/>
  <c r="S387" i="35"/>
  <c r="R387" i="35"/>
  <c r="T387" i="35"/>
  <c r="O387" i="35"/>
  <c r="O386" i="35"/>
  <c r="S386" i="35"/>
  <c r="T385" i="35"/>
  <c r="R385" i="35"/>
  <c r="S385" i="35"/>
  <c r="R384" i="35"/>
  <c r="T384" i="35"/>
  <c r="T383" i="35"/>
  <c r="R383" i="35"/>
  <c r="S383" i="35"/>
  <c r="T382" i="35"/>
  <c r="S382" i="35"/>
  <c r="U382" i="35" s="1"/>
  <c r="R382" i="35"/>
  <c r="O382" i="35"/>
  <c r="T381" i="35"/>
  <c r="S381" i="35"/>
  <c r="R381" i="35"/>
  <c r="O381" i="35"/>
  <c r="S380" i="35"/>
  <c r="T380" i="35"/>
  <c r="O380" i="35"/>
  <c r="S379" i="35"/>
  <c r="T379" i="35"/>
  <c r="O379" i="35"/>
  <c r="O378" i="35"/>
  <c r="S378" i="35"/>
  <c r="T377" i="35"/>
  <c r="R377" i="35"/>
  <c r="O377" i="35"/>
  <c r="S377" i="35"/>
  <c r="R376" i="35"/>
  <c r="T376" i="35"/>
  <c r="T375" i="35"/>
  <c r="R375" i="35"/>
  <c r="S375" i="35"/>
  <c r="T374" i="35"/>
  <c r="S374" i="35"/>
  <c r="R374" i="35"/>
  <c r="O374" i="35"/>
  <c r="T373" i="35"/>
  <c r="S373" i="35"/>
  <c r="R373" i="35"/>
  <c r="O373" i="35"/>
  <c r="S372" i="35"/>
  <c r="O372" i="35"/>
  <c r="S371" i="35"/>
  <c r="R371" i="35"/>
  <c r="T371" i="35"/>
  <c r="O371" i="35"/>
  <c r="O370" i="35"/>
  <c r="S370" i="35"/>
  <c r="T369" i="35"/>
  <c r="R369" i="35"/>
  <c r="S369" i="35"/>
  <c r="R368" i="35"/>
  <c r="T368" i="35"/>
  <c r="T367" i="35"/>
  <c r="R367" i="35"/>
  <c r="O367" i="35"/>
  <c r="S367" i="35"/>
  <c r="T366" i="35"/>
  <c r="S366" i="35"/>
  <c r="R366" i="35"/>
  <c r="O366" i="35"/>
  <c r="T365" i="35"/>
  <c r="S365" i="35"/>
  <c r="R365" i="35"/>
  <c r="O365" i="35"/>
  <c r="S364" i="35"/>
  <c r="R364" i="35"/>
  <c r="T364" i="35"/>
  <c r="O364" i="35"/>
  <c r="S363" i="35"/>
  <c r="O363" i="35"/>
  <c r="S362" i="35"/>
  <c r="T361" i="35"/>
  <c r="R361" i="35"/>
  <c r="O361" i="35"/>
  <c r="S361" i="35"/>
  <c r="R360" i="35"/>
  <c r="T360" i="35"/>
  <c r="T359" i="35"/>
  <c r="R359" i="35"/>
  <c r="O359" i="35"/>
  <c r="S359" i="35"/>
  <c r="T358" i="35"/>
  <c r="S358" i="35"/>
  <c r="R358" i="35"/>
  <c r="O358" i="35"/>
  <c r="T357" i="35"/>
  <c r="S357" i="35"/>
  <c r="R357" i="35"/>
  <c r="O357" i="35"/>
  <c r="S356" i="35"/>
  <c r="R356" i="35"/>
  <c r="T356" i="35"/>
  <c r="O356" i="35"/>
  <c r="R355" i="35"/>
  <c r="T355" i="35"/>
  <c r="O355" i="35"/>
  <c r="S355" i="35"/>
  <c r="O354" i="35"/>
  <c r="S354" i="35"/>
  <c r="T353" i="35"/>
  <c r="R353" i="35"/>
  <c r="O353" i="35"/>
  <c r="S353" i="35"/>
  <c r="R352" i="35"/>
  <c r="T352" i="35"/>
  <c r="T351" i="35"/>
  <c r="R351" i="35"/>
  <c r="O351" i="35"/>
  <c r="S351" i="35"/>
  <c r="T350" i="35"/>
  <c r="S350" i="35"/>
  <c r="R350" i="35"/>
  <c r="O350" i="35"/>
  <c r="R349" i="35"/>
  <c r="O349" i="35"/>
  <c r="O348" i="35"/>
  <c r="O347" i="35"/>
  <c r="O346" i="35"/>
  <c r="R345" i="35"/>
  <c r="O345" i="35"/>
  <c r="R344" i="35"/>
  <c r="R343" i="35"/>
  <c r="O343" i="35"/>
  <c r="R342" i="35"/>
  <c r="O342" i="35"/>
  <c r="R341" i="35"/>
  <c r="O341" i="35"/>
  <c r="R340" i="35"/>
  <c r="O340" i="35"/>
  <c r="O339" i="35"/>
  <c r="O338" i="35"/>
  <c r="R337" i="35"/>
  <c r="O337" i="35"/>
  <c r="R336" i="35"/>
  <c r="R335" i="35"/>
  <c r="O335" i="35"/>
  <c r="R334" i="35"/>
  <c r="O334" i="35"/>
  <c r="R333" i="35"/>
  <c r="O333" i="35"/>
  <c r="R332" i="35"/>
  <c r="O332" i="35"/>
  <c r="R331" i="35"/>
  <c r="O331" i="35"/>
  <c r="O330" i="35"/>
  <c r="R329" i="35"/>
  <c r="O329" i="35"/>
  <c r="R328" i="35"/>
  <c r="R327" i="35"/>
  <c r="O327" i="35"/>
  <c r="R326" i="35"/>
  <c r="O326" i="35"/>
  <c r="R325" i="35"/>
  <c r="O325" i="35"/>
  <c r="S324" i="35"/>
  <c r="R324" i="35"/>
  <c r="T324" i="35"/>
  <c r="O324" i="35"/>
  <c r="S323" i="35"/>
  <c r="O323" i="35"/>
  <c r="S322" i="35"/>
  <c r="T321" i="35"/>
  <c r="R321" i="35"/>
  <c r="O321" i="35"/>
  <c r="S321" i="35"/>
  <c r="R320" i="35"/>
  <c r="T320" i="35"/>
  <c r="T319" i="35"/>
  <c r="S319" i="35"/>
  <c r="R319" i="35"/>
  <c r="O319" i="35"/>
  <c r="R318" i="35"/>
  <c r="O318" i="35"/>
  <c r="T317" i="35"/>
  <c r="S317" i="35"/>
  <c r="R317" i="35"/>
  <c r="O317" i="35"/>
  <c r="S316" i="35"/>
  <c r="R316" i="35"/>
  <c r="T316" i="35"/>
  <c r="O316" i="35"/>
  <c r="T315" i="35"/>
  <c r="O315" i="35"/>
  <c r="S315" i="35"/>
  <c r="O314" i="35"/>
  <c r="S314" i="35"/>
  <c r="T313" i="35"/>
  <c r="R313" i="35"/>
  <c r="O313" i="35"/>
  <c r="S313" i="35"/>
  <c r="R312" i="35"/>
  <c r="T312" i="35"/>
  <c r="T311" i="35"/>
  <c r="S311" i="35"/>
  <c r="R311" i="35"/>
  <c r="O311" i="35"/>
  <c r="T310" i="35"/>
  <c r="S310" i="35"/>
  <c r="R310" i="35"/>
  <c r="O310" i="35"/>
  <c r="T309" i="35"/>
  <c r="S309" i="35"/>
  <c r="R309" i="35"/>
  <c r="O309" i="35"/>
  <c r="S308" i="35"/>
  <c r="R308" i="35"/>
  <c r="T308" i="35"/>
  <c r="O308" i="35"/>
  <c r="S307" i="35"/>
  <c r="R307" i="35"/>
  <c r="T307" i="35"/>
  <c r="O307" i="35"/>
  <c r="T305" i="35"/>
  <c r="R305" i="35"/>
  <c r="S305" i="35"/>
  <c r="R304" i="35"/>
  <c r="T304" i="35"/>
  <c r="S303" i="35"/>
  <c r="R303" i="35"/>
  <c r="O303" i="35"/>
  <c r="T302" i="35"/>
  <c r="S302" i="35"/>
  <c r="R302" i="35"/>
  <c r="O302" i="35"/>
  <c r="T301" i="35"/>
  <c r="R301" i="35"/>
  <c r="O301" i="35"/>
  <c r="S300" i="35"/>
  <c r="T300" i="35"/>
  <c r="O300" i="35"/>
  <c r="T299" i="35"/>
  <c r="O299" i="35"/>
  <c r="S299" i="35"/>
  <c r="R298" i="35"/>
  <c r="O298" i="35"/>
  <c r="S298" i="35"/>
  <c r="T297" i="35"/>
  <c r="S297" i="35"/>
  <c r="R297" i="35"/>
  <c r="O297" i="35"/>
  <c r="R296" i="35"/>
  <c r="T296" i="35"/>
  <c r="T295" i="35"/>
  <c r="R295" i="35"/>
  <c r="O295" i="35"/>
  <c r="S295" i="35"/>
  <c r="T294" i="35"/>
  <c r="S294" i="35"/>
  <c r="U294" i="35" s="1"/>
  <c r="R294" i="35"/>
  <c r="O294" i="35"/>
  <c r="T293" i="35"/>
  <c r="R293" i="35"/>
  <c r="R292" i="35"/>
  <c r="T292" i="35"/>
  <c r="O292" i="35"/>
  <c r="O291" i="35"/>
  <c r="S291" i="35"/>
  <c r="T290" i="35"/>
  <c r="R290" i="35"/>
  <c r="O290" i="35"/>
  <c r="S290" i="35"/>
  <c r="T289" i="35"/>
  <c r="S289" i="35"/>
  <c r="R289" i="35"/>
  <c r="O289" i="35"/>
  <c r="S288" i="35"/>
  <c r="O288" i="35"/>
  <c r="O287" i="35"/>
  <c r="R286" i="35"/>
  <c r="O286" i="35"/>
  <c r="R285" i="35"/>
  <c r="O285" i="35"/>
  <c r="O284" i="35"/>
  <c r="R283" i="35"/>
  <c r="O283" i="35"/>
  <c r="R282" i="35"/>
  <c r="O282" i="35"/>
  <c r="R281" i="35"/>
  <c r="O281" i="35"/>
  <c r="O280" i="35"/>
  <c r="R278" i="35"/>
  <c r="R277" i="35"/>
  <c r="O277" i="35"/>
  <c r="R276" i="35"/>
  <c r="R275" i="35"/>
  <c r="O275" i="35"/>
  <c r="R274" i="35"/>
  <c r="O274" i="35"/>
  <c r="R273" i="35"/>
  <c r="O273" i="35"/>
  <c r="S272" i="35"/>
  <c r="O272" i="35"/>
  <c r="T271" i="35"/>
  <c r="O271" i="35"/>
  <c r="S271" i="35"/>
  <c r="R270" i="35"/>
  <c r="O270" i="35"/>
  <c r="R269" i="35"/>
  <c r="O269" i="35"/>
  <c r="R268" i="35"/>
  <c r="R267" i="35"/>
  <c r="O267" i="35"/>
  <c r="R266" i="35"/>
  <c r="O266" i="35"/>
  <c r="R265" i="35"/>
  <c r="R264" i="35"/>
  <c r="O264" i="35"/>
  <c r="R262" i="35"/>
  <c r="R261" i="35"/>
  <c r="O261" i="35"/>
  <c r="R260" i="35"/>
  <c r="R259" i="35"/>
  <c r="O259" i="35"/>
  <c r="R258" i="35"/>
  <c r="O258" i="35"/>
  <c r="O257" i="35"/>
  <c r="O256" i="35"/>
  <c r="R255" i="35"/>
  <c r="O255" i="35"/>
  <c r="T254" i="35"/>
  <c r="R254" i="35"/>
  <c r="R253" i="35"/>
  <c r="O253" i="35"/>
  <c r="R252" i="35"/>
  <c r="O251" i="35"/>
  <c r="R250" i="35"/>
  <c r="O250" i="35"/>
  <c r="R249" i="35"/>
  <c r="O249" i="35"/>
  <c r="O248" i="35"/>
  <c r="R245" i="35"/>
  <c r="R244" i="35"/>
  <c r="R243" i="35"/>
  <c r="O243" i="35"/>
  <c r="R242" i="35"/>
  <c r="O242" i="35"/>
  <c r="O240" i="35"/>
  <c r="R239" i="35"/>
  <c r="R238" i="35"/>
  <c r="O238" i="35"/>
  <c r="R237" i="35"/>
  <c r="O237" i="35"/>
  <c r="R236" i="35"/>
  <c r="O235" i="35"/>
  <c r="R234" i="35"/>
  <c r="O234" i="35"/>
  <c r="R233" i="35"/>
  <c r="O233" i="35"/>
  <c r="R232" i="35"/>
  <c r="O232" i="35"/>
  <c r="O231" i="35"/>
  <c r="S231" i="35"/>
  <c r="R230" i="35"/>
  <c r="O230" i="35"/>
  <c r="S230" i="35"/>
  <c r="S229" i="35"/>
  <c r="R229" i="35"/>
  <c r="T229" i="35"/>
  <c r="O229" i="35"/>
  <c r="R228" i="35"/>
  <c r="T228" i="35"/>
  <c r="S227" i="35"/>
  <c r="R227" i="35"/>
  <c r="O227" i="35"/>
  <c r="R226" i="35"/>
  <c r="O226" i="35"/>
  <c r="T225" i="35"/>
  <c r="S225" i="35"/>
  <c r="R225" i="35"/>
  <c r="O225" i="35"/>
  <c r="O224" i="35"/>
  <c r="T223" i="35"/>
  <c r="R222" i="35"/>
  <c r="O222" i="35"/>
  <c r="S221" i="35"/>
  <c r="R221" i="35"/>
  <c r="T221" i="35"/>
  <c r="O221" i="35"/>
  <c r="T220" i="35"/>
  <c r="R220" i="35"/>
  <c r="T219" i="35"/>
  <c r="S219" i="35"/>
  <c r="R219" i="35"/>
  <c r="O219" i="35"/>
  <c r="R218" i="35"/>
  <c r="O218" i="35"/>
  <c r="R217" i="35"/>
  <c r="T217" i="35"/>
  <c r="S216" i="35"/>
  <c r="T216" i="35"/>
  <c r="O216" i="35"/>
  <c r="T215" i="35"/>
  <c r="R215" i="35"/>
  <c r="S214" i="35"/>
  <c r="O214" i="35"/>
  <c r="T213" i="35"/>
  <c r="S213" i="35"/>
  <c r="R213" i="35"/>
  <c r="O213" i="35"/>
  <c r="T211" i="35"/>
  <c r="S211" i="35"/>
  <c r="R211" i="35"/>
  <c r="O211" i="35"/>
  <c r="T210" i="35"/>
  <c r="S210" i="35"/>
  <c r="R210" i="35"/>
  <c r="O210" i="35"/>
  <c r="S209" i="35"/>
  <c r="O209" i="35"/>
  <c r="S208" i="35"/>
  <c r="T208" i="35"/>
  <c r="O208" i="35"/>
  <c r="T207" i="35"/>
  <c r="R207" i="35"/>
  <c r="S207" i="35"/>
  <c r="T206" i="35"/>
  <c r="R206" i="35"/>
  <c r="R205" i="35"/>
  <c r="T205" i="35"/>
  <c r="T204" i="35"/>
  <c r="R204" i="35"/>
  <c r="S203" i="35"/>
  <c r="O203" i="35"/>
  <c r="T202" i="35"/>
  <c r="R202" i="35"/>
  <c r="S202" i="35"/>
  <c r="R201" i="35"/>
  <c r="O201" i="35"/>
  <c r="S200" i="35"/>
  <c r="R200" i="35"/>
  <c r="T200" i="35"/>
  <c r="O200" i="35"/>
  <c r="R199" i="35"/>
  <c r="T199" i="35"/>
  <c r="O199" i="35"/>
  <c r="S199" i="35"/>
  <c r="R198" i="35"/>
  <c r="R197" i="35"/>
  <c r="T197" i="35"/>
  <c r="O197" i="35"/>
  <c r="T195" i="35"/>
  <c r="S195" i="35"/>
  <c r="R195" i="35"/>
  <c r="O195" i="35"/>
  <c r="T194" i="35"/>
  <c r="S194" i="35"/>
  <c r="R194" i="35"/>
  <c r="O194" i="35"/>
  <c r="S193" i="35"/>
  <c r="O193" i="35"/>
  <c r="S192" i="35"/>
  <c r="O192" i="35"/>
  <c r="T191" i="35"/>
  <c r="R191" i="35"/>
  <c r="R190" i="35"/>
  <c r="R189" i="35"/>
  <c r="T189" i="35"/>
  <c r="O189" i="35"/>
  <c r="S188" i="35"/>
  <c r="R188" i="35"/>
  <c r="O188" i="35"/>
  <c r="S187" i="35"/>
  <c r="T186" i="35"/>
  <c r="R186" i="35"/>
  <c r="S186" i="35"/>
  <c r="T184" i="35"/>
  <c r="R184" i="35"/>
  <c r="O184" i="35"/>
  <c r="S184" i="35"/>
  <c r="T183" i="35"/>
  <c r="R183" i="35"/>
  <c r="O183" i="35"/>
  <c r="T182" i="35"/>
  <c r="S182" i="35"/>
  <c r="R182" i="35"/>
  <c r="O182" i="35"/>
  <c r="S181" i="35"/>
  <c r="O181" i="35"/>
  <c r="S180" i="35"/>
  <c r="O180" i="35"/>
  <c r="S179" i="35"/>
  <c r="O179" i="35"/>
  <c r="T178" i="35"/>
  <c r="R178" i="35"/>
  <c r="O178" i="35"/>
  <c r="S178" i="35"/>
  <c r="O177" i="35"/>
  <c r="T176" i="35"/>
  <c r="R176" i="35"/>
  <c r="O176" i="35"/>
  <c r="S176" i="35"/>
  <c r="T175" i="35"/>
  <c r="R175" i="35"/>
  <c r="T174" i="35"/>
  <c r="S174" i="35"/>
  <c r="R174" i="35"/>
  <c r="O174" i="35"/>
  <c r="S173" i="35"/>
  <c r="T173" i="35"/>
  <c r="O173" i="35"/>
  <c r="S172" i="35"/>
  <c r="T172" i="35"/>
  <c r="O172" i="35"/>
  <c r="S171" i="35"/>
  <c r="O171" i="35"/>
  <c r="T170" i="35"/>
  <c r="R170" i="35"/>
  <c r="S169" i="35"/>
  <c r="O169" i="35"/>
  <c r="T168" i="35"/>
  <c r="R168" i="35"/>
  <c r="O168" i="35"/>
  <c r="S168" i="35"/>
  <c r="T167" i="35"/>
  <c r="S167" i="35"/>
  <c r="R167" i="35"/>
  <c r="O167" i="35"/>
  <c r="T166" i="35"/>
  <c r="S166" i="35"/>
  <c r="R166" i="35"/>
  <c r="O166" i="35"/>
  <c r="R165" i="35"/>
  <c r="T165" i="35"/>
  <c r="S164" i="35"/>
  <c r="R164" i="35"/>
  <c r="T164" i="35"/>
  <c r="O164" i="35"/>
  <c r="O163" i="35"/>
  <c r="T162" i="35"/>
  <c r="R162" i="35"/>
  <c r="S161" i="35"/>
  <c r="O161" i="35"/>
  <c r="R160" i="35"/>
  <c r="O160" i="35"/>
  <c r="S159" i="35"/>
  <c r="O159" i="35"/>
  <c r="T158" i="35"/>
  <c r="S158" i="35"/>
  <c r="R158" i="35"/>
  <c r="O158" i="35"/>
  <c r="R157" i="35"/>
  <c r="T157" i="35"/>
  <c r="O157" i="35"/>
  <c r="T156" i="35"/>
  <c r="S156" i="35"/>
  <c r="R156" i="35"/>
  <c r="O156" i="35"/>
  <c r="T155" i="35"/>
  <c r="S155" i="35"/>
  <c r="R155" i="35"/>
  <c r="O155" i="35"/>
  <c r="T154" i="35"/>
  <c r="R154" i="35"/>
  <c r="S154" i="35"/>
  <c r="R153" i="35"/>
  <c r="T153" i="35"/>
  <c r="O153" i="35"/>
  <c r="O152" i="35"/>
  <c r="S152" i="35"/>
  <c r="T151" i="35"/>
  <c r="S151" i="35"/>
  <c r="R151" i="35"/>
  <c r="O151" i="35"/>
  <c r="T150" i="35"/>
  <c r="S150" i="35"/>
  <c r="R150" i="35"/>
  <c r="O150" i="35"/>
  <c r="O149" i="35"/>
  <c r="R148" i="35"/>
  <c r="O148" i="35"/>
  <c r="R147" i="35"/>
  <c r="O147" i="35"/>
  <c r="R146" i="35"/>
  <c r="O146" i="35"/>
  <c r="O145" i="35"/>
  <c r="R144" i="35"/>
  <c r="O144" i="35"/>
  <c r="R143" i="35"/>
  <c r="O143" i="35"/>
  <c r="R142" i="35"/>
  <c r="O142" i="35"/>
  <c r="O141" i="35"/>
  <c r="R140" i="35"/>
  <c r="O140" i="35"/>
  <c r="R138" i="35"/>
  <c r="O138" i="35"/>
  <c r="R137" i="35"/>
  <c r="S136" i="35"/>
  <c r="T136" i="35"/>
  <c r="O136" i="35"/>
  <c r="R134" i="35"/>
  <c r="R133" i="35"/>
  <c r="R132" i="35"/>
  <c r="O132" i="35"/>
  <c r="R131" i="35"/>
  <c r="O131" i="35"/>
  <c r="R130" i="35"/>
  <c r="O130" i="35"/>
  <c r="O129" i="35"/>
  <c r="R128" i="35"/>
  <c r="O128" i="35"/>
  <c r="R127" i="35"/>
  <c r="O127" i="35"/>
  <c r="R126" i="35"/>
  <c r="O126" i="35"/>
  <c r="O125" i="35"/>
  <c r="O124" i="35"/>
  <c r="R123" i="35"/>
  <c r="O123" i="35"/>
  <c r="R122" i="35"/>
  <c r="O122" i="35"/>
  <c r="O121" i="35"/>
  <c r="R120" i="35"/>
  <c r="O120" i="35"/>
  <c r="R119" i="35"/>
  <c r="O119" i="35"/>
  <c r="R118" i="35"/>
  <c r="O118" i="35"/>
  <c r="O117" i="35"/>
  <c r="R116" i="35"/>
  <c r="O116" i="35"/>
  <c r="R115" i="35"/>
  <c r="R114" i="35"/>
  <c r="O114" i="35"/>
  <c r="R113" i="35"/>
  <c r="T113" i="35"/>
  <c r="R112" i="35"/>
  <c r="T112" i="35"/>
  <c r="R111" i="35"/>
  <c r="O111" i="35"/>
  <c r="R110" i="35"/>
  <c r="O109" i="35"/>
  <c r="R108" i="35"/>
  <c r="O108" i="35"/>
  <c r="O107" i="35"/>
  <c r="R106" i="35"/>
  <c r="O106" i="35"/>
  <c r="R104" i="35"/>
  <c r="O104" i="35"/>
  <c r="R103" i="35"/>
  <c r="O103" i="35"/>
  <c r="R102" i="35"/>
  <c r="R101" i="35"/>
  <c r="O101" i="35"/>
  <c r="R100" i="35"/>
  <c r="O100" i="35"/>
  <c r="R99" i="35"/>
  <c r="R98" i="35"/>
  <c r="O98" i="35"/>
  <c r="R97" i="35"/>
  <c r="O97" i="35"/>
  <c r="O95" i="35"/>
  <c r="R94" i="35"/>
  <c r="R93" i="35"/>
  <c r="O93" i="35"/>
  <c r="T92" i="35"/>
  <c r="S92" i="35"/>
  <c r="R92" i="35"/>
  <c r="O92" i="35"/>
  <c r="T91" i="35"/>
  <c r="O91" i="35"/>
  <c r="R90" i="35"/>
  <c r="O90" i="35"/>
  <c r="R89" i="35"/>
  <c r="O89" i="35"/>
  <c r="S87" i="35"/>
  <c r="R86" i="35"/>
  <c r="O86" i="35"/>
  <c r="T85" i="35"/>
  <c r="S85" i="35"/>
  <c r="R85" i="35"/>
  <c r="O85" i="35"/>
  <c r="T84" i="35"/>
  <c r="S84" i="35"/>
  <c r="R84" i="35"/>
  <c r="O84" i="35"/>
  <c r="T83" i="35"/>
  <c r="R83" i="35"/>
  <c r="O83" i="35"/>
  <c r="T82" i="35"/>
  <c r="S82" i="35"/>
  <c r="R82" i="35"/>
  <c r="O82" i="35"/>
  <c r="S81" i="35"/>
  <c r="R81" i="35"/>
  <c r="T81" i="35"/>
  <c r="O81" i="35"/>
  <c r="T80" i="35"/>
  <c r="R80" i="35"/>
  <c r="S80" i="35"/>
  <c r="S79" i="35"/>
  <c r="O79" i="35"/>
  <c r="T78" i="35"/>
  <c r="R78" i="35"/>
  <c r="O78" i="35"/>
  <c r="S78" i="35"/>
  <c r="R77" i="35"/>
  <c r="O77" i="35"/>
  <c r="T76" i="35"/>
  <c r="S76" i="35"/>
  <c r="R76" i="35"/>
  <c r="O76" i="35"/>
  <c r="S75" i="35"/>
  <c r="T75" i="35"/>
  <c r="O75" i="35"/>
  <c r="S74" i="35"/>
  <c r="R74" i="35"/>
  <c r="T74" i="35"/>
  <c r="O74" i="35"/>
  <c r="T73" i="35"/>
  <c r="O73" i="35"/>
  <c r="S73" i="35"/>
  <c r="T72" i="35"/>
  <c r="O72" i="35"/>
  <c r="S72" i="35"/>
  <c r="S71" i="35"/>
  <c r="O71" i="35"/>
  <c r="T70" i="35"/>
  <c r="R70" i="35"/>
  <c r="O70" i="35"/>
  <c r="S70" i="35"/>
  <c r="S69" i="35"/>
  <c r="R69" i="35"/>
  <c r="O69" i="35"/>
  <c r="T68" i="35"/>
  <c r="S68" i="35"/>
  <c r="R68" i="35"/>
  <c r="O68" i="35"/>
  <c r="T67" i="35"/>
  <c r="S67" i="35"/>
  <c r="R67" i="35"/>
  <c r="O67" i="35"/>
  <c r="S66" i="35"/>
  <c r="T66" i="35"/>
  <c r="O66" i="35"/>
  <c r="R65" i="35"/>
  <c r="T65" i="35"/>
  <c r="S65" i="35"/>
  <c r="T64" i="35"/>
  <c r="R64" i="35"/>
  <c r="S64" i="35"/>
  <c r="O63" i="35"/>
  <c r="S63" i="35"/>
  <c r="T62" i="35"/>
  <c r="R62" i="35"/>
  <c r="S62" i="35"/>
  <c r="T61" i="35"/>
  <c r="R61" i="35"/>
  <c r="O61" i="35"/>
  <c r="T60" i="35"/>
  <c r="S60" i="35"/>
  <c r="R60" i="35"/>
  <c r="O60" i="35"/>
  <c r="T59" i="35"/>
  <c r="O59" i="35"/>
  <c r="S58" i="35"/>
  <c r="R58" i="35"/>
  <c r="T58" i="35"/>
  <c r="O58" i="35"/>
  <c r="T57" i="35"/>
  <c r="R57" i="35"/>
  <c r="S57" i="35"/>
  <c r="T56" i="35"/>
  <c r="S56" i="35"/>
  <c r="R56" i="35"/>
  <c r="O56" i="35"/>
  <c r="S55" i="35"/>
  <c r="R55" i="35"/>
  <c r="T55" i="35"/>
  <c r="O55" i="35"/>
  <c r="T54" i="35"/>
  <c r="O54" i="35"/>
  <c r="S54" i="35"/>
  <c r="R53" i="35"/>
  <c r="S53" i="35"/>
  <c r="T52" i="35"/>
  <c r="S52" i="35"/>
  <c r="R52" i="35"/>
  <c r="O52" i="35"/>
  <c r="T51" i="35"/>
  <c r="R51" i="35"/>
  <c r="O51" i="35"/>
  <c r="S50" i="35"/>
  <c r="R50" i="35"/>
  <c r="T50" i="35"/>
  <c r="O50" i="35"/>
  <c r="T49" i="35"/>
  <c r="O49" i="35"/>
  <c r="R48" i="35"/>
  <c r="T48" i="35"/>
  <c r="S48" i="35"/>
  <c r="S47" i="35"/>
  <c r="T47" i="35"/>
  <c r="O47" i="35"/>
  <c r="T46" i="35"/>
  <c r="R46" i="35"/>
  <c r="S46" i="35"/>
  <c r="S45" i="35"/>
  <c r="R45" i="35"/>
  <c r="O45" i="35"/>
  <c r="T44" i="35"/>
  <c r="R44" i="35"/>
  <c r="O44" i="35"/>
  <c r="S44" i="35"/>
  <c r="R43" i="35"/>
  <c r="T43" i="35"/>
  <c r="O43" i="35"/>
  <c r="S42" i="35"/>
  <c r="T42" i="35"/>
  <c r="O42" i="35"/>
  <c r="R41" i="35"/>
  <c r="O41" i="35"/>
  <c r="S40" i="35"/>
  <c r="R40" i="35"/>
  <c r="T40" i="35"/>
  <c r="O40" i="35"/>
  <c r="O39" i="35"/>
  <c r="R38" i="35"/>
  <c r="R37" i="35"/>
  <c r="O36" i="35"/>
  <c r="R35" i="35"/>
  <c r="O35" i="35"/>
  <c r="R34" i="35"/>
  <c r="O34" i="35"/>
  <c r="R33" i="35"/>
  <c r="O33" i="35"/>
  <c r="O32" i="35"/>
  <c r="O31" i="35"/>
  <c r="R30" i="35"/>
  <c r="R29" i="35"/>
  <c r="O28" i="35"/>
  <c r="R27" i="35"/>
  <c r="O27" i="35"/>
  <c r="R26" i="35"/>
  <c r="O26" i="35"/>
  <c r="R25" i="35"/>
  <c r="O25" i="35"/>
  <c r="O24" i="35"/>
  <c r="O23" i="35"/>
  <c r="R22" i="35"/>
  <c r="R21" i="35"/>
  <c r="O20" i="35"/>
  <c r="R19" i="35"/>
  <c r="O19" i="35"/>
  <c r="T18" i="35"/>
  <c r="S18" i="35"/>
  <c r="R18" i="35"/>
  <c r="O18" i="35"/>
  <c r="S17" i="35"/>
  <c r="R17" i="35"/>
  <c r="T17" i="35"/>
  <c r="O17" i="35"/>
  <c r="K1927" i="68" l="1"/>
  <c r="K1854" i="68" s="1"/>
  <c r="K1853" i="68" s="1"/>
  <c r="J57" i="67"/>
  <c r="J21" i="67" s="1"/>
  <c r="L1322" i="68"/>
  <c r="L1311" i="68" s="1"/>
  <c r="U51" i="8"/>
  <c r="U283" i="8"/>
  <c r="T1680" i="67"/>
  <c r="U968" i="67"/>
  <c r="U895" i="67" s="1"/>
  <c r="U282" i="8"/>
  <c r="S1243" i="67"/>
  <c r="L1302" i="34"/>
  <c r="L1291" i="34" s="1"/>
  <c r="L867" i="34" s="1"/>
  <c r="K1537" i="34"/>
  <c r="K1536" i="34" s="1"/>
  <c r="T1983" i="67"/>
  <c r="T1982" i="67" s="1"/>
  <c r="J1909" i="67"/>
  <c r="L1595" i="67"/>
  <c r="J2069" i="68"/>
  <c r="J2034" i="68" s="1"/>
  <c r="J2032" i="68" s="1"/>
  <c r="L1909" i="67"/>
  <c r="L1836" i="67" s="1"/>
  <c r="L1835" i="67" s="1"/>
  <c r="L1304" i="67"/>
  <c r="L1293" i="67" s="1"/>
  <c r="K1539" i="67"/>
  <c r="K1538" i="67" s="1"/>
  <c r="S2052" i="67"/>
  <c r="S2051" i="67" s="1"/>
  <c r="S2016" i="67" s="1"/>
  <c r="S2014" i="67" s="1"/>
  <c r="S490" i="67"/>
  <c r="U290" i="35"/>
  <c r="U193" i="9"/>
  <c r="U103" i="15"/>
  <c r="U203" i="15"/>
  <c r="U1785" i="67"/>
  <c r="U1780" i="67" s="1"/>
  <c r="U1777" i="67" s="1"/>
  <c r="U1776" i="67" s="1"/>
  <c r="L1927" i="68"/>
  <c r="L1854" i="68" s="1"/>
  <c r="L1853" i="68" s="1"/>
  <c r="L1852" i="68" s="1"/>
  <c r="U379" i="35"/>
  <c r="U449" i="35"/>
  <c r="U42" i="7"/>
  <c r="U133" i="7"/>
  <c r="U136" i="7"/>
  <c r="U191" i="9"/>
  <c r="U52" i="15"/>
  <c r="U67" i="15"/>
  <c r="U82" i="15"/>
  <c r="U97" i="15"/>
  <c r="U215" i="15"/>
  <c r="K1909" i="67"/>
  <c r="K1836" i="67" s="1"/>
  <c r="U190" i="15"/>
  <c r="U69" i="8"/>
  <c r="U103" i="8"/>
  <c r="U155" i="8"/>
  <c r="U253" i="8"/>
  <c r="U276" i="8"/>
  <c r="U154" i="9"/>
  <c r="U1626" i="67"/>
  <c r="U222" i="8"/>
  <c r="T2052" i="67"/>
  <c r="T2051" i="67" s="1"/>
  <c r="T2016" i="67" s="1"/>
  <c r="T2014" i="67" s="1"/>
  <c r="L1537" i="34"/>
  <c r="L1536" i="34" s="1"/>
  <c r="K2069" i="68"/>
  <c r="K2034" i="68" s="1"/>
  <c r="K2032" i="68" s="1"/>
  <c r="J1613" i="68"/>
  <c r="J1612" i="68" s="1"/>
  <c r="J1610" i="68" s="1"/>
  <c r="J1557" i="68"/>
  <c r="J1556" i="68" s="1"/>
  <c r="J75" i="68"/>
  <c r="J39" i="68" s="1"/>
  <c r="U350" i="35"/>
  <c r="U298" i="8"/>
  <c r="U249" i="15"/>
  <c r="T156" i="67"/>
  <c r="L351" i="68"/>
  <c r="L349" i="68" s="1"/>
  <c r="U207" i="35"/>
  <c r="U308" i="35"/>
  <c r="U310" i="35"/>
  <c r="U190" i="9"/>
  <c r="U1937" i="67"/>
  <c r="J2051" i="67"/>
  <c r="U289" i="8"/>
  <c r="U1109" i="67"/>
  <c r="U65" i="35"/>
  <c r="U377" i="35"/>
  <c r="U299" i="35"/>
  <c r="U311" i="8"/>
  <c r="U87" i="9"/>
  <c r="U17" i="61"/>
  <c r="U428" i="35"/>
  <c r="U162" i="9"/>
  <c r="U187" i="15"/>
  <c r="U242" i="67"/>
  <c r="U391" i="35"/>
  <c r="U526" i="35"/>
  <c r="U17" i="7"/>
  <c r="U518" i="67"/>
  <c r="U781" i="67"/>
  <c r="U1505" i="67"/>
  <c r="U213" i="35"/>
  <c r="U219" i="35"/>
  <c r="U495" i="35"/>
  <c r="U122" i="7"/>
  <c r="U166" i="7"/>
  <c r="U145" i="8"/>
  <c r="U361" i="35"/>
  <c r="U310" i="8"/>
  <c r="U2103" i="67"/>
  <c r="U316" i="35"/>
  <c r="U369" i="35"/>
  <c r="U159" i="9"/>
  <c r="K1595" i="67"/>
  <c r="K1594" i="67" s="1"/>
  <c r="K1592" i="67" s="1"/>
  <c r="U857" i="67"/>
  <c r="U156" i="35"/>
  <c r="U505" i="35"/>
  <c r="U89" i="7"/>
  <c r="U131" i="7"/>
  <c r="U40" i="8"/>
  <c r="U209" i="8"/>
  <c r="U155" i="9"/>
  <c r="U200" i="8"/>
  <c r="U208" i="8"/>
  <c r="U88" i="9"/>
  <c r="U158" i="9"/>
  <c r="U160" i="9"/>
  <c r="U1320" i="67"/>
  <c r="U1319" i="67" s="1"/>
  <c r="K1835" i="67"/>
  <c r="U217" i="15"/>
  <c r="U1983" i="67"/>
  <c r="U1982" i="67" s="1"/>
  <c r="T57" i="67"/>
  <c r="T21" i="67" s="1"/>
  <c r="U502" i="35"/>
  <c r="U524" i="35"/>
  <c r="U146" i="15"/>
  <c r="U37" i="62"/>
  <c r="S1596" i="67"/>
  <c r="U1101" i="67"/>
  <c r="U1086" i="67" s="1"/>
  <c r="U1504" i="67"/>
  <c r="U2052" i="67"/>
  <c r="S1540" i="67"/>
  <c r="S1539" i="67" s="1"/>
  <c r="S1538" i="67" s="1"/>
  <c r="U2316" i="67"/>
  <c r="U2315" i="67" s="1"/>
  <c r="U70" i="35"/>
  <c r="L57" i="67"/>
  <c r="L21" i="67" s="1"/>
  <c r="U490" i="67"/>
  <c r="L1594" i="67"/>
  <c r="L1592" i="67" s="1"/>
  <c r="U1810" i="67"/>
  <c r="U73" i="35"/>
  <c r="U78" i="35"/>
  <c r="U438" i="35"/>
  <c r="S781" i="67"/>
  <c r="T1595" i="67"/>
  <c r="T2204" i="67"/>
  <c r="T2202" i="67" s="1"/>
  <c r="U174" i="35"/>
  <c r="U375" i="35"/>
  <c r="U489" i="35"/>
  <c r="U511" i="35"/>
  <c r="U29" i="8"/>
  <c r="U56" i="8"/>
  <c r="U251" i="8"/>
  <c r="U285" i="8"/>
  <c r="U287" i="8"/>
  <c r="U186" i="15"/>
  <c r="U257" i="15"/>
  <c r="U282" i="15"/>
  <c r="U313" i="15"/>
  <c r="U36" i="62"/>
  <c r="K814" i="67"/>
  <c r="K812" i="67" s="1"/>
  <c r="T812" i="67" s="1"/>
  <c r="T1835" i="67"/>
  <c r="U629" i="67"/>
  <c r="S658" i="67"/>
  <c r="L2069" i="68"/>
  <c r="L2034" i="68" s="1"/>
  <c r="L2032" i="68" s="1"/>
  <c r="L2031" i="68" s="1"/>
  <c r="L1557" i="68"/>
  <c r="L1556" i="68" s="1"/>
  <c r="L1613" i="68"/>
  <c r="L1612" i="68" s="1"/>
  <c r="L1610" i="68" s="1"/>
  <c r="J1854" i="68"/>
  <c r="J1853" i="68" s="1"/>
  <c r="K1613" i="68"/>
  <c r="K1612" i="68" s="1"/>
  <c r="K1610" i="68" s="1"/>
  <c r="L75" i="68"/>
  <c r="L39" i="68" s="1"/>
  <c r="J2222" i="68"/>
  <c r="J2220" i="68" s="1"/>
  <c r="J351" i="68"/>
  <c r="J349" i="68" s="1"/>
  <c r="L887" i="68"/>
  <c r="K351" i="68"/>
  <c r="K349" i="68" s="1"/>
  <c r="K1778" i="34"/>
  <c r="K1775" i="34" s="1"/>
  <c r="K1774" i="34" s="1"/>
  <c r="L2049" i="34"/>
  <c r="L2014" i="34" s="1"/>
  <c r="K1907" i="34"/>
  <c r="K1834" i="34" s="1"/>
  <c r="K1833" i="34" s="1"/>
  <c r="J2202" i="34"/>
  <c r="J2200" i="34" s="1"/>
  <c r="L1907" i="34"/>
  <c r="L1834" i="34" s="1"/>
  <c r="J1907" i="34"/>
  <c r="J1834" i="34" s="1"/>
  <c r="J1833" i="34" s="1"/>
  <c r="L2202" i="34"/>
  <c r="L2200" i="34" s="1"/>
  <c r="J2049" i="34"/>
  <c r="J2014" i="34" s="1"/>
  <c r="J2012" i="34" s="1"/>
  <c r="J1537" i="34"/>
  <c r="J1536" i="34" s="1"/>
  <c r="J1593" i="34"/>
  <c r="J1592" i="34" s="1"/>
  <c r="J1590" i="34" s="1"/>
  <c r="K2202" i="34"/>
  <c r="K2200" i="34" s="1"/>
  <c r="L1384" i="34"/>
  <c r="L1383" i="34" s="1"/>
  <c r="L1593" i="34"/>
  <c r="L1592" i="34" s="1"/>
  <c r="L1590" i="34" s="1"/>
  <c r="K2049" i="34"/>
  <c r="K2014" i="34" s="1"/>
  <c r="K2012" i="34" s="1"/>
  <c r="K1593" i="34"/>
  <c r="K1592" i="34" s="1"/>
  <c r="K1590" i="34" s="1"/>
  <c r="S2204" i="67"/>
  <c r="S2202" i="67" s="1"/>
  <c r="S156" i="67"/>
  <c r="T1316" i="67"/>
  <c r="T1308" i="67" s="1"/>
  <c r="T1304" i="67" s="1"/>
  <c r="T1293" i="67" s="1"/>
  <c r="K1308" i="67"/>
  <c r="K1304" i="67" s="1"/>
  <c r="K1293" i="67" s="1"/>
  <c r="U2017" i="67"/>
  <c r="U2148" i="67"/>
  <c r="K333" i="67"/>
  <c r="U424" i="67"/>
  <c r="U709" i="67"/>
  <c r="U708" i="67" s="1"/>
  <c r="U707" i="67" s="1"/>
  <c r="U705" i="67" s="1"/>
  <c r="S833" i="67"/>
  <c r="K707" i="67"/>
  <c r="T708" i="67"/>
  <c r="U1540" i="67"/>
  <c r="U1539" i="67" s="1"/>
  <c r="U1538" i="67" s="1"/>
  <c r="K2051" i="67"/>
  <c r="K2016" i="67" s="1"/>
  <c r="K2014" i="67" s="1"/>
  <c r="U336" i="67"/>
  <c r="S1680" i="67"/>
  <c r="T1732" i="67"/>
  <c r="U1251" i="67"/>
  <c r="U1243" i="67" s="1"/>
  <c r="U1209" i="67" s="1"/>
  <c r="U219" i="67"/>
  <c r="U213" i="67" s="1"/>
  <c r="U156" i="67" s="1"/>
  <c r="U450" i="67"/>
  <c r="S708" i="67"/>
  <c r="S707" i="67" s="1"/>
  <c r="S705" i="67" s="1"/>
  <c r="U1732" i="67"/>
  <c r="S814" i="67"/>
  <c r="S812" i="67" s="1"/>
  <c r="U816" i="67"/>
  <c r="T781" i="67"/>
  <c r="K764" i="67"/>
  <c r="U1680" i="67"/>
  <c r="K1055" i="67"/>
  <c r="K1014" i="67" s="1"/>
  <c r="S2342" i="67"/>
  <c r="S2341" i="67" s="1"/>
  <c r="S2339" i="67" s="1"/>
  <c r="U658" i="67"/>
  <c r="S1635" i="67"/>
  <c r="U833" i="67"/>
  <c r="J869" i="67"/>
  <c r="J1836" i="67"/>
  <c r="J1835" i="67" s="1"/>
  <c r="J2016" i="67"/>
  <c r="J2014" i="67" s="1"/>
  <c r="U873" i="67"/>
  <c r="U870" i="67" s="1"/>
  <c r="U2342" i="67"/>
  <c r="U2341" i="67" s="1"/>
  <c r="U2339" i="67" s="1"/>
  <c r="L333" i="67"/>
  <c r="L331" i="67" s="1"/>
  <c r="L869" i="67" s="1"/>
  <c r="L1385" i="67" s="1"/>
  <c r="L1537" i="67" s="1"/>
  <c r="L1834" i="67" s="1"/>
  <c r="L2013" i="67" s="1"/>
  <c r="L2312" i="67" s="1"/>
  <c r="L2338" i="67" s="1"/>
  <c r="L2361" i="67" s="1"/>
  <c r="L2367" i="67" s="1"/>
  <c r="J1055" i="67"/>
  <c r="J1014" i="67" s="1"/>
  <c r="U1635" i="67"/>
  <c r="S1983" i="67"/>
  <c r="S1982" i="67" s="1"/>
  <c r="U549" i="67"/>
  <c r="T814" i="67"/>
  <c r="S289" i="67"/>
  <c r="U765" i="67"/>
  <c r="U764" i="67" s="1"/>
  <c r="U762" i="67" s="1"/>
  <c r="S764" i="67"/>
  <c r="S762" i="67" s="1"/>
  <c r="U1620" i="67"/>
  <c r="U1596" i="67" s="1"/>
  <c r="U289" i="67"/>
  <c r="U1837" i="67"/>
  <c r="S549" i="67"/>
  <c r="S1316" i="67"/>
  <c r="J1308" i="67"/>
  <c r="J1304" i="67" s="1"/>
  <c r="J1293" i="67" s="1"/>
  <c r="S1952" i="67"/>
  <c r="S1909" i="67" s="1"/>
  <c r="S1836" i="67" s="1"/>
  <c r="S1835" i="67" s="1"/>
  <c r="U1953" i="67"/>
  <c r="U1952" i="67" s="1"/>
  <c r="U1909" i="67" s="1"/>
  <c r="U1836" i="67" s="1"/>
  <c r="U2233" i="67"/>
  <c r="U2232" i="67" s="1"/>
  <c r="S450" i="67"/>
  <c r="U1413" i="67"/>
  <c r="U1388" i="67" s="1"/>
  <c r="U1386" i="67" s="1"/>
  <c r="U2296" i="67"/>
  <c r="U2281" i="67" s="1"/>
  <c r="J1084" i="34"/>
  <c r="J1053" i="34" s="1"/>
  <c r="J1012" i="34" s="1"/>
  <c r="K1084" i="34"/>
  <c r="K1053" i="34" s="1"/>
  <c r="K1012" i="34" s="1"/>
  <c r="U255" i="15"/>
  <c r="U147" i="15"/>
  <c r="U188" i="15"/>
  <c r="U233" i="15"/>
  <c r="U312" i="15"/>
  <c r="U68" i="8"/>
  <c r="U250" i="8"/>
  <c r="U110" i="8"/>
  <c r="U156" i="8"/>
  <c r="U175" i="8"/>
  <c r="U224" i="8"/>
  <c r="U111" i="8"/>
  <c r="U120" i="7"/>
  <c r="U115" i="7"/>
  <c r="U87" i="7"/>
  <c r="U91" i="7"/>
  <c r="U118" i="7"/>
  <c r="U68" i="35"/>
  <c r="U85" i="35"/>
  <c r="U518" i="35"/>
  <c r="U81" i="35"/>
  <c r="U136" i="35"/>
  <c r="U57" i="35"/>
  <c r="U62" i="35"/>
  <c r="U84" i="35"/>
  <c r="U155" i="35"/>
  <c r="U353" i="35"/>
  <c r="U393" i="35"/>
  <c r="U396" i="35"/>
  <c r="U295" i="35"/>
  <c r="U390" i="35"/>
  <c r="U430" i="35"/>
  <c r="U48" i="35"/>
  <c r="U60" i="35"/>
  <c r="U75" i="35"/>
  <c r="U497" i="35"/>
  <c r="U519" i="35"/>
  <c r="U46" i="35"/>
  <c r="U67" i="35"/>
  <c r="U92" i="35"/>
  <c r="U194" i="35"/>
  <c r="U289" i="35"/>
  <c r="U351" i="35"/>
  <c r="U383" i="35"/>
  <c r="U441" i="35"/>
  <c r="U444" i="35"/>
  <c r="U487" i="35"/>
  <c r="U52" i="35"/>
  <c r="U80" i="35"/>
  <c r="U150" i="35"/>
  <c r="U184" i="35"/>
  <c r="U200" i="35"/>
  <c r="U305" i="35"/>
  <c r="U381" i="35"/>
  <c r="U388" i="35"/>
  <c r="U442" i="35"/>
  <c r="U479" i="35"/>
  <c r="U47" i="35"/>
  <c r="U210" i="35"/>
  <c r="U216" i="35"/>
  <c r="U229" i="35"/>
  <c r="U297" i="35"/>
  <c r="U302" i="35"/>
  <c r="U358" i="35"/>
  <c r="U436" i="35"/>
  <c r="U17" i="35"/>
  <c r="U50" i="35"/>
  <c r="U55" i="35"/>
  <c r="U167" i="35"/>
  <c r="U176" i="35"/>
  <c r="U271" i="35"/>
  <c r="U313" i="35"/>
  <c r="U434" i="35"/>
  <c r="U173" i="35"/>
  <c r="U182" i="35"/>
  <c r="U195" i="35"/>
  <c r="U202" i="35"/>
  <c r="U225" i="35"/>
  <c r="U321" i="35"/>
  <c r="U364" i="35"/>
  <c r="U374" i="35"/>
  <c r="U452" i="35"/>
  <c r="U494" i="35"/>
  <c r="U527" i="35"/>
  <c r="U151" i="35"/>
  <c r="U168" i="35"/>
  <c r="U208" i="35"/>
  <c r="U367" i="35"/>
  <c r="U385" i="35"/>
  <c r="U446" i="35"/>
  <c r="U492" i="35"/>
  <c r="U18" i="35"/>
  <c r="U44" i="35"/>
  <c r="U211" i="35"/>
  <c r="U309" i="35"/>
  <c r="U324" i="35"/>
  <c r="U395" i="35"/>
  <c r="U503" i="35"/>
  <c r="U54" i="35"/>
  <c r="U172" i="35"/>
  <c r="U311" i="35"/>
  <c r="U510" i="35"/>
  <c r="U76" i="35"/>
  <c r="U164" i="35"/>
  <c r="U478" i="35"/>
  <c r="U513" i="35"/>
  <c r="U307" i="35"/>
  <c r="U387" i="35"/>
  <c r="U486" i="35"/>
  <c r="U521" i="35"/>
  <c r="U371" i="35"/>
  <c r="U199" i="35"/>
  <c r="U221" i="35"/>
  <c r="U481" i="35"/>
  <c r="U529" i="35"/>
  <c r="U149" i="15"/>
  <c r="U71" i="8"/>
  <c r="U42" i="35"/>
  <c r="U58" i="35"/>
  <c r="R95" i="35"/>
  <c r="O105" i="35"/>
  <c r="R129" i="35"/>
  <c r="R145" i="35"/>
  <c r="T152" i="35"/>
  <c r="U152" i="35" s="1"/>
  <c r="R152" i="35"/>
  <c r="O165" i="35"/>
  <c r="S165" i="35"/>
  <c r="U165" i="35" s="1"/>
  <c r="T192" i="35"/>
  <c r="U192" i="35" s="1"/>
  <c r="R192" i="35"/>
  <c r="S198" i="35"/>
  <c r="O198" i="35"/>
  <c r="O30" i="35"/>
  <c r="U40" i="35"/>
  <c r="U74" i="35"/>
  <c r="O80" i="35"/>
  <c r="R88" i="35"/>
  <c r="R91" i="35"/>
  <c r="R135" i="35"/>
  <c r="R159" i="35"/>
  <c r="T159" i="35"/>
  <c r="U159" i="35" s="1"/>
  <c r="S191" i="35"/>
  <c r="U191" i="35" s="1"/>
  <c r="O191" i="35"/>
  <c r="R224" i="35"/>
  <c r="R246" i="35"/>
  <c r="O22" i="35"/>
  <c r="R24" i="35"/>
  <c r="R32" i="35"/>
  <c r="O38" i="35"/>
  <c r="R49" i="35"/>
  <c r="R59" i="35"/>
  <c r="O133" i="35"/>
  <c r="O21" i="35"/>
  <c r="R23" i="35"/>
  <c r="O29" i="35"/>
  <c r="R31" i="35"/>
  <c r="O37" i="35"/>
  <c r="R39" i="35"/>
  <c r="T45" i="35"/>
  <c r="U45" i="35" s="1"/>
  <c r="S49" i="35"/>
  <c r="U49" i="35" s="1"/>
  <c r="O53" i="35"/>
  <c r="R54" i="35"/>
  <c r="O57" i="35"/>
  <c r="S59" i="35"/>
  <c r="U59" i="35" s="1"/>
  <c r="O62" i="35"/>
  <c r="O65" i="35"/>
  <c r="R66" i="35"/>
  <c r="U72" i="35"/>
  <c r="R73" i="35"/>
  <c r="O87" i="35"/>
  <c r="S91" i="35"/>
  <c r="U91" i="35" s="1"/>
  <c r="O99" i="35"/>
  <c r="O102" i="35"/>
  <c r="R105" i="35"/>
  <c r="O113" i="35"/>
  <c r="S113" i="35"/>
  <c r="U113" i="35" s="1"/>
  <c r="R117" i="35"/>
  <c r="R124" i="35"/>
  <c r="R149" i="35"/>
  <c r="T161" i="35"/>
  <c r="U161" i="35" s="1"/>
  <c r="R161" i="35"/>
  <c r="S163" i="35"/>
  <c r="R180" i="35"/>
  <c r="T180" i="35"/>
  <c r="U180" i="35" s="1"/>
  <c r="S205" i="35"/>
  <c r="U205" i="35" s="1"/>
  <c r="O205" i="35"/>
  <c r="O48" i="35"/>
  <c r="T63" i="35"/>
  <c r="U63" i="35" s="1"/>
  <c r="R63" i="35"/>
  <c r="O94" i="35"/>
  <c r="U66" i="35"/>
  <c r="T87" i="35"/>
  <c r="R87" i="35"/>
  <c r="O96" i="35"/>
  <c r="R109" i="35"/>
  <c r="O175" i="35"/>
  <c r="S175" i="35"/>
  <c r="U175" i="35" s="1"/>
  <c r="T188" i="35"/>
  <c r="U188" i="35" s="1"/>
  <c r="T196" i="35"/>
  <c r="R196" i="35"/>
  <c r="T372" i="35"/>
  <c r="U372" i="35" s="1"/>
  <c r="R372" i="35"/>
  <c r="S43" i="35"/>
  <c r="U43" i="35" s="1"/>
  <c r="U64" i="35"/>
  <c r="S83" i="35"/>
  <c r="U83" i="35" s="1"/>
  <c r="R121" i="35"/>
  <c r="O134" i="35"/>
  <c r="S162" i="35"/>
  <c r="U162" i="35" s="1"/>
  <c r="O162" i="35"/>
  <c r="R193" i="35"/>
  <c r="T193" i="35"/>
  <c r="U193" i="35" s="1"/>
  <c r="R20" i="35"/>
  <c r="R28" i="35"/>
  <c r="R36" i="35"/>
  <c r="R42" i="35"/>
  <c r="O46" i="35"/>
  <c r="R47" i="35"/>
  <c r="T53" i="35"/>
  <c r="U53" i="35" s="1"/>
  <c r="O64" i="35"/>
  <c r="T69" i="35"/>
  <c r="U69" i="35" s="1"/>
  <c r="R72" i="35"/>
  <c r="R75" i="35"/>
  <c r="T79" i="35"/>
  <c r="U79" i="35" s="1"/>
  <c r="R79" i="35"/>
  <c r="R96" i="35"/>
  <c r="O110" i="35"/>
  <c r="R125" i="35"/>
  <c r="S177" i="35"/>
  <c r="T181" i="35"/>
  <c r="U181" i="35" s="1"/>
  <c r="R181" i="35"/>
  <c r="S206" i="35"/>
  <c r="U206" i="35" s="1"/>
  <c r="O206" i="35"/>
  <c r="O245" i="35"/>
  <c r="S254" i="35"/>
  <c r="U254" i="35" s="1"/>
  <c r="O254" i="35"/>
  <c r="S61" i="35"/>
  <c r="U61" i="35" s="1"/>
  <c r="S112" i="35"/>
  <c r="U112" i="35" s="1"/>
  <c r="O112" i="35"/>
  <c r="R141" i="35"/>
  <c r="U154" i="35"/>
  <c r="S170" i="35"/>
  <c r="U170" i="35" s="1"/>
  <c r="O170" i="35"/>
  <c r="O185" i="35"/>
  <c r="S185" i="35"/>
  <c r="T187" i="35"/>
  <c r="U187" i="35" s="1"/>
  <c r="R187" i="35"/>
  <c r="S51" i="35"/>
  <c r="U51" i="35" s="1"/>
  <c r="U56" i="35"/>
  <c r="T71" i="35"/>
  <c r="U71" i="35" s="1"/>
  <c r="R71" i="35"/>
  <c r="U82" i="35"/>
  <c r="O88" i="35"/>
  <c r="O137" i="35"/>
  <c r="R139" i="35"/>
  <c r="S190" i="35"/>
  <c r="O190" i="35"/>
  <c r="S197" i="35"/>
  <c r="U197" i="35" s="1"/>
  <c r="T179" i="35"/>
  <c r="U179" i="35" s="1"/>
  <c r="R179" i="35"/>
  <c r="T185" i="35"/>
  <c r="R185" i="35"/>
  <c r="R203" i="35"/>
  <c r="T203" i="35"/>
  <c r="U203" i="35" s="1"/>
  <c r="R212" i="35"/>
  <c r="T231" i="35"/>
  <c r="U231" i="35" s="1"/>
  <c r="R231" i="35"/>
  <c r="R235" i="35"/>
  <c r="O241" i="35"/>
  <c r="T386" i="35"/>
  <c r="U386" i="35" s="1"/>
  <c r="R386" i="35"/>
  <c r="O456" i="35"/>
  <c r="T522" i="35"/>
  <c r="U522" i="35" s="1"/>
  <c r="R522" i="35"/>
  <c r="O135" i="35"/>
  <c r="R136" i="35"/>
  <c r="O139" i="35"/>
  <c r="O154" i="35"/>
  <c r="R173" i="35"/>
  <c r="U178" i="35"/>
  <c r="O187" i="35"/>
  <c r="T190" i="35"/>
  <c r="T198" i="35"/>
  <c r="O202" i="35"/>
  <c r="T209" i="35"/>
  <c r="U209" i="35" s="1"/>
  <c r="R209" i="35"/>
  <c r="R214" i="35"/>
  <c r="T214" i="35"/>
  <c r="U214" i="35" s="1"/>
  <c r="S220" i="35"/>
  <c r="U220" i="35" s="1"/>
  <c r="O220" i="35"/>
  <c r="R241" i="35"/>
  <c r="O247" i="35"/>
  <c r="T291" i="35"/>
  <c r="U291" i="35" s="1"/>
  <c r="R291" i="35"/>
  <c r="U186" i="35"/>
  <c r="S215" i="35"/>
  <c r="U215" i="35" s="1"/>
  <c r="O215" i="35"/>
  <c r="O217" i="35"/>
  <c r="S217" i="35"/>
  <c r="U217" i="35" s="1"/>
  <c r="S228" i="35"/>
  <c r="U228" i="35" s="1"/>
  <c r="O228" i="35"/>
  <c r="R251" i="35"/>
  <c r="O265" i="35"/>
  <c r="T272" i="35"/>
  <c r="U272" i="35" s="1"/>
  <c r="R272" i="35"/>
  <c r="T288" i="35"/>
  <c r="U288" i="35" s="1"/>
  <c r="R288" i="35"/>
  <c r="R107" i="35"/>
  <c r="O115" i="35"/>
  <c r="U158" i="35"/>
  <c r="T163" i="35"/>
  <c r="R163" i="35"/>
  <c r="T169" i="35"/>
  <c r="U169" i="35" s="1"/>
  <c r="R169" i="35"/>
  <c r="R172" i="35"/>
  <c r="O186" i="35"/>
  <c r="R257" i="35"/>
  <c r="O263" i="35"/>
  <c r="R263" i="35"/>
  <c r="O278" i="35"/>
  <c r="S153" i="35"/>
  <c r="U153" i="35" s="1"/>
  <c r="S157" i="35"/>
  <c r="U157" i="35" s="1"/>
  <c r="U166" i="35"/>
  <c r="T171" i="35"/>
  <c r="U171" i="35" s="1"/>
  <c r="R171" i="35"/>
  <c r="T177" i="35"/>
  <c r="R177" i="35"/>
  <c r="S183" i="35"/>
  <c r="U183" i="35" s="1"/>
  <c r="S189" i="35"/>
  <c r="U189" i="35" s="1"/>
  <c r="S223" i="35"/>
  <c r="U223" i="35" s="1"/>
  <c r="O223" i="35"/>
  <c r="R248" i="35"/>
  <c r="O260" i="35"/>
  <c r="R279" i="35"/>
  <c r="R284" i="35"/>
  <c r="S392" i="35"/>
  <c r="O392" i="35"/>
  <c r="S520" i="35"/>
  <c r="U520" i="35" s="1"/>
  <c r="O520" i="35"/>
  <c r="O212" i="35"/>
  <c r="O244" i="35"/>
  <c r="T314" i="35"/>
  <c r="U314" i="35" s="1"/>
  <c r="R314" i="35"/>
  <c r="S368" i="35"/>
  <c r="U368" i="35" s="1"/>
  <c r="O368" i="35"/>
  <c r="O429" i="35"/>
  <c r="S429" i="35"/>
  <c r="O268" i="35"/>
  <c r="R299" i="35"/>
  <c r="T323" i="35"/>
  <c r="U323" i="35" s="1"/>
  <c r="R323" i="35"/>
  <c r="R347" i="35"/>
  <c r="U366" i="35"/>
  <c r="R412" i="35"/>
  <c r="O427" i="35"/>
  <c r="S427" i="35"/>
  <c r="U427" i="35" s="1"/>
  <c r="R429" i="35"/>
  <c r="T429" i="35"/>
  <c r="S204" i="35"/>
  <c r="U204" i="35" s="1"/>
  <c r="O204" i="35"/>
  <c r="R216" i="35"/>
  <c r="R223" i="35"/>
  <c r="R247" i="35"/>
  <c r="R256" i="35"/>
  <c r="O262" i="35"/>
  <c r="S306" i="35"/>
  <c r="O306" i="35"/>
  <c r="O207" i="35"/>
  <c r="R208" i="35"/>
  <c r="T227" i="35"/>
  <c r="U227" i="35" s="1"/>
  <c r="O236" i="35"/>
  <c r="O252" i="35"/>
  <c r="R271" i="35"/>
  <c r="R280" i="35"/>
  <c r="S296" i="35"/>
  <c r="U296" i="35" s="1"/>
  <c r="O296" i="35"/>
  <c r="S304" i="35"/>
  <c r="U304" i="35" s="1"/>
  <c r="O304" i="35"/>
  <c r="R338" i="35"/>
  <c r="U359" i="35"/>
  <c r="T363" i="35"/>
  <c r="U363" i="35" s="1"/>
  <c r="R363" i="35"/>
  <c r="R379" i="35"/>
  <c r="S196" i="35"/>
  <c r="O196" i="35"/>
  <c r="T230" i="35"/>
  <c r="U230" i="35" s="1"/>
  <c r="O239" i="35"/>
  <c r="R240" i="35"/>
  <c r="O246" i="35"/>
  <c r="O276" i="35"/>
  <c r="O279" i="35"/>
  <c r="R287" i="35"/>
  <c r="S292" i="35"/>
  <c r="U292" i="35" s="1"/>
  <c r="U319" i="35"/>
  <c r="O293" i="35"/>
  <c r="S293" i="35"/>
  <c r="U293" i="35" s="1"/>
  <c r="O328" i="35"/>
  <c r="S394" i="35"/>
  <c r="O394" i="35"/>
  <c r="S301" i="35"/>
  <c r="U301" i="35" s="1"/>
  <c r="U315" i="35"/>
  <c r="O344" i="35"/>
  <c r="T354" i="35"/>
  <c r="U354" i="35" s="1"/>
  <c r="R354" i="35"/>
  <c r="U356" i="35"/>
  <c r="T370" i="35"/>
  <c r="U370" i="35" s="1"/>
  <c r="R370" i="35"/>
  <c r="O421" i="35"/>
  <c r="T431" i="35"/>
  <c r="U431" i="35" s="1"/>
  <c r="R431" i="35"/>
  <c r="T306" i="35"/>
  <c r="R306" i="35"/>
  <c r="S320" i="35"/>
  <c r="O320" i="35"/>
  <c r="S360" i="35"/>
  <c r="U360" i="35" s="1"/>
  <c r="O360" i="35"/>
  <c r="U365" i="35"/>
  <c r="S376" i="35"/>
  <c r="U376" i="35" s="1"/>
  <c r="O376" i="35"/>
  <c r="O385" i="35"/>
  <c r="T394" i="35"/>
  <c r="R394" i="35"/>
  <c r="U433" i="35"/>
  <c r="O445" i="35"/>
  <c r="S445" i="35"/>
  <c r="S488" i="35"/>
  <c r="U488" i="35" s="1"/>
  <c r="O488" i="35"/>
  <c r="R330" i="35"/>
  <c r="O411" i="35"/>
  <c r="R423" i="35"/>
  <c r="O443" i="35"/>
  <c r="S443" i="35"/>
  <c r="U443" i="35" s="1"/>
  <c r="T490" i="35"/>
  <c r="U490" i="35" s="1"/>
  <c r="R490" i="35"/>
  <c r="T298" i="35"/>
  <c r="U298" i="35" s="1"/>
  <c r="R300" i="35"/>
  <c r="O305" i="35"/>
  <c r="R315" i="35"/>
  <c r="U317" i="35"/>
  <c r="O322" i="35"/>
  <c r="R339" i="35"/>
  <c r="R346" i="35"/>
  <c r="R348" i="35"/>
  <c r="O362" i="35"/>
  <c r="O369" i="35"/>
  <c r="T378" i="35"/>
  <c r="U378" i="35" s="1"/>
  <c r="R378" i="35"/>
  <c r="R380" i="35"/>
  <c r="T445" i="35"/>
  <c r="U300" i="35"/>
  <c r="T303" i="35"/>
  <c r="U303" i="35" s="1"/>
  <c r="S312" i="35"/>
  <c r="O312" i="35"/>
  <c r="T322" i="35"/>
  <c r="U322" i="35" s="1"/>
  <c r="R322" i="35"/>
  <c r="O336" i="35"/>
  <c r="U357" i="35"/>
  <c r="T362" i="35"/>
  <c r="U362" i="35" s="1"/>
  <c r="R362" i="35"/>
  <c r="U380" i="35"/>
  <c r="S384" i="35"/>
  <c r="U384" i="35" s="1"/>
  <c r="O384" i="35"/>
  <c r="O437" i="35"/>
  <c r="S437" i="35"/>
  <c r="U437" i="35" s="1"/>
  <c r="S352" i="35"/>
  <c r="U352" i="35" s="1"/>
  <c r="O352" i="35"/>
  <c r="U373" i="35"/>
  <c r="O400" i="35"/>
  <c r="R407" i="35"/>
  <c r="O416" i="35"/>
  <c r="O435" i="35"/>
  <c r="S435" i="35"/>
  <c r="U435" i="35" s="1"/>
  <c r="O467" i="35"/>
  <c r="R469" i="35"/>
  <c r="O402" i="35"/>
  <c r="O413" i="35"/>
  <c r="U447" i="35"/>
  <c r="R458" i="35"/>
  <c r="S480" i="35"/>
  <c r="U480" i="35" s="1"/>
  <c r="O480" i="35"/>
  <c r="U484" i="35"/>
  <c r="S512" i="35"/>
  <c r="U512" i="35" s="1"/>
  <c r="O512" i="35"/>
  <c r="U516" i="35"/>
  <c r="O375" i="35"/>
  <c r="O383" i="35"/>
  <c r="O391" i="35"/>
  <c r="O418" i="35"/>
  <c r="O424" i="35"/>
  <c r="S432" i="35"/>
  <c r="U432" i="35" s="1"/>
  <c r="O432" i="35"/>
  <c r="S440" i="35"/>
  <c r="O440" i="35"/>
  <c r="S448" i="35"/>
  <c r="U448" i="35" s="1"/>
  <c r="O448" i="35"/>
  <c r="O459" i="35"/>
  <c r="T482" i="35"/>
  <c r="U482" i="35" s="1"/>
  <c r="R482" i="35"/>
  <c r="T514" i="35"/>
  <c r="U514" i="35" s="1"/>
  <c r="R514" i="35"/>
  <c r="R404" i="35"/>
  <c r="S408" i="35"/>
  <c r="U408" i="35" s="1"/>
  <c r="O408" i="35"/>
  <c r="O472" i="35"/>
  <c r="S504" i="35"/>
  <c r="U504" i="35" s="1"/>
  <c r="O504" i="35"/>
  <c r="U508" i="35"/>
  <c r="R420" i="35"/>
  <c r="R474" i="35"/>
  <c r="T506" i="35"/>
  <c r="U506" i="35" s="1"/>
  <c r="R506" i="35"/>
  <c r="O403" i="35"/>
  <c r="O405" i="35"/>
  <c r="O410" i="35"/>
  <c r="O451" i="35"/>
  <c r="S451" i="35"/>
  <c r="S496" i="35"/>
  <c r="U496" i="35" s="1"/>
  <c r="O496" i="35"/>
  <c r="U500" i="35"/>
  <c r="S528" i="35"/>
  <c r="U528" i="35" s="1"/>
  <c r="O528" i="35"/>
  <c r="T453" i="35"/>
  <c r="S464" i="35"/>
  <c r="U464" i="35" s="1"/>
  <c r="O464" i="35"/>
  <c r="T498" i="35"/>
  <c r="U498" i="35" s="1"/>
  <c r="R498" i="35"/>
  <c r="T530" i="35"/>
  <c r="R530" i="35"/>
  <c r="O426" i="35"/>
  <c r="R428" i="35"/>
  <c r="O434" i="35"/>
  <c r="R436" i="35"/>
  <c r="O442" i="35"/>
  <c r="R444" i="35"/>
  <c r="R452" i="35"/>
  <c r="S453" i="35"/>
  <c r="O458" i="35"/>
  <c r="R460" i="35"/>
  <c r="R468" i="35"/>
  <c r="O474" i="35"/>
  <c r="R476" i="35"/>
  <c r="O482" i="35"/>
  <c r="R484" i="35"/>
  <c r="S485" i="35"/>
  <c r="U485" i="35" s="1"/>
  <c r="O490" i="35"/>
  <c r="R492" i="35"/>
  <c r="S493" i="35"/>
  <c r="U493" i="35" s="1"/>
  <c r="O498" i="35"/>
  <c r="R500" i="35"/>
  <c r="S501" i="35"/>
  <c r="U501" i="35" s="1"/>
  <c r="O506" i="35"/>
  <c r="R508" i="35"/>
  <c r="S509" i="35"/>
  <c r="U509" i="35" s="1"/>
  <c r="O514" i="35"/>
  <c r="R516" i="35"/>
  <c r="S517" i="35"/>
  <c r="U517" i="35" s="1"/>
  <c r="O522" i="35"/>
  <c r="R524" i="35"/>
  <c r="S525" i="35"/>
  <c r="U525" i="35" s="1"/>
  <c r="O530" i="35"/>
  <c r="S483" i="35"/>
  <c r="U483" i="35" s="1"/>
  <c r="S491" i="35"/>
  <c r="U491" i="35" s="1"/>
  <c r="S499" i="35"/>
  <c r="U499" i="35" s="1"/>
  <c r="S507" i="35"/>
  <c r="U507" i="35" s="1"/>
  <c r="S515" i="35"/>
  <c r="U515" i="35" s="1"/>
  <c r="S523" i="35"/>
  <c r="U523" i="35" s="1"/>
  <c r="R425" i="35"/>
  <c r="R433" i="35"/>
  <c r="R441" i="35"/>
  <c r="R449" i="35"/>
  <c r="R457" i="35"/>
  <c r="R473" i="35"/>
  <c r="R481" i="35"/>
  <c r="R489" i="35"/>
  <c r="R497" i="35"/>
  <c r="R505" i="35"/>
  <c r="R513" i="35"/>
  <c r="R521" i="35"/>
  <c r="R529" i="35"/>
  <c r="R447" i="35"/>
  <c r="R455" i="35"/>
  <c r="R463" i="35"/>
  <c r="R471" i="35"/>
  <c r="K253" i="35"/>
  <c r="T253" i="35" s="1"/>
  <c r="J253" i="35"/>
  <c r="S253" i="35" s="1"/>
  <c r="I253" i="35"/>
  <c r="L253" i="35" s="1"/>
  <c r="G131" i="34"/>
  <c r="M27" i="13"/>
  <c r="N33" i="13"/>
  <c r="N26" i="13"/>
  <c r="U2051" i="67" l="1"/>
  <c r="T1594" i="67"/>
  <c r="T1592" i="67" s="1"/>
  <c r="U1835" i="67"/>
  <c r="S57" i="67"/>
  <c r="S21" i="67" s="1"/>
  <c r="S333" i="67"/>
  <c r="S331" i="67" s="1"/>
  <c r="L1555" i="68"/>
  <c r="L33" i="68"/>
  <c r="L2391" i="68" s="1"/>
  <c r="L2392" i="68" s="1"/>
  <c r="L2393" i="68" s="1"/>
  <c r="U453" i="35"/>
  <c r="U253" i="35"/>
  <c r="U1055" i="67"/>
  <c r="U1014" i="67" s="1"/>
  <c r="J1385" i="67"/>
  <c r="J1537" i="67" s="1"/>
  <c r="J1834" i="67" s="1"/>
  <c r="J2013" i="67" s="1"/>
  <c r="J2312" i="67" s="1"/>
  <c r="J2338" i="67" s="1"/>
  <c r="J2361" i="67" s="1"/>
  <c r="U57" i="67"/>
  <c r="U21" i="67" s="1"/>
  <c r="U2204" i="67"/>
  <c r="U2202" i="67" s="1"/>
  <c r="U1595" i="67"/>
  <c r="U1594" i="67" s="1"/>
  <c r="U1592" i="67" s="1"/>
  <c r="S1595" i="67"/>
  <c r="S1594" i="67" s="1"/>
  <c r="S1592" i="67" s="1"/>
  <c r="L1535" i="34"/>
  <c r="L1833" i="34"/>
  <c r="L1832" i="34" s="1"/>
  <c r="L2012" i="34"/>
  <c r="L2011" i="34" s="1"/>
  <c r="T764" i="67"/>
  <c r="K762" i="67"/>
  <c r="T762" i="67" s="1"/>
  <c r="S869" i="67"/>
  <c r="S1385" i="67" s="1"/>
  <c r="S1537" i="67" s="1"/>
  <c r="S1834" i="67" s="1"/>
  <c r="S2013" i="67" s="1"/>
  <c r="S2312" i="67" s="1"/>
  <c r="S2338" i="67" s="1"/>
  <c r="S2361" i="67" s="1"/>
  <c r="U1316" i="67"/>
  <c r="U1308" i="67" s="1"/>
  <c r="U1304" i="67" s="1"/>
  <c r="U1293" i="67" s="1"/>
  <c r="S1308" i="67"/>
  <c r="S1304" i="67" s="1"/>
  <c r="S1293" i="67" s="1"/>
  <c r="U814" i="67"/>
  <c r="U812" i="67" s="1"/>
  <c r="T707" i="67"/>
  <c r="K705" i="67"/>
  <c r="T705" i="67" s="1"/>
  <c r="U333" i="67"/>
  <c r="U331" i="67" s="1"/>
  <c r="U869" i="67" s="1"/>
  <c r="U1385" i="67" s="1"/>
  <c r="U1537" i="67" s="1"/>
  <c r="U1834" i="67" s="1"/>
  <c r="U2013" i="67" s="1"/>
  <c r="U2312" i="67" s="1"/>
  <c r="U2338" i="67" s="1"/>
  <c r="U2361" i="67" s="1"/>
  <c r="U2367" i="67" s="1"/>
  <c r="U2016" i="67"/>
  <c r="U2014" i="67" s="1"/>
  <c r="K331" i="67"/>
  <c r="T333" i="67"/>
  <c r="U196" i="35"/>
  <c r="U451" i="35"/>
  <c r="U306" i="35"/>
  <c r="U198" i="35"/>
  <c r="U320" i="35"/>
  <c r="U394" i="35"/>
  <c r="U429" i="35"/>
  <c r="U392" i="35"/>
  <c r="U440" i="35"/>
  <c r="U185" i="35"/>
  <c r="U445" i="35"/>
  <c r="U190" i="35"/>
  <c r="U177" i="35"/>
  <c r="U163" i="35"/>
  <c r="U87" i="35"/>
  <c r="M34" i="13"/>
  <c r="T331" i="67" l="1"/>
  <c r="T869" i="67" s="1"/>
  <c r="T1385" i="67" s="1"/>
  <c r="T1537" i="67" s="1"/>
  <c r="T1834" i="67" s="1"/>
  <c r="T2013" i="67" s="1"/>
  <c r="T2312" i="67" s="1"/>
  <c r="T2338" i="67" s="1"/>
  <c r="T2361" i="67" s="1"/>
  <c r="K869" i="67"/>
  <c r="K1385" i="67" s="1"/>
  <c r="K1537" i="67" s="1"/>
  <c r="K1834" i="67" s="1"/>
  <c r="K2013" i="67" s="1"/>
  <c r="K2312" i="67" s="1"/>
  <c r="K2338" i="67" s="1"/>
  <c r="K2361" i="67" s="1"/>
  <c r="E225" i="34" l="1"/>
  <c r="E218" i="34"/>
  <c r="E222" i="34"/>
  <c r="I225" i="34" l="1"/>
  <c r="K225" i="34"/>
  <c r="J225" i="34" l="1"/>
  <c r="L225" i="34"/>
  <c r="G32" i="13" l="1"/>
  <c r="N32" i="13" s="1"/>
  <c r="G31" i="13" l="1"/>
  <c r="N31" i="13" s="1"/>
  <c r="G28" i="13"/>
  <c r="N28" i="13" s="1"/>
  <c r="G29" i="13"/>
  <c r="N29" i="13" s="1"/>
  <c r="G30" i="13"/>
  <c r="N30" i="13" s="1"/>
  <c r="G27" i="13" l="1"/>
  <c r="N27" i="13" s="1"/>
  <c r="E476" i="35"/>
  <c r="E292" i="8" l="1"/>
  <c r="E675" i="34" l="1"/>
  <c r="E717" i="34"/>
  <c r="E709" i="34" l="1"/>
  <c r="E720" i="34"/>
  <c r="E132" i="35" l="1"/>
  <c r="E473" i="35"/>
  <c r="E412" i="35" l="1"/>
  <c r="E422" i="35"/>
  <c r="E243" i="35"/>
  <c r="E265" i="35"/>
  <c r="E347" i="35"/>
  <c r="E246" i="35"/>
  <c r="E461" i="35"/>
  <c r="E462" i="35" s="1"/>
  <c r="E247" i="35" l="1"/>
  <c r="E238" i="35"/>
  <c r="E251" i="35"/>
  <c r="E250" i="35"/>
  <c r="E152" i="9" l="1"/>
  <c r="E136" i="9"/>
  <c r="E135" i="9"/>
  <c r="E134" i="9"/>
  <c r="E125" i="9"/>
  <c r="E123" i="9"/>
  <c r="E122" i="9"/>
  <c r="E121" i="9"/>
  <c r="E119" i="9"/>
  <c r="E124" i="9"/>
  <c r="E120" i="9"/>
  <c r="E102" i="9"/>
  <c r="E96" i="9"/>
  <c r="E95" i="9"/>
  <c r="I23" i="7" l="1"/>
  <c r="I68" i="9" l="1"/>
  <c r="I69" i="9"/>
  <c r="I67" i="9"/>
  <c r="I137" i="7" l="1"/>
  <c r="J137" i="7"/>
  <c r="S137" i="7" s="1"/>
  <c r="K137" i="7"/>
  <c r="T137" i="7" s="1"/>
  <c r="I138" i="7"/>
  <c r="J138" i="7"/>
  <c r="S138" i="7" s="1"/>
  <c r="K138" i="7"/>
  <c r="T138" i="7" s="1"/>
  <c r="I139" i="7"/>
  <c r="J139" i="7"/>
  <c r="S139" i="7" s="1"/>
  <c r="U139" i="7" s="1"/>
  <c r="K139" i="7"/>
  <c r="T139" i="7" s="1"/>
  <c r="I140" i="7"/>
  <c r="J140" i="7"/>
  <c r="S140" i="7" s="1"/>
  <c r="K140" i="7"/>
  <c r="T140" i="7" s="1"/>
  <c r="I141" i="7"/>
  <c r="J141" i="7"/>
  <c r="S141" i="7" s="1"/>
  <c r="K141" i="7"/>
  <c r="T141" i="7" s="1"/>
  <c r="I142" i="7"/>
  <c r="J142" i="7"/>
  <c r="S142" i="7" s="1"/>
  <c r="K142" i="7"/>
  <c r="T142" i="7" s="1"/>
  <c r="I143" i="7"/>
  <c r="J143" i="7"/>
  <c r="S143" i="7" s="1"/>
  <c r="K143" i="7"/>
  <c r="T143" i="7" s="1"/>
  <c r="I144" i="7"/>
  <c r="J144" i="7"/>
  <c r="S144" i="7" s="1"/>
  <c r="K144" i="7"/>
  <c r="T144" i="7" s="1"/>
  <c r="I145" i="7"/>
  <c r="J145" i="7"/>
  <c r="S145" i="7" s="1"/>
  <c r="K145" i="7"/>
  <c r="T145" i="7" s="1"/>
  <c r="I146" i="7"/>
  <c r="J146" i="7"/>
  <c r="S146" i="7" s="1"/>
  <c r="K146" i="7"/>
  <c r="T146" i="7" s="1"/>
  <c r="I147" i="7"/>
  <c r="J147" i="7"/>
  <c r="S147" i="7" s="1"/>
  <c r="U147" i="7" s="1"/>
  <c r="K147" i="7"/>
  <c r="T147" i="7" s="1"/>
  <c r="I148" i="7"/>
  <c r="J148" i="7"/>
  <c r="S148" i="7" s="1"/>
  <c r="K148" i="7"/>
  <c r="T148" i="7" s="1"/>
  <c r="I149" i="7"/>
  <c r="J149" i="7"/>
  <c r="S149" i="7" s="1"/>
  <c r="K149" i="7"/>
  <c r="T149" i="7" s="1"/>
  <c r="I150" i="7"/>
  <c r="J150" i="7"/>
  <c r="S150" i="7" s="1"/>
  <c r="K150" i="7"/>
  <c r="T150" i="7" s="1"/>
  <c r="I151" i="7"/>
  <c r="J151" i="7"/>
  <c r="S151" i="7" s="1"/>
  <c r="K151" i="7"/>
  <c r="T151" i="7" s="1"/>
  <c r="I152" i="7"/>
  <c r="J152" i="7"/>
  <c r="S152" i="7" s="1"/>
  <c r="K152" i="7"/>
  <c r="T152" i="7" s="1"/>
  <c r="I153" i="7"/>
  <c r="J153" i="7"/>
  <c r="S153" i="7" s="1"/>
  <c r="K153" i="7"/>
  <c r="T153" i="7" s="1"/>
  <c r="I154" i="7"/>
  <c r="J154" i="7"/>
  <c r="S154" i="7" s="1"/>
  <c r="K154" i="7"/>
  <c r="T154" i="7" s="1"/>
  <c r="I155" i="7"/>
  <c r="J155" i="7"/>
  <c r="S155" i="7" s="1"/>
  <c r="U155" i="7" s="1"/>
  <c r="K155" i="7"/>
  <c r="T155" i="7" s="1"/>
  <c r="I156" i="7"/>
  <c r="J156" i="7"/>
  <c r="S156" i="7" s="1"/>
  <c r="K156" i="7"/>
  <c r="T156" i="7" s="1"/>
  <c r="I157" i="7"/>
  <c r="J157" i="7"/>
  <c r="S157" i="7" s="1"/>
  <c r="K157" i="7"/>
  <c r="T157" i="7" s="1"/>
  <c r="I158" i="7"/>
  <c r="J158" i="7"/>
  <c r="S158" i="7" s="1"/>
  <c r="K158" i="7"/>
  <c r="T158" i="7" s="1"/>
  <c r="I159" i="7"/>
  <c r="J159" i="7"/>
  <c r="S159" i="7" s="1"/>
  <c r="K159" i="7"/>
  <c r="T159" i="7" s="1"/>
  <c r="I160" i="7"/>
  <c r="J160" i="7"/>
  <c r="S160" i="7" s="1"/>
  <c r="K160" i="7"/>
  <c r="T160" i="7" s="1"/>
  <c r="I161" i="7"/>
  <c r="J161" i="7"/>
  <c r="S161" i="7" s="1"/>
  <c r="K161" i="7"/>
  <c r="T161" i="7" s="1"/>
  <c r="I162" i="7"/>
  <c r="J162" i="7"/>
  <c r="S162" i="7" s="1"/>
  <c r="K162" i="7"/>
  <c r="T162" i="7" s="1"/>
  <c r="I163" i="7"/>
  <c r="J163" i="7"/>
  <c r="S163" i="7" s="1"/>
  <c r="U163" i="7" s="1"/>
  <c r="K163" i="7"/>
  <c r="T163" i="7" s="1"/>
  <c r="I164" i="7"/>
  <c r="J164" i="7"/>
  <c r="S164" i="7" s="1"/>
  <c r="K164" i="7"/>
  <c r="T164" i="7" s="1"/>
  <c r="I165" i="7"/>
  <c r="J165" i="7"/>
  <c r="S165" i="7" s="1"/>
  <c r="K165" i="7"/>
  <c r="T165" i="7" s="1"/>
  <c r="D153" i="9"/>
  <c r="D152" i="9"/>
  <c r="D151" i="9"/>
  <c r="D150" i="9"/>
  <c r="D148" i="9"/>
  <c r="D147" i="9"/>
  <c r="D145" i="9"/>
  <c r="D144" i="9"/>
  <c r="D142" i="9"/>
  <c r="D140" i="9"/>
  <c r="D130" i="9"/>
  <c r="D136" i="9" s="1"/>
  <c r="D129" i="9"/>
  <c r="D135" i="9" s="1"/>
  <c r="D128" i="9"/>
  <c r="D134" i="9" s="1"/>
  <c r="D116" i="9"/>
  <c r="D125" i="9" s="1"/>
  <c r="D115" i="9"/>
  <c r="D124" i="9" s="1"/>
  <c r="D114" i="9"/>
  <c r="D123" i="9" s="1"/>
  <c r="D113" i="9"/>
  <c r="D122" i="9" s="1"/>
  <c r="D112" i="9"/>
  <c r="D121" i="9" s="1"/>
  <c r="D111" i="9"/>
  <c r="D120" i="9" s="1"/>
  <c r="D110" i="9"/>
  <c r="D119" i="9" s="1"/>
  <c r="D102" i="9"/>
  <c r="D96" i="9"/>
  <c r="D95" i="9"/>
  <c r="K19" i="64"/>
  <c r="J19" i="64"/>
  <c r="S19" i="64" s="1"/>
  <c r="U19" i="64" s="1"/>
  <c r="I19" i="64"/>
  <c r="L19" i="64" s="1"/>
  <c r="U164" i="7" l="1"/>
  <c r="U156" i="7"/>
  <c r="U148" i="7"/>
  <c r="U140" i="7"/>
  <c r="U159" i="7"/>
  <c r="U151" i="7"/>
  <c r="U143" i="7"/>
  <c r="U161" i="7"/>
  <c r="U153" i="7"/>
  <c r="U142" i="7"/>
  <c r="U160" i="7"/>
  <c r="U165" i="7"/>
  <c r="U157" i="7"/>
  <c r="U149" i="7"/>
  <c r="U141" i="7"/>
  <c r="U162" i="7"/>
  <c r="U154" i="7"/>
  <c r="U146" i="7"/>
  <c r="U138" i="7"/>
  <c r="U144" i="7"/>
  <c r="U145" i="7"/>
  <c r="U137" i="7"/>
  <c r="U152" i="7"/>
  <c r="U158" i="7"/>
  <c r="U150" i="7"/>
  <c r="L152" i="7"/>
  <c r="L144" i="7"/>
  <c r="L157" i="7"/>
  <c r="L149" i="7"/>
  <c r="L141" i="7"/>
  <c r="L154" i="7"/>
  <c r="L146" i="7"/>
  <c r="L138" i="7"/>
  <c r="L151" i="7"/>
  <c r="L143" i="7"/>
  <c r="L160" i="7"/>
  <c r="L164" i="7"/>
  <c r="L156" i="7"/>
  <c r="L148" i="7"/>
  <c r="L140" i="7"/>
  <c r="L162" i="7"/>
  <c r="L161" i="7"/>
  <c r="L153" i="7"/>
  <c r="L145" i="7"/>
  <c r="L137" i="7"/>
  <c r="L165" i="7"/>
  <c r="L159" i="7"/>
  <c r="L158" i="7"/>
  <c r="L150" i="7"/>
  <c r="L142" i="7"/>
  <c r="L163" i="7"/>
  <c r="L155" i="7"/>
  <c r="L147" i="7"/>
  <c r="L139" i="7"/>
  <c r="K17" i="64"/>
  <c r="J18" i="64"/>
  <c r="S18" i="64" s="1"/>
  <c r="U18" i="64" s="1"/>
  <c r="U21" i="64" s="1"/>
  <c r="J135" i="7"/>
  <c r="K135" i="7"/>
  <c r="K18" i="64"/>
  <c r="L17" i="64"/>
  <c r="L18" i="64"/>
  <c r="J17" i="64"/>
  <c r="K16" i="64" l="1"/>
  <c r="J16" i="64"/>
  <c r="J134" i="7"/>
  <c r="S134" i="7" s="1"/>
  <c r="S135" i="7"/>
  <c r="K134" i="7"/>
  <c r="T134" i="7" s="1"/>
  <c r="T135" i="7"/>
  <c r="L16" i="64"/>
  <c r="L135" i="7"/>
  <c r="L134" i="7" s="1"/>
  <c r="L219" i="15"/>
  <c r="K219" i="15"/>
  <c r="T219" i="15" s="1"/>
  <c r="U219" i="15" s="1"/>
  <c r="K35" i="62"/>
  <c r="T35" i="62" s="1"/>
  <c r="J35" i="62"/>
  <c r="S35" i="62" s="1"/>
  <c r="I35" i="62"/>
  <c r="L35" i="62" s="1"/>
  <c r="I27" i="62"/>
  <c r="L27" i="62" s="1"/>
  <c r="J27" i="62"/>
  <c r="S27" i="62" s="1"/>
  <c r="K27" i="62"/>
  <c r="T27" i="62" s="1"/>
  <c r="U35" i="62" l="1"/>
  <c r="U27" i="62"/>
  <c r="U135" i="7"/>
  <c r="U134" i="7"/>
  <c r="K34" i="62"/>
  <c r="T34" i="62" s="1"/>
  <c r="J34" i="62"/>
  <c r="S34" i="62" s="1"/>
  <c r="I34" i="62"/>
  <c r="L34" i="62" s="1"/>
  <c r="K33" i="62"/>
  <c r="T33" i="62" s="1"/>
  <c r="J33" i="62"/>
  <c r="S33" i="62" s="1"/>
  <c r="I33" i="62"/>
  <c r="L33" i="62" s="1"/>
  <c r="K32" i="62"/>
  <c r="T32" i="62" s="1"/>
  <c r="J32" i="62"/>
  <c r="S32" i="62" s="1"/>
  <c r="I32" i="62"/>
  <c r="L32" i="62" s="1"/>
  <c r="K31" i="62"/>
  <c r="T31" i="62" s="1"/>
  <c r="J31" i="62"/>
  <c r="S31" i="62" s="1"/>
  <c r="I31" i="62"/>
  <c r="L31" i="62" s="1"/>
  <c r="K30" i="62"/>
  <c r="T30" i="62" s="1"/>
  <c r="J30" i="62"/>
  <c r="S30" i="62" s="1"/>
  <c r="I30" i="62"/>
  <c r="L30" i="62" s="1"/>
  <c r="K26" i="62"/>
  <c r="T26" i="62" s="1"/>
  <c r="J26" i="62"/>
  <c r="S26" i="62" s="1"/>
  <c r="I26" i="62"/>
  <c r="L26" i="62" s="1"/>
  <c r="K25" i="62"/>
  <c r="T25" i="62" s="1"/>
  <c r="J25" i="62"/>
  <c r="S25" i="62" s="1"/>
  <c r="U25" i="62" s="1"/>
  <c r="I25" i="62"/>
  <c r="L25" i="62" s="1"/>
  <c r="K24" i="62"/>
  <c r="T24" i="62" s="1"/>
  <c r="J24" i="62"/>
  <c r="S24" i="62" s="1"/>
  <c r="I24" i="62"/>
  <c r="L24" i="62" s="1"/>
  <c r="K23" i="62"/>
  <c r="T23" i="62" s="1"/>
  <c r="J23" i="62"/>
  <c r="S23" i="62" s="1"/>
  <c r="I23" i="62"/>
  <c r="L23" i="62" s="1"/>
  <c r="K22" i="62"/>
  <c r="T22" i="62" s="1"/>
  <c r="T21" i="62" s="1"/>
  <c r="T20" i="62" s="1"/>
  <c r="J22" i="62"/>
  <c r="S22" i="62" s="1"/>
  <c r="I22" i="62"/>
  <c r="L22" i="62" s="1"/>
  <c r="I20" i="62"/>
  <c r="I166" i="34"/>
  <c r="U26" i="62" l="1"/>
  <c r="U24" i="62"/>
  <c r="U23" i="62"/>
  <c r="S29" i="62"/>
  <c r="S28" i="62" s="1"/>
  <c r="U30" i="62"/>
  <c r="U33" i="62"/>
  <c r="T29" i="62"/>
  <c r="T28" i="62" s="1"/>
  <c r="T19" i="62" s="1"/>
  <c r="T18" i="62" s="1"/>
  <c r="T16" i="62" s="1"/>
  <c r="T38" i="62" s="1"/>
  <c r="U31" i="62"/>
  <c r="U34" i="62"/>
  <c r="S21" i="62"/>
  <c r="S20" i="62" s="1"/>
  <c r="U22" i="62"/>
  <c r="U32" i="62"/>
  <c r="K29" i="62"/>
  <c r="K28" i="62" s="1"/>
  <c r="K21" i="62"/>
  <c r="K20" i="62" s="1"/>
  <c r="J21" i="62"/>
  <c r="J20" i="62" s="1"/>
  <c r="J29" i="62"/>
  <c r="J28" i="62" s="1"/>
  <c r="L29" i="62"/>
  <c r="L21" i="62"/>
  <c r="L20" i="62" s="1"/>
  <c r="S19" i="62" l="1"/>
  <c r="S18" i="62" s="1"/>
  <c r="S16" i="62" s="1"/>
  <c r="S38" i="62" s="1"/>
  <c r="U21" i="62"/>
  <c r="U20" i="62" s="1"/>
  <c r="U29" i="62"/>
  <c r="U28" i="62" s="1"/>
  <c r="K19" i="62"/>
  <c r="K18" i="62" s="1"/>
  <c r="K16" i="62" s="1"/>
  <c r="J19" i="62"/>
  <c r="J18" i="62" s="1"/>
  <c r="J16" i="62" s="1"/>
  <c r="L28" i="62"/>
  <c r="L19" i="62" s="1"/>
  <c r="U19" i="62" l="1"/>
  <c r="U18" i="62" s="1"/>
  <c r="U16" i="62" s="1"/>
  <c r="U38" i="62" s="1"/>
  <c r="J38" i="62"/>
  <c r="K38" i="62"/>
  <c r="L18" i="62"/>
  <c r="L16" i="62" s="1"/>
  <c r="L187" i="15"/>
  <c r="L161" i="9"/>
  <c r="L159" i="9"/>
  <c r="L286" i="8"/>
  <c r="K286" i="8"/>
  <c r="T286" i="8" s="1"/>
  <c r="J286" i="8"/>
  <c r="S286" i="8" s="1"/>
  <c r="L284" i="8"/>
  <c r="K284" i="8"/>
  <c r="T284" i="8" s="1"/>
  <c r="J284" i="8"/>
  <c r="S284" i="8" s="1"/>
  <c r="I226" i="8"/>
  <c r="I211" i="8"/>
  <c r="L121" i="7"/>
  <c r="K121" i="7"/>
  <c r="T121" i="7" s="1"/>
  <c r="J121" i="7"/>
  <c r="S121" i="7" s="1"/>
  <c r="L119" i="7"/>
  <c r="K119" i="7"/>
  <c r="T119" i="7" s="1"/>
  <c r="J119" i="7"/>
  <c r="S119" i="7" s="1"/>
  <c r="U119" i="7" s="1"/>
  <c r="L90" i="7"/>
  <c r="L88" i="7" s="1"/>
  <c r="K90" i="7"/>
  <c r="J90" i="7"/>
  <c r="U284" i="8" l="1"/>
  <c r="U286" i="8"/>
  <c r="J88" i="7"/>
  <c r="S88" i="7" s="1"/>
  <c r="S90" i="7"/>
  <c r="K88" i="7"/>
  <c r="T88" i="7" s="1"/>
  <c r="T90" i="7"/>
  <c r="U121" i="7"/>
  <c r="L38" i="62"/>
  <c r="F24" i="13" s="1"/>
  <c r="U90" i="7" l="1"/>
  <c r="U88" i="7"/>
  <c r="G24" i="13"/>
  <c r="N24" i="13" s="1"/>
  <c r="H399" i="1" l="1"/>
  <c r="L528" i="35" l="1"/>
  <c r="L525" i="35"/>
  <c r="L509" i="35"/>
  <c r="L504" i="35"/>
  <c r="L502" i="35" s="1"/>
  <c r="L499" i="35"/>
  <c r="L497" i="35"/>
  <c r="L496" i="35" s="1"/>
  <c r="L493" i="35"/>
  <c r="L490" i="35"/>
  <c r="L487" i="35"/>
  <c r="L484" i="35"/>
  <c r="L480" i="35"/>
  <c r="L479" i="35" s="1"/>
  <c r="L441" i="35"/>
  <c r="L429" i="35"/>
  <c r="L357" i="35"/>
  <c r="L351" i="35"/>
  <c r="I346" i="35"/>
  <c r="L314" i="35"/>
  <c r="L307" i="35"/>
  <c r="L304" i="35"/>
  <c r="L289" i="35"/>
  <c r="L228" i="35"/>
  <c r="L226" i="35"/>
  <c r="K226" i="35"/>
  <c r="T226" i="35" s="1"/>
  <c r="J226" i="35"/>
  <c r="S226" i="35" s="1"/>
  <c r="L224" i="35"/>
  <c r="K224" i="35"/>
  <c r="T224" i="35" s="1"/>
  <c r="J224" i="35"/>
  <c r="S224" i="35" s="1"/>
  <c r="L222" i="35"/>
  <c r="K222" i="35"/>
  <c r="T222" i="35" s="1"/>
  <c r="J222" i="35"/>
  <c r="S222" i="35" s="1"/>
  <c r="L220" i="35"/>
  <c r="L218" i="35"/>
  <c r="K218" i="35"/>
  <c r="T218" i="35" s="1"/>
  <c r="J218" i="35"/>
  <c r="S218" i="35" s="1"/>
  <c r="L212" i="35"/>
  <c r="K212" i="35"/>
  <c r="T212" i="35" s="1"/>
  <c r="J212" i="35"/>
  <c r="S212" i="35" s="1"/>
  <c r="L207" i="35"/>
  <c r="L162" i="35"/>
  <c r="L153" i="35"/>
  <c r="I138" i="35"/>
  <c r="K137" i="35"/>
  <c r="T137" i="35" s="1"/>
  <c r="J137" i="35"/>
  <c r="S137" i="35" s="1"/>
  <c r="I137" i="35"/>
  <c r="I114" i="35"/>
  <c r="J95" i="35"/>
  <c r="S95" i="35" s="1"/>
  <c r="J94" i="35"/>
  <c r="S94" i="35" s="1"/>
  <c r="J93" i="35"/>
  <c r="S93" i="35" s="1"/>
  <c r="K327" i="34"/>
  <c r="J327" i="34"/>
  <c r="I327" i="34"/>
  <c r="K326" i="34"/>
  <c r="J326" i="34"/>
  <c r="I326" i="34"/>
  <c r="K325" i="34"/>
  <c r="J325" i="34"/>
  <c r="I325" i="34"/>
  <c r="K324" i="34"/>
  <c r="J324" i="34"/>
  <c r="I324" i="34"/>
  <c r="L285" i="34"/>
  <c r="K285" i="34"/>
  <c r="J285" i="34"/>
  <c r="K281" i="34"/>
  <c r="J281" i="34"/>
  <c r="I281" i="34"/>
  <c r="L14" i="34"/>
  <c r="U137" i="35" l="1"/>
  <c r="U218" i="35"/>
  <c r="U224" i="35"/>
  <c r="U222" i="35"/>
  <c r="U226" i="35"/>
  <c r="U212" i="35"/>
  <c r="L137" i="35"/>
  <c r="L327" i="34"/>
  <c r="L281" i="34"/>
  <c r="L325" i="34"/>
  <c r="L324" i="34"/>
  <c r="L326" i="34"/>
  <c r="L302" i="35"/>
  <c r="L507" i="35"/>
  <c r="J346" i="35"/>
  <c r="S346" i="35" s="1"/>
  <c r="K346" i="35"/>
  <c r="T346" i="35" s="1"/>
  <c r="L346" i="35"/>
  <c r="L482" i="35"/>
  <c r="J96" i="35"/>
  <c r="S96" i="35" s="1"/>
  <c r="J97" i="35"/>
  <c r="S97" i="35" s="1"/>
  <c r="U346" i="35" l="1"/>
  <c r="A17" i="13"/>
  <c r="A18" i="13" s="1"/>
  <c r="A19" i="13" s="1"/>
  <c r="A20" i="13" s="1"/>
  <c r="A21" i="13" l="1"/>
  <c r="A22" i="13" s="1"/>
  <c r="A23" i="13" s="1"/>
  <c r="A24" i="13" s="1"/>
  <c r="A25" i="13" s="1"/>
  <c r="H355" i="1" l="1"/>
  <c r="H347" i="1"/>
  <c r="H341" i="1"/>
  <c r="H215" i="1"/>
  <c r="J67" i="34" l="1"/>
  <c r="K67" i="34"/>
  <c r="K336" i="34"/>
  <c r="K21" i="61"/>
  <c r="T21" i="61" s="1"/>
  <c r="J336" i="34" l="1"/>
  <c r="I336" i="34"/>
  <c r="J39" i="15"/>
  <c r="S39" i="15" s="1"/>
  <c r="I67" i="34"/>
  <c r="K47" i="15"/>
  <c r="T47" i="15" s="1"/>
  <c r="K187" i="9"/>
  <c r="T187" i="9" s="1"/>
  <c r="K43" i="8"/>
  <c r="T43" i="8" s="1"/>
  <c r="K78" i="9"/>
  <c r="T78" i="9" s="1"/>
  <c r="K72" i="9"/>
  <c r="T72" i="9" s="1"/>
  <c r="K145" i="9"/>
  <c r="T145" i="9" s="1"/>
  <c r="K139" i="9"/>
  <c r="T139" i="9" s="1"/>
  <c r="K305" i="8"/>
  <c r="T305" i="8" s="1"/>
  <c r="K274" i="15"/>
  <c r="T274" i="15" s="1"/>
  <c r="K304" i="8"/>
  <c r="T304" i="8" s="1"/>
  <c r="K273" i="15"/>
  <c r="T273" i="15" s="1"/>
  <c r="K145" i="35"/>
  <c r="T145" i="35" s="1"/>
  <c r="K259" i="8"/>
  <c r="T259" i="8" s="1"/>
  <c r="K64" i="8"/>
  <c r="T64" i="8" s="1"/>
  <c r="K278" i="8"/>
  <c r="T278" i="8" s="1"/>
  <c r="K306" i="8"/>
  <c r="T306" i="8" s="1"/>
  <c r="K141" i="9"/>
  <c r="T141" i="9" s="1"/>
  <c r="K144" i="9"/>
  <c r="T144" i="9" s="1"/>
  <c r="K178" i="8"/>
  <c r="T178" i="8" s="1"/>
  <c r="K276" i="15"/>
  <c r="T276" i="15" s="1"/>
  <c r="K142" i="9"/>
  <c r="T142" i="9" s="1"/>
  <c r="K74" i="9"/>
  <c r="T74" i="9" s="1"/>
  <c r="K151" i="8"/>
  <c r="T151" i="8" s="1"/>
  <c r="K150" i="8"/>
  <c r="T150" i="8" s="1"/>
  <c r="K186" i="9"/>
  <c r="T186" i="9" s="1"/>
  <c r="K292" i="8"/>
  <c r="T292" i="8" s="1"/>
  <c r="K218" i="8"/>
  <c r="T218" i="8" s="1"/>
  <c r="K113" i="15"/>
  <c r="T113" i="15" s="1"/>
  <c r="K33" i="8"/>
  <c r="T33" i="8" s="1"/>
  <c r="K76" i="9"/>
  <c r="T76" i="9" s="1"/>
  <c r="K44" i="8"/>
  <c r="T44" i="8" s="1"/>
  <c r="K291" i="15"/>
  <c r="T291" i="15" s="1"/>
  <c r="K293" i="8"/>
  <c r="T293" i="8" s="1"/>
  <c r="K107" i="8"/>
  <c r="T107" i="8" s="1"/>
  <c r="K34" i="8"/>
  <c r="T34" i="8" s="1"/>
  <c r="K62" i="15"/>
  <c r="T62" i="15" s="1"/>
  <c r="K143" i="9"/>
  <c r="T143" i="9" s="1"/>
  <c r="K45" i="8"/>
  <c r="T45" i="8" s="1"/>
  <c r="K244" i="8"/>
  <c r="T244" i="8" s="1"/>
  <c r="K203" i="8"/>
  <c r="T203" i="8" s="1"/>
  <c r="K184" i="9"/>
  <c r="T184" i="9" s="1"/>
  <c r="K75" i="9"/>
  <c r="T75" i="9" s="1"/>
  <c r="K77" i="9"/>
  <c r="T77" i="9" s="1"/>
  <c r="K481" i="34"/>
  <c r="K185" i="9"/>
  <c r="T185" i="9" s="1"/>
  <c r="K245" i="8"/>
  <c r="T245" i="8" s="1"/>
  <c r="K22" i="8"/>
  <c r="T22" i="8" s="1"/>
  <c r="K23" i="8"/>
  <c r="T23" i="8" s="1"/>
  <c r="K275" i="15"/>
  <c r="T275" i="15" s="1"/>
  <c r="K140" i="9"/>
  <c r="T140" i="9" s="1"/>
  <c r="K114" i="15"/>
  <c r="T114" i="15" s="1"/>
  <c r="K73" i="9"/>
  <c r="T73" i="9" s="1"/>
  <c r="K40" i="15"/>
  <c r="T40" i="15" s="1"/>
  <c r="K292" i="15"/>
  <c r="T292" i="15" s="1"/>
  <c r="K63" i="15"/>
  <c r="T63" i="15" s="1"/>
  <c r="J114" i="9"/>
  <c r="S114" i="9" s="1"/>
  <c r="K147" i="35"/>
  <c r="T147" i="35" s="1"/>
  <c r="K148" i="35"/>
  <c r="T148" i="35" s="1"/>
  <c r="I21" i="61"/>
  <c r="J21" i="61"/>
  <c r="S21" i="61" s="1"/>
  <c r="K86" i="7"/>
  <c r="T86" i="7" s="1"/>
  <c r="K41" i="7"/>
  <c r="T41" i="7" s="1"/>
  <c r="K130" i="7"/>
  <c r="T130" i="7" s="1"/>
  <c r="K106" i="9"/>
  <c r="T106" i="9" s="1"/>
  <c r="K37" i="9"/>
  <c r="T37" i="9" s="1"/>
  <c r="K104" i="9"/>
  <c r="T104" i="9" s="1"/>
  <c r="K39" i="9"/>
  <c r="T39" i="9" s="1"/>
  <c r="K165" i="9"/>
  <c r="T165" i="9" s="1"/>
  <c r="K31" i="9"/>
  <c r="T31" i="9" s="1"/>
  <c r="K97" i="9"/>
  <c r="T97" i="9" s="1"/>
  <c r="K96" i="9"/>
  <c r="T96" i="9" s="1"/>
  <c r="K93" i="9"/>
  <c r="T93" i="9" s="1"/>
  <c r="K99" i="9"/>
  <c r="T99" i="9" s="1"/>
  <c r="K95" i="9"/>
  <c r="T95" i="9" s="1"/>
  <c r="K105" i="9"/>
  <c r="T105" i="9" s="1"/>
  <c r="K26" i="9"/>
  <c r="T26" i="9" s="1"/>
  <c r="K215" i="8"/>
  <c r="T215" i="8" s="1"/>
  <c r="K214" i="8"/>
  <c r="T214" i="8" s="1"/>
  <c r="K98" i="9"/>
  <c r="T98" i="9" s="1"/>
  <c r="K28" i="9"/>
  <c r="T28" i="9" s="1"/>
  <c r="K20" i="9"/>
  <c r="T20" i="9" s="1"/>
  <c r="K30" i="9"/>
  <c r="T30" i="9" s="1"/>
  <c r="K33" i="9"/>
  <c r="T33" i="9" s="1"/>
  <c r="K94" i="9"/>
  <c r="T94" i="9" s="1"/>
  <c r="K35" i="9"/>
  <c r="T35" i="9" s="1"/>
  <c r="K36" i="9"/>
  <c r="T36" i="9" s="1"/>
  <c r="K34" i="9"/>
  <c r="T34" i="9" s="1"/>
  <c r="K213" i="8"/>
  <c r="T213" i="8" s="1"/>
  <c r="K29" i="9"/>
  <c r="T29" i="9" s="1"/>
  <c r="K101" i="9"/>
  <c r="T101" i="9" s="1"/>
  <c r="K102" i="9"/>
  <c r="T102" i="9" s="1"/>
  <c r="K22" i="9"/>
  <c r="T22" i="9" s="1"/>
  <c r="K24" i="9"/>
  <c r="T24" i="9" s="1"/>
  <c r="K25" i="9"/>
  <c r="T25" i="9" s="1"/>
  <c r="K27" i="9"/>
  <c r="T27" i="9" s="1"/>
  <c r="K32" i="9"/>
  <c r="T32" i="9" s="1"/>
  <c r="K38" i="9"/>
  <c r="T38" i="9" s="1"/>
  <c r="K92" i="9"/>
  <c r="T92" i="9" s="1"/>
  <c r="K103" i="9"/>
  <c r="T103" i="9" s="1"/>
  <c r="K21" i="9"/>
  <c r="T21" i="9" s="1"/>
  <c r="K166" i="9"/>
  <c r="T166" i="9" s="1"/>
  <c r="K100" i="9"/>
  <c r="T100" i="9" s="1"/>
  <c r="K23" i="9"/>
  <c r="T23" i="9" s="1"/>
  <c r="K30" i="61"/>
  <c r="T30" i="61" s="1"/>
  <c r="K31" i="61"/>
  <c r="T31" i="61" s="1"/>
  <c r="K29" i="61"/>
  <c r="T29" i="61" s="1"/>
  <c r="K39" i="61"/>
  <c r="K36" i="61"/>
  <c r="T36" i="61" s="1"/>
  <c r="K142" i="35"/>
  <c r="T142" i="35" s="1"/>
  <c r="K139" i="35"/>
  <c r="T139" i="35" s="1"/>
  <c r="K144" i="35"/>
  <c r="T144" i="35" s="1"/>
  <c r="K140" i="35"/>
  <c r="T140" i="35" s="1"/>
  <c r="K141" i="35"/>
  <c r="T141" i="35" s="1"/>
  <c r="J146" i="35"/>
  <c r="S146" i="35" s="1"/>
  <c r="K141" i="8"/>
  <c r="T141" i="8" s="1"/>
  <c r="K143" i="8"/>
  <c r="T143" i="8" s="1"/>
  <c r="K274" i="8"/>
  <c r="T274" i="8" s="1"/>
  <c r="K171" i="8"/>
  <c r="T171" i="8" s="1"/>
  <c r="K101" i="8"/>
  <c r="T101" i="8" s="1"/>
  <c r="K99" i="8"/>
  <c r="T99" i="8" s="1"/>
  <c r="K198" i="8"/>
  <c r="T198" i="8" s="1"/>
  <c r="K173" i="8"/>
  <c r="T173" i="8" s="1"/>
  <c r="K196" i="8"/>
  <c r="T196" i="8" s="1"/>
  <c r="K230" i="8"/>
  <c r="T230" i="8" s="1"/>
  <c r="K271" i="8"/>
  <c r="T271" i="8" s="1"/>
  <c r="K275" i="8"/>
  <c r="T275" i="8" s="1"/>
  <c r="K144" i="8"/>
  <c r="T144" i="8" s="1"/>
  <c r="K199" i="8"/>
  <c r="T199" i="8" s="1"/>
  <c r="K102" i="8"/>
  <c r="T102" i="8" s="1"/>
  <c r="K54" i="8"/>
  <c r="T54" i="8" s="1"/>
  <c r="K53" i="8"/>
  <c r="T53" i="8" s="1"/>
  <c r="K110" i="7"/>
  <c r="T110" i="7" s="1"/>
  <c r="K67" i="7"/>
  <c r="T67" i="7" s="1"/>
  <c r="K98" i="7"/>
  <c r="T98" i="7" s="1"/>
  <c r="K78" i="7"/>
  <c r="T78" i="7" s="1"/>
  <c r="K52" i="7"/>
  <c r="T52" i="7" s="1"/>
  <c r="K23" i="7"/>
  <c r="T23" i="7" s="1"/>
  <c r="K59" i="7"/>
  <c r="T59" i="7" s="1"/>
  <c r="K62" i="7"/>
  <c r="T62" i="7" s="1"/>
  <c r="K51" i="7"/>
  <c r="T51" i="7" s="1"/>
  <c r="K30" i="7"/>
  <c r="T30" i="7" s="1"/>
  <c r="K81" i="7"/>
  <c r="T81" i="7" s="1"/>
  <c r="K36" i="7"/>
  <c r="T36" i="7" s="1"/>
  <c r="K28" i="7"/>
  <c r="T28" i="7" s="1"/>
  <c r="K55" i="7"/>
  <c r="T55" i="7" s="1"/>
  <c r="K71" i="7"/>
  <c r="T71" i="7" s="1"/>
  <c r="K35" i="7"/>
  <c r="T35" i="7" s="1"/>
  <c r="K96" i="7"/>
  <c r="T96" i="7" s="1"/>
  <c r="K63" i="7"/>
  <c r="T63" i="7" s="1"/>
  <c r="K64" i="7"/>
  <c r="T64" i="7" s="1"/>
  <c r="K57" i="7"/>
  <c r="T57" i="7" s="1"/>
  <c r="K101" i="7"/>
  <c r="T101" i="7" s="1"/>
  <c r="K68" i="7"/>
  <c r="T68" i="7" s="1"/>
  <c r="K47" i="7"/>
  <c r="T47" i="7" s="1"/>
  <c r="K100" i="7"/>
  <c r="T100" i="7" s="1"/>
  <c r="K56" i="7"/>
  <c r="T56" i="7" s="1"/>
  <c r="K109" i="7"/>
  <c r="T109" i="7" s="1"/>
  <c r="K50" i="7"/>
  <c r="T50" i="7" s="1"/>
  <c r="K66" i="7"/>
  <c r="T66" i="7" s="1"/>
  <c r="K83" i="7"/>
  <c r="T83" i="7" s="1"/>
  <c r="K38" i="7"/>
  <c r="T38" i="7" s="1"/>
  <c r="K111" i="7"/>
  <c r="T111" i="7" s="1"/>
  <c r="K29" i="7"/>
  <c r="T29" i="7" s="1"/>
  <c r="K76" i="7"/>
  <c r="T76" i="7" s="1"/>
  <c r="K58" i="7"/>
  <c r="T58" i="7" s="1"/>
  <c r="K69" i="7"/>
  <c r="T69" i="7" s="1"/>
  <c r="K103" i="7"/>
  <c r="T103" i="7" s="1"/>
  <c r="K70" i="7"/>
  <c r="T70" i="7" s="1"/>
  <c r="K31" i="7"/>
  <c r="T31" i="7" s="1"/>
  <c r="K79" i="7"/>
  <c r="T79" i="7" s="1"/>
  <c r="K32" i="7"/>
  <c r="T32" i="7" s="1"/>
  <c r="K61" i="7"/>
  <c r="T61" i="7" s="1"/>
  <c r="K48" i="7"/>
  <c r="T48" i="7" s="1"/>
  <c r="K80" i="7"/>
  <c r="T80" i="7" s="1"/>
  <c r="K114" i="7"/>
  <c r="T114" i="7" s="1"/>
  <c r="K65" i="7"/>
  <c r="T65" i="7" s="1"/>
  <c r="K34" i="7"/>
  <c r="T34" i="7" s="1"/>
  <c r="K33" i="7"/>
  <c r="T33" i="7" s="1"/>
  <c r="K20" i="7"/>
  <c r="T20" i="7" s="1"/>
  <c r="K82" i="7"/>
  <c r="T82" i="7" s="1"/>
  <c r="K37" i="7"/>
  <c r="T37" i="7" s="1"/>
  <c r="K74" i="7"/>
  <c r="T74" i="7" s="1"/>
  <c r="K99" i="7"/>
  <c r="T99" i="7" s="1"/>
  <c r="K25" i="7"/>
  <c r="T25" i="7" s="1"/>
  <c r="K24" i="7"/>
  <c r="T24" i="7" s="1"/>
  <c r="K112" i="7"/>
  <c r="T112" i="7" s="1"/>
  <c r="K75" i="7"/>
  <c r="T75" i="7" s="1"/>
  <c r="K105" i="7"/>
  <c r="T105" i="7" s="1"/>
  <c r="K113" i="7"/>
  <c r="T113" i="7" s="1"/>
  <c r="K26" i="7"/>
  <c r="T26" i="7" s="1"/>
  <c r="K102" i="7"/>
  <c r="T102" i="7" s="1"/>
  <c r="K73" i="7"/>
  <c r="T73" i="7" s="1"/>
  <c r="K97" i="7"/>
  <c r="T97" i="7" s="1"/>
  <c r="K22" i="7"/>
  <c r="T22" i="7" s="1"/>
  <c r="K77" i="7"/>
  <c r="T77" i="7" s="1"/>
  <c r="K104" i="7"/>
  <c r="T104" i="7" s="1"/>
  <c r="K72" i="7"/>
  <c r="T72" i="7" s="1"/>
  <c r="K54" i="7"/>
  <c r="T54" i="7" s="1"/>
  <c r="K107" i="7"/>
  <c r="T107" i="7" s="1"/>
  <c r="K108" i="7"/>
  <c r="T108" i="7" s="1"/>
  <c r="K45" i="7"/>
  <c r="T45" i="7" s="1"/>
  <c r="K21" i="7"/>
  <c r="T21" i="7" s="1"/>
  <c r="K106" i="7"/>
  <c r="T106" i="7" s="1"/>
  <c r="K46" i="7"/>
  <c r="T46" i="7" s="1"/>
  <c r="K27" i="7"/>
  <c r="T27" i="7" s="1"/>
  <c r="K49" i="7"/>
  <c r="T49" i="7" s="1"/>
  <c r="K53" i="7"/>
  <c r="T53" i="7" s="1"/>
  <c r="K214" i="15"/>
  <c r="T214" i="15" s="1"/>
  <c r="K218" i="15"/>
  <c r="T218" i="15" s="1"/>
  <c r="K210" i="15"/>
  <c r="T210" i="15" s="1"/>
  <c r="K269" i="15"/>
  <c r="T269" i="15" s="1"/>
  <c r="K24" i="15"/>
  <c r="T24" i="15" s="1"/>
  <c r="K197" i="15"/>
  <c r="T197" i="15" s="1"/>
  <c r="K21" i="15"/>
  <c r="T21" i="15" s="1"/>
  <c r="K202" i="15"/>
  <c r="T202" i="15" s="1"/>
  <c r="K62" i="9"/>
  <c r="T62" i="9" s="1"/>
  <c r="K194" i="15"/>
  <c r="T194" i="15" s="1"/>
  <c r="K226" i="15"/>
  <c r="T226" i="15" s="1"/>
  <c r="K137" i="15"/>
  <c r="T137" i="15" s="1"/>
  <c r="K23" i="15"/>
  <c r="T23" i="15" s="1"/>
  <c r="K44" i="15"/>
  <c r="T44" i="15" s="1"/>
  <c r="K224" i="15"/>
  <c r="T224" i="15" s="1"/>
  <c r="K228" i="15"/>
  <c r="T228" i="15" s="1"/>
  <c r="K177" i="9"/>
  <c r="T177" i="9" s="1"/>
  <c r="K93" i="15"/>
  <c r="T93" i="15" s="1"/>
  <c r="K212" i="15"/>
  <c r="T212" i="15" s="1"/>
  <c r="K193" i="15"/>
  <c r="T193" i="15" s="1"/>
  <c r="K130" i="9"/>
  <c r="T130" i="9" s="1"/>
  <c r="K43" i="15"/>
  <c r="T43" i="15" s="1"/>
  <c r="K208" i="15"/>
  <c r="T208" i="15" s="1"/>
  <c r="K129" i="9"/>
  <c r="T129" i="9" s="1"/>
  <c r="K42" i="15"/>
  <c r="T42" i="15" s="1"/>
  <c r="K196" i="15"/>
  <c r="T196" i="15" s="1"/>
  <c r="K200" i="15"/>
  <c r="T200" i="15" s="1"/>
  <c r="K22" i="15"/>
  <c r="T22" i="15" s="1"/>
  <c r="K61" i="9"/>
  <c r="T61" i="9" s="1"/>
  <c r="K25" i="15"/>
  <c r="T25" i="15" s="1"/>
  <c r="K209" i="15"/>
  <c r="T209" i="15" s="1"/>
  <c r="K230" i="15"/>
  <c r="T230" i="15" s="1"/>
  <c r="K92" i="15"/>
  <c r="T92" i="15" s="1"/>
  <c r="K128" i="9"/>
  <c r="T128" i="9" s="1"/>
  <c r="K268" i="15"/>
  <c r="T268" i="15" s="1"/>
  <c r="K246" i="15"/>
  <c r="T246" i="15" s="1"/>
  <c r="K198" i="15"/>
  <c r="T198" i="15" s="1"/>
  <c r="K223" i="15"/>
  <c r="T223" i="15" s="1"/>
  <c r="K227" i="15"/>
  <c r="T227" i="15" s="1"/>
  <c r="K45" i="15"/>
  <c r="T45" i="15" s="1"/>
  <c r="K46" i="15"/>
  <c r="T46" i="15" s="1"/>
  <c r="K26" i="15"/>
  <c r="T26" i="15" s="1"/>
  <c r="K195" i="15"/>
  <c r="T195" i="15" s="1"/>
  <c r="K63" i="9"/>
  <c r="T63" i="9" s="1"/>
  <c r="K225" i="15"/>
  <c r="T225" i="15" s="1"/>
  <c r="K60" i="15"/>
  <c r="T60" i="15" s="1"/>
  <c r="K37" i="15"/>
  <c r="T37" i="15" s="1"/>
  <c r="K34" i="15"/>
  <c r="T34" i="15" s="1"/>
  <c r="K33" i="15"/>
  <c r="T33" i="15" s="1"/>
  <c r="K36" i="15"/>
  <c r="T36" i="15" s="1"/>
  <c r="K35" i="15"/>
  <c r="T35" i="15" s="1"/>
  <c r="K109" i="15"/>
  <c r="T109" i="15" s="1"/>
  <c r="K59" i="15"/>
  <c r="T59" i="15" s="1"/>
  <c r="K108" i="15"/>
  <c r="T108" i="15" s="1"/>
  <c r="K58" i="15"/>
  <c r="T58" i="15" s="1"/>
  <c r="K107" i="15"/>
  <c r="T107" i="15" s="1"/>
  <c r="K111" i="15"/>
  <c r="T111" i="15" s="1"/>
  <c r="K288" i="15"/>
  <c r="T288" i="15" s="1"/>
  <c r="K61" i="15"/>
  <c r="T61" i="15" s="1"/>
  <c r="K57" i="15"/>
  <c r="T57" i="15" s="1"/>
  <c r="K287" i="15"/>
  <c r="T287" i="15" s="1"/>
  <c r="K285" i="15"/>
  <c r="T285" i="15" s="1"/>
  <c r="K290" i="15"/>
  <c r="T290" i="15" s="1"/>
  <c r="K110" i="15"/>
  <c r="T110" i="15" s="1"/>
  <c r="K112" i="15"/>
  <c r="T112" i="15" s="1"/>
  <c r="K286" i="15"/>
  <c r="T286" i="15" s="1"/>
  <c r="K56" i="15"/>
  <c r="T56" i="15" s="1"/>
  <c r="K289" i="15"/>
  <c r="T289" i="15" s="1"/>
  <c r="K229" i="8"/>
  <c r="T229" i="8" s="1"/>
  <c r="K60" i="8"/>
  <c r="T60" i="8" s="1"/>
  <c r="K61" i="8"/>
  <c r="T61" i="8" s="1"/>
  <c r="K228" i="8"/>
  <c r="T228" i="8" s="1"/>
  <c r="K42" i="8"/>
  <c r="T42" i="8" s="1"/>
  <c r="K162" i="8"/>
  <c r="T162" i="8" s="1"/>
  <c r="K31" i="8"/>
  <c r="T31" i="8" s="1"/>
  <c r="K59" i="8"/>
  <c r="T59" i="8" s="1"/>
  <c r="K21" i="8"/>
  <c r="T21" i="8" s="1"/>
  <c r="K202" i="8"/>
  <c r="T202" i="8" s="1"/>
  <c r="K105" i="8"/>
  <c r="T105" i="8" s="1"/>
  <c r="K257" i="8"/>
  <c r="K303" i="8"/>
  <c r="T303" i="8" s="1"/>
  <c r="K177" i="8"/>
  <c r="T177" i="8" s="1"/>
  <c r="K32" i="8"/>
  <c r="T32" i="8" s="1"/>
  <c r="K291" i="8"/>
  <c r="T291" i="8" s="1"/>
  <c r="K265" i="8"/>
  <c r="K79" i="8"/>
  <c r="T79" i="8" s="1"/>
  <c r="K184" i="8"/>
  <c r="T184" i="8" s="1"/>
  <c r="K115" i="8"/>
  <c r="T115" i="8" s="1"/>
  <c r="K62" i="8"/>
  <c r="T62" i="8" s="1"/>
  <c r="K117" i="8"/>
  <c r="T117" i="8" s="1"/>
  <c r="K300" i="8"/>
  <c r="T300" i="8" s="1"/>
  <c r="K302" i="8"/>
  <c r="T302" i="8" s="1"/>
  <c r="K20" i="8"/>
  <c r="T20" i="8" s="1"/>
  <c r="K77" i="8"/>
  <c r="T77" i="8" s="1"/>
  <c r="K118" i="8"/>
  <c r="T118" i="8" s="1"/>
  <c r="K160" i="8"/>
  <c r="T160" i="8" s="1"/>
  <c r="K301" i="8"/>
  <c r="T301" i="8" s="1"/>
  <c r="K116" i="8"/>
  <c r="T116" i="8" s="1"/>
  <c r="K147" i="8"/>
  <c r="T147" i="8" s="1"/>
  <c r="K76" i="8"/>
  <c r="T76" i="8" s="1"/>
  <c r="K120" i="8"/>
  <c r="T120" i="8" s="1"/>
  <c r="K78" i="8"/>
  <c r="T78" i="8" s="1"/>
  <c r="K119" i="8"/>
  <c r="T119" i="8" s="1"/>
  <c r="K161" i="8"/>
  <c r="T161" i="8" s="1"/>
  <c r="K80" i="8"/>
  <c r="T80" i="8" s="1"/>
  <c r="K87" i="15"/>
  <c r="T87" i="15" s="1"/>
  <c r="K89" i="15"/>
  <c r="T89" i="15" s="1"/>
  <c r="K132" i="15"/>
  <c r="T132" i="15" s="1"/>
  <c r="K134" i="15"/>
  <c r="T134" i="15" s="1"/>
  <c r="K85" i="15"/>
  <c r="T85" i="15" s="1"/>
  <c r="K144" i="15"/>
  <c r="T144" i="15" s="1"/>
  <c r="K100" i="15"/>
  <c r="T100" i="15" s="1"/>
  <c r="K242" i="15"/>
  <c r="T242" i="15" s="1"/>
  <c r="K252" i="15"/>
  <c r="T252" i="15" s="1"/>
  <c r="K86" i="15"/>
  <c r="T86" i="15" s="1"/>
  <c r="K243" i="15"/>
  <c r="T243" i="15" s="1"/>
  <c r="K88" i="15"/>
  <c r="T88" i="15" s="1"/>
  <c r="K133" i="15"/>
  <c r="T133" i="15" s="1"/>
  <c r="K84" i="15"/>
  <c r="T84" i="15" s="1"/>
  <c r="K135" i="15"/>
  <c r="T135" i="15" s="1"/>
  <c r="K241" i="15"/>
  <c r="T241" i="15" s="1"/>
  <c r="K309" i="15"/>
  <c r="T309" i="15" s="1"/>
  <c r="K131" i="15"/>
  <c r="T131" i="15" s="1"/>
  <c r="K90" i="15"/>
  <c r="T90" i="15" s="1"/>
  <c r="K244" i="15"/>
  <c r="T244" i="15" s="1"/>
  <c r="K143" i="35"/>
  <c r="T143" i="35" s="1"/>
  <c r="K54" i="9"/>
  <c r="T54" i="9" s="1"/>
  <c r="K58" i="9"/>
  <c r="T58" i="9" s="1"/>
  <c r="K68" i="9"/>
  <c r="T68" i="9" s="1"/>
  <c r="K52" i="9"/>
  <c r="T52" i="9" s="1"/>
  <c r="K231" i="8"/>
  <c r="T231" i="8" s="1"/>
  <c r="K272" i="8"/>
  <c r="T272" i="8" s="1"/>
  <c r="K172" i="8"/>
  <c r="T172" i="8" s="1"/>
  <c r="K173" i="9"/>
  <c r="T173" i="9" s="1"/>
  <c r="K197" i="8"/>
  <c r="T197" i="8" s="1"/>
  <c r="K181" i="9"/>
  <c r="T181" i="9" s="1"/>
  <c r="K273" i="8"/>
  <c r="T273" i="8" s="1"/>
  <c r="K125" i="9"/>
  <c r="T125" i="9" s="1"/>
  <c r="K123" i="9"/>
  <c r="T123" i="9" s="1"/>
  <c r="K119" i="9"/>
  <c r="T119" i="9" s="1"/>
  <c r="K67" i="9"/>
  <c r="T67" i="9" s="1"/>
  <c r="K142" i="8"/>
  <c r="T142" i="8" s="1"/>
  <c r="K122" i="9"/>
  <c r="T122" i="9" s="1"/>
  <c r="K134" i="9"/>
  <c r="T134" i="9" s="1"/>
  <c r="K100" i="8"/>
  <c r="T100" i="8" s="1"/>
  <c r="K55" i="9"/>
  <c r="T55" i="9" s="1"/>
  <c r="K69" i="9"/>
  <c r="T69" i="9" s="1"/>
  <c r="K121" i="9"/>
  <c r="T121" i="9" s="1"/>
  <c r="K56" i="9"/>
  <c r="T56" i="9" s="1"/>
  <c r="K124" i="9"/>
  <c r="T124" i="9" s="1"/>
  <c r="K135" i="9"/>
  <c r="T135" i="9" s="1"/>
  <c r="K120" i="9"/>
  <c r="T120" i="9" s="1"/>
  <c r="K136" i="9"/>
  <c r="T136" i="9" s="1"/>
  <c r="K57" i="9"/>
  <c r="T57" i="9" s="1"/>
  <c r="K152" i="9"/>
  <c r="T152" i="9" s="1"/>
  <c r="K243" i="8"/>
  <c r="T243" i="8" s="1"/>
  <c r="K149" i="8"/>
  <c r="T149" i="8" s="1"/>
  <c r="K85" i="9"/>
  <c r="T85" i="9" s="1"/>
  <c r="K108" i="8"/>
  <c r="T108" i="8" s="1"/>
  <c r="K152" i="8"/>
  <c r="T152" i="8" s="1"/>
  <c r="K127" i="7"/>
  <c r="T127" i="7" s="1"/>
  <c r="K148" i="8"/>
  <c r="T148" i="8" s="1"/>
  <c r="K242" i="8"/>
  <c r="T242" i="8" s="1"/>
  <c r="K106" i="8"/>
  <c r="T106" i="8" s="1"/>
  <c r="K295" i="8"/>
  <c r="T295" i="8" s="1"/>
  <c r="K307" i="8"/>
  <c r="T307" i="8" s="1"/>
  <c r="K26" i="61"/>
  <c r="T26" i="61" s="1"/>
  <c r="K65" i="8"/>
  <c r="T65" i="8" s="1"/>
  <c r="K246" i="8"/>
  <c r="T246" i="8" s="1"/>
  <c r="K277" i="15"/>
  <c r="T277" i="15" s="1"/>
  <c r="K294" i="8"/>
  <c r="T294" i="8" s="1"/>
  <c r="K81" i="9"/>
  <c r="T81" i="9" s="1"/>
  <c r="K41" i="15"/>
  <c r="T41" i="15" s="1"/>
  <c r="K247" i="8"/>
  <c r="T247" i="8" s="1"/>
  <c r="K188" i="9"/>
  <c r="T188" i="9" s="1"/>
  <c r="K278" i="15"/>
  <c r="T278" i="15" s="1"/>
  <c r="K47" i="8"/>
  <c r="T47" i="8" s="1"/>
  <c r="K83" i="9"/>
  <c r="T83" i="9" s="1"/>
  <c r="K220" i="8"/>
  <c r="T220" i="8" s="1"/>
  <c r="K26" i="8"/>
  <c r="T26" i="8" s="1"/>
  <c r="K66" i="8"/>
  <c r="T66" i="8" s="1"/>
  <c r="K80" i="9"/>
  <c r="T80" i="9" s="1"/>
  <c r="K279" i="8"/>
  <c r="T279" i="8" s="1"/>
  <c r="K86" i="9"/>
  <c r="T86" i="9" s="1"/>
  <c r="K24" i="8"/>
  <c r="T24" i="8" s="1"/>
  <c r="K154" i="8"/>
  <c r="T154" i="8" s="1"/>
  <c r="K146" i="9"/>
  <c r="T146" i="9" s="1"/>
  <c r="K261" i="8"/>
  <c r="T261" i="8" s="1"/>
  <c r="K179" i="8"/>
  <c r="T179" i="8" s="1"/>
  <c r="K180" i="8"/>
  <c r="T180" i="8" s="1"/>
  <c r="K148" i="9"/>
  <c r="T148" i="9" s="1"/>
  <c r="K248" i="8"/>
  <c r="T248" i="8" s="1"/>
  <c r="K109" i="8"/>
  <c r="T109" i="8" s="1"/>
  <c r="K37" i="8"/>
  <c r="T37" i="8" s="1"/>
  <c r="K25" i="8"/>
  <c r="T25" i="8" s="1"/>
  <c r="K149" i="9"/>
  <c r="T149" i="9" s="1"/>
  <c r="K84" i="9"/>
  <c r="T84" i="9" s="1"/>
  <c r="K189" i="9"/>
  <c r="T189" i="9" s="1"/>
  <c r="K150" i="9"/>
  <c r="T150" i="9" s="1"/>
  <c r="K279" i="15"/>
  <c r="T279" i="15" s="1"/>
  <c r="K147" i="9"/>
  <c r="T147" i="9" s="1"/>
  <c r="K46" i="8"/>
  <c r="T46" i="8" s="1"/>
  <c r="K36" i="8"/>
  <c r="T36" i="8" s="1"/>
  <c r="K219" i="8"/>
  <c r="T219" i="8" s="1"/>
  <c r="K151" i="9"/>
  <c r="T151" i="9" s="1"/>
  <c r="K205" i="8"/>
  <c r="T205" i="8" s="1"/>
  <c r="K115" i="15"/>
  <c r="T115" i="15" s="1"/>
  <c r="K82" i="9"/>
  <c r="T82" i="9" s="1"/>
  <c r="K79" i="9"/>
  <c r="T79" i="9" s="1"/>
  <c r="K260" i="8"/>
  <c r="T260" i="8" s="1"/>
  <c r="K221" i="8"/>
  <c r="T221" i="8" s="1"/>
  <c r="K293" i="15"/>
  <c r="T293" i="15" s="1"/>
  <c r="K153" i="8"/>
  <c r="T153" i="8" s="1"/>
  <c r="K64" i="15"/>
  <c r="T64" i="15" s="1"/>
  <c r="K249" i="8"/>
  <c r="T249" i="8" s="1"/>
  <c r="K48" i="8"/>
  <c r="T48" i="8" s="1"/>
  <c r="K308" i="8"/>
  <c r="T308" i="8" s="1"/>
  <c r="K280" i="8"/>
  <c r="T280" i="8" s="1"/>
  <c r="K35" i="8"/>
  <c r="T35" i="8" s="1"/>
  <c r="K153" i="9"/>
  <c r="T153" i="9" s="1"/>
  <c r="K204" i="8"/>
  <c r="T204" i="8" s="1"/>
  <c r="K271" i="15"/>
  <c r="T271" i="15" s="1"/>
  <c r="K270" i="15"/>
  <c r="T270" i="15" s="1"/>
  <c r="K176" i="15"/>
  <c r="T176" i="15" s="1"/>
  <c r="K177" i="15"/>
  <c r="T177" i="15" s="1"/>
  <c r="K183" i="15"/>
  <c r="T183" i="15" s="1"/>
  <c r="K267" i="15"/>
  <c r="T267" i="15" s="1"/>
  <c r="K182" i="15"/>
  <c r="T182" i="15" s="1"/>
  <c r="K168" i="15"/>
  <c r="T168" i="15" s="1"/>
  <c r="K179" i="15"/>
  <c r="T179" i="15" s="1"/>
  <c r="K259" i="15"/>
  <c r="T259" i="15" s="1"/>
  <c r="K262" i="15"/>
  <c r="T262" i="15" s="1"/>
  <c r="K155" i="15"/>
  <c r="T155" i="15" s="1"/>
  <c r="K154" i="15"/>
  <c r="T154" i="15" s="1"/>
  <c r="K184" i="15"/>
  <c r="T184" i="15" s="1"/>
  <c r="K157" i="15"/>
  <c r="T157" i="15" s="1"/>
  <c r="K163" i="15"/>
  <c r="T163" i="15" s="1"/>
  <c r="K153" i="15"/>
  <c r="T153" i="15" s="1"/>
  <c r="K162" i="15"/>
  <c r="T162" i="15" s="1"/>
  <c r="K166" i="15"/>
  <c r="T166" i="15" s="1"/>
  <c r="K172" i="15"/>
  <c r="T172" i="15" s="1"/>
  <c r="K158" i="15"/>
  <c r="T158" i="15" s="1"/>
  <c r="K161" i="15"/>
  <c r="T161" i="15" s="1"/>
  <c r="K174" i="15"/>
  <c r="T174" i="15" s="1"/>
  <c r="K165" i="15"/>
  <c r="T165" i="15" s="1"/>
  <c r="K180" i="15"/>
  <c r="T180" i="15" s="1"/>
  <c r="K175" i="15"/>
  <c r="T175" i="15" s="1"/>
  <c r="K167" i="15"/>
  <c r="T167" i="15" s="1"/>
  <c r="K181" i="15"/>
  <c r="T181" i="15" s="1"/>
  <c r="K280" i="15"/>
  <c r="T280" i="15" s="1"/>
  <c r="K178" i="15"/>
  <c r="T178" i="15" s="1"/>
  <c r="K272" i="15"/>
  <c r="T272" i="15" s="1"/>
  <c r="K263" i="15"/>
  <c r="T263" i="15" s="1"/>
  <c r="K266" i="15"/>
  <c r="T266" i="15" s="1"/>
  <c r="K160" i="15"/>
  <c r="T160" i="15" s="1"/>
  <c r="K156" i="15"/>
  <c r="T156" i="15" s="1"/>
  <c r="K164" i="15"/>
  <c r="T164" i="15" s="1"/>
  <c r="K159" i="15"/>
  <c r="T159" i="15" s="1"/>
  <c r="K260" i="15"/>
  <c r="T260" i="15" s="1"/>
  <c r="K173" i="15"/>
  <c r="T173" i="15" s="1"/>
  <c r="K264" i="15"/>
  <c r="T264" i="15" s="1"/>
  <c r="K265" i="15"/>
  <c r="T265" i="15" s="1"/>
  <c r="K261" i="15"/>
  <c r="T261" i="15" s="1"/>
  <c r="J174" i="9"/>
  <c r="S174" i="9" s="1"/>
  <c r="J53" i="9"/>
  <c r="S53" i="9" s="1"/>
  <c r="K294" i="15"/>
  <c r="T294" i="15" s="1"/>
  <c r="K30" i="15"/>
  <c r="T30" i="15" s="1"/>
  <c r="K95" i="15"/>
  <c r="T95" i="15" s="1"/>
  <c r="K116" i="7"/>
  <c r="T116" i="7" s="1"/>
  <c r="K117" i="7"/>
  <c r="T117" i="7" s="1"/>
  <c r="K139" i="15"/>
  <c r="T139" i="15" s="1"/>
  <c r="K231" i="15"/>
  <c r="T231" i="15" s="1"/>
  <c r="K96" i="15"/>
  <c r="T96" i="15" s="1"/>
  <c r="K40" i="7"/>
  <c r="T40" i="7" s="1"/>
  <c r="K140" i="15"/>
  <c r="T140" i="15" s="1"/>
  <c r="K39" i="7"/>
  <c r="T39" i="7" s="1"/>
  <c r="K206" i="8"/>
  <c r="T206" i="8" s="1"/>
  <c r="K85" i="7"/>
  <c r="T85" i="7" s="1"/>
  <c r="K107" i="9"/>
  <c r="T107" i="9" s="1"/>
  <c r="K50" i="15"/>
  <c r="T50" i="15" s="1"/>
  <c r="K84" i="7"/>
  <c r="T84" i="7" s="1"/>
  <c r="K128" i="7"/>
  <c r="T128" i="7" s="1"/>
  <c r="K28" i="15"/>
  <c r="T28" i="15" s="1"/>
  <c r="K49" i="15"/>
  <c r="T49" i="15" s="1"/>
  <c r="K248" i="15"/>
  <c r="T248" i="15" s="1"/>
  <c r="K295" i="15"/>
  <c r="T295" i="15" s="1"/>
  <c r="K141" i="15"/>
  <c r="T141" i="15" s="1"/>
  <c r="K254" i="15"/>
  <c r="T254" i="15" s="1"/>
  <c r="K102" i="15"/>
  <c r="T102" i="15" s="1"/>
  <c r="K296" i="8"/>
  <c r="T296" i="8" s="1"/>
  <c r="K181" i="8"/>
  <c r="T181" i="8" s="1"/>
  <c r="K137" i="9"/>
  <c r="T137" i="9" s="1"/>
  <c r="K40" i="9"/>
  <c r="T40" i="9" s="1"/>
  <c r="K116" i="15"/>
  <c r="T116" i="15" s="1"/>
  <c r="K185" i="8"/>
  <c r="T185" i="8" s="1"/>
  <c r="K67" i="8"/>
  <c r="T67" i="8" s="1"/>
  <c r="K65" i="15"/>
  <c r="T65" i="15" s="1"/>
  <c r="K262" i="8"/>
  <c r="T262" i="8" s="1"/>
  <c r="K29" i="15"/>
  <c r="T29" i="15" s="1"/>
  <c r="K266" i="8"/>
  <c r="T266" i="8" s="1"/>
  <c r="K240" i="8"/>
  <c r="T240" i="8" s="1"/>
  <c r="K66" i="15"/>
  <c r="T66" i="15" s="1"/>
  <c r="K49" i="8"/>
  <c r="T49" i="8" s="1"/>
  <c r="K221" i="15"/>
  <c r="T221" i="15" s="1"/>
  <c r="K59" i="9"/>
  <c r="T59" i="9" s="1"/>
  <c r="K41" i="9"/>
  <c r="T41" i="9" s="1"/>
  <c r="K157" i="8"/>
  <c r="T157" i="8" s="1"/>
  <c r="K70" i="9"/>
  <c r="T70" i="9" s="1"/>
  <c r="K132" i="9"/>
  <c r="T132" i="9" s="1"/>
  <c r="K64" i="9"/>
  <c r="T64" i="9" s="1"/>
  <c r="K239" i="15"/>
  <c r="T239" i="15" s="1"/>
  <c r="K182" i="9"/>
  <c r="T182" i="9" s="1"/>
  <c r="K138" i="15"/>
  <c r="T138" i="15" s="1"/>
  <c r="K129" i="15"/>
  <c r="T129" i="15" s="1"/>
  <c r="K129" i="7"/>
  <c r="T129" i="7" s="1"/>
  <c r="T126" i="7" s="1"/>
  <c r="T125" i="7" s="1"/>
  <c r="T123" i="7" s="1"/>
  <c r="K220" i="15"/>
  <c r="T220" i="15" s="1"/>
  <c r="K216" i="8"/>
  <c r="T216" i="8" s="1"/>
  <c r="K252" i="8"/>
  <c r="T252" i="8" s="1"/>
  <c r="K297" i="15"/>
  <c r="T297" i="15" s="1"/>
  <c r="K167" i="9"/>
  <c r="T167" i="9" s="1"/>
  <c r="K65" i="9"/>
  <c r="T65" i="9" s="1"/>
  <c r="K247" i="15"/>
  <c r="T247" i="15" s="1"/>
  <c r="K309" i="8"/>
  <c r="T309" i="8" s="1"/>
  <c r="K108" i="9"/>
  <c r="T108" i="9" s="1"/>
  <c r="K117" i="15"/>
  <c r="T117" i="15" s="1"/>
  <c r="K281" i="8"/>
  <c r="T281" i="8" s="1"/>
  <c r="K38" i="8"/>
  <c r="T38" i="8" s="1"/>
  <c r="K296" i="15"/>
  <c r="T296" i="15" s="1"/>
  <c r="K178" i="9"/>
  <c r="T178" i="9" s="1"/>
  <c r="K131" i="9"/>
  <c r="T131" i="9" s="1"/>
  <c r="K163" i="8"/>
  <c r="T163" i="8" s="1"/>
  <c r="K179" i="9"/>
  <c r="T179" i="9" s="1"/>
  <c r="K185" i="15"/>
  <c r="T185" i="15" s="1"/>
  <c r="K175" i="9"/>
  <c r="T175" i="9" s="1"/>
  <c r="K126" i="9"/>
  <c r="T126" i="9" s="1"/>
  <c r="K281" i="15"/>
  <c r="T281" i="15" s="1"/>
  <c r="K192" i="9"/>
  <c r="T192" i="9" s="1"/>
  <c r="K121" i="8"/>
  <c r="T121" i="8" s="1"/>
  <c r="K307" i="15"/>
  <c r="T307" i="15" s="1"/>
  <c r="K94" i="15"/>
  <c r="T94" i="15" s="1"/>
  <c r="K112" i="8"/>
  <c r="T112" i="8" s="1"/>
  <c r="K171" i="9"/>
  <c r="T171" i="9" s="1"/>
  <c r="K81" i="8"/>
  <c r="T81" i="8" s="1"/>
  <c r="K81" i="15"/>
  <c r="T81" i="15" s="1"/>
  <c r="K207" i="8"/>
  <c r="T207" i="8" s="1"/>
  <c r="K50" i="8"/>
  <c r="T50" i="8" s="1"/>
  <c r="K156" i="9"/>
  <c r="T156" i="9" s="1"/>
  <c r="K223" i="8"/>
  <c r="T223" i="8" s="1"/>
  <c r="K39" i="8"/>
  <c r="T39" i="8" s="1"/>
  <c r="K297" i="8"/>
  <c r="T297" i="8" s="1"/>
  <c r="K89" i="9"/>
  <c r="T89" i="9" s="1"/>
  <c r="K444" i="34"/>
  <c r="K37" i="61"/>
  <c r="T37" i="61" s="1"/>
  <c r="K23" i="61"/>
  <c r="T23" i="61" s="1"/>
  <c r="K27" i="61"/>
  <c r="T27" i="61" s="1"/>
  <c r="K24" i="61"/>
  <c r="T24" i="61" s="1"/>
  <c r="K22" i="61"/>
  <c r="T22" i="61" s="1"/>
  <c r="T20" i="61" s="1"/>
  <c r="K32" i="61"/>
  <c r="T32" i="61" s="1"/>
  <c r="K443" i="34"/>
  <c r="K110" i="9"/>
  <c r="T110" i="9" s="1"/>
  <c r="K46" i="9"/>
  <c r="T46" i="9" s="1"/>
  <c r="K112" i="9"/>
  <c r="T112" i="9" s="1"/>
  <c r="K113" i="9"/>
  <c r="T113" i="9" s="1"/>
  <c r="K43" i="9"/>
  <c r="T43" i="9" s="1"/>
  <c r="K169" i="9"/>
  <c r="T169" i="9" s="1"/>
  <c r="K45" i="9"/>
  <c r="T45" i="9" s="1"/>
  <c r="K44" i="9"/>
  <c r="T44" i="9" s="1"/>
  <c r="K116" i="9"/>
  <c r="T116" i="9" s="1"/>
  <c r="K47" i="9"/>
  <c r="T47" i="9" s="1"/>
  <c r="K48" i="9"/>
  <c r="T48" i="9" s="1"/>
  <c r="K170" i="9"/>
  <c r="T170" i="9" s="1"/>
  <c r="K115" i="9"/>
  <c r="T115" i="9" s="1"/>
  <c r="K111" i="9"/>
  <c r="T111" i="9" s="1"/>
  <c r="K49" i="9"/>
  <c r="T49" i="9" s="1"/>
  <c r="K90" i="8"/>
  <c r="T90" i="8" s="1"/>
  <c r="K138" i="8"/>
  <c r="T138" i="8" s="1"/>
  <c r="K187" i="8"/>
  <c r="T187" i="8" s="1"/>
  <c r="K129" i="8"/>
  <c r="T129" i="8" s="1"/>
  <c r="K238" i="8"/>
  <c r="T238" i="8" s="1"/>
  <c r="K96" i="8"/>
  <c r="T96" i="8" s="1"/>
  <c r="K127" i="8"/>
  <c r="T127" i="8" s="1"/>
  <c r="K134" i="8"/>
  <c r="T134" i="8" s="1"/>
  <c r="K97" i="8"/>
  <c r="T97" i="8" s="1"/>
  <c r="K126" i="8"/>
  <c r="T126" i="8" s="1"/>
  <c r="K92" i="8"/>
  <c r="T92" i="8" s="1"/>
  <c r="K167" i="8"/>
  <c r="T167" i="8" s="1"/>
  <c r="K189" i="8"/>
  <c r="T189" i="8" s="1"/>
  <c r="K88" i="8"/>
  <c r="T88" i="8" s="1"/>
  <c r="K139" i="8"/>
  <c r="T139" i="8" s="1"/>
  <c r="K93" i="8"/>
  <c r="T93" i="8" s="1"/>
  <c r="K95" i="8"/>
  <c r="T95" i="8" s="1"/>
  <c r="K193" i="8"/>
  <c r="T193" i="8" s="1"/>
  <c r="K235" i="8"/>
  <c r="T235" i="8" s="1"/>
  <c r="K233" i="8"/>
  <c r="T233" i="8" s="1"/>
  <c r="K84" i="8"/>
  <c r="T84" i="8" s="1"/>
  <c r="K133" i="8"/>
  <c r="T133" i="8" s="1"/>
  <c r="K190" i="8"/>
  <c r="T190" i="8" s="1"/>
  <c r="K135" i="8"/>
  <c r="T135" i="8" s="1"/>
  <c r="K87" i="8"/>
  <c r="T87" i="8" s="1"/>
  <c r="K191" i="8"/>
  <c r="T191" i="8" s="1"/>
  <c r="K268" i="8"/>
  <c r="T268" i="8" s="1"/>
  <c r="K91" i="8"/>
  <c r="T91" i="8" s="1"/>
  <c r="K194" i="8"/>
  <c r="T194" i="8" s="1"/>
  <c r="K137" i="8"/>
  <c r="T137" i="8" s="1"/>
  <c r="K86" i="8"/>
  <c r="T86" i="8" s="1"/>
  <c r="K136" i="8"/>
  <c r="T136" i="8" s="1"/>
  <c r="K132" i="8"/>
  <c r="T132" i="8" s="1"/>
  <c r="K123" i="8"/>
  <c r="T123" i="8" s="1"/>
  <c r="K94" i="8"/>
  <c r="T94" i="8" s="1"/>
  <c r="K239" i="8"/>
  <c r="T239" i="8" s="1"/>
  <c r="K188" i="8"/>
  <c r="T188" i="8" s="1"/>
  <c r="K124" i="8"/>
  <c r="T124" i="8" s="1"/>
  <c r="K85" i="8"/>
  <c r="T85" i="8" s="1"/>
  <c r="K237" i="8"/>
  <c r="T237" i="8" s="1"/>
  <c r="K131" i="8"/>
  <c r="T131" i="8" s="1"/>
  <c r="K89" i="8"/>
  <c r="T89" i="8" s="1"/>
  <c r="K83" i="8"/>
  <c r="T83" i="8" s="1"/>
  <c r="K232" i="8"/>
  <c r="T232" i="8" s="1"/>
  <c r="K128" i="8"/>
  <c r="T128" i="8" s="1"/>
  <c r="K192" i="8"/>
  <c r="T192" i="8" s="1"/>
  <c r="K168" i="8"/>
  <c r="T168" i="8" s="1"/>
  <c r="K130" i="8"/>
  <c r="T130" i="8" s="1"/>
  <c r="K125" i="8"/>
  <c r="T125" i="8" s="1"/>
  <c r="K169" i="8"/>
  <c r="T169" i="8" s="1"/>
  <c r="K236" i="8"/>
  <c r="T236" i="8" s="1"/>
  <c r="K269" i="8"/>
  <c r="T269" i="8" s="1"/>
  <c r="K166" i="8"/>
  <c r="T166" i="8" s="1"/>
  <c r="K234" i="8"/>
  <c r="T234" i="8" s="1"/>
  <c r="K165" i="8"/>
  <c r="T165" i="8" s="1"/>
  <c r="K73" i="15"/>
  <c r="T73" i="15" s="1"/>
  <c r="K123" i="15"/>
  <c r="T123" i="15" s="1"/>
  <c r="K71" i="15"/>
  <c r="T71" i="15" s="1"/>
  <c r="K119" i="15"/>
  <c r="T119" i="15" s="1"/>
  <c r="K38" i="15"/>
  <c r="T38" i="15" s="1"/>
  <c r="K75" i="15"/>
  <c r="T75" i="15" s="1"/>
  <c r="K69" i="15"/>
  <c r="T69" i="15" s="1"/>
  <c r="K78" i="15"/>
  <c r="T78" i="15" s="1"/>
  <c r="K128" i="15"/>
  <c r="T128" i="15" s="1"/>
  <c r="K303" i="15"/>
  <c r="T303" i="15" s="1"/>
  <c r="K77" i="15"/>
  <c r="T77" i="15" s="1"/>
  <c r="K80" i="15"/>
  <c r="T80" i="15" s="1"/>
  <c r="K124" i="15"/>
  <c r="T124" i="15" s="1"/>
  <c r="K125" i="15"/>
  <c r="T125" i="15" s="1"/>
  <c r="K74" i="15"/>
  <c r="T74" i="15" s="1"/>
  <c r="K127" i="15"/>
  <c r="T127" i="15" s="1"/>
  <c r="K39" i="15"/>
  <c r="T39" i="15" s="1"/>
  <c r="K299" i="15"/>
  <c r="T299" i="15" s="1"/>
  <c r="K126" i="15"/>
  <c r="T126" i="15" s="1"/>
  <c r="K238" i="15"/>
  <c r="T238" i="15" s="1"/>
  <c r="K70" i="15"/>
  <c r="T70" i="15" s="1"/>
  <c r="K121" i="15"/>
  <c r="T121" i="15" s="1"/>
  <c r="K301" i="15"/>
  <c r="T301" i="15" s="1"/>
  <c r="K302" i="15"/>
  <c r="T302" i="15" s="1"/>
  <c r="K236" i="15"/>
  <c r="T236" i="15" s="1"/>
  <c r="K79" i="15"/>
  <c r="T79" i="15" s="1"/>
  <c r="K306" i="15"/>
  <c r="T306" i="15" s="1"/>
  <c r="K305" i="15"/>
  <c r="T305" i="15" s="1"/>
  <c r="K120" i="15"/>
  <c r="T120" i="15" s="1"/>
  <c r="K237" i="15"/>
  <c r="T237" i="15" s="1"/>
  <c r="K72" i="15"/>
  <c r="T72" i="15" s="1"/>
  <c r="K304" i="15"/>
  <c r="T304" i="15" s="1"/>
  <c r="K76" i="15"/>
  <c r="T76" i="15" s="1"/>
  <c r="K300" i="15"/>
  <c r="T300" i="15" s="1"/>
  <c r="K122" i="15"/>
  <c r="T122" i="15" s="1"/>
  <c r="J437" i="34"/>
  <c r="K719" i="34"/>
  <c r="K720" i="34"/>
  <c r="K714" i="34"/>
  <c r="K723" i="34"/>
  <c r="K715" i="34"/>
  <c r="K721" i="34"/>
  <c r="K716" i="34"/>
  <c r="K722" i="34"/>
  <c r="K717" i="34"/>
  <c r="K718" i="34"/>
  <c r="K437" i="34"/>
  <c r="K433" i="34"/>
  <c r="K432" i="34"/>
  <c r="K436" i="34"/>
  <c r="K435" i="34"/>
  <c r="K434" i="34"/>
  <c r="K439" i="34"/>
  <c r="K438" i="34"/>
  <c r="K822" i="34"/>
  <c r="K771" i="34"/>
  <c r="K440" i="34"/>
  <c r="K767" i="34"/>
  <c r="K766" i="34"/>
  <c r="K765" i="34"/>
  <c r="K815" i="34"/>
  <c r="K764" i="34"/>
  <c r="K816" i="34"/>
  <c r="K768" i="34"/>
  <c r="K817" i="34"/>
  <c r="K819" i="34"/>
  <c r="K818" i="34"/>
  <c r="K820" i="34"/>
  <c r="K769" i="34"/>
  <c r="K235" i="34"/>
  <c r="K276" i="34"/>
  <c r="K221" i="34"/>
  <c r="K467" i="34"/>
  <c r="K468" i="34"/>
  <c r="K837" i="34"/>
  <c r="K783" i="34"/>
  <c r="K424" i="34"/>
  <c r="K426" i="34"/>
  <c r="K423" i="34"/>
  <c r="K428" i="34"/>
  <c r="K425" i="34"/>
  <c r="K427" i="34"/>
  <c r="K286" i="35"/>
  <c r="T286" i="35" s="1"/>
  <c r="K110" i="35"/>
  <c r="T110" i="35" s="1"/>
  <c r="K109" i="35"/>
  <c r="T109" i="35" s="1"/>
  <c r="K404" i="34"/>
  <c r="K139" i="34"/>
  <c r="K57" i="34"/>
  <c r="K394" i="34"/>
  <c r="K414" i="34"/>
  <c r="K413" i="34"/>
  <c r="K383" i="34"/>
  <c r="K429" i="34"/>
  <c r="K215" i="34"/>
  <c r="K646" i="34"/>
  <c r="K349" i="35"/>
  <c r="T349" i="35" s="1"/>
  <c r="K393" i="34"/>
  <c r="K859" i="34"/>
  <c r="K316" i="34"/>
  <c r="K694" i="34"/>
  <c r="K403" i="34"/>
  <c r="K58" i="34"/>
  <c r="K505" i="34"/>
  <c r="K265" i="34"/>
  <c r="K789" i="34"/>
  <c r="K801" i="34"/>
  <c r="K271" i="34"/>
  <c r="K617" i="34"/>
  <c r="K678" i="34"/>
  <c r="K845" i="34"/>
  <c r="K208" i="34"/>
  <c r="K362" i="34"/>
  <c r="K731" i="34"/>
  <c r="K611" i="34"/>
  <c r="K198" i="34"/>
  <c r="K557" i="34"/>
  <c r="K230" i="34"/>
  <c r="K292" i="34"/>
  <c r="K528" i="34"/>
  <c r="K304" i="34"/>
  <c r="K536" i="34"/>
  <c r="K497" i="34"/>
  <c r="K671" i="34"/>
  <c r="K784" i="34"/>
  <c r="K640" i="34"/>
  <c r="K566" i="34"/>
  <c r="K838" i="34"/>
  <c r="K469" i="34"/>
  <c r="K586" i="34"/>
  <c r="K592" i="34"/>
  <c r="K476" i="34"/>
  <c r="K135" i="34"/>
  <c r="K137" i="34"/>
  <c r="K136" i="34"/>
  <c r="K150" i="34"/>
  <c r="K142" i="34"/>
  <c r="K138" i="34"/>
  <c r="K100" i="35"/>
  <c r="T100" i="35" s="1"/>
  <c r="K98" i="35"/>
  <c r="T98" i="35" s="1"/>
  <c r="K102" i="35"/>
  <c r="T102" i="35" s="1"/>
  <c r="K89" i="35"/>
  <c r="T89" i="35" s="1"/>
  <c r="K101" i="35"/>
  <c r="T101" i="35" s="1"/>
  <c r="K103" i="35"/>
  <c r="T103" i="35" s="1"/>
  <c r="K99" i="35"/>
  <c r="T99" i="35" s="1"/>
  <c r="K90" i="35"/>
  <c r="T90" i="35" s="1"/>
  <c r="K88" i="35"/>
  <c r="T88" i="35" s="1"/>
  <c r="K281" i="35"/>
  <c r="T281" i="35" s="1"/>
  <c r="K280" i="35"/>
  <c r="T280" i="35" s="1"/>
  <c r="K274" i="35"/>
  <c r="T274" i="35" s="1"/>
  <c r="K275" i="35"/>
  <c r="T275" i="35" s="1"/>
  <c r="K276" i="35"/>
  <c r="T276" i="35" s="1"/>
  <c r="K277" i="35"/>
  <c r="T277" i="35" s="1"/>
  <c r="K418" i="35"/>
  <c r="T418" i="35" s="1"/>
  <c r="K244" i="35"/>
  <c r="T244" i="35" s="1"/>
  <c r="K127" i="35"/>
  <c r="T127" i="35" s="1"/>
  <c r="J338" i="35"/>
  <c r="S338" i="35" s="1"/>
  <c r="K176" i="34"/>
  <c r="K168" i="34"/>
  <c r="K573" i="34"/>
  <c r="K246" i="34"/>
  <c r="K368" i="34"/>
  <c r="K249" i="34"/>
  <c r="K709" i="34"/>
  <c r="K366" i="34"/>
  <c r="K248" i="34"/>
  <c r="K827" i="34"/>
  <c r="K685" i="34"/>
  <c r="K377" i="34"/>
  <c r="K373" i="34"/>
  <c r="K623" i="34"/>
  <c r="K370" i="34"/>
  <c r="K250" i="34"/>
  <c r="K167" i="34"/>
  <c r="K251" i="34"/>
  <c r="K371" i="34"/>
  <c r="K182" i="34"/>
  <c r="K179" i="34"/>
  <c r="K173" i="34"/>
  <c r="K543" i="34"/>
  <c r="K242" i="34"/>
  <c r="K183" i="34"/>
  <c r="K177" i="34"/>
  <c r="K253" i="34"/>
  <c r="K379" i="34"/>
  <c r="K163" i="34"/>
  <c r="K375" i="34"/>
  <c r="K708" i="34"/>
  <c r="K164" i="34"/>
  <c r="K180" i="34"/>
  <c r="K374" i="34"/>
  <c r="K161" i="34"/>
  <c r="K597" i="34"/>
  <c r="K166" i="34"/>
  <c r="K160" i="34"/>
  <c r="K372" i="34"/>
  <c r="K159" i="34"/>
  <c r="K244" i="34"/>
  <c r="K185" i="34"/>
  <c r="K157" i="34"/>
  <c r="K178" i="34"/>
  <c r="K247" i="34"/>
  <c r="K175" i="34"/>
  <c r="K184" i="34"/>
  <c r="K826" i="34"/>
  <c r="K775" i="34"/>
  <c r="K365" i="34"/>
  <c r="K512" i="34"/>
  <c r="K652" i="34"/>
  <c r="K367" i="34"/>
  <c r="K158" i="34"/>
  <c r="K165" i="34"/>
  <c r="K254" i="34"/>
  <c r="K484" i="34"/>
  <c r="K369" i="34"/>
  <c r="K376" i="34"/>
  <c r="K245" i="34"/>
  <c r="K380" i="34"/>
  <c r="K174" i="34"/>
  <c r="K381" i="34"/>
  <c r="K181" i="34"/>
  <c r="K378" i="34"/>
  <c r="K243" i="34"/>
  <c r="K252" i="34"/>
  <c r="K162" i="34"/>
  <c r="K565" i="34"/>
  <c r="K313" i="34"/>
  <c r="K270" i="34"/>
  <c r="K227" i="34"/>
  <c r="K314" i="34"/>
  <c r="K564" i="34"/>
  <c r="K841" i="34"/>
  <c r="K290" i="34"/>
  <c r="K214" i="34"/>
  <c r="K591" i="34"/>
  <c r="K268" i="34"/>
  <c r="K228" i="34"/>
  <c r="K615" i="34"/>
  <c r="K842" i="34"/>
  <c r="K645" i="34"/>
  <c r="K674" i="34"/>
  <c r="K856" i="34"/>
  <c r="K269" i="34"/>
  <c r="K844" i="34"/>
  <c r="K302" i="34"/>
  <c r="K301" i="34"/>
  <c r="K843" i="34"/>
  <c r="K691" i="34"/>
  <c r="K474" i="34"/>
  <c r="K475" i="34"/>
  <c r="K643" i="34"/>
  <c r="K500" i="34"/>
  <c r="K616" i="34"/>
  <c r="K533" i="34"/>
  <c r="K692" i="34"/>
  <c r="K473" i="34"/>
  <c r="K676" i="34"/>
  <c r="K532" i="34"/>
  <c r="K675" i="34"/>
  <c r="K472" i="34"/>
  <c r="K644" i="34"/>
  <c r="K501" i="34"/>
  <c r="K503" i="34"/>
  <c r="K857" i="34"/>
  <c r="K535" i="34"/>
  <c r="K787" i="34"/>
  <c r="K531" i="34"/>
  <c r="K229" i="34"/>
  <c r="K212" i="34"/>
  <c r="K788" i="34"/>
  <c r="K590" i="34"/>
  <c r="K563" i="34"/>
  <c r="K677" i="34"/>
  <c r="K213" i="34"/>
  <c r="K534" i="34"/>
  <c r="K560" i="34"/>
  <c r="K798" i="34"/>
  <c r="K799" i="34"/>
  <c r="K614" i="34"/>
  <c r="K589" i="34"/>
  <c r="K289" i="34"/>
  <c r="K504" i="34"/>
  <c r="K561" i="34"/>
  <c r="K562" i="34"/>
  <c r="K502" i="34"/>
  <c r="K38" i="35"/>
  <c r="T38" i="35" s="1"/>
  <c r="K36" i="35"/>
  <c r="T36" i="35" s="1"/>
  <c r="K34" i="35"/>
  <c r="T34" i="35" s="1"/>
  <c r="K345" i="35"/>
  <c r="T345" i="35" s="1"/>
  <c r="K35" i="35"/>
  <c r="T35" i="35" s="1"/>
  <c r="K37" i="35"/>
  <c r="T37" i="35" s="1"/>
  <c r="K33" i="35"/>
  <c r="T33" i="35" s="1"/>
  <c r="K296" i="34"/>
  <c r="K852" i="34"/>
  <c r="K320" i="34"/>
  <c r="K485" i="34"/>
  <c r="K309" i="34"/>
  <c r="K653" i="34"/>
  <c r="K297" i="34"/>
  <c r="K863" i="34"/>
  <c r="K686" i="34"/>
  <c r="K132" i="35"/>
  <c r="T132" i="35" s="1"/>
  <c r="K423" i="35"/>
  <c r="T423" i="35" s="1"/>
  <c r="K474" i="35"/>
  <c r="T474" i="35" s="1"/>
  <c r="K805" i="34"/>
  <c r="K624" i="34"/>
  <c r="K598" i="34"/>
  <c r="K699" i="34"/>
  <c r="K794" i="34"/>
  <c r="K267" i="35"/>
  <c r="T267" i="35" s="1"/>
  <c r="K321" i="34"/>
  <c r="K249" i="35"/>
  <c r="T249" i="35" s="1"/>
  <c r="K222" i="34"/>
  <c r="K544" i="34"/>
  <c r="K748" i="34"/>
  <c r="K806" i="34"/>
  <c r="K236" i="34"/>
  <c r="K278" i="34"/>
  <c r="K285" i="35"/>
  <c r="T285" i="35" s="1"/>
  <c r="K404" i="35"/>
  <c r="T404" i="35" s="1"/>
  <c r="K513" i="34"/>
  <c r="K574" i="34"/>
  <c r="K108" i="35"/>
  <c r="T108" i="35" s="1"/>
  <c r="K223" i="34"/>
  <c r="K308" i="34"/>
  <c r="K146" i="34"/>
  <c r="K237" i="34"/>
  <c r="K864" i="34"/>
  <c r="K344" i="35"/>
  <c r="T344" i="35" s="1"/>
  <c r="K698" i="34"/>
  <c r="K277" i="34"/>
  <c r="K331" i="35"/>
  <c r="T331" i="35" s="1"/>
  <c r="K328" i="35"/>
  <c r="T328" i="35" s="1"/>
  <c r="K23" i="35"/>
  <c r="T23" i="35" s="1"/>
  <c r="K326" i="35"/>
  <c r="T326" i="35" s="1"/>
  <c r="K259" i="35"/>
  <c r="T259" i="35" s="1"/>
  <c r="K25" i="35"/>
  <c r="T25" i="35" s="1"/>
  <c r="K20" i="35"/>
  <c r="T20" i="35" s="1"/>
  <c r="K330" i="35"/>
  <c r="T330" i="35" s="1"/>
  <c r="K22" i="35"/>
  <c r="T22" i="35" s="1"/>
  <c r="K398" i="35"/>
  <c r="T398" i="35" s="1"/>
  <c r="K24" i="35"/>
  <c r="T24" i="35" s="1"/>
  <c r="K21" i="35"/>
  <c r="T21" i="35" s="1"/>
  <c r="K329" i="35"/>
  <c r="T329" i="35" s="1"/>
  <c r="K467" i="35"/>
  <c r="T467" i="35" s="1"/>
  <c r="K260" i="35"/>
  <c r="T260" i="35" s="1"/>
  <c r="K257" i="35"/>
  <c r="T257" i="35" s="1"/>
  <c r="K333" i="35"/>
  <c r="T333" i="35" s="1"/>
  <c r="K239" i="35"/>
  <c r="T239" i="35" s="1"/>
  <c r="K459" i="35"/>
  <c r="T459" i="35" s="1"/>
  <c r="K461" i="35"/>
  <c r="T461" i="35" s="1"/>
  <c r="K455" i="35"/>
  <c r="T455" i="35" s="1"/>
  <c r="K120" i="35"/>
  <c r="T120" i="35" s="1"/>
  <c r="K334" i="35"/>
  <c r="T334" i="35" s="1"/>
  <c r="K247" i="35"/>
  <c r="T247" i="35" s="1"/>
  <c r="K336" i="35"/>
  <c r="T336" i="35" s="1"/>
  <c r="K468" i="35"/>
  <c r="T468" i="35" s="1"/>
  <c r="K470" i="35"/>
  <c r="T470" i="35" s="1"/>
  <c r="K115" i="35"/>
  <c r="T115" i="35" s="1"/>
  <c r="K238" i="35"/>
  <c r="T238" i="35" s="1"/>
  <c r="K121" i="35"/>
  <c r="T121" i="35" s="1"/>
  <c r="K256" i="35"/>
  <c r="T256" i="35" s="1"/>
  <c r="K400" i="35"/>
  <c r="T400" i="35" s="1"/>
  <c r="K469" i="35"/>
  <c r="T469" i="35" s="1"/>
  <c r="K472" i="35"/>
  <c r="T472" i="35" s="1"/>
  <c r="K421" i="35"/>
  <c r="T421" i="35" s="1"/>
  <c r="K399" i="35"/>
  <c r="T399" i="35" s="1"/>
  <c r="K332" i="35"/>
  <c r="T332" i="35" s="1"/>
  <c r="K413" i="35"/>
  <c r="T413" i="35" s="1"/>
  <c r="K402" i="35"/>
  <c r="T402" i="35" s="1"/>
  <c r="K340" i="35"/>
  <c r="T340" i="35" s="1"/>
  <c r="K412" i="35"/>
  <c r="T412" i="35" s="1"/>
  <c r="K116" i="35"/>
  <c r="T116" i="35" s="1"/>
  <c r="K456" i="35"/>
  <c r="T456" i="35" s="1"/>
  <c r="K130" i="35"/>
  <c r="T130" i="35" s="1"/>
  <c r="K261" i="35"/>
  <c r="T261" i="35" s="1"/>
  <c r="K258" i="35"/>
  <c r="T258" i="35" s="1"/>
  <c r="K518" i="34"/>
  <c r="K519" i="34"/>
  <c r="K603" i="34"/>
  <c r="K833" i="34"/>
  <c r="K658" i="34"/>
  <c r="K450" i="34"/>
  <c r="K451" i="34"/>
  <c r="K630" i="34"/>
  <c r="K660" i="34"/>
  <c r="K260" i="34"/>
  <c r="K579" i="34"/>
  <c r="K191" i="34"/>
  <c r="K550" i="34"/>
  <c r="K192" i="34"/>
  <c r="K520" i="34"/>
  <c r="K659" i="34"/>
  <c r="K549" i="34"/>
  <c r="K604" i="34"/>
  <c r="K781" i="34"/>
  <c r="K605" i="34"/>
  <c r="K491" i="34"/>
  <c r="K259" i="34"/>
  <c r="K490" i="34"/>
  <c r="K202" i="34"/>
  <c r="K452" i="34"/>
  <c r="K629" i="34"/>
  <c r="K201" i="34"/>
  <c r="K580" i="34"/>
  <c r="K354" i="34"/>
  <c r="K343" i="34"/>
  <c r="K636" i="34"/>
  <c r="K397" i="34"/>
  <c r="K356" i="34"/>
  <c r="K342" i="34"/>
  <c r="K408" i="34"/>
  <c r="K392" i="34"/>
  <c r="K344" i="34"/>
  <c r="K339" i="34"/>
  <c r="K410" i="34"/>
  <c r="K401" i="34"/>
  <c r="K399" i="34"/>
  <c r="K387" i="34"/>
  <c r="K357" i="34"/>
  <c r="K347" i="34"/>
  <c r="K360" i="34"/>
  <c r="K350" i="34"/>
  <c r="K389" i="34"/>
  <c r="K355" i="34"/>
  <c r="K407" i="34"/>
  <c r="K398" i="34"/>
  <c r="K345" i="34"/>
  <c r="K340" i="34"/>
  <c r="K349" i="34"/>
  <c r="K391" i="34"/>
  <c r="K358" i="34"/>
  <c r="K353" i="34"/>
  <c r="K338" i="34"/>
  <c r="K390" i="34"/>
  <c r="K337" i="34"/>
  <c r="K411" i="34"/>
  <c r="K402" i="34"/>
  <c r="K361" i="34"/>
  <c r="K348" i="34"/>
  <c r="K409" i="34"/>
  <c r="K388" i="34"/>
  <c r="K400" i="34"/>
  <c r="K351" i="34"/>
  <c r="K346" i="34"/>
  <c r="K341" i="34"/>
  <c r="K206" i="34"/>
  <c r="K412" i="34"/>
  <c r="K352" i="34"/>
  <c r="K359" i="34"/>
  <c r="K207" i="34"/>
  <c r="K609" i="34"/>
  <c r="K263" i="34"/>
  <c r="K610" i="34"/>
  <c r="K264" i="34"/>
  <c r="K457" i="34"/>
  <c r="K635" i="34"/>
  <c r="K527" i="34"/>
  <c r="K666" i="34"/>
  <c r="K456" i="34"/>
  <c r="K495" i="34"/>
  <c r="K730" i="34"/>
  <c r="K665" i="34"/>
  <c r="K496" i="34"/>
  <c r="K729" i="34"/>
  <c r="K585" i="34"/>
  <c r="K556" i="34"/>
  <c r="K584" i="34"/>
  <c r="K197" i="34"/>
  <c r="K836" i="34"/>
  <c r="K555" i="34"/>
  <c r="K526" i="34"/>
  <c r="K196" i="34"/>
  <c r="K713" i="34"/>
  <c r="K463" i="35"/>
  <c r="T463" i="35" s="1"/>
  <c r="K755" i="34"/>
  <c r="K462" i="35"/>
  <c r="T462" i="35" s="1"/>
  <c r="K348" i="35"/>
  <c r="T348" i="35" s="1"/>
  <c r="K133" i="35"/>
  <c r="T133" i="35" s="1"/>
  <c r="K406" i="35"/>
  <c r="T406" i="35" s="1"/>
  <c r="K268" i="35"/>
  <c r="T268" i="35" s="1"/>
  <c r="K250" i="35"/>
  <c r="T250" i="35" s="1"/>
  <c r="K134" i="35"/>
  <c r="T134" i="35" s="1"/>
  <c r="K251" i="35"/>
  <c r="T251" i="35" s="1"/>
  <c r="K269" i="35"/>
  <c r="T269" i="35" s="1"/>
  <c r="K425" i="35"/>
  <c r="T425" i="35" s="1"/>
  <c r="K476" i="35"/>
  <c r="T476" i="35" s="1"/>
  <c r="K756" i="34"/>
  <c r="K347" i="35"/>
  <c r="T347" i="35" s="1"/>
  <c r="K405" i="35"/>
  <c r="T405" i="35" s="1"/>
  <c r="K475" i="35"/>
  <c r="T475" i="35" s="1"/>
  <c r="K424" i="35"/>
  <c r="T424" i="35" s="1"/>
  <c r="J327" i="35"/>
  <c r="S327" i="35" s="1"/>
  <c r="J264" i="35"/>
  <c r="S264" i="35" s="1"/>
  <c r="K241" i="35"/>
  <c r="T241" i="35" s="1"/>
  <c r="K493" i="34"/>
  <c r="K415" i="35"/>
  <c r="T415" i="35" s="1"/>
  <c r="K118" i="35"/>
  <c r="T118" i="35" s="1"/>
  <c r="K800" i="34"/>
  <c r="K123" i="35"/>
  <c r="T123" i="35" s="1"/>
  <c r="K194" i="34"/>
  <c r="K522" i="34"/>
  <c r="K261" i="34"/>
  <c r="K203" i="34"/>
  <c r="K523" i="34"/>
  <c r="K693" i="34"/>
  <c r="K834" i="34"/>
  <c r="K411" i="35"/>
  <c r="T411" i="35" s="1"/>
  <c r="K420" i="35"/>
  <c r="T420" i="35" s="1"/>
  <c r="K410" i="35"/>
  <c r="T410" i="35" s="1"/>
  <c r="K195" i="34"/>
  <c r="K315" i="34"/>
  <c r="K459" i="34"/>
  <c r="K262" i="35"/>
  <c r="T262" i="35" s="1"/>
  <c r="K458" i="35"/>
  <c r="T458" i="35" s="1"/>
  <c r="K608" i="34"/>
  <c r="K119" i="35"/>
  <c r="T119" i="35" s="1"/>
  <c r="K246" i="35"/>
  <c r="T246" i="35" s="1"/>
  <c r="K606" i="34"/>
  <c r="K669" i="34"/>
  <c r="K262" i="34"/>
  <c r="K464" i="34"/>
  <c r="K457" i="35"/>
  <c r="T457" i="35" s="1"/>
  <c r="K454" i="34"/>
  <c r="K242" i="35"/>
  <c r="T242" i="35" s="1"/>
  <c r="K104" i="35"/>
  <c r="T104" i="35" s="1"/>
  <c r="K460" i="35"/>
  <c r="T460" i="35" s="1"/>
  <c r="K279" i="35"/>
  <c r="T279" i="35" s="1"/>
  <c r="K661" i="34"/>
  <c r="K494" i="34"/>
  <c r="K463" i="34"/>
  <c r="K637" i="34"/>
  <c r="K633" i="34"/>
  <c r="K124" i="35"/>
  <c r="T124" i="35" s="1"/>
  <c r="K581" i="34"/>
  <c r="K667" i="34"/>
  <c r="K236" i="35"/>
  <c r="T236" i="35" s="1"/>
  <c r="K453" i="34"/>
  <c r="K461" i="34"/>
  <c r="K583" i="34"/>
  <c r="K462" i="34"/>
  <c r="K632" i="34"/>
  <c r="K129" i="35"/>
  <c r="T129" i="35" s="1"/>
  <c r="K471" i="35"/>
  <c r="T471" i="35" s="1"/>
  <c r="K663" i="34"/>
  <c r="K634" i="34"/>
  <c r="K492" i="34"/>
  <c r="K668" i="34"/>
  <c r="K465" i="34"/>
  <c r="K417" i="35"/>
  <c r="T417" i="35" s="1"/>
  <c r="K466" i="34"/>
  <c r="K727" i="34"/>
  <c r="K278" i="35"/>
  <c r="T278" i="35" s="1"/>
  <c r="K235" i="35"/>
  <c r="T235" i="35" s="1"/>
  <c r="K233" i="35"/>
  <c r="T233" i="35" s="1"/>
  <c r="K638" i="34"/>
  <c r="K291" i="34"/>
  <c r="K205" i="34"/>
  <c r="K460" i="34"/>
  <c r="K117" i="35"/>
  <c r="T117" i="35" s="1"/>
  <c r="K664" i="34"/>
  <c r="K662" i="34"/>
  <c r="K419" i="35"/>
  <c r="T419" i="35" s="1"/>
  <c r="K521" i="34"/>
  <c r="K193" i="34"/>
  <c r="K551" i="34"/>
  <c r="K125" i="35"/>
  <c r="T125" i="35" s="1"/>
  <c r="K524" i="34"/>
  <c r="K128" i="35"/>
  <c r="T128" i="35" s="1"/>
  <c r="K670" i="34"/>
  <c r="K126" i="35"/>
  <c r="T126" i="35" s="1"/>
  <c r="K525" i="34"/>
  <c r="K554" i="34"/>
  <c r="K552" i="34"/>
  <c r="K416" i="35"/>
  <c r="T416" i="35" s="1"/>
  <c r="K553" i="34"/>
  <c r="K858" i="34"/>
  <c r="K240" i="35"/>
  <c r="T240" i="35" s="1"/>
  <c r="K752" i="34"/>
  <c r="K122" i="35"/>
  <c r="T122" i="35" s="1"/>
  <c r="K303" i="34"/>
  <c r="K639" i="34"/>
  <c r="K782" i="34"/>
  <c r="K458" i="34"/>
  <c r="K237" i="35"/>
  <c r="T237" i="35" s="1"/>
  <c r="K414" i="35"/>
  <c r="T414" i="35" s="1"/>
  <c r="K582" i="34"/>
  <c r="K335" i="35"/>
  <c r="T335" i="35" s="1"/>
  <c r="K401" i="35"/>
  <c r="T401" i="35" s="1"/>
  <c r="K243" i="35"/>
  <c r="T243" i="35" s="1"/>
  <c r="K455" i="34"/>
  <c r="K245" i="35"/>
  <c r="T245" i="35" s="1"/>
  <c r="K631" i="34"/>
  <c r="K607" i="34"/>
  <c r="K728" i="34"/>
  <c r="K835" i="34"/>
  <c r="K234" i="35"/>
  <c r="T234" i="35" s="1"/>
  <c r="K204" i="34"/>
  <c r="K63" i="34"/>
  <c r="K60" i="34"/>
  <c r="K339" i="35"/>
  <c r="T339" i="35" s="1"/>
  <c r="K28" i="35"/>
  <c r="T28" i="35" s="1"/>
  <c r="K30" i="35"/>
  <c r="T30" i="35" s="1"/>
  <c r="K27" i="35"/>
  <c r="T27" i="35" s="1"/>
  <c r="K31" i="35"/>
  <c r="T31" i="35" s="1"/>
  <c r="K753" i="34"/>
  <c r="K131" i="35"/>
  <c r="T131" i="35" s="1"/>
  <c r="K422" i="35"/>
  <c r="T422" i="35" s="1"/>
  <c r="K29" i="35"/>
  <c r="T29" i="35" s="1"/>
  <c r="K263" i="35"/>
  <c r="T263" i="35" s="1"/>
  <c r="K282" i="35"/>
  <c r="T282" i="35" s="1"/>
  <c r="K26" i="35"/>
  <c r="T26" i="35" s="1"/>
  <c r="K403" i="35"/>
  <c r="T403" i="35" s="1"/>
  <c r="K265" i="35"/>
  <c r="T265" i="35" s="1"/>
  <c r="K105" i="35"/>
  <c r="T105" i="35" s="1"/>
  <c r="K106" i="35"/>
  <c r="T106" i="35" s="1"/>
  <c r="K473" i="35"/>
  <c r="T473" i="35" s="1"/>
  <c r="K283" i="35"/>
  <c r="T283" i="35" s="1"/>
  <c r="K342" i="35"/>
  <c r="T342" i="35" s="1"/>
  <c r="K248" i="35"/>
  <c r="T248" i="35" s="1"/>
  <c r="K341" i="35"/>
  <c r="T341" i="35" s="1"/>
  <c r="K145" i="34"/>
  <c r="K337" i="35"/>
  <c r="T337" i="35" s="1"/>
  <c r="K620" i="34"/>
  <c r="K343" i="35"/>
  <c r="T343" i="35" s="1"/>
  <c r="K737" i="34"/>
  <c r="K234" i="34"/>
  <c r="K87" i="34"/>
  <c r="K110" i="34"/>
  <c r="K848" i="34"/>
  <c r="K275" i="34"/>
  <c r="K105" i="34"/>
  <c r="K649" i="34"/>
  <c r="K509" i="34"/>
  <c r="K99" i="34"/>
  <c r="K32" i="35"/>
  <c r="T32" i="35" s="1"/>
  <c r="K862" i="34"/>
  <c r="K284" i="35"/>
  <c r="T284" i="35" s="1"/>
  <c r="K274" i="34"/>
  <c r="K681" i="34"/>
  <c r="K107" i="35"/>
  <c r="T107" i="35" s="1"/>
  <c r="K682" i="34"/>
  <c r="K114" i="34"/>
  <c r="K319" i="34"/>
  <c r="K508" i="34"/>
  <c r="K540" i="34"/>
  <c r="K735" i="34"/>
  <c r="K219" i="34"/>
  <c r="K569" i="34"/>
  <c r="K754" i="34"/>
  <c r="K479" i="34"/>
  <c r="K233" i="34"/>
  <c r="K804" i="34"/>
  <c r="K307" i="34"/>
  <c r="K539" i="34"/>
  <c r="K97" i="34"/>
  <c r="K697" i="34"/>
  <c r="K220" i="34"/>
  <c r="K570" i="34"/>
  <c r="K89" i="34"/>
  <c r="K295" i="34"/>
  <c r="K85" i="34"/>
  <c r="K480" i="34"/>
  <c r="K118" i="34"/>
  <c r="K101" i="34"/>
  <c r="K595" i="34"/>
  <c r="K793" i="34"/>
  <c r="K112" i="34"/>
  <c r="K849" i="34"/>
  <c r="K218" i="34"/>
  <c r="K792" i="34"/>
  <c r="K266" i="35"/>
  <c r="T266" i="35" s="1"/>
  <c r="K482" i="34"/>
  <c r="K850" i="34"/>
  <c r="K116" i="34"/>
  <c r="K571" i="34"/>
  <c r="K124" i="34"/>
  <c r="K747" i="34"/>
  <c r="K103" i="34"/>
  <c r="K420" i="34"/>
  <c r="K108" i="34"/>
  <c r="K73" i="34"/>
  <c r="K126" i="34"/>
  <c r="K75" i="34"/>
  <c r="K572" i="34"/>
  <c r="K651" i="34"/>
  <c r="K743" i="34"/>
  <c r="K418" i="34"/>
  <c r="K95" i="34"/>
  <c r="K650" i="34"/>
  <c r="K510" i="34"/>
  <c r="K79" i="34"/>
  <c r="K739" i="34"/>
  <c r="K483" i="34"/>
  <c r="K81" i="34"/>
  <c r="K130" i="34"/>
  <c r="K741" i="34"/>
  <c r="K851" i="34"/>
  <c r="K621" i="34"/>
  <c r="K83" i="34"/>
  <c r="K684" i="34"/>
  <c r="K542" i="34"/>
  <c r="K93" i="34"/>
  <c r="K683" i="34"/>
  <c r="K541" i="34"/>
  <c r="K120" i="34"/>
  <c r="K128" i="34"/>
  <c r="K91" i="34"/>
  <c r="K596" i="34"/>
  <c r="K122" i="34"/>
  <c r="K71" i="34"/>
  <c r="K622" i="34"/>
  <c r="K77" i="34"/>
  <c r="K511" i="34"/>
  <c r="K745" i="34"/>
  <c r="T168" i="9" l="1"/>
  <c r="T122" i="8"/>
  <c r="T66" i="9"/>
  <c r="K264" i="8"/>
  <c r="T265" i="8"/>
  <c r="T264" i="8" s="1"/>
  <c r="T35" i="61"/>
  <c r="U21" i="61"/>
  <c r="T118" i="9"/>
  <c r="T58" i="8"/>
  <c r="T60" i="9"/>
  <c r="K38" i="61"/>
  <c r="T39" i="61"/>
  <c r="T38" i="61" s="1"/>
  <c r="T241" i="8"/>
  <c r="T30" i="8"/>
  <c r="T91" i="9"/>
  <c r="T290" i="8"/>
  <c r="T288" i="8" s="1"/>
  <c r="T299" i="8"/>
  <c r="T127" i="9"/>
  <c r="T183" i="9"/>
  <c r="T267" i="8"/>
  <c r="T176" i="9"/>
  <c r="T28" i="61"/>
  <c r="T133" i="9"/>
  <c r="T180" i="9"/>
  <c r="K256" i="8"/>
  <c r="T257" i="8"/>
  <c r="T256" i="8" s="1"/>
  <c r="T19" i="9"/>
  <c r="T138" i="9"/>
  <c r="T25" i="61"/>
  <c r="T235" i="15"/>
  <c r="T71" i="9"/>
  <c r="T68" i="15"/>
  <c r="T55" i="15"/>
  <c r="T106" i="15"/>
  <c r="T284" i="15"/>
  <c r="T118" i="15"/>
  <c r="T171" i="15"/>
  <c r="T170" i="15" s="1"/>
  <c r="U39" i="15"/>
  <c r="T298" i="15"/>
  <c r="T258" i="15"/>
  <c r="T82" i="8"/>
  <c r="T217" i="8"/>
  <c r="T211" i="8" s="1"/>
  <c r="T270" i="8"/>
  <c r="T75" i="8"/>
  <c r="T140" i="8"/>
  <c r="T41" i="8"/>
  <c r="T212" i="8"/>
  <c r="T146" i="8"/>
  <c r="T159" i="8"/>
  <c r="T227" i="8"/>
  <c r="T226" i="8" s="1"/>
  <c r="T225" i="8" s="1"/>
  <c r="T277" i="8"/>
  <c r="T104" i="8"/>
  <c r="T98" i="8" s="1"/>
  <c r="T63" i="8"/>
  <c r="T164" i="8"/>
  <c r="T201" i="8"/>
  <c r="T176" i="8"/>
  <c r="T114" i="8"/>
  <c r="T19" i="7"/>
  <c r="T44" i="7"/>
  <c r="T95" i="7"/>
  <c r="T94" i="7" s="1"/>
  <c r="T92" i="7" s="1"/>
  <c r="T60" i="7"/>
  <c r="T454" i="35"/>
  <c r="L67" i="34"/>
  <c r="L336" i="34"/>
  <c r="L21" i="61"/>
  <c r="K235" i="15"/>
  <c r="I20" i="15"/>
  <c r="K183" i="8"/>
  <c r="T183" i="8" s="1"/>
  <c r="K180" i="9"/>
  <c r="K20" i="61"/>
  <c r="K114" i="8"/>
  <c r="K60" i="9"/>
  <c r="K212" i="8"/>
  <c r="K28" i="61"/>
  <c r="K44" i="7"/>
  <c r="K171" i="15"/>
  <c r="K267" i="8"/>
  <c r="K159" i="8"/>
  <c r="J138" i="15"/>
  <c r="S138" i="15" s="1"/>
  <c r="U138" i="15" s="1"/>
  <c r="I138" i="15"/>
  <c r="J213" i="8"/>
  <c r="S213" i="8" s="1"/>
  <c r="I213" i="8"/>
  <c r="I187" i="9"/>
  <c r="J187" i="9"/>
  <c r="S187" i="9" s="1"/>
  <c r="U187" i="9" s="1"/>
  <c r="J237" i="8"/>
  <c r="S237" i="8" s="1"/>
  <c r="U237" i="8" s="1"/>
  <c r="I237" i="8"/>
  <c r="J88" i="15"/>
  <c r="S88" i="15" s="1"/>
  <c r="U88" i="15" s="1"/>
  <c r="I88" i="15"/>
  <c r="K164" i="8"/>
  <c r="K186" i="8"/>
  <c r="T186" i="8" s="1"/>
  <c r="I202" i="15"/>
  <c r="J202" i="15"/>
  <c r="S202" i="15" s="1"/>
  <c r="U202" i="15" s="1"/>
  <c r="J218" i="15"/>
  <c r="S218" i="15" s="1"/>
  <c r="U218" i="15" s="1"/>
  <c r="I218" i="15"/>
  <c r="I209" i="15"/>
  <c r="J209" i="15"/>
  <c r="S209" i="15" s="1"/>
  <c r="U209" i="15" s="1"/>
  <c r="K227" i="8"/>
  <c r="J121" i="9"/>
  <c r="S121" i="9" s="1"/>
  <c r="U121" i="9" s="1"/>
  <c r="I121" i="9"/>
  <c r="J29" i="61"/>
  <c r="S29" i="61" s="1"/>
  <c r="I29" i="61"/>
  <c r="I53" i="9"/>
  <c r="K53" i="9"/>
  <c r="J129" i="15"/>
  <c r="S129" i="15" s="1"/>
  <c r="U129" i="15" s="1"/>
  <c r="I129" i="15"/>
  <c r="J167" i="9"/>
  <c r="S167" i="9" s="1"/>
  <c r="U167" i="9" s="1"/>
  <c r="I167" i="9"/>
  <c r="J65" i="9"/>
  <c r="S65" i="9" s="1"/>
  <c r="U65" i="9" s="1"/>
  <c r="I65" i="9"/>
  <c r="J179" i="9"/>
  <c r="S179" i="9" s="1"/>
  <c r="U179" i="9" s="1"/>
  <c r="I179" i="9"/>
  <c r="J29" i="15"/>
  <c r="S29" i="15" s="1"/>
  <c r="U29" i="15" s="1"/>
  <c r="I29" i="15"/>
  <c r="J241" i="15"/>
  <c r="S241" i="15" s="1"/>
  <c r="I241" i="15"/>
  <c r="K290" i="8"/>
  <c r="I299" i="15"/>
  <c r="J299" i="15"/>
  <c r="S299" i="15" s="1"/>
  <c r="U299" i="15" s="1"/>
  <c r="I73" i="15"/>
  <c r="J73" i="15"/>
  <c r="S73" i="15" s="1"/>
  <c r="U73" i="15" s="1"/>
  <c r="I236" i="15"/>
  <c r="J236" i="15"/>
  <c r="S236" i="15" s="1"/>
  <c r="I301" i="8"/>
  <c r="J301" i="8"/>
  <c r="S301" i="8" s="1"/>
  <c r="U301" i="8" s="1"/>
  <c r="I61" i="8"/>
  <c r="J61" i="8"/>
  <c r="S61" i="8" s="1"/>
  <c r="U61" i="8" s="1"/>
  <c r="K95" i="7"/>
  <c r="K94" i="7" s="1"/>
  <c r="K92" i="7" s="1"/>
  <c r="I41" i="7"/>
  <c r="J41" i="7"/>
  <c r="S41" i="7" s="1"/>
  <c r="U41" i="7" s="1"/>
  <c r="J293" i="15"/>
  <c r="S293" i="15" s="1"/>
  <c r="U293" i="15" s="1"/>
  <c r="I293" i="15"/>
  <c r="J35" i="8"/>
  <c r="S35" i="8" s="1"/>
  <c r="U35" i="8" s="1"/>
  <c r="I35" i="8"/>
  <c r="J247" i="8"/>
  <c r="S247" i="8" s="1"/>
  <c r="U247" i="8" s="1"/>
  <c r="I247" i="8"/>
  <c r="J25" i="8"/>
  <c r="S25" i="8" s="1"/>
  <c r="U25" i="8" s="1"/>
  <c r="I25" i="8"/>
  <c r="J179" i="8"/>
  <c r="S179" i="8" s="1"/>
  <c r="I179" i="8"/>
  <c r="J154" i="8"/>
  <c r="S154" i="8" s="1"/>
  <c r="U154" i="8" s="1"/>
  <c r="I154" i="8"/>
  <c r="J154" i="15"/>
  <c r="S154" i="15" s="1"/>
  <c r="U154" i="15" s="1"/>
  <c r="I154" i="15"/>
  <c r="J161" i="15"/>
  <c r="S161" i="15" s="1"/>
  <c r="U161" i="15" s="1"/>
  <c r="I161" i="15"/>
  <c r="J198" i="8"/>
  <c r="S198" i="8" s="1"/>
  <c r="U198" i="8" s="1"/>
  <c r="I198" i="8"/>
  <c r="K35" i="61"/>
  <c r="K34" i="61" s="1"/>
  <c r="I214" i="8"/>
  <c r="J214" i="8"/>
  <c r="S214" i="8" s="1"/>
  <c r="U214" i="8" s="1"/>
  <c r="I21" i="9"/>
  <c r="J21" i="9"/>
  <c r="S21" i="9" s="1"/>
  <c r="U21" i="9" s="1"/>
  <c r="J22" i="9"/>
  <c r="S22" i="9" s="1"/>
  <c r="U22" i="9" s="1"/>
  <c r="I22" i="9"/>
  <c r="I166" i="9"/>
  <c r="J166" i="9"/>
  <c r="S166" i="9" s="1"/>
  <c r="U166" i="9" s="1"/>
  <c r="J273" i="15"/>
  <c r="S273" i="15" s="1"/>
  <c r="U273" i="15" s="1"/>
  <c r="I273" i="15"/>
  <c r="J144" i="9"/>
  <c r="S144" i="9" s="1"/>
  <c r="U144" i="9" s="1"/>
  <c r="I144" i="9"/>
  <c r="J306" i="8"/>
  <c r="S306" i="8" s="1"/>
  <c r="U306" i="8" s="1"/>
  <c r="I306" i="8"/>
  <c r="J23" i="8"/>
  <c r="S23" i="8" s="1"/>
  <c r="U23" i="8" s="1"/>
  <c r="I23" i="8"/>
  <c r="J50" i="7"/>
  <c r="S50" i="7" s="1"/>
  <c r="U50" i="7" s="1"/>
  <c r="I50" i="7"/>
  <c r="I20" i="7"/>
  <c r="J20" i="7"/>
  <c r="S20" i="7" s="1"/>
  <c r="J29" i="7"/>
  <c r="S29" i="7" s="1"/>
  <c r="U29" i="7" s="1"/>
  <c r="I29" i="7"/>
  <c r="I48" i="7"/>
  <c r="J48" i="7"/>
  <c r="S48" i="7" s="1"/>
  <c r="U48" i="7" s="1"/>
  <c r="J101" i="7"/>
  <c r="S101" i="7" s="1"/>
  <c r="U101" i="7" s="1"/>
  <c r="I101" i="7"/>
  <c r="I46" i="9"/>
  <c r="J46" i="9"/>
  <c r="S46" i="9" s="1"/>
  <c r="U46" i="9" s="1"/>
  <c r="K138" i="9"/>
  <c r="K277" i="8"/>
  <c r="I90" i="8"/>
  <c r="J90" i="8"/>
  <c r="S90" i="8" s="1"/>
  <c r="U90" i="8" s="1"/>
  <c r="J235" i="8"/>
  <c r="S235" i="8" s="1"/>
  <c r="U235" i="8" s="1"/>
  <c r="I235" i="8"/>
  <c r="J88" i="8"/>
  <c r="S88" i="8" s="1"/>
  <c r="U88" i="8" s="1"/>
  <c r="I88" i="8"/>
  <c r="J126" i="8"/>
  <c r="S126" i="8" s="1"/>
  <c r="U126" i="8" s="1"/>
  <c r="I126" i="8"/>
  <c r="J47" i="15"/>
  <c r="S47" i="15" s="1"/>
  <c r="U47" i="15" s="1"/>
  <c r="I47" i="15"/>
  <c r="I37" i="15"/>
  <c r="J37" i="15"/>
  <c r="S37" i="15" s="1"/>
  <c r="U37" i="15" s="1"/>
  <c r="J108" i="15"/>
  <c r="S108" i="15" s="1"/>
  <c r="U108" i="15" s="1"/>
  <c r="I108" i="15"/>
  <c r="K68" i="15"/>
  <c r="J87" i="15"/>
  <c r="S87" i="15" s="1"/>
  <c r="U87" i="15" s="1"/>
  <c r="I87" i="15"/>
  <c r="J148" i="35"/>
  <c r="S148" i="35" s="1"/>
  <c r="U148" i="35" s="1"/>
  <c r="I148" i="35"/>
  <c r="J180" i="15"/>
  <c r="S180" i="15" s="1"/>
  <c r="U180" i="15" s="1"/>
  <c r="I180" i="15"/>
  <c r="J33" i="7"/>
  <c r="S33" i="7" s="1"/>
  <c r="U33" i="7" s="1"/>
  <c r="I33" i="7"/>
  <c r="I112" i="15"/>
  <c r="J112" i="15"/>
  <c r="S112" i="15" s="1"/>
  <c r="U112" i="15" s="1"/>
  <c r="J242" i="15"/>
  <c r="S242" i="15" s="1"/>
  <c r="U242" i="15" s="1"/>
  <c r="I242" i="15"/>
  <c r="H182" i="1"/>
  <c r="J54" i="8"/>
  <c r="S54" i="8" s="1"/>
  <c r="U54" i="8" s="1"/>
  <c r="I54" i="8"/>
  <c r="K82" i="8"/>
  <c r="I268" i="15"/>
  <c r="J268" i="15"/>
  <c r="S268" i="15" s="1"/>
  <c r="U268" i="15" s="1"/>
  <c r="I62" i="9"/>
  <c r="J62" i="9"/>
  <c r="S62" i="9" s="1"/>
  <c r="U62" i="9" s="1"/>
  <c r="J214" i="15"/>
  <c r="S214" i="15" s="1"/>
  <c r="U214" i="15" s="1"/>
  <c r="I214" i="15"/>
  <c r="K75" i="8"/>
  <c r="I243" i="15"/>
  <c r="J243" i="15"/>
  <c r="S243" i="15" s="1"/>
  <c r="U243" i="15" s="1"/>
  <c r="I122" i="9"/>
  <c r="J122" i="9"/>
  <c r="S122" i="9" s="1"/>
  <c r="U122" i="9" s="1"/>
  <c r="J69" i="9"/>
  <c r="S69" i="9" s="1"/>
  <c r="U69" i="9" s="1"/>
  <c r="L69" i="9"/>
  <c r="I146" i="35"/>
  <c r="K146" i="35"/>
  <c r="T146" i="35" s="1"/>
  <c r="J239" i="15"/>
  <c r="S239" i="15" s="1"/>
  <c r="U239" i="15" s="1"/>
  <c r="I239" i="15"/>
  <c r="J157" i="8"/>
  <c r="S157" i="8" s="1"/>
  <c r="U157" i="8" s="1"/>
  <c r="I157" i="8"/>
  <c r="J185" i="15"/>
  <c r="S185" i="15" s="1"/>
  <c r="U185" i="15" s="1"/>
  <c r="I185" i="15"/>
  <c r="J67" i="8"/>
  <c r="S67" i="8" s="1"/>
  <c r="U67" i="8" s="1"/>
  <c r="I67" i="8"/>
  <c r="J221" i="15"/>
  <c r="S221" i="15" s="1"/>
  <c r="U221" i="15" s="1"/>
  <c r="I221" i="15"/>
  <c r="J296" i="8"/>
  <c r="S296" i="8" s="1"/>
  <c r="U296" i="8" s="1"/>
  <c r="I296" i="8"/>
  <c r="I117" i="7"/>
  <c r="J117" i="7"/>
  <c r="S117" i="7" s="1"/>
  <c r="U117" i="7" s="1"/>
  <c r="J45" i="15"/>
  <c r="S45" i="15" s="1"/>
  <c r="U45" i="15" s="1"/>
  <c r="I45" i="15"/>
  <c r="K146" i="8"/>
  <c r="I126" i="15"/>
  <c r="J126" i="15"/>
  <c r="S126" i="15" s="1"/>
  <c r="U126" i="15" s="1"/>
  <c r="J127" i="15"/>
  <c r="S127" i="15" s="1"/>
  <c r="U127" i="15" s="1"/>
  <c r="I127" i="15"/>
  <c r="J74" i="15"/>
  <c r="S74" i="15" s="1"/>
  <c r="U74" i="15" s="1"/>
  <c r="I74" i="15"/>
  <c r="J300" i="8"/>
  <c r="S300" i="8" s="1"/>
  <c r="U300" i="8" s="1"/>
  <c r="I300" i="8"/>
  <c r="I42" i="8"/>
  <c r="J42" i="8"/>
  <c r="S42" i="8" s="1"/>
  <c r="U42" i="8" s="1"/>
  <c r="J162" i="8"/>
  <c r="S162" i="8" s="1"/>
  <c r="U162" i="8" s="1"/>
  <c r="I162" i="8"/>
  <c r="K19" i="7"/>
  <c r="J147" i="35"/>
  <c r="S147" i="35" s="1"/>
  <c r="U147" i="35" s="1"/>
  <c r="I147" i="35"/>
  <c r="J152" i="9"/>
  <c r="S152" i="9" s="1"/>
  <c r="U152" i="9" s="1"/>
  <c r="I152" i="9"/>
  <c r="J149" i="9"/>
  <c r="S149" i="9" s="1"/>
  <c r="U149" i="9" s="1"/>
  <c r="I149" i="9"/>
  <c r="J205" i="8"/>
  <c r="S205" i="8" s="1"/>
  <c r="U205" i="8" s="1"/>
  <c r="I205" i="8"/>
  <c r="J37" i="8"/>
  <c r="S37" i="8" s="1"/>
  <c r="U37" i="8" s="1"/>
  <c r="I37" i="8"/>
  <c r="J47" i="8"/>
  <c r="S47" i="8" s="1"/>
  <c r="U47" i="8" s="1"/>
  <c r="I47" i="8"/>
  <c r="J148" i="9"/>
  <c r="S148" i="9" s="1"/>
  <c r="U148" i="9" s="1"/>
  <c r="I148" i="9"/>
  <c r="I86" i="15"/>
  <c r="J86" i="15"/>
  <c r="S86" i="15" s="1"/>
  <c r="U86" i="15" s="1"/>
  <c r="J263" i="15"/>
  <c r="S263" i="15" s="1"/>
  <c r="U263" i="15" s="1"/>
  <c r="I263" i="15"/>
  <c r="J181" i="15"/>
  <c r="S181" i="15" s="1"/>
  <c r="U181" i="15" s="1"/>
  <c r="I181" i="15"/>
  <c r="I153" i="15"/>
  <c r="J153" i="15"/>
  <c r="S153" i="15" s="1"/>
  <c r="J173" i="15"/>
  <c r="S173" i="15" s="1"/>
  <c r="U173" i="15" s="1"/>
  <c r="I173" i="15"/>
  <c r="I144" i="8"/>
  <c r="J144" i="8"/>
  <c r="S144" i="8" s="1"/>
  <c r="U144" i="8" s="1"/>
  <c r="J99" i="8"/>
  <c r="S99" i="8" s="1"/>
  <c r="I99" i="8"/>
  <c r="J97" i="9"/>
  <c r="S97" i="9" s="1"/>
  <c r="U97" i="9" s="1"/>
  <c r="I97" i="9"/>
  <c r="J96" i="9"/>
  <c r="S96" i="9" s="1"/>
  <c r="U96" i="9" s="1"/>
  <c r="I96" i="9"/>
  <c r="J35" i="9"/>
  <c r="S35" i="9" s="1"/>
  <c r="U35" i="9" s="1"/>
  <c r="I35" i="9"/>
  <c r="J39" i="9"/>
  <c r="S39" i="9" s="1"/>
  <c r="U39" i="9" s="1"/>
  <c r="I39" i="9"/>
  <c r="J40" i="15"/>
  <c r="S40" i="15" s="1"/>
  <c r="U40" i="15" s="1"/>
  <c r="I40" i="15"/>
  <c r="J62" i="15"/>
  <c r="S62" i="15" s="1"/>
  <c r="U62" i="15" s="1"/>
  <c r="I62" i="15"/>
  <c r="J75" i="9"/>
  <c r="S75" i="9" s="1"/>
  <c r="U75" i="9" s="1"/>
  <c r="I75" i="9"/>
  <c r="J44" i="8"/>
  <c r="S44" i="8" s="1"/>
  <c r="U44" i="8" s="1"/>
  <c r="I44" i="8"/>
  <c r="J142" i="9"/>
  <c r="S142" i="9" s="1"/>
  <c r="U142" i="9" s="1"/>
  <c r="I142" i="9"/>
  <c r="I196" i="15"/>
  <c r="J196" i="15"/>
  <c r="S196" i="15" s="1"/>
  <c r="U196" i="15" s="1"/>
  <c r="J75" i="7"/>
  <c r="S75" i="7" s="1"/>
  <c r="U75" i="7" s="1"/>
  <c r="I75" i="7"/>
  <c r="J63" i="7"/>
  <c r="S63" i="7" s="1"/>
  <c r="U63" i="7" s="1"/>
  <c r="I63" i="7"/>
  <c r="J51" i="7"/>
  <c r="S51" i="7" s="1"/>
  <c r="U51" i="7" s="1"/>
  <c r="I51" i="7"/>
  <c r="J72" i="7"/>
  <c r="S72" i="7" s="1"/>
  <c r="U72" i="7" s="1"/>
  <c r="I72" i="7"/>
  <c r="J74" i="7"/>
  <c r="S74" i="7" s="1"/>
  <c r="U74" i="7" s="1"/>
  <c r="I74" i="7"/>
  <c r="I61" i="7"/>
  <c r="J61" i="7"/>
  <c r="S61" i="7" s="1"/>
  <c r="U61" i="7" s="1"/>
  <c r="I35" i="7"/>
  <c r="J35" i="7"/>
  <c r="S35" i="7" s="1"/>
  <c r="U35" i="7" s="1"/>
  <c r="J49" i="9"/>
  <c r="S49" i="9" s="1"/>
  <c r="U49" i="9" s="1"/>
  <c r="I49" i="9"/>
  <c r="I110" i="9"/>
  <c r="J110" i="9"/>
  <c r="S110" i="9" s="1"/>
  <c r="U110" i="9" s="1"/>
  <c r="K201" i="8"/>
  <c r="J91" i="8"/>
  <c r="S91" i="8" s="1"/>
  <c r="U91" i="8" s="1"/>
  <c r="I91" i="8"/>
  <c r="J232" i="8"/>
  <c r="S232" i="8" s="1"/>
  <c r="U232" i="8" s="1"/>
  <c r="I232" i="8"/>
  <c r="I95" i="8"/>
  <c r="J95" i="8"/>
  <c r="S95" i="8" s="1"/>
  <c r="U95" i="8" s="1"/>
  <c r="I187" i="8"/>
  <c r="J187" i="8"/>
  <c r="S187" i="8" s="1"/>
  <c r="U187" i="8" s="1"/>
  <c r="J168" i="8"/>
  <c r="S168" i="8" s="1"/>
  <c r="U168" i="8" s="1"/>
  <c r="I168" i="8"/>
  <c r="J290" i="15"/>
  <c r="S290" i="15" s="1"/>
  <c r="U290" i="15" s="1"/>
  <c r="I290" i="15"/>
  <c r="J35" i="15"/>
  <c r="S35" i="15" s="1"/>
  <c r="U35" i="15" s="1"/>
  <c r="I35" i="15"/>
  <c r="J108" i="8"/>
  <c r="S108" i="8" s="1"/>
  <c r="I108" i="8"/>
  <c r="I141" i="8"/>
  <c r="J141" i="8"/>
  <c r="S141" i="8" s="1"/>
  <c r="J74" i="9"/>
  <c r="S74" i="9" s="1"/>
  <c r="U74" i="9" s="1"/>
  <c r="I74" i="9"/>
  <c r="J30" i="7"/>
  <c r="S30" i="7" s="1"/>
  <c r="U30" i="7" s="1"/>
  <c r="I30" i="7"/>
  <c r="I134" i="8"/>
  <c r="J134" i="8"/>
  <c r="S134" i="8" s="1"/>
  <c r="U134" i="8" s="1"/>
  <c r="J177" i="9"/>
  <c r="S177" i="9" s="1"/>
  <c r="I177" i="9"/>
  <c r="J63" i="9"/>
  <c r="S63" i="9" s="1"/>
  <c r="U63" i="9" s="1"/>
  <c r="I63" i="9"/>
  <c r="K168" i="9"/>
  <c r="J134" i="15"/>
  <c r="S134" i="15" s="1"/>
  <c r="U134" i="15" s="1"/>
  <c r="I134" i="15"/>
  <c r="J272" i="8"/>
  <c r="S272" i="8" s="1"/>
  <c r="U272" i="8" s="1"/>
  <c r="I272" i="8"/>
  <c r="J100" i="8"/>
  <c r="S100" i="8" s="1"/>
  <c r="U100" i="8" s="1"/>
  <c r="I100" i="8"/>
  <c r="J444" i="34"/>
  <c r="I444" i="34"/>
  <c r="I207" i="8"/>
  <c r="J207" i="8"/>
  <c r="S207" i="8" s="1"/>
  <c r="U207" i="8" s="1"/>
  <c r="J59" i="9"/>
  <c r="S59" i="9" s="1"/>
  <c r="U59" i="9" s="1"/>
  <c r="I59" i="9"/>
  <c r="J129" i="7"/>
  <c r="S129" i="7" s="1"/>
  <c r="U129" i="7" s="1"/>
  <c r="I129" i="7"/>
  <c r="J240" i="8"/>
  <c r="S240" i="8" s="1"/>
  <c r="U240" i="8" s="1"/>
  <c r="I240" i="8"/>
  <c r="J297" i="15"/>
  <c r="S297" i="15" s="1"/>
  <c r="U297" i="15" s="1"/>
  <c r="I297" i="15"/>
  <c r="J84" i="7"/>
  <c r="S84" i="7" s="1"/>
  <c r="U84" i="7" s="1"/>
  <c r="I84" i="7"/>
  <c r="J40" i="7"/>
  <c r="S40" i="7" s="1"/>
  <c r="U40" i="7" s="1"/>
  <c r="I40" i="7"/>
  <c r="J25" i="15"/>
  <c r="S25" i="15" s="1"/>
  <c r="U25" i="15" s="1"/>
  <c r="I25" i="15"/>
  <c r="I120" i="15"/>
  <c r="J120" i="15"/>
  <c r="S120" i="15" s="1"/>
  <c r="U120" i="15" s="1"/>
  <c r="J79" i="15"/>
  <c r="S79" i="15" s="1"/>
  <c r="U79" i="15" s="1"/>
  <c r="I79" i="15"/>
  <c r="I124" i="15"/>
  <c r="J124" i="15"/>
  <c r="S124" i="15" s="1"/>
  <c r="U124" i="15" s="1"/>
  <c r="J128" i="15"/>
  <c r="S128" i="15" s="1"/>
  <c r="U128" i="15" s="1"/>
  <c r="I128" i="15"/>
  <c r="J32" i="8"/>
  <c r="S32" i="8" s="1"/>
  <c r="I32" i="8"/>
  <c r="J115" i="8"/>
  <c r="S115" i="8" s="1"/>
  <c r="I115" i="8"/>
  <c r="I202" i="8"/>
  <c r="J202" i="8"/>
  <c r="S202" i="8" s="1"/>
  <c r="U202" i="8" s="1"/>
  <c r="I265" i="8"/>
  <c r="J265" i="8"/>
  <c r="I80" i="8"/>
  <c r="J80" i="8"/>
  <c r="S80" i="8" s="1"/>
  <c r="U80" i="8" s="1"/>
  <c r="I39" i="15"/>
  <c r="J147" i="9"/>
  <c r="S147" i="9" s="1"/>
  <c r="U147" i="9" s="1"/>
  <c r="I147" i="9"/>
  <c r="J295" i="8"/>
  <c r="S295" i="8" s="1"/>
  <c r="U295" i="8" s="1"/>
  <c r="I295" i="8"/>
  <c r="I148" i="8"/>
  <c r="J148" i="8"/>
  <c r="S148" i="8" s="1"/>
  <c r="J85" i="9"/>
  <c r="S85" i="9" s="1"/>
  <c r="U85" i="9" s="1"/>
  <c r="I85" i="9"/>
  <c r="J64" i="15"/>
  <c r="S64" i="15" s="1"/>
  <c r="U64" i="15" s="1"/>
  <c r="I64" i="15"/>
  <c r="J168" i="15"/>
  <c r="S168" i="15" s="1"/>
  <c r="U168" i="15" s="1"/>
  <c r="I168" i="15"/>
  <c r="I182" i="15"/>
  <c r="J182" i="15"/>
  <c r="S182" i="15" s="1"/>
  <c r="U182" i="15" s="1"/>
  <c r="I172" i="15"/>
  <c r="J172" i="15"/>
  <c r="S172" i="15" s="1"/>
  <c r="U172" i="15" s="1"/>
  <c r="I171" i="8"/>
  <c r="J171" i="8"/>
  <c r="S171" i="8" s="1"/>
  <c r="I103" i="9"/>
  <c r="J103" i="9"/>
  <c r="S103" i="9" s="1"/>
  <c r="U103" i="9" s="1"/>
  <c r="J24" i="9"/>
  <c r="S24" i="9" s="1"/>
  <c r="U24" i="9" s="1"/>
  <c r="I24" i="9"/>
  <c r="J33" i="9"/>
  <c r="S33" i="9" s="1"/>
  <c r="U33" i="9" s="1"/>
  <c r="I33" i="9"/>
  <c r="K91" i="9"/>
  <c r="J481" i="34"/>
  <c r="I481" i="34"/>
  <c r="J45" i="8"/>
  <c r="S45" i="8" s="1"/>
  <c r="U45" i="8" s="1"/>
  <c r="I45" i="8"/>
  <c r="J292" i="15"/>
  <c r="S292" i="15" s="1"/>
  <c r="U292" i="15" s="1"/>
  <c r="I292" i="15"/>
  <c r="J292" i="8"/>
  <c r="S292" i="8" s="1"/>
  <c r="I292" i="8"/>
  <c r="J259" i="8"/>
  <c r="S259" i="8" s="1"/>
  <c r="U259" i="8" s="1"/>
  <c r="I259" i="8"/>
  <c r="J140" i="9"/>
  <c r="S140" i="9" s="1"/>
  <c r="U140" i="9" s="1"/>
  <c r="I140" i="9"/>
  <c r="J210" i="15"/>
  <c r="S210" i="15" s="1"/>
  <c r="U210" i="15" s="1"/>
  <c r="I210" i="15"/>
  <c r="J57" i="7"/>
  <c r="S57" i="7" s="1"/>
  <c r="U57" i="7" s="1"/>
  <c r="I57" i="7"/>
  <c r="J105" i="7"/>
  <c r="S105" i="7" s="1"/>
  <c r="U105" i="7" s="1"/>
  <c r="I105" i="7"/>
  <c r="J69" i="7"/>
  <c r="S69" i="7" s="1"/>
  <c r="U69" i="7" s="1"/>
  <c r="I69" i="7"/>
  <c r="I31" i="7"/>
  <c r="J31" i="7"/>
  <c r="S31" i="7" s="1"/>
  <c r="U31" i="7" s="1"/>
  <c r="I22" i="7"/>
  <c r="J22" i="7"/>
  <c r="S22" i="7" s="1"/>
  <c r="U22" i="7" s="1"/>
  <c r="I113" i="7"/>
  <c r="J113" i="7"/>
  <c r="S113" i="7" s="1"/>
  <c r="U113" i="7" s="1"/>
  <c r="I169" i="9"/>
  <c r="J169" i="9"/>
  <c r="S169" i="9" s="1"/>
  <c r="K30" i="8"/>
  <c r="J188" i="8"/>
  <c r="S188" i="8" s="1"/>
  <c r="U188" i="8" s="1"/>
  <c r="I188" i="8"/>
  <c r="J123" i="8"/>
  <c r="S123" i="8" s="1"/>
  <c r="I123" i="8"/>
  <c r="J269" i="8"/>
  <c r="S269" i="8" s="1"/>
  <c r="I269" i="8"/>
  <c r="I443" i="34"/>
  <c r="J443" i="34"/>
  <c r="I110" i="15"/>
  <c r="J110" i="15"/>
  <c r="S110" i="15" s="1"/>
  <c r="U110" i="15" s="1"/>
  <c r="I128" i="9"/>
  <c r="J128" i="9"/>
  <c r="S128" i="9" s="1"/>
  <c r="J306" i="15"/>
  <c r="S306" i="15" s="1"/>
  <c r="U306" i="15" s="1"/>
  <c r="I306" i="15"/>
  <c r="I102" i="8"/>
  <c r="J102" i="8"/>
  <c r="S102" i="8" s="1"/>
  <c r="U102" i="8" s="1"/>
  <c r="J85" i="15"/>
  <c r="S85" i="15" s="1"/>
  <c r="U85" i="15" s="1"/>
  <c r="I85" i="15"/>
  <c r="J22" i="15"/>
  <c r="S22" i="15" s="1"/>
  <c r="U22" i="15" s="1"/>
  <c r="I22" i="15"/>
  <c r="I114" i="9"/>
  <c r="K114" i="9"/>
  <c r="T114" i="9" s="1"/>
  <c r="I269" i="15"/>
  <c r="J269" i="15"/>
  <c r="S269" i="15" s="1"/>
  <c r="U269" i="15" s="1"/>
  <c r="J228" i="15"/>
  <c r="S228" i="15" s="1"/>
  <c r="U228" i="15" s="1"/>
  <c r="I228" i="15"/>
  <c r="I89" i="15"/>
  <c r="J89" i="15"/>
  <c r="S89" i="15" s="1"/>
  <c r="U89" i="15" s="1"/>
  <c r="J173" i="9"/>
  <c r="S173" i="9" s="1"/>
  <c r="I173" i="9"/>
  <c r="J172" i="8"/>
  <c r="S172" i="8" s="1"/>
  <c r="U172" i="8" s="1"/>
  <c r="I172" i="8"/>
  <c r="K258" i="15"/>
  <c r="I39" i="8"/>
  <c r="J39" i="8"/>
  <c r="S39" i="8" s="1"/>
  <c r="U39" i="8" s="1"/>
  <c r="I108" i="9"/>
  <c r="J108" i="9"/>
  <c r="S108" i="9" s="1"/>
  <c r="U108" i="9" s="1"/>
  <c r="J216" i="8"/>
  <c r="S216" i="8" s="1"/>
  <c r="U216" i="8" s="1"/>
  <c r="I216" i="8"/>
  <c r="I281" i="15"/>
  <c r="J281" i="15"/>
  <c r="S281" i="15" s="1"/>
  <c r="U281" i="15" s="1"/>
  <c r="J137" i="9"/>
  <c r="S137" i="9" s="1"/>
  <c r="U137" i="9" s="1"/>
  <c r="I137" i="9"/>
  <c r="J50" i="15"/>
  <c r="S50" i="15" s="1"/>
  <c r="U50" i="15" s="1"/>
  <c r="I50" i="15"/>
  <c r="I206" i="8"/>
  <c r="J206" i="8"/>
  <c r="S206" i="8" s="1"/>
  <c r="U206" i="8" s="1"/>
  <c r="J102" i="15"/>
  <c r="S102" i="15" s="1"/>
  <c r="U102" i="15" s="1"/>
  <c r="I102" i="15"/>
  <c r="J85" i="7"/>
  <c r="S85" i="7" s="1"/>
  <c r="U85" i="7" s="1"/>
  <c r="I85" i="7"/>
  <c r="J195" i="15"/>
  <c r="S195" i="15" s="1"/>
  <c r="U195" i="15" s="1"/>
  <c r="I195" i="15"/>
  <c r="J303" i="15"/>
  <c r="S303" i="15" s="1"/>
  <c r="U303" i="15" s="1"/>
  <c r="I303" i="15"/>
  <c r="J71" i="15"/>
  <c r="S71" i="15" s="1"/>
  <c r="U71" i="15" s="1"/>
  <c r="I71" i="15"/>
  <c r="J125" i="15"/>
  <c r="S125" i="15" s="1"/>
  <c r="U125" i="15" s="1"/>
  <c r="I125" i="15"/>
  <c r="K127" i="9"/>
  <c r="J21" i="8"/>
  <c r="S21" i="8" s="1"/>
  <c r="I21" i="8"/>
  <c r="J120" i="8"/>
  <c r="S120" i="8" s="1"/>
  <c r="U120" i="8" s="1"/>
  <c r="I120" i="8"/>
  <c r="J147" i="8"/>
  <c r="S147" i="8" s="1"/>
  <c r="U147" i="8" s="1"/>
  <c r="I147" i="8"/>
  <c r="I143" i="35"/>
  <c r="J143" i="35"/>
  <c r="S143" i="35" s="1"/>
  <c r="U143" i="35" s="1"/>
  <c r="J66" i="8"/>
  <c r="S66" i="8" s="1"/>
  <c r="U66" i="8" s="1"/>
  <c r="I66" i="8"/>
  <c r="J26" i="8"/>
  <c r="S26" i="8" s="1"/>
  <c r="U26" i="8" s="1"/>
  <c r="I26" i="8"/>
  <c r="J36" i="8"/>
  <c r="S36" i="8" s="1"/>
  <c r="U36" i="8" s="1"/>
  <c r="I36" i="8"/>
  <c r="J146" i="9"/>
  <c r="S146" i="9" s="1"/>
  <c r="U146" i="9" s="1"/>
  <c r="I146" i="9"/>
  <c r="J246" i="8"/>
  <c r="S246" i="8" s="1"/>
  <c r="U246" i="8" s="1"/>
  <c r="I246" i="8"/>
  <c r="I106" i="8"/>
  <c r="J106" i="8"/>
  <c r="S106" i="8" s="1"/>
  <c r="U106" i="8" s="1"/>
  <c r="J159" i="15"/>
  <c r="S159" i="15" s="1"/>
  <c r="U159" i="15" s="1"/>
  <c r="I159" i="15"/>
  <c r="I167" i="15"/>
  <c r="J167" i="15"/>
  <c r="S167" i="15" s="1"/>
  <c r="U167" i="15" s="1"/>
  <c r="J177" i="15"/>
  <c r="S177" i="15" s="1"/>
  <c r="U177" i="15" s="1"/>
  <c r="I177" i="15"/>
  <c r="I157" i="15"/>
  <c r="J157" i="15"/>
  <c r="S157" i="15" s="1"/>
  <c r="U157" i="15" s="1"/>
  <c r="J173" i="8"/>
  <c r="S173" i="8" s="1"/>
  <c r="U173" i="8" s="1"/>
  <c r="I173" i="8"/>
  <c r="J27" i="9"/>
  <c r="S27" i="9" s="1"/>
  <c r="U27" i="9" s="1"/>
  <c r="I27" i="9"/>
  <c r="I215" i="8"/>
  <c r="J215" i="8"/>
  <c r="S215" i="8" s="1"/>
  <c r="U215" i="8" s="1"/>
  <c r="I92" i="9"/>
  <c r="J92" i="9"/>
  <c r="S92" i="9" s="1"/>
  <c r="I145" i="35"/>
  <c r="J145" i="35"/>
  <c r="S145" i="35" s="1"/>
  <c r="U145" i="35" s="1"/>
  <c r="I145" i="9"/>
  <c r="J145" i="9"/>
  <c r="S145" i="9" s="1"/>
  <c r="U145" i="9" s="1"/>
  <c r="J218" i="8"/>
  <c r="S218" i="8" s="1"/>
  <c r="U218" i="8" s="1"/>
  <c r="I218" i="8"/>
  <c r="J151" i="8"/>
  <c r="S151" i="8" s="1"/>
  <c r="U151" i="8" s="1"/>
  <c r="I151" i="8"/>
  <c r="J185" i="9"/>
  <c r="S185" i="9" s="1"/>
  <c r="U185" i="9" s="1"/>
  <c r="I185" i="9"/>
  <c r="J72" i="9"/>
  <c r="S72" i="9" s="1"/>
  <c r="I72" i="9"/>
  <c r="I99" i="7"/>
  <c r="J99" i="7"/>
  <c r="S99" i="7" s="1"/>
  <c r="U99" i="7" s="1"/>
  <c r="J59" i="7"/>
  <c r="S59" i="7" s="1"/>
  <c r="U59" i="7" s="1"/>
  <c r="I59" i="7"/>
  <c r="J80" i="7"/>
  <c r="S80" i="7" s="1"/>
  <c r="U80" i="7" s="1"/>
  <c r="I80" i="7"/>
  <c r="J65" i="7"/>
  <c r="S65" i="7" s="1"/>
  <c r="U65" i="7" s="1"/>
  <c r="I65" i="7"/>
  <c r="J52" i="7"/>
  <c r="S52" i="7" s="1"/>
  <c r="U52" i="7" s="1"/>
  <c r="I52" i="7"/>
  <c r="J107" i="7"/>
  <c r="S107" i="7" s="1"/>
  <c r="U107" i="7" s="1"/>
  <c r="I107" i="7"/>
  <c r="I111" i="9"/>
  <c r="J111" i="9"/>
  <c r="S111" i="9" s="1"/>
  <c r="U111" i="9" s="1"/>
  <c r="J115" i="9"/>
  <c r="S115" i="9" s="1"/>
  <c r="U115" i="9" s="1"/>
  <c r="I115" i="9"/>
  <c r="I169" i="8"/>
  <c r="J169" i="8"/>
  <c r="S169" i="8" s="1"/>
  <c r="U169" i="8" s="1"/>
  <c r="J83" i="8"/>
  <c r="S83" i="8" s="1"/>
  <c r="I83" i="8"/>
  <c r="J239" i="8"/>
  <c r="S239" i="8" s="1"/>
  <c r="U239" i="8" s="1"/>
  <c r="I239" i="8"/>
  <c r="J193" i="8"/>
  <c r="S193" i="8" s="1"/>
  <c r="U193" i="8" s="1"/>
  <c r="I193" i="8"/>
  <c r="I286" i="15"/>
  <c r="J286" i="15"/>
  <c r="S286" i="15" s="1"/>
  <c r="U286" i="15" s="1"/>
  <c r="J56" i="15"/>
  <c r="S56" i="15" s="1"/>
  <c r="I56" i="15"/>
  <c r="I133" i="15"/>
  <c r="J133" i="15"/>
  <c r="S133" i="15" s="1"/>
  <c r="U133" i="15" s="1"/>
  <c r="J129" i="9"/>
  <c r="S129" i="9" s="1"/>
  <c r="U129" i="9" s="1"/>
  <c r="I129" i="9"/>
  <c r="J40" i="9"/>
  <c r="S40" i="9" s="1"/>
  <c r="U40" i="9" s="1"/>
  <c r="I40" i="9"/>
  <c r="I59" i="8"/>
  <c r="J59" i="8"/>
  <c r="S59" i="8" s="1"/>
  <c r="J80" i="9"/>
  <c r="S80" i="9" s="1"/>
  <c r="U80" i="9" s="1"/>
  <c r="I80" i="9"/>
  <c r="I160" i="15"/>
  <c r="J160" i="15"/>
  <c r="S160" i="15" s="1"/>
  <c r="U160" i="15" s="1"/>
  <c r="J77" i="9"/>
  <c r="S77" i="9" s="1"/>
  <c r="U77" i="9" s="1"/>
  <c r="I77" i="9"/>
  <c r="I45" i="7"/>
  <c r="J45" i="7"/>
  <c r="S45" i="7" s="1"/>
  <c r="U45" i="7" s="1"/>
  <c r="J53" i="8"/>
  <c r="S53" i="8" s="1"/>
  <c r="I53" i="8"/>
  <c r="I26" i="15"/>
  <c r="J26" i="15"/>
  <c r="S26" i="15" s="1"/>
  <c r="U26" i="15" s="1"/>
  <c r="J61" i="9"/>
  <c r="S61" i="9" s="1"/>
  <c r="I61" i="9"/>
  <c r="K66" i="9"/>
  <c r="I119" i="9"/>
  <c r="J119" i="9"/>
  <c r="S119" i="9" s="1"/>
  <c r="J120" i="9"/>
  <c r="S120" i="9" s="1"/>
  <c r="U120" i="9" s="1"/>
  <c r="I120" i="9"/>
  <c r="I22" i="61"/>
  <c r="J22" i="61"/>
  <c r="S22" i="61" s="1"/>
  <c r="U22" i="61" s="1"/>
  <c r="I64" i="9"/>
  <c r="J64" i="9"/>
  <c r="S64" i="9" s="1"/>
  <c r="U64" i="9" s="1"/>
  <c r="I252" i="8"/>
  <c r="J252" i="8"/>
  <c r="S252" i="8" s="1"/>
  <c r="U252" i="8" s="1"/>
  <c r="J181" i="8"/>
  <c r="S181" i="8" s="1"/>
  <c r="U181" i="8" s="1"/>
  <c r="I181" i="8"/>
  <c r="J116" i="15"/>
  <c r="S116" i="15" s="1"/>
  <c r="U116" i="15" s="1"/>
  <c r="I116" i="15"/>
  <c r="J140" i="15"/>
  <c r="S140" i="15" s="1"/>
  <c r="U140" i="15" s="1"/>
  <c r="I140" i="15"/>
  <c r="I28" i="15"/>
  <c r="J28" i="15"/>
  <c r="S28" i="15" s="1"/>
  <c r="U28" i="15" s="1"/>
  <c r="I116" i="7"/>
  <c r="J116" i="7"/>
  <c r="S116" i="7" s="1"/>
  <c r="U116" i="7" s="1"/>
  <c r="I225" i="15"/>
  <c r="J225" i="15"/>
  <c r="S225" i="15" s="1"/>
  <c r="U225" i="15" s="1"/>
  <c r="J301" i="15"/>
  <c r="S301" i="15" s="1"/>
  <c r="U301" i="15" s="1"/>
  <c r="I301" i="15"/>
  <c r="J76" i="15"/>
  <c r="S76" i="15" s="1"/>
  <c r="U76" i="15" s="1"/>
  <c r="I76" i="15"/>
  <c r="J302" i="15"/>
  <c r="S302" i="15" s="1"/>
  <c r="I302" i="15"/>
  <c r="I72" i="15"/>
  <c r="J72" i="15"/>
  <c r="S72" i="15" s="1"/>
  <c r="U72" i="15" s="1"/>
  <c r="I116" i="8"/>
  <c r="J116" i="8"/>
  <c r="S116" i="8" s="1"/>
  <c r="U116" i="8" s="1"/>
  <c r="I117" i="8"/>
  <c r="J117" i="8"/>
  <c r="S117" i="8" s="1"/>
  <c r="U117" i="8" s="1"/>
  <c r="J79" i="9"/>
  <c r="S79" i="9" s="1"/>
  <c r="U79" i="9" s="1"/>
  <c r="I79" i="9"/>
  <c r="J278" i="15"/>
  <c r="S278" i="15" s="1"/>
  <c r="U278" i="15" s="1"/>
  <c r="I278" i="15"/>
  <c r="J65" i="8"/>
  <c r="S65" i="8" s="1"/>
  <c r="U65" i="8" s="1"/>
  <c r="I65" i="8"/>
  <c r="I224" i="15"/>
  <c r="J224" i="15"/>
  <c r="S224" i="15" s="1"/>
  <c r="U224" i="15" s="1"/>
  <c r="J267" i="15"/>
  <c r="S267" i="15" s="1"/>
  <c r="U267" i="15" s="1"/>
  <c r="I267" i="15"/>
  <c r="I165" i="15"/>
  <c r="J165" i="15"/>
  <c r="S165" i="15" s="1"/>
  <c r="U165" i="15" s="1"/>
  <c r="I184" i="15"/>
  <c r="J184" i="15"/>
  <c r="S184" i="15" s="1"/>
  <c r="U184" i="15" s="1"/>
  <c r="J143" i="8"/>
  <c r="S143" i="8" s="1"/>
  <c r="U143" i="8" s="1"/>
  <c r="I143" i="8"/>
  <c r="I32" i="9"/>
  <c r="J32" i="9"/>
  <c r="S32" i="9" s="1"/>
  <c r="U32" i="9" s="1"/>
  <c r="J95" i="9"/>
  <c r="S95" i="9" s="1"/>
  <c r="U95" i="9" s="1"/>
  <c r="I95" i="9"/>
  <c r="J23" i="9"/>
  <c r="S23" i="9" s="1"/>
  <c r="U23" i="9" s="1"/>
  <c r="I23" i="9"/>
  <c r="I20" i="9"/>
  <c r="J20" i="9"/>
  <c r="S20" i="9" s="1"/>
  <c r="J135" i="15"/>
  <c r="S135" i="15" s="1"/>
  <c r="U135" i="15" s="1"/>
  <c r="I135" i="15"/>
  <c r="J244" i="8"/>
  <c r="S244" i="8" s="1"/>
  <c r="U244" i="8" s="1"/>
  <c r="I244" i="8"/>
  <c r="J178" i="8"/>
  <c r="S178" i="8" s="1"/>
  <c r="U178" i="8" s="1"/>
  <c r="I178" i="8"/>
  <c r="J143" i="9"/>
  <c r="S143" i="9" s="1"/>
  <c r="U143" i="9" s="1"/>
  <c r="I143" i="9"/>
  <c r="J73" i="9"/>
  <c r="S73" i="9" s="1"/>
  <c r="U73" i="9" s="1"/>
  <c r="I73" i="9"/>
  <c r="J22" i="8"/>
  <c r="S22" i="8" s="1"/>
  <c r="U22" i="8" s="1"/>
  <c r="I22" i="8"/>
  <c r="J21" i="7"/>
  <c r="S21" i="7" s="1"/>
  <c r="U21" i="7" s="1"/>
  <c r="I21" i="7"/>
  <c r="J55" i="7"/>
  <c r="S55" i="7" s="1"/>
  <c r="U55" i="7" s="1"/>
  <c r="I55" i="7"/>
  <c r="I96" i="7"/>
  <c r="J96" i="7"/>
  <c r="S96" i="7" s="1"/>
  <c r="U96" i="7" s="1"/>
  <c r="I112" i="7"/>
  <c r="J112" i="7"/>
  <c r="S112" i="7" s="1"/>
  <c r="U112" i="7" s="1"/>
  <c r="I78" i="7"/>
  <c r="J78" i="7"/>
  <c r="S78" i="7" s="1"/>
  <c r="U78" i="7" s="1"/>
  <c r="I62" i="7"/>
  <c r="J62" i="7"/>
  <c r="S62" i="7" s="1"/>
  <c r="U62" i="7" s="1"/>
  <c r="J79" i="7"/>
  <c r="S79" i="7" s="1"/>
  <c r="U79" i="7" s="1"/>
  <c r="I79" i="7"/>
  <c r="J37" i="7"/>
  <c r="S37" i="7" s="1"/>
  <c r="U37" i="7" s="1"/>
  <c r="I37" i="7"/>
  <c r="J43" i="9"/>
  <c r="S43" i="9" s="1"/>
  <c r="I43" i="9"/>
  <c r="I44" i="9"/>
  <c r="J44" i="9"/>
  <c r="S44" i="9" s="1"/>
  <c r="U44" i="9" s="1"/>
  <c r="I124" i="8"/>
  <c r="J124" i="8"/>
  <c r="S124" i="8" s="1"/>
  <c r="U124" i="8" s="1"/>
  <c r="J234" i="8"/>
  <c r="S234" i="8" s="1"/>
  <c r="U234" i="8" s="1"/>
  <c r="I234" i="8"/>
  <c r="J128" i="8"/>
  <c r="S128" i="8" s="1"/>
  <c r="U128" i="8" s="1"/>
  <c r="I128" i="8"/>
  <c r="I93" i="8"/>
  <c r="J93" i="8"/>
  <c r="S93" i="8" s="1"/>
  <c r="U93" i="8" s="1"/>
  <c r="I136" i="8"/>
  <c r="J136" i="8"/>
  <c r="S136" i="8" s="1"/>
  <c r="U136" i="8" s="1"/>
  <c r="I268" i="8"/>
  <c r="J268" i="8"/>
  <c r="S268" i="8" s="1"/>
  <c r="U268" i="8" s="1"/>
  <c r="J107" i="15"/>
  <c r="S107" i="15" s="1"/>
  <c r="I107" i="15"/>
  <c r="J152" i="8"/>
  <c r="S152" i="8" s="1"/>
  <c r="U152" i="8" s="1"/>
  <c r="I152" i="8"/>
  <c r="I38" i="9"/>
  <c r="J38" i="9"/>
  <c r="S38" i="9" s="1"/>
  <c r="U38" i="9" s="1"/>
  <c r="J32" i="7"/>
  <c r="S32" i="7" s="1"/>
  <c r="U32" i="7" s="1"/>
  <c r="I32" i="7"/>
  <c r="I45" i="9"/>
  <c r="J45" i="9"/>
  <c r="S45" i="9" s="1"/>
  <c r="U45" i="9" s="1"/>
  <c r="J230" i="15"/>
  <c r="S230" i="15" s="1"/>
  <c r="U230" i="15" s="1"/>
  <c r="I230" i="15"/>
  <c r="J226" i="15"/>
  <c r="S226" i="15" s="1"/>
  <c r="U226" i="15" s="1"/>
  <c r="I226" i="15"/>
  <c r="K298" i="15"/>
  <c r="J197" i="8"/>
  <c r="S197" i="8" s="1"/>
  <c r="U197" i="8" s="1"/>
  <c r="I197" i="8"/>
  <c r="J134" i="9"/>
  <c r="S134" i="9" s="1"/>
  <c r="I134" i="9"/>
  <c r="I58" i="9"/>
  <c r="J58" i="9"/>
  <c r="S58" i="9" s="1"/>
  <c r="U58" i="9" s="1"/>
  <c r="I141" i="35"/>
  <c r="J141" i="35"/>
  <c r="S141" i="35" s="1"/>
  <c r="U141" i="35" s="1"/>
  <c r="K25" i="61"/>
  <c r="I23" i="61"/>
  <c r="J23" i="61"/>
  <c r="S23" i="61" s="1"/>
  <c r="U23" i="61" s="1"/>
  <c r="I156" i="9"/>
  <c r="J156" i="9"/>
  <c r="S156" i="9" s="1"/>
  <c r="U156" i="9" s="1"/>
  <c r="I247" i="15"/>
  <c r="J247" i="15"/>
  <c r="S247" i="15" s="1"/>
  <c r="U247" i="15" s="1"/>
  <c r="J178" i="9"/>
  <c r="S178" i="9" s="1"/>
  <c r="U178" i="9" s="1"/>
  <c r="I178" i="9"/>
  <c r="J112" i="8"/>
  <c r="S112" i="8" s="1"/>
  <c r="U112" i="8" s="1"/>
  <c r="I112" i="8"/>
  <c r="J163" i="8"/>
  <c r="S163" i="8" s="1"/>
  <c r="U163" i="8" s="1"/>
  <c r="I163" i="8"/>
  <c r="I185" i="8"/>
  <c r="J185" i="8"/>
  <c r="S185" i="8" s="1"/>
  <c r="U185" i="8" s="1"/>
  <c r="J65" i="15"/>
  <c r="S65" i="15" s="1"/>
  <c r="U65" i="15" s="1"/>
  <c r="I65" i="15"/>
  <c r="I30" i="15"/>
  <c r="J30" i="15"/>
  <c r="S30" i="15" s="1"/>
  <c r="U30" i="15" s="1"/>
  <c r="J294" i="15"/>
  <c r="S294" i="15" s="1"/>
  <c r="U294" i="15" s="1"/>
  <c r="I294" i="15"/>
  <c r="I304" i="15"/>
  <c r="J304" i="15"/>
  <c r="S304" i="15" s="1"/>
  <c r="U304" i="15" s="1"/>
  <c r="I238" i="15"/>
  <c r="J238" i="15"/>
  <c r="S238" i="15" s="1"/>
  <c r="U238" i="15" s="1"/>
  <c r="J121" i="15"/>
  <c r="S121" i="15" s="1"/>
  <c r="U121" i="15" s="1"/>
  <c r="I121" i="15"/>
  <c r="J303" i="8"/>
  <c r="S303" i="8" s="1"/>
  <c r="U303" i="8" s="1"/>
  <c r="I303" i="8"/>
  <c r="J105" i="8"/>
  <c r="S105" i="8" s="1"/>
  <c r="U105" i="8" s="1"/>
  <c r="I105" i="8"/>
  <c r="I76" i="8"/>
  <c r="J76" i="8"/>
  <c r="S76" i="8" s="1"/>
  <c r="U76" i="8" s="1"/>
  <c r="J277" i="15"/>
  <c r="S277" i="15" s="1"/>
  <c r="U277" i="15" s="1"/>
  <c r="I277" i="15"/>
  <c r="J115" i="15"/>
  <c r="S115" i="15" s="1"/>
  <c r="U115" i="15" s="1"/>
  <c r="I115" i="15"/>
  <c r="J109" i="8"/>
  <c r="S109" i="8" s="1"/>
  <c r="U109" i="8" s="1"/>
  <c r="I109" i="8"/>
  <c r="J86" i="9"/>
  <c r="S86" i="9" s="1"/>
  <c r="U86" i="9" s="1"/>
  <c r="I86" i="9"/>
  <c r="I242" i="8"/>
  <c r="J242" i="8"/>
  <c r="S242" i="8" s="1"/>
  <c r="U242" i="8" s="1"/>
  <c r="J153" i="8"/>
  <c r="S153" i="8" s="1"/>
  <c r="U153" i="8" s="1"/>
  <c r="I153" i="8"/>
  <c r="J248" i="8"/>
  <c r="S248" i="8" s="1"/>
  <c r="U248" i="8" s="1"/>
  <c r="I248" i="8"/>
  <c r="I24" i="15"/>
  <c r="J24" i="15"/>
  <c r="S24" i="15" s="1"/>
  <c r="U24" i="15" s="1"/>
  <c r="I260" i="15"/>
  <c r="J260" i="15"/>
  <c r="S260" i="15" s="1"/>
  <c r="U260" i="15" s="1"/>
  <c r="J272" i="15"/>
  <c r="S272" i="15" s="1"/>
  <c r="U272" i="15" s="1"/>
  <c r="I272" i="15"/>
  <c r="I158" i="15"/>
  <c r="J158" i="15"/>
  <c r="S158" i="15" s="1"/>
  <c r="U158" i="15" s="1"/>
  <c r="J166" i="15"/>
  <c r="S166" i="15" s="1"/>
  <c r="U166" i="15" s="1"/>
  <c r="I166" i="15"/>
  <c r="I230" i="8"/>
  <c r="J230" i="8"/>
  <c r="S230" i="8" s="1"/>
  <c r="U230" i="8" s="1"/>
  <c r="J36" i="9"/>
  <c r="S36" i="9" s="1"/>
  <c r="U36" i="9" s="1"/>
  <c r="I36" i="9"/>
  <c r="J30" i="9"/>
  <c r="S30" i="9" s="1"/>
  <c r="U30" i="9" s="1"/>
  <c r="I30" i="9"/>
  <c r="I26" i="9"/>
  <c r="J26" i="9"/>
  <c r="S26" i="9" s="1"/>
  <c r="U26" i="9" s="1"/>
  <c r="I102" i="9"/>
  <c r="J102" i="9"/>
  <c r="S102" i="9" s="1"/>
  <c r="U102" i="9" s="1"/>
  <c r="J90" i="15"/>
  <c r="S90" i="15" s="1"/>
  <c r="U90" i="15" s="1"/>
  <c r="I90" i="15"/>
  <c r="J291" i="15"/>
  <c r="S291" i="15" s="1"/>
  <c r="U291" i="15" s="1"/>
  <c r="I291" i="15"/>
  <c r="J150" i="8"/>
  <c r="S150" i="8" s="1"/>
  <c r="U150" i="8" s="1"/>
  <c r="I150" i="8"/>
  <c r="J141" i="9"/>
  <c r="S141" i="9" s="1"/>
  <c r="U141" i="9" s="1"/>
  <c r="I141" i="9"/>
  <c r="J114" i="15"/>
  <c r="S114" i="15" s="1"/>
  <c r="U114" i="15" s="1"/>
  <c r="I114" i="15"/>
  <c r="J47" i="7"/>
  <c r="S47" i="7" s="1"/>
  <c r="I47" i="7"/>
  <c r="J67" i="7"/>
  <c r="S67" i="7" s="1"/>
  <c r="U67" i="7" s="1"/>
  <c r="I67" i="7"/>
  <c r="I49" i="7"/>
  <c r="J49" i="7"/>
  <c r="S49" i="7" s="1"/>
  <c r="U49" i="7" s="1"/>
  <c r="J98" i="7"/>
  <c r="S98" i="7" s="1"/>
  <c r="U98" i="7" s="1"/>
  <c r="I98" i="7"/>
  <c r="J24" i="7"/>
  <c r="S24" i="7" s="1"/>
  <c r="U24" i="7" s="1"/>
  <c r="I24" i="7"/>
  <c r="J106" i="7"/>
  <c r="S106" i="7" s="1"/>
  <c r="U106" i="7" s="1"/>
  <c r="I106" i="7"/>
  <c r="J68" i="7"/>
  <c r="S68" i="7" s="1"/>
  <c r="U68" i="7" s="1"/>
  <c r="I68" i="7"/>
  <c r="J116" i="9"/>
  <c r="S116" i="9" s="1"/>
  <c r="I116" i="9"/>
  <c r="K55" i="15"/>
  <c r="K217" i="8"/>
  <c r="K211" i="8" s="1"/>
  <c r="J89" i="8"/>
  <c r="S89" i="8" s="1"/>
  <c r="U89" i="8" s="1"/>
  <c r="I89" i="8"/>
  <c r="I132" i="8"/>
  <c r="J132" i="8"/>
  <c r="S132" i="8" s="1"/>
  <c r="U132" i="8" s="1"/>
  <c r="I125" i="8"/>
  <c r="J125" i="8"/>
  <c r="S125" i="8" s="1"/>
  <c r="U125" i="8" s="1"/>
  <c r="I166" i="8"/>
  <c r="J166" i="8"/>
  <c r="S166" i="8" s="1"/>
  <c r="U166" i="8" s="1"/>
  <c r="J194" i="8"/>
  <c r="S194" i="8" s="1"/>
  <c r="U194" i="8" s="1"/>
  <c r="I194" i="8"/>
  <c r="J61" i="15"/>
  <c r="S61" i="15" s="1"/>
  <c r="U61" i="15" s="1"/>
  <c r="I61" i="15"/>
  <c r="I58" i="15"/>
  <c r="J58" i="15"/>
  <c r="S58" i="15" s="1"/>
  <c r="U58" i="15" s="1"/>
  <c r="J128" i="7"/>
  <c r="S128" i="7" s="1"/>
  <c r="U128" i="7" s="1"/>
  <c r="I128" i="7"/>
  <c r="J20" i="8"/>
  <c r="S20" i="8" s="1"/>
  <c r="U20" i="8" s="1"/>
  <c r="I20" i="8"/>
  <c r="J294" i="8"/>
  <c r="S294" i="8" s="1"/>
  <c r="U294" i="8" s="1"/>
  <c r="I294" i="8"/>
  <c r="J23" i="15"/>
  <c r="S23" i="15" s="1"/>
  <c r="U23" i="15" s="1"/>
  <c r="I23" i="15"/>
  <c r="J34" i="7"/>
  <c r="S34" i="7" s="1"/>
  <c r="U34" i="7" s="1"/>
  <c r="I34" i="7"/>
  <c r="K41" i="8"/>
  <c r="I97" i="8"/>
  <c r="J97" i="8"/>
  <c r="S97" i="8" s="1"/>
  <c r="U97" i="8" s="1"/>
  <c r="K122" i="8"/>
  <c r="I200" i="15"/>
  <c r="J200" i="15"/>
  <c r="S200" i="15" s="1"/>
  <c r="U200" i="15" s="1"/>
  <c r="J93" i="15"/>
  <c r="S93" i="15" s="1"/>
  <c r="U93" i="15" s="1"/>
  <c r="I93" i="15"/>
  <c r="K19" i="9"/>
  <c r="J52" i="9"/>
  <c r="S52" i="9" s="1"/>
  <c r="I52" i="9"/>
  <c r="I57" i="9"/>
  <c r="J57" i="9"/>
  <c r="S57" i="9" s="1"/>
  <c r="U57" i="9" s="1"/>
  <c r="J68" i="9"/>
  <c r="S68" i="9" s="1"/>
  <c r="U68" i="9" s="1"/>
  <c r="L68" i="9"/>
  <c r="J140" i="35"/>
  <c r="S140" i="35" s="1"/>
  <c r="U140" i="35" s="1"/>
  <c r="I140" i="35"/>
  <c r="I32" i="61"/>
  <c r="J32" i="61"/>
  <c r="S32" i="61" s="1"/>
  <c r="U32" i="61" s="1"/>
  <c r="I89" i="9"/>
  <c r="J89" i="9"/>
  <c r="S89" i="9" s="1"/>
  <c r="U89" i="9" s="1"/>
  <c r="J281" i="8"/>
  <c r="S281" i="8" s="1"/>
  <c r="U281" i="8" s="1"/>
  <c r="I281" i="8"/>
  <c r="I38" i="8"/>
  <c r="J38" i="8"/>
  <c r="S38" i="8" s="1"/>
  <c r="U38" i="8" s="1"/>
  <c r="J121" i="8"/>
  <c r="S121" i="8" s="1"/>
  <c r="U121" i="8" s="1"/>
  <c r="I121" i="8"/>
  <c r="I296" i="15"/>
  <c r="J296" i="15"/>
  <c r="S296" i="15" s="1"/>
  <c r="U296" i="15" s="1"/>
  <c r="J39" i="7"/>
  <c r="S39" i="7" s="1"/>
  <c r="U39" i="7" s="1"/>
  <c r="I39" i="7"/>
  <c r="J107" i="9"/>
  <c r="S107" i="9" s="1"/>
  <c r="U107" i="9" s="1"/>
  <c r="I107" i="9"/>
  <c r="J248" i="15"/>
  <c r="S248" i="15" s="1"/>
  <c r="U248" i="15" s="1"/>
  <c r="I248" i="15"/>
  <c r="J295" i="15"/>
  <c r="S295" i="15" s="1"/>
  <c r="U295" i="15" s="1"/>
  <c r="I295" i="15"/>
  <c r="J123" i="15"/>
  <c r="S123" i="15" s="1"/>
  <c r="U123" i="15" s="1"/>
  <c r="I123" i="15"/>
  <c r="I77" i="15"/>
  <c r="J77" i="15"/>
  <c r="S77" i="15" s="1"/>
  <c r="U77" i="15" s="1"/>
  <c r="I228" i="8"/>
  <c r="J228" i="8"/>
  <c r="S228" i="8" s="1"/>
  <c r="U228" i="8" s="1"/>
  <c r="J184" i="8"/>
  <c r="S184" i="8" s="1"/>
  <c r="U184" i="8" s="1"/>
  <c r="I184" i="8"/>
  <c r="J31" i="8"/>
  <c r="S31" i="8" s="1"/>
  <c r="U31" i="8" s="1"/>
  <c r="I31" i="8"/>
  <c r="J84" i="9"/>
  <c r="S84" i="9" s="1"/>
  <c r="U84" i="9" s="1"/>
  <c r="I84" i="9"/>
  <c r="J221" i="8"/>
  <c r="S221" i="8" s="1"/>
  <c r="U221" i="8" s="1"/>
  <c r="I221" i="8"/>
  <c r="J48" i="8"/>
  <c r="S48" i="8" s="1"/>
  <c r="U48" i="8" s="1"/>
  <c r="I48" i="8"/>
  <c r="J24" i="8"/>
  <c r="S24" i="8" s="1"/>
  <c r="U24" i="8" s="1"/>
  <c r="I24" i="8"/>
  <c r="J82" i="9"/>
  <c r="S82" i="9" s="1"/>
  <c r="U82" i="9" s="1"/>
  <c r="I82" i="9"/>
  <c r="I44" i="15"/>
  <c r="J44" i="15"/>
  <c r="S44" i="15" s="1"/>
  <c r="U44" i="15" s="1"/>
  <c r="I262" i="15"/>
  <c r="J262" i="15"/>
  <c r="S262" i="15" s="1"/>
  <c r="I265" i="15"/>
  <c r="J265" i="15"/>
  <c r="S265" i="15" s="1"/>
  <c r="U265" i="15" s="1"/>
  <c r="J270" i="15"/>
  <c r="S270" i="15" s="1"/>
  <c r="U270" i="15" s="1"/>
  <c r="I270" i="15"/>
  <c r="J101" i="8"/>
  <c r="S101" i="8" s="1"/>
  <c r="U101" i="8" s="1"/>
  <c r="I101" i="8"/>
  <c r="J99" i="9"/>
  <c r="S99" i="9" s="1"/>
  <c r="U99" i="9" s="1"/>
  <c r="I99" i="9"/>
  <c r="J105" i="9"/>
  <c r="S105" i="9" s="1"/>
  <c r="U105" i="9" s="1"/>
  <c r="I105" i="9"/>
  <c r="J31" i="9"/>
  <c r="S31" i="9" s="1"/>
  <c r="U31" i="9" s="1"/>
  <c r="I31" i="9"/>
  <c r="I244" i="15"/>
  <c r="J244" i="15"/>
  <c r="S244" i="15" s="1"/>
  <c r="U244" i="15" s="1"/>
  <c r="I43" i="8"/>
  <c r="J43" i="8"/>
  <c r="S43" i="8" s="1"/>
  <c r="J34" i="8"/>
  <c r="S34" i="8" s="1"/>
  <c r="U34" i="8" s="1"/>
  <c r="I34" i="8"/>
  <c r="J64" i="8"/>
  <c r="S64" i="8" s="1"/>
  <c r="I64" i="8"/>
  <c r="J139" i="9"/>
  <c r="S139" i="9" s="1"/>
  <c r="I139" i="9"/>
  <c r="J83" i="7"/>
  <c r="S83" i="7" s="1"/>
  <c r="U83" i="7" s="1"/>
  <c r="I83" i="7"/>
  <c r="I70" i="7"/>
  <c r="J70" i="7"/>
  <c r="S70" i="7" s="1"/>
  <c r="U70" i="7" s="1"/>
  <c r="J64" i="7"/>
  <c r="S64" i="7" s="1"/>
  <c r="I64" i="7"/>
  <c r="I56" i="7"/>
  <c r="J56" i="7"/>
  <c r="S56" i="7" s="1"/>
  <c r="U56" i="7" s="1"/>
  <c r="I38" i="7"/>
  <c r="J38" i="7"/>
  <c r="S38" i="7" s="1"/>
  <c r="U38" i="7" s="1"/>
  <c r="J111" i="7"/>
  <c r="S111" i="7" s="1"/>
  <c r="U111" i="7" s="1"/>
  <c r="I111" i="7"/>
  <c r="I113" i="9"/>
  <c r="J113" i="9"/>
  <c r="S113" i="9" s="1"/>
  <c r="U113" i="9" s="1"/>
  <c r="K284" i="15"/>
  <c r="K176" i="8"/>
  <c r="J191" i="8"/>
  <c r="S191" i="8" s="1"/>
  <c r="U191" i="8" s="1"/>
  <c r="I191" i="8"/>
  <c r="I135" i="8"/>
  <c r="J135" i="8"/>
  <c r="S135" i="8" s="1"/>
  <c r="U135" i="8" s="1"/>
  <c r="I192" i="8"/>
  <c r="J192" i="8"/>
  <c r="S192" i="8" s="1"/>
  <c r="U192" i="8" s="1"/>
  <c r="J238" i="8"/>
  <c r="S238" i="8" s="1"/>
  <c r="U238" i="8" s="1"/>
  <c r="I238" i="8"/>
  <c r="I131" i="8"/>
  <c r="J131" i="8"/>
  <c r="S131" i="8" s="1"/>
  <c r="U131" i="8" s="1"/>
  <c r="I85" i="8"/>
  <c r="J85" i="8"/>
  <c r="S85" i="8" s="1"/>
  <c r="U85" i="8" s="1"/>
  <c r="J287" i="15"/>
  <c r="S287" i="15" s="1"/>
  <c r="U287" i="15" s="1"/>
  <c r="I287" i="15"/>
  <c r="I39" i="61"/>
  <c r="J39" i="61"/>
  <c r="I117" i="15"/>
  <c r="J117" i="15"/>
  <c r="S117" i="15" s="1"/>
  <c r="U117" i="15" s="1"/>
  <c r="J38" i="15"/>
  <c r="S38" i="15" s="1"/>
  <c r="U38" i="15" s="1"/>
  <c r="I38" i="15"/>
  <c r="J86" i="7"/>
  <c r="S86" i="7" s="1"/>
  <c r="U86" i="7" s="1"/>
  <c r="I86" i="7"/>
  <c r="J84" i="15"/>
  <c r="S84" i="15" s="1"/>
  <c r="I84" i="15"/>
  <c r="J98" i="9"/>
  <c r="S98" i="9" s="1"/>
  <c r="U98" i="9" s="1"/>
  <c r="I98" i="9"/>
  <c r="J274" i="15"/>
  <c r="S274" i="15" s="1"/>
  <c r="U274" i="15" s="1"/>
  <c r="I274" i="15"/>
  <c r="J54" i="7"/>
  <c r="S54" i="7" s="1"/>
  <c r="U54" i="7" s="1"/>
  <c r="I54" i="7"/>
  <c r="J246" i="15"/>
  <c r="S246" i="15" s="1"/>
  <c r="U246" i="15" s="1"/>
  <c r="I246" i="15"/>
  <c r="J212" i="15"/>
  <c r="S212" i="15" s="1"/>
  <c r="U212" i="15" s="1"/>
  <c r="I212" i="15"/>
  <c r="J125" i="9"/>
  <c r="S125" i="9" s="1"/>
  <c r="U125" i="9" s="1"/>
  <c r="I125" i="9"/>
  <c r="I273" i="8"/>
  <c r="J273" i="8"/>
  <c r="S273" i="8" s="1"/>
  <c r="U273" i="8" s="1"/>
  <c r="I55" i="9"/>
  <c r="J55" i="9"/>
  <c r="S55" i="9" s="1"/>
  <c r="U55" i="9" s="1"/>
  <c r="I139" i="35"/>
  <c r="J139" i="35"/>
  <c r="S139" i="35" s="1"/>
  <c r="I36" i="61"/>
  <c r="J36" i="61"/>
  <c r="S36" i="61" s="1"/>
  <c r="J27" i="61"/>
  <c r="S27" i="61" s="1"/>
  <c r="I27" i="61"/>
  <c r="J223" i="8"/>
  <c r="S223" i="8" s="1"/>
  <c r="U223" i="8" s="1"/>
  <c r="I223" i="8"/>
  <c r="J175" i="9"/>
  <c r="S175" i="9" s="1"/>
  <c r="U175" i="9" s="1"/>
  <c r="I175" i="9"/>
  <c r="I126" i="9"/>
  <c r="J126" i="9"/>
  <c r="S126" i="9" s="1"/>
  <c r="U126" i="9" s="1"/>
  <c r="J49" i="8"/>
  <c r="S49" i="8" s="1"/>
  <c r="U49" i="8" s="1"/>
  <c r="I49" i="8"/>
  <c r="J307" i="15"/>
  <c r="S307" i="15" s="1"/>
  <c r="U307" i="15" s="1"/>
  <c r="I307" i="15"/>
  <c r="J254" i="15"/>
  <c r="S254" i="15" s="1"/>
  <c r="U254" i="15" s="1"/>
  <c r="I254" i="15"/>
  <c r="I96" i="15"/>
  <c r="J96" i="15"/>
  <c r="S96" i="15" s="1"/>
  <c r="U96" i="15" s="1"/>
  <c r="I78" i="15"/>
  <c r="J78" i="15"/>
  <c r="S78" i="15" s="1"/>
  <c r="U78" i="15" s="1"/>
  <c r="J122" i="15"/>
  <c r="S122" i="15" s="1"/>
  <c r="I122" i="15"/>
  <c r="J291" i="8"/>
  <c r="S291" i="8" s="1"/>
  <c r="U291" i="8" s="1"/>
  <c r="I291" i="8"/>
  <c r="J257" i="8"/>
  <c r="I257" i="8"/>
  <c r="J77" i="8"/>
  <c r="S77" i="8" s="1"/>
  <c r="I77" i="8"/>
  <c r="J302" i="8"/>
  <c r="S302" i="8" s="1"/>
  <c r="U302" i="8" s="1"/>
  <c r="I302" i="8"/>
  <c r="K195" i="8"/>
  <c r="T195" i="8" s="1"/>
  <c r="J26" i="61"/>
  <c r="S26" i="61" s="1"/>
  <c r="U26" i="61" s="1"/>
  <c r="I26" i="61"/>
  <c r="J279" i="15"/>
  <c r="S279" i="15" s="1"/>
  <c r="U279" i="15" s="1"/>
  <c r="I279" i="15"/>
  <c r="J260" i="8"/>
  <c r="S260" i="8" s="1"/>
  <c r="U260" i="8" s="1"/>
  <c r="I260" i="8"/>
  <c r="J219" i="8"/>
  <c r="S219" i="8" s="1"/>
  <c r="I219" i="8"/>
  <c r="J127" i="7"/>
  <c r="S127" i="7" s="1"/>
  <c r="I127" i="7"/>
  <c r="J279" i="8"/>
  <c r="S279" i="8" s="1"/>
  <c r="U279" i="8" s="1"/>
  <c r="I279" i="8"/>
  <c r="J188" i="9"/>
  <c r="S188" i="9" s="1"/>
  <c r="U188" i="9" s="1"/>
  <c r="I188" i="9"/>
  <c r="J271" i="15"/>
  <c r="S271" i="15" s="1"/>
  <c r="U271" i="15" s="1"/>
  <c r="I271" i="15"/>
  <c r="J164" i="15"/>
  <c r="S164" i="15" s="1"/>
  <c r="U164" i="15" s="1"/>
  <c r="I164" i="15"/>
  <c r="J179" i="15"/>
  <c r="S179" i="15" s="1"/>
  <c r="U179" i="15" s="1"/>
  <c r="I179" i="15"/>
  <c r="J183" i="15"/>
  <c r="S183" i="15" s="1"/>
  <c r="U183" i="15" s="1"/>
  <c r="I183" i="15"/>
  <c r="J94" i="9"/>
  <c r="S94" i="9" s="1"/>
  <c r="U94" i="9" s="1"/>
  <c r="I94" i="9"/>
  <c r="I28" i="9"/>
  <c r="J28" i="9"/>
  <c r="S28" i="9" s="1"/>
  <c r="U28" i="9" s="1"/>
  <c r="I106" i="9"/>
  <c r="J106" i="9"/>
  <c r="S106" i="9" s="1"/>
  <c r="U106" i="9" s="1"/>
  <c r="J275" i="15"/>
  <c r="S275" i="15" s="1"/>
  <c r="U275" i="15" s="1"/>
  <c r="I275" i="15"/>
  <c r="J113" i="15"/>
  <c r="S113" i="15" s="1"/>
  <c r="U113" i="15" s="1"/>
  <c r="I113" i="15"/>
  <c r="J107" i="8"/>
  <c r="S107" i="8" s="1"/>
  <c r="U107" i="8" s="1"/>
  <c r="I107" i="8"/>
  <c r="I305" i="8"/>
  <c r="J305" i="8"/>
  <c r="S305" i="8" s="1"/>
  <c r="U305" i="8" s="1"/>
  <c r="J36" i="7"/>
  <c r="S36" i="7" s="1"/>
  <c r="U36" i="7" s="1"/>
  <c r="I36" i="7"/>
  <c r="J108" i="7"/>
  <c r="S108" i="7" s="1"/>
  <c r="U108" i="7" s="1"/>
  <c r="I108" i="7"/>
  <c r="J77" i="7"/>
  <c r="S77" i="7" s="1"/>
  <c r="U77" i="7" s="1"/>
  <c r="I77" i="7"/>
  <c r="I53" i="7"/>
  <c r="J53" i="7"/>
  <c r="S53" i="7" s="1"/>
  <c r="U53" i="7" s="1"/>
  <c r="J23" i="7"/>
  <c r="S23" i="7" s="1"/>
  <c r="U23" i="7" s="1"/>
  <c r="L23" i="7"/>
  <c r="J26" i="7"/>
  <c r="S26" i="7" s="1"/>
  <c r="U26" i="7" s="1"/>
  <c r="I26" i="7"/>
  <c r="I170" i="9"/>
  <c r="J170" i="9"/>
  <c r="S170" i="9" s="1"/>
  <c r="U170" i="9" s="1"/>
  <c r="J189" i="8"/>
  <c r="S189" i="8" s="1"/>
  <c r="U189" i="8" s="1"/>
  <c r="I189" i="8"/>
  <c r="J92" i="8"/>
  <c r="S92" i="8" s="1"/>
  <c r="U92" i="8" s="1"/>
  <c r="I92" i="8"/>
  <c r="J133" i="8"/>
  <c r="S133" i="8" s="1"/>
  <c r="U133" i="8" s="1"/>
  <c r="I133" i="8"/>
  <c r="I94" i="8"/>
  <c r="J94" i="8"/>
  <c r="S94" i="8" s="1"/>
  <c r="U94" i="8" s="1"/>
  <c r="I96" i="8"/>
  <c r="J96" i="8"/>
  <c r="S96" i="8" s="1"/>
  <c r="U96" i="8" s="1"/>
  <c r="I289" i="15"/>
  <c r="J289" i="15"/>
  <c r="S289" i="15" s="1"/>
  <c r="U289" i="15" s="1"/>
  <c r="I34" i="15"/>
  <c r="J34" i="15"/>
  <c r="S34" i="15" s="1"/>
  <c r="U34" i="15" s="1"/>
  <c r="J111" i="15"/>
  <c r="S111" i="15" s="1"/>
  <c r="U111" i="15" s="1"/>
  <c r="I111" i="15"/>
  <c r="I81" i="15"/>
  <c r="J81" i="15"/>
  <c r="S81" i="15" s="1"/>
  <c r="U81" i="15" s="1"/>
  <c r="J75" i="15"/>
  <c r="S75" i="15" s="1"/>
  <c r="U75" i="15" s="1"/>
  <c r="I75" i="15"/>
  <c r="J229" i="8"/>
  <c r="S229" i="8" s="1"/>
  <c r="I229" i="8"/>
  <c r="K442" i="34"/>
  <c r="J46" i="15"/>
  <c r="S46" i="15" s="1"/>
  <c r="U46" i="15" s="1"/>
  <c r="I46" i="15"/>
  <c r="J136" i="9"/>
  <c r="S136" i="9" s="1"/>
  <c r="U136" i="9" s="1"/>
  <c r="I136" i="9"/>
  <c r="J56" i="9"/>
  <c r="S56" i="9" s="1"/>
  <c r="U56" i="9" s="1"/>
  <c r="I56" i="9"/>
  <c r="I142" i="8"/>
  <c r="J142" i="8"/>
  <c r="S142" i="8" s="1"/>
  <c r="U142" i="8" s="1"/>
  <c r="J144" i="35"/>
  <c r="S144" i="35" s="1"/>
  <c r="U144" i="35" s="1"/>
  <c r="I144" i="35"/>
  <c r="I30" i="61"/>
  <c r="J30" i="61"/>
  <c r="S30" i="61" s="1"/>
  <c r="U30" i="61" s="1"/>
  <c r="K63" i="8"/>
  <c r="I24" i="61"/>
  <c r="J24" i="61"/>
  <c r="S24" i="61" s="1"/>
  <c r="U24" i="61" s="1"/>
  <c r="J297" i="8"/>
  <c r="S297" i="8" s="1"/>
  <c r="U297" i="8" s="1"/>
  <c r="I297" i="8"/>
  <c r="I70" i="9"/>
  <c r="J70" i="9"/>
  <c r="S70" i="9" s="1"/>
  <c r="U70" i="9" s="1"/>
  <c r="J192" i="9"/>
  <c r="S192" i="9" s="1"/>
  <c r="U192" i="9" s="1"/>
  <c r="I192" i="9"/>
  <c r="I41" i="9"/>
  <c r="J41" i="9"/>
  <c r="S41" i="9" s="1"/>
  <c r="U41" i="9" s="1"/>
  <c r="I81" i="8"/>
  <c r="J81" i="8"/>
  <c r="S81" i="8" s="1"/>
  <c r="U81" i="8" s="1"/>
  <c r="J266" i="8"/>
  <c r="S266" i="8" s="1"/>
  <c r="U266" i="8" s="1"/>
  <c r="I266" i="8"/>
  <c r="I141" i="15"/>
  <c r="J141" i="15"/>
  <c r="S141" i="15" s="1"/>
  <c r="U141" i="15" s="1"/>
  <c r="J139" i="15"/>
  <c r="S139" i="15" s="1"/>
  <c r="U139" i="15" s="1"/>
  <c r="I139" i="15"/>
  <c r="J305" i="15"/>
  <c r="S305" i="15" s="1"/>
  <c r="U305" i="15" s="1"/>
  <c r="I305" i="15"/>
  <c r="J80" i="15"/>
  <c r="S80" i="15" s="1"/>
  <c r="U80" i="15" s="1"/>
  <c r="I80" i="15"/>
  <c r="K176" i="9"/>
  <c r="I78" i="8"/>
  <c r="J78" i="8"/>
  <c r="S78" i="8" s="1"/>
  <c r="U78" i="8" s="1"/>
  <c r="I177" i="8"/>
  <c r="J177" i="8"/>
  <c r="S177" i="8" s="1"/>
  <c r="U177" i="8" s="1"/>
  <c r="J161" i="8"/>
  <c r="S161" i="8" s="1"/>
  <c r="U161" i="8" s="1"/>
  <c r="I161" i="8"/>
  <c r="K60" i="7"/>
  <c r="J204" i="8"/>
  <c r="S204" i="8" s="1"/>
  <c r="I204" i="8"/>
  <c r="J150" i="9"/>
  <c r="S150" i="9" s="1"/>
  <c r="U150" i="9" s="1"/>
  <c r="I150" i="9"/>
  <c r="J46" i="8"/>
  <c r="S46" i="8" s="1"/>
  <c r="U46" i="8" s="1"/>
  <c r="I46" i="8"/>
  <c r="J280" i="8"/>
  <c r="S280" i="8" s="1"/>
  <c r="U280" i="8" s="1"/>
  <c r="I280" i="8"/>
  <c r="J41" i="15"/>
  <c r="S41" i="15" s="1"/>
  <c r="U41" i="15" s="1"/>
  <c r="I41" i="15"/>
  <c r="J83" i="9"/>
  <c r="S83" i="9" s="1"/>
  <c r="U83" i="9" s="1"/>
  <c r="I83" i="9"/>
  <c r="I149" i="8"/>
  <c r="J149" i="8"/>
  <c r="S149" i="8" s="1"/>
  <c r="U149" i="8" s="1"/>
  <c r="J264" i="15"/>
  <c r="S264" i="15" s="1"/>
  <c r="U264" i="15" s="1"/>
  <c r="I264" i="15"/>
  <c r="I259" i="15"/>
  <c r="J259" i="15"/>
  <c r="S259" i="15" s="1"/>
  <c r="U259" i="15" s="1"/>
  <c r="J155" i="15"/>
  <c r="S155" i="15" s="1"/>
  <c r="U155" i="15" s="1"/>
  <c r="I155" i="15"/>
  <c r="I178" i="15"/>
  <c r="J178" i="15"/>
  <c r="S178" i="15" s="1"/>
  <c r="U178" i="15" s="1"/>
  <c r="I274" i="8"/>
  <c r="J274" i="8"/>
  <c r="S274" i="8" s="1"/>
  <c r="U274" i="8" s="1"/>
  <c r="J29" i="9"/>
  <c r="S29" i="9" s="1"/>
  <c r="U29" i="9" s="1"/>
  <c r="I29" i="9"/>
  <c r="J93" i="9"/>
  <c r="S93" i="9" s="1"/>
  <c r="U93" i="9" s="1"/>
  <c r="I93" i="9"/>
  <c r="I25" i="9"/>
  <c r="J25" i="9"/>
  <c r="S25" i="9" s="1"/>
  <c r="U25" i="9" s="1"/>
  <c r="I304" i="8"/>
  <c r="J304" i="8"/>
  <c r="S304" i="8" s="1"/>
  <c r="I78" i="9"/>
  <c r="J78" i="9"/>
  <c r="S78" i="9" s="1"/>
  <c r="U78" i="9" s="1"/>
  <c r="J63" i="15"/>
  <c r="S63" i="15" s="1"/>
  <c r="U63" i="15" s="1"/>
  <c r="I63" i="15"/>
  <c r="I104" i="7"/>
  <c r="J104" i="7"/>
  <c r="S104" i="7" s="1"/>
  <c r="U104" i="7" s="1"/>
  <c r="J28" i="7"/>
  <c r="S28" i="7" s="1"/>
  <c r="U28" i="7" s="1"/>
  <c r="I28" i="7"/>
  <c r="J100" i="7"/>
  <c r="S100" i="7" s="1"/>
  <c r="U100" i="7" s="1"/>
  <c r="I100" i="7"/>
  <c r="J71" i="7"/>
  <c r="S71" i="7" s="1"/>
  <c r="U71" i="7" s="1"/>
  <c r="I71" i="7"/>
  <c r="I81" i="7"/>
  <c r="J81" i="7"/>
  <c r="S81" i="7" s="1"/>
  <c r="U81" i="7" s="1"/>
  <c r="J103" i="7"/>
  <c r="S103" i="7" s="1"/>
  <c r="U103" i="7" s="1"/>
  <c r="I103" i="7"/>
  <c r="J58" i="7"/>
  <c r="S58" i="7" s="1"/>
  <c r="U58" i="7" s="1"/>
  <c r="I58" i="7"/>
  <c r="J47" i="9"/>
  <c r="S47" i="9" s="1"/>
  <c r="U47" i="9" s="1"/>
  <c r="I47" i="9"/>
  <c r="J138" i="8"/>
  <c r="S138" i="8" s="1"/>
  <c r="U138" i="8" s="1"/>
  <c r="I138" i="8"/>
  <c r="I127" i="8"/>
  <c r="J127" i="8"/>
  <c r="S127" i="8" s="1"/>
  <c r="U127" i="8" s="1"/>
  <c r="I87" i="8"/>
  <c r="J87" i="8"/>
  <c r="S87" i="8" s="1"/>
  <c r="U87" i="8" s="1"/>
  <c r="J236" i="8"/>
  <c r="S236" i="8" s="1"/>
  <c r="U236" i="8" s="1"/>
  <c r="I236" i="8"/>
  <c r="J288" i="15"/>
  <c r="S288" i="15" s="1"/>
  <c r="U288" i="15" s="1"/>
  <c r="I288" i="15"/>
  <c r="J36" i="15"/>
  <c r="S36" i="15" s="1"/>
  <c r="U36" i="15" s="1"/>
  <c r="I36" i="15"/>
  <c r="I123" i="9"/>
  <c r="J123" i="9"/>
  <c r="S123" i="9" s="1"/>
  <c r="U123" i="9" s="1"/>
  <c r="J50" i="8"/>
  <c r="S50" i="8" s="1"/>
  <c r="U50" i="8" s="1"/>
  <c r="I50" i="8"/>
  <c r="I49" i="15"/>
  <c r="J49" i="15"/>
  <c r="S49" i="15" s="1"/>
  <c r="U49" i="15" s="1"/>
  <c r="J70" i="15"/>
  <c r="S70" i="15" s="1"/>
  <c r="U70" i="15" s="1"/>
  <c r="I70" i="15"/>
  <c r="J119" i="8"/>
  <c r="S119" i="8" s="1"/>
  <c r="U119" i="8" s="1"/>
  <c r="I119" i="8"/>
  <c r="J308" i="8"/>
  <c r="S308" i="8" s="1"/>
  <c r="U308" i="8" s="1"/>
  <c r="I308" i="8"/>
  <c r="I190" i="8"/>
  <c r="J190" i="8"/>
  <c r="S190" i="8" s="1"/>
  <c r="U190" i="8" s="1"/>
  <c r="J92" i="15"/>
  <c r="S92" i="15" s="1"/>
  <c r="U92" i="15" s="1"/>
  <c r="I92" i="15"/>
  <c r="I198" i="15"/>
  <c r="J198" i="15"/>
  <c r="S198" i="15" s="1"/>
  <c r="U198" i="15" s="1"/>
  <c r="K118" i="9"/>
  <c r="K126" i="7"/>
  <c r="K125" i="7" s="1"/>
  <c r="K123" i="7" s="1"/>
  <c r="J67" i="9"/>
  <c r="S67" i="9" s="1"/>
  <c r="L67" i="9"/>
  <c r="I231" i="8"/>
  <c r="J231" i="8"/>
  <c r="S231" i="8" s="1"/>
  <c r="U231" i="8" s="1"/>
  <c r="J124" i="9"/>
  <c r="S124" i="9" s="1"/>
  <c r="U124" i="9" s="1"/>
  <c r="I124" i="9"/>
  <c r="J142" i="35"/>
  <c r="S142" i="35" s="1"/>
  <c r="U142" i="35" s="1"/>
  <c r="I142" i="35"/>
  <c r="K241" i="8"/>
  <c r="J37" i="61"/>
  <c r="S37" i="61" s="1"/>
  <c r="U37" i="61" s="1"/>
  <c r="I37" i="61"/>
  <c r="J220" i="15"/>
  <c r="S220" i="15" s="1"/>
  <c r="U220" i="15" s="1"/>
  <c r="I220" i="15"/>
  <c r="I94" i="15"/>
  <c r="J94" i="15"/>
  <c r="S94" i="15" s="1"/>
  <c r="U94" i="15" s="1"/>
  <c r="I182" i="9"/>
  <c r="J182" i="9"/>
  <c r="S182" i="9" s="1"/>
  <c r="U182" i="9" s="1"/>
  <c r="J171" i="9"/>
  <c r="S171" i="9" s="1"/>
  <c r="U171" i="9" s="1"/>
  <c r="I171" i="9"/>
  <c r="I95" i="15"/>
  <c r="J95" i="15"/>
  <c r="S95" i="15" s="1"/>
  <c r="U95" i="15" s="1"/>
  <c r="K58" i="8"/>
  <c r="J300" i="15"/>
  <c r="S300" i="15" s="1"/>
  <c r="U300" i="15" s="1"/>
  <c r="I300" i="15"/>
  <c r="I69" i="15"/>
  <c r="J69" i="15"/>
  <c r="S69" i="15" s="1"/>
  <c r="I118" i="8"/>
  <c r="J118" i="8"/>
  <c r="S118" i="8" s="1"/>
  <c r="U118" i="8" s="1"/>
  <c r="I60" i="8"/>
  <c r="J60" i="8"/>
  <c r="S60" i="8" s="1"/>
  <c r="U60" i="8" s="1"/>
  <c r="J62" i="8"/>
  <c r="S62" i="8" s="1"/>
  <c r="U62" i="8" s="1"/>
  <c r="I62" i="8"/>
  <c r="J79" i="8"/>
  <c r="S79" i="8" s="1"/>
  <c r="U79" i="8" s="1"/>
  <c r="I79" i="8"/>
  <c r="J130" i="7"/>
  <c r="S130" i="7" s="1"/>
  <c r="U130" i="7" s="1"/>
  <c r="I130" i="7"/>
  <c r="K140" i="8"/>
  <c r="J220" i="8"/>
  <c r="S220" i="8" s="1"/>
  <c r="U220" i="8" s="1"/>
  <c r="I220" i="8"/>
  <c r="J261" i="8"/>
  <c r="S261" i="8" s="1"/>
  <c r="U261" i="8" s="1"/>
  <c r="I261" i="8"/>
  <c r="J189" i="9"/>
  <c r="S189" i="9" s="1"/>
  <c r="U189" i="9" s="1"/>
  <c r="I189" i="9"/>
  <c r="J151" i="9"/>
  <c r="S151" i="9" s="1"/>
  <c r="U151" i="9" s="1"/>
  <c r="I151" i="9"/>
  <c r="J156" i="15"/>
  <c r="S156" i="15" s="1"/>
  <c r="U156" i="15" s="1"/>
  <c r="I156" i="15"/>
  <c r="J175" i="15"/>
  <c r="S175" i="15" s="1"/>
  <c r="I175" i="15"/>
  <c r="I261" i="15"/>
  <c r="J261" i="15"/>
  <c r="S261" i="15" s="1"/>
  <c r="U261" i="15" s="1"/>
  <c r="I174" i="15"/>
  <c r="J174" i="15"/>
  <c r="S174" i="15" s="1"/>
  <c r="U174" i="15" s="1"/>
  <c r="I199" i="8"/>
  <c r="J199" i="8"/>
  <c r="S199" i="8" s="1"/>
  <c r="U199" i="8" s="1"/>
  <c r="I271" i="8"/>
  <c r="J271" i="8"/>
  <c r="S271" i="8" s="1"/>
  <c r="J100" i="9"/>
  <c r="S100" i="9" s="1"/>
  <c r="U100" i="9" s="1"/>
  <c r="I100" i="9"/>
  <c r="I101" i="9"/>
  <c r="J101" i="9"/>
  <c r="S101" i="9" s="1"/>
  <c r="U101" i="9" s="1"/>
  <c r="I34" i="9"/>
  <c r="J34" i="9"/>
  <c r="S34" i="9" s="1"/>
  <c r="U34" i="9" s="1"/>
  <c r="J194" i="15"/>
  <c r="S194" i="15" s="1"/>
  <c r="U194" i="15" s="1"/>
  <c r="I194" i="15"/>
  <c r="J276" i="15"/>
  <c r="S276" i="15" s="1"/>
  <c r="U276" i="15" s="1"/>
  <c r="I276" i="15"/>
  <c r="J186" i="9"/>
  <c r="S186" i="9" s="1"/>
  <c r="U186" i="9" s="1"/>
  <c r="I186" i="9"/>
  <c r="J293" i="8"/>
  <c r="S293" i="8" s="1"/>
  <c r="U293" i="8" s="1"/>
  <c r="I293" i="8"/>
  <c r="J203" i="8"/>
  <c r="S203" i="8" s="1"/>
  <c r="U203" i="8" s="1"/>
  <c r="I203" i="8"/>
  <c r="J110" i="7"/>
  <c r="S110" i="7" s="1"/>
  <c r="U110" i="7" s="1"/>
  <c r="I110" i="7"/>
  <c r="J97" i="7"/>
  <c r="S97" i="7" s="1"/>
  <c r="I97" i="7"/>
  <c r="J73" i="7"/>
  <c r="S73" i="7" s="1"/>
  <c r="U73" i="7" s="1"/>
  <c r="I73" i="7"/>
  <c r="I66" i="7"/>
  <c r="J66" i="7"/>
  <c r="S66" i="7" s="1"/>
  <c r="U66" i="7" s="1"/>
  <c r="J82" i="7"/>
  <c r="S82" i="7" s="1"/>
  <c r="U82" i="7" s="1"/>
  <c r="I82" i="7"/>
  <c r="J76" i="7"/>
  <c r="S76" i="7" s="1"/>
  <c r="U76" i="7" s="1"/>
  <c r="I76" i="7"/>
  <c r="J112" i="9"/>
  <c r="S112" i="9" s="1"/>
  <c r="U112" i="9" s="1"/>
  <c r="I112" i="9"/>
  <c r="K71" i="9"/>
  <c r="K104" i="8"/>
  <c r="K98" i="8" s="1"/>
  <c r="K183" i="9"/>
  <c r="I165" i="8"/>
  <c r="J165" i="8"/>
  <c r="S165" i="8" s="1"/>
  <c r="J130" i="8"/>
  <c r="S130" i="8" s="1"/>
  <c r="U130" i="8" s="1"/>
  <c r="I130" i="8"/>
  <c r="J129" i="8"/>
  <c r="S129" i="8" s="1"/>
  <c r="U129" i="8" s="1"/>
  <c r="I129" i="8"/>
  <c r="J139" i="8"/>
  <c r="S139" i="8" s="1"/>
  <c r="U139" i="8" s="1"/>
  <c r="I139" i="8"/>
  <c r="J86" i="8"/>
  <c r="S86" i="8" s="1"/>
  <c r="U86" i="8" s="1"/>
  <c r="I86" i="8"/>
  <c r="J109" i="15"/>
  <c r="S109" i="15" s="1"/>
  <c r="U109" i="15" s="1"/>
  <c r="I109" i="15"/>
  <c r="J57" i="15"/>
  <c r="S57" i="15" s="1"/>
  <c r="U57" i="15" s="1"/>
  <c r="I57" i="15"/>
  <c r="J33" i="15"/>
  <c r="S33" i="15" s="1"/>
  <c r="I33" i="15"/>
  <c r="J227" i="15"/>
  <c r="S227" i="15" s="1"/>
  <c r="U227" i="15" s="1"/>
  <c r="I227" i="15"/>
  <c r="J307" i="8"/>
  <c r="S307" i="8" s="1"/>
  <c r="U307" i="8" s="1"/>
  <c r="I307" i="8"/>
  <c r="I280" i="15"/>
  <c r="J280" i="15"/>
  <c r="S280" i="15" s="1"/>
  <c r="U280" i="15" s="1"/>
  <c r="I104" i="9"/>
  <c r="J104" i="9"/>
  <c r="S104" i="9" s="1"/>
  <c r="U104" i="9" s="1"/>
  <c r="J278" i="8"/>
  <c r="S278" i="8" s="1"/>
  <c r="U278" i="8" s="1"/>
  <c r="I278" i="8"/>
  <c r="J137" i="8"/>
  <c r="S137" i="8" s="1"/>
  <c r="U137" i="8" s="1"/>
  <c r="I137" i="8"/>
  <c r="J137" i="15"/>
  <c r="S137" i="15" s="1"/>
  <c r="U137" i="15" s="1"/>
  <c r="I137" i="15"/>
  <c r="J130" i="9"/>
  <c r="S130" i="9" s="1"/>
  <c r="U130" i="9" s="1"/>
  <c r="I130" i="9"/>
  <c r="I197" i="15"/>
  <c r="J197" i="15"/>
  <c r="S197" i="15" s="1"/>
  <c r="U197" i="15" s="1"/>
  <c r="K118" i="15"/>
  <c r="J54" i="9"/>
  <c r="S54" i="9" s="1"/>
  <c r="U54" i="9" s="1"/>
  <c r="I54" i="9"/>
  <c r="J135" i="9"/>
  <c r="S135" i="9" s="1"/>
  <c r="U135" i="9" s="1"/>
  <c r="I135" i="9"/>
  <c r="J181" i="9"/>
  <c r="S181" i="9" s="1"/>
  <c r="I181" i="9"/>
  <c r="I31" i="61"/>
  <c r="J31" i="61"/>
  <c r="S31" i="61" s="1"/>
  <c r="U31" i="61" s="1"/>
  <c r="I174" i="9"/>
  <c r="K174" i="9"/>
  <c r="K133" i="9"/>
  <c r="I169" i="15"/>
  <c r="J169" i="15"/>
  <c r="S169" i="15" s="1"/>
  <c r="I132" i="9"/>
  <c r="J132" i="9"/>
  <c r="S132" i="9" s="1"/>
  <c r="U132" i="9" s="1"/>
  <c r="J66" i="15"/>
  <c r="S66" i="15" s="1"/>
  <c r="U66" i="15" s="1"/>
  <c r="I66" i="15"/>
  <c r="J309" i="8"/>
  <c r="S309" i="8" s="1"/>
  <c r="U309" i="8" s="1"/>
  <c r="I309" i="8"/>
  <c r="J131" i="9"/>
  <c r="S131" i="9" s="1"/>
  <c r="U131" i="9" s="1"/>
  <c r="I131" i="9"/>
  <c r="J262" i="8"/>
  <c r="S262" i="8" s="1"/>
  <c r="U262" i="8" s="1"/>
  <c r="I262" i="8"/>
  <c r="J231" i="15"/>
  <c r="S231" i="15" s="1"/>
  <c r="U231" i="15" s="1"/>
  <c r="I231" i="15"/>
  <c r="I132" i="15"/>
  <c r="J132" i="15"/>
  <c r="S132" i="15" s="1"/>
  <c r="U132" i="15" s="1"/>
  <c r="I237" i="15"/>
  <c r="J237" i="15"/>
  <c r="S237" i="15" s="1"/>
  <c r="U237" i="15" s="1"/>
  <c r="J119" i="15"/>
  <c r="S119" i="15" s="1"/>
  <c r="U119" i="15" s="1"/>
  <c r="I119" i="15"/>
  <c r="J160" i="8"/>
  <c r="S160" i="8" s="1"/>
  <c r="I160" i="8"/>
  <c r="K270" i="8"/>
  <c r="J249" i="8"/>
  <c r="S249" i="8" s="1"/>
  <c r="U249" i="8" s="1"/>
  <c r="I249" i="8"/>
  <c r="J153" i="9"/>
  <c r="S153" i="9" s="1"/>
  <c r="U153" i="9" s="1"/>
  <c r="I153" i="9"/>
  <c r="I243" i="8"/>
  <c r="J243" i="8"/>
  <c r="S243" i="8" s="1"/>
  <c r="J180" i="8"/>
  <c r="S180" i="8" s="1"/>
  <c r="U180" i="8" s="1"/>
  <c r="I180" i="8"/>
  <c r="J81" i="9"/>
  <c r="S81" i="9" s="1"/>
  <c r="U81" i="9" s="1"/>
  <c r="I81" i="9"/>
  <c r="J176" i="15"/>
  <c r="S176" i="15" s="1"/>
  <c r="U176" i="15" s="1"/>
  <c r="I176" i="15"/>
  <c r="J266" i="15"/>
  <c r="S266" i="15" s="1"/>
  <c r="U266" i="15" s="1"/>
  <c r="I266" i="15"/>
  <c r="J163" i="15"/>
  <c r="S163" i="15" s="1"/>
  <c r="U163" i="15" s="1"/>
  <c r="I163" i="15"/>
  <c r="J162" i="15"/>
  <c r="S162" i="15" s="1"/>
  <c r="U162" i="15" s="1"/>
  <c r="I162" i="15"/>
  <c r="J275" i="8"/>
  <c r="S275" i="8" s="1"/>
  <c r="U275" i="8" s="1"/>
  <c r="I275" i="8"/>
  <c r="J196" i="8"/>
  <c r="S196" i="8" s="1"/>
  <c r="U196" i="8" s="1"/>
  <c r="I196" i="8"/>
  <c r="J37" i="9"/>
  <c r="S37" i="9" s="1"/>
  <c r="U37" i="9" s="1"/>
  <c r="I37" i="9"/>
  <c r="I165" i="9"/>
  <c r="J165" i="9"/>
  <c r="S165" i="9" s="1"/>
  <c r="U165" i="9" s="1"/>
  <c r="J43" i="15"/>
  <c r="S43" i="15" s="1"/>
  <c r="U43" i="15" s="1"/>
  <c r="I43" i="15"/>
  <c r="J245" i="8"/>
  <c r="S245" i="8" s="1"/>
  <c r="U245" i="8" s="1"/>
  <c r="I245" i="8"/>
  <c r="J76" i="9"/>
  <c r="S76" i="9" s="1"/>
  <c r="U76" i="9" s="1"/>
  <c r="I76" i="9"/>
  <c r="J33" i="8"/>
  <c r="S33" i="8" s="1"/>
  <c r="U33" i="8" s="1"/>
  <c r="I33" i="8"/>
  <c r="J184" i="9"/>
  <c r="S184" i="9" s="1"/>
  <c r="I184" i="9"/>
  <c r="J25" i="7"/>
  <c r="S25" i="7" s="1"/>
  <c r="U25" i="7" s="1"/>
  <c r="I25" i="7"/>
  <c r="J102" i="7"/>
  <c r="S102" i="7" s="1"/>
  <c r="U102" i="7" s="1"/>
  <c r="I102" i="7"/>
  <c r="J27" i="7"/>
  <c r="S27" i="7" s="1"/>
  <c r="U27" i="7" s="1"/>
  <c r="I27" i="7"/>
  <c r="J46" i="7"/>
  <c r="S46" i="7" s="1"/>
  <c r="U46" i="7" s="1"/>
  <c r="I46" i="7"/>
  <c r="J109" i="7"/>
  <c r="S109" i="7" s="1"/>
  <c r="U109" i="7" s="1"/>
  <c r="I109" i="7"/>
  <c r="I114" i="7"/>
  <c r="J114" i="7"/>
  <c r="S114" i="7" s="1"/>
  <c r="U114" i="7" s="1"/>
  <c r="J48" i="9"/>
  <c r="S48" i="9" s="1"/>
  <c r="U48" i="9" s="1"/>
  <c r="I48" i="9"/>
  <c r="K106" i="15"/>
  <c r="K299" i="8"/>
  <c r="I167" i="8"/>
  <c r="J167" i="8"/>
  <c r="S167" i="8" s="1"/>
  <c r="U167" i="8" s="1"/>
  <c r="I233" i="8"/>
  <c r="J233" i="8"/>
  <c r="S233" i="8" s="1"/>
  <c r="U233" i="8" s="1"/>
  <c r="I84" i="8"/>
  <c r="J84" i="8"/>
  <c r="S84" i="8" s="1"/>
  <c r="U84" i="8" s="1"/>
  <c r="J285" i="15"/>
  <c r="S285" i="15" s="1"/>
  <c r="I285" i="15"/>
  <c r="I59" i="15"/>
  <c r="J59" i="15"/>
  <c r="S59" i="15" s="1"/>
  <c r="U59" i="15" s="1"/>
  <c r="I60" i="15"/>
  <c r="J60" i="15"/>
  <c r="S60" i="15" s="1"/>
  <c r="U60" i="15" s="1"/>
  <c r="I437" i="34"/>
  <c r="I719" i="34"/>
  <c r="J719" i="34"/>
  <c r="I718" i="34"/>
  <c r="J718" i="34"/>
  <c r="I717" i="34"/>
  <c r="J717" i="34"/>
  <c r="I716" i="34"/>
  <c r="J716" i="34"/>
  <c r="I721" i="34"/>
  <c r="J721" i="34"/>
  <c r="I715" i="34"/>
  <c r="J715" i="34"/>
  <c r="I722" i="34"/>
  <c r="J722" i="34"/>
  <c r="I720" i="34"/>
  <c r="J720" i="34"/>
  <c r="I714" i="34"/>
  <c r="J714" i="34"/>
  <c r="I723" i="34"/>
  <c r="J723" i="34"/>
  <c r="K416" i="34"/>
  <c r="K431" i="34"/>
  <c r="J434" i="34"/>
  <c r="I434" i="34"/>
  <c r="J771" i="34"/>
  <c r="I771" i="34"/>
  <c r="I816" i="34"/>
  <c r="J816" i="34"/>
  <c r="J433" i="34"/>
  <c r="I433" i="34"/>
  <c r="I765" i="34"/>
  <c r="J765" i="34"/>
  <c r="J815" i="34"/>
  <c r="I815" i="34"/>
  <c r="I819" i="34"/>
  <c r="J819" i="34"/>
  <c r="I766" i="34"/>
  <c r="J766" i="34"/>
  <c r="I438" i="34"/>
  <c r="J438" i="34"/>
  <c r="J440" i="34"/>
  <c r="I440" i="34"/>
  <c r="I817" i="34"/>
  <c r="J817" i="34"/>
  <c r="I769" i="34"/>
  <c r="J769" i="34"/>
  <c r="J439" i="34"/>
  <c r="I439" i="34"/>
  <c r="I767" i="34"/>
  <c r="J767" i="34"/>
  <c r="I820" i="34"/>
  <c r="J820" i="34"/>
  <c r="I436" i="34"/>
  <c r="J436" i="34"/>
  <c r="I764" i="34"/>
  <c r="J764" i="34"/>
  <c r="J432" i="34"/>
  <c r="I432" i="34"/>
  <c r="I768" i="34"/>
  <c r="J768" i="34"/>
  <c r="J435" i="34"/>
  <c r="I435" i="34"/>
  <c r="I822" i="34"/>
  <c r="J822" i="34"/>
  <c r="I818" i="34"/>
  <c r="J818" i="34"/>
  <c r="K832" i="34"/>
  <c r="K840" i="34"/>
  <c r="K786" i="34"/>
  <c r="K780" i="34"/>
  <c r="K517" i="34"/>
  <c r="K613" i="34"/>
  <c r="I221" i="34"/>
  <c r="J221" i="34"/>
  <c r="I276" i="34"/>
  <c r="J276" i="34"/>
  <c r="I235" i="34"/>
  <c r="J235" i="34"/>
  <c r="J117" i="35"/>
  <c r="S117" i="35" s="1"/>
  <c r="U117" i="35" s="1"/>
  <c r="I117" i="35"/>
  <c r="I23" i="35"/>
  <c r="L23" i="35" s="1"/>
  <c r="J23" i="35"/>
  <c r="S23" i="35" s="1"/>
  <c r="U23" i="35" s="1"/>
  <c r="I274" i="35"/>
  <c r="J274" i="35"/>
  <c r="S274" i="35" s="1"/>
  <c r="J681" i="34"/>
  <c r="I681" i="34"/>
  <c r="J274" i="34"/>
  <c r="I274" i="34"/>
  <c r="J87" i="34"/>
  <c r="I87" i="34"/>
  <c r="J122" i="34"/>
  <c r="I122" i="34"/>
  <c r="J284" i="35"/>
  <c r="S284" i="35" s="1"/>
  <c r="U284" i="35" s="1"/>
  <c r="I284" i="35"/>
  <c r="I27" i="35"/>
  <c r="L27" i="35" s="1"/>
  <c r="J27" i="35"/>
  <c r="S27" i="35" s="1"/>
  <c r="U27" i="35" s="1"/>
  <c r="I561" i="34"/>
  <c r="J561" i="34"/>
  <c r="J590" i="34"/>
  <c r="I590" i="34"/>
  <c r="J674" i="34"/>
  <c r="I674" i="34"/>
  <c r="I472" i="34"/>
  <c r="J472" i="34"/>
  <c r="I301" i="34"/>
  <c r="J301" i="34"/>
  <c r="J616" i="34"/>
  <c r="I616" i="34"/>
  <c r="J837" i="34"/>
  <c r="I837" i="34"/>
  <c r="J136" i="34"/>
  <c r="I136" i="34"/>
  <c r="J182" i="34"/>
  <c r="I182" i="34"/>
  <c r="J685" i="34"/>
  <c r="I685" i="34"/>
  <c r="J370" i="34"/>
  <c r="I370" i="34"/>
  <c r="J247" i="34"/>
  <c r="I247" i="34"/>
  <c r="J178" i="34"/>
  <c r="I178" i="34"/>
  <c r="J167" i="34"/>
  <c r="I167" i="34"/>
  <c r="J497" i="34"/>
  <c r="I497" i="34"/>
  <c r="I362" i="34"/>
  <c r="J362" i="34"/>
  <c r="I265" i="34"/>
  <c r="J265" i="34"/>
  <c r="J404" i="34"/>
  <c r="I404" i="34"/>
  <c r="J390" i="34"/>
  <c r="I390" i="34"/>
  <c r="J665" i="34"/>
  <c r="I665" i="34"/>
  <c r="I457" i="34"/>
  <c r="J457" i="34"/>
  <c r="I391" i="34"/>
  <c r="J391" i="34"/>
  <c r="I401" i="34"/>
  <c r="J401" i="34"/>
  <c r="I340" i="34"/>
  <c r="J340" i="34"/>
  <c r="J579" i="34"/>
  <c r="I579" i="34"/>
  <c r="J192" i="34"/>
  <c r="I192" i="34"/>
  <c r="J470" i="35"/>
  <c r="S470" i="35" s="1"/>
  <c r="U470" i="35" s="1"/>
  <c r="I470" i="35"/>
  <c r="J107" i="35"/>
  <c r="S107" i="35" s="1"/>
  <c r="U107" i="35" s="1"/>
  <c r="I107" i="35"/>
  <c r="J465" i="34"/>
  <c r="I465" i="34"/>
  <c r="I834" i="34"/>
  <c r="J834" i="34"/>
  <c r="J242" i="35"/>
  <c r="S242" i="35" s="1"/>
  <c r="U242" i="35" s="1"/>
  <c r="I242" i="35"/>
  <c r="I523" i="34"/>
  <c r="J523" i="34"/>
  <c r="I661" i="34"/>
  <c r="J661" i="34"/>
  <c r="J122" i="35"/>
  <c r="S122" i="35" s="1"/>
  <c r="U122" i="35" s="1"/>
  <c r="I122" i="35"/>
  <c r="I639" i="34"/>
  <c r="J639" i="34"/>
  <c r="J582" i="34"/>
  <c r="I582" i="34"/>
  <c r="I277" i="35"/>
  <c r="J277" i="35"/>
  <c r="S277" i="35" s="1"/>
  <c r="U277" i="35" s="1"/>
  <c r="J398" i="35"/>
  <c r="S398" i="35" s="1"/>
  <c r="I398" i="35"/>
  <c r="J259" i="35"/>
  <c r="S259" i="35" s="1"/>
  <c r="U259" i="35" s="1"/>
  <c r="I259" i="35"/>
  <c r="J247" i="35"/>
  <c r="S247" i="35" s="1"/>
  <c r="U247" i="35" s="1"/>
  <c r="I247" i="35"/>
  <c r="I121" i="35"/>
  <c r="J121" i="35"/>
  <c r="S121" i="35" s="1"/>
  <c r="U121" i="35" s="1"/>
  <c r="J21" i="35"/>
  <c r="S21" i="35" s="1"/>
  <c r="U21" i="35" s="1"/>
  <c r="I21" i="35"/>
  <c r="L21" i="35" s="1"/>
  <c r="J426" i="34"/>
  <c r="I426" i="34"/>
  <c r="J33" i="35"/>
  <c r="S33" i="35" s="1"/>
  <c r="U33" i="35" s="1"/>
  <c r="I33" i="35"/>
  <c r="L33" i="35" s="1"/>
  <c r="J285" i="35"/>
  <c r="S285" i="35" s="1"/>
  <c r="U285" i="35" s="1"/>
  <c r="I285" i="35"/>
  <c r="J297" i="34"/>
  <c r="I297" i="34"/>
  <c r="J277" i="34"/>
  <c r="I277" i="34"/>
  <c r="J404" i="35"/>
  <c r="S404" i="35" s="1"/>
  <c r="U404" i="35" s="1"/>
  <c r="I404" i="35"/>
  <c r="K642" i="34"/>
  <c r="K312" i="34"/>
  <c r="J280" i="35"/>
  <c r="S280" i="35" s="1"/>
  <c r="U280" i="35" s="1"/>
  <c r="I280" i="35"/>
  <c r="J124" i="34"/>
  <c r="I124" i="34"/>
  <c r="J745" i="34"/>
  <c r="I745" i="34"/>
  <c r="J79" i="34"/>
  <c r="I79" i="34"/>
  <c r="J621" i="34"/>
  <c r="I621" i="34"/>
  <c r="J649" i="34"/>
  <c r="I649" i="34"/>
  <c r="J89" i="34"/>
  <c r="I89" i="34"/>
  <c r="J302" i="34"/>
  <c r="I302" i="34"/>
  <c r="J677" i="34"/>
  <c r="I677" i="34"/>
  <c r="I313" i="34"/>
  <c r="J313" i="34"/>
  <c r="J560" i="34"/>
  <c r="I560" i="34"/>
  <c r="J798" i="34"/>
  <c r="I798" i="34"/>
  <c r="I468" i="34"/>
  <c r="J468" i="34"/>
  <c r="I94" i="35"/>
  <c r="K94" i="35"/>
  <c r="T94" i="35" s="1"/>
  <c r="U94" i="35" s="1"/>
  <c r="J150" i="34"/>
  <c r="I150" i="34"/>
  <c r="J166" i="34"/>
  <c r="L166" i="34"/>
  <c r="J180" i="34"/>
  <c r="I180" i="34"/>
  <c r="J158" i="34"/>
  <c r="I158" i="34"/>
  <c r="J163" i="34"/>
  <c r="I163" i="34"/>
  <c r="J573" i="34"/>
  <c r="I573" i="34"/>
  <c r="I383" i="34"/>
  <c r="J383" i="34"/>
  <c r="I838" i="34"/>
  <c r="J838" i="34"/>
  <c r="J557" i="34"/>
  <c r="I557" i="34"/>
  <c r="I304" i="34"/>
  <c r="J304" i="34"/>
  <c r="I139" i="34"/>
  <c r="J139" i="34"/>
  <c r="J196" i="34"/>
  <c r="I196" i="34"/>
  <c r="I402" i="34"/>
  <c r="J402" i="34"/>
  <c r="J388" i="34"/>
  <c r="I388" i="34"/>
  <c r="I345" i="34"/>
  <c r="J345" i="34"/>
  <c r="J410" i="34"/>
  <c r="I410" i="34"/>
  <c r="I351" i="34"/>
  <c r="J351" i="34"/>
  <c r="J549" i="34"/>
  <c r="I549" i="34"/>
  <c r="K471" i="34"/>
  <c r="K267" i="34"/>
  <c r="I419" i="35"/>
  <c r="J419" i="35"/>
  <c r="S419" i="35" s="1"/>
  <c r="U419" i="35" s="1"/>
  <c r="I466" i="34"/>
  <c r="J466" i="34"/>
  <c r="J835" i="34"/>
  <c r="I835" i="34"/>
  <c r="J458" i="35"/>
  <c r="S458" i="35" s="1"/>
  <c r="U458" i="35" s="1"/>
  <c r="I458" i="35"/>
  <c r="I417" i="35"/>
  <c r="J417" i="35"/>
  <c r="S417" i="35" s="1"/>
  <c r="U417" i="35" s="1"/>
  <c r="I525" i="34"/>
  <c r="J525" i="34"/>
  <c r="I493" i="34"/>
  <c r="J493" i="34"/>
  <c r="J459" i="34"/>
  <c r="I459" i="34"/>
  <c r="I416" i="35"/>
  <c r="J416" i="35"/>
  <c r="S416" i="35" s="1"/>
  <c r="U416" i="35" s="1"/>
  <c r="J460" i="35"/>
  <c r="S460" i="35" s="1"/>
  <c r="U460" i="35" s="1"/>
  <c r="I460" i="35"/>
  <c r="J634" i="34"/>
  <c r="I634" i="34"/>
  <c r="I334" i="35"/>
  <c r="J334" i="35"/>
  <c r="S334" i="35" s="1"/>
  <c r="U334" i="35" s="1"/>
  <c r="J459" i="35"/>
  <c r="S459" i="35" s="1"/>
  <c r="U459" i="35" s="1"/>
  <c r="I459" i="35"/>
  <c r="K396" i="34"/>
  <c r="J344" i="35"/>
  <c r="S344" i="35" s="1"/>
  <c r="U344" i="35" s="1"/>
  <c r="I344" i="35"/>
  <c r="J653" i="34"/>
  <c r="I653" i="34"/>
  <c r="J278" i="34"/>
  <c r="I278" i="34"/>
  <c r="J108" i="35"/>
  <c r="S108" i="35" s="1"/>
  <c r="U108" i="35" s="1"/>
  <c r="I108" i="35"/>
  <c r="J296" i="34"/>
  <c r="I296" i="34"/>
  <c r="K288" i="34"/>
  <c r="J88" i="35"/>
  <c r="S88" i="35" s="1"/>
  <c r="I88" i="35"/>
  <c r="J756" i="34"/>
  <c r="I756" i="34"/>
  <c r="J747" i="34"/>
  <c r="I747" i="34"/>
  <c r="J542" i="34"/>
  <c r="I542" i="34"/>
  <c r="J851" i="34"/>
  <c r="I851" i="34"/>
  <c r="J572" i="34"/>
  <c r="I572" i="34"/>
  <c r="J71" i="34"/>
  <c r="I71" i="34"/>
  <c r="J509" i="34"/>
  <c r="I509" i="34"/>
  <c r="J106" i="35"/>
  <c r="S106" i="35" s="1"/>
  <c r="U106" i="35" s="1"/>
  <c r="I106" i="35"/>
  <c r="J26" i="35"/>
  <c r="S26" i="35" s="1"/>
  <c r="U26" i="35" s="1"/>
  <c r="I26" i="35"/>
  <c r="L26" i="35" s="1"/>
  <c r="J341" i="35"/>
  <c r="S341" i="35" s="1"/>
  <c r="U341" i="35" s="1"/>
  <c r="I341" i="35"/>
  <c r="I532" i="34"/>
  <c r="J532" i="34"/>
  <c r="J691" i="34"/>
  <c r="I691" i="34"/>
  <c r="J615" i="34"/>
  <c r="I615" i="34"/>
  <c r="J270" i="34"/>
  <c r="I270" i="34"/>
  <c r="I783" i="34"/>
  <c r="J783" i="34"/>
  <c r="J185" i="34"/>
  <c r="I185" i="34"/>
  <c r="J827" i="34"/>
  <c r="I827" i="34"/>
  <c r="J253" i="34"/>
  <c r="I253" i="34"/>
  <c r="J252" i="34"/>
  <c r="I252" i="34"/>
  <c r="J371" i="34"/>
  <c r="I371" i="34"/>
  <c r="J597" i="34"/>
  <c r="I597" i="34"/>
  <c r="J640" i="34"/>
  <c r="I640" i="34"/>
  <c r="J678" i="34"/>
  <c r="I678" i="34"/>
  <c r="I859" i="34"/>
  <c r="J859" i="34"/>
  <c r="J403" i="34"/>
  <c r="I403" i="34"/>
  <c r="J556" i="34"/>
  <c r="I556" i="34"/>
  <c r="I730" i="34"/>
  <c r="J730" i="34"/>
  <c r="J399" i="34"/>
  <c r="I399" i="34"/>
  <c r="J197" i="34"/>
  <c r="I197" i="34"/>
  <c r="I407" i="34"/>
  <c r="J407" i="34"/>
  <c r="I337" i="34"/>
  <c r="J337" i="34"/>
  <c r="I409" i="34"/>
  <c r="J409" i="34"/>
  <c r="J201" i="34"/>
  <c r="I201" i="34"/>
  <c r="I490" i="34"/>
  <c r="J490" i="34"/>
  <c r="K588" i="34"/>
  <c r="I410" i="35"/>
  <c r="J410" i="35"/>
  <c r="S410" i="35" s="1"/>
  <c r="I456" i="35"/>
  <c r="J456" i="35"/>
  <c r="S456" i="35" s="1"/>
  <c r="U456" i="35" s="1"/>
  <c r="J728" i="34"/>
  <c r="I728" i="34"/>
  <c r="J638" i="34"/>
  <c r="I638" i="34"/>
  <c r="I279" i="35"/>
  <c r="J279" i="35"/>
  <c r="S279" i="35" s="1"/>
  <c r="U279" i="35" s="1"/>
  <c r="I234" i="35"/>
  <c r="J234" i="35"/>
  <c r="S234" i="35" s="1"/>
  <c r="U234" i="35" s="1"/>
  <c r="I262" i="34"/>
  <c r="J262" i="34"/>
  <c r="J194" i="34"/>
  <c r="I194" i="34"/>
  <c r="I492" i="34"/>
  <c r="J492" i="34"/>
  <c r="I123" i="35"/>
  <c r="J123" i="35"/>
  <c r="S123" i="35" s="1"/>
  <c r="U123" i="35" s="1"/>
  <c r="J235" i="35"/>
  <c r="S235" i="35" s="1"/>
  <c r="U235" i="35" s="1"/>
  <c r="I235" i="35"/>
  <c r="I663" i="34"/>
  <c r="J663" i="34"/>
  <c r="I257" i="35"/>
  <c r="J257" i="35"/>
  <c r="S257" i="35" s="1"/>
  <c r="U257" i="35" s="1"/>
  <c r="I402" i="35"/>
  <c r="J402" i="35"/>
  <c r="S402" i="35" s="1"/>
  <c r="U402" i="35" s="1"/>
  <c r="J115" i="35"/>
  <c r="S115" i="35" s="1"/>
  <c r="I115" i="35"/>
  <c r="I427" i="34"/>
  <c r="J427" i="34"/>
  <c r="J698" i="34"/>
  <c r="I698" i="34"/>
  <c r="J748" i="34"/>
  <c r="I748" i="34"/>
  <c r="J321" i="34"/>
  <c r="I321" i="34"/>
  <c r="J624" i="34"/>
  <c r="I624" i="34"/>
  <c r="J574" i="34"/>
  <c r="I574" i="34"/>
  <c r="K690" i="34"/>
  <c r="J276" i="35"/>
  <c r="S276" i="35" s="1"/>
  <c r="U276" i="35" s="1"/>
  <c r="I276" i="35"/>
  <c r="I134" i="35"/>
  <c r="J134" i="35"/>
  <c r="S134" i="35" s="1"/>
  <c r="U134" i="35" s="1"/>
  <c r="J482" i="34"/>
  <c r="I482" i="34"/>
  <c r="J234" i="34"/>
  <c r="I234" i="34"/>
  <c r="J77" i="34"/>
  <c r="I77" i="34"/>
  <c r="J743" i="34"/>
  <c r="I743" i="34"/>
  <c r="J112" i="34"/>
  <c r="I112" i="34"/>
  <c r="J218" i="34"/>
  <c r="I218" i="34"/>
  <c r="J95" i="34"/>
  <c r="I95" i="34"/>
  <c r="J116" i="34"/>
  <c r="I116" i="34"/>
  <c r="J480" i="34"/>
  <c r="I480" i="34"/>
  <c r="I131" i="35"/>
  <c r="J131" i="35"/>
  <c r="S131" i="35" s="1"/>
  <c r="U131" i="35" s="1"/>
  <c r="J473" i="35"/>
  <c r="S473" i="35" s="1"/>
  <c r="U473" i="35" s="1"/>
  <c r="I473" i="35"/>
  <c r="I565" i="34"/>
  <c r="J565" i="34"/>
  <c r="J290" i="34"/>
  <c r="I290" i="34"/>
  <c r="J213" i="34"/>
  <c r="I213" i="34"/>
  <c r="I843" i="34"/>
  <c r="J843" i="34"/>
  <c r="J501" i="34"/>
  <c r="I501" i="34"/>
  <c r="I842" i="34"/>
  <c r="J842" i="34"/>
  <c r="I467" i="34"/>
  <c r="J467" i="34"/>
  <c r="I97" i="35"/>
  <c r="K97" i="35"/>
  <c r="T97" i="35" s="1"/>
  <c r="U97" i="35" s="1"/>
  <c r="J713" i="34"/>
  <c r="I713" i="34"/>
  <c r="J164" i="34"/>
  <c r="I164" i="34"/>
  <c r="J372" i="34"/>
  <c r="I372" i="34"/>
  <c r="J243" i="34"/>
  <c r="I243" i="34"/>
  <c r="J543" i="34"/>
  <c r="I543" i="34"/>
  <c r="J162" i="34"/>
  <c r="I162" i="34"/>
  <c r="J250" i="34"/>
  <c r="I250" i="34"/>
  <c r="J157" i="34"/>
  <c r="I157" i="34"/>
  <c r="J469" i="34"/>
  <c r="I469" i="34"/>
  <c r="I292" i="34"/>
  <c r="J292" i="34"/>
  <c r="J349" i="35"/>
  <c r="S349" i="35" s="1"/>
  <c r="U349" i="35" s="1"/>
  <c r="I349" i="35"/>
  <c r="J429" i="34"/>
  <c r="I429" i="34"/>
  <c r="I264" i="34"/>
  <c r="J264" i="34"/>
  <c r="J495" i="34"/>
  <c r="I495" i="34"/>
  <c r="J584" i="34"/>
  <c r="I584" i="34"/>
  <c r="I341" i="34"/>
  <c r="J341" i="34"/>
  <c r="J359" i="34"/>
  <c r="I359" i="34"/>
  <c r="I352" i="34"/>
  <c r="J352" i="34"/>
  <c r="J660" i="34"/>
  <c r="I660" i="34"/>
  <c r="J202" i="34"/>
  <c r="I202" i="34"/>
  <c r="I603" i="34"/>
  <c r="J603" i="34"/>
  <c r="K226" i="34"/>
  <c r="I800" i="34"/>
  <c r="J800" i="34"/>
  <c r="I125" i="35"/>
  <c r="J125" i="35"/>
  <c r="S125" i="35" s="1"/>
  <c r="U125" i="35" s="1"/>
  <c r="J424" i="34"/>
  <c r="I424" i="34"/>
  <c r="J462" i="35"/>
  <c r="S462" i="35" s="1"/>
  <c r="U462" i="35" s="1"/>
  <c r="I462" i="35"/>
  <c r="I124" i="35"/>
  <c r="J124" i="35"/>
  <c r="S124" i="35" s="1"/>
  <c r="U124" i="35" s="1"/>
  <c r="I237" i="35"/>
  <c r="J237" i="35"/>
  <c r="S237" i="35" s="1"/>
  <c r="U237" i="35" s="1"/>
  <c r="I128" i="35"/>
  <c r="J128" i="35"/>
  <c r="S128" i="35" s="1"/>
  <c r="U128" i="35" s="1"/>
  <c r="I551" i="34"/>
  <c r="J551" i="34"/>
  <c r="J662" i="34"/>
  <c r="I662" i="34"/>
  <c r="J454" i="34"/>
  <c r="I454" i="34"/>
  <c r="I315" i="34"/>
  <c r="J315" i="34"/>
  <c r="I608" i="34"/>
  <c r="J608" i="34"/>
  <c r="J130" i="35"/>
  <c r="S130" i="35" s="1"/>
  <c r="U130" i="35" s="1"/>
  <c r="I130" i="35"/>
  <c r="J340" i="35"/>
  <c r="S340" i="35" s="1"/>
  <c r="U340" i="35" s="1"/>
  <c r="I340" i="35"/>
  <c r="J412" i="35"/>
  <c r="S412" i="35" s="1"/>
  <c r="U412" i="35" s="1"/>
  <c r="I412" i="35"/>
  <c r="J336" i="35"/>
  <c r="S336" i="35" s="1"/>
  <c r="U336" i="35" s="1"/>
  <c r="I336" i="35"/>
  <c r="I110" i="35"/>
  <c r="J110" i="35"/>
  <c r="S110" i="35" s="1"/>
  <c r="U110" i="35" s="1"/>
  <c r="J544" i="34"/>
  <c r="I544" i="34"/>
  <c r="J249" i="35"/>
  <c r="S249" i="35" s="1"/>
  <c r="U249" i="35" s="1"/>
  <c r="I249" i="35"/>
  <c r="J485" i="34"/>
  <c r="I485" i="34"/>
  <c r="J222" i="34"/>
  <c r="I222" i="34"/>
  <c r="J223" i="34"/>
  <c r="I223" i="34"/>
  <c r="J90" i="35"/>
  <c r="S90" i="35" s="1"/>
  <c r="U90" i="35" s="1"/>
  <c r="I90" i="35"/>
  <c r="J424" i="35"/>
  <c r="S424" i="35" s="1"/>
  <c r="U424" i="35" s="1"/>
  <c r="I424" i="35"/>
  <c r="I269" i="35"/>
  <c r="J269" i="35"/>
  <c r="S269" i="35" s="1"/>
  <c r="U269" i="35" s="1"/>
  <c r="J735" i="34"/>
  <c r="I735" i="34"/>
  <c r="J75" i="34"/>
  <c r="I75" i="34"/>
  <c r="J97" i="34"/>
  <c r="I97" i="34"/>
  <c r="J118" i="34"/>
  <c r="I118" i="34"/>
  <c r="J83" i="34"/>
  <c r="I83" i="34"/>
  <c r="J81" i="34"/>
  <c r="I81" i="34"/>
  <c r="J510" i="34"/>
  <c r="I510" i="34"/>
  <c r="J108" i="34"/>
  <c r="I108" i="34"/>
  <c r="J103" i="34"/>
  <c r="I103" i="34"/>
  <c r="J848" i="34"/>
  <c r="I848" i="34"/>
  <c r="I283" i="35"/>
  <c r="J283" i="35"/>
  <c r="S283" i="35" s="1"/>
  <c r="U283" i="35" s="1"/>
  <c r="J145" i="34"/>
  <c r="I145" i="34"/>
  <c r="I562" i="34"/>
  <c r="J562" i="34"/>
  <c r="J675" i="34"/>
  <c r="I675" i="34"/>
  <c r="I591" i="34"/>
  <c r="J591" i="34"/>
  <c r="I535" i="34"/>
  <c r="J535" i="34"/>
  <c r="I644" i="34"/>
  <c r="J644" i="34"/>
  <c r="I589" i="34"/>
  <c r="J589" i="34"/>
  <c r="J378" i="34"/>
  <c r="I378" i="34"/>
  <c r="J177" i="34"/>
  <c r="I177" i="34"/>
  <c r="J174" i="34"/>
  <c r="I174" i="34"/>
  <c r="J181" i="34"/>
  <c r="I181" i="34"/>
  <c r="J242" i="34"/>
  <c r="I242" i="34"/>
  <c r="J380" i="34"/>
  <c r="I380" i="34"/>
  <c r="J245" i="34"/>
  <c r="I245" i="34"/>
  <c r="I536" i="34"/>
  <c r="J536" i="34"/>
  <c r="I789" i="34"/>
  <c r="J789" i="34"/>
  <c r="J316" i="34"/>
  <c r="I316" i="34"/>
  <c r="J57" i="34"/>
  <c r="I57" i="34"/>
  <c r="J206" i="34"/>
  <c r="I206" i="34"/>
  <c r="I635" i="34"/>
  <c r="J635" i="34"/>
  <c r="I636" i="34"/>
  <c r="J636" i="34"/>
  <c r="I346" i="34"/>
  <c r="J346" i="34"/>
  <c r="I355" i="34"/>
  <c r="J355" i="34"/>
  <c r="I412" i="34"/>
  <c r="J412" i="34"/>
  <c r="I630" i="34"/>
  <c r="J630" i="34"/>
  <c r="I550" i="34"/>
  <c r="J550" i="34"/>
  <c r="I629" i="34"/>
  <c r="J629" i="34"/>
  <c r="K449" i="34"/>
  <c r="K258" i="34"/>
  <c r="J463" i="34"/>
  <c r="I463" i="34"/>
  <c r="J462" i="34"/>
  <c r="I462" i="34"/>
  <c r="J461" i="34"/>
  <c r="I461" i="34"/>
  <c r="J335" i="35"/>
  <c r="S335" i="35" s="1"/>
  <c r="U335" i="35" s="1"/>
  <c r="I335" i="35"/>
  <c r="J278" i="35"/>
  <c r="S278" i="35" s="1"/>
  <c r="U278" i="35" s="1"/>
  <c r="I278" i="35"/>
  <c r="J752" i="34"/>
  <c r="I752" i="34"/>
  <c r="I858" i="34"/>
  <c r="J858" i="34"/>
  <c r="J460" i="34"/>
  <c r="I460" i="34"/>
  <c r="J193" i="34"/>
  <c r="I193" i="34"/>
  <c r="J552" i="34"/>
  <c r="I552" i="34"/>
  <c r="J329" i="35"/>
  <c r="S329" i="35" s="1"/>
  <c r="U329" i="35" s="1"/>
  <c r="I329" i="35"/>
  <c r="J286" i="35"/>
  <c r="S286" i="35" s="1"/>
  <c r="U286" i="35" s="1"/>
  <c r="I286" i="35"/>
  <c r="K454" i="35"/>
  <c r="J423" i="35"/>
  <c r="S423" i="35" s="1"/>
  <c r="U423" i="35" s="1"/>
  <c r="I423" i="35"/>
  <c r="J132" i="35"/>
  <c r="S132" i="35" s="1"/>
  <c r="U132" i="35" s="1"/>
  <c r="I132" i="35"/>
  <c r="J309" i="34"/>
  <c r="I309" i="34"/>
  <c r="I36" i="35"/>
  <c r="L36" i="35" s="1"/>
  <c r="J36" i="35"/>
  <c r="S36" i="35" s="1"/>
  <c r="U36" i="35" s="1"/>
  <c r="K548" i="34"/>
  <c r="K300" i="34"/>
  <c r="J99" i="35"/>
  <c r="S99" i="35" s="1"/>
  <c r="U99" i="35" s="1"/>
  <c r="I99" i="35"/>
  <c r="I405" i="35"/>
  <c r="J405" i="35"/>
  <c r="S405" i="35" s="1"/>
  <c r="U405" i="35" s="1"/>
  <c r="I463" i="35"/>
  <c r="J463" i="35"/>
  <c r="S463" i="35" s="1"/>
  <c r="U463" i="35" s="1"/>
  <c r="J539" i="34"/>
  <c r="I539" i="34"/>
  <c r="J114" i="34"/>
  <c r="I114" i="34"/>
  <c r="J233" i="34"/>
  <c r="I233" i="34"/>
  <c r="J420" i="34"/>
  <c r="I420" i="34"/>
  <c r="J862" i="34"/>
  <c r="I862" i="34"/>
  <c r="J684" i="34"/>
  <c r="I684" i="34"/>
  <c r="J541" i="34"/>
  <c r="I541" i="34"/>
  <c r="J275" i="34"/>
  <c r="I275" i="34"/>
  <c r="J804" i="34"/>
  <c r="I804" i="34"/>
  <c r="I248" i="35"/>
  <c r="J248" i="35"/>
  <c r="S248" i="35" s="1"/>
  <c r="U248" i="35" s="1"/>
  <c r="I403" i="35"/>
  <c r="J403" i="35"/>
  <c r="S403" i="35" s="1"/>
  <c r="U403" i="35" s="1"/>
  <c r="J29" i="35"/>
  <c r="S29" i="35" s="1"/>
  <c r="U29" i="35" s="1"/>
  <c r="I29" i="35"/>
  <c r="L29" i="35" s="1"/>
  <c r="I28" i="35"/>
  <c r="L28" i="35" s="1"/>
  <c r="J28" i="35"/>
  <c r="S28" i="35" s="1"/>
  <c r="U28" i="35" s="1"/>
  <c r="J214" i="34"/>
  <c r="I214" i="34"/>
  <c r="I787" i="34"/>
  <c r="J787" i="34"/>
  <c r="I692" i="34"/>
  <c r="J692" i="34"/>
  <c r="J474" i="34"/>
  <c r="I474" i="34"/>
  <c r="J314" i="34"/>
  <c r="I314" i="34"/>
  <c r="I502" i="34"/>
  <c r="J502" i="34"/>
  <c r="I212" i="34"/>
  <c r="J212" i="34"/>
  <c r="J367" i="34"/>
  <c r="I367" i="34"/>
  <c r="J365" i="34"/>
  <c r="I365" i="34"/>
  <c r="J377" i="34"/>
  <c r="I377" i="34"/>
  <c r="J368" i="34"/>
  <c r="I368" i="34"/>
  <c r="J246" i="34"/>
  <c r="I246" i="34"/>
  <c r="I671" i="34"/>
  <c r="J671" i="34"/>
  <c r="J230" i="34"/>
  <c r="I230" i="34"/>
  <c r="J694" i="34"/>
  <c r="I694" i="34"/>
  <c r="J263" i="34"/>
  <c r="I263" i="34"/>
  <c r="J398" i="34"/>
  <c r="I398" i="34"/>
  <c r="I356" i="34"/>
  <c r="J356" i="34"/>
  <c r="J350" i="34"/>
  <c r="I350" i="34"/>
  <c r="J349" i="34"/>
  <c r="I349" i="34"/>
  <c r="I781" i="34"/>
  <c r="J781" i="34"/>
  <c r="K499" i="34"/>
  <c r="J414" i="35"/>
  <c r="S414" i="35" s="1"/>
  <c r="U414" i="35" s="1"/>
  <c r="I414" i="35"/>
  <c r="J418" i="35"/>
  <c r="S418" i="35" s="1"/>
  <c r="U418" i="35" s="1"/>
  <c r="I418" i="35"/>
  <c r="J22" i="35"/>
  <c r="S22" i="35" s="1"/>
  <c r="U22" i="35" s="1"/>
  <c r="I22" i="35"/>
  <c r="L22" i="35" s="1"/>
  <c r="J118" i="35"/>
  <c r="S118" i="35" s="1"/>
  <c r="U118" i="35" s="1"/>
  <c r="I118" i="35"/>
  <c r="J554" i="34"/>
  <c r="I554" i="34"/>
  <c r="J782" i="34"/>
  <c r="I782" i="34"/>
  <c r="I457" i="35"/>
  <c r="J457" i="35"/>
  <c r="S457" i="35" s="1"/>
  <c r="U457" i="35" s="1"/>
  <c r="J524" i="34"/>
  <c r="I524" i="34"/>
  <c r="I236" i="35"/>
  <c r="J236" i="35"/>
  <c r="S236" i="35" s="1"/>
  <c r="U236" i="35" s="1"/>
  <c r="J632" i="34"/>
  <c r="I632" i="34"/>
  <c r="J104" i="35"/>
  <c r="S104" i="35" s="1"/>
  <c r="U104" i="35" s="1"/>
  <c r="I104" i="35"/>
  <c r="I581" i="34"/>
  <c r="J581" i="34"/>
  <c r="I328" i="35"/>
  <c r="J328" i="35"/>
  <c r="S328" i="35" s="1"/>
  <c r="U328" i="35" s="1"/>
  <c r="J461" i="35"/>
  <c r="S461" i="35" s="1"/>
  <c r="U461" i="35" s="1"/>
  <c r="I461" i="35"/>
  <c r="J116" i="35"/>
  <c r="S116" i="35" s="1"/>
  <c r="U116" i="35" s="1"/>
  <c r="I116" i="35"/>
  <c r="J331" i="35"/>
  <c r="S331" i="35" s="1"/>
  <c r="U331" i="35" s="1"/>
  <c r="I331" i="35"/>
  <c r="J852" i="34"/>
  <c r="I852" i="34"/>
  <c r="J236" i="34"/>
  <c r="I236" i="34"/>
  <c r="J806" i="34"/>
  <c r="I806" i="34"/>
  <c r="I327" i="35"/>
  <c r="K327" i="35"/>
  <c r="T327" i="35" s="1"/>
  <c r="J101" i="35"/>
  <c r="S101" i="35" s="1"/>
  <c r="U101" i="35" s="1"/>
  <c r="I101" i="35"/>
  <c r="J755" i="34"/>
  <c r="I755" i="34"/>
  <c r="I268" i="35"/>
  <c r="J268" i="35"/>
  <c r="S268" i="35" s="1"/>
  <c r="U268" i="35" s="1"/>
  <c r="J101" i="34"/>
  <c r="I101" i="34"/>
  <c r="J650" i="34"/>
  <c r="I650" i="34"/>
  <c r="J850" i="34"/>
  <c r="I850" i="34"/>
  <c r="J479" i="34"/>
  <c r="I479" i="34"/>
  <c r="J343" i="35"/>
  <c r="S343" i="35" s="1"/>
  <c r="U343" i="35" s="1"/>
  <c r="I343" i="35"/>
  <c r="J697" i="34"/>
  <c r="I697" i="34"/>
  <c r="I282" i="35"/>
  <c r="J282" i="35"/>
  <c r="S282" i="35" s="1"/>
  <c r="U282" i="35" s="1"/>
  <c r="J754" i="34"/>
  <c r="I754" i="34"/>
  <c r="I229" i="34"/>
  <c r="J229" i="34"/>
  <c r="J500" i="34"/>
  <c r="I500" i="34"/>
  <c r="J799" i="34"/>
  <c r="I799" i="34"/>
  <c r="J475" i="34"/>
  <c r="I475" i="34"/>
  <c r="I534" i="34"/>
  <c r="J534" i="34"/>
  <c r="K93" i="35"/>
  <c r="T93" i="35" s="1"/>
  <c r="U93" i="35" s="1"/>
  <c r="I93" i="35"/>
  <c r="J512" i="34"/>
  <c r="I512" i="34"/>
  <c r="J179" i="34"/>
  <c r="I179" i="34"/>
  <c r="J184" i="34"/>
  <c r="I184" i="34"/>
  <c r="J373" i="34"/>
  <c r="I373" i="34"/>
  <c r="J374" i="34"/>
  <c r="I374" i="34"/>
  <c r="J176" i="34"/>
  <c r="I176" i="34"/>
  <c r="I566" i="34"/>
  <c r="J566" i="34"/>
  <c r="J731" i="34"/>
  <c r="I731" i="34"/>
  <c r="I646" i="34"/>
  <c r="J646" i="34"/>
  <c r="J414" i="34"/>
  <c r="I414" i="34"/>
  <c r="I527" i="34"/>
  <c r="J527" i="34"/>
  <c r="I610" i="34"/>
  <c r="J610" i="34"/>
  <c r="J411" i="34"/>
  <c r="I411" i="34"/>
  <c r="J360" i="34"/>
  <c r="I360" i="34"/>
  <c r="I354" i="34"/>
  <c r="J354" i="34"/>
  <c r="I491" i="34"/>
  <c r="J491" i="34"/>
  <c r="I518" i="34"/>
  <c r="J518" i="34"/>
  <c r="J260" i="34"/>
  <c r="I260" i="34"/>
  <c r="K559" i="34"/>
  <c r="K56" i="34"/>
  <c r="I338" i="35"/>
  <c r="K338" i="35"/>
  <c r="T338" i="35" s="1"/>
  <c r="U338" i="35" s="1"/>
  <c r="I332" i="35"/>
  <c r="J332" i="35"/>
  <c r="S332" i="35" s="1"/>
  <c r="U332" i="35" s="1"/>
  <c r="J683" i="34"/>
  <c r="I683" i="34"/>
  <c r="J119" i="35"/>
  <c r="S119" i="35" s="1"/>
  <c r="U119" i="35" s="1"/>
  <c r="I119" i="35"/>
  <c r="I670" i="34"/>
  <c r="J670" i="34"/>
  <c r="J471" i="35"/>
  <c r="S471" i="35" s="1"/>
  <c r="U471" i="35" s="1"/>
  <c r="I471" i="35"/>
  <c r="I693" i="34"/>
  <c r="J693" i="34"/>
  <c r="J455" i="34"/>
  <c r="I455" i="34"/>
  <c r="J241" i="35"/>
  <c r="S241" i="35" s="1"/>
  <c r="U241" i="35" s="1"/>
  <c r="I241" i="35"/>
  <c r="I631" i="34"/>
  <c r="J631" i="34"/>
  <c r="I453" i="34"/>
  <c r="J453" i="34"/>
  <c r="I420" i="35"/>
  <c r="J420" i="35"/>
  <c r="S420" i="35" s="1"/>
  <c r="U420" i="35" s="1"/>
  <c r="I415" i="35"/>
  <c r="J415" i="35"/>
  <c r="S415" i="35" s="1"/>
  <c r="U415" i="35" s="1"/>
  <c r="J333" i="35"/>
  <c r="S333" i="35" s="1"/>
  <c r="U333" i="35" s="1"/>
  <c r="I333" i="35"/>
  <c r="J120" i="35"/>
  <c r="S120" i="35" s="1"/>
  <c r="U120" i="35" s="1"/>
  <c r="I120" i="35"/>
  <c r="I467" i="35"/>
  <c r="J467" i="35"/>
  <c r="S467" i="35" s="1"/>
  <c r="J256" i="35"/>
  <c r="S256" i="35" s="1"/>
  <c r="I256" i="35"/>
  <c r="I345" i="35"/>
  <c r="J345" i="35"/>
  <c r="S345" i="35" s="1"/>
  <c r="U345" i="35" s="1"/>
  <c r="J805" i="34"/>
  <c r="I805" i="34"/>
  <c r="J308" i="34"/>
  <c r="I308" i="34"/>
  <c r="I89" i="35"/>
  <c r="J89" i="35"/>
  <c r="S89" i="35" s="1"/>
  <c r="U89" i="35" s="1"/>
  <c r="J476" i="35"/>
  <c r="S476" i="35" s="1"/>
  <c r="U476" i="35" s="1"/>
  <c r="I476" i="35"/>
  <c r="J128" i="34"/>
  <c r="I128" i="34"/>
  <c r="J739" i="34"/>
  <c r="I739" i="34"/>
  <c r="J85" i="34"/>
  <c r="I85" i="34"/>
  <c r="J651" i="34"/>
  <c r="I651" i="34"/>
  <c r="J99" i="34"/>
  <c r="I99" i="34"/>
  <c r="J32" i="35"/>
  <c r="S32" i="35" s="1"/>
  <c r="U32" i="35" s="1"/>
  <c r="I32" i="35"/>
  <c r="L32" i="35" s="1"/>
  <c r="J792" i="34"/>
  <c r="I792" i="34"/>
  <c r="J110" i="34"/>
  <c r="I110" i="34"/>
  <c r="J511" i="34"/>
  <c r="I511" i="34"/>
  <c r="I422" i="35"/>
  <c r="J422" i="35"/>
  <c r="S422" i="35" s="1"/>
  <c r="U422" i="35" s="1"/>
  <c r="I263" i="35"/>
  <c r="J263" i="35"/>
  <c r="S263" i="35" s="1"/>
  <c r="U263" i="35" s="1"/>
  <c r="J844" i="34"/>
  <c r="I844" i="34"/>
  <c r="I503" i="34"/>
  <c r="J503" i="34"/>
  <c r="I473" i="34"/>
  <c r="J473" i="34"/>
  <c r="J228" i="34"/>
  <c r="I228" i="34"/>
  <c r="J708" i="34"/>
  <c r="I708" i="34"/>
  <c r="J160" i="34"/>
  <c r="I160" i="34"/>
  <c r="J369" i="34"/>
  <c r="I369" i="34"/>
  <c r="J165" i="34"/>
  <c r="I165" i="34"/>
  <c r="J775" i="34"/>
  <c r="I775" i="34"/>
  <c r="J376" i="34"/>
  <c r="I376" i="34"/>
  <c r="J248" i="34"/>
  <c r="I248" i="34"/>
  <c r="J784" i="34"/>
  <c r="I784" i="34"/>
  <c r="I505" i="34"/>
  <c r="J505" i="34"/>
  <c r="J413" i="34"/>
  <c r="I413" i="34"/>
  <c r="J408" i="34"/>
  <c r="I408" i="34"/>
  <c r="J456" i="34"/>
  <c r="I456" i="34"/>
  <c r="I555" i="34"/>
  <c r="J555" i="34"/>
  <c r="I343" i="34"/>
  <c r="J343" i="34"/>
  <c r="I344" i="34"/>
  <c r="J344" i="34"/>
  <c r="J339" i="34"/>
  <c r="I339" i="34"/>
  <c r="I604" i="34"/>
  <c r="J604" i="34"/>
  <c r="J658" i="34"/>
  <c r="I658" i="34"/>
  <c r="I259" i="34"/>
  <c r="J259" i="34"/>
  <c r="K628" i="34"/>
  <c r="J38" i="35"/>
  <c r="S38" i="35" s="1"/>
  <c r="U38" i="35" s="1"/>
  <c r="I38" i="35"/>
  <c r="L38" i="35" s="1"/>
  <c r="J220" i="34"/>
  <c r="I220" i="34"/>
  <c r="J458" i="34"/>
  <c r="I458" i="34"/>
  <c r="I291" i="34"/>
  <c r="J291" i="34"/>
  <c r="I494" i="34"/>
  <c r="J494" i="34"/>
  <c r="I669" i="34"/>
  <c r="J669" i="34"/>
  <c r="J522" i="34"/>
  <c r="I522" i="34"/>
  <c r="J411" i="35"/>
  <c r="S411" i="35" s="1"/>
  <c r="U411" i="35" s="1"/>
  <c r="I411" i="35"/>
  <c r="I421" i="35"/>
  <c r="J421" i="35"/>
  <c r="S421" i="35" s="1"/>
  <c r="U421" i="35" s="1"/>
  <c r="I468" i="35"/>
  <c r="J468" i="35"/>
  <c r="S468" i="35" s="1"/>
  <c r="U468" i="35" s="1"/>
  <c r="J24" i="35"/>
  <c r="S24" i="35" s="1"/>
  <c r="U24" i="35" s="1"/>
  <c r="I24" i="35"/>
  <c r="L24" i="35" s="1"/>
  <c r="J25" i="35"/>
  <c r="S25" i="35" s="1"/>
  <c r="U25" i="35" s="1"/>
  <c r="I25" i="35"/>
  <c r="L25" i="35" s="1"/>
  <c r="J428" i="34"/>
  <c r="I428" i="34"/>
  <c r="J686" i="34"/>
  <c r="I686" i="34"/>
  <c r="J864" i="34"/>
  <c r="I864" i="34"/>
  <c r="I35" i="35"/>
  <c r="L35" i="35" s="1"/>
  <c r="J35" i="35"/>
  <c r="S35" i="35" s="1"/>
  <c r="U35" i="35" s="1"/>
  <c r="I264" i="35"/>
  <c r="K264" i="35"/>
  <c r="T264" i="35" s="1"/>
  <c r="U264" i="35" s="1"/>
  <c r="I102" i="35"/>
  <c r="J102" i="35"/>
  <c r="S102" i="35" s="1"/>
  <c r="U102" i="35" s="1"/>
  <c r="J133" i="35"/>
  <c r="S133" i="35" s="1"/>
  <c r="U133" i="35" s="1"/>
  <c r="I133" i="35"/>
  <c r="I251" i="35"/>
  <c r="J251" i="35"/>
  <c r="S251" i="35" s="1"/>
  <c r="U251" i="35" s="1"/>
  <c r="J126" i="34"/>
  <c r="I126" i="34"/>
  <c r="J295" i="34"/>
  <c r="I295" i="34"/>
  <c r="J595" i="34"/>
  <c r="I595" i="34"/>
  <c r="J793" i="34"/>
  <c r="I793" i="34"/>
  <c r="J483" i="34"/>
  <c r="I483" i="34"/>
  <c r="J620" i="34"/>
  <c r="I620" i="34"/>
  <c r="J105" i="34"/>
  <c r="I105" i="34"/>
  <c r="J741" i="34"/>
  <c r="I741" i="34"/>
  <c r="I753" i="34"/>
  <c r="J753" i="34"/>
  <c r="I30" i="35"/>
  <c r="L30" i="35" s="1"/>
  <c r="J30" i="35"/>
  <c r="S30" i="35" s="1"/>
  <c r="U30" i="35" s="1"/>
  <c r="I564" i="34"/>
  <c r="J564" i="34"/>
  <c r="J614" i="34"/>
  <c r="I614" i="34"/>
  <c r="J643" i="34"/>
  <c r="I643" i="34"/>
  <c r="I135" i="34"/>
  <c r="J135" i="34"/>
  <c r="J379" i="34"/>
  <c r="I379" i="34"/>
  <c r="J161" i="34"/>
  <c r="I161" i="34"/>
  <c r="J208" i="34"/>
  <c r="I208" i="34"/>
  <c r="J617" i="34"/>
  <c r="I617" i="34"/>
  <c r="J215" i="34"/>
  <c r="I215" i="34"/>
  <c r="I109" i="35"/>
  <c r="J109" i="35"/>
  <c r="S109" i="35" s="1"/>
  <c r="U109" i="35" s="1"/>
  <c r="I207" i="34"/>
  <c r="J207" i="34"/>
  <c r="I400" i="34"/>
  <c r="J400" i="34"/>
  <c r="I348" i="34"/>
  <c r="J348" i="34"/>
  <c r="J342" i="34"/>
  <c r="I342" i="34"/>
  <c r="I353" i="34"/>
  <c r="J353" i="34"/>
  <c r="I580" i="34"/>
  <c r="J580" i="34"/>
  <c r="J450" i="34"/>
  <c r="I450" i="34"/>
  <c r="I520" i="34"/>
  <c r="J520" i="34"/>
  <c r="J863" i="34"/>
  <c r="I863" i="34"/>
  <c r="I401" i="35"/>
  <c r="J401" i="35"/>
  <c r="S401" i="35" s="1"/>
  <c r="U401" i="35" s="1"/>
  <c r="J262" i="35"/>
  <c r="S262" i="35" s="1"/>
  <c r="U262" i="35" s="1"/>
  <c r="I262" i="35"/>
  <c r="I667" i="34"/>
  <c r="J667" i="34"/>
  <c r="J303" i="34"/>
  <c r="I303" i="34"/>
  <c r="I245" i="35"/>
  <c r="J245" i="35"/>
  <c r="S245" i="35" s="1"/>
  <c r="U245" i="35" s="1"/>
  <c r="J204" i="34"/>
  <c r="I204" i="34"/>
  <c r="I583" i="34"/>
  <c r="J583" i="34"/>
  <c r="J205" i="34"/>
  <c r="I205" i="34"/>
  <c r="J607" i="34"/>
  <c r="I607" i="34"/>
  <c r="J244" i="35"/>
  <c r="S244" i="35" s="1"/>
  <c r="U244" i="35" s="1"/>
  <c r="I244" i="35"/>
  <c r="J258" i="35"/>
  <c r="S258" i="35" s="1"/>
  <c r="U258" i="35" s="1"/>
  <c r="I258" i="35"/>
  <c r="J472" i="35"/>
  <c r="S472" i="35" s="1"/>
  <c r="U472" i="35" s="1"/>
  <c r="I472" i="35"/>
  <c r="I330" i="35"/>
  <c r="J330" i="35"/>
  <c r="S330" i="35" s="1"/>
  <c r="U330" i="35" s="1"/>
  <c r="I239" i="35"/>
  <c r="J239" i="35"/>
  <c r="S239" i="35" s="1"/>
  <c r="U239" i="35" s="1"/>
  <c r="J260" i="35"/>
  <c r="S260" i="35" s="1"/>
  <c r="U260" i="35" s="1"/>
  <c r="I260" i="35"/>
  <c r="I63" i="34"/>
  <c r="J63" i="34"/>
  <c r="J794" i="34"/>
  <c r="I794" i="34"/>
  <c r="J237" i="34"/>
  <c r="I237" i="34"/>
  <c r="J320" i="34"/>
  <c r="I320" i="34"/>
  <c r="J146" i="34"/>
  <c r="I146" i="34"/>
  <c r="K602" i="34"/>
  <c r="K530" i="34"/>
  <c r="I98" i="35"/>
  <c r="J98" i="35"/>
  <c r="S98" i="35" s="1"/>
  <c r="U98" i="35" s="1"/>
  <c r="I347" i="35"/>
  <c r="J347" i="35"/>
  <c r="S347" i="35" s="1"/>
  <c r="U347" i="35" s="1"/>
  <c r="J348" i="35"/>
  <c r="S348" i="35" s="1"/>
  <c r="U348" i="35" s="1"/>
  <c r="I348" i="35"/>
  <c r="J266" i="35"/>
  <c r="S266" i="35" s="1"/>
  <c r="U266" i="35" s="1"/>
  <c r="I266" i="35"/>
  <c r="J319" i="34"/>
  <c r="I319" i="34"/>
  <c r="I105" i="35"/>
  <c r="J105" i="35"/>
  <c r="S105" i="35" s="1"/>
  <c r="U105" i="35" s="1"/>
  <c r="J569" i="34"/>
  <c r="I569" i="34"/>
  <c r="J622" i="34"/>
  <c r="I622" i="34"/>
  <c r="J91" i="34"/>
  <c r="I91" i="34"/>
  <c r="J265" i="35"/>
  <c r="S265" i="35" s="1"/>
  <c r="U265" i="35" s="1"/>
  <c r="I265" i="35"/>
  <c r="J533" i="34"/>
  <c r="I533" i="34"/>
  <c r="I289" i="34"/>
  <c r="J289" i="34"/>
  <c r="I788" i="34"/>
  <c r="J788" i="34"/>
  <c r="J857" i="34"/>
  <c r="I857" i="34"/>
  <c r="J268" i="34"/>
  <c r="I268" i="34"/>
  <c r="J676" i="34"/>
  <c r="I676" i="34"/>
  <c r="J142" i="34"/>
  <c r="I142" i="34"/>
  <c r="J254" i="34"/>
  <c r="I254" i="34"/>
  <c r="J623" i="34"/>
  <c r="I623" i="34"/>
  <c r="J366" i="34"/>
  <c r="I366" i="34"/>
  <c r="J586" i="34"/>
  <c r="I586" i="34"/>
  <c r="J198" i="34"/>
  <c r="I198" i="34"/>
  <c r="I845" i="34"/>
  <c r="J845" i="34"/>
  <c r="I58" i="34"/>
  <c r="J58" i="34"/>
  <c r="J526" i="34"/>
  <c r="I526" i="34"/>
  <c r="J496" i="34"/>
  <c r="I496" i="34"/>
  <c r="J609" i="34"/>
  <c r="I609" i="34"/>
  <c r="I361" i="34"/>
  <c r="J361" i="34"/>
  <c r="J347" i="34"/>
  <c r="I347" i="34"/>
  <c r="J397" i="34"/>
  <c r="I397" i="34"/>
  <c r="J605" i="34"/>
  <c r="I605" i="34"/>
  <c r="J519" i="34"/>
  <c r="I519" i="34"/>
  <c r="I451" i="34"/>
  <c r="J451" i="34"/>
  <c r="K657" i="34"/>
  <c r="K200" i="34"/>
  <c r="I233" i="35"/>
  <c r="J233" i="35"/>
  <c r="S233" i="35" s="1"/>
  <c r="J34" i="35"/>
  <c r="S34" i="35" s="1"/>
  <c r="U34" i="35" s="1"/>
  <c r="I34" i="35"/>
  <c r="L34" i="35" s="1"/>
  <c r="J540" i="34"/>
  <c r="I540" i="34"/>
  <c r="I126" i="35"/>
  <c r="J126" i="35"/>
  <c r="S126" i="35" s="1"/>
  <c r="U126" i="35" s="1"/>
  <c r="J637" i="34"/>
  <c r="I637" i="34"/>
  <c r="I203" i="34"/>
  <c r="J203" i="34"/>
  <c r="J195" i="34"/>
  <c r="I195" i="34"/>
  <c r="I521" i="34"/>
  <c r="J521" i="34"/>
  <c r="J633" i="34"/>
  <c r="I633" i="34"/>
  <c r="I129" i="35"/>
  <c r="J129" i="35"/>
  <c r="S129" i="35" s="1"/>
  <c r="U129" i="35" s="1"/>
  <c r="I727" i="34"/>
  <c r="J727" i="34"/>
  <c r="I127" i="35"/>
  <c r="J127" i="35"/>
  <c r="S127" i="35" s="1"/>
  <c r="U127" i="35" s="1"/>
  <c r="J469" i="35"/>
  <c r="S469" i="35" s="1"/>
  <c r="U469" i="35" s="1"/>
  <c r="I469" i="35"/>
  <c r="J413" i="35"/>
  <c r="S413" i="35" s="1"/>
  <c r="U413" i="35" s="1"/>
  <c r="I413" i="35"/>
  <c r="I399" i="35"/>
  <c r="J399" i="35"/>
  <c r="S399" i="35" s="1"/>
  <c r="U399" i="35" s="1"/>
  <c r="J400" i="35"/>
  <c r="S400" i="35" s="1"/>
  <c r="U400" i="35" s="1"/>
  <c r="I400" i="35"/>
  <c r="I425" i="34"/>
  <c r="J425" i="34"/>
  <c r="K406" i="34"/>
  <c r="K335" i="34"/>
  <c r="J267" i="35"/>
  <c r="S267" i="35" s="1"/>
  <c r="U267" i="35" s="1"/>
  <c r="I267" i="35"/>
  <c r="J37" i="35"/>
  <c r="S37" i="35" s="1"/>
  <c r="U37" i="35" s="1"/>
  <c r="I37" i="35"/>
  <c r="L37" i="35" s="1"/>
  <c r="J513" i="34"/>
  <c r="I513" i="34"/>
  <c r="J699" i="34"/>
  <c r="I699" i="34"/>
  <c r="K190" i="34"/>
  <c r="I275" i="35"/>
  <c r="J275" i="35"/>
  <c r="S275" i="35" s="1"/>
  <c r="U275" i="35" s="1"/>
  <c r="I100" i="35"/>
  <c r="J100" i="35"/>
  <c r="S100" i="35" s="1"/>
  <c r="U100" i="35" s="1"/>
  <c r="J475" i="35"/>
  <c r="S475" i="35" s="1"/>
  <c r="U475" i="35" s="1"/>
  <c r="I475" i="35"/>
  <c r="I425" i="35"/>
  <c r="J425" i="35"/>
  <c r="S425" i="35" s="1"/>
  <c r="U425" i="35" s="1"/>
  <c r="J307" i="34"/>
  <c r="I307" i="34"/>
  <c r="J73" i="34"/>
  <c r="I73" i="34"/>
  <c r="J596" i="34"/>
  <c r="I596" i="34"/>
  <c r="J219" i="34"/>
  <c r="I219" i="34"/>
  <c r="J508" i="34"/>
  <c r="I508" i="34"/>
  <c r="J93" i="34"/>
  <c r="I93" i="34"/>
  <c r="J418" i="34"/>
  <c r="I418" i="34"/>
  <c r="J682" i="34"/>
  <c r="I682" i="34"/>
  <c r="J342" i="35"/>
  <c r="S342" i="35" s="1"/>
  <c r="U342" i="35" s="1"/>
  <c r="I342" i="35"/>
  <c r="I31" i="35"/>
  <c r="L31" i="35" s="1"/>
  <c r="J31" i="35"/>
  <c r="S31" i="35" s="1"/>
  <c r="U31" i="35" s="1"/>
  <c r="J645" i="34"/>
  <c r="I645" i="34"/>
  <c r="J563" i="34"/>
  <c r="I563" i="34"/>
  <c r="J269" i="34"/>
  <c r="I269" i="34"/>
  <c r="I504" i="34"/>
  <c r="J504" i="34"/>
  <c r="J856" i="34"/>
  <c r="I856" i="34"/>
  <c r="K95" i="35"/>
  <c r="T95" i="35" s="1"/>
  <c r="U95" i="35" s="1"/>
  <c r="I95" i="35"/>
  <c r="I96" i="35"/>
  <c r="K96" i="35"/>
  <c r="T96" i="35" s="1"/>
  <c r="U96" i="35" s="1"/>
  <c r="J137" i="34"/>
  <c r="I137" i="34"/>
  <c r="J251" i="34"/>
  <c r="I251" i="34"/>
  <c r="J168" i="34"/>
  <c r="I168" i="34"/>
  <c r="J183" i="34"/>
  <c r="I183" i="34"/>
  <c r="J249" i="34"/>
  <c r="I249" i="34"/>
  <c r="J175" i="34"/>
  <c r="I175" i="34"/>
  <c r="J375" i="34"/>
  <c r="I375" i="34"/>
  <c r="J652" i="34"/>
  <c r="I652" i="34"/>
  <c r="I592" i="34"/>
  <c r="J592" i="34"/>
  <c r="J271" i="34"/>
  <c r="I271" i="34"/>
  <c r="I528" i="34"/>
  <c r="J528" i="34"/>
  <c r="I393" i="34"/>
  <c r="J393" i="34"/>
  <c r="I585" i="34"/>
  <c r="J585" i="34"/>
  <c r="I729" i="34"/>
  <c r="J729" i="34"/>
  <c r="J389" i="34"/>
  <c r="I389" i="34"/>
  <c r="J338" i="34"/>
  <c r="I338" i="34"/>
  <c r="I357" i="34"/>
  <c r="J357" i="34"/>
  <c r="J191" i="34"/>
  <c r="I191" i="34"/>
  <c r="K489" i="34"/>
  <c r="I243" i="35"/>
  <c r="J243" i="35"/>
  <c r="S243" i="35" s="1"/>
  <c r="U243" i="35" s="1"/>
  <c r="J668" i="34"/>
  <c r="I668" i="34"/>
  <c r="J464" i="34"/>
  <c r="I464" i="34"/>
  <c r="J553" i="34"/>
  <c r="I553" i="34"/>
  <c r="I246" i="35"/>
  <c r="J246" i="35"/>
  <c r="S246" i="35" s="1"/>
  <c r="U246" i="35" s="1"/>
  <c r="I240" i="35"/>
  <c r="J240" i="35"/>
  <c r="S240" i="35" s="1"/>
  <c r="U240" i="35" s="1"/>
  <c r="J664" i="34"/>
  <c r="I664" i="34"/>
  <c r="I606" i="34"/>
  <c r="J606" i="34"/>
  <c r="I261" i="34"/>
  <c r="J261" i="34"/>
  <c r="J455" i="35"/>
  <c r="S455" i="35" s="1"/>
  <c r="I455" i="35"/>
  <c r="I261" i="35"/>
  <c r="J261" i="35"/>
  <c r="S261" i="35" s="1"/>
  <c r="U261" i="35" s="1"/>
  <c r="I238" i="35"/>
  <c r="J238" i="35"/>
  <c r="S238" i="35" s="1"/>
  <c r="U238" i="35" s="1"/>
  <c r="J20" i="35"/>
  <c r="S20" i="35" s="1"/>
  <c r="I20" i="35"/>
  <c r="L20" i="35" s="1"/>
  <c r="J326" i="35"/>
  <c r="S326" i="35" s="1"/>
  <c r="I326" i="35"/>
  <c r="I60" i="34"/>
  <c r="J60" i="34"/>
  <c r="J474" i="35"/>
  <c r="S474" i="35" s="1"/>
  <c r="U474" i="35" s="1"/>
  <c r="I474" i="35"/>
  <c r="J598" i="34"/>
  <c r="I598" i="34"/>
  <c r="K578" i="34"/>
  <c r="J281" i="35"/>
  <c r="S281" i="35" s="1"/>
  <c r="U281" i="35" s="1"/>
  <c r="I281" i="35"/>
  <c r="J103" i="35"/>
  <c r="S103" i="35" s="1"/>
  <c r="U103" i="35" s="1"/>
  <c r="I103" i="35"/>
  <c r="J250" i="35"/>
  <c r="S250" i="35" s="1"/>
  <c r="U250" i="35" s="1"/>
  <c r="I250" i="35"/>
  <c r="J406" i="35"/>
  <c r="S406" i="35" s="1"/>
  <c r="U406" i="35" s="1"/>
  <c r="I406" i="35"/>
  <c r="J849" i="34"/>
  <c r="I849" i="34"/>
  <c r="J737" i="34"/>
  <c r="I737" i="34"/>
  <c r="J130" i="34"/>
  <c r="I130" i="34"/>
  <c r="J571" i="34"/>
  <c r="I571" i="34"/>
  <c r="J120" i="34"/>
  <c r="I120" i="34"/>
  <c r="J570" i="34"/>
  <c r="I570" i="34"/>
  <c r="J339" i="35"/>
  <c r="S339" i="35" s="1"/>
  <c r="U339" i="35" s="1"/>
  <c r="I339" i="35"/>
  <c r="I337" i="35"/>
  <c r="J337" i="35"/>
  <c r="S337" i="35" s="1"/>
  <c r="U337" i="35" s="1"/>
  <c r="I227" i="34"/>
  <c r="J227" i="34"/>
  <c r="I531" i="34"/>
  <c r="J531" i="34"/>
  <c r="J841" i="34"/>
  <c r="I841" i="34"/>
  <c r="I138" i="34"/>
  <c r="J138" i="34"/>
  <c r="J709" i="34"/>
  <c r="I709" i="34"/>
  <c r="J826" i="34"/>
  <c r="I826" i="34"/>
  <c r="J173" i="34"/>
  <c r="I173" i="34"/>
  <c r="J381" i="34"/>
  <c r="I381" i="34"/>
  <c r="J244" i="34"/>
  <c r="I244" i="34"/>
  <c r="J159" i="34"/>
  <c r="I159" i="34"/>
  <c r="J476" i="34"/>
  <c r="I476" i="34"/>
  <c r="J611" i="34"/>
  <c r="I611" i="34"/>
  <c r="I801" i="34"/>
  <c r="J801" i="34"/>
  <c r="J394" i="34"/>
  <c r="I394" i="34"/>
  <c r="I836" i="34"/>
  <c r="J836" i="34"/>
  <c r="J666" i="34"/>
  <c r="I666" i="34"/>
  <c r="J392" i="34"/>
  <c r="I392" i="34"/>
  <c r="I358" i="34"/>
  <c r="J358" i="34"/>
  <c r="J387" i="34"/>
  <c r="I387" i="34"/>
  <c r="I452" i="34"/>
  <c r="J452" i="34"/>
  <c r="I833" i="34"/>
  <c r="J833" i="34"/>
  <c r="J659" i="34"/>
  <c r="I659" i="34"/>
  <c r="K673" i="34"/>
  <c r="K386" i="34"/>
  <c r="T57" i="8" l="1"/>
  <c r="U277" i="8"/>
  <c r="T19" i="61"/>
  <c r="T210" i="8"/>
  <c r="S133" i="9"/>
  <c r="U134" i="9"/>
  <c r="U133" i="9" s="1"/>
  <c r="S168" i="9"/>
  <c r="U169" i="9"/>
  <c r="U168" i="9" s="1"/>
  <c r="J264" i="8"/>
  <c r="S265" i="8"/>
  <c r="T325" i="35"/>
  <c r="T318" i="35" s="1"/>
  <c r="K172" i="9"/>
  <c r="T174" i="9"/>
  <c r="J38" i="61"/>
  <c r="S39" i="61"/>
  <c r="U43" i="9"/>
  <c r="T34" i="61"/>
  <c r="S138" i="9"/>
  <c r="U139" i="9"/>
  <c r="U138" i="9" s="1"/>
  <c r="S51" i="9"/>
  <c r="U52" i="9"/>
  <c r="U61" i="9"/>
  <c r="U60" i="9" s="1"/>
  <c r="S60" i="9"/>
  <c r="U173" i="9"/>
  <c r="S172" i="9"/>
  <c r="S28" i="61"/>
  <c r="U29" i="61"/>
  <c r="U28" i="61" s="1"/>
  <c r="U128" i="9"/>
  <c r="U127" i="9" s="1"/>
  <c r="S127" i="9"/>
  <c r="S25" i="61"/>
  <c r="U27" i="61"/>
  <c r="U25" i="61" s="1"/>
  <c r="U72" i="9"/>
  <c r="U71" i="9" s="1"/>
  <c r="S71" i="9"/>
  <c r="S176" i="9"/>
  <c r="U177" i="9"/>
  <c r="U176" i="9" s="1"/>
  <c r="U114" i="9"/>
  <c r="U36" i="61"/>
  <c r="U35" i="61" s="1"/>
  <c r="S35" i="61"/>
  <c r="U20" i="61"/>
  <c r="U184" i="9"/>
  <c r="U183" i="9" s="1"/>
  <c r="S183" i="9"/>
  <c r="U181" i="9"/>
  <c r="U180" i="9" s="1"/>
  <c r="S180" i="9"/>
  <c r="J256" i="8"/>
  <c r="S257" i="8"/>
  <c r="S19" i="9"/>
  <c r="U20" i="9"/>
  <c r="U19" i="9" s="1"/>
  <c r="S118" i="9"/>
  <c r="U119" i="9"/>
  <c r="U118" i="9" s="1"/>
  <c r="T74" i="8"/>
  <c r="S20" i="61"/>
  <c r="S66" i="9"/>
  <c r="U67" i="9"/>
  <c r="U66" i="9" s="1"/>
  <c r="U116" i="9"/>
  <c r="S58" i="8"/>
  <c r="U59" i="8"/>
  <c r="U58" i="8" s="1"/>
  <c r="S91" i="9"/>
  <c r="U92" i="9"/>
  <c r="U91" i="9" s="1"/>
  <c r="K51" i="9"/>
  <c r="T53" i="9"/>
  <c r="T263" i="8"/>
  <c r="T258" i="8" s="1"/>
  <c r="T255" i="8" s="1"/>
  <c r="T254" i="8" s="1"/>
  <c r="U33" i="15"/>
  <c r="S258" i="15"/>
  <c r="U262" i="15"/>
  <c r="U258" i="15" s="1"/>
  <c r="S171" i="15"/>
  <c r="S170" i="15" s="1"/>
  <c r="U175" i="15"/>
  <c r="U171" i="15" s="1"/>
  <c r="U170" i="15" s="1"/>
  <c r="U56" i="15"/>
  <c r="U55" i="15" s="1"/>
  <c r="S55" i="15"/>
  <c r="S106" i="15"/>
  <c r="U107" i="15"/>
  <c r="U106" i="15" s="1"/>
  <c r="S118" i="15"/>
  <c r="U122" i="15"/>
  <c r="U118" i="15" s="1"/>
  <c r="U84" i="15"/>
  <c r="S152" i="15"/>
  <c r="U153" i="15"/>
  <c r="U236" i="15"/>
  <c r="U235" i="15" s="1"/>
  <c r="S235" i="15"/>
  <c r="U241" i="15"/>
  <c r="S298" i="15"/>
  <c r="U302" i="15"/>
  <c r="U298" i="15" s="1"/>
  <c r="U285" i="15"/>
  <c r="U284" i="15" s="1"/>
  <c r="S284" i="15"/>
  <c r="U69" i="15"/>
  <c r="U68" i="15" s="1"/>
  <c r="S68" i="15"/>
  <c r="U53" i="8"/>
  <c r="U108" i="8"/>
  <c r="U104" i="8" s="1"/>
  <c r="S104" i="8"/>
  <c r="S98" i="8" s="1"/>
  <c r="S270" i="8"/>
  <c r="U271" i="8"/>
  <c r="U270" i="8" s="1"/>
  <c r="S41" i="8"/>
  <c r="U43" i="8"/>
  <c r="U41" i="8" s="1"/>
  <c r="U148" i="8"/>
  <c r="U146" i="8" s="1"/>
  <c r="S146" i="8"/>
  <c r="U32" i="8"/>
  <c r="U30" i="8" s="1"/>
  <c r="S30" i="8"/>
  <c r="S277" i="8"/>
  <c r="U99" i="8"/>
  <c r="S212" i="8"/>
  <c r="U213" i="8"/>
  <c r="S82" i="8"/>
  <c r="U83" i="8"/>
  <c r="U82" i="8" s="1"/>
  <c r="U292" i="8"/>
  <c r="U290" i="8" s="1"/>
  <c r="S290" i="8"/>
  <c r="S227" i="8"/>
  <c r="U229" i="8"/>
  <c r="U227" i="8" s="1"/>
  <c r="S217" i="8"/>
  <c r="S211" i="8" s="1"/>
  <c r="U219" i="8"/>
  <c r="U217" i="8" s="1"/>
  <c r="S114" i="8"/>
  <c r="U115" i="8"/>
  <c r="U114" i="8" s="1"/>
  <c r="U21" i="8"/>
  <c r="S267" i="8"/>
  <c r="U269" i="8"/>
  <c r="U267" i="8" s="1"/>
  <c r="T182" i="8"/>
  <c r="U160" i="8"/>
  <c r="U159" i="8" s="1"/>
  <c r="S159" i="8"/>
  <c r="U204" i="8"/>
  <c r="U201" i="8" s="1"/>
  <c r="S201" i="8"/>
  <c r="U171" i="8"/>
  <c r="S140" i="8"/>
  <c r="U141" i="8"/>
  <c r="U140" i="8" s="1"/>
  <c r="T113" i="8"/>
  <c r="S241" i="8"/>
  <c r="U243" i="8"/>
  <c r="U241" i="8" s="1"/>
  <c r="S164" i="8"/>
  <c r="U165" i="8"/>
  <c r="U164" i="8" s="1"/>
  <c r="U304" i="8"/>
  <c r="U299" i="8" s="1"/>
  <c r="S299" i="8"/>
  <c r="S75" i="8"/>
  <c r="U77" i="8"/>
  <c r="U75" i="8" s="1"/>
  <c r="U64" i="8"/>
  <c r="U63" i="8" s="1"/>
  <c r="S63" i="8"/>
  <c r="S57" i="8" s="1"/>
  <c r="S122" i="8"/>
  <c r="U123" i="8"/>
  <c r="U122" i="8" s="1"/>
  <c r="S176" i="8"/>
  <c r="U179" i="8"/>
  <c r="U176" i="8" s="1"/>
  <c r="U97" i="7"/>
  <c r="U95" i="7" s="1"/>
  <c r="U94" i="7" s="1"/>
  <c r="U92" i="7" s="1"/>
  <c r="S95" i="7"/>
  <c r="S94" i="7" s="1"/>
  <c r="S92" i="7" s="1"/>
  <c r="S60" i="7"/>
  <c r="U64" i="7"/>
  <c r="U60" i="7" s="1"/>
  <c r="U47" i="7"/>
  <c r="U44" i="7" s="1"/>
  <c r="S44" i="7"/>
  <c r="U127" i="7"/>
  <c r="U126" i="7" s="1"/>
  <c r="U125" i="7" s="1"/>
  <c r="U123" i="7" s="1"/>
  <c r="S126" i="7"/>
  <c r="S125" i="7" s="1"/>
  <c r="S123" i="7" s="1"/>
  <c r="U20" i="7"/>
  <c r="U19" i="7" s="1"/>
  <c r="S19" i="7"/>
  <c r="T43" i="7"/>
  <c r="T18" i="7" s="1"/>
  <c r="T16" i="7" s="1"/>
  <c r="U115" i="35"/>
  <c r="U327" i="35"/>
  <c r="U146" i="35"/>
  <c r="U20" i="35"/>
  <c r="U274" i="35"/>
  <c r="U410" i="35"/>
  <c r="U88" i="35"/>
  <c r="U398" i="35"/>
  <c r="U233" i="35"/>
  <c r="U139" i="35"/>
  <c r="U256" i="35"/>
  <c r="U326" i="35"/>
  <c r="S325" i="35"/>
  <c r="S318" i="35" s="1"/>
  <c r="U455" i="35"/>
  <c r="U454" i="35" s="1"/>
  <c r="S454" i="35"/>
  <c r="U467" i="35"/>
  <c r="L306" i="15"/>
  <c r="L302" i="15"/>
  <c r="L305" i="15"/>
  <c r="L304" i="15"/>
  <c r="L307" i="15"/>
  <c r="L301" i="15"/>
  <c r="L303" i="15"/>
  <c r="L285" i="15"/>
  <c r="L43" i="15"/>
  <c r="L176" i="15"/>
  <c r="L220" i="15"/>
  <c r="L198" i="15"/>
  <c r="L259" i="15"/>
  <c r="L289" i="15"/>
  <c r="L84" i="15"/>
  <c r="L287" i="15"/>
  <c r="L270" i="15"/>
  <c r="L291" i="15"/>
  <c r="L121" i="15"/>
  <c r="L278" i="15"/>
  <c r="L177" i="15"/>
  <c r="L64" i="15"/>
  <c r="L124" i="15"/>
  <c r="L126" i="15"/>
  <c r="L221" i="15"/>
  <c r="L239" i="15"/>
  <c r="L268" i="15"/>
  <c r="L37" i="15"/>
  <c r="L154" i="15"/>
  <c r="L73" i="15"/>
  <c r="L119" i="15"/>
  <c r="L174" i="15"/>
  <c r="L95" i="15"/>
  <c r="L92" i="15"/>
  <c r="L36" i="15"/>
  <c r="L264" i="15"/>
  <c r="L179" i="15"/>
  <c r="L279" i="15"/>
  <c r="L78" i="15"/>
  <c r="L158" i="15"/>
  <c r="L30" i="15"/>
  <c r="L165" i="15"/>
  <c r="L116" i="15"/>
  <c r="L286" i="15"/>
  <c r="L195" i="15"/>
  <c r="L50" i="15"/>
  <c r="L79" i="15"/>
  <c r="L263" i="15"/>
  <c r="L243" i="15"/>
  <c r="L47" i="15"/>
  <c r="L209" i="15"/>
  <c r="L162" i="15"/>
  <c r="L197" i="15"/>
  <c r="L280" i="15"/>
  <c r="L276" i="15"/>
  <c r="L141" i="15"/>
  <c r="L77" i="15"/>
  <c r="L93" i="15"/>
  <c r="L114" i="15"/>
  <c r="L90" i="15"/>
  <c r="L272" i="15"/>
  <c r="L115" i="15"/>
  <c r="L65" i="15"/>
  <c r="L135" i="15"/>
  <c r="L267" i="15"/>
  <c r="L72" i="15"/>
  <c r="L225" i="15"/>
  <c r="L39" i="15"/>
  <c r="L35" i="15"/>
  <c r="L45" i="15"/>
  <c r="L180" i="15"/>
  <c r="L299" i="15"/>
  <c r="L218" i="15"/>
  <c r="L88" i="15"/>
  <c r="L138" i="15"/>
  <c r="L33" i="15"/>
  <c r="L261" i="15"/>
  <c r="L70" i="15"/>
  <c r="L288" i="15"/>
  <c r="L80" i="15"/>
  <c r="L75" i="15"/>
  <c r="L111" i="15"/>
  <c r="L164" i="15"/>
  <c r="L96" i="15"/>
  <c r="L265" i="15"/>
  <c r="L123" i="15"/>
  <c r="L58" i="15"/>
  <c r="L238" i="15"/>
  <c r="L167" i="15"/>
  <c r="L125" i="15"/>
  <c r="L89" i="15"/>
  <c r="L110" i="15"/>
  <c r="L210" i="15"/>
  <c r="L292" i="15"/>
  <c r="L172" i="15"/>
  <c r="L297" i="15"/>
  <c r="L134" i="15"/>
  <c r="L62" i="15"/>
  <c r="L173" i="15"/>
  <c r="L74" i="15"/>
  <c r="L214" i="15"/>
  <c r="L163" i="15"/>
  <c r="L237" i="15"/>
  <c r="L194" i="15"/>
  <c r="L175" i="15"/>
  <c r="L69" i="15"/>
  <c r="L178" i="15"/>
  <c r="L46" i="15"/>
  <c r="L254" i="15"/>
  <c r="L212" i="15"/>
  <c r="L274" i="15"/>
  <c r="L38" i="15"/>
  <c r="L61" i="15"/>
  <c r="L277" i="15"/>
  <c r="L226" i="15"/>
  <c r="L159" i="15"/>
  <c r="L228" i="15"/>
  <c r="L22" i="15"/>
  <c r="L120" i="15"/>
  <c r="L290" i="15"/>
  <c r="L196" i="15"/>
  <c r="L86" i="15"/>
  <c r="L185" i="15"/>
  <c r="L242" i="15"/>
  <c r="L293" i="15"/>
  <c r="L60" i="15"/>
  <c r="L137" i="15"/>
  <c r="L227" i="15"/>
  <c r="L57" i="15"/>
  <c r="L300" i="15"/>
  <c r="L63" i="15"/>
  <c r="L155" i="15"/>
  <c r="L113" i="15"/>
  <c r="L271" i="15"/>
  <c r="L262" i="15"/>
  <c r="L295" i="15"/>
  <c r="L200" i="15"/>
  <c r="L260" i="15"/>
  <c r="L247" i="15"/>
  <c r="L224" i="15"/>
  <c r="L76" i="15"/>
  <c r="L133" i="15"/>
  <c r="L71" i="15"/>
  <c r="L102" i="15"/>
  <c r="L182" i="15"/>
  <c r="L128" i="15"/>
  <c r="L25" i="15"/>
  <c r="L40" i="15"/>
  <c r="L127" i="15"/>
  <c r="L108" i="15"/>
  <c r="L241" i="15"/>
  <c r="L202" i="15"/>
  <c r="L266" i="15"/>
  <c r="L132" i="15"/>
  <c r="L156" i="15"/>
  <c r="L49" i="15"/>
  <c r="L81" i="15"/>
  <c r="L34" i="15"/>
  <c r="L122" i="15"/>
  <c r="L246" i="15"/>
  <c r="L296" i="15"/>
  <c r="L23" i="15"/>
  <c r="L166" i="15"/>
  <c r="L294" i="15"/>
  <c r="L230" i="15"/>
  <c r="L107" i="15"/>
  <c r="L28" i="15"/>
  <c r="L56" i="15"/>
  <c r="L281" i="15"/>
  <c r="L85" i="15"/>
  <c r="L168" i="15"/>
  <c r="L153" i="15"/>
  <c r="L87" i="15"/>
  <c r="L161" i="15"/>
  <c r="L236" i="15"/>
  <c r="L59" i="15"/>
  <c r="L231" i="15"/>
  <c r="L66" i="15"/>
  <c r="L109" i="15"/>
  <c r="L94" i="15"/>
  <c r="L41" i="15"/>
  <c r="L139" i="15"/>
  <c r="L275" i="15"/>
  <c r="L183" i="15"/>
  <c r="L117" i="15"/>
  <c r="L244" i="15"/>
  <c r="L44" i="15"/>
  <c r="L248" i="15"/>
  <c r="L24" i="15"/>
  <c r="L184" i="15"/>
  <c r="L140" i="15"/>
  <c r="L26" i="15"/>
  <c r="L160" i="15"/>
  <c r="L157" i="15"/>
  <c r="L269" i="15"/>
  <c r="L181" i="15"/>
  <c r="L112" i="15"/>
  <c r="L273" i="15"/>
  <c r="L29" i="15"/>
  <c r="L129" i="15"/>
  <c r="L46" i="7"/>
  <c r="L37" i="7"/>
  <c r="L33" i="7"/>
  <c r="L130" i="7"/>
  <c r="L103" i="7"/>
  <c r="L28" i="7"/>
  <c r="L112" i="7"/>
  <c r="L99" i="7"/>
  <c r="L57" i="7"/>
  <c r="L84" i="7"/>
  <c r="L74" i="7"/>
  <c r="L75" i="7"/>
  <c r="L64" i="7"/>
  <c r="L24" i="7"/>
  <c r="L52" i="7"/>
  <c r="L27" i="7"/>
  <c r="L82" i="7"/>
  <c r="L110" i="7"/>
  <c r="L53" i="7"/>
  <c r="L54" i="7"/>
  <c r="L111" i="7"/>
  <c r="L98" i="7"/>
  <c r="L79" i="7"/>
  <c r="L65" i="7"/>
  <c r="L22" i="7"/>
  <c r="L48" i="7"/>
  <c r="L61" i="7"/>
  <c r="L77" i="7"/>
  <c r="L127" i="7"/>
  <c r="L70" i="7"/>
  <c r="L39" i="7"/>
  <c r="L96" i="7"/>
  <c r="L45" i="7"/>
  <c r="L72" i="7"/>
  <c r="L29" i="7"/>
  <c r="L102" i="7"/>
  <c r="L81" i="7"/>
  <c r="L104" i="7"/>
  <c r="L83" i="7"/>
  <c r="L34" i="7"/>
  <c r="L128" i="7"/>
  <c r="L68" i="7"/>
  <c r="L32" i="7"/>
  <c r="L55" i="7"/>
  <c r="L80" i="7"/>
  <c r="L31" i="7"/>
  <c r="L114" i="7"/>
  <c r="L66" i="7"/>
  <c r="L71" i="7"/>
  <c r="L26" i="7"/>
  <c r="L108" i="7"/>
  <c r="L38" i="7"/>
  <c r="L49" i="7"/>
  <c r="L62" i="7"/>
  <c r="L69" i="7"/>
  <c r="L51" i="7"/>
  <c r="L117" i="7"/>
  <c r="L76" i="7"/>
  <c r="L109" i="7"/>
  <c r="L25" i="7"/>
  <c r="L73" i="7"/>
  <c r="L106" i="7"/>
  <c r="L67" i="7"/>
  <c r="L21" i="7"/>
  <c r="L107" i="7"/>
  <c r="L59" i="7"/>
  <c r="L30" i="7"/>
  <c r="L35" i="7"/>
  <c r="L20" i="7"/>
  <c r="L97" i="7"/>
  <c r="L47" i="7"/>
  <c r="L113" i="7"/>
  <c r="L58" i="7"/>
  <c r="L100" i="7"/>
  <c r="L36" i="7"/>
  <c r="L56" i="7"/>
  <c r="L78" i="7"/>
  <c r="L105" i="7"/>
  <c r="L129" i="7"/>
  <c r="L63" i="7"/>
  <c r="L101" i="7"/>
  <c r="L50" i="7"/>
  <c r="L116" i="7"/>
  <c r="L86" i="7"/>
  <c r="L85" i="7"/>
  <c r="L40" i="7"/>
  <c r="L41" i="7"/>
  <c r="L275" i="35"/>
  <c r="L349" i="35"/>
  <c r="L406" i="35"/>
  <c r="L240" i="35"/>
  <c r="L342" i="35"/>
  <c r="L127" i="35"/>
  <c r="L126" i="35"/>
  <c r="L105" i="35"/>
  <c r="L347" i="35"/>
  <c r="L264" i="35"/>
  <c r="L421" i="35"/>
  <c r="L256" i="35"/>
  <c r="L241" i="35"/>
  <c r="L93" i="35"/>
  <c r="L101" i="35"/>
  <c r="L414" i="35"/>
  <c r="L463" i="35"/>
  <c r="L286" i="35"/>
  <c r="L335" i="35"/>
  <c r="L424" i="35"/>
  <c r="L336" i="35"/>
  <c r="L462" i="35"/>
  <c r="L344" i="35"/>
  <c r="L121" i="35"/>
  <c r="L277" i="35"/>
  <c r="L274" i="35"/>
  <c r="L339" i="35"/>
  <c r="L331" i="35"/>
  <c r="L118" i="35"/>
  <c r="L403" i="35"/>
  <c r="L405" i="35"/>
  <c r="L329" i="35"/>
  <c r="L90" i="35"/>
  <c r="L249" i="35"/>
  <c r="L412" i="35"/>
  <c r="L134" i="35"/>
  <c r="L115" i="35"/>
  <c r="L235" i="35"/>
  <c r="L108" i="35"/>
  <c r="L260" i="35"/>
  <c r="L89" i="35"/>
  <c r="L338" i="35"/>
  <c r="L341" i="35"/>
  <c r="L460" i="35"/>
  <c r="L404" i="35"/>
  <c r="L107" i="35"/>
  <c r="L147" i="35"/>
  <c r="L246" i="35"/>
  <c r="L95" i="35"/>
  <c r="L399" i="35"/>
  <c r="L109" i="35"/>
  <c r="L119" i="35"/>
  <c r="L474" i="35"/>
  <c r="L425" i="35"/>
  <c r="L413" i="35"/>
  <c r="L266" i="35"/>
  <c r="L244" i="35"/>
  <c r="L262" i="35"/>
  <c r="L133" i="35"/>
  <c r="L422" i="35"/>
  <c r="L467" i="35"/>
  <c r="L420" i="35"/>
  <c r="L327" i="35"/>
  <c r="L99" i="35"/>
  <c r="L132" i="35"/>
  <c r="L128" i="35"/>
  <c r="L473" i="35"/>
  <c r="L276" i="35"/>
  <c r="L459" i="35"/>
  <c r="L259" i="35"/>
  <c r="L242" i="35"/>
  <c r="L470" i="35"/>
  <c r="L117" i="35"/>
  <c r="L143" i="35"/>
  <c r="L146" i="35"/>
  <c r="L415" i="35"/>
  <c r="L328" i="35"/>
  <c r="L250" i="35"/>
  <c r="L243" i="35"/>
  <c r="L98" i="35"/>
  <c r="L251" i="35"/>
  <c r="L343" i="35"/>
  <c r="L103" i="35"/>
  <c r="L238" i="35"/>
  <c r="L475" i="35"/>
  <c r="L129" i="35"/>
  <c r="L239" i="35"/>
  <c r="L120" i="35"/>
  <c r="L116" i="35"/>
  <c r="L104" i="35"/>
  <c r="L248" i="35"/>
  <c r="L340" i="35"/>
  <c r="L97" i="35"/>
  <c r="L416" i="35"/>
  <c r="L417" i="35"/>
  <c r="L419" i="35"/>
  <c r="L94" i="35"/>
  <c r="L144" i="35"/>
  <c r="L141" i="35"/>
  <c r="L148" i="35"/>
  <c r="L457" i="35"/>
  <c r="L423" i="35"/>
  <c r="L237" i="35"/>
  <c r="L402" i="35"/>
  <c r="L123" i="35"/>
  <c r="L234" i="35"/>
  <c r="L456" i="35"/>
  <c r="L106" i="35"/>
  <c r="L88" i="35"/>
  <c r="L458" i="35"/>
  <c r="L280" i="35"/>
  <c r="L398" i="35"/>
  <c r="L122" i="35"/>
  <c r="L284" i="35"/>
  <c r="L142" i="35"/>
  <c r="L139" i="35"/>
  <c r="L145" i="35"/>
  <c r="L348" i="35"/>
  <c r="L125" i="35"/>
  <c r="L281" i="35"/>
  <c r="L261" i="35"/>
  <c r="L233" i="35"/>
  <c r="L330" i="35"/>
  <c r="L245" i="35"/>
  <c r="L401" i="35"/>
  <c r="L102" i="35"/>
  <c r="L468" i="35"/>
  <c r="L476" i="35"/>
  <c r="L333" i="35"/>
  <c r="L471" i="35"/>
  <c r="L461" i="35"/>
  <c r="L418" i="35"/>
  <c r="L278" i="35"/>
  <c r="L130" i="35"/>
  <c r="L131" i="35"/>
  <c r="L334" i="35"/>
  <c r="L337" i="35"/>
  <c r="L96" i="35"/>
  <c r="L267" i="35"/>
  <c r="L258" i="35"/>
  <c r="L411" i="35"/>
  <c r="L263" i="35"/>
  <c r="L236" i="35"/>
  <c r="L283" i="35"/>
  <c r="L247" i="35"/>
  <c r="L140" i="35"/>
  <c r="L469" i="35"/>
  <c r="L268" i="35"/>
  <c r="L326" i="35"/>
  <c r="L455" i="35"/>
  <c r="L100" i="35"/>
  <c r="L400" i="35"/>
  <c r="L265" i="35"/>
  <c r="L472" i="35"/>
  <c r="L345" i="35"/>
  <c r="L332" i="35"/>
  <c r="L282" i="35"/>
  <c r="L269" i="35"/>
  <c r="L110" i="35"/>
  <c r="L124" i="35"/>
  <c r="L257" i="35"/>
  <c r="L279" i="35"/>
  <c r="L410" i="35"/>
  <c r="L285" i="35"/>
  <c r="L184" i="9"/>
  <c r="L153" i="9"/>
  <c r="L104" i="9"/>
  <c r="L186" i="9"/>
  <c r="L151" i="9"/>
  <c r="L78" i="9"/>
  <c r="L41" i="9"/>
  <c r="L56" i="9"/>
  <c r="L31" i="9"/>
  <c r="L82" i="9"/>
  <c r="L84" i="9"/>
  <c r="L30" i="9"/>
  <c r="L95" i="9"/>
  <c r="L80" i="9"/>
  <c r="L173" i="9"/>
  <c r="L147" i="9"/>
  <c r="L177" i="9"/>
  <c r="L74" i="9"/>
  <c r="L75" i="9"/>
  <c r="L35" i="9"/>
  <c r="L179" i="9"/>
  <c r="L192" i="9"/>
  <c r="L113" i="9"/>
  <c r="L107" i="9"/>
  <c r="L114" i="9"/>
  <c r="L59" i="9"/>
  <c r="L48" i="9"/>
  <c r="L81" i="9"/>
  <c r="L132" i="9"/>
  <c r="L181" i="9"/>
  <c r="L100" i="9"/>
  <c r="L189" i="9"/>
  <c r="L171" i="9"/>
  <c r="L123" i="9"/>
  <c r="L136" i="9"/>
  <c r="L106" i="9"/>
  <c r="L125" i="9"/>
  <c r="L105" i="9"/>
  <c r="L116" i="9"/>
  <c r="L36" i="9"/>
  <c r="L178" i="9"/>
  <c r="L73" i="9"/>
  <c r="L79" i="9"/>
  <c r="L64" i="9"/>
  <c r="L119" i="9"/>
  <c r="L115" i="9"/>
  <c r="L72" i="9"/>
  <c r="L27" i="9"/>
  <c r="L146" i="9"/>
  <c r="L108" i="9"/>
  <c r="L33" i="9"/>
  <c r="L85" i="9"/>
  <c r="L110" i="9"/>
  <c r="L166" i="9"/>
  <c r="L53" i="9"/>
  <c r="L165" i="9"/>
  <c r="L131" i="9"/>
  <c r="L130" i="9"/>
  <c r="L126" i="9"/>
  <c r="L45" i="9"/>
  <c r="L32" i="9"/>
  <c r="L145" i="9"/>
  <c r="L137" i="9"/>
  <c r="L49" i="9"/>
  <c r="L96" i="9"/>
  <c r="L22" i="9"/>
  <c r="L65" i="9"/>
  <c r="L76" i="9"/>
  <c r="L37" i="9"/>
  <c r="L135" i="9"/>
  <c r="L25" i="9"/>
  <c r="L70" i="9"/>
  <c r="L66" i="9" s="1"/>
  <c r="L170" i="9"/>
  <c r="L28" i="9"/>
  <c r="L175" i="9"/>
  <c r="L99" i="9"/>
  <c r="L141" i="9"/>
  <c r="L143" i="9"/>
  <c r="L61" i="9"/>
  <c r="L77" i="9"/>
  <c r="L40" i="9"/>
  <c r="L185" i="9"/>
  <c r="L24" i="9"/>
  <c r="L182" i="9"/>
  <c r="L47" i="9"/>
  <c r="L93" i="9"/>
  <c r="L83" i="9"/>
  <c r="L150" i="9"/>
  <c r="L94" i="9"/>
  <c r="L102" i="9"/>
  <c r="L44" i="9"/>
  <c r="L20" i="9"/>
  <c r="L111" i="9"/>
  <c r="L128" i="9"/>
  <c r="L140" i="9"/>
  <c r="L142" i="9"/>
  <c r="L97" i="9"/>
  <c r="L148" i="9"/>
  <c r="L149" i="9"/>
  <c r="L144" i="9"/>
  <c r="L167" i="9"/>
  <c r="L121" i="9"/>
  <c r="L54" i="9"/>
  <c r="L112" i="9"/>
  <c r="L98" i="9"/>
  <c r="L139" i="9"/>
  <c r="L89" i="9"/>
  <c r="L57" i="9"/>
  <c r="L86" i="9"/>
  <c r="L58" i="9"/>
  <c r="L43" i="9"/>
  <c r="L23" i="9"/>
  <c r="L129" i="9"/>
  <c r="L169" i="9"/>
  <c r="L63" i="9"/>
  <c r="L62" i="9"/>
  <c r="L46" i="9"/>
  <c r="L21" i="9"/>
  <c r="L101" i="9"/>
  <c r="L174" i="9"/>
  <c r="L34" i="9"/>
  <c r="L124" i="9"/>
  <c r="L29" i="9"/>
  <c r="L188" i="9"/>
  <c r="L55" i="9"/>
  <c r="L52" i="9"/>
  <c r="L26" i="9"/>
  <c r="L156" i="9"/>
  <c r="L134" i="9"/>
  <c r="L38" i="9"/>
  <c r="L120" i="9"/>
  <c r="L92" i="9"/>
  <c r="L103" i="9"/>
  <c r="L39" i="9"/>
  <c r="L152" i="9"/>
  <c r="L122" i="9"/>
  <c r="L187" i="9"/>
  <c r="L23" i="8"/>
  <c r="L245" i="8"/>
  <c r="L196" i="8"/>
  <c r="L293" i="8"/>
  <c r="L220" i="8"/>
  <c r="L190" i="8"/>
  <c r="L81" i="8"/>
  <c r="L302" i="8"/>
  <c r="L223" i="8"/>
  <c r="L238" i="8"/>
  <c r="L101" i="8"/>
  <c r="L221" i="8"/>
  <c r="L89" i="8"/>
  <c r="L150" i="8"/>
  <c r="L163" i="8"/>
  <c r="L178" i="8"/>
  <c r="L117" i="8"/>
  <c r="L252" i="8"/>
  <c r="L151" i="8"/>
  <c r="L26" i="8"/>
  <c r="L172" i="8"/>
  <c r="L269" i="8"/>
  <c r="L265" i="8"/>
  <c r="L264" i="8" s="1"/>
  <c r="L168" i="8"/>
  <c r="L296" i="8"/>
  <c r="L25" i="8"/>
  <c r="L167" i="8"/>
  <c r="L160" i="8"/>
  <c r="L199" i="8"/>
  <c r="L308" i="8"/>
  <c r="L177" i="8"/>
  <c r="L142" i="8"/>
  <c r="L260" i="8"/>
  <c r="L121" i="8"/>
  <c r="L259" i="8"/>
  <c r="L99" i="8"/>
  <c r="L47" i="8"/>
  <c r="L262" i="8"/>
  <c r="L86" i="8"/>
  <c r="L119" i="8"/>
  <c r="L280" i="8"/>
  <c r="L78" i="8"/>
  <c r="L229" i="8"/>
  <c r="L189" i="8"/>
  <c r="L279" i="8"/>
  <c r="L273" i="8"/>
  <c r="L192" i="8"/>
  <c r="L166" i="8"/>
  <c r="L197" i="8"/>
  <c r="L268" i="8"/>
  <c r="L169" i="8"/>
  <c r="L215" i="8"/>
  <c r="L102" i="8"/>
  <c r="L292" i="8"/>
  <c r="L171" i="8"/>
  <c r="L115" i="8"/>
  <c r="L272" i="8"/>
  <c r="L187" i="8"/>
  <c r="L37" i="8"/>
  <c r="L300" i="8"/>
  <c r="L33" i="8"/>
  <c r="L249" i="8"/>
  <c r="L165" i="8"/>
  <c r="L118" i="8"/>
  <c r="L231" i="8"/>
  <c r="L127" i="8"/>
  <c r="L304" i="8"/>
  <c r="L274" i="8"/>
  <c r="L96" i="8"/>
  <c r="L305" i="8"/>
  <c r="L257" i="8"/>
  <c r="L256" i="8" s="1"/>
  <c r="L34" i="8"/>
  <c r="L24" i="8"/>
  <c r="L38" i="8"/>
  <c r="L97" i="8"/>
  <c r="L20" i="8"/>
  <c r="L153" i="8"/>
  <c r="L193" i="8"/>
  <c r="L188" i="8"/>
  <c r="L144" i="8"/>
  <c r="L67" i="8"/>
  <c r="L90" i="8"/>
  <c r="L198" i="8"/>
  <c r="L154" i="8"/>
  <c r="L35" i="8"/>
  <c r="L61" i="8"/>
  <c r="L194" i="8"/>
  <c r="L303" i="8"/>
  <c r="L128" i="8"/>
  <c r="L65" i="8"/>
  <c r="L53" i="8"/>
  <c r="L83" i="8"/>
  <c r="L120" i="8"/>
  <c r="L295" i="8"/>
  <c r="L91" i="8"/>
  <c r="L157" i="8"/>
  <c r="L243" i="8"/>
  <c r="L130" i="8"/>
  <c r="L50" i="8"/>
  <c r="L204" i="8"/>
  <c r="L92" i="8"/>
  <c r="L106" i="8"/>
  <c r="L216" i="8"/>
  <c r="L100" i="8"/>
  <c r="L44" i="8"/>
  <c r="L235" i="8"/>
  <c r="L137" i="8"/>
  <c r="L79" i="8"/>
  <c r="L138" i="8"/>
  <c r="L266" i="8"/>
  <c r="L85" i="8"/>
  <c r="L281" i="8"/>
  <c r="L125" i="8"/>
  <c r="L76" i="8"/>
  <c r="L124" i="8"/>
  <c r="L141" i="8"/>
  <c r="L205" i="8"/>
  <c r="L180" i="8"/>
  <c r="L203" i="8"/>
  <c r="L261" i="8"/>
  <c r="L149" i="8"/>
  <c r="L161" i="8"/>
  <c r="L94" i="8"/>
  <c r="L291" i="8"/>
  <c r="L191" i="8"/>
  <c r="L48" i="8"/>
  <c r="L105" i="8"/>
  <c r="L143" i="8"/>
  <c r="L239" i="8"/>
  <c r="L173" i="8"/>
  <c r="L36" i="8"/>
  <c r="L147" i="8"/>
  <c r="L39" i="8"/>
  <c r="L80" i="8"/>
  <c r="L207" i="8"/>
  <c r="L108" i="8"/>
  <c r="L232" i="8"/>
  <c r="L179" i="8"/>
  <c r="L301" i="8"/>
  <c r="L237" i="8"/>
  <c r="L84" i="8"/>
  <c r="L307" i="8"/>
  <c r="L139" i="8"/>
  <c r="L46" i="8"/>
  <c r="L107" i="8"/>
  <c r="L135" i="8"/>
  <c r="L31" i="8"/>
  <c r="L136" i="8"/>
  <c r="L181" i="8"/>
  <c r="L59" i="8"/>
  <c r="L32" i="8"/>
  <c r="L95" i="8"/>
  <c r="L126" i="8"/>
  <c r="L306" i="8"/>
  <c r="L233" i="8"/>
  <c r="L309" i="8"/>
  <c r="L278" i="8"/>
  <c r="L129" i="8"/>
  <c r="L271" i="8"/>
  <c r="L62" i="8"/>
  <c r="L236" i="8"/>
  <c r="L297" i="8"/>
  <c r="L133" i="8"/>
  <c r="L219" i="8"/>
  <c r="L131" i="8"/>
  <c r="L43" i="8"/>
  <c r="L184" i="8"/>
  <c r="L132" i="8"/>
  <c r="L230" i="8"/>
  <c r="L242" i="8"/>
  <c r="L185" i="8"/>
  <c r="L93" i="8"/>
  <c r="L45" i="8"/>
  <c r="L148" i="8"/>
  <c r="L240" i="8"/>
  <c r="L134" i="8"/>
  <c r="L162" i="8"/>
  <c r="L88" i="8"/>
  <c r="L275" i="8"/>
  <c r="L60" i="8"/>
  <c r="L87" i="8"/>
  <c r="L77" i="8"/>
  <c r="L49" i="8"/>
  <c r="L64" i="8"/>
  <c r="L228" i="8"/>
  <c r="L294" i="8"/>
  <c r="L248" i="8"/>
  <c r="L109" i="8"/>
  <c r="L112" i="8"/>
  <c r="L152" i="8"/>
  <c r="L234" i="8"/>
  <c r="L22" i="8"/>
  <c r="L244" i="8"/>
  <c r="L116" i="8"/>
  <c r="L218" i="8"/>
  <c r="L246" i="8"/>
  <c r="L66" i="8"/>
  <c r="L21" i="8"/>
  <c r="L206" i="8"/>
  <c r="L123" i="8"/>
  <c r="L202" i="8"/>
  <c r="L42" i="8"/>
  <c r="L54" i="8"/>
  <c r="L214" i="8"/>
  <c r="L247" i="8"/>
  <c r="L213" i="8"/>
  <c r="L826" i="34"/>
  <c r="L418" i="34"/>
  <c r="L392" i="34"/>
  <c r="L60" i="34"/>
  <c r="H86" i="1" s="1"/>
  <c r="L249" i="34"/>
  <c r="L93" i="34"/>
  <c r="L801" i="34"/>
  <c r="L227" i="34"/>
  <c r="L668" i="34"/>
  <c r="L592" i="34"/>
  <c r="L496" i="34"/>
  <c r="L254" i="34"/>
  <c r="L320" i="34"/>
  <c r="L303" i="34"/>
  <c r="L643" i="34"/>
  <c r="L126" i="34"/>
  <c r="L555" i="34"/>
  <c r="L631" i="34"/>
  <c r="L666" i="34"/>
  <c r="L611" i="34"/>
  <c r="L571" i="34"/>
  <c r="L452" i="34"/>
  <c r="L138" i="34"/>
  <c r="L598" i="34"/>
  <c r="L393" i="34"/>
  <c r="L195" i="34"/>
  <c r="L540" i="34"/>
  <c r="L347" i="34"/>
  <c r="L526" i="34"/>
  <c r="L586" i="34"/>
  <c r="L142" i="34"/>
  <c r="L91" i="34"/>
  <c r="L319" i="34"/>
  <c r="L237" i="34"/>
  <c r="L342" i="34"/>
  <c r="L161" i="34"/>
  <c r="L614" i="34"/>
  <c r="L741" i="34"/>
  <c r="L793" i="34"/>
  <c r="L670" i="34"/>
  <c r="L491" i="34"/>
  <c r="L610" i="34"/>
  <c r="L230" i="34"/>
  <c r="L377" i="34"/>
  <c r="L541" i="34"/>
  <c r="L233" i="34"/>
  <c r="L309" i="34"/>
  <c r="L412" i="34"/>
  <c r="L635" i="34"/>
  <c r="L789" i="34"/>
  <c r="L591" i="34"/>
  <c r="L608" i="34"/>
  <c r="L551" i="34"/>
  <c r="L359" i="34"/>
  <c r="L469" i="34"/>
  <c r="L543" i="34"/>
  <c r="L713" i="34"/>
  <c r="L501" i="34"/>
  <c r="L116" i="34"/>
  <c r="L743" i="34"/>
  <c r="L427" i="34"/>
  <c r="L663" i="34"/>
  <c r="L556" i="34"/>
  <c r="L640" i="34"/>
  <c r="L253" i="34"/>
  <c r="L270" i="34"/>
  <c r="L71" i="34"/>
  <c r="L747" i="34"/>
  <c r="L557" i="34"/>
  <c r="L163" i="34"/>
  <c r="L150" i="34"/>
  <c r="L560" i="34"/>
  <c r="L89" i="34"/>
  <c r="L745" i="34"/>
  <c r="L582" i="34"/>
  <c r="L665" i="34"/>
  <c r="L178" i="34"/>
  <c r="L182" i="34"/>
  <c r="L87" i="34"/>
  <c r="L432" i="34"/>
  <c r="L440" i="34"/>
  <c r="L815" i="34"/>
  <c r="L771" i="34"/>
  <c r="L606" i="34"/>
  <c r="L476" i="34"/>
  <c r="L841" i="34"/>
  <c r="L375" i="34"/>
  <c r="L563" i="34"/>
  <c r="L219" i="34"/>
  <c r="L727" i="34"/>
  <c r="L451" i="34"/>
  <c r="L520" i="34"/>
  <c r="L291" i="34"/>
  <c r="L408" i="34"/>
  <c r="L369" i="34"/>
  <c r="L739" i="34"/>
  <c r="L455" i="34"/>
  <c r="L101" i="34"/>
  <c r="L356" i="34"/>
  <c r="L502" i="34"/>
  <c r="L787" i="34"/>
  <c r="L461" i="34"/>
  <c r="L206" i="34"/>
  <c r="L181" i="34"/>
  <c r="L675" i="34"/>
  <c r="L848" i="34"/>
  <c r="L81" i="34"/>
  <c r="L75" i="34"/>
  <c r="L424" i="34"/>
  <c r="L603" i="34"/>
  <c r="L264" i="34"/>
  <c r="L565" i="34"/>
  <c r="L321" i="34"/>
  <c r="L728" i="34"/>
  <c r="L490" i="34"/>
  <c r="L407" i="34"/>
  <c r="L525" i="34"/>
  <c r="L466" i="34"/>
  <c r="L351" i="34"/>
  <c r="L402" i="34"/>
  <c r="L523" i="34"/>
  <c r="L340" i="34"/>
  <c r="L362" i="34"/>
  <c r="L301" i="34"/>
  <c r="L561" i="34"/>
  <c r="L221" i="34"/>
  <c r="L818" i="34"/>
  <c r="L767" i="34"/>
  <c r="L714" i="34"/>
  <c r="L721" i="34"/>
  <c r="L719" i="34"/>
  <c r="L159" i="34"/>
  <c r="L596" i="34"/>
  <c r="L387" i="34"/>
  <c r="L173" i="34"/>
  <c r="L130" i="34"/>
  <c r="L261" i="34"/>
  <c r="L389" i="34"/>
  <c r="L168" i="34"/>
  <c r="L682" i="34"/>
  <c r="L788" i="34"/>
  <c r="L583" i="34"/>
  <c r="L667" i="34"/>
  <c r="L248" i="34"/>
  <c r="L308" i="34"/>
  <c r="L184" i="34"/>
  <c r="L524" i="34"/>
  <c r="L836" i="34"/>
  <c r="L553" i="34"/>
  <c r="L528" i="34"/>
  <c r="L699" i="34"/>
  <c r="L519" i="34"/>
  <c r="L366" i="34"/>
  <c r="L676" i="34"/>
  <c r="L622" i="34"/>
  <c r="L794" i="34"/>
  <c r="L204" i="34"/>
  <c r="L450" i="34"/>
  <c r="L215" i="34"/>
  <c r="L379" i="34"/>
  <c r="L105" i="34"/>
  <c r="L595" i="34"/>
  <c r="L864" i="34"/>
  <c r="L522" i="34"/>
  <c r="L458" i="34"/>
  <c r="L259" i="34"/>
  <c r="L344" i="34"/>
  <c r="L473" i="34"/>
  <c r="L354" i="34"/>
  <c r="L527" i="34"/>
  <c r="L566" i="34"/>
  <c r="L534" i="34"/>
  <c r="L229" i="34"/>
  <c r="L581" i="34"/>
  <c r="L398" i="34"/>
  <c r="L365" i="34"/>
  <c r="L314" i="34"/>
  <c r="L214" i="34"/>
  <c r="L684" i="34"/>
  <c r="L114" i="34"/>
  <c r="L858" i="34"/>
  <c r="L629" i="34"/>
  <c r="L355" i="34"/>
  <c r="L536" i="34"/>
  <c r="L589" i="34"/>
  <c r="L315" i="34"/>
  <c r="L202" i="34"/>
  <c r="L429" i="34"/>
  <c r="L157" i="34"/>
  <c r="L243" i="34"/>
  <c r="L95" i="34"/>
  <c r="L77" i="34"/>
  <c r="L262" i="34"/>
  <c r="L201" i="34"/>
  <c r="L197" i="34"/>
  <c r="L403" i="34"/>
  <c r="L597" i="34"/>
  <c r="L827" i="34"/>
  <c r="L615" i="34"/>
  <c r="L572" i="34"/>
  <c r="L756" i="34"/>
  <c r="L410" i="34"/>
  <c r="L196" i="34"/>
  <c r="L158" i="34"/>
  <c r="L649" i="34"/>
  <c r="L124" i="34"/>
  <c r="L277" i="34"/>
  <c r="L426" i="34"/>
  <c r="L390" i="34"/>
  <c r="L497" i="34"/>
  <c r="L247" i="34"/>
  <c r="L136" i="34"/>
  <c r="L274" i="34"/>
  <c r="L439" i="34"/>
  <c r="L434" i="34"/>
  <c r="L437" i="34"/>
  <c r="L737" i="34"/>
  <c r="L175" i="34"/>
  <c r="L289" i="34"/>
  <c r="L348" i="34"/>
  <c r="L564" i="34"/>
  <c r="L658" i="34"/>
  <c r="L413" i="34"/>
  <c r="L376" i="34"/>
  <c r="L160" i="34"/>
  <c r="L511" i="34"/>
  <c r="L99" i="34"/>
  <c r="L128" i="34"/>
  <c r="L805" i="34"/>
  <c r="L683" i="34"/>
  <c r="L260" i="34"/>
  <c r="L360" i="34"/>
  <c r="L414" i="34"/>
  <c r="L176" i="34"/>
  <c r="L179" i="34"/>
  <c r="L475" i="34"/>
  <c r="L754" i="34"/>
  <c r="L479" i="34"/>
  <c r="L806" i="34"/>
  <c r="L781" i="34"/>
  <c r="L671" i="34"/>
  <c r="L552" i="34"/>
  <c r="L752" i="34"/>
  <c r="L462" i="34"/>
  <c r="L57" i="34"/>
  <c r="L245" i="34"/>
  <c r="L174" i="34"/>
  <c r="L103" i="34"/>
  <c r="L83" i="34"/>
  <c r="L735" i="34"/>
  <c r="L223" i="34"/>
  <c r="L544" i="34"/>
  <c r="L454" i="34"/>
  <c r="L341" i="34"/>
  <c r="L843" i="34"/>
  <c r="L748" i="34"/>
  <c r="L278" i="34"/>
  <c r="L838" i="34"/>
  <c r="L313" i="34"/>
  <c r="L639" i="34"/>
  <c r="L401" i="34"/>
  <c r="L472" i="34"/>
  <c r="L822" i="34"/>
  <c r="L764" i="34"/>
  <c r="L438" i="34"/>
  <c r="L765" i="34"/>
  <c r="L720" i="34"/>
  <c r="L716" i="34"/>
  <c r="L570" i="34"/>
  <c r="L251" i="34"/>
  <c r="L203" i="34"/>
  <c r="L358" i="34"/>
  <c r="L531" i="34"/>
  <c r="L664" i="34"/>
  <c r="L464" i="34"/>
  <c r="L729" i="34"/>
  <c r="L513" i="34"/>
  <c r="L633" i="34"/>
  <c r="L637" i="34"/>
  <c r="L605" i="34"/>
  <c r="L609" i="34"/>
  <c r="L623" i="34"/>
  <c r="L268" i="34"/>
  <c r="L533" i="34"/>
  <c r="L569" i="34"/>
  <c r="L146" i="34"/>
  <c r="L607" i="34"/>
  <c r="L617" i="34"/>
  <c r="L620" i="34"/>
  <c r="L295" i="34"/>
  <c r="L686" i="34"/>
  <c r="L220" i="34"/>
  <c r="L343" i="34"/>
  <c r="L503" i="34"/>
  <c r="L453" i="34"/>
  <c r="L693" i="34"/>
  <c r="L349" i="34"/>
  <c r="L263" i="34"/>
  <c r="L246" i="34"/>
  <c r="L367" i="34"/>
  <c r="L474" i="34"/>
  <c r="L804" i="34"/>
  <c r="L862" i="34"/>
  <c r="L539" i="34"/>
  <c r="L550" i="34"/>
  <c r="L346" i="34"/>
  <c r="L644" i="34"/>
  <c r="L562" i="34"/>
  <c r="L660" i="34"/>
  <c r="L584" i="34"/>
  <c r="L250" i="34"/>
  <c r="L372" i="34"/>
  <c r="L213" i="34"/>
  <c r="L218" i="34"/>
  <c r="L234" i="34"/>
  <c r="L399" i="34"/>
  <c r="L371" i="34"/>
  <c r="L185" i="34"/>
  <c r="L691" i="34"/>
  <c r="L851" i="34"/>
  <c r="L459" i="34"/>
  <c r="L180" i="34"/>
  <c r="L677" i="34"/>
  <c r="L621" i="34"/>
  <c r="L297" i="34"/>
  <c r="L192" i="34"/>
  <c r="L404" i="34"/>
  <c r="L370" i="34"/>
  <c r="L837" i="34"/>
  <c r="L674" i="34"/>
  <c r="L681" i="34"/>
  <c r="L435" i="34"/>
  <c r="L433" i="34"/>
  <c r="L443" i="34"/>
  <c r="L444" i="34"/>
  <c r="L659" i="34"/>
  <c r="L271" i="34"/>
  <c r="L120" i="34"/>
  <c r="L73" i="34"/>
  <c r="L425" i="34"/>
  <c r="L63" i="34"/>
  <c r="H87" i="1" s="1"/>
  <c r="L580" i="34"/>
  <c r="L400" i="34"/>
  <c r="L135" i="34"/>
  <c r="L669" i="34"/>
  <c r="L775" i="34"/>
  <c r="L708" i="34"/>
  <c r="L844" i="34"/>
  <c r="L110" i="34"/>
  <c r="L651" i="34"/>
  <c r="L411" i="34"/>
  <c r="L374" i="34"/>
  <c r="L512" i="34"/>
  <c r="L799" i="34"/>
  <c r="L850" i="34"/>
  <c r="L755" i="34"/>
  <c r="L236" i="34"/>
  <c r="L632" i="34"/>
  <c r="L782" i="34"/>
  <c r="L193" i="34"/>
  <c r="L463" i="34"/>
  <c r="L316" i="34"/>
  <c r="L380" i="34"/>
  <c r="L177" i="34"/>
  <c r="L145" i="34"/>
  <c r="L108" i="34"/>
  <c r="L118" i="34"/>
  <c r="L222" i="34"/>
  <c r="L662" i="34"/>
  <c r="L467" i="34"/>
  <c r="L574" i="34"/>
  <c r="L698" i="34"/>
  <c r="L409" i="34"/>
  <c r="L859" i="34"/>
  <c r="L653" i="34"/>
  <c r="L345" i="34"/>
  <c r="L139" i="34"/>
  <c r="L383" i="34"/>
  <c r="L468" i="34"/>
  <c r="L834" i="34"/>
  <c r="L391" i="34"/>
  <c r="L235" i="34"/>
  <c r="L436" i="34"/>
  <c r="L769" i="34"/>
  <c r="L766" i="34"/>
  <c r="L722" i="34"/>
  <c r="L717" i="34"/>
  <c r="L856" i="34"/>
  <c r="L58" i="34"/>
  <c r="L244" i="34"/>
  <c r="L849" i="34"/>
  <c r="L845" i="34"/>
  <c r="L357" i="34"/>
  <c r="L198" i="34"/>
  <c r="L205" i="34"/>
  <c r="L208" i="34"/>
  <c r="L483" i="34"/>
  <c r="L505" i="34"/>
  <c r="L646" i="34"/>
  <c r="L350" i="34"/>
  <c r="L694" i="34"/>
  <c r="L368" i="34"/>
  <c r="L275" i="34"/>
  <c r="L420" i="34"/>
  <c r="L630" i="34"/>
  <c r="L636" i="34"/>
  <c r="L535" i="34"/>
  <c r="L800" i="34"/>
  <c r="L495" i="34"/>
  <c r="L162" i="34"/>
  <c r="L164" i="34"/>
  <c r="L290" i="34"/>
  <c r="L480" i="34"/>
  <c r="L112" i="34"/>
  <c r="L482" i="34"/>
  <c r="L492" i="34"/>
  <c r="L678" i="34"/>
  <c r="L252" i="34"/>
  <c r="L509" i="34"/>
  <c r="L542" i="34"/>
  <c r="L634" i="34"/>
  <c r="L835" i="34"/>
  <c r="L549" i="34"/>
  <c r="L388" i="34"/>
  <c r="L573" i="34"/>
  <c r="L798" i="34"/>
  <c r="L302" i="34"/>
  <c r="L79" i="34"/>
  <c r="L465" i="34"/>
  <c r="L579" i="34"/>
  <c r="L167" i="34"/>
  <c r="L685" i="34"/>
  <c r="L616" i="34"/>
  <c r="L590" i="34"/>
  <c r="L122" i="34"/>
  <c r="L481" i="34"/>
  <c r="L394" i="34"/>
  <c r="L191" i="34"/>
  <c r="L645" i="34"/>
  <c r="L361" i="34"/>
  <c r="L709" i="34"/>
  <c r="L137" i="34"/>
  <c r="L833" i="34"/>
  <c r="L585" i="34"/>
  <c r="L504" i="34"/>
  <c r="L397" i="34"/>
  <c r="L857" i="34"/>
  <c r="L863" i="34"/>
  <c r="L428" i="34"/>
  <c r="L604" i="34"/>
  <c r="L518" i="34"/>
  <c r="L381" i="34"/>
  <c r="L338" i="34"/>
  <c r="L652" i="34"/>
  <c r="L183" i="34"/>
  <c r="L269" i="34"/>
  <c r="L508" i="34"/>
  <c r="L307" i="34"/>
  <c r="L521" i="34"/>
  <c r="L353" i="34"/>
  <c r="L207" i="34"/>
  <c r="L753" i="34"/>
  <c r="L494" i="34"/>
  <c r="L339" i="34"/>
  <c r="L456" i="34"/>
  <c r="L784" i="34"/>
  <c r="L165" i="34"/>
  <c r="L228" i="34"/>
  <c r="L792" i="34"/>
  <c r="L85" i="34"/>
  <c r="L731" i="34"/>
  <c r="L373" i="34"/>
  <c r="L500" i="34"/>
  <c r="L697" i="34"/>
  <c r="L650" i="34"/>
  <c r="L852" i="34"/>
  <c r="L554" i="34"/>
  <c r="L212" i="34"/>
  <c r="L692" i="34"/>
  <c r="L460" i="34"/>
  <c r="L242" i="34"/>
  <c r="L378" i="34"/>
  <c r="L510" i="34"/>
  <c r="L97" i="34"/>
  <c r="L485" i="34"/>
  <c r="L352" i="34"/>
  <c r="L292" i="34"/>
  <c r="L842" i="34"/>
  <c r="L624" i="34"/>
  <c r="L194" i="34"/>
  <c r="L638" i="34"/>
  <c r="L337" i="34"/>
  <c r="L730" i="34"/>
  <c r="L783" i="34"/>
  <c r="L532" i="34"/>
  <c r="L296" i="34"/>
  <c r="L493" i="34"/>
  <c r="L304" i="34"/>
  <c r="L661" i="34"/>
  <c r="L457" i="34"/>
  <c r="L265" i="34"/>
  <c r="L276" i="34"/>
  <c r="L768" i="34"/>
  <c r="L820" i="34"/>
  <c r="L817" i="34"/>
  <c r="L819" i="34"/>
  <c r="L816" i="34"/>
  <c r="L723" i="34"/>
  <c r="L715" i="34"/>
  <c r="L718" i="34"/>
  <c r="L22" i="61"/>
  <c r="L24" i="61"/>
  <c r="L27" i="61"/>
  <c r="L32" i="61"/>
  <c r="L31" i="61"/>
  <c r="L39" i="61"/>
  <c r="L38" i="61" s="1"/>
  <c r="L23" i="61"/>
  <c r="L30" i="61"/>
  <c r="L26" i="61"/>
  <c r="L36" i="61"/>
  <c r="L29" i="61"/>
  <c r="L37" i="61"/>
  <c r="K422" i="34"/>
  <c r="L169" i="15"/>
  <c r="K169" i="15"/>
  <c r="J235" i="15"/>
  <c r="K382" i="34"/>
  <c r="J172" i="9"/>
  <c r="J20" i="61"/>
  <c r="K74" i="8"/>
  <c r="K43" i="7"/>
  <c r="K18" i="7" s="1"/>
  <c r="K16" i="7" s="1"/>
  <c r="J267" i="8"/>
  <c r="J41" i="8"/>
  <c r="K50" i="9"/>
  <c r="T50" i="9" s="1"/>
  <c r="T42" i="9" s="1"/>
  <c r="J299" i="8"/>
  <c r="K170" i="15"/>
  <c r="K226" i="8"/>
  <c r="K117" i="9"/>
  <c r="J284" i="15"/>
  <c r="J180" i="9"/>
  <c r="K51" i="15"/>
  <c r="T51" i="15" s="1"/>
  <c r="K113" i="8"/>
  <c r="K55" i="8"/>
  <c r="T55" i="8" s="1"/>
  <c r="T52" i="8" s="1"/>
  <c r="J25" i="61"/>
  <c r="J127" i="9"/>
  <c r="J58" i="8"/>
  <c r="K19" i="61"/>
  <c r="K18" i="61" s="1"/>
  <c r="J71" i="9"/>
  <c r="J75" i="8"/>
  <c r="J298" i="15"/>
  <c r="K210" i="8"/>
  <c r="J55" i="15"/>
  <c r="J164" i="8"/>
  <c r="J195" i="8"/>
  <c r="S195" i="8" s="1"/>
  <c r="U195" i="8" s="1"/>
  <c r="J19" i="9"/>
  <c r="J28" i="61"/>
  <c r="I193" i="15"/>
  <c r="J193" i="15"/>
  <c r="S193" i="15" s="1"/>
  <c r="J201" i="8"/>
  <c r="K27" i="15"/>
  <c r="T27" i="15" s="1"/>
  <c r="K232" i="15"/>
  <c r="T232" i="15" s="1"/>
  <c r="J252" i="15"/>
  <c r="S252" i="15" s="1"/>
  <c r="I252" i="15"/>
  <c r="J51" i="9"/>
  <c r="K253" i="15"/>
  <c r="T253" i="15" s="1"/>
  <c r="J168" i="9"/>
  <c r="J118" i="9"/>
  <c r="J19" i="7"/>
  <c r="J104" i="8"/>
  <c r="J98" i="8" s="1"/>
  <c r="H103" i="1"/>
  <c r="K149" i="35"/>
  <c r="K310" i="15"/>
  <c r="T310" i="15" s="1"/>
  <c r="K31" i="15"/>
  <c r="T31" i="15" s="1"/>
  <c r="J176" i="9"/>
  <c r="K182" i="8"/>
  <c r="K229" i="15"/>
  <c r="T229" i="15" s="1"/>
  <c r="J159" i="8"/>
  <c r="J68" i="15"/>
  <c r="J44" i="7"/>
  <c r="J82" i="8"/>
  <c r="K311" i="15"/>
  <c r="T311" i="15" s="1"/>
  <c r="K245" i="15"/>
  <c r="T245" i="15" s="1"/>
  <c r="J21" i="15"/>
  <c r="S21" i="15" s="1"/>
  <c r="I21" i="15"/>
  <c r="J223" i="15"/>
  <c r="S223" i="15" s="1"/>
  <c r="I223" i="15"/>
  <c r="J152" i="15"/>
  <c r="J183" i="9"/>
  <c r="H180" i="1"/>
  <c r="J309" i="15"/>
  <c r="S309" i="15" s="1"/>
  <c r="I309" i="15"/>
  <c r="J30" i="8"/>
  <c r="J442" i="34"/>
  <c r="J140" i="8"/>
  <c r="K136" i="15"/>
  <c r="T136" i="15" s="1"/>
  <c r="K57" i="8"/>
  <c r="J91" i="9"/>
  <c r="K263" i="8"/>
  <c r="K258" i="8" s="1"/>
  <c r="K255" i="8" s="1"/>
  <c r="K254" i="8" s="1"/>
  <c r="K164" i="9"/>
  <c r="K163" i="9" s="1"/>
  <c r="J66" i="9"/>
  <c r="K250" i="15"/>
  <c r="T250" i="15" s="1"/>
  <c r="K142" i="15"/>
  <c r="T142" i="15" s="1"/>
  <c r="K201" i="15"/>
  <c r="T201" i="15" s="1"/>
  <c r="K199" i="15"/>
  <c r="T199" i="15" s="1"/>
  <c r="K91" i="15"/>
  <c r="T91" i="15" s="1"/>
  <c r="J106" i="15"/>
  <c r="J114" i="8"/>
  <c r="J122" i="8"/>
  <c r="J176" i="8"/>
  <c r="K48" i="15"/>
  <c r="T48" i="15" s="1"/>
  <c r="J186" i="8"/>
  <c r="S186" i="8" s="1"/>
  <c r="U186" i="8" s="1"/>
  <c r="J63" i="8"/>
  <c r="J131" i="15"/>
  <c r="S131" i="15" s="1"/>
  <c r="I131" i="15"/>
  <c r="K288" i="8"/>
  <c r="K256" i="15"/>
  <c r="T256" i="15" s="1"/>
  <c r="J95" i="7"/>
  <c r="J94" i="7" s="1"/>
  <c r="J92" i="7" s="1"/>
  <c r="J217" i="8"/>
  <c r="J211" i="8" s="1"/>
  <c r="J138" i="9"/>
  <c r="K104" i="15"/>
  <c r="T104" i="15" s="1"/>
  <c r="J241" i="8"/>
  <c r="J60" i="9"/>
  <c r="J133" i="9"/>
  <c r="J42" i="15"/>
  <c r="S42" i="15" s="1"/>
  <c r="U42" i="15" s="1"/>
  <c r="I42" i="15"/>
  <c r="K213" i="15"/>
  <c r="T213" i="15" s="1"/>
  <c r="K98" i="15"/>
  <c r="T98" i="15" s="1"/>
  <c r="J118" i="15"/>
  <c r="J290" i="8"/>
  <c r="K101" i="15"/>
  <c r="T101" i="15" s="1"/>
  <c r="J258" i="15"/>
  <c r="J227" i="8"/>
  <c r="J171" i="15"/>
  <c r="K211" i="15"/>
  <c r="T211" i="15" s="1"/>
  <c r="T207" i="15" s="1"/>
  <c r="K148" i="15"/>
  <c r="T148" i="15" s="1"/>
  <c r="J212" i="8"/>
  <c r="J270" i="8"/>
  <c r="J183" i="8"/>
  <c r="S183" i="8" s="1"/>
  <c r="J100" i="15"/>
  <c r="S100" i="15" s="1"/>
  <c r="I100" i="15"/>
  <c r="J60" i="7"/>
  <c r="I208" i="15"/>
  <c r="J208" i="15"/>
  <c r="S208" i="15" s="1"/>
  <c r="K145" i="15"/>
  <c r="T145" i="15" s="1"/>
  <c r="J51" i="15"/>
  <c r="S51" i="15" s="1"/>
  <c r="U51" i="15" s="1"/>
  <c r="J35" i="61"/>
  <c r="J34" i="61" s="1"/>
  <c r="J277" i="8"/>
  <c r="J126" i="7"/>
  <c r="J125" i="7" s="1"/>
  <c r="J123" i="7" s="1"/>
  <c r="J146" i="8"/>
  <c r="I144" i="15"/>
  <c r="J144" i="15"/>
  <c r="S144" i="15" s="1"/>
  <c r="K325" i="35"/>
  <c r="K318" i="35" s="1"/>
  <c r="J431" i="34"/>
  <c r="K298" i="34"/>
  <c r="J832" i="34"/>
  <c r="J840" i="34"/>
  <c r="J56" i="34"/>
  <c r="J588" i="34"/>
  <c r="J786" i="34"/>
  <c r="J780" i="34"/>
  <c r="K310" i="34"/>
  <c r="J613" i="34"/>
  <c r="J416" i="34"/>
  <c r="K426" i="35"/>
  <c r="J489" i="34"/>
  <c r="K322" i="34"/>
  <c r="J673" i="34"/>
  <c r="J548" i="34"/>
  <c r="J602" i="34"/>
  <c r="J628" i="34"/>
  <c r="J200" i="34"/>
  <c r="J471" i="34"/>
  <c r="J386" i="34"/>
  <c r="J190" i="34"/>
  <c r="J325" i="35"/>
  <c r="J318" i="35" s="1"/>
  <c r="J312" i="34"/>
  <c r="J288" i="34"/>
  <c r="J335" i="34"/>
  <c r="J578" i="34"/>
  <c r="J517" i="34"/>
  <c r="J642" i="34"/>
  <c r="J690" i="34"/>
  <c r="J454" i="35"/>
  <c r="J258" i="34"/>
  <c r="J396" i="34"/>
  <c r="J406" i="34"/>
  <c r="J226" i="34"/>
  <c r="J530" i="34"/>
  <c r="J449" i="34"/>
  <c r="J300" i="34"/>
  <c r="J267" i="34"/>
  <c r="J499" i="34"/>
  <c r="J657" i="34"/>
  <c r="J559" i="34"/>
  <c r="T240" i="15" l="1"/>
  <c r="S164" i="9"/>
  <c r="S163" i="9" s="1"/>
  <c r="T18" i="61"/>
  <c r="T41" i="61" s="1"/>
  <c r="S150" i="15"/>
  <c r="T130" i="15"/>
  <c r="U98" i="8"/>
  <c r="U74" i="8" s="1"/>
  <c r="T222" i="15"/>
  <c r="T216" i="15" s="1"/>
  <c r="S43" i="7"/>
  <c r="S18" i="7" s="1"/>
  <c r="S16" i="7" s="1"/>
  <c r="T51" i="9"/>
  <c r="T18" i="9" s="1"/>
  <c r="U53" i="9"/>
  <c r="U51" i="9" s="1"/>
  <c r="S256" i="8"/>
  <c r="U257" i="8"/>
  <c r="U256" i="8" s="1"/>
  <c r="S19" i="61"/>
  <c r="S264" i="8"/>
  <c r="S263" i="8" s="1"/>
  <c r="S258" i="8" s="1"/>
  <c r="S255" i="8" s="1"/>
  <c r="S254" i="8" s="1"/>
  <c r="U265" i="8"/>
  <c r="U264" i="8" s="1"/>
  <c r="U263" i="8" s="1"/>
  <c r="U258" i="8" s="1"/>
  <c r="U255" i="8" s="1"/>
  <c r="U254" i="8" s="1"/>
  <c r="T308" i="15"/>
  <c r="T283" i="15" s="1"/>
  <c r="K16" i="61"/>
  <c r="K41" i="61" s="1"/>
  <c r="T32" i="15"/>
  <c r="K109" i="9"/>
  <c r="K90" i="9" s="1"/>
  <c r="T117" i="9"/>
  <c r="T109" i="9" s="1"/>
  <c r="T90" i="9" s="1"/>
  <c r="U325" i="35"/>
  <c r="U318" i="35" s="1"/>
  <c r="U312" i="35" s="1"/>
  <c r="S288" i="8"/>
  <c r="U39" i="61"/>
  <c r="U38" i="61" s="1"/>
  <c r="U34" i="61" s="1"/>
  <c r="S38" i="61"/>
  <c r="S34" i="61" s="1"/>
  <c r="T20" i="15"/>
  <c r="T172" i="9"/>
  <c r="T164" i="9" s="1"/>
  <c r="T163" i="9" s="1"/>
  <c r="U174" i="9"/>
  <c r="U172" i="9" s="1"/>
  <c r="U164" i="9" s="1"/>
  <c r="U163" i="9" s="1"/>
  <c r="U309" i="15"/>
  <c r="U57" i="8"/>
  <c r="U19" i="61"/>
  <c r="U208" i="15"/>
  <c r="U223" i="15"/>
  <c r="U21" i="15"/>
  <c r="U100" i="15"/>
  <c r="U193" i="15"/>
  <c r="U131" i="15"/>
  <c r="T83" i="15"/>
  <c r="T251" i="15"/>
  <c r="T234" i="15" s="1"/>
  <c r="K152" i="15"/>
  <c r="K151" i="15" s="1"/>
  <c r="T169" i="15"/>
  <c r="T99" i="15"/>
  <c r="T143" i="15"/>
  <c r="T105" i="15" s="1"/>
  <c r="T192" i="15"/>
  <c r="T191" i="15" s="1"/>
  <c r="T189" i="15" s="1"/>
  <c r="U144" i="15"/>
  <c r="U252" i="15"/>
  <c r="U113" i="8"/>
  <c r="U288" i="8"/>
  <c r="S113" i="8"/>
  <c r="S182" i="8"/>
  <c r="U183" i="8"/>
  <c r="U182" i="8" s="1"/>
  <c r="S74" i="8"/>
  <c r="U226" i="8"/>
  <c r="U225" i="8" s="1"/>
  <c r="U212" i="8"/>
  <c r="U211" i="8"/>
  <c r="S210" i="8"/>
  <c r="S226" i="8"/>
  <c r="S225" i="8" s="1"/>
  <c r="U43" i="7"/>
  <c r="U18" i="7" s="1"/>
  <c r="U16" i="7" s="1"/>
  <c r="K294" i="34"/>
  <c r="K306" i="34"/>
  <c r="K318" i="34"/>
  <c r="K364" i="34"/>
  <c r="K334" i="34" s="1"/>
  <c r="K138" i="35"/>
  <c r="T149" i="35"/>
  <c r="K409" i="35"/>
  <c r="T426" i="35"/>
  <c r="T409" i="35" s="1"/>
  <c r="L267" i="8"/>
  <c r="L172" i="9"/>
  <c r="L60" i="9"/>
  <c r="L104" i="8"/>
  <c r="L98" i="8" s="1"/>
  <c r="L68" i="15"/>
  <c r="L35" i="61"/>
  <c r="L34" i="61" s="1"/>
  <c r="L20" i="61"/>
  <c r="L25" i="61"/>
  <c r="L201" i="8"/>
  <c r="L133" i="9"/>
  <c r="L63" i="8"/>
  <c r="L227" i="8"/>
  <c r="L146" i="8"/>
  <c r="L58" i="8"/>
  <c r="L195" i="8"/>
  <c r="L164" i="8"/>
  <c r="L159" i="8"/>
  <c r="L71" i="9"/>
  <c r="L118" i="9"/>
  <c r="L176" i="9"/>
  <c r="L454" i="35"/>
  <c r="H284" i="1" s="1"/>
  <c r="L60" i="7"/>
  <c r="L126" i="7"/>
  <c r="L125" i="7" s="1"/>
  <c r="L123" i="7" s="1"/>
  <c r="L55" i="15"/>
  <c r="L106" i="15"/>
  <c r="L235" i="15"/>
  <c r="L298" i="15"/>
  <c r="L118" i="15"/>
  <c r="L270" i="8"/>
  <c r="L277" i="8"/>
  <c r="L180" i="9"/>
  <c r="L284" i="15"/>
  <c r="L176" i="8"/>
  <c r="L95" i="7"/>
  <c r="L94" i="7" s="1"/>
  <c r="L92" i="7" s="1"/>
  <c r="L241" i="8"/>
  <c r="L325" i="35"/>
  <c r="L318" i="35" s="1"/>
  <c r="L312" i="35" s="1"/>
  <c r="L171" i="15"/>
  <c r="L170" i="15" s="1"/>
  <c r="L212" i="8"/>
  <c r="L41" i="8"/>
  <c r="L75" i="8"/>
  <c r="L183" i="8"/>
  <c r="L30" i="8"/>
  <c r="L290" i="8"/>
  <c r="L140" i="8"/>
  <c r="L114" i="8"/>
  <c r="L217" i="8"/>
  <c r="L211" i="8" s="1"/>
  <c r="L51" i="9"/>
  <c r="L19" i="9"/>
  <c r="L168" i="9"/>
  <c r="L138" i="9"/>
  <c r="L127" i="9"/>
  <c r="L91" i="9"/>
  <c r="L183" i="9"/>
  <c r="L19" i="7"/>
  <c r="L44" i="7"/>
  <c r="L258" i="15"/>
  <c r="L267" i="34"/>
  <c r="L152" i="15"/>
  <c r="L151" i="15" s="1"/>
  <c r="L28" i="61"/>
  <c r="L642" i="34"/>
  <c r="L442" i="34"/>
  <c r="H154" i="1" s="1"/>
  <c r="L416" i="34"/>
  <c r="L588" i="34"/>
  <c r="L786" i="34"/>
  <c r="L780" i="34"/>
  <c r="L335" i="34"/>
  <c r="L226" i="34"/>
  <c r="L56" i="34"/>
  <c r="H85" i="1" s="1"/>
  <c r="L406" i="34"/>
  <c r="L258" i="34"/>
  <c r="L559" i="34"/>
  <c r="L578" i="34"/>
  <c r="L471" i="34"/>
  <c r="L200" i="34"/>
  <c r="L840" i="34"/>
  <c r="L300" i="34"/>
  <c r="L517" i="34"/>
  <c r="L386" i="34"/>
  <c r="L548" i="34"/>
  <c r="L312" i="34"/>
  <c r="L613" i="34"/>
  <c r="L431" i="34"/>
  <c r="L422" i="34" s="1"/>
  <c r="L489" i="34"/>
  <c r="L499" i="34"/>
  <c r="L449" i="34"/>
  <c r="L396" i="34"/>
  <c r="L190" i="34"/>
  <c r="L832" i="34"/>
  <c r="L673" i="34"/>
  <c r="L602" i="34"/>
  <c r="L288" i="34"/>
  <c r="L309" i="15"/>
  <c r="L193" i="15"/>
  <c r="L208" i="15"/>
  <c r="L252" i="15"/>
  <c r="L223" i="15"/>
  <c r="L131" i="15"/>
  <c r="L21" i="15"/>
  <c r="L144" i="15"/>
  <c r="L100" i="15"/>
  <c r="L42" i="15"/>
  <c r="L530" i="34"/>
  <c r="L657" i="34"/>
  <c r="L628" i="34"/>
  <c r="L690" i="34"/>
  <c r="L299" i="8"/>
  <c r="L122" i="8"/>
  <c r="L186" i="8"/>
  <c r="L82" i="8"/>
  <c r="H153" i="1"/>
  <c r="K52" i="8"/>
  <c r="K42" i="9"/>
  <c r="K18" i="9" s="1"/>
  <c r="J422" i="34"/>
  <c r="K514" i="34"/>
  <c r="J147" i="34"/>
  <c r="K599" i="34"/>
  <c r="K150" i="15"/>
  <c r="I50" i="9"/>
  <c r="J288" i="8"/>
  <c r="I51" i="15"/>
  <c r="K32" i="15"/>
  <c r="J170" i="15"/>
  <c r="J57" i="8"/>
  <c r="I55" i="8"/>
  <c r="J19" i="61"/>
  <c r="J18" i="61" s="1"/>
  <c r="J117" i="9"/>
  <c r="J226" i="8"/>
  <c r="K240" i="15"/>
  <c r="J263" i="8"/>
  <c r="J258" i="8" s="1"/>
  <c r="J255" i="8" s="1"/>
  <c r="J254" i="8" s="1"/>
  <c r="K99" i="15"/>
  <c r="K225" i="8"/>
  <c r="K143" i="15"/>
  <c r="K130" i="15"/>
  <c r="K308" i="15"/>
  <c r="K283" i="15" s="1"/>
  <c r="J113" i="8"/>
  <c r="J199" i="15"/>
  <c r="S199" i="15" s="1"/>
  <c r="U199" i="15" s="1"/>
  <c r="I199" i="15"/>
  <c r="J43" i="7"/>
  <c r="J18" i="7" s="1"/>
  <c r="J16" i="7" s="1"/>
  <c r="J253" i="15"/>
  <c r="S253" i="15" s="1"/>
  <c r="U253" i="15" s="1"/>
  <c r="I253" i="15"/>
  <c r="I232" i="15"/>
  <c r="J232" i="15"/>
  <c r="S232" i="15" s="1"/>
  <c r="U232" i="15" s="1"/>
  <c r="K192" i="15"/>
  <c r="K191" i="15" s="1"/>
  <c r="K189" i="15" s="1"/>
  <c r="K251" i="15"/>
  <c r="K222" i="15"/>
  <c r="K216" i="15" s="1"/>
  <c r="I250" i="15"/>
  <c r="J250" i="15"/>
  <c r="S250" i="15" s="1"/>
  <c r="I98" i="15"/>
  <c r="J98" i="15"/>
  <c r="S98" i="15" s="1"/>
  <c r="U98" i="15" s="1"/>
  <c r="I256" i="15"/>
  <c r="J256" i="15"/>
  <c r="S256" i="15" s="1"/>
  <c r="U256" i="15" s="1"/>
  <c r="J201" i="15"/>
  <c r="S201" i="15" s="1"/>
  <c r="U201" i="15" s="1"/>
  <c r="I201" i="15"/>
  <c r="I213" i="15"/>
  <c r="J213" i="15"/>
  <c r="S213" i="15" s="1"/>
  <c r="U213" i="15" s="1"/>
  <c r="J210" i="8"/>
  <c r="J310" i="15"/>
  <c r="S310" i="15" s="1"/>
  <c r="U310" i="15" s="1"/>
  <c r="I310" i="15"/>
  <c r="J27" i="15"/>
  <c r="S27" i="15" s="1"/>
  <c r="U27" i="15" s="1"/>
  <c r="I27" i="15"/>
  <c r="K207" i="15"/>
  <c r="I149" i="35"/>
  <c r="J149" i="35"/>
  <c r="K20" i="15"/>
  <c r="I145" i="15"/>
  <c r="J145" i="15"/>
  <c r="S145" i="15" s="1"/>
  <c r="U145" i="15" s="1"/>
  <c r="J142" i="15"/>
  <c r="S142" i="15" s="1"/>
  <c r="U142" i="15" s="1"/>
  <c r="I142" i="15"/>
  <c r="I229" i="15"/>
  <c r="J229" i="15"/>
  <c r="S229" i="15" s="1"/>
  <c r="U229" i="15" s="1"/>
  <c r="I245" i="15"/>
  <c r="J245" i="15"/>
  <c r="S245" i="15" s="1"/>
  <c r="U245" i="15" s="1"/>
  <c r="J101" i="15"/>
  <c r="S101" i="15" s="1"/>
  <c r="I101" i="15"/>
  <c r="J104" i="15"/>
  <c r="S104" i="15" s="1"/>
  <c r="U104" i="15" s="1"/>
  <c r="I104" i="15"/>
  <c r="J136" i="15"/>
  <c r="S136" i="15" s="1"/>
  <c r="U136" i="15" s="1"/>
  <c r="I136" i="15"/>
  <c r="J182" i="8"/>
  <c r="I148" i="15"/>
  <c r="J148" i="15"/>
  <c r="S148" i="15" s="1"/>
  <c r="U148" i="15" s="1"/>
  <c r="K83" i="15"/>
  <c r="J74" i="8"/>
  <c r="J91" i="15"/>
  <c r="S91" i="15" s="1"/>
  <c r="I91" i="15"/>
  <c r="J164" i="9"/>
  <c r="J163" i="9" s="1"/>
  <c r="J211" i="15"/>
  <c r="S211" i="15" s="1"/>
  <c r="U211" i="15" s="1"/>
  <c r="I211" i="15"/>
  <c r="I311" i="15"/>
  <c r="J311" i="15"/>
  <c r="S311" i="15" s="1"/>
  <c r="U311" i="15" s="1"/>
  <c r="J31" i="15"/>
  <c r="S31" i="15" s="1"/>
  <c r="U31" i="15" s="1"/>
  <c r="I31" i="15"/>
  <c r="I48" i="15"/>
  <c r="J48" i="15"/>
  <c r="K407" i="35"/>
  <c r="K724" i="34"/>
  <c r="K147" i="34"/>
  <c r="I298" i="34"/>
  <c r="H207" i="1"/>
  <c r="K821" i="34"/>
  <c r="K770" i="34"/>
  <c r="H302" i="1"/>
  <c r="H166" i="1"/>
  <c r="I322" i="34"/>
  <c r="J310" i="34"/>
  <c r="J426" i="35"/>
  <c r="J382" i="34"/>
  <c r="K39" i="35"/>
  <c r="T39" i="35" s="1"/>
  <c r="T19" i="35" s="1"/>
  <c r="T16" i="35" s="1"/>
  <c r="K654" i="34"/>
  <c r="K795" i="34"/>
  <c r="K131" i="34"/>
  <c r="K865" i="34"/>
  <c r="K687" i="34"/>
  <c r="J39" i="35"/>
  <c r="S39" i="35" s="1"/>
  <c r="K224" i="34"/>
  <c r="K710" i="34"/>
  <c r="K700" i="34"/>
  <c r="K807" i="34"/>
  <c r="K545" i="34"/>
  <c r="J407" i="35"/>
  <c r="K853" i="34"/>
  <c r="K477" i="35"/>
  <c r="K749" i="34"/>
  <c r="K279" i="34"/>
  <c r="K828" i="34"/>
  <c r="K252" i="35"/>
  <c r="K757" i="34"/>
  <c r="K255" i="34"/>
  <c r="K169" i="34"/>
  <c r="K270" i="35"/>
  <c r="K135" i="35"/>
  <c r="K186" i="34"/>
  <c r="K287" i="35"/>
  <c r="K111" i="35"/>
  <c r="T111" i="35" s="1"/>
  <c r="T86" i="35" s="1"/>
  <c r="T77" i="35" s="1"/>
  <c r="K625" i="34"/>
  <c r="K575" i="34"/>
  <c r="K238" i="34"/>
  <c r="K776" i="34"/>
  <c r="H337" i="1"/>
  <c r="H104" i="1"/>
  <c r="H211" i="1"/>
  <c r="H192" i="1"/>
  <c r="H95" i="1"/>
  <c r="H266" i="1"/>
  <c r="H102" i="1"/>
  <c r="H206" i="1"/>
  <c r="H254" i="1"/>
  <c r="H288" i="1"/>
  <c r="H179" i="1"/>
  <c r="S99" i="15" l="1"/>
  <c r="T17" i="9"/>
  <c r="T16" i="9" s="1"/>
  <c r="T194" i="9" s="1"/>
  <c r="T206" i="15"/>
  <c r="T204" i="15" s="1"/>
  <c r="T19" i="15"/>
  <c r="S308" i="15"/>
  <c r="S283" i="15" s="1"/>
  <c r="U18" i="61"/>
  <c r="U41" i="61" s="1"/>
  <c r="U192" i="15"/>
  <c r="U191" i="15" s="1"/>
  <c r="U189" i="15" s="1"/>
  <c r="J109" i="9"/>
  <c r="J90" i="9" s="1"/>
  <c r="S117" i="9"/>
  <c r="S18" i="61"/>
  <c r="S41" i="61" s="1"/>
  <c r="U210" i="8"/>
  <c r="U308" i="15"/>
  <c r="U283" i="15" s="1"/>
  <c r="K287" i="34"/>
  <c r="U101" i="15"/>
  <c r="U99" i="15" s="1"/>
  <c r="S192" i="15"/>
  <c r="S191" i="15" s="1"/>
  <c r="S189" i="15" s="1"/>
  <c r="T152" i="15"/>
  <c r="T151" i="15" s="1"/>
  <c r="T150" i="15" s="1"/>
  <c r="U169" i="15"/>
  <c r="U152" i="15" s="1"/>
  <c r="U151" i="15" s="1"/>
  <c r="U150" i="15" s="1"/>
  <c r="S251" i="15"/>
  <c r="S222" i="15"/>
  <c r="S216" i="15" s="1"/>
  <c r="U222" i="15"/>
  <c r="U216" i="15" s="1"/>
  <c r="U250" i="15"/>
  <c r="U240" i="15" s="1"/>
  <c r="S240" i="15"/>
  <c r="U251" i="15"/>
  <c r="S207" i="15"/>
  <c r="J32" i="15"/>
  <c r="S48" i="15"/>
  <c r="S143" i="15"/>
  <c r="U130" i="15"/>
  <c r="S20" i="15"/>
  <c r="U207" i="15"/>
  <c r="U91" i="15"/>
  <c r="U83" i="15" s="1"/>
  <c r="S83" i="15"/>
  <c r="S54" i="15" s="1"/>
  <c r="S53" i="15" s="1"/>
  <c r="U143" i="15"/>
  <c r="T54" i="15"/>
  <c r="T53" i="15" s="1"/>
  <c r="S130" i="15"/>
  <c r="S105" i="15" s="1"/>
  <c r="U20" i="15"/>
  <c r="K861" i="34"/>
  <c r="J306" i="34"/>
  <c r="K133" i="34"/>
  <c r="J133" i="34"/>
  <c r="K538" i="34"/>
  <c r="K824" i="34"/>
  <c r="K696" i="34"/>
  <c r="K648" i="34"/>
  <c r="K507" i="34"/>
  <c r="K488" i="34" s="1"/>
  <c r="K680" i="34"/>
  <c r="K241" i="34"/>
  <c r="K619" i="34"/>
  <c r="K601" i="34" s="1"/>
  <c r="K712" i="34"/>
  <c r="K273" i="34"/>
  <c r="K763" i="34"/>
  <c r="K232" i="34"/>
  <c r="K568" i="34"/>
  <c r="K217" i="34"/>
  <c r="K211" i="34" s="1"/>
  <c r="K814" i="34"/>
  <c r="K594" i="34"/>
  <c r="K172" i="34"/>
  <c r="K707" i="34"/>
  <c r="K773" i="34"/>
  <c r="J364" i="34"/>
  <c r="J334" i="34" s="1"/>
  <c r="T138" i="35"/>
  <c r="K114" i="35"/>
  <c r="T135" i="35"/>
  <c r="K255" i="35"/>
  <c r="T270" i="35"/>
  <c r="T255" i="35" s="1"/>
  <c r="K466" i="35"/>
  <c r="K465" i="35" s="1"/>
  <c r="K450" i="35" s="1"/>
  <c r="K439" i="35" s="1"/>
  <c r="T477" i="35"/>
  <c r="T466" i="35" s="1"/>
  <c r="T465" i="35" s="1"/>
  <c r="T450" i="35" s="1"/>
  <c r="T439" i="35" s="1"/>
  <c r="U39" i="35"/>
  <c r="U19" i="35" s="1"/>
  <c r="U16" i="35" s="1"/>
  <c r="S19" i="35"/>
  <c r="S16" i="35" s="1"/>
  <c r="J409" i="35"/>
  <c r="S426" i="35"/>
  <c r="J397" i="35"/>
  <c r="S407" i="35"/>
  <c r="K232" i="35"/>
  <c r="T252" i="35"/>
  <c r="T232" i="35" s="1"/>
  <c r="K397" i="35"/>
  <c r="K389" i="35" s="1"/>
  <c r="T407" i="35"/>
  <c r="T397" i="35" s="1"/>
  <c r="T389" i="35" s="1"/>
  <c r="J138" i="35"/>
  <c r="S149" i="35"/>
  <c r="S138" i="35" s="1"/>
  <c r="K273" i="35"/>
  <c r="T287" i="35"/>
  <c r="J16" i="61"/>
  <c r="J41" i="61" s="1"/>
  <c r="L43" i="7"/>
  <c r="L18" i="7" s="1"/>
  <c r="L16" i="7" s="1"/>
  <c r="L210" i="8"/>
  <c r="L19" i="61"/>
  <c r="L18" i="61" s="1"/>
  <c r="L16" i="61" s="1"/>
  <c r="L74" i="8"/>
  <c r="L57" i="8"/>
  <c r="L263" i="8"/>
  <c r="L258" i="8" s="1"/>
  <c r="L255" i="8" s="1"/>
  <c r="L254" i="8" s="1"/>
  <c r="L226" i="8"/>
  <c r="L225" i="8" s="1"/>
  <c r="L288" i="8"/>
  <c r="L164" i="9"/>
  <c r="L163" i="9" s="1"/>
  <c r="L182" i="8"/>
  <c r="L113" i="8"/>
  <c r="K17" i="9"/>
  <c r="K16" i="9" s="1"/>
  <c r="K194" i="9" s="1"/>
  <c r="L310" i="15"/>
  <c r="L311" i="15"/>
  <c r="L142" i="15"/>
  <c r="L148" i="15"/>
  <c r="L136" i="15"/>
  <c r="L256" i="15"/>
  <c r="L229" i="15"/>
  <c r="L104" i="15"/>
  <c r="L213" i="15"/>
  <c r="L211" i="15"/>
  <c r="L98" i="15"/>
  <c r="L232" i="15"/>
  <c r="L101" i="15"/>
  <c r="L27" i="15"/>
  <c r="L253" i="15"/>
  <c r="L51" i="15"/>
  <c r="L145" i="15"/>
  <c r="L201" i="15"/>
  <c r="L250" i="15"/>
  <c r="L48" i="15"/>
  <c r="L31" i="15"/>
  <c r="L91" i="15"/>
  <c r="L245" i="15"/>
  <c r="L199" i="15"/>
  <c r="L149" i="35"/>
  <c r="L138" i="35" s="1"/>
  <c r="H98" i="1" s="1"/>
  <c r="L50" i="9"/>
  <c r="L42" i="9" s="1"/>
  <c r="L18" i="9" s="1"/>
  <c r="L55" i="8"/>
  <c r="L52" i="8" s="1"/>
  <c r="L322" i="34"/>
  <c r="L318" i="34" s="1"/>
  <c r="L298" i="34"/>
  <c r="L294" i="34" s="1"/>
  <c r="K86" i="35"/>
  <c r="K77" i="35" s="1"/>
  <c r="K19" i="35"/>
  <c r="K16" i="35" s="1"/>
  <c r="J19" i="35"/>
  <c r="J16" i="35" s="1"/>
  <c r="K65" i="34"/>
  <c r="K156" i="34"/>
  <c r="H277" i="1"/>
  <c r="H301" i="1"/>
  <c r="J50" i="9"/>
  <c r="S50" i="9" s="1"/>
  <c r="L150" i="15"/>
  <c r="H276" i="1"/>
  <c r="J55" i="8"/>
  <c r="S55" i="8" s="1"/>
  <c r="K19" i="15"/>
  <c r="J150" i="15"/>
  <c r="I117" i="9"/>
  <c r="K234" i="15"/>
  <c r="K206" i="15" s="1"/>
  <c r="K204" i="15" s="1"/>
  <c r="H106" i="1"/>
  <c r="J225" i="8"/>
  <c r="J240" i="15"/>
  <c r="J192" i="15"/>
  <c r="J191" i="15" s="1"/>
  <c r="J189" i="15" s="1"/>
  <c r="H263" i="1"/>
  <c r="J83" i="15"/>
  <c r="J308" i="15"/>
  <c r="J283" i="15" s="1"/>
  <c r="K54" i="15"/>
  <c r="H105" i="1"/>
  <c r="J130" i="15"/>
  <c r="J99" i="15"/>
  <c r="J20" i="15"/>
  <c r="J19" i="15" s="1"/>
  <c r="K105" i="15"/>
  <c r="J251" i="15"/>
  <c r="J207" i="15"/>
  <c r="J222" i="15"/>
  <c r="J216" i="15" s="1"/>
  <c r="K132" i="7"/>
  <c r="J143" i="15"/>
  <c r="I407" i="35"/>
  <c r="I310" i="34"/>
  <c r="I724" i="34"/>
  <c r="J724" i="34"/>
  <c r="J298" i="34"/>
  <c r="I147" i="34"/>
  <c r="I382" i="34"/>
  <c r="I426" i="35"/>
  <c r="J322" i="34"/>
  <c r="I39" i="35"/>
  <c r="L39" i="35" s="1"/>
  <c r="J770" i="34"/>
  <c r="I770" i="34"/>
  <c r="J821" i="34"/>
  <c r="I821" i="34"/>
  <c r="H336" i="1"/>
  <c r="K847" i="34"/>
  <c r="K803" i="34"/>
  <c r="K791" i="34"/>
  <c r="J853" i="34"/>
  <c r="I853" i="34"/>
  <c r="I865" i="34"/>
  <c r="J865" i="34"/>
  <c r="I575" i="34"/>
  <c r="J575" i="34"/>
  <c r="J169" i="34"/>
  <c r="I169" i="34"/>
  <c r="I710" i="34"/>
  <c r="J710" i="34"/>
  <c r="J131" i="34"/>
  <c r="I131" i="34"/>
  <c r="J625" i="34"/>
  <c r="I625" i="34"/>
  <c r="J599" i="34"/>
  <c r="I599" i="34"/>
  <c r="I545" i="34"/>
  <c r="J545" i="34"/>
  <c r="J224" i="34"/>
  <c r="I224" i="34"/>
  <c r="I749" i="34"/>
  <c r="J749" i="34"/>
  <c r="I111" i="35"/>
  <c r="J111" i="35"/>
  <c r="S111" i="35" s="1"/>
  <c r="I255" i="34"/>
  <c r="J255" i="34"/>
  <c r="J807" i="34"/>
  <c r="I807" i="34"/>
  <c r="J514" i="34"/>
  <c r="I514" i="34"/>
  <c r="J828" i="34"/>
  <c r="I828" i="34"/>
  <c r="I287" i="35"/>
  <c r="J287" i="35"/>
  <c r="J477" i="35"/>
  <c r="I477" i="35"/>
  <c r="J270" i="35"/>
  <c r="I270" i="35"/>
  <c r="I700" i="34"/>
  <c r="J700" i="34"/>
  <c r="J795" i="34"/>
  <c r="I795" i="34"/>
  <c r="J776" i="34"/>
  <c r="I776" i="34"/>
  <c r="J238" i="34"/>
  <c r="I238" i="34"/>
  <c r="I186" i="34"/>
  <c r="J186" i="34"/>
  <c r="J757" i="34"/>
  <c r="I757" i="34"/>
  <c r="I279" i="34"/>
  <c r="J279" i="34"/>
  <c r="I135" i="35"/>
  <c r="J135" i="35"/>
  <c r="J252" i="35"/>
  <c r="I252" i="35"/>
  <c r="J687" i="34"/>
  <c r="I687" i="34"/>
  <c r="J654" i="34"/>
  <c r="I654" i="34"/>
  <c r="K41" i="35" l="1"/>
  <c r="J389" i="35"/>
  <c r="K201" i="35"/>
  <c r="K160" i="35" s="1"/>
  <c r="L32" i="15"/>
  <c r="T18" i="15"/>
  <c r="T16" i="15" s="1"/>
  <c r="T314" i="15" s="1"/>
  <c r="U50" i="9"/>
  <c r="U42" i="9" s="1"/>
  <c r="S42" i="9"/>
  <c r="S18" i="9" s="1"/>
  <c r="U117" i="9"/>
  <c r="U109" i="9" s="1"/>
  <c r="U90" i="9" s="1"/>
  <c r="S109" i="9"/>
  <c r="S90" i="9" s="1"/>
  <c r="U54" i="15"/>
  <c r="K240" i="34"/>
  <c r="U48" i="15"/>
  <c r="U32" i="15" s="1"/>
  <c r="U19" i="15" s="1"/>
  <c r="S32" i="15"/>
  <c r="S19" i="15" s="1"/>
  <c r="S18" i="15" s="1"/>
  <c r="S16" i="15" s="1"/>
  <c r="S314" i="15" s="1"/>
  <c r="S234" i="15"/>
  <c r="S206" i="15" s="1"/>
  <c r="S204" i="15" s="1"/>
  <c r="U234" i="15"/>
  <c r="U206" i="15" s="1"/>
  <c r="U204" i="15" s="1"/>
  <c r="U105" i="15"/>
  <c r="U55" i="8"/>
  <c r="U52" i="8" s="1"/>
  <c r="S52" i="8"/>
  <c r="K167" i="7"/>
  <c r="T132" i="7"/>
  <c r="T167" i="7" s="1"/>
  <c r="K577" i="34"/>
  <c r="K627" i="34"/>
  <c r="J172" i="34"/>
  <c r="J696" i="34"/>
  <c r="J689" i="34" s="1"/>
  <c r="J814" i="34"/>
  <c r="J294" i="34"/>
  <c r="K689" i="34"/>
  <c r="J680" i="34"/>
  <c r="J656" i="34" s="1"/>
  <c r="J824" i="34"/>
  <c r="J594" i="34"/>
  <c r="J577" i="34" s="1"/>
  <c r="J568" i="34"/>
  <c r="J547" i="34" s="1"/>
  <c r="K706" i="34"/>
  <c r="J712" i="34"/>
  <c r="K154" i="34"/>
  <c r="K656" i="34"/>
  <c r="J861" i="34"/>
  <c r="J855" i="34" s="1"/>
  <c r="K779" i="34"/>
  <c r="J232" i="34"/>
  <c r="J507" i="34"/>
  <c r="J488" i="34" s="1"/>
  <c r="J619" i="34"/>
  <c r="J601" i="34" s="1"/>
  <c r="J763" i="34"/>
  <c r="J648" i="34"/>
  <c r="J627" i="34" s="1"/>
  <c r="K797" i="34"/>
  <c r="J318" i="34"/>
  <c r="K547" i="34"/>
  <c r="K516" i="34"/>
  <c r="K855" i="34"/>
  <c r="J273" i="34"/>
  <c r="J773" i="34"/>
  <c r="J217" i="34"/>
  <c r="J211" i="34" s="1"/>
  <c r="J241" i="34"/>
  <c r="J538" i="34"/>
  <c r="J516" i="34" s="1"/>
  <c r="J707" i="34"/>
  <c r="K831" i="34"/>
  <c r="J232" i="35"/>
  <c r="S252" i="35"/>
  <c r="J114" i="35"/>
  <c r="S135" i="35"/>
  <c r="S114" i="35" s="1"/>
  <c r="J255" i="35"/>
  <c r="S270" i="35"/>
  <c r="U407" i="35"/>
  <c r="U397" i="35" s="1"/>
  <c r="S397" i="35"/>
  <c r="J466" i="35"/>
  <c r="S477" i="35"/>
  <c r="J273" i="35"/>
  <c r="S287" i="35"/>
  <c r="S273" i="35" s="1"/>
  <c r="U426" i="35"/>
  <c r="U409" i="35" s="1"/>
  <c r="S409" i="35"/>
  <c r="T114" i="35"/>
  <c r="T41" i="35" s="1"/>
  <c r="U111" i="35"/>
  <c r="U86" i="35" s="1"/>
  <c r="U77" i="35" s="1"/>
  <c r="S86" i="35"/>
  <c r="S77" i="35" s="1"/>
  <c r="U149" i="35"/>
  <c r="U138" i="35" s="1"/>
  <c r="T273" i="35"/>
  <c r="T201" i="35" s="1"/>
  <c r="T160" i="35" s="1"/>
  <c r="L240" i="15"/>
  <c r="L192" i="15"/>
  <c r="L191" i="15" s="1"/>
  <c r="L189" i="15" s="1"/>
  <c r="L130" i="15"/>
  <c r="L222" i="15"/>
  <c r="L216" i="15" s="1"/>
  <c r="H260" i="1" s="1"/>
  <c r="L99" i="15"/>
  <c r="L143" i="15"/>
  <c r="L207" i="15"/>
  <c r="L308" i="15"/>
  <c r="L283" i="15" s="1"/>
  <c r="H267" i="1" s="1"/>
  <c r="L83" i="15"/>
  <c r="L20" i="15"/>
  <c r="L19" i="15" s="1"/>
  <c r="H172" i="1" s="1"/>
  <c r="L251" i="15"/>
  <c r="L252" i="35"/>
  <c r="L232" i="35" s="1"/>
  <c r="H167" i="1" s="1"/>
  <c r="L287" i="35"/>
  <c r="L273" i="35" s="1"/>
  <c r="H169" i="1" s="1"/>
  <c r="L111" i="35"/>
  <c r="L86" i="35" s="1"/>
  <c r="L77" i="35" s="1"/>
  <c r="L407" i="35"/>
  <c r="L397" i="35" s="1"/>
  <c r="H255" i="1" s="1"/>
  <c r="L270" i="35"/>
  <c r="L255" i="35" s="1"/>
  <c r="H168" i="1" s="1"/>
  <c r="L135" i="35"/>
  <c r="L114" i="35" s="1"/>
  <c r="H96" i="1" s="1"/>
  <c r="L426" i="35"/>
  <c r="L409" i="35" s="1"/>
  <c r="H256" i="1" s="1"/>
  <c r="L477" i="35"/>
  <c r="L466" i="35" s="1"/>
  <c r="L465" i="35" s="1"/>
  <c r="L450" i="35" s="1"/>
  <c r="L439" i="35" s="1"/>
  <c r="L117" i="9"/>
  <c r="L109" i="9" s="1"/>
  <c r="L90" i="9" s="1"/>
  <c r="L17" i="9" s="1"/>
  <c r="L16" i="9" s="1"/>
  <c r="L186" i="34"/>
  <c r="L172" i="34" s="1"/>
  <c r="L687" i="34"/>
  <c r="L680" i="34" s="1"/>
  <c r="L656" i="34" s="1"/>
  <c r="L776" i="34"/>
  <c r="L773" i="34" s="1"/>
  <c r="H202" i="1" s="1"/>
  <c r="L807" i="34"/>
  <c r="L803" i="34" s="1"/>
  <c r="L797" i="34" s="1"/>
  <c r="L224" i="34"/>
  <c r="L217" i="34" s="1"/>
  <c r="L211" i="34" s="1"/>
  <c r="L131" i="34"/>
  <c r="L65" i="34" s="1"/>
  <c r="H88" i="1" s="1"/>
  <c r="L575" i="34"/>
  <c r="L568" i="34" s="1"/>
  <c r="L547" i="34" s="1"/>
  <c r="L382" i="34"/>
  <c r="L364" i="34" s="1"/>
  <c r="L334" i="34" s="1"/>
  <c r="H152" i="1" s="1"/>
  <c r="L654" i="34"/>
  <c r="L648" i="34" s="1"/>
  <c r="L627" i="34" s="1"/>
  <c r="L514" i="34"/>
  <c r="L507" i="34" s="1"/>
  <c r="L488" i="34" s="1"/>
  <c r="H158" i="1" s="1"/>
  <c r="L625" i="34"/>
  <c r="L619" i="34" s="1"/>
  <c r="L601" i="34" s="1"/>
  <c r="H162" i="1" s="1"/>
  <c r="L749" i="34"/>
  <c r="L279" i="34"/>
  <c r="L273" i="34" s="1"/>
  <c r="L821" i="34"/>
  <c r="L814" i="34" s="1"/>
  <c r="H249" i="1" s="1"/>
  <c r="L757" i="34"/>
  <c r="L795" i="34"/>
  <c r="L791" i="34" s="1"/>
  <c r="L779" i="34" s="1"/>
  <c r="L255" i="34"/>
  <c r="L241" i="34" s="1"/>
  <c r="L545" i="34"/>
  <c r="L538" i="34" s="1"/>
  <c r="L516" i="34" s="1"/>
  <c r="L710" i="34"/>
  <c r="L707" i="34" s="1"/>
  <c r="L853" i="34"/>
  <c r="L847" i="34" s="1"/>
  <c r="L770" i="34"/>
  <c r="L763" i="34" s="1"/>
  <c r="H201" i="1" s="1"/>
  <c r="L700" i="34"/>
  <c r="L696" i="34" s="1"/>
  <c r="L689" i="34" s="1"/>
  <c r="H165" i="1" s="1"/>
  <c r="L169" i="34"/>
  <c r="L156" i="34" s="1"/>
  <c r="L310" i="34"/>
  <c r="L306" i="34" s="1"/>
  <c r="L287" i="34" s="1"/>
  <c r="L238" i="34"/>
  <c r="L232" i="34" s="1"/>
  <c r="L147" i="34"/>
  <c r="L133" i="34" s="1"/>
  <c r="H89" i="1" s="1"/>
  <c r="L865" i="34"/>
  <c r="L861" i="34" s="1"/>
  <c r="L855" i="34" s="1"/>
  <c r="L828" i="34"/>
  <c r="L824" i="34" s="1"/>
  <c r="H250" i="1" s="1"/>
  <c r="L599" i="34"/>
  <c r="L594" i="34" s="1"/>
  <c r="L577" i="34" s="1"/>
  <c r="L724" i="34"/>
  <c r="L712" i="34" s="1"/>
  <c r="J86" i="35"/>
  <c r="J77" i="35" s="1"/>
  <c r="J42" i="9"/>
  <c r="J18" i="9" s="1"/>
  <c r="J17" i="9" s="1"/>
  <c r="J16" i="9" s="1"/>
  <c r="J194" i="9" s="1"/>
  <c r="J52" i="8"/>
  <c r="J156" i="34"/>
  <c r="J65" i="34"/>
  <c r="L41" i="61"/>
  <c r="H174" i="1"/>
  <c r="L19" i="35"/>
  <c r="H46" i="1" s="1"/>
  <c r="H271" i="1"/>
  <c r="J234" i="15"/>
  <c r="J206" i="15" s="1"/>
  <c r="J204" i="15" s="1"/>
  <c r="H184" i="1"/>
  <c r="K53" i="15"/>
  <c r="K18" i="15" s="1"/>
  <c r="K16" i="15" s="1"/>
  <c r="K314" i="15" s="1"/>
  <c r="J54" i="15"/>
  <c r="J105" i="15"/>
  <c r="L132" i="7"/>
  <c r="H181" i="1"/>
  <c r="J132" i="7"/>
  <c r="H93" i="1"/>
  <c r="J847" i="34"/>
  <c r="J831" i="34" s="1"/>
  <c r="J803" i="34"/>
  <c r="J797" i="34" s="1"/>
  <c r="J791" i="34"/>
  <c r="J779" i="34" s="1"/>
  <c r="K531" i="35"/>
  <c r="J465" i="35"/>
  <c r="J450" i="35" s="1"/>
  <c r="J439" i="35" s="1"/>
  <c r="H259" i="1"/>
  <c r="H210" i="1"/>
  <c r="K55" i="34" l="1"/>
  <c r="K19" i="34" s="1"/>
  <c r="U53" i="15"/>
  <c r="U18" i="15" s="1"/>
  <c r="U16" i="15" s="1"/>
  <c r="U314" i="15" s="1"/>
  <c r="H160" i="1"/>
  <c r="J287" i="34"/>
  <c r="J812" i="34"/>
  <c r="J810" i="34" s="1"/>
  <c r="H205" i="1"/>
  <c r="U287" i="35"/>
  <c r="U273" i="35" s="1"/>
  <c r="J201" i="35"/>
  <c r="J160" i="35" s="1"/>
  <c r="J531" i="35" s="1"/>
  <c r="H164" i="1"/>
  <c r="S41" i="35"/>
  <c r="S17" i="9"/>
  <c r="S16" i="9" s="1"/>
  <c r="S194" i="9" s="1"/>
  <c r="H161" i="1"/>
  <c r="J41" i="35"/>
  <c r="L234" i="15"/>
  <c r="U135" i="35"/>
  <c r="U114" i="35" s="1"/>
  <c r="U41" i="35" s="1"/>
  <c r="U17" i="9"/>
  <c r="U18" i="9"/>
  <c r="H253" i="1"/>
  <c r="J706" i="34"/>
  <c r="J705" i="34" s="1"/>
  <c r="J703" i="34" s="1"/>
  <c r="K762" i="34"/>
  <c r="K760" i="34" s="1"/>
  <c r="J240" i="34"/>
  <c r="H159" i="1"/>
  <c r="J154" i="34"/>
  <c r="H163" i="1"/>
  <c r="J167" i="7"/>
  <c r="S132" i="7"/>
  <c r="K812" i="34"/>
  <c r="K705" i="34"/>
  <c r="S389" i="35"/>
  <c r="U389" i="35"/>
  <c r="U355" i="35" s="1"/>
  <c r="U270" i="35"/>
  <c r="U255" i="35" s="1"/>
  <c r="S255" i="35"/>
  <c r="U477" i="35"/>
  <c r="U466" i="35" s="1"/>
  <c r="U465" i="35" s="1"/>
  <c r="U450" i="35" s="1"/>
  <c r="U439" i="35" s="1"/>
  <c r="S466" i="35"/>
  <c r="S465" i="35" s="1"/>
  <c r="S450" i="35" s="1"/>
  <c r="S439" i="35" s="1"/>
  <c r="U252" i="35"/>
  <c r="U232" i="35" s="1"/>
  <c r="S232" i="35"/>
  <c r="T531" i="35"/>
  <c r="L240" i="34"/>
  <c r="H91" i="1" s="1"/>
  <c r="L54" i="15"/>
  <c r="L105" i="15"/>
  <c r="L389" i="35"/>
  <c r="L355" i="35" s="1"/>
  <c r="L206" i="15"/>
  <c r="L204" i="15" s="1"/>
  <c r="L41" i="35"/>
  <c r="L201" i="35"/>
  <c r="L160" i="35" s="1"/>
  <c r="H94" i="1"/>
  <c r="L706" i="34"/>
  <c r="L705" i="34" s="1"/>
  <c r="L703" i="34" s="1"/>
  <c r="L154" i="34"/>
  <c r="L194" i="9"/>
  <c r="F20" i="13" s="1"/>
  <c r="L16" i="35"/>
  <c r="F23" i="13"/>
  <c r="H424" i="1"/>
  <c r="H285" i="1"/>
  <c r="J53" i="15"/>
  <c r="J18" i="15" s="1"/>
  <c r="J16" i="15" s="1"/>
  <c r="J314" i="15" s="1"/>
  <c r="L167" i="7"/>
  <c r="L831" i="34"/>
  <c r="H252" i="1" s="1"/>
  <c r="H189" i="1"/>
  <c r="L762" i="34"/>
  <c r="L760" i="34" s="1"/>
  <c r="H204" i="1"/>
  <c r="H90" i="1"/>
  <c r="J762" i="34"/>
  <c r="J760" i="34" s="1"/>
  <c r="J55" i="34" l="1"/>
  <c r="J19" i="34" s="1"/>
  <c r="U16" i="9"/>
  <c r="U194" i="9" s="1"/>
  <c r="S201" i="35"/>
  <c r="S160" i="35" s="1"/>
  <c r="S531" i="35" s="1"/>
  <c r="U201" i="35"/>
  <c r="U160" i="35" s="1"/>
  <c r="U531" i="35" s="1"/>
  <c r="H17" i="13" s="1"/>
  <c r="L55" i="34"/>
  <c r="L19" i="34" s="1"/>
  <c r="U132" i="7"/>
  <c r="U167" i="7" s="1"/>
  <c r="S167" i="7"/>
  <c r="K703" i="34"/>
  <c r="K810" i="34"/>
  <c r="G22" i="13"/>
  <c r="N22" i="13" s="1"/>
  <c r="L53" i="15"/>
  <c r="L18" i="15" s="1"/>
  <c r="L16" i="15" s="1"/>
  <c r="L314" i="15" s="1"/>
  <c r="G23" i="13"/>
  <c r="N23" i="13" s="1"/>
  <c r="F18" i="13"/>
  <c r="H384" i="1"/>
  <c r="L531" i="35"/>
  <c r="H411" i="1"/>
  <c r="H397" i="1" s="1"/>
  <c r="L812" i="34"/>
  <c r="L810" i="34" s="1"/>
  <c r="F21" i="13" l="1"/>
  <c r="F17" i="13"/>
  <c r="H373" i="1"/>
  <c r="H353" i="1" s="1"/>
  <c r="G17" i="13" l="1"/>
  <c r="H339" i="1"/>
  <c r="H30" i="1" s="1"/>
  <c r="H333" i="1"/>
  <c r="H317" i="1"/>
  <c r="H312" i="1"/>
  <c r="H307" i="1"/>
  <c r="H295" i="1"/>
  <c r="H292" i="1"/>
  <c r="H50" i="1"/>
  <c r="C353" i="1"/>
  <c r="E353" i="1"/>
  <c r="C269" i="1"/>
  <c r="E269" i="1"/>
  <c r="E186" i="1"/>
  <c r="C186" i="1"/>
  <c r="E397" i="1"/>
  <c r="C397" i="1"/>
  <c r="E339" i="1"/>
  <c r="C339" i="1"/>
  <c r="E315" i="1"/>
  <c r="C315" i="1"/>
  <c r="E310" i="1"/>
  <c r="C310" i="1"/>
  <c r="E290" i="1"/>
  <c r="C290" i="1"/>
  <c r="N17" i="13" l="1"/>
  <c r="H315" i="1"/>
  <c r="H29" i="1" s="1"/>
  <c r="H31" i="1"/>
  <c r="H310" i="1"/>
  <c r="H28" i="1" s="1"/>
  <c r="H110" i="1"/>
  <c r="H191" i="1"/>
  <c r="H287" i="1"/>
  <c r="E213" i="1"/>
  <c r="C213" i="1"/>
  <c r="E194" i="1"/>
  <c r="C194" i="1"/>
  <c r="C108" i="1"/>
  <c r="E108" i="1"/>
  <c r="H32" i="1" l="1"/>
  <c r="H209" i="1"/>
  <c r="H196" i="1"/>
  <c r="E48" i="1"/>
  <c r="E43" i="1"/>
  <c r="H262" i="1" l="1"/>
  <c r="H264" i="1"/>
  <c r="H265" i="1"/>
  <c r="H177" i="1" l="1"/>
  <c r="H261" i="1"/>
  <c r="H43" i="1"/>
  <c r="H20" i="1" s="1"/>
  <c r="H176" i="1"/>
  <c r="H298" i="1" l="1"/>
  <c r="H178" i="1"/>
  <c r="H173" i="1"/>
  <c r="H258" i="1"/>
  <c r="H304" i="1" l="1"/>
  <c r="H290" i="1" s="1"/>
  <c r="G18" i="13"/>
  <c r="N18" i="13" s="1"/>
  <c r="H200" i="1"/>
  <c r="H194" i="1" s="1"/>
  <c r="G20" i="13"/>
  <c r="N20" i="13" s="1"/>
  <c r="H188" i="1"/>
  <c r="H186" i="1" s="1"/>
  <c r="H23" i="1" l="1"/>
  <c r="H27" i="1"/>
  <c r="H24" i="1"/>
  <c r="G21" i="13"/>
  <c r="N21" i="13" s="1"/>
  <c r="H280" i="1"/>
  <c r="H269" i="1" l="1"/>
  <c r="H84" i="1"/>
  <c r="H26" i="1" l="1"/>
  <c r="H247" i="1"/>
  <c r="H213" i="1" l="1"/>
  <c r="H25" i="1" l="1"/>
  <c r="K28" i="8" l="1"/>
  <c r="T28" i="8" s="1"/>
  <c r="K27" i="8"/>
  <c r="T27" i="8" s="1"/>
  <c r="T19" i="8" s="1"/>
  <c r="T18" i="8" s="1"/>
  <c r="T17" i="8" s="1"/>
  <c r="T16" i="8" s="1"/>
  <c r="K19" i="8" l="1"/>
  <c r="K18" i="8" s="1"/>
  <c r="I27" i="8"/>
  <c r="J27" i="8"/>
  <c r="S27" i="8" s="1"/>
  <c r="U27" i="8" l="1"/>
  <c r="K17" i="8"/>
  <c r="K16" i="8" s="1"/>
  <c r="H101" i="1"/>
  <c r="H100" i="1" s="1"/>
  <c r="H48" i="1" s="1"/>
  <c r="H21" i="1" s="1"/>
  <c r="J28" i="8"/>
  <c r="I28" i="8"/>
  <c r="L27" i="8"/>
  <c r="J19" i="8" l="1"/>
  <c r="J18" i="8" s="1"/>
  <c r="J17" i="8" s="1"/>
  <c r="J16" i="8" s="1"/>
  <c r="S28" i="8"/>
  <c r="L28" i="8"/>
  <c r="L19" i="8" s="1"/>
  <c r="L18" i="8" s="1"/>
  <c r="L17" i="8" s="1"/>
  <c r="L16" i="8" s="1"/>
  <c r="J174" i="8"/>
  <c r="S174" i="8" s="1"/>
  <c r="S170" i="8" s="1"/>
  <c r="S158" i="8" s="1"/>
  <c r="S73" i="8" s="1"/>
  <c r="S72" i="8" s="1"/>
  <c r="S70" i="8" s="1"/>
  <c r="U28" i="8" l="1"/>
  <c r="U19" i="8" s="1"/>
  <c r="U18" i="8" s="1"/>
  <c r="U17" i="8" s="1"/>
  <c r="U16" i="8" s="1"/>
  <c r="S19" i="8"/>
  <c r="S18" i="8" s="1"/>
  <c r="S17" i="8" s="1"/>
  <c r="S16" i="8" s="1"/>
  <c r="S312" i="8" s="1"/>
  <c r="J170" i="8"/>
  <c r="J158" i="8" s="1"/>
  <c r="J73" i="8" s="1"/>
  <c r="J72" i="8" s="1"/>
  <c r="J70" i="8" s="1"/>
  <c r="J312" i="8" s="1"/>
  <c r="K174" i="8"/>
  <c r="T174" i="8" s="1"/>
  <c r="I174" i="8"/>
  <c r="U174" i="8" l="1"/>
  <c r="U170" i="8" s="1"/>
  <c r="U158" i="8" s="1"/>
  <c r="U73" i="8" s="1"/>
  <c r="U72" i="8" s="1"/>
  <c r="U70" i="8" s="1"/>
  <c r="U312" i="8" s="1"/>
  <c r="T170" i="8"/>
  <c r="T158" i="8" s="1"/>
  <c r="T73" i="8" s="1"/>
  <c r="T72" i="8" s="1"/>
  <c r="T70" i="8" s="1"/>
  <c r="T312" i="8" s="1"/>
  <c r="K170" i="8"/>
  <c r="K158" i="8" s="1"/>
  <c r="K73" i="8" s="1"/>
  <c r="L174" i="8"/>
  <c r="L170" i="8" s="1"/>
  <c r="L158" i="8" s="1"/>
  <c r="L73" i="8" s="1"/>
  <c r="L72" i="8" s="1"/>
  <c r="L70" i="8" s="1"/>
  <c r="L312" i="8" l="1"/>
  <c r="K72" i="8"/>
  <c r="K70" i="8" s="1"/>
  <c r="K312" i="8" s="1"/>
  <c r="H175" i="1"/>
  <c r="H171" i="1" s="1"/>
  <c r="F19" i="13" l="1"/>
  <c r="G19" i="13" l="1"/>
  <c r="N19" i="13" s="1"/>
  <c r="J484" i="34" l="1"/>
  <c r="I484" i="34" l="1"/>
  <c r="J486" i="34"/>
  <c r="K486" i="34"/>
  <c r="J478" i="34" l="1"/>
  <c r="J448" i="34" s="1"/>
  <c r="J331" i="34" s="1"/>
  <c r="J329" i="34" s="1"/>
  <c r="L484" i="34"/>
  <c r="K478" i="34"/>
  <c r="K448" i="34" s="1"/>
  <c r="I486" i="34"/>
  <c r="K331" i="34" l="1"/>
  <c r="H157" i="1"/>
  <c r="H149" i="1" s="1"/>
  <c r="H108" i="1" s="1"/>
  <c r="H22" i="1" s="1"/>
  <c r="H19" i="1" s="1"/>
  <c r="H15" i="1" s="1"/>
  <c r="H13" i="1" s="1"/>
  <c r="L486" i="34"/>
  <c r="L478" i="34" s="1"/>
  <c r="L448" i="34" s="1"/>
  <c r="L331" i="34" s="1"/>
  <c r="L329" i="34" s="1"/>
  <c r="L13" i="34" s="1"/>
  <c r="K329" i="34" l="1"/>
  <c r="F16" i="13" l="1"/>
  <c r="G16" i="13" l="1"/>
  <c r="N16" i="13" l="1"/>
  <c r="L21" i="64"/>
  <c r="F25" i="13" l="1"/>
  <c r="G25" i="13" s="1"/>
  <c r="G34" i="13" l="1"/>
  <c r="N34" i="13" s="1"/>
  <c r="N25" i="13"/>
  <c r="L2360" i="34" l="1"/>
  <c r="L2359" i="34" s="1"/>
  <c r="L2371" i="34"/>
  <c r="L2372" i="34" l="1"/>
  <c r="L2373" i="34" s="1"/>
  <c r="H16" i="13"/>
  <c r="H34" i="13" s="1"/>
</calcChain>
</file>

<file path=xl/comments1.xml><?xml version="1.0" encoding="utf-8"?>
<comments xmlns="http://schemas.openxmlformats.org/spreadsheetml/2006/main">
  <authors>
    <author>PC</author>
  </authors>
  <commentList>
    <comment ref="C224" authorId="0" shape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Cho group A</t>
        </r>
      </text>
    </comment>
    <comment ref="C227" authorId="0" shape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cho group A</t>
        </r>
      </text>
    </comment>
  </commentList>
</comments>
</file>

<file path=xl/comments2.xml><?xml version="1.0" encoding="utf-8"?>
<comments xmlns="http://schemas.openxmlformats.org/spreadsheetml/2006/main">
  <authors>
    <author>PC</author>
  </authors>
  <commentList>
    <comment ref="C223" authorId="0" shape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Cho group A</t>
        </r>
      </text>
    </comment>
    <comment ref="C226" authorId="0" shape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cho group A</t>
        </r>
      </text>
    </comment>
  </commentList>
</comments>
</file>

<file path=xl/comments3.xml><?xml version="1.0" encoding="utf-8"?>
<comments xmlns="http://schemas.openxmlformats.org/spreadsheetml/2006/main">
  <authors>
    <author>PC</author>
  </authors>
  <commentList>
    <comment ref="C222" authorId="0" shape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Cho group A</t>
        </r>
      </text>
    </comment>
    <comment ref="C225" authorId="0" shape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cho group A</t>
        </r>
      </text>
    </comment>
  </commentList>
</comments>
</file>

<file path=xl/comments4.xml><?xml version="1.0" encoding="utf-8"?>
<comments xmlns="http://schemas.openxmlformats.org/spreadsheetml/2006/main">
  <authors>
    <author>PC</author>
  </authors>
  <commentList>
    <comment ref="C242" authorId="0" shape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Cho group A</t>
        </r>
      </text>
    </comment>
    <comment ref="C245" authorId="0" shape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cho group A</t>
        </r>
      </text>
    </comment>
  </commentList>
</comments>
</file>

<file path=xl/sharedStrings.xml><?xml version="1.0" encoding="utf-8"?>
<sst xmlns="http://schemas.openxmlformats.org/spreadsheetml/2006/main" count="24056" uniqueCount="1780">
  <si>
    <t>General Contractor Bid Form
VN Da Nang - Rental Building Hall 3 Electric</t>
  </si>
  <si>
    <t>SCOPE OF WORK
VN Da Nang - Rental Building Hall 3 Electric</t>
  </si>
  <si>
    <t>No.</t>
  </si>
  <si>
    <t>DESCRIPTION</t>
  </si>
  <si>
    <t>Q.TY</t>
  </si>
  <si>
    <t>UNIT</t>
  </si>
  <si>
    <t>UNIT RATE (VND)</t>
  </si>
  <si>
    <t>AMOUNT (VND)</t>
  </si>
  <si>
    <t>REMARK</t>
  </si>
  <si>
    <t>Electrical system</t>
  </si>
  <si>
    <t>PSCH</t>
  </si>
  <si>
    <t>ELV System</t>
  </si>
  <si>
    <t>Air compressor system</t>
  </si>
  <si>
    <t>Ventilation system</t>
  </si>
  <si>
    <t>AC system</t>
  </si>
  <si>
    <t>Plumping system</t>
  </si>
  <si>
    <t>Fire fighting system</t>
  </si>
  <si>
    <t>Civil (Excavation, pipe…)</t>
  </si>
  <si>
    <t>TOTAL AMOUNT (Not included VAT)</t>
  </si>
  <si>
    <t>Date:</t>
  </si>
  <si>
    <t>XX.XX.XXXX</t>
  </si>
  <si>
    <t>Bidder:</t>
  </si>
  <si>
    <t>XXXXXXX</t>
  </si>
  <si>
    <t>Contact Person:</t>
  </si>
  <si>
    <t>XXXXX XXXXX</t>
  </si>
  <si>
    <t>Address:</t>
  </si>
  <si>
    <t>XXXXXXXXXX</t>
  </si>
  <si>
    <t>Phone:</t>
  </si>
  <si>
    <t>XXX XXXX-XXXX</t>
  </si>
  <si>
    <t>E-Mail:</t>
  </si>
  <si>
    <t>XXXXX.XXXXX@XXXXX</t>
  </si>
  <si>
    <t>2rd submission on
26 January 2022</t>
  </si>
  <si>
    <t>Total Lump-sum</t>
  </si>
  <si>
    <t>Remark</t>
  </si>
  <si>
    <t>Discount</t>
  </si>
  <si>
    <t>1.</t>
  </si>
  <si>
    <t>Construction site facilities</t>
  </si>
  <si>
    <t>2.</t>
  </si>
  <si>
    <t>Production and Logistic building (Hall 3)</t>
  </si>
  <si>
    <t>3.</t>
  </si>
  <si>
    <t>Office, Social and Technical Areas (Hall 3)</t>
  </si>
  <si>
    <t>4.</t>
  </si>
  <si>
    <t>Machine hook-up (Hall 3)</t>
  </si>
  <si>
    <t>5.</t>
  </si>
  <si>
    <t>Scooter Garage</t>
  </si>
  <si>
    <t>6.</t>
  </si>
  <si>
    <t>Canteen</t>
  </si>
  <si>
    <t>7.</t>
  </si>
  <si>
    <t>Exterior Area</t>
  </si>
  <si>
    <t>8.</t>
  </si>
  <si>
    <t>Adjustments Hall 2</t>
  </si>
  <si>
    <t>9.</t>
  </si>
  <si>
    <t>As built documentation</t>
  </si>
  <si>
    <t>10.</t>
  </si>
  <si>
    <t>Service of Architects and Engineers</t>
  </si>
  <si>
    <t>11.</t>
  </si>
  <si>
    <t>Bond and Insurances</t>
  </si>
  <si>
    <t>12.</t>
  </si>
  <si>
    <t>Alternatives</t>
  </si>
  <si>
    <t>(not included in the total lump-sum)</t>
  </si>
  <si>
    <t>13.</t>
  </si>
  <si>
    <t>Value Engineering</t>
  </si>
  <si>
    <t xml:space="preserve">Notes </t>
  </si>
  <si>
    <t>Currency: DONG (VND)</t>
  </si>
  <si>
    <t>Bo = Alternative Position</t>
  </si>
  <si>
    <t>psch = lump-sum</t>
  </si>
  <si>
    <t>Position</t>
  </si>
  <si>
    <t>Headline</t>
  </si>
  <si>
    <t>Amount</t>
  </si>
  <si>
    <t>Unit</t>
  </si>
  <si>
    <t>Unit Price (VND)</t>
  </si>
  <si>
    <t xml:space="preserve"> 1.</t>
  </si>
  <si>
    <t xml:space="preserve"> 1. 1.</t>
  </si>
  <si>
    <t>psch</t>
  </si>
  <si>
    <t xml:space="preserve"> 1. 2.</t>
  </si>
  <si>
    <t>Construction site cameras</t>
  </si>
  <si>
    <t xml:space="preserve"> 2.</t>
  </si>
  <si>
    <t>2.1.</t>
  </si>
  <si>
    <t>Civil Engineering</t>
  </si>
  <si>
    <t xml:space="preserve"> 2. 1.  10. </t>
  </si>
  <si>
    <t>Calculations</t>
  </si>
  <si>
    <t xml:space="preserve"> 2. 1.  20. </t>
  </si>
  <si>
    <t>Rainwater and waste water sewer</t>
  </si>
  <si>
    <t xml:space="preserve"> 2. 1.  30. </t>
  </si>
  <si>
    <t>Earthworks</t>
  </si>
  <si>
    <t xml:space="preserve"> 2. 1.  40. </t>
  </si>
  <si>
    <t>Demolition, removal and dismantling works</t>
  </si>
  <si>
    <t xml:space="preserve"> 2. 1.  50. </t>
  </si>
  <si>
    <t>Foundation</t>
  </si>
  <si>
    <t xml:space="preserve"> 2. 1.  60. </t>
  </si>
  <si>
    <t>Building structure</t>
  </si>
  <si>
    <t xml:space="preserve"> 2. 1.  70. </t>
  </si>
  <si>
    <t>General concrete- / reinforced concrete works</t>
  </si>
  <si>
    <t xml:space="preserve"> 2. 1.  80. </t>
  </si>
  <si>
    <t>Fire protection</t>
  </si>
  <si>
    <t xml:space="preserve"> 2. 1.  90. </t>
  </si>
  <si>
    <t>Fire rated walls</t>
  </si>
  <si>
    <t xml:space="preserve"> 2. 1. 100. </t>
  </si>
  <si>
    <t>Cutting base slabs / ceilings / floors</t>
  </si>
  <si>
    <t xml:space="preserve"> 2. 1. 110. </t>
  </si>
  <si>
    <t>Cutting holes into existing facades, walls and roofs</t>
  </si>
  <si>
    <t xml:space="preserve"> 2. 1. 120. </t>
  </si>
  <si>
    <t>Exterior walls</t>
  </si>
  <si>
    <t xml:space="preserve"> 2. 1. 130. </t>
  </si>
  <si>
    <t>Exterior doors and windows</t>
  </si>
  <si>
    <t xml:space="preserve"> 2. 1. 140. </t>
  </si>
  <si>
    <t>Fire protection doors</t>
  </si>
  <si>
    <t xml:space="preserve"> 2. 1. 150. </t>
  </si>
  <si>
    <t>Internal doors</t>
  </si>
  <si>
    <t xml:space="preserve"> 2. 1. 160. </t>
  </si>
  <si>
    <t>Fire protection roller shutter door</t>
  </si>
  <si>
    <t xml:space="preserve"> 2. 1. 170. </t>
  </si>
  <si>
    <t>Fire protection bulkhead</t>
  </si>
  <si>
    <t xml:space="preserve"> 2. 1. 180. </t>
  </si>
  <si>
    <t>High speed roller shutter</t>
  </si>
  <si>
    <t xml:space="preserve"> 2. 1. 190. </t>
  </si>
  <si>
    <t>Fitting and metal work - general</t>
  </si>
  <si>
    <t xml:space="preserve"> 2. 1. 200. </t>
  </si>
  <si>
    <t>Railings and hand rails</t>
  </si>
  <si>
    <t xml:space="preserve"> 2. 1. 210. </t>
  </si>
  <si>
    <t>Steel stage for installations</t>
  </si>
  <si>
    <t xml:space="preserve"> 2. 1. 220. </t>
  </si>
  <si>
    <t>Collision protection</t>
  </si>
  <si>
    <t xml:space="preserve"> 2. 1. 230. </t>
  </si>
  <si>
    <t>canopies of exterior doors</t>
  </si>
  <si>
    <t xml:space="preserve"> 2. 1. 240. </t>
  </si>
  <si>
    <t>Concerete steps in front of the hall</t>
  </si>
  <si>
    <t xml:space="preserve"> 2. 1. 250. </t>
  </si>
  <si>
    <t>Painting and varnishing works</t>
  </si>
  <si>
    <t xml:space="preserve"> 2. 1. 260. </t>
  </si>
  <si>
    <t>Guidance systems</t>
  </si>
  <si>
    <t xml:space="preserve"> 2. 1. 270. </t>
  </si>
  <si>
    <t>Locking system</t>
  </si>
  <si>
    <t xml:space="preserve"> 2. 1. 280. </t>
  </si>
  <si>
    <t>Internal signage</t>
  </si>
  <si>
    <t xml:space="preserve"> 2. 1. 290. </t>
  </si>
  <si>
    <t>Adjustment ridge vent</t>
  </si>
  <si>
    <t xml:space="preserve"> 2. 1. 300. </t>
  </si>
  <si>
    <t>Roof reinforcment Option 1</t>
  </si>
  <si>
    <t xml:space="preserve"> 2. 1. 310. </t>
  </si>
  <si>
    <t>Insert new ventilation louvers</t>
  </si>
  <si>
    <t xml:space="preserve"> 2. 1. 320. </t>
  </si>
  <si>
    <t>Metal louvers to cover mechanical units</t>
  </si>
  <si>
    <t xml:space="preserve"> 2. 2.</t>
  </si>
  <si>
    <t>Electrical Engineering</t>
  </si>
  <si>
    <t xml:space="preserve"> 2. 2.  10. </t>
  </si>
  <si>
    <t>Adjustment of existing facilities, dismantling and disposal works</t>
  </si>
  <si>
    <t xml:space="preserve"> 2. 2.  20. </t>
  </si>
  <si>
    <t>Rennovation existing grounding system and lightning protection</t>
  </si>
  <si>
    <t xml:space="preserve"> 2. 2.  30. </t>
  </si>
  <si>
    <t>Rennovation existing grounding and equipotential bonding</t>
  </si>
  <si>
    <t xml:space="preserve"> 2. 2.  40. </t>
  </si>
  <si>
    <t>Power supply</t>
  </si>
  <si>
    <t xml:space="preserve"> 2. 2.  50. </t>
  </si>
  <si>
    <t>Energy measurement system</t>
  </si>
  <si>
    <t xml:space="preserve"> 2. 2.  60. </t>
  </si>
  <si>
    <t>Electrical installation in the production hall</t>
  </si>
  <si>
    <t xml:space="preserve"> 2. 2.  70. </t>
  </si>
  <si>
    <t>Electrical installation in the logistics hall</t>
  </si>
  <si>
    <t xml:space="preserve"> 2. 2.  80. </t>
  </si>
  <si>
    <t>Power supply of building utilities</t>
  </si>
  <si>
    <t>Included at 2.2. 60. item</t>
  </si>
  <si>
    <t xml:space="preserve"> 2. 2.  90. </t>
  </si>
  <si>
    <t>Three-arm Turnstile</t>
  </si>
  <si>
    <t xml:space="preserve"> 2. 2. 100. </t>
  </si>
  <si>
    <t>Emergency lighting</t>
  </si>
  <si>
    <t xml:space="preserve"> 2. 2. 110. </t>
  </si>
  <si>
    <t>Fire alarm system</t>
  </si>
  <si>
    <t xml:space="preserve"> 2. 2. 120. </t>
  </si>
  <si>
    <t>Network infrastructure</t>
  </si>
  <si>
    <t xml:space="preserve"> 2. 2. 130. </t>
  </si>
  <si>
    <t>Access control preparation</t>
  </si>
  <si>
    <t>Included at 3.2. 200. item</t>
  </si>
  <si>
    <t xml:space="preserve"> 2. 2. 140. </t>
  </si>
  <si>
    <t>CCTV System</t>
  </si>
  <si>
    <t xml:space="preserve"> 2. 3.</t>
  </si>
  <si>
    <t>Mechanical Engineering</t>
  </si>
  <si>
    <t xml:space="preserve"> 2. 3.  10. </t>
  </si>
  <si>
    <t>Ventilation System Production</t>
  </si>
  <si>
    <t xml:space="preserve"> 2. 3.  20. </t>
  </si>
  <si>
    <t>Fire Protection Engineering</t>
  </si>
  <si>
    <t xml:space="preserve"> 2. 3.  30. </t>
  </si>
  <si>
    <t>Installation of In-Rack Sprinkler at Logistic</t>
  </si>
  <si>
    <t xml:space="preserve"> 2. 3.  40. </t>
  </si>
  <si>
    <t>Compressed Air Network Production 1</t>
  </si>
  <si>
    <t xml:space="preserve"> 2. 3.  50. </t>
  </si>
  <si>
    <t>Compressed Air Network Production 2</t>
  </si>
  <si>
    <t xml:space="preserve"> 2. 3.  60. </t>
  </si>
  <si>
    <t>Add New: Smoke Exhaust Air system</t>
  </si>
  <si>
    <t xml:space="preserve"> 3. 1.</t>
  </si>
  <si>
    <t xml:space="preserve"> 3. 1.  10. </t>
  </si>
  <si>
    <t xml:space="preserve"> 3. 1.  20. </t>
  </si>
  <si>
    <t>Foundations</t>
  </si>
  <si>
    <t xml:space="preserve"> 3. 1.  30. </t>
  </si>
  <si>
    <t>Steel columns</t>
  </si>
  <si>
    <t xml:space="preserve"> 3. 1.  40. </t>
  </si>
  <si>
    <t xml:space="preserve"> 3. 1.  50. </t>
  </si>
  <si>
    <t>Concrete works</t>
  </si>
  <si>
    <t xml:space="preserve"> 3. 1.  60. </t>
  </si>
  <si>
    <t>Reinforced concrete slabs 1st floor</t>
  </si>
  <si>
    <t xml:space="preserve"> 3. 1.  70. </t>
  </si>
  <si>
    <t>Reinforced concrete stairs</t>
  </si>
  <si>
    <t xml:space="preserve"> 3. 1.  80. </t>
  </si>
  <si>
    <t>Screed coat</t>
  </si>
  <si>
    <t xml:space="preserve"> 3. 1.  90. </t>
  </si>
  <si>
    <t>Metal works</t>
  </si>
  <si>
    <t xml:space="preserve"> 3. 1. 100. </t>
  </si>
  <si>
    <t xml:space="preserve"> 3. 1. 110. </t>
  </si>
  <si>
    <t>Masonry works</t>
  </si>
  <si>
    <t xml:space="preserve"> 3. 1. 120. </t>
  </si>
  <si>
    <t>plastering works</t>
  </si>
  <si>
    <t xml:space="preserve"> 3. 1. 130. </t>
  </si>
  <si>
    <t>Drywall works</t>
  </si>
  <si>
    <t xml:space="preserve"> 3. 1. 140. </t>
  </si>
  <si>
    <t>Ceiling for new built-ins</t>
  </si>
  <si>
    <t xml:space="preserve"> 3. 1. 150. </t>
  </si>
  <si>
    <t xml:space="preserve"> 3. 1. 160. </t>
  </si>
  <si>
    <t xml:space="preserve"> 3. 1. 170. </t>
  </si>
  <si>
    <t xml:space="preserve"> 3. 1. 180. </t>
  </si>
  <si>
    <t>Cuts in Floor/slab/wall</t>
  </si>
  <si>
    <t xml:space="preserve"> 3. 1. 190. </t>
  </si>
  <si>
    <t xml:space="preserve"> 3. 1. 200. </t>
  </si>
  <si>
    <t>Canopies for exterior doors</t>
  </si>
  <si>
    <t xml:space="preserve"> 3. 1. 210. </t>
  </si>
  <si>
    <t>Covering existing windows with mirroring film</t>
  </si>
  <si>
    <t xml:space="preserve"> 3. 1. 220. </t>
  </si>
  <si>
    <t xml:space="preserve"> 3. 1. 230. </t>
  </si>
  <si>
    <t xml:space="preserve"> 3. 1. 240. </t>
  </si>
  <si>
    <t>Suspended ceiling</t>
  </si>
  <si>
    <t xml:space="preserve"> 3. 1. 250. </t>
  </si>
  <si>
    <t>Floor covering works</t>
  </si>
  <si>
    <t xml:space="preserve"> 3. 1. 260. </t>
  </si>
  <si>
    <t>Tiles</t>
  </si>
  <si>
    <t xml:space="preserve"> 3. 1. 270. </t>
  </si>
  <si>
    <t>Needle Felt</t>
  </si>
  <si>
    <t xml:space="preserve"> 3. 1. 280. </t>
  </si>
  <si>
    <t>Raised floor</t>
  </si>
  <si>
    <t xml:space="preserve"> 3. 1. 290. </t>
  </si>
  <si>
    <t>Drainage of new wet rooms</t>
  </si>
  <si>
    <t xml:space="preserve"> 3. 1. 300. </t>
  </si>
  <si>
    <t>Railing and handrail</t>
  </si>
  <si>
    <t xml:space="preserve"> 3. 1. 310. </t>
  </si>
  <si>
    <t xml:space="preserve"> 3. 1. 320. </t>
  </si>
  <si>
    <t>Vertical blinds</t>
  </si>
  <si>
    <t xml:space="preserve"> 3. 1. 330. </t>
  </si>
  <si>
    <t>Kitchenette</t>
  </si>
  <si>
    <t xml:space="preserve"> 3. 1. 340. </t>
  </si>
  <si>
    <t xml:space="preserve"> 3. 1. 350. </t>
  </si>
  <si>
    <t>internal signage</t>
  </si>
  <si>
    <t xml:space="preserve"> 3. 1. 360. </t>
  </si>
  <si>
    <t xml:space="preserve"> 3. 1. 370. </t>
  </si>
  <si>
    <t>Tightness Test Gas Extinguished Rooms</t>
  </si>
  <si>
    <t xml:space="preserve"> 3. 2.</t>
  </si>
  <si>
    <t>Electrical engineering</t>
  </si>
  <si>
    <t xml:space="preserve"> 3. 2.  10. </t>
  </si>
  <si>
    <t>Included</t>
  </si>
  <si>
    <t xml:space="preserve"> 3. 2.  20. </t>
  </si>
  <si>
    <t xml:space="preserve"> 3. 2.  30. </t>
  </si>
  <si>
    <t>Main Power supply</t>
  </si>
  <si>
    <t xml:space="preserve"> 3. 2.  40. </t>
  </si>
  <si>
    <t>Uninterrupted power supply (UPS)</t>
  </si>
  <si>
    <t>Reduce the unit price</t>
  </si>
  <si>
    <t xml:space="preserve"> 3. 2.  50. </t>
  </si>
  <si>
    <t>Electrical Capacitor bank</t>
  </si>
  <si>
    <t xml:space="preserve"> 3. 2.  60. </t>
  </si>
  <si>
    <t xml:space="preserve"> 3. 2.  70. </t>
  </si>
  <si>
    <t>Included at  2. 2.  50. item</t>
  </si>
  <si>
    <t xml:space="preserve"> 3. 2.  80. </t>
  </si>
  <si>
    <t>Electrical installation in offices and meeting rooms</t>
  </si>
  <si>
    <t xml:space="preserve"> 3. 2.  90. </t>
  </si>
  <si>
    <t>Electrical installation in social rooms</t>
  </si>
  <si>
    <t xml:space="preserve"> 3. 2. 100. </t>
  </si>
  <si>
    <t>Electrical installation in corridors and stairways</t>
  </si>
  <si>
    <t xml:space="preserve"> 3. 2. 110. </t>
  </si>
  <si>
    <t>Electrical installation in technical areas</t>
  </si>
  <si>
    <t xml:space="preserve"> 3. 2. 120. </t>
  </si>
  <si>
    <t>Electrical installation in kitchenette areas</t>
  </si>
  <si>
    <t xml:space="preserve"> 3. 2. 130. </t>
  </si>
  <si>
    <t>Electrical installation for Workshop/Formbrettbau</t>
  </si>
  <si>
    <t xml:space="preserve"> 3. 2. 140. </t>
  </si>
  <si>
    <t>Electrical installation at the reception</t>
  </si>
  <si>
    <t xml:space="preserve"> 3. 2. 150. </t>
  </si>
  <si>
    <t>Electrical installation in other rooms/secondary rooms</t>
  </si>
  <si>
    <t xml:space="preserve"> 3. 2. 160. </t>
  </si>
  <si>
    <t xml:space="preserve"> 3. 2. 170. </t>
  </si>
  <si>
    <t xml:space="preserve"> 3. 2. 180. </t>
  </si>
  <si>
    <t xml:space="preserve"> 3. 2. 190. </t>
  </si>
  <si>
    <t xml:space="preserve"> 3. 2. 200. </t>
  </si>
  <si>
    <t xml:space="preserve"> 3. 3.</t>
  </si>
  <si>
    <t xml:space="preserve"> 3. 3.  10. </t>
  </si>
  <si>
    <t>Waste Water System</t>
  </si>
  <si>
    <t xml:space="preserve"> 3. 3.  20. </t>
  </si>
  <si>
    <t>Service Water System</t>
  </si>
  <si>
    <t xml:space="preserve"> 3. 3.  30. </t>
  </si>
  <si>
    <t>Sanitary Furnishings</t>
  </si>
  <si>
    <t xml:space="preserve"> 3. 3.  40. </t>
  </si>
  <si>
    <t>Ventilation System</t>
  </si>
  <si>
    <t xml:space="preserve"> 3. 3.  50. </t>
  </si>
  <si>
    <t>Ventilation System 1st Floor Offices Ventilation Units</t>
  </si>
  <si>
    <t xml:space="preserve"> 3. 3.  60. </t>
  </si>
  <si>
    <t>Ventilation System 1st Floor Offices Ducting</t>
  </si>
  <si>
    <t xml:space="preserve"> 3. 3.  70. </t>
  </si>
  <si>
    <t>Air Conditioning</t>
  </si>
  <si>
    <t xml:space="preserve"> 3. 3.  80. </t>
  </si>
  <si>
    <t>Fire Protection Engineering Sprinkler</t>
  </si>
  <si>
    <t xml:space="preserve"> 3. 3.  90. </t>
  </si>
  <si>
    <t>Fire Protection Engineering Temperature Controlled Storage</t>
  </si>
  <si>
    <t xml:space="preserve"> 3. 3. 100. </t>
  </si>
  <si>
    <t>Fire Protection Engineering Extinguishing Systems</t>
  </si>
  <si>
    <t xml:space="preserve"> 3. 3. 110. </t>
  </si>
  <si>
    <t>Door Fan Test for Gas Extinguishing System</t>
  </si>
  <si>
    <t xml:space="preserve"> 3. 3. 120. </t>
  </si>
  <si>
    <t>Compressed Air Connections</t>
  </si>
  <si>
    <t xml:space="preserve"> 3. 3. 130. </t>
  </si>
  <si>
    <t xml:space="preserve"> 4. 1.</t>
  </si>
  <si>
    <t xml:space="preserve"> 4. 1.  10. </t>
  </si>
  <si>
    <t>Machine hook-up</t>
  </si>
  <si>
    <t xml:space="preserve"> 4. 2.</t>
  </si>
  <si>
    <t xml:space="preserve"> 4. 2.  10. </t>
  </si>
  <si>
    <t xml:space="preserve"> 5. 1.</t>
  </si>
  <si>
    <t xml:space="preserve"> 5. 1.  10. </t>
  </si>
  <si>
    <t>Adjustments on the existing scooter garage</t>
  </si>
  <si>
    <t xml:space="preserve"> 5. 1.  20. </t>
  </si>
  <si>
    <t>Expansion of Scooter Garage</t>
  </si>
  <si>
    <t xml:space="preserve"> 5. 2.</t>
  </si>
  <si>
    <t xml:space="preserve"> 5. 2.  10. </t>
  </si>
  <si>
    <t>Grounding and Lightining protection</t>
  </si>
  <si>
    <t xml:space="preserve"> 5. 2.  20. </t>
  </si>
  <si>
    <t xml:space="preserve"> 5. 2.  30. </t>
  </si>
  <si>
    <t xml:space="preserve"> 5. 2.  40. </t>
  </si>
  <si>
    <t>Electrical installations</t>
  </si>
  <si>
    <t xml:space="preserve"> 5. 2.  50. </t>
  </si>
  <si>
    <t xml:space="preserve"> 5. 2.  60. </t>
  </si>
  <si>
    <t>Fire alarms system</t>
  </si>
  <si>
    <t xml:space="preserve"> 5. 2.  70. </t>
  </si>
  <si>
    <t xml:space="preserve"> 5. 3.</t>
  </si>
  <si>
    <t>Mechancial Engineering</t>
  </si>
  <si>
    <t xml:space="preserve"> 5. 3.  10. </t>
  </si>
  <si>
    <t>Rainwater System</t>
  </si>
  <si>
    <t xml:space="preserve"> 5. 3.  20. </t>
  </si>
  <si>
    <t>Fire Protection System</t>
  </si>
  <si>
    <t xml:space="preserve"> 6. 1.</t>
  </si>
  <si>
    <t xml:space="preserve"> 6. 1.  10. </t>
  </si>
  <si>
    <t>Demolition of existing canteen</t>
  </si>
  <si>
    <t xml:space="preserve"> 6. 1.  20. </t>
  </si>
  <si>
    <t>Building Structure</t>
  </si>
  <si>
    <t xml:space="preserve"> 6. 1.  30. </t>
  </si>
  <si>
    <t xml:space="preserve"> 6. 1.  40. </t>
  </si>
  <si>
    <t>Rain water and waste water sewer</t>
  </si>
  <si>
    <t xml:space="preserve"> 6. 1.  50. </t>
  </si>
  <si>
    <t>Primary construction of reinforced concrete</t>
  </si>
  <si>
    <t xml:space="preserve"> 6. 1.  60. </t>
  </si>
  <si>
    <t xml:space="preserve"> 6. 1.  70. </t>
  </si>
  <si>
    <t>Concrete floor</t>
  </si>
  <si>
    <t xml:space="preserve"> 6. 1.  80. </t>
  </si>
  <si>
    <t>Concrete plinth</t>
  </si>
  <si>
    <t xml:space="preserve"> 6. 1.  90. </t>
  </si>
  <si>
    <t>Reinforced concrete columns</t>
  </si>
  <si>
    <t xml:space="preserve"> 6. 1. 100. </t>
  </si>
  <si>
    <t>Reinforced concrete beams</t>
  </si>
  <si>
    <t xml:space="preserve"> 6. 1. 110. </t>
  </si>
  <si>
    <t>Reinforced concrete 1st roof slab or structure</t>
  </si>
  <si>
    <t xml:space="preserve"> 6. 1. 120. </t>
  </si>
  <si>
    <t xml:space="preserve"> 6. 1. 130. </t>
  </si>
  <si>
    <t>Concrete steps</t>
  </si>
  <si>
    <t xml:space="preserve"> 6. 1. 140. </t>
  </si>
  <si>
    <t xml:space="preserve"> 6. 1. 150. </t>
  </si>
  <si>
    <t>Roof structure</t>
  </si>
  <si>
    <t xml:space="preserve"> 6. 1. 160. </t>
  </si>
  <si>
    <t>Metal facade</t>
  </si>
  <si>
    <t xml:space="preserve"> 6. 1. 170. </t>
  </si>
  <si>
    <t xml:space="preserve"> 6. 1. 180. </t>
  </si>
  <si>
    <t>Exterior doors</t>
  </si>
  <si>
    <t xml:space="preserve"> 6. 1. 190. </t>
  </si>
  <si>
    <t xml:space="preserve"> 6. 1. 200. </t>
  </si>
  <si>
    <t xml:space="preserve"> 6. 1. 210. </t>
  </si>
  <si>
    <t>Interior doors</t>
  </si>
  <si>
    <t xml:space="preserve"> 6. 1. 220. </t>
  </si>
  <si>
    <t xml:space="preserve"> 6. 1. 230. </t>
  </si>
  <si>
    <t xml:space="preserve"> 6. 1. 240. </t>
  </si>
  <si>
    <t>Painting and finishing works</t>
  </si>
  <si>
    <t xml:space="preserve"> 6. 1. 250. </t>
  </si>
  <si>
    <t>Metal and railing works</t>
  </si>
  <si>
    <t xml:space="preserve"> 6. 1. 260. </t>
  </si>
  <si>
    <t>Elevator for goods</t>
  </si>
  <si>
    <t xml:space="preserve"> 6. 1. 270. </t>
  </si>
  <si>
    <t>Canpoy for the main entrance</t>
  </si>
  <si>
    <t xml:space="preserve"> 6. 1. 280. </t>
  </si>
  <si>
    <t>Exterior steel staircase</t>
  </si>
  <si>
    <t xml:space="preserve"> 6. 1. 290. </t>
  </si>
  <si>
    <t>Exterior sinks</t>
  </si>
  <si>
    <t xml:space="preserve"> 6. 1. 300. </t>
  </si>
  <si>
    <t xml:space="preserve"> 6. 2.</t>
  </si>
  <si>
    <t>Notes Calculation Basis</t>
  </si>
  <si>
    <t xml:space="preserve"> 6. 2.  10. </t>
  </si>
  <si>
    <t xml:space="preserve"> 6. 2.  20. </t>
  </si>
  <si>
    <t xml:space="preserve"> 6. 2.  30. </t>
  </si>
  <si>
    <t xml:space="preserve"> 6. 2.  40. </t>
  </si>
  <si>
    <t xml:space="preserve"> 6. 2.  50. </t>
  </si>
  <si>
    <t xml:space="preserve"> 6. 2.  60. </t>
  </si>
  <si>
    <t xml:space="preserve"> 6. 2.  70. </t>
  </si>
  <si>
    <t xml:space="preserve"> 6. 2.  80. </t>
  </si>
  <si>
    <t xml:space="preserve"> 6. 3.</t>
  </si>
  <si>
    <t xml:space="preserve"> 6. 3.  10. </t>
  </si>
  <si>
    <t xml:space="preserve"> 6. 3.  20. </t>
  </si>
  <si>
    <t xml:space="preserve"> 6. 3.  30. </t>
  </si>
  <si>
    <t xml:space="preserve"> 6. 3.  40. </t>
  </si>
  <si>
    <t xml:space="preserve"> 6. 3.  50. </t>
  </si>
  <si>
    <t>Remove dehumidifier as mentioned in the 2nd interview</t>
  </si>
  <si>
    <t xml:space="preserve"> 6. 3.  60. </t>
  </si>
  <si>
    <t>Ventilation System Overhead Fans</t>
  </si>
  <si>
    <t xml:space="preserve"> 6. 3.  70. </t>
  </si>
  <si>
    <t xml:space="preserve"> 6. 3.  80. </t>
  </si>
  <si>
    <t xml:space="preserve"> 6. 3.  90. </t>
  </si>
  <si>
    <t>Add New: Booster pump system</t>
  </si>
  <si>
    <t xml:space="preserve"> 7. 1.</t>
  </si>
  <si>
    <t xml:space="preserve"> 7. 1.  10. </t>
  </si>
  <si>
    <t>Flag pole</t>
  </si>
  <si>
    <t xml:space="preserve"> 7. 1.  20. </t>
  </si>
  <si>
    <t>Fence</t>
  </si>
  <si>
    <t xml:space="preserve"> 7. 1.  30. </t>
  </si>
  <si>
    <t>Bollards and delineator panels</t>
  </si>
  <si>
    <t xml:space="preserve"> 7. 1.  40. </t>
  </si>
  <si>
    <t>New Septic Tanks</t>
  </si>
  <si>
    <t xml:space="preserve"> 7. 1.  50. </t>
  </si>
  <si>
    <t>Excavation</t>
  </si>
  <si>
    <t xml:space="preserve"> 7. 1.  60. </t>
  </si>
  <si>
    <t>Laying conduits, pipes, etc.</t>
  </si>
  <si>
    <t xml:space="preserve"> 7. 1.  70. </t>
  </si>
  <si>
    <t>Asphalt areas</t>
  </si>
  <si>
    <t xml:space="preserve"> 7. 2.</t>
  </si>
  <si>
    <t xml:space="preserve"> 7. 2.  10. </t>
  </si>
  <si>
    <t>Electrical Installations General</t>
  </si>
  <si>
    <t xml:space="preserve"> 7. 2.  20. </t>
  </si>
  <si>
    <t>Exterior Lighting</t>
  </si>
  <si>
    <t xml:space="preserve"> 7. 2.  30. </t>
  </si>
  <si>
    <t>Emergency Lighting</t>
  </si>
  <si>
    <t xml:space="preserve"> 7. 2.  40. </t>
  </si>
  <si>
    <t>Building service connections</t>
  </si>
  <si>
    <t xml:space="preserve"> 7. 2.  50. </t>
  </si>
  <si>
    <t xml:space="preserve"> 7. 3.</t>
  </si>
  <si>
    <t xml:space="preserve"> 7. 3.  10. </t>
  </si>
  <si>
    <t>Underground Compressed Air Connection</t>
  </si>
  <si>
    <t xml:space="preserve"> 8. 1.</t>
  </si>
  <si>
    <t>Roof Renovation</t>
  </si>
  <si>
    <t xml:space="preserve"> 8. 1.  10. </t>
  </si>
  <si>
    <t>Roof Reinforcement Option 1</t>
  </si>
  <si>
    <t xml:space="preserve"> 8. 2.</t>
  </si>
  <si>
    <t>Adjustment Ridge Vent</t>
  </si>
  <si>
    <t xml:space="preserve"> 8. 2.  10. </t>
  </si>
  <si>
    <t xml:space="preserve"> 8. 3.</t>
  </si>
  <si>
    <t>Adjustment Overhead Fans</t>
  </si>
  <si>
    <t xml:space="preserve"> 8. 3.  10. </t>
  </si>
  <si>
    <t>Move to Alternative at item 12.3.50</t>
  </si>
  <si>
    <t xml:space="preserve"> 8. 4.</t>
  </si>
  <si>
    <t>Additonal In-Rack Sprinkler Logistic</t>
  </si>
  <si>
    <t xml:space="preserve"> 8. 4.  10. </t>
  </si>
  <si>
    <t xml:space="preserve"> 8. 5.</t>
  </si>
  <si>
    <t>Additional Compressed Air Equipment</t>
  </si>
  <si>
    <t xml:space="preserve"> 8. 5.  10. </t>
  </si>
  <si>
    <t xml:space="preserve"> 8. 6.</t>
  </si>
  <si>
    <t xml:space="preserve"> 8. 6.  10. </t>
  </si>
  <si>
    <t xml:space="preserve"> 9. 1.</t>
  </si>
  <si>
    <t>As built documentation all trades</t>
  </si>
  <si>
    <t xml:space="preserve"> 9. 1.  10. </t>
  </si>
  <si>
    <t>10. 1.</t>
  </si>
  <si>
    <t>Civil engineering</t>
  </si>
  <si>
    <t xml:space="preserve">10. 1.  10. </t>
  </si>
  <si>
    <t>Design works</t>
  </si>
  <si>
    <t xml:space="preserve">10. 1.  20. </t>
  </si>
  <si>
    <t>Geotechnical survey</t>
  </si>
  <si>
    <t xml:space="preserve">10. 1.  30. </t>
  </si>
  <si>
    <t>Topographical survey</t>
  </si>
  <si>
    <t xml:space="preserve">10. 1.  40. </t>
  </si>
  <si>
    <t>Fire protection report</t>
  </si>
  <si>
    <t xml:space="preserve">10. 1.  50. </t>
  </si>
  <si>
    <t>Compactation report of earthworks</t>
  </si>
  <si>
    <t xml:space="preserve">10. 1.  60. </t>
  </si>
  <si>
    <t>Structure and welding quality report</t>
  </si>
  <si>
    <t xml:space="preserve">10. 1.  70. </t>
  </si>
  <si>
    <t>Adherence and width of paint quality control reports</t>
  </si>
  <si>
    <t xml:space="preserve">10. 1.  80. </t>
  </si>
  <si>
    <t>Material quality control reports</t>
  </si>
  <si>
    <t xml:space="preserve">10. 1.  90. </t>
  </si>
  <si>
    <t>Planning service Building construction</t>
  </si>
  <si>
    <t xml:space="preserve">10. 1. 100. </t>
  </si>
  <si>
    <t>Planning service Structural design</t>
  </si>
  <si>
    <t xml:space="preserve">10. 1. 110. </t>
  </si>
  <si>
    <t>Planning service Structural revision</t>
  </si>
  <si>
    <t xml:space="preserve">10. 1. 120. </t>
  </si>
  <si>
    <t>Surveying services Inventory registration</t>
  </si>
  <si>
    <t xml:space="preserve">10. 1. 130. </t>
  </si>
  <si>
    <t>Quality control laboratory for material testing (laboratory and field testing)</t>
  </si>
  <si>
    <t xml:space="preserve">10. 1. 140. </t>
  </si>
  <si>
    <t>Revision fire department and civil protection</t>
  </si>
  <si>
    <t>10. 2.</t>
  </si>
  <si>
    <t xml:space="preserve">10. 2.  10. </t>
  </si>
  <si>
    <t>Design &amp; approval works</t>
  </si>
  <si>
    <t>10. 3.</t>
  </si>
  <si>
    <t>Mechanical engineering</t>
  </si>
  <si>
    <t xml:space="preserve">10. 3.  10. </t>
  </si>
  <si>
    <t>11. 1.</t>
  </si>
  <si>
    <t>Bonds</t>
  </si>
  <si>
    <t xml:space="preserve">11. 1.  10. </t>
  </si>
  <si>
    <t>Down Payment Bond</t>
  </si>
  <si>
    <t xml:space="preserve">11. 1.  20. </t>
  </si>
  <si>
    <t>P&amp;P Bonds GC</t>
  </si>
  <si>
    <t xml:space="preserve">11. 1.  30. </t>
  </si>
  <si>
    <t>P&amp;P Bonds GC Sub-Contractor</t>
  </si>
  <si>
    <t>11. 2.</t>
  </si>
  <si>
    <t>Insurances</t>
  </si>
  <si>
    <t>Insurance</t>
  </si>
  <si>
    <t xml:space="preserve">11. 2.  10. </t>
  </si>
  <si>
    <t>Liability Insurance</t>
  </si>
  <si>
    <t xml:space="preserve">11. 2.  20. </t>
  </si>
  <si>
    <t>Contractual Obligations/Contractual Liability</t>
  </si>
  <si>
    <t xml:space="preserve">11. 2.  30. </t>
  </si>
  <si>
    <t>Pure financial loss</t>
  </si>
  <si>
    <t xml:space="preserve">11. 2.  40. </t>
  </si>
  <si>
    <t>Builder's Risk Policy</t>
  </si>
  <si>
    <t>12. 1.</t>
  </si>
  <si>
    <t xml:space="preserve">12. 1.  10. </t>
  </si>
  <si>
    <t>BO</t>
  </si>
  <si>
    <t>Wooden fire rated doors</t>
  </si>
  <si>
    <t xml:space="preserve">12. 1.  20. </t>
  </si>
  <si>
    <t>Shell built-ins 1st Floor on the right side</t>
  </si>
  <si>
    <t xml:space="preserve">12. 1.  30. </t>
  </si>
  <si>
    <t>Fire rated wall between production 1 and production 2</t>
  </si>
  <si>
    <t xml:space="preserve">12. 1.  40. </t>
  </si>
  <si>
    <t>Roof reinforcement Option 2 Halle 2</t>
  </si>
  <si>
    <t xml:space="preserve">12. 1.  50. </t>
  </si>
  <si>
    <t>Roof reinforcement Option 2 Halle 3</t>
  </si>
  <si>
    <t xml:space="preserve">12. 1.  60. </t>
  </si>
  <si>
    <t>Exterior wall Hall 2  renovation</t>
  </si>
  <si>
    <t xml:space="preserve">12. 1.  70. </t>
  </si>
  <si>
    <t>Exterior wall Hall 3  renovation</t>
  </si>
  <si>
    <t xml:space="preserve">12. 1.  80. </t>
  </si>
  <si>
    <t>Metal facade renovation per m²</t>
  </si>
  <si>
    <t xml:space="preserve">12. 1.  90. </t>
  </si>
  <si>
    <t>Keeping the existing septic tanks</t>
  </si>
  <si>
    <t xml:space="preserve">12. 1. 100. </t>
  </si>
  <si>
    <t>Brick walls in Built-ins</t>
  </si>
  <si>
    <t xml:space="preserve">12. 1. 110. </t>
  </si>
  <si>
    <t>Metal Facade Louvers in Canteen</t>
  </si>
  <si>
    <t xml:space="preserve">12. 1. 120. </t>
  </si>
  <si>
    <t>Smart board slab 1 Floor Built-ins</t>
  </si>
  <si>
    <t xml:space="preserve">12. 1. 130. </t>
  </si>
  <si>
    <t>Windows renovation per unit in Hall 3</t>
  </si>
  <si>
    <t xml:space="preserve">12. 1. 140. </t>
  </si>
  <si>
    <t>Change windows per unit in Halle 3</t>
  </si>
  <si>
    <t xml:space="preserve">12. 1. 150. </t>
  </si>
  <si>
    <t>Doors sealing in Hall 3</t>
  </si>
  <si>
    <t xml:space="preserve">12. 1. 160. </t>
  </si>
  <si>
    <t>Additional reinforcement of canteen roof</t>
  </si>
  <si>
    <t>12. 2.</t>
  </si>
  <si>
    <t xml:space="preserve">12. 2.  10. </t>
  </si>
  <si>
    <t xml:space="preserve">12. 2.  20. </t>
  </si>
  <si>
    <t xml:space="preserve">12. 2.  30. </t>
  </si>
  <si>
    <t xml:space="preserve">12. 2.  40. </t>
  </si>
  <si>
    <t xml:space="preserve">12. 2.  50. </t>
  </si>
  <si>
    <t xml:space="preserve">12. 2.  60. </t>
  </si>
  <si>
    <t xml:space="preserve">12. 2.  70. </t>
  </si>
  <si>
    <t xml:space="preserve">12. 2.  80. </t>
  </si>
  <si>
    <t xml:space="preserve">12. 2.  90. </t>
  </si>
  <si>
    <t>12. 3.</t>
  </si>
  <si>
    <t xml:space="preserve">12. 3.  10. </t>
  </si>
  <si>
    <t xml:space="preserve">12. 3.  20. </t>
  </si>
  <si>
    <t xml:space="preserve">12. 3.  30. </t>
  </si>
  <si>
    <t xml:space="preserve">12. 3.  40. </t>
  </si>
  <si>
    <t xml:space="preserve">12. 3.  50. </t>
  </si>
  <si>
    <t xml:space="preserve">12. 3.  60. </t>
  </si>
  <si>
    <t xml:space="preserve">12. 3.  70. </t>
  </si>
  <si>
    <t xml:space="preserve">12. 3.  80. </t>
  </si>
  <si>
    <t xml:space="preserve">12. 3.  90. </t>
  </si>
  <si>
    <t>12.3.100</t>
  </si>
  <si>
    <t>13. 1.</t>
  </si>
  <si>
    <t xml:space="preserve">13. 1.  10. </t>
  </si>
  <si>
    <t xml:space="preserve">13. 1.  20. </t>
  </si>
  <si>
    <t xml:space="preserve">13. 1.  30. </t>
  </si>
  <si>
    <t xml:space="preserve">13. 1.  40. </t>
  </si>
  <si>
    <t xml:space="preserve">13. 1.  50. </t>
  </si>
  <si>
    <t xml:space="preserve">13. 1.  60. </t>
  </si>
  <si>
    <t xml:space="preserve">13. 1.  70. </t>
  </si>
  <si>
    <t xml:space="preserve">13. 1.  80. </t>
  </si>
  <si>
    <t xml:space="preserve">13. 1.  90. </t>
  </si>
  <si>
    <t xml:space="preserve">13. 1. 100. </t>
  </si>
  <si>
    <t>13. 2.</t>
  </si>
  <si>
    <t xml:space="preserve">13. 2.  10. </t>
  </si>
  <si>
    <t xml:space="preserve">13. 2.  20. </t>
  </si>
  <si>
    <t xml:space="preserve">13. 2.  30. </t>
  </si>
  <si>
    <t xml:space="preserve">13. 2.  40. </t>
  </si>
  <si>
    <t xml:space="preserve">13. 2.  50. </t>
  </si>
  <si>
    <t xml:space="preserve">13. 2.  60. </t>
  </si>
  <si>
    <t xml:space="preserve">13. 2.  70. </t>
  </si>
  <si>
    <t xml:space="preserve">13. 2.  80. </t>
  </si>
  <si>
    <t xml:space="preserve">13. 2.  90. </t>
  </si>
  <si>
    <t xml:space="preserve">13. 2. 100. </t>
  </si>
  <si>
    <t xml:space="preserve">13. 2. 110. </t>
  </si>
  <si>
    <t>13. 3.</t>
  </si>
  <si>
    <t xml:space="preserve">13. 3.  10. </t>
  </si>
  <si>
    <t xml:space="preserve">13. 3.  20. </t>
  </si>
  <si>
    <t xml:space="preserve">13. 3.  30. </t>
  </si>
  <si>
    <t xml:space="preserve">13. 3.  40. </t>
  </si>
  <si>
    <t xml:space="preserve">13. 3.  50. </t>
  </si>
  <si>
    <t xml:space="preserve">13. 3.  60. </t>
  </si>
  <si>
    <t xml:space="preserve">13. 3.  70. </t>
  </si>
  <si>
    <t xml:space="preserve">13. 3.  80. </t>
  </si>
  <si>
    <t xml:space="preserve">13. 3.  90. </t>
  </si>
  <si>
    <t xml:space="preserve">13. 3. 100. </t>
  </si>
  <si>
    <t xml:space="preserve">13. 3. 110. </t>
  </si>
  <si>
    <t xml:space="preserve">13. 3. 120. </t>
  </si>
  <si>
    <t>Quantity</t>
  </si>
  <si>
    <t>Material Unit</t>
  </si>
  <si>
    <t>Labor Unit</t>
  </si>
  <si>
    <t xml:space="preserve">Unit rate </t>
  </si>
  <si>
    <t>Material Amount</t>
  </si>
  <si>
    <t>Labor Amount</t>
  </si>
  <si>
    <t>Amount (VND)</t>
  </si>
  <si>
    <t xml:space="preserve">The cost of dismantling electrical distribution board, trunking &amp; ladder and lighting system existing system </t>
  </si>
  <si>
    <t>lot</t>
  </si>
  <si>
    <t>353 Led highbay</t>
  </si>
  <si>
    <t>Opening (inluded supports &amp; waterproof) for wall through ductwork fee</t>
  </si>
  <si>
    <t>26 fan</t>
  </si>
  <si>
    <t>From DB SYN-TR1 Panel to Building 3_BMDP</t>
  </si>
  <si>
    <t>m</t>
  </si>
  <si>
    <t>Cadivi/ Vietnam</t>
  </si>
  <si>
    <t>From Building 3_BMDP Panel to Building 3_PDP 1.0</t>
  </si>
  <si>
    <t>From Building 3_BMDP Panel to Building 3_PDP 1.1</t>
  </si>
  <si>
    <t>From Building 3_BMDP Panel to Building 3_PDP 2.0</t>
  </si>
  <si>
    <t>From Building 3_BMDP Panel to Building 3_PDP 1.2</t>
  </si>
  <si>
    <t>From Building 3_BMDP Panel to Building 3_PDP 2.1</t>
  </si>
  <si>
    <t>From Building 3_BMDP Panel to Building 3_BDP 1.0</t>
  </si>
  <si>
    <t>From Building 3_BMDP Panel to Building 3_BDP 1.1</t>
  </si>
  <si>
    <t>From Building 3_BMDP Panel to Building 3_BDP 2.0</t>
  </si>
  <si>
    <t>From Building 3_BMDP Panel to Scooter garage BDP 1.0</t>
  </si>
  <si>
    <t>From Building 3_BMDP Panel to Canteen BDP 1.0</t>
  </si>
  <si>
    <t xml:space="preserve">From Building 3_BDP 1.1 Panel to Building 3_UPS1-100 kVA  </t>
  </si>
  <si>
    <t>Cable Cu/XLPE/PVC 4x1Cx35mm2+E16mm2</t>
  </si>
  <si>
    <t>Cable Cu/XLPE/PVC 3Cx4mm2</t>
  </si>
  <si>
    <t>From  Building 3 UPS1-MDP Panel to Building 3 UPS 2-DP1.2</t>
  </si>
  <si>
    <t>Cable Cu/XLPE/PVC 3Cx10mm2</t>
  </si>
  <si>
    <t>From  Building 3 UPS1-MDP Panel to Building 3 UPS 2-DP1.3</t>
  </si>
  <si>
    <t>Cable Cu/XLPE/PVC 3Cx6mm2</t>
  </si>
  <si>
    <t xml:space="preserve">From  Building 3 UPS1-MDP Panel to Building 3_UPS 1 DP 1.3 35kVA </t>
  </si>
  <si>
    <t>Cable Cu/XLPE/PVC 4x1Cx50mm2+E10mm2</t>
  </si>
  <si>
    <t>From  Building 3 UPS1-MDP Panel to PDU</t>
  </si>
  <si>
    <t>Cable Cu/XLPE/PVC 3Cx2.5mm2</t>
  </si>
  <si>
    <t xml:space="preserve">From Building 3_BDP 2.0 Panel to Building 3_UPS2-100 kVA  </t>
  </si>
  <si>
    <t>From  Building 3 UPS2-MDP Panel to Building 3 UPS 2-DP1.2</t>
  </si>
  <si>
    <t xml:space="preserve">From  Building 3 UPS1-MDP Panel to Building 3_UPS 2 DP 1.3 35kVA </t>
  </si>
  <si>
    <t>From  Building 3 UPS2-MDP Panel to PDU</t>
  </si>
  <si>
    <t>From DB PDP 1.2 Panel to Cetral feeding unit 1</t>
  </si>
  <si>
    <t>From DB PDP 1.2 Panel to Cetral feeding unit 2</t>
  </si>
  <si>
    <t>From DB PDP 1.2 Panel to Cetral feeding unit 3</t>
  </si>
  <si>
    <t>From DB PDP 2.1 Panel to Cetral feeding unit 1</t>
  </si>
  <si>
    <t>From DB PDP 2.1 Panel to Cetral feeding unit 2</t>
  </si>
  <si>
    <t>From DB PDP 2.1 Panel to Cetral feeding unit 3</t>
  </si>
  <si>
    <t>Accessories</t>
  </si>
  <si>
    <t>SOFTWARE PRODUCTS</t>
  </si>
  <si>
    <t>Pre-parameterization per device</t>
  </si>
  <si>
    <t>pcs</t>
  </si>
  <si>
    <t>100170, KBR</t>
  </si>
  <si>
    <t>visual energy ZP5</t>
  </si>
  <si>
    <t>14326, KBR</t>
  </si>
  <si>
    <t>Hourly rate for remote services, Costs per hour / co-worker</t>
  </si>
  <si>
    <t>100182, KBR</t>
  </si>
  <si>
    <t>Freight charges</t>
  </si>
  <si>
    <t>MULTI METERS</t>
  </si>
  <si>
    <t>Multimess F144</t>
  </si>
  <si>
    <t>Type: 2-LED-ESMSET-2RO1DO-US1, KBR</t>
  </si>
  <si>
    <t>ELV cable</t>
  </si>
  <si>
    <t>Cable Cat6A</t>
  </si>
  <si>
    <t>884024508/10, Commscope/ China</t>
  </si>
  <si>
    <t>ENGINEERING SERVICES</t>
  </si>
  <si>
    <t>Labour cost for support DRX test funtion of Access control system</t>
  </si>
  <si>
    <t>Cable trays</t>
  </si>
  <si>
    <t>Production hall 01</t>
  </si>
  <si>
    <t>Cable tray 500x100x2.0mm</t>
  </si>
  <si>
    <t>Cable tray 300x100x2.0mm</t>
  </si>
  <si>
    <t>Cable tray 200x100x2.0mm</t>
  </si>
  <si>
    <t>TGE/ VN</t>
  </si>
  <si>
    <t>Cable tray 500x100 with separating bar, c/w cover</t>
  </si>
  <si>
    <t>Cable tray 400x100 with separating bar, c/w cover</t>
  </si>
  <si>
    <t>Cable tray 300x100 with separating bar, c/w cover</t>
  </si>
  <si>
    <t>Cable tray 200x100 with separating bar, c/w cover</t>
  </si>
  <si>
    <t>Cable tray 200x50 with separating bar, c/w cover</t>
  </si>
  <si>
    <t>Cable ladder 600x100x2.0mm, c/w cover</t>
  </si>
  <si>
    <t>Cable ladder 500x100x2.0mm, c/w cover</t>
  </si>
  <si>
    <t>Cable ladder 400x100x2.0mm, c/w cover</t>
  </si>
  <si>
    <t>Cable ladder 300x100x1.5mm, c/w cover</t>
  </si>
  <si>
    <t>Fitting and accessories</t>
  </si>
  <si>
    <t>Fire stop</t>
  </si>
  <si>
    <t>set</t>
  </si>
  <si>
    <t>Production hall 02</t>
  </si>
  <si>
    <t>Cable ladder 200x100x1.5mm, c/w cover</t>
  </si>
  <si>
    <t>Electrical installation</t>
  </si>
  <si>
    <t>1-Way switch, 1 gang</t>
  </si>
  <si>
    <t>KB31_1_WE_G19/ Schneider/ VN</t>
  </si>
  <si>
    <t>2-Way switch, 1 gang for lighting control panel</t>
  </si>
  <si>
    <t>KB31_WE/ Schneider/ VN</t>
  </si>
  <si>
    <t>Single Socket NEMA5</t>
  </si>
  <si>
    <t>KB413S*2 / Schneider/ VN, Plastic type</t>
  </si>
  <si>
    <t>Double Socket NEMA5</t>
  </si>
  <si>
    <t>Single Socket 16A/230V, Lighting outlet general (wall) + Plug</t>
  </si>
  <si>
    <t>Socket combination type 1</t>
  </si>
  <si>
    <t>Socket combination type 2</t>
  </si>
  <si>
    <t>Lighting</t>
  </si>
  <si>
    <t>Led Highbay light 115W, Type CI</t>
  </si>
  <si>
    <t>BY518P LED160/NW PSU NB GM, Philips/ China</t>
  </si>
  <si>
    <t>LED Frame Lamp 1x46W, Type BII</t>
  </si>
  <si>
    <t>WT158C LED56S/840 PSU L1500 GM, Philips/ China</t>
  </si>
  <si>
    <t>Wall mounted Light 1x15W, Type E</t>
  </si>
  <si>
    <t>WL008C LED10/NW round W, Philips/ China</t>
  </si>
  <si>
    <t>Vietnam</t>
  </si>
  <si>
    <t>Cable for lighting system (Hall 01)</t>
  </si>
  <si>
    <t>Cable Cu/XLPE//PVC 3Cx4.0mm2</t>
  </si>
  <si>
    <t>Cable Cu/XLPE//PVC 3Cx1.5mm2</t>
  </si>
  <si>
    <t>Cable for lighting system (Hall 02)</t>
  </si>
  <si>
    <t>Cable tray 500x100 with separating bar</t>
  </si>
  <si>
    <t>Cable tray 400x100 with separating bar</t>
  </si>
  <si>
    <t>Cable tray 300x100 with separating bar</t>
  </si>
  <si>
    <t>Cable tray 200x100 with separating bar</t>
  </si>
  <si>
    <t>Cable tray 200x50 with separating bar</t>
  </si>
  <si>
    <t>Cable ladder 600x100x2.0mm</t>
  </si>
  <si>
    <t>Cable ladder 500x100x2.0mm</t>
  </si>
  <si>
    <t>Cable ladder 400x100x2.0mm</t>
  </si>
  <si>
    <t>Cable ladder 300x100x1.5mm</t>
  </si>
  <si>
    <t>Cable ladder 200x100x1.5mm</t>
  </si>
  <si>
    <t>Led Highbay light 115W, Type CII</t>
  </si>
  <si>
    <t>BY518P LED160/NW PSU WB GM, Philips/ China</t>
  </si>
  <si>
    <t>Cable for lighting system</t>
  </si>
  <si>
    <t>Emergency light</t>
  </si>
  <si>
    <t>LSM/ Duhal/ VN</t>
  </si>
  <si>
    <t>Exit light</t>
  </si>
  <si>
    <t>SNC302L/ Duhal/ VN</t>
  </si>
  <si>
    <t>Single Socket 16A/230V</t>
  </si>
  <si>
    <t>KB413S / Schneider/ VN, Plastic type</t>
  </si>
  <si>
    <t>Cable power supply</t>
  </si>
  <si>
    <t>Cable Cu/XLPE//PVC 3Cx2.5mm2</t>
  </si>
  <si>
    <t>Logistics area</t>
  </si>
  <si>
    <t>Electrical panel</t>
  </si>
  <si>
    <t>Modify SYN - TR1, Add ACB 4P 2250A, 85ka, fixed type</t>
  </si>
  <si>
    <t>Circuit breaker: Schneider/ Asia, Included labour</t>
  </si>
  <si>
    <t>Building3_BMDP min 1500kVA</t>
  </si>
  <si>
    <t>Encloser: TGE/ Vietnam
Circuit breaker: Schneider/ Asia</t>
  </si>
  <si>
    <t>Building 3_PDP 1.0</t>
  </si>
  <si>
    <t>Building 3_PDP 1.1</t>
  </si>
  <si>
    <t>Building 3_PDP 2.0</t>
  </si>
  <si>
    <t>Building 3_PDP 1.2</t>
  </si>
  <si>
    <t>Building 3_PDP 2.1</t>
  </si>
  <si>
    <t>Building 3_BDP 1.0</t>
  </si>
  <si>
    <t>Building 3_BDP 1.1</t>
  </si>
  <si>
    <t>Building 3_BDP 2.0</t>
  </si>
  <si>
    <t>Scooter garage__BDP 1.0</t>
  </si>
  <si>
    <t>Canteen__BDP 1.0</t>
  </si>
  <si>
    <t>Building 3_DB SEF 1</t>
  </si>
  <si>
    <t>Building 3_DB SEF 2</t>
  </si>
  <si>
    <t xml:space="preserve">Building 3_UPS1-MDP </t>
  </si>
  <si>
    <t>Building UPS1-DP1.2</t>
  </si>
  <si>
    <t>Building 3_UPS 1-DP 1.2</t>
  </si>
  <si>
    <t>Building 3_UPS 1 DP 1.3</t>
  </si>
  <si>
    <t>Building 3_UPS 1 DP 1.3 35kVA</t>
  </si>
  <si>
    <t>Building 3 UPS2-MD</t>
  </si>
  <si>
    <t>Building UPS2-DP1.2</t>
  </si>
  <si>
    <t>Building 3_UPS 2-DP1.2</t>
  </si>
  <si>
    <t>Building 3_UPS 2 DP 1.3</t>
  </si>
  <si>
    <t>Building 3_UPS 2 DP 1.3 35kVA</t>
  </si>
  <si>
    <t>Building 3_DP PUMP 1</t>
  </si>
  <si>
    <t>Building 3_DP PUMP 2</t>
  </si>
  <si>
    <t>Cable tray 600x50 with separating bar, c/w cover</t>
  </si>
  <si>
    <t>Cable tray 500x50 with separating bar, c/w cover</t>
  </si>
  <si>
    <t>Cable tray 400x50 with separating bar, c/w cover</t>
  </si>
  <si>
    <t>Cable tray 100x50 with separating bar, c/w cover</t>
  </si>
  <si>
    <t>Lighting control panel</t>
  </si>
  <si>
    <t>BDP 1.0</t>
  </si>
  <si>
    <t>8P smart key, white plastic surface material</t>
  </si>
  <si>
    <t>LS5094TSM/ Jung/ Germany</t>
  </si>
  <si>
    <t>4P smart key, white plastic surface material</t>
  </si>
  <si>
    <t>LS5092TSM/ Jung/ Germany</t>
  </si>
  <si>
    <t>Smart light control device for 8 independent load groups - 16A/ K</t>
  </si>
  <si>
    <t xml:space="preserve">RM 8T KNX/ Theben/ Germany </t>
  </si>
  <si>
    <t>Smart light control device for 4 independent load groups - 16A/ K</t>
  </si>
  <si>
    <t xml:space="preserve">RM 4I KNX/ Theben/ Germany </t>
  </si>
  <si>
    <t>Power supply for control signals, 24VDC</t>
  </si>
  <si>
    <t xml:space="preserve">Power supply 320 mA T KNX/ Theben/ Germany </t>
  </si>
  <si>
    <t>Base for smart keys</t>
  </si>
  <si>
    <t>Keiser/ Germany</t>
  </si>
  <si>
    <t>T&amp;C</t>
  </si>
  <si>
    <t>BDP 1.1</t>
  </si>
  <si>
    <t>BDP 2.0</t>
  </si>
  <si>
    <t>From Building 3_BDP 1.1 Panel to DB-PUMP1</t>
  </si>
  <si>
    <t>Cable Cu/XLPE/PVC 4x1Cx4mm2+E4mm2</t>
  </si>
  <si>
    <t>From Building 3_BDP 2.0 Panel to DB-PUMP2</t>
  </si>
  <si>
    <t>Included labour</t>
  </si>
  <si>
    <t>93PR 125kW Frame to contain up to max. 6 Power Modules, Back-Feed, MBS &amp; 1 x internal PDU</t>
  </si>
  <si>
    <t>9106-42252, EATON/
China</t>
  </si>
  <si>
    <t>93PR Power Module of 25KW capacity (Rev B)</t>
  </si>
  <si>
    <t>733-82069, EATON/
China</t>
  </si>
  <si>
    <t>Industrial Gateway Card</t>
  </si>
  <si>
    <t>744-07774, EATON/
China</t>
  </si>
  <si>
    <t>Eaton battery backup 15 mins @ 75kW</t>
  </si>
  <si>
    <t>Battery cabinet, MCB, cable to connect Battery to UPS and accesoriess.</t>
  </si>
  <si>
    <t>water leak warning system</t>
  </si>
  <si>
    <t>Price included for 4 rooms</t>
  </si>
  <si>
    <t>Water leak detector</t>
  </si>
  <si>
    <t>AT/LD100/ Asia</t>
  </si>
  <si>
    <t>Cabinet for Water leak detector</t>
  </si>
  <si>
    <t xml:space="preserve">water leak cable </t>
  </si>
  <si>
    <t>A-LC1B/ Vietnam</t>
  </si>
  <si>
    <t>Connection conductor A-LLW58; wire holder
permanent</t>
  </si>
  <si>
    <t>A-LLW58/ Vietnam</t>
  </si>
  <si>
    <t>Single Socket 1P-16A-250V</t>
  </si>
  <si>
    <t xml:space="preserve"> 3C-1.5mm2 Cu/XLPE/PVC</t>
  </si>
  <si>
    <t>Electrical Capacitor bank Building3_BMDP min 1500kVA</t>
  </si>
  <si>
    <t>Encloser: TGE/ Vietnam
Capcitor Bank (25kVAR-3P-440VAC): Sunny/Equivalent
Power Factor controller - VarPlus Logic - VPL 12/ Schneider</t>
  </si>
  <si>
    <t>Switch &amp; Socket</t>
  </si>
  <si>
    <t>2-Way switch, 1 gang</t>
  </si>
  <si>
    <t>Push-button - (switch)</t>
  </si>
  <si>
    <t>E8331PRL1_WE_G19/ Schneider/ VN</t>
  </si>
  <si>
    <t>Dimmer Switch</t>
  </si>
  <si>
    <t>Cord outlet socket with 2m cable reserve with connection terminals, E1</t>
  </si>
  <si>
    <t>57232+075690, Legrand / France</t>
  </si>
  <si>
    <t>Cord outlet socket with 4m cable reserve with connection terminals, E2</t>
  </si>
  <si>
    <t>Cord outlet socket with 6m cable reserve with connection terminals, E3</t>
  </si>
  <si>
    <t>Floor box, recessed (3xDouble Socket NEMA5, 2xIT - Double socket)</t>
  </si>
  <si>
    <t>088070+088073, Legrand/ France+KB426UES2_WE_G19 / Schneider/ VN, Plastic type+272368-2, Commscope + NSP-USMB+1375191-1, Commscope</t>
  </si>
  <si>
    <t>Floor box, recessed (4xDouble Socket NEMA5, 2xIT - Double socket)</t>
  </si>
  <si>
    <t>Floor box, recessed (1xDouble Socket NEMA5, 1xIT - Double socket,1x HDMI connection to the projector)</t>
  </si>
  <si>
    <t>088070+088073, Legrand/ France+KB426UES2_WE_G19 / Schneider/ VN, Plastic type+272368-2, Commscope + NSP-USMB+1375191-1, Commscope + + HDMI socket + HDMI cable</t>
  </si>
  <si>
    <t>Floor box, recessed (2xDouble Socket NEMA5, 2xIT - Double socket, 1x HDMI connection to the projector)</t>
  </si>
  <si>
    <t>088070+088073, Legrand/ France+KB426UES2_WE_G19 / Schneider/ VN, Plastic type+272368-2, Commscope + NSP-USMB+1375191-1, Commscope + HDMI socket + HDMI cable</t>
  </si>
  <si>
    <t>Floor box, recessed (3xDouble Socket NEMA5, 2xIT - Double socket, 1x HDMI connection to the projector)</t>
  </si>
  <si>
    <t>Floor box, recessed (4xDouble Socket NEMA5, 2xIT - Double socket, 1x HDMI connection to the projector)</t>
  </si>
  <si>
    <t>Projector + Accessories</t>
  </si>
  <si>
    <t>PT-LB412, Panasonic/ VN</t>
  </si>
  <si>
    <t>Motion sensor</t>
  </si>
  <si>
    <t>SAE_UE_MS_CSAWE/ Schneider/ VN</t>
  </si>
  <si>
    <t>LED Panel 36W, Type AI</t>
  </si>
  <si>
    <t>RC160V LED40S 840 W60L60 PSU, Philips/ China</t>
  </si>
  <si>
    <t>LED Panel 36W, Type AI - Dali Dim</t>
  </si>
  <si>
    <t>RC160V LED40S 840 W60L60 PSD, Philips/ China</t>
  </si>
  <si>
    <t xml:space="preserve">Cable power </t>
  </si>
  <si>
    <t xml:space="preserve"> 3C-2.5mm2 Cu/XLPE/PVC</t>
  </si>
  <si>
    <t xml:space="preserve"> 3C-2.5mm2 Cu/XLPE/PVC for E1, E2, E3</t>
  </si>
  <si>
    <t xml:space="preserve"> 4C-4.0mm2 Cu/XLPE/PVC + E4.0mm2 Cu/PVC</t>
  </si>
  <si>
    <t xml:space="preserve"> 4C-6.0mm2 Cu/XLPE/PVC + E6.0mm2 Cu/PVC</t>
  </si>
  <si>
    <t>Dado duct 50x130mm</t>
  </si>
  <si>
    <t xml:space="preserve">075603/ Legrand </t>
  </si>
  <si>
    <t>Power outlet general, 3p/4W, grounded</t>
  </si>
  <si>
    <t>LED Frame Lamp 1x30W, Type BI</t>
  </si>
  <si>
    <t>WT158C LED36S/840 PSU L1200 GM, Philips/ China</t>
  </si>
  <si>
    <t>LED Ceiling mounted Light 1x19W, Type D</t>
  </si>
  <si>
    <t>Push-button switch</t>
  </si>
  <si>
    <t>Power outlet general, 1p/2W, grounded</t>
  </si>
  <si>
    <t>LED Frame Lamp 1x46W, Type BII for Canopy</t>
  </si>
  <si>
    <t>DN393B LED22/840 PSU D200 ALU GM, Philips/ China</t>
  </si>
  <si>
    <t>Battery-operated hand lamp</t>
  </si>
  <si>
    <t>LED Arbietsleuchte PL-850 3W</t>
  </si>
  <si>
    <t>Cable tray 400x100x2.0mm</t>
  </si>
  <si>
    <t>Busway Canalis  KSA 250A 3L+N+PE 10kA/s, IP54</t>
  </si>
  <si>
    <t>250A Feeder,3L+N+PE</t>
  </si>
  <si>
    <t xml:space="preserve">KSA25PG, Schneider/ Asia </t>
  </si>
  <si>
    <t>250A Cable Tap Box - End</t>
  </si>
  <si>
    <t xml:space="preserve">KSA25ETB, Schneider/ Asia </t>
  </si>
  <si>
    <t>100-250A End Cover</t>
  </si>
  <si>
    <t xml:space="preserve">KSB25FA3, Schneider/ Asia </t>
  </si>
  <si>
    <t>Joint Cover</t>
  </si>
  <si>
    <t xml:space="preserve">KSE25YA3, Schneider/ Asia </t>
  </si>
  <si>
    <t>PIO Cover</t>
  </si>
  <si>
    <t xml:space="preserve">KSE80YB2, Schneider/ Asia </t>
  </si>
  <si>
    <t>Fixing Bracket</t>
  </si>
  <si>
    <t xml:space="preserve">KSA25EZ1, Schneider/ Asia </t>
  </si>
  <si>
    <t>Screw-on plate for blanking of unused openings</t>
  </si>
  <si>
    <t xml:space="preserve">12127, Schneider/ Asia </t>
  </si>
  <si>
    <t>Tap-off Unit included:
- 1x Busbar tap-off unit with 16A/230V 3pin Industrial Socket CEE
- 1x MCB 2P 16A</t>
  </si>
  <si>
    <t>KSB32CP + PKF16F723 + A9F74216, Schneider</t>
  </si>
  <si>
    <t>Tap-off Unit  included:
- 1x Busbar tap-off unit with 16A/400V 5pin Industrial Socket CEE
- 1x MCB 3P 16A</t>
  </si>
  <si>
    <t>KSB32CP + PKF16F735 + A9F74316, Schneider</t>
  </si>
  <si>
    <t>Industrial plug 16A-230V for Industrial socket 16A-230V</t>
  </si>
  <si>
    <t>Schneider</t>
  </si>
  <si>
    <t>Industrial plug 16A-400V for Industrial socket 16A-400V</t>
  </si>
  <si>
    <t>Electrical installation Production</t>
  </si>
  <si>
    <t>Schuko-socket 16A/230V</t>
  </si>
  <si>
    <t xml:space="preserve">572118/ Schuko/ Germeny </t>
  </si>
  <si>
    <t>16A/230V 3pin Industrial Socket CEE</t>
  </si>
  <si>
    <t>1341+13502/ Mennekes/ Germany</t>
  </si>
  <si>
    <t>From Building 3_UPS 1 DP 1.3 35kVA Panel to16A/230V Socket (19 set)</t>
  </si>
  <si>
    <t>From Building 3_UPS 2 DP 1.3 35kVA Panel to16A/230V Socket (22 set)</t>
  </si>
  <si>
    <t>From PDP 1.0 Panel to Combine socket (9 set)</t>
  </si>
  <si>
    <t>From PDP 1.1 Panel to Combine socket (3 set)</t>
  </si>
  <si>
    <t>From PDP 1.2 Panel to Combine socket (4 set)</t>
  </si>
  <si>
    <t>From PDP 2.0 Panel to Combine socket (9 set)</t>
  </si>
  <si>
    <t>From PDP 2.1 Panel to Combine socket (6 set)</t>
  </si>
  <si>
    <t>Tel-Data system</t>
  </si>
  <si>
    <t>Double data outlet RJ45</t>
  </si>
  <si>
    <t>760245679+2153449-1, Commscope/ China</t>
  </si>
  <si>
    <t>Network cable test cost - FO cable</t>
  </si>
  <si>
    <t>nos</t>
  </si>
  <si>
    <t>VN</t>
  </si>
  <si>
    <t>Network cable test cost - Cat6A cable</t>
  </si>
  <si>
    <t>Classic lightning rod Ø16, l = 1,000mm</t>
  </si>
  <si>
    <t xml:space="preserve">Claded copper - steel grounding rod Ø 16, L = 2.4m </t>
  </si>
  <si>
    <t>Exothermic welding connection</t>
  </si>
  <si>
    <t>Grounding Test Link box</t>
  </si>
  <si>
    <t>Cable Bare Copper wire 50sqmm</t>
  </si>
  <si>
    <t>Cable tray 200x100x2.0mm, c/w cover</t>
  </si>
  <si>
    <t>Cable Cu/XLPE/PVC 3Cx1.5mm2</t>
  </si>
  <si>
    <t>VN, 50mm2 bare cable</t>
  </si>
  <si>
    <t>LED Frame Lamp 1x46W, Type J</t>
  </si>
  <si>
    <t>Rack for NVR+Swtich</t>
  </si>
  <si>
    <t>Camera bullet 360' + base, Resolution: 4K</t>
  </si>
  <si>
    <t>DS-2DE5225IW-AE, HIK Vision</t>
  </si>
  <si>
    <t>NVR 8 chanel</t>
  </si>
  <si>
    <t>HIK Vision</t>
  </si>
  <si>
    <t>1KVA UPS</t>
  </si>
  <si>
    <t>Santank</t>
  </si>
  <si>
    <t>Switch PoE 4P</t>
  </si>
  <si>
    <t>LCD 32"</t>
  </si>
  <si>
    <t>Saumsung or equivlation</t>
  </si>
  <si>
    <t>Double Socket 16A/230V</t>
  </si>
  <si>
    <t>KB426UES2_WE_G19/ Schneider/ VN, Plastic type</t>
  </si>
  <si>
    <t>PVC box for socket, conver at camera</t>
  </si>
  <si>
    <t>surge protection</t>
  </si>
  <si>
    <t>Cable Cat6</t>
  </si>
  <si>
    <t>Commposcope / China, or Alantek</t>
  </si>
  <si>
    <t>converter quang đồng</t>
  </si>
  <si>
    <t>Fiber optical 2FO</t>
  </si>
  <si>
    <t>Sacom or Alantek</t>
  </si>
  <si>
    <t>PVC conduit D20</t>
  </si>
  <si>
    <t>FPC20, Nano/ VN</t>
  </si>
  <si>
    <t>HDPE pipe D25/32</t>
  </si>
  <si>
    <t>Camera Pole 15m</t>
  </si>
  <si>
    <t>Reforce cable for camera pole</t>
  </si>
  <si>
    <t>Remove Pole + Camera</t>
  </si>
  <si>
    <t>time</t>
  </si>
  <si>
    <t>Vietnam (re-use the pole and concrete plinth)</t>
  </si>
  <si>
    <t>INTUS ACM40e-NT as access control manager</t>
  </si>
  <si>
    <t xml:space="preserve">Provide PCS, Only Labor Install </t>
  </si>
  <si>
    <r>
      <t xml:space="preserve">INTUS ACM40e-NT (S3840-380)
Intelligent access control manager
</t>
    </r>
    <r>
      <rPr>
        <b/>
        <sz val="10"/>
        <color rgb="FFFF0000"/>
        <rFont val="Arial"/>
        <family val="2"/>
      </rPr>
      <t>(Supplier by Client)</t>
    </r>
  </si>
  <si>
    <t>Only installation</t>
  </si>
  <si>
    <r>
      <t xml:space="preserve">INTUS ACM40e 2-4 reader-ext (V3841-202)
Firmware extension from 2 to 4 access readers
</t>
    </r>
    <r>
      <rPr>
        <b/>
        <sz val="10"/>
        <color rgb="FFFF0000"/>
        <rFont val="Arial"/>
        <family val="2"/>
      </rPr>
      <t>(Supplier by Client)</t>
    </r>
  </si>
  <si>
    <r>
      <t xml:space="preserve">Network configuration setup fee (3000-243)
Set up of one IPv4 terminal basis configuration by PCS.
Precondition: Excel- or CSV-file with following details: IPaddress and net mask terminal, IP-address gateway, TCPport. Host name. This information must be submitted with the order.
</t>
    </r>
    <r>
      <rPr>
        <b/>
        <sz val="10"/>
        <color rgb="FFFF0000"/>
        <rFont val="Arial"/>
        <family val="2"/>
      </rPr>
      <t>(by Client)</t>
    </r>
  </si>
  <si>
    <t>(by Client)</t>
  </si>
  <si>
    <t>INTUS 6xx/7xx as RFID reader for access control</t>
  </si>
  <si>
    <r>
      <t xml:space="preserve">NTUS 615/La ( S3850-670)
INTUS 615 Legic advant r/w access reader for flush
mounting. Reads/writes Legic prime and Legic advant cards/tags. PCS universal coding: VNA00- 000
</t>
    </r>
    <r>
      <rPr>
        <b/>
        <sz val="10"/>
        <color rgb="FFFF0000"/>
        <rFont val="Arial"/>
        <family val="2"/>
      </rPr>
      <t>(Supplier by Client)</t>
    </r>
  </si>
  <si>
    <r>
      <t xml:space="preserve">INTUS 600/500/400 reader configuration fee </t>
    </r>
    <r>
      <rPr>
        <b/>
        <sz val="10"/>
        <color rgb="FFFF0000"/>
        <rFont val="Arial"/>
        <family val="2"/>
      </rPr>
      <t>(V3000-231)</t>
    </r>
    <r>
      <rPr>
        <sz val="10"/>
        <rFont val="Arial"/>
        <family val="2"/>
      </rPr>
      <t xml:space="preserve">
INTUS reader configuration price for customer specific car coding deviating from PCS standard coding. Also required for standalone parametrization.
</t>
    </r>
    <r>
      <rPr>
        <b/>
        <sz val="10"/>
        <color rgb="FFFF0000"/>
        <rFont val="Arial"/>
        <family val="2"/>
      </rPr>
      <t>(by Client)</t>
    </r>
  </si>
  <si>
    <r>
      <t xml:space="preserve">NTUS 600 spacer frame (S3850-607)
INTUS 315ro/615/620 spacer frame, mandatory for
mounting on metal wall or for surface mounting cable
introduction
</t>
    </r>
    <r>
      <rPr>
        <b/>
        <sz val="10"/>
        <color rgb="FFFF0000"/>
        <rFont val="Arial"/>
        <family val="2"/>
      </rPr>
      <t>(Supplier by Client)</t>
    </r>
  </si>
  <si>
    <r>
      <t xml:space="preserve">NTUS 700-Panel/La </t>
    </r>
    <r>
      <rPr>
        <b/>
        <sz val="10"/>
        <color rgb="FFFF0000"/>
        <rFont val="Arial"/>
        <family val="2"/>
      </rPr>
      <t>(S3853-610)</t>
    </r>
    <r>
      <rPr>
        <sz val="10"/>
        <rFont val="Arial"/>
        <family val="2"/>
      </rPr>
      <t xml:space="preserve">
SM4200-M Legic advant r/w access reader for mounting in metal panels. Reads/writes Legic prime and Legic advant cards/tags. PCS universal coding: VNA00-000
</t>
    </r>
    <r>
      <rPr>
        <b/>
        <sz val="10"/>
        <color rgb="FFFF0000"/>
        <rFont val="Arial"/>
        <family val="2"/>
      </rPr>
      <t>(Supplier by Client)</t>
    </r>
  </si>
  <si>
    <r>
      <t xml:space="preserve">INTUS 700 reader configuration fee (V3000-249)
INTUS 700 reader configuration price for card coding, deviating from PCS standard coding.
</t>
    </r>
    <r>
      <rPr>
        <b/>
        <sz val="10"/>
        <color rgb="FFFF0000"/>
        <rFont val="Arial"/>
        <family val="2"/>
      </rPr>
      <t>(by Client)</t>
    </r>
  </si>
  <si>
    <t>5A, 12VDC Power supply adapter</t>
  </si>
  <si>
    <t>YLI</t>
  </si>
  <si>
    <t>Push button for releasing entrance &amp; exit lock at reception area</t>
  </si>
  <si>
    <t>EL-EB3/ Elock/ Malaysia</t>
  </si>
  <si>
    <t>Emergency at the reception area</t>
  </si>
  <si>
    <t>EB-PB/ Elock/ Malaysia</t>
  </si>
  <si>
    <t>Cabinet box for controller located at reception</t>
  </si>
  <si>
    <t>Backup battery, 12VDC 7Ah</t>
  </si>
  <si>
    <t>Phoenix</t>
  </si>
  <si>
    <t>Tripod turnstile</t>
  </si>
  <si>
    <t xml:space="preserve"> TS2000 Pro, ZKTECO</t>
  </si>
  <si>
    <t>Signal cable, AWG18 - 1Pair</t>
  </si>
  <si>
    <t>2MKABLO/ Turkey</t>
  </si>
  <si>
    <t>Cadivi / VN</t>
  </si>
  <si>
    <t>Cutting concrete background and backfill</t>
  </si>
  <si>
    <t>Labour cost for support DRX test funtion of Turnstile system</t>
  </si>
  <si>
    <t>Single Mode OS2 48 fibers SC- Duplex</t>
  </si>
  <si>
    <t>20 x 0,8 pair copper phone wire</t>
  </si>
  <si>
    <t>1499418-1, Commscope/ China</t>
  </si>
  <si>
    <t>IDF7 42U (0.8x1.0x2.0), Included PDU, 10 patch panel, Cable routing channel 1U</t>
  </si>
  <si>
    <t>Rack: Rittal/ VN
Patch panel: 760237046+2153449-2, Commscope/ China</t>
  </si>
  <si>
    <t>Patch panel 24 Port CAT6A</t>
  </si>
  <si>
    <t>760237046+2153449-2, Commscope/ China</t>
  </si>
  <si>
    <t>Patch panel 24 Port cat 5e</t>
  </si>
  <si>
    <t>760237040+9-1375191-2, Commscope/ China</t>
  </si>
  <si>
    <t xml:space="preserve"> Cat 6A Patch Cord, 3m</t>
  </si>
  <si>
    <t>NPC6ASZDB-OR003M, Commscope/ China</t>
  </si>
  <si>
    <t>ODF F.O Singlemode, 48F</t>
  </si>
  <si>
    <t>4-1671002-4+760241378, Commscope/ China</t>
  </si>
  <si>
    <t>Socket strip (PDU) with 7 sockets</t>
  </si>
  <si>
    <t xml:space="preserve">Included </t>
  </si>
  <si>
    <t>16A Turnlock socket</t>
  </si>
  <si>
    <t>Patch panel 24 Port</t>
  </si>
  <si>
    <t>760237046+2153449-2+VRMH01-1F, Commscope/ China</t>
  </si>
  <si>
    <r>
      <t xml:space="preserve">Wifi module
</t>
    </r>
    <r>
      <rPr>
        <b/>
        <sz val="10"/>
        <color rgb="FFFF0000"/>
        <rFont val="Arial"/>
        <family val="2"/>
      </rPr>
      <t>(Wifi supply by Client)</t>
    </r>
  </si>
  <si>
    <t>Only labor</t>
  </si>
  <si>
    <t xml:space="preserve"> FO Patch Cord, SC-SC Duplex, LSOH, SM,3m </t>
  </si>
  <si>
    <t>FFWSCSC42-JXM003,Commscope/ China</t>
  </si>
  <si>
    <t>FO Pigtail LC, SM, 1m for welding to optical fibre</t>
  </si>
  <si>
    <t>EH0108-001, Commscope/ China</t>
  </si>
  <si>
    <t xml:space="preserve"> Cat 6A Patch Cord, 3m from Data outlet to Wifi</t>
  </si>
  <si>
    <t>N/A</t>
  </si>
  <si>
    <t>Outside Camera CE-1--&gt;12</t>
  </si>
  <si>
    <t>Axis - P1447-LE</t>
  </si>
  <si>
    <t>Symphony Standard Edition - VMS Device License</t>
  </si>
  <si>
    <t>Sentar/ Canada</t>
  </si>
  <si>
    <t>Telescopic parapet mount (T91D62)</t>
  </si>
  <si>
    <t>T91D62, Axis</t>
  </si>
  <si>
    <t>Overvoltage protection</t>
  </si>
  <si>
    <t>PNET1GB, Schneider</t>
  </si>
  <si>
    <t xml:space="preserve"> Cat 6A Patch Cord, 3m </t>
  </si>
  <si>
    <t>IDF4 42U (0.8x1.0x2.0), Included PDU, 10 patch panel, Cable routing channel 1U</t>
  </si>
  <si>
    <t>IDF5 42U (0.8x1.0x2.0), Included PDU, 10 patch panel, Cable routing channel 1U</t>
  </si>
  <si>
    <t>IDF6 42U (0.8x1.0x2.0), Included PDU, 10 patch panel, Cable routing channel 1U</t>
  </si>
  <si>
    <t>CCTV System for custom fence</t>
  </si>
  <si>
    <t>Camera fence CF-5,6</t>
  </si>
  <si>
    <t>DS-2CD2021G1-I, Hikvision/ China</t>
  </si>
  <si>
    <t>Camera Inside CI-1, Dome</t>
  </si>
  <si>
    <t>Axis - P3247-LV</t>
  </si>
  <si>
    <t>LCD 43" for CE, CI</t>
  </si>
  <si>
    <t>Samsung UA43T6500AK</t>
  </si>
  <si>
    <t>LCD 32" for CF</t>
  </si>
  <si>
    <t>HDMI cable c/w socket, 15m</t>
  </si>
  <si>
    <t>Unitek</t>
  </si>
  <si>
    <t>Single data outlet RJ45</t>
  </si>
  <si>
    <t>760245680-1+2153449-1, Commscope/ China</t>
  </si>
  <si>
    <t xml:space="preserve"> Cat 6A Patch Cord, 3m from Data outlet to camera</t>
  </si>
  <si>
    <t>Exit Button</t>
  </si>
  <si>
    <t>Emergency Button</t>
  </si>
  <si>
    <t>EB4R/ Elock/ Malaysia</t>
  </si>
  <si>
    <t>Door sensor</t>
  </si>
  <si>
    <t>EL-810P/ Elock/ Malaysia/ China</t>
  </si>
  <si>
    <t>Access control card reader</t>
  </si>
  <si>
    <t xml:space="preserve">by PCS, only labor install </t>
  </si>
  <si>
    <t>Data outlet RJ45</t>
  </si>
  <si>
    <t>AC/DC converter</t>
  </si>
  <si>
    <t>Meanwell/ China</t>
  </si>
  <si>
    <t>Conection box, SS304</t>
  </si>
  <si>
    <t>Cable cat6A</t>
  </si>
  <si>
    <t>Cable telephone cat5e</t>
  </si>
  <si>
    <t>6-219590-2, Commscope/ China</t>
  </si>
  <si>
    <t>Power cables and lines</t>
  </si>
  <si>
    <t>Supply &amp; Installation pipe &amp; fittings: Drop Piping (D25), Considering all drop piping &amp; fittings</t>
  </si>
  <si>
    <t xml:space="preserve">Hanger support &amp; accessories </t>
  </si>
  <si>
    <t xml:space="preserve">POWER surveillance cabinet </t>
  </si>
  <si>
    <t xml:space="preserve">DATA surveillance cabinet </t>
  </si>
  <si>
    <t>Terminal 4mm2</t>
  </si>
  <si>
    <t>MCB 1P-16A-230V</t>
  </si>
  <si>
    <t>Power adapter (Mean Well SDR-240-48)</t>
  </si>
  <si>
    <t>Mean Well SDR-240-48</t>
  </si>
  <si>
    <t>PoE Switch Planet IGS-10020HPT</t>
  </si>
  <si>
    <t>Planet IGS-10020HPT</t>
  </si>
  <si>
    <t>Outside Camera CF-7--&gt;14</t>
  </si>
  <si>
    <t>DS-2CD2021G1-I/ HIKVISION</t>
  </si>
  <si>
    <t>Gigabit Ethernet LX Mini-GBIC SFP Transceiver</t>
  </si>
  <si>
    <t>MGBLX1/ Cisco</t>
  </si>
  <si>
    <t>converter quang đồng (Connect from optic cable to Patch panel)</t>
  </si>
  <si>
    <t xml:space="preserve"> Cat 6A Patch Cord, 3m from Converter to patch panel</t>
  </si>
  <si>
    <t>Fiber optical 8FO (SM-OS2 G9/125)</t>
  </si>
  <si>
    <t>X-1427452-4, Commscope/ China</t>
  </si>
  <si>
    <t>HDPE pipe D40/50</t>
  </si>
  <si>
    <t>The cost of cutting and refinishing the concrete path for the undergruond pipe</t>
  </si>
  <si>
    <t>Run with at Electrical existing Manhole</t>
  </si>
  <si>
    <t>CCTV System For Custom fence</t>
  </si>
  <si>
    <t>Outside Camera CF-16--&gt;18</t>
  </si>
  <si>
    <t xml:space="preserve"> Cat 6A Patch Cord, 3m from Data outlet to wifi</t>
  </si>
  <si>
    <t>20 x 0,8 pair copper phone wire (20P cat3)</t>
  </si>
  <si>
    <t>ODF F.O Singlemode, 48F add to MDF at server rooms</t>
  </si>
  <si>
    <t>For Custom fence</t>
  </si>
  <si>
    <t>NVR 32 Chanel</t>
  </si>
  <si>
    <t>DS-7616NI-K2/ HIKVISION/ China</t>
  </si>
  <si>
    <t>Outside Camera CF-1--&gt;4</t>
  </si>
  <si>
    <t xml:space="preserve">Axis </t>
  </si>
  <si>
    <t>BLUE ALUMINIUM PIPE, DN63</t>
  </si>
  <si>
    <t>301 00 0600 01, Airpipe/ Vietnam</t>
  </si>
  <si>
    <t>BLUE ALUMINIUM PIPE, DN40</t>
  </si>
  <si>
    <t>301 00 0400 01, Airpipe/ Vietnam</t>
  </si>
  <si>
    <t>BLUE ALUMINIUM PIPE, DN25</t>
  </si>
  <si>
    <t>301 00 0200 01, Airpipe/ Vietnam</t>
  </si>
  <si>
    <t xml:space="preserve">TUBE CLIP, DN63 (POLYMER) </t>
  </si>
  <si>
    <t>Airpipe/ Vietnam</t>
  </si>
  <si>
    <t xml:space="preserve">TUBE CLIP, DN40 (POLYMER) </t>
  </si>
  <si>
    <t>PIPE TO PIPE JOINT, DN63</t>
  </si>
  <si>
    <t>90° ELBOW, DN63</t>
  </si>
  <si>
    <t>EQUAL TEE, DN63</t>
  </si>
  <si>
    <t>END CAP, DN63</t>
  </si>
  <si>
    <t>REDUCING TEE, DN63-40</t>
  </si>
  <si>
    <t>QUICK DROP, DN63-25</t>
  </si>
  <si>
    <t>PIPE TO PIPE JOINT, DN40</t>
  </si>
  <si>
    <t>LOCKABLE BRASS VALVE, DN25-1/2" FEMALE THREAD, WITH FIXING PLATE</t>
  </si>
  <si>
    <t>TWO-WAYS PNEUMATIC CONNECTOR, FEMALE THREAD G1/2"</t>
  </si>
  <si>
    <t>T-BOLT, M8, 6CM</t>
  </si>
  <si>
    <t>THREADED ROD, M8, 3 METER</t>
  </si>
  <si>
    <t>WALL MOUNTED BRACKET, 50CM</t>
  </si>
  <si>
    <t>BEAM CLAMP, 2.5CM</t>
  </si>
  <si>
    <t>Fire Stop</t>
  </si>
  <si>
    <t xml:space="preserve">Accessories </t>
  </si>
  <si>
    <t>PRODUCTION 2</t>
  </si>
  <si>
    <t>45° ELBOW, DN40</t>
  </si>
  <si>
    <t>QUICK DROP, DN40-25</t>
  </si>
  <si>
    <t>BRASS VALVE, DN40-DN40</t>
  </si>
  <si>
    <t>LOGICSTIC</t>
  </si>
  <si>
    <t>90° ELBOW, DN40</t>
  </si>
  <si>
    <t>EQUAL TEE, DN40</t>
  </si>
  <si>
    <t>END CAP, DN40</t>
  </si>
  <si>
    <t>BRASS VALVE, DN25-1/2" FEMALE THREAD, WITH FIXING PLATE</t>
  </si>
  <si>
    <t>Included in machine hook-up</t>
  </si>
  <si>
    <t>REDUCING PIPE TO PIPE JOINT, DN63-DN40</t>
  </si>
  <si>
    <t>Pressureless decouling</t>
  </si>
  <si>
    <t>BRASS VALVE, DN63-DN63</t>
  </si>
  <si>
    <t>LOCKABLE BRASS VALVE, DN25-3/8" FEMALE THREAD, WITH FIXING PLATE</t>
  </si>
  <si>
    <t>T-split 3 way outlet tap</t>
  </si>
  <si>
    <t>HDPE Pipe DN100</t>
  </si>
  <si>
    <t>De Nhat, VN, Ø110, 10.0mm, PN16</t>
  </si>
  <si>
    <t>Excavation and backfill</t>
  </si>
  <si>
    <t>m3</t>
  </si>
  <si>
    <t>Viet Nam</t>
  </si>
  <si>
    <t>Fitting for connecting HDPE pipes with aluminum pipes</t>
  </si>
  <si>
    <t>Pcs</t>
  </si>
  <si>
    <t>Hailiang/ China</t>
  </si>
  <si>
    <t>m2</t>
  </si>
  <si>
    <t>Cable Cu/PVC/PVC 2Cx1.5mm2</t>
  </si>
  <si>
    <t>Compressed air pipes and valves</t>
  </si>
  <si>
    <t>Logistics Area</t>
  </si>
  <si>
    <t>Overhead Propeller Fans</t>
  </si>
  <si>
    <t>Equipment provided by Owner, Contractor only labour</t>
  </si>
  <si>
    <t>Control panel for Overhead Fans</t>
  </si>
  <si>
    <t>Encloser: Vietnam
Equipment: Regin / Sweden</t>
  </si>
  <si>
    <t>Cable Cu/PVC/PVC 4Cx1.5mm2</t>
  </si>
  <si>
    <t>Hanger, support</t>
  </si>
  <si>
    <t>included</t>
  </si>
  <si>
    <t>Production Hall 1</t>
  </si>
  <si>
    <t xml:space="preserve"> 4Cx-1.5mm2 Cu/PVC/PVC</t>
  </si>
  <si>
    <t xml:space="preserve"> 2Cx-1.5mm2 Cu/PVC/PVC</t>
  </si>
  <si>
    <t>Production Hall 2</t>
  </si>
  <si>
    <t>Interface between fire alarm and fan system</t>
  </si>
  <si>
    <t>Fire signal cable: (2x1.0)mm2
Dây tín hiệu báo cháy: (2x1.0)mm2</t>
  </si>
  <si>
    <t>M</t>
  </si>
  <si>
    <t>Vcmd/ Cadivi/ Viet Nam</t>
  </si>
  <si>
    <t>SMOKE EXHAUST SYSTEM</t>
  </si>
  <si>
    <t>Equipment</t>
  </si>
  <si>
    <t>Roof smoke exhaust FAN - SEAF @26500m3/h, 100Pa, 3.0kW, 300oC in 2hrs</t>
  </si>
  <si>
    <t>RDA900-14AA-7-7/26, Kruger/ Vietnam</t>
  </si>
  <si>
    <t>Roof smoke exhaust FAN - SEAF @8000m3/h, 100Pa, 0.5kW, 300oC in 2hrs</t>
  </si>
  <si>
    <t xml:space="preserve"> RDA500-9AA-7-7/36, Kruger/ Vietnam</t>
  </si>
  <si>
    <t>Wall mounted smoke exhaust FAN - SEAF @26500m3/h, 100Pa, 3kW, 300oC in 2hrs</t>
  </si>
  <si>
    <t xml:space="preserve">  APN900-14AA-7-7/20, Kruger/ Vietnam</t>
  </si>
  <si>
    <t>Wall mounted smoke exhaust FAN - SEAF @16000m3/h, 100Pa, 1.5kW, 300oC in 2hrs</t>
  </si>
  <si>
    <t xml:space="preserve"> APN630-12AA-7-7/32, Kruger/ Vietnam</t>
  </si>
  <si>
    <t>Cable power supply &amp; conduit</t>
  </si>
  <si>
    <t>Cable Cu/Fr/XLPE/PVC 3Cx2.5mm2+E2.5mm2</t>
  </si>
  <si>
    <t>Ground floor - west side</t>
  </si>
  <si>
    <t>Equipments</t>
  </si>
  <si>
    <t>Exhaust air fan in-line centrifugal type (Q = 1240/620 m3/h, 220 Pa)</t>
  </si>
  <si>
    <t xml:space="preserve"> CCE 9-7T 4P-1 3SY, Kruger/ Vietnam</t>
  </si>
  <si>
    <t>Exhaust air fan in-line centrifugal type (Q = 460/230 m3/h, 200 Pa)</t>
  </si>
  <si>
    <t>MTD Silent 200/1, Kruger/ Vietnam</t>
  </si>
  <si>
    <t>Exhaust air fan in-line centrifugal type (Q = 680/340 m3/h, 200 Pa)</t>
  </si>
  <si>
    <t>MTD Silent 200/2, Kruger/ Vietnam</t>
  </si>
  <si>
    <t>Exhaust air fan in-line centrifugal type (Q = 550/275 m3/h, 180 Pa)</t>
  </si>
  <si>
    <t>Exhaust air fan in-line centrifugal type (Q = 120 m3/h, 120 Pa)</t>
  </si>
  <si>
    <t>MTD Silent 160, Kruger/ Vietnam</t>
  </si>
  <si>
    <t>Hanger support &amp; Sub materials</t>
  </si>
  <si>
    <t>Air grille, louver</t>
  </si>
  <si>
    <t>Poppet Valves D160</t>
  </si>
  <si>
    <t>LVS, Trox/ Germany</t>
  </si>
  <si>
    <t>Poppet Valves D100</t>
  </si>
  <si>
    <t>Fresh air grille 500x200</t>
  </si>
  <si>
    <t>VAT-A//R1/S11/0/RAL9010, Trox/ Malaysia</t>
  </si>
  <si>
    <t>Exhaust air grille 200x200</t>
  </si>
  <si>
    <t>Louver 200x200 + IS</t>
  </si>
  <si>
    <t>AWK1//0/0/RAL9010, Trox/ Malaysia</t>
  </si>
  <si>
    <t>Louver 400x200 + IS</t>
  </si>
  <si>
    <t>Louver 400x250 + IS</t>
  </si>
  <si>
    <t>Louver 700x300 + IS</t>
  </si>
  <si>
    <t>Volume control damper VCD D100</t>
  </si>
  <si>
    <t>CBD, Trox/ Malaysia</t>
  </si>
  <si>
    <t>Volume control damper VCD D160</t>
  </si>
  <si>
    <t>Volume control damper VCD D200</t>
  </si>
  <si>
    <t>Volume control controller D160</t>
  </si>
  <si>
    <t>BDD-A3-R/ Trox/ Malaysia</t>
  </si>
  <si>
    <t>Pressure release flap 345x400</t>
  </si>
  <si>
    <t>ARK2-G/0, Trox/ Germany</t>
  </si>
  <si>
    <t>Silencer D120xL500</t>
  </si>
  <si>
    <t>CA50, Trox/ Malaysia</t>
  </si>
  <si>
    <t>Silencer D190xL500</t>
  </si>
  <si>
    <t>Ductwork sheet</t>
  </si>
  <si>
    <t>Rigid duct Z8, thickness 0.58mm</t>
  </si>
  <si>
    <t>Z08- 0.58mmT/ Hoa Sen/ VN</t>
  </si>
  <si>
    <t>Insulation 6mmT</t>
  </si>
  <si>
    <t>Aerofoam NBR/Dubai</t>
  </si>
  <si>
    <t>Simili for fan</t>
  </si>
  <si>
    <t>Timer delay</t>
  </si>
  <si>
    <t>Switch 1way - 1gang 10A-220V</t>
  </si>
  <si>
    <t>PVC flexible conduct D20</t>
  </si>
  <si>
    <t>Ground floor - east side</t>
  </si>
  <si>
    <t>Exhaust air fan in-line centrifugal type (Q = 800/400 m3/h, 200 Pa)</t>
  </si>
  <si>
    <t>Exhaust air fan in-line centrifugal type (Q = 600/300 m3/h, 220 Pa)</t>
  </si>
  <si>
    <t>Exhaust air fan in-line centrifugal type (Q = 500 m3/h, 200 Pa)</t>
  </si>
  <si>
    <t>Exhaust air fan wall type (Q = 120 m3/h, 50 Pa)</t>
  </si>
  <si>
    <t>Exhaust air fan wall type (Q = 1210 m3/h, 50 Pa)</t>
  </si>
  <si>
    <t>APL 315 4P-1 1S, Kruger/ Vietnam</t>
  </si>
  <si>
    <t>Exhaust air grille 500x200 + OBD</t>
  </si>
  <si>
    <t>Louver 500x500 + IS</t>
  </si>
  <si>
    <t>Louver 700x250 + IS</t>
  </si>
  <si>
    <t>Fire damper D250</t>
  </si>
  <si>
    <t>FKRS-EU-1/EN//Z43, Trox/ Germany</t>
  </si>
  <si>
    <t>Overflow air via fire protection flaps 400x250</t>
  </si>
  <si>
    <t>FK2-EU/EN/AA/Z43RM, Trox/ Germany</t>
  </si>
  <si>
    <t>Contactor + Box</t>
  </si>
  <si>
    <t>A9C20731,Schneider/ VN</t>
  </si>
  <si>
    <t xml:space="preserve"> 2C-1.5mm2 Cu/PVC/PVC</t>
  </si>
  <si>
    <t>PVC conduit D16</t>
  </si>
  <si>
    <t>FPC16, Nano/ VN</t>
  </si>
  <si>
    <t>Fist floor - west side</t>
  </si>
  <si>
    <t>Exhaust air fan in-line centrifugal type (Q = 830/415 m3/h, 150 Pa)</t>
  </si>
  <si>
    <t>Exhaust air fan in-line centrifugal type (Q = 480/240 m3/h, 150 Pa)</t>
  </si>
  <si>
    <t>Exhaust air fan in-line centrifugal type (Q = 420/210 m3/h, 150 Pa)</t>
  </si>
  <si>
    <t>Exhaust air grille EAG-600x600</t>
  </si>
  <si>
    <t>Supply air grille EAG-300x300</t>
  </si>
  <si>
    <t xml:space="preserve"> DLQ-A, Trox/ Malaysia</t>
  </si>
  <si>
    <t>Fist floor - esat side</t>
  </si>
  <si>
    <t>Exhaust air fan in-line centrifugal type (Q = 440/220m3/h, 150 Pa)</t>
  </si>
  <si>
    <t>Poppet Valves D220</t>
  </si>
  <si>
    <t>west side</t>
  </si>
  <si>
    <t>Heat Recovery Ventilation 390 m3/h</t>
  </si>
  <si>
    <t>LZ-H050GBA4, LG/ Korea</t>
  </si>
  <si>
    <t>Heat Recovery Ventilation 2000 m3/h</t>
  </si>
  <si>
    <t>LZ-H200GBA4, LG/ Korea</t>
  </si>
  <si>
    <t>Remote wirring for ERV</t>
  </si>
  <si>
    <t>MWR-WG00JN / SamSung/ Korea</t>
  </si>
  <si>
    <t>Hanger support &amp; Accessories</t>
  </si>
  <si>
    <t>Exhaust air fan in-line centrifugal type (Q = 2000m3/h, 300 Pa)</t>
  </si>
  <si>
    <t>CCE 9-9 4P-1 3SY, Kruger/ Vietnam</t>
  </si>
  <si>
    <t>Duct smoke detector</t>
  </si>
  <si>
    <t>SL-2000-P, Apollo/ USA</t>
  </si>
  <si>
    <t>Insulation 16mmT</t>
  </si>
  <si>
    <t>Supply air grill 300x300</t>
  </si>
  <si>
    <t>Supply air grill 600x600</t>
  </si>
  <si>
    <t>Exhaust air grill 600x600</t>
  </si>
  <si>
    <t>Louver 900x400 + IS</t>
  </si>
  <si>
    <t>Siliencer D240xL1000</t>
  </si>
  <si>
    <t>Siliencer D300xL800</t>
  </si>
  <si>
    <t>Siliencer D420XL1000</t>
  </si>
  <si>
    <t>Switch 1way - 2gang 10A-220V</t>
  </si>
  <si>
    <t>WEST SIDE</t>
  </si>
  <si>
    <t>Wall mounted smoke exhaust FAN - SEAF @11550m3/h, 100Pa, 1.5kW, 300oC in 2hrs</t>
  </si>
  <si>
    <t xml:space="preserve"> APN560-9AA-5-5/22, Kruger/ Vietnam</t>
  </si>
  <si>
    <t>EAST SIDE</t>
  </si>
  <si>
    <t>AXIAL Smoke exhaust FAN - SEAF @7320m3/h, 180Pa, 1.25kW, 300oC in 2hrs</t>
  </si>
  <si>
    <t>TDA400-9AA-5-5/28, Kruger/ Vietnam</t>
  </si>
  <si>
    <t>Smoke Exhaust grille 1200x600 + OBD</t>
  </si>
  <si>
    <t>AT-AG/R1/S11/0/RAL9010, Trox/ Malaysia</t>
  </si>
  <si>
    <t>Louver 1000x400 + IS</t>
  </si>
  <si>
    <t>WGK-AL-1/ ER/P1/RAL9010, Trox/ Malaysia</t>
  </si>
  <si>
    <t>Rockwool 50mmT</t>
  </si>
  <si>
    <t>Dragon rock wool/ Vietnam</t>
  </si>
  <si>
    <t>Fireproof paint for smoke duct</t>
  </si>
  <si>
    <t>FLAMEBAR BW11, UK or MALAYSIA</t>
  </si>
  <si>
    <t>Overhead Propeller Fans, D=3m</t>
  </si>
  <si>
    <t>Control Cable Cu/PVC 2cx1.5mm2</t>
  </si>
  <si>
    <t>Exhaust air fan Q=100m3/h, 50Pa, type wall</t>
  </si>
  <si>
    <t>APM 200, Kruger/ Vietnam</t>
  </si>
  <si>
    <t>Exhaust air fan Q=140m3/h, 50Pa, type wall</t>
  </si>
  <si>
    <t>Exhaust air fan Q=180m3/h, 50Pa, type wall</t>
  </si>
  <si>
    <t>Exhaust air fan Q=300m3/h, 50Pa, type wall</t>
  </si>
  <si>
    <t>APM 250, Kruger/ Vietnam</t>
  </si>
  <si>
    <t>Louver 250x250 + IS</t>
  </si>
  <si>
    <t>Switch 1way - 1gang  10A-250V</t>
  </si>
  <si>
    <t>Hanger, support, Accessories</t>
  </si>
  <si>
    <t>Outdoor unit 56KW</t>
  </si>
  <si>
    <t>AM200MXVAGC/TS, SamSung/ China</t>
  </si>
  <si>
    <t>Outdoor unit 50.4KW</t>
  </si>
  <si>
    <t>AM180MXVAGC/TS, SamSung/ China</t>
  </si>
  <si>
    <t>Outdoor unit 40KW</t>
  </si>
  <si>
    <t>AM140TXMDNC/EA, SamSung/ China</t>
  </si>
  <si>
    <t>Outdoor unit 33.6KW</t>
  </si>
  <si>
    <t>AM120TXMDNC/EA, SamSung/ China</t>
  </si>
  <si>
    <t>Outdoor unit 14KW</t>
  </si>
  <si>
    <t>AM050TXMDNC/EA, SamSung/ China</t>
  </si>
  <si>
    <t>Indoor unit cassette type, 9.0kW</t>
  </si>
  <si>
    <t>AM090NN4DEH/EU+PC4NUFMAN, SamSung/ Korea</t>
  </si>
  <si>
    <t>Indoor unit cassette type, 7.1kW</t>
  </si>
  <si>
    <t>AM071NN4DEH/EU+PC4NUFMAN, SamSung/ Korea</t>
  </si>
  <si>
    <t>Indoor unit cassette type, 6kW</t>
  </si>
  <si>
    <t>AM060NNNDEH/EU+PC4SUFMAN, SamSung/ Korea</t>
  </si>
  <si>
    <t>Indoor unit cassette type, 5.6kW</t>
  </si>
  <si>
    <t>AM056NNNDEH/EU+PC4SUFMAN, SamSung/ Korea</t>
  </si>
  <si>
    <t>Indoor unit cassette type, 3.6kW</t>
  </si>
  <si>
    <t>AM036NNNDEH/EU+PC4SUFMAN, SamSung/ Korea</t>
  </si>
  <si>
    <t>Split Air conditioner, indoor unit wall type, cooling capacity 4.5kW</t>
  </si>
  <si>
    <t>AR18TYAACWKNSV +AR18TYAACWKXSV, SamSung/ Thailand</t>
  </si>
  <si>
    <t>Split Air conditioner, indoor unit wall type, cooling capacity 6.3kW</t>
  </si>
  <si>
    <t>AR24TYHYCWKNSV +AR24TYHYCWKXSV, SamSung/ Thailand</t>
  </si>
  <si>
    <t>Split Air conditioner, indoor unit wall type, cooling capacity 7.1kW</t>
  </si>
  <si>
    <t>AR28TYHYCWKNSV +AR28TYHYCWKXSV, SamSung/ Thailand</t>
  </si>
  <si>
    <t>Dehumidifiers 1200m3/h</t>
  </si>
  <si>
    <t>Controller center for AC</t>
  </si>
  <si>
    <t>MCM-A300N, SamSung/ Korea</t>
  </si>
  <si>
    <t>Remote wirring for AC</t>
  </si>
  <si>
    <t>Controller for AC Split (IT Room, UPS room)</t>
  </si>
  <si>
    <t>MIM-A00N+DB93-17178A , SamSung/ Korea</t>
  </si>
  <si>
    <t>DB controller</t>
  </si>
  <si>
    <t>Gas splitter</t>
  </si>
  <si>
    <t>SamSung/ Korea</t>
  </si>
  <si>
    <t>Concrete base for outdoor unit</t>
  </si>
  <si>
    <t>Extra refrigerant charge R410a or R32</t>
  </si>
  <si>
    <t>Copper pipe</t>
  </si>
  <si>
    <t>Ø6.4mm-0.81mmT</t>
  </si>
  <si>
    <t>Ø9.5mm-0.81mmT</t>
  </si>
  <si>
    <t>Ø12.7mm-0.81mmT</t>
  </si>
  <si>
    <t>Ø15.9mm-0.81mmT</t>
  </si>
  <si>
    <t>Ø19.1mm-0.81mmT</t>
  </si>
  <si>
    <t>Ø22.2mm-0.81mmT</t>
  </si>
  <si>
    <t>Ø28.6mm-1.0mmT</t>
  </si>
  <si>
    <t>Insulation copper pipe</t>
  </si>
  <si>
    <t>Ø6.4mm-15mmT</t>
  </si>
  <si>
    <t>Ø9.5mm-15mmT</t>
  </si>
  <si>
    <t>Ø12.7mm-15mmT</t>
  </si>
  <si>
    <t>Ø15.9mm-15mmT</t>
  </si>
  <si>
    <t>Ø19.1mm-15mmT</t>
  </si>
  <si>
    <t>Ø22.2mm-15mmT</t>
  </si>
  <si>
    <t>Ø28.6mm-15mmT</t>
  </si>
  <si>
    <t>Condensate pipe</t>
  </si>
  <si>
    <t>uPVC-Ø27mm-PN12</t>
  </si>
  <si>
    <t>De Nhat, VN, Ø34 2.1mm, PN12.5</t>
  </si>
  <si>
    <t>uPVC-Ø34mm-PN12</t>
  </si>
  <si>
    <t>uPVC-Ø42mm-PN12</t>
  </si>
  <si>
    <t>De Nhat, VN, Ø42 2.1mm, PN12</t>
  </si>
  <si>
    <t>Fitting for UpVC</t>
  </si>
  <si>
    <t>Insulation condensate pipe</t>
  </si>
  <si>
    <t>Ø27mm-10mmT</t>
  </si>
  <si>
    <t>Ø34mm-10mmT</t>
  </si>
  <si>
    <t>Ø42mm-10mmT</t>
  </si>
  <si>
    <t>Double socket 1P-16A-250V</t>
  </si>
  <si>
    <t>KB426UES2_WE_G19 / Schneider/ VN, Plastic type</t>
  </si>
  <si>
    <t xml:space="preserve"> 3Cx-2.5mm2Cu/XLPE/PVC</t>
  </si>
  <si>
    <t xml:space="preserve"> 3Cx-1.5mm2Cu/XLPE/PVC</t>
  </si>
  <si>
    <t xml:space="preserve"> 4Cx-1.5mm2Cu/PVC/PVC</t>
  </si>
  <si>
    <t xml:space="preserve"> 2Cx-1.5mm2Cu/PVC/PVC</t>
  </si>
  <si>
    <t>18 core AWG 1 pair</t>
  </si>
  <si>
    <t>PVC conduit D25</t>
  </si>
  <si>
    <t>FPC25, Nano/ VN</t>
  </si>
  <si>
    <t>PVC flexible conduit D20</t>
  </si>
  <si>
    <t>East side</t>
  </si>
  <si>
    <t>Outdoor unit 22.4KW</t>
  </si>
  <si>
    <t>AM080TXMDNC/EA, SamSung/ China</t>
  </si>
  <si>
    <t>Split Air conditioner, indoor unit cassette type, cooling capacity 5.2kW</t>
  </si>
  <si>
    <t>AC052TN4DKC/EA + AC052TXADKC/EA + PC4NUFMAN, SamSung/ Korea</t>
  </si>
  <si>
    <t>Dehumidifiers  1500m3/h</t>
  </si>
  <si>
    <t>Controller for AC</t>
  </si>
  <si>
    <t>Split Air conditioner, indoor unit wall type, cooling capacity 2.5kW</t>
  </si>
  <si>
    <t>AR13TYAACWKNSV +AR13TYAACWKXSV, SamSung/ Thailand</t>
  </si>
  <si>
    <t>West side</t>
  </si>
  <si>
    <t>uPVC pipe D200 - PN6</t>
  </si>
  <si>
    <t>De Nhat, VN, Ø220 5.9mm, PN6</t>
  </si>
  <si>
    <t>uPVC pipe D168 - PN6</t>
  </si>
  <si>
    <t>De Nhat, VN, Ø168 4.7mm, PN6</t>
  </si>
  <si>
    <t>uPVC pipe D114 - PN6</t>
  </si>
  <si>
    <t>De Nhat, VN, Ø114 3.2mm, PN6</t>
  </si>
  <si>
    <t>uPVC pipe D90 - PN6</t>
  </si>
  <si>
    <t>De Nhat, VN, Ø90 2.7mm, PN6</t>
  </si>
  <si>
    <t>uPVC pipe D60 - PN6</t>
  </si>
  <si>
    <t>De Nhat, VN, Ø60 2.0mm, PN6</t>
  </si>
  <si>
    <t>uPVC pipe D42 - PN6</t>
  </si>
  <si>
    <t>uPVC Fitting</t>
  </si>
  <si>
    <t>Excavation &amp; backfill</t>
  </si>
  <si>
    <t xml:space="preserve">Connect to existing manhole </t>
  </si>
  <si>
    <t>Connect to existing pipe</t>
  </si>
  <si>
    <t>Submersible Pump Q=5M3/H, H=8MH20</t>
  </si>
  <si>
    <t>AP50B.50.11.3.V./ Grundfos/ Hungary</t>
  </si>
  <si>
    <t>Auto coupling Rp2'</t>
  </si>
  <si>
    <t>Grundfos</t>
  </si>
  <si>
    <t>Slider + chain</t>
  </si>
  <si>
    <t>Float for submersible pump</t>
  </si>
  <si>
    <t>Electrical control panel for submeriable pump</t>
  </si>
  <si>
    <t>Check valve DN50</t>
  </si>
  <si>
    <t>De Nhat, VN</t>
  </si>
  <si>
    <t>Gate valve DN50</t>
  </si>
  <si>
    <t>Cable Cu/XLPE/PVC 3Cx2.5mm2+E2.5mm2</t>
  </si>
  <si>
    <t>Pipe clean out D60</t>
  </si>
  <si>
    <t>Pump room</t>
  </si>
  <si>
    <t>Booster pump Q=9.3 m3, H=30m</t>
  </si>
  <si>
    <t>Electrical control panel for booster pump</t>
  </si>
  <si>
    <t>Encloser: VN
Circuit breaker: LS/ Korea</t>
  </si>
  <si>
    <t>Pressure tank 100l</t>
  </si>
  <si>
    <t>Varem/ Italia</t>
  </si>
  <si>
    <t>Storage tank 3m3</t>
  </si>
  <si>
    <t>SHN3000 (Φ1380)/ Son Ha/ VN</t>
  </si>
  <si>
    <t xml:space="preserve">Filter </t>
  </si>
  <si>
    <t>Water metter DN40</t>
  </si>
  <si>
    <t>MTM-55, KVS / Turkey</t>
  </si>
  <si>
    <t>Hanger + Support</t>
  </si>
  <si>
    <t>Valve</t>
  </si>
  <si>
    <t>Pressure Gauges</t>
  </si>
  <si>
    <t>P - 260, KVS/ Turkey</t>
  </si>
  <si>
    <t>Flexible DN40</t>
  </si>
  <si>
    <t>KVS - 501 T/KVS/ Turkey</t>
  </si>
  <si>
    <t>Float level indicator</t>
  </si>
  <si>
    <t xml:space="preserve">Omron/ Aisa </t>
  </si>
  <si>
    <t>Float valve DN40</t>
  </si>
  <si>
    <t>KVS-703T, KVS/ Turkey</t>
  </si>
  <si>
    <t>Y-Strainer DN40</t>
  </si>
  <si>
    <t>KVS 200 - T/ KVS/ Turkey</t>
  </si>
  <si>
    <t>Safety valve DN40</t>
  </si>
  <si>
    <t>3110N, KVS/ Turkey</t>
  </si>
  <si>
    <t>Check valve DN40</t>
  </si>
  <si>
    <t>KVS - 101/ LVS/ Turkey</t>
  </si>
  <si>
    <t>Gate valve DN40</t>
  </si>
  <si>
    <t>402, KVS/Turkey</t>
  </si>
  <si>
    <t>Gate valve DN25</t>
  </si>
  <si>
    <t>Gate valve DN32 PPR</t>
  </si>
  <si>
    <t>Gate valve DN25 PPR</t>
  </si>
  <si>
    <t>Gate valve DN20 PPR</t>
  </si>
  <si>
    <t xml:space="preserve">Cold water pipe </t>
  </si>
  <si>
    <t>PPR pipe D75 - PN10</t>
  </si>
  <si>
    <t>De Nhat, VN, Ø75, 6.8mm, PN10</t>
  </si>
  <si>
    <t>PPR pipe D63 - PN10</t>
  </si>
  <si>
    <t>De Nhat, VN, Ø63, 5.8mm, PN10</t>
  </si>
  <si>
    <t>PPR pipe D50 - PN10</t>
  </si>
  <si>
    <t>De Nhat, VN, Ø50, 4.6mm, PN10</t>
  </si>
  <si>
    <t>PPR pipe D40 - PN10</t>
  </si>
  <si>
    <t>De Nhat, VN, Ø40, 3.7mm, PN10</t>
  </si>
  <si>
    <t>PPR pipe D32 - PN10</t>
  </si>
  <si>
    <t>De Nhat, VN, Ø32, 2.9mm, PN10</t>
  </si>
  <si>
    <t>PPR pipe D25 - PN10</t>
  </si>
  <si>
    <t>De Nhat, VN, Ø25, 2.8mm, PN10</t>
  </si>
  <si>
    <t>PPR pipe D20 - PN10</t>
  </si>
  <si>
    <t>De Nhat, VN, Ø20, 2.3mm, PN10</t>
  </si>
  <si>
    <t>PPR Fitting</t>
  </si>
  <si>
    <t>uPVC pipe D60 - PN10</t>
  </si>
  <si>
    <t>De Nhat, VN, Ø60 2.5mm, PN10</t>
  </si>
  <si>
    <t>uPVC pipe D34 - PN10</t>
  </si>
  <si>
    <t xml:space="preserve">Connect to existing pipe </t>
  </si>
  <si>
    <t>Cut wall and backfill</t>
  </si>
  <si>
    <t>Accessories + Support</t>
  </si>
  <si>
    <t xml:space="preserve">Hot water pipe </t>
  </si>
  <si>
    <t>PPR pipe D20 - PN20</t>
  </si>
  <si>
    <t>De Nhat, VN, Ø20, 3.4mm, PN20</t>
  </si>
  <si>
    <t>Water metter DN25</t>
  </si>
  <si>
    <t>Flexible DN25</t>
  </si>
  <si>
    <t>Float valve DN25</t>
  </si>
  <si>
    <t>Y-Strainer DN25</t>
  </si>
  <si>
    <t>Safety valve DN25</t>
  </si>
  <si>
    <t>Check valve DN25</t>
  </si>
  <si>
    <t>Equiment kitchen</t>
  </si>
  <si>
    <t>Hafele refrigerator (1-wing refrigerator)</t>
  </si>
  <si>
    <t>HF-SBSID.562L/ Hafele/ China</t>
  </si>
  <si>
    <t>Single sink for kitchen included faucet waster pop up, flexiable, stop valve</t>
  </si>
  <si>
    <t>HS19-SSD1R60+HT19-CH1F220/ Hafele/ China</t>
  </si>
  <si>
    <t>Hafele semi-sonic dishwasher</t>
  </si>
  <si>
    <t>HDW-HI60B/ Hafele/ China</t>
  </si>
  <si>
    <t>Hafele standalone microwave oven</t>
  </si>
  <si>
    <t>HW-F23B/ Hafele/ China</t>
  </si>
  <si>
    <t>Domino's Induction Cooker</t>
  </si>
  <si>
    <t>HC-I302D/ Hafele/ China</t>
  </si>
  <si>
    <t>Santinary</t>
  </si>
  <si>
    <t>Water closet one block, included stop valve</t>
  </si>
  <si>
    <t>CW762#XW TC384CVK#W + WH172A + MB174P#WH, Toto/ VN, China</t>
  </si>
  <si>
    <t>Water closet spray</t>
  </si>
  <si>
    <t>TVCF201/ Toto/ VN</t>
  </si>
  <si>
    <t>Paper holder</t>
  </si>
  <si>
    <t>YH406RV/ Toto/ China</t>
  </si>
  <si>
    <t>Lavatory under-mounted type</t>
  </si>
  <si>
    <t>L501C#W+TVLF405/ Toto/ VN, China</t>
  </si>
  <si>
    <t>Water tap for lavatory (cold)</t>
  </si>
  <si>
    <t>TVLC101NSR/ Toto/ VN</t>
  </si>
  <si>
    <t>t=5mm, Vietnam</t>
  </si>
  <si>
    <t>Hand Dryer</t>
  </si>
  <si>
    <t>TYC322WF/ Toto/ China</t>
  </si>
  <si>
    <t>Uniral included flush valve</t>
  </si>
  <si>
    <t>UT57S#W + DU601N/ Toto/ VN, China</t>
  </si>
  <si>
    <t>Floor drain DN80</t>
  </si>
  <si>
    <t>TVBA407/ Toto/ Vietnam</t>
  </si>
  <si>
    <t>Floor drain W100xL5100</t>
  </si>
  <si>
    <t>Inox 304, ZT758-100(75x1000mm), Zento</t>
  </si>
  <si>
    <t>Floor drain W100xL3800</t>
  </si>
  <si>
    <t>Floor drain W100xL3000</t>
  </si>
  <si>
    <t>Shower</t>
  </si>
  <si>
    <t>DM345S/DM906CFS/ Toto/ China</t>
  </si>
  <si>
    <t>Heat Water 5L for kitchen</t>
  </si>
  <si>
    <t>HOT DOG 5L, Ferroli/ Asia</t>
  </si>
  <si>
    <t>Heat Water 50L for shower</t>
  </si>
  <si>
    <t>Aqua 50L, Ferroli/ Asia</t>
  </si>
  <si>
    <t>Waterproof for neck pipe</t>
  </si>
  <si>
    <t>Floor drain W100xL4400</t>
  </si>
  <si>
    <t>Floor drain W100xL3200</t>
  </si>
  <si>
    <t>uPVC pipe D220-PN6</t>
  </si>
  <si>
    <t>uPVC pipe D110-PN6</t>
  </si>
  <si>
    <t>uPVC pipe D60-PN6</t>
  </si>
  <si>
    <t>uPVC Cleanout DN100</t>
  </si>
  <si>
    <t>Leaf gaurd DN100</t>
  </si>
  <si>
    <t>Ngoc Thao, VN</t>
  </si>
  <si>
    <t>Floor Drain DN50</t>
  </si>
  <si>
    <t>Fitting for uPVC piping</t>
  </si>
  <si>
    <t>Hanger/ support and Accessories</t>
  </si>
  <si>
    <t>Conection existing drain stormwater</t>
  </si>
  <si>
    <t>Water pipe heating system</t>
  </si>
  <si>
    <t>Piping</t>
  </si>
  <si>
    <t>uPVC pipe DN100 - PN6</t>
  </si>
  <si>
    <t>uPVC pipe DN80 - PN6</t>
  </si>
  <si>
    <t>uPVC pipe DN50 - PN6</t>
  </si>
  <si>
    <t>Clean Out DN50</t>
  </si>
  <si>
    <t>Model O2,Ngoc Thao, VN</t>
  </si>
  <si>
    <t>Clean Out DN80</t>
  </si>
  <si>
    <t>Clean Out DN100</t>
  </si>
  <si>
    <t>Connect pipes to existing manhole</t>
  </si>
  <si>
    <t>PUMP ROOM</t>
  </si>
  <si>
    <t>Booster pump Q=11.7 m3, H=30m</t>
  </si>
  <si>
    <t>PPR pipe DN50 - PN10</t>
  </si>
  <si>
    <t>PPR pipe DN40 - PN10</t>
  </si>
  <si>
    <t>PPR pipe DN32 - PN10</t>
  </si>
  <si>
    <t>PPR pipe DN25 - PN10</t>
  </si>
  <si>
    <t>PPR pipe DN20 - PN10</t>
  </si>
  <si>
    <t xml:space="preserve">hot water pipe </t>
  </si>
  <si>
    <t>PPR pipe DN15 - PN20</t>
  </si>
  <si>
    <t>Lavatory wall mounted type</t>
  </si>
  <si>
    <t>LT300C#W+TVLF405/ Toto/ VN, China</t>
  </si>
  <si>
    <t>Water tap for lavatory (hot and cold)</t>
  </si>
  <si>
    <t>TVLM102NSR/ Toto/ VN</t>
  </si>
  <si>
    <t>Mirror 700x500x6mm</t>
  </si>
  <si>
    <t xml:space="preserve"> YM6075FA/ Toto/ Japan</t>
  </si>
  <si>
    <t>Floor Drain DN80</t>
  </si>
  <si>
    <t>Stainless steel hand washing channel: L10000xH170xD500</t>
  </si>
  <si>
    <t>Inox304, 3mm/ Vietnam</t>
  </si>
  <si>
    <t>Taps for hand washing (Cold)</t>
  </si>
  <si>
    <t>TLE29002A+TLE01502A1+TLN01102A/ Toto/ China</t>
  </si>
  <si>
    <t>Heat Water 5l</t>
  </si>
  <si>
    <t>KB426UEST_G19 / Schneider/ VN, Plastic type</t>
  </si>
  <si>
    <t>Booster pump assembly</t>
  </si>
  <si>
    <t>Concrete base for pump</t>
  </si>
  <si>
    <t>Cover for pump</t>
  </si>
  <si>
    <t>Lot</t>
  </si>
  <si>
    <t>D16 PVC conduit &amp; accessories
Ống bảo vệ dây dẫn D16 và phụ kiện</t>
  </si>
  <si>
    <t xml:space="preserve"> LV</t>
  </si>
  <si>
    <t>Manhole 1000x1000x1000</t>
  </si>
  <si>
    <t>Excavation and backfilling</t>
  </si>
  <si>
    <t>Concrete crossroads protection</t>
  </si>
  <si>
    <t>Labor (Remove old cable)</t>
  </si>
  <si>
    <t>AIR COMPRESSOR</t>
  </si>
  <si>
    <t>ELV</t>
  </si>
  <si>
    <t>HDPE pipe D160/125</t>
  </si>
  <si>
    <t>Khoan đường đi ống</t>
  </si>
  <si>
    <t>Manhole 1200x1200x1200</t>
  </si>
  <si>
    <t>Spare fee for Move and reinstall lighting pole if can't excavation pavement</t>
  </si>
  <si>
    <t>LV</t>
  </si>
  <si>
    <t>Cable AL/XLPE/PVC 6x(4x1Cx300mm2)+E240mm2</t>
  </si>
  <si>
    <t>Cable AL/XLPE/PVC 4x1Cx300mm2+E150mm2</t>
  </si>
  <si>
    <t>Cable AL/XLPE/PVC 2x(4x1Cx185mm2)+E185mm2</t>
  </si>
  <si>
    <t>Cable AL/XLPE/PVC 3x(3x1Cx240mm2)+N1Cx240mm2+E120mm2</t>
  </si>
  <si>
    <t>Cable AL/XLPE/PVC 3x(3x1Cx240mm2)+N2x1Cx240mm2+E185mm2</t>
  </si>
  <si>
    <t>Cable AL/XLPE/PVC 4x1Cx150mm2+E70mm2</t>
  </si>
  <si>
    <t>Cable AL/XLPE/PVC 2x(4x1Cx150mm2)+E150mm2</t>
  </si>
  <si>
    <t>Cable AL/XLPE/PVC 3x(3x1Cx240mm2)+N2x1Cx185mm2+E185mm2</t>
  </si>
  <si>
    <t>Cable AL/XLPE/PVC 4x1Cx35mm2+E16mm2</t>
  </si>
  <si>
    <t>Cable AL/XLPE/PVC 3x1Cx120mm2+N1Cx25mm2+E16mm2</t>
  </si>
  <si>
    <t>Cable AL/XLPE/PVC 4x1Cx70mm2+E35mm2</t>
  </si>
  <si>
    <t>Festo/ Vietnam</t>
  </si>
  <si>
    <t>DID-150/ Decker/Vietnam</t>
  </si>
  <si>
    <t>PVC flexible conduct D25</t>
  </si>
  <si>
    <t>Nano/ VN</t>
  </si>
  <si>
    <t>HVLS-3DC, HVLS/ China</t>
  </si>
  <si>
    <t>IDF8 12U (0.8x1.0x2.0), Included PDU, 10 patch panel, Cable routing channel 1U</t>
  </si>
  <si>
    <t>uPVC pipe DN80</t>
  </si>
  <si>
    <t>Piping for Bain maries</t>
  </si>
  <si>
    <t>Not included</t>
  </si>
  <si>
    <t>Food elevator without person, no loading machine room
weight 200kg/02stop/30m/min</t>
  </si>
  <si>
    <t>DNWW 200-02S-30m/P/DAINAM ELEVATOR
Engine with gearbox: Mitsubishi/ Thailand</t>
  </si>
  <si>
    <t>CM 10-3, Grundfos/ Taiwan</t>
  </si>
  <si>
    <t>CM 25-2, Grundfos/ Taiwan</t>
  </si>
  <si>
    <t>Quantity
By contractor</t>
  </si>
  <si>
    <t>Mirror (H=1m, L according to the lavabo table)</t>
  </si>
  <si>
    <t>Main equipments</t>
  </si>
  <si>
    <t>Rotary screw air compressor</t>
  </si>
  <si>
    <t>ASD 35/ KAESER/ Germany</t>
  </si>
  <si>
    <t>Air dryer</t>
  </si>
  <si>
    <t>TE102/ KAESER/ Germany</t>
  </si>
  <si>
    <t>Ball Valve D63</t>
  </si>
  <si>
    <t>Ball Valve D40</t>
  </si>
  <si>
    <t>Oil removal filter</t>
  </si>
  <si>
    <t>Filter F83KE with ECO Drain 31F/ KAESER/ Germany</t>
  </si>
  <si>
    <t>Pressure maintainance system</t>
  </si>
  <si>
    <t>DHS 50 G/ KAESER/ Germany</t>
  </si>
  <si>
    <t>Condensate drain pipe D19</t>
  </si>
  <si>
    <t>Condensate drain pipe D15.9</t>
  </si>
  <si>
    <t>Ventilation for Air compressor</t>
  </si>
  <si>
    <t>Tole 0.95mm</t>
  </si>
  <si>
    <t>Z08- 0.95mmT/ Hoa Sen/ VN</t>
  </si>
  <si>
    <t>Motor fire damper 550x500x450</t>
  </si>
  <si>
    <t>Flexiable connection</t>
  </si>
  <si>
    <t>Cable 1 pair 18AWG</t>
  </si>
  <si>
    <t>GI flexible conduct D20</t>
  </si>
  <si>
    <t>OMI12/ Cat Van Loi/ VN</t>
  </si>
  <si>
    <t>Cable tray 50x50x1.0mm</t>
  </si>
  <si>
    <t>Hanger support</t>
  </si>
  <si>
    <t>Aluminium Air pipe D63</t>
  </si>
  <si>
    <t>Aluminium Air pipe D40</t>
  </si>
  <si>
    <t>Fiiting for Aluminium pipe</t>
  </si>
  <si>
    <t xml:space="preserve">Hanger support + Accessories </t>
  </si>
  <si>
    <t>for the future, not included in this period</t>
  </si>
  <si>
    <t>Commscope</t>
  </si>
  <si>
    <t>Only Install Labor</t>
  </si>
  <si>
    <t>Cable trays_Hot dip-Galvanized Steel</t>
  </si>
  <si>
    <t>Equipment kitchen</t>
  </si>
  <si>
    <t>Elevator</t>
  </si>
  <si>
    <t>Cable Cu/XLPE/PVC 5x(4x1Cx240mm2)+E240mm2</t>
  </si>
  <si>
    <t>Option1</t>
  </si>
  <si>
    <t>Only unite rates</t>
  </si>
  <si>
    <t>TVSM104NSR
DM907CS/ Toto/ China</t>
  </si>
  <si>
    <t>PKF16W423/ Schneider</t>
  </si>
  <si>
    <t>PKF16W734/Schneider</t>
  </si>
  <si>
    <t>Total amount (VND)</t>
  </si>
  <si>
    <t>Chi phí thuê xe nâng</t>
  </si>
  <si>
    <t>Chi phí kho bãi, văn phòng, điện nước tạm</t>
  </si>
  <si>
    <t>Chi phí quản lý</t>
  </si>
  <si>
    <t>CHI PHÍ QUẢN LÝ</t>
  </si>
  <si>
    <t>Vietnam(Tính chung cho toàn hệ thống)</t>
  </si>
  <si>
    <t>In ấn,submit bản vẽ thi công,hoàn công,hồ sơ nghiệm thu…</t>
  </si>
  <si>
    <t>Kiểm định PCCC van gió</t>
  </si>
  <si>
    <t>PREMTB001 / LG/Korea</t>
  </si>
  <si>
    <t>PVC conduit D32(cho PA đổi cáp 3x6mm group A)</t>
  </si>
  <si>
    <t>FPC32, Nano/ VN</t>
  </si>
  <si>
    <t>Cable Cu/XLPE//PVC 3Cx6.0mm2</t>
  </si>
  <si>
    <r>
      <rPr>
        <sz val="11"/>
        <rFont val="Arial"/>
        <family val="2"/>
      </rPr>
      <t>Project:</t>
    </r>
    <r>
      <rPr>
        <b/>
        <sz val="11"/>
        <rFont val="Arial"/>
        <family val="2"/>
      </rPr>
      <t xml:space="preserve"> VN-RENTAL BUILDING HALL 3 ELECTRIC</t>
    </r>
  </si>
  <si>
    <r>
      <rPr>
        <sz val="11"/>
        <rFont val="Arial"/>
        <family val="2"/>
      </rPr>
      <t>Location:</t>
    </r>
    <r>
      <rPr>
        <b/>
        <sz val="11"/>
        <rFont val="Arial"/>
        <family val="2"/>
      </rPr>
      <t xml:space="preserve"> Lô D1, Khu công nghiệp Tam Thăng, Huyện Tam Thăng, thành Phố Tam
Kỳ, Tỉnh quản Nam, Việt Nam</t>
    </r>
  </si>
  <si>
    <r>
      <t xml:space="preserve">Client: </t>
    </r>
    <r>
      <rPr>
        <b/>
        <sz val="11"/>
        <rFont val="Arial"/>
        <family val="2"/>
      </rPr>
      <t>Draexlmaier Automotive Vietnam Company Limited</t>
    </r>
  </si>
  <si>
    <r>
      <rPr>
        <sz val="11"/>
        <rFont val="Arial"/>
        <family val="2"/>
      </rPr>
      <t>Package:</t>
    </r>
    <r>
      <rPr>
        <b/>
        <sz val="11"/>
        <rFont val="Arial"/>
        <family val="2"/>
      </rPr>
      <t xml:space="preserve"> Cơ - Điện</t>
    </r>
  </si>
  <si>
    <r>
      <t xml:space="preserve">Contractor name: </t>
    </r>
    <r>
      <rPr>
        <b/>
        <sz val="11"/>
        <rFont val="Arial"/>
        <family val="2"/>
      </rPr>
      <t>HMEP</t>
    </r>
  </si>
  <si>
    <r>
      <t xml:space="preserve">Item: </t>
    </r>
    <r>
      <rPr>
        <b/>
        <sz val="11"/>
        <rFont val="Arial"/>
        <family val="2"/>
      </rPr>
      <t>Elevator</t>
    </r>
  </si>
  <si>
    <r>
      <t>Date:</t>
    </r>
    <r>
      <rPr>
        <b/>
        <sz val="11"/>
        <rFont val="Arial"/>
        <family val="2"/>
      </rPr>
      <t xml:space="preserve"> 27/02/2022</t>
    </r>
  </si>
  <si>
    <r>
      <t xml:space="preserve">Item: </t>
    </r>
    <r>
      <rPr>
        <b/>
        <sz val="11"/>
        <rFont val="Arial"/>
        <family val="2"/>
      </rPr>
      <t>Kitchen equipments</t>
    </r>
  </si>
  <si>
    <r>
      <t xml:space="preserve">Item: </t>
    </r>
    <r>
      <rPr>
        <b/>
        <sz val="11"/>
        <rFont val="Arial"/>
        <family val="2"/>
      </rPr>
      <t>Work related in the Civil work</t>
    </r>
  </si>
  <si>
    <r>
      <t xml:space="preserve">Item: </t>
    </r>
    <r>
      <rPr>
        <b/>
        <sz val="11"/>
        <rFont val="Arial"/>
        <family val="2"/>
      </rPr>
      <t>Plumbing system</t>
    </r>
  </si>
  <si>
    <r>
      <t xml:space="preserve">Item: </t>
    </r>
    <r>
      <rPr>
        <b/>
        <sz val="11"/>
        <rFont val="Arial"/>
        <family val="2"/>
      </rPr>
      <t>AC System</t>
    </r>
  </si>
  <si>
    <r>
      <t>Item: Ventilation</t>
    </r>
    <r>
      <rPr>
        <b/>
        <sz val="11"/>
        <rFont val="Arial"/>
        <family val="2"/>
      </rPr>
      <t xml:space="preserve"> System</t>
    </r>
  </si>
  <si>
    <r>
      <t xml:space="preserve">Item: </t>
    </r>
    <r>
      <rPr>
        <b/>
        <sz val="11"/>
        <rFont val="Arial"/>
        <family val="2"/>
      </rPr>
      <t>Compressed Air System</t>
    </r>
  </si>
  <si>
    <r>
      <t xml:space="preserve">Item: </t>
    </r>
    <r>
      <rPr>
        <b/>
        <sz val="11"/>
        <rFont val="Arial"/>
        <family val="2"/>
      </rPr>
      <t>ELV System</t>
    </r>
  </si>
  <si>
    <r>
      <t xml:space="preserve">Item: </t>
    </r>
    <r>
      <rPr>
        <b/>
        <sz val="11"/>
        <rFont val="Arial"/>
        <family val="2"/>
      </rPr>
      <t>Electrical System</t>
    </r>
  </si>
  <si>
    <t>Làm tròn vào ô 133-G sheet "1. ELEC"</t>
  </si>
  <si>
    <r>
      <t xml:space="preserve">Item: </t>
    </r>
    <r>
      <rPr>
        <b/>
        <sz val="11"/>
        <rFont val="Arial"/>
        <family val="2"/>
      </rPr>
      <t>Summary sheet</t>
    </r>
  </si>
  <si>
    <t>UPS 93PR 60kW*100%load, backup 15 Minutes, frame 125kw</t>
  </si>
  <si>
    <t>ETNHF12-390WP-X, EATON/
China</t>
  </si>
  <si>
    <t>Accessories, EATON included T&amp;C and 2nd year warranty</t>
  </si>
  <si>
    <t>Updated for data socket outlet on Dadoduct</t>
  </si>
  <si>
    <t>% Công việc hoàn thành nhân công</t>
  </si>
  <si>
    <t>Giá trị thanh toán đợt 1</t>
  </si>
  <si>
    <t>Đợt 1</t>
  </si>
  <si>
    <t>đợt 2</t>
  </si>
  <si>
    <t>% KL hoàn thành lũy kế</t>
  </si>
  <si>
    <t>Vật tư</t>
  </si>
  <si>
    <t>Nhân công</t>
  </si>
  <si>
    <t>Tổng</t>
  </si>
  <si>
    <t>GIÁM SÁT THI CÔNG</t>
  </si>
  <si>
    <t>% Công việc hoàn thành vật tư</t>
  </si>
  <si>
    <t>Giá trị thực hiện đợt 1</t>
  </si>
  <si>
    <t>CHỈ HUY TRƯỞNG</t>
  </si>
  <si>
    <t>HỒ SƠ THANH TOÁN</t>
  </si>
  <si>
    <t>DỰ ÁN: VN-RENTAL BUILDING HALL 3 ELECTRIC</t>
  </si>
  <si>
    <t>ADD :  76-78 BACH DANG STREET
 HAI CHAU DIST, DANANG CITY
TEL: (+84-236) 374 3003 
FAX: (+84-236) 374 3003</t>
  </si>
  <si>
    <t>BẢNG TỔNG HỢP GIÁ TRỊ ĐỀ NGHỊ THANH TOÁN</t>
  </si>
  <si>
    <t>Công trình:</t>
  </si>
  <si>
    <t xml:space="preserve">Hạng mục: </t>
  </si>
  <si>
    <t xml:space="preserve">Tên/số hợp đồng thực hiện: </t>
  </si>
  <si>
    <t>Căn cứ khối lượng đã được nghiệm thu, Nhà thầu xác định giá trị đề nghị thanh toán như sau:</t>
  </si>
  <si>
    <t>Số TT</t>
  </si>
  <si>
    <t>Nội dung</t>
  </si>
  <si>
    <t>Đơn vị tính</t>
  </si>
  <si>
    <t>Thành tiền</t>
  </si>
  <si>
    <t>Ghi chú</t>
  </si>
  <si>
    <t>I</t>
  </si>
  <si>
    <t>GIÁ TRỊ THANH TOÁN KHỐI LƯỢNG HOÀN THÀNH</t>
  </si>
  <si>
    <t>VNĐ</t>
  </si>
  <si>
    <t>Lũy kế giá trị hoàn thành đến cuối kỳ này(Sau thuế)</t>
  </si>
  <si>
    <t>Lũy kế giá trị hoàn thành đến cuối kỳ trước(Sau thuế)</t>
  </si>
  <si>
    <t>Giá trị thực hiện kỳ này(Sau thuế)</t>
  </si>
  <si>
    <t>Bằng chữ:</t>
  </si>
  <si>
    <t>NHÀ THẦU PHỤ: CÔNG TY CỔ PHẦN HMEP</t>
  </si>
  <si>
    <t>ĐẠI DIỆN NHÀ THẦU HMEP</t>
  </si>
  <si>
    <t xml:space="preserve">       NHÀ THẦU CHÍNH: CÔNG TY CỔ PHẦN KỸ THUẬT XÂY DỰNG DINCO</t>
  </si>
  <si>
    <t>GIÁM ĐỐC</t>
  </si>
  <si>
    <t>Đợt 2</t>
  </si>
  <si>
    <t>Đợt 3</t>
  </si>
  <si>
    <t>I. ELEC</t>
  </si>
  <si>
    <t>II. ELV</t>
  </si>
  <si>
    <t>III. AIR COMPRESSOR</t>
  </si>
  <si>
    <t>IV. 4.VENTILATION</t>
  </si>
  <si>
    <t>V. AC SYSTEM</t>
  </si>
  <si>
    <t>VI. PLUMBING</t>
  </si>
  <si>
    <t>VII.CIVIL</t>
  </si>
  <si>
    <t>VIII.EQUIPMENT KITCHEN</t>
  </si>
  <si>
    <t>IX.ELEVATOR</t>
  </si>
  <si>
    <t>TOTAL (BEFORE VAT)</t>
  </si>
  <si>
    <t>TAX VAT (10%):</t>
  </si>
  <si>
    <t>GRAND TOTAL (AFTER VAT)</t>
  </si>
  <si>
    <t>IV</t>
  </si>
  <si>
    <t xml:space="preserve">       NHÀ THẦU CHÍNH: CÔNG TY CỔ PHẦN CƠ ĐIỆN DITECHCO</t>
  </si>
  <si>
    <t xml:space="preserve">CHỈ HUY TRƯỞNG   </t>
  </si>
  <si>
    <t>CHỈ HUY PHÓ ME</t>
  </si>
  <si>
    <t xml:space="preserve">GIÁM SÁT </t>
  </si>
  <si>
    <t xml:space="preserve"> CAO XUÂN TRƯỜNG</t>
  </si>
  <si>
    <t xml:space="preserve">     ĐỖ PHẠM THANH HỒNG      LÊ NGỌC HOÀNG SƠN</t>
  </si>
  <si>
    <t>BIÊN BẢN XÁC NHẬN KHỐI LƯỢNG THỰC HIỆN</t>
  </si>
  <si>
    <t>HẠNG MỤC: HỆ THỐNG CƠ ĐIỆN</t>
  </si>
  <si>
    <t>ĐỊA ĐIỂM XD : Lô D1, khu công nghiệp Tam Thăng, xã Tam Thăng, thành phố Tam Kỳ, tỉnh Quảng Nam</t>
  </si>
  <si>
    <t>Thành phần tham gia nghiệm thu :</t>
  </si>
  <si>
    <t>●</t>
  </si>
  <si>
    <t>Nhà thầu chính : CÔNG TY CỔ PHẦN CƠ ĐIỆN DITECHCO</t>
  </si>
  <si>
    <t>- Ông (Bà) : Cao Xuân Trường</t>
  </si>
  <si>
    <t>Chức vụ: Chỉ huy phó</t>
  </si>
  <si>
    <t>- Ông (Bà) : Trần Ngọc Sơn</t>
  </si>
  <si>
    <t>Chức vụ: Giám sát</t>
  </si>
  <si>
    <t>- Ông (Bà) : Đỗ Phạm Thanh Hồng</t>
  </si>
  <si>
    <t>Nhà thầu phụ: CÔNG TY CỔ PHẦN HMEP</t>
  </si>
  <si>
    <t>- Ông (Bà) : Nguyễn Hữu Huấn</t>
  </si>
  <si>
    <t>Chức vụ: Giám đốc</t>
  </si>
  <si>
    <t>- Ông (Bà) : Võ Hoàng Khắc Phục</t>
  </si>
  <si>
    <t xml:space="preserve">Chức vụ: Chỉ huy trưởng </t>
  </si>
  <si>
    <t>Thời gian tiến hành nghiệm thu :</t>
  </si>
  <si>
    <t xml:space="preserve">Tại : Công trình </t>
  </si>
  <si>
    <t>Nghiệm thu khối lượng Hạng mục công việc</t>
  </si>
  <si>
    <t>a/.</t>
  </si>
  <si>
    <t>Căn cứ nghiệm thu</t>
  </si>
  <si>
    <t xml:space="preserve"> - Khối lượng lắp đặt thực tế trên công trường</t>
  </si>
  <si>
    <t xml:space="preserve"> - Căn cứ quy chuẩn,tiêu chuẩn áp dụng khi thi công, kiểm tra và nghiệm thu.</t>
  </si>
  <si>
    <t xml:space="preserve"> - Chứng chỉ xuất xứ, chất lượng vật liệu, thiết bị</t>
  </si>
  <si>
    <t>b/.</t>
  </si>
  <si>
    <t>Khối lượng thực tế thi công</t>
  </si>
  <si>
    <t>CÔNG TRÌNH :  VN-RENTAL BUILDING HALL 3 ELECTRIC</t>
  </si>
  <si>
    <t>- Bên giao thầu :CÔNG TY CỔ PHẦN CƠ ĐIỆN DITECHCO</t>
  </si>
  <si>
    <t>- Bên nhận thầu : CÔNG TY CỔ PHẦN HMEP</t>
  </si>
  <si>
    <t>- Hạng mục :Hệ thống Cơ điện</t>
  </si>
  <si>
    <t>Giá trị hoàn thành đợt 1</t>
  </si>
  <si>
    <t>Giá trị lũy kế hoàn thành đế kỳ này</t>
  </si>
  <si>
    <t>TAX VAT (8%):</t>
  </si>
  <si>
    <t>HỆ THỐNG CƠ ĐIỆN</t>
  </si>
  <si>
    <t>Giá trị khấu trừ</t>
  </si>
  <si>
    <t>Tổng giá trị thanh toán đến cuối kỳ trước</t>
  </si>
  <si>
    <t>6.1</t>
  </si>
  <si>
    <t>Giá trị thanh toán tạm ứng hợp đồng</t>
  </si>
  <si>
    <t>6.2</t>
  </si>
  <si>
    <t>6.3</t>
  </si>
  <si>
    <t>Giá trị thanh toán đợt 2</t>
  </si>
  <si>
    <t>Thanh toán 90% giá trị đợt này((4+5)*90%)</t>
  </si>
  <si>
    <t>Khấu trừ giá trị tạm ứng hợp đồng (4*10%)</t>
  </si>
  <si>
    <t xml:space="preserve">                                    NHÀ THẦU CHÍNH : CÔNG TY CỔ PHẦN CƠ ĐIỆN DITECHCO </t>
  </si>
  <si>
    <t>NGUYỄN HỮU HUẤN</t>
  </si>
  <si>
    <t>CAO XUÂN TRƯỜNG</t>
  </si>
  <si>
    <t xml:space="preserve">      NGUYỄN NGỌC TUẤN                                                 CAO XUÂN TRƯỜNG</t>
  </si>
  <si>
    <t xml:space="preserve">                 GIÁM ĐỐC                                                              CHỈ HUY TRƯỞNG</t>
  </si>
  <si>
    <t>- Ông (Bà) : Nguyễn Minh Hải</t>
  </si>
  <si>
    <t xml:space="preserve">GIÁM ĐỐC DỰ ÁN                                                                                      CHỈ HUY TRƯỞNG </t>
  </si>
  <si>
    <t>VÕ HOÀNG KHẮC PHỤC                                                                                 NGUYỄN MINH HẢI</t>
  </si>
  <si>
    <t>0310/2022/HĐKT-DRX2/DITECHCO-HMEP</t>
  </si>
  <si>
    <t>VN-RENTAL BUILDING HALL 3 ELECTRIC</t>
  </si>
  <si>
    <t>- Dự án: VN-RENTAL BUILDING HALL 3 ELECTRIC</t>
  </si>
  <si>
    <t>- Tên/số hợp đồng xây dựng :0310/2022/HĐKT-DRX2/DITECHCO-HMEP</t>
  </si>
  <si>
    <t xml:space="preserve"> - Hợp đồng số : 0310/2022/HĐKT-DRX2/DITECHCO-HMEP</t>
  </si>
  <si>
    <t>Giá trị hợp đồng + Phụ lục hợp đồng (trước thuế)</t>
  </si>
  <si>
    <t>% Công việc hoàn thành</t>
  </si>
  <si>
    <t>% Công việc hoàn 
thành công việc</t>
  </si>
  <si>
    <t>Bắt đầu : 08h00 ngày ... tháng …... năm 2022</t>
  </si>
  <si>
    <t>Kết thúc : 10h30 ngày ... tháng ……. năm 2022</t>
  </si>
  <si>
    <t xml:space="preserve">GIÁM ĐỐC DỰ ÁN                                                       CHỈ HUY TRƯỞNG </t>
  </si>
  <si>
    <t>VÕ HOÀNG KHẮC PHỤC                                  NGUYỄN MINH HẢI</t>
  </si>
  <si>
    <t>GIÁM SÁT</t>
  </si>
  <si>
    <t xml:space="preserve">                                                    GIÁM SÁT</t>
  </si>
  <si>
    <t>VÕ HOÀNG KHẮC PHỤC                                       NGUYỄN MINH HẢI</t>
  </si>
  <si>
    <r>
      <t xml:space="preserve"> </t>
    </r>
    <r>
      <rPr>
        <b/>
        <u/>
        <sz val="16"/>
        <rFont val="Arial"/>
        <family val="2"/>
      </rPr>
      <t>HẠNG MỤC:</t>
    </r>
    <r>
      <rPr>
        <b/>
        <sz val="16"/>
        <rFont val="Arial"/>
        <family val="2"/>
      </rPr>
      <t xml:space="preserve"> Lắp đặt hệ thống cơ điện</t>
    </r>
  </si>
  <si>
    <t>% Công việc hoàn thành đến cuối kỳ này</t>
  </si>
  <si>
    <t>Giá trị hoàn thành đợt 2</t>
  </si>
  <si>
    <t>% lũy kế công việc hoàn thành đến cuối kỳ này</t>
  </si>
  <si>
    <r>
      <rPr>
        <b/>
        <u/>
        <sz val="16"/>
        <rFont val="Arial"/>
        <family val="2"/>
      </rPr>
      <t>ĐỊA ĐIỂM</t>
    </r>
    <r>
      <rPr>
        <b/>
        <sz val="16"/>
        <rFont val="Arial"/>
        <family val="2"/>
      </rPr>
      <t>:  Lô D1, Khu công nghiệp Tam Thăng, Huyện Tam Thăng, thành Phố Tam
Kỳ, Tỉnh Quảng Nam, Việt Nam</t>
    </r>
  </si>
  <si>
    <t>BẢNG KHỐI LƯỢNG HOÀN THÀNH THANH TOÁN  ĐỢT 2</t>
  </si>
  <si>
    <t>BẢNG GIÁ TRỊ HOÀN THÀNH THANH TOÁN ĐỢT 2</t>
  </si>
  <si>
    <t>- Giai đoạn :Thanh toán đợt 2</t>
  </si>
  <si>
    <t>Giai đoạn thanh toán / lần thanh toán số: 02</t>
  </si>
  <si>
    <t>ĐỢT 2</t>
  </si>
  <si>
    <t>Đà Nẵng, tháng 7 năm 2022</t>
  </si>
  <si>
    <t xml:space="preserve">                                                                 ĐỖ PHẠM THANH HỒNG           </t>
  </si>
  <si>
    <t xml:space="preserve">                                                                    ĐỖ PHẠM THANH HỒNG                  </t>
  </si>
  <si>
    <t xml:space="preserve">                                                    ĐỖ PHẠM THANH HỒNG                  </t>
  </si>
  <si>
    <t xml:space="preserve">Bốn tỷ không trăm ba mươi chín triệu bảy trăm mười lăm ngàn ba trăm hai hai đồng </t>
  </si>
  <si>
    <t>Giá trị đề nghị thanh toán đợt 2 (gồm VAT)</t>
  </si>
  <si>
    <t xml:space="preserve">                    NHÀ THẦU CHÍNH: CÔNG TY CỔ PHẦN CƠ ĐIỆN DITECHCO</t>
  </si>
  <si>
    <t xml:space="preserve">     </t>
  </si>
  <si>
    <t>GIÁM ĐỐC DỰ ÁN                         CHỈ HUY TRƯỞNG</t>
  </si>
  <si>
    <t xml:space="preserve">                      NHÀ THẦU PHỤ: CÔNG TY CỔ PHẦN HMEP</t>
  </si>
  <si>
    <t xml:space="preserve">   CAO XUÂN TRƯỜNG</t>
  </si>
  <si>
    <t xml:space="preserve">                    GIÁM ĐỐC DỰ ÁN                                                CHỈ HUY TRƯỞNG</t>
  </si>
  <si>
    <t xml:space="preserve">                VÕ HOÀNG KHẮC PHỤC                                        NGUYỄN MINH HẢI</t>
  </si>
  <si>
    <t xml:space="preserve"> CHỈ HUY TRƯỞNG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</si>
</sst>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9">
    <numFmt numFmtId="42" formatCode="_-* #,##0\ &quot;₫&quot;_-;\-* #,##0\ &quot;₫&quot;_-;_-* &quot;-&quot;\ &quot;₫&quot;_-;_-@_-"/>
    <numFmt numFmtId="43" formatCode="_-* #,##0.00\ _₫_-;\-* #,##0.00\ _₫_-;_-* &quot;-&quot;??\ _₫_-;_-@_-"/>
    <numFmt numFmtId="164" formatCode="_-&quot;£&quot;* #,##0_-;\-&quot;£&quot;* #,##0_-;_-&quot;£&quot;* &quot;-&quot;_-;_-@_-"/>
    <numFmt numFmtId="165" formatCode="_-* #,##0_-;\-* #,##0_-;_-* &quot;-&quot;_-;_-@_-"/>
    <numFmt numFmtId="166" formatCode="_-&quot;£&quot;* #,##0.00_-;\-&quot;£&quot;* #,##0.00_-;_-&quot;£&quot;* &quot;-&quot;??_-;_-@_-"/>
    <numFmt numFmtId="167" formatCode="_-* #,##0.00_-;\-* #,##0.00_-;_-* &quot;-&quot;??_-;_-@_-"/>
    <numFmt numFmtId="168" formatCode="&quot;$&quot;#,##0_);[Red]\(&quot;$&quot;#,##0\)"/>
    <numFmt numFmtId="169" formatCode="_(&quot;$&quot;* #,##0_);_(&quot;$&quot;* \(#,##0\);_(&quot;$&quot;* &quot;-&quot;_);_(@_)"/>
    <numFmt numFmtId="170" formatCode="_(* #,##0_);_(* \(#,##0\);_(* &quot;-&quot;_);_(@_)"/>
    <numFmt numFmtId="171" formatCode="_(&quot;$&quot;* #,##0.00_);_(&quot;$&quot;* \(#,##0.00\);_(&quot;$&quot;* &quot;-&quot;??_);_(@_)"/>
    <numFmt numFmtId="172" formatCode="_(* #,##0.00_);_(* \(#,##0.00\);_(* &quot;-&quot;??_);_(@_)"/>
    <numFmt numFmtId="173" formatCode="#,##0.00_);\-#,##0.00_)"/>
    <numFmt numFmtId="174" formatCode="_(* #,##0_);_(* \(#,##0\);_(* &quot;-&quot;??_);_(@_)"/>
    <numFmt numFmtId="175" formatCode="[$-409]d/mmm/yy;@"/>
    <numFmt numFmtId="176" formatCode="_-* #,##0_-;\-* #,##0_-;_-* &quot;-&quot;??_-;_-@_-"/>
    <numFmt numFmtId="177" formatCode="_-* #,##0.0_-;\-* #,##0.0_-;_-* &quot;-&quot;?_-;_-@_-"/>
    <numFmt numFmtId="178" formatCode="_ * #,##0_ ;_ * &quot;\&quot;&quot;\&quot;&quot;\&quot;&quot;\&quot;&quot;\&quot;&quot;\&quot;&quot;\&quot;&quot;\&quot;&quot;\&quot;&quot;\&quot;&quot;\&quot;&quot;\&quot;\-#,##0_ ;_ * &quot;-&quot;_ ;_ @_ "/>
    <numFmt numFmtId="179" formatCode="_-* #,##0.0_-;\-* #,##0.0_-;_-* &quot;-&quot;??_-;_-@_-"/>
    <numFmt numFmtId="180" formatCode="[$$-409]#,##0.00"/>
    <numFmt numFmtId="181" formatCode="_-&quot;$&quot;* #,##0_-;\-&quot;$&quot;* #,##0_-;_-&quot;$&quot;* &quot;-&quot;_-;_-@_-"/>
    <numFmt numFmtId="182" formatCode="[$-409]General"/>
    <numFmt numFmtId="183" formatCode="_ * #,##0_ ;_ * \-#,##0_ ;_ * &quot;-&quot;_ ;_ @_ "/>
    <numFmt numFmtId="184" formatCode="_-* #,##0\ _F_-;\-* #,##0\ _F_-;_-* &quot;-&quot;\ _F_-;_-@_-"/>
    <numFmt numFmtId="185" formatCode="_-* #,##0\ _ñ_-;\-* #,##0\ _ñ_-;_-* &quot;-&quot;\ _ñ_-;_-@_-"/>
    <numFmt numFmtId="186" formatCode="_-* #,##0\ &quot;F&quot;_-;\-* #,##0\ &quot;F&quot;_-;_-* &quot;-&quot;\ &quot;F&quot;_-;_-@_-"/>
    <numFmt numFmtId="187" formatCode="_(&quot;$&quot;\ * #,##0_);_(&quot;$&quot;\ * \(#,##0\);_(&quot;$&quot;\ * &quot;-&quot;_);_(@_)"/>
    <numFmt numFmtId="188" formatCode="_-* #,##0\ &quot;ñ&quot;_-;\-* #,##0\ &quot;ñ&quot;_-;_-* &quot;-&quot;\ &quot;ñ&quot;_-;_-@_-"/>
    <numFmt numFmtId="189" formatCode="##.##%"/>
    <numFmt numFmtId="190" formatCode="&quot;\&quot;#,##0.00;[Red]&quot;\&quot;&quot;\&quot;&quot;\&quot;&quot;\&quot;&quot;\&quot;&quot;\&quot;\-#,##0.00"/>
    <numFmt numFmtId="191" formatCode="&quot;\&quot;#,##0;[Red]&quot;\&quot;&quot;\&quot;\-#,##0"/>
    <numFmt numFmtId="192" formatCode="#,##0\ &quot;F&quot;;\-#,##0\ &quot;F&quot;"/>
    <numFmt numFmtId="193" formatCode="_ * #,##0.00_ ;_ * \-#,##0.00_ ;_ * &quot;-&quot;??_ ;_ @_ "/>
    <numFmt numFmtId="194" formatCode="_-* #,##0&quot;$&quot;_-;_-* #,##0&quot;$&quot;\-;_-* &quot;-&quot;&quot;$&quot;_-;_-@_-"/>
    <numFmt numFmtId="195" formatCode="_-* #,##0\ &quot;$&quot;_-;\-* #,##0\ &quot;$&quot;_-;_-* &quot;-&quot;\ &quot;$&quot;_-;_-@_-"/>
    <numFmt numFmtId="196" formatCode="_-* #,##0\ &quot;$&quot;_-;_-* #,##0\ &quot;$&quot;\-;_-* &quot;-&quot;\ &quot;$&quot;_-;_-@_-"/>
    <numFmt numFmtId="197" formatCode="_-&quot;ñ&quot;* #,##0_-;\-&quot;ñ&quot;* #,##0_-;_-&quot;ñ&quot;* &quot;-&quot;_-;_-@_-"/>
    <numFmt numFmtId="198" formatCode="_-* #,##0.00_$_-;_-* #,##0.00_$\-;_-* &quot;-&quot;??_$_-;_-@_-"/>
    <numFmt numFmtId="199" formatCode="_-* #,##0.00\ _V_N_D_-;\-* #,##0.00\ _V_N_D_-;_-* &quot;-&quot;??\ _V_N_D_-;_-@_-"/>
    <numFmt numFmtId="200" formatCode="_-* #,##0.00\ _F_-;\-* #,##0.00\ _F_-;_-* &quot;-&quot;??\ _F_-;_-@_-"/>
    <numFmt numFmtId="201" formatCode="_-* #,##0.00\ _V_N_Ñ_-;_-* #,##0.00\ _V_N_Ñ\-;_-* &quot;-&quot;??\ _V_N_Ñ_-;_-@_-"/>
    <numFmt numFmtId="202" formatCode="_-* #,##0.00\ _$_-;_-* #,##0.00\ _$\-;_-* &quot;-&quot;??\ _$_-;_-@_-"/>
    <numFmt numFmtId="203" formatCode="_-* #,##0.00\ _ñ_-;\-* #,##0.00\ _ñ_-;_-* &quot;-&quot;??\ _ñ_-;_-@_-"/>
    <numFmt numFmtId="204" formatCode="_-* #,##0_$_-;_-* #,##0_$\-;_-* &quot;-&quot;_$_-;_-@_-"/>
    <numFmt numFmtId="205" formatCode="_-* #,##0\ _V_N_D_-;\-* #,##0\ _V_N_D_-;_-* &quot;-&quot;\ _V_N_D_-;_-@_-"/>
    <numFmt numFmtId="206" formatCode="_-* #,##0\ _V_N_Ñ_-;_-* #,##0\ _V_N_Ñ\-;_-* &quot;-&quot;\ _V_N_Ñ_-;_-@_-"/>
    <numFmt numFmtId="207" formatCode="_-* #,##0\ _$_-;\-* #,##0\ _$_-;_-* &quot;-&quot;\ _$_-;_-@_-"/>
    <numFmt numFmtId="208" formatCode="_-* #,##0\ _$_-;_-* #,##0\ _$\-;_-* &quot;-&quot;\ _$_-;_-@_-"/>
    <numFmt numFmtId="209" formatCode="&quot;\&quot;#,##0.00;[Red]&quot;\&quot;\-#,##0.00"/>
    <numFmt numFmtId="210" formatCode="&quot;\&quot;#,##0;[Red]&quot;\&quot;\-#,##0"/>
    <numFmt numFmtId="211" formatCode="_(* #,##0.00_);_(* &quot;\&quot;&quot;\&quot;&quot;\&quot;\(#,##0.00&quot;\&quot;&quot;\&quot;&quot;\&quot;\);_(* &quot;-&quot;??_);_(@_)"/>
    <numFmt numFmtId="212" formatCode="_(* #,##0_);_(* &quot;\&quot;&quot;\&quot;&quot;\&quot;\(#,##0&quot;\&quot;&quot;\&quot;&quot;\&quot;\);_(* &quot;-&quot;_);_(@_)"/>
    <numFmt numFmtId="213" formatCode="&quot;\&quot;#,##0.00;[Red]&quot;\&quot;&quot;\&quot;\-#,##0.00"/>
    <numFmt numFmtId="214" formatCode="&quot;SFr.&quot;\ #,##0.00;[Red]&quot;SFr.&quot;\ \-#,##0.00"/>
    <numFmt numFmtId="215" formatCode="_-* #,##0_-;&quot;\&quot;&quot;\&quot;&quot;\&quot;&quot;\&quot;\-* #,##0_-;_-* &quot;-&quot;_-;_-@_-"/>
    <numFmt numFmtId="216" formatCode="&quot;SFr.&quot;\ #,##0.00;&quot;SFr.&quot;\ \-#,##0.00"/>
    <numFmt numFmtId="217" formatCode="_ &quot;SFr.&quot;\ * #,##0_ ;_ &quot;SFr.&quot;\ * \-#,##0_ ;_ &quot;SFr.&quot;\ * &quot;-&quot;_ ;_ @_ "/>
    <numFmt numFmtId="218" formatCode="_ &quot;\&quot;* #,##0.00_ ;_ &quot;\&quot;* \-#,##0.00_ ;_ &quot;\&quot;* &quot;-&quot;??_ ;_ @_ "/>
    <numFmt numFmtId="219" formatCode="&quot;\&quot;#,##0;&quot;\&quot;&quot;\&quot;&quot;\&quot;&quot;\&quot;&quot;\&quot;\-&quot;\&quot;#,##0"/>
    <numFmt numFmtId="220" formatCode="#&quot;,&quot;##0.0_);\(#&quot;,&quot;##0.0\)"/>
    <numFmt numFmtId="221" formatCode="_(* #&quot;,&quot;##0.0000_);_(* \(#&quot;,&quot;##0.0000\);_(* &quot;-&quot;??_);_(@_)"/>
    <numFmt numFmtId="222" formatCode="0.0%"/>
    <numFmt numFmtId="223" formatCode="0.0%;[Red]\(0.0%\)"/>
    <numFmt numFmtId="224" formatCode="&quot;$&quot;#,##0.00"/>
    <numFmt numFmtId="225" formatCode="_ * #&quot;,&quot;##0.00_)&quot;£&quot;_ ;_ * \(#&quot;,&quot;##0.00\)&quot;£&quot;_ ;_ * &quot;-&quot;??_)&quot;£&quot;_ ;_ @_ "/>
    <numFmt numFmtId="226" formatCode="_-&quot;$&quot;* #&quot;,&quot;##0.00_-;\-&quot;$&quot;* #&quot;,&quot;##0.00_-;_-&quot;$&quot;* &quot;-&quot;??_-;_-@_-"/>
    <numFmt numFmtId="227" formatCode="0.0%;\(0.0%\)"/>
    <numFmt numFmtId="228" formatCode="##,###.##"/>
    <numFmt numFmtId="229" formatCode="_-* #,##0.00\ &quot;F&quot;_-;\-* #,##0.00\ &quot;F&quot;_-;_-* &quot;-&quot;??\ &quot;F&quot;_-;_-@_-"/>
    <numFmt numFmtId="230" formatCode="#0.##"/>
    <numFmt numFmtId="231" formatCode="#,##0.00_);\-#,##0.00_);\-_)"/>
    <numFmt numFmtId="232" formatCode="General_)"/>
    <numFmt numFmtId="233" formatCode="_(* #.##0.00_);_(* \(#.##0.00\);_(* &quot;-&quot;??_);_(@_)"/>
    <numFmt numFmtId="234" formatCode="_(* #,##0.0_);_(* \(#,##0.0\);_(* &quot;-&quot;??_);_(@_)"/>
    <numFmt numFmtId="235" formatCode="#,##0;\(#,##0\)"/>
    <numFmt numFmtId="236" formatCode="##,##0%"/>
    <numFmt numFmtId="237" formatCode="#,###%"/>
    <numFmt numFmtId="238" formatCode="##.##"/>
    <numFmt numFmtId="239" formatCode="###,###"/>
    <numFmt numFmtId="240" formatCode="###.###"/>
    <numFmt numFmtId="241" formatCode="##,###.####"/>
    <numFmt numFmtId="242" formatCode="\$#,##0\ ;\(\$#,##0\)"/>
    <numFmt numFmtId="243" formatCode="\t0.00%"/>
    <numFmt numFmtId="244" formatCode="##,##0.##"/>
    <numFmt numFmtId="245" formatCode="0.000"/>
    <numFmt numFmtId="246" formatCode="#,##0_);[Red]\(#,##0\);;@"/>
    <numFmt numFmtId="247" formatCode="\t#\ ??/??"/>
    <numFmt numFmtId="248" formatCode="_([$€]* #,##0.00_);_([$€]* \(#,##0.00\);_([$€]* \-??_);_(@_)"/>
    <numFmt numFmtId="249" formatCode="0.000%"/>
    <numFmt numFmtId="250" formatCode="#,"/>
    <numFmt numFmtId="251" formatCode="_(* #,##0.000000_);_(* \(#,##0.000000\);_(* &quot;-&quot;??_);_(@_)"/>
    <numFmt numFmtId="252" formatCode=";;;"/>
    <numFmt numFmtId="253" formatCode="#,###"/>
    <numFmt numFmtId="254" formatCode="#,##0\ &quot;$&quot;_);[Red]\(#,##0\ &quot;$&quot;\)"/>
    <numFmt numFmtId="255" formatCode="&quot;$&quot;###,0&quot;.&quot;00_);[Red]\(&quot;$&quot;###,0&quot;.&quot;00\)"/>
    <numFmt numFmtId="256" formatCode="&quot;VND&quot;#,##0_);[Red]\(&quot;VND&quot;#,##0\)"/>
    <numFmt numFmtId="257" formatCode="_(* #,##0_);_(* &quot;\&quot;&quot;\&quot;\(#,##0&quot;\&quot;&quot;\&quot;\);_(* &quot;-&quot;_);_(@_)"/>
    <numFmt numFmtId="258" formatCode="_([$€]* #,##0.00_);_([$€]* \(#,##0.00\);_([$€]* &quot;-&quot;??_);_(@_)"/>
    <numFmt numFmtId="259" formatCode="[$-409]d\-mmm\-yyyy;@"/>
    <numFmt numFmtId="260" formatCode="_([$€-2]* #,##0.00_);_([$€-2]* \(#,##0.00\);_([$€-2]* &quot;-&quot;??_)"/>
    <numFmt numFmtId="261" formatCode="_-[$€]* #,##0.00_-;\-[$€]* #,##0.00_-;_-[$€]* &quot;-&quot;??_-;_-@_-"/>
    <numFmt numFmtId="262" formatCode="[$VND]\ #,##0"/>
    <numFmt numFmtId="263" formatCode="#,##0.00_);\(#,##0.00\);\-_)"/>
    <numFmt numFmtId="264" formatCode="#,##0.00_);\(#,##0.00\);\-_);@"/>
    <numFmt numFmtId="265" formatCode="#&quot;,&quot;##0.000_);\(#&quot;,&quot;##0.000\)"/>
    <numFmt numFmtId="266" formatCode="#,##0.0;[Red]&quot;-&quot;#,##0.0"/>
    <numFmt numFmtId="267" formatCode="mm/dd/yy"/>
    <numFmt numFmtId="268" formatCode="#,##0.00_);[Red]\(#,##0.00\);\-_)"/>
    <numFmt numFmtId="269" formatCode="#,##0.00\ \ "/>
    <numFmt numFmtId="270" formatCode="_-* #,##0.0\ _F_-;\-* #,##0.0\ _F_-;_-* &quot;-&quot;??\ _F_-;_-@_-"/>
    <numFmt numFmtId="271" formatCode="_ * #,##0_ ;_ * \-#,##0_ ;_ * &quot;-&quot;??_ ;_ @_ "/>
    <numFmt numFmtId="272" formatCode="&quot;￥&quot;#,##0;&quot;￥&quot;\-#,##0"/>
    <numFmt numFmtId="273" formatCode="#,##0.00\ &quot;F&quot;;[Red]\-#,##0.00\ &quot;F&quot;"/>
    <numFmt numFmtId="274" formatCode="###,0&quot;.&quot;00\ &quot;F&quot;;[Red]\-###,0&quot;.&quot;00\ &quot;F&quot;"/>
    <numFmt numFmtId="275" formatCode="&quot;€&quot;#,##0_);\(&quot;€&quot;#,##0\)"/>
    <numFmt numFmtId="276" formatCode="#&quot;,&quot;##0\ &quot;F&quot;;\-#&quot;,&quot;##0\ &quot;F&quot;"/>
    <numFmt numFmtId="277" formatCode="#&quot;,&quot;##0\ &quot;F&quot;;[Red]\-#&quot;,&quot;##0\ &quot;F&quot;"/>
    <numFmt numFmtId="278" formatCode="#,##0.00\ "/>
    <numFmt numFmtId="279" formatCode="&quot;L.&quot;\ #,##0;[Red]\-&quot;L.&quot;\ #,##0"/>
    <numFmt numFmtId="280" formatCode="&quot;L.&quot;\ #,##0.00;[Red]\-&quot;L.&quot;\ #,##0.00"/>
    <numFmt numFmtId="281" formatCode="0\ \ \ \ "/>
    <numFmt numFmtId="282" formatCode="#,###,###.00"/>
    <numFmt numFmtId="283" formatCode="#,##0.00\ \ \ "/>
    <numFmt numFmtId="284" formatCode="#,###,###,###.00"/>
    <numFmt numFmtId="285" formatCode="&quot;$&quot;#&quot;,&quot;##0_);\(&quot;$&quot;#&quot;,&quot;##0\)"/>
    <numFmt numFmtId="286" formatCode="_-* #,##0_-;&quot;\&quot;\!\-* #,##0_-;_-* &quot;-&quot;_-;_-@_-"/>
    <numFmt numFmtId="287" formatCode="_-* #,##0.00\ _k_r_._-;\-* #,##0.00\ _k_r_._-;_-* &quot;-&quot;??\ _k_r_._-;_-@_-"/>
    <numFmt numFmtId="288" formatCode="_-&quot;\&quot;* #,##0_-;\-&quot;\&quot;* #,##0_-;_-&quot;\&quot;* &quot;-&quot;_-;_-@_-"/>
    <numFmt numFmtId="289" formatCode="_-&quot;\&quot;* #,##0.00_-;\-&quot;\&quot;* #,##0.00_-;_-&quot;\&quot;* &quot;-&quot;??_-;_-@_-"/>
    <numFmt numFmtId="290" formatCode="&quot;$&quot;#,##0;[Red]\-&quot;$&quot;#,##0"/>
    <numFmt numFmtId="291" formatCode="_-&quot;$&quot;* #,##0.00_-;\-&quot;$&quot;* #,##0.00_-;_-&quot;$&quot;* &quot;-&quot;??_-;_-@_-"/>
    <numFmt numFmtId="292" formatCode="#,#00"/>
    <numFmt numFmtId="293" formatCode="m\o\n\th\ \D\,\ \y\y\y\y"/>
    <numFmt numFmtId="294" formatCode="&quot;True&quot;;&quot;True&quot;;&quot;False&quot;"/>
    <numFmt numFmtId="295" formatCode="[$€-2]\ #,##0.00_);[Red]\([$€-2]\ #,##0.00\)"/>
    <numFmt numFmtId="296" formatCode="_(* #,##0_);_(* \(#,##0\);_(* \-??_);_(@_)"/>
    <numFmt numFmtId="297" formatCode="General&quot;.&quot;"/>
    <numFmt numFmtId="298" formatCode="#,##0.000"/>
    <numFmt numFmtId="299" formatCode="_(* #,##0.00_);_(* \(#,##0.00\);_(* \-??_);_(@_)"/>
    <numFmt numFmtId="300" formatCode="0;\-0;\-;@"/>
  </numFmts>
  <fonts count="2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18"/>
      <name val="Arial"/>
      <family val="2"/>
    </font>
    <font>
      <b/>
      <u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i/>
      <sz val="10"/>
      <name val="Arial"/>
      <family val="2"/>
    </font>
    <font>
      <b/>
      <sz val="18"/>
      <color theme="0"/>
      <name val="Arial"/>
      <family val="2"/>
    </font>
    <font>
      <b/>
      <sz val="14"/>
      <color theme="0"/>
      <name val="Arial"/>
      <family val="2"/>
    </font>
    <font>
      <sz val="10"/>
      <color rgb="FF0E203A"/>
      <name val="Arial"/>
      <family val="2"/>
    </font>
    <font>
      <b/>
      <sz val="12"/>
      <color theme="0"/>
      <name val="Arial"/>
      <family val="2"/>
    </font>
    <font>
      <b/>
      <sz val="10"/>
      <color rgb="FF0E203A"/>
      <name val="Arial"/>
      <family val="2"/>
    </font>
    <font>
      <b/>
      <sz val="12"/>
      <color rgb="FF0E203A"/>
      <name val="Arial"/>
      <family val="2"/>
    </font>
    <font>
      <b/>
      <sz val="18"/>
      <color rgb="FF0E203A"/>
      <name val="Arial"/>
      <family val="2"/>
    </font>
    <font>
      <u/>
      <sz val="10"/>
      <color theme="10"/>
      <name val="Arial"/>
      <family val="2"/>
    </font>
    <font>
      <b/>
      <i/>
      <sz val="12"/>
      <name val="Arial"/>
      <family val="2"/>
    </font>
    <font>
      <b/>
      <sz val="14"/>
      <color rgb="FF0E203A"/>
      <name val="Arial"/>
      <family val="2"/>
    </font>
    <font>
      <sz val="14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indexed="8"/>
      <name val="Arial"/>
      <family val="2"/>
    </font>
    <font>
      <sz val="10"/>
      <color theme="1"/>
      <name val="Times New Roman"/>
      <family val="2"/>
    </font>
    <font>
      <sz val="11"/>
      <color indexed="8"/>
      <name val="Calibri"/>
      <family val="2"/>
    </font>
    <font>
      <sz val="11"/>
      <color theme="1"/>
      <name val="Arial"/>
      <family val="2"/>
    </font>
    <font>
      <b/>
      <i/>
      <u/>
      <sz val="10"/>
      <name val="Arial"/>
      <family val="2"/>
    </font>
    <font>
      <i/>
      <sz val="10"/>
      <color rgb="FFFF0000"/>
      <name val="Arial"/>
      <family val="2"/>
    </font>
    <font>
      <b/>
      <sz val="10"/>
      <color rgb="FFFF0000"/>
      <name val="Arial"/>
      <family val="2"/>
    </font>
    <font>
      <sz val="11"/>
      <color theme="1"/>
      <name val="Tahoma"/>
      <family val="2"/>
      <charset val="222"/>
    </font>
    <font>
      <b/>
      <sz val="10"/>
      <color theme="0"/>
      <name val="Arial"/>
      <family val="2"/>
    </font>
    <font>
      <b/>
      <i/>
      <sz val="10"/>
      <name val="Arial"/>
      <family val="2"/>
    </font>
    <font>
      <b/>
      <sz val="12"/>
      <color rgb="FFFF0000"/>
      <name val="Arial"/>
      <family val="2"/>
    </font>
    <font>
      <sz val="11"/>
      <name val="Arial"/>
      <family val="2"/>
    </font>
    <font>
      <b/>
      <i/>
      <sz val="10"/>
      <color rgb="FFFF0000"/>
      <name val="Arial"/>
      <family val="2"/>
    </font>
    <font>
      <sz val="10"/>
      <name val="Arial"/>
      <family val="2"/>
      <charset val="163"/>
    </font>
    <font>
      <b/>
      <sz val="1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name val="Arial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1"/>
      <color theme="1"/>
      <name val="Times New Roman"/>
      <family val="1"/>
    </font>
    <font>
      <sz val="11"/>
      <name val="Times New Roman"/>
      <family val="1"/>
    </font>
    <font>
      <sz val="12"/>
      <name val="VNI-Times"/>
    </font>
    <font>
      <sz val="12"/>
      <name val=".VnTime"/>
      <family val="2"/>
    </font>
    <font>
      <sz val="10"/>
      <name val="MS Sans Serif"/>
      <family val="2"/>
    </font>
    <font>
      <sz val="10"/>
      <name val="VNI-Times"/>
    </font>
    <font>
      <sz val="12"/>
      <name val="돋움체"/>
      <family val="3"/>
      <charset val="129"/>
    </font>
    <font>
      <sz val="11"/>
      <name val="VNI-Times"/>
    </font>
    <font>
      <b/>
      <sz val="10"/>
      <name val="SVNtimes new roman"/>
      <family val="2"/>
    </font>
    <font>
      <sz val="9"/>
      <name val="ﾀﾞｯﾁ"/>
      <family val="3"/>
      <charset val="128"/>
    </font>
    <font>
      <sz val="10"/>
      <name val="AngsanaUPC"/>
      <family val="1"/>
    </font>
    <font>
      <sz val="14"/>
      <name val=".VnTime"/>
      <family val="2"/>
    </font>
    <font>
      <sz val="12"/>
      <name val="바탕체"/>
      <family val="1"/>
    </font>
    <font>
      <sz val="10"/>
      <name val=".VnArial"/>
      <family val="2"/>
    </font>
    <font>
      <sz val="10"/>
      <name val="??"/>
      <family val="3"/>
      <charset val="129"/>
    </font>
    <font>
      <sz val="9"/>
      <name val="Arial"/>
      <family val="2"/>
    </font>
    <font>
      <sz val="11"/>
      <name val="??"/>
      <family val="3"/>
      <charset val="129"/>
    </font>
    <font>
      <sz val="12"/>
      <name val="Courier"/>
      <family val="3"/>
    </font>
    <font>
      <sz val="12"/>
      <name val="???"/>
      <family val="1"/>
      <charset val="129"/>
    </font>
    <font>
      <sz val="12"/>
      <name val="|??¢¥¢¬¨Ï"/>
      <family val="1"/>
      <charset val="129"/>
    </font>
    <font>
      <sz val="12"/>
      <name val="|??´¸ⓒ"/>
      <family val="1"/>
      <charset val="129"/>
    </font>
    <font>
      <sz val="10"/>
      <name val="Helv"/>
      <charset val="204"/>
    </font>
    <font>
      <sz val="10"/>
      <name val="Helv"/>
      <family val="2"/>
    </font>
    <font>
      <sz val="10"/>
      <name val="Times"/>
      <family val="1"/>
    </font>
    <font>
      <sz val="11"/>
      <name val="돋움"/>
      <family val="3"/>
      <charset val="129"/>
    </font>
    <font>
      <sz val="11"/>
      <name val="‚l‚r ‚oƒSƒVƒbƒN"/>
      <family val="3"/>
      <charset val="128"/>
    </font>
    <font>
      <sz val="12"/>
      <name val="Times New Roman"/>
      <family val="1"/>
    </font>
    <font>
      <sz val="11"/>
      <name val="‚l‚r ‚oƒSƒVƒbƒN"/>
      <family val="1"/>
    </font>
    <font>
      <sz val="11"/>
      <name val="–¾’©"/>
      <family val="1"/>
      <charset val="128"/>
    </font>
    <font>
      <u/>
      <sz val="11"/>
      <color indexed="36"/>
      <name val="lr oSVbN"/>
      <family val="3"/>
    </font>
    <font>
      <sz val="10"/>
      <name val="Geneva"/>
      <family val="2"/>
    </font>
    <font>
      <sz val="11"/>
      <name val="lr oSVbN"/>
      <family val="3"/>
    </font>
    <font>
      <u/>
      <sz val="11"/>
      <color indexed="12"/>
      <name val="lr oSVbN"/>
      <family val="3"/>
    </font>
    <font>
      <sz val="11"/>
      <name val="?? ?????"/>
      <family val="3"/>
    </font>
    <font>
      <sz val="14"/>
      <name val="VnTime"/>
      <family val="2"/>
    </font>
    <font>
      <b/>
      <u/>
      <sz val="14"/>
      <color indexed="8"/>
      <name val=".VnBook-AntiquaH"/>
      <family val="2"/>
    </font>
    <font>
      <sz val="11"/>
      <name val=".VnTime"/>
      <family val="2"/>
    </font>
    <font>
      <sz val="12"/>
      <color indexed="8"/>
      <name val="¹ÙÅÁÃ¼"/>
      <family val="1"/>
      <charset val="129"/>
    </font>
    <font>
      <i/>
      <sz val="12"/>
      <color indexed="8"/>
      <name val=".VnBook-AntiquaH"/>
      <family val="2"/>
    </font>
    <font>
      <sz val="12"/>
      <color indexed="8"/>
      <name val="VNI-Times"/>
      <family val="2"/>
    </font>
    <font>
      <sz val="11"/>
      <color indexed="8"/>
      <name val="Tahoma"/>
      <family val="2"/>
      <charset val="163"/>
    </font>
    <font>
      <b/>
      <sz val="12"/>
      <color indexed="8"/>
      <name val=".VnBook-Antiqua"/>
      <family val="2"/>
    </font>
    <font>
      <i/>
      <sz val="12"/>
      <color indexed="8"/>
      <name val=".VnBook-Antiqua"/>
      <family val="2"/>
    </font>
    <font>
      <sz val="10"/>
      <name val=".VnTime"/>
      <family val="2"/>
    </font>
    <font>
      <sz val="12"/>
      <color indexed="9"/>
      <name val="VNI-Times"/>
      <family val="2"/>
    </font>
    <font>
      <sz val="11"/>
      <color indexed="9"/>
      <name val="Tahoma"/>
      <family val="2"/>
      <charset val="163"/>
    </font>
    <font>
      <sz val="12"/>
      <name val="TimesNewRomanPS"/>
      <family val="1"/>
    </font>
    <font>
      <b/>
      <u/>
      <sz val="18"/>
      <color indexed="9"/>
      <name val="Tahoma"/>
      <family val="2"/>
    </font>
    <font>
      <sz val="12"/>
      <name val="ⓒoUAAA¨u"/>
      <family val="1"/>
      <charset val="129"/>
    </font>
    <font>
      <sz val="11"/>
      <name val="￥i￠￢￠?o"/>
      <family val="3"/>
      <charset val="129"/>
    </font>
    <font>
      <sz val="11"/>
      <color indexed="9"/>
      <name val="Calibri"/>
      <family val="2"/>
    </font>
    <font>
      <sz val="10"/>
      <name val="±¼¸²A¼"/>
      <family val="3"/>
      <charset val="129"/>
    </font>
    <font>
      <sz val="12"/>
      <name val="¹ÙÅÁÃ¼"/>
      <charset val="129"/>
    </font>
    <font>
      <sz val="9"/>
      <name val="ＭＳ ゴシック"/>
      <family val="3"/>
      <charset val="128"/>
    </font>
    <font>
      <sz val="8"/>
      <name val="Times New Roman"/>
      <family val="1"/>
    </font>
    <font>
      <sz val="12"/>
      <name val="¹ÙÅÁÃ¼"/>
      <family val="2"/>
      <charset val="129"/>
    </font>
    <font>
      <sz val="12"/>
      <name val="¹ÙÅÁÃ¼"/>
      <family val="3"/>
      <charset val="129"/>
    </font>
    <font>
      <sz val="12"/>
      <color indexed="20"/>
      <name val="VNI-Times"/>
      <family val="2"/>
    </font>
    <font>
      <sz val="10"/>
      <name val="VNI-Aptima"/>
    </font>
    <font>
      <sz val="12"/>
      <name val="Tms Rmn"/>
    </font>
    <font>
      <sz val="12"/>
      <name val="¹UAAA¼"/>
      <family val="3"/>
      <charset val="129"/>
    </font>
    <font>
      <sz val="12"/>
      <name val="System"/>
      <family val="2"/>
      <charset val="129"/>
    </font>
    <font>
      <sz val="11"/>
      <name val="µ¸¿ò"/>
      <charset val="129"/>
    </font>
    <font>
      <sz val="10"/>
      <name val="Helv"/>
    </font>
    <font>
      <b/>
      <sz val="12"/>
      <color indexed="10"/>
      <name val="VNI-Times"/>
      <family val="2"/>
    </font>
    <font>
      <b/>
      <sz val="10"/>
      <name val="Helv"/>
      <family val="2"/>
    </font>
    <font>
      <b/>
      <sz val="8"/>
      <color indexed="12"/>
      <name val="Arial"/>
      <family val="2"/>
    </font>
    <font>
      <sz val="8"/>
      <color indexed="8"/>
      <name val="Arial"/>
      <family val="2"/>
    </font>
    <font>
      <sz val="8"/>
      <name val="SVNtimes new roman"/>
      <family val="2"/>
    </font>
    <font>
      <b/>
      <sz val="12"/>
      <color indexed="9"/>
      <name val="VNI-Times"/>
      <family val="2"/>
    </font>
    <font>
      <sz val="11"/>
      <color rgb="FF000000"/>
      <name val=".VnArial"/>
      <family val="2"/>
    </font>
    <font>
      <b/>
      <sz val="10"/>
      <color theme="1"/>
      <name val="Times New Roman"/>
      <family val="1"/>
    </font>
    <font>
      <sz val="12"/>
      <name val="Helv"/>
    </font>
    <font>
      <sz val="11"/>
      <color indexed="8"/>
      <name val="Arial"/>
      <family val="2"/>
    </font>
    <font>
      <sz val="9"/>
      <color indexed="8"/>
      <name val="Times New Roman"/>
      <family val="1"/>
    </font>
    <font>
      <sz val="12"/>
      <color indexed="8"/>
      <name val="Calibri"/>
      <family val="2"/>
    </font>
    <font>
      <sz val="11"/>
      <color theme="1"/>
      <name val="Calibri"/>
      <family val="3"/>
      <charset val="129"/>
      <scheme val="minor"/>
    </font>
    <font>
      <sz val="12"/>
      <name val="新細明體"/>
      <family val="1"/>
      <charset val="136"/>
    </font>
    <font>
      <sz val="10"/>
      <color theme="1"/>
      <name val="Verdana"/>
      <family val="2"/>
    </font>
    <font>
      <sz val="11"/>
      <color theme="1"/>
      <name val="Calibri"/>
      <family val="2"/>
      <charset val="163"/>
      <scheme val="minor"/>
    </font>
    <font>
      <sz val="10"/>
      <name val="VNI-Helve-Condense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</font>
    <font>
      <sz val="12"/>
      <color theme="1"/>
      <name val="Times New Roman"/>
      <family val="2"/>
    </font>
    <font>
      <sz val="11"/>
      <color indexed="8"/>
      <name val="Arial"/>
      <family val="2"/>
      <charset val="163"/>
    </font>
    <font>
      <sz val="10"/>
      <name val="MS Serif"/>
      <family val="1"/>
    </font>
    <font>
      <b/>
      <sz val="10"/>
      <name val="VNI-Helve-Condense"/>
    </font>
    <font>
      <sz val="11"/>
      <name val="VNcentury Gothic"/>
      <family val="2"/>
    </font>
    <font>
      <b/>
      <sz val="15"/>
      <name val="VNcentury Gothic"/>
      <family val="2"/>
    </font>
    <font>
      <sz val="12"/>
      <name val="SVNtimes new roman"/>
      <family val="2"/>
    </font>
    <font>
      <sz val="12"/>
      <name val="???"/>
    </font>
    <font>
      <sz val="12"/>
      <name val="바탕체"/>
      <family val="1"/>
      <charset val="129"/>
    </font>
    <font>
      <sz val="10"/>
      <name val="SVNtimes new roman"/>
      <family val="2"/>
    </font>
    <font>
      <b/>
      <sz val="11"/>
      <color indexed="63"/>
      <name val="Tahoma"/>
      <family val="2"/>
      <charset val="163"/>
    </font>
    <font>
      <sz val="11"/>
      <color indexed="62"/>
      <name val="Tahoma"/>
      <family val="2"/>
      <charset val="163"/>
    </font>
    <font>
      <b/>
      <sz val="15"/>
      <color indexed="56"/>
      <name val="Tahoma"/>
      <family val="2"/>
      <charset val="163"/>
    </font>
    <font>
      <b/>
      <sz val="13"/>
      <color indexed="56"/>
      <name val="Tahoma"/>
      <family val="2"/>
      <charset val="163"/>
    </font>
    <font>
      <b/>
      <sz val="11"/>
      <color indexed="56"/>
      <name val="Tahoma"/>
      <family val="2"/>
      <charset val="163"/>
    </font>
    <font>
      <sz val="10"/>
      <name val="Century Gothic"/>
      <family val="2"/>
    </font>
    <font>
      <sz val="10"/>
      <color indexed="16"/>
      <name val="MS Serif"/>
      <family val="1"/>
    </font>
    <font>
      <i/>
      <sz val="12"/>
      <color indexed="23"/>
      <name val="VNI-Times"/>
      <family val="2"/>
    </font>
    <font>
      <sz val="12"/>
      <color indexed="17"/>
      <name val="VNI-Times"/>
      <family val="2"/>
    </font>
    <font>
      <b/>
      <sz val="12"/>
      <name val="Helv"/>
      <family val="2"/>
    </font>
    <font>
      <b/>
      <sz val="18"/>
      <name val="Arial"/>
      <family val="2"/>
    </font>
    <font>
      <b/>
      <sz val="11"/>
      <color indexed="62"/>
      <name val="VNI-Times"/>
      <family val="2"/>
    </font>
    <font>
      <b/>
      <sz val="1"/>
      <color indexed="8"/>
      <name val="Courier"/>
      <family val="3"/>
    </font>
    <font>
      <sz val="12"/>
      <name val="VNI-Times"/>
      <family val="2"/>
    </font>
    <font>
      <b/>
      <sz val="8"/>
      <name val="MS Sans Serif"/>
      <family val="2"/>
    </font>
    <font>
      <b/>
      <sz val="14"/>
      <name val=".VnTimeH"/>
      <family val="2"/>
    </font>
    <font>
      <sz val="12"/>
      <color indexed="62"/>
      <name val="VNI-Times"/>
      <family val="2"/>
    </font>
    <font>
      <sz val="10"/>
      <name val="VNI-Avo"/>
    </font>
    <font>
      <b/>
      <sz val="11"/>
      <color indexed="9"/>
      <name val="Tahoma"/>
      <family val="2"/>
      <charset val="163"/>
    </font>
    <font>
      <sz val="12"/>
      <color indexed="10"/>
      <name val="VNI-Times"/>
      <family val="2"/>
    </font>
    <font>
      <b/>
      <sz val="11"/>
      <name val="Helv"/>
      <family val="2"/>
    </font>
    <font>
      <sz val="10"/>
      <name val=".VnAvant"/>
      <family val="2"/>
    </font>
    <font>
      <sz val="12"/>
      <name val="Arial"/>
      <family val="2"/>
    </font>
    <font>
      <sz val="12"/>
      <color indexed="19"/>
      <name val="VNI-Times"/>
      <family val="2"/>
    </font>
    <font>
      <sz val="7"/>
      <name val="Small Fonts"/>
      <family val="2"/>
    </font>
    <font>
      <b/>
      <sz val="12"/>
      <name val="VN-NTime"/>
    </font>
    <font>
      <sz val="10"/>
      <name val="VNtimes new roman"/>
      <family val="2"/>
    </font>
    <font>
      <sz val="10"/>
      <name val="Tms Rmn"/>
    </font>
    <font>
      <sz val="11"/>
      <color theme="1"/>
      <name val="Times New Roman"/>
      <family val="2"/>
    </font>
    <font>
      <sz val="10"/>
      <name val="VNI-Helve"/>
    </font>
    <font>
      <sz val="10"/>
      <color indexed="8"/>
      <name val="Times New Roman"/>
      <family val="2"/>
    </font>
    <font>
      <sz val="8.25"/>
      <name val="Microsoft Sans Serif"/>
      <family val="2"/>
    </font>
    <font>
      <sz val="11"/>
      <color rgb="FF000000"/>
      <name val="MS PGothic"/>
      <family val="2"/>
    </font>
    <font>
      <sz val="13"/>
      <color indexed="8"/>
      <name val="Times New Roman"/>
      <family val="2"/>
    </font>
    <font>
      <sz val="11"/>
      <color indexed="52"/>
      <name val="Tahoma"/>
      <family val="2"/>
      <charset val="163"/>
    </font>
    <font>
      <sz val="13"/>
      <name val=".VnTime"/>
      <family val="2"/>
    </font>
    <font>
      <b/>
      <sz val="12"/>
      <color indexed="63"/>
      <name val="VNI-Times"/>
      <family val="2"/>
    </font>
    <font>
      <b/>
      <sz val="10"/>
      <name val="MS Sans Serif"/>
      <family val="2"/>
    </font>
    <font>
      <sz val="8"/>
      <name val="Wingdings"/>
      <charset val="2"/>
    </font>
    <font>
      <sz val="8"/>
      <name val="Helv"/>
    </font>
    <font>
      <sz val="8"/>
      <name val="MS Sans Serif"/>
      <family val="2"/>
    </font>
    <font>
      <sz val="10"/>
      <name val="Helv"/>
      <charset val="134"/>
    </font>
    <font>
      <sz val="11"/>
      <color indexed="32"/>
      <name val="VNI-Times"/>
    </font>
    <font>
      <b/>
      <sz val="8"/>
      <color indexed="8"/>
      <name val="Helv"/>
    </font>
    <font>
      <sz val="10"/>
      <name val="Symbol"/>
      <family val="1"/>
      <charset val="2"/>
    </font>
    <font>
      <sz val="10"/>
      <name val="VNI-Centur"/>
      <family val="2"/>
    </font>
    <font>
      <sz val="10"/>
      <name val="VNI-Univer"/>
    </font>
    <font>
      <b/>
      <sz val="18"/>
      <color indexed="56"/>
      <name val="Tahoma"/>
      <family val="2"/>
      <charset val="163"/>
    </font>
    <font>
      <b/>
      <sz val="11"/>
      <color indexed="52"/>
      <name val="Tahoma"/>
      <family val="2"/>
      <charset val="163"/>
    </font>
    <font>
      <b/>
      <sz val="18"/>
      <color indexed="62"/>
      <name val="Cambria"/>
      <family val="2"/>
    </font>
    <font>
      <b/>
      <sz val="11"/>
      <color indexed="8"/>
      <name val="Tahoma"/>
      <family val="2"/>
      <charset val="163"/>
    </font>
    <font>
      <sz val="11"/>
      <color indexed="17"/>
      <name val="Tahoma"/>
      <family val="2"/>
      <charset val="163"/>
    </font>
    <font>
      <sz val="11"/>
      <color indexed="60"/>
      <name val="Tahoma"/>
      <family val="2"/>
      <charset val="163"/>
    </font>
    <font>
      <u/>
      <sz val="10"/>
      <color indexed="14"/>
      <name val="COUR"/>
      <family val="3"/>
    </font>
    <font>
      <sz val="11"/>
      <color indexed="10"/>
      <name val="Tahoma"/>
      <family val="2"/>
      <charset val="163"/>
    </font>
    <font>
      <i/>
      <sz val="11"/>
      <color indexed="23"/>
      <name val="Tahoma"/>
      <family val="2"/>
      <charset val="163"/>
    </font>
    <font>
      <b/>
      <sz val="12"/>
      <name val=".VnTime"/>
      <family val="2"/>
    </font>
    <font>
      <b/>
      <sz val="10"/>
      <name val=".VnTime"/>
      <family val="2"/>
    </font>
    <font>
      <sz val="9"/>
      <name val=".VnTime"/>
      <family val="2"/>
    </font>
    <font>
      <sz val="11"/>
      <color indexed="20"/>
      <name val="Tahoma"/>
      <family val="2"/>
      <charset val="163"/>
    </font>
    <font>
      <sz val="14"/>
      <name val=".VnArial"/>
      <family val="2"/>
    </font>
    <font>
      <sz val="10"/>
      <name val=" "/>
      <family val="1"/>
      <charset val="136"/>
    </font>
    <font>
      <sz val="14"/>
      <name val="뼻뮝"/>
      <family val="3"/>
      <charset val="129"/>
    </font>
    <font>
      <sz val="12"/>
      <name val="바탕체"/>
      <family val="3"/>
    </font>
    <font>
      <sz val="12"/>
      <name val="뼻뮝"/>
      <family val="1"/>
      <charset val="129"/>
    </font>
    <font>
      <sz val="10"/>
      <name val="명조"/>
      <family val="3"/>
      <charset val="129"/>
    </font>
    <font>
      <sz val="10"/>
      <name val="明朝"/>
      <family val="1"/>
      <charset val="128"/>
    </font>
    <font>
      <sz val="11"/>
      <name val="ＭＳ Ｐゴシック"/>
      <family val="2"/>
      <charset val="128"/>
    </font>
    <font>
      <sz val="10"/>
      <name val="ＭＳ Ｐゴシック"/>
      <family val="3"/>
      <charset val="128"/>
    </font>
    <font>
      <sz val="10"/>
      <name val="Arial"/>
      <family val="2"/>
    </font>
    <font>
      <sz val="11"/>
      <color rgb="FFFF0000"/>
      <name val="Arial"/>
      <family val="2"/>
    </font>
    <font>
      <u/>
      <sz val="10"/>
      <color indexed="12"/>
      <name val="Arial"/>
      <family val="2"/>
    </font>
    <font>
      <sz val="10"/>
      <color rgb="FF000000"/>
      <name val="Times New Roman"/>
      <family val="1"/>
    </font>
    <font>
      <sz val="10"/>
      <color indexed="8"/>
      <name val="MS Sans Serif"/>
      <family val="2"/>
    </font>
    <font>
      <sz val="11"/>
      <color rgb="FF000000"/>
      <name val="Times New Roman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"/>
      <color indexed="8"/>
      <name val="Courier"/>
      <family val="3"/>
    </font>
    <font>
      <sz val="10"/>
      <color theme="1"/>
      <name val="VnBravo Times"/>
      <family val="2"/>
    </font>
    <font>
      <sz val="10"/>
      <color theme="1"/>
      <name val="Tahoma"/>
      <family val="2"/>
    </font>
    <font>
      <sz val="10"/>
      <name val="Arial"/>
      <family val="2"/>
    </font>
    <font>
      <b/>
      <sz val="11"/>
      <name val="Times New Roman"/>
      <family val="1"/>
    </font>
    <font>
      <sz val="11"/>
      <color rgb="FF0000FF"/>
      <name val="Arial"/>
      <family val="2"/>
    </font>
    <font>
      <sz val="10"/>
      <name val="Cambria"/>
      <family val="1"/>
      <charset val="163"/>
      <scheme val="major"/>
    </font>
    <font>
      <b/>
      <sz val="28"/>
      <name val="Arial"/>
      <family val="2"/>
    </font>
    <font>
      <b/>
      <sz val="20"/>
      <name val="Arial"/>
      <family val="2"/>
    </font>
    <font>
      <b/>
      <u/>
      <sz val="14"/>
      <name val="Arial"/>
      <family val="2"/>
    </font>
    <font>
      <b/>
      <sz val="12"/>
      <name val="Cambria"/>
      <family val="1"/>
      <charset val="163"/>
      <scheme val="major"/>
    </font>
    <font>
      <b/>
      <i/>
      <sz val="13"/>
      <name val="Cambria"/>
      <family val="1"/>
      <scheme val="major"/>
    </font>
    <font>
      <i/>
      <sz val="12"/>
      <name val="Cambria"/>
      <family val="1"/>
      <scheme val="major"/>
    </font>
    <font>
      <sz val="12"/>
      <color indexed="8"/>
      <name val="Times New Roman"/>
      <family val="1"/>
    </font>
    <font>
      <b/>
      <sz val="9"/>
      <name val="Helv"/>
      <family val="2"/>
    </font>
    <font>
      <sz val="14"/>
      <color indexed="8"/>
      <name val="Times New Roman"/>
      <family val="1"/>
    </font>
    <font>
      <b/>
      <sz val="18"/>
      <color indexed="8"/>
      <name val="Times New Roman"/>
      <family val="1"/>
    </font>
    <font>
      <sz val="13"/>
      <color indexed="8"/>
      <name val="Times New Roman"/>
      <family val="1"/>
    </font>
    <font>
      <b/>
      <sz val="13"/>
      <color indexed="8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3"/>
      <color rgb="FFFF0000"/>
      <name val="Times New Roman"/>
      <family val="1"/>
    </font>
    <font>
      <b/>
      <sz val="12"/>
      <color indexed="8"/>
      <name val="Times New Roman"/>
      <family val="1"/>
    </font>
    <font>
      <i/>
      <sz val="13"/>
      <name val="Times New Roman"/>
      <family val="1"/>
    </font>
    <font>
      <i/>
      <u/>
      <sz val="13"/>
      <color indexed="8"/>
      <name val="Times New Roman"/>
      <family val="1"/>
    </font>
    <font>
      <sz val="11"/>
      <color indexed="8"/>
      <name val="Times New Roman"/>
      <family val="1"/>
    </font>
    <font>
      <i/>
      <sz val="11"/>
      <color indexed="8"/>
      <name val="Times New Roman"/>
      <family val="1"/>
    </font>
    <font>
      <sz val="14"/>
      <name val="Helv"/>
      <family val="2"/>
    </font>
    <font>
      <b/>
      <sz val="10"/>
      <color indexed="8"/>
      <name val="Arial"/>
      <family val="2"/>
    </font>
    <font>
      <b/>
      <sz val="16"/>
      <color indexed="8"/>
      <name val="Times New Roman"/>
      <family val="1"/>
    </font>
    <font>
      <sz val="10"/>
      <color rgb="FFFF0000"/>
      <name val="Times New Roman"/>
      <family val="1"/>
    </font>
    <font>
      <b/>
      <sz val="11"/>
      <color indexed="8"/>
      <name val="Times New Roman"/>
      <family val="1"/>
    </font>
    <font>
      <b/>
      <u/>
      <sz val="11"/>
      <color indexed="8"/>
      <name val="Times New Roman"/>
      <family val="1"/>
    </font>
    <font>
      <b/>
      <sz val="11"/>
      <color rgb="FF0000FF"/>
      <name val="Arial"/>
      <family val="2"/>
    </font>
    <font>
      <sz val="12"/>
      <color indexed="8"/>
      <name val="Times New Roman"/>
      <family val="2"/>
    </font>
    <font>
      <sz val="11"/>
      <name val="Helv"/>
      <family val="2"/>
    </font>
    <font>
      <b/>
      <u/>
      <sz val="16"/>
      <name val="Arial"/>
      <family val="2"/>
    </font>
    <font>
      <b/>
      <sz val="16"/>
      <name val="Arial"/>
      <family val="2"/>
    </font>
    <font>
      <b/>
      <sz val="18"/>
      <color rgb="FFFF0000"/>
      <name val="Arial"/>
      <family val="2"/>
    </font>
    <font>
      <b/>
      <sz val="11"/>
      <color rgb="FFFF0000"/>
      <name val="Arial"/>
      <family val="2"/>
    </font>
    <font>
      <b/>
      <u/>
      <sz val="10"/>
      <color rgb="FFFF0000"/>
      <name val="Arial"/>
      <family val="2"/>
    </font>
    <font>
      <b/>
      <sz val="11"/>
      <color rgb="FFFF0000"/>
      <name val="Times New Roman"/>
      <family val="1"/>
    </font>
    <font>
      <b/>
      <sz val="10"/>
      <color rgb="FFFF0000"/>
      <name val="Times New Roman"/>
      <family val="1"/>
    </font>
    <font>
      <sz val="11"/>
      <color rgb="FFFF0000"/>
      <name val="Times New Roman"/>
      <family val="1"/>
    </font>
    <font>
      <b/>
      <sz val="8.5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rgb="FF0E203A"/>
        <bgColor indexed="64"/>
      </patternFill>
    </fill>
    <fill>
      <patternFill patternType="solid">
        <fgColor rgb="FFBD951C"/>
        <bgColor indexed="64"/>
      </patternFill>
    </fill>
    <fill>
      <patternFill patternType="solid">
        <fgColor rgb="FFECEDE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12"/>
        <bgColor indexed="64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indexed="22"/>
      </patternFill>
    </fill>
    <fill>
      <patternFill patternType="solid">
        <fgColor indexed="26"/>
        <bgColor indexed="64"/>
      </patternFill>
    </fill>
    <fill>
      <patternFill patternType="solid">
        <fgColor indexed="57"/>
      </patternFill>
    </fill>
    <fill>
      <patternFill patternType="darkVertical"/>
    </fill>
    <fill>
      <patternFill patternType="solid">
        <fgColor indexed="58"/>
        <bgColor indexed="64"/>
      </patternFill>
    </fill>
    <fill>
      <patternFill patternType="solid">
        <fgColor rgb="FFDDDDDD"/>
      </patternFill>
    </fill>
    <fill>
      <patternFill patternType="solid">
        <fgColor theme="0" tint="-0.1499679555650502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1"/>
        <bgColor indexed="64"/>
      </patternFill>
    </fill>
    <fill>
      <patternFill patternType="gray125">
        <fgColor indexed="15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</fills>
  <borders count="7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27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double">
        <color auto="1"/>
      </right>
      <top style="thin">
        <color indexed="64"/>
      </top>
      <bottom/>
      <diagonal/>
    </border>
    <border>
      <left style="double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auto="1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double">
        <color auto="1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521">
    <xf numFmtId="0" fontId="0" fillId="0" borderId="0"/>
    <xf numFmtId="0" fontId="31" fillId="0" borderId="0" applyNumberFormat="0" applyFill="0" applyBorder="0" applyAlignment="0" applyProtection="0">
      <alignment vertical="top"/>
      <protection locked="0"/>
    </xf>
    <xf numFmtId="167" fontId="35" fillId="0" borderId="0" applyFont="0" applyFill="0" applyBorder="0" applyAlignment="0" applyProtection="0"/>
    <xf numFmtId="0" fontId="36" fillId="0" borderId="0"/>
    <xf numFmtId="172" fontId="36" fillId="0" borderId="0" applyFont="0" applyFill="0" applyBorder="0" applyAlignment="0" applyProtection="0"/>
    <xf numFmtId="172" fontId="17" fillId="0" borderId="0" applyFont="0" applyFill="0" applyBorder="0" applyAlignment="0" applyProtection="0"/>
    <xf numFmtId="9" fontId="36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6" fillId="0" borderId="0" applyFont="0" applyFill="0" applyBorder="0" applyAlignment="0" applyProtection="0"/>
    <xf numFmtId="0" fontId="39" fillId="0" borderId="0"/>
    <xf numFmtId="172" fontId="17" fillId="0" borderId="0" applyFont="0" applyFill="0" applyBorder="0" applyAlignment="0" applyProtection="0"/>
    <xf numFmtId="175" fontId="17" fillId="0" borderId="0"/>
    <xf numFmtId="0" fontId="17" fillId="0" borderId="0"/>
    <xf numFmtId="172" fontId="40" fillId="0" borderId="0" applyFont="0" applyFill="0" applyBorder="0" applyAlignment="0" applyProtection="0"/>
    <xf numFmtId="175" fontId="36" fillId="0" borderId="0"/>
    <xf numFmtId="0" fontId="17" fillId="0" borderId="0"/>
    <xf numFmtId="167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6" fillId="0" borderId="0"/>
    <xf numFmtId="9" fontId="17" fillId="0" borderId="0" applyFont="0" applyFill="0" applyBorder="0" applyAlignment="0" applyProtection="0"/>
    <xf numFmtId="0" fontId="36" fillId="0" borderId="0"/>
    <xf numFmtId="172" fontId="36" fillId="0" borderId="0" applyFont="0" applyFill="0" applyBorder="0" applyAlignment="0" applyProtection="0"/>
    <xf numFmtId="0" fontId="39" fillId="0" borderId="0"/>
    <xf numFmtId="9" fontId="41" fillId="0" borderId="0" applyFont="0" applyFill="0" applyBorder="0" applyAlignment="0" applyProtection="0"/>
    <xf numFmtId="172" fontId="41" fillId="0" borderId="0" applyFont="0" applyFill="0" applyBorder="0" applyAlignment="0" applyProtection="0"/>
    <xf numFmtId="178" fontId="17" fillId="0" borderId="0" applyFill="0" applyBorder="0" applyAlignment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0" fontId="17" fillId="0" borderId="0"/>
    <xf numFmtId="0" fontId="45" fillId="0" borderId="0"/>
    <xf numFmtId="167" fontId="17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172" fontId="15" fillId="0" borderId="0" applyFont="0" applyFill="0" applyBorder="0" applyAlignment="0" applyProtection="0"/>
    <xf numFmtId="0" fontId="15" fillId="0" borderId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172" fontId="14" fillId="0" borderId="0" applyFont="0" applyFill="0" applyBorder="0" applyAlignment="0" applyProtection="0"/>
    <xf numFmtId="0" fontId="53" fillId="0" borderId="0"/>
    <xf numFmtId="0" fontId="17" fillId="0" borderId="0"/>
    <xf numFmtId="172" fontId="17" fillId="0" borderId="0" applyFont="0" applyFill="0" applyBorder="0" applyAlignment="0" applyProtection="0"/>
    <xf numFmtId="172" fontId="53" fillId="0" borderId="0" applyFont="0" applyFill="0" applyBorder="0" applyAlignment="0" applyProtection="0"/>
    <xf numFmtId="172" fontId="5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3" fillId="0" borderId="0" applyFont="0" applyFill="0" applyBorder="0" applyAlignment="0" applyProtection="0"/>
    <xf numFmtId="0" fontId="17" fillId="0" borderId="0"/>
    <xf numFmtId="0" fontId="17" fillId="0" borderId="0"/>
    <xf numFmtId="172" fontId="12" fillId="0" borderId="0" applyFont="0" applyFill="0" applyBorder="0" applyAlignment="0" applyProtection="0"/>
    <xf numFmtId="0" fontId="12" fillId="0" borderId="0"/>
    <xf numFmtId="172" fontId="12" fillId="0" borderId="0" applyFont="0" applyFill="0" applyBorder="0" applyAlignment="0" applyProtection="0"/>
    <xf numFmtId="0" fontId="12" fillId="0" borderId="0"/>
    <xf numFmtId="172" fontId="12" fillId="0" borderId="0" applyFont="0" applyFill="0" applyBorder="0" applyAlignment="0" applyProtection="0"/>
    <xf numFmtId="172" fontId="11" fillId="0" borderId="0" applyFont="0" applyFill="0" applyBorder="0" applyAlignment="0" applyProtection="0"/>
    <xf numFmtId="0" fontId="11" fillId="0" borderId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0" fontId="11" fillId="0" borderId="0"/>
    <xf numFmtId="172" fontId="11" fillId="0" borderId="0" applyFont="0" applyFill="0" applyBorder="0" applyAlignment="0" applyProtection="0"/>
    <xf numFmtId="0" fontId="11" fillId="0" borderId="0"/>
    <xf numFmtId="172" fontId="10" fillId="0" borderId="0" applyFont="0" applyFill="0" applyBorder="0" applyAlignment="0" applyProtection="0"/>
    <xf numFmtId="0" fontId="10" fillId="0" borderId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172" fontId="10" fillId="0" borderId="0" applyFont="0" applyFill="0" applyBorder="0" applyAlignment="0" applyProtection="0"/>
    <xf numFmtId="0" fontId="10" fillId="0" borderId="0"/>
    <xf numFmtId="0" fontId="10" fillId="0" borderId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172" fontId="10" fillId="0" borderId="0" applyFont="0" applyFill="0" applyBorder="0" applyAlignment="0" applyProtection="0"/>
    <xf numFmtId="0" fontId="10" fillId="0" borderId="0"/>
    <xf numFmtId="167" fontId="9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172" fontId="8" fillId="0" borderId="0" applyFont="0" applyFill="0" applyBorder="0" applyAlignment="0" applyProtection="0"/>
    <xf numFmtId="0" fontId="8" fillId="0" borderId="0"/>
    <xf numFmtId="172" fontId="8" fillId="0" borderId="0" applyFont="0" applyFill="0" applyBorder="0" applyAlignment="0" applyProtection="0"/>
    <xf numFmtId="172" fontId="7" fillId="0" borderId="0" applyFont="0" applyFill="0" applyBorder="0" applyAlignment="0" applyProtection="0"/>
    <xf numFmtId="0" fontId="7" fillId="0" borderId="0"/>
    <xf numFmtId="0" fontId="17" fillId="0" borderId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72" fontId="7" fillId="0" borderId="0" applyFont="0" applyFill="0" applyBorder="0" applyAlignment="0" applyProtection="0"/>
    <xf numFmtId="0" fontId="7" fillId="0" borderId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72" fontId="7" fillId="0" borderId="0" applyFont="0" applyFill="0" applyBorder="0" applyAlignment="0" applyProtection="0"/>
    <xf numFmtId="0" fontId="7" fillId="0" borderId="0"/>
    <xf numFmtId="172" fontId="7" fillId="0" borderId="0" applyFont="0" applyFill="0" applyBorder="0" applyAlignment="0" applyProtection="0"/>
    <xf numFmtId="0" fontId="7" fillId="0" borderId="0"/>
    <xf numFmtId="172" fontId="7" fillId="0" borderId="0" applyFont="0" applyFill="0" applyBorder="0" applyAlignment="0" applyProtection="0"/>
    <xf numFmtId="172" fontId="6" fillId="0" borderId="0" applyFont="0" applyFill="0" applyBorder="0" applyAlignment="0" applyProtection="0"/>
    <xf numFmtId="0" fontId="6" fillId="0" borderId="0"/>
    <xf numFmtId="172" fontId="6" fillId="0" borderId="0" applyFont="0" applyFill="0" applyBorder="0" applyAlignment="0" applyProtection="0"/>
    <xf numFmtId="0" fontId="6" fillId="0" borderId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0" fontId="5" fillId="0" borderId="0"/>
    <xf numFmtId="172" fontId="5" fillId="0" borderId="0" applyFont="0" applyFill="0" applyBorder="0" applyAlignment="0" applyProtection="0"/>
    <xf numFmtId="0" fontId="17" fillId="0" borderId="0"/>
    <xf numFmtId="0" fontId="5" fillId="0" borderId="0"/>
    <xf numFmtId="0" fontId="5" fillId="0" borderId="0"/>
    <xf numFmtId="172" fontId="5" fillId="0" borderId="0" applyFont="0" applyFill="0" applyBorder="0" applyAlignment="0" applyProtection="0"/>
    <xf numFmtId="0" fontId="5" fillId="0" borderId="0"/>
    <xf numFmtId="172" fontId="5" fillId="0" borderId="0" applyFont="0" applyFill="0" applyBorder="0" applyAlignment="0" applyProtection="0"/>
    <xf numFmtId="0" fontId="5" fillId="0" borderId="0"/>
    <xf numFmtId="172" fontId="5" fillId="0" borderId="0" applyFont="0" applyFill="0" applyBorder="0" applyAlignment="0" applyProtection="0"/>
    <xf numFmtId="0" fontId="5" fillId="0" borderId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17" fillId="0" borderId="0"/>
    <xf numFmtId="0" fontId="17" fillId="0" borderId="0"/>
    <xf numFmtId="172" fontId="17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17" fillId="0" borderId="0"/>
    <xf numFmtId="0" fontId="17" fillId="0" borderId="0"/>
    <xf numFmtId="0" fontId="4" fillId="0" borderId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0" fontId="17" fillId="0" borderId="0"/>
    <xf numFmtId="0" fontId="17" fillId="0" borderId="0"/>
    <xf numFmtId="9" fontId="3" fillId="0" borderId="0" applyFont="0" applyFill="0" applyBorder="0" applyAlignment="0" applyProtection="0"/>
    <xf numFmtId="0" fontId="3" fillId="0" borderId="0"/>
    <xf numFmtId="181" fontId="61" fillId="0" borderId="0" applyFon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82" fontId="63" fillId="0" borderId="0"/>
    <xf numFmtId="183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70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70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70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5" fontId="64" fillId="0" borderId="0" applyFont="0" applyFill="0" applyBorder="0" applyAlignment="0" applyProtection="0"/>
    <xf numFmtId="170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70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70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5" fontId="64" fillId="0" borderId="0" applyFont="0" applyFill="0" applyBorder="0" applyAlignment="0" applyProtection="0"/>
    <xf numFmtId="169" fontId="64" fillId="0" borderId="0" applyFont="0" applyFill="0" applyBorder="0" applyAlignment="0" applyProtection="0"/>
    <xf numFmtId="186" fontId="61" fillId="0" borderId="0" applyFont="0" applyFill="0" applyBorder="0" applyAlignment="0" applyProtection="0"/>
    <xf numFmtId="169" fontId="64" fillId="0" borderId="0" applyFont="0" applyFill="0" applyBorder="0" applyAlignment="0" applyProtection="0"/>
    <xf numFmtId="187" fontId="64" fillId="0" borderId="0" applyFont="0" applyFill="0" applyBorder="0" applyAlignment="0" applyProtection="0"/>
    <xf numFmtId="186" fontId="61" fillId="0" borderId="0" applyFont="0" applyFill="0" applyBorder="0" applyAlignment="0" applyProtection="0"/>
    <xf numFmtId="186" fontId="64" fillId="0" borderId="0" applyFont="0" applyFill="0" applyBorder="0" applyAlignment="0" applyProtection="0"/>
    <xf numFmtId="188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3" fontId="65" fillId="0" borderId="15"/>
    <xf numFmtId="0" fontId="66" fillId="0" borderId="0"/>
    <xf numFmtId="189" fontId="67" fillId="0" borderId="24">
      <alignment horizontal="center"/>
      <protection hidden="1"/>
    </xf>
    <xf numFmtId="38" fontId="68" fillId="0" borderId="0" applyFont="0" applyFill="0" applyBorder="0" applyAlignment="0" applyProtection="0"/>
    <xf numFmtId="190" fontId="17" fillId="0" borderId="0" applyFont="0" applyFill="0" applyBorder="0" applyAlignment="0" applyProtection="0"/>
    <xf numFmtId="0" fontId="69" fillId="0" borderId="0" applyFont="0" applyFill="0" applyBorder="0" applyAlignment="0" applyProtection="0"/>
    <xf numFmtId="191" fontId="17" fillId="0" borderId="0" applyFont="0" applyFill="0" applyBorder="0" applyAlignment="0" applyProtection="0"/>
    <xf numFmtId="192" fontId="70" fillId="0" borderId="0" applyFont="0" applyFill="0" applyBorder="0" applyAlignment="0" applyProtection="0"/>
    <xf numFmtId="192" fontId="70" fillId="0" borderId="0" applyFont="0" applyFill="0" applyBorder="0" applyAlignment="0" applyProtection="0"/>
    <xf numFmtId="192" fontId="70" fillId="0" borderId="0" applyFont="0" applyFill="0" applyBorder="0" applyAlignment="0" applyProtection="0"/>
    <xf numFmtId="0" fontId="71" fillId="0" borderId="0"/>
    <xf numFmtId="0" fontId="17" fillId="0" borderId="0" applyNumberFormat="0" applyFill="0" applyBorder="0" applyAlignment="0" applyProtection="0"/>
    <xf numFmtId="193" fontId="72" fillId="0" borderId="0" applyFont="0" applyFill="0" applyBorder="0" applyAlignment="0" applyProtection="0"/>
    <xf numFmtId="0" fontId="73" fillId="0" borderId="25"/>
    <xf numFmtId="183" fontId="72" fillId="0" borderId="0" applyFont="0" applyFill="0" applyBorder="0" applyAlignment="0" applyProtection="0"/>
    <xf numFmtId="165" fontId="74" fillId="0" borderId="0" applyFont="0" applyFill="0" applyBorder="0" applyAlignment="0" applyProtection="0"/>
    <xf numFmtId="9" fontId="75" fillId="0" borderId="0" applyFont="0" applyFill="0" applyBorder="0" applyAlignment="0" applyProtection="0"/>
    <xf numFmtId="168" fontId="7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78" fillId="0" borderId="0"/>
    <xf numFmtId="0" fontId="79" fillId="0" borderId="0"/>
    <xf numFmtId="0" fontId="80" fillId="0" borderId="0"/>
    <xf numFmtId="0" fontId="57" fillId="0" borderId="0"/>
    <xf numFmtId="194" fontId="64" fillId="0" borderId="0" applyFont="0" applyFill="0" applyBorder="0" applyAlignment="0" applyProtection="0"/>
    <xf numFmtId="186" fontId="61" fillId="0" borderId="0" applyFont="0" applyFill="0" applyBorder="0" applyAlignment="0" applyProtection="0"/>
    <xf numFmtId="169" fontId="64" fillId="0" borderId="0" applyFont="0" applyFill="0" applyBorder="0" applyAlignment="0" applyProtection="0"/>
    <xf numFmtId="195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196" fontId="64" fillId="0" borderId="0" applyFont="0" applyFill="0" applyBorder="0" applyAlignment="0" applyProtection="0"/>
    <xf numFmtId="0" fontId="63" fillId="0" borderId="0"/>
    <xf numFmtId="0" fontId="81" fillId="0" borderId="0"/>
    <xf numFmtId="0" fontId="63" fillId="0" borderId="0"/>
    <xf numFmtId="169" fontId="64" fillId="0" borderId="0" applyFont="0" applyFill="0" applyBorder="0" applyAlignment="0" applyProtection="0"/>
    <xf numFmtId="0" fontId="81" fillId="0" borderId="0"/>
    <xf numFmtId="0" fontId="81" fillId="0" borderId="0"/>
    <xf numFmtId="0" fontId="63" fillId="0" borderId="0"/>
    <xf numFmtId="182" fontId="81" fillId="0" borderId="0"/>
    <xf numFmtId="0" fontId="57" fillId="0" borderId="0"/>
    <xf numFmtId="194" fontId="64" fillId="0" borderId="0" applyFont="0" applyFill="0" applyBorder="0" applyAlignment="0" applyProtection="0"/>
    <xf numFmtId="181" fontId="61" fillId="0" borderId="0" applyFont="0" applyFill="0" applyBorder="0" applyAlignment="0" applyProtection="0"/>
    <xf numFmtId="181" fontId="61" fillId="0" borderId="0" applyFont="0" applyFill="0" applyBorder="0" applyAlignment="0" applyProtection="0"/>
    <xf numFmtId="197" fontId="61" fillId="0" borderId="0" applyFont="0" applyFill="0" applyBorder="0" applyAlignment="0" applyProtection="0"/>
    <xf numFmtId="167" fontId="61" fillId="0" borderId="0" applyFont="0" applyFill="0" applyBorder="0" applyAlignment="0" applyProtection="0"/>
    <xf numFmtId="198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198" fontId="64" fillId="0" borderId="0" applyFont="0" applyFill="0" applyBorder="0" applyAlignment="0" applyProtection="0"/>
    <xf numFmtId="201" fontId="64" fillId="0" borderId="0" applyFont="0" applyFill="0" applyBorder="0" applyAlignment="0" applyProtection="0"/>
    <xf numFmtId="201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0" fontId="64" fillId="0" borderId="0" applyFont="0" applyFill="0" applyBorder="0" applyAlignment="0" applyProtection="0"/>
    <xf numFmtId="18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98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202" fontId="64" fillId="0" borderId="0" applyFont="0" applyFill="0" applyBorder="0" applyAlignment="0" applyProtection="0"/>
    <xf numFmtId="198" fontId="64" fillId="0" borderId="0" applyFont="0" applyFill="0" applyBorder="0" applyAlignment="0" applyProtection="0"/>
    <xf numFmtId="20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203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5" fontId="61" fillId="0" borderId="0" applyFont="0" applyFill="0" applyBorder="0" applyAlignment="0" applyProtection="0"/>
    <xf numFmtId="194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186" fontId="61" fillId="0" borderId="0" applyFont="0" applyFill="0" applyBorder="0" applyAlignment="0" applyProtection="0"/>
    <xf numFmtId="195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169" fontId="64" fillId="0" borderId="0" applyFont="0" applyFill="0" applyBorder="0" applyAlignment="0" applyProtection="0"/>
    <xf numFmtId="196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196" fontId="64" fillId="0" borderId="0" applyFont="0" applyFill="0" applyBorder="0" applyAlignment="0" applyProtection="0"/>
    <xf numFmtId="169" fontId="64" fillId="0" borderId="0" applyFont="0" applyFill="0" applyBorder="0" applyAlignment="0" applyProtection="0"/>
    <xf numFmtId="169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186" fontId="64" fillId="0" borderId="0" applyFont="0" applyFill="0" applyBorder="0" applyAlignment="0" applyProtection="0"/>
    <xf numFmtId="186" fontId="61" fillId="0" borderId="0" applyFont="0" applyFill="0" applyBorder="0" applyAlignment="0" applyProtection="0"/>
    <xf numFmtId="187" fontId="64" fillId="0" borderId="0" applyFont="0" applyFill="0" applyBorder="0" applyAlignment="0" applyProtection="0"/>
    <xf numFmtId="187" fontId="64" fillId="0" borderId="0" applyFont="0" applyFill="0" applyBorder="0" applyAlignment="0" applyProtection="0"/>
    <xf numFmtId="187" fontId="64" fillId="0" borderId="0" applyFont="0" applyFill="0" applyBorder="0" applyAlignment="0" applyProtection="0"/>
    <xf numFmtId="186" fontId="64" fillId="0" borderId="0" applyFont="0" applyFill="0" applyBorder="0" applyAlignment="0" applyProtection="0"/>
    <xf numFmtId="188" fontId="64" fillId="0" borderId="0" applyFont="0" applyFill="0" applyBorder="0" applyAlignment="0" applyProtection="0"/>
    <xf numFmtId="198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198" fontId="64" fillId="0" borderId="0" applyFont="0" applyFill="0" applyBorder="0" applyAlignment="0" applyProtection="0"/>
    <xf numFmtId="201" fontId="64" fillId="0" borderId="0" applyFont="0" applyFill="0" applyBorder="0" applyAlignment="0" applyProtection="0"/>
    <xf numFmtId="201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0" fontId="64" fillId="0" borderId="0" applyFont="0" applyFill="0" applyBorder="0" applyAlignment="0" applyProtection="0"/>
    <xf numFmtId="18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98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202" fontId="64" fillId="0" borderId="0" applyFont="0" applyFill="0" applyBorder="0" applyAlignment="0" applyProtection="0"/>
    <xf numFmtId="198" fontId="64" fillId="0" borderId="0" applyFont="0" applyFill="0" applyBorder="0" applyAlignment="0" applyProtection="0"/>
    <xf numFmtId="20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203" fontId="64" fillId="0" borderId="0" applyFont="0" applyFill="0" applyBorder="0" applyAlignment="0" applyProtection="0"/>
    <xf numFmtId="167" fontId="61" fillId="0" borderId="0" applyFont="0" applyFill="0" applyBorder="0" applyAlignment="0" applyProtection="0"/>
    <xf numFmtId="167" fontId="64" fillId="0" borderId="0" applyFont="0" applyFill="0" applyBorder="0" applyAlignment="0" applyProtection="0"/>
    <xf numFmtId="204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204" fontId="64" fillId="0" borderId="0" applyFont="0" applyFill="0" applyBorder="0" applyAlignment="0" applyProtection="0"/>
    <xf numFmtId="206" fontId="64" fillId="0" borderId="0" applyFont="0" applyFill="0" applyBorder="0" applyAlignment="0" applyProtection="0"/>
    <xf numFmtId="206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4" fontId="61" fillId="0" borderId="0" applyFont="0" applyFill="0" applyBorder="0" applyAlignment="0" applyProtection="0"/>
    <xf numFmtId="184" fontId="61" fillId="0" borderId="0" applyFont="0" applyFill="0" applyBorder="0" applyAlignment="0" applyProtection="0"/>
    <xf numFmtId="207" fontId="64" fillId="0" borderId="0" applyFont="0" applyFill="0" applyBorder="0" applyAlignment="0" applyProtection="0"/>
    <xf numFmtId="170" fontId="64" fillId="0" borderId="0" applyFont="0" applyFill="0" applyBorder="0" applyAlignment="0" applyProtection="0"/>
    <xf numFmtId="204" fontId="64" fillId="0" borderId="0" applyFont="0" applyFill="0" applyBorder="0" applyAlignment="0" applyProtection="0"/>
    <xf numFmtId="170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4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170" fontId="64" fillId="0" borderId="0" applyFont="0" applyFill="0" applyBorder="0" applyAlignment="0" applyProtection="0"/>
    <xf numFmtId="170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186" fontId="61" fillId="0" borderId="0" applyFont="0" applyFill="0" applyBorder="0" applyAlignment="0" applyProtection="0"/>
    <xf numFmtId="195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169" fontId="64" fillId="0" borderId="0" applyFont="0" applyFill="0" applyBorder="0" applyAlignment="0" applyProtection="0"/>
    <xf numFmtId="196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196" fontId="64" fillId="0" borderId="0" applyFont="0" applyFill="0" applyBorder="0" applyAlignment="0" applyProtection="0"/>
    <xf numFmtId="169" fontId="64" fillId="0" borderId="0" applyFont="0" applyFill="0" applyBorder="0" applyAlignment="0" applyProtection="0"/>
    <xf numFmtId="169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186" fontId="64" fillId="0" borderId="0" applyFont="0" applyFill="0" applyBorder="0" applyAlignment="0" applyProtection="0"/>
    <xf numFmtId="186" fontId="61" fillId="0" borderId="0" applyFont="0" applyFill="0" applyBorder="0" applyAlignment="0" applyProtection="0"/>
    <xf numFmtId="187" fontId="64" fillId="0" borderId="0" applyFont="0" applyFill="0" applyBorder="0" applyAlignment="0" applyProtection="0"/>
    <xf numFmtId="187" fontId="64" fillId="0" borderId="0" applyFont="0" applyFill="0" applyBorder="0" applyAlignment="0" applyProtection="0"/>
    <xf numFmtId="187" fontId="64" fillId="0" borderId="0" applyFont="0" applyFill="0" applyBorder="0" applyAlignment="0" applyProtection="0"/>
    <xf numFmtId="186" fontId="64" fillId="0" borderId="0" applyFont="0" applyFill="0" applyBorder="0" applyAlignment="0" applyProtection="0"/>
    <xf numFmtId="188" fontId="64" fillId="0" borderId="0" applyFont="0" applyFill="0" applyBorder="0" applyAlignment="0" applyProtection="0"/>
    <xf numFmtId="165" fontId="61" fillId="0" borderId="0" applyFont="0" applyFill="0" applyBorder="0" applyAlignment="0" applyProtection="0"/>
    <xf numFmtId="167" fontId="61" fillId="0" borderId="0" applyFont="0" applyFill="0" applyBorder="0" applyAlignment="0" applyProtection="0"/>
    <xf numFmtId="204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204" fontId="64" fillId="0" borderId="0" applyFont="0" applyFill="0" applyBorder="0" applyAlignment="0" applyProtection="0"/>
    <xf numFmtId="206" fontId="64" fillId="0" borderId="0" applyFont="0" applyFill="0" applyBorder="0" applyAlignment="0" applyProtection="0"/>
    <xf numFmtId="206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4" fontId="61" fillId="0" borderId="0" applyFont="0" applyFill="0" applyBorder="0" applyAlignment="0" applyProtection="0"/>
    <xf numFmtId="184" fontId="61" fillId="0" borderId="0" applyFont="0" applyFill="0" applyBorder="0" applyAlignment="0" applyProtection="0"/>
    <xf numFmtId="207" fontId="64" fillId="0" borderId="0" applyFont="0" applyFill="0" applyBorder="0" applyAlignment="0" applyProtection="0"/>
    <xf numFmtId="170" fontId="64" fillId="0" borderId="0" applyFont="0" applyFill="0" applyBorder="0" applyAlignment="0" applyProtection="0"/>
    <xf numFmtId="204" fontId="64" fillId="0" borderId="0" applyFont="0" applyFill="0" applyBorder="0" applyAlignment="0" applyProtection="0"/>
    <xf numFmtId="170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4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170" fontId="64" fillId="0" borderId="0" applyFont="0" applyFill="0" applyBorder="0" applyAlignment="0" applyProtection="0"/>
    <xf numFmtId="170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98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198" fontId="64" fillId="0" borderId="0" applyFont="0" applyFill="0" applyBorder="0" applyAlignment="0" applyProtection="0"/>
    <xf numFmtId="201" fontId="64" fillId="0" borderId="0" applyFont="0" applyFill="0" applyBorder="0" applyAlignment="0" applyProtection="0"/>
    <xf numFmtId="201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0" fontId="64" fillId="0" borderId="0" applyFont="0" applyFill="0" applyBorder="0" applyAlignment="0" applyProtection="0"/>
    <xf numFmtId="18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98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202" fontId="64" fillId="0" borderId="0" applyFont="0" applyFill="0" applyBorder="0" applyAlignment="0" applyProtection="0"/>
    <xf numFmtId="198" fontId="64" fillId="0" borderId="0" applyFont="0" applyFill="0" applyBorder="0" applyAlignment="0" applyProtection="0"/>
    <xf numFmtId="20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203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5" fontId="61" fillId="0" borderId="0" applyFont="0" applyFill="0" applyBorder="0" applyAlignment="0" applyProtection="0"/>
    <xf numFmtId="181" fontId="61" fillId="0" borderId="0" applyFont="0" applyFill="0" applyBorder="0" applyAlignment="0" applyProtection="0"/>
    <xf numFmtId="181" fontId="61" fillId="0" borderId="0" applyFont="0" applyFill="0" applyBorder="0" applyAlignment="0" applyProtection="0"/>
    <xf numFmtId="197" fontId="61" fillId="0" borderId="0" applyFont="0" applyFill="0" applyBorder="0" applyAlignment="0" applyProtection="0"/>
    <xf numFmtId="194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0" fontId="57" fillId="0" borderId="0"/>
    <xf numFmtId="0" fontId="17" fillId="0" borderId="0">
      <alignment wrapText="1"/>
    </xf>
    <xf numFmtId="0" fontId="17" fillId="0" borderId="0">
      <alignment wrapText="1"/>
    </xf>
    <xf numFmtId="0" fontId="17" fillId="0" borderId="0">
      <alignment wrapText="1"/>
    </xf>
    <xf numFmtId="0" fontId="17" fillId="0" borderId="0">
      <alignment wrapText="1"/>
    </xf>
    <xf numFmtId="0" fontId="17" fillId="0" borderId="0">
      <alignment wrapText="1"/>
    </xf>
    <xf numFmtId="0" fontId="57" fillId="0" borderId="0"/>
    <xf numFmtId="0" fontId="57" fillId="0" borderId="0"/>
    <xf numFmtId="0" fontId="57" fillId="0" borderId="0"/>
    <xf numFmtId="0" fontId="57" fillId="0" borderId="0"/>
    <xf numFmtId="186" fontId="64" fillId="0" borderId="0" applyFont="0" applyFill="0" applyBorder="0" applyAlignment="0" applyProtection="0"/>
    <xf numFmtId="186" fontId="61" fillId="0" borderId="0" applyFont="0" applyFill="0" applyBorder="0" applyAlignment="0" applyProtection="0"/>
    <xf numFmtId="187" fontId="64" fillId="0" borderId="0" applyFont="0" applyFill="0" applyBorder="0" applyAlignment="0" applyProtection="0"/>
    <xf numFmtId="187" fontId="64" fillId="0" borderId="0" applyFont="0" applyFill="0" applyBorder="0" applyAlignment="0" applyProtection="0"/>
    <xf numFmtId="187" fontId="64" fillId="0" borderId="0" applyFont="0" applyFill="0" applyBorder="0" applyAlignment="0" applyProtection="0"/>
    <xf numFmtId="186" fontId="64" fillId="0" borderId="0" applyFont="0" applyFill="0" applyBorder="0" applyAlignment="0" applyProtection="0"/>
    <xf numFmtId="188" fontId="64" fillId="0" borderId="0" applyFont="0" applyFill="0" applyBorder="0" applyAlignment="0" applyProtection="0"/>
    <xf numFmtId="169" fontId="64" fillId="0" borderId="0" applyFont="0" applyFill="0" applyBorder="0" applyAlignment="0" applyProtection="0"/>
    <xf numFmtId="165" fontId="61" fillId="0" borderId="0" applyFont="0" applyFill="0" applyBorder="0" applyAlignment="0" applyProtection="0"/>
    <xf numFmtId="204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204" fontId="64" fillId="0" borderId="0" applyFont="0" applyFill="0" applyBorder="0" applyAlignment="0" applyProtection="0"/>
    <xf numFmtId="206" fontId="64" fillId="0" borderId="0" applyFont="0" applyFill="0" applyBorder="0" applyAlignment="0" applyProtection="0"/>
    <xf numFmtId="206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4" fontId="61" fillId="0" borderId="0" applyFont="0" applyFill="0" applyBorder="0" applyAlignment="0" applyProtection="0"/>
    <xf numFmtId="184" fontId="61" fillId="0" borderId="0" applyFont="0" applyFill="0" applyBorder="0" applyAlignment="0" applyProtection="0"/>
    <xf numFmtId="207" fontId="64" fillId="0" borderId="0" applyFont="0" applyFill="0" applyBorder="0" applyAlignment="0" applyProtection="0"/>
    <xf numFmtId="170" fontId="64" fillId="0" borderId="0" applyFont="0" applyFill="0" applyBorder="0" applyAlignment="0" applyProtection="0"/>
    <xf numFmtId="204" fontId="64" fillId="0" borderId="0" applyFont="0" applyFill="0" applyBorder="0" applyAlignment="0" applyProtection="0"/>
    <xf numFmtId="170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204" fontId="64" fillId="0" borderId="0" applyFont="0" applyFill="0" applyBorder="0" applyAlignment="0" applyProtection="0"/>
    <xf numFmtId="208" fontId="64" fillId="0" borderId="0" applyFont="0" applyFill="0" applyBorder="0" applyAlignment="0" applyProtection="0"/>
    <xf numFmtId="170" fontId="64" fillId="0" borderId="0" applyFont="0" applyFill="0" applyBorder="0" applyAlignment="0" applyProtection="0"/>
    <xf numFmtId="170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98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198" fontId="64" fillId="0" borderId="0" applyFont="0" applyFill="0" applyBorder="0" applyAlignment="0" applyProtection="0"/>
    <xf numFmtId="201" fontId="64" fillId="0" borderId="0" applyFont="0" applyFill="0" applyBorder="0" applyAlignment="0" applyProtection="0"/>
    <xf numFmtId="201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0" fontId="64" fillId="0" borderId="0" applyFont="0" applyFill="0" applyBorder="0" applyAlignment="0" applyProtection="0"/>
    <xf numFmtId="18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98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202" fontId="64" fillId="0" borderId="0" applyFont="0" applyFill="0" applyBorder="0" applyAlignment="0" applyProtection="0"/>
    <xf numFmtId="198" fontId="64" fillId="0" borderId="0" applyFont="0" applyFill="0" applyBorder="0" applyAlignment="0" applyProtection="0"/>
    <xf numFmtId="20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199" fontId="64" fillId="0" borderId="0" applyFont="0" applyFill="0" applyBorder="0" applyAlignment="0" applyProtection="0"/>
    <xf numFmtId="200" fontId="64" fillId="0" borderId="0" applyFont="0" applyFill="0" applyBorder="0" applyAlignment="0" applyProtection="0"/>
    <xf numFmtId="203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81" fontId="61" fillId="0" borderId="0" applyFont="0" applyFill="0" applyBorder="0" applyAlignment="0" applyProtection="0"/>
    <xf numFmtId="181" fontId="61" fillId="0" borderId="0" applyFont="0" applyFill="0" applyBorder="0" applyAlignment="0" applyProtection="0"/>
    <xf numFmtId="197" fontId="61" fillId="0" borderId="0" applyFont="0" applyFill="0" applyBorder="0" applyAlignment="0" applyProtection="0"/>
    <xf numFmtId="167" fontId="61" fillId="0" borderId="0" applyFont="0" applyFill="0" applyBorder="0" applyAlignment="0" applyProtection="0"/>
    <xf numFmtId="169" fontId="64" fillId="0" borderId="0" applyFont="0" applyFill="0" applyBorder="0" applyAlignment="0" applyProtection="0"/>
    <xf numFmtId="169" fontId="64" fillId="0" borderId="0" applyFont="0" applyFill="0" applyBorder="0" applyAlignment="0" applyProtection="0"/>
    <xf numFmtId="0" fontId="81" fillId="0" borderId="0"/>
    <xf numFmtId="0" fontId="57" fillId="0" borderId="0"/>
    <xf numFmtId="0" fontId="81" fillId="0" borderId="0"/>
    <xf numFmtId="169" fontId="64" fillId="0" borderId="0" applyFont="0" applyFill="0" applyBorder="0" applyAlignment="0" applyProtection="0"/>
    <xf numFmtId="0" fontId="82" fillId="0" borderId="0"/>
    <xf numFmtId="0" fontId="82" fillId="0" borderId="0"/>
    <xf numFmtId="0" fontId="82" fillId="0" borderId="0"/>
    <xf numFmtId="0" fontId="82" fillId="0" borderId="0"/>
    <xf numFmtId="0" fontId="17" fillId="0" borderId="0">
      <alignment wrapText="1"/>
    </xf>
    <xf numFmtId="0" fontId="17" fillId="0" borderId="0">
      <alignment wrapText="1"/>
    </xf>
    <xf numFmtId="0" fontId="17" fillId="0" borderId="0">
      <alignment wrapText="1"/>
    </xf>
    <xf numFmtId="0" fontId="17" fillId="0" borderId="0">
      <alignment wrapText="1"/>
    </xf>
    <xf numFmtId="0" fontId="17" fillId="0" borderId="0">
      <alignment wrapText="1"/>
    </xf>
    <xf numFmtId="0" fontId="82" fillId="0" borderId="0"/>
    <xf numFmtId="0" fontId="82" fillId="0" borderId="0"/>
    <xf numFmtId="0" fontId="82" fillId="0" borderId="0"/>
    <xf numFmtId="0" fontId="82" fillId="0" borderId="0"/>
    <xf numFmtId="0" fontId="17" fillId="0" borderId="0">
      <alignment wrapText="1"/>
    </xf>
    <xf numFmtId="0" fontId="17" fillId="0" borderId="0">
      <alignment wrapText="1"/>
    </xf>
    <xf numFmtId="0" fontId="17" fillId="0" borderId="0">
      <alignment wrapText="1"/>
    </xf>
    <xf numFmtId="0" fontId="17" fillId="0" borderId="0">
      <alignment wrapText="1"/>
    </xf>
    <xf numFmtId="0" fontId="17" fillId="0" borderId="0">
      <alignment wrapText="1"/>
    </xf>
    <xf numFmtId="0" fontId="81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209" fontId="84" fillId="0" borderId="0" applyFont="0" applyFill="0" applyBorder="0" applyAlignment="0" applyProtection="0"/>
    <xf numFmtId="210" fontId="84" fillId="0" borderId="0" applyFont="0" applyFill="0" applyBorder="0" applyAlignment="0" applyProtection="0"/>
    <xf numFmtId="0" fontId="85" fillId="0" borderId="0"/>
    <xf numFmtId="0" fontId="86" fillId="0" borderId="0"/>
    <xf numFmtId="0" fontId="87" fillId="0" borderId="0"/>
    <xf numFmtId="0" fontId="88" fillId="0" borderId="0" applyNumberFormat="0" applyFill="0" applyBorder="0" applyAlignment="0" applyProtection="0">
      <alignment vertical="top"/>
      <protection locked="0"/>
    </xf>
    <xf numFmtId="211" fontId="89" fillId="0" borderId="0" applyFont="0" applyFill="0" applyBorder="0" applyAlignment="0" applyProtection="0"/>
    <xf numFmtId="212" fontId="89" fillId="0" borderId="0" applyFont="0" applyFill="0" applyBorder="0" applyAlignment="0" applyProtection="0"/>
    <xf numFmtId="213" fontId="90" fillId="0" borderId="0" applyFont="0" applyFill="0" applyBorder="0" applyAlignment="0" applyProtection="0"/>
    <xf numFmtId="191" fontId="90" fillId="0" borderId="0" applyFont="0" applyFill="0" applyBorder="0" applyAlignment="0" applyProtection="0"/>
    <xf numFmtId="0" fontId="91" fillId="0" borderId="0" applyNumberFormat="0" applyFill="0" applyBorder="0" applyAlignment="0" applyProtection="0">
      <alignment vertical="top"/>
      <protection locked="0"/>
    </xf>
    <xf numFmtId="0" fontId="92" fillId="0" borderId="0"/>
    <xf numFmtId="1" fontId="93" fillId="0" borderId="15" applyBorder="0" applyAlignment="0">
      <alignment horizontal="center"/>
    </xf>
    <xf numFmtId="0" fontId="83" fillId="0" borderId="0"/>
    <xf numFmtId="0" fontId="40" fillId="0" borderId="0" applyNumberFormat="0" applyFont="0" applyFill="0" applyBorder="0" applyAlignment="0" applyProtection="0"/>
    <xf numFmtId="0" fontId="61" fillId="0" borderId="0" applyFont="0" applyFill="0" applyBorder="0" applyAlignment="0"/>
    <xf numFmtId="3" fontId="65" fillId="0" borderId="15"/>
    <xf numFmtId="0" fontId="61" fillId="0" borderId="0" applyFont="0" applyFill="0" applyBorder="0" applyAlignment="0"/>
    <xf numFmtId="3" fontId="65" fillId="0" borderId="15"/>
    <xf numFmtId="0" fontId="94" fillId="17" borderId="0"/>
    <xf numFmtId="0" fontId="94" fillId="17" borderId="0"/>
    <xf numFmtId="0" fontId="62" fillId="17" borderId="0"/>
    <xf numFmtId="0" fontId="95" fillId="17" borderId="0"/>
    <xf numFmtId="9" fontId="96" fillId="0" borderId="0" applyBorder="0" applyAlignment="0" applyProtection="0"/>
    <xf numFmtId="0" fontId="97" fillId="17" borderId="0"/>
    <xf numFmtId="0" fontId="97" fillId="17" borderId="0"/>
    <xf numFmtId="0" fontId="62" fillId="17" borderId="0"/>
    <xf numFmtId="0" fontId="95" fillId="17" borderId="0"/>
    <xf numFmtId="0" fontId="62" fillId="0" borderId="0"/>
    <xf numFmtId="0" fontId="62" fillId="0" borderId="0"/>
    <xf numFmtId="0" fontId="40" fillId="18" borderId="0" applyNumberFormat="0" applyBorder="0" applyAlignment="0" applyProtection="0"/>
    <xf numFmtId="0" fontId="98" fillId="19" borderId="0" applyNumberFormat="0" applyBorder="0" applyAlignment="0" applyProtection="0"/>
    <xf numFmtId="0" fontId="40" fillId="18" borderId="0" applyNumberFormat="0" applyBorder="0" applyAlignment="0" applyProtection="0"/>
    <xf numFmtId="0" fontId="40" fillId="20" borderId="0" applyNumberFormat="0" applyBorder="0" applyAlignment="0" applyProtection="0"/>
    <xf numFmtId="0" fontId="98" fillId="21" borderId="0" applyNumberFormat="0" applyBorder="0" applyAlignment="0" applyProtection="0"/>
    <xf numFmtId="0" fontId="40" fillId="20" borderId="0" applyNumberFormat="0" applyBorder="0" applyAlignment="0" applyProtection="0"/>
    <xf numFmtId="0" fontId="40" fillId="22" borderId="0" applyNumberFormat="0" applyBorder="0" applyAlignment="0" applyProtection="0"/>
    <xf numFmtId="0" fontId="98" fillId="23" borderId="0" applyNumberFormat="0" applyBorder="0" applyAlignment="0" applyProtection="0"/>
    <xf numFmtId="0" fontId="40" fillId="22" borderId="0" applyNumberFormat="0" applyBorder="0" applyAlignment="0" applyProtection="0"/>
    <xf numFmtId="0" fontId="40" fillId="24" borderId="0" applyNumberFormat="0" applyBorder="0" applyAlignment="0" applyProtection="0"/>
    <xf numFmtId="0" fontId="98" fillId="25" borderId="0" applyNumberFormat="0" applyBorder="0" applyAlignment="0" applyProtection="0"/>
    <xf numFmtId="0" fontId="40" fillId="24" borderId="0" applyNumberFormat="0" applyBorder="0" applyAlignment="0" applyProtection="0"/>
    <xf numFmtId="0" fontId="40" fillId="26" borderId="0" applyNumberFormat="0" applyBorder="0" applyAlignment="0" applyProtection="0"/>
    <xf numFmtId="0" fontId="98" fillId="26" borderId="0" applyNumberFormat="0" applyBorder="0" applyAlignment="0" applyProtection="0"/>
    <xf numFmtId="0" fontId="40" fillId="26" borderId="0" applyNumberFormat="0" applyBorder="0" applyAlignment="0" applyProtection="0"/>
    <xf numFmtId="0" fontId="40" fillId="25" borderId="0" applyNumberFormat="0" applyBorder="0" applyAlignment="0" applyProtection="0"/>
    <xf numFmtId="0" fontId="98" fillId="23" borderId="0" applyNumberFormat="0" applyBorder="0" applyAlignment="0" applyProtection="0"/>
    <xf numFmtId="0" fontId="40" fillId="25" borderId="0" applyNumberFormat="0" applyBorder="0" applyAlignment="0" applyProtection="0"/>
    <xf numFmtId="0" fontId="99" fillId="18" borderId="0" applyNumberFormat="0" applyBorder="0" applyAlignment="0" applyProtection="0"/>
    <xf numFmtId="0" fontId="99" fillId="20" borderId="0" applyNumberFormat="0" applyBorder="0" applyAlignment="0" applyProtection="0"/>
    <xf numFmtId="0" fontId="99" fillId="22" borderId="0" applyNumberFormat="0" applyBorder="0" applyAlignment="0" applyProtection="0"/>
    <xf numFmtId="0" fontId="99" fillId="24" borderId="0" applyNumberFormat="0" applyBorder="0" applyAlignment="0" applyProtection="0"/>
    <xf numFmtId="0" fontId="99" fillId="26" borderId="0" applyNumberFormat="0" applyBorder="0" applyAlignment="0" applyProtection="0"/>
    <xf numFmtId="0" fontId="99" fillId="25" borderId="0" applyNumberFormat="0" applyBorder="0" applyAlignment="0" applyProtection="0"/>
    <xf numFmtId="0" fontId="100" fillId="17" borderId="0"/>
    <xf numFmtId="0" fontId="100" fillId="17" borderId="0"/>
    <xf numFmtId="0" fontId="62" fillId="17" borderId="0"/>
    <xf numFmtId="0" fontId="95" fillId="17" borderId="0"/>
    <xf numFmtId="0" fontId="101" fillId="0" borderId="0">
      <alignment wrapText="1"/>
    </xf>
    <xf numFmtId="0" fontId="101" fillId="0" borderId="0">
      <alignment wrapText="1"/>
    </xf>
    <xf numFmtId="0" fontId="62" fillId="0" borderId="0">
      <alignment wrapText="1"/>
    </xf>
    <xf numFmtId="0" fontId="95" fillId="0" borderId="0">
      <alignment wrapText="1"/>
    </xf>
    <xf numFmtId="0" fontId="40" fillId="19" borderId="0" applyNumberFormat="0" applyBorder="0" applyAlignment="0" applyProtection="0"/>
    <xf numFmtId="0" fontId="98" fillId="26" borderId="0" applyNumberFormat="0" applyBorder="0" applyAlignment="0" applyProtection="0"/>
    <xf numFmtId="0" fontId="40" fillId="19" borderId="0" applyNumberFormat="0" applyBorder="0" applyAlignment="0" applyProtection="0"/>
    <xf numFmtId="0" fontId="40" fillId="21" borderId="0" applyNumberFormat="0" applyBorder="0" applyAlignment="0" applyProtection="0"/>
    <xf numFmtId="0" fontId="98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7" borderId="0" applyNumberFormat="0" applyBorder="0" applyAlignment="0" applyProtection="0"/>
    <xf numFmtId="0" fontId="98" fillId="28" borderId="0" applyNumberFormat="0" applyBorder="0" applyAlignment="0" applyProtection="0"/>
    <xf numFmtId="0" fontId="40" fillId="27" borderId="0" applyNumberFormat="0" applyBorder="0" applyAlignment="0" applyProtection="0"/>
    <xf numFmtId="0" fontId="40" fillId="24" borderId="0" applyNumberFormat="0" applyBorder="0" applyAlignment="0" applyProtection="0"/>
    <xf numFmtId="0" fontId="98" fillId="20" borderId="0" applyNumberFormat="0" applyBorder="0" applyAlignment="0" applyProtection="0"/>
    <xf numFmtId="0" fontId="40" fillId="24" borderId="0" applyNumberFormat="0" applyBorder="0" applyAlignment="0" applyProtection="0"/>
    <xf numFmtId="0" fontId="40" fillId="19" borderId="0" applyNumberFormat="0" applyBorder="0" applyAlignment="0" applyProtection="0"/>
    <xf numFmtId="0" fontId="98" fillId="26" borderId="0" applyNumberFormat="0" applyBorder="0" applyAlignment="0" applyProtection="0"/>
    <xf numFmtId="0" fontId="40" fillId="19" borderId="0" applyNumberFormat="0" applyBorder="0" applyAlignment="0" applyProtection="0"/>
    <xf numFmtId="0" fontId="40" fillId="29" borderId="0" applyNumberFormat="0" applyBorder="0" applyAlignment="0" applyProtection="0"/>
    <xf numFmtId="0" fontId="98" fillId="23" borderId="0" applyNumberFormat="0" applyBorder="0" applyAlignment="0" applyProtection="0"/>
    <xf numFmtId="0" fontId="40" fillId="29" borderId="0" applyNumberFormat="0" applyBorder="0" applyAlignment="0" applyProtection="0"/>
    <xf numFmtId="0" fontId="99" fillId="19" borderId="0" applyNumberFormat="0" applyBorder="0" applyAlignment="0" applyProtection="0"/>
    <xf numFmtId="0" fontId="99" fillId="21" borderId="0" applyNumberFormat="0" applyBorder="0" applyAlignment="0" applyProtection="0"/>
    <xf numFmtId="0" fontId="99" fillId="27" borderId="0" applyNumberFormat="0" applyBorder="0" applyAlignment="0" applyProtection="0"/>
    <xf numFmtId="0" fontId="99" fillId="24" borderId="0" applyNumberFormat="0" applyBorder="0" applyAlignment="0" applyProtection="0"/>
    <xf numFmtId="0" fontId="99" fillId="19" borderId="0" applyNumberFormat="0" applyBorder="0" applyAlignment="0" applyProtection="0"/>
    <xf numFmtId="0" fontId="99" fillId="29" borderId="0" applyNumberFormat="0" applyBorder="0" applyAlignment="0" applyProtection="0"/>
    <xf numFmtId="0" fontId="102" fillId="0" borderId="0"/>
    <xf numFmtId="0" fontId="102" fillId="0" borderId="0"/>
    <xf numFmtId="0" fontId="103" fillId="26" borderId="0" applyNumberFormat="0" applyBorder="0" applyAlignment="0" applyProtection="0"/>
    <xf numFmtId="0" fontId="103" fillId="30" borderId="0" applyNumberFormat="0" applyBorder="0" applyAlignment="0" applyProtection="0"/>
    <xf numFmtId="0" fontId="103" fillId="29" borderId="0" applyNumberFormat="0" applyBorder="0" applyAlignment="0" applyProtection="0"/>
    <xf numFmtId="0" fontId="103" fillId="20" borderId="0" applyNumberFormat="0" applyBorder="0" applyAlignment="0" applyProtection="0"/>
    <xf numFmtId="0" fontId="103" fillId="26" borderId="0" applyNumberFormat="0" applyBorder="0" applyAlignment="0" applyProtection="0"/>
    <xf numFmtId="0" fontId="103" fillId="21" borderId="0" applyNumberFormat="0" applyBorder="0" applyAlignment="0" applyProtection="0"/>
    <xf numFmtId="0" fontId="104" fillId="31" borderId="0" applyNumberFormat="0" applyBorder="0" applyAlignment="0" applyProtection="0"/>
    <xf numFmtId="0" fontId="104" fillId="21" borderId="0" applyNumberFormat="0" applyBorder="0" applyAlignment="0" applyProtection="0"/>
    <xf numFmtId="0" fontId="104" fillId="27" borderId="0" applyNumberFormat="0" applyBorder="0" applyAlignment="0" applyProtection="0"/>
    <xf numFmtId="0" fontId="104" fillId="32" borderId="0" applyNumberFormat="0" applyBorder="0" applyAlignment="0" applyProtection="0"/>
    <xf numFmtId="0" fontId="104" fillId="33" borderId="0" applyNumberFormat="0" applyBorder="0" applyAlignment="0" applyProtection="0"/>
    <xf numFmtId="0" fontId="104" fillId="34" borderId="0" applyNumberFormat="0" applyBorder="0" applyAlignment="0" applyProtection="0"/>
    <xf numFmtId="0" fontId="105" fillId="0" borderId="0"/>
    <xf numFmtId="0" fontId="106" fillId="35" borderId="0" applyNumberFormat="0" applyBorder="0" applyAlignment="0">
      <alignment horizontal="center"/>
    </xf>
    <xf numFmtId="0" fontId="107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7" fillId="0" borderId="0"/>
    <xf numFmtId="0" fontId="109" fillId="36" borderId="0" applyNumberFormat="0" applyBorder="0" applyAlignment="0" applyProtection="0"/>
    <xf numFmtId="0" fontId="103" fillId="37" borderId="0" applyNumberFormat="0" applyBorder="0" applyAlignment="0" applyProtection="0"/>
    <xf numFmtId="0" fontId="109" fillId="36" borderId="0" applyNumberFormat="0" applyBorder="0" applyAlignment="0" applyProtection="0"/>
    <xf numFmtId="0" fontId="103" fillId="30" borderId="0" applyNumberFormat="0" applyBorder="0" applyAlignment="0" applyProtection="0"/>
    <xf numFmtId="0" fontId="103" fillId="29" borderId="0" applyNumberFormat="0" applyBorder="0" applyAlignment="0" applyProtection="0"/>
    <xf numFmtId="0" fontId="103" fillId="38" borderId="0" applyNumberFormat="0" applyBorder="0" applyAlignment="0" applyProtection="0"/>
    <xf numFmtId="0" fontId="103" fillId="33" borderId="0" applyNumberFormat="0" applyBorder="0" applyAlignment="0" applyProtection="0"/>
    <xf numFmtId="0" fontId="103" fillId="39" borderId="0" applyNumberFormat="0" applyBorder="0" applyAlignment="0" applyProtection="0"/>
    <xf numFmtId="0" fontId="83" fillId="0" borderId="0">
      <protection locked="0"/>
    </xf>
    <xf numFmtId="214" fontId="17" fillId="0" borderId="0" applyFont="0" applyFill="0" applyBorder="0" applyAlignment="0" applyProtection="0"/>
    <xf numFmtId="215" fontId="83" fillId="0" borderId="0" applyFont="0" applyFill="0" applyBorder="0" applyAlignment="0" applyProtection="0"/>
    <xf numFmtId="216" fontId="61" fillId="0" borderId="0" applyFont="0" applyFill="0" applyBorder="0" applyAlignment="0" applyProtection="0"/>
    <xf numFmtId="217" fontId="17" fillId="0" borderId="0" applyFont="0" applyFill="0" applyBorder="0" applyAlignment="0" applyProtection="0"/>
    <xf numFmtId="0" fontId="110" fillId="0" borderId="0" applyFont="0" applyFill="0" applyBorder="0" applyAlignment="0" applyProtection="0"/>
    <xf numFmtId="218" fontId="111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2" fillId="0" borderId="26" applyFont="0" applyFill="0" applyBorder="0" applyAlignment="0" applyProtection="0">
      <alignment horizontal="center" vertical="center"/>
    </xf>
    <xf numFmtId="0" fontId="113" fillId="0" borderId="0">
      <alignment horizontal="center" wrapText="1"/>
      <protection locked="0"/>
    </xf>
    <xf numFmtId="0" fontId="17" fillId="0" borderId="0" applyFill="0" applyBorder="0">
      <alignment vertical="center"/>
    </xf>
    <xf numFmtId="183" fontId="114" fillId="0" borderId="0" applyFont="0" applyFill="0" applyBorder="0" applyAlignment="0" applyProtection="0"/>
    <xf numFmtId="0" fontId="110" fillId="0" borderId="0" applyFont="0" applyFill="0" applyBorder="0" applyAlignment="0" applyProtection="0"/>
    <xf numFmtId="183" fontId="115" fillId="0" borderId="0" applyFont="0" applyFill="0" applyBorder="0" applyAlignment="0" applyProtection="0"/>
    <xf numFmtId="193" fontId="114" fillId="0" borderId="0" applyFont="0" applyFill="0" applyBorder="0" applyAlignment="0" applyProtection="0"/>
    <xf numFmtId="219" fontId="83" fillId="0" borderId="0" applyFont="0" applyFill="0" applyBorder="0" applyAlignment="0" applyProtection="0"/>
    <xf numFmtId="193" fontId="115" fillId="0" borderId="0" applyFont="0" applyFill="0" applyBorder="0" applyAlignment="0" applyProtection="0"/>
    <xf numFmtId="181" fontId="61" fillId="0" borderId="0" applyFont="0" applyFill="0" applyBorder="0" applyAlignment="0" applyProtection="0"/>
    <xf numFmtId="0" fontId="116" fillId="24" borderId="0" applyNumberFormat="0" applyBorder="0" applyAlignment="0" applyProtection="0"/>
    <xf numFmtId="0" fontId="117" fillId="0" borderId="0"/>
    <xf numFmtId="0" fontId="3" fillId="0" borderId="0"/>
    <xf numFmtId="0" fontId="117" fillId="0" borderId="0"/>
    <xf numFmtId="0" fontId="117" fillId="0" borderId="0"/>
    <xf numFmtId="0" fontId="17" fillId="0" borderId="0"/>
    <xf numFmtId="0" fontId="118" fillId="0" borderId="0" applyNumberFormat="0" applyFill="0" applyBorder="0" applyAlignment="0" applyProtection="0"/>
    <xf numFmtId="0" fontId="119" fillId="0" borderId="0"/>
    <xf numFmtId="0" fontId="120" fillId="0" borderId="0"/>
    <xf numFmtId="0" fontId="57" fillId="0" borderId="0"/>
    <xf numFmtId="0" fontId="110" fillId="0" borderId="0"/>
    <xf numFmtId="0" fontId="121" fillId="0" borderId="0"/>
    <xf numFmtId="0" fontId="95" fillId="0" borderId="0"/>
    <xf numFmtId="0" fontId="17" fillId="0" borderId="0" applyFill="0" applyBorder="0" applyAlignment="0"/>
    <xf numFmtId="220" fontId="122" fillId="0" borderId="0" applyFill="0" applyBorder="0" applyAlignment="0"/>
    <xf numFmtId="221" fontId="122" fillId="0" borderId="0" applyFill="0" applyBorder="0" applyAlignment="0"/>
    <xf numFmtId="222" fontId="17" fillId="0" borderId="0" applyFill="0" applyBorder="0" applyAlignment="0"/>
    <xf numFmtId="223" fontId="122" fillId="0" borderId="0" applyFill="0" applyBorder="0" applyAlignment="0"/>
    <xf numFmtId="224" fontId="17" fillId="0" borderId="0" applyFill="0" applyBorder="0" applyAlignment="0"/>
    <xf numFmtId="225" fontId="17" fillId="0" borderId="0" applyFill="0" applyBorder="0" applyAlignment="0"/>
    <xf numFmtId="226" fontId="122" fillId="0" borderId="0" applyFill="0" applyBorder="0" applyAlignment="0"/>
    <xf numFmtId="227" fontId="122" fillId="0" borderId="0" applyFill="0" applyBorder="0" applyAlignment="0"/>
    <xf numFmtId="220" fontId="122" fillId="0" borderId="0" applyFill="0" applyBorder="0" applyAlignment="0"/>
    <xf numFmtId="0" fontId="123" fillId="40" borderId="27" applyNumberFormat="0" applyAlignment="0" applyProtection="0"/>
    <xf numFmtId="0" fontId="124" fillId="0" borderId="0"/>
    <xf numFmtId="228" fontId="125" fillId="0" borderId="25" applyBorder="0"/>
    <xf numFmtId="228" fontId="126" fillId="0" borderId="17">
      <protection locked="0"/>
    </xf>
    <xf numFmtId="229" fontId="64" fillId="0" borderId="0" applyFont="0" applyFill="0" applyBorder="0" applyAlignment="0" applyProtection="0"/>
    <xf numFmtId="230" fontId="127" fillId="0" borderId="17"/>
    <xf numFmtId="0" fontId="128" fillId="41" borderId="28" applyNumberFormat="0" applyAlignment="0" applyProtection="0"/>
    <xf numFmtId="0" fontId="129" fillId="0" borderId="0" applyNumberFormat="0" applyBorder="0" applyProtection="0"/>
    <xf numFmtId="1" fontId="117" fillId="0" borderId="23" applyBorder="0"/>
    <xf numFmtId="231" fontId="55" fillId="42" borderId="15" applyNumberFormat="0">
      <alignment horizontal="centerContinuous" vertical="center" wrapText="1"/>
    </xf>
    <xf numFmtId="231" fontId="59" fillId="43" borderId="15" applyNumberFormat="0">
      <alignment horizontal="centerContinuous" vertical="center" wrapText="1"/>
    </xf>
    <xf numFmtId="231" fontId="130" fillId="43" borderId="15" applyNumberFormat="0">
      <alignment horizontal="centerContinuous" vertical="center" wrapText="1"/>
    </xf>
    <xf numFmtId="231" fontId="55" fillId="42" borderId="15" applyNumberFormat="0">
      <alignment horizontal="centerContinuous" vertical="center" wrapText="1"/>
    </xf>
    <xf numFmtId="231" fontId="130" fillId="43" borderId="15" applyNumberFormat="0">
      <alignment horizontal="centerContinuous" vertical="center" wrapText="1"/>
    </xf>
    <xf numFmtId="232" fontId="131" fillId="0" borderId="0"/>
    <xf numFmtId="232" fontId="131" fillId="0" borderId="0"/>
    <xf numFmtId="232" fontId="131" fillId="0" borderId="0"/>
    <xf numFmtId="232" fontId="131" fillId="0" borderId="0"/>
    <xf numFmtId="232" fontId="131" fillId="0" borderId="0"/>
    <xf numFmtId="232" fontId="131" fillId="0" borderId="0"/>
    <xf numFmtId="232" fontId="131" fillId="0" borderId="0"/>
    <xf numFmtId="232" fontId="131" fillId="0" borderId="0"/>
    <xf numFmtId="170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70" fontId="3" fillId="0" borderId="0" applyFont="0" applyFill="0" applyBorder="0" applyAlignment="0" applyProtection="0"/>
    <xf numFmtId="38" fontId="63" fillId="0" borderId="0" applyFont="0" applyFill="0" applyBorder="0" applyAlignment="0" applyProtection="0"/>
    <xf numFmtId="226" fontId="122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233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40" fillId="0" borderId="0" applyFont="0" applyFill="0" applyBorder="0" applyAlignment="0" applyProtection="0"/>
    <xf numFmtId="172" fontId="40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40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40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40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32" fillId="0" borderId="0" applyFont="0" applyFill="0" applyBorder="0" applyAlignment="0" applyProtection="0"/>
    <xf numFmtId="172" fontId="66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233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40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43" fontId="40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3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85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40" fillId="0" borderId="0" applyFont="0" applyFill="0" applyBorder="0" applyAlignment="0" applyProtection="0"/>
    <xf numFmtId="167" fontId="134" fillId="0" borderId="0" applyFont="0" applyFill="0" applyBorder="0" applyAlignment="0" applyProtection="0">
      <alignment vertical="center"/>
    </xf>
    <xf numFmtId="172" fontId="17" fillId="0" borderId="0" applyFont="0" applyFill="0" applyBorder="0" applyAlignment="0" applyProtection="0"/>
    <xf numFmtId="172" fontId="135" fillId="0" borderId="0" applyFont="0" applyFill="0" applyBorder="0" applyAlignment="0" applyProtection="0"/>
    <xf numFmtId="172" fontId="40" fillId="0" borderId="0" applyFont="0" applyFill="0" applyBorder="0" applyAlignment="0" applyProtection="0"/>
    <xf numFmtId="172" fontId="135" fillId="0" borderId="0" applyFont="0" applyFill="0" applyBorder="0" applyAlignment="0" applyProtection="0"/>
    <xf numFmtId="234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234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40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32" fillId="0" borderId="0" applyFont="0" applyFill="0" applyBorder="0" applyAlignment="0" applyProtection="0"/>
    <xf numFmtId="172" fontId="136" fillId="0" borderId="0" applyFont="0" applyFill="0" applyBorder="0" applyAlignment="0" applyProtection="0"/>
    <xf numFmtId="193" fontId="17" fillId="0" borderId="0" applyFont="0" applyFill="0" applyBorder="0" applyAlignment="0" applyProtection="0"/>
    <xf numFmtId="172" fontId="85" fillId="0" borderId="0" applyFont="0" applyFill="0" applyBorder="0" applyAlignment="0" applyProtection="0"/>
    <xf numFmtId="172" fontId="54" fillId="0" borderId="0" applyFont="0" applyFill="0" applyBorder="0" applyAlignment="0" applyProtection="0"/>
    <xf numFmtId="172" fontId="40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72" fontId="85" fillId="0" borderId="0" applyFont="0" applyFill="0" applyBorder="0" applyAlignment="0" applyProtection="0"/>
    <xf numFmtId="172" fontId="85" fillId="0" borderId="0" applyFont="0" applyFill="0" applyBorder="0" applyAlignment="0" applyProtection="0"/>
    <xf numFmtId="172" fontId="51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40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40" fillId="0" borderId="0" applyFont="0" applyFill="0" applyBorder="0" applyAlignment="0" applyProtection="0"/>
    <xf numFmtId="42" fontId="40" fillId="0" borderId="0" applyFont="0" applyFill="0" applyBorder="0" applyAlignment="0" applyProtection="0"/>
    <xf numFmtId="172" fontId="17" fillId="0" borderId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37" fillId="0" borderId="0" applyFont="0" applyFill="0" applyBorder="0" applyAlignment="0" applyProtection="0"/>
    <xf numFmtId="172" fontId="40" fillId="0" borderId="0" applyFont="0" applyFill="0" applyBorder="0" applyAlignment="0" applyProtection="0"/>
    <xf numFmtId="172" fontId="40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40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138" fillId="0" borderId="0" applyFont="0" applyFill="0" applyBorder="0" applyAlignment="0" applyProtection="0"/>
    <xf numFmtId="172" fontId="40" fillId="0" borderId="0" applyFont="0" applyFill="0" applyBorder="0" applyAlignment="0" applyProtection="0"/>
    <xf numFmtId="43" fontId="138" fillId="0" borderId="0" applyFont="0" applyFill="0" applyBorder="0" applyAlignment="0" applyProtection="0"/>
    <xf numFmtId="172" fontId="139" fillId="0" borderId="0" applyFont="0" applyFill="0" applyBorder="0" applyAlignment="0" applyProtection="0"/>
    <xf numFmtId="172" fontId="62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138" fillId="0" borderId="0" applyFont="0" applyFill="0" applyBorder="0" applyAlignment="0" applyProtection="0"/>
    <xf numFmtId="234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51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62" fillId="0" borderId="0" applyFont="0" applyFill="0" applyBorder="0" applyAlignment="0" applyProtection="0"/>
    <xf numFmtId="167" fontId="17" fillId="0" borderId="0" applyFont="0" applyFill="0" applyBorder="0" applyAlignment="0" applyProtection="0"/>
    <xf numFmtId="172" fontId="139" fillId="0" borderId="0" applyFont="0" applyFill="0" applyBorder="0" applyAlignment="0" applyProtection="0"/>
    <xf numFmtId="167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40" fillId="0" borderId="0" applyFont="0" applyFill="0" applyBorder="0" applyAlignment="0" applyProtection="0"/>
    <xf numFmtId="172" fontId="140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32" fillId="0" borderId="0" applyFont="0" applyFill="0" applyBorder="0" applyAlignment="0" applyProtection="0"/>
    <xf numFmtId="172" fontId="140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41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42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64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40" fillId="0" borderId="0" applyFont="0" applyFill="0" applyBorder="0" applyAlignment="0" applyProtection="0">
      <alignment vertical="center"/>
    </xf>
    <xf numFmtId="43" fontId="14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54" fillId="0" borderId="0" applyFont="0" applyFill="0" applyBorder="0" applyAlignment="0" applyProtection="0"/>
    <xf numFmtId="172" fontId="61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43" fontId="138" fillId="0" borderId="0" applyFont="0" applyFill="0" applyBorder="0" applyAlignment="0" applyProtection="0"/>
    <xf numFmtId="172" fontId="61" fillId="0" borderId="0" applyFont="0" applyFill="0" applyBorder="0" applyAlignment="0" applyProtection="0"/>
    <xf numFmtId="172" fontId="51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40" fillId="0" borderId="0" applyFont="0" applyFill="0" applyBorder="0" applyAlignment="0" applyProtection="0"/>
    <xf numFmtId="172" fontId="40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" fillId="0" borderId="0" applyFont="0" applyFill="0" applyBorder="0" applyAlignment="0" applyProtection="0"/>
    <xf numFmtId="193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43" fontId="138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235" fontId="57" fillId="0" borderId="0"/>
    <xf numFmtId="235" fontId="57" fillId="0" borderId="0"/>
    <xf numFmtId="3" fontId="17" fillId="0" borderId="0" applyFont="0" applyFill="0" applyBorder="0" applyAlignment="0" applyProtection="0"/>
    <xf numFmtId="0" fontId="144" fillId="0" borderId="0" applyNumberFormat="0" applyAlignment="0">
      <alignment horizontal="left"/>
    </xf>
    <xf numFmtId="43" fontId="145" fillId="0" borderId="0" applyFont="0" applyFill="0" applyBorder="0" applyAlignment="0" applyProtection="0"/>
    <xf numFmtId="236" fontId="146" fillId="0" borderId="0">
      <protection locked="0"/>
    </xf>
    <xf numFmtId="236" fontId="146" fillId="0" borderId="0">
      <protection locked="0"/>
    </xf>
    <xf numFmtId="237" fontId="146" fillId="0" borderId="0">
      <protection locked="0"/>
    </xf>
    <xf numFmtId="237" fontId="146" fillId="0" borderId="0">
      <protection locked="0"/>
    </xf>
    <xf numFmtId="238" fontId="147" fillId="0" borderId="29">
      <protection locked="0"/>
    </xf>
    <xf numFmtId="238" fontId="147" fillId="0" borderId="29">
      <protection locked="0"/>
    </xf>
    <xf numFmtId="239" fontId="146" fillId="0" borderId="0">
      <protection locked="0"/>
    </xf>
    <xf numFmtId="239" fontId="146" fillId="0" borderId="0">
      <protection locked="0"/>
    </xf>
    <xf numFmtId="240" fontId="146" fillId="0" borderId="0">
      <protection locked="0"/>
    </xf>
    <xf numFmtId="240" fontId="146" fillId="0" borderId="0">
      <protection locked="0"/>
    </xf>
    <xf numFmtId="239" fontId="146" fillId="0" borderId="0" applyNumberFormat="0">
      <protection locked="0"/>
    </xf>
    <xf numFmtId="239" fontId="146" fillId="0" borderId="0" applyNumberFormat="0">
      <protection locked="0"/>
    </xf>
    <xf numFmtId="239" fontId="146" fillId="0" borderId="0">
      <protection locked="0"/>
    </xf>
    <xf numFmtId="239" fontId="146" fillId="0" borderId="0">
      <protection locked="0"/>
    </xf>
    <xf numFmtId="228" fontId="148" fillId="0" borderId="24"/>
    <xf numFmtId="241" fontId="148" fillId="0" borderId="24"/>
    <xf numFmtId="220" fontId="122" fillId="0" borderId="0" applyFont="0" applyFill="0" applyBorder="0" applyAlignment="0" applyProtection="0"/>
    <xf numFmtId="171" fontId="3" fillId="0" borderId="0" applyFont="0" applyFill="0" applyBorder="0" applyAlignment="0" applyProtection="0"/>
    <xf numFmtId="242" fontId="17" fillId="0" borderId="0" applyFont="0" applyFill="0" applyBorder="0" applyAlignment="0" applyProtection="0"/>
    <xf numFmtId="243" fontId="51" fillId="0" borderId="0"/>
    <xf numFmtId="243" fontId="17" fillId="0" borderId="0"/>
    <xf numFmtId="243" fontId="17" fillId="0" borderId="0"/>
    <xf numFmtId="228" fontId="67" fillId="0" borderId="24">
      <alignment horizontal="center"/>
      <protection hidden="1"/>
    </xf>
    <xf numFmtId="183" fontId="149" fillId="0" borderId="0" applyFont="0" applyFill="0" applyBorder="0" applyAlignment="0" applyProtection="0"/>
    <xf numFmtId="183" fontId="150" fillId="0" borderId="0" applyFont="0" applyFill="0" applyBorder="0" applyAlignment="0" applyProtection="0"/>
    <xf numFmtId="244" fontId="151" fillId="0" borderId="24">
      <alignment horizontal="center"/>
      <protection hidden="1"/>
    </xf>
    <xf numFmtId="245" fontId="62" fillId="0" borderId="30"/>
    <xf numFmtId="245" fontId="62" fillId="0" borderId="30"/>
    <xf numFmtId="0" fontId="17" fillId="0" borderId="0" applyFont="0" applyFill="0" applyBorder="0" applyAlignment="0" applyProtection="0"/>
    <xf numFmtId="14" fontId="38" fillId="0" borderId="0" applyFill="0" applyBorder="0" applyAlignment="0"/>
    <xf numFmtId="0" fontId="17" fillId="0" borderId="0" applyNumberFormat="0">
      <alignment horizontal="centerContinuous"/>
    </xf>
    <xf numFmtId="172" fontId="3" fillId="0" borderId="0" applyFont="0" applyFill="0" applyBorder="0" applyAlignment="0" applyProtection="0"/>
    <xf numFmtId="172" fontId="17" fillId="0" borderId="0" applyFont="0" applyFill="0" applyBorder="0" applyAlignment="0" applyProtection="0"/>
    <xf numFmtId="0" fontId="152" fillId="44" borderId="31" applyNumberFormat="0" applyAlignment="0" applyProtection="0"/>
    <xf numFmtId="0" fontId="153" fillId="25" borderId="27" applyNumberFormat="0" applyAlignment="0" applyProtection="0"/>
    <xf numFmtId="0" fontId="154" fillId="0" borderId="32" applyNumberFormat="0" applyFill="0" applyAlignment="0" applyProtection="0"/>
    <xf numFmtId="0" fontId="155" fillId="0" borderId="33" applyNumberFormat="0" applyFill="0" applyAlignment="0" applyProtection="0"/>
    <xf numFmtId="0" fontId="156" fillId="0" borderId="34" applyNumberFormat="0" applyFill="0" applyAlignment="0" applyProtection="0"/>
    <xf numFmtId="0" fontId="156" fillId="0" borderId="0" applyNumberFormat="0" applyFill="0" applyBorder="0" applyAlignment="0" applyProtection="0"/>
    <xf numFmtId="246" fontId="157" fillId="0" borderId="0" applyFont="0" applyFill="0" applyBorder="0">
      <alignment horizontal="left" vertical="top" wrapText="1"/>
      <protection locked="0"/>
    </xf>
    <xf numFmtId="165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247" fontId="51" fillId="0" borderId="0"/>
    <xf numFmtId="247" fontId="17" fillId="0" borderId="0"/>
    <xf numFmtId="247" fontId="17" fillId="0" borderId="0"/>
    <xf numFmtId="3" fontId="62" fillId="0" borderId="0" applyFont="0" applyBorder="0" applyAlignment="0"/>
    <xf numFmtId="226" fontId="122" fillId="0" borderId="0" applyFill="0" applyBorder="0" applyAlignment="0"/>
    <xf numFmtId="0" fontId="17" fillId="0" borderId="0" applyFill="0" applyBorder="0" applyAlignment="0"/>
    <xf numFmtId="220" fontId="122" fillId="0" borderId="0" applyFill="0" applyBorder="0" applyAlignment="0"/>
    <xf numFmtId="226" fontId="122" fillId="0" borderId="0" applyFill="0" applyBorder="0" applyAlignment="0"/>
    <xf numFmtId="227" fontId="122" fillId="0" borderId="0" applyFill="0" applyBorder="0" applyAlignment="0"/>
    <xf numFmtId="220" fontId="122" fillId="0" borderId="0" applyFill="0" applyBorder="0" applyAlignment="0"/>
    <xf numFmtId="0" fontId="158" fillId="0" borderId="0" applyNumberFormat="0" applyAlignment="0">
      <alignment horizontal="left"/>
    </xf>
    <xf numFmtId="248" fontId="17" fillId="0" borderId="0" applyFill="0" applyBorder="0" applyAlignment="0" applyProtection="0"/>
    <xf numFmtId="0" fontId="159" fillId="0" borderId="0" applyNumberFormat="0" applyFill="0" applyBorder="0" applyAlignment="0" applyProtection="0"/>
    <xf numFmtId="3" fontId="62" fillId="0" borderId="0" applyFont="0" applyBorder="0" applyAlignment="0"/>
    <xf numFmtId="2" fontId="17" fillId="0" borderId="0" applyFont="0" applyFill="0" applyBorder="0" applyAlignment="0" applyProtection="0"/>
    <xf numFmtId="0" fontId="64" fillId="23" borderId="35" applyNumberFormat="0" applyFont="0" applyAlignment="0" applyProtection="0"/>
    <xf numFmtId="0" fontId="160" fillId="26" borderId="0" applyNumberFormat="0" applyBorder="0" applyAlignment="0" applyProtection="0"/>
    <xf numFmtId="38" fontId="16" fillId="17" borderId="0" applyNumberFormat="0" applyBorder="0" applyAlignment="0" applyProtection="0"/>
    <xf numFmtId="38" fontId="16" fillId="16" borderId="0" applyNumberFormat="0" applyBorder="0" applyAlignment="0" applyProtection="0"/>
    <xf numFmtId="249" fontId="17" fillId="0" borderId="36" applyFont="0" applyFill="0" applyBorder="0" applyAlignment="0"/>
    <xf numFmtId="0" fontId="161" fillId="0" borderId="0">
      <alignment horizontal="left"/>
    </xf>
    <xf numFmtId="0" fontId="22" fillId="0" borderId="2" applyNumberFormat="0" applyAlignment="0" applyProtection="0">
      <alignment horizontal="left" vertical="center"/>
    </xf>
    <xf numFmtId="0" fontId="22" fillId="0" borderId="37">
      <alignment horizontal="left" vertical="center"/>
    </xf>
    <xf numFmtId="0" fontId="16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63" fillId="0" borderId="38" applyNumberFormat="0" applyFill="0" applyAlignment="0" applyProtection="0"/>
    <xf numFmtId="0" fontId="163" fillId="0" borderId="0" applyNumberFormat="0" applyFill="0" applyBorder="0" applyAlignment="0" applyProtection="0"/>
    <xf numFmtId="250" fontId="164" fillId="0" borderId="0">
      <protection locked="0"/>
    </xf>
    <xf numFmtId="251" fontId="165" fillId="0" borderId="0">
      <protection locked="0"/>
    </xf>
    <xf numFmtId="250" fontId="164" fillId="0" borderId="0">
      <protection locked="0"/>
    </xf>
    <xf numFmtId="250" fontId="164" fillId="0" borderId="0">
      <protection locked="0"/>
    </xf>
    <xf numFmtId="251" fontId="165" fillId="0" borderId="0">
      <protection locked="0"/>
    </xf>
    <xf numFmtId="250" fontId="164" fillId="0" borderId="0">
      <protection locked="0"/>
    </xf>
    <xf numFmtId="0" fontId="166" fillId="0" borderId="10">
      <alignment horizontal="center"/>
    </xf>
    <xf numFmtId="0" fontId="166" fillId="0" borderId="0">
      <alignment horizontal="center"/>
    </xf>
    <xf numFmtId="252" fontId="112" fillId="0" borderId="0" applyFont="0" applyFill="0" applyBorder="0" applyAlignment="0" applyProtection="0">
      <alignment horizontal="center" vertical="center"/>
    </xf>
    <xf numFmtId="49" fontId="167" fillId="0" borderId="15">
      <alignment vertical="center"/>
    </xf>
    <xf numFmtId="0" fontId="57" fillId="0" borderId="0"/>
    <xf numFmtId="184" fontId="64" fillId="0" borderId="0" applyFont="0" applyFill="0" applyBorder="0" applyAlignment="0" applyProtection="0"/>
    <xf numFmtId="10" fontId="16" fillId="16" borderId="15" applyNumberFormat="0" applyBorder="0" applyAlignment="0" applyProtection="0"/>
    <xf numFmtId="10" fontId="16" fillId="45" borderId="15" applyNumberFormat="0" applyBorder="0" applyAlignment="0" applyProtection="0"/>
    <xf numFmtId="10" fontId="16" fillId="16" borderId="15" applyNumberFormat="0" applyBorder="0" applyAlignment="0" applyProtection="0"/>
    <xf numFmtId="10" fontId="16" fillId="45" borderId="15" applyNumberFormat="0" applyBorder="0" applyAlignment="0" applyProtection="0"/>
    <xf numFmtId="0" fontId="168" fillId="28" borderId="27" applyNumberFormat="0" applyAlignment="0" applyProtection="0"/>
    <xf numFmtId="0" fontId="62" fillId="0" borderId="0"/>
    <xf numFmtId="2" fontId="169" fillId="0" borderId="20" applyBorder="0"/>
    <xf numFmtId="0" fontId="113" fillId="0" borderId="39">
      <alignment horizontal="centerContinuous"/>
    </xf>
    <xf numFmtId="0" fontId="170" fillId="41" borderId="28" applyNumberFormat="0" applyAlignment="0" applyProtection="0"/>
    <xf numFmtId="0" fontId="17" fillId="0" borderId="0"/>
    <xf numFmtId="0" fontId="17" fillId="0" borderId="0"/>
    <xf numFmtId="226" fontId="122" fillId="0" borderId="0" applyFill="0" applyBorder="0" applyAlignment="0"/>
    <xf numFmtId="0" fontId="17" fillId="0" borderId="0" applyFill="0" applyBorder="0" applyAlignment="0"/>
    <xf numFmtId="220" fontId="122" fillId="0" borderId="0" applyFill="0" applyBorder="0" applyAlignment="0"/>
    <xf numFmtId="226" fontId="122" fillId="0" borderId="0" applyFill="0" applyBorder="0" applyAlignment="0"/>
    <xf numFmtId="227" fontId="122" fillId="0" borderId="0" applyFill="0" applyBorder="0" applyAlignment="0"/>
    <xf numFmtId="220" fontId="122" fillId="0" borderId="0" applyFill="0" applyBorder="0" applyAlignment="0"/>
    <xf numFmtId="0" fontId="171" fillId="0" borderId="40" applyNumberFormat="0" applyFill="0" applyAlignment="0" applyProtection="0"/>
    <xf numFmtId="228" fontId="16" fillId="0" borderId="25" applyFont="0"/>
    <xf numFmtId="3" fontId="17" fillId="0" borderId="41"/>
    <xf numFmtId="0" fontId="74" fillId="0" borderId="36">
      <alignment horizontal="center"/>
    </xf>
    <xf numFmtId="0" fontId="112" fillId="0" borderId="0" applyFont="0" applyFill="0" applyBorder="0" applyProtection="0">
      <alignment horizontal="center" vertical="center"/>
    </xf>
    <xf numFmtId="38" fontId="63" fillId="0" borderId="0" applyFont="0" applyFill="0" applyBorder="0" applyAlignment="0" applyProtection="0"/>
    <xf numFmtId="4" fontId="122" fillId="0" borderId="0" applyFont="0" applyFill="0" applyBorder="0" applyAlignment="0" applyProtection="0"/>
    <xf numFmtId="38" fontId="63" fillId="0" borderId="0" applyFont="0" applyFill="0" applyBorder="0" applyAlignment="0" applyProtection="0"/>
    <xf numFmtId="40" fontId="63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172" fillId="0" borderId="10"/>
    <xf numFmtId="253" fontId="173" fillId="0" borderId="19"/>
    <xf numFmtId="254" fontId="63" fillId="0" borderId="0" applyFont="0" applyFill="0" applyBorder="0" applyAlignment="0" applyProtection="0"/>
    <xf numFmtId="255" fontId="63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4" fillId="0" borderId="0" applyNumberFormat="0" applyFont="0" applyFill="0" applyAlignment="0"/>
    <xf numFmtId="182" fontId="174" fillId="0" borderId="0" applyNumberFormat="0" applyFont="0" applyFill="0" applyAlignment="0"/>
    <xf numFmtId="0" fontId="148" fillId="0" borderId="0">
      <alignment horizontal="justify" vertical="top"/>
    </xf>
    <xf numFmtId="0" fontId="175" fillId="28" borderId="0" applyNumberFormat="0" applyBorder="0" applyAlignment="0" applyProtection="0"/>
    <xf numFmtId="0" fontId="57" fillId="0" borderId="0"/>
    <xf numFmtId="0" fontId="57" fillId="0" borderId="0"/>
    <xf numFmtId="0" fontId="104" fillId="36" borderId="0" applyNumberFormat="0" applyBorder="0" applyAlignment="0" applyProtection="0"/>
    <xf numFmtId="0" fontId="104" fillId="39" borderId="0" applyNumberFormat="0" applyBorder="0" applyAlignment="0" applyProtection="0"/>
    <xf numFmtId="0" fontId="104" fillId="46" borderId="0" applyNumberFormat="0" applyBorder="0" applyAlignment="0" applyProtection="0"/>
    <xf numFmtId="0" fontId="104" fillId="32" borderId="0" applyNumberFormat="0" applyBorder="0" applyAlignment="0" applyProtection="0"/>
    <xf numFmtId="0" fontId="104" fillId="33" borderId="0" applyNumberFormat="0" applyBorder="0" applyAlignment="0" applyProtection="0"/>
    <xf numFmtId="0" fontId="104" fillId="30" borderId="0" applyNumberFormat="0" applyBorder="0" applyAlignment="0" applyProtection="0"/>
    <xf numFmtId="37" fontId="176" fillId="0" borderId="0"/>
    <xf numFmtId="0" fontId="177" fillId="0" borderId="15" applyNumberFormat="0" applyFont="0" applyFill="0" applyBorder="0" applyAlignment="0">
      <alignment horizontal="center"/>
    </xf>
    <xf numFmtId="256" fontId="178" fillId="0" borderId="0"/>
    <xf numFmtId="0" fontId="17" fillId="0" borderId="0"/>
    <xf numFmtId="257" fontId="60" fillId="0" borderId="0"/>
    <xf numFmtId="0" fontId="5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9" fillId="0" borderId="0"/>
    <xf numFmtId="0" fontId="179" fillId="0" borderId="0"/>
    <xf numFmtId="0" fontId="179" fillId="0" borderId="0"/>
    <xf numFmtId="0" fontId="179" fillId="0" borderId="0"/>
    <xf numFmtId="0" fontId="179" fillId="0" borderId="0"/>
    <xf numFmtId="0" fontId="179" fillId="0" borderId="0"/>
    <xf numFmtId="0" fontId="179" fillId="0" borderId="0"/>
    <xf numFmtId="258" fontId="17" fillId="0" borderId="0"/>
    <xf numFmtId="0" fontId="17" fillId="0" borderId="0"/>
    <xf numFmtId="0" fontId="17" fillId="0" borderId="0"/>
    <xf numFmtId="259" fontId="17" fillId="0" borderId="0"/>
    <xf numFmtId="0" fontId="17" fillId="0" borderId="0"/>
    <xf numFmtId="0" fontId="139" fillId="0" borderId="0"/>
    <xf numFmtId="0" fontId="62" fillId="0" borderId="0"/>
    <xf numFmtId="0" fontId="17" fillId="0" borderId="0"/>
    <xf numFmtId="0" fontId="62" fillId="0" borderId="0"/>
    <xf numFmtId="0" fontId="3" fillId="0" borderId="0"/>
    <xf numFmtId="0" fontId="3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61" fillId="0" borderId="0"/>
    <xf numFmtId="0" fontId="3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" fillId="0" borderId="0"/>
    <xf numFmtId="0" fontId="61" fillId="0" borderId="0"/>
    <xf numFmtId="0" fontId="3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" fillId="0" borderId="0"/>
    <xf numFmtId="0" fontId="6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64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" fillId="0" borderId="0"/>
    <xf numFmtId="0" fontId="61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82" fontId="3" fillId="0" borderId="0"/>
    <xf numFmtId="26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0" fillId="0" borderId="0"/>
    <xf numFmtId="0" fontId="17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7" fillId="0" borderId="0"/>
    <xf numFmtId="0" fontId="180" fillId="0" borderId="0"/>
    <xf numFmtId="0" fontId="180" fillId="0" borderId="0"/>
    <xf numFmtId="0" fontId="180" fillId="0" borderId="0"/>
    <xf numFmtId="0" fontId="17" fillId="0" borderId="0"/>
    <xf numFmtId="0" fontId="3" fillId="0" borderId="0"/>
    <xf numFmtId="0" fontId="181" fillId="0" borderId="0" applyNumberFormat="0"/>
    <xf numFmtId="0" fontId="17" fillId="0" borderId="0"/>
    <xf numFmtId="0" fontId="17" fillId="0" borderId="0"/>
    <xf numFmtId="0" fontId="17" fillId="0" borderId="0"/>
    <xf numFmtId="0" fontId="17" fillId="0" borderId="0"/>
    <xf numFmtId="0" fontId="41" fillId="0" borderId="0"/>
    <xf numFmtId="0" fontId="40" fillId="0" borderId="0"/>
    <xf numFmtId="0" fontId="17" fillId="0" borderId="0"/>
    <xf numFmtId="0" fontId="182" fillId="0" borderId="0"/>
    <xf numFmtId="0" fontId="17" fillId="0" borderId="0"/>
    <xf numFmtId="0" fontId="54" fillId="0" borderId="0"/>
    <xf numFmtId="0" fontId="54" fillId="0" borderId="0"/>
    <xf numFmtId="0" fontId="17" fillId="0" borderId="0"/>
    <xf numFmtId="0" fontId="62" fillId="0" borderId="0"/>
    <xf numFmtId="0" fontId="174" fillId="0" borderId="0"/>
    <xf numFmtId="0" fontId="3" fillId="0" borderId="0"/>
    <xf numFmtId="0" fontId="62" fillId="0" borderId="0"/>
    <xf numFmtId="0" fontId="40" fillId="0" borderId="0"/>
    <xf numFmtId="0" fontId="40" fillId="0" borderId="0"/>
    <xf numFmtId="0" fontId="17" fillId="0" borderId="0">
      <alignment vertical="center"/>
    </xf>
    <xf numFmtId="0" fontId="17" fillId="0" borderId="0"/>
    <xf numFmtId="261" fontId="17" fillId="0" borderId="0"/>
    <xf numFmtId="0" fontId="3" fillId="0" borderId="0"/>
    <xf numFmtId="0" fontId="138" fillId="0" borderId="0"/>
    <xf numFmtId="0" fontId="40" fillId="0" borderId="0"/>
    <xf numFmtId="0" fontId="138" fillId="0" borderId="0"/>
    <xf numFmtId="0" fontId="138" fillId="0" borderId="0"/>
    <xf numFmtId="0" fontId="40" fillId="0" borderId="0"/>
    <xf numFmtId="0" fontId="138" fillId="0" borderId="0"/>
    <xf numFmtId="0" fontId="183" fillId="0" borderId="0">
      <protection locked="0"/>
    </xf>
    <xf numFmtId="0" fontId="17" fillId="0" borderId="0"/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62" fillId="0" borderId="0"/>
    <xf numFmtId="0" fontId="17" fillId="0" borderId="0"/>
    <xf numFmtId="0" fontId="17" fillId="0" borderId="0"/>
    <xf numFmtId="0" fontId="183" fillId="0" borderId="0">
      <alignment vertical="top"/>
      <protection locked="0"/>
    </xf>
    <xf numFmtId="0" fontId="183" fillId="0" borderId="0">
      <alignment vertical="top"/>
      <protection locked="0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1" fillId="0" borderId="0"/>
    <xf numFmtId="0" fontId="174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7" fillId="0" borderId="0"/>
    <xf numFmtId="0" fontId="17" fillId="0" borderId="0"/>
    <xf numFmtId="0" fontId="85" fillId="0" borderId="0"/>
    <xf numFmtId="0" fontId="142" fillId="0" borderId="0"/>
    <xf numFmtId="0" fontId="17" fillId="0" borderId="0"/>
    <xf numFmtId="0" fontId="17" fillId="0" borderId="0"/>
    <xf numFmtId="0" fontId="85" fillId="0" borderId="0"/>
    <xf numFmtId="0" fontId="85" fillId="0" borderId="0"/>
    <xf numFmtId="0" fontId="85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8" fillId="0" borderId="0">
      <alignment vertical="top"/>
    </xf>
    <xf numFmtId="0" fontId="38" fillId="0" borderId="0">
      <alignment vertical="top"/>
    </xf>
    <xf numFmtId="0" fontId="17" fillId="0" borderId="0"/>
    <xf numFmtId="0" fontId="3" fillId="0" borderId="0"/>
    <xf numFmtId="0" fontId="17" fillId="0" borderId="0"/>
    <xf numFmtId="0" fontId="17" fillId="0" borderId="0"/>
    <xf numFmtId="0" fontId="17" fillId="0" borderId="0"/>
    <xf numFmtId="0" fontId="139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3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17" fillId="0" borderId="0"/>
    <xf numFmtId="0" fontId="3" fillId="0" borderId="0"/>
    <xf numFmtId="0" fontId="3" fillId="0" borderId="0"/>
    <xf numFmtId="0" fontId="17" fillId="0" borderId="0"/>
    <xf numFmtId="0" fontId="3" fillId="0" borderId="0"/>
    <xf numFmtId="0" fontId="17" fillId="0" borderId="0"/>
    <xf numFmtId="0" fontId="180" fillId="0" borderId="0"/>
    <xf numFmtId="0" fontId="6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80" fillId="0" borderId="0"/>
    <xf numFmtId="0" fontId="137" fillId="0" borderId="0"/>
    <xf numFmtId="0" fontId="3" fillId="0" borderId="0"/>
    <xf numFmtId="0" fontId="40" fillId="0" borderId="0"/>
    <xf numFmtId="0" fontId="17" fillId="0" borderId="0"/>
    <xf numFmtId="0" fontId="3" fillId="0" borderId="0"/>
    <xf numFmtId="0" fontId="132" fillId="0" borderId="0">
      <alignment vertical="center"/>
    </xf>
    <xf numFmtId="0" fontId="17" fillId="0" borderId="0"/>
    <xf numFmtId="0" fontId="132" fillId="0" borderId="0">
      <alignment vertical="center"/>
    </xf>
    <xf numFmtId="0" fontId="17" fillId="0" borderId="0"/>
    <xf numFmtId="0" fontId="62" fillId="0" borderId="0"/>
    <xf numFmtId="262" fontId="141" fillId="0" borderId="0"/>
    <xf numFmtId="0" fontId="138" fillId="0" borderId="0"/>
    <xf numFmtId="0" fontId="138" fillId="0" borderId="0"/>
    <xf numFmtId="0" fontId="17" fillId="0" borderId="0"/>
    <xf numFmtId="0" fontId="3" fillId="0" borderId="0"/>
    <xf numFmtId="0" fontId="17" fillId="0" borderId="0">
      <alignment vertical="center"/>
    </xf>
    <xf numFmtId="0" fontId="138" fillId="0" borderId="0"/>
    <xf numFmtId="0" fontId="17" fillId="0" borderId="0">
      <alignment vertical="center"/>
    </xf>
    <xf numFmtId="0" fontId="62" fillId="0" borderId="0"/>
    <xf numFmtId="0" fontId="183" fillId="0" borderId="0">
      <alignment vertical="top"/>
      <protection locked="0"/>
    </xf>
    <xf numFmtId="263" fontId="54" fillId="0" borderId="0" applyFill="0" applyBorder="0"/>
    <xf numFmtId="0" fontId="138" fillId="0" borderId="0"/>
    <xf numFmtId="0" fontId="64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3" fillId="0" borderId="0"/>
    <xf numFmtId="0" fontId="17" fillId="0" borderId="0"/>
    <xf numFmtId="0" fontId="3" fillId="0" borderId="0"/>
    <xf numFmtId="0" fontId="17" fillId="0" borderId="0"/>
    <xf numFmtId="0" fontId="3" fillId="0" borderId="0"/>
    <xf numFmtId="0" fontId="138" fillId="0" borderId="0"/>
    <xf numFmtId="0" fontId="17" fillId="0" borderId="0"/>
    <xf numFmtId="0" fontId="3" fillId="0" borderId="0"/>
    <xf numFmtId="0" fontId="17" fillId="0" borderId="0"/>
    <xf numFmtId="0" fontId="3" fillId="0" borderId="0"/>
    <xf numFmtId="0" fontId="17" fillId="0" borderId="0"/>
    <xf numFmtId="0" fontId="3" fillId="0" borderId="0"/>
    <xf numFmtId="263" fontId="54" fillId="0" borderId="0" applyFill="0" applyBorder="0"/>
    <xf numFmtId="0" fontId="17" fillId="0" borderId="0"/>
    <xf numFmtId="0" fontId="3" fillId="0" borderId="0"/>
    <xf numFmtId="264" fontId="17" fillId="0" borderId="0" applyBorder="0">
      <alignment vertical="top"/>
    </xf>
    <xf numFmtId="0" fontId="64" fillId="0" borderId="0"/>
    <xf numFmtId="0" fontId="85" fillId="0" borderId="0"/>
    <xf numFmtId="264" fontId="17" fillId="0" borderId="0" applyBorder="0">
      <alignment vertical="top"/>
    </xf>
    <xf numFmtId="0" fontId="3" fillId="0" borderId="0"/>
    <xf numFmtId="0" fontId="40" fillId="0" borderId="0">
      <alignment vertical="center"/>
    </xf>
    <xf numFmtId="0" fontId="142" fillId="0" borderId="0"/>
    <xf numFmtId="0" fontId="40" fillId="0" borderId="0">
      <alignment vertical="center"/>
    </xf>
    <xf numFmtId="0" fontId="85" fillId="0" borderId="0"/>
    <xf numFmtId="263" fontId="54" fillId="0" borderId="0" applyFill="0" applyBorder="0"/>
    <xf numFmtId="0" fontId="3" fillId="0" borderId="0"/>
    <xf numFmtId="0" fontId="85" fillId="0" borderId="0"/>
    <xf numFmtId="0" fontId="183" fillId="0" borderId="0">
      <protection locked="0"/>
    </xf>
    <xf numFmtId="0" fontId="85" fillId="0" borderId="0"/>
    <xf numFmtId="0" fontId="183" fillId="0" borderId="0">
      <protection locked="0"/>
    </xf>
    <xf numFmtId="0" fontId="17" fillId="0" borderId="0"/>
    <xf numFmtId="0" fontId="85" fillId="0" borderId="0"/>
    <xf numFmtId="0" fontId="17" fillId="0" borderId="0"/>
    <xf numFmtId="0" fontId="85" fillId="0" borderId="0"/>
    <xf numFmtId="0" fontId="138" fillId="0" borderId="0"/>
    <xf numFmtId="0" fontId="17" fillId="0" borderId="0"/>
    <xf numFmtId="0" fontId="3" fillId="0" borderId="0"/>
    <xf numFmtId="0" fontId="17" fillId="0" borderId="0"/>
    <xf numFmtId="0" fontId="3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3" fillId="0" borderId="0"/>
    <xf numFmtId="0" fontId="17" fillId="0" borderId="0"/>
    <xf numFmtId="0" fontId="17" fillId="0" borderId="0"/>
    <xf numFmtId="0" fontId="17" fillId="0" borderId="0"/>
    <xf numFmtId="0" fontId="142" fillId="0" borderId="0"/>
    <xf numFmtId="0" fontId="17" fillId="0" borderId="0"/>
    <xf numFmtId="0" fontId="184" fillId="0" borderId="0"/>
    <xf numFmtId="0" fontId="132" fillId="0" borderId="0"/>
    <xf numFmtId="0" fontId="3" fillId="0" borderId="0"/>
    <xf numFmtId="0" fontId="184" fillId="0" borderId="0"/>
    <xf numFmtId="0" fontId="138" fillId="0" borderId="0"/>
    <xf numFmtId="0" fontId="138" fillId="0" borderId="0"/>
    <xf numFmtId="0" fontId="3" fillId="0" borderId="0"/>
    <xf numFmtId="0" fontId="138" fillId="0" borderId="0"/>
    <xf numFmtId="0" fontId="143" fillId="0" borderId="0"/>
    <xf numFmtId="0" fontId="185" fillId="0" borderId="0"/>
    <xf numFmtId="0" fontId="132" fillId="0" borderId="0"/>
    <xf numFmtId="0" fontId="17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0" borderId="0"/>
    <xf numFmtId="0" fontId="17" fillId="0" borderId="0"/>
    <xf numFmtId="0" fontId="138" fillId="0" borderId="0"/>
    <xf numFmtId="0" fontId="17" fillId="0" borderId="0"/>
    <xf numFmtId="0" fontId="17" fillId="0" borderId="0"/>
    <xf numFmtId="0" fontId="14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3" fillId="0" borderId="0"/>
    <xf numFmtId="0" fontId="64" fillId="0" borderId="0"/>
    <xf numFmtId="0" fontId="5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3" fillId="0" borderId="0"/>
    <xf numFmtId="0" fontId="66" fillId="0" borderId="0"/>
    <xf numFmtId="0" fontId="66" fillId="0" borderId="0"/>
    <xf numFmtId="0" fontId="6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62" fillId="0" borderId="0"/>
    <xf numFmtId="0" fontId="122" fillId="16" borderId="0"/>
    <xf numFmtId="0" fontId="62" fillId="23" borderId="35" applyNumberFormat="0" applyFont="0" applyAlignment="0" applyProtection="0"/>
    <xf numFmtId="0" fontId="186" fillId="0" borderId="42" applyNumberFormat="0" applyFill="0" applyAlignment="0" applyProtection="0"/>
    <xf numFmtId="167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7" fillId="0" borderId="0" applyFont="0" applyFill="0" applyBorder="0" applyAlignment="0" applyProtection="0"/>
    <xf numFmtId="0" fontId="57" fillId="0" borderId="0"/>
    <xf numFmtId="0" fontId="188" fillId="40" borderId="31" applyNumberFormat="0" applyAlignment="0" applyProtection="0"/>
    <xf numFmtId="14" fontId="113" fillId="0" borderId="0">
      <alignment horizontal="center" wrapText="1"/>
      <protection locked="0"/>
    </xf>
    <xf numFmtId="225" fontId="17" fillId="0" borderId="0" applyFont="0" applyFill="0" applyBorder="0" applyAlignment="0" applyProtection="0"/>
    <xf numFmtId="265" fontId="17" fillId="0" borderId="0" applyFont="0" applyFill="0" applyBorder="0" applyAlignment="0" applyProtection="0"/>
    <xf numFmtId="10" fontId="17" fillId="0" borderId="0" applyFont="0" applyFill="0" applyBorder="0" applyAlignment="0" applyProtection="0"/>
    <xf numFmtId="10" fontId="17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7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266" fontId="150" fillId="0" borderId="0">
      <protection locked="0"/>
    </xf>
    <xf numFmtId="9" fontId="17" fillId="0" borderId="0" applyFont="0" applyFill="0" applyBorder="0" applyAlignment="0" applyProtection="0"/>
    <xf numFmtId="9" fontId="63" fillId="0" borderId="13" applyNumberFormat="0" applyBorder="0"/>
    <xf numFmtId="226" fontId="122" fillId="0" borderId="0" applyFill="0" applyBorder="0" applyAlignment="0"/>
    <xf numFmtId="0" fontId="17" fillId="0" borderId="0" applyFill="0" applyBorder="0" applyAlignment="0"/>
    <xf numFmtId="220" fontId="122" fillId="0" borderId="0" applyFill="0" applyBorder="0" applyAlignment="0"/>
    <xf numFmtId="226" fontId="122" fillId="0" borderId="0" applyFill="0" applyBorder="0" applyAlignment="0"/>
    <xf numFmtId="227" fontId="122" fillId="0" borderId="0" applyFill="0" applyBorder="0" applyAlignment="0"/>
    <xf numFmtId="220" fontId="122" fillId="0" borderId="0" applyFill="0" applyBorder="0" applyAlignment="0"/>
    <xf numFmtId="0" fontId="131" fillId="0" borderId="0"/>
    <xf numFmtId="0" fontId="63" fillId="0" borderId="0" applyNumberFormat="0" applyFont="0" applyFill="0" applyBorder="0" applyAlignment="0" applyProtection="0">
      <alignment horizontal="left"/>
    </xf>
    <xf numFmtId="0" fontId="189" fillId="0" borderId="10">
      <alignment horizontal="center"/>
    </xf>
    <xf numFmtId="0" fontId="190" fillId="47" borderId="0" applyNumberFormat="0" applyFont="0" applyBorder="0" applyAlignment="0">
      <alignment horizontal="center"/>
    </xf>
    <xf numFmtId="267" fontId="191" fillId="0" borderId="0" applyNumberFormat="0" applyFill="0" applyBorder="0" applyAlignment="0" applyProtection="0">
      <alignment horizontal="left"/>
    </xf>
    <xf numFmtId="0" fontId="38" fillId="0" borderId="0" applyNumberFormat="0" applyFill="0" applyBorder="0" applyAlignment="0" applyProtection="0">
      <alignment vertical="top"/>
    </xf>
    <xf numFmtId="184" fontId="64" fillId="0" borderId="0" applyFon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3" fontId="64" fillId="0" borderId="43">
      <alignment horizontal="right" wrapText="1"/>
    </xf>
    <xf numFmtId="0" fontId="190" fillId="1" borderId="37" applyNumberFormat="0" applyFont="0" applyAlignment="0">
      <alignment horizontal="center"/>
    </xf>
    <xf numFmtId="3" fontId="61" fillId="0" borderId="0"/>
    <xf numFmtId="0" fontId="192" fillId="0" borderId="0" applyNumberFormat="0" applyFill="0" applyBorder="0" applyAlignment="0">
      <alignment horizontal="center"/>
    </xf>
    <xf numFmtId="0" fontId="51" fillId="48" borderId="0"/>
    <xf numFmtId="0" fontId="193" fillId="0" borderId="0">
      <alignment vertical="center"/>
    </xf>
    <xf numFmtId="0" fontId="81" fillId="0" borderId="0"/>
    <xf numFmtId="0" fontId="17" fillId="0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81" fillId="0" borderId="0"/>
    <xf numFmtId="169" fontId="64" fillId="0" borderId="0" applyFont="0" applyFill="0" applyBorder="0" applyAlignment="0" applyProtection="0"/>
    <xf numFmtId="0" fontId="63" fillId="0" borderId="0"/>
    <xf numFmtId="0" fontId="102" fillId="0" borderId="0" applyNumberFormat="0" applyFill="0" applyBorder="0" applyAlignment="0" applyProtection="0"/>
    <xf numFmtId="169" fontId="64" fillId="0" borderId="0" applyFont="0" applyFill="0" applyBorder="0" applyAlignment="0" applyProtection="0"/>
    <xf numFmtId="0" fontId="193" fillId="0" borderId="0">
      <alignment vertical="center"/>
    </xf>
    <xf numFmtId="0" fontId="85" fillId="0" borderId="0"/>
    <xf numFmtId="183" fontId="64" fillId="0" borderId="0" applyFont="0" applyFill="0" applyBorder="0" applyAlignment="0" applyProtection="0"/>
    <xf numFmtId="184" fontId="61" fillId="0" borderId="0" applyFont="0" applyFill="0" applyBorder="0" applyAlignment="0" applyProtection="0"/>
    <xf numFmtId="207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204" fontId="64" fillId="0" borderId="0" applyFont="0" applyFill="0" applyBorder="0" applyAlignment="0" applyProtection="0"/>
    <xf numFmtId="185" fontId="64" fillId="0" borderId="0" applyFont="0" applyFill="0" applyBorder="0" applyAlignment="0" applyProtection="0"/>
    <xf numFmtId="204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204" fontId="64" fillId="0" borderId="0" applyFont="0" applyFill="0" applyBorder="0" applyAlignment="0" applyProtection="0"/>
    <xf numFmtId="206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4" fontId="61" fillId="0" borderId="0" applyFont="0" applyFill="0" applyBorder="0" applyAlignment="0" applyProtection="0"/>
    <xf numFmtId="207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85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186" fontId="61" fillId="0" borderId="0" applyFont="0" applyFill="0" applyBorder="0" applyAlignment="0" applyProtection="0"/>
    <xf numFmtId="195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186" fontId="64" fillId="0" borderId="0" applyFont="0" applyFill="0" applyBorder="0" applyAlignment="0" applyProtection="0"/>
    <xf numFmtId="187" fontId="64" fillId="0" borderId="0" applyFont="0" applyFill="0" applyBorder="0" applyAlignment="0" applyProtection="0"/>
    <xf numFmtId="186" fontId="64" fillId="0" borderId="0" applyFont="0" applyFill="0" applyBorder="0" applyAlignment="0" applyProtection="0"/>
    <xf numFmtId="188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184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186" fontId="61" fillId="0" borderId="0" applyFont="0" applyFill="0" applyBorder="0" applyAlignment="0" applyProtection="0"/>
    <xf numFmtId="195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186" fontId="64" fillId="0" borderId="0" applyFont="0" applyFill="0" applyBorder="0" applyAlignment="0" applyProtection="0"/>
    <xf numFmtId="187" fontId="64" fillId="0" borderId="0" applyFont="0" applyFill="0" applyBorder="0" applyAlignment="0" applyProtection="0"/>
    <xf numFmtId="186" fontId="64" fillId="0" borderId="0" applyFont="0" applyFill="0" applyBorder="0" applyAlignment="0" applyProtection="0"/>
    <xf numFmtId="188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186" fontId="61" fillId="0" borderId="0" applyFont="0" applyFill="0" applyBorder="0" applyAlignment="0" applyProtection="0"/>
    <xf numFmtId="195" fontId="64" fillId="0" borderId="0" applyFont="0" applyFill="0" applyBorder="0" applyAlignment="0" applyProtection="0"/>
    <xf numFmtId="194" fontId="64" fillId="0" borderId="0" applyFont="0" applyFill="0" applyBorder="0" applyAlignment="0" applyProtection="0"/>
    <xf numFmtId="186" fontId="64" fillId="0" borderId="0" applyFont="0" applyFill="0" applyBorder="0" applyAlignment="0" applyProtection="0"/>
    <xf numFmtId="187" fontId="64" fillId="0" borderId="0" applyFont="0" applyFill="0" applyBorder="0" applyAlignment="0" applyProtection="0"/>
    <xf numFmtId="186" fontId="64" fillId="0" borderId="0" applyFont="0" applyFill="0" applyBorder="0" applyAlignment="0" applyProtection="0"/>
    <xf numFmtId="188" fontId="64" fillId="0" borderId="0" applyFont="0" applyFill="0" applyBorder="0" applyAlignment="0" applyProtection="0"/>
    <xf numFmtId="196" fontId="64" fillId="0" borderId="0" applyFont="0" applyFill="0" applyBorder="0" applyAlignment="0" applyProtection="0"/>
    <xf numFmtId="169" fontId="64" fillId="0" borderId="0" applyFont="0" applyFill="0" applyBorder="0" applyAlignment="0" applyProtection="0"/>
    <xf numFmtId="196" fontId="64" fillId="0" borderId="0" applyFont="0" applyFill="0" applyBorder="0" applyAlignment="0" applyProtection="0"/>
    <xf numFmtId="204" fontId="64" fillId="0" borderId="0" applyFont="0" applyFill="0" applyBorder="0" applyAlignment="0" applyProtection="0"/>
    <xf numFmtId="169" fontId="64" fillId="0" borderId="0" applyFont="0" applyFill="0" applyBorder="0" applyAlignment="0" applyProtection="0"/>
    <xf numFmtId="169" fontId="64" fillId="0" borderId="0" applyFont="0" applyFill="0" applyBorder="0" applyAlignment="0" applyProtection="0"/>
    <xf numFmtId="187" fontId="64" fillId="0" borderId="0" applyFont="0" applyFill="0" applyBorder="0" applyAlignment="0" applyProtection="0"/>
    <xf numFmtId="186" fontId="61" fillId="0" borderId="0" applyFont="0" applyFill="0" applyBorder="0" applyAlignment="0" applyProtection="0"/>
    <xf numFmtId="186" fontId="64" fillId="0" borderId="0" applyFont="0" applyFill="0" applyBorder="0" applyAlignment="0" applyProtection="0"/>
    <xf numFmtId="206" fontId="64" fillId="0" borderId="0" applyFont="0" applyFill="0" applyBorder="0" applyAlignment="0" applyProtection="0"/>
    <xf numFmtId="205" fontId="64" fillId="0" borderId="0" applyFont="0" applyFill="0" applyBorder="0" applyAlignment="0" applyProtection="0"/>
    <xf numFmtId="0" fontId="194" fillId="0" borderId="0"/>
    <xf numFmtId="231" fontId="55" fillId="49" borderId="37">
      <alignment vertical="center"/>
    </xf>
    <xf numFmtId="268" fontId="20" fillId="0" borderId="37" applyNumberFormat="0" applyFill="0">
      <alignment vertical="center"/>
    </xf>
    <xf numFmtId="268" fontId="58" fillId="50" borderId="37" applyAlignment="0"/>
    <xf numFmtId="268" fontId="20" fillId="0" borderId="37" applyNumberFormat="0" applyFill="0">
      <alignment vertical="center"/>
    </xf>
    <xf numFmtId="0" fontId="172" fillId="0" borderId="0"/>
    <xf numFmtId="173" fontId="20" fillId="51" borderId="37" applyProtection="0">
      <alignment vertical="center"/>
    </xf>
    <xf numFmtId="40" fontId="195" fillId="0" borderId="0" applyBorder="0">
      <alignment horizontal="right"/>
    </xf>
    <xf numFmtId="246" fontId="157" fillId="0" borderId="0" applyFont="0">
      <protection locked="0"/>
    </xf>
    <xf numFmtId="0" fontId="196" fillId="0" borderId="0"/>
    <xf numFmtId="269" fontId="64" fillId="0" borderId="44">
      <alignment horizontal="right" vertical="center"/>
    </xf>
    <xf numFmtId="270" fontId="62" fillId="0" borderId="44">
      <alignment horizontal="right" vertical="center"/>
    </xf>
    <xf numFmtId="271" fontId="17" fillId="0" borderId="44">
      <alignment horizontal="right" vertical="center"/>
    </xf>
    <xf numFmtId="272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3" fontId="187" fillId="0" borderId="44">
      <alignment horizontal="right" vertical="center"/>
    </xf>
    <xf numFmtId="274" fontId="187" fillId="0" borderId="44">
      <alignment horizontal="right" vertical="center"/>
    </xf>
    <xf numFmtId="274" fontId="187" fillId="0" borderId="44">
      <alignment horizontal="right" vertical="center"/>
    </xf>
    <xf numFmtId="274" fontId="187" fillId="0" borderId="44">
      <alignment horizontal="right" vertical="center"/>
    </xf>
    <xf numFmtId="274" fontId="187" fillId="0" borderId="44">
      <alignment horizontal="right" vertical="center"/>
    </xf>
    <xf numFmtId="274" fontId="187" fillId="0" borderId="44">
      <alignment horizontal="right" vertical="center"/>
    </xf>
    <xf numFmtId="274" fontId="187" fillId="0" borderId="44">
      <alignment horizontal="right" vertical="center"/>
    </xf>
    <xf numFmtId="274" fontId="187" fillId="0" borderId="44">
      <alignment horizontal="right" vertical="center"/>
    </xf>
    <xf numFmtId="274" fontId="187" fillId="0" borderId="44">
      <alignment horizontal="right" vertical="center"/>
    </xf>
    <xf numFmtId="274" fontId="187" fillId="0" borderId="44">
      <alignment horizontal="right" vertical="center"/>
    </xf>
    <xf numFmtId="274" fontId="187" fillId="0" borderId="44">
      <alignment horizontal="right" vertical="center"/>
    </xf>
    <xf numFmtId="274" fontId="187" fillId="0" borderId="44">
      <alignment horizontal="right" vertical="center"/>
    </xf>
    <xf numFmtId="274" fontId="18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1" fontId="17" fillId="0" borderId="44">
      <alignment horizontal="right" vertical="center"/>
    </xf>
    <xf numFmtId="273" fontId="187" fillId="0" borderId="44">
      <alignment horizontal="right" vertical="center"/>
    </xf>
    <xf numFmtId="271" fontId="1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4" fontId="187" fillId="0" borderId="44">
      <alignment horizontal="right" vertical="center"/>
    </xf>
    <xf numFmtId="274" fontId="187" fillId="0" borderId="44">
      <alignment horizontal="right" vertical="center"/>
    </xf>
    <xf numFmtId="274" fontId="187" fillId="0" borderId="44">
      <alignment horizontal="right" vertical="center"/>
    </xf>
    <xf numFmtId="274" fontId="187" fillId="0" borderId="44">
      <alignment horizontal="right" vertical="center"/>
    </xf>
    <xf numFmtId="274" fontId="187" fillId="0" borderId="44">
      <alignment horizontal="right" vertical="center"/>
    </xf>
    <xf numFmtId="274" fontId="187" fillId="0" borderId="44">
      <alignment horizontal="right" vertical="center"/>
    </xf>
    <xf numFmtId="270" fontId="62" fillId="0" borderId="44">
      <alignment horizontal="right" vertical="center"/>
    </xf>
    <xf numFmtId="269" fontId="64" fillId="0" borderId="44">
      <alignment horizontal="right" vertical="center"/>
    </xf>
    <xf numFmtId="269" fontId="64" fillId="0" borderId="44">
      <alignment horizontal="right" vertical="center"/>
    </xf>
    <xf numFmtId="269" fontId="64" fillId="0" borderId="44">
      <alignment horizontal="right" vertical="center"/>
    </xf>
    <xf numFmtId="269" fontId="64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5" fontId="1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273" fontId="187" fillId="0" borderId="44">
      <alignment horizontal="right" vertical="center"/>
    </xf>
    <xf numFmtId="3" fontId="197" fillId="51" borderId="15" applyFill="0" applyAlignment="0" applyProtection="0">
      <alignment horizontal="justify" vertical="center"/>
    </xf>
    <xf numFmtId="228" fontId="148" fillId="0" borderId="24">
      <protection hidden="1"/>
    </xf>
    <xf numFmtId="49" fontId="38" fillId="0" borderId="0" applyFill="0" applyBorder="0" applyAlignment="0"/>
    <xf numFmtId="276" fontId="17" fillId="0" borderId="0" applyFill="0" applyBorder="0" applyAlignment="0"/>
    <xf numFmtId="0" fontId="17" fillId="0" borderId="0" applyFill="0" applyBorder="0" applyAlignment="0"/>
    <xf numFmtId="277" fontId="17" fillId="0" borderId="0" applyFill="0" applyBorder="0" applyAlignment="0"/>
    <xf numFmtId="278" fontId="198" fillId="0" borderId="44">
      <alignment horizontal="center"/>
    </xf>
    <xf numFmtId="184" fontId="62" fillId="0" borderId="44">
      <alignment horizontal="center"/>
    </xf>
    <xf numFmtId="0" fontId="187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99" fillId="0" borderId="0" applyNumberFormat="0" applyFill="0" applyBorder="0" applyAlignment="0" applyProtection="0"/>
    <xf numFmtId="0" fontId="200" fillId="44" borderId="27" applyNumberFormat="0" applyAlignment="0" applyProtection="0"/>
    <xf numFmtId="0" fontId="201" fillId="0" borderId="0" applyNumberFormat="0" applyFill="0" applyBorder="0" applyAlignment="0" applyProtection="0"/>
    <xf numFmtId="0" fontId="202" fillId="0" borderId="45" applyNumberFormat="0" applyFill="0" applyAlignment="0" applyProtection="0"/>
    <xf numFmtId="263" fontId="25" fillId="52" borderId="0" applyNumberFormat="0" applyBorder="0">
      <alignment horizontal="centerContinuous" vertical="center"/>
    </xf>
    <xf numFmtId="0" fontId="203" fillId="22" borderId="0" applyNumberFormat="0" applyBorder="0" applyAlignment="0" applyProtection="0"/>
    <xf numFmtId="0" fontId="17" fillId="0" borderId="46" applyNumberFormat="0" applyFont="0" applyFill="0" applyAlignment="0" applyProtection="0"/>
    <xf numFmtId="0" fontId="204" fillId="28" borderId="0" applyNumberFormat="0" applyBorder="0" applyAlignment="0" applyProtection="0"/>
    <xf numFmtId="246" fontId="157" fillId="0" borderId="0" applyFont="0">
      <alignment horizontal="center"/>
      <protection locked="0"/>
    </xf>
    <xf numFmtId="0" fontId="205" fillId="0" borderId="0"/>
    <xf numFmtId="279" fontId="63" fillId="0" borderId="0" applyFont="0" applyFill="0" applyBorder="0" applyAlignment="0" applyProtection="0"/>
    <xf numFmtId="280" fontId="122" fillId="0" borderId="0" applyFont="0" applyFill="0" applyBorder="0" applyAlignment="0" applyProtection="0"/>
    <xf numFmtId="0" fontId="206" fillId="0" borderId="0" applyNumberFormat="0" applyFill="0" applyBorder="0" applyAlignment="0" applyProtection="0"/>
    <xf numFmtId="0" fontId="207" fillId="0" borderId="0" applyNumberFormat="0" applyFill="0" applyBorder="0" applyAlignment="0" applyProtection="0"/>
    <xf numFmtId="0" fontId="22" fillId="0" borderId="41">
      <alignment horizontal="center"/>
    </xf>
    <xf numFmtId="281" fontId="139" fillId="0" borderId="0"/>
    <xf numFmtId="282" fontId="62" fillId="0" borderId="0"/>
    <xf numFmtId="283" fontId="139" fillId="0" borderId="15"/>
    <xf numFmtId="284" fontId="62" fillId="0" borderId="15"/>
    <xf numFmtId="0" fontId="178" fillId="0" borderId="0"/>
    <xf numFmtId="3" fontId="187" fillId="0" borderId="0" applyNumberFormat="0" applyBorder="0" applyAlignment="0" applyProtection="0">
      <alignment horizontal="centerContinuous"/>
      <protection locked="0"/>
    </xf>
    <xf numFmtId="3" fontId="93" fillId="0" borderId="0">
      <protection locked="0"/>
    </xf>
    <xf numFmtId="0" fontId="178" fillId="0" borderId="0"/>
    <xf numFmtId="0" fontId="208" fillId="53" borderId="15">
      <alignment horizontal="left" vertical="center"/>
    </xf>
    <xf numFmtId="285" fontId="209" fillId="0" borderId="20">
      <alignment horizontal="left" vertical="top"/>
    </xf>
    <xf numFmtId="285" fontId="102" fillId="0" borderId="47">
      <alignment horizontal="left" vertical="top"/>
    </xf>
    <xf numFmtId="0" fontId="210" fillId="0" borderId="47">
      <alignment horizontal="left" vertical="center"/>
    </xf>
    <xf numFmtId="164" fontId="51" fillId="0" borderId="0" applyFont="0" applyFill="0" applyBorder="0" applyAlignment="0" applyProtection="0"/>
    <xf numFmtId="166" fontId="51" fillId="0" borderId="0" applyFont="0" applyFill="0" applyBorder="0" applyAlignment="0" applyProtection="0"/>
    <xf numFmtId="0" fontId="171" fillId="0" borderId="0" applyNumberFormat="0" applyFill="0" applyBorder="0" applyAlignment="0" applyProtection="0"/>
    <xf numFmtId="0" fontId="211" fillId="20" borderId="0" applyNumberFormat="0" applyBorder="0" applyAlignment="0" applyProtection="0"/>
    <xf numFmtId="0" fontId="212" fillId="0" borderId="0" applyNumberFormat="0" applyFill="0" applyBorder="0" applyAlignment="0" applyProtection="0"/>
    <xf numFmtId="0" fontId="213" fillId="0" borderId="0" applyFont="0" applyFill="0" applyBorder="0" applyAlignment="0" applyProtection="0"/>
    <xf numFmtId="0" fontId="213" fillId="0" borderId="0" applyFont="0" applyFill="0" applyBorder="0" applyAlignment="0" applyProtection="0"/>
    <xf numFmtId="0" fontId="85" fillId="0" borderId="0">
      <alignment vertical="center"/>
    </xf>
    <xf numFmtId="40" fontId="214" fillId="0" borderId="0" applyFont="0" applyFill="0" applyBorder="0" applyAlignment="0" applyProtection="0"/>
    <xf numFmtId="38" fontId="214" fillId="0" borderId="0" applyFont="0" applyFill="0" applyBorder="0" applyAlignment="0" applyProtection="0"/>
    <xf numFmtId="0" fontId="214" fillId="0" borderId="0" applyFont="0" applyFill="0" applyBorder="0" applyAlignment="0" applyProtection="0"/>
    <xf numFmtId="0" fontId="214" fillId="0" borderId="0" applyFont="0" applyFill="0" applyBorder="0" applyAlignment="0" applyProtection="0"/>
    <xf numFmtId="9" fontId="215" fillId="0" borderId="0" applyFont="0" applyFill="0" applyBorder="0" applyAlignment="0" applyProtection="0"/>
    <xf numFmtId="0" fontId="216" fillId="0" borderId="0"/>
    <xf numFmtId="286" fontId="83" fillId="0" borderId="0" applyFont="0" applyFill="0" applyBorder="0" applyAlignment="0" applyProtection="0"/>
    <xf numFmtId="287" fontId="17" fillId="0" borderId="0" applyFont="0" applyFill="0" applyBorder="0" applyAlignment="0" applyProtection="0"/>
    <xf numFmtId="0" fontId="217" fillId="0" borderId="25"/>
    <xf numFmtId="0" fontId="150" fillId="0" borderId="0" applyFont="0" applyFill="0" applyBorder="0" applyAlignment="0" applyProtection="0"/>
    <xf numFmtId="0" fontId="150" fillId="0" borderId="0" applyFont="0" applyFill="0" applyBorder="0" applyAlignment="0" applyProtection="0"/>
    <xf numFmtId="288" fontId="83" fillId="0" borderId="0" applyFont="0" applyFill="0" applyBorder="0" applyAlignment="0" applyProtection="0"/>
    <xf numFmtId="289" fontId="83" fillId="0" borderId="0" applyFont="0" applyFill="0" applyBorder="0" applyAlignment="0" applyProtection="0"/>
    <xf numFmtId="0" fontId="150" fillId="0" borderId="0"/>
    <xf numFmtId="0" fontId="174" fillId="0" borderId="0"/>
    <xf numFmtId="165" fontId="74" fillId="0" borderId="0" applyFont="0" applyFill="0" applyBorder="0" applyAlignment="0" applyProtection="0"/>
    <xf numFmtId="167" fontId="74" fillId="0" borderId="0" applyFont="0" applyFill="0" applyBorder="0" applyAlignment="0" applyProtection="0"/>
    <xf numFmtId="0" fontId="64" fillId="0" borderId="0"/>
    <xf numFmtId="172" fontId="17" fillId="0" borderId="0" applyFont="0" applyFill="0" applyBorder="0" applyAlignment="0" applyProtection="0"/>
    <xf numFmtId="38" fontId="218" fillId="0" borderId="0" applyFont="0" applyFill="0" applyBorder="0" applyAlignment="0" applyProtection="0"/>
    <xf numFmtId="211" fontId="89" fillId="0" borderId="0" applyFont="0" applyFill="0" applyBorder="0" applyAlignment="0" applyProtection="0"/>
    <xf numFmtId="212" fontId="89" fillId="0" borderId="0" applyFont="0" applyFill="0" applyBorder="0" applyAlignment="0" applyProtection="0"/>
    <xf numFmtId="0" fontId="17" fillId="0" borderId="0"/>
    <xf numFmtId="213" fontId="219" fillId="0" borderId="0" applyFont="0" applyFill="0" applyBorder="0" applyAlignment="0" applyProtection="0"/>
    <xf numFmtId="191" fontId="219" fillId="0" borderId="0" applyFont="0" applyFill="0" applyBorder="0" applyAlignment="0" applyProtection="0"/>
    <xf numFmtId="181" fontId="74" fillId="0" borderId="0" applyFont="0" applyFill="0" applyBorder="0" applyAlignment="0" applyProtection="0"/>
    <xf numFmtId="290" fontId="76" fillId="0" borderId="0" applyFont="0" applyFill="0" applyBorder="0" applyAlignment="0" applyProtection="0"/>
    <xf numFmtId="291" fontId="74" fillId="0" borderId="0" applyFont="0" applyFill="0" applyBorder="0" applyAlignment="0" applyProtection="0"/>
    <xf numFmtId="209" fontId="220" fillId="0" borderId="0" applyFont="0" applyFill="0" applyBorder="0" applyAlignment="0" applyProtection="0"/>
    <xf numFmtId="210" fontId="220" fillId="0" borderId="0" applyFont="0" applyFill="0" applyBorder="0" applyAlignment="0" applyProtection="0"/>
    <xf numFmtId="252" fontId="218" fillId="0" borderId="44">
      <alignment horizontal="center"/>
    </xf>
    <xf numFmtId="171" fontId="221" fillId="0" borderId="0" applyFont="0" applyFill="0" applyBorder="0" applyAlignment="0" applyProtection="0"/>
    <xf numFmtId="0" fontId="2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223" fillId="0" borderId="0" applyNumberFormat="0" applyFill="0" applyBorder="0" applyAlignment="0" applyProtection="0">
      <alignment vertical="top"/>
      <protection locked="0"/>
    </xf>
    <xf numFmtId="0" fontId="17" fillId="0" borderId="0"/>
    <xf numFmtId="0" fontId="17" fillId="0" borderId="0"/>
    <xf numFmtId="0" fontId="2" fillId="0" borderId="0"/>
    <xf numFmtId="172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38" fillId="0" borderId="0"/>
    <xf numFmtId="0" fontId="224" fillId="0" borderId="0"/>
    <xf numFmtId="9" fontId="224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225" fillId="0" borderId="0"/>
    <xf numFmtId="0" fontId="226" fillId="0" borderId="0">
      <alignment horizontal="left" vertical="top" wrapText="1"/>
    </xf>
    <xf numFmtId="0" fontId="2" fillId="0" borderId="0"/>
    <xf numFmtId="0" fontId="17" fillId="0" borderId="0"/>
    <xf numFmtId="167" fontId="17" fillId="0" borderId="0" applyFont="0" applyFill="0" applyBorder="0" applyAlignment="0" applyProtection="0"/>
    <xf numFmtId="293" fontId="229" fillId="0" borderId="0">
      <protection locked="0"/>
    </xf>
    <xf numFmtId="292" fontId="229" fillId="0" borderId="0">
      <protection locked="0"/>
    </xf>
    <xf numFmtId="250" fontId="229" fillId="0" borderId="49">
      <protection locked="0"/>
    </xf>
    <xf numFmtId="167" fontId="17" fillId="0" borderId="0" applyFont="0" applyFill="0" applyBorder="0" applyAlignment="0" applyProtection="0"/>
    <xf numFmtId="0" fontId="17" fillId="0" borderId="0"/>
    <xf numFmtId="3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242" fontId="17" fillId="0" borderId="0" applyFont="0" applyFill="0" applyBorder="0" applyAlignment="0" applyProtection="0"/>
    <xf numFmtId="172" fontId="230" fillId="0" borderId="0" applyFont="0" applyFill="0" applyBorder="0" applyAlignment="0" applyProtection="0"/>
    <xf numFmtId="9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0" fontId="17" fillId="0" borderId="0" applyFont="0" applyFill="0" applyBorder="0" applyAlignment="0" applyProtection="0"/>
    <xf numFmtId="172" fontId="231" fillId="0" borderId="0" applyFont="0" applyFill="0" applyBorder="0" applyAlignment="0" applyProtection="0"/>
    <xf numFmtId="294" fontId="17" fillId="0" borderId="0" applyFont="0" applyFill="0" applyBorder="0" applyAlignment="0" applyProtection="0"/>
    <xf numFmtId="0" fontId="17" fillId="0" borderId="0"/>
    <xf numFmtId="167" fontId="17" fillId="0" borderId="0" applyFont="0" applyFill="0" applyBorder="0" applyAlignment="0" applyProtection="0"/>
    <xf numFmtId="172" fontId="40" fillId="0" borderId="0" applyProtection="0"/>
    <xf numFmtId="172" fontId="40" fillId="0" borderId="0" applyProtection="0"/>
    <xf numFmtId="295" fontId="17" fillId="0" borderId="0" applyFont="0" applyFill="0" applyBorder="0" applyAlignment="0" applyProtection="0"/>
    <xf numFmtId="0" fontId="40" fillId="0" borderId="0" applyProtection="0">
      <alignment vertical="center"/>
    </xf>
    <xf numFmtId="0" fontId="40" fillId="0" borderId="0"/>
    <xf numFmtId="9" fontId="40" fillId="0" borderId="0" applyProtection="0"/>
    <xf numFmtId="9" fontId="40" fillId="0" borderId="0" applyProtection="0"/>
    <xf numFmtId="9" fontId="40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17" fillId="0" borderId="0"/>
    <xf numFmtId="9" fontId="232" fillId="0" borderId="0" applyFont="0" applyFill="0" applyBorder="0" applyAlignment="0" applyProtection="0"/>
    <xf numFmtId="0" fontId="66" fillId="0" borderId="0"/>
    <xf numFmtId="172" fontId="1" fillId="0" borderId="0" applyFont="0" applyFill="0" applyBorder="0" applyAlignment="0" applyProtection="0"/>
    <xf numFmtId="0" fontId="1" fillId="0" borderId="0"/>
    <xf numFmtId="0" fontId="1" fillId="0" borderId="0"/>
    <xf numFmtId="0" fontId="40" fillId="0" borderId="0"/>
    <xf numFmtId="0" fontId="17" fillId="0" borderId="0"/>
    <xf numFmtId="0" fontId="17" fillId="0" borderId="0"/>
    <xf numFmtId="0" fontId="62" fillId="0" borderId="0"/>
    <xf numFmtId="0" fontId="263" fillId="0" borderId="0"/>
    <xf numFmtId="299" fontId="81" fillId="0" borderId="0" applyFill="0" applyBorder="0" applyAlignment="0" applyProtection="0"/>
    <xf numFmtId="172" fontId="232" fillId="0" borderId="0" applyFont="0" applyFill="0" applyBorder="0" applyAlignment="0" applyProtection="0"/>
    <xf numFmtId="0" fontId="81" fillId="0" borderId="0"/>
  </cellStyleXfs>
  <cellXfs count="1146">
    <xf numFmtId="0" fontId="0" fillId="0" borderId="0" xfId="0"/>
    <xf numFmtId="0" fontId="17" fillId="0" borderId="0" xfId="0" applyFont="1"/>
    <xf numFmtId="0" fontId="17" fillId="8" borderId="17" xfId="0" applyFont="1" applyFill="1" applyBorder="1" applyAlignment="1">
      <alignment vertical="center" wrapText="1"/>
    </xf>
    <xf numFmtId="0" fontId="17" fillId="0" borderId="17" xfId="0" applyFont="1" applyBorder="1"/>
    <xf numFmtId="0" fontId="17" fillId="0" borderId="17" xfId="0" applyFont="1" applyBorder="1" applyAlignment="1">
      <alignment horizontal="left" vertical="center" wrapText="1"/>
    </xf>
    <xf numFmtId="0" fontId="17" fillId="8" borderId="17" xfId="0" applyFont="1" applyFill="1" applyBorder="1" applyAlignment="1">
      <alignment vertical="center"/>
    </xf>
    <xf numFmtId="0" fontId="17" fillId="0" borderId="0" xfId="0" applyFont="1" applyAlignment="1">
      <alignment vertical="center"/>
    </xf>
    <xf numFmtId="0" fontId="17" fillId="8" borderId="0" xfId="0" applyFont="1" applyFill="1" applyAlignment="1">
      <alignment vertical="center"/>
    </xf>
    <xf numFmtId="0" fontId="17" fillId="0" borderId="17" xfId="0" applyFont="1" applyBorder="1" applyAlignment="1">
      <alignment vertical="center"/>
    </xf>
    <xf numFmtId="0" fontId="20" fillId="0" borderId="19" xfId="0" applyFont="1" applyBorder="1" applyAlignment="1">
      <alignment horizontal="center" vertical="center"/>
    </xf>
    <xf numFmtId="0" fontId="17" fillId="0" borderId="0" xfId="17" applyAlignment="1">
      <alignment vertical="center"/>
    </xf>
    <xf numFmtId="0" fontId="17" fillId="8" borderId="0" xfId="17" applyFill="1" applyAlignment="1">
      <alignment vertical="center"/>
    </xf>
    <xf numFmtId="174" fontId="17" fillId="0" borderId="17" xfId="31" applyNumberFormat="1" applyFont="1" applyFill="1" applyBorder="1" applyAlignment="1">
      <alignment horizontal="center" vertical="center"/>
    </xf>
    <xf numFmtId="0" fontId="17" fillId="0" borderId="0" xfId="17" applyAlignment="1">
      <alignment horizontal="center" vertical="center"/>
    </xf>
    <xf numFmtId="0" fontId="17" fillId="0" borderId="0" xfId="17" applyAlignment="1">
      <alignment vertical="center" wrapText="1"/>
    </xf>
    <xf numFmtId="0" fontId="17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0" fontId="20" fillId="5" borderId="17" xfId="0" applyFont="1" applyFill="1" applyBorder="1" applyAlignment="1">
      <alignment vertical="center"/>
    </xf>
    <xf numFmtId="0" fontId="20" fillId="5" borderId="17" xfId="0" applyFont="1" applyFill="1" applyBorder="1" applyAlignment="1">
      <alignment horizontal="center" vertical="center"/>
    </xf>
    <xf numFmtId="0" fontId="20" fillId="0" borderId="17" xfId="0" applyFont="1" applyBorder="1" applyAlignment="1">
      <alignment vertical="center"/>
    </xf>
    <xf numFmtId="0" fontId="17" fillId="5" borderId="17" xfId="0" applyFont="1" applyFill="1" applyBorder="1" applyAlignment="1">
      <alignment horizontal="center" vertical="center"/>
    </xf>
    <xf numFmtId="0" fontId="17" fillId="0" borderId="0" xfId="0" applyFont="1" applyAlignment="1">
      <alignment vertical="center" wrapText="1"/>
    </xf>
    <xf numFmtId="0" fontId="20" fillId="0" borderId="0" xfId="0" applyFont="1" applyAlignment="1">
      <alignment horizontal="center" vertical="center"/>
    </xf>
    <xf numFmtId="0" fontId="17" fillId="0" borderId="17" xfId="0" applyFont="1" applyBorder="1" applyAlignment="1">
      <alignment vertical="center" wrapText="1"/>
    </xf>
    <xf numFmtId="0" fontId="20" fillId="0" borderId="19" xfId="0" applyFont="1" applyBorder="1" applyAlignment="1">
      <alignment horizontal="center" vertical="center" wrapText="1"/>
    </xf>
    <xf numFmtId="0" fontId="17" fillId="8" borderId="17" xfId="0" applyFont="1" applyFill="1" applyBorder="1" applyAlignment="1">
      <alignment horizontal="left" vertical="center" wrapText="1"/>
    </xf>
    <xf numFmtId="0" fontId="20" fillId="0" borderId="17" xfId="0" applyFont="1" applyBorder="1" applyAlignment="1">
      <alignment vertical="center" wrapText="1"/>
    </xf>
    <xf numFmtId="0" fontId="17" fillId="0" borderId="0" xfId="0" applyFont="1" applyAlignment="1">
      <alignment horizontal="center"/>
    </xf>
    <xf numFmtId="0" fontId="17" fillId="0" borderId="17" xfId="0" applyFont="1" applyBorder="1" applyAlignment="1">
      <alignment horizontal="center"/>
    </xf>
    <xf numFmtId="176" fontId="17" fillId="0" borderId="0" xfId="2" applyNumberFormat="1" applyFont="1"/>
    <xf numFmtId="176" fontId="17" fillId="0" borderId="17" xfId="2" applyNumberFormat="1" applyFont="1" applyBorder="1"/>
    <xf numFmtId="0" fontId="20" fillId="0" borderId="0" xfId="0" applyFont="1" applyAlignment="1">
      <alignment vertical="center" wrapText="1"/>
    </xf>
    <xf numFmtId="49" fontId="17" fillId="0" borderId="0" xfId="0" applyNumberFormat="1" applyFont="1" applyAlignment="1">
      <alignment vertical="center" wrapText="1"/>
    </xf>
    <xf numFmtId="0" fontId="20" fillId="5" borderId="17" xfId="0" applyFont="1" applyFill="1" applyBorder="1" applyAlignment="1">
      <alignment vertical="center" wrapText="1"/>
    </xf>
    <xf numFmtId="0" fontId="20" fillId="0" borderId="0" xfId="0" applyFont="1" applyAlignment="1">
      <alignment vertical="center"/>
    </xf>
    <xf numFmtId="0" fontId="20" fillId="0" borderId="17" xfId="0" applyFont="1" applyBorder="1" applyAlignment="1">
      <alignment horizontal="center" vertical="center"/>
    </xf>
    <xf numFmtId="174" fontId="20" fillId="0" borderId="17" xfId="31" applyNumberFormat="1" applyFont="1" applyFill="1" applyBorder="1" applyAlignment="1">
      <alignment horizontal="right" vertical="center"/>
    </xf>
    <xf numFmtId="174" fontId="17" fillId="0" borderId="17" xfId="31" applyNumberFormat="1" applyFont="1" applyFill="1" applyBorder="1" applyAlignment="1">
      <alignment horizontal="right" vertical="center"/>
    </xf>
    <xf numFmtId="0" fontId="43" fillId="0" borderId="17" xfId="0" applyFont="1" applyBorder="1" applyAlignment="1">
      <alignment vertical="center"/>
    </xf>
    <xf numFmtId="0" fontId="43" fillId="0" borderId="17" xfId="0" applyFont="1" applyBorder="1" applyAlignment="1">
      <alignment vertical="center" wrapText="1"/>
    </xf>
    <xf numFmtId="0" fontId="43" fillId="0" borderId="0" xfId="0" applyFont="1" applyAlignment="1">
      <alignment vertical="center"/>
    </xf>
    <xf numFmtId="174" fontId="17" fillId="0" borderId="17" xfId="31" applyNumberFormat="1" applyFont="1" applyFill="1" applyBorder="1" applyAlignment="1">
      <alignment vertical="center"/>
    </xf>
    <xf numFmtId="174" fontId="20" fillId="0" borderId="17" xfId="31" applyNumberFormat="1" applyFont="1" applyFill="1" applyBorder="1" applyAlignment="1">
      <alignment horizontal="center" vertical="center"/>
    </xf>
    <xf numFmtId="0" fontId="43" fillId="0" borderId="17" xfId="0" applyFont="1" applyBorder="1" applyAlignment="1">
      <alignment horizontal="center" vertical="center"/>
    </xf>
    <xf numFmtId="0" fontId="18" fillId="0" borderId="0" xfId="0" applyFont="1" applyAlignment="1">
      <alignment vertical="center" wrapText="1"/>
    </xf>
    <xf numFmtId="179" fontId="37" fillId="0" borderId="0" xfId="34" applyNumberFormat="1" applyFont="1" applyAlignment="1">
      <alignment horizontal="center" vertical="center"/>
    </xf>
    <xf numFmtId="176" fontId="17" fillId="0" borderId="0" xfId="34" applyNumberFormat="1" applyFont="1" applyAlignment="1">
      <alignment vertical="center"/>
    </xf>
    <xf numFmtId="176" fontId="26" fillId="0" borderId="0" xfId="34" applyNumberFormat="1" applyFont="1" applyAlignment="1">
      <alignment vertical="center"/>
    </xf>
    <xf numFmtId="0" fontId="33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21" fillId="0" borderId="0" xfId="0" applyFont="1" applyAlignment="1">
      <alignment vertical="center" wrapText="1"/>
    </xf>
    <xf numFmtId="179" fontId="37" fillId="0" borderId="0" xfId="34" applyNumberFormat="1" applyFont="1" applyAlignment="1">
      <alignment horizontal="center" vertical="center" wrapText="1"/>
    </xf>
    <xf numFmtId="0" fontId="31" fillId="0" borderId="0" xfId="1" applyAlignment="1" applyProtection="1">
      <alignment vertical="center" wrapText="1"/>
    </xf>
    <xf numFmtId="0" fontId="19" fillId="0" borderId="0" xfId="0" applyFont="1" applyAlignment="1">
      <alignment vertical="center"/>
    </xf>
    <xf numFmtId="179" fontId="37" fillId="0" borderId="0" xfId="34" applyNumberFormat="1" applyFont="1" applyFill="1" applyAlignment="1">
      <alignment horizontal="center" vertical="center"/>
    </xf>
    <xf numFmtId="176" fontId="17" fillId="0" borderId="0" xfId="34" applyNumberFormat="1" applyFont="1" applyFill="1" applyAlignment="1">
      <alignment vertical="center"/>
    </xf>
    <xf numFmtId="176" fontId="20" fillId="0" borderId="15" xfId="34" applyNumberFormat="1" applyFont="1" applyBorder="1" applyAlignment="1">
      <alignment horizontal="center" vertical="center" wrapText="1"/>
    </xf>
    <xf numFmtId="176" fontId="20" fillId="0" borderId="20" xfId="34" applyNumberFormat="1" applyFont="1" applyBorder="1" applyAlignment="1">
      <alignment horizontal="center" vertical="center" wrapText="1"/>
    </xf>
    <xf numFmtId="176" fontId="20" fillId="0" borderId="19" xfId="34" applyNumberFormat="1" applyFont="1" applyBorder="1" applyAlignment="1">
      <alignment horizontal="center" vertical="center"/>
    </xf>
    <xf numFmtId="179" fontId="37" fillId="0" borderId="17" xfId="34" applyNumberFormat="1" applyFont="1" applyFill="1" applyBorder="1" applyAlignment="1">
      <alignment horizontal="center" vertical="center"/>
    </xf>
    <xf numFmtId="176" fontId="17" fillId="0" borderId="17" xfId="34" applyNumberFormat="1" applyFont="1" applyFill="1" applyBorder="1" applyAlignment="1">
      <alignment vertical="center"/>
    </xf>
    <xf numFmtId="180" fontId="17" fillId="0" borderId="17" xfId="0" applyNumberFormat="1" applyFont="1" applyBorder="1" applyAlignment="1">
      <alignment vertical="center" wrapText="1"/>
    </xf>
    <xf numFmtId="0" fontId="27" fillId="2" borderId="17" xfId="0" applyFont="1" applyFill="1" applyBorder="1" applyAlignment="1">
      <alignment vertical="center"/>
    </xf>
    <xf numFmtId="0" fontId="27" fillId="2" borderId="17" xfId="0" applyFont="1" applyFill="1" applyBorder="1" applyAlignment="1">
      <alignment vertical="center" wrapText="1"/>
    </xf>
    <xf numFmtId="179" fontId="48" fillId="2" borderId="17" xfId="34" applyNumberFormat="1" applyFont="1" applyFill="1" applyBorder="1" applyAlignment="1">
      <alignment horizontal="center" vertical="center"/>
    </xf>
    <xf numFmtId="0" fontId="27" fillId="2" borderId="17" xfId="0" applyFont="1" applyFill="1" applyBorder="1" applyAlignment="1">
      <alignment horizontal="center" vertical="center"/>
    </xf>
    <xf numFmtId="176" fontId="27" fillId="2" borderId="17" xfId="34" applyNumberFormat="1" applyFont="1" applyFill="1" applyBorder="1" applyAlignment="1">
      <alignment vertical="center"/>
    </xf>
    <xf numFmtId="2" fontId="27" fillId="2" borderId="17" xfId="0" applyNumberFormat="1" applyFont="1" applyFill="1" applyBorder="1" applyAlignment="1">
      <alignment vertical="center" wrapText="1"/>
    </xf>
    <xf numFmtId="179" fontId="37" fillId="0" borderId="17" xfId="34" applyNumberFormat="1" applyFont="1" applyBorder="1" applyAlignment="1">
      <alignment horizontal="center" vertical="center"/>
    </xf>
    <xf numFmtId="176" fontId="17" fillId="0" borderId="17" xfId="34" applyNumberFormat="1" applyFont="1" applyBorder="1" applyAlignment="1">
      <alignment vertical="center"/>
    </xf>
    <xf numFmtId="2" fontId="17" fillId="0" borderId="17" xfId="0" applyNumberFormat="1" applyFont="1" applyBorder="1" applyAlignment="1">
      <alignment vertical="center" wrapText="1"/>
    </xf>
    <xf numFmtId="179" fontId="37" fillId="5" borderId="17" xfId="34" applyNumberFormat="1" applyFont="1" applyFill="1" applyBorder="1" applyAlignment="1">
      <alignment horizontal="center" vertical="center"/>
    </xf>
    <xf numFmtId="176" fontId="17" fillId="5" borderId="17" xfId="34" applyNumberFormat="1" applyFont="1" applyFill="1" applyBorder="1" applyAlignment="1">
      <alignment vertical="center"/>
    </xf>
    <xf numFmtId="176" fontId="20" fillId="5" borderId="17" xfId="34" applyNumberFormat="1" applyFont="1" applyFill="1" applyBorder="1" applyAlignment="1">
      <alignment vertical="center"/>
    </xf>
    <xf numFmtId="2" fontId="20" fillId="5" borderId="17" xfId="0" applyNumberFormat="1" applyFont="1" applyFill="1" applyBorder="1" applyAlignment="1">
      <alignment vertical="center" wrapText="1"/>
    </xf>
    <xf numFmtId="176" fontId="20" fillId="0" borderId="17" xfId="34" applyNumberFormat="1" applyFont="1" applyBorder="1" applyAlignment="1">
      <alignment vertical="center"/>
    </xf>
    <xf numFmtId="176" fontId="43" fillId="0" borderId="17" xfId="34" applyNumberFormat="1" applyFont="1" applyBorder="1" applyAlignment="1">
      <alignment vertical="center"/>
    </xf>
    <xf numFmtId="2" fontId="43" fillId="0" borderId="17" xfId="0" applyNumberFormat="1" applyFont="1" applyBorder="1" applyAlignment="1">
      <alignment vertical="center" wrapText="1"/>
    </xf>
    <xf numFmtId="179" fontId="44" fillId="0" borderId="17" xfId="34" applyNumberFormat="1" applyFont="1" applyFill="1" applyBorder="1" applyAlignment="1">
      <alignment horizontal="center" vertical="center"/>
    </xf>
    <xf numFmtId="2" fontId="20" fillId="0" borderId="17" xfId="0" applyNumberFormat="1" applyFont="1" applyBorder="1" applyAlignment="1">
      <alignment vertical="center" wrapText="1"/>
    </xf>
    <xf numFmtId="176" fontId="20" fillId="0" borderId="17" xfId="34" applyNumberFormat="1" applyFont="1" applyFill="1" applyBorder="1" applyAlignment="1">
      <alignment vertical="center"/>
    </xf>
    <xf numFmtId="176" fontId="43" fillId="0" borderId="17" xfId="34" applyNumberFormat="1" applyFont="1" applyFill="1" applyBorder="1" applyAlignment="1">
      <alignment vertical="center"/>
    </xf>
    <xf numFmtId="0" fontId="32" fillId="6" borderId="17" xfId="0" applyFont="1" applyFill="1" applyBorder="1" applyAlignment="1">
      <alignment vertical="center"/>
    </xf>
    <xf numFmtId="0" fontId="32" fillId="6" borderId="17" xfId="0" applyFont="1" applyFill="1" applyBorder="1" applyAlignment="1">
      <alignment vertical="center" wrapText="1"/>
    </xf>
    <xf numFmtId="0" fontId="32" fillId="6" borderId="17" xfId="0" applyFont="1" applyFill="1" applyBorder="1" applyAlignment="1">
      <alignment horizontal="center" vertical="center"/>
    </xf>
    <xf numFmtId="0" fontId="32" fillId="5" borderId="17" xfId="0" applyFont="1" applyFill="1" applyBorder="1" applyAlignment="1">
      <alignment vertical="center"/>
    </xf>
    <xf numFmtId="0" fontId="32" fillId="5" borderId="17" xfId="0" applyFont="1" applyFill="1" applyBorder="1" applyAlignment="1">
      <alignment vertical="center" wrapText="1"/>
    </xf>
    <xf numFmtId="0" fontId="32" fillId="5" borderId="17" xfId="0" applyFont="1" applyFill="1" applyBorder="1" applyAlignment="1">
      <alignment horizontal="center" vertical="center"/>
    </xf>
    <xf numFmtId="179" fontId="44" fillId="0" borderId="0" xfId="34" applyNumberFormat="1" applyFont="1" applyFill="1" applyAlignment="1">
      <alignment horizontal="center" vertical="center"/>
    </xf>
    <xf numFmtId="176" fontId="20" fillId="0" borderId="0" xfId="34" applyNumberFormat="1" applyFont="1" applyFill="1" applyAlignment="1">
      <alignment vertical="center"/>
    </xf>
    <xf numFmtId="2" fontId="20" fillId="0" borderId="0" xfId="0" applyNumberFormat="1" applyFont="1" applyAlignment="1">
      <alignment vertical="center" wrapText="1"/>
    </xf>
    <xf numFmtId="179" fontId="17" fillId="0" borderId="0" xfId="34" applyNumberFormat="1" applyFont="1" applyAlignment="1">
      <alignment horizontal="center" vertical="center"/>
    </xf>
    <xf numFmtId="179" fontId="17" fillId="0" borderId="17" xfId="34" applyNumberFormat="1" applyFont="1" applyBorder="1" applyAlignment="1">
      <alignment horizontal="center" vertical="center"/>
    </xf>
    <xf numFmtId="179" fontId="17" fillId="0" borderId="0" xfId="34" applyNumberFormat="1" applyFont="1" applyFill="1" applyAlignment="1">
      <alignment horizontal="center" vertical="center"/>
    </xf>
    <xf numFmtId="179" fontId="20" fillId="0" borderId="19" xfId="34" applyNumberFormat="1" applyFont="1" applyBorder="1" applyAlignment="1">
      <alignment horizontal="center" vertical="center"/>
    </xf>
    <xf numFmtId="179" fontId="17" fillId="0" borderId="17" xfId="34" applyNumberFormat="1" applyFont="1" applyFill="1" applyBorder="1" applyAlignment="1">
      <alignment horizontal="center" vertical="center"/>
    </xf>
    <xf numFmtId="179" fontId="17" fillId="5" borderId="17" xfId="34" applyNumberFormat="1" applyFont="1" applyFill="1" applyBorder="1" applyAlignment="1">
      <alignment horizontal="center" vertical="center"/>
    </xf>
    <xf numFmtId="179" fontId="20" fillId="0" borderId="17" xfId="34" applyNumberFormat="1" applyFont="1" applyFill="1" applyBorder="1" applyAlignment="1">
      <alignment horizontal="center" vertical="center"/>
    </xf>
    <xf numFmtId="179" fontId="20" fillId="5" borderId="17" xfId="34" applyNumberFormat="1" applyFont="1" applyFill="1" applyBorder="1" applyAlignment="1">
      <alignment horizontal="center" vertical="center"/>
    </xf>
    <xf numFmtId="179" fontId="20" fillId="0" borderId="0" xfId="34" applyNumberFormat="1" applyFont="1" applyFill="1" applyAlignment="1">
      <alignment horizontal="center" vertical="center"/>
    </xf>
    <xf numFmtId="49" fontId="49" fillId="7" borderId="18" xfId="39" applyNumberFormat="1" applyFont="1" applyFill="1" applyBorder="1" applyAlignment="1">
      <alignment horizontal="center" vertical="center"/>
    </xf>
    <xf numFmtId="0" fontId="52" fillId="7" borderId="18" xfId="39" applyFont="1" applyFill="1" applyBorder="1" applyAlignment="1" applyProtection="1">
      <alignment horizontal="left" vertical="center" wrapText="1" indent="1"/>
      <protection locked="0"/>
    </xf>
    <xf numFmtId="174" fontId="49" fillId="7" borderId="18" xfId="4" applyNumberFormat="1" applyFont="1" applyFill="1" applyBorder="1" applyAlignment="1">
      <alignment horizontal="center" vertical="center"/>
    </xf>
    <xf numFmtId="174" fontId="49" fillId="7" borderId="18" xfId="4" applyNumberFormat="1" applyFont="1" applyFill="1" applyBorder="1" applyAlignment="1">
      <alignment vertical="center"/>
    </xf>
    <xf numFmtId="173" fontId="49" fillId="7" borderId="18" xfId="39" applyNumberFormat="1" applyFont="1" applyFill="1" applyBorder="1" applyAlignment="1">
      <alignment horizontal="left" vertical="center" wrapText="1"/>
    </xf>
    <xf numFmtId="173" fontId="52" fillId="7" borderId="18" xfId="39" applyNumberFormat="1" applyFont="1" applyFill="1" applyBorder="1" applyAlignment="1">
      <alignment horizontal="center" vertical="center"/>
    </xf>
    <xf numFmtId="167" fontId="17" fillId="0" borderId="17" xfId="2" applyFont="1" applyBorder="1"/>
    <xf numFmtId="167" fontId="17" fillId="0" borderId="0" xfId="2" applyFont="1"/>
    <xf numFmtId="167" fontId="17" fillId="0" borderId="16" xfId="2" applyFont="1" applyFill="1" applyBorder="1"/>
    <xf numFmtId="0" fontId="17" fillId="0" borderId="16" xfId="0" applyFont="1" applyBorder="1"/>
    <xf numFmtId="0" fontId="17" fillId="0" borderId="16" xfId="0" applyFont="1" applyBorder="1" applyAlignment="1">
      <alignment horizontal="center"/>
    </xf>
    <xf numFmtId="176" fontId="17" fillId="0" borderId="16" xfId="2" applyNumberFormat="1" applyFont="1" applyFill="1" applyBorder="1"/>
    <xf numFmtId="167" fontId="20" fillId="12" borderId="19" xfId="2" applyFont="1" applyFill="1" applyBorder="1" applyAlignment="1">
      <alignment horizontal="center" vertical="center"/>
    </xf>
    <xf numFmtId="0" fontId="20" fillId="12" borderId="19" xfId="0" applyFont="1" applyFill="1" applyBorder="1" applyAlignment="1">
      <alignment horizontal="center" vertical="center"/>
    </xf>
    <xf numFmtId="176" fontId="20" fillId="12" borderId="19" xfId="2" applyNumberFormat="1" applyFont="1" applyFill="1" applyBorder="1" applyAlignment="1">
      <alignment horizontal="center" vertical="center"/>
    </xf>
    <xf numFmtId="179" fontId="22" fillId="2" borderId="17" xfId="34" applyNumberFormat="1" applyFont="1" applyFill="1" applyBorder="1" applyAlignment="1">
      <alignment horizontal="center" vertical="center"/>
    </xf>
    <xf numFmtId="179" fontId="23" fillId="0" borderId="17" xfId="34" applyNumberFormat="1" applyFont="1" applyBorder="1" applyAlignment="1">
      <alignment horizontal="center" vertical="center"/>
    </xf>
    <xf numFmtId="179" fontId="20" fillId="12" borderId="19" xfId="2" applyNumberFormat="1" applyFont="1" applyFill="1" applyBorder="1" applyAlignment="1">
      <alignment horizontal="center" vertical="center"/>
    </xf>
    <xf numFmtId="179" fontId="17" fillId="0" borderId="16" xfId="2" applyNumberFormat="1" applyFont="1" applyFill="1" applyBorder="1"/>
    <xf numFmtId="179" fontId="17" fillId="0" borderId="0" xfId="2" applyNumberFormat="1" applyFont="1"/>
    <xf numFmtId="179" fontId="20" fillId="0" borderId="17" xfId="34" applyNumberFormat="1" applyFont="1" applyBorder="1" applyAlignment="1">
      <alignment horizontal="center" vertical="center"/>
    </xf>
    <xf numFmtId="167" fontId="17" fillId="0" borderId="17" xfId="34" applyFont="1" applyBorder="1" applyAlignment="1">
      <alignment vertical="center" wrapText="1"/>
    </xf>
    <xf numFmtId="167" fontId="17" fillId="0" borderId="17" xfId="34" applyFont="1" applyFill="1" applyBorder="1" applyAlignment="1">
      <alignment vertical="center" wrapText="1"/>
    </xf>
    <xf numFmtId="167" fontId="37" fillId="0" borderId="17" xfId="34" applyFont="1" applyBorder="1" applyAlignment="1">
      <alignment vertical="center" wrapText="1"/>
    </xf>
    <xf numFmtId="167" fontId="20" fillId="0" borderId="17" xfId="34" applyFont="1" applyBorder="1" applyAlignment="1">
      <alignment vertical="center" wrapText="1"/>
    </xf>
    <xf numFmtId="167" fontId="20" fillId="0" borderId="17" xfId="34" applyFont="1" applyFill="1" applyBorder="1" applyAlignment="1">
      <alignment vertical="center" wrapText="1"/>
    </xf>
    <xf numFmtId="167" fontId="17" fillId="8" borderId="17" xfId="34" applyFont="1" applyFill="1" applyBorder="1" applyAlignment="1">
      <alignment vertical="center" wrapText="1"/>
    </xf>
    <xf numFmtId="0" fontId="18" fillId="0" borderId="0" xfId="17" applyFont="1" applyAlignment="1">
      <alignment vertical="center" wrapText="1"/>
    </xf>
    <xf numFmtId="0" fontId="20" fillId="0" borderId="0" xfId="17" applyFont="1" applyAlignment="1">
      <alignment vertical="center" wrapText="1"/>
    </xf>
    <xf numFmtId="0" fontId="26" fillId="0" borderId="0" xfId="17" applyFont="1" applyAlignment="1">
      <alignment horizontal="center" vertical="center"/>
    </xf>
    <xf numFmtId="0" fontId="26" fillId="0" borderId="0" xfId="17" applyFont="1" applyAlignment="1">
      <alignment vertical="center" wrapText="1"/>
    </xf>
    <xf numFmtId="0" fontId="34" fillId="0" borderId="0" xfId="17" applyFont="1" applyAlignment="1">
      <alignment vertical="center"/>
    </xf>
    <xf numFmtId="0" fontId="21" fillId="0" borderId="0" xfId="17" applyFont="1" applyAlignment="1">
      <alignment vertical="center" wrapText="1"/>
    </xf>
    <xf numFmtId="0" fontId="20" fillId="0" borderId="19" xfId="17" applyFont="1" applyBorder="1" applyAlignment="1">
      <alignment horizontal="center" vertical="center"/>
    </xf>
    <xf numFmtId="0" fontId="20" fillId="0" borderId="19" xfId="17" applyFont="1" applyBorder="1" applyAlignment="1">
      <alignment horizontal="center" vertical="center" wrapText="1"/>
    </xf>
    <xf numFmtId="0" fontId="17" fillId="0" borderId="17" xfId="17" applyBorder="1" applyAlignment="1">
      <alignment vertical="center"/>
    </xf>
    <xf numFmtId="0" fontId="17" fillId="0" borderId="17" xfId="17" applyBorder="1" applyAlignment="1">
      <alignment vertical="center" wrapText="1"/>
    </xf>
    <xf numFmtId="0" fontId="17" fillId="0" borderId="17" xfId="17" applyBorder="1" applyAlignment="1">
      <alignment horizontal="center" vertical="center"/>
    </xf>
    <xf numFmtId="180" fontId="17" fillId="0" borderId="17" xfId="17" applyNumberFormat="1" applyBorder="1" applyAlignment="1">
      <alignment vertical="center" wrapText="1"/>
    </xf>
    <xf numFmtId="0" fontId="27" fillId="2" borderId="17" xfId="17" applyFont="1" applyFill="1" applyBorder="1" applyAlignment="1">
      <alignment vertical="center"/>
    </xf>
    <xf numFmtId="0" fontId="27" fillId="2" borderId="17" xfId="17" applyFont="1" applyFill="1" applyBorder="1" applyAlignment="1">
      <alignment vertical="center" wrapText="1"/>
    </xf>
    <xf numFmtId="0" fontId="27" fillId="2" borderId="17" xfId="17" applyFont="1" applyFill="1" applyBorder="1" applyAlignment="1">
      <alignment horizontal="center" vertical="center"/>
    </xf>
    <xf numFmtId="2" fontId="27" fillId="2" borderId="17" xfId="17" applyNumberFormat="1" applyFont="1" applyFill="1" applyBorder="1" applyAlignment="1">
      <alignment vertical="center" wrapText="1"/>
    </xf>
    <xf numFmtId="2" fontId="17" fillId="0" borderId="17" xfId="17" applyNumberFormat="1" applyBorder="1" applyAlignment="1">
      <alignment vertical="center" wrapText="1"/>
    </xf>
    <xf numFmtId="0" fontId="20" fillId="0" borderId="17" xfId="17" applyFont="1" applyBorder="1" applyAlignment="1">
      <alignment vertical="center"/>
    </xf>
    <xf numFmtId="0" fontId="20" fillId="0" borderId="17" xfId="17" applyFont="1" applyBorder="1" applyAlignment="1">
      <alignment vertical="center" wrapText="1"/>
    </xf>
    <xf numFmtId="0" fontId="20" fillId="0" borderId="17" xfId="17" applyFont="1" applyBorder="1" applyAlignment="1">
      <alignment horizontal="center" vertical="center"/>
    </xf>
    <xf numFmtId="0" fontId="20" fillId="5" borderId="17" xfId="17" applyFont="1" applyFill="1" applyBorder="1" applyAlignment="1">
      <alignment vertical="center"/>
    </xf>
    <xf numFmtId="0" fontId="20" fillId="5" borderId="17" xfId="17" applyFont="1" applyFill="1" applyBorder="1" applyAlignment="1">
      <alignment vertical="center" wrapText="1"/>
    </xf>
    <xf numFmtId="0" fontId="20" fillId="5" borderId="17" xfId="17" applyFont="1" applyFill="1" applyBorder="1" applyAlignment="1">
      <alignment horizontal="center" vertical="center"/>
    </xf>
    <xf numFmtId="2" fontId="20" fillId="5" borderId="17" xfId="17" applyNumberFormat="1" applyFont="1" applyFill="1" applyBorder="1" applyAlignment="1">
      <alignment vertical="center" wrapText="1"/>
    </xf>
    <xf numFmtId="0" fontId="20" fillId="0" borderId="0" xfId="17" applyFont="1" applyAlignment="1">
      <alignment vertical="center"/>
    </xf>
    <xf numFmtId="0" fontId="20" fillId="0" borderId="0" xfId="17" applyFont="1" applyAlignment="1">
      <alignment horizontal="center" vertical="center"/>
    </xf>
    <xf numFmtId="2" fontId="20" fillId="0" borderId="0" xfId="17" applyNumberFormat="1" applyFont="1" applyAlignment="1">
      <alignment vertical="center" wrapText="1"/>
    </xf>
    <xf numFmtId="49" fontId="49" fillId="7" borderId="18" xfId="48" applyNumberFormat="1" applyFont="1" applyFill="1" applyBorder="1" applyAlignment="1">
      <alignment horizontal="center" vertical="center"/>
    </xf>
    <xf numFmtId="0" fontId="52" fillId="7" borderId="18" xfId="48" applyFont="1" applyFill="1" applyBorder="1" applyAlignment="1" applyProtection="1">
      <alignment horizontal="left" vertical="center" wrapText="1" indent="1"/>
      <protection locked="0"/>
    </xf>
    <xf numFmtId="173" fontId="52" fillId="7" borderId="18" xfId="48" applyNumberFormat="1" applyFont="1" applyFill="1" applyBorder="1" applyAlignment="1">
      <alignment horizontal="center" vertical="center"/>
    </xf>
    <xf numFmtId="174" fontId="49" fillId="7" borderId="18" xfId="51" applyNumberFormat="1" applyFont="1" applyFill="1" applyBorder="1" applyAlignment="1">
      <alignment horizontal="center" vertical="center"/>
    </xf>
    <xf numFmtId="174" fontId="49" fillId="7" borderId="18" xfId="51" applyNumberFormat="1" applyFont="1" applyFill="1" applyBorder="1" applyAlignment="1">
      <alignment vertical="center"/>
    </xf>
    <xf numFmtId="173" fontId="49" fillId="7" borderId="18" xfId="48" applyNumberFormat="1" applyFont="1" applyFill="1" applyBorder="1" applyAlignment="1">
      <alignment horizontal="left" vertical="center" wrapText="1"/>
    </xf>
    <xf numFmtId="176" fontId="52" fillId="7" borderId="18" xfId="34" applyNumberFormat="1" applyFont="1" applyFill="1" applyBorder="1" applyAlignment="1">
      <alignment horizontal="left" vertical="center" wrapText="1"/>
    </xf>
    <xf numFmtId="167" fontId="17" fillId="0" borderId="0" xfId="34" applyFont="1" applyAlignment="1">
      <alignment vertical="center" wrapText="1"/>
    </xf>
    <xf numFmtId="167" fontId="20" fillId="0" borderId="19" xfId="34" applyFont="1" applyBorder="1" applyAlignment="1">
      <alignment horizontal="center" vertical="center" wrapText="1"/>
    </xf>
    <xf numFmtId="0" fontId="46" fillId="2" borderId="17" xfId="17" applyFont="1" applyFill="1" applyBorder="1" applyAlignment="1">
      <alignment vertical="center"/>
    </xf>
    <xf numFmtId="0" fontId="46" fillId="2" borderId="17" xfId="17" applyFont="1" applyFill="1" applyBorder="1" applyAlignment="1">
      <alignment vertical="center" wrapText="1"/>
    </xf>
    <xf numFmtId="179" fontId="20" fillId="2" borderId="17" xfId="34" applyNumberFormat="1" applyFont="1" applyFill="1" applyBorder="1" applyAlignment="1">
      <alignment horizontal="center" vertical="center"/>
    </xf>
    <xf numFmtId="0" fontId="20" fillId="2" borderId="17" xfId="17" applyFont="1" applyFill="1" applyBorder="1" applyAlignment="1">
      <alignment horizontal="center" vertical="center"/>
    </xf>
    <xf numFmtId="176" fontId="46" fillId="2" borderId="17" xfId="34" applyNumberFormat="1" applyFont="1" applyFill="1" applyBorder="1" applyAlignment="1">
      <alignment vertical="center"/>
    </xf>
    <xf numFmtId="167" fontId="46" fillId="2" borderId="17" xfId="34" applyFont="1" applyFill="1" applyBorder="1" applyAlignment="1">
      <alignment vertical="center" wrapText="1"/>
    </xf>
    <xf numFmtId="0" fontId="17" fillId="0" borderId="17" xfId="17" applyBorder="1" applyAlignment="1">
      <alignment horizontal="justify" vertical="center" wrapText="1"/>
    </xf>
    <xf numFmtId="0" fontId="20" fillId="8" borderId="17" xfId="17" applyFont="1" applyFill="1" applyBorder="1" applyAlignment="1">
      <alignment vertical="center"/>
    </xf>
    <xf numFmtId="0" fontId="20" fillId="0" borderId="17" xfId="17" applyFont="1" applyBorder="1" applyAlignment="1">
      <alignment horizontal="justify" vertical="center" wrapText="1"/>
    </xf>
    <xf numFmtId="176" fontId="20" fillId="8" borderId="17" xfId="34" applyNumberFormat="1" applyFont="1" applyFill="1" applyBorder="1" applyAlignment="1">
      <alignment vertical="center"/>
    </xf>
    <xf numFmtId="167" fontId="20" fillId="8" borderId="17" xfId="34" applyFont="1" applyFill="1" applyBorder="1" applyAlignment="1">
      <alignment vertical="center" wrapText="1"/>
    </xf>
    <xf numFmtId="167" fontId="20" fillId="5" borderId="17" xfId="34" applyFont="1" applyFill="1" applyBorder="1" applyAlignment="1">
      <alignment vertical="center" wrapText="1"/>
    </xf>
    <xf numFmtId="179" fontId="17" fillId="0" borderId="17" xfId="17" applyNumberFormat="1" applyBorder="1" applyAlignment="1">
      <alignment vertical="center" wrapText="1"/>
    </xf>
    <xf numFmtId="0" fontId="43" fillId="0" borderId="17" xfId="17" applyFont="1" applyBorder="1" applyAlignment="1">
      <alignment vertical="center"/>
    </xf>
    <xf numFmtId="0" fontId="43" fillId="0" borderId="17" xfId="17" applyFont="1" applyBorder="1" applyAlignment="1">
      <alignment vertical="center" wrapText="1"/>
    </xf>
    <xf numFmtId="0" fontId="23" fillId="0" borderId="17" xfId="17" applyFont="1" applyBorder="1" applyAlignment="1">
      <alignment horizontal="center" vertical="center"/>
    </xf>
    <xf numFmtId="167" fontId="43" fillId="0" borderId="17" xfId="34" applyFont="1" applyFill="1" applyBorder="1" applyAlignment="1">
      <alignment vertical="center" wrapText="1"/>
    </xf>
    <xf numFmtId="0" fontId="43" fillId="0" borderId="0" xfId="17" applyFont="1" applyAlignment="1">
      <alignment vertical="center"/>
    </xf>
    <xf numFmtId="0" fontId="20" fillId="10" borderId="17" xfId="17" applyFont="1" applyFill="1" applyBorder="1" applyAlignment="1">
      <alignment vertical="center"/>
    </xf>
    <xf numFmtId="0" fontId="20" fillId="10" borderId="17" xfId="17" applyFont="1" applyFill="1" applyBorder="1" applyAlignment="1">
      <alignment vertical="center" wrapText="1"/>
    </xf>
    <xf numFmtId="179" fontId="20" fillId="10" borderId="17" xfId="34" applyNumberFormat="1" applyFont="1" applyFill="1" applyBorder="1" applyAlignment="1">
      <alignment horizontal="center" vertical="center"/>
    </xf>
    <xf numFmtId="0" fontId="20" fillId="10" borderId="17" xfId="17" applyFont="1" applyFill="1" applyBorder="1" applyAlignment="1">
      <alignment horizontal="center" vertical="center"/>
    </xf>
    <xf numFmtId="176" fontId="20" fillId="10" borderId="17" xfId="34" applyNumberFormat="1" applyFont="1" applyFill="1" applyBorder="1" applyAlignment="1">
      <alignment vertical="center"/>
    </xf>
    <xf numFmtId="167" fontId="20" fillId="10" borderId="17" xfId="34" applyFont="1" applyFill="1" applyBorder="1" applyAlignment="1">
      <alignment vertical="center" wrapText="1"/>
    </xf>
    <xf numFmtId="0" fontId="20" fillId="8" borderId="17" xfId="17" applyFont="1" applyFill="1" applyBorder="1" applyAlignment="1">
      <alignment vertical="center" wrapText="1"/>
    </xf>
    <xf numFmtId="179" fontId="20" fillId="8" borderId="17" xfId="34" applyNumberFormat="1" applyFont="1" applyFill="1" applyBorder="1" applyAlignment="1">
      <alignment horizontal="center" vertical="center"/>
    </xf>
    <xf numFmtId="0" fontId="20" fillId="8" borderId="17" xfId="17" applyFont="1" applyFill="1" applyBorder="1" applyAlignment="1">
      <alignment horizontal="center" vertical="center"/>
    </xf>
    <xf numFmtId="0" fontId="17" fillId="8" borderId="17" xfId="17" applyFill="1" applyBorder="1" applyAlignment="1">
      <alignment vertical="center"/>
    </xf>
    <xf numFmtId="0" fontId="17" fillId="8" borderId="17" xfId="17" applyFill="1" applyBorder="1" applyAlignment="1">
      <alignment vertical="center" wrapText="1"/>
    </xf>
    <xf numFmtId="179" fontId="17" fillId="8" borderId="17" xfId="34" applyNumberFormat="1" applyFont="1" applyFill="1" applyBorder="1" applyAlignment="1">
      <alignment horizontal="center" vertical="center"/>
    </xf>
    <xf numFmtId="0" fontId="17" fillId="8" borderId="17" xfId="17" applyFill="1" applyBorder="1" applyAlignment="1">
      <alignment horizontal="center" vertical="center"/>
    </xf>
    <xf numFmtId="167" fontId="20" fillId="0" borderId="0" xfId="34" applyFont="1" applyFill="1" applyAlignment="1">
      <alignment vertical="center" wrapText="1"/>
    </xf>
    <xf numFmtId="174" fontId="49" fillId="7" borderId="18" xfId="68" applyNumberFormat="1" applyFont="1" applyFill="1" applyBorder="1" applyAlignment="1">
      <alignment horizontal="center" vertical="center"/>
    </xf>
    <xf numFmtId="174" fontId="49" fillId="7" borderId="18" xfId="68" applyNumberFormat="1" applyFont="1" applyFill="1" applyBorder="1" applyAlignment="1">
      <alignment vertical="center"/>
    </xf>
    <xf numFmtId="176" fontId="17" fillId="8" borderId="17" xfId="34" applyNumberFormat="1" applyFont="1" applyFill="1" applyBorder="1" applyAlignment="1">
      <alignment vertical="center"/>
    </xf>
    <xf numFmtId="179" fontId="46" fillId="2" borderId="17" xfId="34" applyNumberFormat="1" applyFont="1" applyFill="1" applyBorder="1" applyAlignment="1">
      <alignment horizontal="center" vertical="center"/>
    </xf>
    <xf numFmtId="0" fontId="46" fillId="2" borderId="17" xfId="17" applyFont="1" applyFill="1" applyBorder="1" applyAlignment="1">
      <alignment horizontal="center" vertical="center"/>
    </xf>
    <xf numFmtId="0" fontId="19" fillId="0" borderId="17" xfId="17" applyFont="1" applyBorder="1" applyAlignment="1">
      <alignment vertical="center" wrapText="1"/>
    </xf>
    <xf numFmtId="0" fontId="42" fillId="0" borderId="17" xfId="17" applyFont="1" applyBorder="1" applyAlignment="1">
      <alignment horizontal="left" vertical="center" wrapText="1"/>
    </xf>
    <xf numFmtId="173" fontId="17" fillId="0" borderId="17" xfId="67" applyNumberFormat="1" applyFont="1" applyBorder="1" applyAlignment="1">
      <alignment horizontal="left" vertical="center" wrapText="1"/>
    </xf>
    <xf numFmtId="174" fontId="17" fillId="0" borderId="17" xfId="9" applyNumberFormat="1" applyFont="1" applyFill="1" applyBorder="1" applyAlignment="1">
      <alignment vertical="center"/>
    </xf>
    <xf numFmtId="179" fontId="43" fillId="0" borderId="17" xfId="34" applyNumberFormat="1" applyFont="1" applyBorder="1" applyAlignment="1">
      <alignment horizontal="center" vertical="center"/>
    </xf>
    <xf numFmtId="0" fontId="43" fillId="0" borderId="17" xfId="17" applyFont="1" applyBorder="1" applyAlignment="1">
      <alignment horizontal="center" vertical="center"/>
    </xf>
    <xf numFmtId="49" fontId="49" fillId="7" borderId="18" xfId="70" applyNumberFormat="1" applyFont="1" applyFill="1" applyBorder="1" applyAlignment="1">
      <alignment horizontal="center" vertical="center"/>
    </xf>
    <xf numFmtId="0" fontId="52" fillId="7" borderId="18" xfId="70" applyFont="1" applyFill="1" applyBorder="1" applyAlignment="1" applyProtection="1">
      <alignment horizontal="left" vertical="center" wrapText="1" indent="1"/>
      <protection locked="0"/>
    </xf>
    <xf numFmtId="173" fontId="52" fillId="7" borderId="18" xfId="70" applyNumberFormat="1" applyFont="1" applyFill="1" applyBorder="1" applyAlignment="1">
      <alignment horizontal="center" vertical="center" wrapText="1"/>
    </xf>
    <xf numFmtId="173" fontId="49" fillId="7" borderId="18" xfId="70" applyNumberFormat="1" applyFont="1" applyFill="1" applyBorder="1" applyAlignment="1">
      <alignment horizontal="left" vertical="center" wrapText="1"/>
    </xf>
    <xf numFmtId="0" fontId="17" fillId="0" borderId="17" xfId="70" applyFont="1" applyBorder="1" applyAlignment="1">
      <alignment horizontal="left" vertical="center" wrapText="1"/>
    </xf>
    <xf numFmtId="173" fontId="52" fillId="7" borderId="18" xfId="70" applyNumberFormat="1" applyFont="1" applyFill="1" applyBorder="1" applyAlignment="1">
      <alignment horizontal="center" vertical="center"/>
    </xf>
    <xf numFmtId="179" fontId="49" fillId="7" borderId="18" xfId="68" applyNumberFormat="1" applyFont="1" applyFill="1" applyBorder="1" applyAlignment="1">
      <alignment horizontal="center" vertical="center"/>
    </xf>
    <xf numFmtId="2" fontId="20" fillId="0" borderId="17" xfId="17" applyNumberFormat="1" applyFont="1" applyBorder="1" applyAlignment="1">
      <alignment vertical="center" wrapText="1"/>
    </xf>
    <xf numFmtId="176" fontId="17" fillId="0" borderId="0" xfId="2" applyNumberFormat="1" applyFont="1" applyAlignment="1">
      <alignment vertical="center"/>
    </xf>
    <xf numFmtId="176" fontId="26" fillId="0" borderId="0" xfId="2" applyNumberFormat="1" applyFont="1" applyAlignment="1">
      <alignment vertical="center"/>
    </xf>
    <xf numFmtId="0" fontId="26" fillId="0" borderId="0" xfId="0" applyFont="1" applyAlignment="1">
      <alignment horizontal="center" vertical="center" wrapText="1"/>
    </xf>
    <xf numFmtId="0" fontId="21" fillId="2" borderId="1" xfId="0" applyFont="1" applyFill="1" applyBorder="1" applyAlignment="1">
      <alignment vertical="center"/>
    </xf>
    <xf numFmtId="0" fontId="25" fillId="2" borderId="2" xfId="0" applyFont="1" applyFill="1" applyBorder="1" applyAlignment="1">
      <alignment vertical="center"/>
    </xf>
    <xf numFmtId="0" fontId="25" fillId="2" borderId="2" xfId="0" applyFont="1" applyFill="1" applyBorder="1" applyAlignment="1">
      <alignment horizontal="center" vertical="center"/>
    </xf>
    <xf numFmtId="176" fontId="25" fillId="2" borderId="3" xfId="2" applyNumberFormat="1" applyFont="1" applyFill="1" applyBorder="1" applyAlignment="1">
      <alignment vertical="center"/>
    </xf>
    <xf numFmtId="0" fontId="22" fillId="0" borderId="0" xfId="0" applyFont="1" applyAlignment="1">
      <alignment vertical="center"/>
    </xf>
    <xf numFmtId="176" fontId="22" fillId="0" borderId="5" xfId="2" applyNumberFormat="1" applyFont="1" applyFill="1" applyBorder="1" applyAlignment="1">
      <alignment vertical="center"/>
    </xf>
    <xf numFmtId="0" fontId="22" fillId="3" borderId="12" xfId="0" applyFont="1" applyFill="1" applyBorder="1" applyAlignment="1">
      <alignment vertical="center"/>
    </xf>
    <xf numFmtId="0" fontId="22" fillId="3" borderId="13" xfId="0" applyFont="1" applyFill="1" applyBorder="1" applyAlignment="1">
      <alignment vertical="center"/>
    </xf>
    <xf numFmtId="0" fontId="29" fillId="3" borderId="13" xfId="0" applyFont="1" applyFill="1" applyBorder="1" applyAlignment="1">
      <alignment horizontal="center" vertical="center"/>
    </xf>
    <xf numFmtId="176" fontId="29" fillId="3" borderId="14" xfId="2" applyNumberFormat="1" applyFont="1" applyFill="1" applyBorder="1" applyAlignment="1">
      <alignment vertical="center"/>
    </xf>
    <xf numFmtId="0" fontId="22" fillId="10" borderId="6" xfId="0" applyFont="1" applyFill="1" applyBorder="1" applyAlignment="1">
      <alignment vertical="center"/>
    </xf>
    <xf numFmtId="0" fontId="22" fillId="10" borderId="7" xfId="0" applyFont="1" applyFill="1" applyBorder="1" applyAlignment="1">
      <alignment vertical="center"/>
    </xf>
    <xf numFmtId="0" fontId="22" fillId="10" borderId="7" xfId="0" applyFont="1" applyFill="1" applyBorder="1" applyAlignment="1">
      <alignment horizontal="center" vertical="center"/>
    </xf>
    <xf numFmtId="176" fontId="22" fillId="10" borderId="8" xfId="2" applyNumberFormat="1" applyFont="1" applyFill="1" applyBorder="1" applyAlignment="1">
      <alignment vertical="center"/>
    </xf>
    <xf numFmtId="0" fontId="22" fillId="0" borderId="4" xfId="0" applyFont="1" applyBorder="1" applyAlignment="1">
      <alignment vertical="center"/>
    </xf>
    <xf numFmtId="0" fontId="22" fillId="0" borderId="0" xfId="0" applyFont="1" applyAlignment="1">
      <alignment horizontal="center" vertical="center"/>
    </xf>
    <xf numFmtId="0" fontId="22" fillId="10" borderId="4" xfId="0" applyFont="1" applyFill="1" applyBorder="1" applyAlignment="1">
      <alignment vertical="center"/>
    </xf>
    <xf numFmtId="0" fontId="22" fillId="10" borderId="0" xfId="0" applyFont="1" applyFill="1" applyAlignment="1">
      <alignment vertical="center"/>
    </xf>
    <xf numFmtId="0" fontId="22" fillId="10" borderId="0" xfId="0" applyFont="1" applyFill="1" applyAlignment="1">
      <alignment horizontal="center" vertical="center"/>
    </xf>
    <xf numFmtId="176" fontId="22" fillId="10" borderId="5" xfId="2" applyNumberFormat="1" applyFont="1" applyFill="1" applyBorder="1" applyAlignment="1">
      <alignment vertical="center"/>
    </xf>
    <xf numFmtId="0" fontId="32" fillId="5" borderId="4" xfId="0" applyFont="1" applyFill="1" applyBorder="1" applyAlignment="1">
      <alignment vertical="center"/>
    </xf>
    <xf numFmtId="0" fontId="32" fillId="5" borderId="0" xfId="0" applyFont="1" applyFill="1" applyAlignment="1">
      <alignment vertical="center"/>
    </xf>
    <xf numFmtId="0" fontId="23" fillId="5" borderId="0" xfId="0" applyFont="1" applyFill="1" applyAlignment="1">
      <alignment horizontal="center" vertical="center"/>
    </xf>
    <xf numFmtId="0" fontId="32" fillId="5" borderId="0" xfId="0" applyFont="1" applyFill="1" applyAlignment="1">
      <alignment horizontal="center" vertical="center"/>
    </xf>
    <xf numFmtId="176" fontId="32" fillId="5" borderId="5" xfId="2" applyNumberFormat="1" applyFont="1" applyFill="1" applyBorder="1" applyAlignment="1">
      <alignment vertical="center"/>
    </xf>
    <xf numFmtId="0" fontId="32" fillId="4" borderId="9" xfId="0" applyFont="1" applyFill="1" applyBorder="1" applyAlignment="1">
      <alignment vertical="center"/>
    </xf>
    <xf numFmtId="0" fontId="32" fillId="4" borderId="10" xfId="0" applyFont="1" applyFill="1" applyBorder="1" applyAlignment="1">
      <alignment vertical="center"/>
    </xf>
    <xf numFmtId="0" fontId="23" fillId="4" borderId="10" xfId="0" applyFont="1" applyFill="1" applyBorder="1" applyAlignment="1">
      <alignment horizontal="center" vertical="center"/>
    </xf>
    <xf numFmtId="0" fontId="32" fillId="4" borderId="10" xfId="0" applyFont="1" applyFill="1" applyBorder="1" applyAlignment="1">
      <alignment horizontal="center" vertical="center"/>
    </xf>
    <xf numFmtId="176" fontId="32" fillId="4" borderId="11" xfId="2" applyNumberFormat="1" applyFont="1" applyFill="1" applyBorder="1" applyAlignment="1">
      <alignment vertical="center"/>
    </xf>
    <xf numFmtId="0" fontId="23" fillId="0" borderId="0" xfId="0" applyFont="1" applyAlignment="1">
      <alignment horizontal="center" vertical="center"/>
    </xf>
    <xf numFmtId="176" fontId="20" fillId="0" borderId="0" xfId="2" applyNumberFormat="1" applyFont="1" applyAlignment="1">
      <alignment horizontal="right" vertical="center"/>
    </xf>
    <xf numFmtId="0" fontId="17" fillId="0" borderId="19" xfId="0" applyFont="1" applyBorder="1" applyAlignment="1">
      <alignment vertical="center"/>
    </xf>
    <xf numFmtId="0" fontId="17" fillId="0" borderId="19" xfId="0" applyFont="1" applyBorder="1" applyAlignment="1">
      <alignment horizontal="center" vertical="center"/>
    </xf>
    <xf numFmtId="176" fontId="17" fillId="0" borderId="19" xfId="2" applyNumberFormat="1" applyFont="1" applyFill="1" applyBorder="1" applyAlignment="1">
      <alignment vertical="center"/>
    </xf>
    <xf numFmtId="176" fontId="20" fillId="0" borderId="17" xfId="2" applyNumberFormat="1" applyFont="1" applyBorder="1" applyAlignment="1">
      <alignment vertical="center"/>
    </xf>
    <xf numFmtId="176" fontId="17" fillId="0" borderId="17" xfId="2" applyNumberFormat="1" applyFont="1" applyFill="1" applyBorder="1" applyAlignment="1">
      <alignment vertical="center"/>
    </xf>
    <xf numFmtId="176" fontId="27" fillId="2" borderId="17" xfId="2" applyNumberFormat="1" applyFont="1" applyFill="1" applyBorder="1" applyAlignment="1">
      <alignment vertical="center"/>
    </xf>
    <xf numFmtId="176" fontId="17" fillId="0" borderId="17" xfId="2" applyNumberFormat="1" applyFont="1" applyBorder="1" applyAlignment="1">
      <alignment vertical="center"/>
    </xf>
    <xf numFmtId="176" fontId="17" fillId="14" borderId="17" xfId="2" applyNumberFormat="1" applyFont="1" applyFill="1" applyBorder="1" applyAlignment="1">
      <alignment vertical="center"/>
    </xf>
    <xf numFmtId="176" fontId="20" fillId="5" borderId="17" xfId="2" applyNumberFormat="1" applyFont="1" applyFill="1" applyBorder="1" applyAlignment="1">
      <alignment vertical="center"/>
    </xf>
    <xf numFmtId="176" fontId="17" fillId="12" borderId="17" xfId="2" applyNumberFormat="1" applyFont="1" applyFill="1" applyBorder="1" applyAlignment="1">
      <alignment vertical="center"/>
    </xf>
    <xf numFmtId="176" fontId="17" fillId="13" borderId="17" xfId="2" applyNumberFormat="1" applyFont="1" applyFill="1" applyBorder="1" applyAlignment="1">
      <alignment vertical="center"/>
    </xf>
    <xf numFmtId="176" fontId="17" fillId="10" borderId="17" xfId="2" applyNumberFormat="1" applyFont="1" applyFill="1" applyBorder="1" applyAlignment="1">
      <alignment vertical="center"/>
    </xf>
    <xf numFmtId="176" fontId="17" fillId="9" borderId="17" xfId="2" applyNumberFormat="1" applyFont="1" applyFill="1" applyBorder="1" applyAlignment="1">
      <alignment vertical="center"/>
    </xf>
    <xf numFmtId="176" fontId="17" fillId="11" borderId="17" xfId="2" applyNumberFormat="1" applyFont="1" applyFill="1" applyBorder="1" applyAlignment="1">
      <alignment vertical="center"/>
    </xf>
    <xf numFmtId="176" fontId="17" fillId="8" borderId="17" xfId="2" applyNumberFormat="1" applyFont="1" applyFill="1" applyBorder="1" applyAlignment="1">
      <alignment vertical="center"/>
    </xf>
    <xf numFmtId="176" fontId="20" fillId="0" borderId="17" xfId="2" applyNumberFormat="1" applyFont="1" applyFill="1" applyBorder="1" applyAlignment="1">
      <alignment vertical="center"/>
    </xf>
    <xf numFmtId="0" fontId="17" fillId="5" borderId="17" xfId="0" applyFont="1" applyFill="1" applyBorder="1" applyAlignment="1">
      <alignment vertical="center"/>
    </xf>
    <xf numFmtId="176" fontId="20" fillId="0" borderId="0" xfId="2" applyNumberFormat="1" applyFont="1" applyFill="1" applyAlignment="1">
      <alignment vertical="center"/>
    </xf>
    <xf numFmtId="176" fontId="17" fillId="7" borderId="17" xfId="2" applyNumberFormat="1" applyFont="1" applyFill="1" applyBorder="1" applyAlignment="1">
      <alignment vertical="center"/>
    </xf>
    <xf numFmtId="2" fontId="17" fillId="8" borderId="17" xfId="17" applyNumberFormat="1" applyFill="1" applyBorder="1" applyAlignment="1">
      <alignment vertical="center" wrapText="1"/>
    </xf>
    <xf numFmtId="49" fontId="49" fillId="7" borderId="18" xfId="97" applyNumberFormat="1" applyFont="1" applyFill="1" applyBorder="1" applyAlignment="1">
      <alignment horizontal="center" vertical="center"/>
    </xf>
    <xf numFmtId="0" fontId="52" fillId="7" borderId="18" xfId="97" applyFont="1" applyFill="1" applyBorder="1" applyAlignment="1" applyProtection="1">
      <alignment horizontal="left" vertical="center" wrapText="1" indent="1"/>
      <protection locked="0"/>
    </xf>
    <xf numFmtId="173" fontId="52" fillId="7" borderId="18" xfId="97" applyNumberFormat="1" applyFont="1" applyFill="1" applyBorder="1" applyAlignment="1">
      <alignment horizontal="center" vertical="center"/>
    </xf>
    <xf numFmtId="174" fontId="49" fillId="7" borderId="18" xfId="101" applyNumberFormat="1" applyFont="1" applyFill="1" applyBorder="1" applyAlignment="1">
      <alignment horizontal="center" vertical="center"/>
    </xf>
    <xf numFmtId="174" fontId="49" fillId="7" borderId="18" xfId="101" applyNumberFormat="1" applyFont="1" applyFill="1" applyBorder="1" applyAlignment="1">
      <alignment vertical="center"/>
    </xf>
    <xf numFmtId="173" fontId="49" fillId="7" borderId="18" xfId="97" applyNumberFormat="1" applyFont="1" applyFill="1" applyBorder="1" applyAlignment="1">
      <alignment horizontal="left" vertical="center" wrapText="1"/>
    </xf>
    <xf numFmtId="0" fontId="17" fillId="8" borderId="17" xfId="0" applyFont="1" applyFill="1" applyBorder="1" applyAlignment="1">
      <alignment horizontal="center" vertical="center"/>
    </xf>
    <xf numFmtId="176" fontId="27" fillId="2" borderId="17" xfId="34" applyNumberFormat="1" applyFont="1" applyFill="1" applyBorder="1" applyAlignment="1">
      <alignment vertical="center" wrapText="1"/>
    </xf>
    <xf numFmtId="0" fontId="51" fillId="0" borderId="17" xfId="0" applyFont="1" applyBorder="1" applyAlignment="1">
      <alignment vertical="center" wrapText="1"/>
    </xf>
    <xf numFmtId="0" fontId="44" fillId="0" borderId="17" xfId="0" applyFont="1" applyBorder="1" applyAlignment="1">
      <alignment vertical="center"/>
    </xf>
    <xf numFmtId="0" fontId="44" fillId="0" borderId="17" xfId="0" applyFont="1" applyBorder="1" applyAlignment="1">
      <alignment vertical="center" wrapText="1"/>
    </xf>
    <xf numFmtId="0" fontId="44" fillId="0" borderId="17" xfId="0" applyFont="1" applyBorder="1" applyAlignment="1">
      <alignment horizontal="center" vertical="center"/>
    </xf>
    <xf numFmtId="176" fontId="44" fillId="0" borderId="17" xfId="34" applyNumberFormat="1" applyFont="1" applyBorder="1" applyAlignment="1">
      <alignment vertical="center"/>
    </xf>
    <xf numFmtId="2" fontId="44" fillId="0" borderId="17" xfId="0" applyNumberFormat="1" applyFont="1" applyBorder="1" applyAlignment="1">
      <alignment vertical="center" wrapText="1"/>
    </xf>
    <xf numFmtId="0" fontId="44" fillId="13" borderId="17" xfId="0" applyFont="1" applyFill="1" applyBorder="1" applyAlignment="1">
      <alignment vertical="center"/>
    </xf>
    <xf numFmtId="0" fontId="44" fillId="13" borderId="17" xfId="0" applyFont="1" applyFill="1" applyBorder="1" applyAlignment="1">
      <alignment vertical="center" wrapText="1"/>
    </xf>
    <xf numFmtId="179" fontId="44" fillId="13" borderId="17" xfId="34" applyNumberFormat="1" applyFont="1" applyFill="1" applyBorder="1" applyAlignment="1">
      <alignment horizontal="center" vertical="center"/>
    </xf>
    <xf numFmtId="0" fontId="44" fillId="13" borderId="17" xfId="0" applyFont="1" applyFill="1" applyBorder="1" applyAlignment="1">
      <alignment horizontal="center" vertical="center"/>
    </xf>
    <xf numFmtId="176" fontId="44" fillId="13" borderId="17" xfId="34" applyNumberFormat="1" applyFont="1" applyFill="1" applyBorder="1" applyAlignment="1">
      <alignment vertical="center"/>
    </xf>
    <xf numFmtId="2" fontId="44" fillId="13" borderId="17" xfId="0" applyNumberFormat="1" applyFont="1" applyFill="1" applyBorder="1" applyAlignment="1">
      <alignment vertical="center" wrapText="1"/>
    </xf>
    <xf numFmtId="0" fontId="37" fillId="0" borderId="17" xfId="0" applyFont="1" applyBorder="1" applyAlignment="1">
      <alignment vertical="center"/>
    </xf>
    <xf numFmtId="0" fontId="44" fillId="13" borderId="17" xfId="17" applyFont="1" applyFill="1" applyBorder="1" applyAlignment="1">
      <alignment vertical="center"/>
    </xf>
    <xf numFmtId="0" fontId="44" fillId="13" borderId="17" xfId="17" applyFont="1" applyFill="1" applyBorder="1" applyAlignment="1">
      <alignment vertical="center" wrapText="1"/>
    </xf>
    <xf numFmtId="0" fontId="44" fillId="13" borderId="17" xfId="17" applyFont="1" applyFill="1" applyBorder="1" applyAlignment="1">
      <alignment horizontal="center" vertical="center"/>
    </xf>
    <xf numFmtId="2" fontId="44" fillId="13" borderId="17" xfId="17" applyNumberFormat="1" applyFont="1" applyFill="1" applyBorder="1" applyAlignment="1">
      <alignment vertical="center" wrapText="1"/>
    </xf>
    <xf numFmtId="176" fontId="32" fillId="7" borderId="17" xfId="2" applyNumberFormat="1" applyFont="1" applyFill="1" applyBorder="1" applyAlignment="1">
      <alignment vertical="center"/>
    </xf>
    <xf numFmtId="0" fontId="25" fillId="2" borderId="2" xfId="0" applyFont="1" applyFill="1" applyBorder="1" applyAlignment="1">
      <alignment vertical="center" wrapText="1"/>
    </xf>
    <xf numFmtId="0" fontId="22" fillId="0" borderId="0" xfId="0" applyFont="1" applyAlignment="1">
      <alignment vertical="center" wrapText="1"/>
    </xf>
    <xf numFmtId="0" fontId="29" fillId="3" borderId="13" xfId="0" applyFont="1" applyFill="1" applyBorder="1" applyAlignment="1">
      <alignment vertical="center" wrapText="1"/>
    </xf>
    <xf numFmtId="0" fontId="22" fillId="10" borderId="7" xfId="0" applyFont="1" applyFill="1" applyBorder="1" applyAlignment="1">
      <alignment vertical="center" wrapText="1"/>
    </xf>
    <xf numFmtId="0" fontId="22" fillId="10" borderId="0" xfId="0" applyFont="1" applyFill="1" applyAlignment="1">
      <alignment vertical="center" wrapText="1"/>
    </xf>
    <xf numFmtId="0" fontId="32" fillId="5" borderId="0" xfId="0" applyFont="1" applyFill="1" applyAlignment="1">
      <alignment vertical="center" wrapText="1"/>
    </xf>
    <xf numFmtId="0" fontId="32" fillId="4" borderId="10" xfId="0" applyFont="1" applyFill="1" applyBorder="1" applyAlignment="1">
      <alignment vertical="center" wrapText="1"/>
    </xf>
    <xf numFmtId="0" fontId="17" fillId="0" borderId="19" xfId="0" applyFont="1" applyBorder="1" applyAlignment="1">
      <alignment vertical="center" wrapText="1"/>
    </xf>
    <xf numFmtId="0" fontId="17" fillId="0" borderId="17" xfId="0" applyFont="1" applyBorder="1" applyAlignment="1">
      <alignment horizontal="justify" vertical="center" wrapText="1"/>
    </xf>
    <xf numFmtId="0" fontId="37" fillId="0" borderId="17" xfId="0" applyFont="1" applyBorder="1" applyAlignment="1">
      <alignment vertical="center" wrapText="1"/>
    </xf>
    <xf numFmtId="0" fontId="17" fillId="5" borderId="17" xfId="0" applyFont="1" applyFill="1" applyBorder="1" applyAlignment="1">
      <alignment vertical="center" wrapText="1"/>
    </xf>
    <xf numFmtId="176" fontId="17" fillId="0" borderId="0" xfId="2" applyNumberFormat="1" applyFont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176" fontId="25" fillId="0" borderId="0" xfId="2" applyNumberFormat="1" applyFont="1" applyFill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 wrapText="1"/>
    </xf>
    <xf numFmtId="176" fontId="17" fillId="0" borderId="16" xfId="2" applyNumberFormat="1" applyFont="1" applyFill="1" applyBorder="1" applyAlignment="1">
      <alignment horizontal="center"/>
    </xf>
    <xf numFmtId="176" fontId="17" fillId="0" borderId="17" xfId="2" applyNumberFormat="1" applyFont="1" applyBorder="1" applyAlignment="1">
      <alignment horizontal="center"/>
    </xf>
    <xf numFmtId="176" fontId="17" fillId="0" borderId="0" xfId="2" applyNumberFormat="1" applyFont="1" applyAlignment="1">
      <alignment horizontal="center"/>
    </xf>
    <xf numFmtId="0" fontId="24" fillId="2" borderId="0" xfId="0" applyFont="1" applyFill="1" applyAlignment="1">
      <alignment horizontal="left" vertical="center" wrapText="1"/>
    </xf>
    <xf numFmtId="0" fontId="17" fillId="0" borderId="0" xfId="0" applyFont="1" applyAlignment="1">
      <alignment horizontal="left" vertical="center" wrapText="1"/>
    </xf>
    <xf numFmtId="0" fontId="25" fillId="2" borderId="2" xfId="0" applyFont="1" applyFill="1" applyBorder="1" applyAlignment="1">
      <alignment horizontal="left" vertical="center" wrapText="1"/>
    </xf>
    <xf numFmtId="0" fontId="29" fillId="3" borderId="13" xfId="0" applyFont="1" applyFill="1" applyBorder="1" applyAlignment="1">
      <alignment horizontal="left" vertical="center" wrapText="1"/>
    </xf>
    <xf numFmtId="0" fontId="22" fillId="10" borderId="7" xfId="0" applyFont="1" applyFill="1" applyBorder="1" applyAlignment="1">
      <alignment horizontal="left" vertical="center" wrapText="1"/>
    </xf>
    <xf numFmtId="0" fontId="22" fillId="0" borderId="0" xfId="0" applyFont="1" applyAlignment="1">
      <alignment horizontal="left" vertical="center" wrapText="1"/>
    </xf>
    <xf numFmtId="0" fontId="22" fillId="10" borderId="0" xfId="0" applyFont="1" applyFill="1" applyAlignment="1">
      <alignment horizontal="left" vertical="center" wrapText="1"/>
    </xf>
    <xf numFmtId="0" fontId="23" fillId="5" borderId="0" xfId="0" applyFont="1" applyFill="1" applyAlignment="1">
      <alignment horizontal="left" vertical="center" wrapText="1"/>
    </xf>
    <xf numFmtId="0" fontId="23" fillId="4" borderId="10" xfId="0" applyFont="1" applyFill="1" applyBorder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0" fontId="20" fillId="0" borderId="0" xfId="0" applyFont="1" applyAlignment="1">
      <alignment horizontal="left" vertical="center" wrapText="1"/>
    </xf>
    <xf numFmtId="176" fontId="25" fillId="2" borderId="0" xfId="2" applyNumberFormat="1" applyFont="1" applyFill="1" applyBorder="1" applyAlignment="1">
      <alignment horizontal="center" vertical="center" wrapText="1"/>
    </xf>
    <xf numFmtId="0" fontId="17" fillId="0" borderId="19" xfId="0" applyFont="1" applyBorder="1" applyAlignment="1">
      <alignment horizontal="left" vertical="center" wrapText="1"/>
    </xf>
    <xf numFmtId="0" fontId="20" fillId="0" borderId="17" xfId="0" applyFont="1" applyBorder="1" applyAlignment="1">
      <alignment horizontal="left" vertical="center" wrapText="1"/>
    </xf>
    <xf numFmtId="0" fontId="27" fillId="2" borderId="17" xfId="0" applyFont="1" applyFill="1" applyBorder="1" applyAlignment="1">
      <alignment horizontal="left" vertical="center" wrapText="1"/>
    </xf>
    <xf numFmtId="0" fontId="20" fillId="5" borderId="17" xfId="0" applyFont="1" applyFill="1" applyBorder="1" applyAlignment="1">
      <alignment horizontal="left" vertical="center" wrapText="1"/>
    </xf>
    <xf numFmtId="0" fontId="17" fillId="5" borderId="17" xfId="0" applyFont="1" applyFill="1" applyBorder="1" applyAlignment="1">
      <alignment horizontal="left" vertical="center" wrapText="1"/>
    </xf>
    <xf numFmtId="0" fontId="32" fillId="6" borderId="17" xfId="0" applyFont="1" applyFill="1" applyBorder="1" applyAlignment="1">
      <alignment horizontal="left" vertical="center" wrapText="1"/>
    </xf>
    <xf numFmtId="0" fontId="32" fillId="5" borderId="17" xfId="0" applyFont="1" applyFill="1" applyBorder="1" applyAlignment="1">
      <alignment horizontal="left" vertical="center" wrapText="1"/>
    </xf>
    <xf numFmtId="0" fontId="17" fillId="15" borderId="17" xfId="0" applyFont="1" applyFill="1" applyBorder="1" applyAlignment="1">
      <alignment vertical="center"/>
    </xf>
    <xf numFmtId="0" fontId="17" fillId="15" borderId="17" xfId="0" applyFont="1" applyFill="1" applyBorder="1" applyAlignment="1">
      <alignment vertical="center" wrapText="1"/>
    </xf>
    <xf numFmtId="0" fontId="17" fillId="15" borderId="17" xfId="0" applyFont="1" applyFill="1" applyBorder="1" applyAlignment="1">
      <alignment horizontal="center" vertical="center"/>
    </xf>
    <xf numFmtId="176" fontId="17" fillId="15" borderId="17" xfId="2" applyNumberFormat="1" applyFont="1" applyFill="1" applyBorder="1" applyAlignment="1">
      <alignment vertical="center"/>
    </xf>
    <xf numFmtId="0" fontId="17" fillId="15" borderId="17" xfId="0" applyFont="1" applyFill="1" applyBorder="1" applyAlignment="1">
      <alignment horizontal="left" vertical="center" wrapText="1"/>
    </xf>
    <xf numFmtId="0" fontId="17" fillId="8" borderId="0" xfId="0" applyFont="1" applyFill="1" applyAlignment="1">
      <alignment horizontal="center" vertical="center"/>
    </xf>
    <xf numFmtId="0" fontId="17" fillId="8" borderId="17" xfId="0" quotePrefix="1" applyFont="1" applyFill="1" applyBorder="1" applyAlignment="1">
      <alignment vertical="center" wrapText="1"/>
    </xf>
    <xf numFmtId="0" fontId="37" fillId="8" borderId="0" xfId="0" applyFont="1" applyFill="1" applyAlignment="1">
      <alignment vertical="center"/>
    </xf>
    <xf numFmtId="0" fontId="37" fillId="8" borderId="17" xfId="0" applyFont="1" applyFill="1" applyBorder="1" applyAlignment="1">
      <alignment horizontal="justify" vertical="center" wrapText="1"/>
    </xf>
    <xf numFmtId="0" fontId="17" fillId="8" borderId="0" xfId="17" applyFill="1" applyAlignment="1">
      <alignment vertical="center" wrapText="1"/>
    </xf>
    <xf numFmtId="0" fontId="43" fillId="8" borderId="17" xfId="17" applyFont="1" applyFill="1" applyBorder="1" applyAlignment="1">
      <alignment vertical="center"/>
    </xf>
    <xf numFmtId="0" fontId="43" fillId="8" borderId="17" xfId="17" applyFont="1" applyFill="1" applyBorder="1" applyAlignment="1">
      <alignment vertical="center" wrapText="1"/>
    </xf>
    <xf numFmtId="179" fontId="43" fillId="8" borderId="17" xfId="34" applyNumberFormat="1" applyFont="1" applyFill="1" applyBorder="1" applyAlignment="1">
      <alignment horizontal="center" vertical="center"/>
    </xf>
    <xf numFmtId="0" fontId="23" fillId="8" borderId="17" xfId="17" applyFont="1" applyFill="1" applyBorder="1" applyAlignment="1">
      <alignment horizontal="center" vertical="center"/>
    </xf>
    <xf numFmtId="176" fontId="43" fillId="8" borderId="17" xfId="34" applyNumberFormat="1" applyFont="1" applyFill="1" applyBorder="1" applyAlignment="1">
      <alignment vertical="center"/>
    </xf>
    <xf numFmtId="167" fontId="43" fillId="8" borderId="17" xfId="34" applyFont="1" applyFill="1" applyBorder="1" applyAlignment="1">
      <alignment vertical="center" wrapText="1"/>
    </xf>
    <xf numFmtId="0" fontId="43" fillId="8" borderId="0" xfId="17" applyFont="1" applyFill="1" applyAlignment="1">
      <alignment vertical="center"/>
    </xf>
    <xf numFmtId="0" fontId="17" fillId="8" borderId="17" xfId="70" applyFont="1" applyFill="1" applyBorder="1" applyAlignment="1">
      <alignment horizontal="left" vertical="center" wrapText="1"/>
    </xf>
    <xf numFmtId="0" fontId="37" fillId="8" borderId="17" xfId="17" applyFont="1" applyFill="1" applyBorder="1" applyAlignment="1">
      <alignment vertical="center"/>
    </xf>
    <xf numFmtId="0" fontId="37" fillId="8" borderId="17" xfId="17" applyFont="1" applyFill="1" applyBorder="1" applyAlignment="1">
      <alignment vertical="center" wrapText="1"/>
    </xf>
    <xf numFmtId="179" fontId="37" fillId="8" borderId="17" xfId="34" applyNumberFormat="1" applyFont="1" applyFill="1" applyBorder="1" applyAlignment="1">
      <alignment horizontal="center" vertical="center"/>
    </xf>
    <xf numFmtId="176" fontId="37" fillId="8" borderId="17" xfId="34" applyNumberFormat="1" applyFont="1" applyFill="1" applyBorder="1" applyAlignment="1">
      <alignment vertical="center"/>
    </xf>
    <xf numFmtId="167" fontId="37" fillId="8" borderId="17" xfId="34" applyFont="1" applyFill="1" applyBorder="1" applyAlignment="1">
      <alignment vertical="center" wrapText="1"/>
    </xf>
    <xf numFmtId="0" fontId="37" fillId="8" borderId="0" xfId="17" applyFont="1" applyFill="1" applyAlignment="1">
      <alignment vertical="center"/>
    </xf>
    <xf numFmtId="179" fontId="17" fillId="8" borderId="17" xfId="17" applyNumberFormat="1" applyFill="1" applyBorder="1" applyAlignment="1">
      <alignment vertical="center" wrapText="1"/>
    </xf>
    <xf numFmtId="0" fontId="20" fillId="8" borderId="0" xfId="17" applyFont="1" applyFill="1" applyAlignment="1">
      <alignment vertical="center"/>
    </xf>
    <xf numFmtId="167" fontId="44" fillId="8" borderId="17" xfId="34" applyFont="1" applyFill="1" applyBorder="1" applyAlignment="1">
      <alignment vertical="center" wrapText="1"/>
    </xf>
    <xf numFmtId="174" fontId="17" fillId="8" borderId="17" xfId="31" applyNumberFormat="1" applyFont="1" applyFill="1" applyBorder="1" applyAlignment="1">
      <alignment horizontal="center" vertical="center"/>
    </xf>
    <xf numFmtId="174" fontId="17" fillId="8" borderId="17" xfId="31" applyNumberFormat="1" applyFont="1" applyFill="1" applyBorder="1" applyAlignment="1">
      <alignment horizontal="right" vertical="center"/>
    </xf>
    <xf numFmtId="174" fontId="17" fillId="8" borderId="17" xfId="9" applyNumberFormat="1" applyFont="1" applyFill="1" applyBorder="1" applyAlignment="1">
      <alignment vertical="center"/>
    </xf>
    <xf numFmtId="174" fontId="20" fillId="8" borderId="17" xfId="31" applyNumberFormat="1" applyFont="1" applyFill="1" applyBorder="1" applyAlignment="1">
      <alignment horizontal="right" vertical="center"/>
    </xf>
    <xf numFmtId="174" fontId="20" fillId="8" borderId="17" xfId="31" applyNumberFormat="1" applyFont="1" applyFill="1" applyBorder="1" applyAlignment="1">
      <alignment horizontal="center" vertical="center"/>
    </xf>
    <xf numFmtId="174" fontId="43" fillId="8" borderId="17" xfId="31" applyNumberFormat="1" applyFont="1" applyFill="1" applyBorder="1" applyAlignment="1">
      <alignment horizontal="right" vertical="center"/>
    </xf>
    <xf numFmtId="174" fontId="43" fillId="8" borderId="17" xfId="31" applyNumberFormat="1" applyFont="1" applyFill="1" applyBorder="1" applyAlignment="1">
      <alignment horizontal="center" vertical="center"/>
    </xf>
    <xf numFmtId="0" fontId="44" fillId="8" borderId="17" xfId="17" applyFont="1" applyFill="1" applyBorder="1" applyAlignment="1">
      <alignment vertical="center"/>
    </xf>
    <xf numFmtId="0" fontId="44" fillId="8" borderId="17" xfId="17" applyFont="1" applyFill="1" applyBorder="1" applyAlignment="1">
      <alignment vertical="center" wrapText="1"/>
    </xf>
    <xf numFmtId="174" fontId="44" fillId="8" borderId="17" xfId="31" applyNumberFormat="1" applyFont="1" applyFill="1" applyBorder="1" applyAlignment="1">
      <alignment horizontal="right" vertical="center"/>
    </xf>
    <xf numFmtId="174" fontId="44" fillId="8" borderId="17" xfId="31" applyNumberFormat="1" applyFont="1" applyFill="1" applyBorder="1" applyAlignment="1">
      <alignment horizontal="center" vertical="center"/>
    </xf>
    <xf numFmtId="174" fontId="20" fillId="8" borderId="17" xfId="9" applyNumberFormat="1" applyFont="1" applyFill="1" applyBorder="1" applyAlignment="1">
      <alignment vertical="center"/>
    </xf>
    <xf numFmtId="0" fontId="44" fillId="8" borderId="0" xfId="17" applyFont="1" applyFill="1" applyAlignment="1">
      <alignment vertical="center"/>
    </xf>
    <xf numFmtId="0" fontId="17" fillId="8" borderId="17" xfId="67" applyFont="1" applyFill="1" applyBorder="1" applyAlignment="1">
      <alignment horizontal="left" vertical="center" wrapText="1"/>
    </xf>
    <xf numFmtId="0" fontId="19" fillId="8" borderId="17" xfId="17" applyFont="1" applyFill="1" applyBorder="1" applyAlignment="1">
      <alignment vertical="center" wrapText="1"/>
    </xf>
    <xf numFmtId="0" fontId="42" fillId="8" borderId="17" xfId="17" applyFont="1" applyFill="1" applyBorder="1" applyAlignment="1">
      <alignment horizontal="left" vertical="center" wrapText="1"/>
    </xf>
    <xf numFmtId="0" fontId="0" fillId="0" borderId="17" xfId="0" applyBorder="1" applyAlignment="1">
      <alignment horizontal="center" vertical="center"/>
    </xf>
    <xf numFmtId="2" fontId="43" fillId="0" borderId="17" xfId="17" applyNumberFormat="1" applyFont="1" applyBorder="1" applyAlignment="1">
      <alignment vertical="center" wrapText="1"/>
    </xf>
    <xf numFmtId="0" fontId="20" fillId="5" borderId="17" xfId="17" applyFont="1" applyFill="1" applyBorder="1"/>
    <xf numFmtId="176" fontId="20" fillId="5" borderId="17" xfId="34" applyNumberFormat="1" applyFont="1" applyFill="1" applyBorder="1"/>
    <xf numFmtId="0" fontId="17" fillId="8" borderId="17" xfId="17" applyFill="1" applyBorder="1" applyAlignment="1">
      <alignment horizontal="justify" vertical="center" wrapText="1"/>
    </xf>
    <xf numFmtId="0" fontId="0" fillId="8" borderId="17" xfId="17" applyFont="1" applyFill="1" applyBorder="1" applyAlignment="1">
      <alignment vertical="center" wrapText="1"/>
    </xf>
    <xf numFmtId="0" fontId="17" fillId="0" borderId="17" xfId="0" applyFont="1" applyFill="1" applyBorder="1" applyAlignment="1">
      <alignment horizontal="center" vertical="center"/>
    </xf>
    <xf numFmtId="0" fontId="20" fillId="0" borderId="17" xfId="0" applyFont="1" applyFill="1" applyBorder="1" applyAlignment="1">
      <alignment horizontal="center" vertical="center"/>
    </xf>
    <xf numFmtId="167" fontId="0" fillId="8" borderId="17" xfId="34" applyFont="1" applyFill="1" applyBorder="1" applyAlignment="1">
      <alignment vertical="center" wrapText="1"/>
    </xf>
    <xf numFmtId="179" fontId="20" fillId="0" borderId="19" xfId="34" applyNumberFormat="1" applyFont="1" applyBorder="1" applyAlignment="1">
      <alignment horizontal="center" vertical="center" wrapText="1"/>
    </xf>
    <xf numFmtId="0" fontId="17" fillId="0" borderId="17" xfId="0" applyFont="1" applyFill="1" applyBorder="1" applyAlignment="1">
      <alignment vertical="center"/>
    </xf>
    <xf numFmtId="0" fontId="17" fillId="0" borderId="17" xfId="0" applyFont="1" applyFill="1" applyBorder="1" applyAlignment="1">
      <alignment vertical="center" wrapText="1"/>
    </xf>
    <xf numFmtId="2" fontId="17" fillId="0" borderId="17" xfId="0" applyNumberFormat="1" applyFont="1" applyFill="1" applyBorder="1" applyAlignment="1">
      <alignment vertical="center" wrapText="1"/>
    </xf>
    <xf numFmtId="177" fontId="17" fillId="0" borderId="17" xfId="0" applyNumberFormat="1" applyFont="1" applyFill="1" applyBorder="1" applyAlignment="1">
      <alignment vertical="center"/>
    </xf>
    <xf numFmtId="0" fontId="17" fillId="0" borderId="17" xfId="17" applyFill="1" applyBorder="1" applyAlignment="1">
      <alignment vertical="center"/>
    </xf>
    <xf numFmtId="0" fontId="20" fillId="0" borderId="17" xfId="17" applyFont="1" applyFill="1" applyBorder="1" applyAlignment="1">
      <alignment vertical="center" wrapText="1"/>
    </xf>
    <xf numFmtId="0" fontId="17" fillId="0" borderId="17" xfId="17" applyFill="1" applyBorder="1" applyAlignment="1">
      <alignment horizontal="center" vertical="center"/>
    </xf>
    <xf numFmtId="2" fontId="17" fillId="0" borderId="17" xfId="17" applyNumberFormat="1" applyFill="1" applyBorder="1" applyAlignment="1">
      <alignment vertical="center" wrapText="1"/>
    </xf>
    <xf numFmtId="0" fontId="17" fillId="0" borderId="0" xfId="17" applyFill="1" applyAlignment="1">
      <alignment vertical="center"/>
    </xf>
    <xf numFmtId="0" fontId="17" fillId="0" borderId="17" xfId="17" applyFill="1" applyBorder="1" applyAlignment="1">
      <alignment vertical="center" wrapText="1"/>
    </xf>
    <xf numFmtId="0" fontId="20" fillId="8" borderId="17" xfId="0" applyFont="1" applyFill="1" applyBorder="1" applyAlignment="1">
      <alignment vertical="center" wrapText="1"/>
    </xf>
    <xf numFmtId="2" fontId="17" fillId="8" borderId="17" xfId="0" applyNumberFormat="1" applyFont="1" applyFill="1" applyBorder="1" applyAlignment="1">
      <alignment vertical="center" wrapText="1"/>
    </xf>
    <xf numFmtId="0" fontId="17" fillId="0" borderId="0" xfId="0" applyFont="1" applyFill="1" applyAlignment="1">
      <alignment vertical="center"/>
    </xf>
    <xf numFmtId="0" fontId="20" fillId="0" borderId="17" xfId="0" applyFont="1" applyFill="1" applyBorder="1" applyAlignment="1">
      <alignment vertical="center" wrapText="1"/>
    </xf>
    <xf numFmtId="0" fontId="23" fillId="0" borderId="17" xfId="0" applyFont="1" applyFill="1" applyBorder="1" applyAlignment="1">
      <alignment vertical="center" wrapText="1"/>
    </xf>
    <xf numFmtId="2" fontId="20" fillId="8" borderId="17" xfId="17" applyNumberFormat="1" applyFont="1" applyFill="1" applyBorder="1" applyAlignment="1">
      <alignment vertical="center" wrapText="1"/>
    </xf>
    <xf numFmtId="0" fontId="17" fillId="8" borderId="17" xfId="17" applyFill="1" applyBorder="1"/>
    <xf numFmtId="0" fontId="20" fillId="8" borderId="17" xfId="0" applyFont="1" applyFill="1" applyBorder="1" applyAlignment="1">
      <alignment vertical="center"/>
    </xf>
    <xf numFmtId="0" fontId="20" fillId="8" borderId="17" xfId="0" applyFont="1" applyFill="1" applyBorder="1" applyAlignment="1">
      <alignment horizontal="center" vertical="center"/>
    </xf>
    <xf numFmtId="49" fontId="49" fillId="8" borderId="17" xfId="48" applyNumberFormat="1" applyFont="1" applyFill="1" applyBorder="1" applyAlignment="1">
      <alignment horizontal="center" vertical="center"/>
    </xf>
    <xf numFmtId="173" fontId="49" fillId="8" borderId="17" xfId="48" applyNumberFormat="1" applyFont="1" applyFill="1" applyBorder="1" applyAlignment="1">
      <alignment horizontal="left" vertical="center" wrapText="1" indent="1"/>
    </xf>
    <xf numFmtId="173" fontId="49" fillId="8" borderId="17" xfId="48" applyNumberFormat="1" applyFont="1" applyFill="1" applyBorder="1" applyAlignment="1">
      <alignment horizontal="left" vertical="center" wrapText="1"/>
    </xf>
    <xf numFmtId="2" fontId="50" fillId="0" borderId="17" xfId="0" applyNumberFormat="1" applyFont="1" applyBorder="1" applyAlignment="1">
      <alignment vertical="center" wrapText="1"/>
    </xf>
    <xf numFmtId="179" fontId="20" fillId="13" borderId="17" xfId="34" applyNumberFormat="1" applyFont="1" applyFill="1" applyBorder="1" applyAlignment="1">
      <alignment horizontal="center" vertical="center"/>
    </xf>
    <xf numFmtId="0" fontId="47" fillId="8" borderId="17" xfId="0" applyFont="1" applyFill="1" applyBorder="1" applyAlignment="1">
      <alignment vertical="center"/>
    </xf>
    <xf numFmtId="0" fontId="23" fillId="8" borderId="17" xfId="0" applyFont="1" applyFill="1" applyBorder="1" applyAlignment="1">
      <alignment vertical="center" wrapText="1"/>
    </xf>
    <xf numFmtId="179" fontId="47" fillId="8" borderId="17" xfId="34" applyNumberFormat="1" applyFont="1" applyFill="1" applyBorder="1" applyAlignment="1">
      <alignment horizontal="center" vertical="center"/>
    </xf>
    <xf numFmtId="0" fontId="47" fillId="8" borderId="17" xfId="0" applyFont="1" applyFill="1" applyBorder="1" applyAlignment="1">
      <alignment horizontal="center" vertical="center"/>
    </xf>
    <xf numFmtId="176" fontId="47" fillId="8" borderId="17" xfId="34" applyNumberFormat="1" applyFont="1" applyFill="1" applyBorder="1" applyAlignment="1">
      <alignment vertical="center"/>
    </xf>
    <xf numFmtId="2" fontId="47" fillId="8" borderId="17" xfId="0" applyNumberFormat="1" applyFont="1" applyFill="1" applyBorder="1" applyAlignment="1">
      <alignment vertical="center" wrapText="1"/>
    </xf>
    <xf numFmtId="0" fontId="47" fillId="8" borderId="0" xfId="0" applyFont="1" applyFill="1" applyAlignment="1">
      <alignment vertical="center"/>
    </xf>
    <xf numFmtId="0" fontId="47" fillId="8" borderId="17" xfId="0" applyFont="1" applyFill="1" applyBorder="1" applyAlignment="1">
      <alignment vertical="center" wrapText="1"/>
    </xf>
    <xf numFmtId="167" fontId="0" fillId="0" borderId="17" xfId="2" applyFont="1" applyBorder="1"/>
    <xf numFmtId="0" fontId="0" fillId="0" borderId="17" xfId="0" applyBorder="1"/>
    <xf numFmtId="0" fontId="0" fillId="0" borderId="17" xfId="0" applyBorder="1" applyAlignment="1">
      <alignment horizontal="center"/>
    </xf>
    <xf numFmtId="176" fontId="0" fillId="0" borderId="17" xfId="2" applyNumberFormat="1" applyFont="1" applyBorder="1" applyAlignment="1">
      <alignment horizontal="center"/>
    </xf>
    <xf numFmtId="176" fontId="0" fillId="0" borderId="17" xfId="2" applyNumberFormat="1" applyFont="1" applyBorder="1"/>
    <xf numFmtId="167" fontId="0" fillId="0" borderId="22" xfId="2" applyFont="1" applyBorder="1"/>
    <xf numFmtId="0" fontId="0" fillId="0" borderId="22" xfId="0" applyBorder="1"/>
    <xf numFmtId="0" fontId="0" fillId="0" borderId="22" xfId="0" applyBorder="1" applyAlignment="1">
      <alignment horizontal="center"/>
    </xf>
    <xf numFmtId="176" fontId="0" fillId="0" borderId="22" xfId="2" applyNumberFormat="1" applyFont="1" applyBorder="1" applyAlignment="1">
      <alignment horizontal="center"/>
    </xf>
    <xf numFmtId="176" fontId="0" fillId="0" borderId="22" xfId="2" applyNumberFormat="1" applyFont="1" applyBorder="1"/>
    <xf numFmtId="0" fontId="42" fillId="12" borderId="17" xfId="17" applyFont="1" applyFill="1" applyBorder="1" applyAlignment="1">
      <alignment horizontal="left" vertical="center" wrapText="1"/>
    </xf>
    <xf numFmtId="0" fontId="23" fillId="8" borderId="17" xfId="17" applyFont="1" applyFill="1" applyBorder="1" applyAlignment="1">
      <alignment vertical="center"/>
    </xf>
    <xf numFmtId="0" fontId="23" fillId="12" borderId="17" xfId="17" applyFont="1" applyFill="1" applyBorder="1" applyAlignment="1">
      <alignment vertical="center"/>
    </xf>
    <xf numFmtId="179" fontId="23" fillId="12" borderId="17" xfId="34" applyNumberFormat="1" applyFont="1" applyFill="1" applyBorder="1" applyAlignment="1">
      <alignment horizontal="center" vertical="center"/>
    </xf>
    <xf numFmtId="176" fontId="23" fillId="12" borderId="17" xfId="34" applyNumberFormat="1" applyFont="1" applyFill="1" applyBorder="1" applyAlignment="1">
      <alignment vertical="center"/>
    </xf>
    <xf numFmtId="167" fontId="23" fillId="12" borderId="17" xfId="34" applyFont="1" applyFill="1" applyBorder="1" applyAlignment="1">
      <alignment vertical="center" wrapText="1"/>
    </xf>
    <xf numFmtId="0" fontId="23" fillId="8" borderId="0" xfId="17" applyFont="1" applyFill="1" applyAlignment="1">
      <alignment vertical="center"/>
    </xf>
    <xf numFmtId="167" fontId="43" fillId="12" borderId="17" xfId="34" applyFont="1" applyFill="1" applyBorder="1" applyAlignment="1">
      <alignment vertical="center" wrapText="1"/>
    </xf>
    <xf numFmtId="0" fontId="0" fillId="12" borderId="17" xfId="17" applyFont="1" applyFill="1" applyBorder="1" applyAlignment="1">
      <alignment vertical="center" wrapText="1"/>
    </xf>
    <xf numFmtId="167" fontId="57" fillId="0" borderId="17" xfId="2" applyFont="1" applyFill="1" applyBorder="1" applyAlignment="1">
      <alignment horizontal="center" vertical="center" wrapText="1"/>
    </xf>
    <xf numFmtId="167" fontId="57" fillId="8" borderId="17" xfId="2" applyFont="1" applyFill="1" applyBorder="1" applyAlignment="1">
      <alignment horizontal="center" vertical="center" wrapText="1"/>
    </xf>
    <xf numFmtId="179" fontId="44" fillId="0" borderId="19" xfId="34" applyNumberFormat="1" applyFont="1" applyBorder="1" applyAlignment="1">
      <alignment horizontal="center" vertical="center" wrapText="1"/>
    </xf>
    <xf numFmtId="0" fontId="48" fillId="2" borderId="17" xfId="17" applyFont="1" applyFill="1" applyBorder="1" applyAlignment="1">
      <alignment horizontal="center" vertical="center"/>
    </xf>
    <xf numFmtId="0" fontId="44" fillId="0" borderId="17" xfId="17" applyFont="1" applyBorder="1" applyAlignment="1">
      <alignment horizontal="center" vertical="center"/>
    </xf>
    <xf numFmtId="179" fontId="44" fillId="5" borderId="17" xfId="34" applyNumberFormat="1" applyFont="1" applyFill="1" applyBorder="1" applyAlignment="1">
      <alignment horizontal="center" vertical="center"/>
    </xf>
    <xf numFmtId="0" fontId="44" fillId="5" borderId="17" xfId="17" applyFont="1" applyFill="1" applyBorder="1" applyAlignment="1">
      <alignment horizontal="center" vertical="center"/>
    </xf>
    <xf numFmtId="174" fontId="222" fillId="7" borderId="18" xfId="51" applyNumberFormat="1" applyFont="1" applyFill="1" applyBorder="1" applyAlignment="1">
      <alignment horizontal="center" vertical="center"/>
    </xf>
    <xf numFmtId="0" fontId="46" fillId="2" borderId="17" xfId="0" applyFont="1" applyFill="1" applyBorder="1" applyAlignment="1">
      <alignment horizontal="center" vertical="center"/>
    </xf>
    <xf numFmtId="2" fontId="46" fillId="2" borderId="17" xfId="0" applyNumberFormat="1" applyFont="1" applyFill="1" applyBorder="1" applyAlignment="1">
      <alignment vertical="center" wrapText="1"/>
    </xf>
    <xf numFmtId="176" fontId="46" fillId="2" borderId="17" xfId="34" applyNumberFormat="1" applyFont="1" applyFill="1" applyBorder="1" applyAlignment="1">
      <alignment vertical="center" wrapText="1"/>
    </xf>
    <xf numFmtId="167" fontId="57" fillId="0" borderId="16" xfId="2" applyFont="1" applyFill="1" applyBorder="1" applyAlignment="1">
      <alignment horizontal="center" vertical="center" wrapText="1"/>
    </xf>
    <xf numFmtId="167" fontId="57" fillId="0" borderId="17" xfId="2" applyFont="1" applyFill="1" applyBorder="1" applyAlignment="1">
      <alignment horizontal="right" vertical="center" wrapText="1"/>
    </xf>
    <xf numFmtId="167" fontId="57" fillId="0" borderId="22" xfId="2" applyFont="1" applyFill="1" applyBorder="1" applyAlignment="1">
      <alignment horizontal="right" vertical="center" wrapText="1"/>
    </xf>
    <xf numFmtId="167" fontId="57" fillId="0" borderId="16" xfId="2" applyFont="1" applyFill="1" applyBorder="1" applyAlignment="1">
      <alignment horizontal="right" vertical="center" wrapText="1"/>
    </xf>
    <xf numFmtId="174" fontId="17" fillId="7" borderId="18" xfId="4" applyNumberFormat="1" applyFont="1" applyFill="1" applyBorder="1" applyAlignment="1">
      <alignment horizontal="center" vertical="center"/>
    </xf>
    <xf numFmtId="174" fontId="17" fillId="7" borderId="18" xfId="4" applyNumberFormat="1" applyFont="1" applyFill="1" applyBorder="1" applyAlignment="1">
      <alignment vertical="center"/>
    </xf>
    <xf numFmtId="173" fontId="17" fillId="7" borderId="18" xfId="39" applyNumberFormat="1" applyFont="1" applyFill="1" applyBorder="1" applyAlignment="1">
      <alignment horizontal="left" vertical="center" wrapText="1"/>
    </xf>
    <xf numFmtId="176" fontId="20" fillId="7" borderId="18" xfId="34" applyNumberFormat="1" applyFont="1" applyFill="1" applyBorder="1" applyAlignment="1">
      <alignment horizontal="left" vertical="center" wrapText="1"/>
    </xf>
    <xf numFmtId="0" fontId="20" fillId="7" borderId="48" xfId="17" applyFont="1" applyFill="1" applyBorder="1" applyAlignment="1">
      <alignment vertical="center"/>
    </xf>
    <xf numFmtId="0" fontId="20" fillId="7" borderId="48" xfId="17" applyFont="1" applyFill="1" applyBorder="1" applyAlignment="1">
      <alignment vertical="center" wrapText="1"/>
    </xf>
    <xf numFmtId="179" fontId="44" fillId="7" borderId="48" xfId="34" applyNumberFormat="1" applyFont="1" applyFill="1" applyBorder="1" applyAlignment="1">
      <alignment horizontal="center" vertical="center"/>
    </xf>
    <xf numFmtId="0" fontId="20" fillId="7" borderId="48" xfId="17" applyFont="1" applyFill="1" applyBorder="1" applyAlignment="1">
      <alignment horizontal="center" vertical="center"/>
    </xf>
    <xf numFmtId="176" fontId="20" fillId="7" borderId="48" xfId="34" applyNumberFormat="1" applyFont="1" applyFill="1" applyBorder="1" applyAlignment="1">
      <alignment vertical="center"/>
    </xf>
    <xf numFmtId="2" fontId="20" fillId="7" borderId="48" xfId="17" applyNumberFormat="1" applyFont="1" applyFill="1" applyBorder="1" applyAlignment="1">
      <alignment vertical="center" wrapText="1"/>
    </xf>
    <xf numFmtId="173" fontId="52" fillId="7" borderId="48" xfId="97" applyNumberFormat="1" applyFont="1" applyFill="1" applyBorder="1" applyAlignment="1">
      <alignment horizontal="center" vertical="center"/>
    </xf>
    <xf numFmtId="0" fontId="20" fillId="7" borderId="16" xfId="132" applyFont="1" applyFill="1" applyBorder="1" applyAlignment="1">
      <alignment horizontal="left" vertical="center" wrapText="1"/>
    </xf>
    <xf numFmtId="167" fontId="0" fillId="7" borderId="22" xfId="2" applyFont="1" applyFill="1" applyBorder="1"/>
    <xf numFmtId="0" fontId="0" fillId="7" borderId="22" xfId="0" applyFill="1" applyBorder="1"/>
    <xf numFmtId="0" fontId="0" fillId="7" borderId="22" xfId="0" applyFill="1" applyBorder="1" applyAlignment="1">
      <alignment horizontal="center"/>
    </xf>
    <xf numFmtId="176" fontId="0" fillId="7" borderId="22" xfId="2" applyNumberFormat="1" applyFont="1" applyFill="1" applyBorder="1" applyAlignment="1">
      <alignment horizontal="center"/>
    </xf>
    <xf numFmtId="176" fontId="0" fillId="7" borderId="22" xfId="2" applyNumberFormat="1" applyFont="1" applyFill="1" applyBorder="1"/>
    <xf numFmtId="174" fontId="43" fillId="0" borderId="17" xfId="31" applyNumberFormat="1" applyFont="1" applyFill="1" applyBorder="1" applyAlignment="1">
      <alignment horizontal="right" vertical="center"/>
    </xf>
    <xf numFmtId="174" fontId="44" fillId="0" borderId="17" xfId="31" applyNumberFormat="1" applyFont="1" applyFill="1" applyBorder="1" applyAlignment="1">
      <alignment horizontal="right" vertical="center"/>
    </xf>
    <xf numFmtId="179" fontId="47" fillId="0" borderId="17" xfId="34" applyNumberFormat="1" applyFont="1" applyFill="1" applyBorder="1" applyAlignment="1">
      <alignment horizontal="center" vertical="center"/>
    </xf>
    <xf numFmtId="176" fontId="22" fillId="2" borderId="17" xfId="34" applyNumberFormat="1" applyFont="1" applyFill="1" applyBorder="1" applyAlignment="1">
      <alignment vertical="center"/>
    </xf>
    <xf numFmtId="176" fontId="20" fillId="13" borderId="17" xfId="34" applyNumberFormat="1" applyFont="1" applyFill="1" applyBorder="1" applyAlignment="1">
      <alignment vertical="center"/>
    </xf>
    <xf numFmtId="0" fontId="17" fillId="0" borderId="17" xfId="17" applyFont="1" applyFill="1" applyBorder="1" applyAlignment="1">
      <alignment vertical="center" wrapText="1"/>
    </xf>
    <xf numFmtId="167" fontId="0" fillId="8" borderId="22" xfId="2" applyFont="1" applyFill="1" applyBorder="1"/>
    <xf numFmtId="0" fontId="0" fillId="8" borderId="22" xfId="0" applyFill="1" applyBorder="1"/>
    <xf numFmtId="2" fontId="17" fillId="8" borderId="17" xfId="132" applyNumberFormat="1" applyFont="1" applyFill="1" applyBorder="1" applyAlignment="1">
      <alignment horizontal="left" vertical="center" wrapText="1"/>
    </xf>
    <xf numFmtId="0" fontId="17" fillId="8" borderId="17" xfId="132" applyFont="1" applyFill="1" applyBorder="1" applyAlignment="1">
      <alignment horizontal="center" vertical="center"/>
    </xf>
    <xf numFmtId="176" fontId="0" fillId="8" borderId="17" xfId="2" applyNumberFormat="1" applyFont="1" applyFill="1" applyBorder="1"/>
    <xf numFmtId="176" fontId="17" fillId="8" borderId="22" xfId="2" applyNumberFormat="1" applyFont="1" applyFill="1" applyBorder="1"/>
    <xf numFmtId="0" fontId="17" fillId="8" borderId="22" xfId="0" applyFont="1" applyFill="1" applyBorder="1"/>
    <xf numFmtId="0" fontId="0" fillId="8" borderId="22" xfId="0" applyFill="1" applyBorder="1" applyAlignment="1">
      <alignment horizontal="center"/>
    </xf>
    <xf numFmtId="176" fontId="0" fillId="8" borderId="22" xfId="2" applyNumberFormat="1" applyFont="1" applyFill="1" applyBorder="1"/>
    <xf numFmtId="173" fontId="52" fillId="7" borderId="48" xfId="39" applyNumberFormat="1" applyFont="1" applyFill="1" applyBorder="1" applyAlignment="1">
      <alignment horizontal="center" vertical="center"/>
    </xf>
    <xf numFmtId="176" fontId="52" fillId="7" borderId="48" xfId="2" applyNumberFormat="1" applyFont="1" applyFill="1" applyBorder="1" applyAlignment="1">
      <alignment horizontal="center" vertical="center"/>
    </xf>
    <xf numFmtId="176" fontId="17" fillId="8" borderId="22" xfId="2" applyNumberFormat="1" applyFont="1" applyFill="1" applyBorder="1" applyAlignment="1">
      <alignment horizontal="center"/>
    </xf>
    <xf numFmtId="176" fontId="20" fillId="7" borderId="22" xfId="2" applyNumberFormat="1" applyFont="1" applyFill="1" applyBorder="1"/>
    <xf numFmtId="179" fontId="17" fillId="54" borderId="17" xfId="34" applyNumberFormat="1" applyFont="1" applyFill="1" applyBorder="1" applyAlignment="1">
      <alignment horizontal="center" vertical="center"/>
    </xf>
    <xf numFmtId="176" fontId="17" fillId="54" borderId="17" xfId="34" applyNumberFormat="1" applyFont="1" applyFill="1" applyBorder="1" applyAlignment="1">
      <alignment vertical="center"/>
    </xf>
    <xf numFmtId="167" fontId="17" fillId="54" borderId="17" xfId="34" applyFont="1" applyFill="1" applyBorder="1" applyAlignment="1">
      <alignment vertical="center" wrapText="1"/>
    </xf>
    <xf numFmtId="176" fontId="37" fillId="54" borderId="17" xfId="34" applyNumberFormat="1" applyFont="1" applyFill="1" applyBorder="1" applyAlignment="1">
      <alignment vertical="center"/>
    </xf>
    <xf numFmtId="176" fontId="37" fillId="0" borderId="17" xfId="34" applyNumberFormat="1" applyFont="1" applyFill="1" applyBorder="1" applyAlignment="1">
      <alignment vertical="center"/>
    </xf>
    <xf numFmtId="179" fontId="17" fillId="0" borderId="17" xfId="17" applyNumberFormat="1" applyFill="1" applyBorder="1" applyAlignment="1">
      <alignment vertical="center" wrapText="1"/>
    </xf>
    <xf numFmtId="179" fontId="43" fillId="0" borderId="17" xfId="34" applyNumberFormat="1" applyFont="1" applyFill="1" applyBorder="1" applyAlignment="1">
      <alignment horizontal="center" vertical="center"/>
    </xf>
    <xf numFmtId="0" fontId="17" fillId="54" borderId="17" xfId="17" applyFill="1" applyBorder="1" applyAlignment="1">
      <alignment vertical="center"/>
    </xf>
    <xf numFmtId="0" fontId="17" fillId="54" borderId="17" xfId="17" applyFill="1" applyBorder="1" applyAlignment="1">
      <alignment vertical="center" wrapText="1"/>
    </xf>
    <xf numFmtId="0" fontId="17" fillId="54" borderId="17" xfId="17" applyFill="1" applyBorder="1" applyAlignment="1">
      <alignment horizontal="center" vertical="center"/>
    </xf>
    <xf numFmtId="0" fontId="17" fillId="54" borderId="0" xfId="17" applyFill="1" applyAlignment="1">
      <alignment vertical="center"/>
    </xf>
    <xf numFmtId="167" fontId="0" fillId="0" borderId="17" xfId="34" applyFont="1" applyFill="1" applyBorder="1" applyAlignment="1">
      <alignment vertical="center" wrapText="1"/>
    </xf>
    <xf numFmtId="2" fontId="37" fillId="7" borderId="17" xfId="0" applyNumberFormat="1" applyFont="1" applyFill="1" applyBorder="1" applyAlignment="1">
      <alignment vertical="center" wrapText="1"/>
    </xf>
    <xf numFmtId="0" fontId="52" fillId="8" borderId="0" xfId="2475" applyFont="1" applyFill="1" applyAlignment="1">
      <alignment vertical="center"/>
    </xf>
    <xf numFmtId="0" fontId="49" fillId="8" borderId="0" xfId="2475" applyFont="1" applyFill="1" applyAlignment="1">
      <alignment vertical="center"/>
    </xf>
    <xf numFmtId="0" fontId="49" fillId="8" borderId="0" xfId="2475" applyFont="1" applyFill="1"/>
    <xf numFmtId="0" fontId="49" fillId="8" borderId="21" xfId="2475" applyFont="1" applyFill="1" applyBorder="1"/>
    <xf numFmtId="0" fontId="49" fillId="8" borderId="0" xfId="0" applyFont="1" applyFill="1" applyAlignment="1">
      <alignment vertical="center"/>
    </xf>
    <xf numFmtId="0" fontId="49" fillId="8" borderId="0" xfId="0" applyFont="1" applyFill="1" applyAlignment="1">
      <alignment vertical="center" wrapText="1"/>
    </xf>
    <xf numFmtId="0" fontId="49" fillId="8" borderId="0" xfId="0" applyFont="1" applyFill="1" applyAlignment="1">
      <alignment horizontal="center" vertical="center" wrapText="1"/>
    </xf>
    <xf numFmtId="0" fontId="49" fillId="0" borderId="0" xfId="0" applyFont="1" applyAlignment="1">
      <alignment vertical="center" wrapText="1"/>
    </xf>
    <xf numFmtId="0" fontId="49" fillId="0" borderId="0" xfId="0" applyFont="1" applyAlignment="1">
      <alignment vertical="center"/>
    </xf>
    <xf numFmtId="0" fontId="49" fillId="8" borderId="21" xfId="0" applyFont="1" applyFill="1" applyBorder="1" applyAlignment="1">
      <alignment vertical="center"/>
    </xf>
    <xf numFmtId="0" fontId="49" fillId="8" borderId="21" xfId="0" applyFont="1" applyFill="1" applyBorder="1" applyAlignment="1">
      <alignment vertical="center" wrapText="1"/>
    </xf>
    <xf numFmtId="0" fontId="49" fillId="8" borderId="21" xfId="0" applyFont="1" applyFill="1" applyBorder="1" applyAlignment="1">
      <alignment horizontal="center" vertical="center" wrapText="1"/>
    </xf>
    <xf numFmtId="0" fontId="49" fillId="0" borderId="21" xfId="0" applyFont="1" applyBorder="1" applyAlignment="1">
      <alignment vertical="center" wrapText="1"/>
    </xf>
    <xf numFmtId="0" fontId="49" fillId="0" borderId="21" xfId="0" applyFont="1" applyBorder="1" applyAlignment="1">
      <alignment vertical="center"/>
    </xf>
    <xf numFmtId="0" fontId="17" fillId="0" borderId="21" xfId="17" applyBorder="1" applyAlignment="1">
      <alignment vertical="center"/>
    </xf>
    <xf numFmtId="0" fontId="17" fillId="0" borderId="21" xfId="17" applyBorder="1" applyAlignment="1">
      <alignment vertical="center" wrapText="1"/>
    </xf>
    <xf numFmtId="179" fontId="37" fillId="0" borderId="21" xfId="34" applyNumberFormat="1" applyFont="1" applyBorder="1" applyAlignment="1">
      <alignment horizontal="center" vertical="center"/>
    </xf>
    <xf numFmtId="0" fontId="26" fillId="0" borderId="21" xfId="17" applyFont="1" applyBorder="1" applyAlignment="1">
      <alignment horizontal="center" vertical="center"/>
    </xf>
    <xf numFmtId="176" fontId="26" fillId="0" borderId="21" xfId="34" applyNumberFormat="1" applyFont="1" applyBorder="1" applyAlignment="1">
      <alignment vertical="center"/>
    </xf>
    <xf numFmtId="0" fontId="26" fillId="0" borderId="21" xfId="17" applyFont="1" applyBorder="1" applyAlignment="1">
      <alignment vertical="center" wrapText="1"/>
    </xf>
    <xf numFmtId="0" fontId="0" fillId="0" borderId="17" xfId="17" applyFont="1" applyFill="1" applyBorder="1" applyAlignment="1">
      <alignment vertical="center" wrapText="1"/>
    </xf>
    <xf numFmtId="0" fontId="19" fillId="0" borderId="17" xfId="17" applyFont="1" applyFill="1" applyBorder="1" applyAlignment="1">
      <alignment vertical="center" wrapText="1"/>
    </xf>
    <xf numFmtId="0" fontId="17" fillId="0" borderId="17" xfId="67" applyFont="1" applyFill="1" applyBorder="1" applyAlignment="1">
      <alignment horizontal="left" vertical="center" wrapText="1"/>
    </xf>
    <xf numFmtId="0" fontId="20" fillId="0" borderId="17" xfId="17" applyFont="1" applyFill="1" applyBorder="1" applyAlignment="1">
      <alignment horizontal="center" vertical="center"/>
    </xf>
    <xf numFmtId="176" fontId="17" fillId="0" borderId="0" xfId="34" applyNumberFormat="1" applyFont="1" applyAlignment="1">
      <alignment horizontal="center"/>
    </xf>
    <xf numFmtId="176" fontId="49" fillId="0" borderId="0" xfId="2" applyNumberFormat="1" applyFont="1" applyAlignment="1">
      <alignment vertical="center"/>
    </xf>
    <xf numFmtId="176" fontId="20" fillId="0" borderId="0" xfId="2" applyNumberFormat="1" applyFont="1" applyAlignment="1">
      <alignment horizontal="center" vertical="center"/>
    </xf>
    <xf numFmtId="0" fontId="17" fillId="10" borderId="17" xfId="17" applyFill="1" applyBorder="1" applyAlignment="1">
      <alignment vertical="center" wrapText="1"/>
    </xf>
    <xf numFmtId="176" fontId="17" fillId="8" borderId="0" xfId="2" applyNumberFormat="1" applyFont="1" applyFill="1" applyAlignment="1">
      <alignment vertical="center"/>
    </xf>
    <xf numFmtId="176" fontId="20" fillId="0" borderId="0" xfId="2" applyNumberFormat="1" applyFont="1" applyAlignment="1">
      <alignment vertical="center"/>
    </xf>
    <xf numFmtId="176" fontId="23" fillId="8" borderId="0" xfId="2" applyNumberFormat="1" applyFont="1" applyFill="1" applyAlignment="1">
      <alignment vertical="center"/>
    </xf>
    <xf numFmtId="176" fontId="17" fillId="0" borderId="0" xfId="2" applyNumberFormat="1" applyFont="1" applyFill="1" applyAlignment="1">
      <alignment vertical="center"/>
    </xf>
    <xf numFmtId="176" fontId="20" fillId="8" borderId="0" xfId="2" applyNumberFormat="1" applyFont="1" applyFill="1" applyAlignment="1">
      <alignment vertical="center"/>
    </xf>
    <xf numFmtId="176" fontId="43" fillId="8" borderId="0" xfId="2" applyNumberFormat="1" applyFont="1" applyFill="1" applyAlignment="1">
      <alignment vertical="center"/>
    </xf>
    <xf numFmtId="176" fontId="44" fillId="8" borderId="0" xfId="2" applyNumberFormat="1" applyFont="1" applyFill="1" applyAlignment="1">
      <alignment vertical="center"/>
    </xf>
    <xf numFmtId="176" fontId="43" fillId="0" borderId="0" xfId="2" applyNumberFormat="1" applyFont="1" applyAlignment="1">
      <alignment vertical="center"/>
    </xf>
    <xf numFmtId="179" fontId="17" fillId="10" borderId="17" xfId="34" applyNumberFormat="1" applyFont="1" applyFill="1" applyBorder="1" applyAlignment="1">
      <alignment horizontal="center" vertical="center"/>
    </xf>
    <xf numFmtId="0" fontId="17" fillId="10" borderId="17" xfId="17" applyFill="1" applyBorder="1" applyAlignment="1">
      <alignment horizontal="center" vertical="center"/>
    </xf>
    <xf numFmtId="176" fontId="37" fillId="10" borderId="17" xfId="34" applyNumberFormat="1" applyFont="1" applyFill="1" applyBorder="1" applyAlignment="1">
      <alignment vertical="center"/>
    </xf>
    <xf numFmtId="176" fontId="17" fillId="10" borderId="17" xfId="34" applyNumberFormat="1" applyFont="1" applyFill="1" applyBorder="1" applyAlignment="1">
      <alignment vertical="center"/>
    </xf>
    <xf numFmtId="167" fontId="17" fillId="10" borderId="17" xfId="34" applyFont="1" applyFill="1" applyBorder="1" applyAlignment="1">
      <alignment vertical="center" wrapText="1"/>
    </xf>
    <xf numFmtId="0" fontId="20" fillId="0" borderId="0" xfId="0" applyFont="1" applyAlignment="1">
      <alignment horizontal="center" vertical="center" wrapText="1"/>
    </xf>
    <xf numFmtId="0" fontId="17" fillId="0" borderId="0" xfId="0" applyFont="1" applyAlignment="1">
      <alignment wrapText="1"/>
    </xf>
    <xf numFmtId="176" fontId="17" fillId="0" borderId="0" xfId="2" applyNumberFormat="1" applyFont="1" applyAlignment="1">
      <alignment wrapText="1"/>
    </xf>
    <xf numFmtId="10" fontId="17" fillId="0" borderId="17" xfId="34" applyNumberFormat="1" applyFont="1" applyFill="1" applyBorder="1" applyAlignment="1">
      <alignment vertical="center"/>
    </xf>
    <xf numFmtId="10" fontId="46" fillId="2" borderId="17" xfId="34" applyNumberFormat="1" applyFont="1" applyFill="1" applyBorder="1" applyAlignment="1">
      <alignment vertical="center"/>
    </xf>
    <xf numFmtId="10" fontId="17" fillId="0" borderId="17" xfId="34" applyNumberFormat="1" applyFont="1" applyBorder="1" applyAlignment="1">
      <alignment vertical="center"/>
    </xf>
    <xf numFmtId="10" fontId="20" fillId="0" borderId="17" xfId="34" applyNumberFormat="1" applyFont="1" applyFill="1" applyBorder="1" applyAlignment="1">
      <alignment vertical="center"/>
    </xf>
    <xf numFmtId="10" fontId="17" fillId="8" borderId="17" xfId="34" applyNumberFormat="1" applyFont="1" applyFill="1" applyBorder="1" applyAlignment="1">
      <alignment vertical="center"/>
    </xf>
    <xf numFmtId="10" fontId="20" fillId="5" borderId="17" xfId="34" applyNumberFormat="1" applyFont="1" applyFill="1" applyBorder="1" applyAlignment="1">
      <alignment vertical="center"/>
    </xf>
    <xf numFmtId="10" fontId="20" fillId="0" borderId="17" xfId="34" applyNumberFormat="1" applyFont="1" applyBorder="1" applyAlignment="1">
      <alignment vertical="center"/>
    </xf>
    <xf numFmtId="10" fontId="23" fillId="12" borderId="17" xfId="34" applyNumberFormat="1" applyFont="1" applyFill="1" applyBorder="1" applyAlignment="1">
      <alignment vertical="center"/>
    </xf>
    <xf numFmtId="10" fontId="20" fillId="8" borderId="17" xfId="34" applyNumberFormat="1" applyFont="1" applyFill="1" applyBorder="1" applyAlignment="1">
      <alignment vertical="center"/>
    </xf>
    <xf numFmtId="10" fontId="43" fillId="0" borderId="17" xfId="34" applyNumberFormat="1" applyFont="1" applyFill="1" applyBorder="1" applyAlignment="1">
      <alignment vertical="center"/>
    </xf>
    <xf numFmtId="10" fontId="20" fillId="10" borderId="17" xfId="34" applyNumberFormat="1" applyFont="1" applyFill="1" applyBorder="1" applyAlignment="1">
      <alignment vertical="center"/>
    </xf>
    <xf numFmtId="0" fontId="233" fillId="0" borderId="0" xfId="2509" applyFont="1" applyBorder="1" applyAlignment="1" applyProtection="1">
      <alignment horizontal="center" vertical="center"/>
      <protection hidden="1"/>
    </xf>
    <xf numFmtId="179" fontId="58" fillId="0" borderId="0" xfId="2509" applyNumberFormat="1" applyFont="1" applyBorder="1" applyAlignment="1" applyProtection="1">
      <alignment horizontal="center" vertical="center"/>
      <protection hidden="1"/>
    </xf>
    <xf numFmtId="174" fontId="49" fillId="0" borderId="0" xfId="31" applyNumberFormat="1" applyFont="1" applyFill="1" applyAlignment="1">
      <alignment vertical="center"/>
    </xf>
    <xf numFmtId="0" fontId="233" fillId="0" borderId="0" xfId="2509" applyFont="1" applyBorder="1" applyAlignment="1" applyProtection="1">
      <alignment vertical="center"/>
      <protection hidden="1"/>
    </xf>
    <xf numFmtId="179" fontId="58" fillId="0" borderId="0" xfId="2509" applyNumberFormat="1" applyFont="1" applyBorder="1" applyAlignment="1" applyProtection="1">
      <alignment vertical="center"/>
      <protection hidden="1"/>
    </xf>
    <xf numFmtId="296" fontId="58" fillId="0" borderId="0" xfId="31" applyNumberFormat="1" applyFont="1" applyBorder="1" applyAlignment="1"/>
    <xf numFmtId="0" fontId="57" fillId="0" borderId="0" xfId="0" applyFont="1"/>
    <xf numFmtId="9" fontId="49" fillId="0" borderId="0" xfId="1952" applyFont="1" applyFill="1" applyAlignment="1">
      <alignment vertical="center"/>
    </xf>
    <xf numFmtId="174" fontId="234" fillId="0" borderId="0" xfId="1013" applyNumberFormat="1" applyFont="1" applyFill="1" applyAlignment="1">
      <alignment vertical="center"/>
    </xf>
    <xf numFmtId="9" fontId="17" fillId="0" borderId="17" xfId="2508" applyFont="1" applyBorder="1" applyAlignment="1">
      <alignment vertical="center"/>
    </xf>
    <xf numFmtId="9" fontId="20" fillId="5" borderId="17" xfId="2508" applyFont="1" applyFill="1" applyBorder="1" applyAlignment="1">
      <alignment vertical="center"/>
    </xf>
    <xf numFmtId="9" fontId="20" fillId="0" borderId="17" xfId="2508" applyFont="1" applyBorder="1" applyAlignment="1">
      <alignment vertical="center"/>
    </xf>
    <xf numFmtId="9" fontId="46" fillId="2" borderId="17" xfId="2508" applyFont="1" applyFill="1" applyBorder="1" applyAlignment="1">
      <alignment vertical="center"/>
    </xf>
    <xf numFmtId="9" fontId="17" fillId="0" borderId="17" xfId="2508" applyFont="1" applyFill="1" applyBorder="1" applyAlignment="1">
      <alignment vertical="center"/>
    </xf>
    <xf numFmtId="9" fontId="43" fillId="0" borderId="17" xfId="2508" applyFont="1" applyFill="1" applyBorder="1" applyAlignment="1">
      <alignment vertical="center"/>
    </xf>
    <xf numFmtId="9" fontId="20" fillId="0" borderId="17" xfId="2508" applyFont="1" applyFill="1" applyBorder="1" applyAlignment="1">
      <alignment vertical="center"/>
    </xf>
    <xf numFmtId="9" fontId="44" fillId="13" borderId="17" xfId="2508" applyFont="1" applyFill="1" applyBorder="1" applyAlignment="1">
      <alignment vertical="center"/>
    </xf>
    <xf numFmtId="9" fontId="20" fillId="8" borderId="17" xfId="2508" applyFont="1" applyFill="1" applyBorder="1" applyAlignment="1">
      <alignment vertical="center"/>
    </xf>
    <xf numFmtId="9" fontId="17" fillId="8" borderId="17" xfId="2508" applyFont="1" applyFill="1" applyBorder="1" applyAlignment="1">
      <alignment vertical="center"/>
    </xf>
    <xf numFmtId="9" fontId="27" fillId="2" borderId="17" xfId="2508" applyFont="1" applyFill="1" applyBorder="1" applyAlignment="1">
      <alignment vertical="center"/>
    </xf>
    <xf numFmtId="9" fontId="44" fillId="0" borderId="17" xfId="2508" applyFont="1" applyBorder="1" applyAlignment="1">
      <alignment vertical="center"/>
    </xf>
    <xf numFmtId="179" fontId="17" fillId="0" borderId="0" xfId="935" applyNumberFormat="1" applyFont="1"/>
    <xf numFmtId="179" fontId="20" fillId="12" borderId="19" xfId="935" applyNumberFormat="1" applyFont="1" applyFill="1" applyBorder="1" applyAlignment="1">
      <alignment horizontal="center" vertical="center"/>
    </xf>
    <xf numFmtId="179" fontId="17" fillId="0" borderId="16" xfId="935" applyNumberFormat="1" applyFont="1" applyFill="1" applyBorder="1"/>
    <xf numFmtId="176" fontId="17" fillId="0" borderId="17" xfId="935" applyNumberFormat="1" applyFont="1" applyBorder="1"/>
    <xf numFmtId="176" fontId="0" fillId="0" borderId="17" xfId="935" applyNumberFormat="1" applyFont="1" applyBorder="1"/>
    <xf numFmtId="176" fontId="0" fillId="0" borderId="22" xfId="935" applyNumberFormat="1" applyFont="1" applyBorder="1"/>
    <xf numFmtId="176" fontId="20" fillId="7" borderId="22" xfId="935" applyNumberFormat="1" applyFont="1" applyFill="1" applyBorder="1"/>
    <xf numFmtId="176" fontId="0" fillId="8" borderId="22" xfId="935" applyNumberFormat="1" applyFont="1" applyFill="1" applyBorder="1"/>
    <xf numFmtId="10" fontId="49" fillId="0" borderId="0" xfId="0" applyNumberFormat="1" applyFont="1" applyAlignment="1">
      <alignment vertical="center"/>
    </xf>
    <xf numFmtId="10" fontId="49" fillId="0" borderId="21" xfId="0" applyNumberFormat="1" applyFont="1" applyBorder="1" applyAlignment="1">
      <alignment vertical="center"/>
    </xf>
    <xf numFmtId="10" fontId="17" fillId="0" borderId="0" xfId="34" applyNumberFormat="1" applyFont="1" applyAlignment="1">
      <alignment vertical="center"/>
    </xf>
    <xf numFmtId="10" fontId="26" fillId="0" borderId="0" xfId="34" applyNumberFormat="1" applyFont="1" applyAlignment="1">
      <alignment vertical="center"/>
    </xf>
    <xf numFmtId="10" fontId="26" fillId="0" borderId="21" xfId="34" applyNumberFormat="1" applyFont="1" applyBorder="1" applyAlignment="1">
      <alignment vertical="center"/>
    </xf>
    <xf numFmtId="10" fontId="17" fillId="54" borderId="17" xfId="34" applyNumberFormat="1" applyFont="1" applyFill="1" applyBorder="1" applyAlignment="1">
      <alignment vertical="center"/>
    </xf>
    <xf numFmtId="10" fontId="37" fillId="8" borderId="17" xfId="34" applyNumberFormat="1" applyFont="1" applyFill="1" applyBorder="1" applyAlignment="1">
      <alignment vertical="center"/>
    </xf>
    <xf numFmtId="10" fontId="17" fillId="5" borderId="17" xfId="34" applyNumberFormat="1" applyFont="1" applyFill="1" applyBorder="1" applyAlignment="1">
      <alignment vertical="center"/>
    </xf>
    <xf numFmtId="10" fontId="43" fillId="0" borderId="17" xfId="34" applyNumberFormat="1" applyFont="1" applyBorder="1" applyAlignment="1">
      <alignment vertical="center"/>
    </xf>
    <xf numFmtId="10" fontId="43" fillId="8" borderId="17" xfId="34" applyNumberFormat="1" applyFont="1" applyFill="1" applyBorder="1" applyAlignment="1">
      <alignment vertical="center"/>
    </xf>
    <xf numFmtId="10" fontId="17" fillId="10" borderId="17" xfId="34" applyNumberFormat="1" applyFont="1" applyFill="1" applyBorder="1" applyAlignment="1">
      <alignment vertical="center"/>
    </xf>
    <xf numFmtId="10" fontId="52" fillId="7" borderId="18" xfId="34" applyNumberFormat="1" applyFont="1" applyFill="1" applyBorder="1" applyAlignment="1">
      <alignment horizontal="left" vertical="center" wrapText="1"/>
    </xf>
    <xf numFmtId="10" fontId="20" fillId="0" borderId="0" xfId="34" applyNumberFormat="1" applyFont="1" applyFill="1" applyAlignment="1">
      <alignment vertical="center"/>
    </xf>
    <xf numFmtId="0" fontId="235" fillId="8" borderId="53" xfId="52" applyFont="1" applyFill="1" applyBorder="1" applyAlignment="1">
      <alignment vertical="center"/>
    </xf>
    <xf numFmtId="0" fontId="235" fillId="8" borderId="46" xfId="52" applyFont="1" applyFill="1" applyBorder="1" applyAlignment="1">
      <alignment vertical="center"/>
    </xf>
    <xf numFmtId="0" fontId="235" fillId="8" borderId="54" xfId="52" applyFont="1" applyFill="1" applyBorder="1" applyAlignment="1">
      <alignment vertical="center"/>
    </xf>
    <xf numFmtId="0" fontId="235" fillId="0" borderId="0" xfId="52" applyFont="1" applyAlignment="1">
      <alignment vertical="center"/>
    </xf>
    <xf numFmtId="0" fontId="235" fillId="8" borderId="55" xfId="52" applyFont="1" applyFill="1" applyBorder="1" applyAlignment="1">
      <alignment vertical="center"/>
    </xf>
    <xf numFmtId="0" fontId="235" fillId="8" borderId="0" xfId="52" applyFont="1" applyFill="1" applyBorder="1" applyAlignment="1">
      <alignment vertical="center"/>
    </xf>
    <xf numFmtId="0" fontId="235" fillId="8" borderId="30" xfId="52" applyFont="1" applyFill="1" applyBorder="1" applyAlignment="1">
      <alignment vertical="center"/>
    </xf>
    <xf numFmtId="0" fontId="235" fillId="8" borderId="56" xfId="52" applyFont="1" applyFill="1" applyBorder="1" applyAlignment="1">
      <alignment vertical="center"/>
    </xf>
    <xf numFmtId="0" fontId="235" fillId="8" borderId="57" xfId="52" applyFont="1" applyFill="1" applyBorder="1" applyAlignment="1">
      <alignment vertical="center"/>
    </xf>
    <xf numFmtId="0" fontId="235" fillId="8" borderId="58" xfId="52" applyFont="1" applyFill="1" applyBorder="1" applyAlignment="1">
      <alignment vertical="center"/>
    </xf>
    <xf numFmtId="0" fontId="17" fillId="8" borderId="55" xfId="52" applyFont="1" applyFill="1" applyBorder="1" applyAlignment="1">
      <alignment vertical="center"/>
    </xf>
    <xf numFmtId="0" fontId="17" fillId="8" borderId="0" xfId="52" applyFont="1" applyFill="1" applyBorder="1" applyAlignment="1">
      <alignment vertical="center"/>
    </xf>
    <xf numFmtId="0" fontId="235" fillId="0" borderId="55" xfId="52" applyFont="1" applyBorder="1" applyAlignment="1">
      <alignment vertical="center"/>
    </xf>
    <xf numFmtId="0" fontId="235" fillId="0" borderId="0" xfId="52" applyFont="1" applyBorder="1" applyAlignment="1">
      <alignment vertical="center"/>
    </xf>
    <xf numFmtId="0" fontId="235" fillId="0" borderId="30" xfId="52" applyFont="1" applyBorder="1" applyAlignment="1">
      <alignment vertical="center"/>
    </xf>
    <xf numFmtId="0" fontId="239" fillId="8" borderId="55" xfId="52" applyFont="1" applyFill="1" applyBorder="1" applyAlignment="1">
      <alignment vertical="center"/>
    </xf>
    <xf numFmtId="0" fontId="239" fillId="8" borderId="0" xfId="52" applyFont="1" applyFill="1" applyBorder="1" applyAlignment="1">
      <alignment vertical="center"/>
    </xf>
    <xf numFmtId="167" fontId="17" fillId="0" borderId="0" xfId="935" applyFont="1"/>
    <xf numFmtId="176" fontId="17" fillId="0" borderId="0" xfId="935" applyNumberFormat="1" applyFont="1" applyAlignment="1">
      <alignment horizontal="center"/>
    </xf>
    <xf numFmtId="176" fontId="17" fillId="0" borderId="0" xfId="935" applyNumberFormat="1" applyFont="1"/>
    <xf numFmtId="0" fontId="57" fillId="0" borderId="0" xfId="0" applyFont="1" applyBorder="1"/>
    <xf numFmtId="2" fontId="17" fillId="0" borderId="0" xfId="34" applyNumberFormat="1" applyFont="1" applyAlignment="1">
      <alignment vertical="center"/>
    </xf>
    <xf numFmtId="0" fontId="233" fillId="0" borderId="0" xfId="2509" applyFont="1" applyAlignment="1" applyProtection="1">
      <alignment vertical="center"/>
      <protection hidden="1"/>
    </xf>
    <xf numFmtId="176" fontId="17" fillId="0" borderId="0" xfId="17" applyNumberFormat="1" applyAlignment="1">
      <alignment vertical="center"/>
    </xf>
    <xf numFmtId="2" fontId="233" fillId="0" borderId="0" xfId="2509" applyNumberFormat="1" applyFont="1" applyBorder="1" applyAlignment="1" applyProtection="1">
      <alignment vertical="center"/>
      <protection hidden="1"/>
    </xf>
    <xf numFmtId="0" fontId="233" fillId="0" borderId="0" xfId="2509" applyFont="1" applyBorder="1" applyAlignment="1" applyProtection="1">
      <alignment horizontal="center" vertical="center"/>
      <protection hidden="1"/>
    </xf>
    <xf numFmtId="0" fontId="60" fillId="0" borderId="0" xfId="0" applyFont="1"/>
    <xf numFmtId="0" fontId="49" fillId="0" borderId="0" xfId="1692" applyFont="1" applyAlignment="1">
      <alignment vertical="center"/>
    </xf>
    <xf numFmtId="296" fontId="49" fillId="0" borderId="0" xfId="31" applyNumberFormat="1" applyFont="1" applyAlignment="1" applyProtection="1">
      <alignment vertical="center"/>
      <protection hidden="1"/>
    </xf>
    <xf numFmtId="9" fontId="233" fillId="0" borderId="0" xfId="20" applyFont="1" applyAlignment="1" applyProtection="1">
      <alignment vertical="center"/>
      <protection hidden="1"/>
    </xf>
    <xf numFmtId="2" fontId="58" fillId="0" borderId="0" xfId="2509" applyNumberFormat="1" applyFont="1" applyBorder="1" applyAlignment="1" applyProtection="1">
      <alignment vertical="center"/>
      <protection hidden="1"/>
    </xf>
    <xf numFmtId="179" fontId="58" fillId="0" borderId="0" xfId="2509" applyNumberFormat="1" applyFont="1" applyBorder="1" applyAlignment="1" applyProtection="1">
      <alignment horizontal="center" vertical="center"/>
      <protection hidden="1"/>
    </xf>
    <xf numFmtId="296" fontId="57" fillId="0" borderId="0" xfId="31" applyNumberFormat="1" applyFont="1" applyAlignment="1" applyProtection="1">
      <alignment horizontal="right" vertical="center"/>
      <protection hidden="1"/>
    </xf>
    <xf numFmtId="9" fontId="57" fillId="0" borderId="0" xfId="20" applyFont="1" applyAlignment="1" applyProtection="1">
      <alignment horizontal="right" vertical="center"/>
      <protection hidden="1"/>
    </xf>
    <xf numFmtId="296" fontId="58" fillId="0" borderId="0" xfId="31" applyNumberFormat="1" applyFont="1" applyAlignment="1" applyProtection="1">
      <alignment vertical="center"/>
      <protection hidden="1"/>
    </xf>
    <xf numFmtId="296" fontId="17" fillId="0" borderId="0" xfId="31" applyNumberFormat="1" applyAlignment="1" applyProtection="1">
      <alignment horizontal="right" vertical="center"/>
      <protection hidden="1"/>
    </xf>
    <xf numFmtId="3" fontId="57" fillId="0" borderId="0" xfId="2509" applyNumberFormat="1" applyFont="1" applyAlignment="1" applyProtection="1">
      <alignment horizontal="center" vertical="center"/>
      <protection hidden="1"/>
    </xf>
    <xf numFmtId="0" fontId="54" fillId="0" borderId="0" xfId="1692" applyFont="1"/>
    <xf numFmtId="0" fontId="54" fillId="0" borderId="0" xfId="1692" applyFont="1" applyAlignment="1">
      <alignment wrapText="1"/>
    </xf>
    <xf numFmtId="0" fontId="54" fillId="0" borderId="0" xfId="1692" applyFont="1" applyAlignment="1">
      <alignment horizontal="center"/>
    </xf>
    <xf numFmtId="234" fontId="54" fillId="8" borderId="0" xfId="2487" applyNumberFormat="1" applyFont="1" applyFill="1" applyAlignment="1">
      <alignment horizontal="center"/>
    </xf>
    <xf numFmtId="174" fontId="54" fillId="8" borderId="0" xfId="2487" applyNumberFormat="1" applyFont="1" applyFill="1" applyAlignment="1">
      <alignment horizontal="center"/>
    </xf>
    <xf numFmtId="2" fontId="49" fillId="0" borderId="0" xfId="1952" applyNumberFormat="1" applyFont="1" applyFill="1" applyAlignment="1">
      <alignment vertical="center"/>
    </xf>
    <xf numFmtId="174" fontId="54" fillId="8" borderId="0" xfId="2487" applyNumberFormat="1" applyFont="1" applyFill="1" applyAlignment="1">
      <alignment horizontal="left"/>
    </xf>
    <xf numFmtId="0" fontId="46" fillId="56" borderId="17" xfId="17" applyFont="1" applyFill="1" applyBorder="1" applyAlignment="1">
      <alignment vertical="center"/>
    </xf>
    <xf numFmtId="179" fontId="46" fillId="56" borderId="17" xfId="34" applyNumberFormat="1" applyFont="1" applyFill="1" applyBorder="1" applyAlignment="1">
      <alignment horizontal="center" vertical="center"/>
    </xf>
    <xf numFmtId="0" fontId="46" fillId="56" borderId="17" xfId="17" applyFont="1" applyFill="1" applyBorder="1" applyAlignment="1">
      <alignment horizontal="center" vertical="center"/>
    </xf>
    <xf numFmtId="176" fontId="46" fillId="56" borderId="17" xfId="34" applyNumberFormat="1" applyFont="1" applyFill="1" applyBorder="1" applyAlignment="1">
      <alignment vertical="center"/>
    </xf>
    <xf numFmtId="10" fontId="46" fillId="56" borderId="17" xfId="34" applyNumberFormat="1" applyFont="1" applyFill="1" applyBorder="1" applyAlignment="1">
      <alignment vertical="center"/>
    </xf>
    <xf numFmtId="0" fontId="55" fillId="56" borderId="17" xfId="17" applyFont="1" applyFill="1" applyBorder="1" applyAlignment="1">
      <alignment vertical="center" wrapText="1"/>
    </xf>
    <xf numFmtId="176" fontId="27" fillId="56" borderId="17" xfId="34" applyNumberFormat="1" applyFont="1" applyFill="1" applyBorder="1" applyAlignment="1">
      <alignment vertical="center"/>
    </xf>
    <xf numFmtId="0" fontId="20" fillId="57" borderId="15" xfId="132" applyFont="1" applyFill="1" applyBorder="1"/>
    <xf numFmtId="174" fontId="19" fillId="57" borderId="15" xfId="31" applyNumberFormat="1" applyFont="1" applyFill="1" applyBorder="1" applyAlignment="1">
      <alignment horizontal="center" vertical="center"/>
    </xf>
    <xf numFmtId="174" fontId="20" fillId="57" borderId="15" xfId="31" applyNumberFormat="1" applyFont="1" applyFill="1" applyBorder="1" applyAlignment="1">
      <alignment horizontal="center" vertical="center"/>
    </xf>
    <xf numFmtId="3" fontId="19" fillId="57" borderId="15" xfId="132" applyNumberFormat="1" applyFont="1" applyFill="1" applyBorder="1" applyAlignment="1">
      <alignment horizontal="right"/>
    </xf>
    <xf numFmtId="174" fontId="19" fillId="57" borderId="15" xfId="31" applyNumberFormat="1" applyFont="1" applyFill="1" applyBorder="1" applyAlignment="1">
      <alignment horizontal="right"/>
    </xf>
    <xf numFmtId="9" fontId="19" fillId="57" borderId="15" xfId="1952" applyFont="1" applyFill="1" applyBorder="1" applyAlignment="1">
      <alignment horizontal="right"/>
    </xf>
    <xf numFmtId="9" fontId="20" fillId="57" borderId="15" xfId="1952" applyFont="1" applyFill="1" applyBorder="1" applyAlignment="1">
      <alignment horizontal="center" vertical="center"/>
    </xf>
    <xf numFmtId="49" fontId="257" fillId="7" borderId="16" xfId="132" applyNumberFormat="1" applyFont="1" applyFill="1" applyBorder="1" applyAlignment="1">
      <alignment horizontal="center" vertical="center" wrapText="1"/>
    </xf>
    <xf numFmtId="174" fontId="20" fillId="7" borderId="16" xfId="31" applyNumberFormat="1" applyFont="1" applyFill="1" applyBorder="1" applyAlignment="1">
      <alignment horizontal="center" vertical="center"/>
    </xf>
    <xf numFmtId="3" fontId="20" fillId="7" borderId="16" xfId="132" applyNumberFormat="1" applyFont="1" applyFill="1" applyBorder="1" applyAlignment="1">
      <alignment horizontal="right" vertical="center"/>
    </xf>
    <xf numFmtId="174" fontId="20" fillId="7" borderId="0" xfId="31" applyNumberFormat="1" applyFont="1" applyFill="1"/>
    <xf numFmtId="9" fontId="20" fillId="7" borderId="0" xfId="1952" applyFont="1" applyFill="1" applyBorder="1" applyAlignment="1">
      <alignment horizontal="center" vertical="center"/>
    </xf>
    <xf numFmtId="174" fontId="20" fillId="7" borderId="0" xfId="31" applyNumberFormat="1" applyFont="1" applyFill="1" applyBorder="1" applyAlignment="1">
      <alignment horizontal="center" vertical="center"/>
    </xf>
    <xf numFmtId="0" fontId="20" fillId="7" borderId="0" xfId="2513" applyFont="1" applyFill="1"/>
    <xf numFmtId="0" fontId="20" fillId="7" borderId="0" xfId="132" applyFont="1" applyFill="1"/>
    <xf numFmtId="0" fontId="49" fillId="0" borderId="22" xfId="2514" applyFont="1" applyBorder="1" applyAlignment="1">
      <alignment horizontal="center" vertical="center"/>
    </xf>
    <xf numFmtId="174" fontId="49" fillId="0" borderId="22" xfId="31" applyNumberFormat="1" applyFont="1" applyBorder="1" applyAlignment="1">
      <alignment vertical="center"/>
    </xf>
    <xf numFmtId="174" fontId="49" fillId="0" borderId="17" xfId="31" applyNumberFormat="1" applyFont="1" applyBorder="1" applyAlignment="1">
      <alignment vertical="center"/>
    </xf>
    <xf numFmtId="9" fontId="49" fillId="0" borderId="17" xfId="1952" applyFont="1" applyBorder="1" applyAlignment="1">
      <alignment vertical="center"/>
    </xf>
    <xf numFmtId="9" fontId="234" fillId="0" borderId="17" xfId="2505" applyNumberFormat="1" applyFont="1" applyFill="1" applyBorder="1" applyAlignment="1">
      <alignment vertical="center"/>
    </xf>
    <xf numFmtId="176" fontId="20" fillId="7" borderId="17" xfId="34" applyNumberFormat="1" applyFont="1" applyFill="1" applyBorder="1"/>
    <xf numFmtId="179" fontId="233" fillId="0" borderId="60" xfId="2509" applyNumberFormat="1" applyFont="1" applyBorder="1" applyAlignment="1" applyProtection="1">
      <alignment vertical="center"/>
      <protection hidden="1"/>
    </xf>
    <xf numFmtId="0" fontId="57" fillId="0" borderId="72" xfId="0" applyFont="1" applyBorder="1"/>
    <xf numFmtId="179" fontId="233" fillId="0" borderId="72" xfId="2509" applyNumberFormat="1" applyFont="1" applyBorder="1" applyAlignment="1" applyProtection="1">
      <alignment horizontal="right" vertical="center"/>
      <protection hidden="1"/>
    </xf>
    <xf numFmtId="179" fontId="233" fillId="0" borderId="0" xfId="2509" applyNumberFormat="1" applyFont="1" applyAlignment="1" applyProtection="1">
      <alignment vertical="center"/>
      <protection hidden="1"/>
    </xf>
    <xf numFmtId="0" fontId="60" fillId="0" borderId="29" xfId="1692" applyFont="1" applyBorder="1" applyAlignment="1">
      <alignment vertical="center" wrapText="1"/>
    </xf>
    <xf numFmtId="0" fontId="60" fillId="0" borderId="0" xfId="1692" applyFont="1" applyBorder="1" applyAlignment="1">
      <alignment vertical="center" wrapText="1"/>
    </xf>
    <xf numFmtId="0" fontId="60" fillId="0" borderId="0" xfId="1692" applyFont="1" applyBorder="1" applyAlignment="1">
      <alignment vertical="center"/>
    </xf>
    <xf numFmtId="174" fontId="60" fillId="0" borderId="0" xfId="2505" applyNumberFormat="1" applyFont="1" applyBorder="1" applyAlignment="1">
      <alignment horizontal="center" vertical="center"/>
    </xf>
    <xf numFmtId="0" fontId="60" fillId="0" borderId="36" xfId="1692" applyFont="1" applyBorder="1" applyAlignment="1">
      <alignment vertical="center"/>
    </xf>
    <xf numFmtId="174" fontId="60" fillId="0" borderId="29" xfId="31" applyNumberFormat="1" applyFont="1" applyBorder="1" applyAlignment="1">
      <alignment vertical="center"/>
    </xf>
    <xf numFmtId="174" fontId="60" fillId="0" borderId="0" xfId="31" applyNumberFormat="1" applyFont="1" applyBorder="1" applyAlignment="1">
      <alignment vertical="center"/>
    </xf>
    <xf numFmtId="296" fontId="57" fillId="0" borderId="0" xfId="31" applyNumberFormat="1" applyFont="1" applyBorder="1" applyAlignment="1">
      <alignment horizontal="right"/>
    </xf>
    <xf numFmtId="0" fontId="60" fillId="0" borderId="0" xfId="1692" applyFont="1" applyAlignment="1">
      <alignment vertical="center"/>
    </xf>
    <xf numFmtId="174" fontId="60" fillId="0" borderId="0" xfId="2505" applyNumberFormat="1" applyFont="1" applyBorder="1" applyAlignment="1">
      <alignment vertical="center"/>
    </xf>
    <xf numFmtId="179" fontId="58" fillId="0" borderId="73" xfId="2509" applyNumberFormat="1" applyFont="1" applyBorder="1" applyAlignment="1" applyProtection="1">
      <alignment vertical="center"/>
      <protection hidden="1"/>
    </xf>
    <xf numFmtId="0" fontId="60" fillId="0" borderId="21" xfId="1692" applyFont="1" applyBorder="1" applyAlignment="1">
      <alignment vertical="center" wrapText="1"/>
    </xf>
    <xf numFmtId="179" fontId="58" fillId="0" borderId="21" xfId="2509" applyNumberFormat="1" applyFont="1" applyBorder="1" applyAlignment="1" applyProtection="1">
      <alignment horizontal="right" vertical="center"/>
      <protection hidden="1"/>
    </xf>
    <xf numFmtId="174" fontId="60" fillId="0" borderId="21" xfId="2505" applyNumberFormat="1" applyFont="1" applyBorder="1" applyAlignment="1">
      <alignment horizontal="center" vertical="center"/>
    </xf>
    <xf numFmtId="0" fontId="60" fillId="0" borderId="21" xfId="1692" applyFont="1" applyBorder="1" applyAlignment="1">
      <alignment vertical="center"/>
    </xf>
    <xf numFmtId="174" fontId="233" fillId="0" borderId="21" xfId="2505" applyNumberFormat="1" applyFont="1" applyBorder="1" applyAlignment="1">
      <alignment horizontal="left" vertical="center"/>
    </xf>
    <xf numFmtId="0" fontId="233" fillId="0" borderId="21" xfId="1692" applyFont="1" applyBorder="1" applyAlignment="1">
      <alignment horizontal="left" vertical="center"/>
    </xf>
    <xf numFmtId="174" fontId="233" fillId="0" borderId="74" xfId="31" applyNumberFormat="1" applyFont="1" applyBorder="1" applyAlignment="1">
      <alignment horizontal="left" vertical="center"/>
    </xf>
    <xf numFmtId="0" fontId="258" fillId="16" borderId="0" xfId="2514" applyNumberFormat="1" applyFont="1" applyFill="1" applyAlignment="1"/>
    <xf numFmtId="222" fontId="57" fillId="16" borderId="0" xfId="1952" applyNumberFormat="1" applyFont="1" applyFill="1"/>
    <xf numFmtId="222" fontId="259" fillId="16" borderId="0" xfId="1952" applyNumberFormat="1" applyFont="1" applyFill="1"/>
    <xf numFmtId="0" fontId="60" fillId="16" borderId="0" xfId="2514" applyNumberFormat="1" applyFont="1" applyFill="1"/>
    <xf numFmtId="0" fontId="254" fillId="16" borderId="0" xfId="2514" applyNumberFormat="1" applyFont="1" applyFill="1" applyBorder="1"/>
    <xf numFmtId="0" fontId="254" fillId="0" borderId="0" xfId="2514" applyNumberFormat="1" applyFont="1" applyFill="1" applyBorder="1"/>
    <xf numFmtId="222" fontId="57" fillId="0" borderId="0" xfId="1952" applyNumberFormat="1" applyFont="1" applyFill="1"/>
    <xf numFmtId="222" fontId="259" fillId="0" borderId="0" xfId="1952" applyNumberFormat="1" applyFont="1" applyFill="1"/>
    <xf numFmtId="0" fontId="60" fillId="0" borderId="0" xfId="2514" applyNumberFormat="1" applyFont="1" applyFill="1"/>
    <xf numFmtId="0" fontId="49" fillId="8" borderId="0" xfId="1692" applyFont="1" applyFill="1" applyAlignment="1">
      <alignment vertical="center"/>
    </xf>
    <xf numFmtId="174" fontId="49" fillId="8" borderId="0" xfId="31" applyNumberFormat="1" applyFont="1" applyFill="1" applyAlignment="1">
      <alignment vertical="center"/>
    </xf>
    <xf numFmtId="0" fontId="49" fillId="8" borderId="21" xfId="2516" applyFont="1" applyFill="1" applyBorder="1" applyAlignment="1">
      <alignment vertical="center" wrapText="1"/>
    </xf>
    <xf numFmtId="174" fontId="49" fillId="8" borderId="21" xfId="9" applyNumberFormat="1" applyFont="1" applyFill="1" applyBorder="1" applyAlignment="1">
      <alignment horizontal="left" vertical="center" wrapText="1"/>
    </xf>
    <xf numFmtId="0" fontId="49" fillId="8" borderId="21" xfId="2516" applyFont="1" applyFill="1" applyBorder="1" applyAlignment="1">
      <alignment vertical="center"/>
    </xf>
    <xf numFmtId="174" fontId="49" fillId="8" borderId="21" xfId="2505" applyNumberFormat="1" applyFont="1" applyFill="1" applyBorder="1" applyAlignment="1">
      <alignment horizontal="center" vertical="center"/>
    </xf>
    <xf numFmtId="174" fontId="49" fillId="8" borderId="21" xfId="9" applyNumberFormat="1" applyFont="1" applyFill="1" applyBorder="1" applyAlignment="1">
      <alignment vertical="center"/>
    </xf>
    <xf numFmtId="174" fontId="49" fillId="8" borderId="21" xfId="31" applyNumberFormat="1" applyFont="1" applyFill="1" applyBorder="1" applyAlignment="1">
      <alignment vertical="center"/>
    </xf>
    <xf numFmtId="174" fontId="49" fillId="8" borderId="21" xfId="2505" applyNumberFormat="1" applyFont="1" applyFill="1" applyBorder="1" applyAlignment="1">
      <alignment vertical="center"/>
    </xf>
    <xf numFmtId="0" fontId="49" fillId="8" borderId="21" xfId="2516" applyFont="1" applyFill="1" applyBorder="1" applyAlignment="1">
      <alignment horizontal="left" vertical="center"/>
    </xf>
    <xf numFmtId="0" fontId="49" fillId="0" borderId="0" xfId="2516" applyFont="1" applyAlignment="1">
      <alignment vertical="center"/>
    </xf>
    <xf numFmtId="0" fontId="58" fillId="0" borderId="29" xfId="0" quotePrefix="1" applyFont="1" applyBorder="1" applyAlignment="1">
      <alignment vertical="center"/>
    </xf>
    <xf numFmtId="0" fontId="49" fillId="8" borderId="0" xfId="2516" applyFont="1" applyFill="1" applyBorder="1" applyAlignment="1">
      <alignment horizontal="left" vertical="center" wrapText="1"/>
    </xf>
    <xf numFmtId="174" fontId="49" fillId="8" borderId="0" xfId="9" applyNumberFormat="1" applyFont="1" applyFill="1" applyBorder="1" applyAlignment="1">
      <alignment horizontal="left" vertical="center" wrapText="1"/>
    </xf>
    <xf numFmtId="0" fontId="49" fillId="8" borderId="0" xfId="2516" applyFont="1" applyFill="1" applyBorder="1" applyAlignment="1">
      <alignment horizontal="left" vertical="center"/>
    </xf>
    <xf numFmtId="174" fontId="49" fillId="8" borderId="0" xfId="2505" applyNumberFormat="1" applyFont="1" applyFill="1" applyBorder="1" applyAlignment="1">
      <alignment horizontal="center" vertical="center"/>
    </xf>
    <xf numFmtId="174" fontId="49" fillId="8" borderId="0" xfId="9" applyNumberFormat="1" applyFont="1" applyFill="1" applyBorder="1" applyAlignment="1">
      <alignment horizontal="left" vertical="center"/>
    </xf>
    <xf numFmtId="174" fontId="49" fillId="8" borderId="0" xfId="31" applyNumberFormat="1" applyFont="1" applyFill="1" applyBorder="1" applyAlignment="1">
      <alignment horizontal="left" vertical="center"/>
    </xf>
    <xf numFmtId="174" fontId="49" fillId="8" borderId="0" xfId="2505" applyNumberFormat="1" applyFont="1" applyFill="1" applyBorder="1" applyAlignment="1">
      <alignment horizontal="left" vertical="center"/>
    </xf>
    <xf numFmtId="0" fontId="49" fillId="8" borderId="36" xfId="2516" applyFont="1" applyFill="1" applyBorder="1" applyAlignment="1">
      <alignment horizontal="left" vertical="center"/>
    </xf>
    <xf numFmtId="0" fontId="58" fillId="0" borderId="29" xfId="0" quotePrefix="1" applyFont="1" applyBorder="1" applyAlignment="1">
      <alignment horizontal="left" vertical="center"/>
    </xf>
    <xf numFmtId="0" fontId="49" fillId="8" borderId="0" xfId="2516" applyFont="1" applyFill="1" applyBorder="1" applyAlignment="1">
      <alignment vertical="center" wrapText="1"/>
    </xf>
    <xf numFmtId="174" fontId="52" fillId="8" borderId="0" xfId="9" applyNumberFormat="1" applyFont="1" applyFill="1" applyBorder="1" applyAlignment="1">
      <alignment horizontal="left" vertical="center" wrapText="1"/>
    </xf>
    <xf numFmtId="0" fontId="52" fillId="8" borderId="0" xfId="2516" applyFont="1" applyFill="1" applyBorder="1" applyAlignment="1">
      <alignment vertical="center"/>
    </xf>
    <xf numFmtId="174" fontId="52" fillId="8" borderId="0" xfId="2505" applyNumberFormat="1" applyFont="1" applyFill="1" applyBorder="1" applyAlignment="1">
      <alignment horizontal="center" vertical="center"/>
    </xf>
    <xf numFmtId="174" fontId="49" fillId="8" borderId="0" xfId="9" applyNumberFormat="1" applyFont="1" applyFill="1" applyBorder="1" applyAlignment="1">
      <alignment vertical="center"/>
    </xf>
    <xf numFmtId="174" fontId="52" fillId="8" borderId="0" xfId="9" applyNumberFormat="1" applyFont="1" applyFill="1" applyBorder="1" applyAlignment="1">
      <alignment vertical="center"/>
    </xf>
    <xf numFmtId="174" fontId="52" fillId="8" borderId="0" xfId="31" applyNumberFormat="1" applyFont="1" applyFill="1" applyBorder="1" applyAlignment="1">
      <alignment vertical="center"/>
    </xf>
    <xf numFmtId="174" fontId="52" fillId="8" borderId="0" xfId="2505" applyNumberFormat="1" applyFont="1" applyFill="1" applyBorder="1" applyAlignment="1">
      <alignment vertical="center"/>
    </xf>
    <xf numFmtId="298" fontId="49" fillId="8" borderId="36" xfId="2516" applyNumberFormat="1" applyFont="1" applyFill="1" applyBorder="1" applyAlignment="1">
      <alignment horizontal="left" vertical="center" wrapText="1"/>
    </xf>
    <xf numFmtId="0" fontId="49" fillId="8" borderId="0" xfId="2516" applyFont="1" applyFill="1" applyBorder="1" applyAlignment="1">
      <alignment vertical="center"/>
    </xf>
    <xf numFmtId="174" fontId="49" fillId="8" borderId="0" xfId="31" applyNumberFormat="1" applyFont="1" applyFill="1" applyBorder="1" applyAlignment="1">
      <alignment vertical="center"/>
    </xf>
    <xf numFmtId="174" fontId="49" fillId="8" borderId="0" xfId="2505" applyNumberFormat="1" applyFont="1" applyFill="1" applyBorder="1" applyAlignment="1">
      <alignment vertical="center"/>
    </xf>
    <xf numFmtId="174" fontId="234" fillId="8" borderId="0" xfId="2505" applyNumberFormat="1" applyFont="1" applyFill="1" applyBorder="1" applyAlignment="1">
      <alignment horizontal="left" vertical="center"/>
    </xf>
    <xf numFmtId="174" fontId="234" fillId="8" borderId="0" xfId="31" applyNumberFormat="1" applyFont="1" applyFill="1" applyBorder="1" applyAlignment="1">
      <alignment horizontal="left" vertical="center"/>
    </xf>
    <xf numFmtId="174" fontId="262" fillId="8" borderId="0" xfId="2505" applyNumberFormat="1" applyFont="1" applyFill="1" applyBorder="1" applyAlignment="1">
      <alignment vertical="center"/>
    </xf>
    <xf numFmtId="174" fontId="262" fillId="8" borderId="0" xfId="31" applyNumberFormat="1" applyFont="1" applyFill="1" applyBorder="1" applyAlignment="1">
      <alignment vertical="center"/>
    </xf>
    <xf numFmtId="174" fontId="234" fillId="8" borderId="0" xfId="2505" applyNumberFormat="1" applyFont="1" applyFill="1" applyBorder="1" applyAlignment="1">
      <alignment vertical="center"/>
    </xf>
    <xf numFmtId="174" fontId="234" fillId="8" borderId="0" xfId="31" applyNumberFormat="1" applyFont="1" applyFill="1" applyBorder="1" applyAlignment="1">
      <alignment vertical="center"/>
    </xf>
    <xf numFmtId="0" fontId="52" fillId="8" borderId="73" xfId="2516" applyFont="1" applyFill="1" applyBorder="1" applyAlignment="1">
      <alignment vertical="center"/>
    </xf>
    <xf numFmtId="174" fontId="234" fillId="8" borderId="21" xfId="2505" applyNumberFormat="1" applyFont="1" applyFill="1" applyBorder="1" applyAlignment="1">
      <alignment vertical="center"/>
    </xf>
    <xf numFmtId="174" fontId="234" fillId="8" borderId="21" xfId="31" applyNumberFormat="1" applyFont="1" applyFill="1" applyBorder="1" applyAlignment="1">
      <alignment vertical="center"/>
    </xf>
    <xf numFmtId="0" fontId="49" fillId="8" borderId="74" xfId="2516" applyFont="1" applyFill="1" applyBorder="1" applyAlignment="1">
      <alignment horizontal="left" vertical="center"/>
    </xf>
    <xf numFmtId="0" fontId="49" fillId="0" borderId="0" xfId="2516" applyFont="1" applyAlignment="1">
      <alignment vertical="center" wrapText="1"/>
    </xf>
    <xf numFmtId="174" fontId="49" fillId="0" borderId="0" xfId="9" applyNumberFormat="1" applyFont="1" applyAlignment="1">
      <alignment horizontal="left" vertical="center" wrapText="1"/>
    </xf>
    <xf numFmtId="174" fontId="49" fillId="0" borderId="0" xfId="2505" applyNumberFormat="1" applyFont="1" applyAlignment="1">
      <alignment horizontal="center" vertical="center"/>
    </xf>
    <xf numFmtId="174" fontId="49" fillId="0" borderId="0" xfId="9" applyNumberFormat="1" applyFont="1" applyAlignment="1">
      <alignment vertical="center"/>
    </xf>
    <xf numFmtId="174" fontId="49" fillId="0" borderId="0" xfId="31" applyNumberFormat="1" applyFont="1" applyAlignment="1">
      <alignment vertical="center"/>
    </xf>
    <xf numFmtId="174" fontId="49" fillId="0" borderId="0" xfId="2505" applyNumberFormat="1" applyFont="1" applyAlignment="1">
      <alignment vertical="center"/>
    </xf>
    <xf numFmtId="174" fontId="234" fillId="0" borderId="0" xfId="2505" applyNumberFormat="1" applyFont="1" applyAlignment="1">
      <alignment vertical="center"/>
    </xf>
    <xf numFmtId="174" fontId="234" fillId="0" borderId="0" xfId="31" applyNumberFormat="1" applyFont="1" applyAlignment="1">
      <alignment vertical="center"/>
    </xf>
    <xf numFmtId="0" fontId="49" fillId="0" borderId="0" xfId="2516" applyFont="1" applyAlignment="1">
      <alignment horizontal="left" vertical="center"/>
    </xf>
    <xf numFmtId="176" fontId="20" fillId="57" borderId="15" xfId="2" applyNumberFormat="1" applyFont="1" applyFill="1" applyBorder="1" applyAlignment="1">
      <alignment horizontal="right" vertical="center"/>
    </xf>
    <xf numFmtId="174" fontId="20" fillId="57" borderId="15" xfId="1952" applyNumberFormat="1" applyFont="1" applyFill="1" applyBorder="1" applyAlignment="1">
      <alignment horizontal="center" vertical="center"/>
    </xf>
    <xf numFmtId="0" fontId="242" fillId="0" borderId="53" xfId="2517" applyFont="1" applyBorder="1" applyAlignment="1">
      <alignment vertical="center"/>
    </xf>
    <xf numFmtId="0" fontId="242" fillId="0" borderId="46" xfId="2517" applyFont="1" applyBorder="1" applyAlignment="1">
      <alignment vertical="center"/>
    </xf>
    <xf numFmtId="0" fontId="242" fillId="0" borderId="54" xfId="2517" applyFont="1" applyBorder="1" applyAlignment="1">
      <alignment vertical="center"/>
    </xf>
    <xf numFmtId="0" fontId="242" fillId="0" borderId="0" xfId="2517" applyFont="1" applyAlignment="1">
      <alignment vertical="center"/>
    </xf>
    <xf numFmtId="296" fontId="256" fillId="0" borderId="0" xfId="2518" applyNumberFormat="1" applyFont="1" applyAlignment="1">
      <alignment vertical="center"/>
    </xf>
    <xf numFmtId="0" fontId="242" fillId="0" borderId="55" xfId="2517" applyFont="1" applyBorder="1" applyAlignment="1">
      <alignment vertical="center"/>
    </xf>
    <xf numFmtId="0" fontId="242" fillId="0" borderId="0" xfId="2517" applyFont="1" applyBorder="1" applyAlignment="1">
      <alignment vertical="center"/>
    </xf>
    <xf numFmtId="0" fontId="242" fillId="0" borderId="30" xfId="2517" applyFont="1" applyBorder="1" applyAlignment="1">
      <alignment vertical="center"/>
    </xf>
    <xf numFmtId="0" fontId="242" fillId="0" borderId="56" xfId="2517" applyFont="1" applyBorder="1" applyAlignment="1">
      <alignment vertical="center"/>
    </xf>
    <xf numFmtId="0" fontId="242" fillId="0" borderId="57" xfId="2517" applyFont="1" applyBorder="1" applyAlignment="1">
      <alignment vertical="center"/>
    </xf>
    <xf numFmtId="0" fontId="242" fillId="0" borderId="58" xfId="2517" applyFont="1" applyBorder="1" applyAlignment="1">
      <alignment vertical="center"/>
    </xf>
    <xf numFmtId="0" fontId="244" fillId="0" borderId="53" xfId="2517" applyFont="1" applyBorder="1" applyAlignment="1">
      <alignment vertical="center"/>
    </xf>
    <xf numFmtId="0" fontId="244" fillId="0" borderId="46" xfId="2517" applyFont="1" applyBorder="1" applyAlignment="1">
      <alignment vertical="center"/>
    </xf>
    <xf numFmtId="296" fontId="124" fillId="0" borderId="46" xfId="2518" applyNumberFormat="1" applyFont="1" applyBorder="1" applyAlignment="1">
      <alignment vertical="center"/>
    </xf>
    <xf numFmtId="0" fontId="244" fillId="0" borderId="54" xfId="2517" applyFont="1" applyBorder="1" applyAlignment="1">
      <alignment vertical="center"/>
    </xf>
    <xf numFmtId="0" fontId="246" fillId="0" borderId="55" xfId="2517" applyFont="1" applyBorder="1" applyAlignment="1">
      <alignment vertical="center"/>
    </xf>
    <xf numFmtId="0" fontId="246" fillId="0" borderId="0" xfId="2517" applyFont="1" applyBorder="1" applyAlignment="1">
      <alignment vertical="center"/>
    </xf>
    <xf numFmtId="296" fontId="124" fillId="0" borderId="0" xfId="2518" applyNumberFormat="1" applyFont="1" applyBorder="1" applyAlignment="1">
      <alignment vertical="center"/>
    </xf>
    <xf numFmtId="0" fontId="246" fillId="0" borderId="30" xfId="2517" applyFont="1" applyBorder="1" applyAlignment="1">
      <alignment vertical="center"/>
    </xf>
    <xf numFmtId="0" fontId="247" fillId="0" borderId="55" xfId="2517" applyFont="1" applyBorder="1" applyAlignment="1">
      <alignment vertical="center"/>
    </xf>
    <xf numFmtId="0" fontId="247" fillId="0" borderId="0" xfId="2517" applyFont="1" applyBorder="1" applyAlignment="1">
      <alignment vertical="center"/>
    </xf>
    <xf numFmtId="0" fontId="246" fillId="0" borderId="0" xfId="2517" applyFont="1" applyBorder="1" applyAlignment="1">
      <alignment vertical="center" wrapText="1"/>
    </xf>
    <xf numFmtId="296" fontId="124" fillId="0" borderId="0" xfId="2518" applyNumberFormat="1" applyFont="1" applyBorder="1" applyAlignment="1">
      <alignment vertical="center" wrapText="1"/>
    </xf>
    <xf numFmtId="0" fontId="246" fillId="0" borderId="30" xfId="2517" applyFont="1" applyBorder="1" applyAlignment="1">
      <alignment vertical="center" wrapText="1"/>
    </xf>
    <xf numFmtId="0" fontId="247" fillId="43" borderId="59" xfId="2517" applyFont="1" applyFill="1" applyBorder="1" applyAlignment="1">
      <alignment horizontal="center" vertical="center" wrapText="1"/>
    </xf>
    <xf numFmtId="0" fontId="247" fillId="43" borderId="62" xfId="2517" applyFont="1" applyFill="1" applyBorder="1" applyAlignment="1">
      <alignment horizontal="center" vertical="center" wrapText="1"/>
    </xf>
    <xf numFmtId="296" fontId="248" fillId="43" borderId="62" xfId="2518" applyNumberFormat="1" applyFont="1" applyFill="1" applyBorder="1" applyAlignment="1">
      <alignment horizontal="center" vertical="center" wrapText="1"/>
    </xf>
    <xf numFmtId="0" fontId="247" fillId="43" borderId="63" xfId="2517" applyFont="1" applyFill="1" applyBorder="1" applyAlignment="1">
      <alignment horizontal="center" vertical="center"/>
    </xf>
    <xf numFmtId="0" fontId="247" fillId="43" borderId="64" xfId="2517" applyFont="1" applyFill="1" applyBorder="1" applyAlignment="1">
      <alignment horizontal="center" vertical="center" wrapText="1"/>
    </xf>
    <xf numFmtId="0" fontId="247" fillId="43" borderId="15" xfId="2517" applyFont="1" applyFill="1" applyBorder="1" applyAlignment="1">
      <alignment horizontal="center" vertical="center" wrapText="1"/>
    </xf>
    <xf numFmtId="296" fontId="248" fillId="43" borderId="15" xfId="2518" applyNumberFormat="1" applyFont="1" applyFill="1" applyBorder="1" applyAlignment="1">
      <alignment horizontal="center" vertical="center" wrapText="1"/>
    </xf>
    <xf numFmtId="0" fontId="247" fillId="43" borderId="67" xfId="2517" applyFont="1" applyFill="1" applyBorder="1" applyAlignment="1">
      <alignment horizontal="center" vertical="center"/>
    </xf>
    <xf numFmtId="1" fontId="248" fillId="0" borderId="64" xfId="2518" applyNumberFormat="1" applyFont="1" applyBorder="1" applyAlignment="1">
      <alignment horizontal="center" vertical="center"/>
    </xf>
    <xf numFmtId="299" fontId="249" fillId="0" borderId="15" xfId="2518" applyFont="1" applyFill="1" applyBorder="1" applyAlignment="1">
      <alignment horizontal="center" vertical="center" wrapText="1"/>
    </xf>
    <xf numFmtId="296" fontId="249" fillId="0" borderId="15" xfId="2518" applyNumberFormat="1" applyFont="1" applyFill="1" applyBorder="1" applyAlignment="1">
      <alignment vertical="center" wrapText="1"/>
    </xf>
    <xf numFmtId="299" fontId="248" fillId="0" borderId="67" xfId="2518" applyFont="1" applyBorder="1" applyAlignment="1">
      <alignment vertical="center" wrapText="1"/>
    </xf>
    <xf numFmtId="1" fontId="248" fillId="0" borderId="64" xfId="2518" applyNumberFormat="1" applyFont="1" applyFill="1" applyBorder="1" applyAlignment="1">
      <alignment horizontal="center" vertical="center"/>
    </xf>
    <xf numFmtId="299" fontId="248" fillId="0" borderId="67" xfId="2518" applyFont="1" applyFill="1" applyBorder="1" applyAlignment="1">
      <alignment vertical="center" wrapText="1"/>
    </xf>
    <xf numFmtId="0" fontId="242" fillId="0" borderId="0" xfId="2517" applyFont="1" applyFill="1" applyAlignment="1">
      <alignment vertical="center"/>
    </xf>
    <xf numFmtId="296" fontId="250" fillId="0" borderId="15" xfId="2518" applyNumberFormat="1" applyFont="1" applyBorder="1" applyAlignment="1">
      <alignment vertical="center" wrapText="1"/>
    </xf>
    <xf numFmtId="296" fontId="249" fillId="0" borderId="15" xfId="2518" applyNumberFormat="1" applyFont="1" applyBorder="1" applyAlignment="1">
      <alignment vertical="center" wrapText="1"/>
    </xf>
    <xf numFmtId="299" fontId="249" fillId="0" borderId="65" xfId="2518" applyFont="1" applyBorder="1" applyAlignment="1">
      <alignment horizontal="left" vertical="center" wrapText="1"/>
    </xf>
    <xf numFmtId="299" fontId="249" fillId="0" borderId="66" xfId="2518" applyFont="1" applyBorder="1" applyAlignment="1">
      <alignment horizontal="left" vertical="center" wrapText="1"/>
    </xf>
    <xf numFmtId="1" fontId="248" fillId="0" borderId="64" xfId="2518" quotePrefix="1" applyNumberFormat="1" applyFont="1" applyBorder="1" applyAlignment="1">
      <alignment horizontal="center" vertical="center"/>
    </xf>
    <xf numFmtId="1" fontId="248" fillId="55" borderId="64" xfId="2518" applyNumberFormat="1" applyFont="1" applyFill="1" applyBorder="1" applyAlignment="1">
      <alignment horizontal="center" vertical="center"/>
    </xf>
    <xf numFmtId="299" fontId="249" fillId="55" borderId="15" xfId="2518" applyFont="1" applyFill="1" applyBorder="1" applyAlignment="1">
      <alignment horizontal="center" vertical="center" wrapText="1"/>
    </xf>
    <xf numFmtId="174" fontId="248" fillId="55" borderId="15" xfId="2518" applyNumberFormat="1" applyFont="1" applyFill="1" applyBorder="1" applyAlignment="1">
      <alignment horizontal="center" vertical="center"/>
    </xf>
    <xf numFmtId="299" fontId="248" fillId="55" borderId="67" xfId="2518" applyFont="1" applyFill="1" applyBorder="1" applyAlignment="1">
      <alignment vertical="center" wrapText="1"/>
    </xf>
    <xf numFmtId="174" fontId="246" fillId="0" borderId="0" xfId="2519" applyNumberFormat="1" applyFont="1" applyAlignment="1">
      <alignment vertical="center" wrapText="1"/>
    </xf>
    <xf numFmtId="0" fontId="251" fillId="7" borderId="0" xfId="2517" applyFont="1" applyFill="1" applyAlignment="1">
      <alignment vertical="center"/>
    </xf>
    <xf numFmtId="0" fontId="247" fillId="0" borderId="68" xfId="2517" applyFont="1" applyBorder="1" applyAlignment="1">
      <alignment horizontal="center" vertical="center"/>
    </xf>
    <xf numFmtId="0" fontId="253" fillId="0" borderId="55" xfId="2517" applyFont="1" applyBorder="1" applyAlignment="1">
      <alignment vertical="center"/>
    </xf>
    <xf numFmtId="0" fontId="253" fillId="0" borderId="0" xfId="2517" applyFont="1" applyBorder="1" applyAlignment="1">
      <alignment vertical="center"/>
    </xf>
    <xf numFmtId="174" fontId="246" fillId="0" borderId="0" xfId="2517" applyNumberFormat="1" applyFont="1" applyBorder="1" applyAlignment="1">
      <alignment vertical="center"/>
    </xf>
    <xf numFmtId="296" fontId="264" fillId="0" borderId="0" xfId="2518" applyNumberFormat="1" applyFont="1" applyAlignment="1" applyProtection="1">
      <alignment vertical="center"/>
      <protection hidden="1"/>
    </xf>
    <xf numFmtId="0" fontId="60" fillId="0" borderId="0" xfId="2520" applyFont="1" applyAlignment="1">
      <alignment vertical="center"/>
    </xf>
    <xf numFmtId="179" fontId="233" fillId="0" borderId="55" xfId="2509" applyNumberFormat="1" applyFont="1" applyBorder="1" applyAlignment="1" applyProtection="1">
      <alignment vertical="center"/>
      <protection hidden="1"/>
    </xf>
    <xf numFmtId="179" fontId="233" fillId="0" borderId="0" xfId="2509" applyNumberFormat="1" applyFont="1" applyBorder="1" applyAlignment="1" applyProtection="1">
      <alignment vertical="center"/>
      <protection hidden="1"/>
    </xf>
    <xf numFmtId="179" fontId="233" fillId="0" borderId="0" xfId="2509" applyNumberFormat="1" applyFont="1" applyBorder="1" applyAlignment="1" applyProtection="1">
      <alignment horizontal="center" vertical="center"/>
      <protection hidden="1"/>
    </xf>
    <xf numFmtId="0" fontId="254" fillId="0" borderId="55" xfId="2517" applyFont="1" applyBorder="1" applyAlignment="1">
      <alignment vertical="center"/>
    </xf>
    <xf numFmtId="0" fontId="255" fillId="0" borderId="0" xfId="2517" applyFont="1" applyBorder="1" applyAlignment="1">
      <alignment horizontal="left"/>
    </xf>
    <xf numFmtId="0" fontId="255" fillId="0" borderId="0" xfId="2517" applyFont="1" applyBorder="1" applyAlignment="1">
      <alignment horizontal="center"/>
    </xf>
    <xf numFmtId="296" fontId="264" fillId="0" borderId="0" xfId="2518" applyNumberFormat="1" applyFont="1" applyAlignment="1">
      <alignment vertical="center"/>
    </xf>
    <xf numFmtId="0" fontId="254" fillId="0" borderId="0" xfId="2517" applyFont="1" applyAlignment="1">
      <alignment vertical="center"/>
    </xf>
    <xf numFmtId="0" fontId="255" fillId="0" borderId="55" xfId="2517" applyFont="1" applyBorder="1" applyAlignment="1">
      <alignment vertical="center" wrapText="1"/>
    </xf>
    <xf numFmtId="0" fontId="255" fillId="0" borderId="0" xfId="2517" applyFont="1" applyBorder="1" applyAlignment="1">
      <alignment vertical="center"/>
    </xf>
    <xf numFmtId="0" fontId="255" fillId="0" borderId="0" xfId="2517" applyFont="1" applyBorder="1" applyAlignment="1">
      <alignment horizontal="center" vertical="center"/>
    </xf>
    <xf numFmtId="0" fontId="255" fillId="0" borderId="30" xfId="2517" applyFont="1" applyBorder="1" applyAlignment="1">
      <alignment vertical="center"/>
    </xf>
    <xf numFmtId="0" fontId="255" fillId="0" borderId="0" xfId="2517" applyFont="1" applyAlignment="1">
      <alignment vertical="center"/>
    </xf>
    <xf numFmtId="179" fontId="233" fillId="0" borderId="56" xfId="2509" applyNumberFormat="1" applyFont="1" applyBorder="1" applyAlignment="1" applyProtection="1">
      <alignment vertical="center"/>
      <protection hidden="1"/>
    </xf>
    <xf numFmtId="179" fontId="233" fillId="0" borderId="57" xfId="2509" applyNumberFormat="1" applyFont="1" applyBorder="1" applyAlignment="1" applyProtection="1">
      <alignment vertical="center"/>
      <protection hidden="1"/>
    </xf>
    <xf numFmtId="179" fontId="233" fillId="0" borderId="57" xfId="2509" applyNumberFormat="1" applyFont="1" applyBorder="1" applyAlignment="1" applyProtection="1">
      <alignment horizontal="center" vertical="center"/>
      <protection hidden="1"/>
    </xf>
    <xf numFmtId="296" fontId="124" fillId="0" borderId="0" xfId="2518" applyNumberFormat="1" applyFont="1" applyAlignment="1">
      <alignment vertical="center"/>
    </xf>
    <xf numFmtId="0" fontId="251" fillId="0" borderId="0" xfId="2517" applyFont="1" applyAlignment="1">
      <alignment horizontal="center" vertical="center"/>
    </xf>
    <xf numFmtId="0" fontId="244" fillId="0" borderId="0" xfId="2517" applyFont="1" applyAlignment="1">
      <alignment horizontal="center" vertical="center" wrapText="1"/>
    </xf>
    <xf numFmtId="174" fontId="233" fillId="0" borderId="21" xfId="2505" applyNumberFormat="1" applyFont="1" applyBorder="1" applyAlignment="1">
      <alignment vertical="center"/>
    </xf>
    <xf numFmtId="176" fontId="49" fillId="8" borderId="0" xfId="2" applyNumberFormat="1" applyFont="1" applyFill="1" applyBorder="1" applyAlignment="1">
      <alignment horizontal="left" vertical="center"/>
    </xf>
    <xf numFmtId="176" fontId="52" fillId="8" borderId="0" xfId="2" applyNumberFormat="1" applyFont="1" applyFill="1" applyBorder="1" applyAlignment="1">
      <alignment vertical="center"/>
    </xf>
    <xf numFmtId="176" fontId="49" fillId="8" borderId="0" xfId="2" applyNumberFormat="1" applyFont="1" applyFill="1" applyBorder="1" applyAlignment="1">
      <alignment vertical="center"/>
    </xf>
    <xf numFmtId="176" fontId="49" fillId="8" borderId="21" xfId="2" applyNumberFormat="1" applyFont="1" applyFill="1" applyBorder="1" applyAlignment="1">
      <alignment vertical="center"/>
    </xf>
    <xf numFmtId="176" fontId="46" fillId="56" borderId="17" xfId="2" applyNumberFormat="1" applyFont="1" applyFill="1" applyBorder="1" applyAlignment="1">
      <alignment vertical="center"/>
    </xf>
    <xf numFmtId="176" fontId="46" fillId="2" borderId="17" xfId="2" applyNumberFormat="1" applyFont="1" applyFill="1" applyBorder="1" applyAlignment="1">
      <alignment vertical="center"/>
    </xf>
    <xf numFmtId="176" fontId="23" fillId="12" borderId="17" xfId="2" applyNumberFormat="1" applyFont="1" applyFill="1" applyBorder="1" applyAlignment="1">
      <alignment vertical="center"/>
    </xf>
    <xf numFmtId="176" fontId="20" fillId="8" borderId="17" xfId="2" applyNumberFormat="1" applyFont="1" applyFill="1" applyBorder="1" applyAlignment="1">
      <alignment vertical="center"/>
    </xf>
    <xf numFmtId="176" fontId="43" fillId="0" borderId="17" xfId="2" applyNumberFormat="1" applyFont="1" applyFill="1" applyBorder="1" applyAlignment="1">
      <alignment vertical="center"/>
    </xf>
    <xf numFmtId="176" fontId="20" fillId="10" borderId="17" xfId="2" applyNumberFormat="1" applyFont="1" applyFill="1" applyBorder="1" applyAlignment="1">
      <alignment vertical="center"/>
    </xf>
    <xf numFmtId="176" fontId="17" fillId="54" borderId="17" xfId="2" applyNumberFormat="1" applyFont="1" applyFill="1" applyBorder="1" applyAlignment="1">
      <alignment vertical="center"/>
    </xf>
    <xf numFmtId="176" fontId="37" fillId="8" borderId="17" xfId="2" applyNumberFormat="1" applyFont="1" applyFill="1" applyBorder="1" applyAlignment="1">
      <alignment vertical="center"/>
    </xf>
    <xf numFmtId="176" fontId="17" fillId="5" borderId="17" xfId="2" applyNumberFormat="1" applyFont="1" applyFill="1" applyBorder="1" applyAlignment="1">
      <alignment vertical="center"/>
    </xf>
    <xf numFmtId="176" fontId="43" fillId="0" borderId="17" xfId="2" applyNumberFormat="1" applyFont="1" applyBorder="1" applyAlignment="1">
      <alignment vertical="center"/>
    </xf>
    <xf numFmtId="176" fontId="43" fillId="8" borderId="17" xfId="2" applyNumberFormat="1" applyFont="1" applyFill="1" applyBorder="1" applyAlignment="1">
      <alignment vertical="center"/>
    </xf>
    <xf numFmtId="176" fontId="44" fillId="13" borderId="17" xfId="2" applyNumberFormat="1" applyFont="1" applyFill="1" applyBorder="1" applyAlignment="1">
      <alignment vertical="center"/>
    </xf>
    <xf numFmtId="176" fontId="44" fillId="0" borderId="17" xfId="2" applyNumberFormat="1" applyFont="1" applyBorder="1" applyAlignment="1">
      <alignment vertical="center"/>
    </xf>
    <xf numFmtId="176" fontId="20" fillId="5" borderId="17" xfId="2" applyNumberFormat="1" applyFont="1" applyFill="1" applyBorder="1"/>
    <xf numFmtId="176" fontId="20" fillId="7" borderId="0" xfId="2" applyNumberFormat="1" applyFont="1" applyFill="1" applyBorder="1" applyAlignment="1">
      <alignment horizontal="center" vertical="center"/>
    </xf>
    <xf numFmtId="176" fontId="19" fillId="57" borderId="15" xfId="2" applyNumberFormat="1" applyFont="1" applyFill="1" applyBorder="1" applyAlignment="1">
      <alignment horizontal="right"/>
    </xf>
    <xf numFmtId="176" fontId="20" fillId="57" borderId="15" xfId="2" applyNumberFormat="1" applyFont="1" applyFill="1" applyBorder="1" applyAlignment="1">
      <alignment horizontal="center" vertical="center"/>
    </xf>
    <xf numFmtId="176" fontId="60" fillId="0" borderId="0" xfId="2" applyNumberFormat="1" applyFont="1" applyBorder="1" applyAlignment="1">
      <alignment vertical="center"/>
    </xf>
    <xf numFmtId="176" fontId="234" fillId="8" borderId="0" xfId="2" applyNumberFormat="1" applyFont="1" applyFill="1" applyBorder="1" applyAlignment="1">
      <alignment horizontal="left" vertical="center"/>
    </xf>
    <xf numFmtId="176" fontId="262" fillId="8" borderId="0" xfId="2" applyNumberFormat="1" applyFont="1" applyFill="1" applyBorder="1" applyAlignment="1">
      <alignment vertical="center"/>
    </xf>
    <xf numFmtId="176" fontId="234" fillId="8" borderId="0" xfId="2" applyNumberFormat="1" applyFont="1" applyFill="1" applyBorder="1" applyAlignment="1">
      <alignment vertical="center"/>
    </xf>
    <xf numFmtId="176" fontId="234" fillId="8" borderId="21" xfId="2" applyNumberFormat="1" applyFont="1" applyFill="1" applyBorder="1" applyAlignment="1">
      <alignment vertical="center"/>
    </xf>
    <xf numFmtId="176" fontId="234" fillId="0" borderId="0" xfId="2" applyNumberFormat="1" applyFont="1" applyAlignment="1">
      <alignment vertical="center"/>
    </xf>
    <xf numFmtId="176" fontId="27" fillId="56" borderId="17" xfId="2" applyNumberFormat="1" applyFont="1" applyFill="1" applyBorder="1" applyAlignment="1">
      <alignment vertical="center"/>
    </xf>
    <xf numFmtId="176" fontId="20" fillId="7" borderId="17" xfId="2" applyNumberFormat="1" applyFont="1" applyFill="1" applyBorder="1"/>
    <xf numFmtId="176" fontId="234" fillId="0" borderId="17" xfId="2" applyNumberFormat="1" applyFont="1" applyFill="1" applyBorder="1" applyAlignment="1">
      <alignment vertical="center"/>
    </xf>
    <xf numFmtId="176" fontId="57" fillId="0" borderId="0" xfId="2" applyNumberFormat="1" applyFont="1" applyBorder="1" applyAlignment="1">
      <alignment horizontal="right"/>
    </xf>
    <xf numFmtId="176" fontId="57" fillId="0" borderId="0" xfId="2" applyNumberFormat="1" applyFont="1" applyBorder="1"/>
    <xf numFmtId="296" fontId="58" fillId="0" borderId="21" xfId="31" applyNumberFormat="1" applyFont="1" applyBorder="1" applyAlignment="1">
      <alignment vertical="center"/>
    </xf>
    <xf numFmtId="296" fontId="58" fillId="0" borderId="72" xfId="31" applyNumberFormat="1" applyFont="1" applyBorder="1" applyAlignment="1"/>
    <xf numFmtId="176" fontId="20" fillId="0" borderId="19" xfId="2" applyNumberFormat="1" applyFont="1" applyBorder="1" applyAlignment="1">
      <alignment horizontal="center" vertical="center"/>
    </xf>
    <xf numFmtId="176" fontId="17" fillId="8" borderId="17" xfId="2" applyNumberFormat="1" applyFont="1" applyFill="1" applyBorder="1" applyAlignment="1">
      <alignment horizontal="center" vertical="center"/>
    </xf>
    <xf numFmtId="176" fontId="19" fillId="57" borderId="15" xfId="2" applyNumberFormat="1" applyFont="1" applyFill="1" applyBorder="1" applyAlignment="1"/>
    <xf numFmtId="176" fontId="20" fillId="57" borderId="15" xfId="2" applyNumberFormat="1" applyFont="1" applyFill="1" applyBorder="1" applyAlignment="1">
      <alignment vertical="center"/>
    </xf>
    <xf numFmtId="10" fontId="49" fillId="8" borderId="0" xfId="31" applyNumberFormat="1" applyFont="1" applyFill="1" applyBorder="1" applyAlignment="1">
      <alignment horizontal="left" vertical="center"/>
    </xf>
    <xf numFmtId="10" fontId="52" fillId="8" borderId="0" xfId="31" applyNumberFormat="1" applyFont="1" applyFill="1" applyBorder="1" applyAlignment="1">
      <alignment vertical="center"/>
    </xf>
    <xf numFmtId="10" fontId="49" fillId="8" borderId="0" xfId="31" applyNumberFormat="1" applyFont="1" applyFill="1" applyBorder="1" applyAlignment="1">
      <alignment vertical="center"/>
    </xf>
    <xf numFmtId="10" fontId="49" fillId="8" borderId="21" xfId="31" applyNumberFormat="1" applyFont="1" applyFill="1" applyBorder="1" applyAlignment="1">
      <alignment vertical="center"/>
    </xf>
    <xf numFmtId="10" fontId="49" fillId="0" borderId="0" xfId="31" applyNumberFormat="1" applyFont="1" applyAlignment="1">
      <alignment vertical="center"/>
    </xf>
    <xf numFmtId="10" fontId="17" fillId="0" borderId="17" xfId="2508" applyNumberFormat="1" applyFont="1" applyBorder="1" applyAlignment="1">
      <alignment vertical="center"/>
    </xf>
    <xf numFmtId="10" fontId="20" fillId="5" borderId="17" xfId="2508" applyNumberFormat="1" applyFont="1" applyFill="1" applyBorder="1" applyAlignment="1">
      <alignment vertical="center"/>
    </xf>
    <xf numFmtId="10" fontId="20" fillId="0" borderId="17" xfId="2508" applyNumberFormat="1" applyFont="1" applyBorder="1" applyAlignment="1">
      <alignment vertical="center"/>
    </xf>
    <xf numFmtId="10" fontId="46" fillId="2" borderId="17" xfId="2508" applyNumberFormat="1" applyFont="1" applyFill="1" applyBorder="1" applyAlignment="1">
      <alignment vertical="center"/>
    </xf>
    <xf numFmtId="10" fontId="17" fillId="0" borderId="17" xfId="2508" applyNumberFormat="1" applyFont="1" applyFill="1" applyBorder="1" applyAlignment="1">
      <alignment vertical="center"/>
    </xf>
    <xf numFmtId="10" fontId="43" fillId="0" borderId="17" xfId="2508" applyNumberFormat="1" applyFont="1" applyFill="1" applyBorder="1" applyAlignment="1">
      <alignment vertical="center"/>
    </xf>
    <xf numFmtId="10" fontId="20" fillId="0" borderId="17" xfId="2508" applyNumberFormat="1" applyFont="1" applyFill="1" applyBorder="1" applyAlignment="1">
      <alignment vertical="center"/>
    </xf>
    <xf numFmtId="10" fontId="27" fillId="2" borderId="17" xfId="34" applyNumberFormat="1" applyFont="1" applyFill="1" applyBorder="1" applyAlignment="1">
      <alignment vertical="center"/>
    </xf>
    <xf numFmtId="10" fontId="44" fillId="13" borderId="17" xfId="34" applyNumberFormat="1" applyFont="1" applyFill="1" applyBorder="1" applyAlignment="1">
      <alignment vertical="center"/>
    </xf>
    <xf numFmtId="10" fontId="44" fillId="0" borderId="17" xfId="34" applyNumberFormat="1" applyFont="1" applyBorder="1" applyAlignment="1">
      <alignment vertical="center"/>
    </xf>
    <xf numFmtId="10" fontId="17" fillId="8" borderId="17" xfId="2508" applyNumberFormat="1" applyFont="1" applyFill="1" applyBorder="1" applyAlignment="1">
      <alignment vertical="center"/>
    </xf>
    <xf numFmtId="10" fontId="20" fillId="5" borderId="17" xfId="34" applyNumberFormat="1" applyFont="1" applyFill="1" applyBorder="1"/>
    <xf numFmtId="10" fontId="20" fillId="7" borderId="0" xfId="31" applyNumberFormat="1" applyFont="1" applyFill="1" applyBorder="1" applyAlignment="1">
      <alignment horizontal="center" vertical="center"/>
    </xf>
    <xf numFmtId="10" fontId="19" fillId="57" borderId="15" xfId="31" applyNumberFormat="1" applyFont="1" applyFill="1" applyBorder="1" applyAlignment="1">
      <alignment horizontal="right"/>
    </xf>
    <xf numFmtId="10" fontId="20" fillId="57" borderId="15" xfId="31" applyNumberFormat="1" applyFont="1" applyFill="1" applyBorder="1" applyAlignment="1">
      <alignment horizontal="center" vertical="center"/>
    </xf>
    <xf numFmtId="10" fontId="57" fillId="0" borderId="0" xfId="1952" applyNumberFormat="1" applyFont="1" applyBorder="1" applyAlignment="1">
      <alignment horizontal="right"/>
    </xf>
    <xf numFmtId="10" fontId="57" fillId="0" borderId="0" xfId="0" applyNumberFormat="1" applyFont="1" applyBorder="1"/>
    <xf numFmtId="10" fontId="60" fillId="0" borderId="0" xfId="31" applyNumberFormat="1" applyFont="1" applyBorder="1" applyAlignment="1">
      <alignment vertical="center"/>
    </xf>
    <xf numFmtId="176" fontId="44" fillId="0" borderId="17" xfId="2" applyNumberFormat="1" applyFont="1" applyFill="1" applyBorder="1" applyAlignment="1">
      <alignment vertical="center"/>
    </xf>
    <xf numFmtId="0" fontId="162" fillId="8" borderId="0" xfId="1692" applyFont="1" applyFill="1" applyBorder="1" applyAlignment="1">
      <alignment vertical="center"/>
    </xf>
    <xf numFmtId="0" fontId="162" fillId="8" borderId="36" xfId="1692" applyFont="1" applyFill="1" applyBorder="1" applyAlignment="1">
      <alignment vertical="center"/>
    </xf>
    <xf numFmtId="176" fontId="26" fillId="0" borderId="71" xfId="2" applyNumberFormat="1" applyFont="1" applyBorder="1" applyAlignment="1">
      <alignment vertical="center"/>
    </xf>
    <xf numFmtId="174" fontId="234" fillId="0" borderId="71" xfId="2505" applyNumberFormat="1" applyFont="1" applyBorder="1" applyAlignment="1">
      <alignment vertical="center"/>
    </xf>
    <xf numFmtId="10" fontId="49" fillId="0" borderId="71" xfId="31" applyNumberFormat="1" applyFont="1" applyBorder="1" applyAlignment="1">
      <alignment vertical="center"/>
    </xf>
    <xf numFmtId="0" fontId="49" fillId="8" borderId="73" xfId="2475" applyFont="1" applyFill="1" applyBorder="1"/>
    <xf numFmtId="0" fontId="17" fillId="0" borderId="0" xfId="17" applyBorder="1" applyAlignment="1">
      <alignment vertical="center"/>
    </xf>
    <xf numFmtId="0" fontId="17" fillId="0" borderId="0" xfId="17" applyBorder="1" applyAlignment="1">
      <alignment vertical="center" wrapText="1"/>
    </xf>
    <xf numFmtId="179" fontId="17" fillId="0" borderId="0" xfId="34" applyNumberFormat="1" applyFont="1" applyBorder="1" applyAlignment="1">
      <alignment horizontal="center" vertical="center"/>
    </xf>
    <xf numFmtId="0" fontId="17" fillId="0" borderId="0" xfId="17" applyBorder="1" applyAlignment="1">
      <alignment horizontal="center" vertical="center"/>
    </xf>
    <xf numFmtId="176" fontId="17" fillId="0" borderId="0" xfId="34" applyNumberFormat="1" applyFont="1" applyBorder="1" applyAlignment="1">
      <alignment vertical="center"/>
    </xf>
    <xf numFmtId="176" fontId="17" fillId="0" borderId="0" xfId="2" applyNumberFormat="1" applyFont="1" applyBorder="1" applyAlignment="1">
      <alignment vertical="center"/>
    </xf>
    <xf numFmtId="10" fontId="17" fillId="0" borderId="0" xfId="34" applyNumberFormat="1" applyFont="1" applyBorder="1" applyAlignment="1">
      <alignment vertical="center"/>
    </xf>
    <xf numFmtId="176" fontId="20" fillId="0" borderId="62" xfId="34" applyNumberFormat="1" applyFont="1" applyBorder="1" applyAlignment="1">
      <alignment horizontal="center" vertical="center" wrapText="1"/>
    </xf>
    <xf numFmtId="0" fontId="254" fillId="16" borderId="29" xfId="2514" applyNumberFormat="1" applyFont="1" applyFill="1" applyBorder="1"/>
    <xf numFmtId="0" fontId="254" fillId="16" borderId="0" xfId="2514" applyNumberFormat="1" applyFont="1" applyFill="1" applyBorder="1" applyAlignment="1">
      <alignment horizontal="center"/>
    </xf>
    <xf numFmtId="222" fontId="60" fillId="16" borderId="0" xfId="1952" applyNumberFormat="1" applyFont="1" applyFill="1" applyBorder="1"/>
    <xf numFmtId="222" fontId="57" fillId="16" borderId="0" xfId="1952" applyNumberFormat="1" applyFont="1" applyFill="1" applyBorder="1"/>
    <xf numFmtId="0" fontId="260" fillId="16" borderId="0" xfId="2514" applyNumberFormat="1" applyFont="1" applyFill="1" applyBorder="1"/>
    <xf numFmtId="0" fontId="60" fillId="16" borderId="0" xfId="2514" applyNumberFormat="1" applyFont="1" applyFill="1" applyBorder="1" applyAlignment="1">
      <alignment horizontal="center"/>
    </xf>
    <xf numFmtId="297" fontId="260" fillId="16" borderId="29" xfId="2514" applyNumberFormat="1" applyFont="1" applyFill="1" applyBorder="1" applyAlignment="1">
      <alignment horizontal="right"/>
    </xf>
    <xf numFmtId="0" fontId="261" fillId="16" borderId="0" xfId="2514" applyNumberFormat="1" applyFont="1" applyFill="1" applyBorder="1"/>
    <xf numFmtId="0" fontId="254" fillId="16" borderId="29" xfId="2514" applyNumberFormat="1" applyFont="1" applyFill="1" applyBorder="1" applyAlignment="1">
      <alignment horizontal="right"/>
    </xf>
    <xf numFmtId="0" fontId="254" fillId="16" borderId="0" xfId="2514" quotePrefix="1" applyNumberFormat="1" applyFont="1" applyFill="1" applyBorder="1"/>
    <xf numFmtId="0" fontId="260" fillId="16" borderId="29" xfId="2514" applyNumberFormat="1" applyFont="1" applyFill="1" applyBorder="1" applyAlignment="1">
      <alignment horizontal="right"/>
    </xf>
    <xf numFmtId="0" fontId="60" fillId="0" borderId="0" xfId="2514" applyNumberFormat="1" applyFont="1" applyFill="1" applyBorder="1" applyAlignment="1">
      <alignment horizontal="center"/>
    </xf>
    <xf numFmtId="222" fontId="60" fillId="0" borderId="0" xfId="1952" applyNumberFormat="1" applyFont="1" applyFill="1" applyBorder="1"/>
    <xf numFmtId="222" fontId="57" fillId="0" borderId="0" xfId="1952" applyNumberFormat="1" applyFont="1" applyFill="1" applyBorder="1"/>
    <xf numFmtId="0" fontId="242" fillId="0" borderId="0" xfId="2515" applyNumberFormat="1" applyFont="1" applyFill="1" applyBorder="1" applyAlignment="1">
      <alignment horizontal="center" vertical="center"/>
    </xf>
    <xf numFmtId="0" fontId="49" fillId="8" borderId="29" xfId="1692" applyFont="1" applyFill="1" applyBorder="1" applyAlignment="1">
      <alignment vertical="center"/>
    </xf>
    <xf numFmtId="0" fontId="49" fillId="8" borderId="0" xfId="1692" applyFont="1" applyFill="1" applyBorder="1" applyAlignment="1">
      <alignment vertical="center" wrapText="1"/>
    </xf>
    <xf numFmtId="0" fontId="49" fillId="8" borderId="0" xfId="1692" applyFont="1" applyFill="1" applyBorder="1" applyAlignment="1">
      <alignment vertical="center"/>
    </xf>
    <xf numFmtId="9" fontId="49" fillId="8" borderId="0" xfId="1952" applyFont="1" applyFill="1" applyBorder="1" applyAlignment="1">
      <alignment vertical="center"/>
    </xf>
    <xf numFmtId="300" fontId="17" fillId="0" borderId="17" xfId="34" applyNumberFormat="1" applyFont="1" applyFill="1" applyBorder="1" applyAlignment="1">
      <alignment vertical="center"/>
    </xf>
    <xf numFmtId="0" fontId="21" fillId="8" borderId="0" xfId="52" applyFont="1" applyFill="1" applyBorder="1" applyAlignment="1">
      <alignment horizontal="center" vertical="center" wrapText="1"/>
    </xf>
    <xf numFmtId="0" fontId="21" fillId="8" borderId="30" xfId="52" applyFont="1" applyFill="1" applyBorder="1" applyAlignment="1">
      <alignment horizontal="center" vertical="center" wrapText="1"/>
    </xf>
    <xf numFmtId="0" fontId="21" fillId="8" borderId="55" xfId="52" applyFont="1" applyFill="1" applyBorder="1" applyAlignment="1">
      <alignment horizontal="center" vertical="center" wrapText="1"/>
    </xf>
    <xf numFmtId="296" fontId="58" fillId="0" borderId="61" xfId="31" applyNumberFormat="1" applyFont="1" applyBorder="1" applyAlignment="1">
      <alignment horizontal="center"/>
    </xf>
    <xf numFmtId="10" fontId="57" fillId="0" borderId="36" xfId="1952" applyNumberFormat="1" applyFont="1" applyBorder="1" applyAlignment="1">
      <alignment horizontal="right"/>
    </xf>
    <xf numFmtId="10" fontId="57" fillId="0" borderId="36" xfId="0" applyNumberFormat="1" applyFont="1" applyBorder="1"/>
    <xf numFmtId="10" fontId="60" fillId="0" borderId="36" xfId="31" applyNumberFormat="1" applyFont="1" applyBorder="1" applyAlignment="1">
      <alignment vertical="center"/>
    </xf>
    <xf numFmtId="176" fontId="20" fillId="0" borderId="51" xfId="34" applyNumberFormat="1" applyFont="1" applyFill="1" applyBorder="1" applyAlignment="1">
      <alignment vertical="center"/>
    </xf>
    <xf numFmtId="176" fontId="20" fillId="0" borderId="52" xfId="34" applyNumberFormat="1" applyFont="1" applyFill="1" applyBorder="1" applyAlignment="1">
      <alignment vertical="center"/>
    </xf>
    <xf numFmtId="0" fontId="162" fillId="8" borderId="60" xfId="1692" applyFont="1" applyFill="1" applyBorder="1" applyAlignment="1">
      <alignment vertical="center"/>
    </xf>
    <xf numFmtId="0" fontId="162" fillId="8" borderId="72" xfId="1692" applyFont="1" applyFill="1" applyBorder="1" applyAlignment="1">
      <alignment vertical="center"/>
    </xf>
    <xf numFmtId="10" fontId="17" fillId="0" borderId="75" xfId="34" applyNumberFormat="1" applyFont="1" applyFill="1" applyBorder="1" applyAlignment="1">
      <alignment vertical="center"/>
    </xf>
    <xf numFmtId="0" fontId="162" fillId="8" borderId="61" xfId="1692" applyFont="1" applyFill="1" applyBorder="1" applyAlignment="1">
      <alignment vertical="center"/>
    </xf>
    <xf numFmtId="174" fontId="49" fillId="8" borderId="36" xfId="2505" applyNumberFormat="1" applyFont="1" applyFill="1" applyBorder="1" applyAlignment="1">
      <alignment horizontal="left" vertical="center"/>
    </xf>
    <xf numFmtId="174" fontId="52" fillId="8" borderId="36" xfId="2505" applyNumberFormat="1" applyFont="1" applyFill="1" applyBorder="1" applyAlignment="1">
      <alignment vertical="center"/>
    </xf>
    <xf numFmtId="174" fontId="49" fillId="8" borderId="36" xfId="2505" applyNumberFormat="1" applyFont="1" applyFill="1" applyBorder="1" applyAlignment="1">
      <alignment vertical="center"/>
    </xf>
    <xf numFmtId="174" fontId="49" fillId="8" borderId="74" xfId="2505" applyNumberFormat="1" applyFont="1" applyFill="1" applyBorder="1" applyAlignment="1">
      <alignment vertical="center"/>
    </xf>
    <xf numFmtId="174" fontId="49" fillId="0" borderId="66" xfId="2505" applyNumberFormat="1" applyFont="1" applyBorder="1" applyAlignment="1">
      <alignment vertical="center"/>
    </xf>
    <xf numFmtId="176" fontId="17" fillId="0" borderId="36" xfId="34" applyNumberFormat="1" applyFont="1" applyBorder="1" applyAlignment="1">
      <alignment vertical="center"/>
    </xf>
    <xf numFmtId="0" fontId="233" fillId="0" borderId="65" xfId="2509" applyFont="1" applyBorder="1" applyAlignment="1" applyProtection="1">
      <alignment vertical="center"/>
      <protection hidden="1"/>
    </xf>
    <xf numFmtId="0" fontId="233" fillId="0" borderId="71" xfId="2509" applyFont="1" applyBorder="1" applyAlignment="1" applyProtection="1">
      <alignment vertical="center"/>
      <protection hidden="1"/>
    </xf>
    <xf numFmtId="0" fontId="233" fillId="0" borderId="66" xfId="2509" applyFont="1" applyBorder="1" applyAlignment="1" applyProtection="1">
      <alignment vertical="center"/>
      <protection hidden="1"/>
    </xf>
    <xf numFmtId="296" fontId="58" fillId="0" borderId="60" xfId="31" applyNumberFormat="1" applyFont="1" applyBorder="1" applyAlignment="1"/>
    <xf numFmtId="296" fontId="58" fillId="0" borderId="61" xfId="31" applyNumberFormat="1" applyFont="1" applyBorder="1" applyAlignment="1"/>
    <xf numFmtId="296" fontId="58" fillId="0" borderId="73" xfId="31" applyNumberFormat="1" applyFont="1" applyBorder="1" applyAlignment="1">
      <alignment vertical="center"/>
    </xf>
    <xf numFmtId="296" fontId="58" fillId="0" borderId="74" xfId="31" applyNumberFormat="1" applyFont="1" applyBorder="1" applyAlignment="1">
      <alignment vertical="center"/>
    </xf>
    <xf numFmtId="174" fontId="60" fillId="0" borderId="36" xfId="31" applyNumberFormat="1" applyFont="1" applyBorder="1" applyAlignment="1">
      <alignment vertical="center"/>
    </xf>
    <xf numFmtId="176" fontId="17" fillId="0" borderId="21" xfId="34" applyNumberFormat="1" applyFont="1" applyBorder="1" applyAlignment="1">
      <alignment vertical="center"/>
    </xf>
    <xf numFmtId="10" fontId="17" fillId="0" borderId="21" xfId="34" applyNumberFormat="1" applyFont="1" applyBorder="1" applyAlignment="1">
      <alignment vertical="center"/>
    </xf>
    <xf numFmtId="176" fontId="17" fillId="0" borderId="74" xfId="34" applyNumberFormat="1" applyFont="1" applyBorder="1" applyAlignment="1">
      <alignment vertical="center"/>
    </xf>
    <xf numFmtId="176" fontId="58" fillId="0" borderId="21" xfId="2" applyNumberFormat="1" applyFont="1" applyBorder="1" applyAlignment="1">
      <alignment vertical="center"/>
    </xf>
    <xf numFmtId="176" fontId="58" fillId="0" borderId="0" xfId="2" applyNumberFormat="1" applyFont="1" applyAlignment="1">
      <alignment vertical="center"/>
    </xf>
    <xf numFmtId="222" fontId="57" fillId="16" borderId="36" xfId="1952" applyNumberFormat="1" applyFont="1" applyFill="1" applyBorder="1"/>
    <xf numFmtId="222" fontId="57" fillId="0" borderId="36" xfId="1952" applyNumberFormat="1" applyFont="1" applyFill="1" applyBorder="1"/>
    <xf numFmtId="9" fontId="49" fillId="8" borderId="36" xfId="1952" applyFont="1" applyFill="1" applyBorder="1" applyAlignment="1">
      <alignment vertical="center"/>
    </xf>
    <xf numFmtId="176" fontId="26" fillId="0" borderId="74" xfId="34" applyNumberFormat="1" applyFont="1" applyBorder="1" applyAlignment="1">
      <alignment vertical="center"/>
    </xf>
    <xf numFmtId="0" fontId="258" fillId="16" borderId="72" xfId="2514" applyNumberFormat="1" applyFont="1" applyFill="1" applyBorder="1" applyAlignment="1"/>
    <xf numFmtId="179" fontId="58" fillId="0" borderId="21" xfId="2509" applyNumberFormat="1" applyFont="1" applyBorder="1" applyAlignment="1" applyProtection="1">
      <alignment vertical="center"/>
      <protection hidden="1"/>
    </xf>
    <xf numFmtId="9" fontId="20" fillId="7" borderId="75" xfId="1952" applyFont="1" applyFill="1" applyBorder="1" applyAlignment="1">
      <alignment horizontal="center" vertical="center"/>
    </xf>
    <xf numFmtId="0" fontId="58" fillId="0" borderId="72" xfId="0" applyFont="1" applyBorder="1"/>
    <xf numFmtId="0" fontId="58" fillId="0" borderId="72" xfId="0" applyFont="1" applyBorder="1" applyAlignment="1">
      <alignment horizontal="right"/>
    </xf>
    <xf numFmtId="176" fontId="17" fillId="0" borderId="74" xfId="34" applyNumberFormat="1" applyFont="1" applyBorder="1" applyAlignment="1">
      <alignment horizontal="center" vertical="center"/>
    </xf>
    <xf numFmtId="0" fontId="233" fillId="0" borderId="21" xfId="1692" applyFont="1" applyBorder="1" applyAlignment="1">
      <alignment vertical="center"/>
    </xf>
    <xf numFmtId="176" fontId="20" fillId="0" borderId="75" xfId="34" applyNumberFormat="1" applyFont="1" applyFill="1" applyBorder="1" applyAlignment="1">
      <alignment vertical="center"/>
    </xf>
    <xf numFmtId="0" fontId="49" fillId="0" borderId="60" xfId="2516" applyFont="1" applyBorder="1" applyAlignment="1">
      <alignment vertical="center"/>
    </xf>
    <xf numFmtId="0" fontId="17" fillId="0" borderId="73" xfId="17" applyBorder="1" applyAlignment="1">
      <alignment vertical="center"/>
    </xf>
    <xf numFmtId="179" fontId="233" fillId="0" borderId="29" xfId="2509" applyNumberFormat="1" applyFont="1" applyBorder="1" applyAlignment="1" applyProtection="1">
      <alignment vertical="center"/>
      <protection hidden="1"/>
    </xf>
    <xf numFmtId="0" fontId="58" fillId="0" borderId="0" xfId="0" applyFont="1" applyBorder="1" applyAlignment="1">
      <alignment horizontal="center"/>
    </xf>
    <xf numFmtId="179" fontId="233" fillId="0" borderId="0" xfId="2509" applyNumberFormat="1" applyFont="1" applyBorder="1" applyAlignment="1" applyProtection="1">
      <alignment horizontal="right" vertical="center"/>
      <protection hidden="1"/>
    </xf>
    <xf numFmtId="222" fontId="58" fillId="0" borderId="0" xfId="1952" applyNumberFormat="1" applyFont="1" applyBorder="1" applyAlignment="1" applyProtection="1">
      <alignment vertical="center"/>
      <protection hidden="1"/>
    </xf>
    <xf numFmtId="222" fontId="58" fillId="0" borderId="36" xfId="1952" applyNumberFormat="1" applyFont="1" applyBorder="1" applyAlignment="1" applyProtection="1">
      <alignment vertical="center"/>
      <protection hidden="1"/>
    </xf>
    <xf numFmtId="296" fontId="58" fillId="0" borderId="29" xfId="31" applyNumberFormat="1" applyFont="1" applyBorder="1" applyAlignment="1"/>
    <xf numFmtId="176" fontId="20" fillId="0" borderId="19" xfId="34" applyNumberFormat="1" applyFont="1" applyFill="1" applyBorder="1" applyAlignment="1">
      <alignment vertical="center" wrapText="1"/>
    </xf>
    <xf numFmtId="176" fontId="26" fillId="0" borderId="15" xfId="34" applyNumberFormat="1" applyFont="1" applyBorder="1" applyAlignment="1">
      <alignment vertical="center"/>
    </xf>
    <xf numFmtId="176" fontId="17" fillId="0" borderId="21" xfId="34" applyNumberFormat="1" applyFont="1" applyBorder="1" applyAlignment="1">
      <alignment horizontal="center" vertical="center"/>
    </xf>
    <xf numFmtId="43" fontId="264" fillId="0" borderId="0" xfId="2518" applyNumberFormat="1" applyFont="1" applyAlignment="1" applyProtection="1">
      <alignment vertical="center"/>
      <protection hidden="1"/>
    </xf>
    <xf numFmtId="176" fontId="44" fillId="0" borderId="0" xfId="2" applyNumberFormat="1" applyFont="1" applyFill="1" applyBorder="1" applyAlignment="1">
      <alignment vertical="center"/>
    </xf>
    <xf numFmtId="176" fontId="43" fillId="0" borderId="0" xfId="2" applyNumberFormat="1" applyFont="1" applyFill="1" applyBorder="1" applyAlignment="1">
      <alignment vertical="center"/>
    </xf>
    <xf numFmtId="176" fontId="37" fillId="0" borderId="0" xfId="2" applyNumberFormat="1" applyFont="1" applyFill="1" applyBorder="1" applyAlignment="1">
      <alignment vertical="center"/>
    </xf>
    <xf numFmtId="0" fontId="267" fillId="0" borderId="0" xfId="1692" applyFont="1" applyFill="1" applyBorder="1" applyAlignment="1">
      <alignment horizontal="center" vertical="center"/>
    </xf>
    <xf numFmtId="176" fontId="222" fillId="0" borderId="0" xfId="2" applyNumberFormat="1" applyFont="1" applyFill="1" applyBorder="1" applyAlignment="1">
      <alignment horizontal="left" vertical="center"/>
    </xf>
    <xf numFmtId="176" fontId="268" fillId="0" borderId="0" xfId="2" applyNumberFormat="1" applyFont="1" applyFill="1" applyBorder="1" applyAlignment="1">
      <alignment vertical="center"/>
    </xf>
    <xf numFmtId="176" fontId="222" fillId="0" borderId="0" xfId="2" applyNumberFormat="1" applyFont="1" applyFill="1" applyBorder="1" applyAlignment="1">
      <alignment vertical="center"/>
    </xf>
    <xf numFmtId="176" fontId="222" fillId="0" borderId="21" xfId="2" applyNumberFormat="1" applyFont="1" applyFill="1" applyBorder="1" applyAlignment="1">
      <alignment vertical="center"/>
    </xf>
    <xf numFmtId="176" fontId="222" fillId="0" borderId="0" xfId="2" applyNumberFormat="1" applyFont="1" applyFill="1" applyAlignment="1">
      <alignment vertical="center"/>
    </xf>
    <xf numFmtId="176" fontId="37" fillId="0" borderId="0" xfId="2" applyNumberFormat="1" applyFont="1" applyFill="1" applyAlignment="1">
      <alignment vertical="center"/>
    </xf>
    <xf numFmtId="176" fontId="44" fillId="0" borderId="0" xfId="2" applyNumberFormat="1" applyFont="1" applyFill="1" applyBorder="1" applyAlignment="1">
      <alignment horizontal="center" vertical="center" wrapText="1"/>
    </xf>
    <xf numFmtId="176" fontId="48" fillId="0" borderId="0" xfId="2" applyNumberFormat="1" applyFont="1" applyFill="1" applyBorder="1" applyAlignment="1">
      <alignment vertical="center"/>
    </xf>
    <xf numFmtId="176" fontId="44" fillId="0" borderId="0" xfId="2" applyNumberFormat="1" applyFont="1" applyFill="1" applyAlignment="1">
      <alignment vertical="center"/>
    </xf>
    <xf numFmtId="176" fontId="44" fillId="0" borderId="0" xfId="2" applyNumberFormat="1" applyFont="1" applyFill="1" applyBorder="1"/>
    <xf numFmtId="176" fontId="44" fillId="0" borderId="0" xfId="2" applyNumberFormat="1" applyFont="1" applyFill="1" applyBorder="1" applyAlignment="1">
      <alignment horizontal="right" vertical="center"/>
    </xf>
    <xf numFmtId="176" fontId="44" fillId="0" borderId="0" xfId="2" applyNumberFormat="1" applyFont="1" applyFill="1" applyBorder="1" applyAlignment="1">
      <alignment horizontal="center" vertical="center"/>
    </xf>
    <xf numFmtId="0" fontId="270" fillId="0" borderId="0" xfId="2509" applyFont="1" applyFill="1" applyBorder="1" applyAlignment="1" applyProtection="1">
      <alignment horizontal="center" vertical="center"/>
      <protection hidden="1"/>
    </xf>
    <xf numFmtId="296" fontId="271" fillId="0" borderId="0" xfId="31" applyNumberFormat="1" applyFont="1" applyFill="1" applyBorder="1" applyAlignment="1">
      <alignment horizontal="center"/>
    </xf>
    <xf numFmtId="176" fontId="259" fillId="0" borderId="0" xfId="2" applyNumberFormat="1" applyFont="1" applyFill="1" applyBorder="1" applyAlignment="1">
      <alignment horizontal="right"/>
    </xf>
    <xf numFmtId="176" fontId="259" fillId="0" borderId="0" xfId="2" applyNumberFormat="1" applyFont="1" applyFill="1" applyBorder="1"/>
    <xf numFmtId="176" fontId="272" fillId="0" borderId="0" xfId="2" applyNumberFormat="1" applyFont="1" applyFill="1" applyBorder="1" applyAlignment="1">
      <alignment vertical="center"/>
    </xf>
    <xf numFmtId="296" fontId="271" fillId="0" borderId="0" xfId="31" applyNumberFormat="1" applyFont="1" applyFill="1" applyBorder="1" applyAlignment="1">
      <alignment horizontal="center" vertical="center"/>
    </xf>
    <xf numFmtId="9" fontId="234" fillId="8" borderId="0" xfId="2508" applyFont="1" applyFill="1" applyBorder="1" applyAlignment="1">
      <alignment horizontal="left" vertical="center"/>
    </xf>
    <xf numFmtId="9" fontId="262" fillId="8" borderId="0" xfId="2508" applyFont="1" applyFill="1" applyBorder="1" applyAlignment="1">
      <alignment vertical="center"/>
    </xf>
    <xf numFmtId="9" fontId="234" fillId="8" borderId="0" xfId="2508" applyFont="1" applyFill="1" applyBorder="1" applyAlignment="1">
      <alignment vertical="center"/>
    </xf>
    <xf numFmtId="9" fontId="234" fillId="8" borderId="21" xfId="2508" applyFont="1" applyFill="1" applyBorder="1" applyAlignment="1">
      <alignment vertical="center"/>
    </xf>
    <xf numFmtId="9" fontId="234" fillId="0" borderId="0" xfId="2508" applyFont="1" applyAlignment="1">
      <alignment vertical="center"/>
    </xf>
    <xf numFmtId="9" fontId="17" fillId="0" borderId="0" xfId="2508" applyFont="1" applyAlignment="1">
      <alignment vertical="center"/>
    </xf>
    <xf numFmtId="9" fontId="46" fillId="56" borderId="17" xfId="2508" applyFont="1" applyFill="1" applyBorder="1" applyAlignment="1">
      <alignment vertical="center"/>
    </xf>
    <xf numFmtId="9" fontId="23" fillId="12" borderId="17" xfId="2508" applyFont="1" applyFill="1" applyBorder="1" applyAlignment="1">
      <alignment vertical="center"/>
    </xf>
    <xf numFmtId="9" fontId="20" fillId="10" borderId="17" xfId="2508" applyFont="1" applyFill="1" applyBorder="1" applyAlignment="1">
      <alignment vertical="center"/>
    </xf>
    <xf numFmtId="9" fontId="17" fillId="54" borderId="17" xfId="2508" applyFont="1" applyFill="1" applyBorder="1" applyAlignment="1">
      <alignment vertical="center"/>
    </xf>
    <xf numFmtId="9" fontId="37" fillId="8" borderId="17" xfId="2508" applyFont="1" applyFill="1" applyBorder="1" applyAlignment="1">
      <alignment vertical="center"/>
    </xf>
    <xf numFmtId="9" fontId="17" fillId="5" borderId="17" xfId="2508" applyFont="1" applyFill="1" applyBorder="1" applyAlignment="1">
      <alignment vertical="center"/>
    </xf>
    <xf numFmtId="9" fontId="43" fillId="0" borderId="17" xfId="2508" applyFont="1" applyBorder="1" applyAlignment="1">
      <alignment vertical="center"/>
    </xf>
    <xf numFmtId="9" fontId="43" fillId="8" borderId="17" xfId="2508" applyFont="1" applyFill="1" applyBorder="1" applyAlignment="1">
      <alignment vertical="center"/>
    </xf>
    <xf numFmtId="9" fontId="17" fillId="10" borderId="17" xfId="2508" applyFont="1" applyFill="1" applyBorder="1" applyAlignment="1">
      <alignment vertical="center"/>
    </xf>
    <xf numFmtId="9" fontId="20" fillId="0" borderId="0" xfId="2508" applyFont="1" applyFill="1" applyAlignment="1">
      <alignment vertical="center"/>
    </xf>
    <xf numFmtId="9" fontId="20" fillId="5" borderId="17" xfId="2508" applyFont="1" applyFill="1" applyBorder="1"/>
    <xf numFmtId="9" fontId="20" fillId="7" borderId="0" xfId="2508" applyFont="1" applyFill="1" applyBorder="1" applyAlignment="1">
      <alignment horizontal="center" vertical="center"/>
    </xf>
    <xf numFmtId="9" fontId="49" fillId="0" borderId="17" xfId="2508" applyFont="1" applyBorder="1" applyAlignment="1">
      <alignment vertical="center"/>
    </xf>
    <xf numFmtId="9" fontId="234" fillId="0" borderId="17" xfId="2508" applyFont="1" applyFill="1" applyBorder="1" applyAlignment="1">
      <alignment vertical="center"/>
    </xf>
    <xf numFmtId="9" fontId="19" fillId="57" borderId="15" xfId="2508" applyFont="1" applyFill="1" applyBorder="1" applyAlignment="1">
      <alignment horizontal="right"/>
    </xf>
    <xf numFmtId="9" fontId="20" fillId="57" borderId="15" xfId="2508" applyFont="1" applyFill="1" applyBorder="1" applyAlignment="1">
      <alignment horizontal="center" vertical="center"/>
    </xf>
    <xf numFmtId="9" fontId="60" fillId="0" borderId="0" xfId="2508" applyFont="1" applyBorder="1" applyAlignment="1">
      <alignment vertical="center"/>
    </xf>
    <xf numFmtId="9" fontId="57" fillId="0" borderId="0" xfId="2508" applyFont="1" applyBorder="1" applyAlignment="1">
      <alignment horizontal="right"/>
    </xf>
    <xf numFmtId="9" fontId="57" fillId="0" borderId="0" xfId="2508" applyFont="1" applyBorder="1"/>
    <xf numFmtId="9" fontId="44" fillId="0" borderId="0" xfId="2508" applyFont="1" applyFill="1" applyBorder="1" applyAlignment="1">
      <alignment vertical="center"/>
    </xf>
    <xf numFmtId="172" fontId="17" fillId="0" borderId="0" xfId="17" applyNumberFormat="1" applyAlignment="1">
      <alignment vertical="center"/>
    </xf>
    <xf numFmtId="9" fontId="269" fillId="0" borderId="0" xfId="2508" applyFont="1" applyFill="1" applyBorder="1" applyAlignment="1">
      <alignment horizontal="right"/>
    </xf>
    <xf numFmtId="9" fontId="37" fillId="0" borderId="0" xfId="2508" applyFont="1" applyFill="1" applyBorder="1" applyAlignment="1">
      <alignment vertical="center"/>
    </xf>
    <xf numFmtId="179" fontId="17" fillId="0" borderId="0" xfId="2" applyNumberFormat="1" applyFont="1" applyAlignment="1">
      <alignment vertical="center"/>
    </xf>
    <xf numFmtId="167" fontId="17" fillId="0" borderId="0" xfId="2" applyNumberFormat="1" applyFont="1" applyAlignment="1">
      <alignment vertical="center"/>
    </xf>
    <xf numFmtId="179" fontId="20" fillId="57" borderId="15" xfId="2" applyNumberFormat="1" applyFont="1" applyFill="1" applyBorder="1" applyAlignment="1">
      <alignment horizontal="center" vertical="center"/>
    </xf>
    <xf numFmtId="176" fontId="234" fillId="8" borderId="36" xfId="2" applyNumberFormat="1" applyFont="1" applyFill="1" applyBorder="1" applyAlignment="1">
      <alignment horizontal="left" vertical="center"/>
    </xf>
    <xf numFmtId="176" fontId="262" fillId="8" borderId="36" xfId="2" applyNumberFormat="1" applyFont="1" applyFill="1" applyBorder="1" applyAlignment="1">
      <alignment vertical="center"/>
    </xf>
    <xf numFmtId="176" fontId="234" fillId="8" borderId="36" xfId="2" applyNumberFormat="1" applyFont="1" applyFill="1" applyBorder="1" applyAlignment="1">
      <alignment vertical="center"/>
    </xf>
    <xf numFmtId="176" fontId="234" fillId="8" borderId="74" xfId="2" applyNumberFormat="1" applyFont="1" applyFill="1" applyBorder="1" applyAlignment="1">
      <alignment vertical="center"/>
    </xf>
    <xf numFmtId="176" fontId="57" fillId="0" borderId="36" xfId="2" applyNumberFormat="1" applyFont="1" applyBorder="1" applyAlignment="1">
      <alignment horizontal="right"/>
    </xf>
    <xf numFmtId="176" fontId="57" fillId="0" borderId="36" xfId="2" applyNumberFormat="1" applyFont="1" applyBorder="1"/>
    <xf numFmtId="176" fontId="60" fillId="0" borderId="36" xfId="2" applyNumberFormat="1" applyFont="1" applyBorder="1" applyAlignment="1">
      <alignment vertical="center"/>
    </xf>
    <xf numFmtId="176" fontId="273" fillId="0" borderId="21" xfId="34" applyNumberFormat="1" applyFont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30" fillId="3" borderId="12" xfId="0" applyFont="1" applyFill="1" applyBorder="1" applyAlignment="1">
      <alignment horizontal="center" vertical="center" wrapText="1"/>
    </xf>
    <xf numFmtId="0" fontId="30" fillId="3" borderId="13" xfId="0" applyFont="1" applyFill="1" applyBorder="1" applyAlignment="1">
      <alignment horizontal="center" vertical="center" wrapText="1"/>
    </xf>
    <xf numFmtId="0" fontId="30" fillId="3" borderId="14" xfId="0" applyFont="1" applyFill="1" applyBorder="1" applyAlignment="1">
      <alignment horizontal="center" vertical="center" wrapText="1"/>
    </xf>
    <xf numFmtId="296" fontId="58" fillId="0" borderId="0" xfId="2493" applyNumberFormat="1" applyFont="1" applyBorder="1" applyAlignment="1" applyProtection="1">
      <alignment horizontal="center" vertical="center"/>
      <protection hidden="1"/>
    </xf>
    <xf numFmtId="176" fontId="20" fillId="0" borderId="50" xfId="34" applyNumberFormat="1" applyFont="1" applyFill="1" applyBorder="1" applyAlignment="1">
      <alignment horizontal="center" vertical="center"/>
    </xf>
    <xf numFmtId="176" fontId="20" fillId="0" borderId="51" xfId="34" applyNumberFormat="1" applyFont="1" applyFill="1" applyBorder="1" applyAlignment="1">
      <alignment horizontal="center" vertical="center"/>
    </xf>
    <xf numFmtId="176" fontId="20" fillId="0" borderId="52" xfId="34" applyNumberFormat="1" applyFont="1" applyFill="1" applyBorder="1" applyAlignment="1">
      <alignment horizontal="center" vertical="center"/>
    </xf>
    <xf numFmtId="296" fontId="233" fillId="0" borderId="0" xfId="2493" applyNumberFormat="1" applyFont="1" applyBorder="1" applyAlignment="1" applyProtection="1">
      <alignment horizontal="center" vertical="center"/>
      <protection hidden="1"/>
    </xf>
    <xf numFmtId="0" fontId="233" fillId="0" borderId="0" xfId="2509" applyFont="1" applyBorder="1" applyAlignment="1" applyProtection="1">
      <alignment horizontal="center" vertical="center"/>
      <protection hidden="1"/>
    </xf>
    <xf numFmtId="296" fontId="58" fillId="0" borderId="0" xfId="31" applyNumberFormat="1" applyFont="1" applyBorder="1" applyAlignment="1">
      <alignment horizontal="center"/>
    </xf>
    <xf numFmtId="179" fontId="58" fillId="0" borderId="0" xfId="2509" applyNumberFormat="1" applyFont="1" applyBorder="1" applyAlignment="1" applyProtection="1">
      <alignment horizontal="center" vertical="center"/>
      <protection hidden="1"/>
    </xf>
    <xf numFmtId="296" fontId="58" fillId="0" borderId="0" xfId="31" applyNumberFormat="1" applyFont="1" applyAlignment="1" applyProtection="1">
      <alignment horizontal="center" vertical="center"/>
      <protection hidden="1"/>
    </xf>
    <xf numFmtId="296" fontId="58" fillId="0" borderId="0" xfId="31" applyNumberFormat="1" applyFont="1" applyAlignment="1" applyProtection="1">
      <alignment horizontal="left" vertical="center"/>
      <protection hidden="1"/>
    </xf>
    <xf numFmtId="0" fontId="241" fillId="8" borderId="56" xfId="52" applyFont="1" applyFill="1" applyBorder="1" applyAlignment="1">
      <alignment horizontal="center" vertical="center"/>
    </xf>
    <xf numFmtId="0" fontId="241" fillId="8" borderId="57" xfId="52" applyFont="1" applyFill="1" applyBorder="1" applyAlignment="1">
      <alignment horizontal="center" vertical="center"/>
    </xf>
    <xf numFmtId="0" fontId="236" fillId="8" borderId="55" xfId="52" applyFont="1" applyFill="1" applyBorder="1" applyAlignment="1">
      <alignment horizontal="center" vertical="center" wrapText="1"/>
    </xf>
    <xf numFmtId="0" fontId="236" fillId="8" borderId="0" xfId="52" applyFont="1" applyFill="1" applyBorder="1" applyAlignment="1">
      <alignment horizontal="center" vertical="center" wrapText="1"/>
    </xf>
    <xf numFmtId="0" fontId="236" fillId="8" borderId="30" xfId="52" applyFont="1" applyFill="1" applyBorder="1" applyAlignment="1">
      <alignment horizontal="center" vertical="center" wrapText="1"/>
    </xf>
    <xf numFmtId="0" fontId="237" fillId="8" borderId="55" xfId="52" applyFont="1" applyFill="1" applyBorder="1" applyAlignment="1">
      <alignment horizontal="center" vertical="center" wrapText="1"/>
    </xf>
    <xf numFmtId="0" fontId="238" fillId="8" borderId="55" xfId="52" applyFont="1" applyFill="1" applyBorder="1" applyAlignment="1">
      <alignment horizontal="center" vertical="center" wrapText="1"/>
    </xf>
    <xf numFmtId="0" fontId="21" fillId="8" borderId="0" xfId="52" applyFont="1" applyFill="1" applyBorder="1" applyAlignment="1">
      <alignment horizontal="center" vertical="center" wrapText="1"/>
    </xf>
    <xf numFmtId="0" fontId="21" fillId="8" borderId="30" xfId="52" applyFont="1" applyFill="1" applyBorder="1" applyAlignment="1">
      <alignment horizontal="center" vertical="center" wrapText="1"/>
    </xf>
    <xf numFmtId="0" fontId="21" fillId="8" borderId="55" xfId="52" applyFont="1" applyFill="1" applyBorder="1" applyAlignment="1">
      <alignment horizontal="center" vertical="center" wrapText="1"/>
    </xf>
    <xf numFmtId="0" fontId="240" fillId="8" borderId="55" xfId="52" applyFont="1" applyFill="1" applyBorder="1" applyAlignment="1">
      <alignment horizontal="center" vertical="center"/>
    </xf>
    <xf numFmtId="0" fontId="240" fillId="8" borderId="0" xfId="52" applyFont="1" applyFill="1" applyBorder="1" applyAlignment="1">
      <alignment horizontal="center" vertical="center"/>
    </xf>
    <xf numFmtId="0" fontId="240" fillId="8" borderId="30" xfId="52" applyFont="1" applyFill="1" applyBorder="1" applyAlignment="1">
      <alignment horizontal="center" vertical="center"/>
    </xf>
    <xf numFmtId="0" fontId="265" fillId="8" borderId="55" xfId="52" applyFont="1" applyFill="1" applyBorder="1" applyAlignment="1">
      <alignment horizontal="center" vertical="center" wrapText="1"/>
    </xf>
    <xf numFmtId="0" fontId="266" fillId="8" borderId="0" xfId="52" applyFont="1" applyFill="1" applyBorder="1" applyAlignment="1">
      <alignment horizontal="center" vertical="center" wrapText="1"/>
    </xf>
    <xf numFmtId="0" fontId="266" fillId="8" borderId="30" xfId="52" applyFont="1" applyFill="1" applyBorder="1" applyAlignment="1">
      <alignment horizontal="center" vertical="center" wrapText="1"/>
    </xf>
    <xf numFmtId="0" fontId="266" fillId="8" borderId="55" xfId="52" applyFont="1" applyFill="1" applyBorder="1" applyAlignment="1">
      <alignment horizontal="center" vertical="center" wrapText="1"/>
    </xf>
    <xf numFmtId="0" fontId="244" fillId="0" borderId="0" xfId="2517" applyFont="1" applyAlignment="1">
      <alignment horizontal="center" vertical="center" wrapText="1"/>
    </xf>
    <xf numFmtId="0" fontId="252" fillId="7" borderId="69" xfId="2517" applyFont="1" applyFill="1" applyBorder="1" applyAlignment="1">
      <alignment horizontal="left" vertical="center"/>
    </xf>
    <xf numFmtId="0" fontId="252" fillId="7" borderId="10" xfId="2517" applyFont="1" applyFill="1" applyBorder="1" applyAlignment="1">
      <alignment horizontal="left" vertical="center"/>
    </xf>
    <xf numFmtId="0" fontId="252" fillId="7" borderId="70" xfId="2517" applyFont="1" applyFill="1" applyBorder="1" applyAlignment="1">
      <alignment horizontal="left" vertical="center"/>
    </xf>
    <xf numFmtId="0" fontId="233" fillId="0" borderId="55" xfId="2509" applyFont="1" applyBorder="1" applyAlignment="1" applyProtection="1">
      <alignment horizontal="left" vertical="center"/>
      <protection hidden="1"/>
    </xf>
    <xf numFmtId="0" fontId="233" fillId="0" borderId="0" xfId="2509" applyFont="1" applyBorder="1" applyAlignment="1" applyProtection="1">
      <alignment horizontal="left" vertical="center"/>
      <protection hidden="1"/>
    </xf>
    <xf numFmtId="296" fontId="233" fillId="0" borderId="0" xfId="2518" applyNumberFormat="1" applyFont="1" applyBorder="1" applyAlignment="1" applyProtection="1">
      <alignment horizontal="center" vertical="center"/>
      <protection hidden="1"/>
    </xf>
    <xf numFmtId="296" fontId="233" fillId="0" borderId="30" xfId="2518" applyNumberFormat="1" applyFont="1" applyBorder="1" applyAlignment="1" applyProtection="1">
      <alignment horizontal="center" vertical="center"/>
      <protection hidden="1"/>
    </xf>
    <xf numFmtId="0" fontId="255" fillId="0" borderId="0" xfId="2517" applyFont="1" applyBorder="1" applyAlignment="1">
      <alignment horizontal="center" vertical="center" wrapText="1"/>
    </xf>
    <xf numFmtId="0" fontId="255" fillId="0" borderId="30" xfId="2517" applyFont="1" applyBorder="1" applyAlignment="1">
      <alignment horizontal="center" vertical="center" wrapText="1"/>
    </xf>
    <xf numFmtId="0" fontId="255" fillId="0" borderId="0" xfId="2517" applyFont="1" applyBorder="1" applyAlignment="1">
      <alignment horizontal="center" vertical="center"/>
    </xf>
    <xf numFmtId="296" fontId="233" fillId="0" borderId="57" xfId="2518" applyNumberFormat="1" applyFont="1" applyBorder="1" applyAlignment="1">
      <alignment horizontal="center" vertical="center"/>
    </xf>
    <xf numFmtId="296" fontId="233" fillId="0" borderId="58" xfId="2518" applyNumberFormat="1" applyFont="1" applyBorder="1" applyAlignment="1">
      <alignment horizontal="center" vertical="center"/>
    </xf>
    <xf numFmtId="0" fontId="251" fillId="0" borderId="0" xfId="2517" applyFont="1" applyAlignment="1">
      <alignment horizontal="center" vertical="center"/>
    </xf>
    <xf numFmtId="0" fontId="244" fillId="0" borderId="0" xfId="2517" applyFont="1" applyAlignment="1">
      <alignment vertical="center"/>
    </xf>
    <xf numFmtId="299" fontId="248" fillId="55" borderId="15" xfId="2518" applyFont="1" applyFill="1" applyBorder="1" applyAlignment="1">
      <alignment horizontal="left" vertical="center" wrapText="1"/>
    </xf>
    <xf numFmtId="296" fontId="243" fillId="0" borderId="53" xfId="2518" applyNumberFormat="1" applyFont="1" applyBorder="1" applyAlignment="1">
      <alignment horizontal="left" vertical="center" wrapText="1"/>
    </xf>
    <xf numFmtId="296" fontId="243" fillId="0" borderId="54" xfId="2518" applyNumberFormat="1" applyFont="1" applyBorder="1" applyAlignment="1">
      <alignment horizontal="left" vertical="center"/>
    </xf>
    <xf numFmtId="296" fontId="243" fillId="0" borderId="55" xfId="2518" applyNumberFormat="1" applyFont="1" applyBorder="1" applyAlignment="1">
      <alignment horizontal="left" vertical="center"/>
    </xf>
    <xf numFmtId="296" fontId="243" fillId="0" borderId="30" xfId="2518" applyNumberFormat="1" applyFont="1" applyBorder="1" applyAlignment="1">
      <alignment horizontal="left" vertical="center"/>
    </xf>
    <xf numFmtId="296" fontId="243" fillId="0" borderId="56" xfId="2518" applyNumberFormat="1" applyFont="1" applyBorder="1" applyAlignment="1">
      <alignment horizontal="left" vertical="center"/>
    </xf>
    <xf numFmtId="296" fontId="243" fillId="0" borderId="58" xfId="2518" applyNumberFormat="1" applyFont="1" applyBorder="1" applyAlignment="1">
      <alignment horizontal="left" vertical="center"/>
    </xf>
    <xf numFmtId="0" fontId="245" fillId="0" borderId="55" xfId="2517" applyFont="1" applyBorder="1" applyAlignment="1">
      <alignment horizontal="center" vertical="center"/>
    </xf>
    <xf numFmtId="0" fontId="245" fillId="0" borderId="0" xfId="2517" applyFont="1" applyBorder="1" applyAlignment="1">
      <alignment horizontal="center" vertical="center"/>
    </xf>
    <xf numFmtId="0" fontId="245" fillId="0" borderId="30" xfId="2517" applyFont="1" applyBorder="1" applyAlignment="1">
      <alignment horizontal="center" vertical="center"/>
    </xf>
    <xf numFmtId="0" fontId="247" fillId="43" borderId="60" xfId="2517" applyFont="1" applyFill="1" applyBorder="1" applyAlignment="1">
      <alignment horizontal="center" vertical="center"/>
    </xf>
    <xf numFmtId="0" fontId="247" fillId="43" borderId="61" xfId="2517" applyFont="1" applyFill="1" applyBorder="1" applyAlignment="1">
      <alignment horizontal="center" vertical="center"/>
    </xf>
    <xf numFmtId="0" fontId="247" fillId="43" borderId="65" xfId="2517" applyFont="1" applyFill="1" applyBorder="1" applyAlignment="1">
      <alignment horizontal="left" vertical="center"/>
    </xf>
    <xf numFmtId="0" fontId="247" fillId="43" borderId="66" xfId="2517" applyFont="1" applyFill="1" applyBorder="1" applyAlignment="1">
      <alignment horizontal="left" vertical="center"/>
    </xf>
    <xf numFmtId="299" fontId="249" fillId="0" borderId="65" xfId="2518" applyFont="1" applyFill="1" applyBorder="1" applyAlignment="1">
      <alignment horizontal="left" vertical="center" wrapText="1"/>
    </xf>
    <xf numFmtId="299" fontId="249" fillId="0" borderId="66" xfId="2518" applyFont="1" applyFill="1" applyBorder="1" applyAlignment="1">
      <alignment horizontal="left" vertical="center" wrapText="1"/>
    </xf>
    <xf numFmtId="299" fontId="249" fillId="0" borderId="65" xfId="2518" applyFont="1" applyBorder="1" applyAlignment="1">
      <alignment horizontal="left" vertical="center" wrapText="1"/>
    </xf>
    <xf numFmtId="299" fontId="249" fillId="0" borderId="66" xfId="2518" applyFont="1" applyBorder="1" applyAlignment="1">
      <alignment horizontal="left" vertical="center" wrapText="1"/>
    </xf>
    <xf numFmtId="0" fontId="162" fillId="8" borderId="60" xfId="1692" applyFont="1" applyFill="1" applyBorder="1" applyAlignment="1">
      <alignment horizontal="center" vertical="center"/>
    </xf>
    <xf numFmtId="0" fontId="162" fillId="8" borderId="72" xfId="1692" applyFont="1" applyFill="1" applyBorder="1" applyAlignment="1">
      <alignment horizontal="center" vertical="center"/>
    </xf>
    <xf numFmtId="0" fontId="162" fillId="8" borderId="61" xfId="1692" applyFont="1" applyFill="1" applyBorder="1" applyAlignment="1">
      <alignment horizontal="center" vertical="center"/>
    </xf>
    <xf numFmtId="296" fontId="58" fillId="0" borderId="73" xfId="31" applyNumberFormat="1" applyFont="1" applyBorder="1" applyAlignment="1">
      <alignment horizontal="center" vertical="center"/>
    </xf>
    <xf numFmtId="296" fontId="58" fillId="0" borderId="21" xfId="31" applyNumberFormat="1" applyFont="1" applyBorder="1" applyAlignment="1">
      <alignment horizontal="center" vertical="center"/>
    </xf>
    <xf numFmtId="296" fontId="58" fillId="0" borderId="74" xfId="31" applyNumberFormat="1" applyFont="1" applyBorder="1" applyAlignment="1">
      <alignment horizontal="center" vertical="center"/>
    </xf>
    <xf numFmtId="0" fontId="233" fillId="0" borderId="15" xfId="2509" applyFont="1" applyBorder="1" applyAlignment="1" applyProtection="1">
      <alignment horizontal="center" vertical="center"/>
      <protection hidden="1"/>
    </xf>
    <xf numFmtId="0" fontId="233" fillId="0" borderId="65" xfId="2509" applyFont="1" applyBorder="1" applyAlignment="1" applyProtection="1">
      <alignment horizontal="center" vertical="center"/>
      <protection hidden="1"/>
    </xf>
    <xf numFmtId="0" fontId="233" fillId="0" borderId="71" xfId="2509" applyFont="1" applyBorder="1" applyAlignment="1" applyProtection="1">
      <alignment horizontal="center" vertical="center"/>
      <protection hidden="1"/>
    </xf>
    <xf numFmtId="222" fontId="58" fillId="0" borderId="72" xfId="1952" applyNumberFormat="1" applyFont="1" applyBorder="1" applyAlignment="1" applyProtection="1">
      <alignment horizontal="center" vertical="center"/>
      <protection hidden="1"/>
    </xf>
    <xf numFmtId="222" fontId="58" fillId="0" borderId="61" xfId="1952" applyNumberFormat="1" applyFont="1" applyBorder="1" applyAlignment="1" applyProtection="1">
      <alignment horizontal="center" vertical="center"/>
      <protection hidden="1"/>
    </xf>
    <xf numFmtId="296" fontId="58" fillId="0" borderId="60" xfId="31" applyNumberFormat="1" applyFont="1" applyBorder="1" applyAlignment="1">
      <alignment horizontal="center"/>
    </xf>
    <xf numFmtId="296" fontId="58" fillId="0" borderId="72" xfId="31" applyNumberFormat="1" applyFont="1" applyBorder="1" applyAlignment="1">
      <alignment horizontal="center"/>
    </xf>
    <xf numFmtId="296" fontId="58" fillId="0" borderId="61" xfId="31" applyNumberFormat="1" applyFont="1" applyBorder="1" applyAlignment="1">
      <alignment horizontal="center"/>
    </xf>
    <xf numFmtId="9" fontId="20" fillId="0" borderId="62" xfId="2508" applyFont="1" applyFill="1" applyBorder="1" applyAlignment="1">
      <alignment horizontal="center" vertical="center" wrapText="1"/>
    </xf>
    <xf numFmtId="9" fontId="20" fillId="0" borderId="16" xfId="2508" applyFont="1" applyFill="1" applyBorder="1" applyAlignment="1">
      <alignment horizontal="center" vertical="center" wrapText="1"/>
    </xf>
    <xf numFmtId="176" fontId="20" fillId="0" borderId="50" xfId="34" applyNumberFormat="1" applyFont="1" applyFill="1" applyBorder="1" applyAlignment="1">
      <alignment horizontal="center" vertical="center" wrapText="1"/>
    </xf>
    <xf numFmtId="176" fontId="20" fillId="0" borderId="52" xfId="34" applyNumberFormat="1" applyFont="1" applyFill="1" applyBorder="1" applyAlignment="1">
      <alignment horizontal="center" vertical="center" wrapText="1"/>
    </xf>
    <xf numFmtId="176" fontId="20" fillId="0" borderId="62" xfId="2" applyNumberFormat="1" applyFont="1" applyFill="1" applyBorder="1" applyAlignment="1">
      <alignment horizontal="center" vertical="center" wrapText="1"/>
    </xf>
    <xf numFmtId="176" fontId="20" fillId="0" borderId="16" xfId="2" applyNumberFormat="1" applyFont="1" applyFill="1" applyBorder="1" applyAlignment="1">
      <alignment horizontal="center" vertical="center" wrapText="1"/>
    </xf>
    <xf numFmtId="176" fontId="20" fillId="0" borderId="62" xfId="34" applyNumberFormat="1" applyFont="1" applyFill="1" applyBorder="1" applyAlignment="1">
      <alignment horizontal="center" vertical="center" wrapText="1"/>
    </xf>
    <xf numFmtId="176" fontId="20" fillId="0" borderId="16" xfId="34" applyNumberFormat="1" applyFont="1" applyFill="1" applyBorder="1" applyAlignment="1">
      <alignment horizontal="center" vertical="center" wrapText="1"/>
    </xf>
    <xf numFmtId="179" fontId="58" fillId="0" borderId="73" xfId="2509" applyNumberFormat="1" applyFont="1" applyBorder="1" applyAlignment="1" applyProtection="1">
      <alignment horizontal="center" vertical="center"/>
      <protection hidden="1"/>
    </xf>
    <xf numFmtId="179" fontId="58" fillId="0" borderId="21" xfId="2509" applyNumberFormat="1" applyFont="1" applyBorder="1" applyAlignment="1" applyProtection="1">
      <alignment horizontal="center" vertical="center"/>
      <protection hidden="1"/>
    </xf>
    <xf numFmtId="0" fontId="233" fillId="0" borderId="15" xfId="2509" applyFont="1" applyBorder="1" applyAlignment="1" applyProtection="1">
      <alignment horizontal="left" vertical="center"/>
      <protection hidden="1"/>
    </xf>
    <xf numFmtId="0" fontId="258" fillId="16" borderId="60" xfId="2514" applyNumberFormat="1" applyFont="1" applyFill="1" applyBorder="1" applyAlignment="1">
      <alignment horizontal="center"/>
    </xf>
    <xf numFmtId="0" fontId="258" fillId="16" borderId="72" xfId="2514" applyNumberFormat="1" applyFont="1" applyFill="1" applyBorder="1" applyAlignment="1">
      <alignment horizontal="center"/>
    </xf>
    <xf numFmtId="0" fontId="258" fillId="16" borderId="61" xfId="2514" applyNumberFormat="1" applyFont="1" applyFill="1" applyBorder="1" applyAlignment="1">
      <alignment horizontal="center"/>
    </xf>
    <xf numFmtId="0" fontId="233" fillId="0" borderId="71" xfId="2509" applyFont="1" applyBorder="1" applyAlignment="1" applyProtection="1">
      <alignment vertical="center"/>
      <protection hidden="1"/>
    </xf>
    <xf numFmtId="0" fontId="233" fillId="0" borderId="66" xfId="2509" applyFont="1" applyBorder="1" applyAlignment="1" applyProtection="1">
      <alignment vertical="center"/>
      <protection hidden="1"/>
    </xf>
  </cellXfs>
  <cellStyles count="2521">
    <cellStyle name="_x0001_" xfId="156"/>
    <cellStyle name="          _x000d__x000a_shell=progman.exe_x000d__x000a_m" xfId="157"/>
    <cellStyle name="          _x000d__x000a_shell=progman.exe_x000d__x000a_m 2" xfId="158"/>
    <cellStyle name="          _x000d__x000a_shell=progman.exe_x000d__x000a_m 3" xfId="159"/>
    <cellStyle name="          _x000d__x000a_shell=progman.exe_x000d__x000a_m 4" xfId="160"/>
    <cellStyle name=" 1" xfId="161"/>
    <cellStyle name=" 10" xfId="162"/>
    <cellStyle name=" 11" xfId="163"/>
    <cellStyle name=" 12" xfId="164"/>
    <cellStyle name=" 13" xfId="165"/>
    <cellStyle name=" 14" xfId="166"/>
    <cellStyle name=" 15" xfId="167"/>
    <cellStyle name=" 16" xfId="168"/>
    <cellStyle name=" 17" xfId="169"/>
    <cellStyle name=" 18" xfId="170"/>
    <cellStyle name=" 19" xfId="171"/>
    <cellStyle name=" 2" xfId="172"/>
    <cellStyle name=" 20" xfId="173"/>
    <cellStyle name=" 21" xfId="174"/>
    <cellStyle name=" 22" xfId="175"/>
    <cellStyle name=" 23" xfId="176"/>
    <cellStyle name=" 24" xfId="177"/>
    <cellStyle name=" 25" xfId="178"/>
    <cellStyle name=" 26" xfId="179"/>
    <cellStyle name=" 27" xfId="180"/>
    <cellStyle name=" 28" xfId="181"/>
    <cellStyle name=" 29" xfId="182"/>
    <cellStyle name=" 3" xfId="183"/>
    <cellStyle name=" 30" xfId="184"/>
    <cellStyle name=" 31" xfId="185"/>
    <cellStyle name=" 32" xfId="186"/>
    <cellStyle name=" 33" xfId="187"/>
    <cellStyle name=" 34" xfId="188"/>
    <cellStyle name=" 35" xfId="189"/>
    <cellStyle name=" 36" xfId="190"/>
    <cellStyle name=" 37" xfId="191"/>
    <cellStyle name=" 38" xfId="192"/>
    <cellStyle name=" 39" xfId="193"/>
    <cellStyle name=" 4" xfId="194"/>
    <cellStyle name=" 40" xfId="195"/>
    <cellStyle name=" 41" xfId="196"/>
    <cellStyle name=" 42" xfId="197"/>
    <cellStyle name=" 43" xfId="198"/>
    <cellStyle name=" 44" xfId="199"/>
    <cellStyle name=" 45" xfId="200"/>
    <cellStyle name=" 46" xfId="201"/>
    <cellStyle name=" 47" xfId="202"/>
    <cellStyle name=" 48" xfId="203"/>
    <cellStyle name=" 5" xfId="204"/>
    <cellStyle name=" 6" xfId="205"/>
    <cellStyle name=" 7" xfId="206"/>
    <cellStyle name=" 8" xfId="207"/>
    <cellStyle name=" 9" xfId="208"/>
    <cellStyle name="#,##0" xfId="209"/>
    <cellStyle name="#.##0" xfId="210"/>
    <cellStyle name="%" xfId="211"/>
    <cellStyle name=",." xfId="212"/>
    <cellStyle name="??" xfId="213"/>
    <cellStyle name="?? [0.00]_      " xfId="214"/>
    <cellStyle name="?? [0]" xfId="215"/>
    <cellStyle name="?? 2" xfId="216"/>
    <cellStyle name="?? 3" xfId="217"/>
    <cellStyle name="?? 4" xfId="218"/>
    <cellStyle name="??&amp;O?&amp;H?_x0008_??_x0007__x0001__x0001_" xfId="219"/>
    <cellStyle name="?_x001d_??%U©÷u&amp;H©÷9_x0008_? " xfId="220"/>
    <cellStyle name="???? [0.00]_List-dwg" xfId="221"/>
    <cellStyle name="??????" xfId="222"/>
    <cellStyle name="????_List-dwg" xfId="223"/>
    <cellStyle name="???[0]_00Q3902REV.1" xfId="224"/>
    <cellStyle name="???_???" xfId="225"/>
    <cellStyle name="??[0]_BRE" xfId="226"/>
    <cellStyle name="??_ ??? ???? " xfId="227"/>
    <cellStyle name="??A? [0]_laroux_1_¸???™? " xfId="228"/>
    <cellStyle name="??A?_laroux_1_¸???™? " xfId="229"/>
    <cellStyle name="?¡±¢¥?_?¨ù??¢´¢¥_¢¬???¢â? " xfId="230"/>
    <cellStyle name="?”´?_?¼??¤´_¸???™? " xfId="231"/>
    <cellStyle name="_App G-UR Elec&amp;IT " xfId="232"/>
    <cellStyle name="_Apr_CPA_PG8_Prescott_Trev1_A9 UM FCBGA_CPU Comparison " xfId="233"/>
    <cellStyle name="_Book1" xfId="234"/>
    <cellStyle name="_Book1_1" xfId="235"/>
    <cellStyle name="_Book1_1_BOQ-Thuan thao (Tai 07May)" xfId="236"/>
    <cellStyle name="_Book1_BC-QT-WB-dthao" xfId="237"/>
    <cellStyle name="_Book1_BOQ Ph 2- Civil 2010.03.02 " xfId="238"/>
    <cellStyle name="_Book1_BOQ-Thuan thao (Tai 07May)" xfId="239"/>
    <cellStyle name="_Book2" xfId="240"/>
    <cellStyle name="_BoQ - moi thau - co dien ngay 06052009 (final)" xfId="241"/>
    <cellStyle name="_BOQ- Phan XD-COTECCONS (02-4-08)" xfId="242"/>
    <cellStyle name="_BoQ-E-TOWN 2 Building -COTECCONS" xfId="243"/>
    <cellStyle name="_Cau tao gia Thien Long Ha Nam (28-2-08)" xfId="244"/>
    <cellStyle name="_Cong tac chuan bi-Thanh" xfId="245"/>
    <cellStyle name="_Copy of Cargill HN M&amp;E quotation 12.05.2010" xfId="246"/>
    <cellStyle name="_DTDT - Xi mang Phia nam " xfId="247"/>
    <cellStyle name="_Jan CPA2_A9 UM FCBGA_CPU Comparison " xfId="248"/>
    <cellStyle name="_KT (2)" xfId="249"/>
    <cellStyle name="_KT (2)_1" xfId="250"/>
    <cellStyle name="_KT (2)_1_Lora-tungchau" xfId="251"/>
    <cellStyle name="_KT (2)_1_Qt-HT3PQ1(CauKho)" xfId="252"/>
    <cellStyle name="_KT (2)_2" xfId="253"/>
    <cellStyle name="_KT (2)_2_TG-TH" xfId="254"/>
    <cellStyle name="_KT (2)_2_TG-TH_BAO CAO KLCT PT2000" xfId="255"/>
    <cellStyle name="_KT (2)_2_TG-TH_BAO CAO PT2000" xfId="256"/>
    <cellStyle name="_KT (2)_2_TG-TH_BAO CAO PT2000_Book1" xfId="257"/>
    <cellStyle name="_KT (2)_2_TG-TH_Bao cao XDCB 2001 - T11 KH dieu chinh 20-11-THAI" xfId="258"/>
    <cellStyle name="_KT (2)_2_TG-TH_Book1" xfId="259"/>
    <cellStyle name="_KT (2)_2_TG-TH_Book1_1" xfId="260"/>
    <cellStyle name="_KT (2)_2_TG-TH_Book1_1_BOQ Ph 2- Civil 2010.03.02 " xfId="261"/>
    <cellStyle name="_KT (2)_2_TG-TH_Book1_2" xfId="262"/>
    <cellStyle name="_KT (2)_2_TG-TH_Book1_2_BOQ Ph 2- Civil 2010.03.02 " xfId="263"/>
    <cellStyle name="_KT (2)_2_TG-TH_Book1_3" xfId="264"/>
    <cellStyle name="_KT (2)_2_TG-TH_Book1_3_BOQ Ph 2- Civil 2010.03.02 " xfId="265"/>
    <cellStyle name="_KT (2)_2_TG-TH_Book1_4" xfId="266"/>
    <cellStyle name="_KT (2)_2_TG-TH_Book1_4_BOQ Ph 2- Civil 2010.03.02 " xfId="267"/>
    <cellStyle name="_KT (2)_2_TG-TH_Book1_Book2" xfId="268"/>
    <cellStyle name="_KT (2)_2_TG-TH_Book1_BOQ Ph 2- Civil 2010.03.02 " xfId="269"/>
    <cellStyle name="_KT (2)_2_TG-TH_Book1_BOQ-Thuan thao (Tai 07May)" xfId="270"/>
    <cellStyle name="_KT (2)_2_TG-TH_Book1_Cong tac chuan bi-Thanh" xfId="271"/>
    <cellStyle name="_KT (2)_2_TG-TH_Book1_Copy of Cau tao gia Mau" xfId="272"/>
    <cellStyle name="_KT (2)_2_TG-TH_Book2" xfId="273"/>
    <cellStyle name="_KT (2)_2_TG-TH_BOQ Ph 2- Civil 2010.03.02 " xfId="274"/>
    <cellStyle name="_KT (2)_2_TG-TH_BOQ-Thuan thao (Tai 07May)" xfId="275"/>
    <cellStyle name="_KT (2)_2_TG-TH_Cong tac chuan bi-Thanh" xfId="276"/>
    <cellStyle name="_KT (2)_2_TG-TH_Copy of Cau tao gia Mau" xfId="277"/>
    <cellStyle name="_KT (2)_2_TG-TH_Dcdtoan-bcnckt " xfId="278"/>
    <cellStyle name="_KT (2)_2_TG-TH_DTCDT MR.2N110.HOCMON.TDTOAN.CCUNG" xfId="279"/>
    <cellStyle name="_KT (2)_2_TG-TH_Lora-tungchau" xfId="280"/>
    <cellStyle name="_KT (2)_2_TG-TH_PGIA-phieu tham tra Kho bac" xfId="281"/>
    <cellStyle name="_KT (2)_2_TG-TH_PT02-02" xfId="282"/>
    <cellStyle name="_KT (2)_2_TG-TH_PT02-02_Book1" xfId="283"/>
    <cellStyle name="_KT (2)_2_TG-TH_PT02-03" xfId="284"/>
    <cellStyle name="_KT (2)_2_TG-TH_PT02-03_Book1" xfId="285"/>
    <cellStyle name="_KT (2)_2_TG-TH_Qt-HT3PQ1(CauKho)" xfId="286"/>
    <cellStyle name="_KT (2)_2_TG-TH_water tank " xfId="287"/>
    <cellStyle name="_KT (2)_3" xfId="288"/>
    <cellStyle name="_KT (2)_3_TG-TH" xfId="289"/>
    <cellStyle name="_KT (2)_3_TG-TH_Book1" xfId="290"/>
    <cellStyle name="_KT (2)_3_TG-TH_Book1_1" xfId="291"/>
    <cellStyle name="_KT (2)_3_TG-TH_Book1_BC-QT-WB-dthao" xfId="292"/>
    <cellStyle name="_KT (2)_3_TG-TH_Book1_BOQ Ph 2- Civil 2010.03.02 " xfId="293"/>
    <cellStyle name="_KT (2)_3_TG-TH_Book1_BOQ-Thuan thao (Tai 07May)" xfId="294"/>
    <cellStyle name="_KT (2)_3_TG-TH_Book2" xfId="295"/>
    <cellStyle name="_KT (2)_3_TG-TH_BOQ Ph 2- Civil 2010.03.02 " xfId="296"/>
    <cellStyle name="_KT (2)_3_TG-TH_BOQ-Thuan thao (Tai 07May)" xfId="297"/>
    <cellStyle name="_KT (2)_3_TG-TH_Cong tac chuan bi-Thanh" xfId="298"/>
    <cellStyle name="_KT (2)_3_TG-TH_Copy of Cau tao gia Mau" xfId="299"/>
    <cellStyle name="_KT (2)_3_TG-TH_Lora-tungchau" xfId="300"/>
    <cellStyle name="_KT (2)_3_TG-TH_Lora-tungchau_BOQ Ph 2- Civil 2010.03.02 " xfId="301"/>
    <cellStyle name="_KT (2)_3_TG-TH_PERSONAL" xfId="302"/>
    <cellStyle name="_KT (2)_3_TG-TH_PERSONAL_Book1" xfId="303"/>
    <cellStyle name="_KT (2)_3_TG-TH_PERSONAL_BOQ-Thuan thao (Tai 07May)" xfId="304"/>
    <cellStyle name="_KT (2)_3_TG-TH_PERSONAL_Copy of Cau tao gia Mau" xfId="305"/>
    <cellStyle name="_KT (2)_3_TG-TH_PERSONAL_HTQ.8 GD1" xfId="306"/>
    <cellStyle name="_KT (2)_3_TG-TH_PERSONAL_Tong hop KHCB 2001" xfId="307"/>
    <cellStyle name="_KT (2)_3_TG-TH_Qt-HT3PQ1(CauKho)" xfId="308"/>
    <cellStyle name="_KT (2)_4" xfId="309"/>
    <cellStyle name="_KT (2)_4_BAO CAO KLCT PT2000" xfId="310"/>
    <cellStyle name="_KT (2)_4_BAO CAO PT2000" xfId="311"/>
    <cellStyle name="_KT (2)_4_BAO CAO PT2000_Book1" xfId="312"/>
    <cellStyle name="_KT (2)_4_Bao cao XDCB 2001 - T11 KH dieu chinh 20-11-THAI" xfId="313"/>
    <cellStyle name="_KT (2)_4_Book1" xfId="314"/>
    <cellStyle name="_KT (2)_4_Book1_1" xfId="315"/>
    <cellStyle name="_KT (2)_4_Book1_1_BOQ Ph 2- Civil 2010.03.02 " xfId="316"/>
    <cellStyle name="_KT (2)_4_Book1_2" xfId="317"/>
    <cellStyle name="_KT (2)_4_Book1_2_BOQ Ph 2- Civil 2010.03.02 " xfId="318"/>
    <cellStyle name="_KT (2)_4_Book1_3" xfId="319"/>
    <cellStyle name="_KT (2)_4_Book1_3_BOQ Ph 2- Civil 2010.03.02 " xfId="320"/>
    <cellStyle name="_KT (2)_4_Book1_4" xfId="321"/>
    <cellStyle name="_KT (2)_4_Book1_4_BOQ Ph 2- Civil 2010.03.02 " xfId="322"/>
    <cellStyle name="_KT (2)_4_Book1_Book2" xfId="323"/>
    <cellStyle name="_KT (2)_4_Book1_BOQ Ph 2- Civil 2010.03.02 " xfId="324"/>
    <cellStyle name="_KT (2)_4_Book1_BOQ-Thuan thao (Tai 07May)" xfId="325"/>
    <cellStyle name="_KT (2)_4_Book1_Cong tac chuan bi-Thanh" xfId="326"/>
    <cellStyle name="_KT (2)_4_Book1_Copy of Cau tao gia Mau" xfId="327"/>
    <cellStyle name="_KT (2)_4_Book2" xfId="328"/>
    <cellStyle name="_KT (2)_4_BOQ Ph 2- Civil 2010.03.02 " xfId="329"/>
    <cellStyle name="_KT (2)_4_BOQ-Thuan thao (Tai 07May)" xfId="330"/>
    <cellStyle name="_KT (2)_4_Cong tac chuan bi-Thanh" xfId="331"/>
    <cellStyle name="_KT (2)_4_Copy of Cau tao gia Mau" xfId="332"/>
    <cellStyle name="_KT (2)_4_Dcdtoan-bcnckt " xfId="333"/>
    <cellStyle name="_KT (2)_4_DTCDT MR.2N110.HOCMON.TDTOAN.CCUNG" xfId="334"/>
    <cellStyle name="_KT (2)_4_Lora-tungchau" xfId="335"/>
    <cellStyle name="_KT (2)_4_PGIA-phieu tham tra Kho bac" xfId="336"/>
    <cellStyle name="_KT (2)_4_PT02-02" xfId="337"/>
    <cellStyle name="_KT (2)_4_PT02-02_Book1" xfId="338"/>
    <cellStyle name="_KT (2)_4_PT02-03" xfId="339"/>
    <cellStyle name="_KT (2)_4_PT02-03_Book1" xfId="340"/>
    <cellStyle name="_KT (2)_4_Qt-HT3PQ1(CauKho)" xfId="341"/>
    <cellStyle name="_KT (2)_4_TG-TH" xfId="342"/>
    <cellStyle name="_KT (2)_4_water tank " xfId="343"/>
    <cellStyle name="_KT (2)_5" xfId="344"/>
    <cellStyle name="_KT (2)_5_BAO CAO KLCT PT2000" xfId="345"/>
    <cellStyle name="_KT (2)_5_BAO CAO PT2000" xfId="346"/>
    <cellStyle name="_KT (2)_5_BAO CAO PT2000_Book1" xfId="347"/>
    <cellStyle name="_KT (2)_5_Bao cao XDCB 2001 - T11 KH dieu chinh 20-11-THAI" xfId="348"/>
    <cellStyle name="_KT (2)_5_Book1" xfId="349"/>
    <cellStyle name="_KT (2)_5_Book1_1" xfId="350"/>
    <cellStyle name="_KT (2)_5_Book1_1_BOQ Ph 2- Civil 2010.03.02 " xfId="351"/>
    <cellStyle name="_KT (2)_5_Book1_2" xfId="352"/>
    <cellStyle name="_KT (2)_5_Book1_2_BOQ Ph 2- Civil 2010.03.02 " xfId="353"/>
    <cellStyle name="_KT (2)_5_Book1_3" xfId="354"/>
    <cellStyle name="_KT (2)_5_Book1_3_BOQ Ph 2- Civil 2010.03.02 " xfId="355"/>
    <cellStyle name="_KT (2)_5_Book1_4" xfId="356"/>
    <cellStyle name="_KT (2)_5_Book1_4_BOQ Ph 2- Civil 2010.03.02 " xfId="357"/>
    <cellStyle name="_KT (2)_5_Book1_BC-QT-WB-dthao" xfId="358"/>
    <cellStyle name="_KT (2)_5_Book1_Book2" xfId="359"/>
    <cellStyle name="_KT (2)_5_Book1_BOQ Ph 2- Civil 2010.03.02 " xfId="360"/>
    <cellStyle name="_KT (2)_5_Book1_BOQ-Thuan thao (Tai 07May)" xfId="361"/>
    <cellStyle name="_KT (2)_5_Book1_Cong tac chuan bi-Thanh" xfId="362"/>
    <cellStyle name="_KT (2)_5_Book1_Copy of Cau tao gia Mau" xfId="363"/>
    <cellStyle name="_KT (2)_5_Book2" xfId="364"/>
    <cellStyle name="_KT (2)_5_BOQ Ph 2- Civil 2010.03.02 " xfId="365"/>
    <cellStyle name="_KT (2)_5_BOQ-Thuan thao (Tai 07May)" xfId="366"/>
    <cellStyle name="_KT (2)_5_Cong tac chuan bi-Thanh" xfId="367"/>
    <cellStyle name="_KT (2)_5_Copy of Cau tao gia Mau" xfId="368"/>
    <cellStyle name="_KT (2)_5_Dcdtoan-bcnckt " xfId="369"/>
    <cellStyle name="_KT (2)_5_DTCDT MR.2N110.HOCMON.TDTOAN.CCUNG" xfId="370"/>
    <cellStyle name="_KT (2)_5_Lora-tungchau" xfId="371"/>
    <cellStyle name="_KT (2)_5_PGIA-phieu tham tra Kho bac" xfId="372"/>
    <cellStyle name="_KT (2)_5_PT02-02" xfId="373"/>
    <cellStyle name="_KT (2)_5_PT02-02_Book1" xfId="374"/>
    <cellStyle name="_KT (2)_5_PT02-03" xfId="375"/>
    <cellStyle name="_KT (2)_5_PT02-03_Book1" xfId="376"/>
    <cellStyle name="_KT (2)_5_Qt-HT3PQ1(CauKho)" xfId="377"/>
    <cellStyle name="_KT (2)_5_water tank " xfId="378"/>
    <cellStyle name="_KT (2)_Book1" xfId="379"/>
    <cellStyle name="_KT (2)_Book1_1" xfId="380"/>
    <cellStyle name="_KT (2)_Book1_BC-QT-WB-dthao" xfId="381"/>
    <cellStyle name="_KT (2)_Book1_BOQ Ph 2- Civil 2010.03.02 " xfId="382"/>
    <cellStyle name="_KT (2)_Book1_BOQ-Thuan thao (Tai 07May)" xfId="383"/>
    <cellStyle name="_KT (2)_Book2" xfId="384"/>
    <cellStyle name="_KT (2)_BOQ Ph 2- Civil 2010.03.02 " xfId="385"/>
    <cellStyle name="_KT (2)_BOQ-Thuan thao (Tai 07May)" xfId="386"/>
    <cellStyle name="_KT (2)_Cong tac chuan bi-Thanh" xfId="387"/>
    <cellStyle name="_KT (2)_Copy of Cau tao gia Mau" xfId="388"/>
    <cellStyle name="_KT (2)_Lora-tungchau" xfId="389"/>
    <cellStyle name="_KT (2)_Lora-tungchau_BOQ Ph 2- Civil 2010.03.02 " xfId="390"/>
    <cellStyle name="_KT (2)_PERSONAL" xfId="391"/>
    <cellStyle name="_KT (2)_PERSONAL_Book1" xfId="392"/>
    <cellStyle name="_KT (2)_PERSONAL_BOQ-Thuan thao (Tai 07May)" xfId="393"/>
    <cellStyle name="_KT (2)_PERSONAL_Copy of Cau tao gia Mau" xfId="394"/>
    <cellStyle name="_KT (2)_PERSONAL_HTQ.8 GD1" xfId="395"/>
    <cellStyle name="_KT (2)_PERSONAL_Tong hop KHCB 2001" xfId="396"/>
    <cellStyle name="_KT (2)_Qt-HT3PQ1(CauKho)" xfId="397"/>
    <cellStyle name="_KT (2)_TG-TH" xfId="398"/>
    <cellStyle name="_KT_TG" xfId="399"/>
    <cellStyle name="_KT_TG_1" xfId="400"/>
    <cellStyle name="_KT_TG_1_BAO CAO KLCT PT2000" xfId="401"/>
    <cellStyle name="_KT_TG_1_BAO CAO PT2000" xfId="402"/>
    <cellStyle name="_KT_TG_1_BAO CAO PT2000_Book1" xfId="403"/>
    <cellStyle name="_KT_TG_1_Bao cao XDCB 2001 - T11 KH dieu chinh 20-11-THAI" xfId="404"/>
    <cellStyle name="_KT_TG_1_Book1" xfId="405"/>
    <cellStyle name="_KT_TG_1_Book1_1" xfId="406"/>
    <cellStyle name="_KT_TG_1_Book1_1_BOQ Ph 2- Civil 2010.03.02 " xfId="407"/>
    <cellStyle name="_KT_TG_1_Book1_2" xfId="408"/>
    <cellStyle name="_KT_TG_1_Book1_2_BOQ Ph 2- Civil 2010.03.02 " xfId="409"/>
    <cellStyle name="_KT_TG_1_Book1_3" xfId="410"/>
    <cellStyle name="_KT_TG_1_Book1_3_BOQ Ph 2- Civil 2010.03.02 " xfId="411"/>
    <cellStyle name="_KT_TG_1_Book1_4" xfId="412"/>
    <cellStyle name="_KT_TG_1_Book1_4_BOQ Ph 2- Civil 2010.03.02 " xfId="413"/>
    <cellStyle name="_KT_TG_1_Book1_BC-QT-WB-dthao" xfId="414"/>
    <cellStyle name="_KT_TG_1_Book1_Book2" xfId="415"/>
    <cellStyle name="_KT_TG_1_Book1_BOQ Ph 2- Civil 2010.03.02 " xfId="416"/>
    <cellStyle name="_KT_TG_1_Book1_BOQ-Thuan thao (Tai 07May)" xfId="417"/>
    <cellStyle name="_KT_TG_1_Book1_Cong tac chuan bi-Thanh" xfId="418"/>
    <cellStyle name="_KT_TG_1_Book1_Copy of Cau tao gia Mau" xfId="419"/>
    <cellStyle name="_KT_TG_1_Book2" xfId="420"/>
    <cellStyle name="_KT_TG_1_BOQ Ph 2- Civil 2010.03.02 " xfId="421"/>
    <cellStyle name="_KT_TG_1_BOQ-Thuan thao (Tai 07May)" xfId="422"/>
    <cellStyle name="_KT_TG_1_Cong tac chuan bi-Thanh" xfId="423"/>
    <cellStyle name="_KT_TG_1_Copy of Cau tao gia Mau" xfId="424"/>
    <cellStyle name="_KT_TG_1_Dcdtoan-bcnckt " xfId="425"/>
    <cellStyle name="_KT_TG_1_DTCDT MR.2N110.HOCMON.TDTOAN.CCUNG" xfId="426"/>
    <cellStyle name="_KT_TG_1_Lora-tungchau" xfId="427"/>
    <cellStyle name="_KT_TG_1_PGIA-phieu tham tra Kho bac" xfId="428"/>
    <cellStyle name="_KT_TG_1_PT02-02" xfId="429"/>
    <cellStyle name="_KT_TG_1_PT02-02_Book1" xfId="430"/>
    <cellStyle name="_KT_TG_1_PT02-03" xfId="431"/>
    <cellStyle name="_KT_TG_1_PT02-03_Book1" xfId="432"/>
    <cellStyle name="_KT_TG_1_Qt-HT3PQ1(CauKho)" xfId="433"/>
    <cellStyle name="_KT_TG_1_water tank " xfId="434"/>
    <cellStyle name="_KT_TG_2" xfId="435"/>
    <cellStyle name="_KT_TG_2_BAO CAO KLCT PT2000" xfId="436"/>
    <cellStyle name="_KT_TG_2_BAO CAO PT2000" xfId="437"/>
    <cellStyle name="_KT_TG_2_BAO CAO PT2000_Book1" xfId="438"/>
    <cellStyle name="_KT_TG_2_Bao cao XDCB 2001 - T11 KH dieu chinh 20-11-THAI" xfId="439"/>
    <cellStyle name="_KT_TG_2_Book1" xfId="440"/>
    <cellStyle name="_KT_TG_2_Book1_1" xfId="441"/>
    <cellStyle name="_KT_TG_2_Book1_1_BOQ Ph 2- Civil 2010.03.02 " xfId="442"/>
    <cellStyle name="_KT_TG_2_Book1_2" xfId="443"/>
    <cellStyle name="_KT_TG_2_Book1_2_BOQ Ph 2- Civil 2010.03.02 " xfId="444"/>
    <cellStyle name="_KT_TG_2_Book1_3" xfId="445"/>
    <cellStyle name="_KT_TG_2_Book1_3_BOQ Ph 2- Civil 2010.03.02 " xfId="446"/>
    <cellStyle name="_KT_TG_2_Book1_4" xfId="447"/>
    <cellStyle name="_KT_TG_2_Book1_4_BOQ Ph 2- Civil 2010.03.02 " xfId="448"/>
    <cellStyle name="_KT_TG_2_Book1_Book2" xfId="449"/>
    <cellStyle name="_KT_TG_2_Book1_BOQ Ph 2- Civil 2010.03.02 " xfId="450"/>
    <cellStyle name="_KT_TG_2_Book1_BOQ-Thuan thao (Tai 07May)" xfId="451"/>
    <cellStyle name="_KT_TG_2_Book1_Cong tac chuan bi-Thanh" xfId="452"/>
    <cellStyle name="_KT_TG_2_Book1_Copy of Cau tao gia Mau" xfId="453"/>
    <cellStyle name="_KT_TG_2_Book2" xfId="454"/>
    <cellStyle name="_KT_TG_2_BOQ Ph 2- Civil 2010.03.02 " xfId="455"/>
    <cellStyle name="_KT_TG_2_BOQ-Thuan thao (Tai 07May)" xfId="456"/>
    <cellStyle name="_KT_TG_2_Cong tac chuan bi-Thanh" xfId="457"/>
    <cellStyle name="_KT_TG_2_Copy of Cau tao gia Mau" xfId="458"/>
    <cellStyle name="_KT_TG_2_Dcdtoan-bcnckt " xfId="459"/>
    <cellStyle name="_KT_TG_2_DTCDT MR.2N110.HOCMON.TDTOAN.CCUNG" xfId="460"/>
    <cellStyle name="_KT_TG_2_Lora-tungchau" xfId="461"/>
    <cellStyle name="_KT_TG_2_PGIA-phieu tham tra Kho bac" xfId="462"/>
    <cellStyle name="_KT_TG_2_PT02-02" xfId="463"/>
    <cellStyle name="_KT_TG_2_PT02-02_Book1" xfId="464"/>
    <cellStyle name="_KT_TG_2_PT02-03" xfId="465"/>
    <cellStyle name="_KT_TG_2_PT02-03_Book1" xfId="466"/>
    <cellStyle name="_KT_TG_2_Qt-HT3PQ1(CauKho)" xfId="467"/>
    <cellStyle name="_KT_TG_2_water tank " xfId="468"/>
    <cellStyle name="_KT_TG_3" xfId="469"/>
    <cellStyle name="_KT_TG_4" xfId="470"/>
    <cellStyle name="_KT_TG_4_Lora-tungchau" xfId="471"/>
    <cellStyle name="_KT_TG_4_Qt-HT3PQ1(CauKho)" xfId="472"/>
    <cellStyle name="_Lora-tungchau" xfId="473"/>
    <cellStyle name="_Lora-tungchau_BOQ Ph 2- Civil 2010.03.02 " xfId="474"/>
    <cellStyle name="_Oct CPA Eqpt List approved_A9 UM FCBGA_CPU Comparison " xfId="475"/>
    <cellStyle name="_OFG-mockup1_1_Apr_CPA_PG8_Prescott_Trev1_A9 UM FCBGA_CPU Comparison " xfId="476"/>
    <cellStyle name="_OFG-mockup1_1_Jan CPA2_A9 UM FCBGA_CPU Comparison " xfId="477"/>
    <cellStyle name="_OFG-mockup1_1_NGBI Roll-uprev4_all data1_A9 UM FCBGA_CPU Comparison " xfId="478"/>
    <cellStyle name="_OFG-mockup1_1_Oct CPA Eqpt List approved_A9 UM FCBGA_CPU Comparison " xfId="479"/>
    <cellStyle name="_OFG-mockup1_1_trade ratio wkng file_A9 UM FCBGA_CPU Comparison " xfId="480"/>
    <cellStyle name="_OFG-mockup1_2_Apr_CPA_PG8_Prescott_Trev1_A9 UM FCBGA_CPU Comparison " xfId="481"/>
    <cellStyle name="_OFG-mockup1_2_Jan CPA2_A9 UM FCBGA_CPU Comparison " xfId="482"/>
    <cellStyle name="_OFG-mockup1_2_Oct CPA Eqpt List approved_A9 UM FCBGA_CPU Comparison " xfId="483"/>
    <cellStyle name="_OFG-mockup1_2_trade ratio wkng file_A9 UM FCBGA_CPU Comparison " xfId="484"/>
    <cellStyle name="_PERSONAL" xfId="485"/>
    <cellStyle name="_PERSONAL_Book1" xfId="486"/>
    <cellStyle name="_PERSONAL_BOQ-Thuan thao (Tai 07May)" xfId="487"/>
    <cellStyle name="_PERSONAL_Copy of Cau tao gia Mau" xfId="488"/>
    <cellStyle name="_PERSONAL_HTQ.8 GD1" xfId="489"/>
    <cellStyle name="_PERSONAL_Tong hop KHCB 2001" xfId="490"/>
    <cellStyle name="_Qt-HT3PQ1(CauKho)" xfId="491"/>
    <cellStyle name="_T&amp;C ngay 19-4-2006 " xfId="492"/>
    <cellStyle name="_TG-TH" xfId="493"/>
    <cellStyle name="_TG-TH_1" xfId="494"/>
    <cellStyle name="_TG-TH_1_BAO CAO KLCT PT2000" xfId="495"/>
    <cellStyle name="_TG-TH_1_BAO CAO PT2000" xfId="496"/>
    <cellStyle name="_TG-TH_1_BAO CAO PT2000_Book1" xfId="497"/>
    <cellStyle name="_TG-TH_1_Bao cao XDCB 2001 - T11 KH dieu chinh 20-11-THAI" xfId="498"/>
    <cellStyle name="_TG-TH_1_Book1" xfId="499"/>
    <cellStyle name="_TG-TH_1_Book1_1" xfId="500"/>
    <cellStyle name="_TG-TH_1_Book1_1_BOQ Ph 2- Civil 2010.03.02 " xfId="501"/>
    <cellStyle name="_TG-TH_1_Book1_2" xfId="502"/>
    <cellStyle name="_TG-TH_1_Book1_2_BOQ Ph 2- Civil 2010.03.02 " xfId="503"/>
    <cellStyle name="_TG-TH_1_Book1_3" xfId="504"/>
    <cellStyle name="_TG-TH_1_Book1_3_BOQ Ph 2- Civil 2010.03.02 " xfId="505"/>
    <cellStyle name="_TG-TH_1_Book1_4" xfId="506"/>
    <cellStyle name="_TG-TH_1_Book1_4_BOQ Ph 2- Civil 2010.03.02 " xfId="507"/>
    <cellStyle name="_TG-TH_1_Book1_BC-QT-WB-dthao" xfId="508"/>
    <cellStyle name="_TG-TH_1_Book1_Book2" xfId="509"/>
    <cellStyle name="_TG-TH_1_Book1_BOQ Ph 2- Civil 2010.03.02 " xfId="510"/>
    <cellStyle name="_TG-TH_1_Book1_BOQ-Thuan thao (Tai 07May)" xfId="511"/>
    <cellStyle name="_TG-TH_1_Book1_Cong tac chuan bi-Thanh" xfId="512"/>
    <cellStyle name="_TG-TH_1_Book1_Copy of Cau tao gia Mau" xfId="513"/>
    <cellStyle name="_TG-TH_1_Book2" xfId="514"/>
    <cellStyle name="_TG-TH_1_BOQ Ph 2- Civil 2010.03.02 " xfId="515"/>
    <cellStyle name="_TG-TH_1_BOQ-Thuan thao (Tai 07May)" xfId="516"/>
    <cellStyle name="_TG-TH_1_Cong tac chuan bi-Thanh" xfId="517"/>
    <cellStyle name="_TG-TH_1_Copy of Cau tao gia Mau" xfId="518"/>
    <cellStyle name="_TG-TH_1_Dcdtoan-bcnckt " xfId="519"/>
    <cellStyle name="_TG-TH_1_DTCDT MR.2N110.HOCMON.TDTOAN.CCUNG" xfId="520"/>
    <cellStyle name="_TG-TH_1_Lora-tungchau" xfId="521"/>
    <cellStyle name="_TG-TH_1_PGIA-phieu tham tra Kho bac" xfId="522"/>
    <cellStyle name="_TG-TH_1_PT02-02" xfId="523"/>
    <cellStyle name="_TG-TH_1_PT02-02_Book1" xfId="524"/>
    <cellStyle name="_TG-TH_1_PT02-03" xfId="525"/>
    <cellStyle name="_TG-TH_1_PT02-03_Book1" xfId="526"/>
    <cellStyle name="_TG-TH_1_Qt-HT3PQ1(CauKho)" xfId="527"/>
    <cellStyle name="_TG-TH_1_water tank " xfId="528"/>
    <cellStyle name="_TG-TH_2" xfId="529"/>
    <cellStyle name="_TG-TH_2_BAO CAO KLCT PT2000" xfId="530"/>
    <cellStyle name="_TG-TH_2_BAO CAO PT2000" xfId="531"/>
    <cellStyle name="_TG-TH_2_BAO CAO PT2000_Book1" xfId="532"/>
    <cellStyle name="_TG-TH_2_Bao cao XDCB 2001 - T11 KH dieu chinh 20-11-THAI" xfId="533"/>
    <cellStyle name="_TG-TH_2_Book1" xfId="534"/>
    <cellStyle name="_TG-TH_2_Book1_1" xfId="535"/>
    <cellStyle name="_TG-TH_2_Book1_1_BOQ Ph 2- Civil 2010.03.02 " xfId="536"/>
    <cellStyle name="_TG-TH_2_Book1_2" xfId="537"/>
    <cellStyle name="_TG-TH_2_Book1_2_BOQ Ph 2- Civil 2010.03.02 " xfId="538"/>
    <cellStyle name="_TG-TH_2_Book1_3" xfId="539"/>
    <cellStyle name="_TG-TH_2_Book1_3_BOQ Ph 2- Civil 2010.03.02 " xfId="540"/>
    <cellStyle name="_TG-TH_2_Book1_4" xfId="541"/>
    <cellStyle name="_TG-TH_2_Book1_4_BOQ Ph 2- Civil 2010.03.02 " xfId="542"/>
    <cellStyle name="_TG-TH_2_Book1_Book2" xfId="543"/>
    <cellStyle name="_TG-TH_2_Book1_BOQ Ph 2- Civil 2010.03.02 " xfId="544"/>
    <cellStyle name="_TG-TH_2_Book1_BOQ-Thuan thao (Tai 07May)" xfId="545"/>
    <cellStyle name="_TG-TH_2_Book1_Cong tac chuan bi-Thanh" xfId="546"/>
    <cellStyle name="_TG-TH_2_Book1_Copy of Cau tao gia Mau" xfId="547"/>
    <cellStyle name="_TG-TH_2_Book2" xfId="548"/>
    <cellStyle name="_TG-TH_2_BOQ Ph 2- Civil 2010.03.02 " xfId="549"/>
    <cellStyle name="_TG-TH_2_BOQ-Thuan thao (Tai 07May)" xfId="550"/>
    <cellStyle name="_TG-TH_2_Cong tac chuan bi-Thanh" xfId="551"/>
    <cellStyle name="_TG-TH_2_Copy of Cau tao gia Mau" xfId="552"/>
    <cellStyle name="_TG-TH_2_Dcdtoan-bcnckt " xfId="553"/>
    <cellStyle name="_TG-TH_2_DTCDT MR.2N110.HOCMON.TDTOAN.CCUNG" xfId="554"/>
    <cellStyle name="_TG-TH_2_Lora-tungchau" xfId="555"/>
    <cellStyle name="_TG-TH_2_PGIA-phieu tham tra Kho bac" xfId="556"/>
    <cellStyle name="_TG-TH_2_PT02-02" xfId="557"/>
    <cellStyle name="_TG-TH_2_PT02-02_Book1" xfId="558"/>
    <cellStyle name="_TG-TH_2_PT02-03" xfId="559"/>
    <cellStyle name="_TG-TH_2_PT02-03_Book1" xfId="560"/>
    <cellStyle name="_TG-TH_2_Qt-HT3PQ1(CauKho)" xfId="561"/>
    <cellStyle name="_TG-TH_2_water tank " xfId="562"/>
    <cellStyle name="_TG-TH_3" xfId="563"/>
    <cellStyle name="_TG-TH_3_Lora-tungchau" xfId="564"/>
    <cellStyle name="_TG-TH_3_Qt-HT3PQ1(CauKho)" xfId="565"/>
    <cellStyle name="_TG-TH_4" xfId="566"/>
    <cellStyle name="_TONG HOP BETONG HAI AU " xfId="568"/>
    <cellStyle name="_Tong hop may cheu nganh 1" xfId="569"/>
    <cellStyle name="_Thau phu NCC" xfId="567"/>
    <cellStyle name="_trade ratio wkng file_A9 UM FCBGA_CPU Comparison " xfId="570"/>
    <cellStyle name="_Villa A,B,C,D-Coteccons" xfId="571"/>
    <cellStyle name="_water tank " xfId="572"/>
    <cellStyle name="_WW10MTRX_3_Apr_CPA_PG8_Prescott_Trev1_A9 UM FCBGA_CPU Comparison " xfId="573"/>
    <cellStyle name="_WW10MTRX_3_Jan CPA2_A9 UM FCBGA_CPU Comparison " xfId="574"/>
    <cellStyle name="_WW10MTRX_3_Oct CPA Eqpt List approved_A9 UM FCBGA_CPU Comparison " xfId="575"/>
    <cellStyle name="_WW10MTRX_3_trade ratio wkng file_A9 UM FCBGA_CPU Comparison " xfId="576"/>
    <cellStyle name="_WW10MTRX_Apr_CPA_PG8_Prescott_Trev1_A9 UM FCBGA_CPU Comparison " xfId="577"/>
    <cellStyle name="_WW10MTRX_Jan CPA2_A9 UM FCBGA_CPU Comparison " xfId="578"/>
    <cellStyle name="_WW10MTRX_NGBI Roll-uprev4_all data1_A9 UM FCBGA_CPU Comparison " xfId="579"/>
    <cellStyle name="_WW10MTRX_Oct CPA Eqpt List approved_A9 UM FCBGA_CPU Comparison " xfId="580"/>
    <cellStyle name="_WW10MTRX_trade ratio wkng file_A9 UM FCBGA_CPU Comparison " xfId="581"/>
    <cellStyle name="_WW50MTRX_2_Apr_CPA_PG8_Prescott_Trev1_A9 UM FCBGA_CPU Comparison " xfId="582"/>
    <cellStyle name="_WW50MTRX_2_Jan CPA2_A9 UM FCBGA_CPU Comparison " xfId="583"/>
    <cellStyle name="_WW50MTRX_2_Oct CPA Eqpt List approved_A9 UM FCBGA_CPU Comparison " xfId="584"/>
    <cellStyle name="_WW50MTRX_2_trade ratio wkng file_A9 UM FCBGA_CPU Comparison " xfId="585"/>
    <cellStyle name="_WW50MTRX_3_Apr_CPA_PG8_Prescott_Trev1_A9 UM FCBGA_CPU Comparison " xfId="586"/>
    <cellStyle name="_WW50MTRX_3_Jan CPA2_A9 UM FCBGA_CPU Comparison " xfId="587"/>
    <cellStyle name="_WW50MTRX_3_NGBI Roll-uprev4_all data1_A9 UM FCBGA_CPU Comparison " xfId="588"/>
    <cellStyle name="_WW50MTRX_3_Oct CPA Eqpt List approved_A9 UM FCBGA_CPU Comparison " xfId="589"/>
    <cellStyle name="_WW50MTRX_3_trade ratio wkng file_A9 UM FCBGA_CPU Comparison " xfId="590"/>
    <cellStyle name="_YC bao gia-Phan cong CV River Garden" xfId="591"/>
    <cellStyle name="_인원계획표 " xfId="592"/>
    <cellStyle name="_인원계획표 _적격 " xfId="593"/>
    <cellStyle name="_입찰표지 " xfId="594"/>
    <cellStyle name="_적격 " xfId="595"/>
    <cellStyle name="_적격 _집행갑지 " xfId="596"/>
    <cellStyle name="_적격(화산) " xfId="597"/>
    <cellStyle name="_집행갑지 " xfId="598"/>
    <cellStyle name="’Ê‰Ý [0.00]_††††† " xfId="599"/>
    <cellStyle name="’Ê‰Ý_††††† " xfId="600"/>
    <cellStyle name="¤@?e_TEST-1 " xfId="601"/>
    <cellStyle name="•W€_s-rin-01" xfId="602"/>
    <cellStyle name="•W_’·Šú‰p•¶" xfId="603"/>
    <cellStyle name="\¦ÏÝÌnCp[N" xfId="604"/>
    <cellStyle name="aOe [0.00]_s-ns-bq" xfId="605"/>
    <cellStyle name="aOe_s-ns-bq" xfId="606"/>
    <cellStyle name="EY [0.00]_CONDITION (2)" xfId="607"/>
    <cellStyle name="EY_CONDITION (2)" xfId="608"/>
    <cellStyle name="nCp[N" xfId="609"/>
    <cellStyle name="W_D8" xfId="610"/>
    <cellStyle name="0" xfId="611"/>
    <cellStyle name="0,0_x000a__x000a_NA_x000a__x000a_" xfId="144"/>
    <cellStyle name="0,0_x000d__x000a_NA_x000d__x000a_" xfId="612"/>
    <cellStyle name="0,0_x000d__x000a_NA_x000d__x000a_ 2" xfId="613"/>
    <cellStyle name="0.0" xfId="614"/>
    <cellStyle name="0.0 2" xfId="615"/>
    <cellStyle name="0.0 2 2" xfId="616"/>
    <cellStyle name="0.00" xfId="617"/>
    <cellStyle name="1" xfId="618"/>
    <cellStyle name="1_Book1" xfId="619"/>
    <cellStyle name="1_Dtdchinh2397" xfId="620"/>
    <cellStyle name="1_Dutoan(SGTL)" xfId="621"/>
    <cellStyle name="¹éºÐÀ²_      " xfId="622"/>
    <cellStyle name="2" xfId="623"/>
    <cellStyle name="2_Book1" xfId="624"/>
    <cellStyle name="2_Dtdchinh2397" xfId="625"/>
    <cellStyle name="2_Dutoan(SGTL)" xfId="626"/>
    <cellStyle name="20" xfId="627"/>
    <cellStyle name="20 2" xfId="628"/>
    <cellStyle name="20% - Accent1 2" xfId="629"/>
    <cellStyle name="20% - Accent1 2 2" xfId="630"/>
    <cellStyle name="20% - Accent1 2 2 2" xfId="631"/>
    <cellStyle name="20% - Accent2 2" xfId="632"/>
    <cellStyle name="20% - Accent2 2 2" xfId="633"/>
    <cellStyle name="20% - Accent2 2 2 2" xfId="634"/>
    <cellStyle name="20% - Accent3 2" xfId="635"/>
    <cellStyle name="20% - Accent3 2 2" xfId="636"/>
    <cellStyle name="20% - Accent3 2 2 2" xfId="637"/>
    <cellStyle name="20% - Accent4 2" xfId="638"/>
    <cellStyle name="20% - Accent4 2 2" xfId="639"/>
    <cellStyle name="20% - Accent4 2 2 2" xfId="640"/>
    <cellStyle name="20% - Accent5 2" xfId="641"/>
    <cellStyle name="20% - Accent5 2 2" xfId="642"/>
    <cellStyle name="20% - Accent5 2 2 2" xfId="643"/>
    <cellStyle name="20% - Accent6 2" xfId="644"/>
    <cellStyle name="20% - Accent6 2 2" xfId="645"/>
    <cellStyle name="20% - Accent6 2 2 2" xfId="646"/>
    <cellStyle name="20% - Nhấn1" xfId="647"/>
    <cellStyle name="20% - Nhấn2" xfId="648"/>
    <cellStyle name="20% - Nhấn3" xfId="649"/>
    <cellStyle name="20% - Nhấn4" xfId="650"/>
    <cellStyle name="20% - Nhấn5" xfId="651"/>
    <cellStyle name="20% - Nhấn6" xfId="652"/>
    <cellStyle name="3" xfId="653"/>
    <cellStyle name="3_Book1" xfId="654"/>
    <cellStyle name="3_Dtdchinh2397" xfId="655"/>
    <cellStyle name="3_Dutoan(SGTL)" xfId="656"/>
    <cellStyle name="4" xfId="657"/>
    <cellStyle name="4_Book1" xfId="658"/>
    <cellStyle name="4_Dtdchinh2397" xfId="659"/>
    <cellStyle name="4_Dutoan(SGTL)" xfId="660"/>
    <cellStyle name="40% - Accent1 2" xfId="661"/>
    <cellStyle name="40% - Accent1 2 2" xfId="662"/>
    <cellStyle name="40% - Accent1 2 2 2" xfId="663"/>
    <cellStyle name="40% - Accent2 2" xfId="664"/>
    <cellStyle name="40% - Accent2 2 2" xfId="665"/>
    <cellStyle name="40% - Accent2 2 2 2" xfId="666"/>
    <cellStyle name="40% - Accent3 2" xfId="667"/>
    <cellStyle name="40% - Accent3 2 2" xfId="668"/>
    <cellStyle name="40% - Accent3 2 2 2" xfId="669"/>
    <cellStyle name="40% - Accent4 2" xfId="670"/>
    <cellStyle name="40% - Accent4 2 2" xfId="671"/>
    <cellStyle name="40% - Accent4 2 2 2" xfId="672"/>
    <cellStyle name="40% - Accent5 2" xfId="673"/>
    <cellStyle name="40% - Accent5 2 2" xfId="674"/>
    <cellStyle name="40% - Accent5 2 2 2" xfId="675"/>
    <cellStyle name="40% - Accent6 2" xfId="676"/>
    <cellStyle name="40% - Accent6 2 2" xfId="677"/>
    <cellStyle name="40% - Accent6 2 2 2" xfId="678"/>
    <cellStyle name="40% - Nhấn1" xfId="679"/>
    <cellStyle name="40% - Nhấn2" xfId="680"/>
    <cellStyle name="40% - Nhấn3" xfId="681"/>
    <cellStyle name="40% - Nhấn4" xfId="682"/>
    <cellStyle name="40% - Nhấn5" xfId="683"/>
    <cellStyle name="40% - Nhấn6" xfId="684"/>
    <cellStyle name="6" xfId="685"/>
    <cellStyle name="6 2" xfId="686"/>
    <cellStyle name="60% - Accent1 2" xfId="687"/>
    <cellStyle name="60% - Accent2 2" xfId="688"/>
    <cellStyle name="60% - Accent3 2" xfId="689"/>
    <cellStyle name="60% - Accent4 2" xfId="690"/>
    <cellStyle name="60% - Accent5 2" xfId="691"/>
    <cellStyle name="60% - Accent6 2" xfId="692"/>
    <cellStyle name="60% - Nhấn1" xfId="693"/>
    <cellStyle name="60% - Nhấn2" xfId="694"/>
    <cellStyle name="60% - Nhấn3" xfId="695"/>
    <cellStyle name="60% - Nhấn4" xfId="696"/>
    <cellStyle name="60% - Nhấn5" xfId="697"/>
    <cellStyle name="60% - Nhấn6" xfId="698"/>
    <cellStyle name="7-7-93 - 樣式1" xfId="699"/>
    <cellStyle name="a" xfId="700"/>
    <cellStyle name="A¨­￠￢￠O [0]_INQUIRY ￠?￥i¨u¡AAⓒ￢Aⓒª " xfId="701"/>
    <cellStyle name="A¨­￠￢￠O_INQUIRY ￠?￥i¨u¡AAⓒ￢Aⓒª " xfId="702"/>
    <cellStyle name="A4 Small 210 x 297 mm" xfId="703"/>
    <cellStyle name="Accent1 2" xfId="704"/>
    <cellStyle name="Accent1 2 2" xfId="705"/>
    <cellStyle name="Accent1 2 2 2" xfId="706"/>
    <cellStyle name="Accent2 2" xfId="707"/>
    <cellStyle name="Accent3 2" xfId="708"/>
    <cellStyle name="Accent4 2" xfId="709"/>
    <cellStyle name="Accent5 2" xfId="710"/>
    <cellStyle name="Accent6 2" xfId="711"/>
    <cellStyle name="Aee­ " xfId="712"/>
    <cellStyle name="ÅëÈ­ [0]_      " xfId="713"/>
    <cellStyle name="AeE­ [0]_´eAN°yC￥ " xfId="714"/>
    <cellStyle name="ÅëÈ­ [0]_L601CPT" xfId="715"/>
    <cellStyle name="ÅëÈ­_      " xfId="716"/>
    <cellStyle name="AeE­_´eAN°yC￥ " xfId="717"/>
    <cellStyle name="ÅëÈ­_L601CPT" xfId="718"/>
    <cellStyle name="AeE¡ⓒ [0]_INQUIRY ￠?￥i¨u¡AAⓒ￢Aⓒª " xfId="719"/>
    <cellStyle name="AeE¡ⓒ_INQUIRY ￠?￥i¨u¡AAⓒ￢Aⓒª " xfId="720"/>
    <cellStyle name="APPEAR" xfId="721"/>
    <cellStyle name="args.style" xfId="722"/>
    <cellStyle name="Arial10" xfId="723"/>
    <cellStyle name="ÄÞ¸¶ [0]_      " xfId="724"/>
    <cellStyle name="AÞ¸¶ [0]_´eAN°yC￥ " xfId="725"/>
    <cellStyle name="ÄÞ¸¶ [0]_L601CPT" xfId="726"/>
    <cellStyle name="ÄÞ¸¶_      " xfId="727"/>
    <cellStyle name="AÞ¸¶_´eAN°yC￥ " xfId="728"/>
    <cellStyle name="ÄÞ¸¶_L601CPT" xfId="729"/>
    <cellStyle name="AutoFormat Options" xfId="730"/>
    <cellStyle name="Bad 2" xfId="731"/>
    <cellStyle name="Bình thường 2" xfId="732"/>
    <cellStyle name="Bình thường 2 2" xfId="733"/>
    <cellStyle name="Bình thường 2 2 2" xfId="734"/>
    <cellStyle name="Bình thường 2 3" xfId="735"/>
    <cellStyle name="Bình Thường_Sheet5" xfId="736"/>
    <cellStyle name="Body" xfId="737"/>
    <cellStyle name="C?AØ_¿?¾÷CoE² " xfId="738"/>
    <cellStyle name="C¡IA¨ª_¡ic¨u¡A¨￢I¨￢¡Æ AN¡Æe " xfId="739"/>
    <cellStyle name="Ç¥ÁØ_      " xfId="740"/>
    <cellStyle name="C￥AØ_´eAN°yC￥ " xfId="741"/>
    <cellStyle name="Ç¥ÁØ_±¸¹Ì´ëÃ¥" xfId="742"/>
    <cellStyle name="C￥AØ_Sheet1_¿μ¾÷CoE² " xfId="743"/>
    <cellStyle name="Calc Currency (0)" xfId="744"/>
    <cellStyle name="Calc Currency (2)" xfId="745"/>
    <cellStyle name="Calc Percent (0)" xfId="746"/>
    <cellStyle name="Calc Percent (0) 2" xfId="747"/>
    <cellStyle name="Calc Percent (1)" xfId="748"/>
    <cellStyle name="Calc Percent (1) 2" xfId="749"/>
    <cellStyle name="Calc Percent (2)" xfId="750"/>
    <cellStyle name="Calc Units (0)" xfId="751"/>
    <cellStyle name="Calc Units (1)" xfId="752"/>
    <cellStyle name="Calc Units (2)" xfId="753"/>
    <cellStyle name="Calculation 2" xfId="754"/>
    <cellStyle name="category" xfId="755"/>
    <cellStyle name="CC1" xfId="756"/>
    <cellStyle name="CC2" xfId="757"/>
    <cellStyle name="Cerrency_Sheet2_XANGDAU" xfId="758"/>
    <cellStyle name="Column Header" xfId="763"/>
    <cellStyle name="Column Header 2" xfId="764"/>
    <cellStyle name="Column Header 3" xfId="765"/>
    <cellStyle name="Column Header 3 2" xfId="766"/>
    <cellStyle name="Column Header 5" xfId="767"/>
    <cellStyle name="Comma" xfId="2" builtinId="3"/>
    <cellStyle name="Comma  - Style1" xfId="768"/>
    <cellStyle name="Comma  - Style2" xfId="769"/>
    <cellStyle name="Comma  - Style3" xfId="770"/>
    <cellStyle name="Comma  - Style4" xfId="771"/>
    <cellStyle name="Comma  - Style5" xfId="772"/>
    <cellStyle name="Comma  - Style6" xfId="773"/>
    <cellStyle name="Comma  - Style7" xfId="774"/>
    <cellStyle name="Comma  - Style8" xfId="775"/>
    <cellStyle name="Comma [0] 2" xfId="776"/>
    <cellStyle name="Comma [0] 2 3" xfId="777"/>
    <cellStyle name="Comma [0] 3" xfId="778"/>
    <cellStyle name="Comma [0] 4 2" xfId="31"/>
    <cellStyle name="Comma [0] 6" xfId="779"/>
    <cellStyle name="Comma [00]" xfId="780"/>
    <cellStyle name="Comma 10" xfId="139"/>
    <cellStyle name="Comma 10 10" xfId="57"/>
    <cellStyle name="Comma 10 10 2" xfId="781"/>
    <cellStyle name="Comma 10 2" xfId="782"/>
    <cellStyle name="Comma 10 2 2" xfId="783"/>
    <cellStyle name="Comma 10 2 2 2" xfId="7"/>
    <cellStyle name="Comma 10 2 3" xfId="784"/>
    <cellStyle name="Comma 10 2 3 2" xfId="785"/>
    <cellStyle name="Comma 10 3" xfId="786"/>
    <cellStyle name="Comma 10 3 2" xfId="787"/>
    <cellStyle name="Comma 10 3 2 2" xfId="788"/>
    <cellStyle name="Comma 10 3 3" xfId="789"/>
    <cellStyle name="Comma 10 3 3 2" xfId="790"/>
    <cellStyle name="Comma 10 3 3 2 2" xfId="791"/>
    <cellStyle name="Comma 10 3 3 2 2 2" xfId="792"/>
    <cellStyle name="Comma 10 3 3 2 3 2 2 2 2 2 5" xfId="793"/>
    <cellStyle name="Comma 10 4" xfId="794"/>
    <cellStyle name="Comma 10 5" xfId="2489"/>
    <cellStyle name="Comma 100" xfId="795"/>
    <cellStyle name="Comma 100 2" xfId="796"/>
    <cellStyle name="Comma 101" xfId="797"/>
    <cellStyle name="Comma 101 2" xfId="798"/>
    <cellStyle name="Comma 102" xfId="799"/>
    <cellStyle name="Comma 102 2" xfId="800"/>
    <cellStyle name="Comma 103" xfId="801"/>
    <cellStyle name="Comma 103 2" xfId="802"/>
    <cellStyle name="Comma 104" xfId="803"/>
    <cellStyle name="Comma 104 2" xfId="804"/>
    <cellStyle name="Comma 105" xfId="805"/>
    <cellStyle name="Comma 105 2" xfId="806"/>
    <cellStyle name="Comma 106" xfId="807"/>
    <cellStyle name="Comma 106 2" xfId="808"/>
    <cellStyle name="Comma 107" xfId="809"/>
    <cellStyle name="Comma 107 2" xfId="810"/>
    <cellStyle name="Comma 108" xfId="811"/>
    <cellStyle name="Comma 108 2" xfId="812"/>
    <cellStyle name="Comma 109" xfId="813"/>
    <cellStyle name="Comma 109 2" xfId="814"/>
    <cellStyle name="Comma 11" xfId="141"/>
    <cellStyle name="Comma 11 2" xfId="815"/>
    <cellStyle name="Comma 11 2 2" xfId="8"/>
    <cellStyle name="Comma 11 2 2 2" xfId="30"/>
    <cellStyle name="Comma 11 2 3" xfId="58"/>
    <cellStyle name="Comma 11 3" xfId="816"/>
    <cellStyle name="Comma 11 3 2" xfId="25"/>
    <cellStyle name="Comma 110" xfId="817"/>
    <cellStyle name="Comma 110 2" xfId="818"/>
    <cellStyle name="Comma 111" xfId="819"/>
    <cellStyle name="Comma 111 2" xfId="820"/>
    <cellStyle name="Comma 112" xfId="821"/>
    <cellStyle name="Comma 112 2" xfId="822"/>
    <cellStyle name="Comma 113" xfId="823"/>
    <cellStyle name="Comma 113 2" xfId="824"/>
    <cellStyle name="Comma 114" xfId="825"/>
    <cellStyle name="Comma 114 2" xfId="826"/>
    <cellStyle name="Comma 115" xfId="827"/>
    <cellStyle name="Comma 115 2" xfId="828"/>
    <cellStyle name="Comma 116" xfId="829"/>
    <cellStyle name="Comma 116 2" xfId="830"/>
    <cellStyle name="Comma 117" xfId="831"/>
    <cellStyle name="Comma 117 2" xfId="832"/>
    <cellStyle name="Comma 118" xfId="833"/>
    <cellStyle name="Comma 118 2" xfId="834"/>
    <cellStyle name="Comma 119" xfId="835"/>
    <cellStyle name="Comma 119 2" xfId="836"/>
    <cellStyle name="Comma 12" xfId="142"/>
    <cellStyle name="Comma 12 2" xfId="12"/>
    <cellStyle name="Comma 12 2 3" xfId="837"/>
    <cellStyle name="Comma 12 2 5" xfId="838"/>
    <cellStyle name="Comma 12 7" xfId="839"/>
    <cellStyle name="Comma 120" xfId="840"/>
    <cellStyle name="Comma 120 2" xfId="841"/>
    <cellStyle name="Comma 121" xfId="842"/>
    <cellStyle name="Comma 121 2" xfId="843"/>
    <cellStyle name="Comma 122" xfId="844"/>
    <cellStyle name="Comma 122 2" xfId="845"/>
    <cellStyle name="Comma 123" xfId="846"/>
    <cellStyle name="Comma 123 2" xfId="847"/>
    <cellStyle name="Comma 124" xfId="848"/>
    <cellStyle name="Comma 124 2" xfId="849"/>
    <cellStyle name="Comma 125" xfId="850"/>
    <cellStyle name="Comma 125 2" xfId="851"/>
    <cellStyle name="Comma 126" xfId="852"/>
    <cellStyle name="Comma 126 2" xfId="853"/>
    <cellStyle name="Comma 127" xfId="854"/>
    <cellStyle name="Comma 127 2" xfId="855"/>
    <cellStyle name="Comma 128" xfId="856"/>
    <cellStyle name="Comma 128 2" xfId="857"/>
    <cellStyle name="Comma 129" xfId="858"/>
    <cellStyle name="Comma 129 2" xfId="859"/>
    <cellStyle name="Comma 13" xfId="145"/>
    <cellStyle name="Comma 13 2" xfId="860"/>
    <cellStyle name="Comma 13 3" xfId="861"/>
    <cellStyle name="Comma 130" xfId="862"/>
    <cellStyle name="Comma 130 2" xfId="863"/>
    <cellStyle name="Comma 131" xfId="864"/>
    <cellStyle name="Comma 131 2" xfId="865"/>
    <cellStyle name="Comma 132" xfId="866"/>
    <cellStyle name="Comma 132 2" xfId="867"/>
    <cellStyle name="Comma 133" xfId="868"/>
    <cellStyle name="Comma 134" xfId="869"/>
    <cellStyle name="Comma 135" xfId="870"/>
    <cellStyle name="Comma 136" xfId="871"/>
    <cellStyle name="Comma 137" xfId="872"/>
    <cellStyle name="Comma 138" xfId="873"/>
    <cellStyle name="Comma 139" xfId="874"/>
    <cellStyle name="Comma 14" xfId="150"/>
    <cellStyle name="Comma 14 2" xfId="875"/>
    <cellStyle name="Comma 14 2 2" xfId="876"/>
    <cellStyle name="Comma 14 4" xfId="877"/>
    <cellStyle name="Comma 140" xfId="878"/>
    <cellStyle name="Comma 141" xfId="879"/>
    <cellStyle name="Comma 142" xfId="880"/>
    <cellStyle name="Comma 143" xfId="881"/>
    <cellStyle name="Comma 144" xfId="882"/>
    <cellStyle name="Comma 145" xfId="883"/>
    <cellStyle name="Comma 146" xfId="884"/>
    <cellStyle name="Comma 147" xfId="885"/>
    <cellStyle name="Comma 148" xfId="886"/>
    <cellStyle name="Comma 149" xfId="887"/>
    <cellStyle name="Comma 15" xfId="151"/>
    <cellStyle name="Comma 150" xfId="888"/>
    <cellStyle name="Comma 151" xfId="889"/>
    <cellStyle name="Comma 152" xfId="890"/>
    <cellStyle name="Comma 153" xfId="891"/>
    <cellStyle name="Comma 154" xfId="892"/>
    <cellStyle name="Comma 155" xfId="893"/>
    <cellStyle name="Comma 156" xfId="894"/>
    <cellStyle name="Comma 157" xfId="895"/>
    <cellStyle name="Comma 158" xfId="896"/>
    <cellStyle name="Comma 159" xfId="897"/>
    <cellStyle name="Comma 16" xfId="898"/>
    <cellStyle name="Comma 16 2" xfId="899"/>
    <cellStyle name="Comma 16 2 2" xfId="900"/>
    <cellStyle name="Comma 160" xfId="901"/>
    <cellStyle name="Comma 161" xfId="902"/>
    <cellStyle name="Comma 162" xfId="903"/>
    <cellStyle name="Comma 163" xfId="904"/>
    <cellStyle name="Comma 164" xfId="905"/>
    <cellStyle name="Comma 165" xfId="906"/>
    <cellStyle name="Comma 166" xfId="907"/>
    <cellStyle name="Comma 167" xfId="908"/>
    <cellStyle name="Comma 168" xfId="909"/>
    <cellStyle name="Comma 169" xfId="910"/>
    <cellStyle name="Comma 17" xfId="10"/>
    <cellStyle name="Comma 17 2" xfId="35"/>
    <cellStyle name="Comma 17 2 2" xfId="44"/>
    <cellStyle name="Comma 17 2 2 2" xfId="76"/>
    <cellStyle name="Comma 17 2 2 3" xfId="113"/>
    <cellStyle name="Comma 17 2 3" xfId="63"/>
    <cellStyle name="Comma 17 2 4" xfId="69"/>
    <cellStyle name="Comma 17 2 4 2" xfId="99"/>
    <cellStyle name="Comma 17 2 4 3" xfId="124"/>
    <cellStyle name="Comma 17 2 5" xfId="85"/>
    <cellStyle name="Comma 17 2 6" xfId="93"/>
    <cellStyle name="Comma 17 2 7" xfId="105"/>
    <cellStyle name="Comma 17 3" xfId="42"/>
    <cellStyle name="Comma 17 3 2" xfId="123"/>
    <cellStyle name="Comma 17 3 3" xfId="129"/>
    <cellStyle name="Comma 17 4" xfId="61"/>
    <cellStyle name="Comma 17 4 2" xfId="71"/>
    <cellStyle name="Comma 17 5" xfId="66"/>
    <cellStyle name="Comma 17 5 2" xfId="73"/>
    <cellStyle name="Comma 17 5 2 2" xfId="119"/>
    <cellStyle name="Comma 17 5 3" xfId="102"/>
    <cellStyle name="Comma 170" xfId="911"/>
    <cellStyle name="Comma 171" xfId="912"/>
    <cellStyle name="Comma 172" xfId="913"/>
    <cellStyle name="Comma 173" xfId="914"/>
    <cellStyle name="Comma 174" xfId="915"/>
    <cellStyle name="Comma 175" xfId="916"/>
    <cellStyle name="Comma 176" xfId="917"/>
    <cellStyle name="Comma 177" xfId="918"/>
    <cellStyle name="Comma 178" xfId="919"/>
    <cellStyle name="Comma 179" xfId="920"/>
    <cellStyle name="Comma 18" xfId="921"/>
    <cellStyle name="Comma 18 2" xfId="922"/>
    <cellStyle name="Comma 18 3" xfId="923"/>
    <cellStyle name="Comma 180" xfId="924"/>
    <cellStyle name="Comma 181" xfId="925"/>
    <cellStyle name="Comma 182" xfId="926"/>
    <cellStyle name="Comma 183" xfId="927"/>
    <cellStyle name="Comma 184" xfId="928"/>
    <cellStyle name="Comma 185" xfId="929"/>
    <cellStyle name="Comma 186" xfId="930"/>
    <cellStyle name="Comma 187" xfId="931"/>
    <cellStyle name="Comma 188" xfId="932"/>
    <cellStyle name="Comma 189" xfId="933"/>
    <cellStyle name="Comma 19" xfId="934"/>
    <cellStyle name="Comma 19 2" xfId="9"/>
    <cellStyle name="Comma 19 2 2" xfId="935"/>
    <cellStyle name="Comma 19 3" xfId="936"/>
    <cellStyle name="Comma 19 3 2" xfId="937"/>
    <cellStyle name="Comma 190" xfId="2454"/>
    <cellStyle name="Comma 191" xfId="2461"/>
    <cellStyle name="Comma 192" xfId="2476"/>
    <cellStyle name="Comma 193" xfId="2480"/>
    <cellStyle name="Comma 194" xfId="2506"/>
    <cellStyle name="Comma 195" xfId="2519"/>
    <cellStyle name="Comma 2" xfId="4"/>
    <cellStyle name="Comma 2 10" xfId="938"/>
    <cellStyle name="Comma 2 10 2" xfId="939"/>
    <cellStyle name="Comma 2 10 3" xfId="940"/>
    <cellStyle name="Comma 2 10 3 2" xfId="941"/>
    <cellStyle name="Comma 2 11" xfId="942"/>
    <cellStyle name="Comma 2 11 4" xfId="54"/>
    <cellStyle name="Comma 2 14" xfId="943"/>
    <cellStyle name="Comma 2 16" xfId="944"/>
    <cellStyle name="Comma 2 16 2" xfId="945"/>
    <cellStyle name="Comma 2 18 2" xfId="946"/>
    <cellStyle name="Comma 2 18 2 2" xfId="947"/>
    <cellStyle name="Comma 2 2" xfId="51"/>
    <cellStyle name="Comma 2 2 2" xfId="82"/>
    <cellStyle name="Comma 2 2 2 10" xfId="55"/>
    <cellStyle name="Comma 2 2 2 10 4" xfId="56"/>
    <cellStyle name="Comma 2 2 2 2" xfId="112"/>
    <cellStyle name="Comma 2 2 2 2 2" xfId="948"/>
    <cellStyle name="Comma 2 2 2 2 3" xfId="949"/>
    <cellStyle name="Comma 2 2 2 3" xfId="950"/>
    <cellStyle name="Comma 2 2 2 4" xfId="951"/>
    <cellStyle name="Comma 2 2 2 5" xfId="2455"/>
    <cellStyle name="Comma 2 2 2 6" xfId="2471"/>
    <cellStyle name="Comma 2 2 3" xfId="952"/>
    <cellStyle name="Comma 2 2 3 2" xfId="953"/>
    <cellStyle name="Comma 2 2 4" xfId="954"/>
    <cellStyle name="Comma 2 2 4 2" xfId="955"/>
    <cellStyle name="Comma 2 2 4 2 2" xfId="956"/>
    <cellStyle name="Comma 2 2 4 3" xfId="2494"/>
    <cellStyle name="Comma 2 2 5" xfId="957"/>
    <cellStyle name="Comma 2 2 5 2" xfId="958"/>
    <cellStyle name="Comma 2 2 5 2 2" xfId="959"/>
    <cellStyle name="Comma 2 2 6" xfId="960"/>
    <cellStyle name="Comma 2 2 7" xfId="2490"/>
    <cellStyle name="Comma 2 3" xfId="65"/>
    <cellStyle name="Comma 2 3 2" xfId="961"/>
    <cellStyle name="Comma 2 3 2 2" xfId="962"/>
    <cellStyle name="Comma 2 3 2 2 2" xfId="963"/>
    <cellStyle name="Comma 2 3 3" xfId="964"/>
    <cellStyle name="Comma 2 3 3 2" xfId="965"/>
    <cellStyle name="Comma 2 3 3 3" xfId="966"/>
    <cellStyle name="Comma 2 3 7" xfId="967"/>
    <cellStyle name="Comma 2 36" xfId="968"/>
    <cellStyle name="Comma 2 4" xfId="18"/>
    <cellStyle name="Comma 2 4 2" xfId="969"/>
    <cellStyle name="Comma 2 4 2 2" xfId="970"/>
    <cellStyle name="Comma 2 4 2 3" xfId="971"/>
    <cellStyle name="Comma 2 5" xfId="68"/>
    <cellStyle name="Comma 2 5 2" xfId="75"/>
    <cellStyle name="Comma 2 5 2 2" xfId="121"/>
    <cellStyle name="Comma 2 5 2 3" xfId="128"/>
    <cellStyle name="Comma 2 5 3" xfId="126"/>
    <cellStyle name="Comma 2 6" xfId="90"/>
    <cellStyle name="Comma 2 6 2" xfId="972"/>
    <cellStyle name="Comma 2 6 2 2" xfId="973"/>
    <cellStyle name="Comma 2 6 2 2 2" xfId="974"/>
    <cellStyle name="Comma 2 6 2 2 2 2" xfId="975"/>
    <cellStyle name="Comma 2 6 2 2 3" xfId="976"/>
    <cellStyle name="Comma 2 6 2 2 4" xfId="977"/>
    <cellStyle name="Comma 2 7" xfId="101"/>
    <cellStyle name="Comma 2 7 2" xfId="978"/>
    <cellStyle name="Comma 2 7 3" xfId="979"/>
    <cellStyle name="Comma 2 8" xfId="110"/>
    <cellStyle name="Comma 2 8 2" xfId="980"/>
    <cellStyle name="Comma 2 8 2 2" xfId="981"/>
    <cellStyle name="Comma 2 9" xfId="982"/>
    <cellStyle name="Comma 2 9 2" xfId="983"/>
    <cellStyle name="Comma 2 9 3" xfId="984"/>
    <cellStyle name="Comma 2_BoQ rex hotel (door; accessories; furnishings)" xfId="985"/>
    <cellStyle name="Comma 20" xfId="986"/>
    <cellStyle name="Comma 20 2" xfId="987"/>
    <cellStyle name="Comma 20 3" xfId="988"/>
    <cellStyle name="Comma 21" xfId="989"/>
    <cellStyle name="Comma 21 2" xfId="990"/>
    <cellStyle name="Comma 21 3" xfId="991"/>
    <cellStyle name="Comma 21 3 2" xfId="992"/>
    <cellStyle name="Comma 22" xfId="993"/>
    <cellStyle name="Comma 22 2" xfId="994"/>
    <cellStyle name="Comma 22 2 5" xfId="995"/>
    <cellStyle name="Comma 23" xfId="996"/>
    <cellStyle name="Comma 24" xfId="997"/>
    <cellStyle name="Comma 24 2" xfId="998"/>
    <cellStyle name="Comma 24 2 2" xfId="999"/>
    <cellStyle name="Comma 24 3" xfId="1000"/>
    <cellStyle name="Comma 24 4" xfId="1001"/>
    <cellStyle name="Comma 24 5" xfId="2485"/>
    <cellStyle name="Comma 25" xfId="1002"/>
    <cellStyle name="Comma 26" xfId="1003"/>
    <cellStyle name="Comma 27" xfId="1004"/>
    <cellStyle name="Comma 28" xfId="1005"/>
    <cellStyle name="Comma 29" xfId="1006"/>
    <cellStyle name="Comma 29 2" xfId="1007"/>
    <cellStyle name="Comma 29 2 2" xfId="1008"/>
    <cellStyle name="Comma 29 3" xfId="1009"/>
    <cellStyle name="Comma 29 3 2" xfId="1010"/>
    <cellStyle name="Comma 3" xfId="5"/>
    <cellStyle name="Comma 3 10" xfId="2487"/>
    <cellStyle name="Comma 3 102" xfId="1011"/>
    <cellStyle name="Comma 3 19" xfId="1012"/>
    <cellStyle name="Comma 3 2" xfId="1013"/>
    <cellStyle name="Comma 3 2 10" xfId="1014"/>
    <cellStyle name="Comma 3 2 2" xfId="1015"/>
    <cellStyle name="Comma 3 2 2 2" xfId="15"/>
    <cellStyle name="Comma 3 2 2 2 2" xfId="1016"/>
    <cellStyle name="Comma 3 2 2 3" xfId="2505"/>
    <cellStyle name="Comma 3 2 3" xfId="1017"/>
    <cellStyle name="Comma 3 2 4" xfId="2503"/>
    <cellStyle name="Comma 3 3" xfId="1018"/>
    <cellStyle name="Comma 3 3 2" xfId="1019"/>
    <cellStyle name="Comma 3 3 2 2" xfId="1020"/>
    <cellStyle name="Comma 3 3 2 2 2" xfId="1021"/>
    <cellStyle name="Comma 3 3 3" xfId="2495"/>
    <cellStyle name="Comma 3 4" xfId="1022"/>
    <cellStyle name="Comma 3 5" xfId="1023"/>
    <cellStyle name="Comma 3 5 2" xfId="1024"/>
    <cellStyle name="Comma 3 6" xfId="1025"/>
    <cellStyle name="Comma 3 7" xfId="1026"/>
    <cellStyle name="Comma 3 8" xfId="1027"/>
    <cellStyle name="Comma 3 9" xfId="2456"/>
    <cellStyle name="Comma 3_08  Bill of Quantities" xfId="1028"/>
    <cellStyle name="Comma 30" xfId="1029"/>
    <cellStyle name="Comma 31" xfId="1030"/>
    <cellStyle name="Comma 32" xfId="1031"/>
    <cellStyle name="Comma 32 2" xfId="1032"/>
    <cellStyle name="Comma 32 3" xfId="1033"/>
    <cellStyle name="Comma 33" xfId="1034"/>
    <cellStyle name="Comma 33 2" xfId="1035"/>
    <cellStyle name="Comma 33 3" xfId="1036"/>
    <cellStyle name="Comma 34" xfId="1037"/>
    <cellStyle name="Comma 34 2" xfId="1038"/>
    <cellStyle name="Comma 34 3" xfId="1039"/>
    <cellStyle name="Comma 35" xfId="1040"/>
    <cellStyle name="Comma 35 2" xfId="1041"/>
    <cellStyle name="Comma 35 3" xfId="1042"/>
    <cellStyle name="Comma 36" xfId="1043"/>
    <cellStyle name="Comma 37" xfId="1044"/>
    <cellStyle name="Comma 37 2" xfId="1045"/>
    <cellStyle name="Comma 37 3" xfId="1046"/>
    <cellStyle name="Comma 38" xfId="1047"/>
    <cellStyle name="Comma 38 2" xfId="1048"/>
    <cellStyle name="Comma 38 3" xfId="1049"/>
    <cellStyle name="Comma 38 3 2" xfId="1050"/>
    <cellStyle name="Comma 39" xfId="1051"/>
    <cellStyle name="Comma 39 2" xfId="1052"/>
    <cellStyle name="Comma 39 3" xfId="1053"/>
    <cellStyle name="Comma 4" xfId="34"/>
    <cellStyle name="Comma 4 2" xfId="1054"/>
    <cellStyle name="Comma 4 2 2" xfId="1055"/>
    <cellStyle name="Comma 4 2 2 2" xfId="1056"/>
    <cellStyle name="Comma 4 2 2 2 2" xfId="1057"/>
    <cellStyle name="Comma 4 2 3" xfId="1058"/>
    <cellStyle name="Comma 4 2 4" xfId="1059"/>
    <cellStyle name="Comma 4 3" xfId="1060"/>
    <cellStyle name="Comma 4 3 2" xfId="1061"/>
    <cellStyle name="Comma 4 3 3" xfId="1062"/>
    <cellStyle name="Comma 4 3 3 2" xfId="1063"/>
    <cellStyle name="Comma 4 4" xfId="1064"/>
    <cellStyle name="Comma 40" xfId="1065"/>
    <cellStyle name="Comma 40 2" xfId="1066"/>
    <cellStyle name="Comma 40 2 3" xfId="1067"/>
    <cellStyle name="Comma 41" xfId="1068"/>
    <cellStyle name="Comma 41 2" xfId="1069"/>
    <cellStyle name="Comma 41 3" xfId="1070"/>
    <cellStyle name="Comma 41 3 4" xfId="1071"/>
    <cellStyle name="Comma 42" xfId="1072"/>
    <cellStyle name="Comma 42 2" xfId="1073"/>
    <cellStyle name="Comma 42 3" xfId="1074"/>
    <cellStyle name="Comma 43" xfId="1075"/>
    <cellStyle name="Comma 43 2" xfId="1076"/>
    <cellStyle name="Comma 43 3" xfId="1077"/>
    <cellStyle name="Comma 44" xfId="1078"/>
    <cellStyle name="Comma 44 2" xfId="1079"/>
    <cellStyle name="Comma 44 3" xfId="1080"/>
    <cellStyle name="Comma 45" xfId="1081"/>
    <cellStyle name="Comma 45 2" xfId="1082"/>
    <cellStyle name="Comma 46" xfId="1083"/>
    <cellStyle name="Comma 46 2" xfId="1084"/>
    <cellStyle name="Comma 47" xfId="1085"/>
    <cellStyle name="Comma 47 2" xfId="1086"/>
    <cellStyle name="Comma 48" xfId="1087"/>
    <cellStyle name="Comma 48 2" xfId="1088"/>
    <cellStyle name="Comma 49" xfId="1089"/>
    <cellStyle name="Comma 49 2" xfId="1090"/>
    <cellStyle name="Comma 5" xfId="131"/>
    <cellStyle name="Comma 5 2" xfId="1091"/>
    <cellStyle name="Comma 5 2 2" xfId="1092"/>
    <cellStyle name="Comma 5 3" xfId="1093"/>
    <cellStyle name="Comma 5 3 2" xfId="1094"/>
    <cellStyle name="Comma 5 4" xfId="1095"/>
    <cellStyle name="Comma 5 5" xfId="2493"/>
    <cellStyle name="Comma 5 6" xfId="2510"/>
    <cellStyle name="Comma 5 7" xfId="2518"/>
    <cellStyle name="Comma 50" xfId="1096"/>
    <cellStyle name="Comma 50 2" xfId="1097"/>
    <cellStyle name="Comma 51" xfId="1098"/>
    <cellStyle name="Comma 51 2" xfId="1099"/>
    <cellStyle name="Comma 52" xfId="1100"/>
    <cellStyle name="Comma 52 2" xfId="1101"/>
    <cellStyle name="Comma 53" xfId="1102"/>
    <cellStyle name="Comma 53 2" xfId="1103"/>
    <cellStyle name="Comma 54" xfId="1104"/>
    <cellStyle name="Comma 54 2" xfId="1105"/>
    <cellStyle name="Comma 55" xfId="1106"/>
    <cellStyle name="Comma 55 2" xfId="1107"/>
    <cellStyle name="Comma 56" xfId="1108"/>
    <cellStyle name="Comma 56 2" xfId="1109"/>
    <cellStyle name="Comma 57" xfId="1110"/>
    <cellStyle name="Comma 57 2" xfId="1111"/>
    <cellStyle name="Comma 58" xfId="1112"/>
    <cellStyle name="Comma 58 2" xfId="1113"/>
    <cellStyle name="Comma 59" xfId="1114"/>
    <cellStyle name="Comma 59 2" xfId="1115"/>
    <cellStyle name="Comma 59 2 2" xfId="2496"/>
    <cellStyle name="Comma 59 3" xfId="2491"/>
    <cellStyle name="Comma 6" xfId="92"/>
    <cellStyle name="Comma 6 2" xfId="1116"/>
    <cellStyle name="Comma 6 2 2" xfId="1117"/>
    <cellStyle name="Comma 6 3" xfId="1118"/>
    <cellStyle name="Comma 60" xfId="1119"/>
    <cellStyle name="Comma 60 2" xfId="1120"/>
    <cellStyle name="Comma 61" xfId="1121"/>
    <cellStyle name="Comma 62" xfId="1122"/>
    <cellStyle name="Comma 62 2" xfId="1123"/>
    <cellStyle name="Comma 63" xfId="1124"/>
    <cellStyle name="Comma 63 2" xfId="1125"/>
    <cellStyle name="Comma 64" xfId="1126"/>
    <cellStyle name="Comma 64 2" xfId="1127"/>
    <cellStyle name="Comma 65" xfId="1128"/>
    <cellStyle name="Comma 65 2" xfId="1129"/>
    <cellStyle name="Comma 66" xfId="1130"/>
    <cellStyle name="Comma 66 2" xfId="1131"/>
    <cellStyle name="Comma 67" xfId="1132"/>
    <cellStyle name="Comma 67 2" xfId="1133"/>
    <cellStyle name="Comma 68" xfId="1134"/>
    <cellStyle name="Comma 68 2" xfId="1135"/>
    <cellStyle name="Comma 69" xfId="1136"/>
    <cellStyle name="Comma 69 2" xfId="1137"/>
    <cellStyle name="Comma 7" xfId="135"/>
    <cellStyle name="Comma 7 2" xfId="1138"/>
    <cellStyle name="Comma 7 3" xfId="36"/>
    <cellStyle name="Comma 7 3 2" xfId="45"/>
    <cellStyle name="Comma 7 3 2 2" xfId="77"/>
    <cellStyle name="Comma 7 3 2 3" xfId="114"/>
    <cellStyle name="Comma 7 3 3" xfId="86"/>
    <cellStyle name="Comma 7 3 4" xfId="94"/>
    <cellStyle name="Comma 7 3 5" xfId="106"/>
    <cellStyle name="Comma 7 4" xfId="1139"/>
    <cellStyle name="Comma 7 5" xfId="1140"/>
    <cellStyle name="Comma 7 5 2" xfId="1141"/>
    <cellStyle name="Comma 70" xfId="1142"/>
    <cellStyle name="Comma 70 2" xfId="1143"/>
    <cellStyle name="Comma 71" xfId="1144"/>
    <cellStyle name="Comma 71 2" xfId="1145"/>
    <cellStyle name="Comma 71 2 2" xfId="1146"/>
    <cellStyle name="Comma 71 3" xfId="1147"/>
    <cellStyle name="Comma 71 3 2" xfId="1148"/>
    <cellStyle name="Comma 72" xfId="1149"/>
    <cellStyle name="Comma 72 2" xfId="1150"/>
    <cellStyle name="Comma 73" xfId="1151"/>
    <cellStyle name="Comma 73 2" xfId="1152"/>
    <cellStyle name="Comma 74" xfId="1153"/>
    <cellStyle name="Comma 74 2" xfId="1154"/>
    <cellStyle name="Comma 75" xfId="1155"/>
    <cellStyle name="Comma 75 2" xfId="1156"/>
    <cellStyle name="Comma 76" xfId="1157"/>
    <cellStyle name="Comma 76 2" xfId="1158"/>
    <cellStyle name="Comma 77" xfId="1159"/>
    <cellStyle name="Comma 77 2" xfId="1160"/>
    <cellStyle name="Comma 78" xfId="1161"/>
    <cellStyle name="Comma 78 2" xfId="1162"/>
    <cellStyle name="Comma 79" xfId="1163"/>
    <cellStyle name="Comma 79 2" xfId="1164"/>
    <cellStyle name="Comma 8" xfId="137"/>
    <cellStyle name="Comma 8 2" xfId="1165"/>
    <cellStyle name="Comma 8 4 2" xfId="1166"/>
    <cellStyle name="Comma 8 5" xfId="1167"/>
    <cellStyle name="Comma 80" xfId="1168"/>
    <cellStyle name="Comma 80 2" xfId="1169"/>
    <cellStyle name="Comma 81" xfId="1170"/>
    <cellStyle name="Comma 81 2" xfId="1171"/>
    <cellStyle name="Comma 82" xfId="1172"/>
    <cellStyle name="Comma 82 2" xfId="1173"/>
    <cellStyle name="Comma 83" xfId="1174"/>
    <cellStyle name="Comma 83 2" xfId="1175"/>
    <cellStyle name="Comma 84" xfId="1176"/>
    <cellStyle name="Comma 84 2" xfId="1177"/>
    <cellStyle name="Comma 85" xfId="1178"/>
    <cellStyle name="Comma 85 2" xfId="1179"/>
    <cellStyle name="Comma 86" xfId="1180"/>
    <cellStyle name="Comma 86 2" xfId="1181"/>
    <cellStyle name="Comma 87" xfId="1182"/>
    <cellStyle name="Comma 87 2" xfId="1183"/>
    <cellStyle name="Comma 88" xfId="1184"/>
    <cellStyle name="Comma 88 2" xfId="1185"/>
    <cellStyle name="Comma 89" xfId="1186"/>
    <cellStyle name="Comma 89 2" xfId="1187"/>
    <cellStyle name="Comma 9" xfId="28"/>
    <cellStyle name="Comma 9 2" xfId="1188"/>
    <cellStyle name="Comma 9 3" xfId="1189"/>
    <cellStyle name="Comma 9 3 2" xfId="1190"/>
    <cellStyle name="Comma 90" xfId="1191"/>
    <cellStyle name="Comma 90 2" xfId="1192"/>
    <cellStyle name="Comma 91" xfId="1193"/>
    <cellStyle name="Comma 91 2" xfId="1194"/>
    <cellStyle name="Comma 92" xfId="1195"/>
    <cellStyle name="Comma 92 2" xfId="1196"/>
    <cellStyle name="Comma 93" xfId="1197"/>
    <cellStyle name="Comma 93 2" xfId="1198"/>
    <cellStyle name="Comma 94" xfId="1199"/>
    <cellStyle name="Comma 94 2" xfId="1200"/>
    <cellStyle name="Comma 95" xfId="1201"/>
    <cellStyle name="Comma 95 2" xfId="1202"/>
    <cellStyle name="Comma 96" xfId="1203"/>
    <cellStyle name="Comma 96 2" xfId="1204"/>
    <cellStyle name="Comma 97" xfId="1205"/>
    <cellStyle name="Comma 97 2" xfId="1206"/>
    <cellStyle name="Comma 98" xfId="1207"/>
    <cellStyle name="Comma 98 2" xfId="1208"/>
    <cellStyle name="Comma 99" xfId="1209"/>
    <cellStyle name="Comma 99 2" xfId="1210"/>
    <cellStyle name="comma zerodec" xfId="1211"/>
    <cellStyle name="comma zerodec 2" xfId="1212"/>
    <cellStyle name="Comma0" xfId="1213"/>
    <cellStyle name="Comma0 2" xfId="2482"/>
    <cellStyle name="Copied" xfId="1214"/>
    <cellStyle name="Co聭ma_Sheet1" xfId="1215"/>
    <cellStyle name="CT1" xfId="1216"/>
    <cellStyle name="CT1 2" xfId="1217"/>
    <cellStyle name="CT2" xfId="1218"/>
    <cellStyle name="CT2 2" xfId="1219"/>
    <cellStyle name="CT4" xfId="1220"/>
    <cellStyle name="CT4 2" xfId="1221"/>
    <cellStyle name="CT5" xfId="1222"/>
    <cellStyle name="CT5 2" xfId="1223"/>
    <cellStyle name="ct7" xfId="1224"/>
    <cellStyle name="ct7 2" xfId="1225"/>
    <cellStyle name="ct8" xfId="1226"/>
    <cellStyle name="ct8 2" xfId="1227"/>
    <cellStyle name="cth1" xfId="1228"/>
    <cellStyle name="cth1 2" xfId="1229"/>
    <cellStyle name="Cthuc" xfId="1230"/>
    <cellStyle name="Cthuc1" xfId="1231"/>
    <cellStyle name="Currency [00]" xfId="1232"/>
    <cellStyle name="Currency 2" xfId="1233"/>
    <cellStyle name="Currency 2 2" xfId="2483"/>
    <cellStyle name="Currency0" xfId="1234"/>
    <cellStyle name="Currency0 2" xfId="2484"/>
    <cellStyle name="Currency1" xfId="1235"/>
    <cellStyle name="Currency1 2" xfId="1236"/>
    <cellStyle name="Currency1 3" xfId="1237"/>
    <cellStyle name="chchuyen" xfId="759"/>
    <cellStyle name="Check Cell 2" xfId="760"/>
    <cellStyle name="Chuẩn 2" xfId="761"/>
    <cellStyle name="CHUONG" xfId="762"/>
    <cellStyle name="d" xfId="1238"/>
    <cellStyle name="D$_x0004_P??_x0010__x000b_?_x0015_?$_x0004_?_x000f_?" xfId="1239"/>
    <cellStyle name="D$_x0004_P?_x0010__x000b_픲_x0015_딡$_x0004_뗈_x000f_?" xfId="1240"/>
    <cellStyle name="d%" xfId="1241"/>
    <cellStyle name="D1" xfId="1242"/>
    <cellStyle name="D1 2" xfId="1243"/>
    <cellStyle name="Date" xfId="1244"/>
    <cellStyle name="Date 2" xfId="2477"/>
    <cellStyle name="Date Short" xfId="1245"/>
    <cellStyle name="date1" xfId="1246"/>
    <cellStyle name="Dấu phẩy 2" xfId="1247"/>
    <cellStyle name="Dấu phẩy_Sheet5" xfId="1248"/>
    <cellStyle name="Description" xfId="1255"/>
    <cellStyle name="Dezimal [0]_Compiling Utility Macros" xfId="1256"/>
    <cellStyle name="Dezimal_Compiling Utility Macros" xfId="1257"/>
    <cellStyle name="Dollar (zero dec)" xfId="1258"/>
    <cellStyle name="Dollar (zero dec) 2" xfId="1259"/>
    <cellStyle name="Dollar (zero dec) 3" xfId="1260"/>
    <cellStyle name="Đầu ra" xfId="1249"/>
    <cellStyle name="Đầu vào" xfId="1250"/>
    <cellStyle name="Đề mục 1" xfId="1251"/>
    <cellStyle name="Đề mục 2" xfId="1252"/>
    <cellStyle name="Đề mục 3" xfId="1253"/>
    <cellStyle name="Đề mục 4" xfId="1254"/>
    <cellStyle name="e" xfId="1261"/>
    <cellStyle name="Enter Currency (0)" xfId="1262"/>
    <cellStyle name="Enter Currency (0) 2" xfId="1263"/>
    <cellStyle name="Enter Currency (2)" xfId="1264"/>
    <cellStyle name="Enter Units (0)" xfId="1265"/>
    <cellStyle name="Enter Units (0) 5" xfId="29"/>
    <cellStyle name="Enter Units (1)" xfId="1266"/>
    <cellStyle name="Enter Units (2)" xfId="1267"/>
    <cellStyle name="Entered" xfId="1268"/>
    <cellStyle name="Euro" xfId="1269"/>
    <cellStyle name="Explanatory Text 2" xfId="1270"/>
    <cellStyle name="f" xfId="1271"/>
    <cellStyle name="Fixed" xfId="1272"/>
    <cellStyle name="Fixed 2" xfId="2478"/>
    <cellStyle name="Ghi chú" xfId="1273"/>
    <cellStyle name="Good 2" xfId="1274"/>
    <cellStyle name="Grey" xfId="1275"/>
    <cellStyle name="Grey 2" xfId="1276"/>
    <cellStyle name="GTT%" xfId="1277"/>
    <cellStyle name="HEADER" xfId="1278"/>
    <cellStyle name="Header1" xfId="1279"/>
    <cellStyle name="Header2" xfId="1280"/>
    <cellStyle name="Heading 1 2" xfId="1281"/>
    <cellStyle name="Heading 2 2" xfId="1282"/>
    <cellStyle name="Heading 3 2" xfId="1283"/>
    <cellStyle name="Heading 4 2" xfId="1284"/>
    <cellStyle name="Heading1" xfId="1285"/>
    <cellStyle name="Heading1 2" xfId="1286"/>
    <cellStyle name="Heading1 2 2" xfId="1287"/>
    <cellStyle name="Heading2" xfId="1288"/>
    <cellStyle name="Heading2 2" xfId="1289"/>
    <cellStyle name="Heading2 2 2" xfId="1290"/>
    <cellStyle name="HEADINGS" xfId="1291"/>
    <cellStyle name="HEADINGSTOP" xfId="1292"/>
    <cellStyle name="HIDE" xfId="1293"/>
    <cellStyle name="Hoa-Scholl" xfId="1294"/>
    <cellStyle name="HUY" xfId="1295"/>
    <cellStyle name="Hyperlink" xfId="1" builtinId="8"/>
    <cellStyle name="Hyperlink 2" xfId="146"/>
    <cellStyle name="Hyperlink 3" xfId="2457"/>
    <cellStyle name="i·0" xfId="1296"/>
    <cellStyle name="Input [yellow]" xfId="1297"/>
    <cellStyle name="Input [yellow] 2" xfId="1298"/>
    <cellStyle name="Input [yellow] 2 2" xfId="1299"/>
    <cellStyle name="Input [yellow] 2 2 2" xfId="1300"/>
    <cellStyle name="Input 2" xfId="1301"/>
    <cellStyle name="Kiểm tra Ô" xfId="1305"/>
    <cellStyle name="khanh" xfId="1302"/>
    <cellStyle name="khoa2" xfId="1303"/>
    <cellStyle name="khung" xfId="1304"/>
    <cellStyle name="Ledger 17 x 11 in" xfId="1306"/>
    <cellStyle name="Ledger 17 x 11 in 2 2" xfId="60"/>
    <cellStyle name="Ledger 17 x 11 in 3 10" xfId="147"/>
    <cellStyle name="Ledger 17 x 11 in_Sunrise City-Bill 2 Basement-2010+06+9 2" xfId="1307"/>
    <cellStyle name="Link Currency (0)" xfId="1308"/>
    <cellStyle name="Link Currency (0) 2" xfId="1309"/>
    <cellStyle name="Link Currency (2)" xfId="1310"/>
    <cellStyle name="Link Units (0)" xfId="1311"/>
    <cellStyle name="Link Units (1)" xfId="1312"/>
    <cellStyle name="Link Units (2)" xfId="1313"/>
    <cellStyle name="Linked Cell 2" xfId="1314"/>
    <cellStyle name="luc" xfId="1315"/>
    <cellStyle name="luc2" xfId="1316"/>
    <cellStyle name="m" xfId="1317"/>
    <cellStyle name="MARK" xfId="1318"/>
    <cellStyle name="Migliaia (0)_CALPREZZ" xfId="1319"/>
    <cellStyle name="Migliaia_ PESO ELETTR." xfId="1320"/>
    <cellStyle name="Millares [0]_Well Timing" xfId="1321"/>
    <cellStyle name="Millares_Well Timing" xfId="1322"/>
    <cellStyle name="Milliers [0]_      " xfId="1323"/>
    <cellStyle name="Milliers_      " xfId="1324"/>
    <cellStyle name="Model" xfId="1325"/>
    <cellStyle name="moi" xfId="1326"/>
    <cellStyle name="Moneda [0]_Well Timing" xfId="1327"/>
    <cellStyle name="Moneda_Well Timing" xfId="1328"/>
    <cellStyle name="Monétaire [0]_      " xfId="1329"/>
    <cellStyle name="Monétaire 2" xfId="2452"/>
    <cellStyle name="Monétaire_      " xfId="1330"/>
    <cellStyle name="n" xfId="1331"/>
    <cellStyle name="n_water tank " xfId="1332"/>
    <cellStyle name="n1" xfId="1333"/>
    <cellStyle name="Neutral 2" xfId="1334"/>
    <cellStyle name="New Times Roman" xfId="1335"/>
    <cellStyle name="New Times Roman 2" xfId="1336"/>
    <cellStyle name="no dec" xfId="1343"/>
    <cellStyle name="ÑONVÒ" xfId="1344"/>
    <cellStyle name="Normal" xfId="0" builtinId="0"/>
    <cellStyle name="Normal - Style1" xfId="1345"/>
    <cellStyle name="Normal - Style1 10" xfId="153"/>
    <cellStyle name="Normal - Style1 15" xfId="1346"/>
    <cellStyle name="Normal - Style1 2" xfId="1347"/>
    <cellStyle name="Normal - Style1 2 10" xfId="17"/>
    <cellStyle name="Normal - Style1 2 2" xfId="1348"/>
    <cellStyle name="Normal - Style1 2 2 2 2" xfId="1349"/>
    <cellStyle name="Normal - Style1 2 2 2 2 3" xfId="1350"/>
    <cellStyle name="Normal - Style1 3" xfId="1351"/>
    <cellStyle name="Normal - Style1 6 2" xfId="1352"/>
    <cellStyle name="Normal - Style1 6 2 3" xfId="1353"/>
    <cellStyle name="Normal - Style2" xfId="1354"/>
    <cellStyle name="Normal - Style3" xfId="1355"/>
    <cellStyle name="Normal - Style4" xfId="1356"/>
    <cellStyle name="Normal - Style5" xfId="1357"/>
    <cellStyle name="Normal - Style6" xfId="1358"/>
    <cellStyle name="Normal - Style7" xfId="1359"/>
    <cellStyle name="Normal - Style8" xfId="1360"/>
    <cellStyle name="Normal 10" xfId="138"/>
    <cellStyle name="Normal 10 14" xfId="1361"/>
    <cellStyle name="Normal 10 2" xfId="1362"/>
    <cellStyle name="Normal 10 2 2" xfId="1363"/>
    <cellStyle name="Normal 10 2 2 2" xfId="1364"/>
    <cellStyle name="Normal 10 2 2 2 2" xfId="1365"/>
    <cellStyle name="Normal 10 2 2 2 3" xfId="2472"/>
    <cellStyle name="Normal 10 2 4" xfId="1366"/>
    <cellStyle name="Normal 10 3" xfId="1367"/>
    <cellStyle name="Normal 10 3 2" xfId="1368"/>
    <cellStyle name="Normal 10 3 2 2" xfId="1369"/>
    <cellStyle name="Normal 10 3 3" xfId="1370"/>
    <cellStyle name="Normal 10 4" xfId="1371"/>
    <cellStyle name="Normal 100" xfId="1372"/>
    <cellStyle name="Normal 100 2" xfId="1373"/>
    <cellStyle name="Normal 101" xfId="1374"/>
    <cellStyle name="Normal 101 2" xfId="1375"/>
    <cellStyle name="Normal 102" xfId="1376"/>
    <cellStyle name="Normal 102 2" xfId="1377"/>
    <cellStyle name="Normal 103" xfId="1378"/>
    <cellStyle name="Normal 103 2" xfId="1379"/>
    <cellStyle name="Normal 104" xfId="1380"/>
    <cellStyle name="Normal 104 2" xfId="1381"/>
    <cellStyle name="Normal 105" xfId="1382"/>
    <cellStyle name="Normal 105 2" xfId="1383"/>
    <cellStyle name="Normal 106" xfId="1384"/>
    <cellStyle name="Normal 106 2" xfId="1385"/>
    <cellStyle name="Normal 107" xfId="1386"/>
    <cellStyle name="Normal 107 2" xfId="1387"/>
    <cellStyle name="Normal 108" xfId="1388"/>
    <cellStyle name="Normal 108 2" xfId="1389"/>
    <cellStyle name="Normal 109" xfId="1390"/>
    <cellStyle name="Normal 109 2" xfId="1391"/>
    <cellStyle name="Normal 109 4" xfId="41"/>
    <cellStyle name="Normal 109 4 2" xfId="49"/>
    <cellStyle name="Normal 109 4 2 2" xfId="80"/>
    <cellStyle name="Normal 109 4 2 3" xfId="117"/>
    <cellStyle name="Normal 11" xfId="140"/>
    <cellStyle name="Normal 110" xfId="1392"/>
    <cellStyle name="Normal 110 2" xfId="1393"/>
    <cellStyle name="Normal 111" xfId="1394"/>
    <cellStyle name="Normal 111 2" xfId="1395"/>
    <cellStyle name="Normal 112" xfId="1396"/>
    <cellStyle name="Normal 112 2" xfId="1397"/>
    <cellStyle name="Normal 113" xfId="1398"/>
    <cellStyle name="Normal 113 2" xfId="1399"/>
    <cellStyle name="Normal 114" xfId="1400"/>
    <cellStyle name="Normal 114 2" xfId="1401"/>
    <cellStyle name="Normal 115" xfId="1402"/>
    <cellStyle name="Normal 115 2" xfId="1403"/>
    <cellStyle name="Normal 116" xfId="1404"/>
    <cellStyle name="Normal 116 2" xfId="1405"/>
    <cellStyle name="Normal 117" xfId="1406"/>
    <cellStyle name="Normal 117 2" xfId="1407"/>
    <cellStyle name="Normal 118" xfId="1408"/>
    <cellStyle name="Normal 118 2" xfId="1409"/>
    <cellStyle name="Normal 119" xfId="1410"/>
    <cellStyle name="Normal 119 2" xfId="1411"/>
    <cellStyle name="Normal 12" xfId="37"/>
    <cellStyle name="Normal 12 2" xfId="46"/>
    <cellStyle name="Normal 12 2 2" xfId="79"/>
    <cellStyle name="Normal 12 2 3" xfId="115"/>
    <cellStyle name="Normal 12 3" xfId="64"/>
    <cellStyle name="Normal 12 3 2" xfId="1412"/>
    <cellStyle name="Normal 12 4" xfId="72"/>
    <cellStyle name="Normal 12 4 2" xfId="100"/>
    <cellStyle name="Normal 12 5" xfId="87"/>
    <cellStyle name="Normal 12 5 3" xfId="1413"/>
    <cellStyle name="Normal 12 6" xfId="95"/>
    <cellStyle name="Normal 12 7" xfId="107"/>
    <cellStyle name="Normal 12 8" xfId="2458"/>
    <cellStyle name="Normal 120" xfId="1414"/>
    <cellStyle name="Normal 120 2" xfId="1415"/>
    <cellStyle name="Normal 121" xfId="13"/>
    <cellStyle name="Normal 121 2" xfId="1416"/>
    <cellStyle name="Normal 122" xfId="1417"/>
    <cellStyle name="Normal 122 2" xfId="1418"/>
    <cellStyle name="Normal 123" xfId="1419"/>
    <cellStyle name="Normal 123 2" xfId="1420"/>
    <cellStyle name="Normal 124" xfId="1421"/>
    <cellStyle name="Normal 124 2" xfId="1422"/>
    <cellStyle name="Normal 125" xfId="1423"/>
    <cellStyle name="Normal 125 2" xfId="1424"/>
    <cellStyle name="Normal 126" xfId="1425"/>
    <cellStyle name="Normal 126 2" xfId="1426"/>
    <cellStyle name="Normal 127" xfId="1427"/>
    <cellStyle name="Normal 127 2" xfId="1428"/>
    <cellStyle name="Normal 128" xfId="1429"/>
    <cellStyle name="Normal 128 2" xfId="1430"/>
    <cellStyle name="Normal 129" xfId="1431"/>
    <cellStyle name="Normal 129 2" xfId="1432"/>
    <cellStyle name="Normal 13" xfId="143"/>
    <cellStyle name="Normal 13 2" xfId="1433"/>
    <cellStyle name="Normal 13 2 2" xfId="1434"/>
    <cellStyle name="Normal 13 3" xfId="1435"/>
    <cellStyle name="Normal 130" xfId="1436"/>
    <cellStyle name="Normal 130 2" xfId="1437"/>
    <cellStyle name="Normal 131" xfId="1438"/>
    <cellStyle name="Normal 131 2" xfId="1439"/>
    <cellStyle name="Normal 132" xfId="1440"/>
    <cellStyle name="Normal 132 2" xfId="1441"/>
    <cellStyle name="Normal 133" xfId="1442"/>
    <cellStyle name="Normal 133 2" xfId="1443"/>
    <cellStyle name="Normal 134" xfId="1444"/>
    <cellStyle name="Normal 134 2" xfId="1445"/>
    <cellStyle name="Normal 135" xfId="1446"/>
    <cellStyle name="Normal 135 2" xfId="1447"/>
    <cellStyle name="Normal 136" xfId="1448"/>
    <cellStyle name="Normal 136 2" xfId="1449"/>
    <cellStyle name="Normal 137" xfId="1450"/>
    <cellStyle name="Normal 137 2" xfId="1451"/>
    <cellStyle name="Normal 138" xfId="1452"/>
    <cellStyle name="Normal 138 2" xfId="1453"/>
    <cellStyle name="Normal 139" xfId="1454"/>
    <cellStyle name="Normal 139 2" xfId="1455"/>
    <cellStyle name="Normal 14" xfId="148"/>
    <cellStyle name="Normal 14 2" xfId="1456"/>
    <cellStyle name="Normal 14 2 2" xfId="1457"/>
    <cellStyle name="Normal 140" xfId="1458"/>
    <cellStyle name="Normal 140 2" xfId="1459"/>
    <cellStyle name="Normal 141" xfId="1460"/>
    <cellStyle name="Normal 141 2" xfId="1461"/>
    <cellStyle name="Normal 142" xfId="1462"/>
    <cellStyle name="Normal 142 2" xfId="1463"/>
    <cellStyle name="Normal 143" xfId="1464"/>
    <cellStyle name="Normal 143 2" xfId="1465"/>
    <cellStyle name="Normal 144" xfId="1466"/>
    <cellStyle name="Normal 145" xfId="1467"/>
    <cellStyle name="Normal 145 2" xfId="1468"/>
    <cellStyle name="Normal 146" xfId="1469"/>
    <cellStyle name="Normal 146 2" xfId="1470"/>
    <cellStyle name="Normal 147" xfId="1471"/>
    <cellStyle name="Normal 147 2" xfId="1472"/>
    <cellStyle name="Normal 148" xfId="1473"/>
    <cellStyle name="Normal 148 2" xfId="1474"/>
    <cellStyle name="Normal 149" xfId="1475"/>
    <cellStyle name="Normal 149 2" xfId="1476"/>
    <cellStyle name="Normal 15" xfId="152"/>
    <cellStyle name="Normal 15 2" xfId="1477"/>
    <cellStyle name="Normal 15 3" xfId="1478"/>
    <cellStyle name="Normal 15 3 2" xfId="1479"/>
    <cellStyle name="Normal 150" xfId="1480"/>
    <cellStyle name="Normal 150 2" xfId="1481"/>
    <cellStyle name="Normal 151" xfId="1482"/>
    <cellStyle name="Normal 152" xfId="1483"/>
    <cellStyle name="Normal 153" xfId="1484"/>
    <cellStyle name="Normal 154" xfId="1485"/>
    <cellStyle name="Normal 155" xfId="1486"/>
    <cellStyle name="Normal 156" xfId="1487"/>
    <cellStyle name="Normal 157" xfId="1488"/>
    <cellStyle name="Normal 158" xfId="1489"/>
    <cellStyle name="Normal 159" xfId="1490"/>
    <cellStyle name="Normal 16" xfId="155"/>
    <cellStyle name="Normal 16 2" xfId="1491"/>
    <cellStyle name="Normal 16 2 2" xfId="24"/>
    <cellStyle name="Normal 16 3" xfId="1492"/>
    <cellStyle name="Normal 160" xfId="1493"/>
    <cellStyle name="Normal 161" xfId="1494"/>
    <cellStyle name="Normal 162" xfId="1495"/>
    <cellStyle name="Normal 163" xfId="1496"/>
    <cellStyle name="Normal 164" xfId="1497"/>
    <cellStyle name="Normal 165" xfId="1498"/>
    <cellStyle name="Normal 166" xfId="1499"/>
    <cellStyle name="Normal 167" xfId="1500"/>
    <cellStyle name="Normal 168" xfId="1501"/>
    <cellStyle name="Normal 169" xfId="1502"/>
    <cellStyle name="Normal 17" xfId="33"/>
    <cellStyle name="Normal 17 2" xfId="1503"/>
    <cellStyle name="Normal 17 3" xfId="2459"/>
    <cellStyle name="Normal 170" xfId="1504"/>
    <cellStyle name="Normal 171" xfId="1505"/>
    <cellStyle name="Normal 172" xfId="1506"/>
    <cellStyle name="Normal 173" xfId="1507"/>
    <cellStyle name="Normal 174" xfId="1508"/>
    <cellStyle name="Normal 175" xfId="1509"/>
    <cellStyle name="Normal 176" xfId="1510"/>
    <cellStyle name="Normal 177" xfId="1511"/>
    <cellStyle name="Normal 178" xfId="1512"/>
    <cellStyle name="Normal 179" xfId="1513"/>
    <cellStyle name="Normal 18" xfId="1514"/>
    <cellStyle name="Normal 18 2" xfId="1515"/>
    <cellStyle name="Normal 18 2 2" xfId="1516"/>
    <cellStyle name="Normal 180" xfId="1517"/>
    <cellStyle name="Normal 181" xfId="1518"/>
    <cellStyle name="Normal 182" xfId="1519"/>
    <cellStyle name="Normal 183" xfId="1520"/>
    <cellStyle name="Normal 184" xfId="1521"/>
    <cellStyle name="Normal 185" xfId="1522"/>
    <cellStyle name="Normal 186" xfId="1523"/>
    <cellStyle name="Normal 187" xfId="1524"/>
    <cellStyle name="Normal 188" xfId="1525"/>
    <cellStyle name="Normal 189" xfId="1526"/>
    <cellStyle name="Normal 19" xfId="1527"/>
    <cellStyle name="Normal 19 2" xfId="1528"/>
    <cellStyle name="Normal 190" xfId="1529"/>
    <cellStyle name="Normal 191" xfId="1530"/>
    <cellStyle name="Normal 192" xfId="1531"/>
    <cellStyle name="Normal 193" xfId="1532"/>
    <cellStyle name="Normal 194" xfId="1533"/>
    <cellStyle name="Normal 195" xfId="1534"/>
    <cellStyle name="Normal 196" xfId="1535"/>
    <cellStyle name="Normal 197" xfId="1536"/>
    <cellStyle name="Normal 198" xfId="1537"/>
    <cellStyle name="Normal 199" xfId="1538"/>
    <cellStyle name="Normal 2" xfId="3"/>
    <cellStyle name="Normal 2 10" xfId="1539"/>
    <cellStyle name="Normal 2 10 2" xfId="1540"/>
    <cellStyle name="Normal 2 10 3" xfId="1541"/>
    <cellStyle name="Normal 2 10 3 2" xfId="1542"/>
    <cellStyle name="Normal 2 10 3 3" xfId="1543"/>
    <cellStyle name="Normal 2 10 3 4" xfId="1544"/>
    <cellStyle name="Normal 2 10 4" xfId="1545"/>
    <cellStyle name="Normal 2 10 5" xfId="1546"/>
    <cellStyle name="Normal 2 10 6" xfId="1547"/>
    <cellStyle name="Normal 2 10 7" xfId="1548"/>
    <cellStyle name="Normal 2 11" xfId="1549"/>
    <cellStyle name="Normal 2 12" xfId="53"/>
    <cellStyle name="Normal 2 13" xfId="1550"/>
    <cellStyle name="Normal 2 14" xfId="1551"/>
    <cellStyle name="Normal 2 15" xfId="1552"/>
    <cellStyle name="Normal 2 16" xfId="2469"/>
    <cellStyle name="Normal 2 2" xfId="39"/>
    <cellStyle name="Normal 2 2 10" xfId="1553"/>
    <cellStyle name="Normal 2 2 2" xfId="48"/>
    <cellStyle name="Normal 2 2 2 10 2" xfId="2514"/>
    <cellStyle name="Normal 2 2 2 2" xfId="81"/>
    <cellStyle name="Normal 2 2 2 2 2" xfId="104"/>
    <cellStyle name="Normal 2 2 2 2 2 10" xfId="1554"/>
    <cellStyle name="Normal 2 2 2 2 3" xfId="111"/>
    <cellStyle name="Normal 2 2 2 3" xfId="1555"/>
    <cellStyle name="Normal 2 2 3" xfId="62"/>
    <cellStyle name="Normal 2 2 3 2" xfId="70"/>
    <cellStyle name="Normal 2 2 3 2 2" xfId="84"/>
    <cellStyle name="Normal 2 2 3 2 2 2" xfId="120"/>
    <cellStyle name="Normal 2 2 3 2 3" xfId="98"/>
    <cellStyle name="Normal 2 2 3 2 4" xfId="125"/>
    <cellStyle name="Normal 2 2 3 3" xfId="1556"/>
    <cellStyle name="Normal 2 2 3 4" xfId="1557"/>
    <cellStyle name="Normal 2 2 3 5" xfId="1558"/>
    <cellStyle name="Normal 2 2 31" xfId="1559"/>
    <cellStyle name="Normal 2 2 4" xfId="67"/>
    <cellStyle name="Normal 2 2 4 2" xfId="74"/>
    <cellStyle name="Normal 2 2 4 2 2" xfId="122"/>
    <cellStyle name="Normal 2 2 4 2 3" xfId="127"/>
    <cellStyle name="Normal 2 2 5" xfId="89"/>
    <cellStyle name="Normal 2 2 6" xfId="97"/>
    <cellStyle name="Normal 2 2 7" xfId="109"/>
    <cellStyle name="Normal 2 2 8" xfId="2460"/>
    <cellStyle name="Normal 2 2_Schematic Cost Plan (09-11-09)-USD" xfId="1560"/>
    <cellStyle name="Normal 2 3" xfId="1561"/>
    <cellStyle name="Normal 2 3 2" xfId="1562"/>
    <cellStyle name="Normal 2 3 3" xfId="1563"/>
    <cellStyle name="Normal 2 3 4" xfId="1564"/>
    <cellStyle name="Normal 2 3 4 2" xfId="1565"/>
    <cellStyle name="Normal 2 3 5" xfId="1566"/>
    <cellStyle name="Normal 2 3 5 2" xfId="1567"/>
    <cellStyle name="Normal 2 31" xfId="1568"/>
    <cellStyle name="Normal 2 31 2" xfId="1569"/>
    <cellStyle name="Normal 2 4" xfId="1570"/>
    <cellStyle name="normal 2 4 10" xfId="1571"/>
    <cellStyle name="Normal 2 4 11" xfId="2462"/>
    <cellStyle name="Normal 2 4 12" xfId="2466"/>
    <cellStyle name="Normal 2 4 17" xfId="1572"/>
    <cellStyle name="Normal 2 4 2" xfId="1573"/>
    <cellStyle name="Normal 2 4 2 2" xfId="1574"/>
    <cellStyle name="Normal 2 4 2 2 2" xfId="1575"/>
    <cellStyle name="Normal 2 4 2 2 2 2" xfId="1576"/>
    <cellStyle name="Normal 2 4 3" xfId="1577"/>
    <cellStyle name="Normal 2 4 3 2" xfId="1578"/>
    <cellStyle name="Normal 2 4 3 2 2" xfId="1579"/>
    <cellStyle name="Normal 2 4 4" xfId="1580"/>
    <cellStyle name="normal 2 4 5" xfId="1581"/>
    <cellStyle name="Normal 2 4 5 2" xfId="1582"/>
    <cellStyle name="normal 2 4 6" xfId="1583"/>
    <cellStyle name="normal 2 4 7" xfId="1584"/>
    <cellStyle name="normal 2 4 8" xfId="1585"/>
    <cellStyle name="normal 2 4 9" xfId="1586"/>
    <cellStyle name="Normal 2 5" xfId="1587"/>
    <cellStyle name="normal 2 5 10" xfId="1588"/>
    <cellStyle name="Normal 2 5 2" xfId="1589"/>
    <cellStyle name="Normal 2 5 2 2" xfId="1590"/>
    <cellStyle name="Normal 2 5 3" xfId="1591"/>
    <cellStyle name="normal 2 5 4" xfId="1592"/>
    <cellStyle name="normal 2 5 5" xfId="1593"/>
    <cellStyle name="normal 2 5 6" xfId="1594"/>
    <cellStyle name="normal 2 5 7" xfId="1595"/>
    <cellStyle name="normal 2 5 8" xfId="1596"/>
    <cellStyle name="normal 2 5 9" xfId="1597"/>
    <cellStyle name="Normal 2 6" xfId="1598"/>
    <cellStyle name="Normal 2 6 2" xfId="1599"/>
    <cellStyle name="Normal 2 6 3" xfId="1600"/>
    <cellStyle name="Normal 2 6 3 2" xfId="1601"/>
    <cellStyle name="Normal 2 6 3 2 2" xfId="1602"/>
    <cellStyle name="Normal 2 6 3 2 2 2" xfId="1603"/>
    <cellStyle name="Normal 2 6 3 2 2 2 2" xfId="1604"/>
    <cellStyle name="Normal 2 6 3 2 2 2 3" xfId="1605"/>
    <cellStyle name="Normal 2 6 3 2 2 3" xfId="1606"/>
    <cellStyle name="Normal 2 6 3 2 2 4" xfId="1607"/>
    <cellStyle name="Normal 2 6 3 2 3" xfId="1608"/>
    <cellStyle name="Normal 2 6 3 2 3 2" xfId="1609"/>
    <cellStyle name="Normal 2 6 3 2 3 3" xfId="1610"/>
    <cellStyle name="Normal 2 6 3 2 4" xfId="1611"/>
    <cellStyle name="Normal 2 6 3 2 5" xfId="1612"/>
    <cellStyle name="Normal 2 6 3 3" xfId="1613"/>
    <cellStyle name="Normal 2 6 3 3 2" xfId="1614"/>
    <cellStyle name="Normal 2 6 3 3 2 2" xfId="1615"/>
    <cellStyle name="Normal 2 6 3 3 2 3" xfId="1616"/>
    <cellStyle name="Normal 2 6 3 3 3" xfId="1617"/>
    <cellStyle name="Normal 2 6 3 3 4" xfId="1618"/>
    <cellStyle name="Normal 2 6 3 4" xfId="1619"/>
    <cellStyle name="Normal 2 6 3 4 2" xfId="1620"/>
    <cellStyle name="Normal 2 6 3 4 3" xfId="1621"/>
    <cellStyle name="Normal 2 6 3 5" xfId="1622"/>
    <cellStyle name="Normal 2 6 3 6" xfId="1623"/>
    <cellStyle name="Normal 2 6 3 7" xfId="1624"/>
    <cellStyle name="Normal 2 6 4" xfId="1625"/>
    <cellStyle name="Normal 2 6 4 2" xfId="1626"/>
    <cellStyle name="Normal 2 6 4 2 2" xfId="1627"/>
    <cellStyle name="Normal 2 6 4 2 2 2" xfId="1628"/>
    <cellStyle name="Normal 2 6 4 2 2 2 2" xfId="1629"/>
    <cellStyle name="Normal 2 6 4 2 2 2 3" xfId="1630"/>
    <cellStyle name="Normal 2 6 4 2 2 3" xfId="1631"/>
    <cellStyle name="Normal 2 6 4 2 2 4" xfId="1632"/>
    <cellStyle name="Normal 2 6 4 2 3" xfId="1633"/>
    <cellStyle name="Normal 2 6 4 2 3 2" xfId="1634"/>
    <cellStyle name="Normal 2 6 4 2 3 3" xfId="1635"/>
    <cellStyle name="Normal 2 6 4 2 4" xfId="1636"/>
    <cellStyle name="Normal 2 6 4 2 5" xfId="1637"/>
    <cellStyle name="Normal 2 6 4 3" xfId="1638"/>
    <cellStyle name="Normal 2 6 4 3 2" xfId="1639"/>
    <cellStyle name="Normal 2 6 4 3 2 2" xfId="1640"/>
    <cellStyle name="Normal 2 6 4 3 2 3" xfId="1641"/>
    <cellStyle name="Normal 2 6 4 3 3" xfId="1642"/>
    <cellStyle name="Normal 2 6 4 3 4" xfId="1643"/>
    <cellStyle name="Normal 2 6 4 4" xfId="1644"/>
    <cellStyle name="Normal 2 6 4 4 2" xfId="1645"/>
    <cellStyle name="Normal 2 6 4 4 3" xfId="1646"/>
    <cellStyle name="Normal 2 6 4 5" xfId="1647"/>
    <cellStyle name="Normal 2 6 4 6" xfId="1648"/>
    <cellStyle name="Normal 2 6 4 7" xfId="1649"/>
    <cellStyle name="Normal 2 6 5" xfId="1650"/>
    <cellStyle name="Normal 2 6 6" xfId="1651"/>
    <cellStyle name="Normal 2 6 7" xfId="1652"/>
    <cellStyle name="Normal 2 66" xfId="1653"/>
    <cellStyle name="Normal 2 7" xfId="1654"/>
    <cellStyle name="Normal 2 7 2" xfId="1655"/>
    <cellStyle name="Normal 2 7 3" xfId="1656"/>
    <cellStyle name="Normal 2 8" xfId="1657"/>
    <cellStyle name="Normal 2 9" xfId="1658"/>
    <cellStyle name="Normal 2_08  Bill of Quantities" xfId="1659"/>
    <cellStyle name="Normal 2_12-14_M&amp;E System" xfId="2513"/>
    <cellStyle name="Normal 20" xfId="1660"/>
    <cellStyle name="Normal 20 2" xfId="1661"/>
    <cellStyle name="Normal 20 2 2" xfId="1662"/>
    <cellStyle name="Normal 200" xfId="1663"/>
    <cellStyle name="Normal 201" xfId="1664"/>
    <cellStyle name="Normal 202" xfId="1665"/>
    <cellStyle name="Normal 203" xfId="1666"/>
    <cellStyle name="Normal 204" xfId="1667"/>
    <cellStyle name="Normal 205" xfId="1668"/>
    <cellStyle name="Normal 206" xfId="1669"/>
    <cellStyle name="Normal 207" xfId="1670"/>
    <cellStyle name="Normal 208" xfId="1671"/>
    <cellStyle name="Normal 209" xfId="1672"/>
    <cellStyle name="Normal 21" xfId="1673"/>
    <cellStyle name="Normal 21 2" xfId="1674"/>
    <cellStyle name="Normal 21 2 2" xfId="1675"/>
    <cellStyle name="Normal 210" xfId="1676"/>
    <cellStyle name="Normal 211" xfId="2453"/>
    <cellStyle name="Normal 212" xfId="2465"/>
    <cellStyle name="Normal 213" xfId="2468"/>
    <cellStyle name="Normal 214" xfId="2475"/>
    <cellStyle name="Normal 215" xfId="2481"/>
    <cellStyle name="Normal 216" xfId="2507"/>
    <cellStyle name="Normal 22" xfId="1677"/>
    <cellStyle name="Normal 22 2" xfId="1678"/>
    <cellStyle name="Normal 22 3" xfId="1679"/>
    <cellStyle name="Normal 22 3 2" xfId="1680"/>
    <cellStyle name="Normal 23" xfId="1681"/>
    <cellStyle name="Normal 23 2" xfId="1682"/>
    <cellStyle name="Normal 23 3" xfId="1683"/>
    <cellStyle name="Normal 23 3 2" xfId="1684"/>
    <cellStyle name="Normal 24" xfId="59"/>
    <cellStyle name="Normal 24 2" xfId="1685"/>
    <cellStyle name="Normal 24 2 2" xfId="1686"/>
    <cellStyle name="Normal 25" xfId="1687"/>
    <cellStyle name="Normal 25 2" xfId="1688"/>
    <cellStyle name="Normal 25 3" xfId="1689"/>
    <cellStyle name="Normal 26" xfId="1690"/>
    <cellStyle name="Normal 26 2" xfId="1691"/>
    <cellStyle name="Normal 26 2 2" xfId="1692"/>
    <cellStyle name="Normal 27" xfId="1693"/>
    <cellStyle name="Normal 27 2" xfId="1694"/>
    <cellStyle name="Normal 27 2 2" xfId="1695"/>
    <cellStyle name="Normal 28" xfId="1696"/>
    <cellStyle name="Normal 28 2" xfId="1697"/>
    <cellStyle name="Normal 28 3 2 2 2" xfId="1698"/>
    <cellStyle name="Normal 28 3 3 2" xfId="1699"/>
    <cellStyle name="Normal 29" xfId="1700"/>
    <cellStyle name="Normal 29 2" xfId="1701"/>
    <cellStyle name="Normal 29 2 2" xfId="1702"/>
    <cellStyle name="Normal 3" xfId="103"/>
    <cellStyle name="Normal 3 11 2" xfId="1703"/>
    <cellStyle name="Normal 3 11 2 2" xfId="1704"/>
    <cellStyle name="Normal 3 11 2 3" xfId="1705"/>
    <cellStyle name="Normal 3 11 2 3 2" xfId="1706"/>
    <cellStyle name="Normal 3 11 2 3 3" xfId="1707"/>
    <cellStyle name="Normal 3 11 2 3 4" xfId="1708"/>
    <cellStyle name="Normal 3 11 2 4" xfId="1709"/>
    <cellStyle name="Normal 3 11 2 5" xfId="1710"/>
    <cellStyle name="Normal 3 11 2 6" xfId="1711"/>
    <cellStyle name="Normal 3 13" xfId="1712"/>
    <cellStyle name="Normal 3 2" xfId="132"/>
    <cellStyle name="Normal 3 2 2" xfId="1713"/>
    <cellStyle name="Normal 3 2 2 2" xfId="1714"/>
    <cellStyle name="Normal 3 2 2 3" xfId="1715"/>
    <cellStyle name="Normal 3 2 2 3 2" xfId="1716"/>
    <cellStyle name="Normal 3 2 3" xfId="1717"/>
    <cellStyle name="Normal 3 2 3 2" xfId="1718"/>
    <cellStyle name="Normal 3 2 3 2 2" xfId="1719"/>
    <cellStyle name="Normal 3 2 4" xfId="1720"/>
    <cellStyle name="Normal 3 2 5" xfId="1721"/>
    <cellStyle name="Normal 3 2 6" xfId="1722"/>
    <cellStyle name="Normal 3 2 7" xfId="2497"/>
    <cellStyle name="Normal 3 3" xfId="52"/>
    <cellStyle name="Normal 3 3 2" xfId="1723"/>
    <cellStyle name="Normal 3 4" xfId="149"/>
    <cellStyle name="Normal 3 4 2" xfId="1724"/>
    <cellStyle name="Normal 3 4 3" xfId="1725"/>
    <cellStyle name="Normal 3 4 3 2" xfId="1726"/>
    <cellStyle name="Normal 3 5" xfId="1727"/>
    <cellStyle name="Normal 3 5 2" xfId="1728"/>
    <cellStyle name="Normal 3 5 2 2" xfId="1729"/>
    <cellStyle name="Normal 3 6" xfId="1730"/>
    <cellStyle name="Normal 3 6 2" xfId="1731"/>
    <cellStyle name="Normal 3 6 3" xfId="1732"/>
    <cellStyle name="Normal 3 7" xfId="1733"/>
    <cellStyle name="Normal 3 8" xfId="1734"/>
    <cellStyle name="Normal 3 9" xfId="2463"/>
    <cellStyle name="Normal 3_Schematic Cost Plan (09-11-09)-USD" xfId="1735"/>
    <cellStyle name="Normal 30" xfId="1736"/>
    <cellStyle name="Normal 30 2" xfId="1737"/>
    <cellStyle name="Normal 30 2 2" xfId="1738"/>
    <cellStyle name="Normal 31" xfId="1739"/>
    <cellStyle name="Normal 31 2" xfId="1740"/>
    <cellStyle name="Normal 31 2 2" xfId="1741"/>
    <cellStyle name="Normal 32" xfId="1742"/>
    <cellStyle name="Normal 32 2" xfId="1743"/>
    <cellStyle name="Normal 33" xfId="1744"/>
    <cellStyle name="Normal 33 2" xfId="1745"/>
    <cellStyle name="Normal 34" xfId="1746"/>
    <cellStyle name="Normal 34 2" xfId="1747"/>
    <cellStyle name="Normal 35" xfId="1748"/>
    <cellStyle name="Normal 35 2" xfId="1749"/>
    <cellStyle name="Normal 35 2 2" xfId="1750"/>
    <cellStyle name="Normal 36" xfId="1751"/>
    <cellStyle name="Normal 36 2" xfId="1752"/>
    <cellStyle name="Normal 37" xfId="1753"/>
    <cellStyle name="Normal 37 2" xfId="1754"/>
    <cellStyle name="Normal 38" xfId="1755"/>
    <cellStyle name="Normal 38 2" xfId="1756"/>
    <cellStyle name="Normal 38 2 2" xfId="1757"/>
    <cellStyle name="Normal 39" xfId="1758"/>
    <cellStyle name="Normal 39 2" xfId="1759"/>
    <cellStyle name="Normal 4" xfId="130"/>
    <cellStyle name="Normal 4 10" xfId="2517"/>
    <cellStyle name="Normal 4 18 2" xfId="16"/>
    <cellStyle name="Normal 4 2" xfId="1760"/>
    <cellStyle name="Normal 4 2 2" xfId="1761"/>
    <cellStyle name="Normal 4 2 2 2 2" xfId="14"/>
    <cellStyle name="Normal 4 2 3" xfId="1762"/>
    <cellStyle name="Normal 4 2 3 2" xfId="1763"/>
    <cellStyle name="Normal 4 2 4" xfId="1764"/>
    <cellStyle name="Normal 4 2 5" xfId="2498"/>
    <cellStyle name="Normal 4 3" xfId="1765"/>
    <cellStyle name="Normal 4 3 2" xfId="1766"/>
    <cellStyle name="Normal 4 3 2 2" xfId="1767"/>
    <cellStyle name="Normal 4 3 3" xfId="1768"/>
    <cellStyle name="Normal 4 4" xfId="1769"/>
    <cellStyle name="Normal 4 4 2" xfId="1770"/>
    <cellStyle name="Normal 4 4 3" xfId="1771"/>
    <cellStyle name="Normal 4 5" xfId="1772"/>
    <cellStyle name="Normal 4 5 2" xfId="1773"/>
    <cellStyle name="Normal 4 5 2 2" xfId="1774"/>
    <cellStyle name="Normal 4 6" xfId="1775"/>
    <cellStyle name="Normal 4 6 2" xfId="1776"/>
    <cellStyle name="Normal 4 6 2 2" xfId="1777"/>
    <cellStyle name="Normal 4 7" xfId="1778"/>
    <cellStyle name="Normal 4 8" xfId="1779"/>
    <cellStyle name="Normal 4 9" xfId="2488"/>
    <cellStyle name="Normal 40" xfId="1780"/>
    <cellStyle name="Normal 40 2" xfId="1781"/>
    <cellStyle name="Normal 41" xfId="1782"/>
    <cellStyle name="Normal 41 2" xfId="1783"/>
    <cellStyle name="Normal 41 3" xfId="1784"/>
    <cellStyle name="Normal 42" xfId="1785"/>
    <cellStyle name="Normal 42 2" xfId="1786"/>
    <cellStyle name="Normal 42 3" xfId="1787"/>
    <cellStyle name="Normal 43" xfId="1788"/>
    <cellStyle name="Normal 43 2" xfId="1789"/>
    <cellStyle name="Normal 43 3" xfId="1790"/>
    <cellStyle name="Normal 44" xfId="1791"/>
    <cellStyle name="Normal 44 2" xfId="1792"/>
    <cellStyle name="Normal 44 3" xfId="1793"/>
    <cellStyle name="Normal 45" xfId="1794"/>
    <cellStyle name="Normal 45 2" xfId="1795"/>
    <cellStyle name="Normal 45 3" xfId="1796"/>
    <cellStyle name="Normal 46" xfId="1797"/>
    <cellStyle name="Normal 46 2" xfId="1798"/>
    <cellStyle name="Normal 46 3" xfId="1799"/>
    <cellStyle name="Normal 47" xfId="11"/>
    <cellStyle name="Normal 47 2" xfId="26"/>
    <cellStyle name="Normal 47 3" xfId="1800"/>
    <cellStyle name="Normal 48" xfId="22"/>
    <cellStyle name="Normal 48 2" xfId="1801"/>
    <cellStyle name="Normal 49" xfId="1802"/>
    <cellStyle name="Normal 49 2" xfId="1803"/>
    <cellStyle name="Normal 49 3" xfId="1804"/>
    <cellStyle name="Normal 5" xfId="133"/>
    <cellStyle name="Normal 5 2" xfId="1805"/>
    <cellStyle name="Normal 5 2 2" xfId="1806"/>
    <cellStyle name="Normal 5 2 2 2" xfId="1807"/>
    <cellStyle name="Normal 5 2 2 2 2" xfId="1808"/>
    <cellStyle name="Normal 5 2 3" xfId="1809"/>
    <cellStyle name="Normal 5 3" xfId="1810"/>
    <cellStyle name="Normal 5 3 2" xfId="1811"/>
    <cellStyle name="Normal 5 3 3" xfId="1812"/>
    <cellStyle name="Normal 5 3 3 2" xfId="1813"/>
    <cellStyle name="Normal 5 4" xfId="1814"/>
    <cellStyle name="Normal 5 5" xfId="1815"/>
    <cellStyle name="Normal 5 6" xfId="1816"/>
    <cellStyle name="Normal 5 7" xfId="1817"/>
    <cellStyle name="Normal 5 8" xfId="2512"/>
    <cellStyle name="Normal 5 9" xfId="2520"/>
    <cellStyle name="Normal 50" xfId="1818"/>
    <cellStyle name="Normal 50 2" xfId="1819"/>
    <cellStyle name="Normal 50 3" xfId="1820"/>
    <cellStyle name="Normal 51" xfId="1821"/>
    <cellStyle name="Normal 51 2" xfId="1822"/>
    <cellStyle name="Normal 51 3" xfId="1823"/>
    <cellStyle name="Normal 52" xfId="1824"/>
    <cellStyle name="Normal 53" xfId="1825"/>
    <cellStyle name="Normal 53 2" xfId="1826"/>
    <cellStyle name="Normal 54" xfId="1827"/>
    <cellStyle name="Normal 54 2" xfId="1828"/>
    <cellStyle name="Normal 55" xfId="1829"/>
    <cellStyle name="Normal 55 2" xfId="1830"/>
    <cellStyle name="Normal 56" xfId="1831"/>
    <cellStyle name="Normal 56 2" xfId="1832"/>
    <cellStyle name="Normal 57" xfId="1833"/>
    <cellStyle name="Normal 57 2" xfId="1834"/>
    <cellStyle name="Normal 58" xfId="1835"/>
    <cellStyle name="Normal 58 2" xfId="1836"/>
    <cellStyle name="Normal 59" xfId="1837"/>
    <cellStyle name="Normal 59 2" xfId="1838"/>
    <cellStyle name="Normal 6" xfId="40"/>
    <cellStyle name="Normal 6 2" xfId="50"/>
    <cellStyle name="Normal 6 2 2" xfId="91"/>
    <cellStyle name="Normal 6 2 3" xfId="118"/>
    <cellStyle name="Normal 6 3" xfId="83"/>
    <cellStyle name="Normal 6 4" xfId="1839"/>
    <cellStyle name="Normal 6 5" xfId="2492"/>
    <cellStyle name="Normal 60" xfId="1840"/>
    <cellStyle name="Normal 60 2" xfId="1841"/>
    <cellStyle name="Normal 61" xfId="1842"/>
    <cellStyle name="Normal 61 2" xfId="1843"/>
    <cellStyle name="Normal 61 2 2" xfId="1844"/>
    <cellStyle name="Normal 62" xfId="1845"/>
    <cellStyle name="Normal 62 2" xfId="1846"/>
    <cellStyle name="Normal 62 3" xfId="1847"/>
    <cellStyle name="Normal 63" xfId="1848"/>
    <cellStyle name="Normal 63 2" xfId="1849"/>
    <cellStyle name="Normal 64" xfId="1850"/>
    <cellStyle name="Normal 65" xfId="1851"/>
    <cellStyle name="Normal 65 2" xfId="1852"/>
    <cellStyle name="Normal 66" xfId="1853"/>
    <cellStyle name="Normal 66 2" xfId="1854"/>
    <cellStyle name="Normal 67" xfId="1855"/>
    <cellStyle name="Normal 67 2" xfId="1856"/>
    <cellStyle name="Normal 68" xfId="1857"/>
    <cellStyle name="Normal 68 2" xfId="1858"/>
    <cellStyle name="Normal 69" xfId="1859"/>
    <cellStyle name="Normal 69 2" xfId="1860"/>
    <cellStyle name="Normal 7" xfId="43"/>
    <cellStyle name="Normal 7 2" xfId="1861"/>
    <cellStyle name="Normal 7 2 2 5 2 2 3" xfId="2474"/>
    <cellStyle name="Normal 70" xfId="1862"/>
    <cellStyle name="Normal 70 2" xfId="1863"/>
    <cellStyle name="Normal 71" xfId="1864"/>
    <cellStyle name="Normal 71 2" xfId="1865"/>
    <cellStyle name="Normal 72" xfId="1866"/>
    <cellStyle name="Normal 72 2" xfId="1867"/>
    <cellStyle name="Normal 73" xfId="1868"/>
    <cellStyle name="Normal 73 2" xfId="1869"/>
    <cellStyle name="Normal 74" xfId="1870"/>
    <cellStyle name="Normal 74 2" xfId="1871"/>
    <cellStyle name="Normal 75" xfId="1872"/>
    <cellStyle name="Normal 75 2" xfId="1873"/>
    <cellStyle name="Normal 76" xfId="1874"/>
    <cellStyle name="Normal 77" xfId="1875"/>
    <cellStyle name="Normal 77 2" xfId="1876"/>
    <cellStyle name="Normal 78" xfId="1877"/>
    <cellStyle name="Normal 78 2" xfId="1878"/>
    <cellStyle name="Normal 79" xfId="1879"/>
    <cellStyle name="Normal 79 2" xfId="1880"/>
    <cellStyle name="Normal 8" xfId="134"/>
    <cellStyle name="Normal 8 2" xfId="1881"/>
    <cellStyle name="Normal 8 2 2" xfId="1882"/>
    <cellStyle name="Normal 8 2 2 2" xfId="1883"/>
    <cellStyle name="Normal 8 3" xfId="1884"/>
    <cellStyle name="Normal 8 3 2" xfId="32"/>
    <cellStyle name="Normal 8 4 3" xfId="1885"/>
    <cellStyle name="Normal 80" xfId="1886"/>
    <cellStyle name="Normal 80 2" xfId="1887"/>
    <cellStyle name="Normal 81" xfId="1888"/>
    <cellStyle name="Normal 81 2" xfId="1889"/>
    <cellStyle name="Normal 82" xfId="1890"/>
    <cellStyle name="Normal 83" xfId="1891"/>
    <cellStyle name="Normal 83 2" xfId="1892"/>
    <cellStyle name="Normal 84" xfId="1893"/>
    <cellStyle name="Normal 85" xfId="1894"/>
    <cellStyle name="Normal 85 2" xfId="1895"/>
    <cellStyle name="Normal 86" xfId="1896"/>
    <cellStyle name="Normal 86 2" xfId="1897"/>
    <cellStyle name="Normal 87" xfId="1898"/>
    <cellStyle name="Normal 87 2" xfId="1899"/>
    <cellStyle name="Normal 88" xfId="1900"/>
    <cellStyle name="Normal 88 2" xfId="1901"/>
    <cellStyle name="Normal 89" xfId="1902"/>
    <cellStyle name="Normal 89 2" xfId="1903"/>
    <cellStyle name="Normal 9" xfId="136"/>
    <cellStyle name="Normal 9 2" xfId="1904"/>
    <cellStyle name="Normal 9 2 2" xfId="1905"/>
    <cellStyle name="Normal 9 2 2 2" xfId="1906"/>
    <cellStyle name="Normal 9 2 3" xfId="2509"/>
    <cellStyle name="Normal 9 2 4" xfId="2511"/>
    <cellStyle name="Normal 9 3" xfId="1907"/>
    <cellStyle name="Normal 9 3 2" xfId="1908"/>
    <cellStyle name="Normal 9 4" xfId="1909"/>
    <cellStyle name="Normal 90" xfId="1910"/>
    <cellStyle name="Normal 90 2" xfId="1911"/>
    <cellStyle name="Normal 91" xfId="1912"/>
    <cellStyle name="Normal 91 2" xfId="1913"/>
    <cellStyle name="Normal 92" xfId="1914"/>
    <cellStyle name="Normal 92 2" xfId="1915"/>
    <cellStyle name="Normal 93" xfId="1916"/>
    <cellStyle name="Normal 93 2" xfId="1917"/>
    <cellStyle name="Normal 94" xfId="1918"/>
    <cellStyle name="Normal 94 2" xfId="1919"/>
    <cellStyle name="Normal 95" xfId="1920"/>
    <cellStyle name="Normal 95 2" xfId="1921"/>
    <cellStyle name="Normal 96" xfId="1922"/>
    <cellStyle name="Normal 96 2" xfId="1923"/>
    <cellStyle name="Normal 97" xfId="1924"/>
    <cellStyle name="Normal 97 2" xfId="1925"/>
    <cellStyle name="Normal 98" xfId="1926"/>
    <cellStyle name="Normal 98 2" xfId="1927"/>
    <cellStyle name="Normal 98 3" xfId="1928"/>
    <cellStyle name="Normal 99" xfId="1929"/>
    <cellStyle name="Normal 99 2" xfId="1930"/>
    <cellStyle name="Normal_DUTOAN_VnTime1_ver2" xfId="2516"/>
    <cellStyle name="Normal_THANH TOAN 3" xfId="2515"/>
    <cellStyle name="Normal1" xfId="1931"/>
    <cellStyle name="Normale_ PESO ELETTR." xfId="1932"/>
    <cellStyle name="NormalText" xfId="2473"/>
    <cellStyle name="Note 2" xfId="1933"/>
    <cellStyle name="Nhấn1" xfId="1337"/>
    <cellStyle name="Nhấn2" xfId="1338"/>
    <cellStyle name="Nhấn3" xfId="1339"/>
    <cellStyle name="Nhấn4" xfId="1340"/>
    <cellStyle name="Nhấn5" xfId="1341"/>
    <cellStyle name="Nhấn6" xfId="1342"/>
    <cellStyle name="Œ…‹æØ‚è [0.00]_††††† " xfId="1935"/>
    <cellStyle name="Œ…‹æØ‚è_††††† " xfId="1936"/>
    <cellStyle name="oft Excel]_x000d__x000a_Comment=open=/f ‚ðZw’è‚·‚é‚ÆAƒ†[ƒU[’è‹`ŠÖ”‚ðŠÖ”“\‚è•t‚¯‚Ìˆê——‚É“o˜^‚·‚é‚±‚Æ‚ª‚Å‚«‚Ü‚·B_x000d__x000a_Maximized" xfId="1937"/>
    <cellStyle name="oft Excel]_x000d__x000a_Comment=open=/f ‚ðŽw’è‚·‚é‚ÆAƒ†[ƒU[’è‹`ŠÖ”‚ðŠÖ”“\‚è•t‚¯‚Ìˆê——‚É“o˜^‚·‚é‚±‚Æ‚ª‚Å‚«‚Ü‚·B_x000d__x000a_Maximized" xfId="1938"/>
    <cellStyle name="oft Excel]_x000d__x000a_Comment=The open=/f lines load custom functions into the Paste Function list._x000d__x000a_Maximized=2_x000d__x000a_Basics=1_x000d__x000a_A" xfId="1939"/>
    <cellStyle name="oft Excel]_x000d__x000a_Comment=The open=/f lines load custom functions into the Paste Function list._x000d__x000a_Maximized=2_x000d__x000a_Basics=1_x000d__x000a_A 2" xfId="1940"/>
    <cellStyle name="oft Excel]_x000d__x000a_Comment=The open=/f lines load custom functions into the Paste Function list._x000d__x000a_Maximized=3_x000d__x000a_Basics=1_x000d__x000a_A" xfId="1941"/>
    <cellStyle name="oft Excel]_x000d__x000a_Comment=The open=/f lines load custom functions into the Paste Function list._x000d__x000a_Maximized=3_x000d__x000a_Basics=1_x000d__x000a_A 2" xfId="1942"/>
    <cellStyle name="omma [0]_Mktg Prog" xfId="1943"/>
    <cellStyle name="ormal_Sheet1_1" xfId="1944"/>
    <cellStyle name="Output 2" xfId="1945"/>
    <cellStyle name="Ô Được nối kết" xfId="1934"/>
    <cellStyle name="per.style" xfId="1946"/>
    <cellStyle name="Percent" xfId="2508" builtinId="5"/>
    <cellStyle name="Percent [0]" xfId="1947"/>
    <cellStyle name="Percent [00]" xfId="1948"/>
    <cellStyle name="Percent [2]" xfId="1949"/>
    <cellStyle name="Percent [2] 2" xfId="1950"/>
    <cellStyle name="Percent [2] 3" xfId="1951"/>
    <cellStyle name="Percent 10" xfId="1952"/>
    <cellStyle name="Percent 10 2" xfId="1953"/>
    <cellStyle name="Percent 10 2 2" xfId="1954"/>
    <cellStyle name="Percent 10 3" xfId="23"/>
    <cellStyle name="Percent 11" xfId="1955"/>
    <cellStyle name="Percent 11 2" xfId="1956"/>
    <cellStyle name="Percent 11 2 2" xfId="1957"/>
    <cellStyle name="Percent 12" xfId="1958"/>
    <cellStyle name="Percent 12 2" xfId="1959"/>
    <cellStyle name="Percent 12 2 2" xfId="1960"/>
    <cellStyle name="Percent 13" xfId="1961"/>
    <cellStyle name="Percent 14" xfId="1962"/>
    <cellStyle name="Percent 15" xfId="1963"/>
    <cellStyle name="Percent 15 2 2" xfId="21"/>
    <cellStyle name="Percent 16" xfId="1964"/>
    <cellStyle name="Percent 16 2" xfId="1965"/>
    <cellStyle name="Percent 17" xfId="1966"/>
    <cellStyle name="Percent 18" xfId="1967"/>
    <cellStyle name="Percent 19" xfId="1968"/>
    <cellStyle name="Percent 2" xfId="6"/>
    <cellStyle name="Percent 2 11 2" xfId="1969"/>
    <cellStyle name="Percent 2 2" xfId="19"/>
    <cellStyle name="Percent 2 2 2" xfId="20"/>
    <cellStyle name="Percent 2 2 2 2" xfId="1970"/>
    <cellStyle name="Percent 2 2 2 2 2" xfId="1971"/>
    <cellStyle name="Percent 2 2 2 3" xfId="2504"/>
    <cellStyle name="Percent 2 2 3" xfId="1972"/>
    <cellStyle name="Percent 2 2 4" xfId="1973"/>
    <cellStyle name="Percent 2 2 5" xfId="2502"/>
    <cellStyle name="Percent 2 3" xfId="1974"/>
    <cellStyle name="Percent 2 3 2" xfId="1975"/>
    <cellStyle name="Percent 2 3 3" xfId="1976"/>
    <cellStyle name="Percent 2 3 4" xfId="2499"/>
    <cellStyle name="Percent 2 4" xfId="1977"/>
    <cellStyle name="Percent 2 4 2" xfId="1978"/>
    <cellStyle name="Percent 2 5" xfId="2470"/>
    <cellStyle name="Percent 2 6" xfId="2486"/>
    <cellStyle name="Percent 20" xfId="1979"/>
    <cellStyle name="Percent 21" xfId="1980"/>
    <cellStyle name="Percent 22" xfId="1981"/>
    <cellStyle name="Percent 23" xfId="1982"/>
    <cellStyle name="Percent 24" xfId="1983"/>
    <cellStyle name="Percent 25" xfId="1984"/>
    <cellStyle name="Percent 26" xfId="1985"/>
    <cellStyle name="Percent 27" xfId="1986"/>
    <cellStyle name="Percent 28" xfId="1987"/>
    <cellStyle name="Percent 29" xfId="1988"/>
    <cellStyle name="Percent 3" xfId="154"/>
    <cellStyle name="Percent 3 2" xfId="1989"/>
    <cellStyle name="Percent 3 3" xfId="1990"/>
    <cellStyle name="Percent 3 4" xfId="2500"/>
    <cellStyle name="Percent 30" xfId="1991"/>
    <cellStyle name="Percent 31" xfId="1992"/>
    <cellStyle name="Percent 32" xfId="1993"/>
    <cellStyle name="Percent 33" xfId="1994"/>
    <cellStyle name="Percent 34" xfId="1995"/>
    <cellStyle name="Percent 35" xfId="1996"/>
    <cellStyle name="Percent 36" xfId="1997"/>
    <cellStyle name="Percent 37" xfId="1998"/>
    <cellStyle name="Percent 38" xfId="1999"/>
    <cellStyle name="Percent 39" xfId="2000"/>
    <cellStyle name="Percent 4" xfId="2001"/>
    <cellStyle name="Percent 4 2" xfId="2501"/>
    <cellStyle name="Percent 40" xfId="2002"/>
    <cellStyle name="Percent 41" xfId="2003"/>
    <cellStyle name="Percent 42" xfId="2004"/>
    <cellStyle name="Percent 43" xfId="2005"/>
    <cellStyle name="Percent 44" xfId="2006"/>
    <cellStyle name="Percent 45" xfId="2007"/>
    <cellStyle name="Percent 46" xfId="2008"/>
    <cellStyle name="Percent 47" xfId="2009"/>
    <cellStyle name="Percent 48" xfId="2010"/>
    <cellStyle name="Percent 49" xfId="2011"/>
    <cellStyle name="Percent 5" xfId="27"/>
    <cellStyle name="Percent 5 2" xfId="2012"/>
    <cellStyle name="Percent 5 2 2" xfId="2013"/>
    <cellStyle name="Percent 50" xfId="2014"/>
    <cellStyle name="Percent 51" xfId="2015"/>
    <cellStyle name="Percent 52" xfId="2016"/>
    <cellStyle name="Percent 53" xfId="2017"/>
    <cellStyle name="Percent 54" xfId="2018"/>
    <cellStyle name="Percent 55" xfId="2019"/>
    <cellStyle name="Percent 56" xfId="2020"/>
    <cellStyle name="Percent 57" xfId="2464"/>
    <cellStyle name="Percent 58" xfId="2467"/>
    <cellStyle name="Percent 6" xfId="2021"/>
    <cellStyle name="Percent 6 2" xfId="2022"/>
    <cellStyle name="Percent 6 2 2" xfId="2023"/>
    <cellStyle name="Percent 7" xfId="2024"/>
    <cellStyle name="Percent 7 2" xfId="2025"/>
    <cellStyle name="Percent 7 2 2" xfId="2026"/>
    <cellStyle name="Percent 8" xfId="2027"/>
    <cellStyle name="Percent 8 2" xfId="2028"/>
    <cellStyle name="Percent 8 2 2" xfId="2029"/>
    <cellStyle name="Percent 9" xfId="38"/>
    <cellStyle name="Percent 9 2" xfId="47"/>
    <cellStyle name="Percent 9 2 2" xfId="78"/>
    <cellStyle name="Percent 9 2 3" xfId="116"/>
    <cellStyle name="Percent 9 3" xfId="88"/>
    <cellStyle name="Percent 9 4" xfId="96"/>
    <cellStyle name="Percent 9 5" xfId="108"/>
    <cellStyle name="PERCENTAGE" xfId="2030"/>
    <cellStyle name="PrePop Currency (0)" xfId="2031"/>
    <cellStyle name="PrePop Currency (0) 2" xfId="2032"/>
    <cellStyle name="PrePop Currency (2)" xfId="2033"/>
    <cellStyle name="PrePop Units (0)" xfId="2034"/>
    <cellStyle name="PrePop Units (1)" xfId="2035"/>
    <cellStyle name="PrePop Units (2)" xfId="2036"/>
    <cellStyle name="pricing" xfId="2037"/>
    <cellStyle name="PSChar" xfId="2038"/>
    <cellStyle name="PSHeading" xfId="2039"/>
    <cellStyle name="regstoresfromspecstores" xfId="2040"/>
    <cellStyle name="RevList" xfId="2041"/>
    <cellStyle name="RowLevel_1" xfId="2042"/>
    <cellStyle name="S—_x0008_" xfId="2043"/>
    <cellStyle name="s]_x000d__x000a_spooler=yes_x000d__x000a_load=_x000d__x000a_Beep=yes_x000d__x000a_NullPort=None_x000d__x000a_BorderWidth=3_x000d__x000a_CursorBlinkRate=1200_x000d__x000a_DoubleClickSpeed=452_x000d__x000a_Programs=co" xfId="2044"/>
    <cellStyle name="s]_x000d__x000a_spooler=yes_x000d__x000a_load=_x000d__x000a_Beep=yes_x000d__x000a_NullPort=None_x000d__x000a_BorderWidth=3_x000d__x000a_CursorBlinkRate=1200_x000d__x000a_DoubleClickSpeed=452_x000d__x000a_Programs=co 2" xfId="2045"/>
    <cellStyle name="s1" xfId="2046"/>
    <cellStyle name="SHADEDSTORES" xfId="2047"/>
    <cellStyle name="songuyen" xfId="2048"/>
    <cellStyle name="specstores" xfId="2049"/>
    <cellStyle name="Standard_Anpassen der Amortisation" xfId="2050"/>
    <cellStyle name="Style 1" xfId="2051"/>
    <cellStyle name="Style 1 2" xfId="2052"/>
    <cellStyle name="Style 1 2 2" xfId="2053"/>
    <cellStyle name="Style 1 2 3" xfId="2054"/>
    <cellStyle name="Style 1 2 4" xfId="2055"/>
    <cellStyle name="Style 1 2 4 2" xfId="2056"/>
    <cellStyle name="Style 1 3" xfId="2057"/>
    <cellStyle name="Style 1 3 2" xfId="2058"/>
    <cellStyle name="Style 1 3 3" xfId="2059"/>
    <cellStyle name="Style 1 3 3 2" xfId="2060"/>
    <cellStyle name="Style 1 4" xfId="2061"/>
    <cellStyle name="Style 1 5" xfId="2062"/>
    <cellStyle name="Style 10" xfId="2063"/>
    <cellStyle name="Style 11" xfId="2064"/>
    <cellStyle name="Style 12" xfId="2065"/>
    <cellStyle name="Style 13" xfId="2066"/>
    <cellStyle name="Style 14" xfId="2067"/>
    <cellStyle name="Style 15" xfId="2068"/>
    <cellStyle name="Style 16" xfId="2069"/>
    <cellStyle name="Style 17" xfId="2070"/>
    <cellStyle name="Style 18" xfId="2071"/>
    <cellStyle name="Style 19" xfId="2072"/>
    <cellStyle name="Style 2" xfId="2073"/>
    <cellStyle name="Style 20" xfId="2074"/>
    <cellStyle name="Style 21" xfId="2075"/>
    <cellStyle name="Style 22" xfId="2076"/>
    <cellStyle name="Style 23" xfId="2077"/>
    <cellStyle name="Style 24" xfId="2078"/>
    <cellStyle name="Style 25" xfId="2079"/>
    <cellStyle name="Style 26" xfId="2080"/>
    <cellStyle name="Style 27" xfId="2081"/>
    <cellStyle name="Style 28" xfId="2082"/>
    <cellStyle name="Style 29" xfId="2083"/>
    <cellStyle name="Style 3" xfId="2084"/>
    <cellStyle name="Style 30" xfId="2085"/>
    <cellStyle name="Style 31" xfId="2086"/>
    <cellStyle name="Style 32" xfId="2087"/>
    <cellStyle name="Style 33" xfId="2088"/>
    <cellStyle name="Style 34" xfId="2089"/>
    <cellStyle name="Style 35" xfId="2090"/>
    <cellStyle name="Style 36" xfId="2091"/>
    <cellStyle name="Style 37" xfId="2092"/>
    <cellStyle name="Style 38" xfId="2093"/>
    <cellStyle name="Style 39" xfId="2094"/>
    <cellStyle name="Style 4" xfId="2095"/>
    <cellStyle name="Style 40" xfId="2096"/>
    <cellStyle name="Style 41" xfId="2097"/>
    <cellStyle name="Style 42" xfId="2098"/>
    <cellStyle name="Style 43" xfId="2099"/>
    <cellStyle name="Style 44" xfId="2100"/>
    <cellStyle name="Style 45" xfId="2101"/>
    <cellStyle name="Style 46" xfId="2102"/>
    <cellStyle name="Style 47" xfId="2103"/>
    <cellStyle name="Style 48" xfId="2104"/>
    <cellStyle name="Style 49" xfId="2105"/>
    <cellStyle name="Style 5" xfId="2106"/>
    <cellStyle name="Style 50" xfId="2107"/>
    <cellStyle name="Style 51" xfId="2108"/>
    <cellStyle name="Style 52" xfId="2109"/>
    <cellStyle name="Style 53" xfId="2110"/>
    <cellStyle name="Style 54" xfId="2111"/>
    <cellStyle name="Style 55" xfId="2112"/>
    <cellStyle name="Style 56" xfId="2113"/>
    <cellStyle name="Style 57" xfId="2114"/>
    <cellStyle name="Style 58" xfId="2115"/>
    <cellStyle name="Style 59" xfId="2116"/>
    <cellStyle name="Style 6" xfId="2117"/>
    <cellStyle name="Style 60" xfId="2118"/>
    <cellStyle name="Style 61" xfId="2119"/>
    <cellStyle name="Style 62" xfId="2120"/>
    <cellStyle name="Style 63" xfId="2121"/>
    <cellStyle name="Style 64" xfId="2122"/>
    <cellStyle name="Style 65" xfId="2123"/>
    <cellStyle name="Style 66" xfId="2124"/>
    <cellStyle name="Style 67" xfId="2125"/>
    <cellStyle name="Style 68" xfId="2126"/>
    <cellStyle name="Style 69" xfId="2127"/>
    <cellStyle name="Style 7" xfId="2128"/>
    <cellStyle name="Style 70" xfId="2129"/>
    <cellStyle name="Style 71" xfId="2130"/>
    <cellStyle name="Style 72" xfId="2131"/>
    <cellStyle name="Style 73" xfId="2132"/>
    <cellStyle name="Style 74" xfId="2133"/>
    <cellStyle name="Style 8" xfId="2134"/>
    <cellStyle name="Style 9" xfId="2135"/>
    <cellStyle name="style_1" xfId="2136"/>
    <cellStyle name="Sub Title" xfId="2137"/>
    <cellStyle name="Sub total" xfId="2138"/>
    <cellStyle name="Sub total 2" xfId="2139"/>
    <cellStyle name="Sub total 2 2" xfId="2140"/>
    <cellStyle name="subhead" xfId="2141"/>
    <cellStyle name="SubTitle" xfId="2142"/>
    <cellStyle name="Subtotal" xfId="2143"/>
    <cellStyle name="sum" xfId="2144"/>
    <cellStyle name="symbol" xfId="2145"/>
    <cellStyle name="T" xfId="2146"/>
    <cellStyle name="T 2" xfId="2147"/>
    <cellStyle name="T_Book1" xfId="2148"/>
    <cellStyle name="T_Book1_1" xfId="2149"/>
    <cellStyle name="T_Book1_1. bang tong hop khoi luong cho dot 1" xfId="2150"/>
    <cellStyle name="T_Book1_1. bang tong hop khoi luong cho dot 1_ANH DAO" xfId="2151"/>
    <cellStyle name="T_Book1_1. bang tong hop khoi luong cho dot 1_HL8" xfId="2152"/>
    <cellStyle name="T_Book1_1. bang tong hop khoi luong cho dot 1_Thanh toan D1-HD 604-E2-BL3" xfId="2153"/>
    <cellStyle name="T_Book1_Book2" xfId="2154"/>
    <cellStyle name="T_Book1_BOQ-Puma-Update (02July, 2008)" xfId="2155"/>
    <cellStyle name="T_Book1_Bored pile-Barrette Capacity Nov-09-2007" xfId="2156"/>
    <cellStyle name="T_Book1_Bored pile-Barrette Capacity Nov-09-2007_1. bang tong hop khoi luong cho dot 1" xfId="2157"/>
    <cellStyle name="T_Book1_Bored pile-Barrette Capacity Nov-09-2007_form mau thnah toan KL gui BSV 26.08" xfId="2158"/>
    <cellStyle name="T_Book1_Bored pile-Barrette Capacity Nov-09-2007_KC ham dơt 1" xfId="2159"/>
    <cellStyle name="T_Book1_Bored pile-Barrette Capacity Nov-09-2007_Quyet toan tam Delta So GD " xfId="2160"/>
    <cellStyle name="T_Book1_Bored pile-Barrette Capacity Nov-09-2007_Thanh toan tam Delta So GD " xfId="2161"/>
    <cellStyle name="T_Book1_Cau tao gia Nop thau Mau" xfId="2162"/>
    <cellStyle name="T_Book1_Cau tao gia Thien Long Ha Nam (28-2-08)" xfId="2163"/>
    <cellStyle name="T_Book1_Cong tac chuan bi-Thanh" xfId="2164"/>
    <cellStyle name="T_Book1_Copy of Cau tao gia Mau" xfId="2165"/>
    <cellStyle name="T_Book1_DuongBL(HM LK Q1.07)" xfId="2166"/>
    <cellStyle name="T_Book1_FBO - Golden Square - 2TestBR- Jan -08 -2008" xfId="2167"/>
    <cellStyle name="T_Book1_FBO - Golden Square - 2TestBR- Jan -08 -2008_1. bang tong hop khoi luong cho dot 1" xfId="2168"/>
    <cellStyle name="T_Book1_FBO - Golden Square - 2TestBR- Jan -08 -2008_form mau thnah toan KL gui BSV 26.08" xfId="2169"/>
    <cellStyle name="T_Book1_FBO - Golden Square - 2TestBR- Jan -08 -2008_KC ham dơt 1" xfId="2170"/>
    <cellStyle name="T_Book1_FBO - Golden Square - 2TestBR- Jan -08 -2008_Quyet toan tam Delta So GD " xfId="2171"/>
    <cellStyle name="T_Book1_FBO - Golden Square - 2TestBR- Jan -08 -2008_Thanh toan tam Delta So GD " xfId="2172"/>
    <cellStyle name="T_Book1_FBO - Vincom -DW&amp;Mass BRs- Alt- 2008-Mar-11- 3 rigs" xfId="2173"/>
    <cellStyle name="T_Book1_FBO - Vincom -DW&amp;Mass BRs- Alt- 2008-Mar-11- 3 rigs_1. bang tong hop khoi luong cho dot 1" xfId="2174"/>
    <cellStyle name="T_Book1_FBO - Vincom -DW&amp;Mass BRs- Alt- 2008-Mar-11- 3 rigs_form mau thnah toan KL gui BSV 26.08" xfId="2175"/>
    <cellStyle name="T_Book1_FBO - Vincom -DW&amp;Mass BRs- Alt- 2008-Mar-11- 3 rigs_KC ham dơt 1" xfId="2176"/>
    <cellStyle name="T_Book1_FBO - Vincom -DW&amp;Mass BRs- Alt- 2008-Mar-11- 3 rigs_Quyet toan tam Delta So GD " xfId="2177"/>
    <cellStyle name="T_Book1_FBO - Vincom -DW&amp;Mass BRs- Alt- 2008-Mar-11- 3 rigs_Thanh toan tam Delta So GD " xfId="2178"/>
    <cellStyle name="T_Book1_form mau thnah toan KL gui BSV 26.08" xfId="2179"/>
    <cellStyle name="T_Book1_form mau thnah toan KL gui BSV 26.08_ANH DAO" xfId="2180"/>
    <cellStyle name="T_Book1_form mau thnah toan KL gui BSV 26.08_HL8" xfId="2181"/>
    <cellStyle name="T_Book1_form mau thnah toan KL gui BSV 26.08_Thanh toan D1-HD 604-E2-BL3" xfId="2182"/>
    <cellStyle name="T_Book1_KC ham dơt 1" xfId="2183"/>
    <cellStyle name="T_Book1_KC ham dơt 1_ANH DAO" xfId="2184"/>
    <cellStyle name="T_Book1_KC ham dơt 1_HL8" xfId="2185"/>
    <cellStyle name="T_Book1_KC ham dơt 1_Thanh toan D1-HD 604-E2-BL3" xfId="2186"/>
    <cellStyle name="T_Book1_Qty for IPC2_trong HD" xfId="2187"/>
    <cellStyle name="T_Book1_Quantity for application No.1" xfId="2188"/>
    <cellStyle name="T_Book1_Quyet toan tam Delta So GD " xfId="2189"/>
    <cellStyle name="T_Book1_Quyet toan tam Delta So GD _ANH DAO" xfId="2190"/>
    <cellStyle name="T_Book1_Quyet toan tam Delta So GD _HL8" xfId="2191"/>
    <cellStyle name="T_Book1_Quyet toan tam Delta So GD _Thanh toan D1-HD 604-E2-BL3" xfId="2192"/>
    <cellStyle name="T_Book1_Thanh toan tam Delta So GD " xfId="2193"/>
    <cellStyle name="T_Book1_Thanh toan tam Delta So GD _ANH DAO" xfId="2194"/>
    <cellStyle name="T_Book1_Thanh toan tam Delta So GD _HL8" xfId="2195"/>
    <cellStyle name="T_Book1_Thanh toan tam Delta So GD _Thanh toan D1-HD 604-E2-BL3" xfId="2196"/>
    <cellStyle name="T_Book1_Update rate-27.6.2008" xfId="2197"/>
    <cellStyle name="T_Book1_VINCOM-Application No.1" xfId="2198"/>
    <cellStyle name="T_Book2" xfId="2199"/>
    <cellStyle name="T_BOQ Ph 2- Civil 2010.03.02 " xfId="2200"/>
    <cellStyle name="T_BoQ-E-TOWN 2 Building -COTECCONS" xfId="2201"/>
    <cellStyle name="T_BOQ-Puma-Update (02July, 2008)" xfId="2202"/>
    <cellStyle name="T_Bored pile-Barrette Capacity Nov-09-2007" xfId="2203"/>
    <cellStyle name="T_Bored pile-Barrette Capacity Nov-09-2007_1. bang tong hop khoi luong cho dot 1" xfId="2204"/>
    <cellStyle name="T_Bored pile-Barrette Capacity Nov-09-2007_form mau thnah toan KL gui BSV 26.08" xfId="2205"/>
    <cellStyle name="T_Bored pile-Barrette Capacity Nov-09-2007_KC ham dơt 1" xfId="2206"/>
    <cellStyle name="T_Bored pile-Barrette Capacity Nov-09-2007_Quyet toan tam Delta So GD " xfId="2207"/>
    <cellStyle name="T_Bored pile-Barrette Capacity Nov-09-2007_Thanh toan tam Delta So GD " xfId="2208"/>
    <cellStyle name="T_Cao do mong cong, phai tuyen" xfId="2209"/>
    <cellStyle name="T_Cau tao gia Nop thau Mau" xfId="2210"/>
    <cellStyle name="T_Cau tao gia Thien Long Ha Nam (28-2-08)" xfId="2211"/>
    <cellStyle name="T_Cong tac chuan bi-Thanh" xfId="2212"/>
    <cellStyle name="T_Copy of Cau tao gia Mau" xfId="2213"/>
    <cellStyle name="T_Du toan 2 tang ham - 15%lai" xfId="2214"/>
    <cellStyle name="T_DU TOAN SUPOR2806" xfId="2215"/>
    <cellStyle name="T_DU TOAN SUPOR2806_General Quotation 5-1-2008" xfId="2216"/>
    <cellStyle name="T_FBO - Golden Square - 2TestBR- Jan -08 -2008" xfId="2217"/>
    <cellStyle name="T_FBO - Golden Square - 2TestBR- Jan -08 -2008_1. bang tong hop khoi luong cho dot 1" xfId="2218"/>
    <cellStyle name="T_FBO - Golden Square - 2TestBR- Jan -08 -2008_form mau thnah toan KL gui BSV 26.08" xfId="2219"/>
    <cellStyle name="T_FBO - Golden Square - 2TestBR- Jan -08 -2008_KC ham dơt 1" xfId="2220"/>
    <cellStyle name="T_FBO - Golden Square - 2TestBR- Jan -08 -2008_Quyet toan tam Delta So GD " xfId="2221"/>
    <cellStyle name="T_FBO - Golden Square - 2TestBR- Jan -08 -2008_Thanh toan tam Delta So GD " xfId="2222"/>
    <cellStyle name="T_FBO - Vincom -DW&amp;Mass BRs- Alt- 2008-Mar-11- 3 rigs" xfId="2223"/>
    <cellStyle name="T_FBO - Vincom -DW&amp;Mass BRs- Alt- 2008-Mar-11- 3 rigs_1. bang tong hop khoi luong cho dot 1" xfId="2224"/>
    <cellStyle name="T_FBO - Vincom -DW&amp;Mass BRs- Alt- 2008-Mar-11- 3 rigs_form mau thnah toan KL gui BSV 26.08" xfId="2225"/>
    <cellStyle name="T_FBO - Vincom -DW&amp;Mass BRs- Alt- 2008-Mar-11- 3 rigs_KC ham dơt 1" xfId="2226"/>
    <cellStyle name="T_FBO - Vincom -DW&amp;Mass BRs- Alt- 2008-Mar-11- 3 rigs_Quyet toan tam Delta So GD " xfId="2227"/>
    <cellStyle name="T_FBO - Vincom -DW&amp;Mass BRs- Alt- 2008-Mar-11- 3 rigs_Thanh toan tam Delta So GD " xfId="2228"/>
    <cellStyle name="T_No.01 Cat be tong be nang hang xuong 1 " xfId="2310"/>
    <cellStyle name="T_NHUA TAN HOA 10-6" xfId="2229"/>
    <cellStyle name="T_NHUA TAN HOA 10-6,KCmoi" xfId="2230"/>
    <cellStyle name="T_NHUA TAN HOA 10-6,KCmoi_General Quotation 5-1-2008" xfId="2231"/>
    <cellStyle name="T_NHUA TAN HOA 10-6,KCmoi_HUNG" xfId="2232"/>
    <cellStyle name="T_NHUA TAN HOA 10-6,KCmoi_HUNG_05. 080428- BOQ - Main construction(05May, 2008) Tai" xfId="2233"/>
    <cellStyle name="T_NHUA TAN HOA 10-6,KCmoi_HUNG_Addendum- BOQ - Main construction-r.2" xfId="2234"/>
    <cellStyle name="T_NHUA TAN HOA 10-6,KCmoi_HUNG_BOQ - Puma - Main construction (20May, 2008)" xfId="2235"/>
    <cellStyle name="T_NHUA TAN HOA 10-6,KCmoi_HUNG_BOQ - Puma - Main construction (20May, 2008) trinh nop" xfId="2236"/>
    <cellStyle name="T_NHUA TAN HOA 10-6,KCmoi_HUNG_BOQ-Puma-Rev 1 (29May, 2008)-Final" xfId="2237"/>
    <cellStyle name="T_NHUA TAN HOA 10-6,KCmoi_HUNG_BOQ-Puma-Rev 2 (03June, 2008)" xfId="2238"/>
    <cellStyle name="T_NHUA TAN HOA 10-6,KCmoi_HUNG_BOQ-Puma-Rev 2 (04June, 2008)" xfId="2239"/>
    <cellStyle name="T_NHUA TAN HOA 10-6,KCmoi_HUNG_BOQ-Puma-Rev 3" xfId="2240"/>
    <cellStyle name="T_NHUA TAN HOA 10-6,KCmoi_HUNG_BOQ-Puma-Update (02July, 2008)-R1" xfId="2241"/>
    <cellStyle name="T_NHUA TAN HOA 10-6,KCmoi_puma 16.1" xfId="2242"/>
    <cellStyle name="T_NHUA TAN HOA 10-6,KCmoi_puma 16.1_05. 080428- BOQ - Main construction(05May, 2008) Tai" xfId="2243"/>
    <cellStyle name="T_NHUA TAN HOA 10-6,KCmoi_puma 16.1_Addendum- BOQ - Main construction-r.2" xfId="2244"/>
    <cellStyle name="T_NHUA TAN HOA 10-6,KCmoi_puma 16.1_BOQ - Puma - Main construction (20May, 2008)" xfId="2245"/>
    <cellStyle name="T_NHUA TAN HOA 10-6,KCmoi_puma 16.1_BOQ - Puma - Main construction (20May, 2008) trinh nop" xfId="2246"/>
    <cellStyle name="T_NHUA TAN HOA 10-6,KCmoi_puma 16.1_BOQ-Puma-Rev 1 (29May, 2008)-Final" xfId="2247"/>
    <cellStyle name="T_NHUA TAN HOA 10-6,KCmoi_puma 16.1_BOQ-Puma-Rev 2 (03June, 2008)" xfId="2248"/>
    <cellStyle name="T_NHUA TAN HOA 10-6,KCmoi_puma 16.1_BOQ-Puma-Rev 2 (04June, 2008)" xfId="2249"/>
    <cellStyle name="T_NHUA TAN HOA 10-6,KCmoi_puma 16.1_BOQ-Puma-Rev 3" xfId="2250"/>
    <cellStyle name="T_NHUA TAN HOA 10-6,KCmoi_puma 16.1_BOQ-Puma-Update (02July, 2008)-R1" xfId="2251"/>
    <cellStyle name="T_NHUA TAN HOA 10-6,KCmoi_puma 17.1" xfId="2252"/>
    <cellStyle name="T_NHUA TAN HOA 10-6_05. 080428- BOQ - Main construction(05May, 2008) Tai" xfId="2253"/>
    <cellStyle name="T_NHUA TAN HOA 10-6_Addendum- BOQ - Main construction-r.2" xfId="2254"/>
    <cellStyle name="T_NHUA TAN HOA 10-6_BOQ - Puma - Main construction (20May, 2008)" xfId="2255"/>
    <cellStyle name="T_NHUA TAN HOA 10-6_BOQ - Puma - Main construction (20May, 2008) trinh nop" xfId="2256"/>
    <cellStyle name="T_NHUA TAN HOA 10-6_BOQ-Puma-Rev 1 (29May, 2008)-Final" xfId="2257"/>
    <cellStyle name="T_NHUA TAN HOA 10-6_BOQ-Puma-Rev 2 (03June, 2008)" xfId="2258"/>
    <cellStyle name="T_NHUA TAN HOA 10-6_BOQ-Puma-Rev 2 (04June, 2008)" xfId="2259"/>
    <cellStyle name="T_NHUA TAN HOA 10-6_BOQ-Puma-Rev 3" xfId="2260"/>
    <cellStyle name="T_NHUA TAN HOA 10-6_BOQ-Puma-Update (02July, 2008)-R1" xfId="2261"/>
    <cellStyle name="T_NHUA TAN HOA 10-6_Du toan BONFIGLIOLI-071126" xfId="2262"/>
    <cellStyle name="T_NHUA TAN HOA 10-6_Du toan BONFIGLIOLI-071126_General Quotation 5-1-2008" xfId="2263"/>
    <cellStyle name="T_NHUA TAN HOA 10-6_Du toan BONFIGLIOLI-071126_HUNG" xfId="2264"/>
    <cellStyle name="T_NHUA TAN HOA 10-6_Du toan BONFIGLIOLI-071126_HUNG_05. 080428- BOQ - Main construction(05May, 2008) Tai" xfId="2265"/>
    <cellStyle name="T_NHUA TAN HOA 10-6_Du toan BONFIGLIOLI-071126_HUNG_Addendum- BOQ - Main construction-r.2" xfId="2266"/>
    <cellStyle name="T_NHUA TAN HOA 10-6_Du toan BONFIGLIOLI-071126_HUNG_BOQ - Puma - Main construction (20May, 2008)" xfId="2267"/>
    <cellStyle name="T_NHUA TAN HOA 10-6_Du toan BONFIGLIOLI-071126_HUNG_BOQ - Puma - Main construction (20May, 2008) trinh nop" xfId="2268"/>
    <cellStyle name="T_NHUA TAN HOA 10-6_Du toan BONFIGLIOLI-071126_HUNG_BOQ-Puma-Rev 1 (29May, 2008)-Final" xfId="2269"/>
    <cellStyle name="T_NHUA TAN HOA 10-6_Du toan BONFIGLIOLI-071126_HUNG_BOQ-Puma-Rev 2 (03June, 2008)" xfId="2270"/>
    <cellStyle name="T_NHUA TAN HOA 10-6_Du toan BONFIGLIOLI-071126_HUNG_BOQ-Puma-Rev 2 (04June, 2008)" xfId="2271"/>
    <cellStyle name="T_NHUA TAN HOA 10-6_Du toan BONFIGLIOLI-071126_HUNG_BOQ-Puma-Rev 3" xfId="2272"/>
    <cellStyle name="T_NHUA TAN HOA 10-6_Du toan BONFIGLIOLI-071126_HUNG_BOQ-Puma-Update (02July, 2008)-R1" xfId="2273"/>
    <cellStyle name="T_NHUA TAN HOA 10-6_Du toan BONFIGLIOLI-071126_puma 16.1" xfId="2274"/>
    <cellStyle name="T_NHUA TAN HOA 10-6_Du toan BONFIGLIOLI-071126_puma 16.1_05. 080428- BOQ - Main construction(05May, 2008) Tai" xfId="2275"/>
    <cellStyle name="T_NHUA TAN HOA 10-6_Du toan BONFIGLIOLI-071126_puma 16.1_Addendum- BOQ - Main construction-r.2" xfId="2276"/>
    <cellStyle name="T_NHUA TAN HOA 10-6_Du toan BONFIGLIOLI-071126_puma 16.1_BOQ - Puma - Main construction (20May, 2008)" xfId="2277"/>
    <cellStyle name="T_NHUA TAN HOA 10-6_Du toan BONFIGLIOLI-071126_puma 16.1_BOQ - Puma - Main construction (20May, 2008) trinh nop" xfId="2278"/>
    <cellStyle name="T_NHUA TAN HOA 10-6_Du toan BONFIGLIOLI-071126_puma 16.1_BOQ-Puma-Rev 1 (29May, 2008)-Final" xfId="2279"/>
    <cellStyle name="T_NHUA TAN HOA 10-6_Du toan BONFIGLIOLI-071126_puma 16.1_BOQ-Puma-Rev 2 (03June, 2008)" xfId="2280"/>
    <cellStyle name="T_NHUA TAN HOA 10-6_Du toan BONFIGLIOLI-071126_puma 16.1_BOQ-Puma-Rev 2 (04June, 2008)" xfId="2281"/>
    <cellStyle name="T_NHUA TAN HOA 10-6_Du toan BONFIGLIOLI-071126_puma 16.1_BOQ-Puma-Rev 3" xfId="2282"/>
    <cellStyle name="T_NHUA TAN HOA 10-6_Du toan BONFIGLIOLI-071126_puma 16.1_BOQ-Puma-Update (02July, 2008)-R1" xfId="2283"/>
    <cellStyle name="T_NHUA TAN HOA 10-6_Du toan BONFIGLIOLI-071126_puma 17.1" xfId="2284"/>
    <cellStyle name="T_NHUA TAN HOA 10-6_Du toan BONFIGLIOLI-071126-Tram" xfId="2285"/>
    <cellStyle name="T_NHUA TAN HOA 10-6_Du toan BONFIGLIOLI-071126-Tram_General Quotation 5-1-2008" xfId="2286"/>
    <cellStyle name="T_NHUA TAN HOA 10-6_Du toan mau 11-2007" xfId="2287"/>
    <cellStyle name="T_NHUA TAN HOA 10-6_Du toan mau 11-2007_General Quotation 5-1-2008" xfId="2288"/>
    <cellStyle name="T_NHUA TAN HOA 10-6_Du toan mau 11-2007_HUNG" xfId="2289"/>
    <cellStyle name="T_NHUA TAN HOA 10-6_Du toan mau 11-2007_HUNG_05. 080428- BOQ - Main construction(05May, 2008) Tai" xfId="2290"/>
    <cellStyle name="T_NHUA TAN HOA 10-6_Du toan mau 11-2007_HUNG_Addendum- BOQ - Main construction-r.2" xfId="2291"/>
    <cellStyle name="T_NHUA TAN HOA 10-6_Du toan mau 11-2007_HUNG_BOQ - Puma - Main construction (20May, 2008)" xfId="2292"/>
    <cellStyle name="T_NHUA TAN HOA 10-6_Du toan mau 11-2007_HUNG_BOQ - Puma - Main construction (20May, 2008) trinh nop" xfId="2293"/>
    <cellStyle name="T_NHUA TAN HOA 10-6_Du toan mau 11-2007_HUNG_BOQ-Puma-Rev 1 (29May, 2008)-Final" xfId="2294"/>
    <cellStyle name="T_NHUA TAN HOA 10-6_Du toan mau 11-2007_HUNG_BOQ-Puma-Rev 2 (03June, 2008)" xfId="2295"/>
    <cellStyle name="T_NHUA TAN HOA 10-6_Du toan mau 11-2007_HUNG_BOQ-Puma-Rev 2 (04June, 2008)" xfId="2296"/>
    <cellStyle name="T_NHUA TAN HOA 10-6_Du toan mau 11-2007_HUNG_BOQ-Puma-Rev 3" xfId="2297"/>
    <cellStyle name="T_NHUA TAN HOA 10-6_Du toan mau 11-2007_HUNG_BOQ-Puma-Update (02July, 2008)-R1" xfId="2298"/>
    <cellStyle name="T_NHUA TAN HOA 10-6_Du toan mau 11-2007_puma 16.1" xfId="2299"/>
    <cellStyle name="T_NHUA TAN HOA 10-6_Du toan mau 11-2007_puma 16.1_05. 080428- BOQ - Main construction(05May, 2008) Tai" xfId="2300"/>
    <cellStyle name="T_NHUA TAN HOA 10-6_Du toan mau 11-2007_puma 16.1_Addendum- BOQ - Main construction-r.2" xfId="2301"/>
    <cellStyle name="T_NHUA TAN HOA 10-6_Du toan mau 11-2007_puma 16.1_BOQ - Puma - Main construction (20May, 2008)" xfId="2302"/>
    <cellStyle name="T_NHUA TAN HOA 10-6_Du toan mau 11-2007_puma 16.1_BOQ - Puma - Main construction (20May, 2008) trinh nop" xfId="2303"/>
    <cellStyle name="T_NHUA TAN HOA 10-6_Du toan mau 11-2007_puma 16.1_BOQ-Puma-Rev 1 (29May, 2008)-Final" xfId="2304"/>
    <cellStyle name="T_NHUA TAN HOA 10-6_Du toan mau 11-2007_puma 16.1_BOQ-Puma-Rev 2 (03June, 2008)" xfId="2305"/>
    <cellStyle name="T_NHUA TAN HOA 10-6_Du toan mau 11-2007_puma 16.1_BOQ-Puma-Rev 2 (04June, 2008)" xfId="2306"/>
    <cellStyle name="T_NHUA TAN HOA 10-6_Du toan mau 11-2007_puma 16.1_BOQ-Puma-Rev 3" xfId="2307"/>
    <cellStyle name="T_NHUA TAN HOA 10-6_Du toan mau 11-2007_puma 16.1_BOQ-Puma-Update (02July, 2008)-R1" xfId="2308"/>
    <cellStyle name="T_NHUA TAN HOA 10-6_Du toan mau 11-2007_puma 17.1" xfId="2309"/>
    <cellStyle name="T_QTQuy2-2005" xfId="2311"/>
    <cellStyle name="T_SUPOR2806-2" xfId="2312"/>
    <cellStyle name="T_SUPOR2806-2_05. 080428- BOQ - Main construction(05May, 2008) Tai" xfId="2313"/>
    <cellStyle name="T_SUPOR2806-2_Addendum- BOQ - Main construction-r.2" xfId="2314"/>
    <cellStyle name="T_SUPOR2806-2_BOQ - Puma - Main construction (20May, 2008)" xfId="2315"/>
    <cellStyle name="T_SUPOR2806-2_BOQ - Puma - Main construction (20May, 2008) trinh nop" xfId="2316"/>
    <cellStyle name="T_SUPOR2806-2_BOQ-Puma-Rev 1 (29May, 2008)-Final" xfId="2317"/>
    <cellStyle name="T_SUPOR2806-2_BOQ-Puma-Rev 2 (03June, 2008)" xfId="2318"/>
    <cellStyle name="T_SUPOR2806-2_BOQ-Puma-Rev 2 (04June, 2008)" xfId="2319"/>
    <cellStyle name="T_SUPOR2806-2_BOQ-Puma-Rev 3" xfId="2320"/>
    <cellStyle name="T_SUPOR2806-2_BOQ-Puma-Update (02July, 2008)-R1" xfId="2321"/>
    <cellStyle name="T_SUPOR2806-2_Du toan BONFIGLIOLI-071126" xfId="2322"/>
    <cellStyle name="T_SUPOR2806-2_Du toan BONFIGLIOLI-071126_General Quotation 5-1-2008" xfId="2323"/>
    <cellStyle name="T_SUPOR2806-2_Du toan BONFIGLIOLI-071126_HUNG" xfId="2324"/>
    <cellStyle name="T_SUPOR2806-2_Du toan BONFIGLIOLI-071126_HUNG_05. 080428- BOQ - Main construction(05May, 2008) Tai" xfId="2325"/>
    <cellStyle name="T_SUPOR2806-2_Du toan BONFIGLIOLI-071126_HUNG_Addendum- BOQ - Main construction-r.2" xfId="2326"/>
    <cellStyle name="T_SUPOR2806-2_Du toan BONFIGLIOLI-071126_HUNG_BOQ - Puma - Main construction (20May, 2008)" xfId="2327"/>
    <cellStyle name="T_SUPOR2806-2_Du toan BONFIGLIOLI-071126_HUNG_BOQ - Puma - Main construction (20May, 2008) trinh nop" xfId="2328"/>
    <cellStyle name="T_SUPOR2806-2_Du toan BONFIGLIOLI-071126_HUNG_BOQ-Puma-Rev 1 (29May, 2008)-Final" xfId="2329"/>
    <cellStyle name="T_SUPOR2806-2_Du toan BONFIGLIOLI-071126_HUNG_BOQ-Puma-Rev 2 (03June, 2008)" xfId="2330"/>
    <cellStyle name="T_SUPOR2806-2_Du toan BONFIGLIOLI-071126_HUNG_BOQ-Puma-Rev 2 (04June, 2008)" xfId="2331"/>
    <cellStyle name="T_SUPOR2806-2_Du toan BONFIGLIOLI-071126_HUNG_BOQ-Puma-Rev 3" xfId="2332"/>
    <cellStyle name="T_SUPOR2806-2_Du toan BONFIGLIOLI-071126_HUNG_BOQ-Puma-Update (02July, 2008)-R1" xfId="2333"/>
    <cellStyle name="T_SUPOR2806-2_Du toan BONFIGLIOLI-071126_puma 16.1" xfId="2334"/>
    <cellStyle name="T_SUPOR2806-2_Du toan BONFIGLIOLI-071126_puma 16.1_05. 080428- BOQ - Main construction(05May, 2008) Tai" xfId="2335"/>
    <cellStyle name="T_SUPOR2806-2_Du toan BONFIGLIOLI-071126_puma 16.1_Addendum- BOQ - Main construction-r.2" xfId="2336"/>
    <cellStyle name="T_SUPOR2806-2_Du toan BONFIGLIOLI-071126_puma 16.1_BOQ - Puma - Main construction (20May, 2008)" xfId="2337"/>
    <cellStyle name="T_SUPOR2806-2_Du toan BONFIGLIOLI-071126_puma 16.1_BOQ - Puma - Main construction (20May, 2008) trinh nop" xfId="2338"/>
    <cellStyle name="T_SUPOR2806-2_Du toan BONFIGLIOLI-071126_puma 16.1_BOQ-Puma-Rev 1 (29May, 2008)-Final" xfId="2339"/>
    <cellStyle name="T_SUPOR2806-2_Du toan BONFIGLIOLI-071126_puma 16.1_BOQ-Puma-Rev 2 (03June, 2008)" xfId="2340"/>
    <cellStyle name="T_SUPOR2806-2_Du toan BONFIGLIOLI-071126_puma 16.1_BOQ-Puma-Rev 2 (04June, 2008)" xfId="2341"/>
    <cellStyle name="T_SUPOR2806-2_Du toan BONFIGLIOLI-071126_puma 16.1_BOQ-Puma-Rev 3" xfId="2342"/>
    <cellStyle name="T_SUPOR2806-2_Du toan BONFIGLIOLI-071126_puma 16.1_BOQ-Puma-Update (02July, 2008)-R1" xfId="2343"/>
    <cellStyle name="T_SUPOR2806-2_Du toan BONFIGLIOLI-071126_puma 17.1" xfId="2344"/>
    <cellStyle name="T_SUPOR2806-2_Du toan BONFIGLIOLI-071126-Tram" xfId="2345"/>
    <cellStyle name="T_SUPOR2806-2_Du toan BONFIGLIOLI-071126-Tram_General Quotation 5-1-2008" xfId="2346"/>
    <cellStyle name="T_SUPOR2806-2_Du toan mau 11-2007" xfId="2347"/>
    <cellStyle name="T_SUPOR2806-2_Du toan mau 11-2007_General Quotation 5-1-2008" xfId="2348"/>
    <cellStyle name="T_SUPOR2806-2_Du toan mau 11-2007_HUNG" xfId="2349"/>
    <cellStyle name="T_SUPOR2806-2_Du toan mau 11-2007_HUNG_05. 080428- BOQ - Main construction(05May, 2008) Tai" xfId="2350"/>
    <cellStyle name="T_SUPOR2806-2_Du toan mau 11-2007_HUNG_Addendum- BOQ - Main construction-r.2" xfId="2351"/>
    <cellStyle name="T_SUPOR2806-2_Du toan mau 11-2007_HUNG_BOQ - Puma - Main construction (20May, 2008)" xfId="2352"/>
    <cellStyle name="T_SUPOR2806-2_Du toan mau 11-2007_HUNG_BOQ - Puma - Main construction (20May, 2008) trinh nop" xfId="2353"/>
    <cellStyle name="T_SUPOR2806-2_Du toan mau 11-2007_HUNG_BOQ-Puma-Rev 1 (29May, 2008)-Final" xfId="2354"/>
    <cellStyle name="T_SUPOR2806-2_Du toan mau 11-2007_HUNG_BOQ-Puma-Rev 2 (03June, 2008)" xfId="2355"/>
    <cellStyle name="T_SUPOR2806-2_Du toan mau 11-2007_HUNG_BOQ-Puma-Rev 2 (04June, 2008)" xfId="2356"/>
    <cellStyle name="T_SUPOR2806-2_Du toan mau 11-2007_HUNG_BOQ-Puma-Rev 3" xfId="2357"/>
    <cellStyle name="T_SUPOR2806-2_Du toan mau 11-2007_HUNG_BOQ-Puma-Update (02July, 2008)-R1" xfId="2358"/>
    <cellStyle name="T_SUPOR2806-2_Du toan mau 11-2007_puma 16.1" xfId="2359"/>
    <cellStyle name="T_SUPOR2806-2_Du toan mau 11-2007_puma 16.1_05. 080428- BOQ - Main construction(05May, 2008) Tai" xfId="2360"/>
    <cellStyle name="T_SUPOR2806-2_Du toan mau 11-2007_puma 16.1_Addendum- BOQ - Main construction-r.2" xfId="2361"/>
    <cellStyle name="T_SUPOR2806-2_Du toan mau 11-2007_puma 16.1_BOQ - Puma - Main construction (20May, 2008)" xfId="2362"/>
    <cellStyle name="T_SUPOR2806-2_Du toan mau 11-2007_puma 16.1_BOQ - Puma - Main construction (20May, 2008) trinh nop" xfId="2363"/>
    <cellStyle name="T_SUPOR2806-2_Du toan mau 11-2007_puma 16.1_BOQ-Puma-Rev 1 (29May, 2008)-Final" xfId="2364"/>
    <cellStyle name="T_SUPOR2806-2_Du toan mau 11-2007_puma 16.1_BOQ-Puma-Rev 2 (03June, 2008)" xfId="2365"/>
    <cellStyle name="T_SUPOR2806-2_Du toan mau 11-2007_puma 16.1_BOQ-Puma-Rev 2 (04June, 2008)" xfId="2366"/>
    <cellStyle name="T_SUPOR2806-2_Du toan mau 11-2007_puma 16.1_BOQ-Puma-Rev 3" xfId="2367"/>
    <cellStyle name="T_SUPOR2806-2_Du toan mau 11-2007_puma 16.1_BOQ-Puma-Update (02July, 2008)-R1" xfId="2368"/>
    <cellStyle name="T_SUPOR2806-2_Du toan mau 11-2007_puma 17.1" xfId="2369"/>
    <cellStyle name="T_Update rate-27.6.2008" xfId="2370"/>
    <cellStyle name="Tan" xfId="2371"/>
    <cellStyle name="tde" xfId="2372"/>
    <cellStyle name="Text Indent A" xfId="2373"/>
    <cellStyle name="Text Indent B" xfId="2374"/>
    <cellStyle name="Text Indent B 2" xfId="2375"/>
    <cellStyle name="Text Indent C" xfId="2376"/>
    <cellStyle name="Tiêu đề" xfId="2386"/>
    <cellStyle name="Tính toán" xfId="2387"/>
    <cellStyle name="Title 2" xfId="2388"/>
    <cellStyle name="Top Header" xfId="2390"/>
    <cellStyle name="Total 2" xfId="2392"/>
    <cellStyle name="Total 3" xfId="2479"/>
    <cellStyle name="Tổng" xfId="2389"/>
    <cellStyle name="Tốt" xfId="2391"/>
    <cellStyle name="th" xfId="2377"/>
    <cellStyle name="th 2" xfId="2378"/>
    <cellStyle name="þ_x001d_ð·_x000c_æþ'_x000d_ßþU_x0001_Ø_x0005_ü_x0014__x0007__x0001__x0001_" xfId="2379"/>
    <cellStyle name="þ_x001d_ð·_x000c_æþ'_x000d_ßþU_x0001_Ø_x0005_ü_x0014__x0007__x0001__x0001_ 2" xfId="2380"/>
    <cellStyle name="þ_x001d_ðÇ%Uý—&amp;Hý9_x0008_Ÿ s_x000a__x0007__x0001__x0001_" xfId="2381"/>
    <cellStyle name="þ_x001d_ðÇ%Uý—&amp;Hý9_x0008_Ÿ_x0009_s_x000a__x0007__x0001__x0001_" xfId="2382"/>
    <cellStyle name="þ_x001d_ðÇ%Uý—&amp;Hý9_x0008_Ÿ_x0009_s_x000a__x0007__x0001__x0001_ 2" xfId="2383"/>
    <cellStyle name="þ_x001d_ðÇ%Uý—&amp;Hý9_x0008_Ÿ_x0009_s_x000a__x0007__x0001__x0001_ 3" xfId="2384"/>
    <cellStyle name="þ_x001d_ðK_x000c_Fý_x001b__x000d_9ýU_x0001_Ð_x0008_¦)_x0007__x0001__x0001_" xfId="2385"/>
    <cellStyle name="Trung tính" xfId="2393"/>
    <cellStyle name="Unit" xfId="2394"/>
    <cellStyle name="User_Defined_A" xfId="2395"/>
    <cellStyle name="Valuta (0)_CALPREZZ" xfId="2396"/>
    <cellStyle name="Valuta_ PESO ELETTR." xfId="2397"/>
    <cellStyle name="VANG1" xfId="2400"/>
    <cellStyle name="Văn bản Cảnh báo" xfId="2398"/>
    <cellStyle name="Văn bản Giải thích" xfId="2399"/>
    <cellStyle name="viet" xfId="2401"/>
    <cellStyle name="viet 2" xfId="2402"/>
    <cellStyle name="viet2" xfId="2403"/>
    <cellStyle name="viet2 2" xfId="2404"/>
    <cellStyle name="VN new romanNormal" xfId="2405"/>
    <cellStyle name="Vn Time 13" xfId="2406"/>
    <cellStyle name="Vn Time 14" xfId="2407"/>
    <cellStyle name="VN time new roman" xfId="2408"/>
    <cellStyle name="vntxt1" xfId="2411"/>
    <cellStyle name="vntxt2" xfId="2412"/>
    <cellStyle name="vnhead1" xfId="2409"/>
    <cellStyle name="vnhead3" xfId="2410"/>
    <cellStyle name="Währung [0]_Compiling Utility Macros" xfId="2413"/>
    <cellStyle name="Währung_Compiling Utility Macros" xfId="2414"/>
    <cellStyle name="Warning Text 2" xfId="2415"/>
    <cellStyle name="Xấu" xfId="2416"/>
    <cellStyle name="xuan" xfId="2417"/>
    <cellStyle name=" [0.00]_ Att. 1- Cover" xfId="2418"/>
    <cellStyle name="_ Att. 1- Cover" xfId="2419"/>
    <cellStyle name="?_ Att. 1- Cover" xfId="2420"/>
    <cellStyle name="똿뗦먛귟 [0.00]_PRODUCT DETAIL Q1" xfId="2421"/>
    <cellStyle name="똿뗦먛귟_PRODUCT DETAIL Q1" xfId="2422"/>
    <cellStyle name="믅됞 [0.00]_PRODUCT DETAIL Q1" xfId="2423"/>
    <cellStyle name="믅됞_PRODUCT DETAIL Q1" xfId="2424"/>
    <cellStyle name="백분율_95" xfId="2425"/>
    <cellStyle name="뷭?_BOOKSHIP" xfId="2426"/>
    <cellStyle name="쉼표 [0]_PCS-3~1" xfId="2427"/>
    <cellStyle name="쉼표_EQ_ROOM cost" xfId="2428"/>
    <cellStyle name="안건회계법인" xfId="2429"/>
    <cellStyle name="콤마 [0]_  종  합  " xfId="2430"/>
    <cellStyle name="콤마_  종  합  " xfId="2431"/>
    <cellStyle name="통화 [0]_††††† " xfId="2432"/>
    <cellStyle name="통화_††††† " xfId="2433"/>
    <cellStyle name="표준_ 97년 경영분석(안)" xfId="2434"/>
    <cellStyle name="一般_00Q3902REV.1" xfId="2435"/>
    <cellStyle name="千分位[0]_00Q3902REV.1" xfId="2436"/>
    <cellStyle name="千分位_00Q3902REV.1" xfId="2437"/>
    <cellStyle name="常规_Sheet1" xfId="2438"/>
    <cellStyle name="桁区切り [0.00]_BQ" xfId="2439"/>
    <cellStyle name="桁区切り_08-00 NET Summary" xfId="2440"/>
    <cellStyle name="桁蟻唇Ｆ [0.00]_s-ns-bq" xfId="2441"/>
    <cellStyle name="桁蟻唇Ｆ_s-ns-bq" xfId="2442"/>
    <cellStyle name="標準_(A1)BOQ " xfId="2443"/>
    <cellStyle name="脱浦 [0.00]_CONDITION (2)" xfId="2444"/>
    <cellStyle name="脱浦_CONDITION (2)" xfId="2445"/>
    <cellStyle name="貨幣 [0]_00Q3902REV.1" xfId="2446"/>
    <cellStyle name="貨幣[0]_BRE" xfId="2447"/>
    <cellStyle name="貨幣_00Q3902REV.1" xfId="2448"/>
    <cellStyle name="通貨 [0.00]_CONC-1.xls グラフ 1" xfId="2449"/>
    <cellStyle name="通貨_CONC-1.xls グラフ 1" xfId="2450"/>
    <cellStyle name="非表示" xfId="2451"/>
  </cellStyles>
  <dxfs count="12">
    <dxf>
      <font>
        <strike/>
        <condense val="0"/>
        <extend val="0"/>
        <color indexed="10"/>
      </font>
    </dxf>
    <dxf>
      <font>
        <strike/>
        <condense val="0"/>
        <extend val="0"/>
        <color indexed="10"/>
      </font>
    </dxf>
    <dxf>
      <font>
        <strike/>
        <condense val="0"/>
        <extend val="0"/>
        <color indexed="10"/>
      </font>
    </dxf>
    <dxf>
      <font>
        <strike/>
        <condense val="0"/>
        <extend val="0"/>
        <color indexed="10"/>
      </font>
    </dxf>
    <dxf>
      <font>
        <strike/>
        <condense val="0"/>
        <extend val="0"/>
        <color indexed="10"/>
      </font>
    </dxf>
    <dxf>
      <font>
        <strike/>
        <condense val="0"/>
        <extend val="0"/>
        <color indexed="10"/>
      </font>
    </dxf>
    <dxf>
      <font>
        <strike/>
        <condense val="0"/>
        <extend val="0"/>
        <color indexed="10"/>
      </font>
    </dxf>
    <dxf>
      <font>
        <strike/>
        <condense val="0"/>
        <extend val="0"/>
        <color indexed="10"/>
      </font>
    </dxf>
    <dxf>
      <font>
        <strike/>
        <condense val="0"/>
        <extend val="0"/>
        <color indexed="10"/>
      </font>
    </dxf>
    <dxf>
      <font>
        <strike/>
        <condense val="0"/>
        <extend val="0"/>
        <color indexed="10"/>
      </font>
    </dxf>
    <dxf>
      <font>
        <strike/>
        <condense val="0"/>
        <extend val="0"/>
        <color indexed="10"/>
      </font>
    </dxf>
    <dxf>
      <font>
        <strike/>
        <condense val="0"/>
        <extend val="0"/>
        <color indexed="10"/>
      </font>
    </dxf>
  </dxfs>
  <tableStyles count="0" defaultTableStyle="TableStyleMedium9" defaultPivotStyle="PivotStyleLight16"/>
  <colors>
    <mruColors>
      <color rgb="FF00FF00"/>
      <color rgb="FF0000CC"/>
      <color rgb="FFECEDED"/>
      <color rgb="FF737272"/>
      <color rgb="FF8E99A8"/>
      <color rgb="FF0E203A"/>
      <color rgb="FF2D67BD"/>
      <color rgb="FFBD951C"/>
      <color rgb="FFBFD2EF"/>
      <color rgb="FF8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4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4.pn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4.png"/></Relationships>
</file>

<file path=xl/drawings/_rels/vmlDrawing9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4.png"/></Relationships>
</file>

<file path=xl/drawings/_rels/vmlDrawing10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4.png"/></Relationships>
</file>

<file path=xl/drawings/_rels/vmlDrawing1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4.png"/></Relationships>
</file>

<file path=xl/drawings/_rels/vmlDrawing12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4.png"/></Relationships>
</file>

<file path=xl/drawings/_rels/vmlDrawing13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4.png"/></Relationships>
</file>

<file path=xl/drawings/_rels/vmlDrawing1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4.png"/></Relationships>
</file>

<file path=xl/drawings/_rels/vmlDrawing15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4.png"/></Relationships>
</file>

<file path=xl/drawings/_rels/vmlDrawing16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4.png"/></Relationships>
</file>

<file path=xl/drawings/_rels/vmlDrawing17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1506070</xdr:colOff>
      <xdr:row>3</xdr:row>
      <xdr:rowOff>109655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9572B3-D275-445F-98AD-C82729C75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77670" cy="635435"/>
        </a:xfrm>
        <a:prstGeom prst="rect">
          <a:avLst/>
        </a:prstGeom>
      </xdr:spPr>
    </xdr:pic>
    <xdr:clientData/>
  </xdr:twoCellAnchor>
  <xdr:twoCellAnchor>
    <xdr:from>
      <xdr:col>20</xdr:col>
      <xdr:colOff>936172</xdr:colOff>
      <xdr:row>0</xdr:row>
      <xdr:rowOff>44823</xdr:rowOff>
    </xdr:from>
    <xdr:to>
      <xdr:col>22</xdr:col>
      <xdr:colOff>1346</xdr:colOff>
      <xdr:row>3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B39A97-A2C8-4095-9BE7-63DF98968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95432" y="44823"/>
          <a:ext cx="2029354" cy="6333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0</xdr:row>
      <xdr:rowOff>89504</xdr:rowOff>
    </xdr:from>
    <xdr:to>
      <xdr:col>8</xdr:col>
      <xdr:colOff>851323</xdr:colOff>
      <xdr:row>4</xdr:row>
      <xdr:rowOff>137160</xdr:rowOff>
    </xdr:to>
    <xdr:pic>
      <xdr:nvPicPr>
        <xdr:cNvPr id="2" name="Picture 1" descr="Logo HMEP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6660" y="89504"/>
          <a:ext cx="1796203" cy="7258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91441</xdr:colOff>
      <xdr:row>0</xdr:row>
      <xdr:rowOff>91440</xdr:rowOff>
    </xdr:from>
    <xdr:to>
      <xdr:col>3</xdr:col>
      <xdr:colOff>403861</xdr:colOff>
      <xdr:row>4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8134F1-82EE-4A07-8FC5-D9053D7D6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1" y="91440"/>
          <a:ext cx="2346960" cy="6553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272143</xdr:colOff>
      <xdr:row>0</xdr:row>
      <xdr:rowOff>99784</xdr:rowOff>
    </xdr:from>
    <xdr:to>
      <xdr:col>1</xdr:col>
      <xdr:colOff>1620074</xdr:colOff>
      <xdr:row>2</xdr:row>
      <xdr:rowOff>116859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99784"/>
          <a:ext cx="2159461" cy="4895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1506070</xdr:colOff>
      <xdr:row>3</xdr:row>
      <xdr:rowOff>109655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0C3502-00AC-40F0-9BEE-05802DC09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77670" cy="635435"/>
        </a:xfrm>
        <a:prstGeom prst="rect">
          <a:avLst/>
        </a:prstGeom>
      </xdr:spPr>
    </xdr:pic>
    <xdr:clientData/>
  </xdr:twoCellAnchor>
  <xdr:twoCellAnchor>
    <xdr:from>
      <xdr:col>7</xdr:col>
      <xdr:colOff>46653</xdr:colOff>
      <xdr:row>0</xdr:row>
      <xdr:rowOff>108859</xdr:rowOff>
    </xdr:from>
    <xdr:to>
      <xdr:col>8</xdr:col>
      <xdr:colOff>1259193</xdr:colOff>
      <xdr:row>3</xdr:row>
      <xdr:rowOff>150603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8134F1-82EE-4A07-8FC5-D9053D7D6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2993" y="108859"/>
          <a:ext cx="2904180" cy="567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1506070</xdr:colOff>
      <xdr:row>3</xdr:row>
      <xdr:rowOff>109655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12CA84-C8D4-4161-B505-F479EF5A1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56690" cy="635435"/>
        </a:xfrm>
        <a:prstGeom prst="rect">
          <a:avLst/>
        </a:prstGeom>
      </xdr:spPr>
    </xdr:pic>
    <xdr:clientData/>
  </xdr:twoCellAnchor>
  <xdr:twoCellAnchor>
    <xdr:from>
      <xdr:col>21</xdr:col>
      <xdr:colOff>381000</xdr:colOff>
      <xdr:row>0</xdr:row>
      <xdr:rowOff>44823</xdr:rowOff>
    </xdr:from>
    <xdr:to>
      <xdr:col>21</xdr:col>
      <xdr:colOff>1972235</xdr:colOff>
      <xdr:row>3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67B111-B574-4CB1-9BD0-90571DD7D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03200" y="44823"/>
          <a:ext cx="1591235" cy="63009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1506070</xdr:colOff>
      <xdr:row>3</xdr:row>
      <xdr:rowOff>109655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2D904F-A844-4180-928E-CB13F3306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56690" cy="635435"/>
        </a:xfrm>
        <a:prstGeom prst="rect">
          <a:avLst/>
        </a:prstGeom>
      </xdr:spPr>
    </xdr:pic>
    <xdr:clientData/>
  </xdr:twoCellAnchor>
  <xdr:twoCellAnchor>
    <xdr:from>
      <xdr:col>20</xdr:col>
      <xdr:colOff>1147483</xdr:colOff>
      <xdr:row>0</xdr:row>
      <xdr:rowOff>80682</xdr:rowOff>
    </xdr:from>
    <xdr:to>
      <xdr:col>21</xdr:col>
      <xdr:colOff>1920689</xdr:colOff>
      <xdr:row>4</xdr:row>
      <xdr:rowOff>8965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8AB0FB-0098-44C1-9319-BB6F267D9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81224" y="80682"/>
          <a:ext cx="2064124" cy="64545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1506070</xdr:colOff>
      <xdr:row>3</xdr:row>
      <xdr:rowOff>109655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7765F9-DF4D-496C-A216-2A45F05AB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56690" cy="635435"/>
        </a:xfrm>
        <a:prstGeom prst="rect">
          <a:avLst/>
        </a:prstGeom>
      </xdr:spPr>
    </xdr:pic>
    <xdr:clientData/>
  </xdr:twoCellAnchor>
  <xdr:twoCellAnchor>
    <xdr:from>
      <xdr:col>20</xdr:col>
      <xdr:colOff>779929</xdr:colOff>
      <xdr:row>0</xdr:row>
      <xdr:rowOff>44823</xdr:rowOff>
    </xdr:from>
    <xdr:to>
      <xdr:col>22</xdr:col>
      <xdr:colOff>2241</xdr:colOff>
      <xdr:row>3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8AB0FB-0098-44C1-9319-BB6F267D9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28941" y="44823"/>
          <a:ext cx="2064124" cy="6454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1506070</xdr:colOff>
      <xdr:row>3</xdr:row>
      <xdr:rowOff>109655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32D7D-2F2F-4A31-91DB-2F58F02A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50010" cy="635435"/>
        </a:xfrm>
        <a:prstGeom prst="rect">
          <a:avLst/>
        </a:prstGeom>
      </xdr:spPr>
    </xdr:pic>
    <xdr:clientData/>
  </xdr:twoCellAnchor>
  <xdr:twoCellAnchor>
    <xdr:from>
      <xdr:col>19</xdr:col>
      <xdr:colOff>1249680</xdr:colOff>
      <xdr:row>0</xdr:row>
      <xdr:rowOff>43544</xdr:rowOff>
    </xdr:from>
    <xdr:to>
      <xdr:col>21</xdr:col>
      <xdr:colOff>1972235</xdr:colOff>
      <xdr:row>4</xdr:row>
      <xdr:rowOff>32658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2FCE42-20F1-4572-AA4D-0B20FD13C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89640" y="43544"/>
          <a:ext cx="3298115" cy="69015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1506070</xdr:colOff>
      <xdr:row>3</xdr:row>
      <xdr:rowOff>109655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D348C5-290E-4550-A8CA-DE2BD11FC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73810" cy="635435"/>
        </a:xfrm>
        <a:prstGeom prst="rect">
          <a:avLst/>
        </a:prstGeom>
      </xdr:spPr>
    </xdr:pic>
    <xdr:clientData/>
  </xdr:twoCellAnchor>
  <xdr:twoCellAnchor>
    <xdr:from>
      <xdr:col>20</xdr:col>
      <xdr:colOff>914400</xdr:colOff>
      <xdr:row>0</xdr:row>
      <xdr:rowOff>44823</xdr:rowOff>
    </xdr:from>
    <xdr:to>
      <xdr:col>21</xdr:col>
      <xdr:colOff>1972236</xdr:colOff>
      <xdr:row>3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96A4C3-AB5E-4E0C-A280-4C11EB3F7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3500" y="44823"/>
          <a:ext cx="2345616" cy="63335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1506070</xdr:colOff>
      <xdr:row>3</xdr:row>
      <xdr:rowOff>109655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9FC24D-7062-4FAC-AC50-F98DC466A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21410" cy="635435"/>
        </a:xfrm>
        <a:prstGeom prst="rect">
          <a:avLst/>
        </a:prstGeom>
      </xdr:spPr>
    </xdr:pic>
    <xdr:clientData/>
  </xdr:twoCellAnchor>
  <xdr:twoCellAnchor>
    <xdr:from>
      <xdr:col>20</xdr:col>
      <xdr:colOff>914400</xdr:colOff>
      <xdr:row>0</xdr:row>
      <xdr:rowOff>44824</xdr:rowOff>
    </xdr:from>
    <xdr:to>
      <xdr:col>21</xdr:col>
      <xdr:colOff>1515036</xdr:colOff>
      <xdr:row>3</xdr:row>
      <xdr:rowOff>87164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648C4D-5DAA-4E03-8E48-B83C6954D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10620" y="44824"/>
          <a:ext cx="1888416" cy="56812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1506070</xdr:colOff>
      <xdr:row>3</xdr:row>
      <xdr:rowOff>109655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0449D3-CECC-44E4-8355-9B7B1A33A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21410" cy="635435"/>
        </a:xfrm>
        <a:prstGeom prst="rect">
          <a:avLst/>
        </a:prstGeom>
      </xdr:spPr>
    </xdr:pic>
    <xdr:clientData/>
  </xdr:twoCellAnchor>
  <xdr:twoCellAnchor>
    <xdr:from>
      <xdr:col>20</xdr:col>
      <xdr:colOff>587829</xdr:colOff>
      <xdr:row>0</xdr:row>
      <xdr:rowOff>44823</xdr:rowOff>
    </xdr:from>
    <xdr:to>
      <xdr:col>21</xdr:col>
      <xdr:colOff>1515035</xdr:colOff>
      <xdr:row>3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DB0ECF-15D7-4F5A-B844-EA6059761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93649" y="44823"/>
          <a:ext cx="2214986" cy="63335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1506070</xdr:colOff>
      <xdr:row>3</xdr:row>
      <xdr:rowOff>109655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D90257-B3D1-4E85-93D2-349A41056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21858" cy="647537"/>
        </a:xfrm>
        <a:prstGeom prst="rect">
          <a:avLst/>
        </a:prstGeom>
      </xdr:spPr>
    </xdr:pic>
    <xdr:clientData/>
  </xdr:twoCellAnchor>
  <xdr:twoCellAnchor>
    <xdr:from>
      <xdr:col>20</xdr:col>
      <xdr:colOff>1004048</xdr:colOff>
      <xdr:row>0</xdr:row>
      <xdr:rowOff>44823</xdr:rowOff>
    </xdr:from>
    <xdr:to>
      <xdr:col>21</xdr:col>
      <xdr:colOff>1515036</xdr:colOff>
      <xdr:row>3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84398B-BEA3-499A-8A37-BC3B1D484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49748" y="44823"/>
          <a:ext cx="1798768" cy="63335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alo\BoQ%20Draexlmaier%2002-HMEP%202022022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PHONG%20VU\Documents\Zalo%20Received%20Files\CLAIM%20NO1%20DRAF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FORMAT"/>
      <sheetName val="SUMMARY"/>
      <sheetName val="1. ELEC"/>
      <sheetName val="2. ELV"/>
      <sheetName val="3. AIR COMPRESSOR"/>
      <sheetName val="4.VENTILATION"/>
      <sheetName val="5. AC SYSTEM"/>
      <sheetName val="6. PLUMBING"/>
      <sheetName val="8. CIVIL"/>
      <sheetName val="9. Equipment kitchen"/>
      <sheetName val="10.ELEVATOR"/>
    </sheetNames>
    <sheetDataSet>
      <sheetData sheetId="0"/>
      <sheetData sheetId="1"/>
      <sheetData sheetId="2">
        <row r="22">
          <cell r="L22">
            <v>0</v>
          </cell>
        </row>
        <row r="23">
          <cell r="L23">
            <v>0</v>
          </cell>
        </row>
        <row r="24">
          <cell r="L24">
            <v>0</v>
          </cell>
        </row>
        <row r="25">
          <cell r="L25">
            <v>0</v>
          </cell>
        </row>
        <row r="26">
          <cell r="L26">
            <v>0</v>
          </cell>
        </row>
        <row r="40">
          <cell r="L40">
            <v>0</v>
          </cell>
        </row>
        <row r="41">
          <cell r="L41">
            <v>0</v>
          </cell>
        </row>
        <row r="42">
          <cell r="L42">
            <v>0</v>
          </cell>
        </row>
        <row r="43">
          <cell r="L43">
            <v>0</v>
          </cell>
        </row>
        <row r="44">
          <cell r="L44">
            <v>0</v>
          </cell>
        </row>
        <row r="45">
          <cell r="L45">
            <v>0</v>
          </cell>
        </row>
        <row r="46">
          <cell r="L46">
            <v>0</v>
          </cell>
        </row>
        <row r="47">
          <cell r="L47">
            <v>0</v>
          </cell>
        </row>
        <row r="170">
          <cell r="L170">
            <v>1374056.9040383999</v>
          </cell>
        </row>
        <row r="171">
          <cell r="L171">
            <v>350830480</v>
          </cell>
        </row>
        <row r="172">
          <cell r="L172">
            <v>0</v>
          </cell>
        </row>
        <row r="173">
          <cell r="L173">
            <v>0</v>
          </cell>
        </row>
        <row r="174">
          <cell r="L174">
            <v>232421129.77768961</v>
          </cell>
        </row>
        <row r="175">
          <cell r="L175">
            <v>0</v>
          </cell>
        </row>
        <row r="200">
          <cell r="L200">
            <v>755664</v>
          </cell>
        </row>
        <row r="201">
          <cell r="L201">
            <v>0</v>
          </cell>
        </row>
        <row r="202">
          <cell r="L202">
            <v>1442336</v>
          </cell>
        </row>
        <row r="203">
          <cell r="L203">
            <v>0</v>
          </cell>
        </row>
        <row r="204">
          <cell r="L204">
            <v>0</v>
          </cell>
        </row>
        <row r="315">
          <cell r="L315">
            <v>2898120.0000000005</v>
          </cell>
        </row>
        <row r="316">
          <cell r="L316">
            <v>3148920</v>
          </cell>
        </row>
        <row r="317">
          <cell r="L317">
            <v>2049800</v>
          </cell>
        </row>
        <row r="318">
          <cell r="L318">
            <v>240000</v>
          </cell>
        </row>
        <row r="319">
          <cell r="L319">
            <v>0</v>
          </cell>
        </row>
        <row r="320">
          <cell r="L320">
            <v>16649183.512690092</v>
          </cell>
        </row>
        <row r="534">
          <cell r="L534">
            <v>0</v>
          </cell>
        </row>
        <row r="535">
          <cell r="L535">
            <v>9978600.0000000019</v>
          </cell>
        </row>
        <row r="536">
          <cell r="L536">
            <v>17953600</v>
          </cell>
        </row>
        <row r="537">
          <cell r="L537">
            <v>13623500</v>
          </cell>
        </row>
        <row r="538">
          <cell r="L538">
            <v>1620000</v>
          </cell>
        </row>
        <row r="539">
          <cell r="L539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FORMAT"/>
      <sheetName val="Bìa"/>
      <sheetName val="TT"/>
      <sheetName val="SUMMARY"/>
      <sheetName val="1. ELEC"/>
      <sheetName val="2. ELV"/>
      <sheetName val="3. AIR COMPRESSOR"/>
      <sheetName val="4.VENTILATION"/>
      <sheetName val="5. AC SYSTEM"/>
      <sheetName val="6. PLUMBING"/>
      <sheetName val="8. CIVIL"/>
      <sheetName val="9. Equipment kitchen"/>
      <sheetName val="10.ELEVATOR"/>
    </sheetNames>
    <sheetDataSet>
      <sheetData sheetId="0"/>
      <sheetData sheetId="1"/>
      <sheetData sheetId="2"/>
      <sheetData sheetId="3"/>
      <sheetData sheetId="4">
        <row r="869">
          <cell r="U869">
            <v>168260426.46741295</v>
          </cell>
        </row>
      </sheetData>
      <sheetData sheetId="5"/>
      <sheetData sheetId="6">
        <row r="167">
          <cell r="U167">
            <v>16491404.800000001</v>
          </cell>
        </row>
      </sheetData>
      <sheetData sheetId="7">
        <row r="312">
          <cell r="U312">
            <v>73055118.31274049</v>
          </cell>
        </row>
      </sheetData>
      <sheetData sheetId="8">
        <row r="194">
          <cell r="U194">
            <v>20593863.568104144</v>
          </cell>
        </row>
      </sheetData>
      <sheetData sheetId="9">
        <row r="314">
          <cell r="U314">
            <v>114633635.27671233</v>
          </cell>
        </row>
      </sheetData>
      <sheetData sheetId="10">
        <row r="41">
          <cell r="U41">
            <v>110177200</v>
          </cell>
        </row>
      </sheetData>
      <sheetData sheetId="11">
        <row r="38">
          <cell r="U38">
            <v>0</v>
          </cell>
        </row>
      </sheetData>
      <sheetData sheetId="12">
        <row r="21">
          <cell r="U2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XXXXX.XXXXX@XXXXX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J439"/>
  <sheetViews>
    <sheetView showGridLines="0" topLeftCell="C344" zoomScale="85" zoomScaleNormal="85" zoomScaleSheetLayoutView="85" workbookViewId="0">
      <selection activeCell="E350" sqref="E350"/>
    </sheetView>
  </sheetViews>
  <sheetFormatPr defaultColWidth="11.44140625" defaultRowHeight="13.2" outlineLevelRow="1" outlineLevelCol="1"/>
  <cols>
    <col min="1" max="1" width="11.44140625" style="6" hidden="1" customWidth="1" outlineLevel="1"/>
    <col min="2" max="2" width="19.5546875" style="6" hidden="1" customWidth="1" outlineLevel="1"/>
    <col min="3" max="3" width="11.44140625" style="6" collapsed="1"/>
    <col min="4" max="4" width="4.6640625" style="6" customWidth="1"/>
    <col min="5" max="5" width="71.6640625" style="23" customWidth="1"/>
    <col min="6" max="6" width="16.6640625" style="15" customWidth="1"/>
    <col min="7" max="7" width="18.6640625" style="15" customWidth="1"/>
    <col min="8" max="8" width="21.44140625" style="216" customWidth="1"/>
    <col min="9" max="9" width="16.6640625" style="320" customWidth="1"/>
    <col min="10" max="10" width="1.5546875" style="15" customWidth="1"/>
    <col min="11" max="16384" width="11.44140625" style="6"/>
  </cols>
  <sheetData>
    <row r="1" spans="3:10" ht="68.25" customHeight="1" thickBot="1">
      <c r="C1" s="1050" t="s">
        <v>0</v>
      </c>
      <c r="D1" s="1051"/>
      <c r="E1" s="1051"/>
      <c r="F1" s="1051"/>
      <c r="G1" s="1051"/>
      <c r="H1" s="1052"/>
      <c r="I1" s="319"/>
      <c r="J1" s="309"/>
    </row>
    <row r="2" spans="3:10" ht="27.75" customHeight="1">
      <c r="E2" s="46"/>
    </row>
    <row r="3" spans="3:10">
      <c r="C3" s="16" t="s">
        <v>19</v>
      </c>
      <c r="E3" s="33" t="s">
        <v>20</v>
      </c>
      <c r="F3" s="17"/>
      <c r="G3" s="17"/>
      <c r="H3" s="217"/>
      <c r="I3" s="315"/>
      <c r="J3" s="17"/>
    </row>
    <row r="4" spans="3:10">
      <c r="C4" s="16"/>
      <c r="E4" s="33"/>
      <c r="F4" s="17"/>
      <c r="G4" s="17"/>
      <c r="H4" s="217"/>
      <c r="I4" s="315"/>
      <c r="J4" s="17"/>
    </row>
    <row r="5" spans="3:10" ht="17.399999999999999">
      <c r="C5" s="50" t="s">
        <v>21</v>
      </c>
      <c r="D5" s="51"/>
      <c r="E5" s="52" t="s">
        <v>22</v>
      </c>
      <c r="F5" s="17"/>
      <c r="G5" s="17"/>
      <c r="H5" s="217"/>
      <c r="I5" s="315"/>
      <c r="J5" s="17"/>
    </row>
    <row r="6" spans="3:10" ht="17.399999999999999">
      <c r="C6" s="50"/>
      <c r="D6" s="51"/>
      <c r="E6" s="52"/>
      <c r="F6" s="17"/>
      <c r="G6" s="17"/>
      <c r="H6" s="217"/>
      <c r="I6" s="315"/>
      <c r="J6" s="17"/>
    </row>
    <row r="7" spans="3:10">
      <c r="C7" s="16" t="s">
        <v>23</v>
      </c>
      <c r="E7" s="33" t="s">
        <v>24</v>
      </c>
      <c r="F7" s="17"/>
      <c r="G7" s="17"/>
      <c r="H7" s="217"/>
      <c r="I7" s="315"/>
      <c r="J7" s="17"/>
    </row>
    <row r="8" spans="3:10" ht="12.75" customHeight="1">
      <c r="C8" s="16" t="s">
        <v>25</v>
      </c>
      <c r="E8" s="23" t="s">
        <v>26</v>
      </c>
      <c r="F8" s="218"/>
      <c r="G8" s="17"/>
      <c r="H8" s="217"/>
      <c r="I8" s="315"/>
      <c r="J8" s="218"/>
    </row>
    <row r="9" spans="3:10" ht="12.75" customHeight="1">
      <c r="C9" s="16"/>
      <c r="E9" s="23" t="s">
        <v>26</v>
      </c>
      <c r="F9" s="17"/>
      <c r="G9" s="17"/>
      <c r="H9" s="217"/>
      <c r="I9" s="315"/>
      <c r="J9" s="17"/>
    </row>
    <row r="10" spans="3:10" ht="12.75" customHeight="1">
      <c r="C10" s="16"/>
      <c r="E10" s="23" t="s">
        <v>26</v>
      </c>
      <c r="F10" s="17"/>
      <c r="G10" s="17"/>
      <c r="H10" s="217"/>
      <c r="I10" s="315"/>
      <c r="J10" s="17"/>
    </row>
    <row r="11" spans="3:10">
      <c r="C11" s="16"/>
      <c r="F11" s="17"/>
      <c r="G11" s="17"/>
      <c r="H11" s="217"/>
      <c r="I11" s="315"/>
      <c r="J11" s="17"/>
    </row>
    <row r="12" spans="3:10">
      <c r="C12" s="16" t="s">
        <v>27</v>
      </c>
      <c r="E12" s="34" t="s">
        <v>28</v>
      </c>
      <c r="F12" s="17"/>
      <c r="G12" s="17"/>
      <c r="H12" s="217"/>
      <c r="I12" s="315"/>
      <c r="J12" s="17"/>
    </row>
    <row r="13" spans="3:10">
      <c r="C13" s="16" t="s">
        <v>29</v>
      </c>
      <c r="E13" s="54" t="s">
        <v>30</v>
      </c>
      <c r="F13" s="17"/>
      <c r="G13" s="17"/>
      <c r="H13" s="217" t="e">
        <f>H15-H15*4.45%</f>
        <v>#REF!</v>
      </c>
      <c r="I13" s="315"/>
      <c r="J13" s="17"/>
    </row>
    <row r="14" spans="3:10" ht="44.25" customHeight="1" thickBot="1">
      <c r="E14" s="46"/>
      <c r="H14" s="308" t="s">
        <v>31</v>
      </c>
    </row>
    <row r="15" spans="3:10" ht="18" thickBot="1">
      <c r="C15" s="219"/>
      <c r="D15" s="220"/>
      <c r="E15" s="297" t="s">
        <v>32</v>
      </c>
      <c r="F15" s="221"/>
      <c r="G15" s="221"/>
      <c r="H15" s="222" t="e">
        <f>H19-H17</f>
        <v>#REF!</v>
      </c>
      <c r="I15" s="321" t="s">
        <v>33</v>
      </c>
      <c r="J15" s="310"/>
    </row>
    <row r="16" spans="3:10" ht="6" customHeight="1" outlineLevel="1"/>
    <row r="17" spans="3:10" ht="15" customHeight="1" outlineLevel="1">
      <c r="E17" s="298" t="s">
        <v>34</v>
      </c>
      <c r="H17" s="224"/>
    </row>
    <row r="18" spans="3:10" ht="6" customHeight="1" outlineLevel="1" thickBot="1"/>
    <row r="19" spans="3:10" ht="15.6" outlineLevel="1">
      <c r="C19" s="225"/>
      <c r="D19" s="226"/>
      <c r="E19" s="299"/>
      <c r="F19" s="227"/>
      <c r="G19" s="227"/>
      <c r="H19" s="228" t="e">
        <f>SUM(H20:H30)</f>
        <v>#REF!</v>
      </c>
      <c r="I19" s="322"/>
      <c r="J19" s="311"/>
    </row>
    <row r="20" spans="3:10" ht="15.6" outlineLevel="1">
      <c r="C20" s="229" t="s">
        <v>35</v>
      </c>
      <c r="D20" s="230"/>
      <c r="E20" s="300" t="s">
        <v>36</v>
      </c>
      <c r="F20" s="231"/>
      <c r="G20" s="231"/>
      <c r="H20" s="232">
        <f>H43</f>
        <v>20176036.58184544</v>
      </c>
      <c r="I20" s="323"/>
      <c r="J20" s="234"/>
    </row>
    <row r="21" spans="3:10" ht="15.6" outlineLevel="1">
      <c r="C21" s="233" t="s">
        <v>37</v>
      </c>
      <c r="D21" s="223"/>
      <c r="E21" s="298" t="s">
        <v>38</v>
      </c>
      <c r="F21" s="234"/>
      <c r="G21" s="234"/>
      <c r="H21" s="224" t="e">
        <f>H48</f>
        <v>#REF!</v>
      </c>
      <c r="I21" s="324"/>
      <c r="J21" s="234"/>
    </row>
    <row r="22" spans="3:10" ht="15.6" outlineLevel="1">
      <c r="C22" s="233" t="s">
        <v>39</v>
      </c>
      <c r="D22" s="223"/>
      <c r="E22" s="298" t="s">
        <v>40</v>
      </c>
      <c r="F22" s="234"/>
      <c r="G22" s="234"/>
      <c r="H22" s="224" t="e">
        <f>H108</f>
        <v>#REF!</v>
      </c>
      <c r="I22" s="324"/>
      <c r="J22" s="234"/>
    </row>
    <row r="23" spans="3:10" ht="15.6" outlineLevel="1">
      <c r="C23" s="233" t="s">
        <v>41</v>
      </c>
      <c r="D23" s="223"/>
      <c r="E23" s="298" t="s">
        <v>42</v>
      </c>
      <c r="F23" s="234"/>
      <c r="G23" s="234"/>
      <c r="H23" s="224">
        <f>H186</f>
        <v>505516691.9130922</v>
      </c>
      <c r="I23" s="324"/>
      <c r="J23" s="234"/>
    </row>
    <row r="24" spans="3:10" ht="15.6" outlineLevel="1">
      <c r="C24" s="235" t="s">
        <v>43</v>
      </c>
      <c r="D24" s="236"/>
      <c r="E24" s="301" t="s">
        <v>44</v>
      </c>
      <c r="F24" s="237"/>
      <c r="G24" s="237"/>
      <c r="H24" s="238" t="e">
        <f>H194</f>
        <v>#REF!</v>
      </c>
      <c r="I24" s="325"/>
      <c r="J24" s="234"/>
    </row>
    <row r="25" spans="3:10" ht="15.6" outlineLevel="1">
      <c r="C25" s="235" t="s">
        <v>45</v>
      </c>
      <c r="D25" s="236"/>
      <c r="E25" s="301" t="s">
        <v>46</v>
      </c>
      <c r="F25" s="237"/>
      <c r="G25" s="237"/>
      <c r="H25" s="238" t="e">
        <f>H213</f>
        <v>#REF!</v>
      </c>
      <c r="I25" s="325"/>
      <c r="J25" s="234"/>
    </row>
    <row r="26" spans="3:10" ht="15.6" outlineLevel="1">
      <c r="C26" s="233" t="s">
        <v>47</v>
      </c>
      <c r="D26" s="223"/>
      <c r="E26" s="298" t="s">
        <v>48</v>
      </c>
      <c r="F26" s="234"/>
      <c r="G26" s="234"/>
      <c r="H26" s="224">
        <f>H269</f>
        <v>268597879.15889484</v>
      </c>
      <c r="I26" s="324"/>
      <c r="J26" s="234"/>
    </row>
    <row r="27" spans="3:10" ht="15.6" outlineLevel="1">
      <c r="C27" s="233" t="s">
        <v>49</v>
      </c>
      <c r="D27" s="223"/>
      <c r="E27" s="298" t="s">
        <v>50</v>
      </c>
      <c r="F27" s="234"/>
      <c r="G27" s="234"/>
      <c r="H27" s="224" t="e">
        <f>H290</f>
        <v>#REF!</v>
      </c>
      <c r="I27" s="324"/>
      <c r="J27" s="234"/>
    </row>
    <row r="28" spans="3:10" ht="15.6" outlineLevel="1">
      <c r="C28" s="233" t="s">
        <v>51</v>
      </c>
      <c r="D28" s="223"/>
      <c r="E28" s="298" t="s">
        <v>52</v>
      </c>
      <c r="F28" s="234"/>
      <c r="G28" s="234"/>
      <c r="H28" s="224">
        <f>H310</f>
        <v>0</v>
      </c>
      <c r="I28" s="324"/>
      <c r="J28" s="234"/>
    </row>
    <row r="29" spans="3:10" ht="15.6" outlineLevel="1">
      <c r="C29" s="233" t="s">
        <v>53</v>
      </c>
      <c r="D29" s="223"/>
      <c r="E29" s="298" t="s">
        <v>54</v>
      </c>
      <c r="F29" s="234"/>
      <c r="G29" s="234"/>
      <c r="H29" s="224" t="e">
        <f>H315</f>
        <v>#REF!</v>
      </c>
      <c r="I29" s="324"/>
      <c r="J29" s="234"/>
    </row>
    <row r="30" spans="3:10" ht="15.6" outlineLevel="1">
      <c r="C30" s="233" t="s">
        <v>55</v>
      </c>
      <c r="D30" s="223"/>
      <c r="E30" s="298" t="s">
        <v>56</v>
      </c>
      <c r="F30" s="234"/>
      <c r="G30" s="234"/>
      <c r="H30" s="224">
        <f>H339</f>
        <v>0</v>
      </c>
      <c r="I30" s="324"/>
      <c r="J30" s="234"/>
    </row>
    <row r="31" spans="3:10" ht="15.6" outlineLevel="1">
      <c r="C31" s="239" t="s">
        <v>57</v>
      </c>
      <c r="D31" s="240"/>
      <c r="E31" s="302" t="s">
        <v>58</v>
      </c>
      <c r="F31" s="241" t="s">
        <v>59</v>
      </c>
      <c r="G31" s="242"/>
      <c r="H31" s="243">
        <f>H353</f>
        <v>0</v>
      </c>
      <c r="I31" s="326"/>
      <c r="J31" s="249"/>
    </row>
    <row r="32" spans="3:10" ht="16.2" outlineLevel="1" thickBot="1">
      <c r="C32" s="244" t="s">
        <v>60</v>
      </c>
      <c r="D32" s="245"/>
      <c r="E32" s="303" t="s">
        <v>61</v>
      </c>
      <c r="F32" s="246" t="s">
        <v>59</v>
      </c>
      <c r="G32" s="247"/>
      <c r="H32" s="248">
        <f>H397</f>
        <v>0</v>
      </c>
      <c r="I32" s="327"/>
      <c r="J32" s="249"/>
    </row>
    <row r="33" spans="3:10" ht="63.75" customHeight="1" outlineLevel="1">
      <c r="E33" s="46"/>
      <c r="F33" s="249"/>
      <c r="I33" s="328"/>
      <c r="J33" s="249"/>
    </row>
    <row r="34" spans="3:10">
      <c r="C34" s="55" t="s">
        <v>62</v>
      </c>
      <c r="F34" s="24"/>
      <c r="H34" s="250"/>
      <c r="I34" s="329"/>
      <c r="J34" s="24"/>
    </row>
    <row r="35" spans="3:10">
      <c r="C35" s="6" t="s">
        <v>63</v>
      </c>
      <c r="F35" s="24"/>
      <c r="H35" s="250"/>
      <c r="I35" s="329"/>
      <c r="J35" s="24"/>
    </row>
    <row r="36" spans="3:10">
      <c r="C36" s="6" t="s">
        <v>64</v>
      </c>
    </row>
    <row r="37" spans="3:10" ht="26.4">
      <c r="C37" s="6" t="s">
        <v>65</v>
      </c>
      <c r="H37" s="308" t="s">
        <v>31</v>
      </c>
    </row>
    <row r="38" spans="3:10" ht="13.8" thickBot="1"/>
    <row r="39" spans="3:10" ht="22.8">
      <c r="C39" s="1053" t="s">
        <v>1</v>
      </c>
      <c r="D39" s="1054"/>
      <c r="E39" s="1054"/>
      <c r="F39" s="1054"/>
      <c r="G39" s="1054"/>
      <c r="H39" s="1055"/>
      <c r="I39" s="330" t="s">
        <v>33</v>
      </c>
      <c r="J39" s="312"/>
    </row>
    <row r="40" spans="3:10">
      <c r="C40" s="251"/>
      <c r="D40" s="251"/>
      <c r="E40" s="304"/>
      <c r="F40" s="252"/>
      <c r="G40" s="252"/>
      <c r="H40" s="253"/>
      <c r="I40" s="331"/>
    </row>
    <row r="41" spans="3:10">
      <c r="C41" s="21" t="s">
        <v>66</v>
      </c>
      <c r="D41" s="21"/>
      <c r="E41" s="28" t="s">
        <v>67</v>
      </c>
      <c r="F41" s="37" t="s">
        <v>68</v>
      </c>
      <c r="G41" s="37" t="s">
        <v>69</v>
      </c>
      <c r="H41" s="254" t="s">
        <v>70</v>
      </c>
      <c r="I41" s="332"/>
      <c r="J41" s="24"/>
    </row>
    <row r="42" spans="3:10">
      <c r="C42" s="8"/>
      <c r="D42" s="8"/>
      <c r="E42" s="25"/>
      <c r="F42" s="18"/>
      <c r="G42" s="18"/>
      <c r="H42" s="255"/>
      <c r="I42" s="4"/>
    </row>
    <row r="43" spans="3:10" ht="15.6">
      <c r="C43" s="64" t="s">
        <v>71</v>
      </c>
      <c r="D43" s="64"/>
      <c r="E43" s="65" t="str">
        <f>E20</f>
        <v>Construction site facilities</v>
      </c>
      <c r="F43" s="67"/>
      <c r="G43" s="67"/>
      <c r="H43" s="256">
        <f>SUBTOTAL(9,H44:H47)</f>
        <v>20176036.58184544</v>
      </c>
      <c r="I43" s="333"/>
      <c r="J43" s="313"/>
    </row>
    <row r="44" spans="3:10">
      <c r="C44" s="8"/>
      <c r="D44" s="8"/>
      <c r="E44" s="25"/>
      <c r="F44" s="18"/>
      <c r="G44" s="18"/>
      <c r="H44" s="257"/>
      <c r="I44" s="4"/>
    </row>
    <row r="45" spans="3:10">
      <c r="C45" s="8" t="s">
        <v>72</v>
      </c>
      <c r="D45" s="21"/>
      <c r="E45" s="305" t="s">
        <v>36</v>
      </c>
      <c r="F45" s="18">
        <v>1</v>
      </c>
      <c r="G45" s="18" t="s">
        <v>73</v>
      </c>
      <c r="H45" s="255">
        <v>0</v>
      </c>
      <c r="I45" s="4"/>
    </row>
    <row r="46" spans="3:10">
      <c r="C46" s="8" t="s">
        <v>74</v>
      </c>
      <c r="D46" s="21"/>
      <c r="E46" s="305" t="s">
        <v>75</v>
      </c>
      <c r="F46" s="18">
        <v>1</v>
      </c>
      <c r="G46" s="18" t="s">
        <v>73</v>
      </c>
      <c r="H46" s="258">
        <f>VLOOKUP(C46,'2. ELV'!$A$16:$V$531,11,0)</f>
        <v>20176036.58184544</v>
      </c>
      <c r="I46" s="4"/>
    </row>
    <row r="47" spans="3:10">
      <c r="C47" s="8"/>
      <c r="D47" s="8"/>
      <c r="E47" s="25"/>
      <c r="F47" s="18"/>
      <c r="G47" s="18"/>
      <c r="H47" s="257"/>
      <c r="I47" s="4"/>
    </row>
    <row r="48" spans="3:10" ht="15.6">
      <c r="C48" s="64" t="s">
        <v>76</v>
      </c>
      <c r="D48" s="64"/>
      <c r="E48" s="65" t="str">
        <f>E21</f>
        <v>Production and Logistic building (Hall 3)</v>
      </c>
      <c r="F48" s="67"/>
      <c r="G48" s="67"/>
      <c r="H48" s="256" t="e">
        <f>SUBTOTAL(9,H49:H107)</f>
        <v>#REF!</v>
      </c>
      <c r="I48" s="333"/>
      <c r="J48" s="313"/>
    </row>
    <row r="49" spans="3:10">
      <c r="C49" s="8"/>
      <c r="D49" s="8"/>
      <c r="E49" s="25"/>
      <c r="F49" s="18"/>
      <c r="G49" s="18"/>
      <c r="H49" s="257"/>
      <c r="I49" s="4"/>
    </row>
    <row r="50" spans="3:10">
      <c r="C50" s="19" t="s">
        <v>77</v>
      </c>
      <c r="D50" s="19"/>
      <c r="E50" s="35" t="s">
        <v>78</v>
      </c>
      <c r="F50" s="20">
        <v>1</v>
      </c>
      <c r="G50" s="20" t="s">
        <v>10</v>
      </c>
      <c r="H50" s="259">
        <f>SUM(H51:H82)</f>
        <v>0</v>
      </c>
      <c r="I50" s="334"/>
      <c r="J50" s="24"/>
    </row>
    <row r="51" spans="3:10" hidden="1" outlineLevel="1">
      <c r="C51" s="8" t="s">
        <v>79</v>
      </c>
      <c r="D51" s="8"/>
      <c r="E51" s="25" t="s">
        <v>80</v>
      </c>
      <c r="F51" s="18">
        <v>1</v>
      </c>
      <c r="G51" s="18" t="s">
        <v>10</v>
      </c>
      <c r="H51" s="255">
        <v>0</v>
      </c>
      <c r="I51" s="4"/>
    </row>
    <row r="52" spans="3:10" hidden="1" outlineLevel="1">
      <c r="C52" s="8" t="s">
        <v>81</v>
      </c>
      <c r="D52" s="8"/>
      <c r="E52" s="25" t="s">
        <v>82</v>
      </c>
      <c r="F52" s="18">
        <v>1</v>
      </c>
      <c r="G52" s="18" t="s">
        <v>10</v>
      </c>
      <c r="H52" s="255">
        <v>0</v>
      </c>
      <c r="I52" s="4"/>
    </row>
    <row r="53" spans="3:10" hidden="1" outlineLevel="1">
      <c r="C53" s="8" t="s">
        <v>83</v>
      </c>
      <c r="D53" s="8"/>
      <c r="E53" s="25" t="s">
        <v>84</v>
      </c>
      <c r="F53" s="18">
        <v>1</v>
      </c>
      <c r="G53" s="18" t="s">
        <v>10</v>
      </c>
      <c r="H53" s="255">
        <v>0</v>
      </c>
      <c r="I53" s="4"/>
    </row>
    <row r="54" spans="3:10" hidden="1" outlineLevel="1">
      <c r="C54" s="8" t="s">
        <v>85</v>
      </c>
      <c r="D54" s="8"/>
      <c r="E54" s="25" t="s">
        <v>86</v>
      </c>
      <c r="F54" s="18">
        <v>1</v>
      </c>
      <c r="G54" s="18" t="s">
        <v>10</v>
      </c>
      <c r="H54" s="255">
        <v>0</v>
      </c>
      <c r="I54" s="4"/>
    </row>
    <row r="55" spans="3:10" hidden="1" outlineLevel="1">
      <c r="C55" s="8" t="s">
        <v>87</v>
      </c>
      <c r="D55" s="8"/>
      <c r="E55" s="25" t="s">
        <v>88</v>
      </c>
      <c r="F55" s="18">
        <v>1</v>
      </c>
      <c r="G55" s="18" t="s">
        <v>10</v>
      </c>
      <c r="H55" s="255">
        <v>0</v>
      </c>
      <c r="I55" s="4"/>
    </row>
    <row r="56" spans="3:10" hidden="1" outlineLevel="1">
      <c r="C56" s="8" t="s">
        <v>89</v>
      </c>
      <c r="D56" s="8"/>
      <c r="E56" s="25" t="s">
        <v>90</v>
      </c>
      <c r="F56" s="18">
        <v>1</v>
      </c>
      <c r="G56" s="18" t="s">
        <v>10</v>
      </c>
      <c r="H56" s="255">
        <v>0</v>
      </c>
      <c r="I56" s="4"/>
    </row>
    <row r="57" spans="3:10" hidden="1" outlineLevel="1">
      <c r="C57" s="8" t="s">
        <v>91</v>
      </c>
      <c r="D57" s="8"/>
      <c r="E57" s="25" t="s">
        <v>92</v>
      </c>
      <c r="F57" s="18">
        <v>1</v>
      </c>
      <c r="G57" s="18" t="s">
        <v>10</v>
      </c>
      <c r="H57" s="255">
        <v>0</v>
      </c>
      <c r="I57" s="4"/>
    </row>
    <row r="58" spans="3:10" hidden="1" outlineLevel="1">
      <c r="C58" s="8" t="s">
        <v>93</v>
      </c>
      <c r="D58" s="8"/>
      <c r="E58" s="25" t="s">
        <v>94</v>
      </c>
      <c r="F58" s="18">
        <v>1</v>
      </c>
      <c r="G58" s="18" t="s">
        <v>10</v>
      </c>
      <c r="H58" s="255">
        <v>0</v>
      </c>
      <c r="I58" s="4"/>
    </row>
    <row r="59" spans="3:10" hidden="1" outlineLevel="1">
      <c r="C59" s="8" t="s">
        <v>95</v>
      </c>
      <c r="D59" s="8"/>
      <c r="E59" s="25" t="s">
        <v>96</v>
      </c>
      <c r="F59" s="18">
        <v>1</v>
      </c>
      <c r="G59" s="18" t="s">
        <v>10</v>
      </c>
      <c r="H59" s="255">
        <v>0</v>
      </c>
      <c r="I59" s="4"/>
    </row>
    <row r="60" spans="3:10" hidden="1" outlineLevel="1">
      <c r="C60" s="8" t="s">
        <v>97</v>
      </c>
      <c r="D60" s="8"/>
      <c r="E60" s="25" t="s">
        <v>98</v>
      </c>
      <c r="F60" s="18">
        <v>1</v>
      </c>
      <c r="G60" s="18" t="s">
        <v>10</v>
      </c>
      <c r="H60" s="255">
        <v>0</v>
      </c>
      <c r="I60" s="4"/>
    </row>
    <row r="61" spans="3:10" hidden="1" outlineLevel="1">
      <c r="C61" s="8" t="s">
        <v>99</v>
      </c>
      <c r="D61" s="8"/>
      <c r="E61" s="25" t="s">
        <v>100</v>
      </c>
      <c r="F61" s="18">
        <v>1</v>
      </c>
      <c r="G61" s="18" t="s">
        <v>10</v>
      </c>
      <c r="H61" s="255">
        <v>0</v>
      </c>
      <c r="I61" s="4"/>
    </row>
    <row r="62" spans="3:10" hidden="1" outlineLevel="1">
      <c r="C62" s="8" t="s">
        <v>101</v>
      </c>
      <c r="D62" s="8"/>
      <c r="E62" s="25" t="s">
        <v>102</v>
      </c>
      <c r="F62" s="18">
        <v>1</v>
      </c>
      <c r="G62" s="18" t="s">
        <v>10</v>
      </c>
      <c r="H62" s="255">
        <v>0</v>
      </c>
      <c r="I62" s="4"/>
    </row>
    <row r="63" spans="3:10" hidden="1" outlineLevel="1">
      <c r="C63" s="8" t="s">
        <v>103</v>
      </c>
      <c r="D63" s="8"/>
      <c r="E63" s="25" t="s">
        <v>104</v>
      </c>
      <c r="F63" s="18">
        <v>1</v>
      </c>
      <c r="G63" s="18" t="s">
        <v>10</v>
      </c>
      <c r="H63" s="255">
        <v>0</v>
      </c>
      <c r="I63" s="4"/>
    </row>
    <row r="64" spans="3:10" hidden="1" outlineLevel="1">
      <c r="C64" s="8" t="s">
        <v>105</v>
      </c>
      <c r="D64" s="8"/>
      <c r="E64" s="25" t="s">
        <v>106</v>
      </c>
      <c r="F64" s="18">
        <v>1</v>
      </c>
      <c r="G64" s="18" t="s">
        <v>10</v>
      </c>
      <c r="H64" s="255">
        <v>0</v>
      </c>
      <c r="I64" s="4"/>
    </row>
    <row r="65" spans="3:9" hidden="1" outlineLevel="1">
      <c r="C65" s="8" t="s">
        <v>107</v>
      </c>
      <c r="D65" s="8"/>
      <c r="E65" s="25" t="s">
        <v>108</v>
      </c>
      <c r="F65" s="18">
        <v>1</v>
      </c>
      <c r="G65" s="18" t="s">
        <v>10</v>
      </c>
      <c r="H65" s="255">
        <v>0</v>
      </c>
      <c r="I65" s="4"/>
    </row>
    <row r="66" spans="3:9" hidden="1" outlineLevel="1">
      <c r="C66" s="8" t="s">
        <v>109</v>
      </c>
      <c r="D66" s="8"/>
      <c r="E66" s="25" t="s">
        <v>110</v>
      </c>
      <c r="F66" s="18">
        <v>1</v>
      </c>
      <c r="G66" s="18" t="s">
        <v>10</v>
      </c>
      <c r="H66" s="255">
        <v>0</v>
      </c>
      <c r="I66" s="4"/>
    </row>
    <row r="67" spans="3:9" hidden="1" outlineLevel="1">
      <c r="C67" s="8" t="s">
        <v>111</v>
      </c>
      <c r="D67" s="8"/>
      <c r="E67" s="25" t="s">
        <v>112</v>
      </c>
      <c r="F67" s="18">
        <v>1</v>
      </c>
      <c r="G67" s="18" t="s">
        <v>10</v>
      </c>
      <c r="H67" s="255">
        <v>0</v>
      </c>
      <c r="I67" s="4"/>
    </row>
    <row r="68" spans="3:9" hidden="1" outlineLevel="1">
      <c r="C68" s="8" t="s">
        <v>113</v>
      </c>
      <c r="D68" s="8"/>
      <c r="E68" s="25" t="s">
        <v>114</v>
      </c>
      <c r="F68" s="18">
        <v>1</v>
      </c>
      <c r="G68" s="18" t="s">
        <v>10</v>
      </c>
      <c r="H68" s="255">
        <v>0</v>
      </c>
      <c r="I68" s="4"/>
    </row>
    <row r="69" spans="3:9" hidden="1" outlineLevel="1">
      <c r="C69" s="8" t="s">
        <v>115</v>
      </c>
      <c r="D69" s="8"/>
      <c r="E69" s="25" t="s">
        <v>116</v>
      </c>
      <c r="F69" s="18">
        <v>1</v>
      </c>
      <c r="G69" s="18" t="s">
        <v>10</v>
      </c>
      <c r="H69" s="255">
        <v>0</v>
      </c>
      <c r="I69" s="4"/>
    </row>
    <row r="70" spans="3:9" hidden="1" outlineLevel="1">
      <c r="C70" s="8" t="s">
        <v>117</v>
      </c>
      <c r="D70" s="8"/>
      <c r="E70" s="25" t="s">
        <v>118</v>
      </c>
      <c r="F70" s="18">
        <v>1</v>
      </c>
      <c r="G70" s="18" t="s">
        <v>10</v>
      </c>
      <c r="H70" s="255">
        <v>0</v>
      </c>
      <c r="I70" s="4"/>
    </row>
    <row r="71" spans="3:9" hidden="1" outlineLevel="1">
      <c r="C71" s="8" t="s">
        <v>119</v>
      </c>
      <c r="D71" s="8"/>
      <c r="E71" s="25" t="s">
        <v>120</v>
      </c>
      <c r="F71" s="18">
        <v>1</v>
      </c>
      <c r="G71" s="18" t="s">
        <v>10</v>
      </c>
      <c r="H71" s="255">
        <v>0</v>
      </c>
      <c r="I71" s="4"/>
    </row>
    <row r="72" spans="3:9" hidden="1" outlineLevel="1">
      <c r="C72" s="8" t="s">
        <v>121</v>
      </c>
      <c r="D72" s="8"/>
      <c r="E72" s="25" t="s">
        <v>122</v>
      </c>
      <c r="F72" s="18">
        <v>1</v>
      </c>
      <c r="G72" s="18" t="s">
        <v>10</v>
      </c>
      <c r="H72" s="255">
        <v>0</v>
      </c>
      <c r="I72" s="4"/>
    </row>
    <row r="73" spans="3:9" hidden="1" outlineLevel="1">
      <c r="C73" s="8" t="s">
        <v>123</v>
      </c>
      <c r="D73" s="8"/>
      <c r="E73" s="25" t="s">
        <v>124</v>
      </c>
      <c r="F73" s="18">
        <v>1</v>
      </c>
      <c r="G73" s="18" t="s">
        <v>10</v>
      </c>
      <c r="H73" s="255">
        <v>0</v>
      </c>
      <c r="I73" s="4"/>
    </row>
    <row r="74" spans="3:9" hidden="1" outlineLevel="1">
      <c r="C74" s="8" t="s">
        <v>125</v>
      </c>
      <c r="D74" s="8"/>
      <c r="E74" s="25" t="s">
        <v>126</v>
      </c>
      <c r="F74" s="18">
        <v>1</v>
      </c>
      <c r="G74" s="18" t="s">
        <v>10</v>
      </c>
      <c r="H74" s="255">
        <v>0</v>
      </c>
      <c r="I74" s="4"/>
    </row>
    <row r="75" spans="3:9" hidden="1" outlineLevel="1">
      <c r="C75" s="8" t="s">
        <v>127</v>
      </c>
      <c r="D75" s="8"/>
      <c r="E75" s="25" t="s">
        <v>128</v>
      </c>
      <c r="F75" s="18">
        <v>1</v>
      </c>
      <c r="G75" s="18" t="s">
        <v>10</v>
      </c>
      <c r="H75" s="255">
        <v>0</v>
      </c>
      <c r="I75" s="4"/>
    </row>
    <row r="76" spans="3:9" hidden="1" outlineLevel="1">
      <c r="C76" s="8" t="s">
        <v>129</v>
      </c>
      <c r="D76" s="8"/>
      <c r="E76" s="25" t="s">
        <v>130</v>
      </c>
      <c r="F76" s="18">
        <v>1</v>
      </c>
      <c r="G76" s="18" t="s">
        <v>10</v>
      </c>
      <c r="H76" s="255">
        <v>0</v>
      </c>
      <c r="I76" s="4"/>
    </row>
    <row r="77" spans="3:9" hidden="1" outlineLevel="1">
      <c r="C77" s="8" t="s">
        <v>131</v>
      </c>
      <c r="D77" s="8"/>
      <c r="E77" s="25" t="s">
        <v>132</v>
      </c>
      <c r="F77" s="18">
        <v>1</v>
      </c>
      <c r="G77" s="18" t="s">
        <v>10</v>
      </c>
      <c r="H77" s="255">
        <v>0</v>
      </c>
      <c r="I77" s="4"/>
    </row>
    <row r="78" spans="3:9" hidden="1" outlineLevel="1">
      <c r="C78" s="8" t="s">
        <v>133</v>
      </c>
      <c r="D78" s="8"/>
      <c r="E78" s="25" t="s">
        <v>134</v>
      </c>
      <c r="F78" s="18">
        <v>1</v>
      </c>
      <c r="G78" s="18" t="s">
        <v>10</v>
      </c>
      <c r="H78" s="255">
        <v>0</v>
      </c>
      <c r="I78" s="4"/>
    </row>
    <row r="79" spans="3:9" hidden="1" outlineLevel="1">
      <c r="C79" s="8" t="s">
        <v>135</v>
      </c>
      <c r="D79" s="8"/>
      <c r="E79" s="25" t="s">
        <v>136</v>
      </c>
      <c r="F79" s="18">
        <v>1</v>
      </c>
      <c r="G79" s="18" t="s">
        <v>10</v>
      </c>
      <c r="H79" s="255">
        <v>0</v>
      </c>
      <c r="I79" s="4"/>
    </row>
    <row r="80" spans="3:9" hidden="1" outlineLevel="1">
      <c r="C80" s="8" t="s">
        <v>137</v>
      </c>
      <c r="D80" s="8"/>
      <c r="E80" s="25" t="s">
        <v>138</v>
      </c>
      <c r="F80" s="18">
        <v>1</v>
      </c>
      <c r="G80" s="18" t="s">
        <v>10</v>
      </c>
      <c r="H80" s="255">
        <v>0</v>
      </c>
      <c r="I80" s="4"/>
    </row>
    <row r="81" spans="3:10" hidden="1" outlineLevel="1">
      <c r="C81" s="8" t="s">
        <v>139</v>
      </c>
      <c r="D81" s="8"/>
      <c r="E81" s="25" t="s">
        <v>140</v>
      </c>
      <c r="F81" s="18">
        <v>1</v>
      </c>
      <c r="G81" s="18" t="s">
        <v>10</v>
      </c>
      <c r="H81" s="255">
        <v>0</v>
      </c>
      <c r="I81" s="4"/>
    </row>
    <row r="82" spans="3:10" hidden="1" outlineLevel="1">
      <c r="C82" s="8" t="s">
        <v>141</v>
      </c>
      <c r="D82" s="8"/>
      <c r="E82" s="25" t="s">
        <v>142</v>
      </c>
      <c r="F82" s="18">
        <v>1</v>
      </c>
      <c r="G82" s="18" t="s">
        <v>10</v>
      </c>
      <c r="H82" s="255">
        <v>0</v>
      </c>
      <c r="I82" s="4"/>
    </row>
    <row r="83" spans="3:10" collapsed="1">
      <c r="C83" s="21"/>
      <c r="D83" s="21"/>
      <c r="E83" s="28"/>
      <c r="F83" s="37"/>
      <c r="G83" s="37"/>
      <c r="H83" s="255"/>
      <c r="I83" s="332"/>
      <c r="J83" s="24"/>
    </row>
    <row r="84" spans="3:10">
      <c r="C84" s="19" t="s">
        <v>143</v>
      </c>
      <c r="D84" s="19"/>
      <c r="E84" s="35" t="s">
        <v>144</v>
      </c>
      <c r="F84" s="22">
        <v>0</v>
      </c>
      <c r="G84" s="22" t="s">
        <v>10</v>
      </c>
      <c r="H84" s="259" t="e">
        <f>SUBTOTAL(9,H85:H99)</f>
        <v>#REF!</v>
      </c>
      <c r="I84" s="335"/>
    </row>
    <row r="85" spans="3:10" outlineLevel="1">
      <c r="C85" s="8" t="s">
        <v>145</v>
      </c>
      <c r="D85" s="8"/>
      <c r="E85" s="25" t="s">
        <v>146</v>
      </c>
      <c r="F85" s="18">
        <v>1</v>
      </c>
      <c r="G85" s="18" t="s">
        <v>10</v>
      </c>
      <c r="H85" s="257">
        <f>VLOOKUP(C85,'KL TTHT CV DOT 2'!$A$12:$U$866,11,0)</f>
        <v>24400000</v>
      </c>
      <c r="I85" s="4"/>
    </row>
    <row r="86" spans="3:10" outlineLevel="1">
      <c r="C86" s="8" t="s">
        <v>147</v>
      </c>
      <c r="D86" s="8"/>
      <c r="E86" s="25" t="s">
        <v>148</v>
      </c>
      <c r="F86" s="18">
        <v>1</v>
      </c>
      <c r="G86" s="18" t="s">
        <v>10</v>
      </c>
      <c r="H86" s="257">
        <f>VLOOKUP(C86,'KL TTHT CV DOT 2'!$A$12:$U$866,11,0)</f>
        <v>5000000</v>
      </c>
      <c r="I86" s="4"/>
    </row>
    <row r="87" spans="3:10" outlineLevel="1">
      <c r="C87" s="8" t="s">
        <v>149</v>
      </c>
      <c r="D87" s="8"/>
      <c r="E87" s="25" t="s">
        <v>150</v>
      </c>
      <c r="F87" s="18">
        <v>1</v>
      </c>
      <c r="G87" s="18" t="s">
        <v>10</v>
      </c>
      <c r="H87" s="257">
        <f>VLOOKUP(C87,'KL TTHT CV DOT 2'!$A$12:$U$866,11,0)</f>
        <v>2500000</v>
      </c>
      <c r="I87" s="4"/>
    </row>
    <row r="88" spans="3:10" outlineLevel="1">
      <c r="C88" s="8" t="s">
        <v>151</v>
      </c>
      <c r="D88" s="8"/>
      <c r="E88" s="25" t="s">
        <v>152</v>
      </c>
      <c r="F88" s="18">
        <v>1</v>
      </c>
      <c r="G88" s="18" t="s">
        <v>10</v>
      </c>
      <c r="H88" s="257">
        <f>VLOOKUP(C88,'KL TTHT CV DOT 2'!$A$12:$U$866,11,0)</f>
        <v>405876628.14587003</v>
      </c>
      <c r="I88" s="4"/>
    </row>
    <row r="89" spans="3:10" outlineLevel="1">
      <c r="C89" s="8" t="s">
        <v>153</v>
      </c>
      <c r="D89" s="8"/>
      <c r="E89" s="25" t="s">
        <v>154</v>
      </c>
      <c r="F89" s="18">
        <v>1</v>
      </c>
      <c r="G89" s="18" t="s">
        <v>10</v>
      </c>
      <c r="H89" s="257">
        <f>VLOOKUP(C89,'KL TTHT CV DOT 2'!$A$12:$U$866,11,0)</f>
        <v>12524296.235714853</v>
      </c>
      <c r="I89" s="4"/>
    </row>
    <row r="90" spans="3:10" outlineLevel="1">
      <c r="C90" s="338" t="s">
        <v>155</v>
      </c>
      <c r="D90" s="338"/>
      <c r="E90" s="339" t="s">
        <v>156</v>
      </c>
      <c r="F90" s="340">
        <v>1</v>
      </c>
      <c r="G90" s="340" t="s">
        <v>10</v>
      </c>
      <c r="H90" s="341">
        <f>VLOOKUP(C90,'KL TTHT CV DOT 2'!$A$12:$U$866,11,0)</f>
        <v>298880144.66200978</v>
      </c>
      <c r="I90" s="342"/>
    </row>
    <row r="91" spans="3:10" outlineLevel="1">
      <c r="C91" s="8" t="s">
        <v>157</v>
      </c>
      <c r="D91" s="8"/>
      <c r="E91" s="25" t="s">
        <v>158</v>
      </c>
      <c r="F91" s="18">
        <v>1</v>
      </c>
      <c r="G91" s="18" t="s">
        <v>10</v>
      </c>
      <c r="H91" s="257">
        <f>VLOOKUP(C91,'KL TTHT CV DOT 2'!$A$12:$U$866,11,0)</f>
        <v>45073708.113944173</v>
      </c>
      <c r="I91" s="4"/>
    </row>
    <row r="92" spans="3:10" outlineLevel="1">
      <c r="C92" s="8" t="s">
        <v>159</v>
      </c>
      <c r="D92" s="8"/>
      <c r="E92" s="25" t="s">
        <v>160</v>
      </c>
      <c r="F92" s="18">
        <v>1</v>
      </c>
      <c r="G92" s="18" t="s">
        <v>10</v>
      </c>
      <c r="H92" s="257" t="s">
        <v>161</v>
      </c>
      <c r="I92" s="4"/>
    </row>
    <row r="93" spans="3:10" outlineLevel="1">
      <c r="C93" s="8" t="s">
        <v>162</v>
      </c>
      <c r="D93" s="8"/>
      <c r="E93" s="25" t="s">
        <v>163</v>
      </c>
      <c r="F93" s="18">
        <v>1</v>
      </c>
      <c r="G93" s="18" t="s">
        <v>10</v>
      </c>
      <c r="H93" s="258">
        <f>VLOOKUP(C93,'2. ELV'!$A$16:$V$531,11,0)</f>
        <v>36030743.156775609</v>
      </c>
      <c r="I93" s="4"/>
    </row>
    <row r="94" spans="3:10" outlineLevel="1">
      <c r="C94" s="8" t="s">
        <v>164</v>
      </c>
      <c r="D94" s="8"/>
      <c r="E94" s="25" t="s">
        <v>165</v>
      </c>
      <c r="F94" s="18">
        <v>1</v>
      </c>
      <c r="G94" s="18" t="s">
        <v>10</v>
      </c>
      <c r="H94" s="257">
        <f>VLOOKUP(C94,'KL TTHT CV DOT 2'!$A$12:$U$866,11,0)</f>
        <v>25617198.168373659</v>
      </c>
      <c r="I94" s="4"/>
    </row>
    <row r="95" spans="3:10" outlineLevel="1">
      <c r="C95" s="8" t="s">
        <v>166</v>
      </c>
      <c r="D95" s="8"/>
      <c r="E95" s="25" t="s">
        <v>167</v>
      </c>
      <c r="F95" s="18">
        <v>1</v>
      </c>
      <c r="G95" s="18" t="s">
        <v>10</v>
      </c>
      <c r="H95" s="260" t="e">
        <f>VLOOKUP(C95,#REF!,11,0)</f>
        <v>#REF!</v>
      </c>
      <c r="I95" s="4"/>
    </row>
    <row r="96" spans="3:10" outlineLevel="1">
      <c r="C96" s="8" t="s">
        <v>168</v>
      </c>
      <c r="D96" s="8"/>
      <c r="E96" s="25" t="s">
        <v>169</v>
      </c>
      <c r="F96" s="18">
        <v>1</v>
      </c>
      <c r="G96" s="18" t="s">
        <v>10</v>
      </c>
      <c r="H96" s="258">
        <f>VLOOKUP(C96,'2. ELV'!$A$16:$V$531,11,0)</f>
        <v>64282788.323511846</v>
      </c>
      <c r="I96" s="4"/>
    </row>
    <row r="97" spans="3:10" outlineLevel="1">
      <c r="C97" s="8" t="s">
        <v>170</v>
      </c>
      <c r="D97" s="8"/>
      <c r="E97" s="25" t="s">
        <v>171</v>
      </c>
      <c r="F97" s="18">
        <v>1</v>
      </c>
      <c r="G97" s="18" t="s">
        <v>10</v>
      </c>
      <c r="H97" s="258" t="s">
        <v>172</v>
      </c>
      <c r="I97" s="4"/>
    </row>
    <row r="98" spans="3:10" outlineLevel="1">
      <c r="C98" s="8" t="s">
        <v>173</v>
      </c>
      <c r="D98" s="8"/>
      <c r="E98" s="25" t="s">
        <v>174</v>
      </c>
      <c r="F98" s="18">
        <v>1</v>
      </c>
      <c r="G98" s="18" t="s">
        <v>10</v>
      </c>
      <c r="H98" s="258">
        <f>VLOOKUP(C98,'2. ELV'!$A$16:$V$531,11,0)</f>
        <v>19180346.470993824</v>
      </c>
      <c r="I98" s="4"/>
    </row>
    <row r="99" spans="3:10">
      <c r="C99" s="21"/>
      <c r="D99" s="21"/>
      <c r="E99" s="28"/>
      <c r="F99" s="37"/>
      <c r="G99" s="37"/>
      <c r="H99" s="255"/>
      <c r="I99" s="332"/>
      <c r="J99" s="24"/>
    </row>
    <row r="100" spans="3:10">
      <c r="C100" s="19" t="s">
        <v>175</v>
      </c>
      <c r="D100" s="19"/>
      <c r="E100" s="35" t="s">
        <v>176</v>
      </c>
      <c r="F100" s="22"/>
      <c r="G100" s="22"/>
      <c r="H100" s="259" t="e">
        <f>SUBTOTAL(9,H101:H107)</f>
        <v>#REF!</v>
      </c>
      <c r="I100" s="335"/>
    </row>
    <row r="101" spans="3:10" outlineLevel="1">
      <c r="C101" s="8" t="s">
        <v>177</v>
      </c>
      <c r="D101" s="8"/>
      <c r="E101" s="25" t="s">
        <v>178</v>
      </c>
      <c r="F101" s="18">
        <v>1</v>
      </c>
      <c r="G101" s="18" t="s">
        <v>10</v>
      </c>
      <c r="H101" s="261">
        <f>VLOOKUP(C101,'4.VENTILATION'!$A:$V,11,0)</f>
        <v>189644193.28888404</v>
      </c>
      <c r="I101" s="4"/>
    </row>
    <row r="102" spans="3:10" outlineLevel="1">
      <c r="C102" s="8" t="s">
        <v>179</v>
      </c>
      <c r="D102" s="8"/>
      <c r="E102" s="25" t="s">
        <v>180</v>
      </c>
      <c r="F102" s="18">
        <v>1</v>
      </c>
      <c r="G102" s="18" t="s">
        <v>10</v>
      </c>
      <c r="H102" s="260" t="e">
        <f>VLOOKUP(C102,#REF!,11,0)</f>
        <v>#REF!</v>
      </c>
      <c r="I102" s="4"/>
    </row>
    <row r="103" spans="3:10" outlineLevel="1">
      <c r="C103" s="8" t="s">
        <v>181</v>
      </c>
      <c r="D103" s="8"/>
      <c r="E103" s="25" t="s">
        <v>182</v>
      </c>
      <c r="F103" s="18">
        <v>1</v>
      </c>
      <c r="G103" s="18" t="s">
        <v>10</v>
      </c>
      <c r="H103" s="260" t="e">
        <f>VLOOKUP(C103,#REF!,11,0)</f>
        <v>#REF!</v>
      </c>
      <c r="I103" s="4"/>
    </row>
    <row r="104" spans="3:10" outlineLevel="1">
      <c r="C104" s="8" t="s">
        <v>183</v>
      </c>
      <c r="D104" s="8"/>
      <c r="E104" s="25" t="s">
        <v>184</v>
      </c>
      <c r="F104" s="18">
        <v>1</v>
      </c>
      <c r="G104" s="18" t="s">
        <v>10</v>
      </c>
      <c r="H104" s="262">
        <f>VLOOKUP(C104,'3. AIR COMPRESSOR'!$A:$V,11,0)</f>
        <v>147070051.59877241</v>
      </c>
      <c r="I104" s="4"/>
    </row>
    <row r="105" spans="3:10" outlineLevel="1">
      <c r="C105" s="8" t="s">
        <v>185</v>
      </c>
      <c r="D105" s="8"/>
      <c r="E105" s="25" t="s">
        <v>186</v>
      </c>
      <c r="F105" s="18">
        <v>1</v>
      </c>
      <c r="G105" s="18" t="s">
        <v>10</v>
      </c>
      <c r="H105" s="262">
        <f>VLOOKUP(C105,'3. AIR COMPRESSOR'!$A:$V,11,0)</f>
        <v>58632929.767328799</v>
      </c>
      <c r="I105" s="4"/>
    </row>
    <row r="106" spans="3:10" outlineLevel="1">
      <c r="C106" s="291" t="s">
        <v>187</v>
      </c>
      <c r="D106" s="291"/>
      <c r="E106" s="306" t="s">
        <v>188</v>
      </c>
      <c r="F106" s="18">
        <v>1</v>
      </c>
      <c r="G106" s="18" t="s">
        <v>10</v>
      </c>
      <c r="H106" s="261">
        <f>VLOOKUP(C106,'4.VENTILATION'!$A:$V,11,0)</f>
        <v>56117679.990004219</v>
      </c>
      <c r="I106" s="4"/>
    </row>
    <row r="107" spans="3:10">
      <c r="C107" s="21"/>
      <c r="D107" s="21"/>
      <c r="E107" s="28"/>
      <c r="F107" s="37"/>
      <c r="G107" s="37"/>
      <c r="H107" s="255"/>
      <c r="I107" s="332"/>
      <c r="J107" s="24"/>
    </row>
    <row r="108" spans="3:10" ht="15.6">
      <c r="C108" s="64" t="str">
        <f>C22</f>
        <v>3.</v>
      </c>
      <c r="D108" s="64"/>
      <c r="E108" s="65" t="str">
        <f>E22</f>
        <v>Office, Social and Technical Areas (Hall 3)</v>
      </c>
      <c r="F108" s="67"/>
      <c r="G108" s="67"/>
      <c r="H108" s="256" t="e">
        <f>SUBTOTAL(9,H109:H185)</f>
        <v>#REF!</v>
      </c>
      <c r="I108" s="333"/>
      <c r="J108" s="313"/>
    </row>
    <row r="109" spans="3:10">
      <c r="C109" s="21"/>
      <c r="D109" s="21"/>
      <c r="E109" s="28"/>
      <c r="F109" s="37"/>
      <c r="G109" s="37"/>
      <c r="H109" s="255"/>
      <c r="I109" s="332"/>
      <c r="J109" s="24"/>
    </row>
    <row r="110" spans="3:10">
      <c r="C110" s="19" t="s">
        <v>189</v>
      </c>
      <c r="D110" s="19"/>
      <c r="E110" s="35" t="s">
        <v>78</v>
      </c>
      <c r="F110" s="20"/>
      <c r="G110" s="20"/>
      <c r="H110" s="259">
        <f>SUBTOTAL(9,H111:H147)</f>
        <v>0</v>
      </c>
      <c r="I110" s="334"/>
      <c r="J110" s="24"/>
    </row>
    <row r="111" spans="3:10">
      <c r="C111" s="8" t="s">
        <v>190</v>
      </c>
      <c r="D111" s="8"/>
      <c r="E111" s="25" t="s">
        <v>82</v>
      </c>
      <c r="F111" s="18">
        <v>1</v>
      </c>
      <c r="G111" s="18" t="s">
        <v>10</v>
      </c>
      <c r="H111" s="257"/>
      <c r="I111" s="4"/>
    </row>
    <row r="112" spans="3:10" hidden="1" outlineLevel="1">
      <c r="C112" s="8" t="s">
        <v>191</v>
      </c>
      <c r="D112" s="8"/>
      <c r="E112" s="25" t="s">
        <v>192</v>
      </c>
      <c r="F112" s="18">
        <v>1</v>
      </c>
      <c r="G112" s="18" t="s">
        <v>10</v>
      </c>
      <c r="H112" s="255">
        <v>0</v>
      </c>
      <c r="I112" s="4"/>
    </row>
    <row r="113" spans="3:9" hidden="1" outlineLevel="1">
      <c r="C113" s="8" t="s">
        <v>193</v>
      </c>
      <c r="D113" s="8"/>
      <c r="E113" s="25" t="s">
        <v>194</v>
      </c>
      <c r="F113" s="18">
        <v>1</v>
      </c>
      <c r="G113" s="18" t="s">
        <v>10</v>
      </c>
      <c r="H113" s="255">
        <v>0</v>
      </c>
      <c r="I113" s="4"/>
    </row>
    <row r="114" spans="3:9" hidden="1" outlineLevel="1">
      <c r="C114" s="8" t="s">
        <v>195</v>
      </c>
      <c r="D114" s="8"/>
      <c r="E114" s="25" t="s">
        <v>90</v>
      </c>
      <c r="F114" s="18">
        <v>1</v>
      </c>
      <c r="G114" s="18" t="s">
        <v>10</v>
      </c>
      <c r="H114" s="255">
        <v>0</v>
      </c>
      <c r="I114" s="4"/>
    </row>
    <row r="115" spans="3:9" hidden="1" outlineLevel="1">
      <c r="C115" s="8" t="s">
        <v>196</v>
      </c>
      <c r="D115" s="8"/>
      <c r="E115" s="25" t="s">
        <v>197</v>
      </c>
      <c r="F115" s="18">
        <v>1</v>
      </c>
      <c r="G115" s="18" t="s">
        <v>10</v>
      </c>
      <c r="H115" s="255">
        <v>0</v>
      </c>
      <c r="I115" s="4"/>
    </row>
    <row r="116" spans="3:9" hidden="1" outlineLevel="1">
      <c r="C116" s="8" t="s">
        <v>198</v>
      </c>
      <c r="D116" s="8"/>
      <c r="E116" s="25" t="s">
        <v>199</v>
      </c>
      <c r="F116" s="18">
        <v>0</v>
      </c>
      <c r="G116" s="18" t="s">
        <v>10</v>
      </c>
      <c r="H116" s="255">
        <v>0</v>
      </c>
      <c r="I116" s="4"/>
    </row>
    <row r="117" spans="3:9" hidden="1" outlineLevel="1">
      <c r="C117" s="8" t="s">
        <v>200</v>
      </c>
      <c r="D117" s="8"/>
      <c r="E117" s="25" t="s">
        <v>201</v>
      </c>
      <c r="F117" s="18">
        <v>0</v>
      </c>
      <c r="G117" s="18" t="s">
        <v>10</v>
      </c>
      <c r="H117" s="255">
        <v>0</v>
      </c>
      <c r="I117" s="4"/>
    </row>
    <row r="118" spans="3:9" hidden="1" outlineLevel="1">
      <c r="C118" s="8" t="s">
        <v>202</v>
      </c>
      <c r="D118" s="8"/>
      <c r="E118" s="25" t="s">
        <v>203</v>
      </c>
      <c r="F118" s="18">
        <v>1</v>
      </c>
      <c r="G118" s="18" t="s">
        <v>10</v>
      </c>
      <c r="H118" s="255">
        <v>0</v>
      </c>
      <c r="I118" s="4"/>
    </row>
    <row r="119" spans="3:9" hidden="1" outlineLevel="1">
      <c r="C119" s="8" t="s">
        <v>204</v>
      </c>
      <c r="D119" s="8"/>
      <c r="E119" s="25" t="s">
        <v>205</v>
      </c>
      <c r="F119" s="18">
        <v>1</v>
      </c>
      <c r="G119" s="18" t="s">
        <v>10</v>
      </c>
      <c r="H119" s="255">
        <v>0</v>
      </c>
      <c r="I119" s="4"/>
    </row>
    <row r="120" spans="3:9" hidden="1" outlineLevel="1">
      <c r="C120" s="8" t="s">
        <v>206</v>
      </c>
      <c r="D120" s="8"/>
      <c r="E120" s="25" t="s">
        <v>102</v>
      </c>
      <c r="F120" s="18">
        <v>1</v>
      </c>
      <c r="G120" s="18" t="s">
        <v>10</v>
      </c>
      <c r="H120" s="255">
        <v>0</v>
      </c>
      <c r="I120" s="4"/>
    </row>
    <row r="121" spans="3:9" hidden="1" outlineLevel="1">
      <c r="C121" s="8" t="s">
        <v>207</v>
      </c>
      <c r="D121" s="8"/>
      <c r="E121" s="25" t="s">
        <v>208</v>
      </c>
      <c r="F121" s="18">
        <v>1</v>
      </c>
      <c r="G121" s="18" t="s">
        <v>10</v>
      </c>
      <c r="H121" s="255">
        <v>0</v>
      </c>
      <c r="I121" s="4"/>
    </row>
    <row r="122" spans="3:9" hidden="1" outlineLevel="1">
      <c r="C122" s="8" t="s">
        <v>209</v>
      </c>
      <c r="D122" s="8"/>
      <c r="E122" s="25" t="s">
        <v>210</v>
      </c>
      <c r="F122" s="18">
        <v>1</v>
      </c>
      <c r="G122" s="18" t="s">
        <v>10</v>
      </c>
      <c r="H122" s="255">
        <v>0</v>
      </c>
      <c r="I122" s="4"/>
    </row>
    <row r="123" spans="3:9" hidden="1" outlineLevel="1">
      <c r="C123" s="8" t="s">
        <v>211</v>
      </c>
      <c r="D123" s="8"/>
      <c r="E123" s="25" t="s">
        <v>212</v>
      </c>
      <c r="F123" s="18">
        <v>1</v>
      </c>
      <c r="G123" s="18" t="s">
        <v>10</v>
      </c>
      <c r="H123" s="255">
        <v>0</v>
      </c>
      <c r="I123" s="4"/>
    </row>
    <row r="124" spans="3:9" hidden="1" outlineLevel="1">
      <c r="C124" s="8" t="s">
        <v>213</v>
      </c>
      <c r="D124" s="8"/>
      <c r="E124" s="25" t="s">
        <v>214</v>
      </c>
      <c r="F124" s="18">
        <v>1</v>
      </c>
      <c r="G124" s="18" t="s">
        <v>10</v>
      </c>
      <c r="H124" s="255">
        <v>0</v>
      </c>
      <c r="I124" s="4"/>
    </row>
    <row r="125" spans="3:9" hidden="1" outlineLevel="1">
      <c r="C125" s="8" t="s">
        <v>215</v>
      </c>
      <c r="D125" s="8"/>
      <c r="E125" s="25" t="s">
        <v>94</v>
      </c>
      <c r="F125" s="18">
        <v>1</v>
      </c>
      <c r="G125" s="18" t="s">
        <v>10</v>
      </c>
      <c r="H125" s="255">
        <v>0</v>
      </c>
      <c r="I125" s="4"/>
    </row>
    <row r="126" spans="3:9" hidden="1" outlineLevel="1">
      <c r="C126" s="8" t="s">
        <v>216</v>
      </c>
      <c r="D126" s="8"/>
      <c r="E126" s="25" t="s">
        <v>96</v>
      </c>
      <c r="F126" s="18">
        <v>1</v>
      </c>
      <c r="G126" s="18" t="s">
        <v>10</v>
      </c>
      <c r="H126" s="255">
        <v>0</v>
      </c>
      <c r="I126" s="4"/>
    </row>
    <row r="127" spans="3:9" hidden="1" outlineLevel="1">
      <c r="C127" s="8" t="s">
        <v>217</v>
      </c>
      <c r="D127" s="8"/>
      <c r="E127" s="25" t="s">
        <v>100</v>
      </c>
      <c r="F127" s="18">
        <v>1</v>
      </c>
      <c r="G127" s="18" t="s">
        <v>10</v>
      </c>
      <c r="H127" s="255">
        <v>0</v>
      </c>
      <c r="I127" s="4"/>
    </row>
    <row r="128" spans="3:9" hidden="1" outlineLevel="1">
      <c r="C128" s="8" t="s">
        <v>218</v>
      </c>
      <c r="D128" s="8"/>
      <c r="E128" s="25" t="s">
        <v>219</v>
      </c>
      <c r="F128" s="18">
        <v>1</v>
      </c>
      <c r="G128" s="18" t="s">
        <v>10</v>
      </c>
      <c r="H128" s="255">
        <v>0</v>
      </c>
      <c r="I128" s="4"/>
    </row>
    <row r="129" spans="3:9" hidden="1" outlineLevel="1">
      <c r="C129" s="8" t="s">
        <v>220</v>
      </c>
      <c r="D129" s="8"/>
      <c r="E129" s="25" t="s">
        <v>104</v>
      </c>
      <c r="F129" s="18">
        <v>1</v>
      </c>
      <c r="G129" s="18" t="s">
        <v>10</v>
      </c>
      <c r="H129" s="255">
        <v>0</v>
      </c>
      <c r="I129" s="4"/>
    </row>
    <row r="130" spans="3:9" hidden="1" outlineLevel="1">
      <c r="C130" s="8" t="s">
        <v>221</v>
      </c>
      <c r="D130" s="8"/>
      <c r="E130" s="25" t="s">
        <v>222</v>
      </c>
      <c r="F130" s="18">
        <v>1</v>
      </c>
      <c r="G130" s="18" t="s">
        <v>10</v>
      </c>
      <c r="H130" s="255">
        <v>0</v>
      </c>
      <c r="I130" s="4"/>
    </row>
    <row r="131" spans="3:9" hidden="1" outlineLevel="1">
      <c r="C131" s="8" t="s">
        <v>223</v>
      </c>
      <c r="D131" s="8"/>
      <c r="E131" s="25" t="s">
        <v>224</v>
      </c>
      <c r="F131" s="18">
        <v>1</v>
      </c>
      <c r="G131" s="18" t="s">
        <v>10</v>
      </c>
      <c r="H131" s="255">
        <v>0</v>
      </c>
      <c r="I131" s="4"/>
    </row>
    <row r="132" spans="3:9" hidden="1" outlineLevel="1">
      <c r="C132" s="8" t="s">
        <v>225</v>
      </c>
      <c r="D132" s="8"/>
      <c r="E132" s="25" t="s">
        <v>108</v>
      </c>
      <c r="F132" s="18">
        <v>1</v>
      </c>
      <c r="G132" s="18" t="s">
        <v>10</v>
      </c>
      <c r="H132" s="255">
        <v>0</v>
      </c>
      <c r="I132" s="4"/>
    </row>
    <row r="133" spans="3:9" hidden="1" outlineLevel="1">
      <c r="C133" s="8" t="s">
        <v>226</v>
      </c>
      <c r="D133" s="8"/>
      <c r="E133" s="25" t="s">
        <v>106</v>
      </c>
      <c r="F133" s="18">
        <v>1</v>
      </c>
      <c r="G133" s="18" t="s">
        <v>10</v>
      </c>
      <c r="H133" s="255">
        <v>0</v>
      </c>
      <c r="I133" s="4"/>
    </row>
    <row r="134" spans="3:9" hidden="1" outlineLevel="1">
      <c r="C134" s="8" t="s">
        <v>227</v>
      </c>
      <c r="D134" s="8"/>
      <c r="E134" s="25" t="s">
        <v>228</v>
      </c>
      <c r="F134" s="18">
        <v>1</v>
      </c>
      <c r="G134" s="18" t="s">
        <v>10</v>
      </c>
      <c r="H134" s="255">
        <v>0</v>
      </c>
      <c r="I134" s="4"/>
    </row>
    <row r="135" spans="3:9" hidden="1" outlineLevel="1">
      <c r="C135" s="8" t="s">
        <v>229</v>
      </c>
      <c r="D135" s="8"/>
      <c r="E135" s="25" t="s">
        <v>230</v>
      </c>
      <c r="F135" s="18">
        <v>1</v>
      </c>
      <c r="G135" s="18" t="s">
        <v>10</v>
      </c>
      <c r="H135" s="255">
        <v>0</v>
      </c>
      <c r="I135" s="4"/>
    </row>
    <row r="136" spans="3:9" hidden="1" outlineLevel="1">
      <c r="C136" s="8" t="s">
        <v>231</v>
      </c>
      <c r="D136" s="8"/>
      <c r="E136" s="25" t="s">
        <v>232</v>
      </c>
      <c r="F136" s="18">
        <v>1</v>
      </c>
      <c r="G136" s="18" t="s">
        <v>10</v>
      </c>
      <c r="H136" s="255">
        <v>0</v>
      </c>
      <c r="I136" s="4"/>
    </row>
    <row r="137" spans="3:9" hidden="1" outlineLevel="1">
      <c r="C137" s="8" t="s">
        <v>233</v>
      </c>
      <c r="D137" s="8"/>
      <c r="E137" s="25" t="s">
        <v>234</v>
      </c>
      <c r="F137" s="18">
        <v>1</v>
      </c>
      <c r="G137" s="18" t="s">
        <v>10</v>
      </c>
      <c r="H137" s="255">
        <v>0</v>
      </c>
      <c r="I137" s="4"/>
    </row>
    <row r="138" spans="3:9" hidden="1" outlineLevel="1">
      <c r="C138" s="8" t="s">
        <v>235</v>
      </c>
      <c r="D138" s="8"/>
      <c r="E138" s="25" t="s">
        <v>236</v>
      </c>
      <c r="F138" s="18">
        <v>1</v>
      </c>
      <c r="G138" s="18" t="s">
        <v>10</v>
      </c>
      <c r="H138" s="255">
        <v>0</v>
      </c>
      <c r="I138" s="4"/>
    </row>
    <row r="139" spans="3:9" hidden="1" outlineLevel="1">
      <c r="C139" s="8" t="s">
        <v>237</v>
      </c>
      <c r="D139" s="8"/>
      <c r="E139" s="25" t="s">
        <v>238</v>
      </c>
      <c r="F139" s="18">
        <v>1</v>
      </c>
      <c r="G139" s="18" t="s">
        <v>10</v>
      </c>
      <c r="H139" s="255">
        <v>0</v>
      </c>
      <c r="I139" s="4"/>
    </row>
    <row r="140" spans="3:9" hidden="1" outlineLevel="1">
      <c r="C140" s="8" t="s">
        <v>239</v>
      </c>
      <c r="D140" s="8"/>
      <c r="E140" s="25" t="s">
        <v>240</v>
      </c>
      <c r="F140" s="18">
        <v>1</v>
      </c>
      <c r="G140" s="18" t="s">
        <v>10</v>
      </c>
      <c r="H140" s="255">
        <v>0</v>
      </c>
      <c r="I140" s="4"/>
    </row>
    <row r="141" spans="3:9" hidden="1" outlineLevel="1">
      <c r="C141" s="8" t="s">
        <v>241</v>
      </c>
      <c r="D141" s="8"/>
      <c r="E141" s="25" t="s">
        <v>122</v>
      </c>
      <c r="F141" s="18">
        <v>1</v>
      </c>
      <c r="G141" s="18" t="s">
        <v>10</v>
      </c>
      <c r="H141" s="255">
        <v>0</v>
      </c>
      <c r="I141" s="4"/>
    </row>
    <row r="142" spans="3:9" hidden="1" outlineLevel="1">
      <c r="C142" s="8" t="s">
        <v>242</v>
      </c>
      <c r="D142" s="8"/>
      <c r="E142" s="25" t="s">
        <v>243</v>
      </c>
      <c r="F142" s="18">
        <v>1</v>
      </c>
      <c r="G142" s="18" t="s">
        <v>10</v>
      </c>
      <c r="H142" s="255">
        <v>0</v>
      </c>
      <c r="I142" s="4"/>
    </row>
    <row r="143" spans="3:9" hidden="1" outlineLevel="1">
      <c r="C143" s="8" t="s">
        <v>244</v>
      </c>
      <c r="D143" s="8"/>
      <c r="E143" s="25" t="s">
        <v>245</v>
      </c>
      <c r="F143" s="18">
        <v>1</v>
      </c>
      <c r="G143" s="18" t="s">
        <v>10</v>
      </c>
      <c r="H143" s="255">
        <v>0</v>
      </c>
      <c r="I143" s="4"/>
    </row>
    <row r="144" spans="3:9" hidden="1" outlineLevel="1">
      <c r="C144" s="8" t="s">
        <v>246</v>
      </c>
      <c r="D144" s="8"/>
      <c r="E144" s="25" t="s">
        <v>128</v>
      </c>
      <c r="F144" s="18">
        <v>1</v>
      </c>
      <c r="G144" s="18" t="s">
        <v>10</v>
      </c>
      <c r="H144" s="255">
        <v>0</v>
      </c>
      <c r="I144" s="4"/>
    </row>
    <row r="145" spans="3:10" hidden="1" outlineLevel="1">
      <c r="C145" s="8" t="s">
        <v>247</v>
      </c>
      <c r="D145" s="8"/>
      <c r="E145" s="25" t="s">
        <v>248</v>
      </c>
      <c r="F145" s="18">
        <v>1</v>
      </c>
      <c r="G145" s="18" t="s">
        <v>10</v>
      </c>
      <c r="H145" s="255">
        <v>0</v>
      </c>
      <c r="I145" s="4"/>
    </row>
    <row r="146" spans="3:10" hidden="1" outlineLevel="1">
      <c r="C146" s="8" t="s">
        <v>249</v>
      </c>
      <c r="D146" s="8"/>
      <c r="E146" s="25" t="s">
        <v>132</v>
      </c>
      <c r="F146" s="18">
        <v>1</v>
      </c>
      <c r="G146" s="18" t="s">
        <v>10</v>
      </c>
      <c r="H146" s="255">
        <v>0</v>
      </c>
      <c r="I146" s="4"/>
    </row>
    <row r="147" spans="3:10" hidden="1" outlineLevel="1">
      <c r="C147" s="8" t="s">
        <v>250</v>
      </c>
      <c r="D147" s="8"/>
      <c r="E147" s="25" t="s">
        <v>251</v>
      </c>
      <c r="F147" s="18">
        <v>1</v>
      </c>
      <c r="G147" s="18" t="s">
        <v>10</v>
      </c>
      <c r="H147" s="255">
        <v>0</v>
      </c>
      <c r="I147" s="4"/>
    </row>
    <row r="148" spans="3:10" collapsed="1">
      <c r="C148" s="8"/>
      <c r="D148" s="8"/>
      <c r="E148" s="25"/>
      <c r="F148" s="18"/>
      <c r="G148" s="18"/>
      <c r="H148" s="255"/>
      <c r="I148" s="4"/>
    </row>
    <row r="149" spans="3:10">
      <c r="C149" s="19" t="s">
        <v>252</v>
      </c>
      <c r="D149" s="19"/>
      <c r="E149" s="35" t="s">
        <v>253</v>
      </c>
      <c r="F149" s="20"/>
      <c r="G149" s="20"/>
      <c r="H149" s="259" t="e">
        <f>SUBTOTAL(9,H150:H170)</f>
        <v>#REF!</v>
      </c>
      <c r="I149" s="334"/>
      <c r="J149" s="24"/>
    </row>
    <row r="150" spans="3:10" outlineLevel="1">
      <c r="C150" s="8" t="s">
        <v>254</v>
      </c>
      <c r="D150" s="8"/>
      <c r="E150" s="25" t="s">
        <v>148</v>
      </c>
      <c r="F150" s="18">
        <v>1</v>
      </c>
      <c r="G150" s="18" t="s">
        <v>73</v>
      </c>
      <c r="H150" s="257" t="s">
        <v>255</v>
      </c>
      <c r="I150" s="4"/>
    </row>
    <row r="151" spans="3:10" outlineLevel="1">
      <c r="C151" s="8" t="s">
        <v>256</v>
      </c>
      <c r="D151" s="8"/>
      <c r="E151" s="25" t="s">
        <v>150</v>
      </c>
      <c r="F151" s="18">
        <v>1</v>
      </c>
      <c r="G151" s="18" t="s">
        <v>73</v>
      </c>
      <c r="H151" s="257" t="s">
        <v>255</v>
      </c>
      <c r="I151" s="4"/>
    </row>
    <row r="152" spans="3:10" outlineLevel="1">
      <c r="C152" s="8" t="s">
        <v>257</v>
      </c>
      <c r="D152" s="8"/>
      <c r="E152" s="25" t="s">
        <v>258</v>
      </c>
      <c r="F152" s="18">
        <v>1</v>
      </c>
      <c r="G152" s="18" t="s">
        <v>10</v>
      </c>
      <c r="H152" s="257">
        <f>VLOOKUP(C152,'KL TTHT CV DOT 2'!$A$12:$U$866,11,0)</f>
        <v>197907035.97475857</v>
      </c>
      <c r="I152" s="4"/>
    </row>
    <row r="153" spans="3:10" s="7" customFormat="1" ht="26.4" outlineLevel="1">
      <c r="C153" s="5" t="s">
        <v>259</v>
      </c>
      <c r="D153" s="5"/>
      <c r="E153" s="2" t="s">
        <v>260</v>
      </c>
      <c r="F153" s="277">
        <v>1</v>
      </c>
      <c r="G153" s="277" t="s">
        <v>10</v>
      </c>
      <c r="H153" s="265">
        <f>VLOOKUP(C153,'KL TTHT CV DOT 2'!$A$12:$U$866,11,0)</f>
        <v>15050660.808721352</v>
      </c>
      <c r="I153" s="27" t="s">
        <v>261</v>
      </c>
      <c r="J153" s="343"/>
    </row>
    <row r="154" spans="3:10" s="7" customFormat="1" outlineLevel="1">
      <c r="C154" s="5" t="s">
        <v>262</v>
      </c>
      <c r="D154" s="5"/>
      <c r="E154" s="2" t="s">
        <v>263</v>
      </c>
      <c r="F154" s="277">
        <v>1</v>
      </c>
      <c r="G154" s="277" t="s">
        <v>10</v>
      </c>
      <c r="H154" s="265">
        <f>VLOOKUP(C154,'KL TTHT CV DOT 2'!$A$12:$U$866,11,0)</f>
        <v>0</v>
      </c>
      <c r="I154" s="27"/>
      <c r="J154" s="343"/>
    </row>
    <row r="155" spans="3:10" s="7" customFormat="1" outlineLevel="1">
      <c r="C155" s="5" t="s">
        <v>264</v>
      </c>
      <c r="D155" s="5"/>
      <c r="E155" s="2" t="s">
        <v>160</v>
      </c>
      <c r="F155" s="277">
        <v>1</v>
      </c>
      <c r="G155" s="277" t="s">
        <v>10</v>
      </c>
      <c r="H155" s="265" t="s">
        <v>255</v>
      </c>
      <c r="I155" s="27"/>
      <c r="J155" s="343"/>
    </row>
    <row r="156" spans="3:10" s="7" customFormat="1" outlineLevel="1">
      <c r="C156" s="5" t="s">
        <v>265</v>
      </c>
      <c r="D156" s="5"/>
      <c r="E156" s="2" t="s">
        <v>154</v>
      </c>
      <c r="F156" s="277">
        <v>1</v>
      </c>
      <c r="G156" s="277" t="s">
        <v>10</v>
      </c>
      <c r="H156" s="265" t="s">
        <v>266</v>
      </c>
      <c r="I156" s="27"/>
      <c r="J156" s="343"/>
    </row>
    <row r="157" spans="3:10" s="7" customFormat="1" outlineLevel="1">
      <c r="C157" s="5" t="s">
        <v>267</v>
      </c>
      <c r="D157" s="5"/>
      <c r="E157" s="2" t="s">
        <v>268</v>
      </c>
      <c r="F157" s="277">
        <v>1</v>
      </c>
      <c r="G157" s="277" t="s">
        <v>10</v>
      </c>
      <c r="H157" s="265">
        <f>VLOOKUP(C157,'KL TTHT CV DOT 2'!$A$12:$U$866,11,0)</f>
        <v>66404103.978211924</v>
      </c>
      <c r="I157" s="27"/>
      <c r="J157" s="343"/>
    </row>
    <row r="158" spans="3:10" s="7" customFormat="1" outlineLevel="1">
      <c r="C158" s="5" t="s">
        <v>269</v>
      </c>
      <c r="D158" s="5"/>
      <c r="E158" s="2" t="s">
        <v>270</v>
      </c>
      <c r="F158" s="277">
        <v>1</v>
      </c>
      <c r="G158" s="277" t="s">
        <v>10</v>
      </c>
      <c r="H158" s="265">
        <f>VLOOKUP(C158,'KL TTHT CV DOT 2'!$A$12:$U$866,11,0)</f>
        <v>35385729.897953704</v>
      </c>
      <c r="I158" s="27"/>
      <c r="J158" s="343"/>
    </row>
    <row r="159" spans="3:10" s="7" customFormat="1" outlineLevel="1">
      <c r="C159" s="5" t="s">
        <v>271</v>
      </c>
      <c r="D159" s="5"/>
      <c r="E159" s="2" t="s">
        <v>272</v>
      </c>
      <c r="F159" s="277">
        <v>1</v>
      </c>
      <c r="G159" s="277" t="s">
        <v>10</v>
      </c>
      <c r="H159" s="265">
        <f>VLOOKUP(C159,'KL TTHT CV DOT 2'!$A$12:$U$866,11,0)</f>
        <v>17389802.695310239</v>
      </c>
      <c r="I159" s="27"/>
      <c r="J159" s="343"/>
    </row>
    <row r="160" spans="3:10" s="7" customFormat="1" ht="26.4" outlineLevel="1">
      <c r="C160" s="5" t="s">
        <v>273</v>
      </c>
      <c r="D160" s="5"/>
      <c r="E160" s="2" t="s">
        <v>274</v>
      </c>
      <c r="F160" s="277">
        <v>1</v>
      </c>
      <c r="G160" s="277" t="s">
        <v>10</v>
      </c>
      <c r="H160" s="265">
        <f>VLOOKUP(C160,'KL TTHT CV DOT 2'!$A$12:$U$866,11,0)</f>
        <v>9713896.625174094</v>
      </c>
      <c r="I160" s="27" t="s">
        <v>261</v>
      </c>
      <c r="J160" s="343"/>
    </row>
    <row r="161" spans="3:10" s="7" customFormat="1" outlineLevel="1">
      <c r="C161" s="5" t="s">
        <v>275</v>
      </c>
      <c r="D161" s="5"/>
      <c r="E161" s="2" t="s">
        <v>276</v>
      </c>
      <c r="F161" s="277">
        <v>1</v>
      </c>
      <c r="G161" s="277" t="s">
        <v>10</v>
      </c>
      <c r="H161" s="265">
        <f>VLOOKUP(C161,'KL TTHT CV DOT 2'!$A$12:$U$866,11,0)</f>
        <v>16840279.048278809</v>
      </c>
      <c r="I161" s="27"/>
      <c r="J161" s="343"/>
    </row>
    <row r="162" spans="3:10" s="7" customFormat="1" ht="26.4" outlineLevel="1">
      <c r="C162" s="5" t="s">
        <v>277</v>
      </c>
      <c r="D162" s="5"/>
      <c r="E162" s="2" t="s">
        <v>278</v>
      </c>
      <c r="F162" s="277">
        <v>1</v>
      </c>
      <c r="G162" s="277" t="s">
        <v>10</v>
      </c>
      <c r="H162" s="265">
        <f>VLOOKUP(C162,'KL TTHT CV DOT 2'!$A$12:$U$866,11,0)</f>
        <v>12614941.086509107</v>
      </c>
      <c r="I162" s="27" t="s">
        <v>261</v>
      </c>
      <c r="J162" s="343"/>
    </row>
    <row r="163" spans="3:10" s="7" customFormat="1" outlineLevel="1">
      <c r="C163" s="5" t="s">
        <v>279</v>
      </c>
      <c r="D163" s="5"/>
      <c r="E163" s="2" t="s">
        <v>280</v>
      </c>
      <c r="F163" s="277">
        <v>1</v>
      </c>
      <c r="G163" s="277" t="s">
        <v>10</v>
      </c>
      <c r="H163" s="265">
        <f>VLOOKUP(C163,'KL TTHT CV DOT 2'!$A$12:$U$866,11,0)</f>
        <v>4068070.818778106</v>
      </c>
      <c r="I163" s="27"/>
      <c r="J163" s="343"/>
    </row>
    <row r="164" spans="3:10" s="7" customFormat="1" ht="26.4" outlineLevel="1">
      <c r="C164" s="5" t="s">
        <v>281</v>
      </c>
      <c r="D164" s="5"/>
      <c r="E164" s="2" t="s">
        <v>282</v>
      </c>
      <c r="F164" s="277">
        <v>1</v>
      </c>
      <c r="G164" s="277" t="s">
        <v>10</v>
      </c>
      <c r="H164" s="265">
        <f>VLOOKUP(C164,'KL TTHT CV DOT 2'!$A$12:$U$866,11,0)</f>
        <v>31538420.03230026</v>
      </c>
      <c r="I164" s="27" t="s">
        <v>261</v>
      </c>
      <c r="J164" s="343"/>
    </row>
    <row r="165" spans="3:10" s="7" customFormat="1" outlineLevel="1">
      <c r="C165" s="5" t="s">
        <v>283</v>
      </c>
      <c r="D165" s="5"/>
      <c r="E165" s="2" t="s">
        <v>165</v>
      </c>
      <c r="F165" s="277">
        <v>1</v>
      </c>
      <c r="G165" s="277" t="s">
        <v>10</v>
      </c>
      <c r="H165" s="265">
        <f>VLOOKUP(C165,'KL TTHT CV DOT 2'!$A$12:$U$866,11,0)</f>
        <v>37581630.639948629</v>
      </c>
      <c r="I165" s="27"/>
      <c r="J165" s="343"/>
    </row>
    <row r="166" spans="3:10" outlineLevel="1">
      <c r="C166" s="8" t="s">
        <v>284</v>
      </c>
      <c r="D166" s="8"/>
      <c r="E166" s="25" t="s">
        <v>167</v>
      </c>
      <c r="F166" s="18">
        <v>1</v>
      </c>
      <c r="G166" s="18" t="s">
        <v>10</v>
      </c>
      <c r="H166" s="260" t="e">
        <f>VLOOKUP(C166,#REF!,11,0)</f>
        <v>#REF!</v>
      </c>
      <c r="I166" s="4"/>
    </row>
    <row r="167" spans="3:10" outlineLevel="1">
      <c r="C167" s="8" t="s">
        <v>285</v>
      </c>
      <c r="D167" s="8"/>
      <c r="E167" s="25" t="s">
        <v>169</v>
      </c>
      <c r="F167" s="18">
        <v>1</v>
      </c>
      <c r="G167" s="18" t="s">
        <v>10</v>
      </c>
      <c r="H167" s="258">
        <f>VLOOKUP(C167,'2. ELV'!$A$16:$V$531,11,0)</f>
        <v>174994605.01343971</v>
      </c>
      <c r="I167" s="4"/>
    </row>
    <row r="168" spans="3:10" outlineLevel="1">
      <c r="C168" s="8" t="s">
        <v>286</v>
      </c>
      <c r="D168" s="8"/>
      <c r="E168" s="25" t="s">
        <v>174</v>
      </c>
      <c r="F168" s="18">
        <v>1</v>
      </c>
      <c r="G168" s="18" t="s">
        <v>10</v>
      </c>
      <c r="H168" s="258">
        <f>VLOOKUP(C168,'2. ELV'!$A$16:$V$531,11,0)</f>
        <v>9368475.5016774163</v>
      </c>
      <c r="I168" s="4"/>
    </row>
    <row r="169" spans="3:10" outlineLevel="1">
      <c r="C169" s="8" t="s">
        <v>287</v>
      </c>
      <c r="D169" s="8"/>
      <c r="E169" s="25" t="s">
        <v>171</v>
      </c>
      <c r="F169" s="18">
        <v>1</v>
      </c>
      <c r="G169" s="18" t="s">
        <v>10</v>
      </c>
      <c r="H169" s="258">
        <f>VLOOKUP(C169,'2. ELV'!$A$16:$V$531,11,0)</f>
        <v>19670341.086894389</v>
      </c>
      <c r="I169" s="4"/>
    </row>
    <row r="170" spans="3:10">
      <c r="C170" s="8"/>
      <c r="D170" s="8"/>
      <c r="E170" s="25"/>
      <c r="F170" s="18"/>
      <c r="G170" s="18"/>
      <c r="H170" s="255"/>
      <c r="I170" s="4"/>
    </row>
    <row r="171" spans="3:10">
      <c r="C171" s="19" t="s">
        <v>288</v>
      </c>
      <c r="D171" s="19"/>
      <c r="E171" s="35" t="s">
        <v>176</v>
      </c>
      <c r="F171" s="20"/>
      <c r="G171" s="20"/>
      <c r="H171" s="259" t="e">
        <f>SUBTOTAL(9,H172:H185)</f>
        <v>#REF!</v>
      </c>
      <c r="I171" s="334"/>
      <c r="J171" s="24"/>
    </row>
    <row r="172" spans="3:10" outlineLevel="1">
      <c r="C172" s="8" t="s">
        <v>289</v>
      </c>
      <c r="D172" s="8"/>
      <c r="E172" s="25" t="s">
        <v>290</v>
      </c>
      <c r="F172" s="18">
        <v>1</v>
      </c>
      <c r="G172" s="18" t="s">
        <v>10</v>
      </c>
      <c r="H172" s="263">
        <f>VLOOKUP(C172,'6. PLUMBING'!$A:$V,11,0)</f>
        <v>71484007.416188568</v>
      </c>
      <c r="I172" s="4"/>
    </row>
    <row r="173" spans="3:10" outlineLevel="1">
      <c r="C173" s="8" t="s">
        <v>291</v>
      </c>
      <c r="D173" s="8"/>
      <c r="E173" s="25" t="s">
        <v>292</v>
      </c>
      <c r="F173" s="18">
        <v>1</v>
      </c>
      <c r="G173" s="18" t="s">
        <v>10</v>
      </c>
      <c r="H173" s="263">
        <f>VLOOKUP(C173,'6. PLUMBING'!$A:$V,11,0)</f>
        <v>59395813.319104947</v>
      </c>
      <c r="I173" s="4"/>
    </row>
    <row r="174" spans="3:10" outlineLevel="1">
      <c r="C174" s="8" t="s">
        <v>293</v>
      </c>
      <c r="D174" s="8"/>
      <c r="E174" s="25" t="s">
        <v>294</v>
      </c>
      <c r="F174" s="18">
        <v>1</v>
      </c>
      <c r="G174" s="18" t="s">
        <v>10</v>
      </c>
      <c r="H174" s="263">
        <f>VLOOKUP(C174,'6. PLUMBING'!$A:$V,11,0)</f>
        <v>79558059.159181818</v>
      </c>
      <c r="I174" s="4"/>
    </row>
    <row r="175" spans="3:10" outlineLevel="1">
      <c r="C175" s="8" t="s">
        <v>295</v>
      </c>
      <c r="D175" s="8"/>
      <c r="E175" s="25" t="s">
        <v>296</v>
      </c>
      <c r="F175" s="18">
        <v>1</v>
      </c>
      <c r="G175" s="18" t="s">
        <v>10</v>
      </c>
      <c r="H175" s="261">
        <f>VLOOKUP(C175,'4.VENTILATION'!$A:$V,11,0)</f>
        <v>94236583.203898728</v>
      </c>
      <c r="I175" s="4"/>
    </row>
    <row r="176" spans="3:10" outlineLevel="1">
      <c r="C176" s="8" t="s">
        <v>297</v>
      </c>
      <c r="D176" s="8"/>
      <c r="E176" s="25" t="s">
        <v>298</v>
      </c>
      <c r="F176" s="18">
        <v>1</v>
      </c>
      <c r="G176" s="18" t="s">
        <v>10</v>
      </c>
      <c r="H176" s="261">
        <f>VLOOKUP(C176,'4.VENTILATION'!$A:$V,11,0)</f>
        <v>5889562.8377060369</v>
      </c>
      <c r="I176" s="4"/>
    </row>
    <row r="177" spans="3:10" outlineLevel="1">
      <c r="C177" s="8" t="s">
        <v>299</v>
      </c>
      <c r="D177" s="8"/>
      <c r="E177" s="25" t="s">
        <v>300</v>
      </c>
      <c r="F177" s="18">
        <v>1</v>
      </c>
      <c r="G177" s="18" t="s">
        <v>10</v>
      </c>
      <c r="H177" s="261">
        <f>VLOOKUP(C177,'4.VENTILATION'!$A:$V,11,0)</f>
        <v>34190166.146313481</v>
      </c>
      <c r="I177" s="4"/>
    </row>
    <row r="178" spans="3:10" outlineLevel="1">
      <c r="C178" s="8" t="s">
        <v>301</v>
      </c>
      <c r="D178" s="8"/>
      <c r="E178" s="25" t="s">
        <v>302</v>
      </c>
      <c r="F178" s="18">
        <v>1</v>
      </c>
      <c r="G178" s="18" t="s">
        <v>10</v>
      </c>
      <c r="H178" s="264">
        <f>VLOOKUP(C178,'5. AC SYSTEM'!$A:$V,11,0)</f>
        <v>211748078.36348712</v>
      </c>
      <c r="I178" s="4"/>
    </row>
    <row r="179" spans="3:10" outlineLevel="1">
      <c r="C179" s="8" t="s">
        <v>303</v>
      </c>
      <c r="D179" s="8"/>
      <c r="E179" s="25" t="s">
        <v>304</v>
      </c>
      <c r="F179" s="18">
        <v>1</v>
      </c>
      <c r="G179" s="18" t="s">
        <v>10</v>
      </c>
      <c r="H179" s="260" t="e">
        <f>VLOOKUP(C179,#REF!,11,0)</f>
        <v>#REF!</v>
      </c>
      <c r="I179" s="4"/>
    </row>
    <row r="180" spans="3:10" outlineLevel="1">
      <c r="C180" s="8" t="s">
        <v>305</v>
      </c>
      <c r="D180" s="8"/>
      <c r="E180" s="25" t="s">
        <v>306</v>
      </c>
      <c r="F180" s="18">
        <v>1</v>
      </c>
      <c r="G180" s="18" t="s">
        <v>10</v>
      </c>
      <c r="H180" s="260" t="e">
        <f>VLOOKUP(C180,#REF!,11,0)</f>
        <v>#REF!</v>
      </c>
      <c r="I180" s="4"/>
    </row>
    <row r="181" spans="3:10" outlineLevel="1">
      <c r="C181" s="8" t="s">
        <v>307</v>
      </c>
      <c r="D181" s="8"/>
      <c r="E181" s="25" t="s">
        <v>308</v>
      </c>
      <c r="F181" s="18">
        <v>1</v>
      </c>
      <c r="G181" s="18" t="s">
        <v>10</v>
      </c>
      <c r="H181" s="260" t="e">
        <f>VLOOKUP(C181,#REF!,11,0)</f>
        <v>#REF!</v>
      </c>
      <c r="I181" s="4"/>
    </row>
    <row r="182" spans="3:10" outlineLevel="1">
      <c r="C182" s="8" t="s">
        <v>309</v>
      </c>
      <c r="D182" s="8"/>
      <c r="E182" s="25" t="s">
        <v>310</v>
      </c>
      <c r="F182" s="18">
        <v>1</v>
      </c>
      <c r="G182" s="18" t="s">
        <v>10</v>
      </c>
      <c r="H182" s="260" t="e">
        <f>VLOOKUP(C182,#REF!,11,0)</f>
        <v>#REF!</v>
      </c>
      <c r="I182" s="4"/>
    </row>
    <row r="183" spans="3:10" outlineLevel="1">
      <c r="C183" s="8" t="s">
        <v>311</v>
      </c>
      <c r="D183" s="8"/>
      <c r="E183" s="25" t="s">
        <v>312</v>
      </c>
      <c r="F183" s="18">
        <v>1</v>
      </c>
      <c r="G183" s="18" t="s">
        <v>10</v>
      </c>
      <c r="H183" s="262" t="s">
        <v>255</v>
      </c>
      <c r="I183" s="4"/>
    </row>
    <row r="184" spans="3:10" outlineLevel="1">
      <c r="C184" s="291" t="s">
        <v>313</v>
      </c>
      <c r="D184" s="291"/>
      <c r="E184" s="306" t="s">
        <v>188</v>
      </c>
      <c r="F184" s="18">
        <v>1</v>
      </c>
      <c r="G184" s="18" t="s">
        <v>10</v>
      </c>
      <c r="H184" s="261">
        <f>VLOOKUP(C184,'4.VENTILATION'!$A:$V,11,0)</f>
        <v>24229831.233193748</v>
      </c>
      <c r="I184" s="4"/>
    </row>
    <row r="185" spans="3:10">
      <c r="C185" s="21"/>
      <c r="D185" s="21"/>
      <c r="E185" s="28"/>
      <c r="F185" s="37"/>
      <c r="G185" s="37"/>
      <c r="H185" s="255"/>
      <c r="I185" s="332"/>
      <c r="J185" s="24"/>
    </row>
    <row r="186" spans="3:10" ht="15.6">
      <c r="C186" s="64" t="str">
        <f>C23</f>
        <v>4.</v>
      </c>
      <c r="D186" s="64"/>
      <c r="E186" s="65" t="str">
        <f>E23</f>
        <v>Machine hook-up (Hall 3)</v>
      </c>
      <c r="F186" s="67"/>
      <c r="G186" s="67"/>
      <c r="H186" s="256">
        <f>SUBTOTAL(9,H187:H193)</f>
        <v>505516691.9130922</v>
      </c>
      <c r="I186" s="333"/>
      <c r="J186" s="313"/>
    </row>
    <row r="187" spans="3:10">
      <c r="C187" s="21"/>
      <c r="D187" s="21"/>
      <c r="E187" s="28"/>
      <c r="F187" s="37"/>
      <c r="G187" s="37"/>
      <c r="H187" s="255"/>
      <c r="I187" s="332"/>
      <c r="J187" s="24"/>
    </row>
    <row r="188" spans="3:10">
      <c r="C188" s="19" t="s">
        <v>314</v>
      </c>
      <c r="D188" s="19"/>
      <c r="E188" s="35" t="s">
        <v>253</v>
      </c>
      <c r="F188" s="20"/>
      <c r="G188" s="20"/>
      <c r="H188" s="259">
        <f>SUBTOTAL(9,H189:H190)</f>
        <v>446703070.74561137</v>
      </c>
      <c r="I188" s="334"/>
      <c r="J188" s="24"/>
    </row>
    <row r="189" spans="3:10" s="7" customFormat="1" ht="26.4" outlineLevel="1">
      <c r="C189" s="5" t="s">
        <v>315</v>
      </c>
      <c r="D189" s="5"/>
      <c r="E189" s="2" t="s">
        <v>316</v>
      </c>
      <c r="F189" s="277">
        <v>1</v>
      </c>
      <c r="G189" s="277" t="s">
        <v>10</v>
      </c>
      <c r="H189" s="265">
        <f>VLOOKUP(C189,'KL TTHT CV DOT 2'!$A$12:$U$866,11,0)</f>
        <v>446703070.74561137</v>
      </c>
      <c r="I189" s="27" t="s">
        <v>261</v>
      </c>
      <c r="J189" s="343"/>
    </row>
    <row r="190" spans="3:10">
      <c r="C190" s="8"/>
      <c r="D190" s="8"/>
      <c r="E190" s="25"/>
      <c r="F190" s="18"/>
      <c r="G190" s="18"/>
      <c r="H190" s="255"/>
      <c r="I190" s="4"/>
    </row>
    <row r="191" spans="3:10">
      <c r="C191" s="19" t="s">
        <v>317</v>
      </c>
      <c r="D191" s="19"/>
      <c r="E191" s="35" t="s">
        <v>176</v>
      </c>
      <c r="F191" s="20"/>
      <c r="G191" s="20"/>
      <c r="H191" s="259">
        <f>SUBTOTAL(9,H192:H193)</f>
        <v>58813621.167480811</v>
      </c>
      <c r="I191" s="334"/>
      <c r="J191" s="24"/>
    </row>
    <row r="192" spans="3:10" outlineLevel="1">
      <c r="C192" s="8" t="s">
        <v>318</v>
      </c>
      <c r="D192" s="8"/>
      <c r="E192" s="25" t="s">
        <v>316</v>
      </c>
      <c r="F192" s="18">
        <v>1</v>
      </c>
      <c r="G192" s="18" t="s">
        <v>10</v>
      </c>
      <c r="H192" s="262">
        <f>VLOOKUP(C192,'3. AIR COMPRESSOR'!$A:$V,11,0)</f>
        <v>58813621.167480811</v>
      </c>
      <c r="I192" s="4"/>
    </row>
    <row r="193" spans="3:10">
      <c r="C193" s="21"/>
      <c r="D193" s="21"/>
      <c r="E193" s="28"/>
      <c r="F193" s="37"/>
      <c r="G193" s="37"/>
      <c r="H193" s="255"/>
      <c r="I193" s="332"/>
      <c r="J193" s="24"/>
    </row>
    <row r="194" spans="3:10" ht="15.6">
      <c r="C194" s="64" t="str">
        <f>C24</f>
        <v>5.</v>
      </c>
      <c r="D194" s="64"/>
      <c r="E194" s="65" t="str">
        <f>E24</f>
        <v>Scooter Garage</v>
      </c>
      <c r="F194" s="67"/>
      <c r="G194" s="67"/>
      <c r="H194" s="256" t="e">
        <f>SUBTOTAL(9,H195:H212)</f>
        <v>#REF!</v>
      </c>
      <c r="I194" s="333"/>
      <c r="J194" s="313"/>
    </row>
    <row r="195" spans="3:10">
      <c r="C195" s="21"/>
      <c r="D195" s="21"/>
      <c r="E195" s="28"/>
      <c r="F195" s="37"/>
      <c r="G195" s="37"/>
      <c r="H195" s="255"/>
      <c r="I195" s="332"/>
      <c r="J195" s="24"/>
    </row>
    <row r="196" spans="3:10">
      <c r="C196" s="19" t="s">
        <v>319</v>
      </c>
      <c r="D196" s="19"/>
      <c r="E196" s="35" t="s">
        <v>78</v>
      </c>
      <c r="F196" s="20"/>
      <c r="G196" s="20"/>
      <c r="H196" s="259">
        <f>SUBTOTAL(9,H197:H199)</f>
        <v>0</v>
      </c>
      <c r="I196" s="334"/>
      <c r="J196" s="24"/>
    </row>
    <row r="197" spans="3:10" outlineLevel="1">
      <c r="C197" s="8" t="s">
        <v>320</v>
      </c>
      <c r="D197" s="8"/>
      <c r="E197" s="25" t="s">
        <v>321</v>
      </c>
      <c r="F197" s="18">
        <v>1</v>
      </c>
      <c r="G197" s="18" t="s">
        <v>10</v>
      </c>
      <c r="H197" s="257"/>
      <c r="I197" s="4"/>
    </row>
    <row r="198" spans="3:10" outlineLevel="1">
      <c r="C198" s="8" t="s">
        <v>322</v>
      </c>
      <c r="D198" s="8"/>
      <c r="E198" s="25" t="s">
        <v>323</v>
      </c>
      <c r="F198" s="18">
        <v>1</v>
      </c>
      <c r="G198" s="18" t="s">
        <v>10</v>
      </c>
      <c r="H198" s="257"/>
      <c r="I198" s="4"/>
    </row>
    <row r="199" spans="3:10">
      <c r="C199" s="8"/>
      <c r="D199" s="8"/>
      <c r="E199" s="25"/>
      <c r="F199" s="18"/>
      <c r="G199" s="18"/>
      <c r="H199" s="255"/>
      <c r="I199" s="4"/>
    </row>
    <row r="200" spans="3:10">
      <c r="C200" s="19" t="s">
        <v>324</v>
      </c>
      <c r="D200" s="19"/>
      <c r="E200" s="35" t="s">
        <v>144</v>
      </c>
      <c r="F200" s="20"/>
      <c r="G200" s="20"/>
      <c r="H200" s="259" t="e">
        <f>SUBTOTAL(9,H201:H208)</f>
        <v>#REF!</v>
      </c>
      <c r="I200" s="334"/>
      <c r="J200" s="24"/>
    </row>
    <row r="201" spans="3:10" outlineLevel="1">
      <c r="C201" s="8" t="s">
        <v>325</v>
      </c>
      <c r="D201" s="8"/>
      <c r="E201" s="25" t="s">
        <v>326</v>
      </c>
      <c r="F201" s="18">
        <v>1</v>
      </c>
      <c r="G201" s="18" t="s">
        <v>10</v>
      </c>
      <c r="H201" s="257">
        <f>VLOOKUP(C201,'KL TTHT CV DOT 2'!$A$12:$U$866,11,0)</f>
        <v>0</v>
      </c>
      <c r="I201" s="4"/>
    </row>
    <row r="202" spans="3:10" outlineLevel="1">
      <c r="C202" s="8" t="s">
        <v>327</v>
      </c>
      <c r="D202" s="8"/>
      <c r="E202" s="25" t="s">
        <v>152</v>
      </c>
      <c r="F202" s="18">
        <v>1</v>
      </c>
      <c r="G202" s="18" t="s">
        <v>10</v>
      </c>
      <c r="H202" s="257">
        <f>VLOOKUP(C202,'KL TTHT CV DOT 2'!$A$12:$U$866,11,0)</f>
        <v>6144115.6771840006</v>
      </c>
      <c r="I202" s="4"/>
    </row>
    <row r="203" spans="3:10" outlineLevel="1">
      <c r="C203" s="8" t="s">
        <v>328</v>
      </c>
      <c r="D203" s="8"/>
      <c r="E203" s="25" t="s">
        <v>160</v>
      </c>
      <c r="F203" s="18">
        <v>1</v>
      </c>
      <c r="G203" s="18" t="s">
        <v>10</v>
      </c>
      <c r="H203" s="257"/>
      <c r="I203" s="4"/>
    </row>
    <row r="204" spans="3:10" outlineLevel="1">
      <c r="C204" s="8" t="s">
        <v>329</v>
      </c>
      <c r="D204" s="8"/>
      <c r="E204" s="25" t="s">
        <v>330</v>
      </c>
      <c r="F204" s="18">
        <v>1</v>
      </c>
      <c r="G204" s="18" t="s">
        <v>10</v>
      </c>
      <c r="H204" s="257">
        <f>VLOOKUP(C204,'KL TTHT CV DOT 2'!$A$12:$U$866,11,0)</f>
        <v>5904426.8866450451</v>
      </c>
      <c r="I204" s="4"/>
    </row>
    <row r="205" spans="3:10" outlineLevel="1">
      <c r="C205" s="8" t="s">
        <v>331</v>
      </c>
      <c r="D205" s="8"/>
      <c r="E205" s="25" t="s">
        <v>165</v>
      </c>
      <c r="F205" s="18">
        <v>1</v>
      </c>
      <c r="G205" s="18" t="s">
        <v>10</v>
      </c>
      <c r="H205" s="257">
        <f>VLOOKUP(C205,'KL TTHT CV DOT 2'!$A$12:$U$866,11,0)</f>
        <v>4292615.4621116985</v>
      </c>
      <c r="I205" s="4"/>
    </row>
    <row r="206" spans="3:10" outlineLevel="1">
      <c r="C206" s="8" t="s">
        <v>332</v>
      </c>
      <c r="D206" s="8"/>
      <c r="E206" s="25" t="s">
        <v>333</v>
      </c>
      <c r="F206" s="18">
        <v>1</v>
      </c>
      <c r="G206" s="18" t="s">
        <v>10</v>
      </c>
      <c r="H206" s="260" t="e">
        <f>VLOOKUP(C206,#REF!,11,0)</f>
        <v>#REF!</v>
      </c>
      <c r="I206" s="4"/>
    </row>
    <row r="207" spans="3:10" outlineLevel="1">
      <c r="C207" s="8" t="s">
        <v>334</v>
      </c>
      <c r="D207" s="8"/>
      <c r="E207" s="25" t="s">
        <v>174</v>
      </c>
      <c r="F207" s="18">
        <v>1</v>
      </c>
      <c r="G207" s="18" t="s">
        <v>10</v>
      </c>
      <c r="H207" s="258">
        <f>VLOOKUP(C207,'2. ELV'!$A$16:$V$531,11,0)</f>
        <v>17597761.468554489</v>
      </c>
      <c r="I207" s="4"/>
    </row>
    <row r="208" spans="3:10">
      <c r="C208" s="8"/>
      <c r="D208" s="8"/>
      <c r="E208" s="25"/>
      <c r="F208" s="18"/>
      <c r="G208" s="18"/>
      <c r="H208" s="255"/>
      <c r="I208" s="4"/>
    </row>
    <row r="209" spans="3:10">
      <c r="C209" s="19" t="s">
        <v>335</v>
      </c>
      <c r="D209" s="19"/>
      <c r="E209" s="35" t="s">
        <v>336</v>
      </c>
      <c r="F209" s="20"/>
      <c r="G209" s="20"/>
      <c r="H209" s="259" t="e">
        <f>SUBTOTAL(9,H210:H212)</f>
        <v>#REF!</v>
      </c>
      <c r="I209" s="334"/>
      <c r="J209" s="24"/>
    </row>
    <row r="210" spans="3:10">
      <c r="C210" s="8" t="s">
        <v>337</v>
      </c>
      <c r="D210" s="8"/>
      <c r="E210" s="25" t="s">
        <v>338</v>
      </c>
      <c r="F210" s="18">
        <v>1</v>
      </c>
      <c r="G210" s="18" t="s">
        <v>10</v>
      </c>
      <c r="H210" s="263">
        <f>VLOOKUP(C210,'6. PLUMBING'!$A:$V,11,0)</f>
        <v>16528783.25818182</v>
      </c>
      <c r="I210" s="4"/>
    </row>
    <row r="211" spans="3:10">
      <c r="C211" s="8" t="s">
        <v>339</v>
      </c>
      <c r="D211" s="8"/>
      <c r="E211" s="25" t="s">
        <v>340</v>
      </c>
      <c r="F211" s="18">
        <v>1</v>
      </c>
      <c r="G211" s="18" t="s">
        <v>10</v>
      </c>
      <c r="H211" s="260" t="e">
        <f>VLOOKUP(C211,#REF!,11,0)</f>
        <v>#REF!</v>
      </c>
      <c r="I211" s="4"/>
    </row>
    <row r="212" spans="3:10">
      <c r="C212" s="21"/>
      <c r="D212" s="21"/>
      <c r="E212" s="28"/>
      <c r="F212" s="37"/>
      <c r="G212" s="37"/>
      <c r="H212" s="255"/>
      <c r="I212" s="332"/>
      <c r="J212" s="24"/>
    </row>
    <row r="213" spans="3:10" ht="15.6">
      <c r="C213" s="64" t="str">
        <f>C25</f>
        <v>6.</v>
      </c>
      <c r="D213" s="64"/>
      <c r="E213" s="65" t="str">
        <f>E25</f>
        <v>Canteen</v>
      </c>
      <c r="F213" s="67"/>
      <c r="G213" s="67"/>
      <c r="H213" s="256" t="e">
        <f>SUBTOTAL(9,H214:H268)</f>
        <v>#REF!</v>
      </c>
      <c r="I213" s="333"/>
      <c r="J213" s="313"/>
    </row>
    <row r="214" spans="3:10">
      <c r="C214" s="21"/>
      <c r="D214" s="21"/>
      <c r="E214" s="28"/>
      <c r="F214" s="37"/>
      <c r="G214" s="37"/>
      <c r="H214" s="255"/>
      <c r="I214" s="332"/>
      <c r="J214" s="24"/>
    </row>
    <row r="215" spans="3:10">
      <c r="C215" s="19" t="s">
        <v>341</v>
      </c>
      <c r="D215" s="19"/>
      <c r="E215" s="35" t="s">
        <v>78</v>
      </c>
      <c r="F215" s="20"/>
      <c r="G215" s="20"/>
      <c r="H215" s="259">
        <f>SUBTOTAL(9,H216:H245)</f>
        <v>0</v>
      </c>
      <c r="I215" s="334"/>
      <c r="J215" s="24"/>
    </row>
    <row r="216" spans="3:10" hidden="1" outlineLevel="1">
      <c r="C216" s="8" t="s">
        <v>342</v>
      </c>
      <c r="D216" s="8"/>
      <c r="E216" s="25" t="s">
        <v>343</v>
      </c>
      <c r="F216" s="18">
        <v>1</v>
      </c>
      <c r="G216" s="18" t="s">
        <v>10</v>
      </c>
      <c r="H216" s="255">
        <v>0</v>
      </c>
      <c r="I216" s="4"/>
    </row>
    <row r="217" spans="3:10" hidden="1" outlineLevel="1">
      <c r="C217" s="8" t="s">
        <v>344</v>
      </c>
      <c r="D217" s="8"/>
      <c r="E217" s="25" t="s">
        <v>345</v>
      </c>
      <c r="F217" s="18">
        <v>1</v>
      </c>
      <c r="G217" s="18" t="s">
        <v>10</v>
      </c>
      <c r="H217" s="255">
        <v>0</v>
      </c>
      <c r="I217" s="4"/>
    </row>
    <row r="218" spans="3:10" hidden="1" outlineLevel="1">
      <c r="C218" s="8" t="s">
        <v>346</v>
      </c>
      <c r="D218" s="8"/>
      <c r="E218" s="25" t="s">
        <v>84</v>
      </c>
      <c r="F218" s="18">
        <v>1</v>
      </c>
      <c r="G218" s="18" t="s">
        <v>10</v>
      </c>
      <c r="H218" s="255">
        <v>0</v>
      </c>
      <c r="I218" s="4"/>
    </row>
    <row r="219" spans="3:10" hidden="1" outlineLevel="1">
      <c r="C219" s="8" t="s">
        <v>347</v>
      </c>
      <c r="D219" s="8"/>
      <c r="E219" s="25" t="s">
        <v>348</v>
      </c>
      <c r="F219" s="18">
        <v>1</v>
      </c>
      <c r="G219" s="18" t="s">
        <v>10</v>
      </c>
      <c r="H219" s="255">
        <v>0</v>
      </c>
      <c r="I219" s="4"/>
    </row>
    <row r="220" spans="3:10" hidden="1" outlineLevel="1">
      <c r="C220" s="8" t="s">
        <v>349</v>
      </c>
      <c r="D220" s="8"/>
      <c r="E220" s="25" t="s">
        <v>350</v>
      </c>
      <c r="F220" s="18">
        <v>1</v>
      </c>
      <c r="G220" s="18" t="s">
        <v>10</v>
      </c>
      <c r="H220" s="255">
        <v>0</v>
      </c>
      <c r="I220" s="4"/>
    </row>
    <row r="221" spans="3:10" hidden="1" outlineLevel="1">
      <c r="C221" s="8" t="s">
        <v>351</v>
      </c>
      <c r="D221" s="8"/>
      <c r="E221" s="25" t="s">
        <v>192</v>
      </c>
      <c r="F221" s="18">
        <v>1</v>
      </c>
      <c r="G221" s="18" t="s">
        <v>10</v>
      </c>
      <c r="H221" s="255">
        <v>0</v>
      </c>
      <c r="I221" s="4"/>
    </row>
    <row r="222" spans="3:10" hidden="1" outlineLevel="1">
      <c r="C222" s="8" t="s">
        <v>352</v>
      </c>
      <c r="D222" s="8"/>
      <c r="E222" s="25" t="s">
        <v>353</v>
      </c>
      <c r="F222" s="18">
        <v>1</v>
      </c>
      <c r="G222" s="18" t="s">
        <v>10</v>
      </c>
      <c r="H222" s="255">
        <v>0</v>
      </c>
      <c r="I222" s="4"/>
    </row>
    <row r="223" spans="3:10" hidden="1" outlineLevel="1">
      <c r="C223" s="8" t="s">
        <v>354</v>
      </c>
      <c r="D223" s="8"/>
      <c r="E223" s="25" t="s">
        <v>355</v>
      </c>
      <c r="F223" s="18">
        <v>1</v>
      </c>
      <c r="G223" s="18" t="s">
        <v>10</v>
      </c>
      <c r="H223" s="255">
        <v>0</v>
      </c>
      <c r="I223" s="4"/>
    </row>
    <row r="224" spans="3:10" hidden="1" outlineLevel="1">
      <c r="C224" s="8" t="s">
        <v>356</v>
      </c>
      <c r="D224" s="8"/>
      <c r="E224" s="25" t="s">
        <v>357</v>
      </c>
      <c r="F224" s="18">
        <v>1</v>
      </c>
      <c r="G224" s="18" t="s">
        <v>10</v>
      </c>
      <c r="H224" s="255">
        <v>0</v>
      </c>
      <c r="I224" s="4"/>
    </row>
    <row r="225" spans="3:9" hidden="1" outlineLevel="1">
      <c r="C225" s="8" t="s">
        <v>358</v>
      </c>
      <c r="D225" s="8"/>
      <c r="E225" s="25" t="s">
        <v>359</v>
      </c>
      <c r="F225" s="18">
        <v>1</v>
      </c>
      <c r="G225" s="18" t="s">
        <v>10</v>
      </c>
      <c r="H225" s="255">
        <v>0</v>
      </c>
      <c r="I225" s="4"/>
    </row>
    <row r="226" spans="3:9" hidden="1" outlineLevel="1">
      <c r="C226" s="8" t="s">
        <v>360</v>
      </c>
      <c r="D226" s="8"/>
      <c r="E226" s="25" t="s">
        <v>361</v>
      </c>
      <c r="F226" s="18">
        <v>1</v>
      </c>
      <c r="G226" s="18" t="s">
        <v>10</v>
      </c>
      <c r="H226" s="255">
        <v>0</v>
      </c>
      <c r="I226" s="4"/>
    </row>
    <row r="227" spans="3:9" hidden="1" outlineLevel="1">
      <c r="C227" s="8" t="s">
        <v>362</v>
      </c>
      <c r="D227" s="8"/>
      <c r="E227" s="25" t="s">
        <v>201</v>
      </c>
      <c r="F227" s="18">
        <v>1</v>
      </c>
      <c r="G227" s="18" t="s">
        <v>10</v>
      </c>
      <c r="H227" s="255">
        <v>0</v>
      </c>
      <c r="I227" s="4"/>
    </row>
    <row r="228" spans="3:9" hidden="1" outlineLevel="1">
      <c r="C228" s="8" t="s">
        <v>363</v>
      </c>
      <c r="D228" s="8"/>
      <c r="E228" s="25" t="s">
        <v>364</v>
      </c>
      <c r="F228" s="18">
        <v>1</v>
      </c>
      <c r="G228" s="18" t="s">
        <v>10</v>
      </c>
      <c r="H228" s="255">
        <v>0</v>
      </c>
      <c r="I228" s="4"/>
    </row>
    <row r="229" spans="3:9" hidden="1" outlineLevel="1">
      <c r="C229" s="8" t="s">
        <v>365</v>
      </c>
      <c r="D229" s="8"/>
      <c r="E229" s="25" t="s">
        <v>203</v>
      </c>
      <c r="F229" s="18">
        <v>1</v>
      </c>
      <c r="G229" s="18" t="s">
        <v>10</v>
      </c>
      <c r="H229" s="255">
        <v>0</v>
      </c>
      <c r="I229" s="4"/>
    </row>
    <row r="230" spans="3:9" hidden="1" outlineLevel="1">
      <c r="C230" s="8" t="s">
        <v>366</v>
      </c>
      <c r="D230" s="8"/>
      <c r="E230" s="25" t="s">
        <v>367</v>
      </c>
      <c r="F230" s="18">
        <v>1</v>
      </c>
      <c r="G230" s="18" t="s">
        <v>10</v>
      </c>
      <c r="H230" s="255">
        <v>0</v>
      </c>
      <c r="I230" s="4"/>
    </row>
    <row r="231" spans="3:9" hidden="1" outlineLevel="1">
      <c r="C231" s="8" t="s">
        <v>368</v>
      </c>
      <c r="D231" s="8"/>
      <c r="E231" s="25" t="s">
        <v>369</v>
      </c>
      <c r="F231" s="18">
        <v>1</v>
      </c>
      <c r="G231" s="18" t="s">
        <v>10</v>
      </c>
      <c r="H231" s="255">
        <v>0</v>
      </c>
      <c r="I231" s="4"/>
    </row>
    <row r="232" spans="3:9" hidden="1" outlineLevel="1">
      <c r="C232" s="8" t="s">
        <v>370</v>
      </c>
      <c r="D232" s="8"/>
      <c r="E232" s="25" t="s">
        <v>208</v>
      </c>
      <c r="F232" s="18">
        <v>1</v>
      </c>
      <c r="G232" s="18" t="s">
        <v>10</v>
      </c>
      <c r="H232" s="255">
        <v>0</v>
      </c>
      <c r="I232" s="4"/>
    </row>
    <row r="233" spans="3:9" hidden="1" outlineLevel="1">
      <c r="C233" s="8" t="s">
        <v>371</v>
      </c>
      <c r="D233" s="8"/>
      <c r="E233" s="25" t="s">
        <v>372</v>
      </c>
      <c r="F233" s="18">
        <v>1</v>
      </c>
      <c r="G233" s="18" t="s">
        <v>10</v>
      </c>
      <c r="H233" s="255">
        <v>0</v>
      </c>
      <c r="I233" s="4"/>
    </row>
    <row r="234" spans="3:9" hidden="1" outlineLevel="1">
      <c r="C234" s="8" t="s">
        <v>373</v>
      </c>
      <c r="D234" s="8"/>
      <c r="E234" s="25" t="s">
        <v>94</v>
      </c>
      <c r="F234" s="18">
        <v>1</v>
      </c>
      <c r="G234" s="18" t="s">
        <v>10</v>
      </c>
      <c r="H234" s="255">
        <v>0</v>
      </c>
      <c r="I234" s="4"/>
    </row>
    <row r="235" spans="3:9" hidden="1" outlineLevel="1">
      <c r="C235" s="8" t="s">
        <v>374</v>
      </c>
      <c r="D235" s="8"/>
      <c r="E235" s="25" t="s">
        <v>106</v>
      </c>
      <c r="F235" s="18">
        <v>1</v>
      </c>
      <c r="G235" s="18" t="s">
        <v>10</v>
      </c>
      <c r="H235" s="255">
        <v>0</v>
      </c>
      <c r="I235" s="4"/>
    </row>
    <row r="236" spans="3:9" hidden="1" outlineLevel="1">
      <c r="C236" s="8" t="s">
        <v>375</v>
      </c>
      <c r="D236" s="8"/>
      <c r="E236" s="25" t="s">
        <v>376</v>
      </c>
      <c r="F236" s="18">
        <v>1</v>
      </c>
      <c r="G236" s="18" t="s">
        <v>10</v>
      </c>
      <c r="H236" s="255">
        <v>0</v>
      </c>
      <c r="I236" s="4"/>
    </row>
    <row r="237" spans="3:9" hidden="1" outlineLevel="1">
      <c r="C237" s="8" t="s">
        <v>377</v>
      </c>
      <c r="D237" s="8"/>
      <c r="E237" s="25" t="s">
        <v>230</v>
      </c>
      <c r="F237" s="18">
        <v>1</v>
      </c>
      <c r="G237" s="18" t="s">
        <v>10</v>
      </c>
      <c r="H237" s="255">
        <v>0</v>
      </c>
      <c r="I237" s="4"/>
    </row>
    <row r="238" spans="3:9" hidden="1" outlineLevel="1">
      <c r="C238" s="8" t="s">
        <v>378</v>
      </c>
      <c r="D238" s="8"/>
      <c r="E238" s="25" t="s">
        <v>232</v>
      </c>
      <c r="F238" s="18">
        <v>1</v>
      </c>
      <c r="G238" s="18" t="s">
        <v>10</v>
      </c>
      <c r="H238" s="255">
        <v>0</v>
      </c>
      <c r="I238" s="4"/>
    </row>
    <row r="239" spans="3:9" hidden="1" outlineLevel="1">
      <c r="C239" s="8" t="s">
        <v>379</v>
      </c>
      <c r="D239" s="8"/>
      <c r="E239" s="25" t="s">
        <v>380</v>
      </c>
      <c r="F239" s="18">
        <v>1</v>
      </c>
      <c r="G239" s="18" t="s">
        <v>10</v>
      </c>
      <c r="H239" s="255">
        <v>0</v>
      </c>
      <c r="I239" s="4"/>
    </row>
    <row r="240" spans="3:9" hidden="1" outlineLevel="1">
      <c r="C240" s="8" t="s">
        <v>381</v>
      </c>
      <c r="D240" s="8"/>
      <c r="E240" s="25" t="s">
        <v>382</v>
      </c>
      <c r="F240" s="18">
        <v>1</v>
      </c>
      <c r="G240" s="18" t="s">
        <v>10</v>
      </c>
      <c r="H240" s="255">
        <v>0</v>
      </c>
      <c r="I240" s="4"/>
    </row>
    <row r="241" spans="3:10" hidden="1" outlineLevel="1">
      <c r="C241" s="8" t="s">
        <v>383</v>
      </c>
      <c r="D241" s="8"/>
      <c r="E241" s="25" t="s">
        <v>384</v>
      </c>
      <c r="F241" s="18">
        <v>1</v>
      </c>
      <c r="G241" s="18" t="s">
        <v>10</v>
      </c>
      <c r="H241" s="255">
        <v>0</v>
      </c>
      <c r="I241" s="4"/>
    </row>
    <row r="242" spans="3:10" hidden="1" outlineLevel="1">
      <c r="C242" s="8" t="s">
        <v>385</v>
      </c>
      <c r="D242" s="8"/>
      <c r="E242" s="25" t="s">
        <v>386</v>
      </c>
      <c r="F242" s="18">
        <v>1</v>
      </c>
      <c r="G242" s="18" t="s">
        <v>10</v>
      </c>
      <c r="H242" s="255">
        <v>0</v>
      </c>
      <c r="I242" s="4"/>
    </row>
    <row r="243" spans="3:10" hidden="1" outlineLevel="1">
      <c r="C243" s="8" t="s">
        <v>387</v>
      </c>
      <c r="D243" s="8"/>
      <c r="E243" s="25" t="s">
        <v>388</v>
      </c>
      <c r="F243" s="18">
        <v>1</v>
      </c>
      <c r="G243" s="18" t="s">
        <v>10</v>
      </c>
      <c r="H243" s="255">
        <v>0</v>
      </c>
      <c r="I243" s="4"/>
    </row>
    <row r="244" spans="3:10" hidden="1" outlineLevel="1">
      <c r="C244" s="8" t="s">
        <v>389</v>
      </c>
      <c r="D244" s="8"/>
      <c r="E244" s="25" t="s">
        <v>390</v>
      </c>
      <c r="F244" s="18">
        <v>1</v>
      </c>
      <c r="G244" s="18" t="s">
        <v>10</v>
      </c>
      <c r="H244" s="255">
        <v>0</v>
      </c>
      <c r="I244" s="4"/>
    </row>
    <row r="245" spans="3:10" hidden="1" outlineLevel="1">
      <c r="C245" s="8" t="s">
        <v>391</v>
      </c>
      <c r="D245" s="8"/>
      <c r="E245" s="25" t="s">
        <v>132</v>
      </c>
      <c r="F245" s="18">
        <v>1</v>
      </c>
      <c r="G245" s="18" t="s">
        <v>10</v>
      </c>
      <c r="H245" s="255">
        <v>0</v>
      </c>
      <c r="I245" s="4"/>
    </row>
    <row r="246" spans="3:10" collapsed="1">
      <c r="C246" s="8"/>
      <c r="D246" s="8"/>
      <c r="E246" s="25"/>
      <c r="F246" s="18"/>
      <c r="G246" s="18"/>
      <c r="H246" s="255"/>
      <c r="I246" s="4"/>
    </row>
    <row r="247" spans="3:10">
      <c r="C247" s="19" t="s">
        <v>392</v>
      </c>
      <c r="D247" s="19"/>
      <c r="E247" s="35" t="s">
        <v>144</v>
      </c>
      <c r="F247" s="20"/>
      <c r="G247" s="20"/>
      <c r="H247" s="259" t="e">
        <f>SUBTOTAL(9,H249:H257)</f>
        <v>#REF!</v>
      </c>
      <c r="I247" s="334"/>
      <c r="J247" s="24"/>
    </row>
    <row r="248" spans="3:10" outlineLevel="1">
      <c r="C248" s="8"/>
      <c r="D248" s="8"/>
      <c r="E248" s="25" t="s">
        <v>393</v>
      </c>
      <c r="F248" s="18"/>
      <c r="G248" s="18"/>
      <c r="H248" s="255"/>
      <c r="I248" s="4"/>
    </row>
    <row r="249" spans="3:10" outlineLevel="1">
      <c r="C249" s="8" t="s">
        <v>394</v>
      </c>
      <c r="D249" s="8"/>
      <c r="E249" s="25" t="s">
        <v>326</v>
      </c>
      <c r="F249" s="18">
        <v>1</v>
      </c>
      <c r="G249" s="18" t="s">
        <v>10</v>
      </c>
      <c r="H249" s="257">
        <f>VLOOKUP(C249,'KL TTHT CV DOT 2'!$A$12:$U$866,11,0)</f>
        <v>0</v>
      </c>
      <c r="I249" s="4"/>
    </row>
    <row r="250" spans="3:10" outlineLevel="1">
      <c r="C250" s="8" t="s">
        <v>395</v>
      </c>
      <c r="D250" s="8"/>
      <c r="E250" s="25" t="s">
        <v>152</v>
      </c>
      <c r="F250" s="18">
        <v>1</v>
      </c>
      <c r="G250" s="18" t="s">
        <v>10</v>
      </c>
      <c r="H250" s="257">
        <f>VLOOKUP(C250,'KL TTHT CV DOT 2'!$A$12:$U$866,11,0)</f>
        <v>12858262.889488317</v>
      </c>
      <c r="I250" s="4"/>
    </row>
    <row r="251" spans="3:10" outlineLevel="1">
      <c r="C251" s="8" t="s">
        <v>396</v>
      </c>
      <c r="D251" s="8"/>
      <c r="E251" s="25" t="s">
        <v>160</v>
      </c>
      <c r="F251" s="18">
        <v>1</v>
      </c>
      <c r="G251" s="18" t="s">
        <v>10</v>
      </c>
      <c r="H251" s="257" t="s">
        <v>255</v>
      </c>
      <c r="I251" s="4"/>
    </row>
    <row r="252" spans="3:10" s="7" customFormat="1" ht="26.4" outlineLevel="1">
      <c r="C252" s="5" t="s">
        <v>397</v>
      </c>
      <c r="D252" s="5"/>
      <c r="E252" s="2" t="s">
        <v>330</v>
      </c>
      <c r="F252" s="277">
        <v>1</v>
      </c>
      <c r="G252" s="277" t="s">
        <v>10</v>
      </c>
      <c r="H252" s="265">
        <f>VLOOKUP(C252,'KL TTHT CV DOT 2'!$A$12:$U$866,11,0)</f>
        <v>25881817.25690911</v>
      </c>
      <c r="I252" s="27" t="s">
        <v>261</v>
      </c>
      <c r="J252" s="343"/>
    </row>
    <row r="253" spans="3:10" outlineLevel="1">
      <c r="C253" s="8" t="s">
        <v>398</v>
      </c>
      <c r="D253" s="8"/>
      <c r="E253" s="25" t="s">
        <v>165</v>
      </c>
      <c r="F253" s="18">
        <v>1</v>
      </c>
      <c r="G253" s="18" t="s">
        <v>10</v>
      </c>
      <c r="H253" s="257">
        <f>VLOOKUP(C253,'KL TTHT CV DOT 2'!$A$12:$U$866,11,0)</f>
        <v>7134770.8066978622</v>
      </c>
      <c r="I253" s="4"/>
    </row>
    <row r="254" spans="3:10" outlineLevel="1">
      <c r="C254" s="8" t="s">
        <v>399</v>
      </c>
      <c r="D254" s="8"/>
      <c r="E254" s="25" t="s">
        <v>333</v>
      </c>
      <c r="F254" s="18">
        <v>1</v>
      </c>
      <c r="G254" s="18" t="s">
        <v>10</v>
      </c>
      <c r="H254" s="260" t="e">
        <f>VLOOKUP(C254,#REF!,11,0)</f>
        <v>#REF!</v>
      </c>
      <c r="I254" s="4"/>
    </row>
    <row r="255" spans="3:10" outlineLevel="1">
      <c r="C255" s="8" t="s">
        <v>400</v>
      </c>
      <c r="D255" s="8"/>
      <c r="E255" s="25" t="s">
        <v>174</v>
      </c>
      <c r="F255" s="18">
        <v>1</v>
      </c>
      <c r="G255" s="18" t="s">
        <v>10</v>
      </c>
      <c r="H255" s="258">
        <f>VLOOKUP(C255,'2. ELV'!$A$16:$V$531,11,0)</f>
        <v>6055261.4345239159</v>
      </c>
      <c r="I255" s="4"/>
    </row>
    <row r="256" spans="3:10" outlineLevel="1">
      <c r="C256" s="8" t="s">
        <v>401</v>
      </c>
      <c r="D256" s="8"/>
      <c r="E256" s="25" t="s">
        <v>169</v>
      </c>
      <c r="F256" s="18">
        <v>1</v>
      </c>
      <c r="G256" s="18" t="s">
        <v>10</v>
      </c>
      <c r="H256" s="258">
        <f>VLOOKUP(C256,'2. ELV'!$A$16:$V$531,11,0)</f>
        <v>21129883.466605462</v>
      </c>
      <c r="I256" s="4"/>
    </row>
    <row r="257" spans="3:10">
      <c r="C257" s="8"/>
      <c r="D257" s="8"/>
      <c r="E257" s="25"/>
      <c r="F257" s="18"/>
      <c r="G257" s="18"/>
      <c r="H257" s="255"/>
      <c r="I257" s="4"/>
    </row>
    <row r="258" spans="3:10">
      <c r="C258" s="19" t="s">
        <v>402</v>
      </c>
      <c r="D258" s="19"/>
      <c r="E258" s="35" t="s">
        <v>336</v>
      </c>
      <c r="F258" s="20"/>
      <c r="G258" s="20"/>
      <c r="H258" s="259" t="e">
        <f>SUBTOTAL(9,H259:H268)</f>
        <v>#REF!</v>
      </c>
      <c r="I258" s="334"/>
      <c r="J258" s="24"/>
    </row>
    <row r="259" spans="3:10" outlineLevel="1">
      <c r="C259" s="8" t="s">
        <v>403</v>
      </c>
      <c r="D259" s="8"/>
      <c r="E259" s="25" t="s">
        <v>338</v>
      </c>
      <c r="F259" s="18">
        <v>1</v>
      </c>
      <c r="G259" s="18" t="s">
        <v>10</v>
      </c>
      <c r="H259" s="263">
        <f>VLOOKUP(C259,'6. PLUMBING'!$A:$V,11,0)</f>
        <v>11954799.359999999</v>
      </c>
      <c r="I259" s="4"/>
    </row>
    <row r="260" spans="3:10" outlineLevel="1">
      <c r="C260" s="8" t="s">
        <v>404</v>
      </c>
      <c r="D260" s="8"/>
      <c r="E260" s="25" t="s">
        <v>290</v>
      </c>
      <c r="F260" s="18">
        <v>1</v>
      </c>
      <c r="G260" s="18" t="s">
        <v>10</v>
      </c>
      <c r="H260" s="263">
        <f>VLOOKUP(C260,'6. PLUMBING'!$A:$V,11,0)</f>
        <v>14688997.440000001</v>
      </c>
      <c r="I260" s="4"/>
    </row>
    <row r="261" spans="3:10" outlineLevel="1">
      <c r="C261" s="8" t="s">
        <v>405</v>
      </c>
      <c r="D261" s="8"/>
      <c r="E261" s="25" t="s">
        <v>292</v>
      </c>
      <c r="F261" s="18">
        <v>1</v>
      </c>
      <c r="G261" s="18" t="s">
        <v>10</v>
      </c>
      <c r="H261" s="263">
        <f>VLOOKUP(C261,'6. PLUMBING'!$A:$V,11,0)</f>
        <v>9116560.5372800007</v>
      </c>
      <c r="I261" s="4"/>
    </row>
    <row r="262" spans="3:10" outlineLevel="1">
      <c r="C262" s="8" t="s">
        <v>406</v>
      </c>
      <c r="D262" s="8"/>
      <c r="E262" s="25" t="s">
        <v>294</v>
      </c>
      <c r="F262" s="18">
        <v>1</v>
      </c>
      <c r="G262" s="18" t="s">
        <v>10</v>
      </c>
      <c r="H262" s="263">
        <f>VLOOKUP(C262,'6. PLUMBING'!$A:$V,11,0)</f>
        <v>15204292.8420869</v>
      </c>
      <c r="I262" s="4"/>
    </row>
    <row r="263" spans="3:10" s="7" customFormat="1" ht="52.8" outlineLevel="1">
      <c r="C263" s="5" t="s">
        <v>407</v>
      </c>
      <c r="D263" s="5"/>
      <c r="E263" s="2" t="s">
        <v>302</v>
      </c>
      <c r="F263" s="277">
        <v>1</v>
      </c>
      <c r="G263" s="277" t="s">
        <v>10</v>
      </c>
      <c r="H263" s="265">
        <f>VLOOKUP(C263,'5. AC SYSTEM'!$A:$V,11,0)</f>
        <v>2439460.9419995975</v>
      </c>
      <c r="I263" s="27" t="s">
        <v>408</v>
      </c>
      <c r="J263" s="343"/>
    </row>
    <row r="264" spans="3:10" outlineLevel="1">
      <c r="C264" s="8" t="s">
        <v>409</v>
      </c>
      <c r="D264" s="8"/>
      <c r="E264" s="25" t="s">
        <v>410</v>
      </c>
      <c r="F264" s="18">
        <v>1</v>
      </c>
      <c r="G264" s="18" t="s">
        <v>10</v>
      </c>
      <c r="H264" s="261">
        <f>VLOOKUP(C264,'4.VENTILATION'!$A:$V,11,0)</f>
        <v>66328606.836214617</v>
      </c>
      <c r="I264" s="4"/>
    </row>
    <row r="265" spans="3:10" outlineLevel="1">
      <c r="C265" s="8" t="s">
        <v>411</v>
      </c>
      <c r="D265" s="8"/>
      <c r="E265" s="25" t="s">
        <v>296</v>
      </c>
      <c r="F265" s="18">
        <v>1</v>
      </c>
      <c r="G265" s="18" t="s">
        <v>10</v>
      </c>
      <c r="H265" s="261">
        <f>VLOOKUP(C265,'4.VENTILATION'!$A:$V,11,0)</f>
        <v>6144101.3321236959</v>
      </c>
      <c r="I265" s="4"/>
    </row>
    <row r="266" spans="3:10" outlineLevel="1">
      <c r="C266" s="8" t="s">
        <v>412</v>
      </c>
      <c r="D266" s="8"/>
      <c r="E266" s="25" t="s">
        <v>340</v>
      </c>
      <c r="F266" s="18">
        <v>1</v>
      </c>
      <c r="G266" s="18" t="s">
        <v>10</v>
      </c>
      <c r="H266" s="260" t="e">
        <f>VLOOKUP(C266,#REF!,11,0)</f>
        <v>#REF!</v>
      </c>
      <c r="I266" s="4"/>
    </row>
    <row r="267" spans="3:10" outlineLevel="1">
      <c r="C267" s="291" t="s">
        <v>413</v>
      </c>
      <c r="D267" s="291"/>
      <c r="E267" s="306" t="s">
        <v>414</v>
      </c>
      <c r="F267" s="18">
        <v>1</v>
      </c>
      <c r="G267" s="18" t="s">
        <v>10</v>
      </c>
      <c r="H267" s="263">
        <f>VLOOKUP(C267,'6. PLUMBING'!$A:$V,11,0)</f>
        <v>7994822.1946903523</v>
      </c>
      <c r="I267" s="4"/>
    </row>
    <row r="268" spans="3:10">
      <c r="C268" s="21"/>
      <c r="D268" s="21"/>
      <c r="E268" s="28"/>
      <c r="F268" s="37"/>
      <c r="G268" s="37"/>
      <c r="H268" s="255"/>
      <c r="I268" s="332"/>
      <c r="J268" s="24"/>
    </row>
    <row r="269" spans="3:10" ht="15.6">
      <c r="C269" s="64" t="str">
        <f>C26</f>
        <v>7.</v>
      </c>
      <c r="D269" s="64"/>
      <c r="E269" s="65" t="str">
        <f>E26</f>
        <v>Exterior Area</v>
      </c>
      <c r="F269" s="67"/>
      <c r="G269" s="67"/>
      <c r="H269" s="256">
        <f>SUBTOTAL(9,H270:H289)</f>
        <v>268597879.15889484</v>
      </c>
      <c r="I269" s="333"/>
      <c r="J269" s="313"/>
    </row>
    <row r="270" spans="3:10">
      <c r="C270" s="21"/>
      <c r="D270" s="21"/>
      <c r="E270" s="28"/>
      <c r="F270" s="37"/>
      <c r="G270" s="37"/>
      <c r="H270" s="255"/>
      <c r="I270" s="332"/>
      <c r="J270" s="24"/>
    </row>
    <row r="271" spans="3:10">
      <c r="C271" s="19" t="s">
        <v>415</v>
      </c>
      <c r="D271" s="19"/>
      <c r="E271" s="35" t="s">
        <v>78</v>
      </c>
      <c r="F271" s="20"/>
      <c r="G271" s="20"/>
      <c r="H271" s="259">
        <f>SUBTOTAL(9,H272:H279)</f>
        <v>150438500</v>
      </c>
      <c r="I271" s="334"/>
      <c r="J271" s="24"/>
    </row>
    <row r="272" spans="3:10" outlineLevel="1">
      <c r="C272" s="8" t="s">
        <v>416</v>
      </c>
      <c r="D272" s="8"/>
      <c r="E272" s="25" t="s">
        <v>417</v>
      </c>
      <c r="F272" s="18">
        <v>1</v>
      </c>
      <c r="G272" s="18" t="s">
        <v>10</v>
      </c>
      <c r="H272" s="255">
        <v>0</v>
      </c>
      <c r="I272" s="4"/>
    </row>
    <row r="273" spans="3:10" outlineLevel="1">
      <c r="C273" s="8" t="s">
        <v>418</v>
      </c>
      <c r="D273" s="8"/>
      <c r="E273" s="25" t="s">
        <v>419</v>
      </c>
      <c r="F273" s="18">
        <v>1</v>
      </c>
      <c r="G273" s="18" t="s">
        <v>10</v>
      </c>
      <c r="H273" s="255">
        <v>0</v>
      </c>
      <c r="I273" s="4"/>
    </row>
    <row r="274" spans="3:10" outlineLevel="1">
      <c r="C274" s="8" t="s">
        <v>420</v>
      </c>
      <c r="D274" s="8"/>
      <c r="E274" s="25" t="s">
        <v>421</v>
      </c>
      <c r="F274" s="18">
        <v>1</v>
      </c>
      <c r="G274" s="18" t="s">
        <v>10</v>
      </c>
      <c r="H274" s="255">
        <v>0</v>
      </c>
      <c r="I274" s="4"/>
    </row>
    <row r="275" spans="3:10" outlineLevel="1">
      <c r="C275" s="8" t="s">
        <v>422</v>
      </c>
      <c r="D275" s="8"/>
      <c r="E275" s="25" t="s">
        <v>423</v>
      </c>
      <c r="F275" s="18">
        <v>1</v>
      </c>
      <c r="G275" s="18" t="s">
        <v>10</v>
      </c>
      <c r="H275" s="255">
        <v>0</v>
      </c>
      <c r="I275" s="4"/>
    </row>
    <row r="276" spans="3:10" outlineLevel="1">
      <c r="C276" s="5" t="s">
        <v>424</v>
      </c>
      <c r="D276" s="5"/>
      <c r="E276" s="2" t="s">
        <v>425</v>
      </c>
      <c r="F276" s="277">
        <v>1</v>
      </c>
      <c r="G276" s="277" t="s">
        <v>10</v>
      </c>
      <c r="H276" s="269">
        <f>VLOOKUP(C276,'8. CIVIL'!A:V,11,0)</f>
        <v>108855000</v>
      </c>
      <c r="I276" s="27"/>
    </row>
    <row r="277" spans="3:10" outlineLevel="1">
      <c r="C277" s="5" t="s">
        <v>426</v>
      </c>
      <c r="D277" s="5"/>
      <c r="E277" s="2" t="s">
        <v>427</v>
      </c>
      <c r="F277" s="277">
        <v>1</v>
      </c>
      <c r="G277" s="277" t="s">
        <v>10</v>
      </c>
      <c r="H277" s="269">
        <f>VLOOKUP(C277,'8. CIVIL'!A:V,11,0)</f>
        <v>41583500</v>
      </c>
      <c r="I277" s="27"/>
    </row>
    <row r="278" spans="3:10" outlineLevel="1">
      <c r="C278" s="8" t="s">
        <v>428</v>
      </c>
      <c r="D278" s="8"/>
      <c r="E278" s="25" t="s">
        <v>429</v>
      </c>
      <c r="F278" s="18">
        <v>1</v>
      </c>
      <c r="G278" s="18" t="s">
        <v>10</v>
      </c>
      <c r="H278" s="255">
        <v>0</v>
      </c>
      <c r="I278" s="4"/>
    </row>
    <row r="279" spans="3:10">
      <c r="C279" s="8"/>
      <c r="D279" s="8"/>
      <c r="E279" s="25"/>
      <c r="F279" s="18"/>
      <c r="G279" s="18"/>
      <c r="H279" s="255"/>
      <c r="I279" s="4"/>
    </row>
    <row r="280" spans="3:10">
      <c r="C280" s="19" t="s">
        <v>430</v>
      </c>
      <c r="D280" s="19"/>
      <c r="E280" s="35" t="s">
        <v>144</v>
      </c>
      <c r="F280" s="20"/>
      <c r="G280" s="20"/>
      <c r="H280" s="259">
        <f>SUBTOTAL(9,H281:H286)</f>
        <v>100342530.35889488</v>
      </c>
      <c r="I280" s="334"/>
      <c r="J280" s="24"/>
    </row>
    <row r="281" spans="3:10" outlineLevel="1">
      <c r="C281" s="8" t="s">
        <v>431</v>
      </c>
      <c r="D281" s="8"/>
      <c r="E281" s="25" t="s">
        <v>432</v>
      </c>
      <c r="F281" s="18">
        <v>1</v>
      </c>
      <c r="G281" s="18" t="s">
        <v>10</v>
      </c>
      <c r="H281" s="257" t="s">
        <v>255</v>
      </c>
      <c r="I281" s="4"/>
    </row>
    <row r="282" spans="3:10" outlineLevel="1">
      <c r="C282" s="8" t="s">
        <v>433</v>
      </c>
      <c r="D282" s="8"/>
      <c r="E282" s="25" t="s">
        <v>434</v>
      </c>
      <c r="F282" s="18">
        <v>1</v>
      </c>
      <c r="G282" s="18" t="s">
        <v>10</v>
      </c>
      <c r="H282" s="257" t="s">
        <v>255</v>
      </c>
      <c r="I282" s="4"/>
    </row>
    <row r="283" spans="3:10" outlineLevel="1">
      <c r="C283" s="8" t="s">
        <v>435</v>
      </c>
      <c r="D283" s="8"/>
      <c r="E283" s="25" t="s">
        <v>436</v>
      </c>
      <c r="F283" s="18">
        <v>1</v>
      </c>
      <c r="G283" s="18" t="s">
        <v>10</v>
      </c>
      <c r="H283" s="257" t="s">
        <v>255</v>
      </c>
      <c r="I283" s="4"/>
    </row>
    <row r="284" spans="3:10" outlineLevel="1">
      <c r="C284" s="5" t="s">
        <v>437</v>
      </c>
      <c r="D284" s="5"/>
      <c r="E284" s="2" t="s">
        <v>438</v>
      </c>
      <c r="F284" s="277">
        <v>1</v>
      </c>
      <c r="G284" s="277" t="s">
        <v>10</v>
      </c>
      <c r="H284" s="258">
        <f>VLOOKUP(C284,'2. ELV'!$A$16:$V$531,11,0)</f>
        <v>94825780.000000015</v>
      </c>
      <c r="I284" s="27"/>
    </row>
    <row r="285" spans="3:10" outlineLevel="1">
      <c r="C285" s="8" t="s">
        <v>439</v>
      </c>
      <c r="D285" s="8"/>
      <c r="E285" s="25" t="s">
        <v>174</v>
      </c>
      <c r="F285" s="18">
        <v>1</v>
      </c>
      <c r="G285" s="18" t="s">
        <v>10</v>
      </c>
      <c r="H285" s="258">
        <f>VLOOKUP(C285,'2. ELV'!$A$16:$V$531,11,0)</f>
        <v>5516750.3588948622</v>
      </c>
      <c r="I285" s="4"/>
    </row>
    <row r="286" spans="3:10">
      <c r="C286" s="8"/>
      <c r="D286" s="8"/>
      <c r="E286" s="25"/>
      <c r="F286" s="18"/>
      <c r="G286" s="18"/>
      <c r="H286" s="255"/>
      <c r="I286" s="4"/>
    </row>
    <row r="287" spans="3:10">
      <c r="C287" s="19" t="s">
        <v>440</v>
      </c>
      <c r="D287" s="19"/>
      <c r="E287" s="35" t="s">
        <v>176</v>
      </c>
      <c r="F287" s="20"/>
      <c r="G287" s="20"/>
      <c r="H287" s="259">
        <f>SUBTOTAL(9,H288:H289)</f>
        <v>17816848.800000001</v>
      </c>
      <c r="I287" s="334"/>
      <c r="J287" s="24"/>
    </row>
    <row r="288" spans="3:10" outlineLevel="1">
      <c r="C288" s="8" t="s">
        <v>441</v>
      </c>
      <c r="D288" s="8"/>
      <c r="E288" s="25" t="s">
        <v>442</v>
      </c>
      <c r="F288" s="18">
        <v>1</v>
      </c>
      <c r="G288" s="18" t="s">
        <v>10</v>
      </c>
      <c r="H288" s="262">
        <f>VLOOKUP(C288,'3. AIR COMPRESSOR'!$A:$V,11,0)</f>
        <v>17816848.800000001</v>
      </c>
      <c r="I288" s="4"/>
    </row>
    <row r="289" spans="3:10">
      <c r="C289" s="21"/>
      <c r="D289" s="21"/>
      <c r="E289" s="28"/>
      <c r="F289" s="37"/>
      <c r="G289" s="37"/>
      <c r="H289" s="255"/>
      <c r="I289" s="332"/>
      <c r="J289" s="24"/>
    </row>
    <row r="290" spans="3:10" ht="15.6">
      <c r="C290" s="64" t="str">
        <f>C27</f>
        <v>8.</v>
      </c>
      <c r="D290" s="64"/>
      <c r="E290" s="65" t="str">
        <f>E27</f>
        <v>Adjustments Hall 2</v>
      </c>
      <c r="F290" s="67"/>
      <c r="G290" s="67"/>
      <c r="H290" s="256" t="e">
        <f>SUBTOTAL(9,H291:H309)</f>
        <v>#REF!</v>
      </c>
      <c r="I290" s="333"/>
      <c r="J290" s="313"/>
    </row>
    <row r="291" spans="3:10">
      <c r="C291" s="21"/>
      <c r="D291" s="21"/>
      <c r="E291" s="28"/>
      <c r="F291" s="37"/>
      <c r="G291" s="37"/>
      <c r="H291" s="255"/>
      <c r="I291" s="332"/>
      <c r="J291" s="24"/>
    </row>
    <row r="292" spans="3:10">
      <c r="C292" s="19" t="s">
        <v>443</v>
      </c>
      <c r="D292" s="19"/>
      <c r="E292" s="35" t="s">
        <v>444</v>
      </c>
      <c r="F292" s="20"/>
      <c r="G292" s="20"/>
      <c r="H292" s="259">
        <f>H293</f>
        <v>0</v>
      </c>
      <c r="I292" s="334"/>
      <c r="J292" s="24"/>
    </row>
    <row r="293" spans="3:10" outlineLevel="1">
      <c r="C293" s="8" t="s">
        <v>445</v>
      </c>
      <c r="D293" s="8"/>
      <c r="E293" s="25" t="s">
        <v>446</v>
      </c>
      <c r="F293" s="18">
        <v>1</v>
      </c>
      <c r="G293" s="18" t="s">
        <v>10</v>
      </c>
      <c r="H293" s="255">
        <v>0</v>
      </c>
      <c r="I293" s="4"/>
    </row>
    <row r="294" spans="3:10">
      <c r="C294" s="8"/>
      <c r="D294" s="8"/>
      <c r="E294" s="25"/>
      <c r="F294" s="18"/>
      <c r="G294" s="18"/>
      <c r="H294" s="255"/>
      <c r="I294" s="4"/>
    </row>
    <row r="295" spans="3:10">
      <c r="C295" s="19" t="s">
        <v>447</v>
      </c>
      <c r="D295" s="19"/>
      <c r="E295" s="35" t="s">
        <v>448</v>
      </c>
      <c r="F295" s="20"/>
      <c r="G295" s="20"/>
      <c r="H295" s="259">
        <f>H296</f>
        <v>0</v>
      </c>
      <c r="I295" s="334"/>
      <c r="J295" s="24"/>
    </row>
    <row r="296" spans="3:10" outlineLevel="1">
      <c r="C296" s="8" t="s">
        <v>449</v>
      </c>
      <c r="D296" s="8"/>
      <c r="E296" s="25" t="s">
        <v>448</v>
      </c>
      <c r="F296" s="18">
        <v>1</v>
      </c>
      <c r="G296" s="18" t="s">
        <v>10</v>
      </c>
      <c r="H296" s="255">
        <v>0</v>
      </c>
      <c r="I296" s="4"/>
    </row>
    <row r="297" spans="3:10">
      <c r="C297" s="8"/>
      <c r="D297" s="8"/>
      <c r="E297" s="25"/>
      <c r="F297" s="18"/>
      <c r="G297" s="18"/>
      <c r="H297" s="255"/>
      <c r="I297" s="4"/>
    </row>
    <row r="298" spans="3:10">
      <c r="C298" s="19" t="s">
        <v>450</v>
      </c>
      <c r="D298" s="19"/>
      <c r="E298" s="35" t="s">
        <v>451</v>
      </c>
      <c r="F298" s="20"/>
      <c r="G298" s="20"/>
      <c r="H298" s="259">
        <f>SUBTOTAL(9,H299:H300)</f>
        <v>0</v>
      </c>
      <c r="I298" s="334"/>
      <c r="J298" s="24"/>
    </row>
    <row r="299" spans="3:10" s="7" customFormat="1" ht="26.4" outlineLevel="1">
      <c r="C299" s="5" t="s">
        <v>452</v>
      </c>
      <c r="D299" s="5"/>
      <c r="E299" s="2" t="s">
        <v>451</v>
      </c>
      <c r="F299" s="277">
        <v>1</v>
      </c>
      <c r="G299" s="277" t="s">
        <v>10</v>
      </c>
      <c r="H299" s="265"/>
      <c r="I299" s="27" t="s">
        <v>453</v>
      </c>
      <c r="J299" s="343"/>
    </row>
    <row r="300" spans="3:10">
      <c r="C300" s="8"/>
      <c r="D300" s="8"/>
      <c r="E300" s="25"/>
      <c r="F300" s="18"/>
      <c r="G300" s="18"/>
      <c r="H300" s="255"/>
      <c r="I300" s="4"/>
    </row>
    <row r="301" spans="3:10">
      <c r="C301" s="19" t="s">
        <v>454</v>
      </c>
      <c r="D301" s="19"/>
      <c r="E301" s="35" t="s">
        <v>455</v>
      </c>
      <c r="F301" s="20"/>
      <c r="G301" s="20"/>
      <c r="H301" s="259" t="e">
        <f>SUBTOTAL(9,H302:H303)</f>
        <v>#REF!</v>
      </c>
      <c r="I301" s="334"/>
      <c r="J301" s="24"/>
    </row>
    <row r="302" spans="3:10" outlineLevel="1">
      <c r="C302" s="8" t="s">
        <v>456</v>
      </c>
      <c r="D302" s="8"/>
      <c r="E302" s="25" t="s">
        <v>455</v>
      </c>
      <c r="F302" s="18">
        <v>1</v>
      </c>
      <c r="G302" s="18" t="s">
        <v>10</v>
      </c>
      <c r="H302" s="260" t="e">
        <f>VLOOKUP(C302,#REF!,11,0)</f>
        <v>#REF!</v>
      </c>
      <c r="I302" s="4"/>
    </row>
    <row r="303" spans="3:10">
      <c r="C303" s="8"/>
      <c r="D303" s="8"/>
      <c r="E303" s="25"/>
      <c r="F303" s="18"/>
      <c r="G303" s="18"/>
      <c r="H303" s="255"/>
      <c r="I303" s="4"/>
    </row>
    <row r="304" spans="3:10">
      <c r="C304" s="19" t="s">
        <v>457</v>
      </c>
      <c r="D304" s="19"/>
      <c r="E304" s="35" t="s">
        <v>458</v>
      </c>
      <c r="F304" s="20"/>
      <c r="G304" s="20"/>
      <c r="H304" s="259">
        <f>SUBTOTAL(9,H305:H306)</f>
        <v>0</v>
      </c>
      <c r="I304" s="334"/>
      <c r="J304" s="24"/>
    </row>
    <row r="305" spans="3:10" outlineLevel="1">
      <c r="C305" s="8" t="s">
        <v>459</v>
      </c>
      <c r="D305" s="8"/>
      <c r="E305" s="25" t="s">
        <v>458</v>
      </c>
      <c r="F305" s="18">
        <v>1</v>
      </c>
      <c r="G305" s="18" t="s">
        <v>10</v>
      </c>
      <c r="H305" s="262"/>
      <c r="I305" s="4"/>
    </row>
    <row r="306" spans="3:10">
      <c r="C306" s="8"/>
      <c r="D306" s="8"/>
      <c r="E306" s="25"/>
      <c r="F306" s="18"/>
      <c r="G306" s="18"/>
      <c r="H306" s="255"/>
      <c r="I306" s="4"/>
    </row>
    <row r="307" spans="3:10">
      <c r="C307" s="19" t="s">
        <v>460</v>
      </c>
      <c r="D307" s="19"/>
      <c r="E307" s="35" t="s">
        <v>417</v>
      </c>
      <c r="F307" s="20"/>
      <c r="G307" s="20"/>
      <c r="H307" s="259">
        <f>H308</f>
        <v>0</v>
      </c>
      <c r="I307" s="334"/>
      <c r="J307" s="24"/>
    </row>
    <row r="308" spans="3:10" outlineLevel="1">
      <c r="C308" s="8" t="s">
        <v>461</v>
      </c>
      <c r="D308" s="8"/>
      <c r="E308" s="25" t="s">
        <v>417</v>
      </c>
      <c r="F308" s="18">
        <v>0</v>
      </c>
      <c r="G308" s="18" t="s">
        <v>10</v>
      </c>
      <c r="H308" s="255">
        <v>0</v>
      </c>
      <c r="I308" s="4"/>
    </row>
    <row r="309" spans="3:10">
      <c r="C309" s="21"/>
      <c r="D309" s="21"/>
      <c r="E309" s="28"/>
      <c r="F309" s="37"/>
      <c r="G309" s="37"/>
      <c r="H309" s="255"/>
      <c r="I309" s="332"/>
      <c r="J309" s="24"/>
    </row>
    <row r="310" spans="3:10" ht="15.6">
      <c r="C310" s="64" t="str">
        <f>C28</f>
        <v>9.</v>
      </c>
      <c r="D310" s="64"/>
      <c r="E310" s="65" t="str">
        <f>E28</f>
        <v>As built documentation</v>
      </c>
      <c r="F310" s="67"/>
      <c r="G310" s="67"/>
      <c r="H310" s="256">
        <f>SUBTOTAL(9,H311:H314)</f>
        <v>0</v>
      </c>
      <c r="I310" s="333"/>
      <c r="J310" s="313"/>
    </row>
    <row r="311" spans="3:10">
      <c r="C311" s="21"/>
      <c r="D311" s="21"/>
      <c r="E311" s="28"/>
      <c r="F311" s="37"/>
      <c r="G311" s="37"/>
      <c r="H311" s="255"/>
      <c r="I311" s="332"/>
      <c r="J311" s="24"/>
    </row>
    <row r="312" spans="3:10">
      <c r="C312" s="19" t="s">
        <v>462</v>
      </c>
      <c r="D312" s="19"/>
      <c r="E312" s="35" t="s">
        <v>463</v>
      </c>
      <c r="F312" s="20"/>
      <c r="G312" s="20"/>
      <c r="H312" s="259">
        <f>H313</f>
        <v>0</v>
      </c>
      <c r="I312" s="334"/>
      <c r="J312" s="24"/>
    </row>
    <row r="313" spans="3:10" outlineLevel="1">
      <c r="C313" s="8" t="s">
        <v>464</v>
      </c>
      <c r="D313" s="8"/>
      <c r="E313" s="25" t="s">
        <v>52</v>
      </c>
      <c r="F313" s="18">
        <v>1</v>
      </c>
      <c r="G313" s="18" t="s">
        <v>10</v>
      </c>
      <c r="H313" s="255">
        <v>0</v>
      </c>
      <c r="I313" s="4"/>
    </row>
    <row r="314" spans="3:10">
      <c r="C314" s="8"/>
      <c r="D314" s="8"/>
      <c r="E314" s="25"/>
      <c r="F314" s="18"/>
      <c r="G314" s="18"/>
      <c r="H314" s="257"/>
      <c r="I314" s="4"/>
    </row>
    <row r="315" spans="3:10" ht="15.6">
      <c r="C315" s="64" t="str">
        <f>C29</f>
        <v>10.</v>
      </c>
      <c r="D315" s="64"/>
      <c r="E315" s="65" t="str">
        <f>E29</f>
        <v>Service of Architects and Engineers</v>
      </c>
      <c r="F315" s="67"/>
      <c r="G315" s="67"/>
      <c r="H315" s="256" t="e">
        <f>SUBTOTAL(9,H316:H338)</f>
        <v>#REF!</v>
      </c>
      <c r="I315" s="333"/>
      <c r="J315" s="313"/>
    </row>
    <row r="316" spans="3:10">
      <c r="C316" s="21"/>
      <c r="D316" s="21"/>
      <c r="E316" s="28"/>
      <c r="F316" s="37"/>
      <c r="G316" s="37"/>
      <c r="H316" s="255"/>
      <c r="I316" s="332"/>
      <c r="J316" s="24"/>
    </row>
    <row r="317" spans="3:10">
      <c r="C317" s="19" t="s">
        <v>465</v>
      </c>
      <c r="D317" s="19"/>
      <c r="E317" s="35" t="s">
        <v>466</v>
      </c>
      <c r="F317" s="20"/>
      <c r="G317" s="20"/>
      <c r="H317" s="259">
        <f>SUM(H318:H331)</f>
        <v>0</v>
      </c>
      <c r="I317" s="334"/>
      <c r="J317" s="24"/>
    </row>
    <row r="318" spans="3:10" hidden="1" outlineLevel="1">
      <c r="C318" s="8" t="s">
        <v>467</v>
      </c>
      <c r="D318" s="8"/>
      <c r="E318" s="25" t="s">
        <v>468</v>
      </c>
      <c r="F318" s="18">
        <v>1</v>
      </c>
      <c r="G318" s="18" t="s">
        <v>10</v>
      </c>
      <c r="H318" s="255">
        <v>0</v>
      </c>
      <c r="I318" s="4"/>
    </row>
    <row r="319" spans="3:10" hidden="1" outlineLevel="1">
      <c r="C319" s="8" t="s">
        <v>469</v>
      </c>
      <c r="D319" s="8"/>
      <c r="E319" s="25" t="s">
        <v>470</v>
      </c>
      <c r="F319" s="18">
        <v>1</v>
      </c>
      <c r="G319" s="18" t="s">
        <v>10</v>
      </c>
      <c r="H319" s="255">
        <v>0</v>
      </c>
      <c r="I319" s="4"/>
    </row>
    <row r="320" spans="3:10" hidden="1" outlineLevel="1">
      <c r="C320" s="8" t="s">
        <v>471</v>
      </c>
      <c r="D320" s="8"/>
      <c r="E320" s="25" t="s">
        <v>472</v>
      </c>
      <c r="F320" s="18">
        <v>1</v>
      </c>
      <c r="G320" s="18" t="s">
        <v>10</v>
      </c>
      <c r="H320" s="255">
        <v>0</v>
      </c>
      <c r="I320" s="4"/>
    </row>
    <row r="321" spans="3:10" hidden="1" outlineLevel="1">
      <c r="C321" s="8" t="s">
        <v>473</v>
      </c>
      <c r="D321" s="8"/>
      <c r="E321" s="25" t="s">
        <v>474</v>
      </c>
      <c r="F321" s="18">
        <v>1</v>
      </c>
      <c r="G321" s="18" t="s">
        <v>10</v>
      </c>
      <c r="H321" s="255">
        <v>0</v>
      </c>
      <c r="I321" s="4"/>
    </row>
    <row r="322" spans="3:10" hidden="1" outlineLevel="1">
      <c r="C322" s="8" t="s">
        <v>475</v>
      </c>
      <c r="D322" s="8"/>
      <c r="E322" s="25" t="s">
        <v>476</v>
      </c>
      <c r="F322" s="18">
        <v>1</v>
      </c>
      <c r="G322" s="18" t="s">
        <v>10</v>
      </c>
      <c r="H322" s="255">
        <v>0</v>
      </c>
      <c r="I322" s="4"/>
    </row>
    <row r="323" spans="3:10" hidden="1" outlineLevel="1">
      <c r="C323" s="8" t="s">
        <v>477</v>
      </c>
      <c r="D323" s="8"/>
      <c r="E323" s="25" t="s">
        <v>478</v>
      </c>
      <c r="F323" s="18">
        <v>1</v>
      </c>
      <c r="G323" s="18" t="s">
        <v>10</v>
      </c>
      <c r="H323" s="255">
        <v>0</v>
      </c>
      <c r="I323" s="4"/>
    </row>
    <row r="324" spans="3:10" hidden="1" outlineLevel="1">
      <c r="C324" s="8" t="s">
        <v>479</v>
      </c>
      <c r="D324" s="8"/>
      <c r="E324" s="25" t="s">
        <v>480</v>
      </c>
      <c r="F324" s="18">
        <v>1</v>
      </c>
      <c r="G324" s="18" t="s">
        <v>10</v>
      </c>
      <c r="H324" s="255">
        <v>0</v>
      </c>
      <c r="I324" s="4"/>
    </row>
    <row r="325" spans="3:10" hidden="1" outlineLevel="1">
      <c r="C325" s="8" t="s">
        <v>481</v>
      </c>
      <c r="D325" s="8"/>
      <c r="E325" s="25" t="s">
        <v>482</v>
      </c>
      <c r="F325" s="18">
        <v>1</v>
      </c>
      <c r="G325" s="18" t="s">
        <v>10</v>
      </c>
      <c r="H325" s="255">
        <v>0</v>
      </c>
      <c r="I325" s="4"/>
    </row>
    <row r="326" spans="3:10" hidden="1" outlineLevel="1">
      <c r="C326" s="8" t="s">
        <v>483</v>
      </c>
      <c r="D326" s="8"/>
      <c r="E326" s="25" t="s">
        <v>484</v>
      </c>
      <c r="F326" s="18">
        <v>1</v>
      </c>
      <c r="G326" s="18" t="s">
        <v>10</v>
      </c>
      <c r="H326" s="255">
        <v>0</v>
      </c>
      <c r="I326" s="4"/>
    </row>
    <row r="327" spans="3:10" hidden="1" outlineLevel="1">
      <c r="C327" s="8" t="s">
        <v>485</v>
      </c>
      <c r="D327" s="8"/>
      <c r="E327" s="25" t="s">
        <v>486</v>
      </c>
      <c r="F327" s="18">
        <v>1</v>
      </c>
      <c r="G327" s="18" t="s">
        <v>10</v>
      </c>
      <c r="H327" s="255">
        <v>0</v>
      </c>
      <c r="I327" s="4"/>
    </row>
    <row r="328" spans="3:10" hidden="1" outlineLevel="1">
      <c r="C328" s="8" t="s">
        <v>487</v>
      </c>
      <c r="D328" s="8"/>
      <c r="E328" s="25" t="s">
        <v>488</v>
      </c>
      <c r="F328" s="18">
        <v>1</v>
      </c>
      <c r="G328" s="18" t="s">
        <v>10</v>
      </c>
      <c r="H328" s="255">
        <v>0</v>
      </c>
      <c r="I328" s="4"/>
    </row>
    <row r="329" spans="3:10" hidden="1" outlineLevel="1">
      <c r="C329" s="8" t="s">
        <v>489</v>
      </c>
      <c r="D329" s="8"/>
      <c r="E329" s="25" t="s">
        <v>490</v>
      </c>
      <c r="F329" s="18">
        <v>1</v>
      </c>
      <c r="G329" s="18" t="s">
        <v>10</v>
      </c>
      <c r="H329" s="255">
        <v>0</v>
      </c>
      <c r="I329" s="4"/>
    </row>
    <row r="330" spans="3:10" hidden="1" outlineLevel="1">
      <c r="C330" s="8" t="s">
        <v>491</v>
      </c>
      <c r="D330" s="8"/>
      <c r="E330" s="25" t="s">
        <v>492</v>
      </c>
      <c r="F330" s="18">
        <v>1</v>
      </c>
      <c r="G330" s="18" t="s">
        <v>10</v>
      </c>
      <c r="H330" s="255">
        <v>0</v>
      </c>
      <c r="I330" s="4"/>
    </row>
    <row r="331" spans="3:10" hidden="1" outlineLevel="1">
      <c r="C331" s="8" t="s">
        <v>493</v>
      </c>
      <c r="D331" s="8"/>
      <c r="E331" s="25" t="s">
        <v>494</v>
      </c>
      <c r="F331" s="18">
        <v>1</v>
      </c>
      <c r="G331" s="18" t="s">
        <v>10</v>
      </c>
      <c r="H331" s="255">
        <v>0</v>
      </c>
      <c r="I331" s="4"/>
    </row>
    <row r="332" spans="3:10" collapsed="1">
      <c r="C332" s="8"/>
      <c r="D332" s="8"/>
      <c r="E332" s="25"/>
      <c r="F332" s="18"/>
      <c r="G332" s="18"/>
      <c r="H332" s="257"/>
      <c r="I332" s="4"/>
    </row>
    <row r="333" spans="3:10">
      <c r="C333" s="19" t="s">
        <v>495</v>
      </c>
      <c r="D333" s="19"/>
      <c r="E333" s="35" t="s">
        <v>253</v>
      </c>
      <c r="F333" s="20"/>
      <c r="G333" s="20"/>
      <c r="H333" s="259" t="str">
        <f>H334</f>
        <v>Included</v>
      </c>
      <c r="I333" s="334"/>
      <c r="J333" s="24"/>
    </row>
    <row r="334" spans="3:10" outlineLevel="1">
      <c r="C334" s="8" t="s">
        <v>496</v>
      </c>
      <c r="D334" s="8"/>
      <c r="E334" s="25" t="s">
        <v>497</v>
      </c>
      <c r="F334" s="18">
        <v>1</v>
      </c>
      <c r="G334" s="18" t="s">
        <v>73</v>
      </c>
      <c r="H334" s="255" t="s">
        <v>255</v>
      </c>
      <c r="I334" s="4"/>
    </row>
    <row r="335" spans="3:10">
      <c r="C335" s="8"/>
      <c r="D335" s="8"/>
      <c r="E335" s="25"/>
      <c r="F335" s="18"/>
      <c r="G335" s="18"/>
      <c r="H335" s="257"/>
      <c r="I335" s="4"/>
    </row>
    <row r="336" spans="3:10">
      <c r="C336" s="19" t="s">
        <v>498</v>
      </c>
      <c r="D336" s="19"/>
      <c r="E336" s="35" t="s">
        <v>499</v>
      </c>
      <c r="F336" s="20"/>
      <c r="G336" s="20"/>
      <c r="H336" s="259" t="e">
        <f>SUBTOTAL(9,H337:H338)</f>
        <v>#REF!</v>
      </c>
      <c r="I336" s="334"/>
      <c r="J336" s="24"/>
    </row>
    <row r="337" spans="3:10" outlineLevel="1">
      <c r="C337" s="8" t="s">
        <v>500</v>
      </c>
      <c r="D337" s="8"/>
      <c r="E337" s="25" t="s">
        <v>497</v>
      </c>
      <c r="F337" s="18">
        <v>1</v>
      </c>
      <c r="G337" s="18" t="s">
        <v>73</v>
      </c>
      <c r="H337" s="260" t="e">
        <f>VLOOKUP(C337,#REF!,11,0)</f>
        <v>#REF!</v>
      </c>
      <c r="I337" s="4"/>
    </row>
    <row r="338" spans="3:10">
      <c r="C338" s="21"/>
      <c r="D338" s="21"/>
      <c r="E338" s="28"/>
      <c r="F338" s="37"/>
      <c r="G338" s="37"/>
      <c r="H338" s="255"/>
      <c r="I338" s="332"/>
      <c r="J338" s="24"/>
    </row>
    <row r="339" spans="3:10" ht="15.6">
      <c r="C339" s="64" t="str">
        <f>C30</f>
        <v>11.</v>
      </c>
      <c r="D339" s="64"/>
      <c r="E339" s="65" t="str">
        <f>E30</f>
        <v>Bond and Insurances</v>
      </c>
      <c r="F339" s="67"/>
      <c r="G339" s="67"/>
      <c r="H339" s="256">
        <f>H341+H347</f>
        <v>0</v>
      </c>
      <c r="I339" s="333"/>
      <c r="J339" s="313"/>
    </row>
    <row r="340" spans="3:10">
      <c r="C340" s="21"/>
      <c r="D340" s="21"/>
      <c r="E340" s="28"/>
      <c r="F340" s="37"/>
      <c r="G340" s="37"/>
      <c r="H340" s="255"/>
      <c r="I340" s="332"/>
      <c r="J340" s="24"/>
    </row>
    <row r="341" spans="3:10">
      <c r="C341" s="19" t="s">
        <v>501</v>
      </c>
      <c r="D341" s="19"/>
      <c r="E341" s="35" t="s">
        <v>502</v>
      </c>
      <c r="F341" s="20"/>
      <c r="G341" s="20"/>
      <c r="H341" s="259">
        <f>SUBTOTAL(9,H342:H344)</f>
        <v>0</v>
      </c>
      <c r="I341" s="334"/>
      <c r="J341" s="24"/>
    </row>
    <row r="342" spans="3:10" outlineLevel="1">
      <c r="C342" s="8" t="s">
        <v>503</v>
      </c>
      <c r="D342" s="8"/>
      <c r="E342" s="25" t="s">
        <v>504</v>
      </c>
      <c r="F342" s="18">
        <v>1</v>
      </c>
      <c r="G342" s="18" t="s">
        <v>73</v>
      </c>
      <c r="H342" s="255">
        <v>0</v>
      </c>
      <c r="I342" s="4"/>
    </row>
    <row r="343" spans="3:10" outlineLevel="1">
      <c r="C343" s="8" t="s">
        <v>505</v>
      </c>
      <c r="D343" s="8"/>
      <c r="E343" s="25" t="s">
        <v>506</v>
      </c>
      <c r="F343" s="18">
        <v>1</v>
      </c>
      <c r="G343" s="18" t="s">
        <v>73</v>
      </c>
      <c r="H343" s="255">
        <v>0</v>
      </c>
      <c r="I343" s="4"/>
    </row>
    <row r="344" spans="3:10" outlineLevel="1">
      <c r="C344" s="8" t="s">
        <v>507</v>
      </c>
      <c r="D344" s="8"/>
      <c r="E344" s="25" t="s">
        <v>508</v>
      </c>
      <c r="F344" s="18">
        <v>1</v>
      </c>
      <c r="G344" s="18" t="s">
        <v>73</v>
      </c>
      <c r="H344" s="255">
        <v>0</v>
      </c>
      <c r="I344" s="4"/>
    </row>
    <row r="345" spans="3:10" outlineLevel="1">
      <c r="C345" s="8" t="s">
        <v>509</v>
      </c>
      <c r="D345" s="8"/>
      <c r="E345" s="25" t="s">
        <v>510</v>
      </c>
      <c r="F345" s="18"/>
      <c r="G345" s="18"/>
      <c r="H345" s="257"/>
      <c r="I345" s="4"/>
    </row>
    <row r="346" spans="3:10">
      <c r="C346" s="8"/>
      <c r="D346" s="8"/>
      <c r="E346" s="25"/>
      <c r="F346" s="18"/>
      <c r="G346" s="18"/>
      <c r="H346" s="257"/>
      <c r="I346" s="4"/>
    </row>
    <row r="347" spans="3:10">
      <c r="C347" s="19"/>
      <c r="D347" s="19"/>
      <c r="E347" s="35" t="s">
        <v>511</v>
      </c>
      <c r="F347" s="20"/>
      <c r="G347" s="20"/>
      <c r="H347" s="259">
        <f>SUBTOTAL(9,H348:H351)</f>
        <v>0</v>
      </c>
      <c r="I347" s="334"/>
      <c r="J347" s="24"/>
    </row>
    <row r="348" spans="3:10" outlineLevel="1">
      <c r="C348" s="8" t="s">
        <v>512</v>
      </c>
      <c r="D348" s="8"/>
      <c r="E348" s="25" t="s">
        <v>513</v>
      </c>
      <c r="F348" s="18">
        <v>1</v>
      </c>
      <c r="G348" s="18" t="s">
        <v>73</v>
      </c>
      <c r="H348" s="255">
        <v>0</v>
      </c>
      <c r="I348" s="4"/>
    </row>
    <row r="349" spans="3:10" outlineLevel="1">
      <c r="C349" s="8" t="s">
        <v>514</v>
      </c>
      <c r="D349" s="8"/>
      <c r="E349" s="25" t="s">
        <v>515</v>
      </c>
      <c r="F349" s="18">
        <v>1</v>
      </c>
      <c r="G349" s="18" t="s">
        <v>73</v>
      </c>
      <c r="H349" s="255">
        <v>0</v>
      </c>
      <c r="I349" s="4"/>
    </row>
    <row r="350" spans="3:10" outlineLevel="1">
      <c r="C350" s="8" t="s">
        <v>516</v>
      </c>
      <c r="D350" s="8"/>
      <c r="E350" s="25" t="s">
        <v>517</v>
      </c>
      <c r="F350" s="18">
        <v>1</v>
      </c>
      <c r="G350" s="18" t="s">
        <v>73</v>
      </c>
      <c r="H350" s="255">
        <v>0</v>
      </c>
      <c r="I350" s="4"/>
    </row>
    <row r="351" spans="3:10" ht="13.5" customHeight="1" outlineLevel="1">
      <c r="C351" s="8" t="s">
        <v>518</v>
      </c>
      <c r="D351" s="8"/>
      <c r="E351" s="25" t="s">
        <v>519</v>
      </c>
      <c r="F351" s="18">
        <v>1</v>
      </c>
      <c r="G351" s="18" t="s">
        <v>73</v>
      </c>
      <c r="H351" s="255">
        <v>0</v>
      </c>
      <c r="I351" s="4"/>
    </row>
    <row r="352" spans="3:10">
      <c r="C352" s="21"/>
      <c r="D352" s="21"/>
      <c r="E352" s="28"/>
      <c r="F352" s="37"/>
      <c r="G352" s="37"/>
      <c r="H352" s="266"/>
      <c r="I352" s="332"/>
      <c r="J352" s="24"/>
    </row>
    <row r="353" spans="3:10" ht="15.6">
      <c r="C353" s="84" t="str">
        <f>C31</f>
        <v>12.</v>
      </c>
      <c r="D353" s="84"/>
      <c r="E353" s="85" t="str">
        <f>E31</f>
        <v>Alternatives</v>
      </c>
      <c r="F353" s="86"/>
      <c r="G353" s="86"/>
      <c r="H353" s="296">
        <f>SUBTOTAL(9,H354:H396)</f>
        <v>0</v>
      </c>
      <c r="I353" s="336"/>
      <c r="J353" s="314"/>
    </row>
    <row r="354" spans="3:10">
      <c r="C354" s="8"/>
      <c r="D354" s="8"/>
      <c r="E354" s="25"/>
      <c r="F354" s="18"/>
      <c r="G354" s="18"/>
      <c r="H354" s="257"/>
      <c r="I354" s="4"/>
    </row>
    <row r="355" spans="3:10">
      <c r="C355" s="267" t="s">
        <v>520</v>
      </c>
      <c r="D355" s="267"/>
      <c r="E355" s="307" t="s">
        <v>78</v>
      </c>
      <c r="F355" s="22"/>
      <c r="G355" s="22"/>
      <c r="H355" s="259">
        <f>SUBTOTAL(9,H356:H372)</f>
        <v>0</v>
      </c>
      <c r="I355" s="335"/>
    </row>
    <row r="356" spans="3:10" hidden="1" outlineLevel="1">
      <c r="C356" s="8" t="s">
        <v>521</v>
      </c>
      <c r="D356" s="8" t="s">
        <v>522</v>
      </c>
      <c r="E356" s="25" t="s">
        <v>523</v>
      </c>
      <c r="F356" s="18">
        <v>1</v>
      </c>
      <c r="G356" s="18" t="s">
        <v>10</v>
      </c>
      <c r="H356" s="255">
        <v>0</v>
      </c>
      <c r="I356" s="4"/>
    </row>
    <row r="357" spans="3:10" hidden="1" outlineLevel="1">
      <c r="C357" s="8" t="s">
        <v>524</v>
      </c>
      <c r="D357" s="8" t="s">
        <v>522</v>
      </c>
      <c r="E357" s="25" t="s">
        <v>525</v>
      </c>
      <c r="F357" s="18">
        <v>1</v>
      </c>
      <c r="G357" s="18" t="s">
        <v>10</v>
      </c>
      <c r="H357" s="255">
        <v>0</v>
      </c>
      <c r="I357" s="4"/>
    </row>
    <row r="358" spans="3:10" hidden="1" outlineLevel="1">
      <c r="C358" s="8" t="s">
        <v>526</v>
      </c>
      <c r="D358" s="8" t="s">
        <v>522</v>
      </c>
      <c r="E358" s="25" t="s">
        <v>527</v>
      </c>
      <c r="F358" s="18">
        <v>1</v>
      </c>
      <c r="G358" s="18" t="s">
        <v>10</v>
      </c>
      <c r="H358" s="255">
        <v>0</v>
      </c>
      <c r="I358" s="4"/>
    </row>
    <row r="359" spans="3:10" hidden="1" outlineLevel="1">
      <c r="C359" s="8" t="s">
        <v>528</v>
      </c>
      <c r="D359" s="8" t="s">
        <v>522</v>
      </c>
      <c r="E359" s="25" t="s">
        <v>529</v>
      </c>
      <c r="F359" s="18">
        <v>1</v>
      </c>
      <c r="G359" s="18" t="s">
        <v>10</v>
      </c>
      <c r="H359" s="255">
        <v>0</v>
      </c>
      <c r="I359" s="4"/>
    </row>
    <row r="360" spans="3:10" hidden="1" outlineLevel="1">
      <c r="C360" s="8" t="s">
        <v>530</v>
      </c>
      <c r="D360" s="8" t="s">
        <v>522</v>
      </c>
      <c r="E360" s="25" t="s">
        <v>531</v>
      </c>
      <c r="F360" s="18">
        <v>1</v>
      </c>
      <c r="G360" s="18" t="s">
        <v>10</v>
      </c>
      <c r="H360" s="255">
        <v>0</v>
      </c>
      <c r="I360" s="4"/>
    </row>
    <row r="361" spans="3:10" hidden="1" outlineLevel="1">
      <c r="C361" s="8" t="s">
        <v>532</v>
      </c>
      <c r="D361" s="8" t="s">
        <v>522</v>
      </c>
      <c r="E361" s="25" t="s">
        <v>533</v>
      </c>
      <c r="F361" s="18">
        <v>1</v>
      </c>
      <c r="G361" s="18" t="s">
        <v>10</v>
      </c>
      <c r="H361" s="255">
        <v>0</v>
      </c>
      <c r="I361" s="4"/>
    </row>
    <row r="362" spans="3:10" hidden="1" outlineLevel="1">
      <c r="C362" s="8" t="s">
        <v>534</v>
      </c>
      <c r="D362" s="8" t="s">
        <v>522</v>
      </c>
      <c r="E362" s="25" t="s">
        <v>535</v>
      </c>
      <c r="F362" s="18">
        <v>1</v>
      </c>
      <c r="G362" s="18" t="s">
        <v>10</v>
      </c>
      <c r="H362" s="255">
        <v>0</v>
      </c>
      <c r="I362" s="4"/>
    </row>
    <row r="363" spans="3:10" hidden="1" outlineLevel="1">
      <c r="C363" s="8" t="s">
        <v>536</v>
      </c>
      <c r="D363" s="8" t="s">
        <v>522</v>
      </c>
      <c r="E363" s="25" t="s">
        <v>537</v>
      </c>
      <c r="F363" s="18">
        <v>1</v>
      </c>
      <c r="G363" s="18" t="s">
        <v>10</v>
      </c>
      <c r="H363" s="255">
        <v>0</v>
      </c>
      <c r="I363" s="4"/>
    </row>
    <row r="364" spans="3:10" hidden="1" outlineLevel="1">
      <c r="C364" s="8" t="s">
        <v>538</v>
      </c>
      <c r="D364" s="8" t="s">
        <v>522</v>
      </c>
      <c r="E364" s="25" t="s">
        <v>539</v>
      </c>
      <c r="F364" s="18">
        <v>1</v>
      </c>
      <c r="G364" s="18" t="s">
        <v>10</v>
      </c>
      <c r="H364" s="255">
        <v>0</v>
      </c>
      <c r="I364" s="4"/>
    </row>
    <row r="365" spans="3:10" hidden="1" outlineLevel="1">
      <c r="C365" s="8" t="s">
        <v>540</v>
      </c>
      <c r="D365" s="8" t="s">
        <v>522</v>
      </c>
      <c r="E365" s="25" t="s">
        <v>541</v>
      </c>
      <c r="F365" s="18">
        <v>1</v>
      </c>
      <c r="G365" s="18" t="s">
        <v>10</v>
      </c>
      <c r="H365" s="255">
        <v>0</v>
      </c>
      <c r="I365" s="4"/>
    </row>
    <row r="366" spans="3:10" hidden="1" outlineLevel="1">
      <c r="C366" s="8" t="s">
        <v>542</v>
      </c>
      <c r="D366" s="8" t="s">
        <v>522</v>
      </c>
      <c r="E366" s="25" t="s">
        <v>543</v>
      </c>
      <c r="F366" s="18">
        <v>1</v>
      </c>
      <c r="G366" s="18" t="s">
        <v>10</v>
      </c>
      <c r="H366" s="255">
        <v>0</v>
      </c>
      <c r="I366" s="4"/>
    </row>
    <row r="367" spans="3:10" hidden="1" outlineLevel="1">
      <c r="C367" s="8" t="s">
        <v>544</v>
      </c>
      <c r="D367" s="8" t="s">
        <v>522</v>
      </c>
      <c r="E367" s="25" t="s">
        <v>545</v>
      </c>
      <c r="F367" s="18">
        <v>1</v>
      </c>
      <c r="G367" s="18" t="s">
        <v>10</v>
      </c>
      <c r="H367" s="255">
        <v>0</v>
      </c>
      <c r="I367" s="4"/>
    </row>
    <row r="368" spans="3:10" hidden="1" outlineLevel="1">
      <c r="C368" s="8" t="s">
        <v>546</v>
      </c>
      <c r="D368" s="8" t="s">
        <v>522</v>
      </c>
      <c r="E368" s="25" t="s">
        <v>547</v>
      </c>
      <c r="F368" s="18">
        <v>1</v>
      </c>
      <c r="G368" s="18" t="s">
        <v>10</v>
      </c>
      <c r="H368" s="255">
        <v>0</v>
      </c>
      <c r="I368" s="4"/>
    </row>
    <row r="369" spans="3:10" hidden="1" outlineLevel="1">
      <c r="C369" s="8" t="s">
        <v>548</v>
      </c>
      <c r="D369" s="8" t="s">
        <v>522</v>
      </c>
      <c r="E369" s="25" t="s">
        <v>549</v>
      </c>
      <c r="F369" s="18">
        <v>1</v>
      </c>
      <c r="G369" s="18" t="s">
        <v>10</v>
      </c>
      <c r="H369" s="255">
        <v>0</v>
      </c>
      <c r="I369" s="4"/>
    </row>
    <row r="370" spans="3:10" hidden="1" outlineLevel="1">
      <c r="C370" s="8" t="s">
        <v>550</v>
      </c>
      <c r="D370" s="8" t="s">
        <v>522</v>
      </c>
      <c r="E370" s="25" t="s">
        <v>551</v>
      </c>
      <c r="F370" s="18">
        <v>1</v>
      </c>
      <c r="G370" s="18" t="s">
        <v>10</v>
      </c>
      <c r="H370" s="255">
        <v>0</v>
      </c>
      <c r="I370" s="4"/>
    </row>
    <row r="371" spans="3:10" hidden="1" outlineLevel="1">
      <c r="C371" s="8" t="s">
        <v>552</v>
      </c>
      <c r="D371" s="8" t="s">
        <v>522</v>
      </c>
      <c r="E371" s="25" t="s">
        <v>553</v>
      </c>
      <c r="F371" s="18">
        <v>1</v>
      </c>
      <c r="G371" s="18" t="s">
        <v>10</v>
      </c>
      <c r="H371" s="255">
        <v>0</v>
      </c>
      <c r="I371" s="4"/>
    </row>
    <row r="372" spans="3:10" collapsed="1">
      <c r="C372" s="8"/>
      <c r="D372" s="8"/>
      <c r="E372" s="25"/>
      <c r="F372" s="18"/>
      <c r="G372" s="18"/>
      <c r="H372" s="257"/>
      <c r="I372" s="4"/>
    </row>
    <row r="373" spans="3:10" s="36" customFormat="1">
      <c r="C373" s="19" t="s">
        <v>554</v>
      </c>
      <c r="D373" s="19"/>
      <c r="E373" s="35" t="s">
        <v>144</v>
      </c>
      <c r="F373" s="20"/>
      <c r="G373" s="20"/>
      <c r="H373" s="259">
        <f>SUBTOTAL(9,H374:H383)</f>
        <v>0</v>
      </c>
      <c r="I373" s="334"/>
      <c r="J373" s="24"/>
    </row>
    <row r="374" spans="3:10" hidden="1" outlineLevel="1">
      <c r="C374" s="8" t="s">
        <v>555</v>
      </c>
      <c r="D374" s="8" t="s">
        <v>522</v>
      </c>
      <c r="E374" s="25"/>
      <c r="F374" s="18">
        <v>1</v>
      </c>
      <c r="G374" s="18" t="s">
        <v>10</v>
      </c>
      <c r="H374" s="255"/>
      <c r="I374" s="4"/>
    </row>
    <row r="375" spans="3:10" hidden="1" outlineLevel="1">
      <c r="C375" s="8" t="s">
        <v>556</v>
      </c>
      <c r="D375" s="8" t="s">
        <v>522</v>
      </c>
      <c r="E375" s="25"/>
      <c r="F375" s="18">
        <v>1</v>
      </c>
      <c r="G375" s="18" t="s">
        <v>10</v>
      </c>
      <c r="H375" s="255"/>
      <c r="I375" s="4"/>
    </row>
    <row r="376" spans="3:10" hidden="1" outlineLevel="1">
      <c r="C376" s="5" t="s">
        <v>557</v>
      </c>
      <c r="D376" s="5" t="s">
        <v>522</v>
      </c>
      <c r="E376" s="2"/>
      <c r="F376" s="381">
        <v>1</v>
      </c>
      <c r="G376" s="381" t="s">
        <v>10</v>
      </c>
      <c r="H376" s="265"/>
      <c r="I376" s="4"/>
    </row>
    <row r="377" spans="3:10" hidden="1" outlineLevel="1">
      <c r="C377" s="8" t="s">
        <v>558</v>
      </c>
      <c r="D377" s="8" t="s">
        <v>522</v>
      </c>
      <c r="E377" s="25"/>
      <c r="F377" s="18">
        <v>1</v>
      </c>
      <c r="G377" s="18" t="s">
        <v>10</v>
      </c>
      <c r="H377" s="255"/>
      <c r="I377" s="4"/>
    </row>
    <row r="378" spans="3:10" s="7" customFormat="1" hidden="1" outlineLevel="1">
      <c r="C378" s="5" t="s">
        <v>559</v>
      </c>
      <c r="D378" s="5" t="s">
        <v>522</v>
      </c>
      <c r="E378" s="2"/>
      <c r="F378" s="381">
        <v>1</v>
      </c>
      <c r="G378" s="381" t="s">
        <v>10</v>
      </c>
      <c r="H378" s="265"/>
      <c r="I378" s="27"/>
      <c r="J378" s="343"/>
    </row>
    <row r="379" spans="3:10" s="7" customFormat="1" hidden="1" outlineLevel="1">
      <c r="C379" s="5" t="s">
        <v>560</v>
      </c>
      <c r="D379" s="5" t="s">
        <v>522</v>
      </c>
      <c r="E379" s="2"/>
      <c r="F379" s="381">
        <v>1</v>
      </c>
      <c r="G379" s="381" t="s">
        <v>10</v>
      </c>
      <c r="H379" s="265"/>
      <c r="I379" s="27"/>
      <c r="J379" s="343"/>
    </row>
    <row r="380" spans="3:10" s="7" customFormat="1" hidden="1" outlineLevel="1">
      <c r="C380" s="5" t="s">
        <v>561</v>
      </c>
      <c r="D380" s="5" t="s">
        <v>522</v>
      </c>
      <c r="E380" s="2"/>
      <c r="F380" s="381">
        <v>1</v>
      </c>
      <c r="G380" s="381" t="s">
        <v>10</v>
      </c>
      <c r="H380" s="265"/>
      <c r="I380" s="27"/>
      <c r="J380" s="343"/>
    </row>
    <row r="381" spans="3:10" s="7" customFormat="1" hidden="1" outlineLevel="1">
      <c r="C381" s="5" t="s">
        <v>562</v>
      </c>
      <c r="D381" s="5" t="s">
        <v>522</v>
      </c>
      <c r="E381" s="2"/>
      <c r="F381" s="381">
        <v>1</v>
      </c>
      <c r="G381" s="381" t="s">
        <v>10</v>
      </c>
      <c r="H381" s="265"/>
      <c r="I381" s="27"/>
      <c r="J381" s="343"/>
    </row>
    <row r="382" spans="3:10" hidden="1" outlineLevel="1">
      <c r="C382" s="8" t="s">
        <v>563</v>
      </c>
      <c r="D382" s="8" t="s">
        <v>522</v>
      </c>
      <c r="E382" s="25"/>
      <c r="F382" s="18">
        <v>1</v>
      </c>
      <c r="G382" s="18" t="s">
        <v>10</v>
      </c>
      <c r="H382" s="255"/>
      <c r="I382" s="4"/>
    </row>
    <row r="383" spans="3:10" collapsed="1">
      <c r="C383" s="5"/>
      <c r="D383" s="5"/>
      <c r="E383" s="2"/>
      <c r="F383" s="277"/>
      <c r="G383" s="277"/>
      <c r="H383" s="265"/>
      <c r="I383" s="27"/>
    </row>
    <row r="384" spans="3:10" s="36" customFormat="1">
      <c r="C384" s="19" t="s">
        <v>564</v>
      </c>
      <c r="D384" s="19"/>
      <c r="E384" s="35" t="s">
        <v>176</v>
      </c>
      <c r="F384" s="20"/>
      <c r="G384" s="20"/>
      <c r="H384" s="259">
        <f>SUBTOTAL(9,H385:H396)</f>
        <v>0</v>
      </c>
      <c r="I384" s="334"/>
      <c r="J384" s="24"/>
    </row>
    <row r="385" spans="3:10" s="7" customFormat="1" ht="15.75" hidden="1" customHeight="1" outlineLevel="1">
      <c r="C385" s="5" t="s">
        <v>565</v>
      </c>
      <c r="D385" s="5" t="s">
        <v>522</v>
      </c>
      <c r="E385" s="2"/>
      <c r="F385" s="381">
        <v>1</v>
      </c>
      <c r="G385" s="381" t="s">
        <v>10</v>
      </c>
      <c r="H385" s="265"/>
      <c r="I385" s="27"/>
      <c r="J385" s="343"/>
    </row>
    <row r="386" spans="3:10" s="7" customFormat="1" hidden="1" outlineLevel="1">
      <c r="C386" s="5" t="s">
        <v>566</v>
      </c>
      <c r="D386" s="5" t="s">
        <v>522</v>
      </c>
      <c r="E386" s="2"/>
      <c r="F386" s="381">
        <v>1</v>
      </c>
      <c r="G386" s="381" t="s">
        <v>10</v>
      </c>
      <c r="H386" s="265"/>
      <c r="I386" s="27"/>
      <c r="J386" s="343"/>
    </row>
    <row r="387" spans="3:10" s="7" customFormat="1" hidden="1" outlineLevel="1">
      <c r="C387" s="5" t="s">
        <v>567</v>
      </c>
      <c r="D387" s="5" t="s">
        <v>522</v>
      </c>
      <c r="E387" s="2"/>
      <c r="F387" s="381">
        <v>1</v>
      </c>
      <c r="G387" s="381" t="s">
        <v>10</v>
      </c>
      <c r="H387" s="265"/>
      <c r="I387" s="27"/>
      <c r="J387" s="343"/>
    </row>
    <row r="388" spans="3:10" s="7" customFormat="1" hidden="1" outlineLevel="1">
      <c r="C388" s="5" t="s">
        <v>568</v>
      </c>
      <c r="D388" s="5" t="s">
        <v>522</v>
      </c>
      <c r="E388" s="2"/>
      <c r="F388" s="381">
        <v>1</v>
      </c>
      <c r="G388" s="381" t="s">
        <v>10</v>
      </c>
      <c r="H388" s="265"/>
      <c r="I388" s="27"/>
      <c r="J388" s="343"/>
    </row>
    <row r="389" spans="3:10" s="7" customFormat="1" hidden="1" outlineLevel="1">
      <c r="C389" s="5" t="s">
        <v>569</v>
      </c>
      <c r="D389" s="5" t="s">
        <v>522</v>
      </c>
      <c r="E389" s="2"/>
      <c r="F389" s="381">
        <v>1</v>
      </c>
      <c r="G389" s="381" t="s">
        <v>10</v>
      </c>
      <c r="H389" s="265"/>
      <c r="I389" s="27"/>
      <c r="J389" s="343"/>
    </row>
    <row r="390" spans="3:10" s="7" customFormat="1" hidden="1" outlineLevel="1">
      <c r="C390" s="5" t="s">
        <v>570</v>
      </c>
      <c r="D390" s="5" t="s">
        <v>522</v>
      </c>
      <c r="E390" s="2"/>
      <c r="F390" s="381">
        <v>1</v>
      </c>
      <c r="G390" s="381" t="s">
        <v>10</v>
      </c>
      <c r="H390" s="265"/>
      <c r="I390" s="27"/>
      <c r="J390" s="343"/>
    </row>
    <row r="391" spans="3:10" s="7" customFormat="1" hidden="1" outlineLevel="1">
      <c r="C391" s="5" t="s">
        <v>571</v>
      </c>
      <c r="D391" s="5" t="s">
        <v>522</v>
      </c>
      <c r="E391" s="2"/>
      <c r="F391" s="381">
        <v>1</v>
      </c>
      <c r="G391" s="381" t="s">
        <v>10</v>
      </c>
      <c r="H391" s="265"/>
      <c r="I391" s="27"/>
      <c r="J391" s="343"/>
    </row>
    <row r="392" spans="3:10" s="7" customFormat="1" hidden="1" outlineLevel="1">
      <c r="C392" s="5" t="s">
        <v>572</v>
      </c>
      <c r="D392" s="5" t="s">
        <v>522</v>
      </c>
      <c r="E392" s="2"/>
      <c r="F392" s="381">
        <v>1</v>
      </c>
      <c r="G392" s="381" t="s">
        <v>10</v>
      </c>
      <c r="H392" s="265"/>
      <c r="I392" s="27"/>
      <c r="J392" s="343"/>
    </row>
    <row r="393" spans="3:10" s="7" customFormat="1" hidden="1" outlineLevel="1">
      <c r="C393" s="5" t="s">
        <v>573</v>
      </c>
      <c r="D393" s="5" t="s">
        <v>522</v>
      </c>
      <c r="E393" s="2"/>
      <c r="F393" s="381">
        <v>1</v>
      </c>
      <c r="G393" s="381" t="s">
        <v>10</v>
      </c>
      <c r="H393" s="265"/>
      <c r="I393" s="27"/>
      <c r="J393" s="343"/>
    </row>
    <row r="394" spans="3:10" s="7" customFormat="1" hidden="1" outlineLevel="1">
      <c r="C394" s="5" t="s">
        <v>574</v>
      </c>
      <c r="D394" s="5" t="s">
        <v>522</v>
      </c>
      <c r="E394" s="2"/>
      <c r="F394" s="381">
        <v>1</v>
      </c>
      <c r="G394" s="381" t="s">
        <v>10</v>
      </c>
      <c r="H394" s="265"/>
      <c r="I394" s="27"/>
      <c r="J394" s="343"/>
    </row>
    <row r="395" spans="3:10" hidden="1" outlineLevel="1">
      <c r="C395" s="5"/>
      <c r="D395" s="5"/>
      <c r="E395" s="2"/>
      <c r="F395" s="277"/>
      <c r="G395" s="277"/>
      <c r="H395" s="265"/>
      <c r="I395" s="27"/>
    </row>
    <row r="396" spans="3:10" collapsed="1">
      <c r="C396" s="21"/>
      <c r="D396" s="21"/>
      <c r="E396" s="28"/>
      <c r="F396" s="37"/>
      <c r="G396" s="37"/>
      <c r="H396" s="266"/>
      <c r="I396" s="332"/>
      <c r="J396" s="24"/>
    </row>
    <row r="397" spans="3:10" ht="15.6">
      <c r="C397" s="87" t="str">
        <f>C32</f>
        <v>13.</v>
      </c>
      <c r="D397" s="87"/>
      <c r="E397" s="88" t="str">
        <f>E32</f>
        <v>Value Engineering</v>
      </c>
      <c r="F397" s="89"/>
      <c r="G397" s="89"/>
      <c r="H397" s="296">
        <f>SUBTOTAL(9,H398:H438)</f>
        <v>0</v>
      </c>
      <c r="I397" s="337"/>
      <c r="J397" s="314"/>
    </row>
    <row r="398" spans="3:10">
      <c r="C398" s="8"/>
      <c r="D398" s="8"/>
      <c r="E398" s="25"/>
      <c r="F398" s="18"/>
      <c r="G398" s="18"/>
      <c r="H398" s="257"/>
      <c r="I398" s="4"/>
    </row>
    <row r="399" spans="3:10">
      <c r="C399" s="19" t="s">
        <v>575</v>
      </c>
      <c r="D399" s="19"/>
      <c r="E399" s="35" t="s">
        <v>78</v>
      </c>
      <c r="F399" s="20"/>
      <c r="G399" s="20"/>
      <c r="H399" s="259">
        <f>SUBTOTAL(9,H400:H410)</f>
        <v>0</v>
      </c>
      <c r="I399" s="334"/>
      <c r="J399" s="24"/>
    </row>
    <row r="400" spans="3:10" hidden="1" outlineLevel="1">
      <c r="C400" s="8" t="s">
        <v>576</v>
      </c>
      <c r="D400" s="8" t="s">
        <v>522</v>
      </c>
      <c r="E400" s="25"/>
      <c r="F400" s="18">
        <v>1</v>
      </c>
      <c r="G400" s="18" t="s">
        <v>10</v>
      </c>
      <c r="H400" s="255">
        <v>0</v>
      </c>
      <c r="I400" s="4"/>
    </row>
    <row r="401" spans="3:10" hidden="1" outlineLevel="1">
      <c r="C401" s="8" t="s">
        <v>577</v>
      </c>
      <c r="D401" s="8" t="s">
        <v>522</v>
      </c>
      <c r="E401" s="25"/>
      <c r="F401" s="18">
        <v>1</v>
      </c>
      <c r="G401" s="18" t="s">
        <v>10</v>
      </c>
      <c r="H401" s="255">
        <v>0</v>
      </c>
      <c r="I401" s="4"/>
    </row>
    <row r="402" spans="3:10" hidden="1" outlineLevel="1">
      <c r="C402" s="8" t="s">
        <v>578</v>
      </c>
      <c r="D402" s="8" t="s">
        <v>522</v>
      </c>
      <c r="E402" s="25"/>
      <c r="F402" s="18">
        <v>1</v>
      </c>
      <c r="G402" s="18" t="s">
        <v>10</v>
      </c>
      <c r="H402" s="255">
        <v>0</v>
      </c>
      <c r="I402" s="4"/>
    </row>
    <row r="403" spans="3:10" hidden="1" outlineLevel="1">
      <c r="C403" s="8" t="s">
        <v>579</v>
      </c>
      <c r="D403" s="8" t="s">
        <v>522</v>
      </c>
      <c r="E403" s="25"/>
      <c r="F403" s="18">
        <v>1</v>
      </c>
      <c r="G403" s="18" t="s">
        <v>10</v>
      </c>
      <c r="H403" s="255">
        <v>0</v>
      </c>
      <c r="I403" s="4"/>
    </row>
    <row r="404" spans="3:10" hidden="1" outlineLevel="1">
      <c r="C404" s="8" t="s">
        <v>580</v>
      </c>
      <c r="D404" s="8" t="s">
        <v>522</v>
      </c>
      <c r="E404" s="25"/>
      <c r="F404" s="18">
        <v>1</v>
      </c>
      <c r="G404" s="18" t="s">
        <v>10</v>
      </c>
      <c r="H404" s="255">
        <v>0</v>
      </c>
      <c r="I404" s="4"/>
    </row>
    <row r="405" spans="3:10" hidden="1" outlineLevel="1">
      <c r="C405" s="8" t="s">
        <v>581</v>
      </c>
      <c r="D405" s="8" t="s">
        <v>522</v>
      </c>
      <c r="E405" s="25"/>
      <c r="F405" s="18">
        <v>1</v>
      </c>
      <c r="G405" s="18" t="s">
        <v>10</v>
      </c>
      <c r="H405" s="255">
        <v>0</v>
      </c>
      <c r="I405" s="4"/>
    </row>
    <row r="406" spans="3:10" hidden="1" outlineLevel="1">
      <c r="C406" s="8" t="s">
        <v>582</v>
      </c>
      <c r="D406" s="8" t="s">
        <v>522</v>
      </c>
      <c r="E406" s="25"/>
      <c r="F406" s="18">
        <v>1</v>
      </c>
      <c r="G406" s="18" t="s">
        <v>10</v>
      </c>
      <c r="H406" s="255">
        <v>0</v>
      </c>
      <c r="I406" s="4"/>
    </row>
    <row r="407" spans="3:10" hidden="1" outlineLevel="1">
      <c r="C407" s="8" t="s">
        <v>583</v>
      </c>
      <c r="D407" s="8" t="s">
        <v>522</v>
      </c>
      <c r="E407" s="25"/>
      <c r="F407" s="18">
        <v>1</v>
      </c>
      <c r="G407" s="18" t="s">
        <v>10</v>
      </c>
      <c r="H407" s="255">
        <v>0</v>
      </c>
      <c r="I407" s="4"/>
    </row>
    <row r="408" spans="3:10" hidden="1" outlineLevel="1">
      <c r="C408" s="8" t="s">
        <v>584</v>
      </c>
      <c r="D408" s="8" t="s">
        <v>522</v>
      </c>
      <c r="E408" s="25"/>
      <c r="F408" s="18">
        <v>1</v>
      </c>
      <c r="G408" s="18" t="s">
        <v>10</v>
      </c>
      <c r="H408" s="255">
        <v>0</v>
      </c>
      <c r="I408" s="4"/>
    </row>
    <row r="409" spans="3:10" hidden="1" outlineLevel="1">
      <c r="C409" s="8" t="s">
        <v>585</v>
      </c>
      <c r="D409" s="8" t="s">
        <v>522</v>
      </c>
      <c r="E409" s="25"/>
      <c r="F409" s="18">
        <v>1</v>
      </c>
      <c r="G409" s="18" t="s">
        <v>10</v>
      </c>
      <c r="H409" s="255">
        <v>0</v>
      </c>
      <c r="I409" s="4"/>
    </row>
    <row r="410" spans="3:10" collapsed="1">
      <c r="C410" s="8"/>
      <c r="D410" s="8"/>
      <c r="E410" s="25"/>
      <c r="F410" s="18"/>
      <c r="G410" s="18"/>
      <c r="H410" s="266"/>
      <c r="I410" s="4"/>
    </row>
    <row r="411" spans="3:10">
      <c r="C411" s="19" t="s">
        <v>586</v>
      </c>
      <c r="D411" s="19"/>
      <c r="E411" s="35" t="s">
        <v>144</v>
      </c>
      <c r="F411" s="20"/>
      <c r="G411" s="20"/>
      <c r="H411" s="259">
        <f>SUBTOTAL(9,H412:H423)</f>
        <v>0</v>
      </c>
      <c r="I411" s="334"/>
      <c r="J411" s="24"/>
    </row>
    <row r="412" spans="3:10" hidden="1" outlineLevel="1">
      <c r="C412" s="8" t="s">
        <v>587</v>
      </c>
      <c r="D412" s="8" t="s">
        <v>522</v>
      </c>
      <c r="E412" s="25"/>
      <c r="F412" s="18">
        <v>1</v>
      </c>
      <c r="G412" s="18" t="s">
        <v>10</v>
      </c>
      <c r="H412" s="255"/>
      <c r="I412" s="4"/>
    </row>
    <row r="413" spans="3:10" s="7" customFormat="1" hidden="1" outlineLevel="1">
      <c r="C413" s="5" t="s">
        <v>588</v>
      </c>
      <c r="D413" s="5" t="s">
        <v>522</v>
      </c>
      <c r="E413" s="2"/>
      <c r="F413" s="381">
        <v>1</v>
      </c>
      <c r="G413" s="381" t="s">
        <v>10</v>
      </c>
      <c r="H413" s="265"/>
      <c r="I413" s="27"/>
      <c r="J413" s="343"/>
    </row>
    <row r="414" spans="3:10" s="7" customFormat="1" hidden="1" outlineLevel="1">
      <c r="C414" s="5" t="s">
        <v>589</v>
      </c>
      <c r="D414" s="5" t="s">
        <v>522</v>
      </c>
      <c r="E414" s="2"/>
      <c r="F414" s="381">
        <v>1</v>
      </c>
      <c r="G414" s="381" t="s">
        <v>10</v>
      </c>
      <c r="H414" s="265"/>
      <c r="I414" s="27"/>
      <c r="J414" s="343"/>
    </row>
    <row r="415" spans="3:10" s="7" customFormat="1" hidden="1" outlineLevel="1">
      <c r="C415" s="5" t="s">
        <v>590</v>
      </c>
      <c r="D415" s="5" t="s">
        <v>522</v>
      </c>
      <c r="E415" s="2"/>
      <c r="F415" s="381">
        <v>1</v>
      </c>
      <c r="G415" s="381" t="s">
        <v>10</v>
      </c>
      <c r="H415" s="265"/>
      <c r="I415" s="27"/>
      <c r="J415" s="343"/>
    </row>
    <row r="416" spans="3:10" s="7" customFormat="1" hidden="1" outlineLevel="1">
      <c r="C416" s="5" t="s">
        <v>591</v>
      </c>
      <c r="D416" s="5" t="s">
        <v>522</v>
      </c>
      <c r="E416" s="344"/>
      <c r="F416" s="381">
        <v>1</v>
      </c>
      <c r="G416" s="381" t="s">
        <v>10</v>
      </c>
      <c r="H416" s="265"/>
      <c r="I416" s="27"/>
      <c r="J416" s="343"/>
    </row>
    <row r="417" spans="3:10" s="7" customFormat="1" hidden="1" outlineLevel="1">
      <c r="C417" s="5" t="s">
        <v>592</v>
      </c>
      <c r="D417" s="5" t="s">
        <v>522</v>
      </c>
      <c r="E417" s="344"/>
      <c r="F417" s="381">
        <v>1</v>
      </c>
      <c r="G417" s="381" t="s">
        <v>10</v>
      </c>
      <c r="H417" s="265"/>
      <c r="I417" s="27"/>
      <c r="J417" s="343"/>
    </row>
    <row r="418" spans="3:10" s="7" customFormat="1" hidden="1" outlineLevel="1">
      <c r="C418" s="5" t="s">
        <v>593</v>
      </c>
      <c r="D418" s="5" t="s">
        <v>522</v>
      </c>
      <c r="E418" s="344"/>
      <c r="F418" s="381">
        <v>1</v>
      </c>
      <c r="G418" s="381" t="s">
        <v>10</v>
      </c>
      <c r="H418" s="265"/>
      <c r="I418" s="27"/>
      <c r="J418" s="343"/>
    </row>
    <row r="419" spans="3:10" s="345" customFormat="1" hidden="1" outlineLevel="1">
      <c r="C419" s="5" t="s">
        <v>594</v>
      </c>
      <c r="D419" s="5" t="s">
        <v>522</v>
      </c>
      <c r="E419" s="2"/>
      <c r="F419" s="381">
        <v>1</v>
      </c>
      <c r="G419" s="381" t="s">
        <v>10</v>
      </c>
      <c r="H419" s="265"/>
      <c r="I419" s="27"/>
      <c r="J419" s="343"/>
    </row>
    <row r="420" spans="3:10" s="7" customFormat="1" hidden="1" outlineLevel="1">
      <c r="C420" s="5" t="s">
        <v>595</v>
      </c>
      <c r="D420" s="5" t="s">
        <v>522</v>
      </c>
      <c r="E420" s="2"/>
      <c r="F420" s="381">
        <v>1</v>
      </c>
      <c r="G420" s="381" t="s">
        <v>10</v>
      </c>
      <c r="H420" s="265"/>
      <c r="I420" s="27"/>
      <c r="J420" s="343"/>
    </row>
    <row r="421" spans="3:10" s="7" customFormat="1" hidden="1" outlineLevel="1">
      <c r="C421" s="5" t="s">
        <v>596</v>
      </c>
      <c r="D421" s="5" t="s">
        <v>522</v>
      </c>
      <c r="E421" s="346"/>
      <c r="F421" s="381">
        <v>1</v>
      </c>
      <c r="G421" s="381" t="s">
        <v>10</v>
      </c>
      <c r="H421" s="265"/>
      <c r="I421" s="27"/>
      <c r="J421" s="343"/>
    </row>
    <row r="422" spans="3:10" s="7" customFormat="1" hidden="1" outlineLevel="1">
      <c r="C422" s="5" t="s">
        <v>597</v>
      </c>
      <c r="D422" s="5" t="s">
        <v>522</v>
      </c>
      <c r="E422" s="346"/>
      <c r="F422" s="381">
        <v>1</v>
      </c>
      <c r="G422" s="381" t="s">
        <v>10</v>
      </c>
      <c r="H422" s="265"/>
      <c r="I422" s="27"/>
      <c r="J422" s="343"/>
    </row>
    <row r="423" spans="3:10" collapsed="1">
      <c r="C423" s="8"/>
      <c r="D423" s="21"/>
      <c r="E423" s="305"/>
      <c r="F423" s="18"/>
      <c r="G423" s="18"/>
      <c r="H423" s="266"/>
      <c r="I423" s="4"/>
    </row>
    <row r="424" spans="3:10">
      <c r="C424" s="19" t="s">
        <v>598</v>
      </c>
      <c r="D424" s="19"/>
      <c r="E424" s="35" t="s">
        <v>176</v>
      </c>
      <c r="F424" s="20"/>
      <c r="G424" s="20"/>
      <c r="H424" s="259">
        <f>SUBTOTAL(9,H425:H438)</f>
        <v>0</v>
      </c>
      <c r="I424" s="334"/>
      <c r="J424" s="24"/>
    </row>
    <row r="425" spans="3:10" hidden="1" outlineLevel="1">
      <c r="C425" s="8" t="s">
        <v>599</v>
      </c>
      <c r="D425" s="8" t="s">
        <v>522</v>
      </c>
      <c r="E425" s="25"/>
      <c r="F425" s="18">
        <v>1</v>
      </c>
      <c r="G425" s="18" t="s">
        <v>10</v>
      </c>
      <c r="H425" s="255"/>
      <c r="I425" s="4"/>
    </row>
    <row r="426" spans="3:10" s="7" customFormat="1" hidden="1" outlineLevel="1">
      <c r="C426" s="5" t="s">
        <v>600</v>
      </c>
      <c r="D426" s="5" t="s">
        <v>522</v>
      </c>
      <c r="E426" s="2"/>
      <c r="F426" s="381">
        <v>1</v>
      </c>
      <c r="G426" s="381" t="s">
        <v>10</v>
      </c>
      <c r="H426" s="265"/>
      <c r="I426" s="27"/>
      <c r="J426" s="343"/>
    </row>
    <row r="427" spans="3:10" s="7" customFormat="1" hidden="1" outlineLevel="1">
      <c r="C427" s="5" t="s">
        <v>601</v>
      </c>
      <c r="D427" s="5" t="s">
        <v>522</v>
      </c>
      <c r="E427" s="2"/>
      <c r="F427" s="381">
        <v>1</v>
      </c>
      <c r="G427" s="381" t="s">
        <v>10</v>
      </c>
      <c r="H427" s="265"/>
      <c r="I427" s="27"/>
      <c r="J427" s="343"/>
    </row>
    <row r="428" spans="3:10" s="7" customFormat="1" hidden="1" outlineLevel="1">
      <c r="C428" s="5" t="s">
        <v>602</v>
      </c>
      <c r="D428" s="5" t="s">
        <v>522</v>
      </c>
      <c r="E428" s="2"/>
      <c r="F428" s="381">
        <v>1</v>
      </c>
      <c r="G428" s="381" t="s">
        <v>10</v>
      </c>
      <c r="H428" s="265"/>
      <c r="I428" s="27"/>
      <c r="J428" s="343"/>
    </row>
    <row r="429" spans="3:10" s="7" customFormat="1" hidden="1" outlineLevel="1">
      <c r="C429" s="5" t="s">
        <v>603</v>
      </c>
      <c r="D429" s="5" t="s">
        <v>522</v>
      </c>
      <c r="E429" s="2"/>
      <c r="F429" s="381">
        <v>1</v>
      </c>
      <c r="G429" s="381" t="s">
        <v>10</v>
      </c>
      <c r="H429" s="265"/>
      <c r="I429" s="27"/>
      <c r="J429" s="343"/>
    </row>
    <row r="430" spans="3:10" s="7" customFormat="1" hidden="1" outlineLevel="1">
      <c r="C430" s="5" t="s">
        <v>604</v>
      </c>
      <c r="D430" s="5" t="s">
        <v>522</v>
      </c>
      <c r="E430" s="2"/>
      <c r="F430" s="381">
        <v>1</v>
      </c>
      <c r="G430" s="381" t="s">
        <v>10</v>
      </c>
      <c r="H430" s="265"/>
      <c r="I430" s="27"/>
      <c r="J430" s="343"/>
    </row>
    <row r="431" spans="3:10" s="7" customFormat="1" hidden="1" outlineLevel="1">
      <c r="C431" s="5" t="s">
        <v>605</v>
      </c>
      <c r="D431" s="5" t="s">
        <v>522</v>
      </c>
      <c r="E431" s="344"/>
      <c r="F431" s="381">
        <v>1</v>
      </c>
      <c r="G431" s="381" t="s">
        <v>10</v>
      </c>
      <c r="H431" s="265"/>
      <c r="I431" s="27"/>
      <c r="J431" s="343"/>
    </row>
    <row r="432" spans="3:10" s="7" customFormat="1" hidden="1" outlineLevel="1">
      <c r="C432" s="5" t="s">
        <v>606</v>
      </c>
      <c r="D432" s="5" t="s">
        <v>522</v>
      </c>
      <c r="E432" s="2"/>
      <c r="F432" s="381">
        <v>1</v>
      </c>
      <c r="G432" s="381" t="s">
        <v>10</v>
      </c>
      <c r="H432" s="265"/>
      <c r="I432" s="27"/>
      <c r="J432" s="343"/>
    </row>
    <row r="433" spans="3:10" s="7" customFormat="1" hidden="1" outlineLevel="1">
      <c r="C433" s="5" t="s">
        <v>607</v>
      </c>
      <c r="D433" s="5" t="s">
        <v>522</v>
      </c>
      <c r="E433" s="2"/>
      <c r="F433" s="381">
        <v>1</v>
      </c>
      <c r="G433" s="381" t="s">
        <v>10</v>
      </c>
      <c r="H433" s="265"/>
      <c r="I433" s="27"/>
      <c r="J433" s="343"/>
    </row>
    <row r="434" spans="3:10" s="7" customFormat="1" collapsed="1">
      <c r="C434" s="5" t="s">
        <v>608</v>
      </c>
      <c r="D434" s="5" t="s">
        <v>522</v>
      </c>
      <c r="E434" s="2"/>
      <c r="F434" s="381">
        <v>1</v>
      </c>
      <c r="G434" s="381" t="s">
        <v>10</v>
      </c>
      <c r="H434" s="265"/>
      <c r="I434" s="27"/>
      <c r="J434" s="343"/>
    </row>
    <row r="435" spans="3:10" s="7" customFormat="1">
      <c r="C435" s="5" t="s">
        <v>609</v>
      </c>
      <c r="D435" s="5" t="s">
        <v>522</v>
      </c>
      <c r="E435" s="2"/>
      <c r="F435" s="381">
        <v>1</v>
      </c>
      <c r="G435" s="381" t="s">
        <v>10</v>
      </c>
      <c r="H435" s="265"/>
      <c r="I435" s="27"/>
      <c r="J435" s="343"/>
    </row>
    <row r="436" spans="3:10">
      <c r="C436" s="8" t="s">
        <v>610</v>
      </c>
      <c r="D436" s="8" t="s">
        <v>522</v>
      </c>
      <c r="E436" s="25"/>
      <c r="F436" s="18">
        <v>1</v>
      </c>
      <c r="G436" s="18" t="s">
        <v>10</v>
      </c>
      <c r="H436" s="255"/>
      <c r="I436" s="4"/>
    </row>
    <row r="437" spans="3:10">
      <c r="C437" s="8" t="s">
        <v>610</v>
      </c>
      <c r="D437" s="8" t="s">
        <v>522</v>
      </c>
      <c r="E437" s="25"/>
      <c r="F437" s="18">
        <v>1</v>
      </c>
      <c r="G437" s="18" t="s">
        <v>10</v>
      </c>
      <c r="H437" s="255"/>
      <c r="I437" s="4"/>
    </row>
    <row r="438" spans="3:10">
      <c r="C438" s="8" t="s">
        <v>610</v>
      </c>
      <c r="D438" s="8" t="s">
        <v>522</v>
      </c>
      <c r="E438" s="25"/>
      <c r="F438" s="18"/>
      <c r="G438" s="18"/>
      <c r="H438" s="255"/>
      <c r="I438" s="4"/>
    </row>
    <row r="439" spans="3:10">
      <c r="C439" s="36"/>
      <c r="D439" s="36"/>
      <c r="E439" s="33"/>
      <c r="F439" s="24"/>
      <c r="G439" s="24"/>
      <c r="H439" s="268"/>
      <c r="I439" s="329"/>
      <c r="J439" s="24"/>
    </row>
  </sheetData>
  <mergeCells count="2">
    <mergeCell ref="C1:H1"/>
    <mergeCell ref="C39:H39"/>
  </mergeCells>
  <phoneticPr fontId="16" type="noConversion"/>
  <hyperlinks>
    <hyperlink ref="E13" r:id="rId1"/>
  </hyperlinks>
  <printOptions horizontalCentered="1"/>
  <pageMargins left="0.59055118110236227" right="0.23622047244094491" top="0.78740157480314965" bottom="0.59055118110236227" header="0.31496062992125984" footer="0.31496062992125984"/>
  <pageSetup paperSize="9" scale="47" fitToHeight="0" orientation="portrait" r:id="rId2"/>
  <headerFooter>
    <oddHeader>&amp;L&amp;K0E203AProject:  VN Da Nang - Rental Building Hall 3 Electric
Project. Nr.: 04418
Location: Tam Ky City, Quang Nam
&amp;R&amp;G</oddHeader>
    <oddFooter xml:space="preserve">&amp;L&amp;"Arial,Fett"&amp;8
Confidential: All rights reserved. Distribution only with approval of information owning department.&amp;S
</oddFooter>
  </headerFooter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/>
    <pageSetUpPr fitToPage="1"/>
  </sheetPr>
  <dimension ref="A1:BD2375"/>
  <sheetViews>
    <sheetView showGridLines="0" showRuler="0" view="pageBreakPreview" zoomScale="70" zoomScaleNormal="70" zoomScaleSheetLayoutView="70" workbookViewId="0">
      <selection activeCell="I5" sqref="I5"/>
    </sheetView>
  </sheetViews>
  <sheetFormatPr defaultColWidth="8.6640625" defaultRowHeight="13.2" outlineLevelRow="3" outlineLevelCol="2"/>
  <cols>
    <col min="1" max="1" width="12" style="10" customWidth="1"/>
    <col min="2" max="2" width="8" style="10" customWidth="1"/>
    <col min="3" max="3" width="49" style="14" customWidth="1"/>
    <col min="4" max="4" width="15.44140625" style="14" hidden="1" customWidth="1" outlineLevel="1"/>
    <col min="5" max="5" width="14" style="93" customWidth="1" collapsed="1"/>
    <col min="6" max="6" width="10" style="13" customWidth="1" outlineLevel="1"/>
    <col min="7" max="8" width="15.33203125" style="48" customWidth="1" outlineLevel="2"/>
    <col min="9" max="9" width="15.33203125" style="48" customWidth="1" outlineLevel="1"/>
    <col min="10" max="10" width="20.109375" style="48" customWidth="1" outlineLevel="1"/>
    <col min="11" max="11" width="20.44140625" style="48" customWidth="1" outlineLevel="1"/>
    <col min="12" max="12" width="20.88671875" style="48" customWidth="1"/>
    <col min="13" max="14" width="16.6640625" style="48" customWidth="1"/>
    <col min="15" max="15" width="23.33203125" style="48" customWidth="1"/>
    <col min="16" max="16" width="22.6640625" style="48" customWidth="1"/>
    <col min="17" max="17" width="16.6640625" style="48" customWidth="1"/>
    <col min="18" max="18" width="23.33203125" style="48" customWidth="1"/>
    <col min="19" max="19" width="21.109375" style="48" customWidth="1"/>
    <col min="20" max="21" width="16.6640625" style="48" customWidth="1"/>
    <col min="22" max="22" width="26.44140625" style="163" customWidth="1" outlineLevel="1"/>
    <col min="23" max="23" width="8.6640625" style="10"/>
    <col min="24" max="24" width="16.6640625" style="216" bestFit="1" customWidth="1"/>
    <col min="25" max="25" width="12.44140625" style="216" bestFit="1" customWidth="1"/>
    <col min="26" max="26" width="8.6640625" style="216"/>
    <col min="27" max="16384" width="8.6640625" style="10"/>
  </cols>
  <sheetData>
    <row r="1" spans="1:26" s="514" customFormat="1" ht="13.8">
      <c r="A1" s="510"/>
      <c r="B1" s="511"/>
      <c r="C1" s="512"/>
      <c r="D1" s="511"/>
      <c r="E1" s="513"/>
      <c r="X1" s="531"/>
      <c r="Y1" s="531"/>
      <c r="Z1" s="531"/>
    </row>
    <row r="2" spans="1:26" s="514" customFormat="1" ht="13.8">
      <c r="A2" s="510"/>
      <c r="B2" s="511"/>
      <c r="C2" s="512"/>
      <c r="D2" s="511"/>
      <c r="E2" s="513"/>
      <c r="X2" s="531"/>
      <c r="Y2" s="531"/>
      <c r="Z2" s="531"/>
    </row>
    <row r="3" spans="1:26" s="514" customFormat="1" ht="13.8">
      <c r="A3" s="510"/>
      <c r="B3" s="511"/>
      <c r="C3" s="512"/>
      <c r="D3" s="511"/>
      <c r="E3" s="513"/>
      <c r="X3" s="531"/>
      <c r="Y3" s="531"/>
      <c r="Z3" s="531"/>
    </row>
    <row r="4" spans="1:26" s="514" customFormat="1" ht="13.8">
      <c r="A4" s="515"/>
      <c r="B4" s="516"/>
      <c r="C4" s="517"/>
      <c r="D4" s="516"/>
      <c r="E4" s="518"/>
      <c r="F4" s="519"/>
      <c r="G4" s="519"/>
      <c r="H4" s="519"/>
      <c r="I4" s="519"/>
      <c r="J4" s="519"/>
      <c r="K4" s="519"/>
      <c r="L4" s="519"/>
      <c r="M4" s="519"/>
      <c r="N4" s="519"/>
      <c r="O4" s="519"/>
      <c r="P4" s="519"/>
      <c r="Q4" s="519"/>
      <c r="R4" s="519"/>
      <c r="S4" s="519"/>
      <c r="T4" s="519"/>
      <c r="U4" s="519"/>
      <c r="V4" s="519"/>
      <c r="X4" s="531"/>
      <c r="Y4" s="531"/>
      <c r="Z4" s="531"/>
    </row>
    <row r="5" spans="1:26" ht="15.6" customHeight="1">
      <c r="C5" s="129"/>
      <c r="D5" s="129"/>
      <c r="E5" s="47"/>
      <c r="V5" s="14"/>
    </row>
    <row r="6" spans="1:26" ht="13.8">
      <c r="A6" s="506" t="s">
        <v>1612</v>
      </c>
      <c r="C6" s="130"/>
      <c r="D6" s="130"/>
      <c r="E6" s="47"/>
      <c r="F6" s="131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132"/>
    </row>
    <row r="7" spans="1:26" ht="13.8">
      <c r="A7" s="506" t="s">
        <v>1613</v>
      </c>
      <c r="C7" s="130"/>
      <c r="D7" s="130"/>
      <c r="E7" s="47"/>
      <c r="F7" s="131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132"/>
    </row>
    <row r="8" spans="1:26" ht="17.399999999999999">
      <c r="A8" s="507" t="s">
        <v>1614</v>
      </c>
      <c r="B8" s="133"/>
      <c r="C8" s="134"/>
      <c r="D8" s="134"/>
      <c r="E8" s="47"/>
      <c r="F8" s="131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132"/>
    </row>
    <row r="9" spans="1:26" ht="17.399999999999999">
      <c r="A9" s="506" t="s">
        <v>1615</v>
      </c>
      <c r="B9" s="133"/>
      <c r="C9" s="134"/>
      <c r="D9" s="134"/>
      <c r="E9" s="47"/>
      <c r="F9" s="131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132"/>
    </row>
    <row r="10" spans="1:26" ht="13.8">
      <c r="A10" s="508" t="s">
        <v>1626</v>
      </c>
      <c r="C10" s="130"/>
      <c r="D10" s="130"/>
      <c r="E10" s="47"/>
      <c r="F10" s="131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132"/>
    </row>
    <row r="11" spans="1:26" ht="13.8">
      <c r="A11" s="508" t="s">
        <v>1618</v>
      </c>
      <c r="E11" s="53"/>
      <c r="F11" s="131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132"/>
    </row>
    <row r="12" spans="1:26" ht="13.8">
      <c r="A12" s="509" t="s">
        <v>1616</v>
      </c>
      <c r="B12" s="520"/>
      <c r="C12" s="521"/>
      <c r="D12" s="521"/>
      <c r="E12" s="522"/>
      <c r="F12" s="523"/>
      <c r="G12" s="524"/>
      <c r="H12" s="524"/>
      <c r="I12" s="524"/>
      <c r="J12" s="524"/>
      <c r="K12" s="524"/>
      <c r="L12" s="524"/>
      <c r="M12" s="524"/>
      <c r="N12" s="524"/>
      <c r="O12" s="524"/>
      <c r="P12" s="524"/>
      <c r="Q12" s="524"/>
      <c r="R12" s="524"/>
      <c r="S12" s="524"/>
      <c r="T12" s="524"/>
      <c r="U12" s="524"/>
      <c r="V12" s="525"/>
    </row>
    <row r="13" spans="1:26" ht="20.399999999999999" customHeight="1"/>
    <row r="14" spans="1:26" ht="30.75" customHeight="1">
      <c r="A14" s="135" t="s">
        <v>66</v>
      </c>
      <c r="B14" s="135"/>
      <c r="C14" s="136" t="s">
        <v>67</v>
      </c>
      <c r="D14" s="96" t="s">
        <v>611</v>
      </c>
      <c r="E14" s="390" t="s">
        <v>1559</v>
      </c>
      <c r="F14" s="135" t="s">
        <v>69</v>
      </c>
      <c r="G14" s="58" t="s">
        <v>612</v>
      </c>
      <c r="H14" s="58" t="s">
        <v>613</v>
      </c>
      <c r="I14" s="59" t="s">
        <v>614</v>
      </c>
      <c r="J14" s="59" t="s">
        <v>615</v>
      </c>
      <c r="K14" s="59" t="s">
        <v>616</v>
      </c>
      <c r="L14" s="60" t="s">
        <v>617</v>
      </c>
      <c r="M14" s="1057" t="s">
        <v>1642</v>
      </c>
      <c r="N14" s="1058"/>
      <c r="O14" s="1059"/>
      <c r="P14" s="1057" t="s">
        <v>1633</v>
      </c>
      <c r="Q14" s="1058"/>
      <c r="R14" s="1059"/>
      <c r="S14" s="1057" t="s">
        <v>1634</v>
      </c>
      <c r="T14" s="1058"/>
      <c r="U14" s="1059"/>
      <c r="V14" s="164" t="s">
        <v>33</v>
      </c>
    </row>
    <row r="15" spans="1:26">
      <c r="A15" s="137"/>
      <c r="B15" s="137"/>
      <c r="C15" s="138"/>
      <c r="D15" s="97"/>
      <c r="E15" s="97"/>
      <c r="F15" s="139"/>
      <c r="G15" s="62"/>
      <c r="H15" s="62"/>
      <c r="I15" s="62"/>
      <c r="J15" s="62"/>
      <c r="K15" s="62"/>
      <c r="L15" s="62"/>
      <c r="M15" s="550" t="s">
        <v>1635</v>
      </c>
      <c r="N15" s="550" t="s">
        <v>1636</v>
      </c>
      <c r="O15" s="550" t="s">
        <v>1637</v>
      </c>
      <c r="P15" s="550" t="s">
        <v>1635</v>
      </c>
      <c r="Q15" s="550" t="s">
        <v>1636</v>
      </c>
      <c r="R15" s="550" t="s">
        <v>1637</v>
      </c>
      <c r="S15" s="62" t="s">
        <v>1638</v>
      </c>
      <c r="T15" s="62" t="s">
        <v>1639</v>
      </c>
      <c r="U15" s="62" t="s">
        <v>1640</v>
      </c>
      <c r="V15" s="124"/>
    </row>
    <row r="16" spans="1:26">
      <c r="A16" s="165" t="s">
        <v>71</v>
      </c>
      <c r="B16" s="165"/>
      <c r="C16" s="166" t="s">
        <v>36</v>
      </c>
      <c r="D16" s="200"/>
      <c r="E16" s="200"/>
      <c r="F16" s="201"/>
      <c r="G16" s="169"/>
      <c r="H16" s="169"/>
      <c r="I16" s="169"/>
      <c r="J16" s="169"/>
      <c r="K16" s="169"/>
      <c r="L16" s="169">
        <f>SUM(L18:L19)</f>
        <v>0</v>
      </c>
      <c r="M16" s="551"/>
      <c r="N16" s="551"/>
      <c r="O16" s="551"/>
      <c r="P16" s="551"/>
      <c r="Q16" s="551"/>
      <c r="R16" s="551"/>
      <c r="S16" s="169"/>
      <c r="T16" s="169"/>
      <c r="U16" s="169"/>
      <c r="V16" s="170"/>
    </row>
    <row r="17" spans="1:26" outlineLevel="1">
      <c r="A17" s="137"/>
      <c r="B17" s="137"/>
      <c r="C17" s="138"/>
      <c r="D17" s="94"/>
      <c r="E17" s="94"/>
      <c r="F17" s="139"/>
      <c r="G17" s="71"/>
      <c r="H17" s="71"/>
      <c r="I17" s="71"/>
      <c r="J17" s="71"/>
      <c r="K17" s="71"/>
      <c r="L17" s="71"/>
      <c r="M17" s="552"/>
      <c r="N17" s="552"/>
      <c r="O17" s="553">
        <f t="shared" ref="O17:O19" si="0">M17+N17</f>
        <v>0</v>
      </c>
      <c r="P17" s="552"/>
      <c r="Q17" s="552"/>
      <c r="R17" s="553">
        <f t="shared" ref="R17:R20" si="1">P17+Q17</f>
        <v>0</v>
      </c>
      <c r="S17" s="71">
        <f>M17*J17</f>
        <v>0</v>
      </c>
      <c r="T17" s="71">
        <f>P17*K17</f>
        <v>0</v>
      </c>
      <c r="U17" s="82">
        <f t="shared" ref="U17:U20" si="2">S17+T17</f>
        <v>0</v>
      </c>
      <c r="V17" s="123"/>
    </row>
    <row r="18" spans="1:26" outlineLevel="1">
      <c r="A18" s="137" t="s">
        <v>72</v>
      </c>
      <c r="B18" s="146"/>
      <c r="C18" s="171" t="s">
        <v>36</v>
      </c>
      <c r="D18" s="97">
        <v>1</v>
      </c>
      <c r="E18" s="97"/>
      <c r="F18" s="139" t="s">
        <v>73</v>
      </c>
      <c r="G18" s="62"/>
      <c r="H18" s="62"/>
      <c r="I18" s="62"/>
      <c r="J18" s="62"/>
      <c r="K18" s="62"/>
      <c r="L18" s="62">
        <v>0</v>
      </c>
      <c r="M18" s="550"/>
      <c r="N18" s="550"/>
      <c r="O18" s="553">
        <f t="shared" si="0"/>
        <v>0</v>
      </c>
      <c r="P18" s="550"/>
      <c r="Q18" s="550"/>
      <c r="R18" s="553">
        <f t="shared" si="1"/>
        <v>0</v>
      </c>
      <c r="S18" s="62">
        <f>M18*J18</f>
        <v>0</v>
      </c>
      <c r="T18" s="71">
        <f t="shared" ref="T18:T81" si="3">P18*K18</f>
        <v>0</v>
      </c>
      <c r="U18" s="82">
        <f t="shared" si="2"/>
        <v>0</v>
      </c>
      <c r="V18" s="124"/>
    </row>
    <row r="19" spans="1:26" s="11" customFormat="1" outlineLevel="1">
      <c r="A19" s="192" t="s">
        <v>74</v>
      </c>
      <c r="B19" s="172"/>
      <c r="C19" s="385" t="s">
        <v>75</v>
      </c>
      <c r="D19" s="194">
        <v>1</v>
      </c>
      <c r="E19" s="194"/>
      <c r="F19" s="195" t="s">
        <v>73</v>
      </c>
      <c r="G19" s="199"/>
      <c r="H19" s="199"/>
      <c r="I19" s="199"/>
      <c r="J19" s="199"/>
      <c r="K19" s="199"/>
      <c r="L19" s="199">
        <v>0</v>
      </c>
      <c r="M19" s="554"/>
      <c r="N19" s="554"/>
      <c r="O19" s="553">
        <f t="shared" si="0"/>
        <v>0</v>
      </c>
      <c r="P19" s="554"/>
      <c r="Q19" s="554"/>
      <c r="R19" s="553">
        <f t="shared" si="1"/>
        <v>0</v>
      </c>
      <c r="S19" s="199">
        <f>M19*J19</f>
        <v>0</v>
      </c>
      <c r="T19" s="71">
        <f t="shared" si="3"/>
        <v>0</v>
      </c>
      <c r="U19" s="82">
        <f t="shared" si="2"/>
        <v>0</v>
      </c>
      <c r="V19" s="128"/>
      <c r="X19" s="534"/>
      <c r="Y19" s="534"/>
      <c r="Z19" s="534"/>
    </row>
    <row r="20" spans="1:26" collapsed="1">
      <c r="A20" s="137"/>
      <c r="B20" s="137"/>
      <c r="C20" s="138"/>
      <c r="D20" s="94"/>
      <c r="E20" s="94"/>
      <c r="F20" s="139"/>
      <c r="G20" s="71"/>
      <c r="H20" s="71"/>
      <c r="I20" s="71"/>
      <c r="J20" s="71"/>
      <c r="K20" s="71"/>
      <c r="L20" s="71"/>
      <c r="M20" s="552"/>
      <c r="N20" s="552"/>
      <c r="O20" s="552"/>
      <c r="P20" s="552"/>
      <c r="Q20" s="552"/>
      <c r="R20" s="553">
        <f t="shared" si="1"/>
        <v>0</v>
      </c>
      <c r="S20" s="71">
        <f>M20*J20</f>
        <v>0</v>
      </c>
      <c r="T20" s="71">
        <f t="shared" si="3"/>
        <v>0</v>
      </c>
      <c r="U20" s="82">
        <f t="shared" si="2"/>
        <v>0</v>
      </c>
      <c r="V20" s="123"/>
    </row>
    <row r="21" spans="1:26">
      <c r="A21" s="165" t="s">
        <v>76</v>
      </c>
      <c r="B21" s="165"/>
      <c r="C21" s="166" t="s">
        <v>38</v>
      </c>
      <c r="D21" s="200"/>
      <c r="E21" s="200"/>
      <c r="F21" s="201"/>
      <c r="G21" s="169"/>
      <c r="H21" s="169"/>
      <c r="I21" s="169"/>
      <c r="J21" s="169">
        <f>SUBTOTAL(9,J22:J330)</f>
        <v>4384819997.1498795</v>
      </c>
      <c r="K21" s="169">
        <f>SUBTOTAL(9,K22:K330)</f>
        <v>819871975.32591212</v>
      </c>
      <c r="L21" s="169">
        <f>SUBTOTAL(9,L22:L330)</f>
        <v>5204691972.4757881</v>
      </c>
      <c r="M21" s="551"/>
      <c r="N21" s="551"/>
      <c r="O21" s="551"/>
      <c r="P21" s="551"/>
      <c r="Q21" s="551"/>
      <c r="R21" s="551"/>
      <c r="S21" s="169">
        <f>SUBTOTAL(9,S22:S330)</f>
        <v>757338468.27271605</v>
      </c>
      <c r="T21" s="169">
        <f>SUBTOTAL(9,T22:T330)</f>
        <v>0</v>
      </c>
      <c r="U21" s="169">
        <f>SUBTOTAL(9,U22:U330)</f>
        <v>757338468.27271605</v>
      </c>
      <c r="V21" s="170"/>
    </row>
    <row r="22" spans="1:26">
      <c r="A22" s="137"/>
      <c r="B22" s="137"/>
      <c r="C22" s="138"/>
      <c r="D22" s="94"/>
      <c r="E22" s="94"/>
      <c r="F22" s="139"/>
      <c r="G22" s="71"/>
      <c r="H22" s="71"/>
      <c r="I22" s="71"/>
      <c r="J22" s="71"/>
      <c r="K22" s="71"/>
      <c r="L22" s="71"/>
      <c r="M22" s="552"/>
      <c r="N22" s="552"/>
      <c r="O22" s="552"/>
      <c r="P22" s="552"/>
      <c r="Q22" s="552"/>
      <c r="R22" s="552"/>
      <c r="S22" s="71">
        <f t="shared" ref="S22:S56" si="4">M22*J22</f>
        <v>0</v>
      </c>
      <c r="T22" s="71">
        <f t="shared" si="3"/>
        <v>0</v>
      </c>
      <c r="U22" s="71"/>
      <c r="V22" s="123"/>
    </row>
    <row r="23" spans="1:26" collapsed="1">
      <c r="A23" s="149" t="s">
        <v>77</v>
      </c>
      <c r="B23" s="149"/>
      <c r="C23" s="150" t="s">
        <v>78</v>
      </c>
      <c r="D23" s="100">
        <v>1</v>
      </c>
      <c r="E23" s="100"/>
      <c r="F23" s="151" t="s">
        <v>10</v>
      </c>
      <c r="G23" s="75"/>
      <c r="H23" s="75"/>
      <c r="I23" s="75"/>
      <c r="J23" s="75"/>
      <c r="K23" s="75"/>
      <c r="L23" s="75"/>
      <c r="M23" s="555"/>
      <c r="N23" s="555"/>
      <c r="O23" s="555"/>
      <c r="P23" s="555"/>
      <c r="Q23" s="555"/>
      <c r="R23" s="555"/>
      <c r="S23" s="75">
        <f t="shared" si="4"/>
        <v>0</v>
      </c>
      <c r="T23" s="75">
        <f t="shared" si="3"/>
        <v>0</v>
      </c>
      <c r="U23" s="75"/>
      <c r="V23" s="176"/>
    </row>
    <row r="24" spans="1:26" hidden="1" outlineLevel="1">
      <c r="A24" s="137" t="s">
        <v>79</v>
      </c>
      <c r="B24" s="137"/>
      <c r="C24" s="138" t="s">
        <v>80</v>
      </c>
      <c r="D24" s="94">
        <v>1</v>
      </c>
      <c r="E24" s="94"/>
      <c r="F24" s="139" t="s">
        <v>10</v>
      </c>
      <c r="G24" s="62"/>
      <c r="H24" s="62"/>
      <c r="I24" s="62"/>
      <c r="J24" s="62"/>
      <c r="K24" s="62"/>
      <c r="L24" s="62">
        <v>0</v>
      </c>
      <c r="M24" s="550"/>
      <c r="N24" s="550"/>
      <c r="O24" s="553">
        <f t="shared" ref="O24:O56" si="5">M24+N24</f>
        <v>0</v>
      </c>
      <c r="P24" s="550"/>
      <c r="Q24" s="550"/>
      <c r="R24" s="553">
        <f t="shared" ref="R24:R56" si="6">P24+Q24</f>
        <v>0</v>
      </c>
      <c r="S24" s="62">
        <f t="shared" si="4"/>
        <v>0</v>
      </c>
      <c r="T24" s="71">
        <f t="shared" si="3"/>
        <v>0</v>
      </c>
      <c r="U24" s="82">
        <f t="shared" ref="U24:U56" si="7">S24+T24</f>
        <v>0</v>
      </c>
      <c r="V24" s="124"/>
    </row>
    <row r="25" spans="1:26" hidden="1" outlineLevel="1">
      <c r="A25" s="137" t="s">
        <v>81</v>
      </c>
      <c r="B25" s="137"/>
      <c r="C25" s="138" t="s">
        <v>82</v>
      </c>
      <c r="D25" s="94">
        <v>1</v>
      </c>
      <c r="E25" s="94"/>
      <c r="F25" s="139" t="s">
        <v>10</v>
      </c>
      <c r="G25" s="71"/>
      <c r="H25" s="71"/>
      <c r="I25" s="71"/>
      <c r="J25" s="71"/>
      <c r="K25" s="71"/>
      <c r="L25" s="62">
        <v>0</v>
      </c>
      <c r="M25" s="550"/>
      <c r="N25" s="550"/>
      <c r="O25" s="553">
        <f t="shared" si="5"/>
        <v>0</v>
      </c>
      <c r="P25" s="550"/>
      <c r="Q25" s="550"/>
      <c r="R25" s="553">
        <f t="shared" si="6"/>
        <v>0</v>
      </c>
      <c r="S25" s="62">
        <f t="shared" si="4"/>
        <v>0</v>
      </c>
      <c r="T25" s="71">
        <f t="shared" si="3"/>
        <v>0</v>
      </c>
      <c r="U25" s="82">
        <f t="shared" si="7"/>
        <v>0</v>
      </c>
      <c r="V25" s="124"/>
    </row>
    <row r="26" spans="1:26" hidden="1" outlineLevel="1">
      <c r="A26" s="137" t="s">
        <v>83</v>
      </c>
      <c r="B26" s="137"/>
      <c r="C26" s="138" t="s">
        <v>84</v>
      </c>
      <c r="D26" s="94">
        <v>1</v>
      </c>
      <c r="E26" s="94"/>
      <c r="F26" s="139" t="s">
        <v>10</v>
      </c>
      <c r="G26" s="71"/>
      <c r="H26" s="71"/>
      <c r="I26" s="71"/>
      <c r="J26" s="71"/>
      <c r="K26" s="71"/>
      <c r="L26" s="62">
        <v>0</v>
      </c>
      <c r="M26" s="550"/>
      <c r="N26" s="550"/>
      <c r="O26" s="553">
        <f t="shared" si="5"/>
        <v>0</v>
      </c>
      <c r="P26" s="550"/>
      <c r="Q26" s="550"/>
      <c r="R26" s="553">
        <f t="shared" si="6"/>
        <v>0</v>
      </c>
      <c r="S26" s="62">
        <f t="shared" si="4"/>
        <v>0</v>
      </c>
      <c r="T26" s="71">
        <f t="shared" si="3"/>
        <v>0</v>
      </c>
      <c r="U26" s="82">
        <f t="shared" si="7"/>
        <v>0</v>
      </c>
      <c r="V26" s="124"/>
    </row>
    <row r="27" spans="1:26" hidden="1" outlineLevel="1">
      <c r="A27" s="137" t="s">
        <v>85</v>
      </c>
      <c r="B27" s="137"/>
      <c r="C27" s="138" t="s">
        <v>86</v>
      </c>
      <c r="D27" s="94">
        <v>1</v>
      </c>
      <c r="E27" s="94"/>
      <c r="F27" s="139" t="s">
        <v>10</v>
      </c>
      <c r="G27" s="71"/>
      <c r="H27" s="71"/>
      <c r="I27" s="71"/>
      <c r="J27" s="71"/>
      <c r="K27" s="71"/>
      <c r="L27" s="62">
        <v>0</v>
      </c>
      <c r="M27" s="550"/>
      <c r="N27" s="550"/>
      <c r="O27" s="553">
        <f t="shared" si="5"/>
        <v>0</v>
      </c>
      <c r="P27" s="550"/>
      <c r="Q27" s="550"/>
      <c r="R27" s="553">
        <f t="shared" si="6"/>
        <v>0</v>
      </c>
      <c r="S27" s="62">
        <f t="shared" si="4"/>
        <v>0</v>
      </c>
      <c r="T27" s="71">
        <f t="shared" si="3"/>
        <v>0</v>
      </c>
      <c r="U27" s="82">
        <f t="shared" si="7"/>
        <v>0</v>
      </c>
      <c r="V27" s="124"/>
    </row>
    <row r="28" spans="1:26" hidden="1" outlineLevel="1">
      <c r="A28" s="137" t="s">
        <v>87</v>
      </c>
      <c r="B28" s="137"/>
      <c r="C28" s="138" t="s">
        <v>88</v>
      </c>
      <c r="D28" s="94">
        <v>1</v>
      </c>
      <c r="E28" s="94"/>
      <c r="F28" s="139" t="s">
        <v>10</v>
      </c>
      <c r="G28" s="71"/>
      <c r="H28" s="71"/>
      <c r="I28" s="71"/>
      <c r="J28" s="71"/>
      <c r="K28" s="71"/>
      <c r="L28" s="62">
        <v>0</v>
      </c>
      <c r="M28" s="550"/>
      <c r="N28" s="550"/>
      <c r="O28" s="553">
        <f t="shared" si="5"/>
        <v>0</v>
      </c>
      <c r="P28" s="550"/>
      <c r="Q28" s="550"/>
      <c r="R28" s="553">
        <f t="shared" si="6"/>
        <v>0</v>
      </c>
      <c r="S28" s="62">
        <f t="shared" si="4"/>
        <v>0</v>
      </c>
      <c r="T28" s="71">
        <f t="shared" si="3"/>
        <v>0</v>
      </c>
      <c r="U28" s="82">
        <f t="shared" si="7"/>
        <v>0</v>
      </c>
      <c r="V28" s="124"/>
    </row>
    <row r="29" spans="1:26" hidden="1" outlineLevel="1">
      <c r="A29" s="137" t="s">
        <v>89</v>
      </c>
      <c r="B29" s="137"/>
      <c r="C29" s="138" t="s">
        <v>90</v>
      </c>
      <c r="D29" s="94">
        <v>1</v>
      </c>
      <c r="E29" s="94"/>
      <c r="F29" s="139" t="s">
        <v>10</v>
      </c>
      <c r="G29" s="71"/>
      <c r="H29" s="71"/>
      <c r="I29" s="71"/>
      <c r="J29" s="71"/>
      <c r="K29" s="71"/>
      <c r="L29" s="62">
        <v>0</v>
      </c>
      <c r="M29" s="550"/>
      <c r="N29" s="550"/>
      <c r="O29" s="553">
        <f t="shared" si="5"/>
        <v>0</v>
      </c>
      <c r="P29" s="550"/>
      <c r="Q29" s="550"/>
      <c r="R29" s="553">
        <f t="shared" si="6"/>
        <v>0</v>
      </c>
      <c r="S29" s="62">
        <f t="shared" si="4"/>
        <v>0</v>
      </c>
      <c r="T29" s="71">
        <f t="shared" si="3"/>
        <v>0</v>
      </c>
      <c r="U29" s="82">
        <f t="shared" si="7"/>
        <v>0</v>
      </c>
      <c r="V29" s="124"/>
    </row>
    <row r="30" spans="1:26" hidden="1" outlineLevel="1">
      <c r="A30" s="137" t="s">
        <v>91</v>
      </c>
      <c r="B30" s="137"/>
      <c r="C30" s="138" t="s">
        <v>92</v>
      </c>
      <c r="D30" s="94">
        <v>1</v>
      </c>
      <c r="E30" s="94"/>
      <c r="F30" s="139" t="s">
        <v>10</v>
      </c>
      <c r="G30" s="71"/>
      <c r="H30" s="71"/>
      <c r="I30" s="71"/>
      <c r="J30" s="71"/>
      <c r="K30" s="71"/>
      <c r="L30" s="62">
        <v>0</v>
      </c>
      <c r="M30" s="550"/>
      <c r="N30" s="550"/>
      <c r="O30" s="553">
        <f t="shared" si="5"/>
        <v>0</v>
      </c>
      <c r="P30" s="550"/>
      <c r="Q30" s="550"/>
      <c r="R30" s="553">
        <f t="shared" si="6"/>
        <v>0</v>
      </c>
      <c r="S30" s="62">
        <f t="shared" si="4"/>
        <v>0</v>
      </c>
      <c r="T30" s="71">
        <f t="shared" si="3"/>
        <v>0</v>
      </c>
      <c r="U30" s="82">
        <f t="shared" si="7"/>
        <v>0</v>
      </c>
      <c r="V30" s="124"/>
    </row>
    <row r="31" spans="1:26" hidden="1" outlineLevel="1">
      <c r="A31" s="137" t="s">
        <v>93</v>
      </c>
      <c r="B31" s="137"/>
      <c r="C31" s="138" t="s">
        <v>94</v>
      </c>
      <c r="D31" s="94">
        <v>1</v>
      </c>
      <c r="E31" s="94"/>
      <c r="F31" s="139" t="s">
        <v>10</v>
      </c>
      <c r="G31" s="71"/>
      <c r="H31" s="71"/>
      <c r="I31" s="71"/>
      <c r="J31" s="71"/>
      <c r="K31" s="71"/>
      <c r="L31" s="62">
        <v>0</v>
      </c>
      <c r="M31" s="550"/>
      <c r="N31" s="550"/>
      <c r="O31" s="553">
        <f t="shared" si="5"/>
        <v>0</v>
      </c>
      <c r="P31" s="550"/>
      <c r="Q31" s="550"/>
      <c r="R31" s="553">
        <f t="shared" si="6"/>
        <v>0</v>
      </c>
      <c r="S31" s="62">
        <f t="shared" si="4"/>
        <v>0</v>
      </c>
      <c r="T31" s="71">
        <f t="shared" si="3"/>
        <v>0</v>
      </c>
      <c r="U31" s="82">
        <f t="shared" si="7"/>
        <v>0</v>
      </c>
      <c r="V31" s="124"/>
    </row>
    <row r="32" spans="1:26" hidden="1" outlineLevel="1">
      <c r="A32" s="137" t="s">
        <v>95</v>
      </c>
      <c r="B32" s="137"/>
      <c r="C32" s="138" t="s">
        <v>96</v>
      </c>
      <c r="D32" s="94">
        <v>1</v>
      </c>
      <c r="E32" s="94"/>
      <c r="F32" s="139" t="s">
        <v>10</v>
      </c>
      <c r="G32" s="71"/>
      <c r="H32" s="71"/>
      <c r="I32" s="71"/>
      <c r="J32" s="71"/>
      <c r="K32" s="71"/>
      <c r="L32" s="62">
        <v>0</v>
      </c>
      <c r="M32" s="550"/>
      <c r="N32" s="550"/>
      <c r="O32" s="553">
        <f t="shared" si="5"/>
        <v>0</v>
      </c>
      <c r="P32" s="550"/>
      <c r="Q32" s="550"/>
      <c r="R32" s="553">
        <f t="shared" si="6"/>
        <v>0</v>
      </c>
      <c r="S32" s="62">
        <f t="shared" si="4"/>
        <v>0</v>
      </c>
      <c r="T32" s="71">
        <f t="shared" si="3"/>
        <v>0</v>
      </c>
      <c r="U32" s="82">
        <f t="shared" si="7"/>
        <v>0</v>
      </c>
      <c r="V32" s="124"/>
    </row>
    <row r="33" spans="1:22" hidden="1" outlineLevel="1">
      <c r="A33" s="137" t="s">
        <v>97</v>
      </c>
      <c r="B33" s="137"/>
      <c r="C33" s="138" t="s">
        <v>98</v>
      </c>
      <c r="D33" s="94">
        <v>1</v>
      </c>
      <c r="E33" s="94"/>
      <c r="F33" s="139" t="s">
        <v>10</v>
      </c>
      <c r="G33" s="71"/>
      <c r="H33" s="71"/>
      <c r="I33" s="71"/>
      <c r="J33" s="71"/>
      <c r="K33" s="71"/>
      <c r="L33" s="62">
        <v>0</v>
      </c>
      <c r="M33" s="550"/>
      <c r="N33" s="550"/>
      <c r="O33" s="553">
        <f t="shared" si="5"/>
        <v>0</v>
      </c>
      <c r="P33" s="550"/>
      <c r="Q33" s="550"/>
      <c r="R33" s="553">
        <f t="shared" si="6"/>
        <v>0</v>
      </c>
      <c r="S33" s="62">
        <f t="shared" si="4"/>
        <v>0</v>
      </c>
      <c r="T33" s="71">
        <f t="shared" si="3"/>
        <v>0</v>
      </c>
      <c r="U33" s="82">
        <f t="shared" si="7"/>
        <v>0</v>
      </c>
      <c r="V33" s="124"/>
    </row>
    <row r="34" spans="1:22" hidden="1" outlineLevel="1">
      <c r="A34" s="137" t="s">
        <v>99</v>
      </c>
      <c r="B34" s="137"/>
      <c r="C34" s="138" t="s">
        <v>100</v>
      </c>
      <c r="D34" s="94">
        <v>1</v>
      </c>
      <c r="E34" s="94"/>
      <c r="F34" s="139" t="s">
        <v>10</v>
      </c>
      <c r="G34" s="71"/>
      <c r="H34" s="71"/>
      <c r="I34" s="71"/>
      <c r="J34" s="71"/>
      <c r="K34" s="71"/>
      <c r="L34" s="62">
        <v>0</v>
      </c>
      <c r="M34" s="550"/>
      <c r="N34" s="550"/>
      <c r="O34" s="553">
        <f t="shared" si="5"/>
        <v>0</v>
      </c>
      <c r="P34" s="550"/>
      <c r="Q34" s="550"/>
      <c r="R34" s="553">
        <f t="shared" si="6"/>
        <v>0</v>
      </c>
      <c r="S34" s="62">
        <f t="shared" si="4"/>
        <v>0</v>
      </c>
      <c r="T34" s="71">
        <f t="shared" si="3"/>
        <v>0</v>
      </c>
      <c r="U34" s="82">
        <f t="shared" si="7"/>
        <v>0</v>
      </c>
      <c r="V34" s="124"/>
    </row>
    <row r="35" spans="1:22" hidden="1" outlineLevel="1">
      <c r="A35" s="137" t="s">
        <v>101</v>
      </c>
      <c r="B35" s="137"/>
      <c r="C35" s="138" t="s">
        <v>102</v>
      </c>
      <c r="D35" s="94">
        <v>1</v>
      </c>
      <c r="E35" s="94"/>
      <c r="F35" s="139" t="s">
        <v>10</v>
      </c>
      <c r="G35" s="71"/>
      <c r="H35" s="71"/>
      <c r="I35" s="71"/>
      <c r="J35" s="71"/>
      <c r="K35" s="71"/>
      <c r="L35" s="62">
        <v>0</v>
      </c>
      <c r="M35" s="550"/>
      <c r="N35" s="550"/>
      <c r="O35" s="553">
        <f t="shared" si="5"/>
        <v>0</v>
      </c>
      <c r="P35" s="550"/>
      <c r="Q35" s="550"/>
      <c r="R35" s="553">
        <f t="shared" si="6"/>
        <v>0</v>
      </c>
      <c r="S35" s="62">
        <f t="shared" si="4"/>
        <v>0</v>
      </c>
      <c r="T35" s="71">
        <f t="shared" si="3"/>
        <v>0</v>
      </c>
      <c r="U35" s="82">
        <f t="shared" si="7"/>
        <v>0</v>
      </c>
      <c r="V35" s="124"/>
    </row>
    <row r="36" spans="1:22" hidden="1" outlineLevel="1">
      <c r="A36" s="137" t="s">
        <v>103</v>
      </c>
      <c r="B36" s="137"/>
      <c r="C36" s="138" t="s">
        <v>104</v>
      </c>
      <c r="D36" s="94">
        <v>1</v>
      </c>
      <c r="E36" s="94"/>
      <c r="F36" s="139" t="s">
        <v>10</v>
      </c>
      <c r="G36" s="71"/>
      <c r="H36" s="71"/>
      <c r="I36" s="71"/>
      <c r="J36" s="71"/>
      <c r="K36" s="71"/>
      <c r="L36" s="62">
        <v>0</v>
      </c>
      <c r="M36" s="550"/>
      <c r="N36" s="550"/>
      <c r="O36" s="553">
        <f t="shared" si="5"/>
        <v>0</v>
      </c>
      <c r="P36" s="550"/>
      <c r="Q36" s="550"/>
      <c r="R36" s="553">
        <f t="shared" si="6"/>
        <v>0</v>
      </c>
      <c r="S36" s="62">
        <f t="shared" si="4"/>
        <v>0</v>
      </c>
      <c r="T36" s="71">
        <f t="shared" si="3"/>
        <v>0</v>
      </c>
      <c r="U36" s="82">
        <f t="shared" si="7"/>
        <v>0</v>
      </c>
      <c r="V36" s="124"/>
    </row>
    <row r="37" spans="1:22" hidden="1" outlineLevel="1">
      <c r="A37" s="137" t="s">
        <v>105</v>
      </c>
      <c r="B37" s="137"/>
      <c r="C37" s="138" t="s">
        <v>106</v>
      </c>
      <c r="D37" s="94">
        <v>1</v>
      </c>
      <c r="E37" s="94"/>
      <c r="F37" s="139" t="s">
        <v>10</v>
      </c>
      <c r="G37" s="71"/>
      <c r="H37" s="71"/>
      <c r="I37" s="71"/>
      <c r="J37" s="71"/>
      <c r="K37" s="71"/>
      <c r="L37" s="62">
        <v>0</v>
      </c>
      <c r="M37" s="550"/>
      <c r="N37" s="550"/>
      <c r="O37" s="553">
        <f t="shared" si="5"/>
        <v>0</v>
      </c>
      <c r="P37" s="550"/>
      <c r="Q37" s="550"/>
      <c r="R37" s="553">
        <f t="shared" si="6"/>
        <v>0</v>
      </c>
      <c r="S37" s="62">
        <f t="shared" si="4"/>
        <v>0</v>
      </c>
      <c r="T37" s="71">
        <f t="shared" si="3"/>
        <v>0</v>
      </c>
      <c r="U37" s="82">
        <f t="shared" si="7"/>
        <v>0</v>
      </c>
      <c r="V37" s="124"/>
    </row>
    <row r="38" spans="1:22" hidden="1" outlineLevel="1">
      <c r="A38" s="137" t="s">
        <v>107</v>
      </c>
      <c r="B38" s="137"/>
      <c r="C38" s="138" t="s">
        <v>108</v>
      </c>
      <c r="D38" s="94">
        <v>1</v>
      </c>
      <c r="E38" s="94"/>
      <c r="F38" s="139" t="s">
        <v>10</v>
      </c>
      <c r="G38" s="71"/>
      <c r="H38" s="71"/>
      <c r="I38" s="71"/>
      <c r="J38" s="71"/>
      <c r="K38" s="71"/>
      <c r="L38" s="62">
        <v>0</v>
      </c>
      <c r="M38" s="550"/>
      <c r="N38" s="550"/>
      <c r="O38" s="553">
        <f t="shared" si="5"/>
        <v>0</v>
      </c>
      <c r="P38" s="550"/>
      <c r="Q38" s="550"/>
      <c r="R38" s="553">
        <f t="shared" si="6"/>
        <v>0</v>
      </c>
      <c r="S38" s="62">
        <f t="shared" si="4"/>
        <v>0</v>
      </c>
      <c r="T38" s="71">
        <f t="shared" si="3"/>
        <v>0</v>
      </c>
      <c r="U38" s="82">
        <f t="shared" si="7"/>
        <v>0</v>
      </c>
      <c r="V38" s="124"/>
    </row>
    <row r="39" spans="1:22" hidden="1" outlineLevel="1">
      <c r="A39" s="137" t="s">
        <v>109</v>
      </c>
      <c r="B39" s="137"/>
      <c r="C39" s="138" t="s">
        <v>110</v>
      </c>
      <c r="D39" s="94">
        <v>1</v>
      </c>
      <c r="E39" s="94"/>
      <c r="F39" s="139" t="s">
        <v>10</v>
      </c>
      <c r="G39" s="71"/>
      <c r="H39" s="71"/>
      <c r="I39" s="71"/>
      <c r="J39" s="71"/>
      <c r="K39" s="71"/>
      <c r="L39" s="62">
        <v>0</v>
      </c>
      <c r="M39" s="550"/>
      <c r="N39" s="550"/>
      <c r="O39" s="553">
        <f t="shared" si="5"/>
        <v>0</v>
      </c>
      <c r="P39" s="550"/>
      <c r="Q39" s="550"/>
      <c r="R39" s="553">
        <f t="shared" si="6"/>
        <v>0</v>
      </c>
      <c r="S39" s="62">
        <f t="shared" si="4"/>
        <v>0</v>
      </c>
      <c r="T39" s="71">
        <f t="shared" si="3"/>
        <v>0</v>
      </c>
      <c r="U39" s="82">
        <f t="shared" si="7"/>
        <v>0</v>
      </c>
      <c r="V39" s="124"/>
    </row>
    <row r="40" spans="1:22" hidden="1" outlineLevel="1">
      <c r="A40" s="137" t="s">
        <v>111</v>
      </c>
      <c r="B40" s="137"/>
      <c r="C40" s="138" t="s">
        <v>112</v>
      </c>
      <c r="D40" s="94">
        <v>1</v>
      </c>
      <c r="E40" s="94"/>
      <c r="F40" s="139" t="s">
        <v>10</v>
      </c>
      <c r="G40" s="71"/>
      <c r="H40" s="71"/>
      <c r="I40" s="71"/>
      <c r="J40" s="71"/>
      <c r="K40" s="71"/>
      <c r="L40" s="62">
        <v>0</v>
      </c>
      <c r="M40" s="550"/>
      <c r="N40" s="550"/>
      <c r="O40" s="553">
        <f t="shared" si="5"/>
        <v>0</v>
      </c>
      <c r="P40" s="550"/>
      <c r="Q40" s="550"/>
      <c r="R40" s="553">
        <f t="shared" si="6"/>
        <v>0</v>
      </c>
      <c r="S40" s="62">
        <f t="shared" si="4"/>
        <v>0</v>
      </c>
      <c r="T40" s="71">
        <f t="shared" si="3"/>
        <v>0</v>
      </c>
      <c r="U40" s="82">
        <f t="shared" si="7"/>
        <v>0</v>
      </c>
      <c r="V40" s="124"/>
    </row>
    <row r="41" spans="1:22" hidden="1" outlineLevel="1">
      <c r="A41" s="137" t="s">
        <v>113</v>
      </c>
      <c r="B41" s="137"/>
      <c r="C41" s="138" t="s">
        <v>114</v>
      </c>
      <c r="D41" s="94">
        <v>1</v>
      </c>
      <c r="E41" s="94"/>
      <c r="F41" s="139" t="s">
        <v>10</v>
      </c>
      <c r="G41" s="71"/>
      <c r="H41" s="71"/>
      <c r="I41" s="71"/>
      <c r="J41" s="71"/>
      <c r="K41" s="71"/>
      <c r="L41" s="62">
        <v>0</v>
      </c>
      <c r="M41" s="550"/>
      <c r="N41" s="550"/>
      <c r="O41" s="553">
        <f t="shared" si="5"/>
        <v>0</v>
      </c>
      <c r="P41" s="550"/>
      <c r="Q41" s="550"/>
      <c r="R41" s="553">
        <f t="shared" si="6"/>
        <v>0</v>
      </c>
      <c r="S41" s="62">
        <f t="shared" si="4"/>
        <v>0</v>
      </c>
      <c r="T41" s="71">
        <f t="shared" si="3"/>
        <v>0</v>
      </c>
      <c r="U41" s="82">
        <f t="shared" si="7"/>
        <v>0</v>
      </c>
      <c r="V41" s="124"/>
    </row>
    <row r="42" spans="1:22" hidden="1" outlineLevel="1">
      <c r="A42" s="137" t="s">
        <v>115</v>
      </c>
      <c r="B42" s="137"/>
      <c r="C42" s="138" t="s">
        <v>116</v>
      </c>
      <c r="D42" s="94">
        <v>1</v>
      </c>
      <c r="E42" s="94"/>
      <c r="F42" s="139" t="s">
        <v>10</v>
      </c>
      <c r="G42" s="71"/>
      <c r="H42" s="71"/>
      <c r="I42" s="71"/>
      <c r="J42" s="71"/>
      <c r="K42" s="71"/>
      <c r="L42" s="62">
        <v>0</v>
      </c>
      <c r="M42" s="550"/>
      <c r="N42" s="550"/>
      <c r="O42" s="553">
        <f t="shared" si="5"/>
        <v>0</v>
      </c>
      <c r="P42" s="550"/>
      <c r="Q42" s="550"/>
      <c r="R42" s="553">
        <f t="shared" si="6"/>
        <v>0</v>
      </c>
      <c r="S42" s="62">
        <f t="shared" si="4"/>
        <v>0</v>
      </c>
      <c r="T42" s="71">
        <f t="shared" si="3"/>
        <v>0</v>
      </c>
      <c r="U42" s="82">
        <f t="shared" si="7"/>
        <v>0</v>
      </c>
      <c r="V42" s="124"/>
    </row>
    <row r="43" spans="1:22" hidden="1" outlineLevel="1">
      <c r="A43" s="137" t="s">
        <v>117</v>
      </c>
      <c r="B43" s="137"/>
      <c r="C43" s="138" t="s">
        <v>118</v>
      </c>
      <c r="D43" s="94">
        <v>1</v>
      </c>
      <c r="E43" s="94"/>
      <c r="F43" s="139" t="s">
        <v>10</v>
      </c>
      <c r="G43" s="71"/>
      <c r="H43" s="71"/>
      <c r="I43" s="71"/>
      <c r="J43" s="71"/>
      <c r="K43" s="71"/>
      <c r="L43" s="62">
        <v>0</v>
      </c>
      <c r="M43" s="550"/>
      <c r="N43" s="550"/>
      <c r="O43" s="553">
        <f t="shared" si="5"/>
        <v>0</v>
      </c>
      <c r="P43" s="550"/>
      <c r="Q43" s="550"/>
      <c r="R43" s="553">
        <f t="shared" si="6"/>
        <v>0</v>
      </c>
      <c r="S43" s="62">
        <f t="shared" si="4"/>
        <v>0</v>
      </c>
      <c r="T43" s="71">
        <f t="shared" si="3"/>
        <v>0</v>
      </c>
      <c r="U43" s="82">
        <f t="shared" si="7"/>
        <v>0</v>
      </c>
      <c r="V43" s="124"/>
    </row>
    <row r="44" spans="1:22" hidden="1" outlineLevel="1">
      <c r="A44" s="137" t="s">
        <v>119</v>
      </c>
      <c r="B44" s="137"/>
      <c r="C44" s="138" t="s">
        <v>120</v>
      </c>
      <c r="D44" s="94">
        <v>1</v>
      </c>
      <c r="E44" s="94"/>
      <c r="F44" s="139" t="s">
        <v>10</v>
      </c>
      <c r="G44" s="71"/>
      <c r="H44" s="71"/>
      <c r="I44" s="71"/>
      <c r="J44" s="71"/>
      <c r="K44" s="71"/>
      <c r="L44" s="62">
        <v>0</v>
      </c>
      <c r="M44" s="550"/>
      <c r="N44" s="550"/>
      <c r="O44" s="553">
        <f t="shared" si="5"/>
        <v>0</v>
      </c>
      <c r="P44" s="550"/>
      <c r="Q44" s="550"/>
      <c r="R44" s="553">
        <f t="shared" si="6"/>
        <v>0</v>
      </c>
      <c r="S44" s="62">
        <f t="shared" si="4"/>
        <v>0</v>
      </c>
      <c r="T44" s="71">
        <f t="shared" si="3"/>
        <v>0</v>
      </c>
      <c r="U44" s="82">
        <f t="shared" si="7"/>
        <v>0</v>
      </c>
      <c r="V44" s="124"/>
    </row>
    <row r="45" spans="1:22" hidden="1" outlineLevel="1">
      <c r="A45" s="137" t="s">
        <v>121</v>
      </c>
      <c r="B45" s="137"/>
      <c r="C45" s="138" t="s">
        <v>122</v>
      </c>
      <c r="D45" s="94">
        <v>1</v>
      </c>
      <c r="E45" s="94"/>
      <c r="F45" s="139" t="s">
        <v>10</v>
      </c>
      <c r="G45" s="71"/>
      <c r="H45" s="71"/>
      <c r="I45" s="71"/>
      <c r="J45" s="71"/>
      <c r="K45" s="71"/>
      <c r="L45" s="62">
        <v>0</v>
      </c>
      <c r="M45" s="550"/>
      <c r="N45" s="550"/>
      <c r="O45" s="553">
        <f t="shared" si="5"/>
        <v>0</v>
      </c>
      <c r="P45" s="550"/>
      <c r="Q45" s="550"/>
      <c r="R45" s="553">
        <f t="shared" si="6"/>
        <v>0</v>
      </c>
      <c r="S45" s="62">
        <f t="shared" si="4"/>
        <v>0</v>
      </c>
      <c r="T45" s="71">
        <f t="shared" si="3"/>
        <v>0</v>
      </c>
      <c r="U45" s="82">
        <f t="shared" si="7"/>
        <v>0</v>
      </c>
      <c r="V45" s="124"/>
    </row>
    <row r="46" spans="1:22" hidden="1" outlineLevel="1">
      <c r="A46" s="137" t="s">
        <v>123</v>
      </c>
      <c r="B46" s="137"/>
      <c r="C46" s="138" t="s">
        <v>124</v>
      </c>
      <c r="D46" s="94">
        <v>1</v>
      </c>
      <c r="E46" s="94"/>
      <c r="F46" s="139" t="s">
        <v>10</v>
      </c>
      <c r="G46" s="71"/>
      <c r="H46" s="71"/>
      <c r="I46" s="71"/>
      <c r="J46" s="71"/>
      <c r="K46" s="71"/>
      <c r="L46" s="62">
        <v>0</v>
      </c>
      <c r="M46" s="550"/>
      <c r="N46" s="550"/>
      <c r="O46" s="553">
        <f t="shared" si="5"/>
        <v>0</v>
      </c>
      <c r="P46" s="550"/>
      <c r="Q46" s="550"/>
      <c r="R46" s="553">
        <f t="shared" si="6"/>
        <v>0</v>
      </c>
      <c r="S46" s="62">
        <f t="shared" si="4"/>
        <v>0</v>
      </c>
      <c r="T46" s="71">
        <f t="shared" si="3"/>
        <v>0</v>
      </c>
      <c r="U46" s="82">
        <f t="shared" si="7"/>
        <v>0</v>
      </c>
      <c r="V46" s="124"/>
    </row>
    <row r="47" spans="1:22" hidden="1" outlineLevel="1">
      <c r="A47" s="137" t="s">
        <v>125</v>
      </c>
      <c r="B47" s="137"/>
      <c r="C47" s="138" t="s">
        <v>126</v>
      </c>
      <c r="D47" s="94">
        <v>1</v>
      </c>
      <c r="E47" s="94"/>
      <c r="F47" s="139" t="s">
        <v>10</v>
      </c>
      <c r="G47" s="71"/>
      <c r="H47" s="71"/>
      <c r="I47" s="71"/>
      <c r="J47" s="71"/>
      <c r="K47" s="71"/>
      <c r="L47" s="62">
        <v>0</v>
      </c>
      <c r="M47" s="550"/>
      <c r="N47" s="550"/>
      <c r="O47" s="553">
        <f t="shared" si="5"/>
        <v>0</v>
      </c>
      <c r="P47" s="550"/>
      <c r="Q47" s="550"/>
      <c r="R47" s="553">
        <f t="shared" si="6"/>
        <v>0</v>
      </c>
      <c r="S47" s="62">
        <f t="shared" si="4"/>
        <v>0</v>
      </c>
      <c r="T47" s="71">
        <f t="shared" si="3"/>
        <v>0</v>
      </c>
      <c r="U47" s="82">
        <f t="shared" si="7"/>
        <v>0</v>
      </c>
      <c r="V47" s="124"/>
    </row>
    <row r="48" spans="1:22" hidden="1" outlineLevel="1">
      <c r="A48" s="137" t="s">
        <v>127</v>
      </c>
      <c r="B48" s="137"/>
      <c r="C48" s="138" t="s">
        <v>128</v>
      </c>
      <c r="D48" s="94">
        <v>1</v>
      </c>
      <c r="E48" s="94"/>
      <c r="F48" s="139" t="s">
        <v>10</v>
      </c>
      <c r="G48" s="71"/>
      <c r="H48" s="71"/>
      <c r="I48" s="71"/>
      <c r="J48" s="71"/>
      <c r="K48" s="71"/>
      <c r="L48" s="62">
        <v>0</v>
      </c>
      <c r="M48" s="550"/>
      <c r="N48" s="550"/>
      <c r="O48" s="553">
        <f t="shared" si="5"/>
        <v>0</v>
      </c>
      <c r="P48" s="550"/>
      <c r="Q48" s="550"/>
      <c r="R48" s="553">
        <f t="shared" si="6"/>
        <v>0</v>
      </c>
      <c r="S48" s="62">
        <f t="shared" si="4"/>
        <v>0</v>
      </c>
      <c r="T48" s="71">
        <f t="shared" si="3"/>
        <v>0</v>
      </c>
      <c r="U48" s="82">
        <f t="shared" si="7"/>
        <v>0</v>
      </c>
      <c r="V48" s="124"/>
    </row>
    <row r="49" spans="1:26" hidden="1" outlineLevel="1">
      <c r="A49" s="137" t="s">
        <v>129</v>
      </c>
      <c r="B49" s="137"/>
      <c r="C49" s="138" t="s">
        <v>130</v>
      </c>
      <c r="D49" s="94">
        <v>1</v>
      </c>
      <c r="E49" s="94"/>
      <c r="F49" s="139" t="s">
        <v>10</v>
      </c>
      <c r="G49" s="71"/>
      <c r="H49" s="71"/>
      <c r="I49" s="71"/>
      <c r="J49" s="71"/>
      <c r="K49" s="71"/>
      <c r="L49" s="62">
        <v>0</v>
      </c>
      <c r="M49" s="550"/>
      <c r="N49" s="550"/>
      <c r="O49" s="553">
        <f t="shared" si="5"/>
        <v>0</v>
      </c>
      <c r="P49" s="550"/>
      <c r="Q49" s="550"/>
      <c r="R49" s="553">
        <f t="shared" si="6"/>
        <v>0</v>
      </c>
      <c r="S49" s="62">
        <f t="shared" si="4"/>
        <v>0</v>
      </c>
      <c r="T49" s="71">
        <f t="shared" si="3"/>
        <v>0</v>
      </c>
      <c r="U49" s="82">
        <f t="shared" si="7"/>
        <v>0</v>
      </c>
      <c r="V49" s="124"/>
    </row>
    <row r="50" spans="1:26" hidden="1" outlineLevel="1">
      <c r="A50" s="137" t="s">
        <v>131</v>
      </c>
      <c r="B50" s="137"/>
      <c r="C50" s="138" t="s">
        <v>132</v>
      </c>
      <c r="D50" s="94">
        <v>1</v>
      </c>
      <c r="E50" s="94"/>
      <c r="F50" s="139" t="s">
        <v>10</v>
      </c>
      <c r="G50" s="71"/>
      <c r="H50" s="71"/>
      <c r="I50" s="71"/>
      <c r="J50" s="71"/>
      <c r="K50" s="71"/>
      <c r="L50" s="62">
        <v>0</v>
      </c>
      <c r="M50" s="550"/>
      <c r="N50" s="550"/>
      <c r="O50" s="553">
        <f t="shared" si="5"/>
        <v>0</v>
      </c>
      <c r="P50" s="550"/>
      <c r="Q50" s="550"/>
      <c r="R50" s="553">
        <f t="shared" si="6"/>
        <v>0</v>
      </c>
      <c r="S50" s="62">
        <f t="shared" si="4"/>
        <v>0</v>
      </c>
      <c r="T50" s="71">
        <f t="shared" si="3"/>
        <v>0</v>
      </c>
      <c r="U50" s="82">
        <f t="shared" si="7"/>
        <v>0</v>
      </c>
      <c r="V50" s="124"/>
    </row>
    <row r="51" spans="1:26" hidden="1" outlineLevel="1">
      <c r="A51" s="137" t="s">
        <v>133</v>
      </c>
      <c r="B51" s="137"/>
      <c r="C51" s="138" t="s">
        <v>134</v>
      </c>
      <c r="D51" s="94">
        <v>1</v>
      </c>
      <c r="E51" s="94"/>
      <c r="F51" s="139" t="s">
        <v>10</v>
      </c>
      <c r="G51" s="71"/>
      <c r="H51" s="71"/>
      <c r="I51" s="71"/>
      <c r="J51" s="71"/>
      <c r="K51" s="71"/>
      <c r="L51" s="62">
        <v>0</v>
      </c>
      <c r="M51" s="550"/>
      <c r="N51" s="550"/>
      <c r="O51" s="553">
        <f t="shared" si="5"/>
        <v>0</v>
      </c>
      <c r="P51" s="550"/>
      <c r="Q51" s="550"/>
      <c r="R51" s="553">
        <f t="shared" si="6"/>
        <v>0</v>
      </c>
      <c r="S51" s="62">
        <f t="shared" si="4"/>
        <v>0</v>
      </c>
      <c r="T51" s="71">
        <f t="shared" si="3"/>
        <v>0</v>
      </c>
      <c r="U51" s="82">
        <f t="shared" si="7"/>
        <v>0</v>
      </c>
      <c r="V51" s="124"/>
    </row>
    <row r="52" spans="1:26" hidden="1" outlineLevel="1">
      <c r="A52" s="137" t="s">
        <v>135</v>
      </c>
      <c r="B52" s="137"/>
      <c r="C52" s="138" t="s">
        <v>136</v>
      </c>
      <c r="D52" s="94">
        <v>1</v>
      </c>
      <c r="E52" s="94"/>
      <c r="F52" s="139" t="s">
        <v>10</v>
      </c>
      <c r="G52" s="71"/>
      <c r="H52" s="71"/>
      <c r="I52" s="71"/>
      <c r="J52" s="71"/>
      <c r="K52" s="71"/>
      <c r="L52" s="62">
        <v>0</v>
      </c>
      <c r="M52" s="550"/>
      <c r="N52" s="550"/>
      <c r="O52" s="553">
        <f t="shared" si="5"/>
        <v>0</v>
      </c>
      <c r="P52" s="550"/>
      <c r="Q52" s="550"/>
      <c r="R52" s="553">
        <f t="shared" si="6"/>
        <v>0</v>
      </c>
      <c r="S52" s="62">
        <f t="shared" si="4"/>
        <v>0</v>
      </c>
      <c r="T52" s="71">
        <f t="shared" si="3"/>
        <v>0</v>
      </c>
      <c r="U52" s="82">
        <f t="shared" si="7"/>
        <v>0</v>
      </c>
      <c r="V52" s="124"/>
    </row>
    <row r="53" spans="1:26" hidden="1" outlineLevel="1">
      <c r="A53" s="137" t="s">
        <v>137</v>
      </c>
      <c r="B53" s="137"/>
      <c r="C53" s="138" t="s">
        <v>138</v>
      </c>
      <c r="D53" s="94">
        <v>1</v>
      </c>
      <c r="E53" s="94"/>
      <c r="F53" s="139" t="s">
        <v>10</v>
      </c>
      <c r="G53" s="71"/>
      <c r="H53" s="71"/>
      <c r="I53" s="71"/>
      <c r="J53" s="71"/>
      <c r="K53" s="71"/>
      <c r="L53" s="62">
        <v>0</v>
      </c>
      <c r="M53" s="550"/>
      <c r="N53" s="550"/>
      <c r="O53" s="553">
        <f t="shared" si="5"/>
        <v>0</v>
      </c>
      <c r="P53" s="550"/>
      <c r="Q53" s="550"/>
      <c r="R53" s="553">
        <f t="shared" si="6"/>
        <v>0</v>
      </c>
      <c r="S53" s="62">
        <f t="shared" si="4"/>
        <v>0</v>
      </c>
      <c r="T53" s="71">
        <f t="shared" si="3"/>
        <v>0</v>
      </c>
      <c r="U53" s="82">
        <f t="shared" si="7"/>
        <v>0</v>
      </c>
      <c r="V53" s="124"/>
    </row>
    <row r="54" spans="1:26" hidden="1" outlineLevel="1">
      <c r="A54" s="137" t="s">
        <v>139</v>
      </c>
      <c r="B54" s="137"/>
      <c r="C54" s="138" t="s">
        <v>140</v>
      </c>
      <c r="D54" s="94">
        <v>1</v>
      </c>
      <c r="E54" s="94"/>
      <c r="F54" s="139" t="s">
        <v>10</v>
      </c>
      <c r="G54" s="71"/>
      <c r="H54" s="71"/>
      <c r="I54" s="71"/>
      <c r="J54" s="71"/>
      <c r="K54" s="71"/>
      <c r="L54" s="62">
        <v>0</v>
      </c>
      <c r="M54" s="550"/>
      <c r="N54" s="550"/>
      <c r="O54" s="553">
        <f t="shared" si="5"/>
        <v>0</v>
      </c>
      <c r="P54" s="550"/>
      <c r="Q54" s="550"/>
      <c r="R54" s="553">
        <f t="shared" si="6"/>
        <v>0</v>
      </c>
      <c r="S54" s="62">
        <f t="shared" si="4"/>
        <v>0</v>
      </c>
      <c r="T54" s="71">
        <f t="shared" si="3"/>
        <v>0</v>
      </c>
      <c r="U54" s="82">
        <f t="shared" si="7"/>
        <v>0</v>
      </c>
      <c r="V54" s="124"/>
    </row>
    <row r="55" spans="1:26" hidden="1" outlineLevel="1">
      <c r="A55" s="137" t="s">
        <v>141</v>
      </c>
      <c r="B55" s="137"/>
      <c r="C55" s="138" t="s">
        <v>142</v>
      </c>
      <c r="D55" s="94">
        <v>1</v>
      </c>
      <c r="E55" s="94"/>
      <c r="F55" s="139" t="s">
        <v>10</v>
      </c>
      <c r="G55" s="71"/>
      <c r="H55" s="71"/>
      <c r="I55" s="71"/>
      <c r="J55" s="71"/>
      <c r="K55" s="71"/>
      <c r="L55" s="62">
        <v>0</v>
      </c>
      <c r="M55" s="550"/>
      <c r="N55" s="550"/>
      <c r="O55" s="553">
        <f t="shared" si="5"/>
        <v>0</v>
      </c>
      <c r="P55" s="550"/>
      <c r="Q55" s="550"/>
      <c r="R55" s="553">
        <f t="shared" si="6"/>
        <v>0</v>
      </c>
      <c r="S55" s="62">
        <f t="shared" si="4"/>
        <v>0</v>
      </c>
      <c r="T55" s="71">
        <f t="shared" si="3"/>
        <v>0</v>
      </c>
      <c r="U55" s="82">
        <f t="shared" si="7"/>
        <v>0</v>
      </c>
      <c r="V55" s="124"/>
    </row>
    <row r="56" spans="1:26">
      <c r="A56" s="146"/>
      <c r="B56" s="146"/>
      <c r="C56" s="147"/>
      <c r="D56" s="99"/>
      <c r="E56" s="99"/>
      <c r="F56" s="148"/>
      <c r="G56" s="82"/>
      <c r="H56" s="82"/>
      <c r="I56" s="82"/>
      <c r="J56" s="82"/>
      <c r="K56" s="82"/>
      <c r="L56" s="62"/>
      <c r="M56" s="550"/>
      <c r="N56" s="550"/>
      <c r="O56" s="553">
        <f t="shared" si="5"/>
        <v>0</v>
      </c>
      <c r="P56" s="550"/>
      <c r="Q56" s="550"/>
      <c r="R56" s="553">
        <f t="shared" si="6"/>
        <v>0</v>
      </c>
      <c r="S56" s="62">
        <f t="shared" si="4"/>
        <v>0</v>
      </c>
      <c r="T56" s="71">
        <f t="shared" si="3"/>
        <v>0</v>
      </c>
      <c r="U56" s="82">
        <f t="shared" si="7"/>
        <v>0</v>
      </c>
      <c r="V56" s="124"/>
    </row>
    <row r="57" spans="1:26">
      <c r="A57" s="149" t="s">
        <v>143</v>
      </c>
      <c r="B57" s="149"/>
      <c r="C57" s="150" t="s">
        <v>144</v>
      </c>
      <c r="D57" s="100">
        <v>1</v>
      </c>
      <c r="E57" s="100"/>
      <c r="F57" s="151" t="s">
        <v>10</v>
      </c>
      <c r="G57" s="74"/>
      <c r="H57" s="74"/>
      <c r="I57" s="74"/>
      <c r="J57" s="75">
        <f>SUBTOTAL(9,J58:J330)</f>
        <v>4384819997.1498795</v>
      </c>
      <c r="K57" s="75">
        <f>SUBTOTAL(9,K58:K330)</f>
        <v>819871975.32591212</v>
      </c>
      <c r="L57" s="75">
        <f>SUBTOTAL(9,L58:L330)</f>
        <v>5204691972.4757881</v>
      </c>
      <c r="M57" s="555"/>
      <c r="N57" s="555"/>
      <c r="O57" s="555"/>
      <c r="P57" s="555"/>
      <c r="Q57" s="555"/>
      <c r="R57" s="555"/>
      <c r="S57" s="75">
        <f>SUBTOTAL(9,S58:S330)</f>
        <v>757338468.27271605</v>
      </c>
      <c r="T57" s="75">
        <f>SUBTOTAL(9,T58:T330)</f>
        <v>0</v>
      </c>
      <c r="U57" s="75">
        <f>SUBTOTAL(9,U58:U330)</f>
        <v>757338468.27271605</v>
      </c>
      <c r="V57" s="176"/>
    </row>
    <row r="58" spans="1:26" s="153" customFormat="1" ht="28.5" customHeight="1" outlineLevel="1">
      <c r="A58" s="146" t="s">
        <v>145</v>
      </c>
      <c r="B58" s="146"/>
      <c r="C58" s="147" t="s">
        <v>146</v>
      </c>
      <c r="D58" s="99">
        <v>1</v>
      </c>
      <c r="E58" s="99">
        <v>1</v>
      </c>
      <c r="F58" s="148" t="s">
        <v>10</v>
      </c>
      <c r="G58" s="82"/>
      <c r="H58" s="82"/>
      <c r="I58" s="82"/>
      <c r="J58" s="82">
        <f t="shared" ref="J58:K58" si="8">SUBTOTAL(9,J59:J61)</f>
        <v>0</v>
      </c>
      <c r="K58" s="82">
        <f t="shared" si="8"/>
        <v>24400000</v>
      </c>
      <c r="L58" s="82">
        <f>SUBTOTAL(9,L59:L61)</f>
        <v>24400000</v>
      </c>
      <c r="M58" s="553"/>
      <c r="N58" s="553"/>
      <c r="O58" s="553">
        <f t="shared" ref="O58:O121" si="9">M58+N58</f>
        <v>0</v>
      </c>
      <c r="P58" s="553"/>
      <c r="Q58" s="553"/>
      <c r="R58" s="553">
        <f t="shared" ref="R58:R121" si="10">P58+Q58</f>
        <v>0</v>
      </c>
      <c r="S58" s="82">
        <f t="shared" ref="S58" si="11">SUBTOTAL(9,S59:S61)</f>
        <v>0</v>
      </c>
      <c r="T58" s="82">
        <f>SUBTOTAL(9,T59:T61)</f>
        <v>0</v>
      </c>
      <c r="U58" s="82">
        <f>SUBTOTAL(9,U59:U61)</f>
        <v>0</v>
      </c>
      <c r="V58" s="127"/>
      <c r="X58" s="535"/>
      <c r="Y58" s="535"/>
      <c r="Z58" s="535"/>
    </row>
    <row r="59" spans="1:26" ht="26.4" outlineLevel="1">
      <c r="A59" s="137"/>
      <c r="B59" s="137"/>
      <c r="C59" s="138" t="s">
        <v>618</v>
      </c>
      <c r="D59" s="194">
        <v>1</v>
      </c>
      <c r="E59" s="97">
        <v>1</v>
      </c>
      <c r="F59" s="195" t="s">
        <v>619</v>
      </c>
      <c r="G59" s="199">
        <v>0</v>
      </c>
      <c r="H59" s="199">
        <v>14000000</v>
      </c>
      <c r="I59" s="71">
        <f t="shared" ref="I59:I329" si="12">SUM(G59:H59)</f>
        <v>14000000</v>
      </c>
      <c r="J59" s="71">
        <f>G59*E59</f>
        <v>0</v>
      </c>
      <c r="K59" s="71">
        <f>H59*E59</f>
        <v>14000000</v>
      </c>
      <c r="L59" s="71">
        <f>I59*E59</f>
        <v>14000000</v>
      </c>
      <c r="M59" s="552"/>
      <c r="N59" s="552"/>
      <c r="O59" s="553">
        <f t="shared" si="9"/>
        <v>0</v>
      </c>
      <c r="P59" s="552"/>
      <c r="Q59" s="552"/>
      <c r="R59" s="553">
        <f t="shared" si="10"/>
        <v>0</v>
      </c>
      <c r="S59" s="71">
        <f t="shared" ref="S59:S66" si="13">M59*J59</f>
        <v>0</v>
      </c>
      <c r="T59" s="71">
        <f t="shared" si="3"/>
        <v>0</v>
      </c>
      <c r="U59" s="82">
        <f t="shared" ref="U59:U122" si="14">S59+T59</f>
        <v>0</v>
      </c>
      <c r="V59" s="123" t="s">
        <v>620</v>
      </c>
    </row>
    <row r="60" spans="1:26" ht="26.4" outlineLevel="1">
      <c r="A60" s="137"/>
      <c r="B60" s="137"/>
      <c r="C60" s="138" t="s">
        <v>621</v>
      </c>
      <c r="D60" s="194">
        <v>1</v>
      </c>
      <c r="E60" s="97">
        <v>1</v>
      </c>
      <c r="F60" s="195" t="s">
        <v>619</v>
      </c>
      <c r="G60" s="199">
        <v>0</v>
      </c>
      <c r="H60" s="199">
        <v>10400000</v>
      </c>
      <c r="I60" s="71">
        <f t="shared" si="12"/>
        <v>10400000</v>
      </c>
      <c r="J60" s="71">
        <f>G60*E60</f>
        <v>0</v>
      </c>
      <c r="K60" s="71">
        <f>H60*E60</f>
        <v>10400000</v>
      </c>
      <c r="L60" s="71">
        <f>I60*E60</f>
        <v>10400000</v>
      </c>
      <c r="M60" s="552"/>
      <c r="N60" s="552"/>
      <c r="O60" s="553">
        <f t="shared" si="9"/>
        <v>0</v>
      </c>
      <c r="P60" s="552"/>
      <c r="Q60" s="552"/>
      <c r="R60" s="553">
        <f t="shared" si="10"/>
        <v>0</v>
      </c>
      <c r="S60" s="71">
        <f t="shared" si="13"/>
        <v>0</v>
      </c>
      <c r="T60" s="71">
        <f t="shared" si="3"/>
        <v>0</v>
      </c>
      <c r="U60" s="82">
        <f t="shared" si="14"/>
        <v>0</v>
      </c>
      <c r="V60" s="123" t="s">
        <v>622</v>
      </c>
    </row>
    <row r="61" spans="1:26" outlineLevel="1">
      <c r="A61" s="137"/>
      <c r="B61" s="137"/>
      <c r="C61" s="138"/>
      <c r="D61" s="94"/>
      <c r="E61" s="97"/>
      <c r="F61" s="139"/>
      <c r="G61" s="71"/>
      <c r="H61" s="71"/>
      <c r="I61" s="71"/>
      <c r="J61" s="71"/>
      <c r="K61" s="71"/>
      <c r="L61" s="71"/>
      <c r="M61" s="552"/>
      <c r="N61" s="552"/>
      <c r="O61" s="553">
        <f t="shared" si="9"/>
        <v>0</v>
      </c>
      <c r="P61" s="552"/>
      <c r="Q61" s="552"/>
      <c r="R61" s="553">
        <f t="shared" si="10"/>
        <v>0</v>
      </c>
      <c r="S61" s="71">
        <f t="shared" si="13"/>
        <v>0</v>
      </c>
      <c r="T61" s="71">
        <f t="shared" si="3"/>
        <v>0</v>
      </c>
      <c r="U61" s="82">
        <f t="shared" si="14"/>
        <v>0</v>
      </c>
      <c r="V61" s="123"/>
    </row>
    <row r="62" spans="1:26" ht="26.4" outlineLevel="1">
      <c r="A62" s="137" t="s">
        <v>147</v>
      </c>
      <c r="B62" s="137"/>
      <c r="C62" s="138" t="s">
        <v>148</v>
      </c>
      <c r="D62" s="94">
        <v>1</v>
      </c>
      <c r="E62" s="97">
        <v>1</v>
      </c>
      <c r="F62" s="139" t="s">
        <v>10</v>
      </c>
      <c r="G62" s="199">
        <v>0</v>
      </c>
      <c r="H62" s="199">
        <v>5000000</v>
      </c>
      <c r="I62" s="71">
        <f t="shared" si="12"/>
        <v>5000000</v>
      </c>
      <c r="J62" s="71">
        <f>G62*E62</f>
        <v>0</v>
      </c>
      <c r="K62" s="71">
        <f>H62*E62</f>
        <v>5000000</v>
      </c>
      <c r="L62" s="71">
        <f>I62*E62</f>
        <v>5000000</v>
      </c>
      <c r="M62" s="552"/>
      <c r="N62" s="552"/>
      <c r="O62" s="553">
        <f t="shared" si="9"/>
        <v>0</v>
      </c>
      <c r="P62" s="552"/>
      <c r="Q62" s="552"/>
      <c r="R62" s="553">
        <f t="shared" si="10"/>
        <v>0</v>
      </c>
      <c r="S62" s="71">
        <f t="shared" si="13"/>
        <v>0</v>
      </c>
      <c r="T62" s="71">
        <f t="shared" si="3"/>
        <v>0</v>
      </c>
      <c r="U62" s="82">
        <f t="shared" si="14"/>
        <v>0</v>
      </c>
      <c r="V62" s="123"/>
    </row>
    <row r="63" spans="1:26" outlineLevel="1">
      <c r="A63" s="137"/>
      <c r="B63" s="137"/>
      <c r="C63" s="138"/>
      <c r="D63" s="94"/>
      <c r="E63" s="97"/>
      <c r="F63" s="139"/>
      <c r="G63" s="199"/>
      <c r="H63" s="199"/>
      <c r="I63" s="71"/>
      <c r="J63" s="71"/>
      <c r="K63" s="71"/>
      <c r="L63" s="71"/>
      <c r="M63" s="552"/>
      <c r="N63" s="552"/>
      <c r="O63" s="552">
        <f t="shared" si="9"/>
        <v>0</v>
      </c>
      <c r="P63" s="552"/>
      <c r="Q63" s="552"/>
      <c r="R63" s="552">
        <f t="shared" si="10"/>
        <v>0</v>
      </c>
      <c r="S63" s="71">
        <f t="shared" si="13"/>
        <v>0</v>
      </c>
      <c r="T63" s="71">
        <f t="shared" si="3"/>
        <v>0</v>
      </c>
      <c r="U63" s="71">
        <f t="shared" si="14"/>
        <v>0</v>
      </c>
      <c r="V63" s="123"/>
    </row>
    <row r="64" spans="1:26" outlineLevel="1">
      <c r="A64" s="137"/>
      <c r="B64" s="137"/>
      <c r="C64" s="138"/>
      <c r="D64" s="94"/>
      <c r="E64" s="97"/>
      <c r="F64" s="139"/>
      <c r="G64" s="199"/>
      <c r="H64" s="199"/>
      <c r="I64" s="71"/>
      <c r="J64" s="71"/>
      <c r="K64" s="71"/>
      <c r="L64" s="71"/>
      <c r="M64" s="552"/>
      <c r="N64" s="552"/>
      <c r="O64" s="552">
        <f t="shared" si="9"/>
        <v>0</v>
      </c>
      <c r="P64" s="552"/>
      <c r="Q64" s="552"/>
      <c r="R64" s="552">
        <f t="shared" si="10"/>
        <v>0</v>
      </c>
      <c r="S64" s="71">
        <f t="shared" si="13"/>
        <v>0</v>
      </c>
      <c r="T64" s="71">
        <f t="shared" si="3"/>
        <v>0</v>
      </c>
      <c r="U64" s="71">
        <f t="shared" si="14"/>
        <v>0</v>
      </c>
      <c r="V64" s="123"/>
    </row>
    <row r="65" spans="1:26" ht="36" customHeight="1" outlineLevel="1">
      <c r="A65" s="137" t="s">
        <v>149</v>
      </c>
      <c r="B65" s="137"/>
      <c r="C65" s="138" t="s">
        <v>150</v>
      </c>
      <c r="D65" s="94">
        <v>1</v>
      </c>
      <c r="E65" s="97">
        <v>1</v>
      </c>
      <c r="F65" s="139" t="s">
        <v>10</v>
      </c>
      <c r="G65" s="199">
        <v>0</v>
      </c>
      <c r="H65" s="199">
        <v>2500000</v>
      </c>
      <c r="I65" s="71">
        <f t="shared" si="12"/>
        <v>2500000</v>
      </c>
      <c r="J65" s="71">
        <f>G65*E65</f>
        <v>0</v>
      </c>
      <c r="K65" s="71">
        <f>H65*E65</f>
        <v>2500000</v>
      </c>
      <c r="L65" s="71">
        <f>I65*E65</f>
        <v>2500000</v>
      </c>
      <c r="M65" s="552"/>
      <c r="N65" s="552"/>
      <c r="O65" s="552">
        <f t="shared" si="9"/>
        <v>0</v>
      </c>
      <c r="P65" s="552"/>
      <c r="Q65" s="552"/>
      <c r="R65" s="552">
        <f t="shared" si="10"/>
        <v>0</v>
      </c>
      <c r="S65" s="71">
        <f t="shared" si="13"/>
        <v>0</v>
      </c>
      <c r="T65" s="71">
        <f t="shared" si="3"/>
        <v>0</v>
      </c>
      <c r="U65" s="71">
        <f t="shared" si="14"/>
        <v>0</v>
      </c>
      <c r="V65" s="123"/>
    </row>
    <row r="66" spans="1:26" outlineLevel="1">
      <c r="A66" s="137"/>
      <c r="B66" s="137"/>
      <c r="C66" s="138"/>
      <c r="D66" s="94"/>
      <c r="E66" s="94"/>
      <c r="F66" s="139"/>
      <c r="G66" s="199"/>
      <c r="H66" s="199"/>
      <c r="I66" s="71"/>
      <c r="J66" s="71"/>
      <c r="K66" s="71"/>
      <c r="L66" s="71"/>
      <c r="M66" s="552"/>
      <c r="N66" s="552"/>
      <c r="O66" s="552">
        <f t="shared" si="9"/>
        <v>0</v>
      </c>
      <c r="P66" s="552"/>
      <c r="Q66" s="552"/>
      <c r="R66" s="552">
        <f t="shared" si="10"/>
        <v>0</v>
      </c>
      <c r="S66" s="71">
        <f t="shared" si="13"/>
        <v>0</v>
      </c>
      <c r="T66" s="71">
        <f t="shared" si="3"/>
        <v>0</v>
      </c>
      <c r="U66" s="71">
        <f t="shared" si="14"/>
        <v>0</v>
      </c>
      <c r="V66" s="123"/>
    </row>
    <row r="67" spans="1:26" s="153" customFormat="1" outlineLevel="1">
      <c r="A67" s="146" t="s">
        <v>151</v>
      </c>
      <c r="B67" s="146"/>
      <c r="C67" s="147" t="s">
        <v>152</v>
      </c>
      <c r="D67" s="122">
        <v>1</v>
      </c>
      <c r="E67" s="122">
        <v>1</v>
      </c>
      <c r="F67" s="148" t="s">
        <v>10</v>
      </c>
      <c r="G67" s="77"/>
      <c r="H67" s="77"/>
      <c r="I67" s="77"/>
      <c r="J67" s="77">
        <f>SUBTOTAL(9,J68:J134)</f>
        <v>1266144274.1142004</v>
      </c>
      <c r="K67" s="77">
        <f t="shared" ref="K67:L67" si="15">SUBTOTAL(9,K68:K134)</f>
        <v>405876628.14587003</v>
      </c>
      <c r="L67" s="77">
        <f t="shared" si="15"/>
        <v>1672020902.2600706</v>
      </c>
      <c r="M67" s="556"/>
      <c r="N67" s="556"/>
      <c r="O67" s="556">
        <f t="shared" si="9"/>
        <v>0</v>
      </c>
      <c r="P67" s="556"/>
      <c r="Q67" s="556"/>
      <c r="R67" s="556">
        <f t="shared" si="10"/>
        <v>0</v>
      </c>
      <c r="S67" s="77">
        <f>SUBTOTAL(9,S68:S134)</f>
        <v>0</v>
      </c>
      <c r="T67" s="77">
        <f t="shared" ref="T67:U67" si="16">SUBTOTAL(9,T68:T134)</f>
        <v>0</v>
      </c>
      <c r="U67" s="77">
        <f t="shared" si="16"/>
        <v>0</v>
      </c>
      <c r="V67" s="126"/>
      <c r="X67" s="535"/>
      <c r="Y67" s="535"/>
      <c r="Z67" s="535"/>
    </row>
    <row r="68" spans="1:26" s="11" customFormat="1" outlineLevel="1">
      <c r="A68" s="192"/>
      <c r="B68" s="192"/>
      <c r="C68" s="380" t="s">
        <v>623</v>
      </c>
      <c r="D68" s="194"/>
      <c r="E68" s="194"/>
      <c r="F68" s="195"/>
      <c r="G68" s="199"/>
      <c r="H68" s="199"/>
      <c r="I68" s="199"/>
      <c r="J68" s="199"/>
      <c r="K68" s="199"/>
      <c r="L68" s="199"/>
      <c r="M68" s="554"/>
      <c r="N68" s="554"/>
      <c r="O68" s="554">
        <f t="shared" si="9"/>
        <v>0</v>
      </c>
      <c r="P68" s="554"/>
      <c r="Q68" s="554"/>
      <c r="R68" s="554">
        <f t="shared" si="10"/>
        <v>0</v>
      </c>
      <c r="S68" s="71">
        <f t="shared" ref="S68:S131" si="17">M68*J68</f>
        <v>0</v>
      </c>
      <c r="T68" s="71">
        <f t="shared" si="3"/>
        <v>0</v>
      </c>
      <c r="U68" s="199">
        <f t="shared" si="14"/>
        <v>0</v>
      </c>
      <c r="V68" s="128"/>
      <c r="X68" s="534"/>
      <c r="Y68" s="534"/>
      <c r="Z68" s="534"/>
    </row>
    <row r="69" spans="1:26" s="11" customFormat="1" outlineLevel="1">
      <c r="A69" s="192"/>
      <c r="B69" s="192"/>
      <c r="C69" s="386" t="s">
        <v>1535</v>
      </c>
      <c r="D69" s="194">
        <v>67</v>
      </c>
      <c r="E69" s="61">
        <v>64.900000000000006</v>
      </c>
      <c r="F69" s="195" t="s">
        <v>624</v>
      </c>
      <c r="G69" s="199">
        <v>2672599.35</v>
      </c>
      <c r="H69" s="199">
        <v>818400.00000000012</v>
      </c>
      <c r="I69" s="199">
        <f t="shared" ref="I69" si="18">SUM(G69:H69)</f>
        <v>3490999.35</v>
      </c>
      <c r="J69" s="199">
        <f>G69*E69</f>
        <v>173451697.81500003</v>
      </c>
      <c r="K69" s="199">
        <f>H69*E69</f>
        <v>53114160.000000015</v>
      </c>
      <c r="L69" s="199">
        <f>I69*E69</f>
        <v>226565857.81500003</v>
      </c>
      <c r="M69" s="554"/>
      <c r="N69" s="554"/>
      <c r="O69" s="554">
        <f t="shared" si="9"/>
        <v>0</v>
      </c>
      <c r="P69" s="554"/>
      <c r="Q69" s="554"/>
      <c r="R69" s="554">
        <f t="shared" si="10"/>
        <v>0</v>
      </c>
      <c r="S69" s="71">
        <f t="shared" si="17"/>
        <v>0</v>
      </c>
      <c r="T69" s="71">
        <f t="shared" si="3"/>
        <v>0</v>
      </c>
      <c r="U69" s="199">
        <f>S69+T69</f>
        <v>0</v>
      </c>
      <c r="V69" s="128" t="s">
        <v>625</v>
      </c>
      <c r="X69" s="534"/>
      <c r="Y69" s="534"/>
      <c r="Z69" s="534"/>
    </row>
    <row r="70" spans="1:26" s="439" customFormat="1" outlineLevel="1">
      <c r="A70" s="434"/>
      <c r="B70" s="435" t="s">
        <v>1595</v>
      </c>
      <c r="C70" s="433" t="s">
        <v>623</v>
      </c>
      <c r="D70" s="436"/>
      <c r="E70" s="436"/>
      <c r="F70" s="436"/>
      <c r="G70" s="436"/>
      <c r="H70" s="436"/>
      <c r="I70" s="436"/>
      <c r="J70" s="436"/>
      <c r="K70" s="437"/>
      <c r="L70" s="437"/>
      <c r="M70" s="557"/>
      <c r="N70" s="557"/>
      <c r="O70" s="557">
        <f t="shared" si="9"/>
        <v>0</v>
      </c>
      <c r="P70" s="557"/>
      <c r="Q70" s="557"/>
      <c r="R70" s="557">
        <f t="shared" si="10"/>
        <v>0</v>
      </c>
      <c r="S70" s="437">
        <f t="shared" si="17"/>
        <v>0</v>
      </c>
      <c r="T70" s="437">
        <f t="shared" si="3"/>
        <v>0</v>
      </c>
      <c r="U70" s="437">
        <f t="shared" si="14"/>
        <v>0</v>
      </c>
      <c r="V70" s="438"/>
      <c r="X70" s="536"/>
      <c r="Y70" s="536"/>
      <c r="Z70" s="536"/>
    </row>
    <row r="71" spans="1:26" s="439" customFormat="1" outlineLevel="1">
      <c r="A71" s="434"/>
      <c r="B71" s="435"/>
      <c r="C71" s="441" t="s">
        <v>1594</v>
      </c>
      <c r="D71" s="436">
        <v>67</v>
      </c>
      <c r="E71" s="436">
        <v>67</v>
      </c>
      <c r="F71" s="436" t="s">
        <v>624</v>
      </c>
      <c r="G71" s="436">
        <v>15029239.742999999</v>
      </c>
      <c r="H71" s="436">
        <v>686400</v>
      </c>
      <c r="I71" s="436"/>
      <c r="J71" s="436"/>
      <c r="K71" s="437"/>
      <c r="L71" s="437"/>
      <c r="M71" s="557"/>
      <c r="N71" s="557"/>
      <c r="O71" s="557">
        <f t="shared" si="9"/>
        <v>0</v>
      </c>
      <c r="P71" s="557"/>
      <c r="Q71" s="557"/>
      <c r="R71" s="557">
        <f t="shared" si="10"/>
        <v>0</v>
      </c>
      <c r="S71" s="437">
        <f t="shared" si="17"/>
        <v>0</v>
      </c>
      <c r="T71" s="437">
        <f t="shared" si="3"/>
        <v>0</v>
      </c>
      <c r="U71" s="437">
        <f t="shared" si="14"/>
        <v>0</v>
      </c>
      <c r="V71" s="440" t="s">
        <v>1596</v>
      </c>
      <c r="X71" s="536"/>
      <c r="Y71" s="536"/>
      <c r="Z71" s="536"/>
    </row>
    <row r="72" spans="1:26" s="11" customFormat="1" outlineLevel="1">
      <c r="A72" s="192"/>
      <c r="B72" s="192"/>
      <c r="C72" s="380" t="s">
        <v>626</v>
      </c>
      <c r="D72" s="194"/>
      <c r="E72" s="61"/>
      <c r="F72" s="195"/>
      <c r="G72" s="199"/>
      <c r="H72" s="199"/>
      <c r="I72" s="199"/>
      <c r="J72" s="199"/>
      <c r="K72" s="199"/>
      <c r="L72" s="199"/>
      <c r="M72" s="554"/>
      <c r="N72" s="554"/>
      <c r="O72" s="554">
        <f t="shared" si="9"/>
        <v>0</v>
      </c>
      <c r="P72" s="554"/>
      <c r="Q72" s="554"/>
      <c r="R72" s="554">
        <f t="shared" si="10"/>
        <v>0</v>
      </c>
      <c r="S72" s="199">
        <f t="shared" si="17"/>
        <v>0</v>
      </c>
      <c r="T72" s="199">
        <f t="shared" si="3"/>
        <v>0</v>
      </c>
      <c r="U72" s="199">
        <f t="shared" si="14"/>
        <v>0</v>
      </c>
      <c r="V72" s="128"/>
      <c r="X72" s="534"/>
      <c r="Y72" s="534"/>
      <c r="Z72" s="534"/>
    </row>
    <row r="73" spans="1:26" s="11" customFormat="1" outlineLevel="1">
      <c r="A73" s="192"/>
      <c r="B73" s="192"/>
      <c r="C73" s="386" t="s">
        <v>1536</v>
      </c>
      <c r="D73" s="194">
        <v>15</v>
      </c>
      <c r="E73" s="61">
        <v>14</v>
      </c>
      <c r="F73" s="195" t="s">
        <v>624</v>
      </c>
      <c r="G73" s="199">
        <v>481493.33999999997</v>
      </c>
      <c r="H73" s="199">
        <v>158400</v>
      </c>
      <c r="I73" s="199">
        <f t="shared" ref="I73" si="19">SUM(G73:H73)</f>
        <v>639893.34</v>
      </c>
      <c r="J73" s="199">
        <f>G73*E73</f>
        <v>6740906.7599999998</v>
      </c>
      <c r="K73" s="199">
        <f>H73*E73</f>
        <v>2217600</v>
      </c>
      <c r="L73" s="199">
        <f>I73*E73</f>
        <v>8958506.7599999998</v>
      </c>
      <c r="M73" s="554"/>
      <c r="N73" s="554"/>
      <c r="O73" s="554">
        <f t="shared" si="9"/>
        <v>0</v>
      </c>
      <c r="P73" s="554"/>
      <c r="Q73" s="554"/>
      <c r="R73" s="554">
        <f t="shared" si="10"/>
        <v>0</v>
      </c>
      <c r="S73" s="199">
        <f t="shared" si="17"/>
        <v>0</v>
      </c>
      <c r="T73" s="199">
        <f t="shared" si="3"/>
        <v>0</v>
      </c>
      <c r="U73" s="199">
        <f>S73+T73</f>
        <v>0</v>
      </c>
      <c r="V73" s="128" t="s">
        <v>625</v>
      </c>
      <c r="X73" s="534"/>
      <c r="Y73" s="534"/>
      <c r="Z73" s="534"/>
    </row>
    <row r="74" spans="1:26" s="11" customFormat="1" outlineLevel="1">
      <c r="A74" s="192"/>
      <c r="B74" s="192"/>
      <c r="C74" s="380" t="s">
        <v>627</v>
      </c>
      <c r="D74" s="194"/>
      <c r="E74" s="61"/>
      <c r="F74" s="195"/>
      <c r="G74" s="199"/>
      <c r="H74" s="199"/>
      <c r="I74" s="199"/>
      <c r="J74" s="199"/>
      <c r="K74" s="199"/>
      <c r="L74" s="199"/>
      <c r="M74" s="554"/>
      <c r="N74" s="554"/>
      <c r="O74" s="554">
        <f t="shared" si="9"/>
        <v>0</v>
      </c>
      <c r="P74" s="554"/>
      <c r="Q74" s="554"/>
      <c r="R74" s="554">
        <f t="shared" si="10"/>
        <v>0</v>
      </c>
      <c r="S74" s="199">
        <f t="shared" si="17"/>
        <v>0</v>
      </c>
      <c r="T74" s="199">
        <f t="shared" si="3"/>
        <v>0</v>
      </c>
      <c r="U74" s="199">
        <f t="shared" si="14"/>
        <v>0</v>
      </c>
      <c r="V74" s="128"/>
      <c r="X74" s="534"/>
      <c r="Y74" s="534"/>
      <c r="Z74" s="534"/>
    </row>
    <row r="75" spans="1:26" s="11" customFormat="1" outlineLevel="1">
      <c r="A75" s="192"/>
      <c r="B75" s="192"/>
      <c r="C75" s="386" t="s">
        <v>1537</v>
      </c>
      <c r="D75" s="194">
        <v>116</v>
      </c>
      <c r="E75" s="61">
        <v>106</v>
      </c>
      <c r="F75" s="195" t="s">
        <v>624</v>
      </c>
      <c r="G75" s="199">
        <v>618512.88</v>
      </c>
      <c r="H75" s="199">
        <v>176000</v>
      </c>
      <c r="I75" s="199">
        <f t="shared" ref="I75" si="20">SUM(G75:H75)</f>
        <v>794512.88</v>
      </c>
      <c r="J75" s="199">
        <f>G75*E75</f>
        <v>65562365.280000001</v>
      </c>
      <c r="K75" s="199">
        <f>H75*E75</f>
        <v>18656000</v>
      </c>
      <c r="L75" s="199">
        <f>I75*E75</f>
        <v>84218365.280000001</v>
      </c>
      <c r="M75" s="554"/>
      <c r="N75" s="554"/>
      <c r="O75" s="554">
        <f t="shared" si="9"/>
        <v>0</v>
      </c>
      <c r="P75" s="554"/>
      <c r="Q75" s="554"/>
      <c r="R75" s="554">
        <f t="shared" si="10"/>
        <v>0</v>
      </c>
      <c r="S75" s="199">
        <f t="shared" si="17"/>
        <v>0</v>
      </c>
      <c r="T75" s="199">
        <f t="shared" si="3"/>
        <v>0</v>
      </c>
      <c r="U75" s="199">
        <f t="shared" si="14"/>
        <v>0</v>
      </c>
      <c r="V75" s="128" t="s">
        <v>625</v>
      </c>
      <c r="X75" s="534"/>
      <c r="Y75" s="534"/>
      <c r="Z75" s="534"/>
    </row>
    <row r="76" spans="1:26" s="11" customFormat="1" outlineLevel="1">
      <c r="A76" s="192"/>
      <c r="B76" s="192"/>
      <c r="C76" s="380" t="s">
        <v>628</v>
      </c>
      <c r="D76" s="194"/>
      <c r="E76" s="97"/>
      <c r="F76" s="195"/>
      <c r="G76" s="199"/>
      <c r="H76" s="199"/>
      <c r="I76" s="199"/>
      <c r="J76" s="199"/>
      <c r="K76" s="199"/>
      <c r="L76" s="199"/>
      <c r="M76" s="554"/>
      <c r="N76" s="554"/>
      <c r="O76" s="554">
        <f t="shared" si="9"/>
        <v>0</v>
      </c>
      <c r="P76" s="554"/>
      <c r="Q76" s="554"/>
      <c r="R76" s="554">
        <f t="shared" si="10"/>
        <v>0</v>
      </c>
      <c r="S76" s="199">
        <f t="shared" si="17"/>
        <v>0</v>
      </c>
      <c r="T76" s="199">
        <f t="shared" si="3"/>
        <v>0</v>
      </c>
      <c r="U76" s="199">
        <f t="shared" si="14"/>
        <v>0</v>
      </c>
      <c r="V76" s="128"/>
      <c r="X76" s="534"/>
      <c r="Y76" s="534"/>
      <c r="Z76" s="534"/>
    </row>
    <row r="77" spans="1:26" s="11" customFormat="1" ht="26.4" outlineLevel="1">
      <c r="A77" s="192"/>
      <c r="B77" s="192"/>
      <c r="C77" s="386" t="s">
        <v>1538</v>
      </c>
      <c r="D77" s="194">
        <v>182</v>
      </c>
      <c r="E77" s="61">
        <v>203.50000000000003</v>
      </c>
      <c r="F77" s="195" t="s">
        <v>624</v>
      </c>
      <c r="G77" s="199">
        <v>909229.53</v>
      </c>
      <c r="H77" s="199">
        <v>304700</v>
      </c>
      <c r="I77" s="199">
        <f t="shared" ref="I77" si="21">SUM(G77:H77)</f>
        <v>1213929.53</v>
      </c>
      <c r="J77" s="199">
        <f>G77*E77</f>
        <v>185028209.35500002</v>
      </c>
      <c r="K77" s="199">
        <f>H77*E77</f>
        <v>62006450.000000007</v>
      </c>
      <c r="L77" s="199">
        <f>I77*E77</f>
        <v>247034659.35500005</v>
      </c>
      <c r="M77" s="554"/>
      <c r="N77" s="554"/>
      <c r="O77" s="554">
        <f t="shared" si="9"/>
        <v>0</v>
      </c>
      <c r="P77" s="554"/>
      <c r="Q77" s="554"/>
      <c r="R77" s="554">
        <f t="shared" si="10"/>
        <v>0</v>
      </c>
      <c r="S77" s="199">
        <f t="shared" si="17"/>
        <v>0</v>
      </c>
      <c r="T77" s="199">
        <f t="shared" si="3"/>
        <v>0</v>
      </c>
      <c r="U77" s="199">
        <f t="shared" si="14"/>
        <v>0</v>
      </c>
      <c r="V77" s="128" t="s">
        <v>625</v>
      </c>
      <c r="X77" s="534"/>
      <c r="Y77" s="534"/>
      <c r="Z77" s="534"/>
    </row>
    <row r="78" spans="1:26" s="11" customFormat="1" outlineLevel="1">
      <c r="A78" s="192"/>
      <c r="B78" s="192"/>
      <c r="C78" s="380" t="s">
        <v>629</v>
      </c>
      <c r="D78" s="194"/>
      <c r="E78" s="97"/>
      <c r="F78" s="195"/>
      <c r="G78" s="199"/>
      <c r="H78" s="199"/>
      <c r="I78" s="199"/>
      <c r="J78" s="199"/>
      <c r="K78" s="199"/>
      <c r="L78" s="199"/>
      <c r="M78" s="554"/>
      <c r="N78" s="554"/>
      <c r="O78" s="554">
        <f t="shared" si="9"/>
        <v>0</v>
      </c>
      <c r="P78" s="554"/>
      <c r="Q78" s="554"/>
      <c r="R78" s="554">
        <f t="shared" si="10"/>
        <v>0</v>
      </c>
      <c r="S78" s="199">
        <f t="shared" si="17"/>
        <v>0</v>
      </c>
      <c r="T78" s="199">
        <f t="shared" si="3"/>
        <v>0</v>
      </c>
      <c r="U78" s="199">
        <f t="shared" si="14"/>
        <v>0</v>
      </c>
      <c r="V78" s="128"/>
      <c r="X78" s="534"/>
      <c r="Y78" s="534"/>
      <c r="Z78" s="534"/>
    </row>
    <row r="79" spans="1:26" s="11" customFormat="1" ht="26.4" outlineLevel="1">
      <c r="A79" s="192"/>
      <c r="B79" s="192"/>
      <c r="C79" s="386" t="s">
        <v>1539</v>
      </c>
      <c r="D79" s="194">
        <v>135</v>
      </c>
      <c r="E79" s="61">
        <v>143</v>
      </c>
      <c r="F79" s="195" t="s">
        <v>624</v>
      </c>
      <c r="G79" s="199">
        <v>1018095.6</v>
      </c>
      <c r="H79" s="199">
        <v>304700</v>
      </c>
      <c r="I79" s="199">
        <f t="shared" ref="I79" si="22">SUM(G79:H79)</f>
        <v>1322795.6000000001</v>
      </c>
      <c r="J79" s="199">
        <f>G79*E79</f>
        <v>145587670.79999998</v>
      </c>
      <c r="K79" s="199">
        <f>H79*E79</f>
        <v>43572100</v>
      </c>
      <c r="L79" s="199">
        <f>I79*E79</f>
        <v>189159770.80000001</v>
      </c>
      <c r="M79" s="554"/>
      <c r="N79" s="554"/>
      <c r="O79" s="554">
        <f t="shared" si="9"/>
        <v>0</v>
      </c>
      <c r="P79" s="554"/>
      <c r="Q79" s="554"/>
      <c r="R79" s="554">
        <f t="shared" si="10"/>
        <v>0</v>
      </c>
      <c r="S79" s="199">
        <f t="shared" si="17"/>
        <v>0</v>
      </c>
      <c r="T79" s="199">
        <f t="shared" si="3"/>
        <v>0</v>
      </c>
      <c r="U79" s="199">
        <f t="shared" si="14"/>
        <v>0</v>
      </c>
      <c r="V79" s="128" t="s">
        <v>625</v>
      </c>
      <c r="X79" s="534"/>
      <c r="Y79" s="534"/>
      <c r="Z79" s="534"/>
    </row>
    <row r="80" spans="1:26" s="11" customFormat="1" outlineLevel="1">
      <c r="A80" s="192"/>
      <c r="B80" s="192"/>
      <c r="C80" s="380" t="s">
        <v>630</v>
      </c>
      <c r="D80" s="194"/>
      <c r="E80" s="97"/>
      <c r="F80" s="195"/>
      <c r="G80" s="199"/>
      <c r="H80" s="199"/>
      <c r="I80" s="199"/>
      <c r="J80" s="199"/>
      <c r="K80" s="199"/>
      <c r="L80" s="199"/>
      <c r="M80" s="554"/>
      <c r="N80" s="554"/>
      <c r="O80" s="554">
        <f t="shared" si="9"/>
        <v>0</v>
      </c>
      <c r="P80" s="554"/>
      <c r="Q80" s="554"/>
      <c r="R80" s="554">
        <f t="shared" si="10"/>
        <v>0</v>
      </c>
      <c r="S80" s="199">
        <f t="shared" si="17"/>
        <v>0</v>
      </c>
      <c r="T80" s="199">
        <f t="shared" si="3"/>
        <v>0</v>
      </c>
      <c r="U80" s="199">
        <f t="shared" si="14"/>
        <v>0</v>
      </c>
      <c r="V80" s="128"/>
      <c r="X80" s="534"/>
      <c r="Y80" s="534"/>
      <c r="Z80" s="534"/>
    </row>
    <row r="81" spans="1:26" s="11" customFormat="1" ht="26.4" outlineLevel="1">
      <c r="A81" s="192"/>
      <c r="B81" s="192"/>
      <c r="C81" s="386" t="s">
        <v>1539</v>
      </c>
      <c r="D81" s="194">
        <v>136</v>
      </c>
      <c r="E81" s="61">
        <v>137</v>
      </c>
      <c r="F81" s="195" t="s">
        <v>624</v>
      </c>
      <c r="G81" s="199">
        <v>1018095.6</v>
      </c>
      <c r="H81" s="199">
        <v>304700</v>
      </c>
      <c r="I81" s="199">
        <f t="shared" ref="I81" si="23">SUM(G81:H81)</f>
        <v>1322795.6000000001</v>
      </c>
      <c r="J81" s="199">
        <f>G81*E81</f>
        <v>139479097.19999999</v>
      </c>
      <c r="K81" s="199">
        <f>H81*E81</f>
        <v>41743900</v>
      </c>
      <c r="L81" s="199">
        <f>I81*E81</f>
        <v>181222997.20000002</v>
      </c>
      <c r="M81" s="554"/>
      <c r="N81" s="554"/>
      <c r="O81" s="554">
        <f t="shared" si="9"/>
        <v>0</v>
      </c>
      <c r="P81" s="554"/>
      <c r="Q81" s="554"/>
      <c r="R81" s="554">
        <f t="shared" si="10"/>
        <v>0</v>
      </c>
      <c r="S81" s="199">
        <f t="shared" si="17"/>
        <v>0</v>
      </c>
      <c r="T81" s="199">
        <f t="shared" si="3"/>
        <v>0</v>
      </c>
      <c r="U81" s="199">
        <f t="shared" si="14"/>
        <v>0</v>
      </c>
      <c r="V81" s="128" t="s">
        <v>625</v>
      </c>
      <c r="X81" s="534"/>
      <c r="Y81" s="534"/>
      <c r="Z81" s="534"/>
    </row>
    <row r="82" spans="1:26" s="11" customFormat="1" outlineLevel="1">
      <c r="A82" s="192"/>
      <c r="B82" s="192"/>
      <c r="C82" s="380" t="s">
        <v>631</v>
      </c>
      <c r="D82" s="194"/>
      <c r="E82" s="97"/>
      <c r="F82" s="195"/>
      <c r="G82" s="199"/>
      <c r="H82" s="199"/>
      <c r="I82" s="199"/>
      <c r="J82" s="199"/>
      <c r="K82" s="199"/>
      <c r="L82" s="199"/>
      <c r="M82" s="554"/>
      <c r="N82" s="554"/>
      <c r="O82" s="554">
        <f t="shared" si="9"/>
        <v>0</v>
      </c>
      <c r="P82" s="554"/>
      <c r="Q82" s="554"/>
      <c r="R82" s="554">
        <f t="shared" si="10"/>
        <v>0</v>
      </c>
      <c r="S82" s="199">
        <f t="shared" si="17"/>
        <v>0</v>
      </c>
      <c r="T82" s="199">
        <f t="shared" ref="T82:T145" si="24">P82*K82</f>
        <v>0</v>
      </c>
      <c r="U82" s="199">
        <f t="shared" si="14"/>
        <v>0</v>
      </c>
      <c r="V82" s="128"/>
      <c r="X82" s="534"/>
      <c r="Y82" s="534"/>
      <c r="Z82" s="534"/>
    </row>
    <row r="83" spans="1:26" s="11" customFormat="1" outlineLevel="1">
      <c r="A83" s="192"/>
      <c r="B83" s="192"/>
      <c r="C83" s="386" t="s">
        <v>1540</v>
      </c>
      <c r="D83" s="194">
        <v>70</v>
      </c>
      <c r="E83" s="97">
        <v>16.5</v>
      </c>
      <c r="F83" s="195" t="s">
        <v>624</v>
      </c>
      <c r="G83" s="199">
        <v>247104.54</v>
      </c>
      <c r="H83" s="199">
        <v>116765.30250000003</v>
      </c>
      <c r="I83" s="199">
        <f t="shared" ref="I83" si="25">SUM(G83:H83)</f>
        <v>363869.84250000003</v>
      </c>
      <c r="J83" s="199">
        <f>G83*E83</f>
        <v>4077224.91</v>
      </c>
      <c r="K83" s="199">
        <f>H83*E83</f>
        <v>1926627.4912500007</v>
      </c>
      <c r="L83" s="199">
        <f>I83*E83</f>
        <v>6003852.4012500001</v>
      </c>
      <c r="M83" s="554"/>
      <c r="N83" s="554"/>
      <c r="O83" s="554">
        <f t="shared" si="9"/>
        <v>0</v>
      </c>
      <c r="P83" s="554"/>
      <c r="Q83" s="554"/>
      <c r="R83" s="554">
        <f t="shared" si="10"/>
        <v>0</v>
      </c>
      <c r="S83" s="199">
        <f t="shared" si="17"/>
        <v>0</v>
      </c>
      <c r="T83" s="199">
        <f t="shared" si="24"/>
        <v>0</v>
      </c>
      <c r="U83" s="199">
        <f t="shared" si="14"/>
        <v>0</v>
      </c>
      <c r="V83" s="128" t="s">
        <v>625</v>
      </c>
      <c r="X83" s="534"/>
      <c r="Y83" s="534"/>
      <c r="Z83" s="534"/>
    </row>
    <row r="84" spans="1:26" s="11" customFormat="1" outlineLevel="1">
      <c r="A84" s="192"/>
      <c r="B84" s="192"/>
      <c r="C84" s="380" t="s">
        <v>632</v>
      </c>
      <c r="D84" s="194"/>
      <c r="E84" s="97"/>
      <c r="F84" s="195"/>
      <c r="G84" s="199"/>
      <c r="H84" s="199"/>
      <c r="I84" s="199"/>
      <c r="J84" s="199"/>
      <c r="K84" s="199"/>
      <c r="L84" s="199"/>
      <c r="M84" s="554"/>
      <c r="N84" s="554"/>
      <c r="O84" s="554">
        <f t="shared" si="9"/>
        <v>0</v>
      </c>
      <c r="P84" s="554"/>
      <c r="Q84" s="554"/>
      <c r="R84" s="554">
        <f t="shared" si="10"/>
        <v>0</v>
      </c>
      <c r="S84" s="199">
        <f t="shared" si="17"/>
        <v>0</v>
      </c>
      <c r="T84" s="199">
        <f t="shared" si="24"/>
        <v>0</v>
      </c>
      <c r="U84" s="199">
        <f t="shared" si="14"/>
        <v>0</v>
      </c>
      <c r="V84" s="128"/>
      <c r="X84" s="534"/>
      <c r="Y84" s="534"/>
      <c r="Z84" s="534"/>
    </row>
    <row r="85" spans="1:26" s="11" customFormat="1" outlineLevel="1">
      <c r="A85" s="192"/>
      <c r="B85" s="192"/>
      <c r="C85" s="386" t="s">
        <v>1541</v>
      </c>
      <c r="D85" s="194">
        <v>15</v>
      </c>
      <c r="E85" s="97">
        <v>99</v>
      </c>
      <c r="F85" s="195" t="s">
        <v>624</v>
      </c>
      <c r="G85" s="199">
        <v>497079.89999999997</v>
      </c>
      <c r="H85" s="199">
        <v>138600</v>
      </c>
      <c r="I85" s="199">
        <f t="shared" ref="I85" si="26">SUM(G85:H85)</f>
        <v>635679.89999999991</v>
      </c>
      <c r="J85" s="199">
        <f>G85*E85</f>
        <v>49210910.099999994</v>
      </c>
      <c r="K85" s="199">
        <f>H85*E85</f>
        <v>13721400</v>
      </c>
      <c r="L85" s="199">
        <f>I85*E85</f>
        <v>62932310.099999994</v>
      </c>
      <c r="M85" s="554"/>
      <c r="N85" s="554"/>
      <c r="O85" s="554">
        <f t="shared" si="9"/>
        <v>0</v>
      </c>
      <c r="P85" s="554"/>
      <c r="Q85" s="554"/>
      <c r="R85" s="554">
        <f t="shared" si="10"/>
        <v>0</v>
      </c>
      <c r="S85" s="199">
        <f t="shared" si="17"/>
        <v>0</v>
      </c>
      <c r="T85" s="199">
        <f t="shared" si="24"/>
        <v>0</v>
      </c>
      <c r="U85" s="199">
        <f t="shared" si="14"/>
        <v>0</v>
      </c>
      <c r="V85" s="128" t="s">
        <v>625</v>
      </c>
      <c r="X85" s="534"/>
      <c r="Y85" s="534"/>
      <c r="Z85" s="534"/>
    </row>
    <row r="86" spans="1:26" s="11" customFormat="1" outlineLevel="1">
      <c r="A86" s="192"/>
      <c r="B86" s="192"/>
      <c r="C86" s="380" t="s">
        <v>633</v>
      </c>
      <c r="D86" s="194"/>
      <c r="E86" s="97"/>
      <c r="F86" s="195"/>
      <c r="G86" s="199"/>
      <c r="H86" s="199"/>
      <c r="I86" s="199"/>
      <c r="J86" s="199"/>
      <c r="K86" s="199"/>
      <c r="L86" s="199"/>
      <c r="M86" s="554"/>
      <c r="N86" s="554"/>
      <c r="O86" s="554">
        <f t="shared" si="9"/>
        <v>0</v>
      </c>
      <c r="P86" s="554"/>
      <c r="Q86" s="554"/>
      <c r="R86" s="554">
        <f t="shared" si="10"/>
        <v>0</v>
      </c>
      <c r="S86" s="199">
        <f t="shared" si="17"/>
        <v>0</v>
      </c>
      <c r="T86" s="199">
        <f t="shared" si="24"/>
        <v>0</v>
      </c>
      <c r="U86" s="199">
        <f t="shared" si="14"/>
        <v>0</v>
      </c>
      <c r="V86" s="128"/>
      <c r="X86" s="534"/>
      <c r="Y86" s="534"/>
      <c r="Z86" s="534"/>
    </row>
    <row r="87" spans="1:26" s="11" customFormat="1" ht="26.4" outlineLevel="1">
      <c r="A87" s="192"/>
      <c r="B87" s="192"/>
      <c r="C87" s="386" t="s">
        <v>1542</v>
      </c>
      <c r="D87" s="194">
        <v>116</v>
      </c>
      <c r="E87" s="97">
        <v>191.1</v>
      </c>
      <c r="F87" s="195" t="s">
        <v>624</v>
      </c>
      <c r="G87" s="199">
        <v>1018095.6</v>
      </c>
      <c r="H87" s="199">
        <v>304700</v>
      </c>
      <c r="I87" s="199">
        <f t="shared" ref="I87" si="27">SUM(G87:H87)</f>
        <v>1322795.6000000001</v>
      </c>
      <c r="J87" s="199">
        <f>G87*E87</f>
        <v>194558069.16</v>
      </c>
      <c r="K87" s="199">
        <f>H87*E87</f>
        <v>58228170</v>
      </c>
      <c r="L87" s="199">
        <f>I87*E87</f>
        <v>252786239.16</v>
      </c>
      <c r="M87" s="554"/>
      <c r="N87" s="554"/>
      <c r="O87" s="554">
        <f t="shared" si="9"/>
        <v>0</v>
      </c>
      <c r="P87" s="554"/>
      <c r="Q87" s="554"/>
      <c r="R87" s="554">
        <f t="shared" si="10"/>
        <v>0</v>
      </c>
      <c r="S87" s="199">
        <f t="shared" si="17"/>
        <v>0</v>
      </c>
      <c r="T87" s="199">
        <f t="shared" si="24"/>
        <v>0</v>
      </c>
      <c r="U87" s="199">
        <f t="shared" si="14"/>
        <v>0</v>
      </c>
      <c r="V87" s="128" t="s">
        <v>625</v>
      </c>
      <c r="X87" s="534"/>
      <c r="Y87" s="534"/>
      <c r="Z87" s="534"/>
    </row>
    <row r="88" spans="1:26" s="11" customFormat="1" ht="26.4" outlineLevel="1">
      <c r="A88" s="192"/>
      <c r="B88" s="192"/>
      <c r="C88" s="380" t="s">
        <v>634</v>
      </c>
      <c r="D88" s="194"/>
      <c r="E88" s="97"/>
      <c r="F88" s="195"/>
      <c r="G88" s="199"/>
      <c r="H88" s="199"/>
      <c r="I88" s="199"/>
      <c r="J88" s="199"/>
      <c r="K88" s="199"/>
      <c r="L88" s="199"/>
      <c r="M88" s="554"/>
      <c r="N88" s="554"/>
      <c r="O88" s="554">
        <f t="shared" si="9"/>
        <v>0</v>
      </c>
      <c r="P88" s="554"/>
      <c r="Q88" s="554"/>
      <c r="R88" s="554">
        <f t="shared" si="10"/>
        <v>0</v>
      </c>
      <c r="S88" s="199">
        <f t="shared" si="17"/>
        <v>0</v>
      </c>
      <c r="T88" s="199">
        <f t="shared" si="24"/>
        <v>0</v>
      </c>
      <c r="U88" s="199">
        <f t="shared" si="14"/>
        <v>0</v>
      </c>
      <c r="V88" s="128"/>
      <c r="X88" s="534"/>
      <c r="Y88" s="534"/>
      <c r="Z88" s="534"/>
    </row>
    <row r="89" spans="1:26" s="11" customFormat="1" outlineLevel="1">
      <c r="A89" s="192"/>
      <c r="B89" s="192"/>
      <c r="C89" s="386" t="s">
        <v>1543</v>
      </c>
      <c r="D89" s="194">
        <v>131</v>
      </c>
      <c r="E89" s="97">
        <v>86</v>
      </c>
      <c r="F89" s="195" t="s">
        <v>624</v>
      </c>
      <c r="G89" s="199">
        <v>70862.759999999995</v>
      </c>
      <c r="H89" s="199">
        <v>46119.149999999994</v>
      </c>
      <c r="I89" s="199">
        <f t="shared" ref="I89" si="28">SUM(G89:H89)</f>
        <v>116981.90999999999</v>
      </c>
      <c r="J89" s="199">
        <f>G89*E89</f>
        <v>6094197.3599999994</v>
      </c>
      <c r="K89" s="199">
        <f>H89*E89</f>
        <v>3966246.8999999994</v>
      </c>
      <c r="L89" s="199">
        <f>I89*E89</f>
        <v>10060444.26</v>
      </c>
      <c r="M89" s="554"/>
      <c r="N89" s="554"/>
      <c r="O89" s="554">
        <f t="shared" si="9"/>
        <v>0</v>
      </c>
      <c r="P89" s="554"/>
      <c r="Q89" s="554"/>
      <c r="R89" s="554">
        <f t="shared" si="10"/>
        <v>0</v>
      </c>
      <c r="S89" s="199">
        <f t="shared" si="17"/>
        <v>0</v>
      </c>
      <c r="T89" s="199">
        <f t="shared" si="24"/>
        <v>0</v>
      </c>
      <c r="U89" s="199">
        <f t="shared" si="14"/>
        <v>0</v>
      </c>
      <c r="V89" s="128" t="s">
        <v>625</v>
      </c>
      <c r="X89" s="534"/>
      <c r="Y89" s="534"/>
      <c r="Z89" s="534"/>
    </row>
    <row r="90" spans="1:26" s="11" customFormat="1" outlineLevel="1">
      <c r="A90" s="192"/>
      <c r="B90" s="192"/>
      <c r="C90" s="380" t="s">
        <v>635</v>
      </c>
      <c r="D90" s="194"/>
      <c r="E90" s="97"/>
      <c r="F90" s="195"/>
      <c r="G90" s="199"/>
      <c r="H90" s="199"/>
      <c r="I90" s="199"/>
      <c r="J90" s="199"/>
      <c r="K90" s="199"/>
      <c r="L90" s="199"/>
      <c r="M90" s="554"/>
      <c r="N90" s="554"/>
      <c r="O90" s="554">
        <f t="shared" si="9"/>
        <v>0</v>
      </c>
      <c r="P90" s="554"/>
      <c r="Q90" s="554"/>
      <c r="R90" s="554">
        <f t="shared" si="10"/>
        <v>0</v>
      </c>
      <c r="S90" s="199">
        <f t="shared" si="17"/>
        <v>0</v>
      </c>
      <c r="T90" s="199">
        <f t="shared" si="24"/>
        <v>0</v>
      </c>
      <c r="U90" s="199">
        <f t="shared" si="14"/>
        <v>0</v>
      </c>
      <c r="V90" s="128"/>
      <c r="X90" s="534"/>
      <c r="Y90" s="534"/>
      <c r="Z90" s="534"/>
    </row>
    <row r="91" spans="1:26" s="399" customFormat="1" ht="26.4" outlineLevel="1">
      <c r="A91" s="395"/>
      <c r="B91" s="395"/>
      <c r="C91" s="526" t="s">
        <v>1544</v>
      </c>
      <c r="D91" s="97">
        <v>174</v>
      </c>
      <c r="E91" s="97">
        <v>181</v>
      </c>
      <c r="F91" s="397" t="s">
        <v>624</v>
      </c>
      <c r="G91" s="62">
        <v>165603.51</v>
      </c>
      <c r="H91" s="62">
        <v>101462.13</v>
      </c>
      <c r="I91" s="62">
        <f t="shared" ref="I91" si="29">SUM(G91:H91)</f>
        <v>267065.64</v>
      </c>
      <c r="J91" s="62">
        <f>G91*E91</f>
        <v>29974235.310000002</v>
      </c>
      <c r="K91" s="62">
        <f>H91*E91</f>
        <v>18364645.530000001</v>
      </c>
      <c r="L91" s="62">
        <f>I91*E91</f>
        <v>48338880.840000004</v>
      </c>
      <c r="M91" s="550"/>
      <c r="N91" s="550"/>
      <c r="O91" s="550">
        <f t="shared" si="9"/>
        <v>0</v>
      </c>
      <c r="P91" s="550"/>
      <c r="Q91" s="550"/>
      <c r="R91" s="550">
        <f t="shared" si="10"/>
        <v>0</v>
      </c>
      <c r="S91" s="62">
        <f t="shared" si="17"/>
        <v>0</v>
      </c>
      <c r="T91" s="62">
        <f t="shared" si="24"/>
        <v>0</v>
      </c>
      <c r="U91" s="62">
        <f t="shared" si="14"/>
        <v>0</v>
      </c>
      <c r="V91" s="124" t="s">
        <v>625</v>
      </c>
      <c r="X91" s="537"/>
      <c r="Y91" s="537"/>
      <c r="Z91" s="537"/>
    </row>
    <row r="92" spans="1:26" s="11" customFormat="1" ht="26.4" outlineLevel="1">
      <c r="A92" s="192"/>
      <c r="B92" s="192"/>
      <c r="C92" s="380" t="s">
        <v>636</v>
      </c>
      <c r="D92" s="194"/>
      <c r="E92" s="97"/>
      <c r="F92" s="195"/>
      <c r="G92" s="199"/>
      <c r="H92" s="199"/>
      <c r="I92" s="199"/>
      <c r="J92" s="199"/>
      <c r="K92" s="199"/>
      <c r="L92" s="199"/>
      <c r="M92" s="554"/>
      <c r="N92" s="554"/>
      <c r="O92" s="554">
        <f t="shared" si="9"/>
        <v>0</v>
      </c>
      <c r="P92" s="554"/>
      <c r="Q92" s="554"/>
      <c r="R92" s="554">
        <f t="shared" si="10"/>
        <v>0</v>
      </c>
      <c r="S92" s="199">
        <f t="shared" si="17"/>
        <v>0</v>
      </c>
      <c r="T92" s="199">
        <f t="shared" si="24"/>
        <v>0</v>
      </c>
      <c r="U92" s="199">
        <f t="shared" si="14"/>
        <v>0</v>
      </c>
      <c r="V92" s="128"/>
      <c r="X92" s="534"/>
      <c r="Y92" s="534"/>
      <c r="Z92" s="534"/>
    </row>
    <row r="93" spans="1:26" s="11" customFormat="1" outlineLevel="1">
      <c r="A93" s="192"/>
      <c r="B93" s="192"/>
      <c r="C93" s="386" t="s">
        <v>1545</v>
      </c>
      <c r="D93" s="194">
        <v>106</v>
      </c>
      <c r="E93" s="97">
        <v>121.00000000000001</v>
      </c>
      <c r="F93" s="195" t="s">
        <v>624</v>
      </c>
      <c r="G93" s="199">
        <v>128659.23</v>
      </c>
      <c r="H93" s="199">
        <v>83182.176000000021</v>
      </c>
      <c r="I93" s="199">
        <f t="shared" ref="I93" si="30">SUM(G93:H93)</f>
        <v>211841.40600000002</v>
      </c>
      <c r="J93" s="199">
        <f>G93*E93</f>
        <v>15567766.830000002</v>
      </c>
      <c r="K93" s="199">
        <f>H93*E93</f>
        <v>10065043.296000004</v>
      </c>
      <c r="L93" s="199">
        <f>I93*E93</f>
        <v>25632810.126000006</v>
      </c>
      <c r="M93" s="554"/>
      <c r="N93" s="554"/>
      <c r="O93" s="554">
        <f t="shared" si="9"/>
        <v>0</v>
      </c>
      <c r="P93" s="554"/>
      <c r="Q93" s="554"/>
      <c r="R93" s="554">
        <f t="shared" si="10"/>
        <v>0</v>
      </c>
      <c r="S93" s="199">
        <f t="shared" si="17"/>
        <v>0</v>
      </c>
      <c r="T93" s="199">
        <f t="shared" si="24"/>
        <v>0</v>
      </c>
      <c r="U93" s="199">
        <f t="shared" si="14"/>
        <v>0</v>
      </c>
      <c r="V93" s="128" t="s">
        <v>625</v>
      </c>
      <c r="X93" s="534"/>
      <c r="Y93" s="534"/>
      <c r="Z93" s="534"/>
    </row>
    <row r="94" spans="1:26" s="11" customFormat="1" ht="26.4" outlineLevel="1">
      <c r="A94" s="192"/>
      <c r="B94" s="192"/>
      <c r="C94" s="380" t="s">
        <v>643</v>
      </c>
      <c r="D94" s="194"/>
      <c r="E94" s="97"/>
      <c r="F94" s="195"/>
      <c r="G94" s="199"/>
      <c r="H94" s="199"/>
      <c r="I94" s="199"/>
      <c r="J94" s="199"/>
      <c r="K94" s="199"/>
      <c r="L94" s="199"/>
      <c r="M94" s="554"/>
      <c r="N94" s="554"/>
      <c r="O94" s="554">
        <f t="shared" si="9"/>
        <v>0</v>
      </c>
      <c r="P94" s="554"/>
      <c r="Q94" s="554"/>
      <c r="R94" s="554">
        <f t="shared" si="10"/>
        <v>0</v>
      </c>
      <c r="S94" s="199">
        <f t="shared" si="17"/>
        <v>0</v>
      </c>
      <c r="T94" s="199">
        <f t="shared" si="24"/>
        <v>0</v>
      </c>
      <c r="U94" s="199">
        <f t="shared" si="14"/>
        <v>0</v>
      </c>
      <c r="V94" s="128"/>
      <c r="X94" s="534"/>
      <c r="Y94" s="534"/>
      <c r="Z94" s="534"/>
    </row>
    <row r="95" spans="1:26" s="11" customFormat="1" outlineLevel="1">
      <c r="A95" s="192"/>
      <c r="B95" s="192"/>
      <c r="C95" s="386" t="s">
        <v>1545</v>
      </c>
      <c r="D95" s="194">
        <v>20</v>
      </c>
      <c r="E95" s="97">
        <v>18.700000000000003</v>
      </c>
      <c r="F95" s="195" t="s">
        <v>624</v>
      </c>
      <c r="G95" s="199">
        <v>128659.23</v>
      </c>
      <c r="H95" s="199">
        <v>83182.176000000021</v>
      </c>
      <c r="I95" s="199">
        <f t="shared" ref="I95" si="31">SUM(G95:H95)</f>
        <v>211841.40600000002</v>
      </c>
      <c r="J95" s="199">
        <f>G95*E95</f>
        <v>2405927.6010000003</v>
      </c>
      <c r="K95" s="199">
        <f>H95*E95</f>
        <v>1555506.6912000007</v>
      </c>
      <c r="L95" s="199">
        <f>I95*E95</f>
        <v>3961434.292200001</v>
      </c>
      <c r="M95" s="554"/>
      <c r="N95" s="554"/>
      <c r="O95" s="554">
        <f t="shared" si="9"/>
        <v>0</v>
      </c>
      <c r="P95" s="554"/>
      <c r="Q95" s="554"/>
      <c r="R95" s="554">
        <f t="shared" si="10"/>
        <v>0</v>
      </c>
      <c r="S95" s="199">
        <f t="shared" si="17"/>
        <v>0</v>
      </c>
      <c r="T95" s="199">
        <f t="shared" si="24"/>
        <v>0</v>
      </c>
      <c r="U95" s="199">
        <f t="shared" si="14"/>
        <v>0</v>
      </c>
      <c r="V95" s="128" t="s">
        <v>625</v>
      </c>
      <c r="X95" s="534"/>
      <c r="Y95" s="534"/>
      <c r="Z95" s="534"/>
    </row>
    <row r="96" spans="1:26" s="11" customFormat="1" ht="26.4" outlineLevel="1">
      <c r="A96" s="192"/>
      <c r="B96" s="192"/>
      <c r="C96" s="380" t="s">
        <v>647</v>
      </c>
      <c r="D96" s="194"/>
      <c r="E96" s="97"/>
      <c r="F96" s="195"/>
      <c r="G96" s="199"/>
      <c r="H96" s="199"/>
      <c r="I96" s="199"/>
      <c r="J96" s="199"/>
      <c r="K96" s="199"/>
      <c r="L96" s="199"/>
      <c r="M96" s="554"/>
      <c r="N96" s="554"/>
      <c r="O96" s="554">
        <f t="shared" si="9"/>
        <v>0</v>
      </c>
      <c r="P96" s="554"/>
      <c r="Q96" s="554"/>
      <c r="R96" s="554">
        <f t="shared" si="10"/>
        <v>0</v>
      </c>
      <c r="S96" s="199">
        <f t="shared" si="17"/>
        <v>0</v>
      </c>
      <c r="T96" s="199">
        <f t="shared" si="24"/>
        <v>0</v>
      </c>
      <c r="U96" s="199">
        <f t="shared" si="14"/>
        <v>0</v>
      </c>
      <c r="V96" s="128"/>
      <c r="X96" s="534"/>
      <c r="Y96" s="534"/>
      <c r="Z96" s="534"/>
    </row>
    <row r="97" spans="1:26" s="11" customFormat="1" outlineLevel="1">
      <c r="A97" s="192"/>
      <c r="B97" s="192"/>
      <c r="C97" s="386" t="s">
        <v>1545</v>
      </c>
      <c r="D97" s="194">
        <v>18</v>
      </c>
      <c r="E97" s="97">
        <v>27.500000000000004</v>
      </c>
      <c r="F97" s="195" t="s">
        <v>624</v>
      </c>
      <c r="G97" s="199">
        <v>128659.23</v>
      </c>
      <c r="H97" s="199">
        <v>83182.176000000021</v>
      </c>
      <c r="I97" s="199">
        <f t="shared" ref="I97" si="32">SUM(G97:H97)</f>
        <v>211841.40600000002</v>
      </c>
      <c r="J97" s="199">
        <f>G97*E97</f>
        <v>3538128.8250000002</v>
      </c>
      <c r="K97" s="199">
        <f>H97*E97</f>
        <v>2287509.8400000008</v>
      </c>
      <c r="L97" s="199">
        <f>I97*E97</f>
        <v>5825638.665000001</v>
      </c>
      <c r="M97" s="554"/>
      <c r="N97" s="554"/>
      <c r="O97" s="554">
        <f t="shared" si="9"/>
        <v>0</v>
      </c>
      <c r="P97" s="554"/>
      <c r="Q97" s="554"/>
      <c r="R97" s="554">
        <f t="shared" si="10"/>
        <v>0</v>
      </c>
      <c r="S97" s="199">
        <f t="shared" si="17"/>
        <v>0</v>
      </c>
      <c r="T97" s="199">
        <f t="shared" si="24"/>
        <v>0</v>
      </c>
      <c r="U97" s="199">
        <f t="shared" si="14"/>
        <v>0</v>
      </c>
      <c r="V97" s="128" t="s">
        <v>625</v>
      </c>
      <c r="X97" s="534"/>
      <c r="Y97" s="534"/>
      <c r="Z97" s="534"/>
    </row>
    <row r="98" spans="1:26" s="11" customFormat="1" ht="26.4" outlineLevel="1">
      <c r="A98" s="192"/>
      <c r="B98" s="192"/>
      <c r="C98" s="380" t="s">
        <v>649</v>
      </c>
      <c r="D98" s="194"/>
      <c r="E98" s="97"/>
      <c r="F98" s="195"/>
      <c r="G98" s="199"/>
      <c r="H98" s="199"/>
      <c r="I98" s="199"/>
      <c r="J98" s="199"/>
      <c r="K98" s="199"/>
      <c r="L98" s="199"/>
      <c r="M98" s="554"/>
      <c r="N98" s="554"/>
      <c r="O98" s="554">
        <f t="shared" si="9"/>
        <v>0</v>
      </c>
      <c r="P98" s="554"/>
      <c r="Q98" s="554"/>
      <c r="R98" s="554">
        <f t="shared" si="10"/>
        <v>0</v>
      </c>
      <c r="S98" s="199">
        <f t="shared" si="17"/>
        <v>0</v>
      </c>
      <c r="T98" s="199">
        <f t="shared" si="24"/>
        <v>0</v>
      </c>
      <c r="U98" s="199">
        <f t="shared" si="14"/>
        <v>0</v>
      </c>
      <c r="V98" s="128"/>
      <c r="X98" s="534"/>
      <c r="Y98" s="534"/>
      <c r="Z98" s="534"/>
    </row>
    <row r="99" spans="1:26" s="11" customFormat="1" outlineLevel="1">
      <c r="A99" s="192"/>
      <c r="B99" s="192"/>
      <c r="C99" s="386" t="s">
        <v>1545</v>
      </c>
      <c r="D99" s="194">
        <v>25</v>
      </c>
      <c r="E99" s="97">
        <v>27.500000000000004</v>
      </c>
      <c r="F99" s="195" t="s">
        <v>624</v>
      </c>
      <c r="G99" s="199">
        <v>128659.23</v>
      </c>
      <c r="H99" s="199">
        <v>83182.176000000021</v>
      </c>
      <c r="I99" s="199">
        <f t="shared" ref="I99" si="33">SUM(G99:H99)</f>
        <v>211841.40600000002</v>
      </c>
      <c r="J99" s="199">
        <f>G99*E99</f>
        <v>3538128.8250000002</v>
      </c>
      <c r="K99" s="199">
        <f>H99*E99</f>
        <v>2287509.8400000008</v>
      </c>
      <c r="L99" s="199">
        <f>I99*E99</f>
        <v>5825638.665000001</v>
      </c>
      <c r="M99" s="554"/>
      <c r="N99" s="554"/>
      <c r="O99" s="554">
        <f t="shared" si="9"/>
        <v>0</v>
      </c>
      <c r="P99" s="554"/>
      <c r="Q99" s="554"/>
      <c r="R99" s="554">
        <f t="shared" si="10"/>
        <v>0</v>
      </c>
      <c r="S99" s="199">
        <f t="shared" si="17"/>
        <v>0</v>
      </c>
      <c r="T99" s="199">
        <f t="shared" si="24"/>
        <v>0</v>
      </c>
      <c r="U99" s="199">
        <f t="shared" si="14"/>
        <v>0</v>
      </c>
      <c r="V99" s="128" t="s">
        <v>625</v>
      </c>
      <c r="X99" s="534"/>
      <c r="Y99" s="534"/>
      <c r="Z99" s="534"/>
    </row>
    <row r="100" spans="1:26" s="11" customFormat="1" ht="26.4" outlineLevel="1">
      <c r="A100" s="192"/>
      <c r="B100" s="192"/>
      <c r="C100" s="380" t="s">
        <v>639</v>
      </c>
      <c r="D100" s="194"/>
      <c r="E100" s="97"/>
      <c r="F100" s="195"/>
      <c r="G100" s="199"/>
      <c r="H100" s="199"/>
      <c r="I100" s="199"/>
      <c r="J100" s="199"/>
      <c r="K100" s="199"/>
      <c r="L100" s="199"/>
      <c r="M100" s="554"/>
      <c r="N100" s="554"/>
      <c r="O100" s="554">
        <f t="shared" si="9"/>
        <v>0</v>
      </c>
      <c r="P100" s="554"/>
      <c r="Q100" s="554"/>
      <c r="R100" s="554">
        <f t="shared" si="10"/>
        <v>0</v>
      </c>
      <c r="S100" s="199">
        <f t="shared" si="17"/>
        <v>0</v>
      </c>
      <c r="T100" s="199">
        <f t="shared" si="24"/>
        <v>0</v>
      </c>
      <c r="U100" s="199">
        <f t="shared" si="14"/>
        <v>0</v>
      </c>
      <c r="V100" s="128"/>
      <c r="X100" s="534"/>
      <c r="Y100" s="534"/>
      <c r="Z100" s="534"/>
    </row>
    <row r="101" spans="1:26" s="11" customFormat="1" outlineLevel="1">
      <c r="A101" s="192"/>
      <c r="B101" s="192"/>
      <c r="C101" s="193" t="s">
        <v>640</v>
      </c>
      <c r="D101" s="194">
        <v>185</v>
      </c>
      <c r="E101" s="97">
        <v>184.8</v>
      </c>
      <c r="F101" s="195" t="s">
        <v>624</v>
      </c>
      <c r="G101" s="199">
        <v>102150.27</v>
      </c>
      <c r="H101" s="199">
        <v>17818.762500000004</v>
      </c>
      <c r="I101" s="199">
        <f t="shared" ref="I101" si="34">SUM(G101:H101)</f>
        <v>119969.0325</v>
      </c>
      <c r="J101" s="199">
        <f>G101*E101</f>
        <v>18877369.896000002</v>
      </c>
      <c r="K101" s="199">
        <f>H101*E101</f>
        <v>3292907.310000001</v>
      </c>
      <c r="L101" s="199">
        <f>I101*E101</f>
        <v>22170277.206</v>
      </c>
      <c r="M101" s="554"/>
      <c r="N101" s="554"/>
      <c r="O101" s="554">
        <f t="shared" si="9"/>
        <v>0</v>
      </c>
      <c r="P101" s="554"/>
      <c r="Q101" s="554"/>
      <c r="R101" s="554">
        <f t="shared" si="10"/>
        <v>0</v>
      </c>
      <c r="S101" s="199">
        <f t="shared" si="17"/>
        <v>0</v>
      </c>
      <c r="T101" s="199">
        <f t="shared" si="24"/>
        <v>0</v>
      </c>
      <c r="U101" s="199">
        <f t="shared" si="14"/>
        <v>0</v>
      </c>
      <c r="V101" s="128" t="s">
        <v>625</v>
      </c>
      <c r="X101" s="534"/>
      <c r="Y101" s="534"/>
      <c r="Z101" s="534"/>
    </row>
    <row r="102" spans="1:26" s="11" customFormat="1" ht="26.4" outlineLevel="1">
      <c r="A102" s="192"/>
      <c r="B102" s="192"/>
      <c r="C102" s="380" t="s">
        <v>641</v>
      </c>
      <c r="D102" s="194"/>
      <c r="E102" s="97"/>
      <c r="F102" s="195"/>
      <c r="G102" s="199"/>
      <c r="H102" s="199"/>
      <c r="I102" s="199"/>
      <c r="J102" s="199"/>
      <c r="K102" s="199"/>
      <c r="L102" s="199"/>
      <c r="M102" s="554"/>
      <c r="N102" s="554"/>
      <c r="O102" s="554">
        <f t="shared" si="9"/>
        <v>0</v>
      </c>
      <c r="P102" s="554"/>
      <c r="Q102" s="554"/>
      <c r="R102" s="554">
        <f t="shared" si="10"/>
        <v>0</v>
      </c>
      <c r="S102" s="199">
        <f t="shared" si="17"/>
        <v>0</v>
      </c>
      <c r="T102" s="199">
        <f t="shared" si="24"/>
        <v>0</v>
      </c>
      <c r="U102" s="199">
        <f t="shared" si="14"/>
        <v>0</v>
      </c>
      <c r="V102" s="128"/>
      <c r="X102" s="534"/>
      <c r="Y102" s="534"/>
      <c r="Z102" s="534"/>
    </row>
    <row r="103" spans="1:26" outlineLevel="1">
      <c r="A103" s="137"/>
      <c r="B103" s="137"/>
      <c r="C103" s="138" t="s">
        <v>642</v>
      </c>
      <c r="D103" s="194">
        <v>115</v>
      </c>
      <c r="E103" s="97">
        <v>105</v>
      </c>
      <c r="F103" s="139" t="s">
        <v>624</v>
      </c>
      <c r="G103" s="199">
        <v>65470.44</v>
      </c>
      <c r="H103" s="199">
        <v>17189.865000000002</v>
      </c>
      <c r="I103" s="71">
        <f t="shared" ref="I103" si="35">SUM(G103:H103)</f>
        <v>82660.305000000008</v>
      </c>
      <c r="J103" s="71">
        <f>G103*E103</f>
        <v>6874396.2000000002</v>
      </c>
      <c r="K103" s="71">
        <f>H103*E103</f>
        <v>1804935.8250000002</v>
      </c>
      <c r="L103" s="71">
        <f>I103*E103</f>
        <v>8679332.0250000004</v>
      </c>
      <c r="M103" s="552"/>
      <c r="N103" s="552"/>
      <c r="O103" s="552">
        <f t="shared" si="9"/>
        <v>0</v>
      </c>
      <c r="P103" s="552"/>
      <c r="Q103" s="552"/>
      <c r="R103" s="552">
        <f t="shared" si="10"/>
        <v>0</v>
      </c>
      <c r="S103" s="71">
        <f t="shared" si="17"/>
        <v>0</v>
      </c>
      <c r="T103" s="71">
        <f t="shared" si="24"/>
        <v>0</v>
      </c>
      <c r="U103" s="71">
        <f t="shared" si="14"/>
        <v>0</v>
      </c>
      <c r="V103" s="123" t="s">
        <v>625</v>
      </c>
    </row>
    <row r="104" spans="1:26" ht="26.4" outlineLevel="1">
      <c r="A104" s="137"/>
      <c r="B104" s="137"/>
      <c r="C104" s="203" t="s">
        <v>643</v>
      </c>
      <c r="D104" s="194"/>
      <c r="E104" s="97"/>
      <c r="F104" s="139"/>
      <c r="G104" s="71"/>
      <c r="H104" s="71"/>
      <c r="I104" s="71"/>
      <c r="J104" s="71"/>
      <c r="K104" s="71"/>
      <c r="L104" s="71"/>
      <c r="M104" s="552"/>
      <c r="N104" s="552"/>
      <c r="O104" s="552">
        <f t="shared" si="9"/>
        <v>0</v>
      </c>
      <c r="P104" s="552"/>
      <c r="Q104" s="552"/>
      <c r="R104" s="552">
        <f t="shared" si="10"/>
        <v>0</v>
      </c>
      <c r="S104" s="71">
        <f t="shared" si="17"/>
        <v>0</v>
      </c>
      <c r="T104" s="71">
        <f t="shared" si="24"/>
        <v>0</v>
      </c>
      <c r="U104" s="71">
        <f t="shared" si="14"/>
        <v>0</v>
      </c>
      <c r="V104" s="123"/>
    </row>
    <row r="105" spans="1:26" outlineLevel="1">
      <c r="A105" s="137"/>
      <c r="B105" s="137"/>
      <c r="C105" s="138" t="s">
        <v>644</v>
      </c>
      <c r="D105" s="194">
        <v>115</v>
      </c>
      <c r="E105" s="97">
        <v>90</v>
      </c>
      <c r="F105" s="139" t="s">
        <v>624</v>
      </c>
      <c r="G105" s="199">
        <v>166514.94</v>
      </c>
      <c r="H105" s="199">
        <v>52580.000000000007</v>
      </c>
      <c r="I105" s="71">
        <f t="shared" ref="I105" si="36">SUM(G105:H105)</f>
        <v>219094.94</v>
      </c>
      <c r="J105" s="71">
        <f>G105*E105</f>
        <v>14986344.6</v>
      </c>
      <c r="K105" s="71">
        <f>H105*E105</f>
        <v>4732200.0000000009</v>
      </c>
      <c r="L105" s="71">
        <f>I105*E105</f>
        <v>19718544.600000001</v>
      </c>
      <c r="M105" s="552"/>
      <c r="N105" s="552"/>
      <c r="O105" s="552">
        <f t="shared" si="9"/>
        <v>0</v>
      </c>
      <c r="P105" s="552"/>
      <c r="Q105" s="552"/>
      <c r="R105" s="552">
        <f t="shared" si="10"/>
        <v>0</v>
      </c>
      <c r="S105" s="71">
        <f t="shared" si="17"/>
        <v>0</v>
      </c>
      <c r="T105" s="71">
        <f t="shared" si="24"/>
        <v>0</v>
      </c>
      <c r="U105" s="71">
        <f t="shared" si="14"/>
        <v>0</v>
      </c>
      <c r="V105" s="123" t="s">
        <v>625</v>
      </c>
    </row>
    <row r="106" spans="1:26" outlineLevel="1">
      <c r="A106" s="137"/>
      <c r="B106" s="137"/>
      <c r="C106" s="203" t="s">
        <v>645</v>
      </c>
      <c r="D106" s="194"/>
      <c r="E106" s="97"/>
      <c r="F106" s="139"/>
      <c r="G106" s="71"/>
      <c r="H106" s="71"/>
      <c r="I106" s="71"/>
      <c r="J106" s="71"/>
      <c r="K106" s="71"/>
      <c r="L106" s="71"/>
      <c r="M106" s="552"/>
      <c r="N106" s="552"/>
      <c r="O106" s="552">
        <f t="shared" si="9"/>
        <v>0</v>
      </c>
      <c r="P106" s="552"/>
      <c r="Q106" s="552"/>
      <c r="R106" s="552">
        <f t="shared" si="10"/>
        <v>0</v>
      </c>
      <c r="S106" s="71">
        <f t="shared" si="17"/>
        <v>0</v>
      </c>
      <c r="T106" s="71">
        <f t="shared" si="24"/>
        <v>0</v>
      </c>
      <c r="U106" s="71">
        <f t="shared" si="14"/>
        <v>0</v>
      </c>
      <c r="V106" s="123"/>
    </row>
    <row r="107" spans="1:26" outlineLevel="1">
      <c r="A107" s="137"/>
      <c r="B107" s="137"/>
      <c r="C107" s="138" t="s">
        <v>646</v>
      </c>
      <c r="D107" s="194">
        <v>590</v>
      </c>
      <c r="E107" s="97">
        <v>480</v>
      </c>
      <c r="F107" s="139" t="s">
        <v>624</v>
      </c>
      <c r="G107" s="199">
        <v>32518.739999999998</v>
      </c>
      <c r="H107" s="199">
        <v>7485.6650000000009</v>
      </c>
      <c r="I107" s="71">
        <f t="shared" ref="I107" si="37">SUM(G107:H107)</f>
        <v>40004.404999999999</v>
      </c>
      <c r="J107" s="71">
        <f>G107*E107</f>
        <v>15608995.199999999</v>
      </c>
      <c r="K107" s="71">
        <f>H107*E107</f>
        <v>3593119.2</v>
      </c>
      <c r="L107" s="71">
        <f>I107*E107</f>
        <v>19202114.399999999</v>
      </c>
      <c r="M107" s="552"/>
      <c r="N107" s="552"/>
      <c r="O107" s="552">
        <f t="shared" si="9"/>
        <v>0</v>
      </c>
      <c r="P107" s="552"/>
      <c r="Q107" s="552"/>
      <c r="R107" s="552">
        <f t="shared" si="10"/>
        <v>0</v>
      </c>
      <c r="S107" s="71">
        <f t="shared" si="17"/>
        <v>0</v>
      </c>
      <c r="T107" s="71">
        <f t="shared" si="24"/>
        <v>0</v>
      </c>
      <c r="U107" s="71">
        <f t="shared" si="14"/>
        <v>0</v>
      </c>
      <c r="V107" s="123" t="s">
        <v>625</v>
      </c>
    </row>
    <row r="108" spans="1:26" outlineLevel="1">
      <c r="A108" s="137"/>
      <c r="B108" s="137"/>
      <c r="C108" s="138"/>
      <c r="D108" s="194"/>
      <c r="E108" s="97"/>
      <c r="F108" s="139"/>
      <c r="G108" s="71"/>
      <c r="H108" s="71"/>
      <c r="I108" s="71"/>
      <c r="J108" s="71"/>
      <c r="K108" s="71"/>
      <c r="L108" s="71"/>
      <c r="M108" s="552"/>
      <c r="N108" s="552"/>
      <c r="O108" s="552">
        <f t="shared" si="9"/>
        <v>0</v>
      </c>
      <c r="P108" s="552"/>
      <c r="Q108" s="552"/>
      <c r="R108" s="552">
        <f t="shared" si="10"/>
        <v>0</v>
      </c>
      <c r="S108" s="71">
        <f t="shared" si="17"/>
        <v>0</v>
      </c>
      <c r="T108" s="71">
        <f t="shared" si="24"/>
        <v>0</v>
      </c>
      <c r="U108" s="71">
        <f t="shared" si="14"/>
        <v>0</v>
      </c>
      <c r="V108" s="123"/>
    </row>
    <row r="109" spans="1:26" ht="26.4" outlineLevel="1">
      <c r="A109" s="137"/>
      <c r="B109" s="137"/>
      <c r="C109" s="203" t="s">
        <v>647</v>
      </c>
      <c r="D109" s="194"/>
      <c r="E109" s="97"/>
      <c r="F109" s="139"/>
      <c r="G109" s="71"/>
      <c r="H109" s="71"/>
      <c r="I109" s="71"/>
      <c r="J109" s="71"/>
      <c r="K109" s="71"/>
      <c r="L109" s="71"/>
      <c r="M109" s="552"/>
      <c r="N109" s="552"/>
      <c r="O109" s="552">
        <f t="shared" si="9"/>
        <v>0</v>
      </c>
      <c r="P109" s="552"/>
      <c r="Q109" s="552"/>
      <c r="R109" s="552">
        <f t="shared" si="10"/>
        <v>0</v>
      </c>
      <c r="S109" s="71">
        <f t="shared" si="17"/>
        <v>0</v>
      </c>
      <c r="T109" s="71">
        <f t="shared" si="24"/>
        <v>0</v>
      </c>
      <c r="U109" s="71">
        <f t="shared" si="14"/>
        <v>0</v>
      </c>
      <c r="V109" s="123"/>
    </row>
    <row r="110" spans="1:26" outlineLevel="1">
      <c r="A110" s="137"/>
      <c r="B110" s="137"/>
      <c r="C110" s="138" t="s">
        <v>637</v>
      </c>
      <c r="D110" s="194">
        <v>18</v>
      </c>
      <c r="E110" s="97">
        <v>27.500000000000004</v>
      </c>
      <c r="F110" s="139" t="s">
        <v>624</v>
      </c>
      <c r="G110" s="199">
        <v>448964.76</v>
      </c>
      <c r="H110" s="199">
        <v>46119.149999999994</v>
      </c>
      <c r="I110" s="71">
        <f t="shared" ref="I110" si="38">SUM(G110:H110)</f>
        <v>495083.91000000003</v>
      </c>
      <c r="J110" s="71">
        <f>G110*E110</f>
        <v>12346530.900000002</v>
      </c>
      <c r="K110" s="71">
        <f>H110*E110</f>
        <v>1268276.625</v>
      </c>
      <c r="L110" s="71">
        <f>I110*E110</f>
        <v>13614807.525000002</v>
      </c>
      <c r="M110" s="552"/>
      <c r="N110" s="552"/>
      <c r="O110" s="552">
        <f t="shared" si="9"/>
        <v>0</v>
      </c>
      <c r="P110" s="552"/>
      <c r="Q110" s="552"/>
      <c r="R110" s="552">
        <f t="shared" si="10"/>
        <v>0</v>
      </c>
      <c r="S110" s="71">
        <f t="shared" si="17"/>
        <v>0</v>
      </c>
      <c r="T110" s="71">
        <f t="shared" si="24"/>
        <v>0</v>
      </c>
      <c r="U110" s="71">
        <f t="shared" si="14"/>
        <v>0</v>
      </c>
      <c r="V110" s="123" t="s">
        <v>625</v>
      </c>
    </row>
    <row r="111" spans="1:26" ht="26.4" outlineLevel="1">
      <c r="A111" s="137"/>
      <c r="B111" s="137"/>
      <c r="C111" s="203" t="s">
        <v>648</v>
      </c>
      <c r="D111" s="194"/>
      <c r="E111" s="97"/>
      <c r="F111" s="139"/>
      <c r="G111" s="71"/>
      <c r="H111" s="71"/>
      <c r="I111" s="71"/>
      <c r="J111" s="71"/>
      <c r="K111" s="71"/>
      <c r="L111" s="71"/>
      <c r="M111" s="552"/>
      <c r="N111" s="552"/>
      <c r="O111" s="552">
        <f t="shared" si="9"/>
        <v>0</v>
      </c>
      <c r="P111" s="552"/>
      <c r="Q111" s="552"/>
      <c r="R111" s="552">
        <f t="shared" si="10"/>
        <v>0</v>
      </c>
      <c r="S111" s="71">
        <f t="shared" si="17"/>
        <v>0</v>
      </c>
      <c r="T111" s="71">
        <f t="shared" si="24"/>
        <v>0</v>
      </c>
      <c r="U111" s="71">
        <f t="shared" si="14"/>
        <v>0</v>
      </c>
      <c r="V111" s="123"/>
    </row>
    <row r="112" spans="1:26" outlineLevel="1">
      <c r="A112" s="137"/>
      <c r="B112" s="137"/>
      <c r="C112" s="138" t="s">
        <v>638</v>
      </c>
      <c r="D112" s="194">
        <v>25</v>
      </c>
      <c r="E112" s="97">
        <v>20</v>
      </c>
      <c r="F112" s="139" t="s">
        <v>624</v>
      </c>
      <c r="G112" s="199">
        <v>46999.53</v>
      </c>
      <c r="H112" s="199">
        <v>9969.2394999999997</v>
      </c>
      <c r="I112" s="71">
        <f t="shared" ref="I112" si="39">SUM(G112:H112)</f>
        <v>56968.769499999995</v>
      </c>
      <c r="J112" s="71">
        <f>G112*E112</f>
        <v>939990.6</v>
      </c>
      <c r="K112" s="71">
        <f>H112*E112</f>
        <v>199384.78999999998</v>
      </c>
      <c r="L112" s="71">
        <f>I112*E112</f>
        <v>1139375.3899999999</v>
      </c>
      <c r="M112" s="552"/>
      <c r="N112" s="552"/>
      <c r="O112" s="552">
        <f t="shared" si="9"/>
        <v>0</v>
      </c>
      <c r="P112" s="552"/>
      <c r="Q112" s="552"/>
      <c r="R112" s="552">
        <f t="shared" si="10"/>
        <v>0</v>
      </c>
      <c r="S112" s="71">
        <f t="shared" si="17"/>
        <v>0</v>
      </c>
      <c r="T112" s="71">
        <f t="shared" si="24"/>
        <v>0</v>
      </c>
      <c r="U112" s="71">
        <f t="shared" si="14"/>
        <v>0</v>
      </c>
      <c r="V112" s="123" t="s">
        <v>625</v>
      </c>
    </row>
    <row r="113" spans="1:26" ht="26.4" outlineLevel="1">
      <c r="A113" s="137"/>
      <c r="B113" s="137"/>
      <c r="C113" s="203" t="s">
        <v>639</v>
      </c>
      <c r="D113" s="194"/>
      <c r="E113" s="97"/>
      <c r="F113" s="139"/>
      <c r="G113" s="71"/>
      <c r="H113" s="71"/>
      <c r="I113" s="71"/>
      <c r="J113" s="71"/>
      <c r="K113" s="71"/>
      <c r="L113" s="71"/>
      <c r="M113" s="552"/>
      <c r="N113" s="552"/>
      <c r="O113" s="552">
        <f t="shared" si="9"/>
        <v>0</v>
      </c>
      <c r="P113" s="552"/>
      <c r="Q113" s="552"/>
      <c r="R113" s="552">
        <f t="shared" si="10"/>
        <v>0</v>
      </c>
      <c r="S113" s="71">
        <f t="shared" si="17"/>
        <v>0</v>
      </c>
      <c r="T113" s="71">
        <f t="shared" si="24"/>
        <v>0</v>
      </c>
      <c r="U113" s="71">
        <f t="shared" si="14"/>
        <v>0</v>
      </c>
      <c r="V113" s="123"/>
    </row>
    <row r="114" spans="1:26" outlineLevel="1">
      <c r="A114" s="137"/>
      <c r="B114" s="137"/>
      <c r="C114" s="138" t="s">
        <v>640</v>
      </c>
      <c r="D114" s="194">
        <v>180</v>
      </c>
      <c r="E114" s="97">
        <v>193.60000000000002</v>
      </c>
      <c r="F114" s="139" t="s">
        <v>624</v>
      </c>
      <c r="G114" s="199">
        <v>102150.27</v>
      </c>
      <c r="H114" s="199">
        <v>17818.762500000004</v>
      </c>
      <c r="I114" s="71">
        <f t="shared" ref="I114" si="40">SUM(G114:H114)</f>
        <v>119969.0325</v>
      </c>
      <c r="J114" s="71">
        <f>G114*E114</f>
        <v>19776292.272000004</v>
      </c>
      <c r="K114" s="71">
        <f>H114*E114</f>
        <v>3449712.4200000013</v>
      </c>
      <c r="L114" s="71">
        <f>I114*E114</f>
        <v>23226004.692000002</v>
      </c>
      <c r="M114" s="552"/>
      <c r="N114" s="552"/>
      <c r="O114" s="552">
        <f t="shared" si="9"/>
        <v>0</v>
      </c>
      <c r="P114" s="552"/>
      <c r="Q114" s="552"/>
      <c r="R114" s="552">
        <f t="shared" si="10"/>
        <v>0</v>
      </c>
      <c r="S114" s="71">
        <f t="shared" si="17"/>
        <v>0</v>
      </c>
      <c r="T114" s="71">
        <f t="shared" si="24"/>
        <v>0</v>
      </c>
      <c r="U114" s="71">
        <f t="shared" si="14"/>
        <v>0</v>
      </c>
      <c r="V114" s="123" t="s">
        <v>625</v>
      </c>
    </row>
    <row r="115" spans="1:26" ht="26.4" outlineLevel="1">
      <c r="A115" s="137"/>
      <c r="B115" s="137"/>
      <c r="C115" s="203" t="s">
        <v>639</v>
      </c>
      <c r="D115" s="194"/>
      <c r="E115" s="97"/>
      <c r="F115" s="139"/>
      <c r="G115" s="71"/>
      <c r="H115" s="71"/>
      <c r="I115" s="71"/>
      <c r="J115" s="71"/>
      <c r="K115" s="71"/>
      <c r="L115" s="71"/>
      <c r="M115" s="552"/>
      <c r="N115" s="552"/>
      <c r="O115" s="552">
        <f t="shared" si="9"/>
        <v>0</v>
      </c>
      <c r="P115" s="552"/>
      <c r="Q115" s="552"/>
      <c r="R115" s="552">
        <f t="shared" si="10"/>
        <v>0</v>
      </c>
      <c r="S115" s="71">
        <f t="shared" si="17"/>
        <v>0</v>
      </c>
      <c r="T115" s="71">
        <f t="shared" si="24"/>
        <v>0</v>
      </c>
      <c r="U115" s="71">
        <f t="shared" si="14"/>
        <v>0</v>
      </c>
      <c r="V115" s="123"/>
    </row>
    <row r="116" spans="1:26" outlineLevel="1">
      <c r="A116" s="137"/>
      <c r="B116" s="137"/>
      <c r="C116" s="138" t="s">
        <v>642</v>
      </c>
      <c r="D116" s="194">
        <v>115</v>
      </c>
      <c r="E116" s="97">
        <v>187</v>
      </c>
      <c r="F116" s="139" t="s">
        <v>624</v>
      </c>
      <c r="G116" s="199">
        <v>65470.44</v>
      </c>
      <c r="H116" s="199">
        <v>14173.4395</v>
      </c>
      <c r="I116" s="71">
        <f t="shared" ref="I116" si="41">SUM(G116:H116)</f>
        <v>79643.87950000001</v>
      </c>
      <c r="J116" s="71">
        <f>G116*E116</f>
        <v>12242972.280000001</v>
      </c>
      <c r="K116" s="71">
        <f>H116*E116</f>
        <v>2650433.1865000003</v>
      </c>
      <c r="L116" s="71">
        <f>I116*E116</f>
        <v>14893405.466500001</v>
      </c>
      <c r="M116" s="552"/>
      <c r="N116" s="552"/>
      <c r="O116" s="552">
        <f t="shared" si="9"/>
        <v>0</v>
      </c>
      <c r="P116" s="552"/>
      <c r="Q116" s="552"/>
      <c r="R116" s="552">
        <f t="shared" si="10"/>
        <v>0</v>
      </c>
      <c r="S116" s="71">
        <f t="shared" si="17"/>
        <v>0</v>
      </c>
      <c r="T116" s="71">
        <f t="shared" si="24"/>
        <v>0</v>
      </c>
      <c r="U116" s="71">
        <f t="shared" si="14"/>
        <v>0</v>
      </c>
      <c r="V116" s="123" t="s">
        <v>625</v>
      </c>
    </row>
    <row r="117" spans="1:26" ht="26.4" outlineLevel="1">
      <c r="A117" s="137"/>
      <c r="B117" s="137"/>
      <c r="C117" s="203" t="s">
        <v>649</v>
      </c>
      <c r="D117" s="194"/>
      <c r="E117" s="97"/>
      <c r="F117" s="139"/>
      <c r="G117" s="71"/>
      <c r="H117" s="71"/>
      <c r="I117" s="71"/>
      <c r="J117" s="71"/>
      <c r="K117" s="71"/>
      <c r="L117" s="71"/>
      <c r="M117" s="552"/>
      <c r="N117" s="552"/>
      <c r="O117" s="552">
        <f t="shared" si="9"/>
        <v>0</v>
      </c>
      <c r="P117" s="552"/>
      <c r="Q117" s="552"/>
      <c r="R117" s="552">
        <f t="shared" si="10"/>
        <v>0</v>
      </c>
      <c r="S117" s="71">
        <f t="shared" si="17"/>
        <v>0</v>
      </c>
      <c r="T117" s="71">
        <f t="shared" si="24"/>
        <v>0</v>
      </c>
      <c r="U117" s="71">
        <f t="shared" si="14"/>
        <v>0</v>
      </c>
      <c r="V117" s="123"/>
    </row>
    <row r="118" spans="1:26" outlineLevel="1">
      <c r="A118" s="137"/>
      <c r="B118" s="137"/>
      <c r="C118" s="138" t="s">
        <v>644</v>
      </c>
      <c r="D118" s="194">
        <v>115</v>
      </c>
      <c r="E118" s="97">
        <v>117.7</v>
      </c>
      <c r="F118" s="139" t="s">
        <v>624</v>
      </c>
      <c r="G118" s="199">
        <v>166514.94</v>
      </c>
      <c r="H118" s="199">
        <v>52580.000000000007</v>
      </c>
      <c r="I118" s="71">
        <f t="shared" ref="I118" si="42">SUM(G118:H118)</f>
        <v>219094.94</v>
      </c>
      <c r="J118" s="71">
        <f>G118*E118</f>
        <v>19598808.438000001</v>
      </c>
      <c r="K118" s="71">
        <f>H118*E118</f>
        <v>6188666.0000000009</v>
      </c>
      <c r="L118" s="71">
        <f>I118*E118</f>
        <v>25787474.438000001</v>
      </c>
      <c r="M118" s="552"/>
      <c r="N118" s="552"/>
      <c r="O118" s="552">
        <f t="shared" si="9"/>
        <v>0</v>
      </c>
      <c r="P118" s="552"/>
      <c r="Q118" s="552"/>
      <c r="R118" s="552">
        <f t="shared" si="10"/>
        <v>0</v>
      </c>
      <c r="S118" s="71">
        <f t="shared" si="17"/>
        <v>0</v>
      </c>
      <c r="T118" s="71">
        <f t="shared" si="24"/>
        <v>0</v>
      </c>
      <c r="U118" s="71">
        <f t="shared" si="14"/>
        <v>0</v>
      </c>
      <c r="V118" s="123" t="s">
        <v>625</v>
      </c>
    </row>
    <row r="119" spans="1:26" outlineLevel="1">
      <c r="A119" s="137"/>
      <c r="B119" s="137"/>
      <c r="C119" s="203" t="s">
        <v>650</v>
      </c>
      <c r="D119" s="194"/>
      <c r="E119" s="97"/>
      <c r="F119" s="139"/>
      <c r="G119" s="62"/>
      <c r="H119" s="62"/>
      <c r="I119" s="62"/>
      <c r="J119" s="62"/>
      <c r="K119" s="62"/>
      <c r="L119" s="62"/>
      <c r="M119" s="550"/>
      <c r="N119" s="550"/>
      <c r="O119" s="550">
        <f t="shared" si="9"/>
        <v>0</v>
      </c>
      <c r="P119" s="550"/>
      <c r="Q119" s="550"/>
      <c r="R119" s="550">
        <f t="shared" si="10"/>
        <v>0</v>
      </c>
      <c r="S119" s="62">
        <f t="shared" si="17"/>
        <v>0</v>
      </c>
      <c r="T119" s="62">
        <f t="shared" si="24"/>
        <v>0</v>
      </c>
      <c r="U119" s="62">
        <f t="shared" si="14"/>
        <v>0</v>
      </c>
      <c r="V119" s="123"/>
    </row>
    <row r="120" spans="1:26" outlineLevel="1">
      <c r="A120" s="137"/>
      <c r="B120" s="137"/>
      <c r="C120" s="138" t="s">
        <v>646</v>
      </c>
      <c r="D120" s="194">
        <v>590</v>
      </c>
      <c r="E120" s="97">
        <v>480</v>
      </c>
      <c r="F120" s="139" t="s">
        <v>624</v>
      </c>
      <c r="G120" s="199">
        <v>32518.739999999998</v>
      </c>
      <c r="H120" s="199">
        <v>7485.6650000000009</v>
      </c>
      <c r="I120" s="62">
        <f t="shared" ref="I120" si="43">SUM(G120:H120)</f>
        <v>40004.404999999999</v>
      </c>
      <c r="J120" s="62">
        <f>G120*E120</f>
        <v>15608995.199999999</v>
      </c>
      <c r="K120" s="62">
        <f>H120*E120</f>
        <v>3593119.2</v>
      </c>
      <c r="L120" s="62">
        <f>I120*E120</f>
        <v>19202114.399999999</v>
      </c>
      <c r="M120" s="550"/>
      <c r="N120" s="550"/>
      <c r="O120" s="550">
        <f t="shared" si="9"/>
        <v>0</v>
      </c>
      <c r="P120" s="550"/>
      <c r="Q120" s="550"/>
      <c r="R120" s="550">
        <f t="shared" si="10"/>
        <v>0</v>
      </c>
      <c r="S120" s="62">
        <f t="shared" si="17"/>
        <v>0</v>
      </c>
      <c r="T120" s="62">
        <f t="shared" si="24"/>
        <v>0</v>
      </c>
      <c r="U120" s="62">
        <f t="shared" si="14"/>
        <v>0</v>
      </c>
      <c r="V120" s="123" t="s">
        <v>625</v>
      </c>
    </row>
    <row r="121" spans="1:26" outlineLevel="1">
      <c r="A121" s="137"/>
      <c r="B121" s="137"/>
      <c r="C121" s="380" t="s">
        <v>651</v>
      </c>
      <c r="D121" s="194"/>
      <c r="E121" s="97"/>
      <c r="F121" s="139"/>
      <c r="G121" s="62"/>
      <c r="H121" s="62"/>
      <c r="I121" s="62"/>
      <c r="J121" s="62"/>
      <c r="K121" s="62"/>
      <c r="L121" s="62"/>
      <c r="M121" s="550"/>
      <c r="N121" s="550"/>
      <c r="O121" s="550">
        <f t="shared" si="9"/>
        <v>0</v>
      </c>
      <c r="P121" s="550"/>
      <c r="Q121" s="550"/>
      <c r="R121" s="550">
        <f t="shared" si="10"/>
        <v>0</v>
      </c>
      <c r="S121" s="62">
        <f t="shared" si="17"/>
        <v>0</v>
      </c>
      <c r="T121" s="62">
        <f t="shared" si="24"/>
        <v>0</v>
      </c>
      <c r="U121" s="62">
        <f t="shared" si="14"/>
        <v>0</v>
      </c>
      <c r="V121" s="123"/>
    </row>
    <row r="122" spans="1:26" s="11" customFormat="1" outlineLevel="1">
      <c r="A122" s="192"/>
      <c r="B122" s="192"/>
      <c r="C122" s="386" t="s">
        <v>1540</v>
      </c>
      <c r="D122" s="194">
        <v>24</v>
      </c>
      <c r="E122" s="97">
        <v>26.400000000000002</v>
      </c>
      <c r="F122" s="195" t="s">
        <v>624</v>
      </c>
      <c r="G122" s="199">
        <v>247104.54</v>
      </c>
      <c r="H122" s="199">
        <v>116765.30250000003</v>
      </c>
      <c r="I122" s="199">
        <f t="shared" ref="I122" si="44">SUM(G122:H122)</f>
        <v>363869.84250000003</v>
      </c>
      <c r="J122" s="199">
        <f>G122*E122</f>
        <v>6523559.8560000006</v>
      </c>
      <c r="K122" s="199">
        <f>H122*E122</f>
        <v>3082603.986000001</v>
      </c>
      <c r="L122" s="199">
        <f>I122*E122</f>
        <v>9606163.842000002</v>
      </c>
      <c r="M122" s="554"/>
      <c r="N122" s="554"/>
      <c r="O122" s="554">
        <f t="shared" ref="O122:O185" si="45">M122+N122</f>
        <v>0</v>
      </c>
      <c r="P122" s="554"/>
      <c r="Q122" s="554"/>
      <c r="R122" s="554">
        <f t="shared" ref="R122:R185" si="46">P122+Q122</f>
        <v>0</v>
      </c>
      <c r="S122" s="199">
        <f t="shared" si="17"/>
        <v>0</v>
      </c>
      <c r="T122" s="199">
        <f t="shared" si="24"/>
        <v>0</v>
      </c>
      <c r="U122" s="199">
        <f t="shared" si="14"/>
        <v>0</v>
      </c>
      <c r="V122" s="128" t="s">
        <v>625</v>
      </c>
      <c r="X122" s="534"/>
      <c r="Y122" s="534"/>
      <c r="Z122" s="534"/>
    </row>
    <row r="123" spans="1:26" s="11" customFormat="1" outlineLevel="1">
      <c r="A123" s="192"/>
      <c r="B123" s="192"/>
      <c r="C123" s="380" t="s">
        <v>652</v>
      </c>
      <c r="D123" s="194"/>
      <c r="E123" s="97"/>
      <c r="F123" s="195"/>
      <c r="G123" s="199"/>
      <c r="H123" s="199"/>
      <c r="I123" s="199"/>
      <c r="J123" s="199"/>
      <c r="K123" s="199"/>
      <c r="L123" s="199"/>
      <c r="M123" s="554"/>
      <c r="N123" s="554"/>
      <c r="O123" s="554">
        <f t="shared" si="45"/>
        <v>0</v>
      </c>
      <c r="P123" s="554"/>
      <c r="Q123" s="554"/>
      <c r="R123" s="554">
        <f t="shared" si="46"/>
        <v>0</v>
      </c>
      <c r="S123" s="199">
        <f t="shared" si="17"/>
        <v>0</v>
      </c>
      <c r="T123" s="199">
        <f t="shared" si="24"/>
        <v>0</v>
      </c>
      <c r="U123" s="199">
        <f t="shared" ref="U123:U186" si="47">S123+T123</f>
        <v>0</v>
      </c>
      <c r="V123" s="128"/>
      <c r="X123" s="534"/>
      <c r="Y123" s="534"/>
      <c r="Z123" s="534"/>
    </row>
    <row r="124" spans="1:26" s="11" customFormat="1" outlineLevel="1">
      <c r="A124" s="192"/>
      <c r="B124" s="192"/>
      <c r="C124" s="386" t="s">
        <v>1540</v>
      </c>
      <c r="D124" s="194">
        <v>16</v>
      </c>
      <c r="E124" s="97">
        <v>17.600000000000001</v>
      </c>
      <c r="F124" s="195" t="s">
        <v>624</v>
      </c>
      <c r="G124" s="199">
        <v>247104.54</v>
      </c>
      <c r="H124" s="199">
        <v>116765.30250000003</v>
      </c>
      <c r="I124" s="199">
        <f t="shared" ref="I124" si="48">SUM(G124:H124)</f>
        <v>363869.84250000003</v>
      </c>
      <c r="J124" s="199">
        <f>G124*E124</f>
        <v>4349039.9040000001</v>
      </c>
      <c r="K124" s="199">
        <f>H124*E124</f>
        <v>2055069.3240000007</v>
      </c>
      <c r="L124" s="199">
        <f>I124*E124</f>
        <v>6404109.2280000011</v>
      </c>
      <c r="M124" s="554"/>
      <c r="N124" s="554"/>
      <c r="O124" s="554">
        <f t="shared" si="45"/>
        <v>0</v>
      </c>
      <c r="P124" s="554"/>
      <c r="Q124" s="554"/>
      <c r="R124" s="554">
        <f t="shared" si="46"/>
        <v>0</v>
      </c>
      <c r="S124" s="199">
        <f t="shared" si="17"/>
        <v>0</v>
      </c>
      <c r="T124" s="199">
        <f t="shared" si="24"/>
        <v>0</v>
      </c>
      <c r="U124" s="199">
        <f t="shared" si="47"/>
        <v>0</v>
      </c>
      <c r="V124" s="128" t="s">
        <v>625</v>
      </c>
      <c r="X124" s="534"/>
      <c r="Y124" s="534"/>
      <c r="Z124" s="534"/>
    </row>
    <row r="125" spans="1:26" s="11" customFormat="1" outlineLevel="1">
      <c r="A125" s="192"/>
      <c r="B125" s="192"/>
      <c r="C125" s="380" t="s">
        <v>653</v>
      </c>
      <c r="D125" s="194"/>
      <c r="E125" s="97"/>
      <c r="F125" s="195"/>
      <c r="G125" s="199"/>
      <c r="H125" s="199"/>
      <c r="I125" s="199"/>
      <c r="J125" s="199"/>
      <c r="K125" s="199"/>
      <c r="L125" s="199"/>
      <c r="M125" s="554"/>
      <c r="N125" s="554"/>
      <c r="O125" s="554">
        <f t="shared" si="45"/>
        <v>0</v>
      </c>
      <c r="P125" s="554"/>
      <c r="Q125" s="554"/>
      <c r="R125" s="554">
        <f t="shared" si="46"/>
        <v>0</v>
      </c>
      <c r="S125" s="199">
        <f t="shared" si="17"/>
        <v>0</v>
      </c>
      <c r="T125" s="199">
        <f t="shared" si="24"/>
        <v>0</v>
      </c>
      <c r="U125" s="199">
        <f t="shared" si="47"/>
        <v>0</v>
      </c>
      <c r="V125" s="128"/>
      <c r="X125" s="534"/>
      <c r="Y125" s="534"/>
      <c r="Z125" s="534"/>
    </row>
    <row r="126" spans="1:26" s="11" customFormat="1" outlineLevel="1">
      <c r="A126" s="192"/>
      <c r="B126" s="192"/>
      <c r="C126" s="386" t="s">
        <v>1540</v>
      </c>
      <c r="D126" s="194">
        <v>57</v>
      </c>
      <c r="E126" s="97">
        <v>68.2</v>
      </c>
      <c r="F126" s="195" t="s">
        <v>624</v>
      </c>
      <c r="G126" s="199">
        <v>247104.54</v>
      </c>
      <c r="H126" s="199">
        <v>116765.30250000003</v>
      </c>
      <c r="I126" s="199">
        <f t="shared" ref="I126" si="49">SUM(G126:H126)</f>
        <v>363869.84250000003</v>
      </c>
      <c r="J126" s="199">
        <f>G126*E126</f>
        <v>16852529.628000002</v>
      </c>
      <c r="K126" s="199">
        <f>H126*E126</f>
        <v>7963393.6305000028</v>
      </c>
      <c r="L126" s="199">
        <f>I126*E126</f>
        <v>24815923.258500002</v>
      </c>
      <c r="M126" s="554"/>
      <c r="N126" s="554"/>
      <c r="O126" s="554">
        <f t="shared" si="45"/>
        <v>0</v>
      </c>
      <c r="P126" s="554"/>
      <c r="Q126" s="554"/>
      <c r="R126" s="554">
        <f t="shared" si="46"/>
        <v>0</v>
      </c>
      <c r="S126" s="199">
        <f t="shared" si="17"/>
        <v>0</v>
      </c>
      <c r="T126" s="199">
        <f t="shared" si="24"/>
        <v>0</v>
      </c>
      <c r="U126" s="199">
        <f t="shared" si="47"/>
        <v>0</v>
      </c>
      <c r="V126" s="128" t="s">
        <v>625</v>
      </c>
      <c r="X126" s="534"/>
      <c r="Y126" s="534"/>
      <c r="Z126" s="534"/>
    </row>
    <row r="127" spans="1:26" s="11" customFormat="1" outlineLevel="1">
      <c r="A127" s="192"/>
      <c r="B127" s="192"/>
      <c r="C127" s="380" t="s">
        <v>654</v>
      </c>
      <c r="D127" s="194"/>
      <c r="E127" s="97"/>
      <c r="F127" s="195"/>
      <c r="G127" s="199"/>
      <c r="H127" s="199"/>
      <c r="I127" s="199"/>
      <c r="J127" s="199"/>
      <c r="K127" s="199"/>
      <c r="L127" s="199"/>
      <c r="M127" s="554"/>
      <c r="N127" s="554"/>
      <c r="O127" s="554">
        <f t="shared" si="45"/>
        <v>0</v>
      </c>
      <c r="P127" s="554"/>
      <c r="Q127" s="554"/>
      <c r="R127" s="554">
        <f t="shared" si="46"/>
        <v>0</v>
      </c>
      <c r="S127" s="199">
        <f t="shared" si="17"/>
        <v>0</v>
      </c>
      <c r="T127" s="199">
        <f t="shared" si="24"/>
        <v>0</v>
      </c>
      <c r="U127" s="199">
        <f t="shared" si="47"/>
        <v>0</v>
      </c>
      <c r="V127" s="128"/>
      <c r="X127" s="534"/>
      <c r="Y127" s="534"/>
      <c r="Z127" s="534"/>
    </row>
    <row r="128" spans="1:26" s="11" customFormat="1" outlineLevel="1">
      <c r="A128" s="192"/>
      <c r="B128" s="192"/>
      <c r="C128" s="386" t="s">
        <v>1540</v>
      </c>
      <c r="D128" s="194">
        <v>24</v>
      </c>
      <c r="E128" s="97">
        <v>26.400000000000002</v>
      </c>
      <c r="F128" s="195" t="s">
        <v>624</v>
      </c>
      <c r="G128" s="199">
        <v>247104.54</v>
      </c>
      <c r="H128" s="199">
        <v>116765.30250000003</v>
      </c>
      <c r="I128" s="199">
        <f t="shared" ref="I128" si="50">SUM(G128:H128)</f>
        <v>363869.84250000003</v>
      </c>
      <c r="J128" s="199">
        <f>G128*E128</f>
        <v>6523559.8560000006</v>
      </c>
      <c r="K128" s="199">
        <f>H128*E128</f>
        <v>3082603.986000001</v>
      </c>
      <c r="L128" s="199">
        <f>I128*E128</f>
        <v>9606163.842000002</v>
      </c>
      <c r="M128" s="554"/>
      <c r="N128" s="554"/>
      <c r="O128" s="554">
        <f t="shared" si="45"/>
        <v>0</v>
      </c>
      <c r="P128" s="554"/>
      <c r="Q128" s="554"/>
      <c r="R128" s="554">
        <f t="shared" si="46"/>
        <v>0</v>
      </c>
      <c r="S128" s="199">
        <f t="shared" si="17"/>
        <v>0</v>
      </c>
      <c r="T128" s="199">
        <f t="shared" si="24"/>
        <v>0</v>
      </c>
      <c r="U128" s="199">
        <f t="shared" si="47"/>
        <v>0</v>
      </c>
      <c r="V128" s="128" t="s">
        <v>625</v>
      </c>
      <c r="X128" s="534"/>
      <c r="Y128" s="534"/>
      <c r="Z128" s="534"/>
    </row>
    <row r="129" spans="1:26" s="11" customFormat="1" outlineLevel="1">
      <c r="A129" s="192"/>
      <c r="B129" s="192"/>
      <c r="C129" s="380" t="s">
        <v>655</v>
      </c>
      <c r="D129" s="194"/>
      <c r="E129" s="97"/>
      <c r="F129" s="195"/>
      <c r="G129" s="199"/>
      <c r="H129" s="199"/>
      <c r="I129" s="199"/>
      <c r="J129" s="199"/>
      <c r="K129" s="199"/>
      <c r="L129" s="199"/>
      <c r="M129" s="554"/>
      <c r="N129" s="554"/>
      <c r="O129" s="554">
        <f t="shared" si="45"/>
        <v>0</v>
      </c>
      <c r="P129" s="554"/>
      <c r="Q129" s="554"/>
      <c r="R129" s="554">
        <f t="shared" si="46"/>
        <v>0</v>
      </c>
      <c r="S129" s="199">
        <f t="shared" si="17"/>
        <v>0</v>
      </c>
      <c r="T129" s="199">
        <f t="shared" si="24"/>
        <v>0</v>
      </c>
      <c r="U129" s="199">
        <f t="shared" si="47"/>
        <v>0</v>
      </c>
      <c r="V129" s="128"/>
      <c r="X129" s="534"/>
      <c r="Y129" s="534"/>
      <c r="Z129" s="534"/>
    </row>
    <row r="130" spans="1:26" s="11" customFormat="1" outlineLevel="1">
      <c r="A130" s="192"/>
      <c r="B130" s="192"/>
      <c r="C130" s="386" t="s">
        <v>1540</v>
      </c>
      <c r="D130" s="194">
        <v>16</v>
      </c>
      <c r="E130" s="97">
        <v>17.600000000000001</v>
      </c>
      <c r="F130" s="195" t="s">
        <v>624</v>
      </c>
      <c r="G130" s="199">
        <v>247104.54</v>
      </c>
      <c r="H130" s="199">
        <v>116765.30250000003</v>
      </c>
      <c r="I130" s="199">
        <f t="shared" ref="I130" si="51">SUM(G130:H130)</f>
        <v>363869.84250000003</v>
      </c>
      <c r="J130" s="199">
        <f>G130*E130</f>
        <v>4349039.9040000001</v>
      </c>
      <c r="K130" s="199">
        <f>H130*E130</f>
        <v>2055069.3240000007</v>
      </c>
      <c r="L130" s="199">
        <f>I130*E130</f>
        <v>6404109.2280000011</v>
      </c>
      <c r="M130" s="554"/>
      <c r="N130" s="554"/>
      <c r="O130" s="554">
        <f t="shared" si="45"/>
        <v>0</v>
      </c>
      <c r="P130" s="554"/>
      <c r="Q130" s="554"/>
      <c r="R130" s="554">
        <f t="shared" si="46"/>
        <v>0</v>
      </c>
      <c r="S130" s="199">
        <f t="shared" si="17"/>
        <v>0</v>
      </c>
      <c r="T130" s="199">
        <f t="shared" si="24"/>
        <v>0</v>
      </c>
      <c r="U130" s="199">
        <f t="shared" si="47"/>
        <v>0</v>
      </c>
      <c r="V130" s="128" t="s">
        <v>625</v>
      </c>
      <c r="X130" s="534"/>
      <c r="Y130" s="534"/>
      <c r="Z130" s="534"/>
    </row>
    <row r="131" spans="1:26" s="11" customFormat="1" outlineLevel="1">
      <c r="A131" s="192"/>
      <c r="B131" s="192"/>
      <c r="C131" s="380" t="s">
        <v>656</v>
      </c>
      <c r="D131" s="194"/>
      <c r="E131" s="97"/>
      <c r="F131" s="195"/>
      <c r="G131" s="199"/>
      <c r="H131" s="199"/>
      <c r="I131" s="199"/>
      <c r="J131" s="199"/>
      <c r="K131" s="199"/>
      <c r="L131" s="199"/>
      <c r="M131" s="554"/>
      <c r="N131" s="554"/>
      <c r="O131" s="554">
        <f t="shared" si="45"/>
        <v>0</v>
      </c>
      <c r="P131" s="554"/>
      <c r="Q131" s="554"/>
      <c r="R131" s="554">
        <f t="shared" si="46"/>
        <v>0</v>
      </c>
      <c r="S131" s="199">
        <f t="shared" si="17"/>
        <v>0</v>
      </c>
      <c r="T131" s="199">
        <f t="shared" si="24"/>
        <v>0</v>
      </c>
      <c r="U131" s="199">
        <f t="shared" si="47"/>
        <v>0</v>
      </c>
      <c r="V131" s="128"/>
      <c r="X131" s="534"/>
      <c r="Y131" s="534"/>
      <c r="Z131" s="534"/>
    </row>
    <row r="132" spans="1:26" s="11" customFormat="1" outlineLevel="1">
      <c r="A132" s="192"/>
      <c r="B132" s="192"/>
      <c r="C132" s="386" t="s">
        <v>1540</v>
      </c>
      <c r="D132" s="194">
        <v>57</v>
      </c>
      <c r="E132" s="97">
        <v>68.2</v>
      </c>
      <c r="F132" s="195" t="s">
        <v>624</v>
      </c>
      <c r="G132" s="199">
        <v>247104.54</v>
      </c>
      <c r="H132" s="199">
        <v>116765.30250000003</v>
      </c>
      <c r="I132" s="199">
        <f t="shared" ref="I132:I133" si="52">SUM(G132:H132)</f>
        <v>363869.84250000003</v>
      </c>
      <c r="J132" s="199">
        <f>G132*E132</f>
        <v>16852529.628000002</v>
      </c>
      <c r="K132" s="199">
        <f>H132*E132</f>
        <v>7963393.6305000028</v>
      </c>
      <c r="L132" s="199">
        <f>I132*E132</f>
        <v>24815923.258500002</v>
      </c>
      <c r="M132" s="554"/>
      <c r="N132" s="554"/>
      <c r="O132" s="554">
        <f t="shared" si="45"/>
        <v>0</v>
      </c>
      <c r="P132" s="554"/>
      <c r="Q132" s="554"/>
      <c r="R132" s="554">
        <f t="shared" si="46"/>
        <v>0</v>
      </c>
      <c r="S132" s="199">
        <f t="shared" ref="S132:S134" si="53">M132*J132</f>
        <v>0</v>
      </c>
      <c r="T132" s="199">
        <f t="shared" si="24"/>
        <v>0</v>
      </c>
      <c r="U132" s="199">
        <f t="shared" si="47"/>
        <v>0</v>
      </c>
      <c r="V132" s="128" t="s">
        <v>625</v>
      </c>
      <c r="X132" s="534"/>
      <c r="Y132" s="534"/>
      <c r="Z132" s="534"/>
    </row>
    <row r="133" spans="1:26" s="399" customFormat="1" ht="19.5" customHeight="1" outlineLevel="1">
      <c r="A133" s="395"/>
      <c r="B133" s="395"/>
      <c r="C133" s="400" t="s">
        <v>657</v>
      </c>
      <c r="D133" s="97">
        <v>1</v>
      </c>
      <c r="E133" s="97">
        <v>1</v>
      </c>
      <c r="F133" s="397" t="s">
        <v>619</v>
      </c>
      <c r="G133" s="62">
        <f>50629567.0664-871703.4452-739080</f>
        <v>49018783.621199995</v>
      </c>
      <c r="H133" s="62">
        <v>15188870.119919999</v>
      </c>
      <c r="I133" s="62">
        <f t="shared" si="52"/>
        <v>64207653.741119996</v>
      </c>
      <c r="J133" s="62">
        <f>G133*E133</f>
        <v>49018783.621199995</v>
      </c>
      <c r="K133" s="62">
        <f>H133*E133</f>
        <v>15188870.119919999</v>
      </c>
      <c r="L133" s="62">
        <f>I133*E133</f>
        <v>64207653.741119996</v>
      </c>
      <c r="M133" s="550"/>
      <c r="N133" s="550"/>
      <c r="O133" s="550">
        <f t="shared" si="45"/>
        <v>0</v>
      </c>
      <c r="P133" s="550"/>
      <c r="Q133" s="550"/>
      <c r="R133" s="550">
        <f t="shared" si="46"/>
        <v>0</v>
      </c>
      <c r="S133" s="62">
        <f t="shared" si="53"/>
        <v>0</v>
      </c>
      <c r="T133" s="62">
        <f t="shared" si="24"/>
        <v>0</v>
      </c>
      <c r="U133" s="62">
        <f t="shared" si="47"/>
        <v>0</v>
      </c>
      <c r="V133" s="124"/>
      <c r="X133" s="537"/>
      <c r="Y133" s="537"/>
      <c r="Z133" s="537"/>
    </row>
    <row r="134" spans="1:26" outlineLevel="1">
      <c r="A134" s="137"/>
      <c r="B134" s="137"/>
      <c r="C134" s="138"/>
      <c r="D134" s="94"/>
      <c r="E134" s="94"/>
      <c r="F134" s="139"/>
      <c r="G134" s="71"/>
      <c r="H134" s="71"/>
      <c r="I134" s="71"/>
      <c r="J134" s="71"/>
      <c r="K134" s="71"/>
      <c r="L134" s="71"/>
      <c r="M134" s="552"/>
      <c r="N134" s="552"/>
      <c r="O134" s="552">
        <f t="shared" si="45"/>
        <v>0</v>
      </c>
      <c r="P134" s="552"/>
      <c r="Q134" s="552"/>
      <c r="R134" s="552">
        <f t="shared" si="46"/>
        <v>0</v>
      </c>
      <c r="S134" s="71">
        <f t="shared" si="53"/>
        <v>0</v>
      </c>
      <c r="T134" s="71">
        <f t="shared" si="24"/>
        <v>0</v>
      </c>
      <c r="U134" s="71">
        <f t="shared" si="47"/>
        <v>0</v>
      </c>
      <c r="V134" s="123"/>
    </row>
    <row r="135" spans="1:26" s="153" customFormat="1" outlineLevel="1">
      <c r="A135" s="146" t="s">
        <v>153</v>
      </c>
      <c r="B135" s="146"/>
      <c r="C135" s="147" t="s">
        <v>154</v>
      </c>
      <c r="D135" s="99">
        <v>1</v>
      </c>
      <c r="E135" s="99">
        <v>1</v>
      </c>
      <c r="F135" s="148" t="s">
        <v>10</v>
      </c>
      <c r="G135" s="82"/>
      <c r="H135" s="82"/>
      <c r="I135" s="82"/>
      <c r="J135" s="82">
        <f>SUBTOTAL(9,J136:J155)</f>
        <v>315804122.07680213</v>
      </c>
      <c r="K135" s="82">
        <f>SUBTOTAL(9,K136:K155)</f>
        <v>12524296.235714853</v>
      </c>
      <c r="L135" s="82">
        <f>SUBTOTAL(9,L136:L155)</f>
        <v>328328418.31251699</v>
      </c>
      <c r="M135" s="553"/>
      <c r="N135" s="553"/>
      <c r="O135" s="553">
        <f t="shared" si="45"/>
        <v>0</v>
      </c>
      <c r="P135" s="553"/>
      <c r="Q135" s="553"/>
      <c r="R135" s="553">
        <f t="shared" si="46"/>
        <v>0</v>
      </c>
      <c r="S135" s="82">
        <f>SUBTOTAL(9,S136:S155)</f>
        <v>0</v>
      </c>
      <c r="T135" s="82">
        <f>SUBTOTAL(9,T136:T155)</f>
        <v>0</v>
      </c>
      <c r="U135" s="82">
        <f>SUBTOTAL(9,U136:U155)</f>
        <v>0</v>
      </c>
      <c r="V135" s="127"/>
      <c r="X135" s="535"/>
      <c r="Y135" s="535"/>
      <c r="Z135" s="535"/>
    </row>
    <row r="136" spans="1:26" outlineLevel="1">
      <c r="A136" s="137"/>
      <c r="B136" s="137"/>
      <c r="C136" s="147" t="s">
        <v>658</v>
      </c>
      <c r="D136" s="39"/>
      <c r="E136" s="39"/>
      <c r="F136" s="12"/>
      <c r="G136" s="39"/>
      <c r="H136" s="39"/>
      <c r="I136" s="205"/>
      <c r="J136" s="62"/>
      <c r="K136" s="62"/>
      <c r="L136" s="62"/>
      <c r="M136" s="550"/>
      <c r="N136" s="550"/>
      <c r="O136" s="550">
        <f t="shared" si="45"/>
        <v>0</v>
      </c>
      <c r="P136" s="550"/>
      <c r="Q136" s="550"/>
      <c r="R136" s="550">
        <f t="shared" si="46"/>
        <v>0</v>
      </c>
      <c r="S136" s="62">
        <f t="shared" ref="S136:S155" si="54">M136*J136</f>
        <v>0</v>
      </c>
      <c r="T136" s="62">
        <f t="shared" si="24"/>
        <v>0</v>
      </c>
      <c r="U136" s="62">
        <f t="shared" si="47"/>
        <v>0</v>
      </c>
      <c r="V136" s="124"/>
    </row>
    <row r="137" spans="1:26" s="11" customFormat="1" outlineLevel="1">
      <c r="A137" s="192"/>
      <c r="B137" s="192"/>
      <c r="C137" s="193" t="s">
        <v>659</v>
      </c>
      <c r="D137" s="194">
        <v>11</v>
      </c>
      <c r="E137" s="97">
        <v>11</v>
      </c>
      <c r="F137" s="365" t="s">
        <v>660</v>
      </c>
      <c r="G137" s="62">
        <v>343200</v>
      </c>
      <c r="H137" s="62">
        <v>0</v>
      </c>
      <c r="I137" s="199">
        <f t="shared" ref="I137:I141" si="55">SUM(G137:H137)</f>
        <v>343200</v>
      </c>
      <c r="J137" s="199">
        <f>G137*E137</f>
        <v>3775200</v>
      </c>
      <c r="K137" s="199">
        <f>H137*E137</f>
        <v>0</v>
      </c>
      <c r="L137" s="199">
        <f>I137*E137</f>
        <v>3775200</v>
      </c>
      <c r="M137" s="554"/>
      <c r="N137" s="554"/>
      <c r="O137" s="554">
        <f t="shared" si="45"/>
        <v>0</v>
      </c>
      <c r="P137" s="554"/>
      <c r="Q137" s="554"/>
      <c r="R137" s="554">
        <f t="shared" si="46"/>
        <v>0</v>
      </c>
      <c r="S137" s="199">
        <f t="shared" si="54"/>
        <v>0</v>
      </c>
      <c r="T137" s="199">
        <f t="shared" si="24"/>
        <v>0</v>
      </c>
      <c r="U137" s="199">
        <f t="shared" si="47"/>
        <v>0</v>
      </c>
      <c r="V137" s="128" t="s">
        <v>661</v>
      </c>
      <c r="X137" s="534"/>
      <c r="Y137" s="534"/>
      <c r="Z137" s="534"/>
    </row>
    <row r="138" spans="1:26" s="11" customFormat="1" outlineLevel="1">
      <c r="A138" s="192"/>
      <c r="B138" s="192"/>
      <c r="C138" s="193" t="s">
        <v>662</v>
      </c>
      <c r="D138" s="194">
        <v>3</v>
      </c>
      <c r="E138" s="97">
        <v>3</v>
      </c>
      <c r="F138" s="365" t="s">
        <v>660</v>
      </c>
      <c r="G138" s="62">
        <v>6063200.0000000009</v>
      </c>
      <c r="H138" s="62">
        <v>0</v>
      </c>
      <c r="I138" s="199">
        <f t="shared" si="55"/>
        <v>6063200.0000000009</v>
      </c>
      <c r="J138" s="199">
        <f>G138*E138</f>
        <v>18189600.000000004</v>
      </c>
      <c r="K138" s="199">
        <f>H138*E138</f>
        <v>0</v>
      </c>
      <c r="L138" s="199">
        <f>I138*E138</f>
        <v>18189600.000000004</v>
      </c>
      <c r="M138" s="554"/>
      <c r="N138" s="554"/>
      <c r="O138" s="554">
        <f t="shared" si="45"/>
        <v>0</v>
      </c>
      <c r="P138" s="554"/>
      <c r="Q138" s="554"/>
      <c r="R138" s="554">
        <f t="shared" si="46"/>
        <v>0</v>
      </c>
      <c r="S138" s="199">
        <f t="shared" si="54"/>
        <v>0</v>
      </c>
      <c r="T138" s="199">
        <f t="shared" si="24"/>
        <v>0</v>
      </c>
      <c r="U138" s="199">
        <f t="shared" si="47"/>
        <v>0</v>
      </c>
      <c r="V138" s="128" t="s">
        <v>663</v>
      </c>
      <c r="X138" s="534"/>
      <c r="Y138" s="534"/>
      <c r="Z138" s="534"/>
    </row>
    <row r="139" spans="1:26" s="11" customFormat="1" ht="26.4" outlineLevel="1">
      <c r="A139" s="192"/>
      <c r="B139" s="192"/>
      <c r="C139" s="193" t="s">
        <v>664</v>
      </c>
      <c r="D139" s="194">
        <v>11</v>
      </c>
      <c r="E139" s="97">
        <v>11</v>
      </c>
      <c r="F139" s="365" t="s">
        <v>660</v>
      </c>
      <c r="G139" s="62">
        <v>3832400.0000000005</v>
      </c>
      <c r="H139" s="62">
        <v>0</v>
      </c>
      <c r="I139" s="199">
        <f t="shared" si="55"/>
        <v>3832400.0000000005</v>
      </c>
      <c r="J139" s="199">
        <f>G139*E139</f>
        <v>42156400.000000007</v>
      </c>
      <c r="K139" s="199">
        <f>H139*E139</f>
        <v>0</v>
      </c>
      <c r="L139" s="199">
        <f>I139*E139</f>
        <v>42156400.000000007</v>
      </c>
      <c r="M139" s="554"/>
      <c r="N139" s="554"/>
      <c r="O139" s="554">
        <f t="shared" si="45"/>
        <v>0</v>
      </c>
      <c r="P139" s="554"/>
      <c r="Q139" s="554"/>
      <c r="R139" s="554">
        <f t="shared" si="46"/>
        <v>0</v>
      </c>
      <c r="S139" s="199">
        <f t="shared" si="54"/>
        <v>0</v>
      </c>
      <c r="T139" s="199">
        <f t="shared" si="24"/>
        <v>0</v>
      </c>
      <c r="U139" s="199">
        <f t="shared" si="47"/>
        <v>0</v>
      </c>
      <c r="V139" s="128" t="s">
        <v>665</v>
      </c>
      <c r="X139" s="534"/>
      <c r="Y139" s="534"/>
      <c r="Z139" s="534"/>
    </row>
    <row r="140" spans="1:26" s="11" customFormat="1" outlineLevel="1">
      <c r="A140" s="192"/>
      <c r="B140" s="192"/>
      <c r="C140" s="193" t="s">
        <v>666</v>
      </c>
      <c r="D140" s="194">
        <v>1</v>
      </c>
      <c r="E140" s="97">
        <v>1</v>
      </c>
      <c r="F140" s="365" t="s">
        <v>619</v>
      </c>
      <c r="G140" s="62">
        <v>5291000</v>
      </c>
      <c r="H140" s="62">
        <v>0</v>
      </c>
      <c r="I140" s="199">
        <f t="shared" si="55"/>
        <v>5291000</v>
      </c>
      <c r="J140" s="199">
        <f>G140*E140</f>
        <v>5291000</v>
      </c>
      <c r="K140" s="199">
        <f>H140*E140</f>
        <v>0</v>
      </c>
      <c r="L140" s="199">
        <f>I140*E140</f>
        <v>5291000</v>
      </c>
      <c r="M140" s="554"/>
      <c r="N140" s="554"/>
      <c r="O140" s="554">
        <f t="shared" si="45"/>
        <v>0</v>
      </c>
      <c r="P140" s="554"/>
      <c r="Q140" s="554"/>
      <c r="R140" s="554">
        <f t="shared" si="46"/>
        <v>0</v>
      </c>
      <c r="S140" s="199">
        <f t="shared" si="54"/>
        <v>0</v>
      </c>
      <c r="T140" s="199">
        <f t="shared" si="24"/>
        <v>0</v>
      </c>
      <c r="U140" s="199">
        <f t="shared" si="47"/>
        <v>0</v>
      </c>
      <c r="V140" s="128"/>
      <c r="X140" s="534"/>
      <c r="Y140" s="534"/>
      <c r="Z140" s="534"/>
    </row>
    <row r="141" spans="1:26" s="11" customFormat="1" outlineLevel="1">
      <c r="A141" s="192"/>
      <c r="B141" s="192"/>
      <c r="C141" s="193" t="s">
        <v>657</v>
      </c>
      <c r="D141" s="194">
        <v>1</v>
      </c>
      <c r="E141" s="97">
        <v>1</v>
      </c>
      <c r="F141" s="365" t="s">
        <v>619</v>
      </c>
      <c r="G141" s="62">
        <v>3344406</v>
      </c>
      <c r="H141" s="62">
        <v>1003321.7999999999</v>
      </c>
      <c r="I141" s="199">
        <f t="shared" si="55"/>
        <v>4347727.8</v>
      </c>
      <c r="J141" s="199">
        <f>G141*E141</f>
        <v>3344406</v>
      </c>
      <c r="K141" s="199">
        <f>H141*E141</f>
        <v>1003321.7999999999</v>
      </c>
      <c r="L141" s="199">
        <f>I141*E141</f>
        <v>4347727.8</v>
      </c>
      <c r="M141" s="554"/>
      <c r="N141" s="554"/>
      <c r="O141" s="554">
        <f t="shared" si="45"/>
        <v>0</v>
      </c>
      <c r="P141" s="554"/>
      <c r="Q141" s="554"/>
      <c r="R141" s="554">
        <f t="shared" si="46"/>
        <v>0</v>
      </c>
      <c r="S141" s="199">
        <f t="shared" si="54"/>
        <v>0</v>
      </c>
      <c r="T141" s="199">
        <f t="shared" si="24"/>
        <v>0</v>
      </c>
      <c r="U141" s="199">
        <f t="shared" si="47"/>
        <v>0</v>
      </c>
      <c r="V141" s="128"/>
      <c r="X141" s="534"/>
      <c r="Y141" s="534"/>
      <c r="Z141" s="534"/>
    </row>
    <row r="142" spans="1:26" s="11" customFormat="1" outlineLevel="1">
      <c r="A142" s="192"/>
      <c r="B142" s="192"/>
      <c r="C142" s="193"/>
      <c r="D142" s="366"/>
      <c r="E142" s="366"/>
      <c r="F142" s="365"/>
      <c r="G142" s="39"/>
      <c r="H142" s="39"/>
      <c r="I142" s="367"/>
      <c r="J142" s="199"/>
      <c r="K142" s="199"/>
      <c r="L142" s="199"/>
      <c r="M142" s="554"/>
      <c r="N142" s="554"/>
      <c r="O142" s="554">
        <f t="shared" si="45"/>
        <v>0</v>
      </c>
      <c r="P142" s="554"/>
      <c r="Q142" s="554"/>
      <c r="R142" s="554">
        <f t="shared" si="46"/>
        <v>0</v>
      </c>
      <c r="S142" s="199">
        <f t="shared" si="54"/>
        <v>0</v>
      </c>
      <c r="T142" s="199">
        <f t="shared" si="24"/>
        <v>0</v>
      </c>
      <c r="U142" s="199">
        <f t="shared" si="47"/>
        <v>0</v>
      </c>
      <c r="V142" s="128"/>
      <c r="X142" s="534"/>
      <c r="Y142" s="534"/>
      <c r="Z142" s="534"/>
    </row>
    <row r="143" spans="1:26" s="363" customFormat="1" outlineLevel="1">
      <c r="A143" s="172"/>
      <c r="B143" s="172"/>
      <c r="C143" s="189" t="s">
        <v>667</v>
      </c>
      <c r="D143" s="368"/>
      <c r="E143" s="368"/>
      <c r="F143" s="369"/>
      <c r="G143" s="39"/>
      <c r="H143" s="39"/>
      <c r="I143" s="367"/>
      <c r="J143" s="199"/>
      <c r="K143" s="199"/>
      <c r="L143" s="199"/>
      <c r="M143" s="554"/>
      <c r="N143" s="554"/>
      <c r="O143" s="554">
        <f t="shared" si="45"/>
        <v>0</v>
      </c>
      <c r="P143" s="554"/>
      <c r="Q143" s="554"/>
      <c r="R143" s="554">
        <f t="shared" si="46"/>
        <v>0</v>
      </c>
      <c r="S143" s="199">
        <f t="shared" si="54"/>
        <v>0</v>
      </c>
      <c r="T143" s="199">
        <f t="shared" si="24"/>
        <v>0</v>
      </c>
      <c r="U143" s="199">
        <f t="shared" si="47"/>
        <v>0</v>
      </c>
      <c r="V143" s="175"/>
      <c r="X143" s="538"/>
      <c r="Y143" s="538"/>
      <c r="Z143" s="538"/>
    </row>
    <row r="144" spans="1:26" s="11" customFormat="1" ht="35.25" customHeight="1" outlineLevel="1">
      <c r="A144" s="192"/>
      <c r="B144" s="192"/>
      <c r="C144" s="193" t="s">
        <v>668</v>
      </c>
      <c r="D144" s="194">
        <v>11</v>
      </c>
      <c r="E144" s="97">
        <v>11</v>
      </c>
      <c r="F144" s="365" t="s">
        <v>660</v>
      </c>
      <c r="G144" s="62">
        <v>21251230</v>
      </c>
      <c r="H144" s="62">
        <v>275000</v>
      </c>
      <c r="I144" s="199">
        <f t="shared" ref="I144" si="56">SUM(G144:H144)</f>
        <v>21526230</v>
      </c>
      <c r="J144" s="199">
        <f>G144*E144</f>
        <v>233763530</v>
      </c>
      <c r="K144" s="199">
        <f>H144*E144</f>
        <v>3025000</v>
      </c>
      <c r="L144" s="199">
        <f>I144*E144</f>
        <v>236788530</v>
      </c>
      <c r="M144" s="554"/>
      <c r="N144" s="554"/>
      <c r="O144" s="554">
        <f t="shared" si="45"/>
        <v>0</v>
      </c>
      <c r="P144" s="554"/>
      <c r="Q144" s="554"/>
      <c r="R144" s="554">
        <f t="shared" si="46"/>
        <v>0</v>
      </c>
      <c r="S144" s="199">
        <f t="shared" si="54"/>
        <v>0</v>
      </c>
      <c r="T144" s="199">
        <f t="shared" si="24"/>
        <v>0</v>
      </c>
      <c r="U144" s="199">
        <f t="shared" si="47"/>
        <v>0</v>
      </c>
      <c r="V144" s="128" t="s">
        <v>669</v>
      </c>
      <c r="X144" s="534"/>
      <c r="Y144" s="534"/>
      <c r="Z144" s="534"/>
    </row>
    <row r="145" spans="1:26" s="354" customFormat="1" outlineLevel="1">
      <c r="A145" s="348"/>
      <c r="B145" s="348"/>
      <c r="C145" s="349"/>
      <c r="D145" s="370"/>
      <c r="E145" s="474"/>
      <c r="F145" s="371"/>
      <c r="G145" s="39"/>
      <c r="H145" s="39"/>
      <c r="I145" s="367"/>
      <c r="J145" s="199"/>
      <c r="K145" s="199"/>
      <c r="L145" s="199"/>
      <c r="M145" s="554"/>
      <c r="N145" s="554"/>
      <c r="O145" s="554">
        <f t="shared" si="45"/>
        <v>0</v>
      </c>
      <c r="P145" s="554"/>
      <c r="Q145" s="554"/>
      <c r="R145" s="554">
        <f t="shared" si="46"/>
        <v>0</v>
      </c>
      <c r="S145" s="199">
        <f t="shared" si="54"/>
        <v>0</v>
      </c>
      <c r="T145" s="199">
        <f t="shared" si="24"/>
        <v>0</v>
      </c>
      <c r="U145" s="199">
        <f t="shared" si="47"/>
        <v>0</v>
      </c>
      <c r="V145" s="353"/>
      <c r="X145" s="539"/>
      <c r="Y145" s="539"/>
      <c r="Z145" s="539"/>
    </row>
    <row r="146" spans="1:26" s="377" customFormat="1" outlineLevel="1">
      <c r="A146" s="372"/>
      <c r="B146" s="372"/>
      <c r="C146" s="373" t="s">
        <v>670</v>
      </c>
      <c r="D146" s="374"/>
      <c r="E146" s="475"/>
      <c r="F146" s="375"/>
      <c r="G146" s="38"/>
      <c r="H146" s="38"/>
      <c r="I146" s="376"/>
      <c r="J146" s="174"/>
      <c r="K146" s="174"/>
      <c r="L146" s="174"/>
      <c r="M146" s="558"/>
      <c r="N146" s="558"/>
      <c r="O146" s="558">
        <f t="shared" si="45"/>
        <v>0</v>
      </c>
      <c r="P146" s="558"/>
      <c r="Q146" s="558"/>
      <c r="R146" s="558">
        <f t="shared" si="46"/>
        <v>0</v>
      </c>
      <c r="S146" s="174">
        <f t="shared" si="54"/>
        <v>0</v>
      </c>
      <c r="T146" s="174">
        <f t="shared" ref="T146:T209" si="57">P146*K146</f>
        <v>0</v>
      </c>
      <c r="U146" s="174">
        <f t="shared" si="47"/>
        <v>0</v>
      </c>
      <c r="V146" s="364"/>
      <c r="X146" s="540"/>
      <c r="Y146" s="540"/>
      <c r="Z146" s="540"/>
    </row>
    <row r="147" spans="1:26" s="11" customFormat="1" ht="26.4" outlineLevel="1">
      <c r="A147" s="192"/>
      <c r="B147" s="192"/>
      <c r="C147" s="193" t="s">
        <v>671</v>
      </c>
      <c r="D147" s="194">
        <v>330</v>
      </c>
      <c r="E147" s="97">
        <v>330</v>
      </c>
      <c r="F147" s="365" t="s">
        <v>624</v>
      </c>
      <c r="G147" s="62">
        <v>21639.344262295082</v>
      </c>
      <c r="H147" s="62">
        <v>3360.0000000000005</v>
      </c>
      <c r="I147" s="199">
        <f t="shared" ref="I147:I149" si="58">SUM(G147:H147)</f>
        <v>24999.344262295082</v>
      </c>
      <c r="J147" s="199">
        <f>G147*E147</f>
        <v>7140983.6065573776</v>
      </c>
      <c r="K147" s="199">
        <f>H147*E147</f>
        <v>1108800.0000000002</v>
      </c>
      <c r="L147" s="199">
        <f>I147*E147</f>
        <v>8249783.6065573776</v>
      </c>
      <c r="M147" s="554"/>
      <c r="N147" s="554"/>
      <c r="O147" s="554">
        <f t="shared" si="45"/>
        <v>0</v>
      </c>
      <c r="P147" s="554"/>
      <c r="Q147" s="554"/>
      <c r="R147" s="554">
        <f t="shared" si="46"/>
        <v>0</v>
      </c>
      <c r="S147" s="199">
        <f t="shared" si="54"/>
        <v>0</v>
      </c>
      <c r="T147" s="199">
        <f t="shared" si="57"/>
        <v>0</v>
      </c>
      <c r="U147" s="199">
        <f t="shared" si="47"/>
        <v>0</v>
      </c>
      <c r="V147" s="128" t="s">
        <v>672</v>
      </c>
      <c r="X147" s="534"/>
      <c r="Y147" s="534"/>
      <c r="Z147" s="534"/>
    </row>
    <row r="148" spans="1:26" s="11" customFormat="1" outlineLevel="1">
      <c r="A148" s="192"/>
      <c r="B148" s="192"/>
      <c r="C148" s="386" t="s">
        <v>928</v>
      </c>
      <c r="D148" s="194">
        <v>150</v>
      </c>
      <c r="E148" s="97">
        <v>150</v>
      </c>
      <c r="F148" s="365" t="s">
        <v>624</v>
      </c>
      <c r="G148" s="62">
        <v>8773.9726027397246</v>
      </c>
      <c r="H148" s="62">
        <v>14594.016411764707</v>
      </c>
      <c r="I148" s="199">
        <f t="shared" si="58"/>
        <v>23367.989014504434</v>
      </c>
      <c r="J148" s="199">
        <f>G148*E148</f>
        <v>1316095.8904109588</v>
      </c>
      <c r="K148" s="199">
        <f>H148*E148</f>
        <v>2189102.4617647063</v>
      </c>
      <c r="L148" s="199">
        <f>I148*E148</f>
        <v>3505198.3521756651</v>
      </c>
      <c r="M148" s="554"/>
      <c r="N148" s="554"/>
      <c r="O148" s="554">
        <f t="shared" si="45"/>
        <v>0</v>
      </c>
      <c r="P148" s="554"/>
      <c r="Q148" s="554"/>
      <c r="R148" s="554">
        <f t="shared" si="46"/>
        <v>0</v>
      </c>
      <c r="S148" s="199">
        <f t="shared" si="54"/>
        <v>0</v>
      </c>
      <c r="T148" s="199">
        <f t="shared" si="57"/>
        <v>0</v>
      </c>
      <c r="U148" s="199">
        <f t="shared" si="47"/>
        <v>0</v>
      </c>
      <c r="V148" s="389" t="s">
        <v>1549</v>
      </c>
      <c r="X148" s="534"/>
      <c r="Y148" s="534"/>
      <c r="Z148" s="534"/>
    </row>
    <row r="149" spans="1:26" s="11" customFormat="1" outlineLevel="1">
      <c r="A149" s="192"/>
      <c r="B149" s="192"/>
      <c r="C149" s="193" t="s">
        <v>657</v>
      </c>
      <c r="D149" s="194">
        <v>1</v>
      </c>
      <c r="E149" s="97">
        <v>1</v>
      </c>
      <c r="F149" s="365" t="s">
        <v>619</v>
      </c>
      <c r="G149" s="62">
        <v>826906.57983382</v>
      </c>
      <c r="H149" s="62">
        <v>248071.973950146</v>
      </c>
      <c r="I149" s="199">
        <f t="shared" si="58"/>
        <v>1074978.553783966</v>
      </c>
      <c r="J149" s="199">
        <f>G149*E149</f>
        <v>826906.57983382</v>
      </c>
      <c r="K149" s="199">
        <f>H149*E149</f>
        <v>248071.973950146</v>
      </c>
      <c r="L149" s="199">
        <f>I149*E149</f>
        <v>1074978.553783966</v>
      </c>
      <c r="M149" s="554"/>
      <c r="N149" s="554"/>
      <c r="O149" s="554">
        <f t="shared" si="45"/>
        <v>0</v>
      </c>
      <c r="P149" s="554"/>
      <c r="Q149" s="554"/>
      <c r="R149" s="554">
        <f t="shared" si="46"/>
        <v>0</v>
      </c>
      <c r="S149" s="199">
        <f t="shared" si="54"/>
        <v>0</v>
      </c>
      <c r="T149" s="199">
        <f t="shared" si="57"/>
        <v>0</v>
      </c>
      <c r="U149" s="199">
        <f t="shared" si="47"/>
        <v>0</v>
      </c>
      <c r="V149" s="128"/>
      <c r="X149" s="534"/>
      <c r="Y149" s="534"/>
      <c r="Z149" s="534"/>
    </row>
    <row r="150" spans="1:26" s="11" customFormat="1" outlineLevel="1">
      <c r="A150" s="192"/>
      <c r="B150" s="192"/>
      <c r="C150" s="193"/>
      <c r="D150" s="366"/>
      <c r="E150" s="39"/>
      <c r="F150" s="365"/>
      <c r="G150" s="39"/>
      <c r="H150" s="39"/>
      <c r="I150" s="367"/>
      <c r="J150" s="199"/>
      <c r="K150" s="199"/>
      <c r="L150" s="199"/>
      <c r="M150" s="554"/>
      <c r="N150" s="554"/>
      <c r="O150" s="554">
        <f t="shared" si="45"/>
        <v>0</v>
      </c>
      <c r="P150" s="554"/>
      <c r="Q150" s="554"/>
      <c r="R150" s="554">
        <f t="shared" si="46"/>
        <v>0</v>
      </c>
      <c r="S150" s="199">
        <f t="shared" si="54"/>
        <v>0</v>
      </c>
      <c r="T150" s="199">
        <f t="shared" si="57"/>
        <v>0</v>
      </c>
      <c r="U150" s="199">
        <f t="shared" si="47"/>
        <v>0</v>
      </c>
      <c r="V150" s="128"/>
      <c r="X150" s="534"/>
      <c r="Y150" s="534"/>
      <c r="Z150" s="534"/>
    </row>
    <row r="151" spans="1:26" s="153" customFormat="1" outlineLevel="1">
      <c r="A151" s="146"/>
      <c r="B151" s="146"/>
      <c r="C151" s="189" t="s">
        <v>673</v>
      </c>
      <c r="D151" s="38"/>
      <c r="E151" s="38"/>
      <c r="F151" s="44"/>
      <c r="G151" s="39"/>
      <c r="H151" s="39"/>
      <c r="I151" s="205"/>
      <c r="J151" s="62"/>
      <c r="K151" s="62"/>
      <c r="L151" s="62"/>
      <c r="M151" s="550"/>
      <c r="N151" s="550"/>
      <c r="O151" s="550">
        <f t="shared" si="45"/>
        <v>0</v>
      </c>
      <c r="P151" s="550"/>
      <c r="Q151" s="550"/>
      <c r="R151" s="550">
        <f t="shared" si="46"/>
        <v>0</v>
      </c>
      <c r="S151" s="62">
        <f t="shared" si="54"/>
        <v>0</v>
      </c>
      <c r="T151" s="62">
        <f t="shared" si="57"/>
        <v>0</v>
      </c>
      <c r="U151" s="62">
        <f t="shared" si="47"/>
        <v>0</v>
      </c>
      <c r="V151" s="127"/>
      <c r="X151" s="535"/>
      <c r="Y151" s="535"/>
      <c r="Z151" s="535"/>
    </row>
    <row r="152" spans="1:26" ht="26.4" outlineLevel="1">
      <c r="A152" s="137"/>
      <c r="B152" s="137"/>
      <c r="C152" s="193" t="s">
        <v>674</v>
      </c>
      <c r="D152" s="39">
        <v>1</v>
      </c>
      <c r="E152" s="39">
        <v>1</v>
      </c>
      <c r="F152" s="12" t="s">
        <v>619</v>
      </c>
      <c r="G152" s="62">
        <v>0</v>
      </c>
      <c r="H152" s="62">
        <v>4950000</v>
      </c>
      <c r="I152" s="62">
        <f t="shared" ref="I152" si="59">SUM(G152:H152)</f>
        <v>4950000</v>
      </c>
      <c r="J152" s="62">
        <f>G152*E152</f>
        <v>0</v>
      </c>
      <c r="K152" s="62">
        <f>H152*E152</f>
        <v>4950000</v>
      </c>
      <c r="L152" s="62">
        <f>I152*E152</f>
        <v>4950000</v>
      </c>
      <c r="M152" s="550"/>
      <c r="N152" s="550"/>
      <c r="O152" s="550">
        <f t="shared" si="45"/>
        <v>0</v>
      </c>
      <c r="P152" s="550"/>
      <c r="Q152" s="550"/>
      <c r="R152" s="550">
        <f t="shared" si="46"/>
        <v>0</v>
      </c>
      <c r="S152" s="62">
        <f t="shared" si="54"/>
        <v>0</v>
      </c>
      <c r="T152" s="62">
        <f t="shared" si="57"/>
        <v>0</v>
      </c>
      <c r="U152" s="62">
        <f t="shared" si="47"/>
        <v>0</v>
      </c>
      <c r="V152" s="124"/>
    </row>
    <row r="153" spans="1:26" outlineLevel="1">
      <c r="A153" s="137"/>
      <c r="B153" s="137"/>
      <c r="C153" s="193"/>
      <c r="D153" s="139"/>
      <c r="E153" s="139"/>
      <c r="F153" s="12"/>
      <c r="G153" s="43"/>
      <c r="H153" s="43"/>
      <c r="I153" s="137"/>
      <c r="J153" s="62"/>
      <c r="K153" s="62"/>
      <c r="L153" s="62"/>
      <c r="M153" s="550"/>
      <c r="N153" s="550"/>
      <c r="O153" s="550">
        <f t="shared" si="45"/>
        <v>0</v>
      </c>
      <c r="P153" s="550"/>
      <c r="Q153" s="550"/>
      <c r="R153" s="550">
        <f t="shared" si="46"/>
        <v>0</v>
      </c>
      <c r="S153" s="62">
        <f t="shared" si="54"/>
        <v>0</v>
      </c>
      <c r="T153" s="62">
        <f t="shared" si="57"/>
        <v>0</v>
      </c>
      <c r="U153" s="62">
        <f t="shared" si="47"/>
        <v>0</v>
      </c>
      <c r="V153" s="124"/>
    </row>
    <row r="154" spans="1:26" outlineLevel="1">
      <c r="A154" s="137"/>
      <c r="B154" s="137"/>
      <c r="C154" s="193"/>
      <c r="D154" s="97"/>
      <c r="E154" s="97"/>
      <c r="F154" s="139"/>
      <c r="G154" s="62"/>
      <c r="H154" s="62"/>
      <c r="I154" s="62"/>
      <c r="J154" s="62"/>
      <c r="K154" s="62"/>
      <c r="L154" s="62"/>
      <c r="M154" s="550"/>
      <c r="N154" s="550"/>
      <c r="O154" s="550">
        <f t="shared" si="45"/>
        <v>0</v>
      </c>
      <c r="P154" s="550"/>
      <c r="Q154" s="550"/>
      <c r="R154" s="550">
        <f t="shared" si="46"/>
        <v>0</v>
      </c>
      <c r="S154" s="62">
        <f t="shared" si="54"/>
        <v>0</v>
      </c>
      <c r="T154" s="62">
        <f t="shared" si="57"/>
        <v>0</v>
      </c>
      <c r="U154" s="62">
        <f t="shared" si="47"/>
        <v>0</v>
      </c>
      <c r="V154" s="124"/>
    </row>
    <row r="155" spans="1:26" outlineLevel="1">
      <c r="A155" s="137"/>
      <c r="B155" s="137"/>
      <c r="C155" s="193"/>
      <c r="D155" s="97"/>
      <c r="E155" s="97"/>
      <c r="F155" s="139"/>
      <c r="G155" s="62"/>
      <c r="H155" s="62"/>
      <c r="I155" s="62"/>
      <c r="J155" s="62"/>
      <c r="K155" s="62"/>
      <c r="L155" s="62"/>
      <c r="M155" s="550"/>
      <c r="N155" s="550"/>
      <c r="O155" s="550">
        <f t="shared" si="45"/>
        <v>0</v>
      </c>
      <c r="P155" s="550"/>
      <c r="Q155" s="550"/>
      <c r="R155" s="550">
        <f t="shared" si="46"/>
        <v>0</v>
      </c>
      <c r="S155" s="62">
        <f t="shared" si="54"/>
        <v>0</v>
      </c>
      <c r="T155" s="62">
        <f t="shared" si="57"/>
        <v>0</v>
      </c>
      <c r="U155" s="62">
        <f t="shared" si="47"/>
        <v>0</v>
      </c>
      <c r="V155" s="124"/>
    </row>
    <row r="156" spans="1:26" s="153" customFormat="1" outlineLevel="1">
      <c r="A156" s="146" t="s">
        <v>155</v>
      </c>
      <c r="B156" s="146"/>
      <c r="C156" s="189" t="s">
        <v>156</v>
      </c>
      <c r="D156" s="99">
        <v>1</v>
      </c>
      <c r="E156" s="99">
        <v>1</v>
      </c>
      <c r="F156" s="148" t="s">
        <v>10</v>
      </c>
      <c r="G156" s="82"/>
      <c r="H156" s="82"/>
      <c r="I156" s="82"/>
      <c r="J156" s="82">
        <f>SUBTOTAL(9,J157:J241)</f>
        <v>2359220157.2575059</v>
      </c>
      <c r="K156" s="82">
        <f>SUBTOTAL(9,K157:K241)</f>
        <v>298880144.66200978</v>
      </c>
      <c r="L156" s="82">
        <f>SUBTOTAL(9,L157:L241)</f>
        <v>2658100301.9195161</v>
      </c>
      <c r="M156" s="553"/>
      <c r="N156" s="553"/>
      <c r="O156" s="553">
        <f t="shared" si="45"/>
        <v>0</v>
      </c>
      <c r="P156" s="553"/>
      <c r="Q156" s="553"/>
      <c r="R156" s="553">
        <f t="shared" si="46"/>
        <v>0</v>
      </c>
      <c r="S156" s="82">
        <f>SUBTOTAL(9,S157:S241)</f>
        <v>652018010.52164018</v>
      </c>
      <c r="T156" s="82">
        <f>SUBTOTAL(9,T157:T241)</f>
        <v>0</v>
      </c>
      <c r="U156" s="82">
        <f>SUBTOTAL(9,U157:U241)</f>
        <v>652018010.52164018</v>
      </c>
      <c r="V156" s="127"/>
      <c r="X156" s="535"/>
      <c r="Y156" s="535"/>
      <c r="Z156" s="535"/>
    </row>
    <row r="157" spans="1:26" outlineLevel="1">
      <c r="A157" s="137"/>
      <c r="B157" s="137"/>
      <c r="C157" s="189" t="s">
        <v>1591</v>
      </c>
      <c r="D157" s="97"/>
      <c r="E157" s="97"/>
      <c r="F157" s="139"/>
      <c r="G157" s="62"/>
      <c r="H157" s="62"/>
      <c r="I157" s="62"/>
      <c r="J157" s="62"/>
      <c r="K157" s="62"/>
      <c r="L157" s="62"/>
      <c r="M157" s="550"/>
      <c r="N157" s="550"/>
      <c r="O157" s="550">
        <f t="shared" si="45"/>
        <v>0</v>
      </c>
      <c r="P157" s="550"/>
      <c r="Q157" s="550"/>
      <c r="R157" s="550">
        <f t="shared" si="46"/>
        <v>0</v>
      </c>
      <c r="S157" s="62"/>
      <c r="T157" s="62"/>
      <c r="U157" s="62"/>
      <c r="V157" s="124"/>
    </row>
    <row r="158" spans="1:26" outlineLevel="1">
      <c r="A158" s="137"/>
      <c r="B158" s="137"/>
      <c r="C158" s="189" t="s">
        <v>676</v>
      </c>
      <c r="D158" s="97"/>
      <c r="E158" s="97"/>
      <c r="F158" s="139"/>
      <c r="G158" s="62"/>
      <c r="H158" s="62"/>
      <c r="I158" s="62"/>
      <c r="J158" s="82">
        <f>SUBTOTAL(9,J159:J173)</f>
        <v>1059238180</v>
      </c>
      <c r="K158" s="82">
        <f t="shared" ref="K158:L158" si="60">SUBTOTAL(9,K159:K173)</f>
        <v>131854511.86761728</v>
      </c>
      <c r="L158" s="82">
        <f t="shared" si="60"/>
        <v>1191092691.8676174</v>
      </c>
      <c r="M158" s="553"/>
      <c r="N158" s="553"/>
      <c r="O158" s="553">
        <f t="shared" si="45"/>
        <v>0</v>
      </c>
      <c r="P158" s="553"/>
      <c r="Q158" s="553"/>
      <c r="R158" s="553">
        <f t="shared" si="46"/>
        <v>0</v>
      </c>
      <c r="S158" s="82">
        <f>SUBTOTAL(9,S159:S173)</f>
        <v>529619090</v>
      </c>
      <c r="T158" s="82">
        <f t="shared" ref="T158:U158" si="61">SUBTOTAL(9,T159:T173)</f>
        <v>0</v>
      </c>
      <c r="U158" s="82">
        <f t="shared" si="61"/>
        <v>529619090</v>
      </c>
      <c r="V158" s="124"/>
    </row>
    <row r="159" spans="1:26" outlineLevel="1">
      <c r="A159" s="137"/>
      <c r="B159" s="137"/>
      <c r="C159" s="193" t="s">
        <v>677</v>
      </c>
      <c r="D159" s="194">
        <v>0</v>
      </c>
      <c r="E159" s="194">
        <v>0</v>
      </c>
      <c r="F159" s="139" t="s">
        <v>624</v>
      </c>
      <c r="G159" s="199">
        <v>1443780</v>
      </c>
      <c r="H159" s="199">
        <v>81001.384755200008</v>
      </c>
      <c r="I159" s="62">
        <f t="shared" ref="I159:I217" si="62">SUM(G159:H159)</f>
        <v>1524781.3847552</v>
      </c>
      <c r="J159" s="62">
        <f t="shared" ref="J159:J171" si="63">G159*E159</f>
        <v>0</v>
      </c>
      <c r="K159" s="62">
        <f t="shared" ref="K159:K171" si="64">H159*E159</f>
        <v>0</v>
      </c>
      <c r="L159" s="62">
        <f t="shared" ref="L159:L171" si="65">I159*E159</f>
        <v>0</v>
      </c>
      <c r="M159" s="550"/>
      <c r="N159" s="550"/>
      <c r="O159" s="550">
        <f t="shared" si="45"/>
        <v>0</v>
      </c>
      <c r="P159" s="550"/>
      <c r="Q159" s="550"/>
      <c r="R159" s="550">
        <f t="shared" si="46"/>
        <v>0</v>
      </c>
      <c r="S159" s="62">
        <f t="shared" ref="S159:S173" si="66">M159*J159</f>
        <v>0</v>
      </c>
      <c r="T159" s="62">
        <f t="shared" si="57"/>
        <v>0</v>
      </c>
      <c r="U159" s="62">
        <f t="shared" si="47"/>
        <v>0</v>
      </c>
      <c r="V159" s="124">
        <v>0</v>
      </c>
    </row>
    <row r="160" spans="1:26" outlineLevel="1">
      <c r="A160" s="137"/>
      <c r="B160" s="137"/>
      <c r="C160" s="193" t="s">
        <v>678</v>
      </c>
      <c r="D160" s="194">
        <v>0</v>
      </c>
      <c r="E160" s="97">
        <v>129.80000000000001</v>
      </c>
      <c r="F160" s="139" t="s">
        <v>624</v>
      </c>
      <c r="G160" s="199">
        <v>1009709.9999999999</v>
      </c>
      <c r="H160" s="199">
        <v>61078.452019199976</v>
      </c>
      <c r="I160" s="62">
        <f t="shared" si="62"/>
        <v>1070788.4520192</v>
      </c>
      <c r="J160" s="62">
        <f t="shared" si="63"/>
        <v>131060358</v>
      </c>
      <c r="K160" s="62">
        <f t="shared" si="64"/>
        <v>7927983.0720921578</v>
      </c>
      <c r="L160" s="62">
        <f t="shared" si="65"/>
        <v>138988341.07209218</v>
      </c>
      <c r="M160" s="550">
        <v>0.5</v>
      </c>
      <c r="N160" s="550"/>
      <c r="O160" s="550">
        <f t="shared" si="45"/>
        <v>0.5</v>
      </c>
      <c r="P160" s="550"/>
      <c r="Q160" s="550"/>
      <c r="R160" s="550">
        <f t="shared" si="46"/>
        <v>0</v>
      </c>
      <c r="S160" s="62">
        <f t="shared" si="66"/>
        <v>65530179</v>
      </c>
      <c r="T160" s="62">
        <f t="shared" si="57"/>
        <v>0</v>
      </c>
      <c r="U160" s="62">
        <f t="shared" si="47"/>
        <v>65530179</v>
      </c>
      <c r="V160" s="124">
        <v>0</v>
      </c>
    </row>
    <row r="161" spans="1:22" outlineLevel="1">
      <c r="A161" s="137"/>
      <c r="B161" s="137"/>
      <c r="C161" s="193" t="s">
        <v>679</v>
      </c>
      <c r="D161" s="194">
        <v>13</v>
      </c>
      <c r="E161" s="97">
        <v>129.80000000000001</v>
      </c>
      <c r="F161" s="139" t="s">
        <v>624</v>
      </c>
      <c r="G161" s="199">
        <v>776880</v>
      </c>
      <c r="H161" s="199">
        <v>51045.865472000005</v>
      </c>
      <c r="I161" s="62">
        <f t="shared" ref="I161:I163" si="67">SUM(G161:H161)</f>
        <v>827925.86547199998</v>
      </c>
      <c r="J161" s="62">
        <f t="shared" si="63"/>
        <v>100839024.00000001</v>
      </c>
      <c r="K161" s="62">
        <f t="shared" si="64"/>
        <v>6625753.3382656015</v>
      </c>
      <c r="L161" s="62">
        <f t="shared" si="65"/>
        <v>107464777.33826561</v>
      </c>
      <c r="M161" s="550">
        <v>0.5</v>
      </c>
      <c r="N161" s="550"/>
      <c r="O161" s="550">
        <f t="shared" si="45"/>
        <v>0.5</v>
      </c>
      <c r="P161" s="550"/>
      <c r="Q161" s="550"/>
      <c r="R161" s="550">
        <f t="shared" si="46"/>
        <v>0</v>
      </c>
      <c r="S161" s="62">
        <f t="shared" si="66"/>
        <v>50419512.000000007</v>
      </c>
      <c r="T161" s="62">
        <f t="shared" si="57"/>
        <v>0</v>
      </c>
      <c r="U161" s="62">
        <f t="shared" si="47"/>
        <v>50419512.000000007</v>
      </c>
      <c r="V161" s="124" t="s">
        <v>680</v>
      </c>
    </row>
    <row r="162" spans="1:22" outlineLevel="1">
      <c r="A162" s="137"/>
      <c r="B162" s="137"/>
      <c r="C162" s="193" t="s">
        <v>681</v>
      </c>
      <c r="D162" s="194">
        <v>185</v>
      </c>
      <c r="E162" s="97">
        <v>215.60000000000002</v>
      </c>
      <c r="F162" s="139" t="s">
        <v>624</v>
      </c>
      <c r="G162" s="199">
        <v>1525680</v>
      </c>
      <c r="H162" s="199">
        <v>81001.384755200008</v>
      </c>
      <c r="I162" s="62">
        <f t="shared" si="67"/>
        <v>1606681.3847552</v>
      </c>
      <c r="J162" s="62">
        <f t="shared" si="63"/>
        <v>328936608.00000006</v>
      </c>
      <c r="K162" s="62">
        <f t="shared" si="64"/>
        <v>17463898.553221125</v>
      </c>
      <c r="L162" s="62">
        <f t="shared" si="65"/>
        <v>346400506.55322117</v>
      </c>
      <c r="M162" s="550">
        <v>0.5</v>
      </c>
      <c r="N162" s="550"/>
      <c r="O162" s="550">
        <f t="shared" si="45"/>
        <v>0.5</v>
      </c>
      <c r="P162" s="550"/>
      <c r="Q162" s="550"/>
      <c r="R162" s="550">
        <f t="shared" si="46"/>
        <v>0</v>
      </c>
      <c r="S162" s="62">
        <f t="shared" si="66"/>
        <v>164468304.00000003</v>
      </c>
      <c r="T162" s="62">
        <f t="shared" si="57"/>
        <v>0</v>
      </c>
      <c r="U162" s="62">
        <f t="shared" si="47"/>
        <v>164468304.00000003</v>
      </c>
      <c r="V162" s="124" t="s">
        <v>680</v>
      </c>
    </row>
    <row r="163" spans="1:22" outlineLevel="1">
      <c r="A163" s="137"/>
      <c r="B163" s="137"/>
      <c r="C163" s="193" t="s">
        <v>682</v>
      </c>
      <c r="D163" s="194">
        <v>232</v>
      </c>
      <c r="E163" s="97">
        <v>269.5</v>
      </c>
      <c r="F163" s="139" t="s">
        <v>624</v>
      </c>
      <c r="G163" s="199">
        <v>826020</v>
      </c>
      <c r="H163" s="199">
        <v>68320</v>
      </c>
      <c r="I163" s="62">
        <f t="shared" si="67"/>
        <v>894340</v>
      </c>
      <c r="J163" s="62">
        <f t="shared" si="63"/>
        <v>222612390</v>
      </c>
      <c r="K163" s="62">
        <f t="shared" si="64"/>
        <v>18412240</v>
      </c>
      <c r="L163" s="62">
        <f t="shared" si="65"/>
        <v>241024630</v>
      </c>
      <c r="M163" s="550">
        <v>0.5</v>
      </c>
      <c r="N163" s="550"/>
      <c r="O163" s="550">
        <f t="shared" si="45"/>
        <v>0.5</v>
      </c>
      <c r="P163" s="550"/>
      <c r="Q163" s="550"/>
      <c r="R163" s="550">
        <f t="shared" si="46"/>
        <v>0</v>
      </c>
      <c r="S163" s="62">
        <f t="shared" si="66"/>
        <v>111306195</v>
      </c>
      <c r="T163" s="62">
        <f t="shared" si="57"/>
        <v>0</v>
      </c>
      <c r="U163" s="62">
        <f t="shared" si="47"/>
        <v>111306195</v>
      </c>
      <c r="V163" s="124" t="s">
        <v>680</v>
      </c>
    </row>
    <row r="164" spans="1:22" outlineLevel="1">
      <c r="A164" s="137"/>
      <c r="B164" s="137"/>
      <c r="C164" s="193" t="s">
        <v>683</v>
      </c>
      <c r="D164" s="194">
        <v>112</v>
      </c>
      <c r="E164" s="97">
        <v>0</v>
      </c>
      <c r="F164" s="139" t="s">
        <v>624</v>
      </c>
      <c r="G164" s="199">
        <v>1091610</v>
      </c>
      <c r="H164" s="199">
        <v>61078.452019199976</v>
      </c>
      <c r="I164" s="62">
        <f t="shared" si="62"/>
        <v>1152688.4520192</v>
      </c>
      <c r="J164" s="62">
        <f t="shared" si="63"/>
        <v>0</v>
      </c>
      <c r="K164" s="62">
        <f t="shared" si="64"/>
        <v>0</v>
      </c>
      <c r="L164" s="62">
        <f t="shared" si="65"/>
        <v>0</v>
      </c>
      <c r="M164" s="550"/>
      <c r="N164" s="550"/>
      <c r="O164" s="550">
        <f t="shared" si="45"/>
        <v>0</v>
      </c>
      <c r="P164" s="550"/>
      <c r="Q164" s="550"/>
      <c r="R164" s="550">
        <f t="shared" si="46"/>
        <v>0</v>
      </c>
      <c r="S164" s="62">
        <f t="shared" si="66"/>
        <v>0</v>
      </c>
      <c r="T164" s="62">
        <f t="shared" si="57"/>
        <v>0</v>
      </c>
      <c r="U164" s="62">
        <f t="shared" si="47"/>
        <v>0</v>
      </c>
      <c r="V164" s="124" t="s">
        <v>680</v>
      </c>
    </row>
    <row r="165" spans="1:22" outlineLevel="1">
      <c r="A165" s="137"/>
      <c r="B165" s="137"/>
      <c r="C165" s="193" t="s">
        <v>684</v>
      </c>
      <c r="D165" s="194">
        <v>112</v>
      </c>
      <c r="E165" s="97">
        <v>0</v>
      </c>
      <c r="F165" s="139" t="s">
        <v>624</v>
      </c>
      <c r="G165" s="199">
        <v>858780</v>
      </c>
      <c r="H165" s="199">
        <v>51045.865472000005</v>
      </c>
      <c r="I165" s="62">
        <f t="shared" si="62"/>
        <v>909825.86547199998</v>
      </c>
      <c r="J165" s="62">
        <f t="shared" si="63"/>
        <v>0</v>
      </c>
      <c r="K165" s="62">
        <f t="shared" si="64"/>
        <v>0</v>
      </c>
      <c r="L165" s="62">
        <f t="shared" si="65"/>
        <v>0</v>
      </c>
      <c r="M165" s="550"/>
      <c r="N165" s="550"/>
      <c r="O165" s="550">
        <f t="shared" si="45"/>
        <v>0</v>
      </c>
      <c r="P165" s="550"/>
      <c r="Q165" s="550"/>
      <c r="R165" s="550">
        <f t="shared" si="46"/>
        <v>0</v>
      </c>
      <c r="S165" s="62">
        <f t="shared" si="66"/>
        <v>0</v>
      </c>
      <c r="T165" s="62">
        <f t="shared" si="57"/>
        <v>0</v>
      </c>
      <c r="U165" s="62">
        <f t="shared" si="47"/>
        <v>0</v>
      </c>
      <c r="V165" s="124" t="s">
        <v>680</v>
      </c>
    </row>
    <row r="166" spans="1:22" outlineLevel="1">
      <c r="A166" s="137"/>
      <c r="B166" s="137"/>
      <c r="C166" s="193" t="s">
        <v>685</v>
      </c>
      <c r="D166" s="194">
        <v>187</v>
      </c>
      <c r="E166" s="97">
        <v>0</v>
      </c>
      <c r="F166" s="139" t="s">
        <v>624</v>
      </c>
      <c r="G166" s="199">
        <v>669240</v>
      </c>
      <c r="H166" s="199">
        <v>51045.865472000005</v>
      </c>
      <c r="I166" s="62">
        <f t="shared" ref="I166:I167" si="68">SUM(G166:H166)</f>
        <v>720285.86547199998</v>
      </c>
      <c r="J166" s="62">
        <f t="shared" si="63"/>
        <v>0</v>
      </c>
      <c r="K166" s="62">
        <f t="shared" si="64"/>
        <v>0</v>
      </c>
      <c r="L166" s="62">
        <f t="shared" si="65"/>
        <v>0</v>
      </c>
      <c r="M166" s="550"/>
      <c r="N166" s="550"/>
      <c r="O166" s="550">
        <f t="shared" si="45"/>
        <v>0</v>
      </c>
      <c r="P166" s="550"/>
      <c r="Q166" s="550"/>
      <c r="R166" s="550">
        <f t="shared" si="46"/>
        <v>0</v>
      </c>
      <c r="S166" s="62">
        <f t="shared" si="66"/>
        <v>0</v>
      </c>
      <c r="T166" s="62">
        <f t="shared" si="57"/>
        <v>0</v>
      </c>
      <c r="U166" s="62">
        <f t="shared" si="47"/>
        <v>0</v>
      </c>
      <c r="V166" s="124" t="s">
        <v>680</v>
      </c>
    </row>
    <row r="167" spans="1:22" outlineLevel="1">
      <c r="A167" s="137"/>
      <c r="B167" s="137"/>
      <c r="C167" s="193" t="s">
        <v>686</v>
      </c>
      <c r="D167" s="194">
        <v>9</v>
      </c>
      <c r="E167" s="97">
        <v>0</v>
      </c>
      <c r="F167" s="139" t="s">
        <v>624</v>
      </c>
      <c r="G167" s="199">
        <v>1199250</v>
      </c>
      <c r="H167" s="199">
        <v>91952.000000000015</v>
      </c>
      <c r="I167" s="62">
        <f t="shared" si="68"/>
        <v>1291202</v>
      </c>
      <c r="J167" s="62">
        <f t="shared" si="63"/>
        <v>0</v>
      </c>
      <c r="K167" s="62">
        <f t="shared" si="64"/>
        <v>0</v>
      </c>
      <c r="L167" s="62">
        <f t="shared" si="65"/>
        <v>0</v>
      </c>
      <c r="M167" s="550"/>
      <c r="N167" s="550"/>
      <c r="O167" s="550">
        <f t="shared" si="45"/>
        <v>0</v>
      </c>
      <c r="P167" s="550"/>
      <c r="Q167" s="550"/>
      <c r="R167" s="550">
        <f t="shared" si="46"/>
        <v>0</v>
      </c>
      <c r="S167" s="62">
        <f t="shared" si="66"/>
        <v>0</v>
      </c>
      <c r="T167" s="62">
        <f t="shared" si="57"/>
        <v>0</v>
      </c>
      <c r="U167" s="62">
        <f t="shared" si="47"/>
        <v>0</v>
      </c>
      <c r="V167" s="124" t="s">
        <v>680</v>
      </c>
    </row>
    <row r="168" spans="1:22" outlineLevel="1">
      <c r="A168" s="137"/>
      <c r="B168" s="137"/>
      <c r="C168" s="193" t="s">
        <v>687</v>
      </c>
      <c r="D168" s="194">
        <v>0</v>
      </c>
      <c r="E168" s="97">
        <v>0</v>
      </c>
      <c r="F168" s="139" t="s">
        <v>624</v>
      </c>
      <c r="G168" s="199">
        <v>1067040</v>
      </c>
      <c r="H168" s="199">
        <v>81001.384755200008</v>
      </c>
      <c r="I168" s="62">
        <f>SUM(G168:H168)</f>
        <v>1148041.3847552</v>
      </c>
      <c r="J168" s="62">
        <f t="shared" si="63"/>
        <v>0</v>
      </c>
      <c r="K168" s="62">
        <f t="shared" si="64"/>
        <v>0</v>
      </c>
      <c r="L168" s="62">
        <f t="shared" si="65"/>
        <v>0</v>
      </c>
      <c r="M168" s="550"/>
      <c r="N168" s="550"/>
      <c r="O168" s="550">
        <f t="shared" si="45"/>
        <v>0</v>
      </c>
      <c r="P168" s="550"/>
      <c r="Q168" s="550"/>
      <c r="R168" s="550">
        <f t="shared" si="46"/>
        <v>0</v>
      </c>
      <c r="S168" s="62">
        <f t="shared" si="66"/>
        <v>0</v>
      </c>
      <c r="T168" s="62">
        <f t="shared" si="57"/>
        <v>0</v>
      </c>
      <c r="U168" s="62">
        <f t="shared" si="47"/>
        <v>0</v>
      </c>
      <c r="V168" s="124" t="s">
        <v>680</v>
      </c>
    </row>
    <row r="169" spans="1:22" outlineLevel="1">
      <c r="A169" s="137"/>
      <c r="B169" s="137"/>
      <c r="C169" s="193" t="s">
        <v>688</v>
      </c>
      <c r="D169" s="194">
        <v>5</v>
      </c>
      <c r="E169" s="97">
        <v>5</v>
      </c>
      <c r="F169" s="139" t="s">
        <v>624</v>
      </c>
      <c r="G169" s="199">
        <v>933660</v>
      </c>
      <c r="H169" s="199">
        <v>68320</v>
      </c>
      <c r="I169" s="62">
        <f t="shared" ref="I169" si="69">SUM(G169:H169)</f>
        <v>1001980</v>
      </c>
      <c r="J169" s="62">
        <f t="shared" si="63"/>
        <v>4668300</v>
      </c>
      <c r="K169" s="62">
        <f t="shared" si="64"/>
        <v>341600</v>
      </c>
      <c r="L169" s="62">
        <f t="shared" si="65"/>
        <v>5009900</v>
      </c>
      <c r="M169" s="550">
        <v>0.5</v>
      </c>
      <c r="N169" s="550"/>
      <c r="O169" s="550">
        <f t="shared" si="45"/>
        <v>0.5</v>
      </c>
      <c r="P169" s="550"/>
      <c r="Q169" s="550"/>
      <c r="R169" s="550">
        <f t="shared" si="46"/>
        <v>0</v>
      </c>
      <c r="S169" s="62">
        <f t="shared" si="66"/>
        <v>2334150</v>
      </c>
      <c r="T169" s="62">
        <f t="shared" si="57"/>
        <v>0</v>
      </c>
      <c r="U169" s="62">
        <f t="shared" si="47"/>
        <v>2334150</v>
      </c>
      <c r="V169" s="124" t="s">
        <v>680</v>
      </c>
    </row>
    <row r="170" spans="1:22" outlineLevel="1">
      <c r="A170" s="137"/>
      <c r="B170" s="137"/>
      <c r="C170" s="193" t="s">
        <v>689</v>
      </c>
      <c r="D170" s="194">
        <v>2</v>
      </c>
      <c r="E170" s="97">
        <v>2</v>
      </c>
      <c r="F170" s="139" t="s">
        <v>624</v>
      </c>
      <c r="G170" s="199">
        <v>625950</v>
      </c>
      <c r="H170" s="199">
        <v>61078.452019199976</v>
      </c>
      <c r="I170" s="62">
        <f t="shared" si="62"/>
        <v>687028.45201919996</v>
      </c>
      <c r="J170" s="62">
        <f t="shared" si="63"/>
        <v>1251900</v>
      </c>
      <c r="K170" s="62">
        <f t="shared" si="64"/>
        <v>122156.90403839995</v>
      </c>
      <c r="L170" s="62">
        <f t="shared" si="65"/>
        <v>1374056.9040383999</v>
      </c>
      <c r="M170" s="550">
        <v>0.5</v>
      </c>
      <c r="N170" s="550"/>
      <c r="O170" s="550">
        <f t="shared" si="45"/>
        <v>0.5</v>
      </c>
      <c r="P170" s="550"/>
      <c r="Q170" s="550"/>
      <c r="R170" s="550">
        <f t="shared" si="46"/>
        <v>0</v>
      </c>
      <c r="S170" s="62">
        <f t="shared" si="66"/>
        <v>625950</v>
      </c>
      <c r="T170" s="62">
        <f t="shared" si="57"/>
        <v>0</v>
      </c>
      <c r="U170" s="62">
        <f t="shared" si="47"/>
        <v>625950</v>
      </c>
      <c r="V170" s="124" t="s">
        <v>680</v>
      </c>
    </row>
    <row r="171" spans="1:22" outlineLevel="1">
      <c r="A171" s="137"/>
      <c r="B171" s="137"/>
      <c r="C171" s="193" t="s">
        <v>690</v>
      </c>
      <c r="D171" s="194">
        <v>1</v>
      </c>
      <c r="E171" s="194">
        <v>1</v>
      </c>
      <c r="F171" s="139" t="s">
        <v>619</v>
      </c>
      <c r="G171" s="199">
        <v>269869600</v>
      </c>
      <c r="H171" s="199">
        <v>80960880</v>
      </c>
      <c r="I171" s="62">
        <f t="shared" si="62"/>
        <v>350830480</v>
      </c>
      <c r="J171" s="62">
        <f t="shared" si="63"/>
        <v>269869600</v>
      </c>
      <c r="K171" s="62">
        <f t="shared" si="64"/>
        <v>80960880</v>
      </c>
      <c r="L171" s="62">
        <f t="shared" si="65"/>
        <v>350830480</v>
      </c>
      <c r="M171" s="550">
        <v>0.5</v>
      </c>
      <c r="N171" s="550"/>
      <c r="O171" s="550">
        <f t="shared" si="45"/>
        <v>0.5</v>
      </c>
      <c r="P171" s="550"/>
      <c r="Q171" s="550"/>
      <c r="R171" s="550">
        <f t="shared" si="46"/>
        <v>0</v>
      </c>
      <c r="S171" s="62">
        <f t="shared" si="66"/>
        <v>134934800</v>
      </c>
      <c r="T171" s="62">
        <f t="shared" si="57"/>
        <v>0</v>
      </c>
      <c r="U171" s="62">
        <f t="shared" si="47"/>
        <v>134934800</v>
      </c>
      <c r="V171" s="124"/>
    </row>
    <row r="172" spans="1:22" outlineLevel="1">
      <c r="A172" s="137"/>
      <c r="B172" s="137"/>
      <c r="C172" s="193"/>
      <c r="D172" s="194"/>
      <c r="E172" s="194"/>
      <c r="F172" s="139"/>
      <c r="G172" s="62"/>
      <c r="H172" s="62"/>
      <c r="I172" s="62"/>
      <c r="J172" s="62"/>
      <c r="K172" s="62"/>
      <c r="L172" s="62"/>
      <c r="M172" s="550"/>
      <c r="N172" s="550"/>
      <c r="O172" s="550">
        <f t="shared" si="45"/>
        <v>0</v>
      </c>
      <c r="P172" s="550"/>
      <c r="Q172" s="550"/>
      <c r="R172" s="550">
        <f t="shared" si="46"/>
        <v>0</v>
      </c>
      <c r="S172" s="62">
        <f t="shared" si="66"/>
        <v>0</v>
      </c>
      <c r="T172" s="62">
        <f t="shared" si="57"/>
        <v>0</v>
      </c>
      <c r="U172" s="62">
        <f t="shared" si="47"/>
        <v>0</v>
      </c>
      <c r="V172" s="124"/>
    </row>
    <row r="173" spans="1:22" outlineLevel="1">
      <c r="A173" s="137"/>
      <c r="B173" s="137"/>
      <c r="C173" s="193"/>
      <c r="D173" s="97"/>
      <c r="E173" s="97"/>
      <c r="F173" s="139"/>
      <c r="G173" s="62"/>
      <c r="H173" s="62"/>
      <c r="I173" s="62"/>
      <c r="J173" s="62"/>
      <c r="K173" s="62"/>
      <c r="L173" s="62"/>
      <c r="M173" s="550"/>
      <c r="N173" s="550"/>
      <c r="O173" s="550">
        <f t="shared" si="45"/>
        <v>0</v>
      </c>
      <c r="P173" s="550"/>
      <c r="Q173" s="550"/>
      <c r="R173" s="550">
        <f t="shared" si="46"/>
        <v>0</v>
      </c>
      <c r="S173" s="62">
        <f t="shared" si="66"/>
        <v>0</v>
      </c>
      <c r="T173" s="62">
        <f t="shared" si="57"/>
        <v>0</v>
      </c>
      <c r="U173" s="62">
        <f t="shared" si="47"/>
        <v>0</v>
      </c>
      <c r="V173" s="124"/>
    </row>
    <row r="174" spans="1:22" outlineLevel="1">
      <c r="A174" s="137"/>
      <c r="B174" s="137"/>
      <c r="C174" s="189" t="s">
        <v>693</v>
      </c>
      <c r="D174" s="97"/>
      <c r="E174" s="97"/>
      <c r="F174" s="139"/>
      <c r="G174" s="62"/>
      <c r="H174" s="62"/>
      <c r="I174" s="62"/>
      <c r="J174" s="82">
        <f>SUBTOTAL(9,J175:J190)</f>
        <v>205951658</v>
      </c>
      <c r="K174" s="82">
        <f t="shared" ref="K174:L174" si="70">SUBTOTAL(9,K175:K190)</f>
        <v>26469471.777689599</v>
      </c>
      <c r="L174" s="82">
        <f t="shared" si="70"/>
        <v>232421129.77768961</v>
      </c>
      <c r="M174" s="553"/>
      <c r="N174" s="553"/>
      <c r="O174" s="553">
        <f t="shared" si="45"/>
        <v>0</v>
      </c>
      <c r="P174" s="553"/>
      <c r="Q174" s="553"/>
      <c r="R174" s="553">
        <f t="shared" si="46"/>
        <v>0</v>
      </c>
      <c r="S174" s="82">
        <f>SUBTOTAL(9,S175:S190)</f>
        <v>102975829</v>
      </c>
      <c r="T174" s="82">
        <f>SUBTOTAL(9,T175:T190)</f>
        <v>0</v>
      </c>
      <c r="U174" s="82">
        <f t="shared" ref="U174" si="71">SUBTOTAL(9,U175:U190)</f>
        <v>102975829</v>
      </c>
      <c r="V174" s="124"/>
    </row>
    <row r="175" spans="1:22" outlineLevel="1">
      <c r="A175" s="137"/>
      <c r="B175" s="137"/>
      <c r="C175" s="193" t="s">
        <v>677</v>
      </c>
      <c r="D175" s="97">
        <v>0</v>
      </c>
      <c r="E175" s="97"/>
      <c r="F175" s="139" t="s">
        <v>624</v>
      </c>
      <c r="G175" s="199">
        <v>1443780</v>
      </c>
      <c r="H175" s="199">
        <v>81001.384755200008</v>
      </c>
      <c r="I175" s="62">
        <f t="shared" ref="I175:I188" si="72">SUM(G175:H175)</f>
        <v>1524781.3847552</v>
      </c>
      <c r="J175" s="62">
        <f t="shared" ref="J175:J188" si="73">G175*E175</f>
        <v>0</v>
      </c>
      <c r="K175" s="62">
        <f t="shared" ref="K175:K188" si="74">H175*E175</f>
        <v>0</v>
      </c>
      <c r="L175" s="62">
        <f t="shared" ref="L175:L188" si="75">I175*E175</f>
        <v>0</v>
      </c>
      <c r="M175" s="550"/>
      <c r="N175" s="550"/>
      <c r="O175" s="550">
        <f t="shared" si="45"/>
        <v>0</v>
      </c>
      <c r="P175" s="550"/>
      <c r="Q175" s="550"/>
      <c r="R175" s="550">
        <f t="shared" si="46"/>
        <v>0</v>
      </c>
      <c r="S175" s="62">
        <f t="shared" ref="S175:S191" si="76">M175*J175</f>
        <v>0</v>
      </c>
      <c r="T175" s="62">
        <f t="shared" si="57"/>
        <v>0</v>
      </c>
      <c r="U175" s="62">
        <f t="shared" si="47"/>
        <v>0</v>
      </c>
      <c r="V175" s="124">
        <v>0</v>
      </c>
    </row>
    <row r="176" spans="1:22" outlineLevel="1">
      <c r="A176" s="137"/>
      <c r="B176" s="137"/>
      <c r="C176" s="193" t="s">
        <v>678</v>
      </c>
      <c r="D176" s="97">
        <v>0</v>
      </c>
      <c r="E176" s="97"/>
      <c r="F176" s="139" t="s">
        <v>624</v>
      </c>
      <c r="G176" s="199">
        <v>1009709.9999999999</v>
      </c>
      <c r="H176" s="199">
        <v>61078.452019199976</v>
      </c>
      <c r="I176" s="62">
        <f t="shared" si="72"/>
        <v>1070788.4520192</v>
      </c>
      <c r="J176" s="62">
        <f t="shared" si="73"/>
        <v>0</v>
      </c>
      <c r="K176" s="62">
        <f t="shared" si="74"/>
        <v>0</v>
      </c>
      <c r="L176" s="62">
        <f t="shared" si="75"/>
        <v>0</v>
      </c>
      <c r="M176" s="550"/>
      <c r="N176" s="550"/>
      <c r="O176" s="550">
        <f t="shared" si="45"/>
        <v>0</v>
      </c>
      <c r="P176" s="550"/>
      <c r="Q176" s="550"/>
      <c r="R176" s="550">
        <f t="shared" si="46"/>
        <v>0</v>
      </c>
      <c r="S176" s="62">
        <f t="shared" si="76"/>
        <v>0</v>
      </c>
      <c r="T176" s="62">
        <f t="shared" si="57"/>
        <v>0</v>
      </c>
      <c r="U176" s="62">
        <f t="shared" si="47"/>
        <v>0</v>
      </c>
      <c r="V176" s="124">
        <v>0</v>
      </c>
    </row>
    <row r="177" spans="1:26" outlineLevel="1">
      <c r="A177" s="137"/>
      <c r="B177" s="137"/>
      <c r="C177" s="193" t="s">
        <v>679</v>
      </c>
      <c r="D177" s="194">
        <v>10</v>
      </c>
      <c r="E177" s="97"/>
      <c r="F177" s="139" t="s">
        <v>624</v>
      </c>
      <c r="G177" s="199">
        <v>776880</v>
      </c>
      <c r="H177" s="199">
        <v>51045.865472000005</v>
      </c>
      <c r="I177" s="62">
        <f t="shared" si="72"/>
        <v>827925.86547199998</v>
      </c>
      <c r="J177" s="62">
        <f t="shared" si="73"/>
        <v>0</v>
      </c>
      <c r="K177" s="62">
        <f t="shared" si="74"/>
        <v>0</v>
      </c>
      <c r="L177" s="62">
        <f t="shared" si="75"/>
        <v>0</v>
      </c>
      <c r="M177" s="550"/>
      <c r="N177" s="550"/>
      <c r="O177" s="550">
        <f t="shared" si="45"/>
        <v>0</v>
      </c>
      <c r="P177" s="550"/>
      <c r="Q177" s="550"/>
      <c r="R177" s="550">
        <f t="shared" si="46"/>
        <v>0</v>
      </c>
      <c r="S177" s="62">
        <f t="shared" si="76"/>
        <v>0</v>
      </c>
      <c r="T177" s="62">
        <f t="shared" si="57"/>
        <v>0</v>
      </c>
      <c r="U177" s="62">
        <f t="shared" si="47"/>
        <v>0</v>
      </c>
      <c r="V177" s="124" t="s">
        <v>680</v>
      </c>
    </row>
    <row r="178" spans="1:26" outlineLevel="1">
      <c r="A178" s="137"/>
      <c r="B178" s="137"/>
      <c r="C178" s="193" t="s">
        <v>681</v>
      </c>
      <c r="D178" s="194">
        <v>0</v>
      </c>
      <c r="E178" s="97"/>
      <c r="F178" s="139" t="s">
        <v>624</v>
      </c>
      <c r="G178" s="199">
        <v>1525680</v>
      </c>
      <c r="H178" s="199">
        <v>81001.384755200008</v>
      </c>
      <c r="I178" s="62">
        <f t="shared" si="72"/>
        <v>1606681.3847552</v>
      </c>
      <c r="J178" s="62">
        <f t="shared" si="73"/>
        <v>0</v>
      </c>
      <c r="K178" s="62">
        <f t="shared" si="74"/>
        <v>0</v>
      </c>
      <c r="L178" s="62">
        <f t="shared" si="75"/>
        <v>0</v>
      </c>
      <c r="M178" s="550"/>
      <c r="N178" s="550"/>
      <c r="O178" s="550">
        <f t="shared" si="45"/>
        <v>0</v>
      </c>
      <c r="P178" s="550"/>
      <c r="Q178" s="550"/>
      <c r="R178" s="550">
        <f t="shared" si="46"/>
        <v>0</v>
      </c>
      <c r="S178" s="62">
        <f t="shared" si="76"/>
        <v>0</v>
      </c>
      <c r="T178" s="62">
        <f t="shared" si="57"/>
        <v>0</v>
      </c>
      <c r="U178" s="62">
        <f t="shared" si="47"/>
        <v>0</v>
      </c>
      <c r="V178" s="124" t="s">
        <v>680</v>
      </c>
    </row>
    <row r="179" spans="1:26" outlineLevel="1">
      <c r="A179" s="137"/>
      <c r="B179" s="137"/>
      <c r="C179" s="193" t="s">
        <v>682</v>
      </c>
      <c r="D179" s="194">
        <v>64</v>
      </c>
      <c r="E179" s="97">
        <v>73.7</v>
      </c>
      <c r="F179" s="139" t="s">
        <v>624</v>
      </c>
      <c r="G179" s="199">
        <v>826020</v>
      </c>
      <c r="H179" s="199">
        <v>68320</v>
      </c>
      <c r="I179" s="62">
        <f t="shared" si="72"/>
        <v>894340</v>
      </c>
      <c r="J179" s="62">
        <f t="shared" si="73"/>
        <v>60877674</v>
      </c>
      <c r="K179" s="62">
        <f t="shared" si="74"/>
        <v>5035184</v>
      </c>
      <c r="L179" s="62">
        <f t="shared" si="75"/>
        <v>65912858</v>
      </c>
      <c r="M179" s="550">
        <v>0.5</v>
      </c>
      <c r="N179" s="550"/>
      <c r="O179" s="550">
        <f t="shared" si="45"/>
        <v>0.5</v>
      </c>
      <c r="P179" s="550"/>
      <c r="Q179" s="550"/>
      <c r="R179" s="550">
        <f t="shared" si="46"/>
        <v>0</v>
      </c>
      <c r="S179" s="62">
        <f t="shared" si="76"/>
        <v>30438837</v>
      </c>
      <c r="T179" s="62">
        <f t="shared" si="57"/>
        <v>0</v>
      </c>
      <c r="U179" s="62">
        <f t="shared" si="47"/>
        <v>30438837</v>
      </c>
      <c r="V179" s="124" t="s">
        <v>680</v>
      </c>
    </row>
    <row r="180" spans="1:26" outlineLevel="1">
      <c r="A180" s="137"/>
      <c r="B180" s="137"/>
      <c r="C180" s="193" t="s">
        <v>683</v>
      </c>
      <c r="D180" s="194">
        <v>0</v>
      </c>
      <c r="E180" s="97">
        <v>0</v>
      </c>
      <c r="F180" s="139" t="s">
        <v>624</v>
      </c>
      <c r="G180" s="199">
        <v>1091610</v>
      </c>
      <c r="H180" s="199">
        <v>61078.452019199976</v>
      </c>
      <c r="I180" s="62">
        <f t="shared" si="72"/>
        <v>1152688.4520192</v>
      </c>
      <c r="J180" s="62">
        <f t="shared" si="73"/>
        <v>0</v>
      </c>
      <c r="K180" s="62">
        <f t="shared" si="74"/>
        <v>0</v>
      </c>
      <c r="L180" s="62">
        <f t="shared" si="75"/>
        <v>0</v>
      </c>
      <c r="M180" s="550"/>
      <c r="N180" s="550"/>
      <c r="O180" s="550">
        <f t="shared" si="45"/>
        <v>0</v>
      </c>
      <c r="P180" s="550"/>
      <c r="Q180" s="550"/>
      <c r="R180" s="550">
        <f t="shared" si="46"/>
        <v>0</v>
      </c>
      <c r="S180" s="62">
        <f t="shared" si="76"/>
        <v>0</v>
      </c>
      <c r="T180" s="62">
        <f t="shared" si="57"/>
        <v>0</v>
      </c>
      <c r="U180" s="62">
        <f t="shared" si="47"/>
        <v>0</v>
      </c>
      <c r="V180" s="124" t="s">
        <v>680</v>
      </c>
    </row>
    <row r="181" spans="1:26" outlineLevel="1">
      <c r="A181" s="137"/>
      <c r="B181" s="137"/>
      <c r="C181" s="193" t="s">
        <v>684</v>
      </c>
      <c r="D181" s="194">
        <v>82</v>
      </c>
      <c r="E181" s="97">
        <v>94.600000000000009</v>
      </c>
      <c r="F181" s="139" t="s">
        <v>624</v>
      </c>
      <c r="G181" s="199">
        <v>858780</v>
      </c>
      <c r="H181" s="199">
        <v>51045.865472000005</v>
      </c>
      <c r="I181" s="71">
        <f t="shared" si="72"/>
        <v>909825.86547199998</v>
      </c>
      <c r="J181" s="71">
        <f t="shared" si="73"/>
        <v>81240588</v>
      </c>
      <c r="K181" s="71">
        <f t="shared" si="74"/>
        <v>4828938.8736512009</v>
      </c>
      <c r="L181" s="71">
        <f t="shared" si="75"/>
        <v>86069526.873651206</v>
      </c>
      <c r="M181" s="550">
        <v>0.5</v>
      </c>
      <c r="N181" s="552"/>
      <c r="O181" s="552">
        <f t="shared" si="45"/>
        <v>0.5</v>
      </c>
      <c r="P181" s="552"/>
      <c r="Q181" s="552"/>
      <c r="R181" s="552">
        <f t="shared" si="46"/>
        <v>0</v>
      </c>
      <c r="S181" s="71">
        <f t="shared" si="76"/>
        <v>40620294</v>
      </c>
      <c r="T181" s="71">
        <f t="shared" si="57"/>
        <v>0</v>
      </c>
      <c r="U181" s="71">
        <f t="shared" si="47"/>
        <v>40620294</v>
      </c>
      <c r="V181" s="123" t="s">
        <v>680</v>
      </c>
    </row>
    <row r="182" spans="1:26" outlineLevel="1">
      <c r="A182" s="137"/>
      <c r="B182" s="137"/>
      <c r="C182" s="193" t="s">
        <v>685</v>
      </c>
      <c r="D182" s="194">
        <v>66</v>
      </c>
      <c r="E182" s="97">
        <v>0</v>
      </c>
      <c r="F182" s="139" t="s">
        <v>624</v>
      </c>
      <c r="G182" s="199">
        <v>669240</v>
      </c>
      <c r="H182" s="199">
        <v>51045.865472000005</v>
      </c>
      <c r="I182" s="71">
        <f t="shared" si="72"/>
        <v>720285.86547199998</v>
      </c>
      <c r="J182" s="71">
        <f t="shared" si="73"/>
        <v>0</v>
      </c>
      <c r="K182" s="71">
        <f t="shared" si="74"/>
        <v>0</v>
      </c>
      <c r="L182" s="71">
        <f t="shared" si="75"/>
        <v>0</v>
      </c>
      <c r="M182" s="550"/>
      <c r="N182" s="552"/>
      <c r="O182" s="552">
        <f t="shared" si="45"/>
        <v>0</v>
      </c>
      <c r="P182" s="552"/>
      <c r="Q182" s="552"/>
      <c r="R182" s="552">
        <f t="shared" si="46"/>
        <v>0</v>
      </c>
      <c r="S182" s="71">
        <f t="shared" si="76"/>
        <v>0</v>
      </c>
      <c r="T182" s="71">
        <f t="shared" si="57"/>
        <v>0</v>
      </c>
      <c r="U182" s="71">
        <f t="shared" si="47"/>
        <v>0</v>
      </c>
      <c r="V182" s="123" t="s">
        <v>680</v>
      </c>
    </row>
    <row r="183" spans="1:26" outlineLevel="1">
      <c r="A183" s="137"/>
      <c r="B183" s="137"/>
      <c r="C183" s="193" t="s">
        <v>686</v>
      </c>
      <c r="D183" s="194">
        <v>0</v>
      </c>
      <c r="E183" s="97">
        <v>0</v>
      </c>
      <c r="F183" s="139" t="s">
        <v>624</v>
      </c>
      <c r="G183" s="199">
        <v>1199250</v>
      </c>
      <c r="H183" s="199">
        <v>91952.000000000015</v>
      </c>
      <c r="I183" s="71">
        <f t="shared" si="72"/>
        <v>1291202</v>
      </c>
      <c r="J183" s="71">
        <f t="shared" si="73"/>
        <v>0</v>
      </c>
      <c r="K183" s="71">
        <f t="shared" si="74"/>
        <v>0</v>
      </c>
      <c r="L183" s="71">
        <f t="shared" si="75"/>
        <v>0</v>
      </c>
      <c r="M183" s="550"/>
      <c r="N183" s="552"/>
      <c r="O183" s="552">
        <f t="shared" si="45"/>
        <v>0</v>
      </c>
      <c r="P183" s="552"/>
      <c r="Q183" s="552"/>
      <c r="R183" s="552">
        <f t="shared" si="46"/>
        <v>0</v>
      </c>
      <c r="S183" s="71">
        <f t="shared" si="76"/>
        <v>0</v>
      </c>
      <c r="T183" s="71">
        <f t="shared" si="57"/>
        <v>0</v>
      </c>
      <c r="U183" s="71">
        <f t="shared" si="47"/>
        <v>0</v>
      </c>
      <c r="V183" s="123" t="s">
        <v>680</v>
      </c>
    </row>
    <row r="184" spans="1:26" outlineLevel="1">
      <c r="A184" s="137"/>
      <c r="B184" s="137"/>
      <c r="C184" s="193" t="s">
        <v>687</v>
      </c>
      <c r="D184" s="194">
        <v>0</v>
      </c>
      <c r="E184" s="97">
        <v>0</v>
      </c>
      <c r="F184" s="139" t="s">
        <v>624</v>
      </c>
      <c r="G184" s="199">
        <v>1067040</v>
      </c>
      <c r="H184" s="199">
        <v>81001.384755200008</v>
      </c>
      <c r="I184" s="71">
        <f t="shared" si="72"/>
        <v>1148041.3847552</v>
      </c>
      <c r="J184" s="71">
        <f t="shared" si="73"/>
        <v>0</v>
      </c>
      <c r="K184" s="71">
        <f t="shared" si="74"/>
        <v>0</v>
      </c>
      <c r="L184" s="71">
        <f t="shared" si="75"/>
        <v>0</v>
      </c>
      <c r="M184" s="550"/>
      <c r="N184" s="552"/>
      <c r="O184" s="552">
        <f t="shared" si="45"/>
        <v>0</v>
      </c>
      <c r="P184" s="552"/>
      <c r="Q184" s="552"/>
      <c r="R184" s="552">
        <f t="shared" si="46"/>
        <v>0</v>
      </c>
      <c r="S184" s="71">
        <f t="shared" si="76"/>
        <v>0</v>
      </c>
      <c r="T184" s="71">
        <f t="shared" si="57"/>
        <v>0</v>
      </c>
      <c r="U184" s="71">
        <f t="shared" si="47"/>
        <v>0</v>
      </c>
      <c r="V184" s="123" t="s">
        <v>680</v>
      </c>
    </row>
    <row r="185" spans="1:26" outlineLevel="1">
      <c r="A185" s="137"/>
      <c r="B185" s="137"/>
      <c r="C185" s="193" t="s">
        <v>688</v>
      </c>
      <c r="D185" s="194">
        <v>11</v>
      </c>
      <c r="E185" s="97">
        <v>11</v>
      </c>
      <c r="F185" s="139" t="s">
        <v>624</v>
      </c>
      <c r="G185" s="199">
        <v>933660</v>
      </c>
      <c r="H185" s="199">
        <v>68320</v>
      </c>
      <c r="I185" s="71">
        <f t="shared" si="72"/>
        <v>1001980</v>
      </c>
      <c r="J185" s="71">
        <f t="shared" si="73"/>
        <v>10270260</v>
      </c>
      <c r="K185" s="71">
        <f t="shared" si="74"/>
        <v>751520</v>
      </c>
      <c r="L185" s="71">
        <f t="shared" si="75"/>
        <v>11021780</v>
      </c>
      <c r="M185" s="550">
        <v>0.5</v>
      </c>
      <c r="N185" s="552"/>
      <c r="O185" s="552">
        <f t="shared" si="45"/>
        <v>0.5</v>
      </c>
      <c r="P185" s="552"/>
      <c r="Q185" s="552"/>
      <c r="R185" s="552">
        <f t="shared" si="46"/>
        <v>0</v>
      </c>
      <c r="S185" s="71">
        <f t="shared" si="76"/>
        <v>5135130</v>
      </c>
      <c r="T185" s="71">
        <f t="shared" si="57"/>
        <v>0</v>
      </c>
      <c r="U185" s="71">
        <f t="shared" si="47"/>
        <v>5135130</v>
      </c>
      <c r="V185" s="123" t="s">
        <v>680</v>
      </c>
    </row>
    <row r="186" spans="1:26" outlineLevel="1">
      <c r="A186" s="137"/>
      <c r="B186" s="137"/>
      <c r="C186" s="193" t="s">
        <v>689</v>
      </c>
      <c r="D186" s="97">
        <v>0</v>
      </c>
      <c r="E186" s="97">
        <v>0</v>
      </c>
      <c r="F186" s="139" t="s">
        <v>624</v>
      </c>
      <c r="G186" s="199">
        <v>625950</v>
      </c>
      <c r="H186" s="199">
        <v>61078.452019199976</v>
      </c>
      <c r="I186" s="71">
        <f t="shared" si="72"/>
        <v>687028.45201919996</v>
      </c>
      <c r="J186" s="71">
        <f t="shared" si="73"/>
        <v>0</v>
      </c>
      <c r="K186" s="71">
        <f t="shared" si="74"/>
        <v>0</v>
      </c>
      <c r="L186" s="71">
        <f t="shared" si="75"/>
        <v>0</v>
      </c>
      <c r="M186" s="552"/>
      <c r="N186" s="552"/>
      <c r="O186" s="552">
        <f t="shared" ref="O186:O249" si="77">M186+N186</f>
        <v>0</v>
      </c>
      <c r="P186" s="552"/>
      <c r="Q186" s="552"/>
      <c r="R186" s="552">
        <f t="shared" ref="R186:R249" si="78">P186+Q186</f>
        <v>0</v>
      </c>
      <c r="S186" s="71">
        <f t="shared" si="76"/>
        <v>0</v>
      </c>
      <c r="T186" s="71">
        <f t="shared" si="57"/>
        <v>0</v>
      </c>
      <c r="U186" s="71">
        <f t="shared" si="47"/>
        <v>0</v>
      </c>
      <c r="V186" s="123" t="s">
        <v>680</v>
      </c>
    </row>
    <row r="187" spans="1:26" outlineLevel="1">
      <c r="A187" s="137"/>
      <c r="B187" s="137"/>
      <c r="C187" s="193" t="s">
        <v>694</v>
      </c>
      <c r="D187" s="97">
        <v>2</v>
      </c>
      <c r="E187" s="97">
        <v>2.2000000000000002</v>
      </c>
      <c r="F187" s="139" t="s">
        <v>624</v>
      </c>
      <c r="G187" s="199">
        <v>496079.99999999994</v>
      </c>
      <c r="H187" s="199">
        <v>51045.865472000005</v>
      </c>
      <c r="I187" s="71">
        <f t="shared" si="72"/>
        <v>547125.86547199998</v>
      </c>
      <c r="J187" s="71">
        <f t="shared" si="73"/>
        <v>1091376</v>
      </c>
      <c r="K187" s="71">
        <f t="shared" si="74"/>
        <v>112300.90403840003</v>
      </c>
      <c r="L187" s="71">
        <f t="shared" si="75"/>
        <v>1203676.9040384002</v>
      </c>
      <c r="M187" s="552">
        <v>0.5</v>
      </c>
      <c r="N187" s="552"/>
      <c r="O187" s="552">
        <f t="shared" si="77"/>
        <v>0.5</v>
      </c>
      <c r="P187" s="552"/>
      <c r="Q187" s="552"/>
      <c r="R187" s="552">
        <f t="shared" si="78"/>
        <v>0</v>
      </c>
      <c r="S187" s="71">
        <f t="shared" si="76"/>
        <v>545688</v>
      </c>
      <c r="T187" s="71">
        <f t="shared" si="57"/>
        <v>0</v>
      </c>
      <c r="U187" s="71">
        <f t="shared" ref="U187:U250" si="79">S187+T187</f>
        <v>545688</v>
      </c>
      <c r="V187" s="123" t="s">
        <v>680</v>
      </c>
    </row>
    <row r="188" spans="1:26" outlineLevel="1">
      <c r="A188" s="137"/>
      <c r="B188" s="137"/>
      <c r="C188" s="138" t="s">
        <v>690</v>
      </c>
      <c r="D188" s="97">
        <v>1</v>
      </c>
      <c r="E188" s="97">
        <v>1</v>
      </c>
      <c r="F188" s="139" t="s">
        <v>619</v>
      </c>
      <c r="G188" s="199">
        <v>52471760</v>
      </c>
      <c r="H188" s="199">
        <v>15741528</v>
      </c>
      <c r="I188" s="71">
        <f t="shared" si="72"/>
        <v>68213288</v>
      </c>
      <c r="J188" s="71">
        <f t="shared" si="73"/>
        <v>52471760</v>
      </c>
      <c r="K188" s="71">
        <f t="shared" si="74"/>
        <v>15741528</v>
      </c>
      <c r="L188" s="71">
        <f t="shared" si="75"/>
        <v>68213288</v>
      </c>
      <c r="M188" s="552">
        <v>0.5</v>
      </c>
      <c r="N188" s="552"/>
      <c r="O188" s="552">
        <f t="shared" si="77"/>
        <v>0.5</v>
      </c>
      <c r="P188" s="552"/>
      <c r="Q188" s="552"/>
      <c r="R188" s="552">
        <f t="shared" si="78"/>
        <v>0</v>
      </c>
      <c r="S188" s="71">
        <f t="shared" si="76"/>
        <v>26235880</v>
      </c>
      <c r="T188" s="71">
        <f t="shared" si="57"/>
        <v>0</v>
      </c>
      <c r="U188" s="71">
        <f t="shared" si="79"/>
        <v>26235880</v>
      </c>
      <c r="V188" s="123"/>
    </row>
    <row r="189" spans="1:26" s="11" customFormat="1" outlineLevel="1">
      <c r="A189" s="192"/>
      <c r="B189" s="192"/>
      <c r="C189" s="193"/>
      <c r="D189" s="97"/>
      <c r="E189" s="97"/>
      <c r="F189" s="195"/>
      <c r="G189" s="199"/>
      <c r="H189" s="199"/>
      <c r="I189" s="199"/>
      <c r="J189" s="199"/>
      <c r="K189" s="199"/>
      <c r="L189" s="199"/>
      <c r="M189" s="554"/>
      <c r="N189" s="554"/>
      <c r="O189" s="554">
        <f t="shared" si="77"/>
        <v>0</v>
      </c>
      <c r="P189" s="554"/>
      <c r="Q189" s="554"/>
      <c r="R189" s="554">
        <f t="shared" si="78"/>
        <v>0</v>
      </c>
      <c r="S189" s="199">
        <f t="shared" si="76"/>
        <v>0</v>
      </c>
      <c r="T189" s="199">
        <f t="shared" si="57"/>
        <v>0</v>
      </c>
      <c r="U189" s="199">
        <f t="shared" si="79"/>
        <v>0</v>
      </c>
      <c r="V189" s="128"/>
      <c r="X189" s="534"/>
      <c r="Y189" s="534"/>
      <c r="Z189" s="534"/>
    </row>
    <row r="190" spans="1:26" outlineLevel="1">
      <c r="A190" s="137"/>
      <c r="B190" s="137"/>
      <c r="C190" s="138"/>
      <c r="D190" s="97"/>
      <c r="E190" s="97"/>
      <c r="F190" s="139"/>
      <c r="G190" s="71"/>
      <c r="H190" s="71"/>
      <c r="I190" s="71"/>
      <c r="J190" s="71"/>
      <c r="K190" s="71"/>
      <c r="L190" s="71"/>
      <c r="M190" s="552"/>
      <c r="N190" s="552"/>
      <c r="O190" s="552">
        <f t="shared" si="77"/>
        <v>0</v>
      </c>
      <c r="P190" s="552"/>
      <c r="Q190" s="552"/>
      <c r="R190" s="552">
        <f t="shared" si="78"/>
        <v>0</v>
      </c>
      <c r="S190" s="71">
        <f t="shared" si="76"/>
        <v>0</v>
      </c>
      <c r="T190" s="71">
        <f t="shared" si="57"/>
        <v>0</v>
      </c>
      <c r="U190" s="71">
        <f t="shared" si="79"/>
        <v>0</v>
      </c>
      <c r="V190" s="123"/>
    </row>
    <row r="191" spans="1:26" outlineLevel="1">
      <c r="A191" s="137"/>
      <c r="B191" s="137"/>
      <c r="C191" s="147" t="s">
        <v>695</v>
      </c>
      <c r="D191" s="97"/>
      <c r="E191" s="97"/>
      <c r="F191" s="139"/>
      <c r="G191" s="71"/>
      <c r="H191" s="71"/>
      <c r="I191" s="71"/>
      <c r="J191" s="71"/>
      <c r="K191" s="71"/>
      <c r="L191" s="71"/>
      <c r="M191" s="552"/>
      <c r="N191" s="552"/>
      <c r="O191" s="552">
        <f t="shared" si="77"/>
        <v>0</v>
      </c>
      <c r="P191" s="552"/>
      <c r="Q191" s="552"/>
      <c r="R191" s="552">
        <f t="shared" si="78"/>
        <v>0</v>
      </c>
      <c r="S191" s="71">
        <f t="shared" si="76"/>
        <v>0</v>
      </c>
      <c r="T191" s="71">
        <f t="shared" si="57"/>
        <v>0</v>
      </c>
      <c r="U191" s="71">
        <f t="shared" si="79"/>
        <v>0</v>
      </c>
      <c r="V191" s="123"/>
    </row>
    <row r="192" spans="1:26" outlineLevel="1">
      <c r="A192" s="137"/>
      <c r="B192" s="137"/>
      <c r="C192" s="147" t="s">
        <v>676</v>
      </c>
      <c r="D192" s="94"/>
      <c r="E192" s="94"/>
      <c r="F192" s="139"/>
      <c r="G192" s="71"/>
      <c r="H192" s="71"/>
      <c r="I192" s="71"/>
      <c r="J192" s="82">
        <f>SUBTOTAL(9,J193:J201)</f>
        <v>4068960</v>
      </c>
      <c r="K192" s="82">
        <f t="shared" ref="K192:L192" si="80">SUBTOTAL(9,K193:K201)</f>
        <v>2081884.0000000002</v>
      </c>
      <c r="L192" s="82">
        <f t="shared" si="80"/>
        <v>6150844</v>
      </c>
      <c r="M192" s="553"/>
      <c r="N192" s="553"/>
      <c r="O192" s="553">
        <f t="shared" si="77"/>
        <v>0</v>
      </c>
      <c r="P192" s="553"/>
      <c r="Q192" s="553"/>
      <c r="R192" s="553">
        <f t="shared" si="78"/>
        <v>0</v>
      </c>
      <c r="S192" s="82">
        <f>SUBTOTAL(9,S193:S201)</f>
        <v>0</v>
      </c>
      <c r="T192" s="82">
        <f>SUBTOTAL(9,T193:T201)</f>
        <v>0</v>
      </c>
      <c r="U192" s="82">
        <f t="shared" ref="U192" si="81">SUBTOTAL(9,U193:U201)</f>
        <v>0</v>
      </c>
      <c r="V192" s="123"/>
    </row>
    <row r="193" spans="1:26" ht="26.4" outlineLevel="1">
      <c r="A193" s="137"/>
      <c r="B193" s="137"/>
      <c r="C193" s="138" t="s">
        <v>696</v>
      </c>
      <c r="D193" s="97">
        <v>0</v>
      </c>
      <c r="E193" s="97">
        <v>0</v>
      </c>
      <c r="F193" s="139" t="s">
        <v>660</v>
      </c>
      <c r="G193" s="199">
        <v>46800</v>
      </c>
      <c r="H193" s="199">
        <v>54500.000000000007</v>
      </c>
      <c r="I193" s="71">
        <f t="shared" si="62"/>
        <v>101300</v>
      </c>
      <c r="J193" s="71">
        <f t="shared" ref="J193:J200" si="82">G193*E193</f>
        <v>0</v>
      </c>
      <c r="K193" s="71">
        <f t="shared" ref="K193:K200" si="83">H193*E193</f>
        <v>0</v>
      </c>
      <c r="L193" s="71">
        <f t="shared" ref="L193:L200" si="84">I193*E193</f>
        <v>0</v>
      </c>
      <c r="M193" s="552"/>
      <c r="N193" s="552"/>
      <c r="O193" s="552">
        <f t="shared" si="77"/>
        <v>0</v>
      </c>
      <c r="P193" s="552"/>
      <c r="Q193" s="552"/>
      <c r="R193" s="552">
        <f t="shared" si="78"/>
        <v>0</v>
      </c>
      <c r="S193" s="71">
        <f t="shared" ref="S193:S201" si="85">M193*J193</f>
        <v>0</v>
      </c>
      <c r="T193" s="71">
        <f t="shared" si="57"/>
        <v>0</v>
      </c>
      <c r="U193" s="71">
        <f t="shared" si="79"/>
        <v>0</v>
      </c>
      <c r="V193" s="123" t="s">
        <v>697</v>
      </c>
    </row>
    <row r="194" spans="1:26" outlineLevel="1">
      <c r="A194" s="137"/>
      <c r="B194" s="137"/>
      <c r="C194" s="138" t="s">
        <v>698</v>
      </c>
      <c r="D194" s="97">
        <v>0</v>
      </c>
      <c r="E194" s="97">
        <v>0</v>
      </c>
      <c r="F194" s="139" t="s">
        <v>660</v>
      </c>
      <c r="G194" s="199">
        <v>0</v>
      </c>
      <c r="H194" s="199">
        <v>54500.000000000007</v>
      </c>
      <c r="I194" s="71">
        <f t="shared" si="62"/>
        <v>54500.000000000007</v>
      </c>
      <c r="J194" s="71">
        <f t="shared" si="82"/>
        <v>0</v>
      </c>
      <c r="K194" s="71">
        <f t="shared" si="83"/>
        <v>0</v>
      </c>
      <c r="L194" s="71">
        <f t="shared" si="84"/>
        <v>0</v>
      </c>
      <c r="M194" s="552"/>
      <c r="N194" s="552"/>
      <c r="O194" s="552">
        <f t="shared" si="77"/>
        <v>0</v>
      </c>
      <c r="P194" s="552"/>
      <c r="Q194" s="552"/>
      <c r="R194" s="552">
        <f t="shared" si="78"/>
        <v>0</v>
      </c>
      <c r="S194" s="71">
        <f t="shared" si="85"/>
        <v>0</v>
      </c>
      <c r="T194" s="71">
        <f t="shared" si="57"/>
        <v>0</v>
      </c>
      <c r="U194" s="71">
        <f t="shared" si="79"/>
        <v>0</v>
      </c>
      <c r="V194" s="123" t="s">
        <v>699</v>
      </c>
    </row>
    <row r="195" spans="1:26" ht="26.4" outlineLevel="1">
      <c r="A195" s="137"/>
      <c r="B195" s="137"/>
      <c r="C195" s="138" t="s">
        <v>700</v>
      </c>
      <c r="D195" s="97">
        <v>10</v>
      </c>
      <c r="E195" s="97">
        <v>10</v>
      </c>
      <c r="F195" s="139" t="s">
        <v>660</v>
      </c>
      <c r="G195" s="199">
        <v>124560</v>
      </c>
      <c r="H195" s="199">
        <v>54500.000000000007</v>
      </c>
      <c r="I195" s="71">
        <f t="shared" si="62"/>
        <v>179060</v>
      </c>
      <c r="J195" s="71">
        <f t="shared" si="82"/>
        <v>1245600</v>
      </c>
      <c r="K195" s="71">
        <f t="shared" si="83"/>
        <v>545000.00000000012</v>
      </c>
      <c r="L195" s="71">
        <f t="shared" si="84"/>
        <v>1790600</v>
      </c>
      <c r="M195" s="552"/>
      <c r="N195" s="552"/>
      <c r="O195" s="552">
        <f t="shared" si="77"/>
        <v>0</v>
      </c>
      <c r="P195" s="552"/>
      <c r="Q195" s="552"/>
      <c r="R195" s="552">
        <f t="shared" si="78"/>
        <v>0</v>
      </c>
      <c r="S195" s="71">
        <f t="shared" si="85"/>
        <v>0</v>
      </c>
      <c r="T195" s="71">
        <f t="shared" si="57"/>
        <v>0</v>
      </c>
      <c r="U195" s="71">
        <f t="shared" si="79"/>
        <v>0</v>
      </c>
      <c r="V195" s="123" t="s">
        <v>701</v>
      </c>
    </row>
    <row r="196" spans="1:26" ht="26.4" outlineLevel="1">
      <c r="A196" s="137"/>
      <c r="B196" s="137"/>
      <c r="C196" s="138" t="s">
        <v>702</v>
      </c>
      <c r="D196" s="97">
        <v>0</v>
      </c>
      <c r="E196" s="97">
        <v>0</v>
      </c>
      <c r="F196" s="139" t="s">
        <v>660</v>
      </c>
      <c r="G196" s="62">
        <v>249120</v>
      </c>
      <c r="H196" s="62">
        <v>54500.000000000007</v>
      </c>
      <c r="I196" s="71">
        <f t="shared" si="62"/>
        <v>303620</v>
      </c>
      <c r="J196" s="71">
        <f t="shared" si="82"/>
        <v>0</v>
      </c>
      <c r="K196" s="71">
        <f t="shared" si="83"/>
        <v>0</v>
      </c>
      <c r="L196" s="71">
        <f t="shared" si="84"/>
        <v>0</v>
      </c>
      <c r="M196" s="552"/>
      <c r="N196" s="552"/>
      <c r="O196" s="552">
        <f t="shared" si="77"/>
        <v>0</v>
      </c>
      <c r="P196" s="552"/>
      <c r="Q196" s="552"/>
      <c r="R196" s="552">
        <f t="shared" si="78"/>
        <v>0</v>
      </c>
      <c r="S196" s="71">
        <f t="shared" si="85"/>
        <v>0</v>
      </c>
      <c r="T196" s="71">
        <f t="shared" si="57"/>
        <v>0</v>
      </c>
      <c r="U196" s="71">
        <f t="shared" si="79"/>
        <v>0</v>
      </c>
      <c r="V196" s="123" t="s">
        <v>701</v>
      </c>
    </row>
    <row r="197" spans="1:26" ht="26.4" outlineLevel="1">
      <c r="A197" s="137"/>
      <c r="B197" s="137"/>
      <c r="C197" s="138" t="s">
        <v>703</v>
      </c>
      <c r="D197" s="97">
        <v>18</v>
      </c>
      <c r="E197" s="97">
        <v>18</v>
      </c>
      <c r="F197" s="139" t="s">
        <v>660</v>
      </c>
      <c r="G197" s="62">
        <v>124560</v>
      </c>
      <c r="H197" s="62">
        <v>54500.000000000007</v>
      </c>
      <c r="I197" s="71">
        <f t="shared" si="62"/>
        <v>179060</v>
      </c>
      <c r="J197" s="71">
        <f t="shared" si="82"/>
        <v>2242080</v>
      </c>
      <c r="K197" s="71">
        <f t="shared" si="83"/>
        <v>981000.00000000012</v>
      </c>
      <c r="L197" s="71">
        <f t="shared" si="84"/>
        <v>3223080</v>
      </c>
      <c r="M197" s="552"/>
      <c r="N197" s="552"/>
      <c r="O197" s="552">
        <f t="shared" si="77"/>
        <v>0</v>
      </c>
      <c r="P197" s="552"/>
      <c r="Q197" s="552"/>
      <c r="R197" s="552">
        <f t="shared" si="78"/>
        <v>0</v>
      </c>
      <c r="S197" s="71">
        <f t="shared" si="85"/>
        <v>0</v>
      </c>
      <c r="T197" s="71">
        <f t="shared" si="57"/>
        <v>0</v>
      </c>
      <c r="U197" s="71">
        <f t="shared" si="79"/>
        <v>0</v>
      </c>
      <c r="V197" s="123" t="s">
        <v>701</v>
      </c>
    </row>
    <row r="198" spans="1:26" s="11" customFormat="1" outlineLevel="1">
      <c r="A198" s="192"/>
      <c r="B198" s="192"/>
      <c r="C198" s="193" t="s">
        <v>704</v>
      </c>
      <c r="D198" s="194">
        <v>1</v>
      </c>
      <c r="E198" s="194">
        <v>1</v>
      </c>
      <c r="F198" s="195" t="s">
        <v>660</v>
      </c>
      <c r="G198" s="62">
        <v>0</v>
      </c>
      <c r="H198" s="62">
        <v>381500</v>
      </c>
      <c r="I198" s="199">
        <f t="shared" si="62"/>
        <v>381500</v>
      </c>
      <c r="J198" s="199">
        <f t="shared" si="82"/>
        <v>0</v>
      </c>
      <c r="K198" s="199">
        <f t="shared" si="83"/>
        <v>381500</v>
      </c>
      <c r="L198" s="199">
        <f t="shared" si="84"/>
        <v>381500</v>
      </c>
      <c r="M198" s="554"/>
      <c r="N198" s="554"/>
      <c r="O198" s="554">
        <f t="shared" si="77"/>
        <v>0</v>
      </c>
      <c r="P198" s="554"/>
      <c r="Q198" s="554"/>
      <c r="R198" s="554">
        <f t="shared" si="78"/>
        <v>0</v>
      </c>
      <c r="S198" s="199">
        <f t="shared" si="85"/>
        <v>0</v>
      </c>
      <c r="T198" s="199">
        <f t="shared" si="57"/>
        <v>0</v>
      </c>
      <c r="U198" s="199">
        <f t="shared" si="79"/>
        <v>0</v>
      </c>
      <c r="V198" s="128" t="s">
        <v>1590</v>
      </c>
      <c r="X198" s="534"/>
      <c r="Y198" s="534"/>
      <c r="Z198" s="534"/>
    </row>
    <row r="199" spans="1:26" s="11" customFormat="1" outlineLevel="1">
      <c r="A199" s="192"/>
      <c r="B199" s="192"/>
      <c r="C199" s="193" t="s">
        <v>705</v>
      </c>
      <c r="D199" s="194">
        <v>0</v>
      </c>
      <c r="E199" s="194">
        <v>0</v>
      </c>
      <c r="F199" s="195" t="s">
        <v>660</v>
      </c>
      <c r="G199" s="62">
        <v>0</v>
      </c>
      <c r="H199" s="62">
        <v>381500</v>
      </c>
      <c r="I199" s="199">
        <f t="shared" si="62"/>
        <v>381500</v>
      </c>
      <c r="J199" s="199">
        <f t="shared" si="82"/>
        <v>0</v>
      </c>
      <c r="K199" s="199">
        <f t="shared" si="83"/>
        <v>0</v>
      </c>
      <c r="L199" s="199">
        <f t="shared" si="84"/>
        <v>0</v>
      </c>
      <c r="M199" s="554"/>
      <c r="N199" s="554"/>
      <c r="O199" s="554">
        <f t="shared" si="77"/>
        <v>0</v>
      </c>
      <c r="P199" s="554"/>
      <c r="Q199" s="554"/>
      <c r="R199" s="554">
        <f t="shared" si="78"/>
        <v>0</v>
      </c>
      <c r="S199" s="199">
        <f t="shared" si="85"/>
        <v>0</v>
      </c>
      <c r="T199" s="199">
        <f t="shared" si="57"/>
        <v>0</v>
      </c>
      <c r="U199" s="199">
        <f t="shared" si="79"/>
        <v>0</v>
      </c>
      <c r="V199" s="128" t="s">
        <v>1590</v>
      </c>
      <c r="X199" s="534"/>
      <c r="Y199" s="534"/>
      <c r="Z199" s="534"/>
    </row>
    <row r="200" spans="1:26" s="11" customFormat="1" outlineLevel="1">
      <c r="A200" s="192"/>
      <c r="B200" s="192"/>
      <c r="C200" s="193" t="s">
        <v>657</v>
      </c>
      <c r="D200" s="194">
        <v>1</v>
      </c>
      <c r="E200" s="194">
        <v>1</v>
      </c>
      <c r="F200" s="195" t="s">
        <v>619</v>
      </c>
      <c r="G200" s="62">
        <v>581280</v>
      </c>
      <c r="H200" s="62">
        <v>174384</v>
      </c>
      <c r="I200" s="199">
        <f t="shared" si="62"/>
        <v>755664</v>
      </c>
      <c r="J200" s="199">
        <f t="shared" si="82"/>
        <v>581280</v>
      </c>
      <c r="K200" s="199">
        <f t="shared" si="83"/>
        <v>174384</v>
      </c>
      <c r="L200" s="199">
        <f t="shared" si="84"/>
        <v>755664</v>
      </c>
      <c r="M200" s="554"/>
      <c r="N200" s="554"/>
      <c r="O200" s="554">
        <f t="shared" si="77"/>
        <v>0</v>
      </c>
      <c r="P200" s="554"/>
      <c r="Q200" s="554"/>
      <c r="R200" s="554">
        <f t="shared" si="78"/>
        <v>0</v>
      </c>
      <c r="S200" s="199">
        <f t="shared" si="85"/>
        <v>0</v>
      </c>
      <c r="T200" s="199">
        <f t="shared" si="57"/>
        <v>0</v>
      </c>
      <c r="U200" s="199">
        <f t="shared" si="79"/>
        <v>0</v>
      </c>
      <c r="V200" s="128"/>
      <c r="X200" s="534"/>
      <c r="Y200" s="534"/>
      <c r="Z200" s="534"/>
    </row>
    <row r="201" spans="1:26" s="11" customFormat="1" outlineLevel="1">
      <c r="A201" s="192"/>
      <c r="B201" s="192"/>
      <c r="C201" s="193"/>
      <c r="D201" s="194"/>
      <c r="E201" s="194"/>
      <c r="F201" s="195"/>
      <c r="G201" s="62"/>
      <c r="H201" s="62"/>
      <c r="I201" s="199"/>
      <c r="J201" s="199"/>
      <c r="K201" s="199"/>
      <c r="L201" s="199"/>
      <c r="M201" s="554"/>
      <c r="N201" s="554"/>
      <c r="O201" s="554">
        <f t="shared" si="77"/>
        <v>0</v>
      </c>
      <c r="P201" s="554"/>
      <c r="Q201" s="554"/>
      <c r="R201" s="554">
        <f t="shared" si="78"/>
        <v>0</v>
      </c>
      <c r="S201" s="199">
        <f t="shared" si="85"/>
        <v>0</v>
      </c>
      <c r="T201" s="199">
        <f t="shared" si="57"/>
        <v>0</v>
      </c>
      <c r="U201" s="199">
        <f t="shared" si="79"/>
        <v>0</v>
      </c>
      <c r="V201" s="128"/>
      <c r="X201" s="534"/>
      <c r="Y201" s="534"/>
      <c r="Z201" s="534"/>
    </row>
    <row r="202" spans="1:26" s="11" customFormat="1" outlineLevel="1">
      <c r="A202" s="192"/>
      <c r="B202" s="192"/>
      <c r="C202" s="189" t="s">
        <v>693</v>
      </c>
      <c r="D202" s="194"/>
      <c r="E202" s="194"/>
      <c r="F202" s="195"/>
      <c r="G202" s="62"/>
      <c r="H202" s="62"/>
      <c r="I202" s="199"/>
      <c r="J202" s="174">
        <f>SUBTOTAL(9,J203:J211)</f>
        <v>1017240</v>
      </c>
      <c r="K202" s="174">
        <f t="shared" ref="K202:L202" si="86">SUBTOTAL(9,K203:K211)</f>
        <v>425096.00000000006</v>
      </c>
      <c r="L202" s="174">
        <f t="shared" si="86"/>
        <v>1442336</v>
      </c>
      <c r="M202" s="558"/>
      <c r="N202" s="558"/>
      <c r="O202" s="558">
        <f t="shared" si="77"/>
        <v>0</v>
      </c>
      <c r="P202" s="558"/>
      <c r="Q202" s="558"/>
      <c r="R202" s="558">
        <f t="shared" si="78"/>
        <v>0</v>
      </c>
      <c r="S202" s="174">
        <f>SUBTOTAL(9,S203:S211)</f>
        <v>0</v>
      </c>
      <c r="T202" s="174">
        <f>SUBTOTAL(9,T203:T211)</f>
        <v>0</v>
      </c>
      <c r="U202" s="174">
        <f t="shared" ref="U202" si="87">SUBTOTAL(9,U203:U211)</f>
        <v>0</v>
      </c>
      <c r="V202" s="128"/>
      <c r="X202" s="534"/>
      <c r="Y202" s="534"/>
      <c r="Z202" s="534"/>
    </row>
    <row r="203" spans="1:26" s="11" customFormat="1" ht="26.4" outlineLevel="1">
      <c r="A203" s="192"/>
      <c r="B203" s="192"/>
      <c r="C203" s="193" t="s">
        <v>696</v>
      </c>
      <c r="D203" s="194">
        <v>0</v>
      </c>
      <c r="E203" s="194">
        <v>0</v>
      </c>
      <c r="F203" s="195" t="s">
        <v>660</v>
      </c>
      <c r="G203" s="62">
        <v>46800</v>
      </c>
      <c r="H203" s="62">
        <v>54500.000000000007</v>
      </c>
      <c r="I203" s="199">
        <f t="shared" ref="I203:I210" si="88">SUM(G203:H203)</f>
        <v>101300</v>
      </c>
      <c r="J203" s="199">
        <f t="shared" ref="J203:J210" si="89">G203*E203</f>
        <v>0</v>
      </c>
      <c r="K203" s="199">
        <f t="shared" ref="K203:K210" si="90">H203*E203</f>
        <v>0</v>
      </c>
      <c r="L203" s="199">
        <f t="shared" ref="L203:L210" si="91">I203*E203</f>
        <v>0</v>
      </c>
      <c r="M203" s="554"/>
      <c r="N203" s="554"/>
      <c r="O203" s="554">
        <f t="shared" si="77"/>
        <v>0</v>
      </c>
      <c r="P203" s="554"/>
      <c r="Q203" s="554"/>
      <c r="R203" s="554">
        <f t="shared" si="78"/>
        <v>0</v>
      </c>
      <c r="S203" s="199">
        <f t="shared" ref="S203:S212" si="92">M203*J203</f>
        <v>0</v>
      </c>
      <c r="T203" s="199">
        <f t="shared" si="57"/>
        <v>0</v>
      </c>
      <c r="U203" s="199">
        <f t="shared" si="79"/>
        <v>0</v>
      </c>
      <c r="V203" s="128" t="s">
        <v>697</v>
      </c>
      <c r="X203" s="534"/>
      <c r="Y203" s="534"/>
      <c r="Z203" s="534"/>
    </row>
    <row r="204" spans="1:26" s="11" customFormat="1" outlineLevel="1">
      <c r="A204" s="192"/>
      <c r="B204" s="192"/>
      <c r="C204" s="193" t="s">
        <v>698</v>
      </c>
      <c r="D204" s="194">
        <v>0</v>
      </c>
      <c r="E204" s="194">
        <v>0</v>
      </c>
      <c r="F204" s="195" t="s">
        <v>660</v>
      </c>
      <c r="G204" s="62">
        <v>0</v>
      </c>
      <c r="H204" s="62">
        <v>54500.000000000007</v>
      </c>
      <c r="I204" s="199">
        <f t="shared" si="88"/>
        <v>54500.000000000007</v>
      </c>
      <c r="J204" s="199">
        <f t="shared" si="89"/>
        <v>0</v>
      </c>
      <c r="K204" s="199">
        <f t="shared" si="90"/>
        <v>0</v>
      </c>
      <c r="L204" s="199">
        <f t="shared" si="91"/>
        <v>0</v>
      </c>
      <c r="M204" s="554"/>
      <c r="N204" s="554"/>
      <c r="O204" s="554">
        <f t="shared" si="77"/>
        <v>0</v>
      </c>
      <c r="P204" s="554"/>
      <c r="Q204" s="554"/>
      <c r="R204" s="554">
        <f t="shared" si="78"/>
        <v>0</v>
      </c>
      <c r="S204" s="199">
        <f t="shared" si="92"/>
        <v>0</v>
      </c>
      <c r="T204" s="199">
        <f t="shared" si="57"/>
        <v>0</v>
      </c>
      <c r="U204" s="199">
        <f t="shared" si="79"/>
        <v>0</v>
      </c>
      <c r="V204" s="128" t="s">
        <v>699</v>
      </c>
      <c r="X204" s="534"/>
      <c r="Y204" s="534"/>
      <c r="Z204" s="534"/>
    </row>
    <row r="205" spans="1:26" s="11" customFormat="1" ht="26.4" outlineLevel="1">
      <c r="A205" s="192"/>
      <c r="B205" s="192"/>
      <c r="C205" s="193" t="s">
        <v>700</v>
      </c>
      <c r="D205" s="194">
        <v>2</v>
      </c>
      <c r="E205" s="194">
        <v>2</v>
      </c>
      <c r="F205" s="195" t="s">
        <v>660</v>
      </c>
      <c r="G205" s="62">
        <v>124560</v>
      </c>
      <c r="H205" s="62">
        <v>54500.000000000007</v>
      </c>
      <c r="I205" s="199">
        <f t="shared" si="88"/>
        <v>179060</v>
      </c>
      <c r="J205" s="199">
        <f t="shared" si="89"/>
        <v>249120</v>
      </c>
      <c r="K205" s="199">
        <f t="shared" si="90"/>
        <v>109000.00000000001</v>
      </c>
      <c r="L205" s="199">
        <f t="shared" si="91"/>
        <v>358120</v>
      </c>
      <c r="M205" s="554"/>
      <c r="N205" s="554"/>
      <c r="O205" s="554">
        <f t="shared" si="77"/>
        <v>0</v>
      </c>
      <c r="P205" s="554"/>
      <c r="Q205" s="554"/>
      <c r="R205" s="554">
        <f t="shared" si="78"/>
        <v>0</v>
      </c>
      <c r="S205" s="199">
        <f t="shared" si="92"/>
        <v>0</v>
      </c>
      <c r="T205" s="199">
        <f t="shared" si="57"/>
        <v>0</v>
      </c>
      <c r="U205" s="199">
        <f t="shared" si="79"/>
        <v>0</v>
      </c>
      <c r="V205" s="128" t="s">
        <v>701</v>
      </c>
      <c r="X205" s="534"/>
      <c r="Y205" s="534"/>
      <c r="Z205" s="534"/>
    </row>
    <row r="206" spans="1:26" s="11" customFormat="1" ht="26.4" outlineLevel="1">
      <c r="A206" s="192"/>
      <c r="B206" s="192"/>
      <c r="C206" s="193" t="s">
        <v>702</v>
      </c>
      <c r="D206" s="194">
        <v>0</v>
      </c>
      <c r="E206" s="194">
        <v>0</v>
      </c>
      <c r="F206" s="195" t="s">
        <v>660</v>
      </c>
      <c r="G206" s="62">
        <v>249120</v>
      </c>
      <c r="H206" s="62">
        <v>54500.000000000007</v>
      </c>
      <c r="I206" s="199">
        <f t="shared" si="88"/>
        <v>303620</v>
      </c>
      <c r="J206" s="199">
        <f t="shared" si="89"/>
        <v>0</v>
      </c>
      <c r="K206" s="199">
        <f t="shared" si="90"/>
        <v>0</v>
      </c>
      <c r="L206" s="199">
        <f t="shared" si="91"/>
        <v>0</v>
      </c>
      <c r="M206" s="554"/>
      <c r="N206" s="554"/>
      <c r="O206" s="554">
        <f t="shared" si="77"/>
        <v>0</v>
      </c>
      <c r="P206" s="554"/>
      <c r="Q206" s="554"/>
      <c r="R206" s="554">
        <f t="shared" si="78"/>
        <v>0</v>
      </c>
      <c r="S206" s="199">
        <f t="shared" si="92"/>
        <v>0</v>
      </c>
      <c r="T206" s="199">
        <f t="shared" si="57"/>
        <v>0</v>
      </c>
      <c r="U206" s="199">
        <f t="shared" si="79"/>
        <v>0</v>
      </c>
      <c r="V206" s="128" t="s">
        <v>701</v>
      </c>
      <c r="X206" s="534"/>
      <c r="Y206" s="534"/>
      <c r="Z206" s="534"/>
    </row>
    <row r="207" spans="1:26" s="11" customFormat="1" ht="26.4" outlineLevel="1">
      <c r="A207" s="192"/>
      <c r="B207" s="192"/>
      <c r="C207" s="193" t="s">
        <v>703</v>
      </c>
      <c r="D207" s="194">
        <v>5</v>
      </c>
      <c r="E207" s="194">
        <v>5</v>
      </c>
      <c r="F207" s="195" t="s">
        <v>660</v>
      </c>
      <c r="G207" s="62">
        <v>124560</v>
      </c>
      <c r="H207" s="62">
        <v>54500.000000000007</v>
      </c>
      <c r="I207" s="199">
        <f t="shared" si="88"/>
        <v>179060</v>
      </c>
      <c r="J207" s="199">
        <f t="shared" si="89"/>
        <v>622800</v>
      </c>
      <c r="K207" s="199">
        <f t="shared" si="90"/>
        <v>272500.00000000006</v>
      </c>
      <c r="L207" s="199">
        <f t="shared" si="91"/>
        <v>895300</v>
      </c>
      <c r="M207" s="554"/>
      <c r="N207" s="554"/>
      <c r="O207" s="554">
        <f t="shared" si="77"/>
        <v>0</v>
      </c>
      <c r="P207" s="554"/>
      <c r="Q207" s="554"/>
      <c r="R207" s="554">
        <f t="shared" si="78"/>
        <v>0</v>
      </c>
      <c r="S207" s="199">
        <f t="shared" si="92"/>
        <v>0</v>
      </c>
      <c r="T207" s="199">
        <f t="shared" si="57"/>
        <v>0</v>
      </c>
      <c r="U207" s="199">
        <f t="shared" si="79"/>
        <v>0</v>
      </c>
      <c r="V207" s="128" t="s">
        <v>701</v>
      </c>
      <c r="X207" s="534"/>
      <c r="Y207" s="534"/>
      <c r="Z207" s="534"/>
    </row>
    <row r="208" spans="1:26" s="11" customFormat="1" outlineLevel="1">
      <c r="A208" s="192"/>
      <c r="B208" s="192"/>
      <c r="C208" s="193" t="s">
        <v>704</v>
      </c>
      <c r="D208" s="194">
        <v>0</v>
      </c>
      <c r="E208" s="194">
        <v>0</v>
      </c>
      <c r="F208" s="195" t="s">
        <v>660</v>
      </c>
      <c r="G208" s="62">
        <v>0</v>
      </c>
      <c r="H208" s="62">
        <v>381500</v>
      </c>
      <c r="I208" s="199">
        <f t="shared" si="88"/>
        <v>381500</v>
      </c>
      <c r="J208" s="199">
        <f t="shared" si="89"/>
        <v>0</v>
      </c>
      <c r="K208" s="199">
        <f t="shared" si="90"/>
        <v>0</v>
      </c>
      <c r="L208" s="199">
        <f t="shared" si="91"/>
        <v>0</v>
      </c>
      <c r="M208" s="554"/>
      <c r="N208" s="554"/>
      <c r="O208" s="554">
        <f t="shared" si="77"/>
        <v>0</v>
      </c>
      <c r="P208" s="554"/>
      <c r="Q208" s="554"/>
      <c r="R208" s="554">
        <f t="shared" si="78"/>
        <v>0</v>
      </c>
      <c r="S208" s="199">
        <f t="shared" si="92"/>
        <v>0</v>
      </c>
      <c r="T208" s="199">
        <f t="shared" si="57"/>
        <v>0</v>
      </c>
      <c r="U208" s="199">
        <f t="shared" si="79"/>
        <v>0</v>
      </c>
      <c r="V208" s="128" t="s">
        <v>1590</v>
      </c>
      <c r="X208" s="534"/>
      <c r="Y208" s="534"/>
      <c r="Z208" s="534"/>
    </row>
    <row r="209" spans="1:26" s="11" customFormat="1" outlineLevel="1">
      <c r="A209" s="192"/>
      <c r="B209" s="192"/>
      <c r="C209" s="193" t="s">
        <v>705</v>
      </c>
      <c r="D209" s="194">
        <v>0</v>
      </c>
      <c r="E209" s="194">
        <v>0</v>
      </c>
      <c r="F209" s="195" t="s">
        <v>660</v>
      </c>
      <c r="G209" s="62">
        <v>0</v>
      </c>
      <c r="H209" s="62">
        <v>381500</v>
      </c>
      <c r="I209" s="199">
        <f t="shared" si="88"/>
        <v>381500</v>
      </c>
      <c r="J209" s="199">
        <f t="shared" si="89"/>
        <v>0</v>
      </c>
      <c r="K209" s="199">
        <f t="shared" si="90"/>
        <v>0</v>
      </c>
      <c r="L209" s="199">
        <f t="shared" si="91"/>
        <v>0</v>
      </c>
      <c r="M209" s="554"/>
      <c r="N209" s="554"/>
      <c r="O209" s="554">
        <f t="shared" si="77"/>
        <v>0</v>
      </c>
      <c r="P209" s="554"/>
      <c r="Q209" s="554"/>
      <c r="R209" s="554">
        <f t="shared" si="78"/>
        <v>0</v>
      </c>
      <c r="S209" s="199">
        <f t="shared" si="92"/>
        <v>0</v>
      </c>
      <c r="T209" s="199">
        <f t="shared" si="57"/>
        <v>0</v>
      </c>
      <c r="U209" s="199">
        <f t="shared" si="79"/>
        <v>0</v>
      </c>
      <c r="V209" s="128" t="s">
        <v>1590</v>
      </c>
      <c r="X209" s="534"/>
      <c r="Y209" s="534"/>
      <c r="Z209" s="534"/>
    </row>
    <row r="210" spans="1:26" outlineLevel="1">
      <c r="A210" s="137"/>
      <c r="B210" s="137"/>
      <c r="C210" s="138" t="s">
        <v>657</v>
      </c>
      <c r="D210" s="97">
        <v>1</v>
      </c>
      <c r="E210" s="97">
        <v>1</v>
      </c>
      <c r="F210" s="139" t="s">
        <v>619</v>
      </c>
      <c r="G210" s="62">
        <v>145320</v>
      </c>
      <c r="H210" s="62">
        <v>43596</v>
      </c>
      <c r="I210" s="71">
        <f t="shared" si="88"/>
        <v>188916</v>
      </c>
      <c r="J210" s="71">
        <f t="shared" si="89"/>
        <v>145320</v>
      </c>
      <c r="K210" s="71">
        <f t="shared" si="90"/>
        <v>43596</v>
      </c>
      <c r="L210" s="71">
        <f t="shared" si="91"/>
        <v>188916</v>
      </c>
      <c r="M210" s="552"/>
      <c r="N210" s="552"/>
      <c r="O210" s="552">
        <f t="shared" si="77"/>
        <v>0</v>
      </c>
      <c r="P210" s="552"/>
      <c r="Q210" s="552"/>
      <c r="R210" s="552">
        <f t="shared" si="78"/>
        <v>0</v>
      </c>
      <c r="S210" s="71">
        <f t="shared" si="92"/>
        <v>0</v>
      </c>
      <c r="T210" s="71">
        <f t="shared" ref="T210:T273" si="93">P210*K210</f>
        <v>0</v>
      </c>
      <c r="U210" s="71">
        <f t="shared" si="79"/>
        <v>0</v>
      </c>
      <c r="V210" s="123"/>
    </row>
    <row r="211" spans="1:26" outlineLevel="1">
      <c r="A211" s="137"/>
      <c r="B211" s="137"/>
      <c r="C211" s="138"/>
      <c r="D211" s="97"/>
      <c r="E211" s="97"/>
      <c r="F211" s="139"/>
      <c r="G211" s="62"/>
      <c r="H211" s="62"/>
      <c r="I211" s="71"/>
      <c r="J211" s="71"/>
      <c r="K211" s="71"/>
      <c r="L211" s="71"/>
      <c r="M211" s="552"/>
      <c r="N211" s="552"/>
      <c r="O211" s="552">
        <f t="shared" si="77"/>
        <v>0</v>
      </c>
      <c r="P211" s="552"/>
      <c r="Q211" s="552"/>
      <c r="R211" s="552">
        <f t="shared" si="78"/>
        <v>0</v>
      </c>
      <c r="S211" s="71">
        <f t="shared" si="92"/>
        <v>0</v>
      </c>
      <c r="T211" s="71">
        <f t="shared" si="93"/>
        <v>0</v>
      </c>
      <c r="U211" s="71">
        <f t="shared" si="79"/>
        <v>0</v>
      </c>
      <c r="V211" s="123"/>
    </row>
    <row r="212" spans="1:26" outlineLevel="1">
      <c r="A212" s="137"/>
      <c r="B212" s="137"/>
      <c r="C212" s="147" t="s">
        <v>706</v>
      </c>
      <c r="D212" s="97"/>
      <c r="E212" s="97"/>
      <c r="F212" s="139"/>
      <c r="G212" s="62"/>
      <c r="H212" s="62"/>
      <c r="I212" s="71"/>
      <c r="J212" s="71"/>
      <c r="K212" s="71"/>
      <c r="L212" s="71"/>
      <c r="M212" s="552"/>
      <c r="N212" s="552"/>
      <c r="O212" s="552">
        <f t="shared" si="77"/>
        <v>0</v>
      </c>
      <c r="P212" s="552"/>
      <c r="Q212" s="552"/>
      <c r="R212" s="552">
        <f t="shared" si="78"/>
        <v>0</v>
      </c>
      <c r="S212" s="71">
        <f t="shared" si="92"/>
        <v>0</v>
      </c>
      <c r="T212" s="71">
        <f t="shared" si="93"/>
        <v>0</v>
      </c>
      <c r="U212" s="71">
        <f t="shared" si="79"/>
        <v>0</v>
      </c>
      <c r="V212" s="123"/>
    </row>
    <row r="213" spans="1:26" outlineLevel="1">
      <c r="A213" s="137"/>
      <c r="B213" s="137"/>
      <c r="C213" s="147" t="s">
        <v>676</v>
      </c>
      <c r="D213" s="97"/>
      <c r="E213" s="97"/>
      <c r="F213" s="139"/>
      <c r="G213" s="62"/>
      <c r="H213" s="62"/>
      <c r="I213" s="71"/>
      <c r="J213" s="82">
        <f>SUBTOTAL(9,J214:J227)</f>
        <v>891792936.32394421</v>
      </c>
      <c r="K213" s="82">
        <f t="shared" ref="K213:L213" si="94">SUBTOTAL(9,K214:K227)</f>
        <v>117504814.17324361</v>
      </c>
      <c r="L213" s="82">
        <f t="shared" si="94"/>
        <v>1009297750.4971879</v>
      </c>
      <c r="M213" s="553"/>
      <c r="N213" s="553"/>
      <c r="O213" s="553">
        <f t="shared" si="77"/>
        <v>0</v>
      </c>
      <c r="P213" s="553"/>
      <c r="Q213" s="553"/>
      <c r="R213" s="553">
        <f t="shared" si="78"/>
        <v>0</v>
      </c>
      <c r="S213" s="82">
        <f>SUBTOTAL(9,S214:S227)</f>
        <v>15782760.95955616</v>
      </c>
      <c r="T213" s="82">
        <f>SUBTOTAL(9,T214:T227)</f>
        <v>0</v>
      </c>
      <c r="U213" s="82">
        <f t="shared" ref="U213" si="95">SUBTOTAL(9,U214:U227)</f>
        <v>15782760.95955616</v>
      </c>
      <c r="V213" s="123"/>
    </row>
    <row r="214" spans="1:26" ht="26.4" outlineLevel="1">
      <c r="A214" s="137"/>
      <c r="B214" s="137"/>
      <c r="C214" s="138" t="s">
        <v>707</v>
      </c>
      <c r="D214" s="97">
        <v>154</v>
      </c>
      <c r="E214" s="97">
        <v>154</v>
      </c>
      <c r="F214" s="139" t="s">
        <v>660</v>
      </c>
      <c r="G214" s="62">
        <v>4081000.0000000005</v>
      </c>
      <c r="H214" s="62">
        <v>196000.00000000003</v>
      </c>
      <c r="I214" s="71">
        <f t="shared" si="62"/>
        <v>4277000.0000000009</v>
      </c>
      <c r="J214" s="71">
        <f>G214*E214</f>
        <v>628474000.00000012</v>
      </c>
      <c r="K214" s="71">
        <f>H214*E214</f>
        <v>30184000.000000004</v>
      </c>
      <c r="L214" s="71">
        <f>I214*E214</f>
        <v>658658000.00000012</v>
      </c>
      <c r="M214" s="552"/>
      <c r="N214" s="552"/>
      <c r="O214" s="552">
        <f t="shared" si="77"/>
        <v>0</v>
      </c>
      <c r="P214" s="552"/>
      <c r="Q214" s="552"/>
      <c r="R214" s="552">
        <f t="shared" si="78"/>
        <v>0</v>
      </c>
      <c r="S214" s="71">
        <f>M214*J214</f>
        <v>0</v>
      </c>
      <c r="T214" s="71">
        <f t="shared" si="93"/>
        <v>0</v>
      </c>
      <c r="U214" s="71">
        <f t="shared" si="79"/>
        <v>0</v>
      </c>
      <c r="V214" s="123" t="s">
        <v>708</v>
      </c>
    </row>
    <row r="215" spans="1:26" ht="26.4" outlineLevel="1">
      <c r="A215" s="137"/>
      <c r="B215" s="137"/>
      <c r="C215" s="138" t="s">
        <v>709</v>
      </c>
      <c r="D215" s="97">
        <v>2</v>
      </c>
      <c r="E215" s="97">
        <v>2</v>
      </c>
      <c r="F215" s="139" t="s">
        <v>660</v>
      </c>
      <c r="G215" s="199">
        <v>1607100.0000000002</v>
      </c>
      <c r="H215" s="199">
        <v>63504.000000000007</v>
      </c>
      <c r="I215" s="71">
        <f t="shared" si="62"/>
        <v>1670604.0000000002</v>
      </c>
      <c r="J215" s="71">
        <f>G215*E215</f>
        <v>3214200.0000000005</v>
      </c>
      <c r="K215" s="71">
        <f>H215*E215</f>
        <v>127008.00000000001</v>
      </c>
      <c r="L215" s="71">
        <f>I215*E215</f>
        <v>3341208.0000000005</v>
      </c>
      <c r="M215" s="552"/>
      <c r="N215" s="552"/>
      <c r="O215" s="552">
        <f t="shared" si="77"/>
        <v>0</v>
      </c>
      <c r="P215" s="552"/>
      <c r="Q215" s="552"/>
      <c r="R215" s="552">
        <f t="shared" si="78"/>
        <v>0</v>
      </c>
      <c r="S215" s="71">
        <f>M215*J215</f>
        <v>0</v>
      </c>
      <c r="T215" s="71">
        <f t="shared" si="93"/>
        <v>0</v>
      </c>
      <c r="U215" s="71">
        <f t="shared" si="79"/>
        <v>0</v>
      </c>
      <c r="V215" s="123" t="s">
        <v>710</v>
      </c>
    </row>
    <row r="216" spans="1:26" s="399" customFormat="1" ht="26.4" outlineLevel="1">
      <c r="A216" s="395"/>
      <c r="B216" s="395"/>
      <c r="C216" s="400" t="s">
        <v>711</v>
      </c>
      <c r="D216" s="97">
        <v>18</v>
      </c>
      <c r="E216" s="97">
        <v>18</v>
      </c>
      <c r="F216" s="397" t="s">
        <v>660</v>
      </c>
      <c r="G216" s="62">
        <v>585200</v>
      </c>
      <c r="H216" s="62">
        <v>63504.000000000007</v>
      </c>
      <c r="I216" s="62">
        <f t="shared" si="62"/>
        <v>648704</v>
      </c>
      <c r="J216" s="62">
        <f>G216*E216</f>
        <v>10533600</v>
      </c>
      <c r="K216" s="62">
        <f>H216*E216</f>
        <v>1143072.0000000002</v>
      </c>
      <c r="L216" s="62">
        <f>I216*E216</f>
        <v>11676672</v>
      </c>
      <c r="M216" s="550"/>
      <c r="N216" s="550"/>
      <c r="O216" s="550">
        <f t="shared" si="77"/>
        <v>0</v>
      </c>
      <c r="P216" s="550"/>
      <c r="Q216" s="550"/>
      <c r="R216" s="550">
        <f t="shared" si="78"/>
        <v>0</v>
      </c>
      <c r="S216" s="62">
        <f>M216*J216</f>
        <v>0</v>
      </c>
      <c r="T216" s="62">
        <f t="shared" si="93"/>
        <v>0</v>
      </c>
      <c r="U216" s="62">
        <f t="shared" si="79"/>
        <v>0</v>
      </c>
      <c r="V216" s="124" t="s">
        <v>712</v>
      </c>
      <c r="X216" s="537"/>
      <c r="Y216" s="537"/>
      <c r="Z216" s="537"/>
    </row>
    <row r="217" spans="1:26" s="399" customFormat="1" outlineLevel="1">
      <c r="A217" s="395"/>
      <c r="B217" s="395"/>
      <c r="C217" s="400" t="s">
        <v>657</v>
      </c>
      <c r="D217" s="97">
        <v>1</v>
      </c>
      <c r="E217" s="97">
        <v>1</v>
      </c>
      <c r="F217" s="397" t="s">
        <v>619</v>
      </c>
      <c r="G217" s="62">
        <v>19140000</v>
      </c>
      <c r="H217" s="62">
        <v>3828000</v>
      </c>
      <c r="I217" s="62">
        <f t="shared" si="62"/>
        <v>22968000</v>
      </c>
      <c r="J217" s="62">
        <f>G217*E217</f>
        <v>19140000</v>
      </c>
      <c r="K217" s="62">
        <f>H217*E217</f>
        <v>3828000</v>
      </c>
      <c r="L217" s="62">
        <f>I217*E217</f>
        <v>22968000</v>
      </c>
      <c r="M217" s="550"/>
      <c r="N217" s="550"/>
      <c r="O217" s="550">
        <f t="shared" si="77"/>
        <v>0</v>
      </c>
      <c r="P217" s="550"/>
      <c r="Q217" s="550"/>
      <c r="R217" s="550">
        <f t="shared" si="78"/>
        <v>0</v>
      </c>
      <c r="S217" s="62">
        <f>M217*J217</f>
        <v>0</v>
      </c>
      <c r="T217" s="62">
        <f t="shared" si="93"/>
        <v>0</v>
      </c>
      <c r="U217" s="62">
        <f t="shared" si="79"/>
        <v>0</v>
      </c>
      <c r="V217" s="124" t="s">
        <v>713</v>
      </c>
      <c r="X217" s="537"/>
      <c r="Y217" s="537"/>
      <c r="Z217" s="537"/>
    </row>
    <row r="218" spans="1:26" s="399" customFormat="1" outlineLevel="1">
      <c r="A218" s="395"/>
      <c r="B218" s="395"/>
      <c r="C218" s="400"/>
      <c r="D218" s="97"/>
      <c r="E218" s="97"/>
      <c r="F218" s="397"/>
      <c r="G218" s="62"/>
      <c r="H218" s="62"/>
      <c r="I218" s="62"/>
      <c r="J218" s="62"/>
      <c r="K218" s="62"/>
      <c r="L218" s="62"/>
      <c r="M218" s="550"/>
      <c r="N218" s="550"/>
      <c r="O218" s="550">
        <f t="shared" si="77"/>
        <v>0</v>
      </c>
      <c r="P218" s="550"/>
      <c r="Q218" s="550"/>
      <c r="R218" s="550">
        <f t="shared" si="78"/>
        <v>0</v>
      </c>
      <c r="S218" s="62">
        <f>M218*J218</f>
        <v>0</v>
      </c>
      <c r="T218" s="62">
        <f t="shared" si="93"/>
        <v>0</v>
      </c>
      <c r="U218" s="62">
        <f t="shared" si="79"/>
        <v>0</v>
      </c>
      <c r="V218" s="124"/>
      <c r="X218" s="537"/>
      <c r="Y218" s="537"/>
      <c r="Z218" s="537"/>
    </row>
    <row r="219" spans="1:26" s="399" customFormat="1" ht="19.5" customHeight="1" outlineLevel="1">
      <c r="A219" s="395"/>
      <c r="B219" s="395"/>
      <c r="C219" s="527" t="s">
        <v>714</v>
      </c>
      <c r="D219" s="97"/>
      <c r="E219" s="97"/>
      <c r="F219" s="397"/>
      <c r="G219" s="62"/>
      <c r="H219" s="62"/>
      <c r="I219" s="62"/>
      <c r="J219" s="82">
        <f>SUBTOTAL(9,J220:J227)</f>
        <v>230431136.32394409</v>
      </c>
      <c r="K219" s="82">
        <f t="shared" ref="K219:L219" si="96">SUBTOTAL(9,K220:K227)</f>
        <v>82222734.173243612</v>
      </c>
      <c r="L219" s="82">
        <f t="shared" si="96"/>
        <v>312653870.49718773</v>
      </c>
      <c r="M219" s="553"/>
      <c r="N219" s="553"/>
      <c r="O219" s="553">
        <f t="shared" si="77"/>
        <v>0</v>
      </c>
      <c r="P219" s="553"/>
      <c r="Q219" s="553"/>
      <c r="R219" s="553">
        <f t="shared" si="78"/>
        <v>0</v>
      </c>
      <c r="S219" s="82">
        <f>SUBTOTAL(9,S220:S227)</f>
        <v>15782760.95955616</v>
      </c>
      <c r="T219" s="82">
        <f>SUBTOTAL(9,T220:T227)</f>
        <v>0</v>
      </c>
      <c r="U219" s="82">
        <f t="shared" ref="U219" si="97">SUBTOTAL(9,U220:U227)</f>
        <v>15782760.95955616</v>
      </c>
      <c r="V219" s="124"/>
      <c r="X219" s="537"/>
      <c r="Y219" s="537"/>
      <c r="Z219" s="537"/>
    </row>
    <row r="220" spans="1:26" s="399" customFormat="1" ht="19.5" customHeight="1" outlineLevel="1">
      <c r="A220" s="395"/>
      <c r="B220" s="395"/>
      <c r="C220" s="400" t="s">
        <v>715</v>
      </c>
      <c r="D220" s="97">
        <v>565</v>
      </c>
      <c r="E220" s="97">
        <f>1500-700</f>
        <v>800</v>
      </c>
      <c r="F220" s="397" t="s">
        <v>624</v>
      </c>
      <c r="G220" s="62">
        <v>46999.53</v>
      </c>
      <c r="H220" s="62">
        <v>8250</v>
      </c>
      <c r="I220" s="62">
        <f t="shared" ref="I220" si="98">SUM(G220:H220)</f>
        <v>55249.53</v>
      </c>
      <c r="J220" s="62">
        <f t="shared" ref="J220:J227" si="99">G220*E220</f>
        <v>37599624</v>
      </c>
      <c r="K220" s="62">
        <f t="shared" ref="K220:K227" si="100">H220*E220</f>
        <v>6600000</v>
      </c>
      <c r="L220" s="62">
        <f t="shared" ref="L220:L227" si="101">I220*E220</f>
        <v>44199624</v>
      </c>
      <c r="M220" s="550"/>
      <c r="N220" s="550"/>
      <c r="O220" s="550">
        <f t="shared" si="77"/>
        <v>0</v>
      </c>
      <c r="P220" s="550"/>
      <c r="Q220" s="550"/>
      <c r="R220" s="550">
        <f t="shared" si="78"/>
        <v>0</v>
      </c>
      <c r="S220" s="62">
        <f t="shared" ref="S220:S227" si="102">M220*J220</f>
        <v>0</v>
      </c>
      <c r="T220" s="62">
        <f t="shared" si="93"/>
        <v>0</v>
      </c>
      <c r="U220" s="62">
        <f t="shared" si="79"/>
        <v>0</v>
      </c>
      <c r="V220" s="124" t="s">
        <v>625</v>
      </c>
      <c r="X220" s="537"/>
      <c r="Y220" s="537"/>
      <c r="Z220" s="537"/>
    </row>
    <row r="221" spans="1:26" s="399" customFormat="1" outlineLevel="1">
      <c r="A221" s="395"/>
      <c r="B221" s="395"/>
      <c r="C221" s="528" t="s">
        <v>646</v>
      </c>
      <c r="D221" s="97">
        <v>2404</v>
      </c>
      <c r="E221" s="97">
        <v>2550</v>
      </c>
      <c r="F221" s="397" t="s">
        <v>624</v>
      </c>
      <c r="G221" s="62">
        <v>32518.739999999998</v>
      </c>
      <c r="H221" s="62">
        <v>7485.6650000000009</v>
      </c>
      <c r="I221" s="62">
        <f t="shared" ref="I221:I227" si="103">SUM(G221:H221)</f>
        <v>40004.404999999999</v>
      </c>
      <c r="J221" s="62">
        <f t="shared" si="99"/>
        <v>82922787</v>
      </c>
      <c r="K221" s="62">
        <f t="shared" si="100"/>
        <v>19088445.750000004</v>
      </c>
      <c r="L221" s="62">
        <f t="shared" si="101"/>
        <v>102011232.75</v>
      </c>
      <c r="M221" s="550"/>
      <c r="N221" s="550"/>
      <c r="O221" s="550">
        <f t="shared" si="77"/>
        <v>0</v>
      </c>
      <c r="P221" s="550"/>
      <c r="Q221" s="550"/>
      <c r="R221" s="550">
        <f t="shared" si="78"/>
        <v>0</v>
      </c>
      <c r="S221" s="62">
        <f t="shared" si="102"/>
        <v>0</v>
      </c>
      <c r="T221" s="62">
        <f t="shared" si="93"/>
        <v>0</v>
      </c>
      <c r="U221" s="62">
        <f t="shared" si="79"/>
        <v>0</v>
      </c>
      <c r="V221" s="124" t="s">
        <v>625</v>
      </c>
      <c r="X221" s="537"/>
      <c r="Y221" s="537"/>
      <c r="Z221" s="537"/>
    </row>
    <row r="222" spans="1:26" s="399" customFormat="1" outlineLevel="1">
      <c r="A222" s="395"/>
      <c r="B222" s="395"/>
      <c r="C222" s="400" t="s">
        <v>716</v>
      </c>
      <c r="D222" s="97">
        <v>359</v>
      </c>
      <c r="E222" s="97">
        <v>889</v>
      </c>
      <c r="F222" s="397" t="s">
        <v>624</v>
      </c>
      <c r="G222" s="62">
        <v>22980.09</v>
      </c>
      <c r="H222" s="62">
        <v>5743.9305000000022</v>
      </c>
      <c r="I222" s="62">
        <f t="shared" si="103"/>
        <v>28724.020500000002</v>
      </c>
      <c r="J222" s="62">
        <f t="shared" si="99"/>
        <v>20429300.010000002</v>
      </c>
      <c r="K222" s="62">
        <f t="shared" si="100"/>
        <v>5106354.2145000016</v>
      </c>
      <c r="L222" s="62">
        <f t="shared" si="101"/>
        <v>25535654.2245</v>
      </c>
      <c r="M222" s="550"/>
      <c r="N222" s="550"/>
      <c r="O222" s="550">
        <f t="shared" si="77"/>
        <v>0</v>
      </c>
      <c r="P222" s="550"/>
      <c r="Q222" s="550"/>
      <c r="R222" s="550">
        <f t="shared" si="78"/>
        <v>0</v>
      </c>
      <c r="S222" s="62">
        <f t="shared" si="102"/>
        <v>0</v>
      </c>
      <c r="T222" s="62">
        <f t="shared" si="93"/>
        <v>0</v>
      </c>
      <c r="U222" s="62">
        <f t="shared" si="79"/>
        <v>0</v>
      </c>
      <c r="V222" s="124" t="s">
        <v>625</v>
      </c>
      <c r="X222" s="537"/>
      <c r="Y222" s="537"/>
      <c r="Z222" s="537"/>
    </row>
    <row r="223" spans="1:26" s="399" customFormat="1" outlineLevel="1">
      <c r="A223" s="395"/>
      <c r="B223" s="395"/>
      <c r="C223" s="526" t="s">
        <v>928</v>
      </c>
      <c r="D223" s="97">
        <v>1061</v>
      </c>
      <c r="E223" s="97">
        <v>1850</v>
      </c>
      <c r="F223" s="397" t="s">
        <v>624</v>
      </c>
      <c r="G223" s="62">
        <v>8773.9726027397246</v>
      </c>
      <c r="H223" s="62">
        <v>14594.016411764707</v>
      </c>
      <c r="I223" s="62">
        <f t="shared" si="103"/>
        <v>23367.989014504434</v>
      </c>
      <c r="J223" s="62">
        <f t="shared" si="99"/>
        <v>16231849.315068491</v>
      </c>
      <c r="K223" s="62">
        <f t="shared" si="100"/>
        <v>26998930.361764707</v>
      </c>
      <c r="L223" s="62">
        <f t="shared" si="101"/>
        <v>43230779.676833205</v>
      </c>
      <c r="M223" s="550">
        <v>0.5</v>
      </c>
      <c r="N223" s="550"/>
      <c r="O223" s="550">
        <f t="shared" si="77"/>
        <v>0.5</v>
      </c>
      <c r="P223" s="550"/>
      <c r="Q223" s="550"/>
      <c r="R223" s="550">
        <f t="shared" si="78"/>
        <v>0</v>
      </c>
      <c r="S223" s="62">
        <f t="shared" si="102"/>
        <v>8115924.6575342454</v>
      </c>
      <c r="T223" s="62">
        <f t="shared" si="93"/>
        <v>0</v>
      </c>
      <c r="U223" s="62">
        <f t="shared" si="79"/>
        <v>8115924.6575342454</v>
      </c>
      <c r="V223" s="504" t="s">
        <v>929</v>
      </c>
      <c r="X223" s="537"/>
      <c r="Y223" s="537"/>
      <c r="Z223" s="537"/>
    </row>
    <row r="224" spans="1:26" s="399" customFormat="1" ht="19.5" customHeight="1" outlineLevel="1">
      <c r="A224" s="395"/>
      <c r="B224" s="395"/>
      <c r="C224" s="479" t="s">
        <v>1609</v>
      </c>
      <c r="D224" s="97"/>
      <c r="E224" s="97">
        <f>366+11+50+46*(12-8.5)*2</f>
        <v>749</v>
      </c>
      <c r="F224" s="397" t="s">
        <v>624</v>
      </c>
      <c r="G224" s="62">
        <v>19428.082191780813</v>
      </c>
      <c r="H224" s="62">
        <v>20044.016411764664</v>
      </c>
      <c r="I224" s="62">
        <f t="shared" si="103"/>
        <v>39472.098603545477</v>
      </c>
      <c r="J224" s="62">
        <f t="shared" si="99"/>
        <v>14551633.56164383</v>
      </c>
      <c r="K224" s="62">
        <f t="shared" si="100"/>
        <v>15012968.292411733</v>
      </c>
      <c r="L224" s="62">
        <f t="shared" si="101"/>
        <v>29564601.854055561</v>
      </c>
      <c r="M224" s="550">
        <v>0.5</v>
      </c>
      <c r="N224" s="550"/>
      <c r="O224" s="550">
        <f t="shared" si="77"/>
        <v>0.5</v>
      </c>
      <c r="P224" s="550"/>
      <c r="Q224" s="550"/>
      <c r="R224" s="550">
        <f t="shared" si="78"/>
        <v>0</v>
      </c>
      <c r="S224" s="62">
        <f t="shared" si="102"/>
        <v>7275816.7808219148</v>
      </c>
      <c r="T224" s="62">
        <f t="shared" si="93"/>
        <v>0</v>
      </c>
      <c r="U224" s="62">
        <f t="shared" si="79"/>
        <v>7275816.7808219148</v>
      </c>
      <c r="V224" s="124" t="s">
        <v>1610</v>
      </c>
      <c r="X224" s="537"/>
      <c r="Y224" s="537"/>
      <c r="Z224" s="537"/>
    </row>
    <row r="225" spans="1:26" s="399" customFormat="1" ht="19.5" customHeight="1" outlineLevel="1">
      <c r="A225" s="395"/>
      <c r="B225" s="395"/>
      <c r="C225" s="400" t="s">
        <v>1183</v>
      </c>
      <c r="D225" s="97">
        <v>220</v>
      </c>
      <c r="E225" s="97">
        <v>220.00000000000003</v>
      </c>
      <c r="F225" s="397" t="s">
        <v>624</v>
      </c>
      <c r="G225" s="62">
        <v>3554.7229199999997</v>
      </c>
      <c r="H225" s="62">
        <v>5289.7058823529414</v>
      </c>
      <c r="I225" s="62">
        <f t="shared" si="103"/>
        <v>8844.4288023529407</v>
      </c>
      <c r="J225" s="62">
        <f t="shared" si="99"/>
        <v>782039.04240000003</v>
      </c>
      <c r="K225" s="62">
        <f t="shared" si="100"/>
        <v>1163735.2941176472</v>
      </c>
      <c r="L225" s="62">
        <f t="shared" si="101"/>
        <v>1945774.3365176471</v>
      </c>
      <c r="M225" s="550">
        <v>0.5</v>
      </c>
      <c r="N225" s="550"/>
      <c r="O225" s="550">
        <f t="shared" si="77"/>
        <v>0.5</v>
      </c>
      <c r="P225" s="550"/>
      <c r="Q225" s="550"/>
      <c r="R225" s="550">
        <f t="shared" si="78"/>
        <v>0</v>
      </c>
      <c r="S225" s="62">
        <f t="shared" si="102"/>
        <v>391019.52120000002</v>
      </c>
      <c r="T225" s="62">
        <f t="shared" si="93"/>
        <v>0</v>
      </c>
      <c r="U225" s="62">
        <f t="shared" si="79"/>
        <v>391019.52120000002</v>
      </c>
      <c r="V225" s="504" t="s">
        <v>1549</v>
      </c>
      <c r="X225" s="537"/>
      <c r="Y225" s="537"/>
      <c r="Z225" s="537"/>
    </row>
    <row r="226" spans="1:26" s="399" customFormat="1" ht="19.5" customHeight="1" outlineLevel="1">
      <c r="A226" s="395"/>
      <c r="B226" s="395"/>
      <c r="C226" s="400" t="s">
        <v>657</v>
      </c>
      <c r="D226" s="97">
        <v>1</v>
      </c>
      <c r="E226" s="97">
        <v>1</v>
      </c>
      <c r="F226" s="397" t="s">
        <v>619</v>
      </c>
      <c r="G226" s="62">
        <v>5485667.5348317819</v>
      </c>
      <c r="H226" s="62">
        <v>1645700.2604495345</v>
      </c>
      <c r="I226" s="62">
        <f t="shared" si="103"/>
        <v>7131367.7952813162</v>
      </c>
      <c r="J226" s="62">
        <f t="shared" si="99"/>
        <v>5485667.5348317819</v>
      </c>
      <c r="K226" s="62">
        <f t="shared" si="100"/>
        <v>1645700.2604495345</v>
      </c>
      <c r="L226" s="62">
        <f t="shared" si="101"/>
        <v>7131367.7952813162</v>
      </c>
      <c r="M226" s="550"/>
      <c r="N226" s="550"/>
      <c r="O226" s="550">
        <f t="shared" si="77"/>
        <v>0</v>
      </c>
      <c r="P226" s="550"/>
      <c r="Q226" s="550"/>
      <c r="R226" s="550">
        <f t="shared" si="78"/>
        <v>0</v>
      </c>
      <c r="S226" s="62">
        <f t="shared" si="102"/>
        <v>0</v>
      </c>
      <c r="T226" s="62">
        <f t="shared" si="93"/>
        <v>0</v>
      </c>
      <c r="U226" s="62">
        <f t="shared" si="79"/>
        <v>0</v>
      </c>
      <c r="V226" s="124" t="s">
        <v>713</v>
      </c>
      <c r="X226" s="537"/>
      <c r="Y226" s="537"/>
      <c r="Z226" s="537"/>
    </row>
    <row r="227" spans="1:26" s="399" customFormat="1" ht="16.5" customHeight="1" outlineLevel="1">
      <c r="A227" s="395"/>
      <c r="B227" s="395"/>
      <c r="C227" s="400" t="s">
        <v>1611</v>
      </c>
      <c r="D227" s="97"/>
      <c r="E227" s="97">
        <f>366+11+50+46*(12-8.5+0.4)*2+15</f>
        <v>800.8</v>
      </c>
      <c r="F227" s="397" t="s">
        <v>624</v>
      </c>
      <c r="G227" s="62">
        <v>65469.824999999997</v>
      </c>
      <c r="H227" s="62">
        <v>8250</v>
      </c>
      <c r="I227" s="62">
        <f t="shared" si="103"/>
        <v>73719.824999999997</v>
      </c>
      <c r="J227" s="62">
        <f t="shared" si="99"/>
        <v>52428235.859999992</v>
      </c>
      <c r="K227" s="62">
        <f t="shared" si="100"/>
        <v>6606600</v>
      </c>
      <c r="L227" s="62">
        <f t="shared" si="101"/>
        <v>59034835.859999992</v>
      </c>
      <c r="M227" s="550"/>
      <c r="N227" s="550"/>
      <c r="O227" s="550">
        <f t="shared" si="77"/>
        <v>0</v>
      </c>
      <c r="P227" s="550"/>
      <c r="Q227" s="550"/>
      <c r="R227" s="550">
        <f t="shared" si="78"/>
        <v>0</v>
      </c>
      <c r="S227" s="62">
        <f t="shared" si="102"/>
        <v>0</v>
      </c>
      <c r="T227" s="62">
        <f t="shared" si="93"/>
        <v>0</v>
      </c>
      <c r="U227" s="62">
        <f t="shared" si="79"/>
        <v>0</v>
      </c>
      <c r="V227" s="124" t="s">
        <v>625</v>
      </c>
      <c r="X227" s="537"/>
      <c r="Y227" s="537"/>
      <c r="Z227" s="537"/>
    </row>
    <row r="228" spans="1:26" s="399" customFormat="1" outlineLevel="1">
      <c r="A228" s="395"/>
      <c r="B228" s="395"/>
      <c r="C228" s="396" t="s">
        <v>693</v>
      </c>
      <c r="D228" s="97"/>
      <c r="E228" s="97"/>
      <c r="F228" s="397"/>
      <c r="G228" s="62"/>
      <c r="H228" s="62"/>
      <c r="I228" s="62"/>
      <c r="J228" s="82">
        <f>SUBTOTAL(9,J229:J233)</f>
        <v>171116000.00000003</v>
      </c>
      <c r="K228" s="82">
        <f t="shared" ref="K228:L228" si="104">SUBTOTAL(9,K229:K233)</f>
        <v>9147520</v>
      </c>
      <c r="L228" s="82">
        <f t="shared" si="104"/>
        <v>180263520.00000003</v>
      </c>
      <c r="M228" s="553"/>
      <c r="N228" s="553"/>
      <c r="O228" s="553">
        <f t="shared" si="77"/>
        <v>0</v>
      </c>
      <c r="P228" s="553"/>
      <c r="Q228" s="553"/>
      <c r="R228" s="553">
        <f t="shared" si="78"/>
        <v>0</v>
      </c>
      <c r="S228" s="82">
        <f t="shared" ref="S228:U228" si="105">SUBTOTAL(9,S229:S233)</f>
        <v>0</v>
      </c>
      <c r="T228" s="82">
        <f t="shared" si="105"/>
        <v>0</v>
      </c>
      <c r="U228" s="82">
        <f t="shared" si="105"/>
        <v>0</v>
      </c>
      <c r="V228" s="124"/>
      <c r="X228" s="537"/>
      <c r="Y228" s="537"/>
      <c r="Z228" s="537"/>
    </row>
    <row r="229" spans="1:26" s="399" customFormat="1" ht="26.4" outlineLevel="1">
      <c r="A229" s="395"/>
      <c r="B229" s="395"/>
      <c r="C229" s="400" t="s">
        <v>707</v>
      </c>
      <c r="D229" s="97">
        <v>40</v>
      </c>
      <c r="E229" s="97">
        <v>40</v>
      </c>
      <c r="F229" s="397" t="s">
        <v>660</v>
      </c>
      <c r="G229" s="62">
        <v>4081000.0000000005</v>
      </c>
      <c r="H229" s="62">
        <v>196000.00000000003</v>
      </c>
      <c r="I229" s="62">
        <f t="shared" ref="I229:I230" si="106">SUM(G229:H229)</f>
        <v>4277000.0000000009</v>
      </c>
      <c r="J229" s="62">
        <f>G229*E229</f>
        <v>163240000.00000003</v>
      </c>
      <c r="K229" s="62">
        <f>H229*E229</f>
        <v>7840000.0000000009</v>
      </c>
      <c r="L229" s="62">
        <f>I229*E229</f>
        <v>171080000.00000003</v>
      </c>
      <c r="M229" s="550"/>
      <c r="N229" s="550"/>
      <c r="O229" s="550">
        <f t="shared" si="77"/>
        <v>0</v>
      </c>
      <c r="P229" s="550"/>
      <c r="Q229" s="550"/>
      <c r="R229" s="550">
        <f t="shared" si="78"/>
        <v>0</v>
      </c>
      <c r="S229" s="62">
        <f>M229*J229</f>
        <v>0</v>
      </c>
      <c r="T229" s="62">
        <f t="shared" si="93"/>
        <v>0</v>
      </c>
      <c r="U229" s="62">
        <f t="shared" si="79"/>
        <v>0</v>
      </c>
      <c r="V229" s="124" t="s">
        <v>708</v>
      </c>
      <c r="X229" s="537"/>
      <c r="Y229" s="537"/>
      <c r="Z229" s="537"/>
    </row>
    <row r="230" spans="1:26" s="399" customFormat="1" ht="26.4" outlineLevel="1">
      <c r="A230" s="395"/>
      <c r="B230" s="395"/>
      <c r="C230" s="400" t="s">
        <v>709</v>
      </c>
      <c r="D230" s="97">
        <v>0</v>
      </c>
      <c r="E230" s="97">
        <v>0</v>
      </c>
      <c r="F230" s="397" t="s">
        <v>660</v>
      </c>
      <c r="G230" s="62">
        <v>1607100.0000000002</v>
      </c>
      <c r="H230" s="62">
        <v>63504.000000000007</v>
      </c>
      <c r="I230" s="62">
        <f t="shared" si="106"/>
        <v>1670604.0000000002</v>
      </c>
      <c r="J230" s="62">
        <f>G230*E230</f>
        <v>0</v>
      </c>
      <c r="K230" s="62">
        <f>H230*E230</f>
        <v>0</v>
      </c>
      <c r="L230" s="62">
        <f>I230*E230</f>
        <v>0</v>
      </c>
      <c r="M230" s="550"/>
      <c r="N230" s="550"/>
      <c r="O230" s="550">
        <f t="shared" si="77"/>
        <v>0</v>
      </c>
      <c r="P230" s="550"/>
      <c r="Q230" s="550"/>
      <c r="R230" s="550">
        <f t="shared" si="78"/>
        <v>0</v>
      </c>
      <c r="S230" s="62">
        <f>M230*J230</f>
        <v>0</v>
      </c>
      <c r="T230" s="62">
        <f t="shared" si="93"/>
        <v>0</v>
      </c>
      <c r="U230" s="62">
        <f t="shared" si="79"/>
        <v>0</v>
      </c>
      <c r="V230" s="124" t="s">
        <v>710</v>
      </c>
      <c r="X230" s="537"/>
      <c r="Y230" s="537"/>
      <c r="Z230" s="537"/>
    </row>
    <row r="231" spans="1:26" s="399" customFormat="1" ht="26.4" outlineLevel="1">
      <c r="A231" s="395"/>
      <c r="B231" s="395"/>
      <c r="C231" s="400" t="s">
        <v>711</v>
      </c>
      <c r="D231" s="97">
        <v>5</v>
      </c>
      <c r="E231" s="97">
        <v>5</v>
      </c>
      <c r="F231" s="397" t="s">
        <v>660</v>
      </c>
      <c r="G231" s="62">
        <v>585200</v>
      </c>
      <c r="H231" s="62">
        <v>63504.000000000007</v>
      </c>
      <c r="I231" s="62">
        <f t="shared" ref="I231:I232" si="107">SUM(G231:H231)</f>
        <v>648704</v>
      </c>
      <c r="J231" s="62">
        <f>G231*E231</f>
        <v>2926000</v>
      </c>
      <c r="K231" s="62">
        <f>H231*E231</f>
        <v>317520.00000000006</v>
      </c>
      <c r="L231" s="62">
        <f>I231*E231</f>
        <v>3243520</v>
      </c>
      <c r="M231" s="550"/>
      <c r="N231" s="550"/>
      <c r="O231" s="550">
        <f t="shared" si="77"/>
        <v>0</v>
      </c>
      <c r="P231" s="550"/>
      <c r="Q231" s="550"/>
      <c r="R231" s="550">
        <f t="shared" si="78"/>
        <v>0</v>
      </c>
      <c r="S231" s="62">
        <f>M231*J231</f>
        <v>0</v>
      </c>
      <c r="T231" s="62">
        <f t="shared" si="93"/>
        <v>0</v>
      </c>
      <c r="U231" s="62">
        <f t="shared" si="79"/>
        <v>0</v>
      </c>
      <c r="V231" s="124" t="s">
        <v>712</v>
      </c>
      <c r="X231" s="537"/>
      <c r="Y231" s="537"/>
      <c r="Z231" s="537"/>
    </row>
    <row r="232" spans="1:26" s="399" customFormat="1" outlineLevel="1">
      <c r="A232" s="395"/>
      <c r="B232" s="395"/>
      <c r="C232" s="400" t="s">
        <v>657</v>
      </c>
      <c r="D232" s="97">
        <v>1</v>
      </c>
      <c r="E232" s="97">
        <v>1</v>
      </c>
      <c r="F232" s="397" t="s">
        <v>619</v>
      </c>
      <c r="G232" s="62">
        <v>4950000</v>
      </c>
      <c r="H232" s="62">
        <v>990000</v>
      </c>
      <c r="I232" s="62">
        <f t="shared" si="107"/>
        <v>5940000</v>
      </c>
      <c r="J232" s="62">
        <f>G232*E232</f>
        <v>4950000</v>
      </c>
      <c r="K232" s="62">
        <f>H232*E232</f>
        <v>990000</v>
      </c>
      <c r="L232" s="62">
        <f>I232*E232</f>
        <v>5940000</v>
      </c>
      <c r="M232" s="550"/>
      <c r="N232" s="550"/>
      <c r="O232" s="550">
        <f t="shared" si="77"/>
        <v>0</v>
      </c>
      <c r="P232" s="550"/>
      <c r="Q232" s="550"/>
      <c r="R232" s="550">
        <f t="shared" si="78"/>
        <v>0</v>
      </c>
      <c r="S232" s="62">
        <f>M232*J232</f>
        <v>0</v>
      </c>
      <c r="T232" s="62">
        <f t="shared" si="93"/>
        <v>0</v>
      </c>
      <c r="U232" s="62">
        <f t="shared" si="79"/>
        <v>0</v>
      </c>
      <c r="V232" s="124"/>
      <c r="X232" s="537"/>
      <c r="Y232" s="537"/>
      <c r="Z232" s="537"/>
    </row>
    <row r="233" spans="1:26" s="399" customFormat="1" outlineLevel="1">
      <c r="A233" s="395"/>
      <c r="B233" s="395"/>
      <c r="C233" s="400"/>
      <c r="D233" s="400"/>
      <c r="E233" s="400"/>
      <c r="F233" s="397"/>
      <c r="G233" s="62"/>
      <c r="H233" s="62"/>
      <c r="I233" s="62"/>
      <c r="J233" s="62"/>
      <c r="K233" s="62"/>
      <c r="L233" s="62"/>
      <c r="M233" s="550"/>
      <c r="N233" s="550"/>
      <c r="O233" s="550">
        <f t="shared" si="77"/>
        <v>0</v>
      </c>
      <c r="P233" s="550"/>
      <c r="Q233" s="550"/>
      <c r="R233" s="550">
        <f t="shared" si="78"/>
        <v>0</v>
      </c>
      <c r="S233" s="62">
        <f>M233*J233</f>
        <v>0</v>
      </c>
      <c r="T233" s="62">
        <f t="shared" si="93"/>
        <v>0</v>
      </c>
      <c r="U233" s="62">
        <f t="shared" si="79"/>
        <v>0</v>
      </c>
      <c r="V233" s="124"/>
      <c r="X233" s="537"/>
      <c r="Y233" s="537"/>
      <c r="Z233" s="537"/>
    </row>
    <row r="234" spans="1:26" s="399" customFormat="1" ht="19.5" customHeight="1" outlineLevel="1">
      <c r="A234" s="395"/>
      <c r="B234" s="395"/>
      <c r="C234" s="527" t="s">
        <v>717</v>
      </c>
      <c r="D234" s="97"/>
      <c r="E234" s="97"/>
      <c r="F234" s="397"/>
      <c r="G234" s="62"/>
      <c r="H234" s="62"/>
      <c r="I234" s="62"/>
      <c r="J234" s="82">
        <f>SUBTOTAL(9,J235:J241)</f>
        <v>26035182.933561508</v>
      </c>
      <c r="K234" s="82">
        <f t="shared" ref="K234:L234" si="108">SUBTOTAL(9,K235:K241)</f>
        <v>11396846.843459284</v>
      </c>
      <c r="L234" s="82">
        <f t="shared" si="108"/>
        <v>37432029.777020797</v>
      </c>
      <c r="M234" s="553"/>
      <c r="N234" s="553"/>
      <c r="O234" s="553">
        <f t="shared" si="77"/>
        <v>0</v>
      </c>
      <c r="P234" s="553"/>
      <c r="Q234" s="553"/>
      <c r="R234" s="553">
        <f t="shared" si="78"/>
        <v>0</v>
      </c>
      <c r="S234" s="82">
        <f>SUBTOTAL(9,S235:S241)</f>
        <v>3640330.5620840415</v>
      </c>
      <c r="T234" s="82">
        <f t="shared" ref="T234:U234" si="109">SUBTOTAL(9,T235:T241)</f>
        <v>0</v>
      </c>
      <c r="U234" s="82">
        <f t="shared" si="109"/>
        <v>3640330.5620840415</v>
      </c>
      <c r="V234" s="124"/>
      <c r="X234" s="537"/>
      <c r="Y234" s="537"/>
      <c r="Z234" s="537"/>
    </row>
    <row r="235" spans="1:26" s="399" customFormat="1" outlineLevel="1">
      <c r="A235" s="395"/>
      <c r="B235" s="395"/>
      <c r="C235" s="528" t="s">
        <v>646</v>
      </c>
      <c r="D235" s="97">
        <v>536</v>
      </c>
      <c r="E235" s="97">
        <v>560</v>
      </c>
      <c r="F235" s="397" t="s">
        <v>624</v>
      </c>
      <c r="G235" s="62">
        <v>32518.739999999998</v>
      </c>
      <c r="H235" s="62">
        <v>7485.6650000000009</v>
      </c>
      <c r="I235" s="62">
        <f t="shared" ref="I235:I236" si="110">SUM(G235:H235)</f>
        <v>40004.404999999999</v>
      </c>
      <c r="J235" s="62">
        <f t="shared" ref="J235:J240" si="111">G235*E235</f>
        <v>18210494.399999999</v>
      </c>
      <c r="K235" s="62">
        <f t="shared" ref="K235:K240" si="112">H235*E235</f>
        <v>4191972.4000000004</v>
      </c>
      <c r="L235" s="62">
        <f t="shared" ref="L235:L240" si="113">I235*E235</f>
        <v>22402466.800000001</v>
      </c>
      <c r="M235" s="550"/>
      <c r="N235" s="550"/>
      <c r="O235" s="550">
        <f t="shared" si="77"/>
        <v>0</v>
      </c>
      <c r="P235" s="550"/>
      <c r="Q235" s="550"/>
      <c r="R235" s="550">
        <f t="shared" si="78"/>
        <v>0</v>
      </c>
      <c r="S235" s="62">
        <f t="shared" ref="S235:S241" si="114">M235*J235</f>
        <v>0</v>
      </c>
      <c r="T235" s="62">
        <f t="shared" si="93"/>
        <v>0</v>
      </c>
      <c r="U235" s="62">
        <f t="shared" si="79"/>
        <v>0</v>
      </c>
      <c r="V235" s="124" t="s">
        <v>625</v>
      </c>
      <c r="X235" s="537"/>
      <c r="Y235" s="537"/>
      <c r="Z235" s="537"/>
    </row>
    <row r="236" spans="1:26" s="399" customFormat="1" outlineLevel="1">
      <c r="A236" s="395"/>
      <c r="B236" s="395"/>
      <c r="C236" s="400" t="s">
        <v>716</v>
      </c>
      <c r="D236" s="97">
        <v>96</v>
      </c>
      <c r="E236" s="97">
        <v>120</v>
      </c>
      <c r="F236" s="397" t="s">
        <v>624</v>
      </c>
      <c r="G236" s="62">
        <v>22980.09</v>
      </c>
      <c r="H236" s="62">
        <v>5743.9305000000022</v>
      </c>
      <c r="I236" s="62">
        <f t="shared" si="110"/>
        <v>28724.020500000002</v>
      </c>
      <c r="J236" s="62">
        <f t="shared" si="111"/>
        <v>2757610.8</v>
      </c>
      <c r="K236" s="62">
        <f t="shared" si="112"/>
        <v>689271.66000000027</v>
      </c>
      <c r="L236" s="62">
        <f t="shared" si="113"/>
        <v>3446882.4600000004</v>
      </c>
      <c r="M236" s="550"/>
      <c r="N236" s="550"/>
      <c r="O236" s="550">
        <f t="shared" si="77"/>
        <v>0</v>
      </c>
      <c r="P236" s="550"/>
      <c r="Q236" s="550"/>
      <c r="R236" s="550">
        <f t="shared" si="78"/>
        <v>0</v>
      </c>
      <c r="S236" s="62">
        <f t="shared" si="114"/>
        <v>0</v>
      </c>
      <c r="T236" s="62">
        <f t="shared" si="93"/>
        <v>0</v>
      </c>
      <c r="U236" s="62">
        <f t="shared" si="79"/>
        <v>0</v>
      </c>
      <c r="V236" s="124" t="s">
        <v>625</v>
      </c>
      <c r="X236" s="537"/>
      <c r="Y236" s="537"/>
      <c r="Z236" s="537"/>
    </row>
    <row r="237" spans="1:26" s="399" customFormat="1" outlineLevel="1">
      <c r="A237" s="395"/>
      <c r="B237" s="395"/>
      <c r="C237" s="526" t="s">
        <v>928</v>
      </c>
      <c r="D237" s="97">
        <v>277</v>
      </c>
      <c r="E237" s="97">
        <v>398.20000000000005</v>
      </c>
      <c r="F237" s="397" t="s">
        <v>624</v>
      </c>
      <c r="G237" s="62">
        <v>8773.9726027397246</v>
      </c>
      <c r="H237" s="62">
        <v>14594.016411764707</v>
      </c>
      <c r="I237" s="62">
        <f t="shared" ref="I237:I240" si="115">SUM(G237:H237)</f>
        <v>23367.989014504434</v>
      </c>
      <c r="J237" s="62">
        <f t="shared" si="111"/>
        <v>3493795.8904109588</v>
      </c>
      <c r="K237" s="62">
        <f t="shared" si="112"/>
        <v>5811337.3351647072</v>
      </c>
      <c r="L237" s="62">
        <f t="shared" si="113"/>
        <v>9305133.2255756669</v>
      </c>
      <c r="M237" s="550">
        <v>0.8</v>
      </c>
      <c r="N237" s="550"/>
      <c r="O237" s="550">
        <f t="shared" si="77"/>
        <v>0.8</v>
      </c>
      <c r="P237" s="550"/>
      <c r="Q237" s="550"/>
      <c r="R237" s="550">
        <f t="shared" si="78"/>
        <v>0</v>
      </c>
      <c r="S237" s="62">
        <f t="shared" si="114"/>
        <v>2795036.7123287674</v>
      </c>
      <c r="T237" s="62">
        <f t="shared" si="93"/>
        <v>0</v>
      </c>
      <c r="U237" s="62">
        <f t="shared" si="79"/>
        <v>2795036.7123287674</v>
      </c>
      <c r="V237" s="124" t="s">
        <v>929</v>
      </c>
      <c r="X237" s="537"/>
      <c r="Y237" s="537"/>
      <c r="Z237" s="537"/>
    </row>
    <row r="238" spans="1:26" s="399" customFormat="1" ht="19.5" customHeight="1" outlineLevel="1">
      <c r="A238" s="395"/>
      <c r="B238" s="395"/>
      <c r="C238" s="526" t="s">
        <v>928</v>
      </c>
      <c r="D238" s="97">
        <v>88</v>
      </c>
      <c r="E238" s="97">
        <v>0</v>
      </c>
      <c r="F238" s="397" t="s">
        <v>624</v>
      </c>
      <c r="G238" s="62">
        <v>8773.9726027397246</v>
      </c>
      <c r="H238" s="62">
        <v>14594.016411764707</v>
      </c>
      <c r="I238" s="62">
        <f t="shared" si="115"/>
        <v>23367.989014504434</v>
      </c>
      <c r="J238" s="62">
        <f t="shared" si="111"/>
        <v>0</v>
      </c>
      <c r="K238" s="62">
        <f t="shared" si="112"/>
        <v>0</v>
      </c>
      <c r="L238" s="62">
        <f t="shared" si="113"/>
        <v>0</v>
      </c>
      <c r="M238" s="550"/>
      <c r="N238" s="550"/>
      <c r="O238" s="550">
        <f t="shared" si="77"/>
        <v>0</v>
      </c>
      <c r="P238" s="550"/>
      <c r="Q238" s="550"/>
      <c r="R238" s="550">
        <f t="shared" si="78"/>
        <v>0</v>
      </c>
      <c r="S238" s="62">
        <f t="shared" si="114"/>
        <v>0</v>
      </c>
      <c r="T238" s="62">
        <f t="shared" si="93"/>
        <v>0</v>
      </c>
      <c r="U238" s="62">
        <f t="shared" si="79"/>
        <v>0</v>
      </c>
      <c r="V238" s="504" t="s">
        <v>929</v>
      </c>
      <c r="X238" s="537"/>
      <c r="Y238" s="537"/>
      <c r="Z238" s="537"/>
    </row>
    <row r="239" spans="1:26" s="11" customFormat="1" ht="19.5" customHeight="1" outlineLevel="1">
      <c r="A239" s="192"/>
      <c r="B239" s="192"/>
      <c r="C239" s="386" t="s">
        <v>1183</v>
      </c>
      <c r="D239" s="194">
        <v>57</v>
      </c>
      <c r="E239" s="97">
        <v>55.000000000000007</v>
      </c>
      <c r="F239" s="195" t="s">
        <v>624</v>
      </c>
      <c r="G239" s="199">
        <v>3554.7229199999997</v>
      </c>
      <c r="H239" s="199">
        <v>5289.7058823529414</v>
      </c>
      <c r="I239" s="199">
        <f t="shared" si="115"/>
        <v>8844.4288023529407</v>
      </c>
      <c r="J239" s="199">
        <f t="shared" si="111"/>
        <v>195509.76060000001</v>
      </c>
      <c r="K239" s="199">
        <f t="shared" si="112"/>
        <v>290933.82352941181</v>
      </c>
      <c r="L239" s="199">
        <f t="shared" si="113"/>
        <v>486443.58412941179</v>
      </c>
      <c r="M239" s="554">
        <v>0.8</v>
      </c>
      <c r="N239" s="554"/>
      <c r="O239" s="554">
        <f t="shared" si="77"/>
        <v>0.8</v>
      </c>
      <c r="P239" s="554"/>
      <c r="Q239" s="554"/>
      <c r="R239" s="554">
        <f t="shared" si="78"/>
        <v>0</v>
      </c>
      <c r="S239" s="199">
        <f t="shared" si="114"/>
        <v>156407.80848000001</v>
      </c>
      <c r="T239" s="199">
        <f t="shared" si="93"/>
        <v>0</v>
      </c>
      <c r="U239" s="199">
        <f t="shared" si="79"/>
        <v>156407.80848000001</v>
      </c>
      <c r="V239" s="389" t="s">
        <v>1549</v>
      </c>
      <c r="X239" s="534"/>
      <c r="Y239" s="534"/>
      <c r="Z239" s="534"/>
    </row>
    <row r="240" spans="1:26" s="11" customFormat="1" ht="19.5" customHeight="1" outlineLevel="1">
      <c r="A240" s="192"/>
      <c r="B240" s="192"/>
      <c r="C240" s="193" t="s">
        <v>657</v>
      </c>
      <c r="D240" s="194">
        <v>1</v>
      </c>
      <c r="E240" s="194">
        <v>1</v>
      </c>
      <c r="F240" s="195" t="s">
        <v>619</v>
      </c>
      <c r="G240" s="199">
        <v>1377772.082550548</v>
      </c>
      <c r="H240" s="199">
        <v>413331.62476516439</v>
      </c>
      <c r="I240" s="199">
        <f t="shared" si="115"/>
        <v>1791103.7073157125</v>
      </c>
      <c r="J240" s="199">
        <f t="shared" si="111"/>
        <v>1377772.082550548</v>
      </c>
      <c r="K240" s="199">
        <f t="shared" si="112"/>
        <v>413331.62476516439</v>
      </c>
      <c r="L240" s="199">
        <f t="shared" si="113"/>
        <v>1791103.7073157125</v>
      </c>
      <c r="M240" s="554">
        <v>0.5</v>
      </c>
      <c r="N240" s="554"/>
      <c r="O240" s="554">
        <f t="shared" si="77"/>
        <v>0.5</v>
      </c>
      <c r="P240" s="554"/>
      <c r="Q240" s="554"/>
      <c r="R240" s="554">
        <f t="shared" si="78"/>
        <v>0</v>
      </c>
      <c r="S240" s="199">
        <f t="shared" si="114"/>
        <v>688886.04127527401</v>
      </c>
      <c r="T240" s="199">
        <f t="shared" si="93"/>
        <v>0</v>
      </c>
      <c r="U240" s="199">
        <f t="shared" si="79"/>
        <v>688886.04127527401</v>
      </c>
      <c r="V240" s="128"/>
      <c r="X240" s="534"/>
      <c r="Y240" s="534"/>
      <c r="Z240" s="534"/>
    </row>
    <row r="241" spans="1:26" s="11" customFormat="1" outlineLevel="1">
      <c r="A241" s="192"/>
      <c r="B241" s="192"/>
      <c r="C241" s="193"/>
      <c r="D241" s="194"/>
      <c r="E241" s="194"/>
      <c r="F241" s="195"/>
      <c r="G241" s="199"/>
      <c r="H241" s="199"/>
      <c r="I241" s="199"/>
      <c r="J241" s="199"/>
      <c r="K241" s="199"/>
      <c r="L241" s="199"/>
      <c r="M241" s="554"/>
      <c r="N241" s="554"/>
      <c r="O241" s="554">
        <f t="shared" si="77"/>
        <v>0</v>
      </c>
      <c r="P241" s="554"/>
      <c r="Q241" s="554"/>
      <c r="R241" s="554">
        <f t="shared" si="78"/>
        <v>0</v>
      </c>
      <c r="S241" s="199">
        <f t="shared" si="114"/>
        <v>0</v>
      </c>
      <c r="T241" s="199">
        <f t="shared" si="93"/>
        <v>0</v>
      </c>
      <c r="U241" s="199">
        <f t="shared" si="79"/>
        <v>0</v>
      </c>
      <c r="V241" s="128"/>
      <c r="X241" s="534"/>
      <c r="Y241" s="534"/>
      <c r="Z241" s="534"/>
    </row>
    <row r="242" spans="1:26" s="363" customFormat="1" outlineLevel="1">
      <c r="A242" s="172" t="s">
        <v>157</v>
      </c>
      <c r="B242" s="172"/>
      <c r="C242" s="189" t="s">
        <v>158</v>
      </c>
      <c r="D242" s="190">
        <v>1</v>
      </c>
      <c r="E242" s="190">
        <v>1</v>
      </c>
      <c r="F242" s="191" t="s">
        <v>10</v>
      </c>
      <c r="G242" s="174"/>
      <c r="H242" s="174"/>
      <c r="I242" s="174"/>
      <c r="J242" s="174">
        <f>SUBTOTAL(9,J243:J282)</f>
        <v>365728225.59109569</v>
      </c>
      <c r="K242" s="174">
        <f>SUBTOTAL(9,K243:K282)</f>
        <v>45073708.113944173</v>
      </c>
      <c r="L242" s="174">
        <f>SUBTOTAL(9,L243:L282)</f>
        <v>410801933.70503998</v>
      </c>
      <c r="M242" s="558"/>
      <c r="N242" s="558"/>
      <c r="O242" s="558">
        <f t="shared" si="77"/>
        <v>0</v>
      </c>
      <c r="P242" s="558"/>
      <c r="Q242" s="558"/>
      <c r="R242" s="558">
        <f t="shared" si="78"/>
        <v>0</v>
      </c>
      <c r="S242" s="174">
        <f>SUBTOTAL(9,S243:S282)</f>
        <v>98194033.207289517</v>
      </c>
      <c r="T242" s="174">
        <f>SUBTOTAL(9,T243:T282)</f>
        <v>0</v>
      </c>
      <c r="U242" s="174">
        <f>SUBTOTAL(9,U243:U282)</f>
        <v>98194033.207289517</v>
      </c>
      <c r="V242" s="175"/>
      <c r="X242" s="538"/>
      <c r="Y242" s="538"/>
      <c r="Z242" s="538"/>
    </row>
    <row r="243" spans="1:26" outlineLevel="1">
      <c r="A243" s="137"/>
      <c r="B243" s="137"/>
      <c r="C243" s="189" t="s">
        <v>1591</v>
      </c>
      <c r="D243" s="97"/>
      <c r="E243" s="97"/>
      <c r="F243" s="139"/>
      <c r="G243" s="71"/>
      <c r="H243" s="71"/>
      <c r="I243" s="71"/>
      <c r="J243" s="77">
        <f t="shared" ref="J243:K243" si="116">SUBTOTAL(9,J244:J259)</f>
        <v>184238087</v>
      </c>
      <c r="K243" s="77">
        <f t="shared" si="116"/>
        <v>23645406.873651199</v>
      </c>
      <c r="L243" s="77">
        <f>SUBTOTAL(9,L244:L259)</f>
        <v>207883493.87365121</v>
      </c>
      <c r="M243" s="556"/>
      <c r="N243" s="556"/>
      <c r="O243" s="556">
        <f t="shared" si="77"/>
        <v>0</v>
      </c>
      <c r="P243" s="556"/>
      <c r="Q243" s="556"/>
      <c r="R243" s="556">
        <f t="shared" si="78"/>
        <v>0</v>
      </c>
      <c r="S243" s="77">
        <f t="shared" ref="S243:T243" si="117">SUBTOTAL(9,S244:S259)</f>
        <v>92119043.5</v>
      </c>
      <c r="T243" s="77">
        <f t="shared" si="117"/>
        <v>0</v>
      </c>
      <c r="U243" s="77">
        <f>SUBTOTAL(9,U244:U259)</f>
        <v>92119043.5</v>
      </c>
      <c r="V243" s="123"/>
    </row>
    <row r="244" spans="1:26" outlineLevel="1">
      <c r="A244" s="137"/>
      <c r="B244" s="137"/>
      <c r="C244" s="138" t="s">
        <v>677</v>
      </c>
      <c r="D244" s="97">
        <v>0</v>
      </c>
      <c r="E244" s="97">
        <v>0</v>
      </c>
      <c r="F244" s="139" t="s">
        <v>624</v>
      </c>
      <c r="G244" s="199">
        <v>1443780</v>
      </c>
      <c r="H244" s="199">
        <v>81001.384755200008</v>
      </c>
      <c r="I244" s="71">
        <f t="shared" ref="I244:I255" si="118">SUM(G244:H244)</f>
        <v>1524781.3847552</v>
      </c>
      <c r="J244" s="71">
        <f t="shared" ref="J244:J257" si="119">G244*E244</f>
        <v>0</v>
      </c>
      <c r="K244" s="71">
        <f t="shared" ref="K244:K257" si="120">H244*E244</f>
        <v>0</v>
      </c>
      <c r="L244" s="71">
        <f t="shared" ref="L244:L257" si="121">I244*E244</f>
        <v>0</v>
      </c>
      <c r="M244" s="552"/>
      <c r="N244" s="552"/>
      <c r="O244" s="552">
        <f t="shared" si="77"/>
        <v>0</v>
      </c>
      <c r="P244" s="552"/>
      <c r="Q244" s="552"/>
      <c r="R244" s="552">
        <f t="shared" si="78"/>
        <v>0</v>
      </c>
      <c r="S244" s="71">
        <f t="shared" ref="S244:S268" si="122">M244*J244</f>
        <v>0</v>
      </c>
      <c r="T244" s="71">
        <f t="shared" si="93"/>
        <v>0</v>
      </c>
      <c r="U244" s="71">
        <f t="shared" si="79"/>
        <v>0</v>
      </c>
      <c r="V244" s="123">
        <v>0</v>
      </c>
    </row>
    <row r="245" spans="1:26" outlineLevel="1">
      <c r="A245" s="137"/>
      <c r="B245" s="137"/>
      <c r="C245" s="138" t="s">
        <v>678</v>
      </c>
      <c r="D245" s="97">
        <v>0</v>
      </c>
      <c r="E245" s="97">
        <v>0</v>
      </c>
      <c r="F245" s="139" t="s">
        <v>624</v>
      </c>
      <c r="G245" s="199">
        <v>1009709.9999999999</v>
      </c>
      <c r="H245" s="199">
        <v>61078.452019199976</v>
      </c>
      <c r="I245" s="71">
        <f t="shared" si="118"/>
        <v>1070788.4520192</v>
      </c>
      <c r="J245" s="71">
        <f t="shared" si="119"/>
        <v>0</v>
      </c>
      <c r="K245" s="71">
        <f t="shared" si="120"/>
        <v>0</v>
      </c>
      <c r="L245" s="71">
        <f t="shared" si="121"/>
        <v>0</v>
      </c>
      <c r="M245" s="552"/>
      <c r="N245" s="552"/>
      <c r="O245" s="552">
        <f t="shared" si="77"/>
        <v>0</v>
      </c>
      <c r="P245" s="552"/>
      <c r="Q245" s="552"/>
      <c r="R245" s="552">
        <f t="shared" si="78"/>
        <v>0</v>
      </c>
      <c r="S245" s="71">
        <f t="shared" si="122"/>
        <v>0</v>
      </c>
      <c r="T245" s="71">
        <f t="shared" si="93"/>
        <v>0</v>
      </c>
      <c r="U245" s="71">
        <f t="shared" si="79"/>
        <v>0</v>
      </c>
      <c r="V245" s="123">
        <v>0</v>
      </c>
    </row>
    <row r="246" spans="1:26" outlineLevel="1">
      <c r="A246" s="137"/>
      <c r="B246" s="137"/>
      <c r="C246" s="138" t="s">
        <v>679</v>
      </c>
      <c r="D246" s="97">
        <v>10</v>
      </c>
      <c r="E246" s="97"/>
      <c r="F246" s="139" t="s">
        <v>624</v>
      </c>
      <c r="G246" s="199">
        <v>776880</v>
      </c>
      <c r="H246" s="199">
        <v>51045.865472000005</v>
      </c>
      <c r="I246" s="71">
        <f t="shared" si="118"/>
        <v>827925.86547199998</v>
      </c>
      <c r="J246" s="71">
        <f t="shared" si="119"/>
        <v>0</v>
      </c>
      <c r="K246" s="71">
        <f t="shared" si="120"/>
        <v>0</v>
      </c>
      <c r="L246" s="71">
        <f t="shared" si="121"/>
        <v>0</v>
      </c>
      <c r="M246" s="552"/>
      <c r="N246" s="552"/>
      <c r="O246" s="552">
        <f t="shared" si="77"/>
        <v>0</v>
      </c>
      <c r="P246" s="552"/>
      <c r="Q246" s="552"/>
      <c r="R246" s="552">
        <f t="shared" si="78"/>
        <v>0</v>
      </c>
      <c r="S246" s="71">
        <f t="shared" si="122"/>
        <v>0</v>
      </c>
      <c r="T246" s="71">
        <f t="shared" si="93"/>
        <v>0</v>
      </c>
      <c r="U246" s="71">
        <f t="shared" si="79"/>
        <v>0</v>
      </c>
      <c r="V246" s="123" t="s">
        <v>680</v>
      </c>
    </row>
    <row r="247" spans="1:26" s="11" customFormat="1" outlineLevel="1">
      <c r="A247" s="192"/>
      <c r="B247" s="192"/>
      <c r="C247" s="193" t="s">
        <v>718</v>
      </c>
      <c r="D247" s="194">
        <v>9</v>
      </c>
      <c r="E247" s="97"/>
      <c r="F247" s="195" t="s">
        <v>624</v>
      </c>
      <c r="G247" s="199">
        <v>1525680</v>
      </c>
      <c r="H247" s="199">
        <v>81001.384755200008</v>
      </c>
      <c r="I247" s="199">
        <f t="shared" si="118"/>
        <v>1606681.3847552</v>
      </c>
      <c r="J247" s="199">
        <f t="shared" si="119"/>
        <v>0</v>
      </c>
      <c r="K247" s="199">
        <f t="shared" si="120"/>
        <v>0</v>
      </c>
      <c r="L247" s="199">
        <f t="shared" si="121"/>
        <v>0</v>
      </c>
      <c r="M247" s="554"/>
      <c r="N247" s="554"/>
      <c r="O247" s="554">
        <f t="shared" si="77"/>
        <v>0</v>
      </c>
      <c r="P247" s="554"/>
      <c r="Q247" s="554"/>
      <c r="R247" s="554">
        <f t="shared" si="78"/>
        <v>0</v>
      </c>
      <c r="S247" s="199">
        <f t="shared" si="122"/>
        <v>0</v>
      </c>
      <c r="T247" s="199">
        <f t="shared" si="93"/>
        <v>0</v>
      </c>
      <c r="U247" s="199">
        <f t="shared" si="79"/>
        <v>0</v>
      </c>
      <c r="V247" s="128" t="s">
        <v>680</v>
      </c>
      <c r="X247" s="534"/>
      <c r="Y247" s="534"/>
      <c r="Z247" s="534"/>
    </row>
    <row r="248" spans="1:26" s="11" customFormat="1" outlineLevel="1">
      <c r="A248" s="192"/>
      <c r="B248" s="192"/>
      <c r="C248" s="193" t="s">
        <v>719</v>
      </c>
      <c r="D248" s="194">
        <v>56</v>
      </c>
      <c r="E248" s="97">
        <v>66</v>
      </c>
      <c r="F248" s="195" t="s">
        <v>624</v>
      </c>
      <c r="G248" s="199">
        <v>826020</v>
      </c>
      <c r="H248" s="199">
        <v>68320</v>
      </c>
      <c r="I248" s="199">
        <f t="shared" si="118"/>
        <v>894340</v>
      </c>
      <c r="J248" s="199">
        <f t="shared" si="119"/>
        <v>54517320</v>
      </c>
      <c r="K248" s="199">
        <f t="shared" si="120"/>
        <v>4509120</v>
      </c>
      <c r="L248" s="199">
        <f t="shared" si="121"/>
        <v>59026440</v>
      </c>
      <c r="M248" s="554">
        <v>0.5</v>
      </c>
      <c r="N248" s="554"/>
      <c r="O248" s="554">
        <f t="shared" si="77"/>
        <v>0.5</v>
      </c>
      <c r="P248" s="554"/>
      <c r="Q248" s="554"/>
      <c r="R248" s="554">
        <f t="shared" si="78"/>
        <v>0</v>
      </c>
      <c r="S248" s="199">
        <f t="shared" si="122"/>
        <v>27258660</v>
      </c>
      <c r="T248" s="199">
        <f t="shared" si="93"/>
        <v>0</v>
      </c>
      <c r="U248" s="199">
        <f t="shared" si="79"/>
        <v>27258660</v>
      </c>
      <c r="V248" s="128" t="s">
        <v>680</v>
      </c>
      <c r="X248" s="534"/>
      <c r="Y248" s="534"/>
      <c r="Z248" s="534"/>
    </row>
    <row r="249" spans="1:26" s="11" customFormat="1" outlineLevel="1">
      <c r="A249" s="192"/>
      <c r="B249" s="192"/>
      <c r="C249" s="193" t="s">
        <v>720</v>
      </c>
      <c r="D249" s="194">
        <v>0</v>
      </c>
      <c r="E249" s="97">
        <v>0</v>
      </c>
      <c r="F249" s="195" t="s">
        <v>624</v>
      </c>
      <c r="G249" s="199">
        <v>1091610</v>
      </c>
      <c r="H249" s="199">
        <v>61078.452019199976</v>
      </c>
      <c r="I249" s="199">
        <f t="shared" si="118"/>
        <v>1152688.4520192</v>
      </c>
      <c r="J249" s="199">
        <f t="shared" si="119"/>
        <v>0</v>
      </c>
      <c r="K249" s="199">
        <f t="shared" si="120"/>
        <v>0</v>
      </c>
      <c r="L249" s="199">
        <f t="shared" si="121"/>
        <v>0</v>
      </c>
      <c r="M249" s="554"/>
      <c r="N249" s="554"/>
      <c r="O249" s="554">
        <f t="shared" si="77"/>
        <v>0</v>
      </c>
      <c r="P249" s="554"/>
      <c r="Q249" s="554"/>
      <c r="R249" s="554">
        <f t="shared" si="78"/>
        <v>0</v>
      </c>
      <c r="S249" s="199">
        <f t="shared" si="122"/>
        <v>0</v>
      </c>
      <c r="T249" s="199">
        <f t="shared" si="93"/>
        <v>0</v>
      </c>
      <c r="U249" s="199">
        <f t="shared" si="79"/>
        <v>0</v>
      </c>
      <c r="V249" s="128" t="s">
        <v>680</v>
      </c>
      <c r="X249" s="534"/>
      <c r="Y249" s="534"/>
      <c r="Z249" s="534"/>
    </row>
    <row r="250" spans="1:26" s="11" customFormat="1" outlineLevel="1">
      <c r="A250" s="192"/>
      <c r="B250" s="192"/>
      <c r="C250" s="193" t="s">
        <v>721</v>
      </c>
      <c r="D250" s="194">
        <v>83</v>
      </c>
      <c r="E250" s="97">
        <v>94.600000000000009</v>
      </c>
      <c r="F250" s="195" t="s">
        <v>624</v>
      </c>
      <c r="G250" s="199">
        <v>858780</v>
      </c>
      <c r="H250" s="199">
        <v>51045.865472000005</v>
      </c>
      <c r="I250" s="199">
        <f t="shared" si="118"/>
        <v>909825.86547199998</v>
      </c>
      <c r="J250" s="199">
        <f t="shared" si="119"/>
        <v>81240588</v>
      </c>
      <c r="K250" s="199">
        <f t="shared" si="120"/>
        <v>4828938.8736512009</v>
      </c>
      <c r="L250" s="199">
        <f t="shared" si="121"/>
        <v>86069526.873651206</v>
      </c>
      <c r="M250" s="554">
        <v>0.5</v>
      </c>
      <c r="N250" s="554"/>
      <c r="O250" s="554">
        <f t="shared" ref="O250:O313" si="123">M250+N250</f>
        <v>0.5</v>
      </c>
      <c r="P250" s="554"/>
      <c r="Q250" s="554"/>
      <c r="R250" s="554">
        <f t="shared" ref="R250:R313" si="124">P250+Q250</f>
        <v>0</v>
      </c>
      <c r="S250" s="199">
        <f t="shared" si="122"/>
        <v>40620294</v>
      </c>
      <c r="T250" s="199">
        <f t="shared" si="93"/>
        <v>0</v>
      </c>
      <c r="U250" s="199">
        <f t="shared" si="79"/>
        <v>40620294</v>
      </c>
      <c r="V250" s="128" t="s">
        <v>680</v>
      </c>
      <c r="X250" s="534"/>
      <c r="Y250" s="534"/>
      <c r="Z250" s="534"/>
    </row>
    <row r="251" spans="1:26" s="11" customFormat="1" outlineLevel="1">
      <c r="A251" s="192"/>
      <c r="B251" s="192"/>
      <c r="C251" s="193" t="s">
        <v>722</v>
      </c>
      <c r="D251" s="194">
        <v>66</v>
      </c>
      <c r="E251" s="97">
        <v>0</v>
      </c>
      <c r="F251" s="195" t="s">
        <v>624</v>
      </c>
      <c r="G251" s="199">
        <v>669240</v>
      </c>
      <c r="H251" s="199">
        <v>51045.865472000005</v>
      </c>
      <c r="I251" s="199">
        <f t="shared" si="118"/>
        <v>720285.86547199998</v>
      </c>
      <c r="J251" s="199">
        <f t="shared" si="119"/>
        <v>0</v>
      </c>
      <c r="K251" s="199">
        <f t="shared" si="120"/>
        <v>0</v>
      </c>
      <c r="L251" s="199">
        <f t="shared" si="121"/>
        <v>0</v>
      </c>
      <c r="M251" s="554"/>
      <c r="N251" s="554"/>
      <c r="O251" s="554">
        <f t="shared" si="123"/>
        <v>0</v>
      </c>
      <c r="P251" s="554"/>
      <c r="Q251" s="554"/>
      <c r="R251" s="554">
        <f t="shared" si="124"/>
        <v>0</v>
      </c>
      <c r="S251" s="199">
        <f t="shared" si="122"/>
        <v>0</v>
      </c>
      <c r="T251" s="199">
        <f t="shared" si="93"/>
        <v>0</v>
      </c>
      <c r="U251" s="199">
        <f t="shared" ref="U251:U313" si="125">S251+T251</f>
        <v>0</v>
      </c>
      <c r="V251" s="128" t="s">
        <v>680</v>
      </c>
      <c r="X251" s="534"/>
      <c r="Y251" s="534"/>
      <c r="Z251" s="534"/>
    </row>
    <row r="252" spans="1:26" s="11" customFormat="1" outlineLevel="1">
      <c r="A252" s="192"/>
      <c r="B252" s="192"/>
      <c r="C252" s="193" t="s">
        <v>723</v>
      </c>
      <c r="D252" s="194">
        <v>0</v>
      </c>
      <c r="E252" s="97">
        <v>0</v>
      </c>
      <c r="F252" s="195" t="s">
        <v>624</v>
      </c>
      <c r="G252" s="199">
        <v>1199250</v>
      </c>
      <c r="H252" s="199">
        <v>91952.000000000015</v>
      </c>
      <c r="I252" s="199">
        <f t="shared" si="118"/>
        <v>1291202</v>
      </c>
      <c r="J252" s="199">
        <f t="shared" si="119"/>
        <v>0</v>
      </c>
      <c r="K252" s="199">
        <f t="shared" si="120"/>
        <v>0</v>
      </c>
      <c r="L252" s="199">
        <f t="shared" si="121"/>
        <v>0</v>
      </c>
      <c r="M252" s="554"/>
      <c r="N252" s="554"/>
      <c r="O252" s="554">
        <f t="shared" si="123"/>
        <v>0</v>
      </c>
      <c r="P252" s="554"/>
      <c r="Q252" s="554"/>
      <c r="R252" s="554">
        <f t="shared" si="124"/>
        <v>0</v>
      </c>
      <c r="S252" s="199">
        <f t="shared" si="122"/>
        <v>0</v>
      </c>
      <c r="T252" s="199">
        <f t="shared" si="93"/>
        <v>0</v>
      </c>
      <c r="U252" s="199">
        <f t="shared" si="125"/>
        <v>0</v>
      </c>
      <c r="V252" s="128" t="s">
        <v>680</v>
      </c>
      <c r="X252" s="534"/>
      <c r="Y252" s="534"/>
      <c r="Z252" s="534"/>
    </row>
    <row r="253" spans="1:26" s="11" customFormat="1" outlineLevel="1">
      <c r="A253" s="192"/>
      <c r="B253" s="192"/>
      <c r="C253" s="193" t="s">
        <v>724</v>
      </c>
      <c r="D253" s="194">
        <v>0</v>
      </c>
      <c r="E253" s="97">
        <v>0</v>
      </c>
      <c r="F253" s="195" t="s">
        <v>624</v>
      </c>
      <c r="G253" s="199">
        <v>1067040</v>
      </c>
      <c r="H253" s="199">
        <v>81001.384755200008</v>
      </c>
      <c r="I253" s="199">
        <f t="shared" si="118"/>
        <v>1148041.3847552</v>
      </c>
      <c r="J253" s="199">
        <f t="shared" si="119"/>
        <v>0</v>
      </c>
      <c r="K253" s="199">
        <f t="shared" si="120"/>
        <v>0</v>
      </c>
      <c r="L253" s="199">
        <f t="shared" si="121"/>
        <v>0</v>
      </c>
      <c r="M253" s="554"/>
      <c r="N253" s="554"/>
      <c r="O253" s="554">
        <f t="shared" si="123"/>
        <v>0</v>
      </c>
      <c r="P253" s="554"/>
      <c r="Q253" s="554"/>
      <c r="R253" s="554">
        <f t="shared" si="124"/>
        <v>0</v>
      </c>
      <c r="S253" s="199">
        <f t="shared" si="122"/>
        <v>0</v>
      </c>
      <c r="T253" s="199">
        <f t="shared" si="93"/>
        <v>0</v>
      </c>
      <c r="U253" s="199">
        <f t="shared" si="125"/>
        <v>0</v>
      </c>
      <c r="V253" s="128" t="s">
        <v>680</v>
      </c>
      <c r="X253" s="534"/>
      <c r="Y253" s="534"/>
      <c r="Z253" s="534"/>
    </row>
    <row r="254" spans="1:26" s="11" customFormat="1" outlineLevel="1">
      <c r="A254" s="192"/>
      <c r="B254" s="192"/>
      <c r="C254" s="193" t="s">
        <v>725</v>
      </c>
      <c r="D254" s="194">
        <v>3</v>
      </c>
      <c r="E254" s="97">
        <v>3.3000000000000003</v>
      </c>
      <c r="F254" s="195" t="s">
        <v>624</v>
      </c>
      <c r="G254" s="199">
        <v>466830</v>
      </c>
      <c r="H254" s="199">
        <v>68320</v>
      </c>
      <c r="I254" s="199">
        <f t="shared" si="118"/>
        <v>535150</v>
      </c>
      <c r="J254" s="199">
        <f t="shared" si="119"/>
        <v>1540539.0000000002</v>
      </c>
      <c r="K254" s="199">
        <f t="shared" si="120"/>
        <v>225456.00000000003</v>
      </c>
      <c r="L254" s="199">
        <f t="shared" si="121"/>
        <v>1765995.0000000002</v>
      </c>
      <c r="M254" s="554">
        <v>0.5</v>
      </c>
      <c r="N254" s="554"/>
      <c r="O254" s="554">
        <f t="shared" si="123"/>
        <v>0.5</v>
      </c>
      <c r="P254" s="554"/>
      <c r="Q254" s="554"/>
      <c r="R254" s="554">
        <f t="shared" si="124"/>
        <v>0</v>
      </c>
      <c r="S254" s="199">
        <f t="shared" si="122"/>
        <v>770269.50000000012</v>
      </c>
      <c r="T254" s="199">
        <f t="shared" si="93"/>
        <v>0</v>
      </c>
      <c r="U254" s="199">
        <f t="shared" si="125"/>
        <v>770269.50000000012</v>
      </c>
      <c r="V254" s="128" t="s">
        <v>680</v>
      </c>
      <c r="X254" s="534"/>
      <c r="Y254" s="534"/>
      <c r="Z254" s="534"/>
    </row>
    <row r="255" spans="1:26" outlineLevel="1">
      <c r="A255" s="137"/>
      <c r="B255" s="137"/>
      <c r="C255" s="138" t="s">
        <v>726</v>
      </c>
      <c r="D255" s="97">
        <v>0</v>
      </c>
      <c r="E255" s="97">
        <v>0</v>
      </c>
      <c r="F255" s="139" t="s">
        <v>624</v>
      </c>
      <c r="G255" s="199">
        <v>625950</v>
      </c>
      <c r="H255" s="199">
        <v>61078.452019199976</v>
      </c>
      <c r="I255" s="71">
        <f t="shared" si="118"/>
        <v>687028.45201919996</v>
      </c>
      <c r="J255" s="71">
        <f t="shared" si="119"/>
        <v>0</v>
      </c>
      <c r="K255" s="71">
        <f t="shared" si="120"/>
        <v>0</v>
      </c>
      <c r="L255" s="71">
        <f t="shared" si="121"/>
        <v>0</v>
      </c>
      <c r="M255" s="552"/>
      <c r="N255" s="552"/>
      <c r="O255" s="552">
        <f t="shared" si="123"/>
        <v>0</v>
      </c>
      <c r="P255" s="552"/>
      <c r="Q255" s="552"/>
      <c r="R255" s="552">
        <f t="shared" si="124"/>
        <v>0</v>
      </c>
      <c r="S255" s="71">
        <f t="shared" si="122"/>
        <v>0</v>
      </c>
      <c r="T255" s="71">
        <f t="shared" si="93"/>
        <v>0</v>
      </c>
      <c r="U255" s="71">
        <f t="shared" si="125"/>
        <v>0</v>
      </c>
      <c r="V255" s="123" t="s">
        <v>680</v>
      </c>
    </row>
    <row r="256" spans="1:26" outlineLevel="1">
      <c r="A256" s="137"/>
      <c r="B256" s="137"/>
      <c r="C256" s="138" t="s">
        <v>727</v>
      </c>
      <c r="D256" s="97">
        <v>0</v>
      </c>
      <c r="E256" s="97">
        <v>0</v>
      </c>
      <c r="F256" s="139" t="s">
        <v>624</v>
      </c>
      <c r="G256" s="199">
        <v>496079.99999999994</v>
      </c>
      <c r="H256" s="199">
        <v>51045.865472000005</v>
      </c>
      <c r="I256" s="71">
        <f t="shared" ref="I256:I257" si="126">SUM(G256:H256)</f>
        <v>547125.86547199998</v>
      </c>
      <c r="J256" s="71">
        <f t="shared" si="119"/>
        <v>0</v>
      </c>
      <c r="K256" s="71">
        <f t="shared" si="120"/>
        <v>0</v>
      </c>
      <c r="L256" s="71">
        <f t="shared" si="121"/>
        <v>0</v>
      </c>
      <c r="M256" s="552"/>
      <c r="N256" s="552"/>
      <c r="O256" s="552">
        <f t="shared" si="123"/>
        <v>0</v>
      </c>
      <c r="P256" s="552"/>
      <c r="Q256" s="552"/>
      <c r="R256" s="552">
        <f t="shared" si="124"/>
        <v>0</v>
      </c>
      <c r="S256" s="71">
        <f t="shared" si="122"/>
        <v>0</v>
      </c>
      <c r="T256" s="71">
        <f t="shared" si="93"/>
        <v>0</v>
      </c>
      <c r="U256" s="71">
        <f t="shared" si="125"/>
        <v>0</v>
      </c>
      <c r="V256" s="123" t="s">
        <v>680</v>
      </c>
    </row>
    <row r="257" spans="1:26" outlineLevel="1">
      <c r="A257" s="137"/>
      <c r="B257" s="137"/>
      <c r="C257" s="138" t="s">
        <v>690</v>
      </c>
      <c r="D257" s="97">
        <v>1</v>
      </c>
      <c r="E257" s="97">
        <v>1</v>
      </c>
      <c r="F257" s="139" t="s">
        <v>619</v>
      </c>
      <c r="G257" s="199">
        <v>46939640</v>
      </c>
      <c r="H257" s="199">
        <v>14081892</v>
      </c>
      <c r="I257" s="71">
        <f t="shared" si="126"/>
        <v>61021532</v>
      </c>
      <c r="J257" s="71">
        <f t="shared" si="119"/>
        <v>46939640</v>
      </c>
      <c r="K257" s="71">
        <f t="shared" si="120"/>
        <v>14081892</v>
      </c>
      <c r="L257" s="71">
        <f t="shared" si="121"/>
        <v>61021532</v>
      </c>
      <c r="M257" s="552">
        <v>0.5</v>
      </c>
      <c r="N257" s="552"/>
      <c r="O257" s="552">
        <f t="shared" si="123"/>
        <v>0.5</v>
      </c>
      <c r="P257" s="552"/>
      <c r="Q257" s="552"/>
      <c r="R257" s="552">
        <f t="shared" si="124"/>
        <v>0</v>
      </c>
      <c r="S257" s="71">
        <f t="shared" si="122"/>
        <v>23469820</v>
      </c>
      <c r="T257" s="71">
        <f t="shared" si="93"/>
        <v>0</v>
      </c>
      <c r="U257" s="71">
        <f t="shared" si="125"/>
        <v>23469820</v>
      </c>
      <c r="V257" s="123"/>
    </row>
    <row r="258" spans="1:26" s="11" customFormat="1" outlineLevel="1">
      <c r="A258" s="192"/>
      <c r="B258" s="192"/>
      <c r="C258" s="193"/>
      <c r="D258" s="97"/>
      <c r="E258" s="97"/>
      <c r="F258" s="195"/>
      <c r="G258" s="199"/>
      <c r="H258" s="199"/>
      <c r="I258" s="199"/>
      <c r="J258" s="199"/>
      <c r="K258" s="199"/>
      <c r="L258" s="199"/>
      <c r="M258" s="554"/>
      <c r="N258" s="554"/>
      <c r="O258" s="554">
        <f t="shared" si="123"/>
        <v>0</v>
      </c>
      <c r="P258" s="554"/>
      <c r="Q258" s="554"/>
      <c r="R258" s="554">
        <f t="shared" si="124"/>
        <v>0</v>
      </c>
      <c r="S258" s="199">
        <f t="shared" si="122"/>
        <v>0</v>
      </c>
      <c r="T258" s="199">
        <f t="shared" si="93"/>
        <v>0</v>
      </c>
      <c r="U258" s="199">
        <f t="shared" si="125"/>
        <v>0</v>
      </c>
      <c r="V258" s="128"/>
      <c r="X258" s="534"/>
      <c r="Y258" s="534"/>
      <c r="Z258" s="534"/>
    </row>
    <row r="259" spans="1:26" outlineLevel="1">
      <c r="A259" s="137"/>
      <c r="B259" s="137"/>
      <c r="C259" s="138"/>
      <c r="D259" s="97"/>
      <c r="E259" s="97"/>
      <c r="F259" s="139"/>
      <c r="G259" s="71"/>
      <c r="H259" s="71"/>
      <c r="I259" s="71"/>
      <c r="J259" s="71"/>
      <c r="K259" s="71"/>
      <c r="L259" s="71"/>
      <c r="M259" s="552"/>
      <c r="N259" s="552"/>
      <c r="O259" s="552">
        <f t="shared" si="123"/>
        <v>0</v>
      </c>
      <c r="P259" s="552"/>
      <c r="Q259" s="552"/>
      <c r="R259" s="552">
        <f t="shared" si="124"/>
        <v>0</v>
      </c>
      <c r="S259" s="71">
        <f t="shared" si="122"/>
        <v>0</v>
      </c>
      <c r="T259" s="71">
        <f t="shared" si="93"/>
        <v>0</v>
      </c>
      <c r="U259" s="71">
        <f t="shared" si="125"/>
        <v>0</v>
      </c>
      <c r="V259" s="123"/>
    </row>
    <row r="260" spans="1:26" outlineLevel="1">
      <c r="A260" s="137"/>
      <c r="B260" s="137"/>
      <c r="C260" s="147" t="s">
        <v>695</v>
      </c>
      <c r="D260" s="97"/>
      <c r="E260" s="97"/>
      <c r="F260" s="139"/>
      <c r="G260" s="71"/>
      <c r="H260" s="71"/>
      <c r="I260" s="71"/>
      <c r="J260" s="77">
        <f>SUBTOTAL(9,J261:J268)</f>
        <v>0</v>
      </c>
      <c r="K260" s="77">
        <f t="shared" ref="K260:L260" si="127">SUBTOTAL(9,K261:K268)</f>
        <v>0</v>
      </c>
      <c r="L260" s="77">
        <f t="shared" si="127"/>
        <v>0</v>
      </c>
      <c r="M260" s="556"/>
      <c r="N260" s="556"/>
      <c r="O260" s="556">
        <f t="shared" si="123"/>
        <v>0</v>
      </c>
      <c r="P260" s="556"/>
      <c r="Q260" s="556"/>
      <c r="R260" s="556">
        <f t="shared" si="124"/>
        <v>0</v>
      </c>
      <c r="S260" s="77">
        <f t="shared" si="122"/>
        <v>0</v>
      </c>
      <c r="T260" s="77">
        <f t="shared" si="93"/>
        <v>0</v>
      </c>
      <c r="U260" s="77">
        <f t="shared" si="125"/>
        <v>0</v>
      </c>
      <c r="V260" s="123"/>
    </row>
    <row r="261" spans="1:26" ht="26.4" outlineLevel="1">
      <c r="A261" s="137"/>
      <c r="B261" s="137"/>
      <c r="C261" s="138" t="s">
        <v>696</v>
      </c>
      <c r="D261" s="97">
        <v>0</v>
      </c>
      <c r="E261" s="97">
        <v>0</v>
      </c>
      <c r="F261" s="139" t="s">
        <v>660</v>
      </c>
      <c r="G261" s="199">
        <v>46800</v>
      </c>
      <c r="H261" s="199">
        <v>54500.000000000007</v>
      </c>
      <c r="I261" s="71">
        <f t="shared" ref="I261:I267" si="128">SUM(G261:H261)</f>
        <v>101300</v>
      </c>
      <c r="J261" s="71">
        <f t="shared" ref="J261:J267" si="129">G261*E261</f>
        <v>0</v>
      </c>
      <c r="K261" s="71">
        <f t="shared" ref="K261:K267" si="130">H261*E261</f>
        <v>0</v>
      </c>
      <c r="L261" s="71">
        <f t="shared" ref="L261:L267" si="131">I261*E261</f>
        <v>0</v>
      </c>
      <c r="M261" s="552"/>
      <c r="N261" s="552"/>
      <c r="O261" s="552">
        <f t="shared" si="123"/>
        <v>0</v>
      </c>
      <c r="P261" s="552"/>
      <c r="Q261" s="552"/>
      <c r="R261" s="552">
        <f t="shared" si="124"/>
        <v>0</v>
      </c>
      <c r="S261" s="71">
        <f t="shared" si="122"/>
        <v>0</v>
      </c>
      <c r="T261" s="71">
        <f t="shared" si="93"/>
        <v>0</v>
      </c>
      <c r="U261" s="71">
        <f t="shared" si="125"/>
        <v>0</v>
      </c>
      <c r="V261" s="123" t="s">
        <v>697</v>
      </c>
    </row>
    <row r="262" spans="1:26" outlineLevel="1">
      <c r="A262" s="137"/>
      <c r="B262" s="137"/>
      <c r="C262" s="138" t="s">
        <v>698</v>
      </c>
      <c r="D262" s="97">
        <v>0</v>
      </c>
      <c r="E262" s="97">
        <v>0</v>
      </c>
      <c r="F262" s="139" t="s">
        <v>660</v>
      </c>
      <c r="G262" s="199">
        <v>0</v>
      </c>
      <c r="H262" s="199">
        <v>54500.000000000007</v>
      </c>
      <c r="I262" s="71">
        <f t="shared" si="128"/>
        <v>54500.000000000007</v>
      </c>
      <c r="J262" s="71">
        <f t="shared" si="129"/>
        <v>0</v>
      </c>
      <c r="K262" s="71">
        <f t="shared" si="130"/>
        <v>0</v>
      </c>
      <c r="L262" s="71">
        <f t="shared" si="131"/>
        <v>0</v>
      </c>
      <c r="M262" s="552"/>
      <c r="N262" s="552"/>
      <c r="O262" s="552">
        <f t="shared" si="123"/>
        <v>0</v>
      </c>
      <c r="P262" s="552"/>
      <c r="Q262" s="552"/>
      <c r="R262" s="552">
        <f t="shared" si="124"/>
        <v>0</v>
      </c>
      <c r="S262" s="71">
        <f t="shared" si="122"/>
        <v>0</v>
      </c>
      <c r="T262" s="71">
        <f t="shared" si="93"/>
        <v>0</v>
      </c>
      <c r="U262" s="71">
        <f t="shared" si="125"/>
        <v>0</v>
      </c>
      <c r="V262" s="123" t="s">
        <v>699</v>
      </c>
    </row>
    <row r="263" spans="1:26" ht="21" customHeight="1" outlineLevel="1">
      <c r="A263" s="137"/>
      <c r="B263" s="137"/>
      <c r="C263" s="138" t="s">
        <v>700</v>
      </c>
      <c r="D263" s="97">
        <v>0</v>
      </c>
      <c r="E263" s="97">
        <v>0</v>
      </c>
      <c r="F263" s="139" t="s">
        <v>660</v>
      </c>
      <c r="G263" s="199">
        <v>124560</v>
      </c>
      <c r="H263" s="199">
        <v>54500.000000000007</v>
      </c>
      <c r="I263" s="71">
        <f t="shared" si="128"/>
        <v>179060</v>
      </c>
      <c r="J263" s="71">
        <f t="shared" si="129"/>
        <v>0</v>
      </c>
      <c r="K263" s="71">
        <f t="shared" si="130"/>
        <v>0</v>
      </c>
      <c r="L263" s="71">
        <f t="shared" si="131"/>
        <v>0</v>
      </c>
      <c r="M263" s="552"/>
      <c r="N263" s="552"/>
      <c r="O263" s="552">
        <f t="shared" si="123"/>
        <v>0</v>
      </c>
      <c r="P263" s="552"/>
      <c r="Q263" s="552"/>
      <c r="R263" s="552">
        <f t="shared" si="124"/>
        <v>0</v>
      </c>
      <c r="S263" s="71">
        <f t="shared" si="122"/>
        <v>0</v>
      </c>
      <c r="T263" s="71">
        <f t="shared" si="93"/>
        <v>0</v>
      </c>
      <c r="U263" s="71">
        <f t="shared" si="125"/>
        <v>0</v>
      </c>
      <c r="V263" s="123" t="s">
        <v>701</v>
      </c>
    </row>
    <row r="264" spans="1:26" ht="21" customHeight="1" outlineLevel="1">
      <c r="A264" s="137"/>
      <c r="B264" s="137"/>
      <c r="C264" s="138" t="s">
        <v>702</v>
      </c>
      <c r="D264" s="94">
        <v>0</v>
      </c>
      <c r="E264" s="94">
        <v>0</v>
      </c>
      <c r="F264" s="139" t="s">
        <v>660</v>
      </c>
      <c r="G264" s="199">
        <v>249120</v>
      </c>
      <c r="H264" s="199">
        <v>54500.000000000007</v>
      </c>
      <c r="I264" s="71">
        <f t="shared" si="128"/>
        <v>303620</v>
      </c>
      <c r="J264" s="71">
        <f t="shared" si="129"/>
        <v>0</v>
      </c>
      <c r="K264" s="71">
        <f t="shared" si="130"/>
        <v>0</v>
      </c>
      <c r="L264" s="71">
        <f t="shared" si="131"/>
        <v>0</v>
      </c>
      <c r="M264" s="552"/>
      <c r="N264" s="552"/>
      <c r="O264" s="552">
        <f t="shared" si="123"/>
        <v>0</v>
      </c>
      <c r="P264" s="552"/>
      <c r="Q264" s="552"/>
      <c r="R264" s="552">
        <f t="shared" si="124"/>
        <v>0</v>
      </c>
      <c r="S264" s="71">
        <f t="shared" si="122"/>
        <v>0</v>
      </c>
      <c r="T264" s="71">
        <f t="shared" si="93"/>
        <v>0</v>
      </c>
      <c r="U264" s="71">
        <f t="shared" si="125"/>
        <v>0</v>
      </c>
      <c r="V264" s="123" t="s">
        <v>701</v>
      </c>
    </row>
    <row r="265" spans="1:26" s="11" customFormat="1" outlineLevel="1">
      <c r="A265" s="192"/>
      <c r="B265" s="192"/>
      <c r="C265" s="193" t="s">
        <v>704</v>
      </c>
      <c r="D265" s="194">
        <v>0</v>
      </c>
      <c r="E265" s="194">
        <v>0</v>
      </c>
      <c r="F265" s="195" t="s">
        <v>660</v>
      </c>
      <c r="G265" s="199">
        <v>0</v>
      </c>
      <c r="H265" s="199">
        <v>381500</v>
      </c>
      <c r="I265" s="199">
        <f t="shared" si="128"/>
        <v>381500</v>
      </c>
      <c r="J265" s="199">
        <f t="shared" si="129"/>
        <v>0</v>
      </c>
      <c r="K265" s="199">
        <f t="shared" si="130"/>
        <v>0</v>
      </c>
      <c r="L265" s="199">
        <f t="shared" si="131"/>
        <v>0</v>
      </c>
      <c r="M265" s="554"/>
      <c r="N265" s="554"/>
      <c r="O265" s="554">
        <f t="shared" si="123"/>
        <v>0</v>
      </c>
      <c r="P265" s="554"/>
      <c r="Q265" s="554"/>
      <c r="R265" s="554">
        <f t="shared" si="124"/>
        <v>0</v>
      </c>
      <c r="S265" s="199">
        <f t="shared" si="122"/>
        <v>0</v>
      </c>
      <c r="T265" s="199">
        <f t="shared" si="93"/>
        <v>0</v>
      </c>
      <c r="U265" s="199">
        <f t="shared" si="125"/>
        <v>0</v>
      </c>
      <c r="V265" s="128" t="s">
        <v>1590</v>
      </c>
      <c r="X265" s="534"/>
      <c r="Y265" s="534"/>
      <c r="Z265" s="534"/>
    </row>
    <row r="266" spans="1:26" s="11" customFormat="1" outlineLevel="1">
      <c r="A266" s="192"/>
      <c r="B266" s="192"/>
      <c r="C266" s="193" t="s">
        <v>705</v>
      </c>
      <c r="D266" s="194">
        <v>0</v>
      </c>
      <c r="E266" s="194">
        <v>0</v>
      </c>
      <c r="F266" s="195" t="s">
        <v>660</v>
      </c>
      <c r="G266" s="199">
        <v>0</v>
      </c>
      <c r="H266" s="199">
        <v>381500</v>
      </c>
      <c r="I266" s="199">
        <f t="shared" si="128"/>
        <v>381500</v>
      </c>
      <c r="J266" s="199">
        <f t="shared" si="129"/>
        <v>0</v>
      </c>
      <c r="K266" s="199">
        <f t="shared" si="130"/>
        <v>0</v>
      </c>
      <c r="L266" s="199">
        <f t="shared" si="131"/>
        <v>0</v>
      </c>
      <c r="M266" s="554"/>
      <c r="N266" s="554"/>
      <c r="O266" s="554">
        <f t="shared" si="123"/>
        <v>0</v>
      </c>
      <c r="P266" s="554"/>
      <c r="Q266" s="554"/>
      <c r="R266" s="554">
        <f t="shared" si="124"/>
        <v>0</v>
      </c>
      <c r="S266" s="199">
        <f t="shared" si="122"/>
        <v>0</v>
      </c>
      <c r="T266" s="199">
        <f t="shared" si="93"/>
        <v>0</v>
      </c>
      <c r="U266" s="199">
        <f t="shared" si="125"/>
        <v>0</v>
      </c>
      <c r="V266" s="128" t="s">
        <v>1590</v>
      </c>
      <c r="X266" s="534"/>
      <c r="Y266" s="534"/>
      <c r="Z266" s="534"/>
    </row>
    <row r="267" spans="1:26" s="399" customFormat="1" outlineLevel="1">
      <c r="A267" s="395"/>
      <c r="B267" s="395"/>
      <c r="C267" s="400" t="s">
        <v>657</v>
      </c>
      <c r="D267" s="97">
        <v>1</v>
      </c>
      <c r="E267" s="97"/>
      <c r="F267" s="397" t="s">
        <v>619</v>
      </c>
      <c r="G267" s="62">
        <v>0</v>
      </c>
      <c r="H267" s="62">
        <v>0</v>
      </c>
      <c r="I267" s="62">
        <f t="shared" si="128"/>
        <v>0</v>
      </c>
      <c r="J267" s="62">
        <f t="shared" si="129"/>
        <v>0</v>
      </c>
      <c r="K267" s="62">
        <f t="shared" si="130"/>
        <v>0</v>
      </c>
      <c r="L267" s="62">
        <f t="shared" si="131"/>
        <v>0</v>
      </c>
      <c r="M267" s="550">
        <v>0.5</v>
      </c>
      <c r="N267" s="550"/>
      <c r="O267" s="550">
        <f t="shared" si="123"/>
        <v>0.5</v>
      </c>
      <c r="P267" s="550"/>
      <c r="Q267" s="550"/>
      <c r="R267" s="550">
        <f t="shared" si="124"/>
        <v>0</v>
      </c>
      <c r="S267" s="62">
        <f t="shared" si="122"/>
        <v>0</v>
      </c>
      <c r="T267" s="62">
        <f t="shared" si="93"/>
        <v>0</v>
      </c>
      <c r="U267" s="62">
        <f t="shared" si="125"/>
        <v>0</v>
      </c>
      <c r="V267" s="124"/>
      <c r="X267" s="537"/>
      <c r="Y267" s="537"/>
      <c r="Z267" s="537"/>
    </row>
    <row r="268" spans="1:26" outlineLevel="1">
      <c r="A268" s="137"/>
      <c r="B268" s="137"/>
      <c r="C268" s="138"/>
      <c r="D268" s="97"/>
      <c r="E268" s="97"/>
      <c r="F268" s="139"/>
      <c r="G268" s="62"/>
      <c r="H268" s="62"/>
      <c r="I268" s="62"/>
      <c r="J268" s="62"/>
      <c r="K268" s="62"/>
      <c r="L268" s="71"/>
      <c r="M268" s="552"/>
      <c r="N268" s="552"/>
      <c r="O268" s="552">
        <f t="shared" si="123"/>
        <v>0</v>
      </c>
      <c r="P268" s="552"/>
      <c r="Q268" s="552"/>
      <c r="R268" s="552">
        <f t="shared" si="124"/>
        <v>0</v>
      </c>
      <c r="S268" s="71">
        <f t="shared" si="122"/>
        <v>0</v>
      </c>
      <c r="T268" s="71">
        <f t="shared" si="93"/>
        <v>0</v>
      </c>
      <c r="U268" s="71">
        <f t="shared" si="125"/>
        <v>0</v>
      </c>
      <c r="V268" s="123"/>
    </row>
    <row r="269" spans="1:26" outlineLevel="1">
      <c r="A269" s="137"/>
      <c r="B269" s="137"/>
      <c r="C269" s="147" t="s">
        <v>706</v>
      </c>
      <c r="D269" s="97"/>
      <c r="E269" s="97"/>
      <c r="F269" s="139"/>
      <c r="G269" s="62"/>
      <c r="H269" s="62"/>
      <c r="I269" s="62"/>
      <c r="J269" s="77">
        <f>SUBTOTAL(9,J270:J274)</f>
        <v>147378000.00000003</v>
      </c>
      <c r="K269" s="77">
        <f t="shared" ref="K269:L269" si="132">SUBTOTAL(9,K270:K274)</f>
        <v>7630000.0000000009</v>
      </c>
      <c r="L269" s="77">
        <f t="shared" si="132"/>
        <v>155008000.00000003</v>
      </c>
      <c r="M269" s="556"/>
      <c r="N269" s="556"/>
      <c r="O269" s="556">
        <f t="shared" si="123"/>
        <v>0</v>
      </c>
      <c r="P269" s="556"/>
      <c r="Q269" s="556"/>
      <c r="R269" s="556">
        <f t="shared" si="124"/>
        <v>0</v>
      </c>
      <c r="S269" s="77">
        <f>SUBTOTAL(9,S270:S274)</f>
        <v>1925000</v>
      </c>
      <c r="T269" s="77">
        <f t="shared" ref="T269:U269" si="133">SUBTOTAL(9,T270:T274)</f>
        <v>0</v>
      </c>
      <c r="U269" s="77">
        <f t="shared" si="133"/>
        <v>1925000</v>
      </c>
      <c r="V269" s="123"/>
    </row>
    <row r="270" spans="1:26" ht="26.4" outlineLevel="1">
      <c r="A270" s="137"/>
      <c r="B270" s="137"/>
      <c r="C270" s="138" t="s">
        <v>728</v>
      </c>
      <c r="D270" s="97">
        <v>35</v>
      </c>
      <c r="E270" s="97">
        <v>35</v>
      </c>
      <c r="F270" s="139" t="s">
        <v>660</v>
      </c>
      <c r="G270" s="199">
        <v>4100800.0000000005</v>
      </c>
      <c r="H270" s="199">
        <v>196000.00000000003</v>
      </c>
      <c r="I270" s="62">
        <f t="shared" ref="I270:I273" si="134">SUM(G270:H270)</f>
        <v>4296800.0000000009</v>
      </c>
      <c r="J270" s="62">
        <f>G270*E270</f>
        <v>143528000.00000003</v>
      </c>
      <c r="K270" s="62">
        <f>H270*E270</f>
        <v>6860000.0000000009</v>
      </c>
      <c r="L270" s="71">
        <f>I270*E270</f>
        <v>150388000.00000003</v>
      </c>
      <c r="M270" s="552"/>
      <c r="N270" s="552"/>
      <c r="O270" s="552">
        <f t="shared" si="123"/>
        <v>0</v>
      </c>
      <c r="P270" s="552"/>
      <c r="Q270" s="552"/>
      <c r="R270" s="552">
        <f t="shared" si="124"/>
        <v>0</v>
      </c>
      <c r="S270" s="71">
        <f>M270*J270</f>
        <v>0</v>
      </c>
      <c r="T270" s="71">
        <f t="shared" si="93"/>
        <v>0</v>
      </c>
      <c r="U270" s="71">
        <f t="shared" si="125"/>
        <v>0</v>
      </c>
      <c r="V270" s="123" t="s">
        <v>729</v>
      </c>
    </row>
    <row r="271" spans="1:26" ht="26.4" outlineLevel="1">
      <c r="A271" s="137"/>
      <c r="B271" s="137"/>
      <c r="C271" s="138" t="s">
        <v>709</v>
      </c>
      <c r="D271" s="97">
        <v>0</v>
      </c>
      <c r="E271" s="97">
        <v>0</v>
      </c>
      <c r="F271" s="139" t="s">
        <v>660</v>
      </c>
      <c r="G271" s="62">
        <v>1607100.0000000002</v>
      </c>
      <c r="H271" s="62">
        <v>63504.000000000007</v>
      </c>
      <c r="I271" s="62">
        <f t="shared" si="134"/>
        <v>1670604.0000000002</v>
      </c>
      <c r="J271" s="62">
        <f>G271*E271</f>
        <v>0</v>
      </c>
      <c r="K271" s="62">
        <f>H271*E271</f>
        <v>0</v>
      </c>
      <c r="L271" s="71">
        <f>I271*E271</f>
        <v>0</v>
      </c>
      <c r="M271" s="552"/>
      <c r="N271" s="552"/>
      <c r="O271" s="552">
        <f t="shared" si="123"/>
        <v>0</v>
      </c>
      <c r="P271" s="552"/>
      <c r="Q271" s="552"/>
      <c r="R271" s="552">
        <f t="shared" si="124"/>
        <v>0</v>
      </c>
      <c r="S271" s="71">
        <f>M271*J271</f>
        <v>0</v>
      </c>
      <c r="T271" s="71">
        <f t="shared" si="93"/>
        <v>0</v>
      </c>
      <c r="U271" s="71">
        <f t="shared" si="125"/>
        <v>0</v>
      </c>
      <c r="V271" s="123" t="s">
        <v>710</v>
      </c>
    </row>
    <row r="272" spans="1:26" ht="26.4" outlineLevel="1">
      <c r="A272" s="137"/>
      <c r="B272" s="137"/>
      <c r="C272" s="138" t="s">
        <v>711</v>
      </c>
      <c r="D272" s="97">
        <v>0</v>
      </c>
      <c r="E272" s="97">
        <v>0</v>
      </c>
      <c r="F272" s="139" t="s">
        <v>660</v>
      </c>
      <c r="G272" s="62">
        <v>585200</v>
      </c>
      <c r="H272" s="62">
        <v>63504.000000000007</v>
      </c>
      <c r="I272" s="62">
        <f t="shared" si="134"/>
        <v>648704</v>
      </c>
      <c r="J272" s="62">
        <f>G272*E272</f>
        <v>0</v>
      </c>
      <c r="K272" s="62">
        <f>H272*E272</f>
        <v>0</v>
      </c>
      <c r="L272" s="71">
        <f>I272*E272</f>
        <v>0</v>
      </c>
      <c r="M272" s="552"/>
      <c r="N272" s="552"/>
      <c r="O272" s="552">
        <f t="shared" si="123"/>
        <v>0</v>
      </c>
      <c r="P272" s="552"/>
      <c r="Q272" s="552"/>
      <c r="R272" s="552">
        <f t="shared" si="124"/>
        <v>0</v>
      </c>
      <c r="S272" s="71">
        <f>M272*J272</f>
        <v>0</v>
      </c>
      <c r="T272" s="71">
        <f t="shared" si="93"/>
        <v>0</v>
      </c>
      <c r="U272" s="71">
        <f t="shared" si="125"/>
        <v>0</v>
      </c>
      <c r="V272" s="123" t="s">
        <v>712</v>
      </c>
    </row>
    <row r="273" spans="1:26" outlineLevel="1">
      <c r="A273" s="137"/>
      <c r="B273" s="137"/>
      <c r="C273" s="138" t="s">
        <v>657</v>
      </c>
      <c r="D273" s="97">
        <v>1</v>
      </c>
      <c r="E273" s="97">
        <v>1</v>
      </c>
      <c r="F273" s="139" t="s">
        <v>619</v>
      </c>
      <c r="G273" s="62">
        <v>3850000</v>
      </c>
      <c r="H273" s="62">
        <v>770000</v>
      </c>
      <c r="I273" s="62">
        <f t="shared" si="134"/>
        <v>4620000</v>
      </c>
      <c r="J273" s="62">
        <f>G273*E273</f>
        <v>3850000</v>
      </c>
      <c r="K273" s="62">
        <f>H273*E273</f>
        <v>770000</v>
      </c>
      <c r="L273" s="71">
        <f>I273*E273</f>
        <v>4620000</v>
      </c>
      <c r="M273" s="552">
        <v>0.5</v>
      </c>
      <c r="N273" s="552"/>
      <c r="O273" s="552">
        <f t="shared" si="123"/>
        <v>0.5</v>
      </c>
      <c r="P273" s="552"/>
      <c r="Q273" s="552"/>
      <c r="R273" s="552">
        <f t="shared" si="124"/>
        <v>0</v>
      </c>
      <c r="S273" s="71">
        <f>M273*J273</f>
        <v>1925000</v>
      </c>
      <c r="T273" s="71">
        <f t="shared" si="93"/>
        <v>0</v>
      </c>
      <c r="U273" s="71">
        <f t="shared" si="125"/>
        <v>1925000</v>
      </c>
      <c r="V273" s="123"/>
    </row>
    <row r="274" spans="1:26" outlineLevel="1">
      <c r="A274" s="137"/>
      <c r="B274" s="137"/>
      <c r="C274" s="138"/>
      <c r="D274" s="97"/>
      <c r="E274" s="97"/>
      <c r="F274" s="139"/>
      <c r="G274" s="62"/>
      <c r="H274" s="62"/>
      <c r="I274" s="62"/>
      <c r="J274" s="62"/>
      <c r="K274" s="62"/>
      <c r="L274" s="71"/>
      <c r="M274" s="552"/>
      <c r="N274" s="552"/>
      <c r="O274" s="552">
        <f t="shared" si="123"/>
        <v>0</v>
      </c>
      <c r="P274" s="552"/>
      <c r="Q274" s="552"/>
      <c r="R274" s="552">
        <f t="shared" si="124"/>
        <v>0</v>
      </c>
      <c r="S274" s="71">
        <f>M274*J274</f>
        <v>0</v>
      </c>
      <c r="T274" s="71">
        <f t="shared" ref="T274:T337" si="135">P274*K274</f>
        <v>0</v>
      </c>
      <c r="U274" s="71">
        <f t="shared" si="125"/>
        <v>0</v>
      </c>
      <c r="V274" s="123"/>
    </row>
    <row r="275" spans="1:26" ht="19.5" customHeight="1" outlineLevel="1">
      <c r="A275" s="137"/>
      <c r="B275" s="137"/>
      <c r="C275" s="202" t="s">
        <v>730</v>
      </c>
      <c r="D275" s="97"/>
      <c r="E275" s="97"/>
      <c r="F275" s="139"/>
      <c r="G275" s="62"/>
      <c r="H275" s="62"/>
      <c r="I275" s="62"/>
      <c r="J275" s="77">
        <f>SUBTOTAL(9,J276:J282)</f>
        <v>34112138.591095753</v>
      </c>
      <c r="K275" s="77">
        <f t="shared" ref="K275:L275" si="136">SUBTOTAL(9,K276:K282)</f>
        <v>13798301.240292966</v>
      </c>
      <c r="L275" s="77">
        <f t="shared" si="136"/>
        <v>47910439.831388719</v>
      </c>
      <c r="M275" s="556"/>
      <c r="N275" s="556"/>
      <c r="O275" s="556">
        <f t="shared" si="123"/>
        <v>0</v>
      </c>
      <c r="P275" s="556"/>
      <c r="Q275" s="556"/>
      <c r="R275" s="556">
        <f t="shared" si="124"/>
        <v>0</v>
      </c>
      <c r="S275" s="77">
        <f>SUBTOTAL(9,S276:S282)</f>
        <v>4149989.7072895211</v>
      </c>
      <c r="T275" s="77">
        <f t="shared" ref="T275:U275" si="137">SUBTOTAL(9,T276:T282)</f>
        <v>0</v>
      </c>
      <c r="U275" s="77">
        <f t="shared" si="137"/>
        <v>4149989.7072895211</v>
      </c>
      <c r="V275" s="123"/>
    </row>
    <row r="276" spans="1:26" s="11" customFormat="1" outlineLevel="1">
      <c r="A276" s="192"/>
      <c r="B276" s="192"/>
      <c r="C276" s="378" t="s">
        <v>646</v>
      </c>
      <c r="D276" s="194">
        <v>693</v>
      </c>
      <c r="E276" s="97">
        <v>805</v>
      </c>
      <c r="F276" s="195" t="s">
        <v>624</v>
      </c>
      <c r="G276" s="62">
        <v>32518.739999999998</v>
      </c>
      <c r="H276" s="62">
        <v>7485.6650000000009</v>
      </c>
      <c r="I276" s="62">
        <f t="shared" ref="I276:I277" si="138">SUM(G276:H276)</f>
        <v>40004.404999999999</v>
      </c>
      <c r="J276" s="199">
        <f t="shared" ref="J276:J281" si="139">G276*E276</f>
        <v>26177585.699999999</v>
      </c>
      <c r="K276" s="199">
        <f t="shared" ref="K276:K281" si="140">H276*E276</f>
        <v>6025960.3250000011</v>
      </c>
      <c r="L276" s="199">
        <f t="shared" ref="L276:L281" si="141">I276*E276</f>
        <v>32203546.024999999</v>
      </c>
      <c r="M276" s="554"/>
      <c r="N276" s="554"/>
      <c r="O276" s="554">
        <f t="shared" si="123"/>
        <v>0</v>
      </c>
      <c r="P276" s="554"/>
      <c r="Q276" s="554"/>
      <c r="R276" s="554">
        <f t="shared" si="124"/>
        <v>0</v>
      </c>
      <c r="S276" s="199">
        <f t="shared" ref="S276:S288" si="142">M276*J276</f>
        <v>0</v>
      </c>
      <c r="T276" s="199">
        <f t="shared" si="135"/>
        <v>0</v>
      </c>
      <c r="U276" s="199">
        <f t="shared" si="125"/>
        <v>0</v>
      </c>
      <c r="V276" s="128" t="s">
        <v>625</v>
      </c>
      <c r="X276" s="534"/>
      <c r="Y276" s="534"/>
      <c r="Z276" s="534"/>
    </row>
    <row r="277" spans="1:26" s="11" customFormat="1" outlineLevel="1">
      <c r="A277" s="192"/>
      <c r="B277" s="192"/>
      <c r="C277" s="193" t="s">
        <v>716</v>
      </c>
      <c r="D277" s="194">
        <v>96</v>
      </c>
      <c r="E277" s="97">
        <v>90</v>
      </c>
      <c r="F277" s="195" t="s">
        <v>624</v>
      </c>
      <c r="G277" s="62">
        <v>22980.09</v>
      </c>
      <c r="H277" s="62">
        <v>5743.9305000000022</v>
      </c>
      <c r="I277" s="62">
        <f t="shared" si="138"/>
        <v>28724.020500000002</v>
      </c>
      <c r="J277" s="199">
        <f t="shared" si="139"/>
        <v>2068208.1</v>
      </c>
      <c r="K277" s="199">
        <f t="shared" si="140"/>
        <v>516953.74500000023</v>
      </c>
      <c r="L277" s="199">
        <f t="shared" si="141"/>
        <v>2585161.8450000002</v>
      </c>
      <c r="M277" s="554"/>
      <c r="N277" s="554"/>
      <c r="O277" s="554">
        <f t="shared" si="123"/>
        <v>0</v>
      </c>
      <c r="P277" s="554"/>
      <c r="Q277" s="554"/>
      <c r="R277" s="554">
        <f t="shared" si="124"/>
        <v>0</v>
      </c>
      <c r="S277" s="199">
        <f t="shared" si="142"/>
        <v>0</v>
      </c>
      <c r="T277" s="199">
        <f t="shared" si="135"/>
        <v>0</v>
      </c>
      <c r="U277" s="199">
        <f t="shared" si="125"/>
        <v>0</v>
      </c>
      <c r="V277" s="128" t="s">
        <v>625</v>
      </c>
      <c r="X277" s="534"/>
      <c r="Y277" s="534"/>
      <c r="Z277" s="534"/>
    </row>
    <row r="278" spans="1:26" s="11" customFormat="1" outlineLevel="1">
      <c r="A278" s="192"/>
      <c r="B278" s="192"/>
      <c r="C278" s="386" t="s">
        <v>928</v>
      </c>
      <c r="D278" s="194">
        <v>277</v>
      </c>
      <c r="E278" s="97">
        <v>440.00000000000006</v>
      </c>
      <c r="F278" s="195" t="s">
        <v>624</v>
      </c>
      <c r="G278" s="62">
        <v>8773.9726027397246</v>
      </c>
      <c r="H278" s="62">
        <v>14594.016411764707</v>
      </c>
      <c r="I278" s="62">
        <f t="shared" ref="I278:I281" si="143">SUM(G278:H278)</f>
        <v>23367.989014504434</v>
      </c>
      <c r="J278" s="199">
        <f t="shared" si="139"/>
        <v>3860547.9452054794</v>
      </c>
      <c r="K278" s="199">
        <f t="shared" si="140"/>
        <v>6421367.2211764725</v>
      </c>
      <c r="L278" s="199">
        <f t="shared" si="141"/>
        <v>10281915.166381951</v>
      </c>
      <c r="M278" s="554">
        <v>0.8</v>
      </c>
      <c r="N278" s="554"/>
      <c r="O278" s="554">
        <f t="shared" si="123"/>
        <v>0.8</v>
      </c>
      <c r="P278" s="554"/>
      <c r="Q278" s="554"/>
      <c r="R278" s="554">
        <f t="shared" si="124"/>
        <v>0</v>
      </c>
      <c r="S278" s="199">
        <f t="shared" si="142"/>
        <v>3088438.3561643837</v>
      </c>
      <c r="T278" s="199">
        <f t="shared" si="135"/>
        <v>0</v>
      </c>
      <c r="U278" s="199">
        <f t="shared" si="125"/>
        <v>3088438.3561643837</v>
      </c>
      <c r="V278" s="389" t="s">
        <v>929</v>
      </c>
      <c r="X278" s="534"/>
      <c r="Y278" s="534"/>
      <c r="Z278" s="534"/>
    </row>
    <row r="279" spans="1:26" s="11" customFormat="1" ht="19.5" customHeight="1" outlineLevel="1">
      <c r="A279" s="192"/>
      <c r="B279" s="192"/>
      <c r="C279" s="386" t="s">
        <v>928</v>
      </c>
      <c r="D279" s="194">
        <v>88</v>
      </c>
      <c r="E279" s="97">
        <v>0</v>
      </c>
      <c r="F279" s="195" t="s">
        <v>624</v>
      </c>
      <c r="G279" s="199">
        <v>8773.9726027397246</v>
      </c>
      <c r="H279" s="199">
        <v>14594.016411764707</v>
      </c>
      <c r="I279" s="199">
        <f t="shared" si="143"/>
        <v>23367.989014504434</v>
      </c>
      <c r="J279" s="199">
        <f t="shared" si="139"/>
        <v>0</v>
      </c>
      <c r="K279" s="199">
        <f t="shared" si="140"/>
        <v>0</v>
      </c>
      <c r="L279" s="199">
        <f t="shared" si="141"/>
        <v>0</v>
      </c>
      <c r="M279" s="554"/>
      <c r="N279" s="554"/>
      <c r="O279" s="554">
        <f t="shared" si="123"/>
        <v>0</v>
      </c>
      <c r="P279" s="554"/>
      <c r="Q279" s="554"/>
      <c r="R279" s="554">
        <f t="shared" si="124"/>
        <v>0</v>
      </c>
      <c r="S279" s="199">
        <f t="shared" si="142"/>
        <v>0</v>
      </c>
      <c r="T279" s="199">
        <f t="shared" si="135"/>
        <v>0</v>
      </c>
      <c r="U279" s="199">
        <f t="shared" si="125"/>
        <v>0</v>
      </c>
      <c r="V279" s="389" t="s">
        <v>929</v>
      </c>
      <c r="X279" s="534"/>
      <c r="Y279" s="534"/>
      <c r="Z279" s="534"/>
    </row>
    <row r="280" spans="1:26" s="11" customFormat="1" ht="19.5" customHeight="1" outlineLevel="1">
      <c r="A280" s="192"/>
      <c r="B280" s="192"/>
      <c r="C280" s="386" t="s">
        <v>1183</v>
      </c>
      <c r="D280" s="194">
        <v>33</v>
      </c>
      <c r="E280" s="97">
        <v>55.000000000000007</v>
      </c>
      <c r="F280" s="195" t="s">
        <v>624</v>
      </c>
      <c r="G280" s="199">
        <v>3554.7229199999997</v>
      </c>
      <c r="H280" s="199">
        <v>5289.7058823529414</v>
      </c>
      <c r="I280" s="199">
        <f t="shared" si="143"/>
        <v>8844.4288023529407</v>
      </c>
      <c r="J280" s="199">
        <f t="shared" si="139"/>
        <v>195509.76060000001</v>
      </c>
      <c r="K280" s="199">
        <f t="shared" si="140"/>
        <v>290933.82352941181</v>
      </c>
      <c r="L280" s="199">
        <f t="shared" si="141"/>
        <v>486443.58412941179</v>
      </c>
      <c r="M280" s="554">
        <v>0.8</v>
      </c>
      <c r="N280" s="554"/>
      <c r="O280" s="554">
        <f t="shared" si="123"/>
        <v>0.8</v>
      </c>
      <c r="P280" s="554"/>
      <c r="Q280" s="554"/>
      <c r="R280" s="554">
        <f t="shared" si="124"/>
        <v>0</v>
      </c>
      <c r="S280" s="199">
        <f t="shared" si="142"/>
        <v>156407.80848000001</v>
      </c>
      <c r="T280" s="199">
        <f t="shared" si="135"/>
        <v>0</v>
      </c>
      <c r="U280" s="199">
        <f t="shared" si="125"/>
        <v>156407.80848000001</v>
      </c>
      <c r="V280" s="389" t="s">
        <v>1549</v>
      </c>
      <c r="X280" s="534"/>
      <c r="Y280" s="534"/>
      <c r="Z280" s="534"/>
    </row>
    <row r="281" spans="1:26" ht="19.5" customHeight="1" outlineLevel="1">
      <c r="A281" s="137"/>
      <c r="B281" s="137"/>
      <c r="C281" s="138" t="s">
        <v>657</v>
      </c>
      <c r="D281" s="97">
        <v>1</v>
      </c>
      <c r="E281" s="97">
        <v>1</v>
      </c>
      <c r="F281" s="139" t="s">
        <v>619</v>
      </c>
      <c r="G281" s="199">
        <v>1810287.0852902743</v>
      </c>
      <c r="H281" s="199">
        <v>543086.12558708224</v>
      </c>
      <c r="I281" s="62">
        <f t="shared" si="143"/>
        <v>2353373.2108773566</v>
      </c>
      <c r="J281" s="62">
        <f t="shared" si="139"/>
        <v>1810287.0852902743</v>
      </c>
      <c r="K281" s="71">
        <f t="shared" si="140"/>
        <v>543086.12558708224</v>
      </c>
      <c r="L281" s="71">
        <f t="shared" si="141"/>
        <v>2353373.2108773566</v>
      </c>
      <c r="M281" s="552">
        <v>0.5</v>
      </c>
      <c r="N281" s="552"/>
      <c r="O281" s="552">
        <f t="shared" si="123"/>
        <v>0.5</v>
      </c>
      <c r="P281" s="552"/>
      <c r="Q281" s="552"/>
      <c r="R281" s="552">
        <f t="shared" si="124"/>
        <v>0</v>
      </c>
      <c r="S281" s="71">
        <f t="shared" si="142"/>
        <v>905143.54264513717</v>
      </c>
      <c r="T281" s="71">
        <f t="shared" si="135"/>
        <v>0</v>
      </c>
      <c r="U281" s="71">
        <f t="shared" si="125"/>
        <v>905143.54264513717</v>
      </c>
      <c r="V281" s="123"/>
    </row>
    <row r="282" spans="1:26" outlineLevel="1">
      <c r="A282" s="137"/>
      <c r="B282" s="137"/>
      <c r="C282" s="138"/>
      <c r="D282" s="97"/>
      <c r="E282" s="97"/>
      <c r="F282" s="139"/>
      <c r="G282" s="62"/>
      <c r="H282" s="62"/>
      <c r="I282" s="62"/>
      <c r="J282" s="62"/>
      <c r="K282" s="71"/>
      <c r="L282" s="71"/>
      <c r="M282" s="552"/>
      <c r="N282" s="552"/>
      <c r="O282" s="552">
        <f t="shared" si="123"/>
        <v>0</v>
      </c>
      <c r="P282" s="552"/>
      <c r="Q282" s="552"/>
      <c r="R282" s="552">
        <f t="shared" si="124"/>
        <v>0</v>
      </c>
      <c r="S282" s="71">
        <f t="shared" si="142"/>
        <v>0</v>
      </c>
      <c r="T282" s="71">
        <f t="shared" si="135"/>
        <v>0</v>
      </c>
      <c r="U282" s="71">
        <f t="shared" si="125"/>
        <v>0</v>
      </c>
      <c r="V282" s="123"/>
    </row>
    <row r="283" spans="1:26" s="153" customFormat="1" outlineLevel="1">
      <c r="A283" s="146" t="s">
        <v>159</v>
      </c>
      <c r="B283" s="146"/>
      <c r="C283" s="147" t="s">
        <v>160</v>
      </c>
      <c r="D283" s="99">
        <v>1</v>
      </c>
      <c r="E283" s="99">
        <v>1</v>
      </c>
      <c r="F283" s="148" t="s">
        <v>10</v>
      </c>
      <c r="G283" s="82"/>
      <c r="H283" s="82"/>
      <c r="I283" s="82">
        <f t="shared" si="12"/>
        <v>0</v>
      </c>
      <c r="J283" s="82">
        <f>G283*E283</f>
        <v>0</v>
      </c>
      <c r="K283" s="77">
        <f>H283*E283</f>
        <v>0</v>
      </c>
      <c r="L283" s="77">
        <f>I283*E283</f>
        <v>0</v>
      </c>
      <c r="M283" s="556"/>
      <c r="N283" s="556"/>
      <c r="O283" s="556">
        <f t="shared" si="123"/>
        <v>0</v>
      </c>
      <c r="P283" s="556"/>
      <c r="Q283" s="556"/>
      <c r="R283" s="556">
        <f t="shared" si="124"/>
        <v>0</v>
      </c>
      <c r="S283" s="77">
        <f t="shared" si="142"/>
        <v>0</v>
      </c>
      <c r="T283" s="77">
        <f t="shared" si="135"/>
        <v>0</v>
      </c>
      <c r="U283" s="77">
        <f t="shared" si="125"/>
        <v>0</v>
      </c>
      <c r="V283" s="126"/>
      <c r="X283" s="535"/>
      <c r="Y283" s="535"/>
      <c r="Z283" s="535"/>
    </row>
    <row r="284" spans="1:26" outlineLevel="1">
      <c r="A284" s="137"/>
      <c r="B284" s="137"/>
      <c r="C284" s="138"/>
      <c r="D284" s="97"/>
      <c r="E284" s="97"/>
      <c r="F284" s="139"/>
      <c r="G284" s="62"/>
      <c r="H284" s="62"/>
      <c r="I284" s="62"/>
      <c r="J284" s="62"/>
      <c r="K284" s="71"/>
      <c r="L284" s="71"/>
      <c r="M284" s="552"/>
      <c r="N284" s="552"/>
      <c r="O284" s="552">
        <f t="shared" si="123"/>
        <v>0</v>
      </c>
      <c r="P284" s="552"/>
      <c r="Q284" s="552"/>
      <c r="R284" s="552">
        <f t="shared" si="124"/>
        <v>0</v>
      </c>
      <c r="S284" s="71">
        <f t="shared" si="142"/>
        <v>0</v>
      </c>
      <c r="T284" s="71">
        <f t="shared" si="135"/>
        <v>0</v>
      </c>
      <c r="U284" s="71">
        <f t="shared" si="125"/>
        <v>0</v>
      </c>
      <c r="V284" s="123"/>
    </row>
    <row r="285" spans="1:26" outlineLevel="1">
      <c r="A285" s="137"/>
      <c r="B285" s="137"/>
      <c r="C285" s="138"/>
      <c r="D285" s="97"/>
      <c r="E285" s="97"/>
      <c r="F285" s="139"/>
      <c r="G285" s="62"/>
      <c r="H285" s="62"/>
      <c r="I285" s="62"/>
      <c r="J285" s="62"/>
      <c r="K285" s="71"/>
      <c r="L285" s="71"/>
      <c r="M285" s="552"/>
      <c r="N285" s="552"/>
      <c r="O285" s="552">
        <f t="shared" si="123"/>
        <v>0</v>
      </c>
      <c r="P285" s="552"/>
      <c r="Q285" s="552"/>
      <c r="R285" s="552">
        <f t="shared" si="124"/>
        <v>0</v>
      </c>
      <c r="S285" s="71">
        <f t="shared" si="142"/>
        <v>0</v>
      </c>
      <c r="T285" s="71">
        <f t="shared" si="135"/>
        <v>0</v>
      </c>
      <c r="U285" s="71">
        <f t="shared" si="125"/>
        <v>0</v>
      </c>
      <c r="V285" s="123"/>
    </row>
    <row r="286" spans="1:26" outlineLevel="1">
      <c r="A286" s="137"/>
      <c r="B286" s="137"/>
      <c r="C286" s="138"/>
      <c r="D286" s="97"/>
      <c r="E286" s="97"/>
      <c r="F286" s="139"/>
      <c r="G286" s="62"/>
      <c r="H286" s="62"/>
      <c r="I286" s="62"/>
      <c r="J286" s="62"/>
      <c r="K286" s="71"/>
      <c r="L286" s="71"/>
      <c r="M286" s="552"/>
      <c r="N286" s="552"/>
      <c r="O286" s="552">
        <f t="shared" si="123"/>
        <v>0</v>
      </c>
      <c r="P286" s="552"/>
      <c r="Q286" s="552"/>
      <c r="R286" s="552">
        <f t="shared" si="124"/>
        <v>0</v>
      </c>
      <c r="S286" s="71">
        <f t="shared" si="142"/>
        <v>0</v>
      </c>
      <c r="T286" s="71">
        <f t="shared" si="135"/>
        <v>0</v>
      </c>
      <c r="U286" s="71">
        <f t="shared" si="125"/>
        <v>0</v>
      </c>
      <c r="V286" s="123"/>
    </row>
    <row r="287" spans="1:26" s="153" customFormat="1" ht="15.75" customHeight="1" outlineLevel="1">
      <c r="A287" s="146" t="s">
        <v>162</v>
      </c>
      <c r="B287" s="146"/>
      <c r="C287" s="147" t="s">
        <v>163</v>
      </c>
      <c r="D287" s="99">
        <v>1</v>
      </c>
      <c r="E287" s="99">
        <v>1</v>
      </c>
      <c r="F287" s="148" t="s">
        <v>10</v>
      </c>
      <c r="G287" s="82"/>
      <c r="H287" s="82"/>
      <c r="I287" s="82"/>
      <c r="J287" s="82">
        <f>SUBTOTAL(9,J288:J288)</f>
        <v>0</v>
      </c>
      <c r="K287" s="77">
        <f>SUBTOTAL(9,K288:K288)</f>
        <v>0</v>
      </c>
      <c r="L287" s="77">
        <f>SUBTOTAL(9,L288:L288)</f>
        <v>0</v>
      </c>
      <c r="M287" s="556"/>
      <c r="N287" s="556"/>
      <c r="O287" s="556">
        <f t="shared" si="123"/>
        <v>0</v>
      </c>
      <c r="P287" s="556"/>
      <c r="Q287" s="556"/>
      <c r="R287" s="556">
        <f t="shared" si="124"/>
        <v>0</v>
      </c>
      <c r="S287" s="77">
        <f t="shared" si="142"/>
        <v>0</v>
      </c>
      <c r="T287" s="77">
        <f t="shared" si="135"/>
        <v>0</v>
      </c>
      <c r="U287" s="77">
        <f t="shared" si="125"/>
        <v>0</v>
      </c>
      <c r="V287" s="126"/>
      <c r="X287" s="535"/>
      <c r="Y287" s="535"/>
      <c r="Z287" s="535"/>
    </row>
    <row r="288" spans="1:26" outlineLevel="1">
      <c r="A288" s="137"/>
      <c r="B288" s="137"/>
      <c r="C288" s="138"/>
      <c r="D288" s="97"/>
      <c r="E288" s="97"/>
      <c r="F288" s="139"/>
      <c r="G288" s="62"/>
      <c r="H288" s="62"/>
      <c r="I288" s="62"/>
      <c r="J288" s="62"/>
      <c r="K288" s="71"/>
      <c r="L288" s="71"/>
      <c r="M288" s="552"/>
      <c r="N288" s="552"/>
      <c r="O288" s="552">
        <f t="shared" si="123"/>
        <v>0</v>
      </c>
      <c r="P288" s="552"/>
      <c r="Q288" s="552"/>
      <c r="R288" s="552">
        <f t="shared" si="124"/>
        <v>0</v>
      </c>
      <c r="S288" s="71">
        <f t="shared" si="142"/>
        <v>0</v>
      </c>
      <c r="T288" s="71">
        <f t="shared" si="135"/>
        <v>0</v>
      </c>
      <c r="U288" s="71">
        <f t="shared" si="125"/>
        <v>0</v>
      </c>
      <c r="V288" s="123"/>
    </row>
    <row r="289" spans="1:26" s="153" customFormat="1" ht="13.5" customHeight="1" outlineLevel="1">
      <c r="A289" s="146" t="s">
        <v>164</v>
      </c>
      <c r="B289" s="146"/>
      <c r="C289" s="147" t="s">
        <v>165</v>
      </c>
      <c r="D289" s="99">
        <v>1</v>
      </c>
      <c r="E289" s="99">
        <v>1</v>
      </c>
      <c r="F289" s="148" t="s">
        <v>10</v>
      </c>
      <c r="G289" s="82"/>
      <c r="H289" s="82"/>
      <c r="I289" s="82"/>
      <c r="J289" s="82">
        <f t="shared" ref="J289:K289" si="144">SUBTOTAL(9,J290:J325)</f>
        <v>77923218.11027357</v>
      </c>
      <c r="K289" s="77">
        <f t="shared" si="144"/>
        <v>25617198.168373659</v>
      </c>
      <c r="L289" s="77">
        <f>SUBTOTAL(9,L290:L325)</f>
        <v>103540416.27864723</v>
      </c>
      <c r="M289" s="556"/>
      <c r="N289" s="556"/>
      <c r="O289" s="556">
        <f t="shared" si="123"/>
        <v>0</v>
      </c>
      <c r="P289" s="556"/>
      <c r="Q289" s="556"/>
      <c r="R289" s="556">
        <f t="shared" si="124"/>
        <v>0</v>
      </c>
      <c r="S289" s="82">
        <f t="shared" ref="S289:T289" si="145">SUBTOTAL(9,S290:S325)</f>
        <v>7126424.5437863702</v>
      </c>
      <c r="T289" s="77">
        <f t="shared" si="145"/>
        <v>0</v>
      </c>
      <c r="U289" s="77">
        <f>SUBTOTAL(9,U290:U325)</f>
        <v>7126424.5437863702</v>
      </c>
      <c r="V289" s="126"/>
      <c r="X289" s="535"/>
      <c r="Y289" s="535"/>
      <c r="Z289" s="535"/>
    </row>
    <row r="290" spans="1:26" outlineLevel="1">
      <c r="A290" s="137"/>
      <c r="B290" s="137"/>
      <c r="C290" s="147" t="s">
        <v>676</v>
      </c>
      <c r="D290" s="97"/>
      <c r="E290" s="97"/>
      <c r="F290" s="139"/>
      <c r="G290" s="62"/>
      <c r="H290" s="62"/>
      <c r="I290" s="62"/>
      <c r="J290" s="77">
        <f>SUBTOTAL(9,J291:J295)</f>
        <v>18834457.199999999</v>
      </c>
      <c r="K290" s="77">
        <f t="shared" ref="K290" si="146">SUBTOTAL(9,K291:K295)</f>
        <v>3323337.1600000006</v>
      </c>
      <c r="L290" s="77">
        <f>SUBTOTAL(9,L291:L295)</f>
        <v>22157794.359999999</v>
      </c>
      <c r="M290" s="556"/>
      <c r="N290" s="556"/>
      <c r="O290" s="556">
        <f t="shared" si="123"/>
        <v>0</v>
      </c>
      <c r="P290" s="556"/>
      <c r="Q290" s="556"/>
      <c r="R290" s="556">
        <f t="shared" si="124"/>
        <v>0</v>
      </c>
      <c r="S290" s="77">
        <f>SUBTOTAL(9,S291:S295)</f>
        <v>425388.6</v>
      </c>
      <c r="T290" s="77">
        <f t="shared" ref="T290" si="147">SUBTOTAL(9,T291:T295)</f>
        <v>0</v>
      </c>
      <c r="U290" s="77">
        <f>SUBTOTAL(9,U291:U295)</f>
        <v>425388.6</v>
      </c>
      <c r="V290" s="123"/>
    </row>
    <row r="291" spans="1:26" outlineLevel="1">
      <c r="A291" s="137"/>
      <c r="B291" s="137"/>
      <c r="C291" s="138" t="s">
        <v>731</v>
      </c>
      <c r="D291" s="97">
        <v>13</v>
      </c>
      <c r="E291" s="97">
        <v>13</v>
      </c>
      <c r="F291" s="139" t="s">
        <v>660</v>
      </c>
      <c r="G291" s="199">
        <v>516120.00000000006</v>
      </c>
      <c r="H291" s="199">
        <v>63504.000000000007</v>
      </c>
      <c r="I291" s="62">
        <f>SUM(G291:H291)</f>
        <v>579624.00000000012</v>
      </c>
      <c r="J291" s="62">
        <f>G291*E291</f>
        <v>6709560.0000000009</v>
      </c>
      <c r="K291" s="71">
        <f>H291*E291</f>
        <v>825552.00000000012</v>
      </c>
      <c r="L291" s="71">
        <f>I291*E291</f>
        <v>7535112.0000000019</v>
      </c>
      <c r="M291" s="552"/>
      <c r="N291" s="552"/>
      <c r="O291" s="552">
        <f t="shared" si="123"/>
        <v>0</v>
      </c>
      <c r="P291" s="552"/>
      <c r="Q291" s="552"/>
      <c r="R291" s="552">
        <f t="shared" si="124"/>
        <v>0</v>
      </c>
      <c r="S291" s="71">
        <f>M291*J291</f>
        <v>0</v>
      </c>
      <c r="T291" s="71">
        <f t="shared" si="135"/>
        <v>0</v>
      </c>
      <c r="U291" s="71">
        <f t="shared" si="125"/>
        <v>0</v>
      </c>
      <c r="V291" s="123" t="s">
        <v>732</v>
      </c>
    </row>
    <row r="292" spans="1:26" outlineLevel="1">
      <c r="A292" s="137"/>
      <c r="B292" s="137"/>
      <c r="C292" s="138" t="s">
        <v>733</v>
      </c>
      <c r="D292" s="97">
        <v>13</v>
      </c>
      <c r="E292" s="97">
        <v>13</v>
      </c>
      <c r="F292" s="139" t="s">
        <v>660</v>
      </c>
      <c r="G292" s="199">
        <v>566280</v>
      </c>
      <c r="H292" s="199">
        <v>63504.000000000007</v>
      </c>
      <c r="I292" s="62">
        <f t="shared" ref="I292:I294" si="148">SUM(G292:H292)</f>
        <v>629784</v>
      </c>
      <c r="J292" s="62">
        <f>G292*E292</f>
        <v>7361640</v>
      </c>
      <c r="K292" s="71">
        <f>H292*E292</f>
        <v>825552.00000000012</v>
      </c>
      <c r="L292" s="71">
        <f>I292*E292</f>
        <v>8187192</v>
      </c>
      <c r="M292" s="552"/>
      <c r="N292" s="552"/>
      <c r="O292" s="552">
        <f t="shared" si="123"/>
        <v>0</v>
      </c>
      <c r="P292" s="552"/>
      <c r="Q292" s="552"/>
      <c r="R292" s="552">
        <f t="shared" si="124"/>
        <v>0</v>
      </c>
      <c r="S292" s="71">
        <f>M292*J292</f>
        <v>0</v>
      </c>
      <c r="T292" s="71">
        <f t="shared" si="135"/>
        <v>0</v>
      </c>
      <c r="U292" s="71">
        <f t="shared" si="125"/>
        <v>0</v>
      </c>
      <c r="V292" s="123" t="s">
        <v>734</v>
      </c>
    </row>
    <row r="293" spans="1:26" ht="26.4" outlineLevel="1">
      <c r="A293" s="137"/>
      <c r="B293" s="137"/>
      <c r="C293" s="138" t="s">
        <v>735</v>
      </c>
      <c r="D293" s="97">
        <v>26</v>
      </c>
      <c r="E293" s="97">
        <v>26</v>
      </c>
      <c r="F293" s="139" t="s">
        <v>660</v>
      </c>
      <c r="G293" s="199">
        <v>150480</v>
      </c>
      <c r="H293" s="199">
        <v>54500.000000000007</v>
      </c>
      <c r="I293" s="62">
        <f t="shared" si="148"/>
        <v>204980</v>
      </c>
      <c r="J293" s="62">
        <f>G293*E293</f>
        <v>3912480</v>
      </c>
      <c r="K293" s="71">
        <f>H293*E293</f>
        <v>1417000.0000000002</v>
      </c>
      <c r="L293" s="71">
        <f>I293*E293</f>
        <v>5329480</v>
      </c>
      <c r="M293" s="552"/>
      <c r="N293" s="552"/>
      <c r="O293" s="552">
        <f t="shared" si="123"/>
        <v>0</v>
      </c>
      <c r="P293" s="552"/>
      <c r="Q293" s="552"/>
      <c r="R293" s="552">
        <f t="shared" si="124"/>
        <v>0</v>
      </c>
      <c r="S293" s="71">
        <f>M293*J293</f>
        <v>0</v>
      </c>
      <c r="T293" s="71">
        <f t="shared" si="135"/>
        <v>0</v>
      </c>
      <c r="U293" s="71">
        <f t="shared" si="125"/>
        <v>0</v>
      </c>
      <c r="V293" s="123" t="s">
        <v>736</v>
      </c>
    </row>
    <row r="294" spans="1:26" outlineLevel="1">
      <c r="A294" s="137"/>
      <c r="B294" s="137"/>
      <c r="C294" s="138" t="s">
        <v>657</v>
      </c>
      <c r="D294" s="97">
        <v>1</v>
      </c>
      <c r="E294" s="97">
        <v>1</v>
      </c>
      <c r="F294" s="139" t="s">
        <v>660</v>
      </c>
      <c r="G294" s="199">
        <v>850777.2</v>
      </c>
      <c r="H294" s="199">
        <v>255233.15999999997</v>
      </c>
      <c r="I294" s="62">
        <f t="shared" si="148"/>
        <v>1106010.3599999999</v>
      </c>
      <c r="J294" s="62">
        <f>G294*E294</f>
        <v>850777.2</v>
      </c>
      <c r="K294" s="71">
        <f>H294*E294</f>
        <v>255233.15999999997</v>
      </c>
      <c r="L294" s="71">
        <f>I294*E294</f>
        <v>1106010.3599999999</v>
      </c>
      <c r="M294" s="552">
        <v>0.5</v>
      </c>
      <c r="N294" s="552"/>
      <c r="O294" s="552">
        <f t="shared" si="123"/>
        <v>0.5</v>
      </c>
      <c r="P294" s="552"/>
      <c r="Q294" s="552"/>
      <c r="R294" s="552">
        <f t="shared" si="124"/>
        <v>0</v>
      </c>
      <c r="S294" s="71">
        <f>M294*J294</f>
        <v>425388.6</v>
      </c>
      <c r="T294" s="71">
        <f t="shared" si="135"/>
        <v>0</v>
      </c>
      <c r="U294" s="71">
        <f t="shared" si="125"/>
        <v>425388.6</v>
      </c>
      <c r="V294" s="123" t="s">
        <v>713</v>
      </c>
    </row>
    <row r="295" spans="1:26" outlineLevel="1">
      <c r="A295" s="137"/>
      <c r="B295" s="137"/>
      <c r="C295" s="138"/>
      <c r="D295" s="94"/>
      <c r="E295" s="97"/>
      <c r="F295" s="139"/>
      <c r="G295" s="71"/>
      <c r="H295" s="71"/>
      <c r="I295" s="71"/>
      <c r="J295" s="71"/>
      <c r="K295" s="71"/>
      <c r="L295" s="71"/>
      <c r="M295" s="552"/>
      <c r="N295" s="552"/>
      <c r="O295" s="552">
        <f t="shared" si="123"/>
        <v>0</v>
      </c>
      <c r="P295" s="552"/>
      <c r="Q295" s="552"/>
      <c r="R295" s="552">
        <f t="shared" si="124"/>
        <v>0</v>
      </c>
      <c r="S295" s="71">
        <f>M295*J295</f>
        <v>0</v>
      </c>
      <c r="T295" s="71">
        <f t="shared" si="135"/>
        <v>0</v>
      </c>
      <c r="U295" s="71">
        <f t="shared" si="125"/>
        <v>0</v>
      </c>
      <c r="V295" s="123"/>
    </row>
    <row r="296" spans="1:26" ht="19.5" customHeight="1" outlineLevel="1">
      <c r="A296" s="137"/>
      <c r="B296" s="137"/>
      <c r="C296" s="202" t="s">
        <v>737</v>
      </c>
      <c r="D296" s="97"/>
      <c r="E296" s="97"/>
      <c r="F296" s="139"/>
      <c r="G296" s="62"/>
      <c r="H296" s="62"/>
      <c r="I296" s="62"/>
      <c r="J296" s="77">
        <f>SUBTOTAL(9,J297:J301)</f>
        <v>22294958.437671095</v>
      </c>
      <c r="K296" s="77">
        <f t="shared" ref="K296" si="149">SUBTOTAL(9,K297:K301)</f>
        <v>8918664.6671600081</v>
      </c>
      <c r="L296" s="77">
        <f>SUBTOTAL(9,L297:L301)</f>
        <v>31213623.104831103</v>
      </c>
      <c r="M296" s="556"/>
      <c r="N296" s="556"/>
      <c r="O296" s="556">
        <f t="shared" si="123"/>
        <v>0</v>
      </c>
      <c r="P296" s="556"/>
      <c r="Q296" s="556"/>
      <c r="R296" s="556">
        <f t="shared" si="124"/>
        <v>0</v>
      </c>
      <c r="S296" s="77">
        <f>SUBTOTAL(9,S297:S301)</f>
        <v>2678403.3567415755</v>
      </c>
      <c r="T296" s="77">
        <f t="shared" ref="T296" si="150">SUBTOTAL(9,T297:T301)</f>
        <v>0</v>
      </c>
      <c r="U296" s="77">
        <f>SUBTOTAL(9,U297:U301)</f>
        <v>2678403.3567415755</v>
      </c>
      <c r="V296" s="123"/>
    </row>
    <row r="297" spans="1:26" s="11" customFormat="1" outlineLevel="1">
      <c r="A297" s="192"/>
      <c r="B297" s="192"/>
      <c r="C297" s="193" t="s">
        <v>738</v>
      </c>
      <c r="D297" s="194">
        <v>619</v>
      </c>
      <c r="E297" s="97">
        <v>569</v>
      </c>
      <c r="F297" s="195" t="s">
        <v>624</v>
      </c>
      <c r="G297" s="199">
        <v>32518.739999999998</v>
      </c>
      <c r="H297" s="199">
        <v>7485.6650000000009</v>
      </c>
      <c r="I297" s="199">
        <f t="shared" ref="I297" si="151">SUM(G297:H297)</f>
        <v>40004.404999999999</v>
      </c>
      <c r="J297" s="199">
        <f>G297*E297</f>
        <v>18503163.059999999</v>
      </c>
      <c r="K297" s="199">
        <f>H297*E297</f>
        <v>4259343.3850000007</v>
      </c>
      <c r="L297" s="199">
        <f>I297*E297</f>
        <v>22762506.445</v>
      </c>
      <c r="M297" s="554"/>
      <c r="N297" s="554"/>
      <c r="O297" s="554">
        <f t="shared" si="123"/>
        <v>0</v>
      </c>
      <c r="P297" s="554"/>
      <c r="Q297" s="554"/>
      <c r="R297" s="554">
        <f t="shared" si="124"/>
        <v>0</v>
      </c>
      <c r="S297" s="199">
        <f>M297*J297</f>
        <v>0</v>
      </c>
      <c r="T297" s="199">
        <f t="shared" si="135"/>
        <v>0</v>
      </c>
      <c r="U297" s="199">
        <f t="shared" si="125"/>
        <v>0</v>
      </c>
      <c r="V297" s="128" t="s">
        <v>625</v>
      </c>
      <c r="X297" s="534"/>
      <c r="Y297" s="534"/>
      <c r="Z297" s="534"/>
    </row>
    <row r="298" spans="1:26" s="11" customFormat="1" ht="19.5" customHeight="1" outlineLevel="1">
      <c r="A298" s="192"/>
      <c r="B298" s="192"/>
      <c r="C298" s="386" t="s">
        <v>928</v>
      </c>
      <c r="D298" s="194">
        <v>371</v>
      </c>
      <c r="E298" s="97">
        <v>275</v>
      </c>
      <c r="F298" s="195" t="s">
        <v>624</v>
      </c>
      <c r="G298" s="199">
        <v>8773.9726027397246</v>
      </c>
      <c r="H298" s="199">
        <v>14594.016411764707</v>
      </c>
      <c r="I298" s="199">
        <f t="shared" ref="I298:I300" si="152">SUM(G298:H298)</f>
        <v>23367.989014504434</v>
      </c>
      <c r="J298" s="199">
        <f>G298*E298</f>
        <v>2412842.4657534244</v>
      </c>
      <c r="K298" s="199">
        <f>H298*E298</f>
        <v>4013354.5132352947</v>
      </c>
      <c r="L298" s="199">
        <f>I298*E298</f>
        <v>6426196.9789887192</v>
      </c>
      <c r="M298" s="554">
        <v>0.8</v>
      </c>
      <c r="N298" s="554"/>
      <c r="O298" s="554">
        <f t="shared" si="123"/>
        <v>0.8</v>
      </c>
      <c r="P298" s="554"/>
      <c r="Q298" s="554"/>
      <c r="R298" s="554">
        <f t="shared" si="124"/>
        <v>0</v>
      </c>
      <c r="S298" s="199">
        <f>M298*J298</f>
        <v>1930273.9726027397</v>
      </c>
      <c r="T298" s="199">
        <f t="shared" si="135"/>
        <v>0</v>
      </c>
      <c r="U298" s="199">
        <f t="shared" si="125"/>
        <v>1930273.9726027397</v>
      </c>
      <c r="V298" s="389" t="s">
        <v>929</v>
      </c>
      <c r="X298" s="534"/>
      <c r="Y298" s="534"/>
      <c r="Z298" s="534"/>
    </row>
    <row r="299" spans="1:26" s="11" customFormat="1" ht="19.5" customHeight="1" outlineLevel="1">
      <c r="A299" s="192"/>
      <c r="B299" s="192"/>
      <c r="C299" s="386" t="s">
        <v>1183</v>
      </c>
      <c r="D299" s="194">
        <v>74</v>
      </c>
      <c r="E299" s="97">
        <v>55.000000000000007</v>
      </c>
      <c r="F299" s="195" t="s">
        <v>624</v>
      </c>
      <c r="G299" s="199">
        <v>3554.7229199999997</v>
      </c>
      <c r="H299" s="199">
        <v>5289.7058823529414</v>
      </c>
      <c r="I299" s="199">
        <f t="shared" si="152"/>
        <v>8844.4288023529407</v>
      </c>
      <c r="J299" s="199">
        <f>G299*E299</f>
        <v>195509.76060000001</v>
      </c>
      <c r="K299" s="199">
        <f>H299*E299</f>
        <v>290933.82352941181</v>
      </c>
      <c r="L299" s="199">
        <f>I299*E299</f>
        <v>486443.58412941179</v>
      </c>
      <c r="M299" s="554">
        <v>0.8</v>
      </c>
      <c r="N299" s="554"/>
      <c r="O299" s="554">
        <f t="shared" si="123"/>
        <v>0.8</v>
      </c>
      <c r="P299" s="554"/>
      <c r="Q299" s="554"/>
      <c r="R299" s="554">
        <f t="shared" si="124"/>
        <v>0</v>
      </c>
      <c r="S299" s="199">
        <f>M299*J299</f>
        <v>156407.80848000001</v>
      </c>
      <c r="T299" s="199">
        <f t="shared" si="135"/>
        <v>0</v>
      </c>
      <c r="U299" s="199">
        <f t="shared" si="125"/>
        <v>156407.80848000001</v>
      </c>
      <c r="V299" s="389" t="s">
        <v>1549</v>
      </c>
      <c r="X299" s="534"/>
      <c r="Y299" s="534"/>
      <c r="Z299" s="534"/>
    </row>
    <row r="300" spans="1:26" s="11" customFormat="1" ht="19.5" customHeight="1" outlineLevel="1">
      <c r="A300" s="192"/>
      <c r="B300" s="192"/>
      <c r="C300" s="193" t="s">
        <v>657</v>
      </c>
      <c r="D300" s="194">
        <v>1</v>
      </c>
      <c r="E300" s="97">
        <v>1</v>
      </c>
      <c r="F300" s="195" t="s">
        <v>619</v>
      </c>
      <c r="G300" s="199">
        <v>1183443.1513176714</v>
      </c>
      <c r="H300" s="199">
        <v>355032.94539530139</v>
      </c>
      <c r="I300" s="199">
        <f t="shared" si="152"/>
        <v>1538476.0967129727</v>
      </c>
      <c r="J300" s="199">
        <f>G300*E300</f>
        <v>1183443.1513176714</v>
      </c>
      <c r="K300" s="199">
        <f>H300*E300</f>
        <v>355032.94539530139</v>
      </c>
      <c r="L300" s="199">
        <f>I300*E300</f>
        <v>1538476.0967129727</v>
      </c>
      <c r="M300" s="554">
        <v>0.5</v>
      </c>
      <c r="N300" s="554"/>
      <c r="O300" s="554">
        <f t="shared" si="123"/>
        <v>0.5</v>
      </c>
      <c r="P300" s="554"/>
      <c r="Q300" s="554"/>
      <c r="R300" s="554">
        <f t="shared" si="124"/>
        <v>0</v>
      </c>
      <c r="S300" s="199">
        <f>M300*J300</f>
        <v>591721.5756588357</v>
      </c>
      <c r="T300" s="199">
        <f t="shared" si="135"/>
        <v>0</v>
      </c>
      <c r="U300" s="199">
        <f t="shared" si="125"/>
        <v>591721.5756588357</v>
      </c>
      <c r="V300" s="128"/>
      <c r="X300" s="534"/>
      <c r="Y300" s="534"/>
      <c r="Z300" s="534"/>
    </row>
    <row r="301" spans="1:26" s="11" customFormat="1" outlineLevel="1">
      <c r="A301" s="192"/>
      <c r="B301" s="192"/>
      <c r="C301" s="193"/>
      <c r="D301" s="194"/>
      <c r="E301" s="97"/>
      <c r="F301" s="195"/>
      <c r="G301" s="199"/>
      <c r="H301" s="199"/>
      <c r="I301" s="199"/>
      <c r="J301" s="199"/>
      <c r="K301" s="199"/>
      <c r="L301" s="199"/>
      <c r="M301" s="554"/>
      <c r="N301" s="554"/>
      <c r="O301" s="554">
        <f t="shared" si="123"/>
        <v>0</v>
      </c>
      <c r="P301" s="554"/>
      <c r="Q301" s="554"/>
      <c r="R301" s="554">
        <f t="shared" si="124"/>
        <v>0</v>
      </c>
      <c r="S301" s="199">
        <f>M301*J301</f>
        <v>0</v>
      </c>
      <c r="T301" s="199">
        <f t="shared" si="135"/>
        <v>0</v>
      </c>
      <c r="U301" s="199">
        <f t="shared" si="125"/>
        <v>0</v>
      </c>
      <c r="V301" s="128"/>
      <c r="X301" s="534"/>
      <c r="Y301" s="534"/>
      <c r="Z301" s="534"/>
    </row>
    <row r="302" spans="1:26" s="11" customFormat="1" outlineLevel="1">
      <c r="A302" s="192"/>
      <c r="B302" s="192"/>
      <c r="C302" s="189" t="s">
        <v>693</v>
      </c>
      <c r="D302" s="194"/>
      <c r="E302" s="97"/>
      <c r="F302" s="195"/>
      <c r="G302" s="199"/>
      <c r="H302" s="199"/>
      <c r="I302" s="199"/>
      <c r="J302" s="174">
        <f>SUBTOTAL(9,J303:J307)</f>
        <v>8540160</v>
      </c>
      <c r="K302" s="174">
        <f t="shared" ref="K302" si="153">SUBTOTAL(9,K303:K307)</f>
        <v>1464048.0000000002</v>
      </c>
      <c r="L302" s="174">
        <f>SUBTOTAL(9,L303:L307)</f>
        <v>10004208</v>
      </c>
      <c r="M302" s="558"/>
      <c r="N302" s="558"/>
      <c r="O302" s="558">
        <f t="shared" si="123"/>
        <v>0</v>
      </c>
      <c r="P302" s="558"/>
      <c r="Q302" s="558"/>
      <c r="R302" s="558">
        <f t="shared" si="124"/>
        <v>0</v>
      </c>
      <c r="S302" s="174">
        <f>SUBTOTAL(9,S303:S307)</f>
        <v>120000</v>
      </c>
      <c r="T302" s="174">
        <f t="shared" ref="T302" si="154">SUBTOTAL(9,T303:T307)</f>
        <v>0</v>
      </c>
      <c r="U302" s="174">
        <f>SUBTOTAL(9,U303:U307)</f>
        <v>120000</v>
      </c>
      <c r="V302" s="128"/>
      <c r="X302" s="534"/>
      <c r="Y302" s="534"/>
      <c r="Z302" s="534"/>
    </row>
    <row r="303" spans="1:26" s="11" customFormat="1" outlineLevel="1">
      <c r="A303" s="192"/>
      <c r="B303" s="192"/>
      <c r="C303" s="193" t="s">
        <v>731</v>
      </c>
      <c r="D303" s="194">
        <v>6</v>
      </c>
      <c r="E303" s="97">
        <v>6</v>
      </c>
      <c r="F303" s="195" t="s">
        <v>660</v>
      </c>
      <c r="G303" s="199">
        <v>516120.00000000006</v>
      </c>
      <c r="H303" s="199">
        <v>63504.000000000007</v>
      </c>
      <c r="I303" s="199">
        <f>SUM(G303:H303)</f>
        <v>579624.00000000012</v>
      </c>
      <c r="J303" s="199">
        <f>G303*E303</f>
        <v>3096720.0000000005</v>
      </c>
      <c r="K303" s="199">
        <f>H303*E303</f>
        <v>381024.00000000006</v>
      </c>
      <c r="L303" s="199">
        <f>I303*E303</f>
        <v>3477744.0000000009</v>
      </c>
      <c r="M303" s="554"/>
      <c r="N303" s="554"/>
      <c r="O303" s="554">
        <f t="shared" si="123"/>
        <v>0</v>
      </c>
      <c r="P303" s="554"/>
      <c r="Q303" s="554"/>
      <c r="R303" s="554">
        <f t="shared" si="124"/>
        <v>0</v>
      </c>
      <c r="S303" s="199">
        <f>M303*J303</f>
        <v>0</v>
      </c>
      <c r="T303" s="199">
        <f t="shared" si="135"/>
        <v>0</v>
      </c>
      <c r="U303" s="199">
        <f t="shared" si="125"/>
        <v>0</v>
      </c>
      <c r="V303" s="128" t="s">
        <v>732</v>
      </c>
      <c r="X303" s="534"/>
      <c r="Y303" s="534"/>
      <c r="Z303" s="534"/>
    </row>
    <row r="304" spans="1:26" s="11" customFormat="1" outlineLevel="1">
      <c r="A304" s="192"/>
      <c r="B304" s="192"/>
      <c r="C304" s="193" t="s">
        <v>733</v>
      </c>
      <c r="D304" s="194">
        <v>6</v>
      </c>
      <c r="E304" s="97">
        <v>6</v>
      </c>
      <c r="F304" s="195" t="s">
        <v>660</v>
      </c>
      <c r="G304" s="62">
        <v>566280</v>
      </c>
      <c r="H304" s="62">
        <v>63504.000000000007</v>
      </c>
      <c r="I304" s="62">
        <f t="shared" ref="I304:I306" si="155">SUM(G304:H304)</f>
        <v>629784</v>
      </c>
      <c r="J304" s="199">
        <f>G304*E304</f>
        <v>3397680</v>
      </c>
      <c r="K304" s="199">
        <f>H304*E304</f>
        <v>381024.00000000006</v>
      </c>
      <c r="L304" s="199">
        <f>I304*E304</f>
        <v>3778704</v>
      </c>
      <c r="M304" s="554"/>
      <c r="N304" s="554"/>
      <c r="O304" s="554">
        <f t="shared" si="123"/>
        <v>0</v>
      </c>
      <c r="P304" s="554"/>
      <c r="Q304" s="554"/>
      <c r="R304" s="554">
        <f t="shared" si="124"/>
        <v>0</v>
      </c>
      <c r="S304" s="199">
        <f>M304*J304</f>
        <v>0</v>
      </c>
      <c r="T304" s="199">
        <f t="shared" si="135"/>
        <v>0</v>
      </c>
      <c r="U304" s="199">
        <f t="shared" si="125"/>
        <v>0</v>
      </c>
      <c r="V304" s="128" t="s">
        <v>734</v>
      </c>
      <c r="X304" s="534"/>
      <c r="Y304" s="534"/>
      <c r="Z304" s="534"/>
    </row>
    <row r="305" spans="1:26" s="11" customFormat="1" ht="26.4" outlineLevel="1">
      <c r="A305" s="192"/>
      <c r="B305" s="192"/>
      <c r="C305" s="193" t="s">
        <v>735</v>
      </c>
      <c r="D305" s="194">
        <v>12</v>
      </c>
      <c r="E305" s="97">
        <v>12</v>
      </c>
      <c r="F305" s="195" t="s">
        <v>660</v>
      </c>
      <c r="G305" s="62">
        <v>150480</v>
      </c>
      <c r="H305" s="62">
        <v>54500.000000000007</v>
      </c>
      <c r="I305" s="62">
        <f t="shared" si="155"/>
        <v>204980</v>
      </c>
      <c r="J305" s="199">
        <f>G305*E305</f>
        <v>1805760</v>
      </c>
      <c r="K305" s="199">
        <f>H305*E305</f>
        <v>654000.00000000012</v>
      </c>
      <c r="L305" s="199">
        <f>I305*E305</f>
        <v>2459760</v>
      </c>
      <c r="M305" s="554"/>
      <c r="N305" s="554"/>
      <c r="O305" s="554">
        <f t="shared" si="123"/>
        <v>0</v>
      </c>
      <c r="P305" s="554"/>
      <c r="Q305" s="554"/>
      <c r="R305" s="554">
        <f t="shared" si="124"/>
        <v>0</v>
      </c>
      <c r="S305" s="199">
        <f>M305*J305</f>
        <v>0</v>
      </c>
      <c r="T305" s="199">
        <f t="shared" si="135"/>
        <v>0</v>
      </c>
      <c r="U305" s="199">
        <f t="shared" si="125"/>
        <v>0</v>
      </c>
      <c r="V305" s="128" t="s">
        <v>736</v>
      </c>
      <c r="X305" s="534"/>
      <c r="Y305" s="534"/>
      <c r="Z305" s="534"/>
    </row>
    <row r="306" spans="1:26" s="11" customFormat="1" outlineLevel="1">
      <c r="A306" s="192"/>
      <c r="B306" s="192"/>
      <c r="C306" s="193" t="s">
        <v>657</v>
      </c>
      <c r="D306" s="194">
        <v>1</v>
      </c>
      <c r="E306" s="97">
        <v>1</v>
      </c>
      <c r="F306" s="195" t="s">
        <v>660</v>
      </c>
      <c r="G306" s="62">
        <v>240000</v>
      </c>
      <c r="H306" s="62">
        <v>48000</v>
      </c>
      <c r="I306" s="62">
        <f t="shared" si="155"/>
        <v>288000</v>
      </c>
      <c r="J306" s="199">
        <f>G306*E306</f>
        <v>240000</v>
      </c>
      <c r="K306" s="199">
        <f>H306*E306</f>
        <v>48000</v>
      </c>
      <c r="L306" s="199">
        <f>I306*E306</f>
        <v>288000</v>
      </c>
      <c r="M306" s="554">
        <v>0.5</v>
      </c>
      <c r="N306" s="554"/>
      <c r="O306" s="554">
        <f t="shared" si="123"/>
        <v>0.5</v>
      </c>
      <c r="P306" s="554"/>
      <c r="Q306" s="554"/>
      <c r="R306" s="554">
        <f t="shared" si="124"/>
        <v>0</v>
      </c>
      <c r="S306" s="199">
        <f>M306*J306</f>
        <v>120000</v>
      </c>
      <c r="T306" s="199">
        <f t="shared" si="135"/>
        <v>0</v>
      </c>
      <c r="U306" s="199">
        <f t="shared" si="125"/>
        <v>120000</v>
      </c>
      <c r="V306" s="128" t="s">
        <v>713</v>
      </c>
      <c r="X306" s="534"/>
      <c r="Y306" s="534"/>
      <c r="Z306" s="534"/>
    </row>
    <row r="307" spans="1:26" s="11" customFormat="1" outlineLevel="1">
      <c r="A307" s="192"/>
      <c r="B307" s="192"/>
      <c r="C307" s="193"/>
      <c r="D307" s="194"/>
      <c r="E307" s="97"/>
      <c r="F307" s="195"/>
      <c r="G307" s="62"/>
      <c r="H307" s="62"/>
      <c r="I307" s="62"/>
      <c r="J307" s="199"/>
      <c r="K307" s="199"/>
      <c r="L307" s="199"/>
      <c r="M307" s="554"/>
      <c r="N307" s="554"/>
      <c r="O307" s="554">
        <f t="shared" si="123"/>
        <v>0</v>
      </c>
      <c r="P307" s="554"/>
      <c r="Q307" s="554"/>
      <c r="R307" s="554">
        <f t="shared" si="124"/>
        <v>0</v>
      </c>
      <c r="S307" s="199">
        <f>M307*J307</f>
        <v>0</v>
      </c>
      <c r="T307" s="199">
        <f t="shared" si="135"/>
        <v>0</v>
      </c>
      <c r="U307" s="199">
        <f t="shared" si="125"/>
        <v>0</v>
      </c>
      <c r="V307" s="128"/>
      <c r="X307" s="534"/>
      <c r="Y307" s="534"/>
      <c r="Z307" s="534"/>
    </row>
    <row r="308" spans="1:26" s="11" customFormat="1" ht="19.5" customHeight="1" outlineLevel="1">
      <c r="A308" s="192"/>
      <c r="B308" s="192"/>
      <c r="C308" s="379" t="s">
        <v>737</v>
      </c>
      <c r="D308" s="194"/>
      <c r="E308" s="97"/>
      <c r="F308" s="195"/>
      <c r="G308" s="62"/>
      <c r="H308" s="62"/>
      <c r="I308" s="62"/>
      <c r="J308" s="174">
        <f>SUBTOTAL(9,J309:J313)</f>
        <v>10420834.202054657</v>
      </c>
      <c r="K308" s="174">
        <f t="shared" ref="K308" si="156">SUBTOTAL(9,K309:K313)</f>
        <v>4757933.0990713704</v>
      </c>
      <c r="L308" s="174">
        <f>SUBTOTAL(9,L309:L313)</f>
        <v>15178767.301126026</v>
      </c>
      <c r="M308" s="558"/>
      <c r="N308" s="558"/>
      <c r="O308" s="558">
        <f t="shared" si="123"/>
        <v>0</v>
      </c>
      <c r="P308" s="558"/>
      <c r="Q308" s="558"/>
      <c r="R308" s="558">
        <f t="shared" si="124"/>
        <v>0</v>
      </c>
      <c r="S308" s="174">
        <f>SUBTOTAL(9,S309:S313)</f>
        <v>1589761.0630429448</v>
      </c>
      <c r="T308" s="174">
        <f t="shared" ref="T308" si="157">SUBTOTAL(9,T309:T313)</f>
        <v>0</v>
      </c>
      <c r="U308" s="174">
        <f>SUBTOTAL(9,U309:U313)</f>
        <v>1589761.0630429448</v>
      </c>
      <c r="V308" s="128"/>
      <c r="X308" s="534"/>
      <c r="Y308" s="534"/>
      <c r="Z308" s="534"/>
    </row>
    <row r="309" spans="1:26" s="11" customFormat="1" outlineLevel="1">
      <c r="A309" s="192"/>
      <c r="B309" s="192"/>
      <c r="C309" s="193" t="s">
        <v>738</v>
      </c>
      <c r="D309" s="194">
        <v>286</v>
      </c>
      <c r="E309" s="97">
        <v>253</v>
      </c>
      <c r="F309" s="195" t="s">
        <v>624</v>
      </c>
      <c r="G309" s="62">
        <v>32518.739999999998</v>
      </c>
      <c r="H309" s="62">
        <v>7485.6650000000009</v>
      </c>
      <c r="I309" s="62">
        <f t="shared" ref="I309" si="158">SUM(G309:H309)</f>
        <v>40004.404999999999</v>
      </c>
      <c r="J309" s="199">
        <f>G309*E309</f>
        <v>8227241.2199999997</v>
      </c>
      <c r="K309" s="199">
        <f>H309*E309</f>
        <v>1893873.2450000001</v>
      </c>
      <c r="L309" s="199">
        <f>I309*E309</f>
        <v>10121114.465</v>
      </c>
      <c r="M309" s="554"/>
      <c r="N309" s="554"/>
      <c r="O309" s="554">
        <f t="shared" si="123"/>
        <v>0</v>
      </c>
      <c r="P309" s="554"/>
      <c r="Q309" s="554"/>
      <c r="R309" s="554">
        <f t="shared" si="124"/>
        <v>0</v>
      </c>
      <c r="S309" s="199">
        <f>M309*J309</f>
        <v>0</v>
      </c>
      <c r="T309" s="199">
        <f t="shared" si="135"/>
        <v>0</v>
      </c>
      <c r="U309" s="199">
        <f t="shared" si="125"/>
        <v>0</v>
      </c>
      <c r="V309" s="128" t="s">
        <v>625</v>
      </c>
      <c r="X309" s="534"/>
      <c r="Y309" s="534"/>
      <c r="Z309" s="534"/>
    </row>
    <row r="310" spans="1:26" s="11" customFormat="1" ht="19.5" customHeight="1" outlineLevel="1">
      <c r="A310" s="192"/>
      <c r="B310" s="192"/>
      <c r="C310" s="386" t="s">
        <v>928</v>
      </c>
      <c r="D310" s="194">
        <v>171</v>
      </c>
      <c r="E310" s="97">
        <v>165</v>
      </c>
      <c r="F310" s="195" t="s">
        <v>624</v>
      </c>
      <c r="G310" s="62">
        <v>8773.9726027397246</v>
      </c>
      <c r="H310" s="62">
        <v>14594.016411764707</v>
      </c>
      <c r="I310" s="62">
        <f t="shared" ref="I310:I312" si="159">SUM(G310:H310)</f>
        <v>23367.989014504434</v>
      </c>
      <c r="J310" s="199">
        <f>G310*E310</f>
        <v>1447705.4794520545</v>
      </c>
      <c r="K310" s="199">
        <f>H310*E310</f>
        <v>2408012.7079411768</v>
      </c>
      <c r="L310" s="199">
        <f>I310*E310</f>
        <v>3855718.1873932318</v>
      </c>
      <c r="M310" s="554">
        <v>0.8</v>
      </c>
      <c r="N310" s="554"/>
      <c r="O310" s="554">
        <f t="shared" si="123"/>
        <v>0.8</v>
      </c>
      <c r="P310" s="554"/>
      <c r="Q310" s="554"/>
      <c r="R310" s="554">
        <f t="shared" si="124"/>
        <v>0</v>
      </c>
      <c r="S310" s="199">
        <f>M310*J310</f>
        <v>1158164.3835616435</v>
      </c>
      <c r="T310" s="199">
        <f t="shared" si="135"/>
        <v>0</v>
      </c>
      <c r="U310" s="199">
        <f t="shared" si="125"/>
        <v>1158164.3835616435</v>
      </c>
      <c r="V310" s="389" t="s">
        <v>929</v>
      </c>
      <c r="X310" s="534"/>
      <c r="Y310" s="534"/>
      <c r="Z310" s="534"/>
    </row>
    <row r="311" spans="1:26" s="11" customFormat="1" ht="19.5" customHeight="1" outlineLevel="1">
      <c r="A311" s="192"/>
      <c r="B311" s="192"/>
      <c r="C311" s="386" t="s">
        <v>1183</v>
      </c>
      <c r="D311" s="194">
        <v>34</v>
      </c>
      <c r="E311" s="97">
        <v>55.000000000000007</v>
      </c>
      <c r="F311" s="195" t="s">
        <v>624</v>
      </c>
      <c r="G311" s="62">
        <v>3554.7229199999997</v>
      </c>
      <c r="H311" s="62">
        <v>5289.7058823529414</v>
      </c>
      <c r="I311" s="62">
        <f t="shared" si="159"/>
        <v>8844.4288023529407</v>
      </c>
      <c r="J311" s="199">
        <f>G311*E311</f>
        <v>195509.76060000001</v>
      </c>
      <c r="K311" s="199">
        <f>H311*E311</f>
        <v>290933.82352941181</v>
      </c>
      <c r="L311" s="199">
        <f>I311*E311</f>
        <v>486443.58412941179</v>
      </c>
      <c r="M311" s="554">
        <v>0.8</v>
      </c>
      <c r="N311" s="554"/>
      <c r="O311" s="554">
        <f t="shared" si="123"/>
        <v>0.8</v>
      </c>
      <c r="P311" s="554"/>
      <c r="Q311" s="554"/>
      <c r="R311" s="554">
        <f t="shared" si="124"/>
        <v>0</v>
      </c>
      <c r="S311" s="199">
        <f>M311*J311</f>
        <v>156407.80848000001</v>
      </c>
      <c r="T311" s="199">
        <f t="shared" si="135"/>
        <v>0</v>
      </c>
      <c r="U311" s="199">
        <f t="shared" si="125"/>
        <v>156407.80848000001</v>
      </c>
      <c r="V311" s="389" t="s">
        <v>1549</v>
      </c>
      <c r="X311" s="534"/>
      <c r="Y311" s="534"/>
      <c r="Z311" s="534"/>
    </row>
    <row r="312" spans="1:26" s="11" customFormat="1" ht="19.5" customHeight="1" outlineLevel="1">
      <c r="A312" s="192"/>
      <c r="B312" s="192"/>
      <c r="C312" s="193" t="s">
        <v>657</v>
      </c>
      <c r="D312" s="194">
        <v>1</v>
      </c>
      <c r="E312" s="97">
        <v>1</v>
      </c>
      <c r="F312" s="195" t="s">
        <v>619</v>
      </c>
      <c r="G312" s="62">
        <v>550377.74200260278</v>
      </c>
      <c r="H312" s="62">
        <v>165113.32260078084</v>
      </c>
      <c r="I312" s="62">
        <f t="shared" si="159"/>
        <v>715491.06460338365</v>
      </c>
      <c r="J312" s="199">
        <f>G312*E312</f>
        <v>550377.74200260278</v>
      </c>
      <c r="K312" s="199">
        <f>H312*E312</f>
        <v>165113.32260078084</v>
      </c>
      <c r="L312" s="199">
        <f>I312*E312</f>
        <v>715491.06460338365</v>
      </c>
      <c r="M312" s="554">
        <v>0.5</v>
      </c>
      <c r="N312" s="554"/>
      <c r="O312" s="554">
        <f t="shared" si="123"/>
        <v>0.5</v>
      </c>
      <c r="P312" s="554"/>
      <c r="Q312" s="554"/>
      <c r="R312" s="554">
        <f t="shared" si="124"/>
        <v>0</v>
      </c>
      <c r="S312" s="199">
        <f>M312*J312</f>
        <v>275188.87100130139</v>
      </c>
      <c r="T312" s="199">
        <f t="shared" si="135"/>
        <v>0</v>
      </c>
      <c r="U312" s="199">
        <f t="shared" si="125"/>
        <v>275188.87100130139</v>
      </c>
      <c r="V312" s="128" t="s">
        <v>713</v>
      </c>
      <c r="X312" s="534"/>
      <c r="Y312" s="534"/>
      <c r="Z312" s="534"/>
    </row>
    <row r="313" spans="1:26" outlineLevel="1">
      <c r="A313" s="137"/>
      <c r="B313" s="137"/>
      <c r="C313" s="138"/>
      <c r="D313" s="97"/>
      <c r="E313" s="97"/>
      <c r="F313" s="139"/>
      <c r="G313" s="62"/>
      <c r="H313" s="62"/>
      <c r="I313" s="62"/>
      <c r="J313" s="71"/>
      <c r="K313" s="71"/>
      <c r="L313" s="71"/>
      <c r="M313" s="552"/>
      <c r="N313" s="552"/>
      <c r="O313" s="552">
        <f t="shared" si="123"/>
        <v>0</v>
      </c>
      <c r="P313" s="552"/>
      <c r="Q313" s="552"/>
      <c r="R313" s="552">
        <f t="shared" si="124"/>
        <v>0</v>
      </c>
      <c r="S313" s="71">
        <f>M313*J313</f>
        <v>0</v>
      </c>
      <c r="T313" s="71">
        <f t="shared" si="135"/>
        <v>0</v>
      </c>
      <c r="U313" s="71">
        <f t="shared" si="125"/>
        <v>0</v>
      </c>
      <c r="V313" s="123"/>
    </row>
    <row r="314" spans="1:26" outlineLevel="1">
      <c r="A314" s="137"/>
      <c r="B314" s="137"/>
      <c r="C314" s="147" t="s">
        <v>739</v>
      </c>
      <c r="D314" s="97"/>
      <c r="E314" s="97"/>
      <c r="F314" s="139"/>
      <c r="G314" s="62"/>
      <c r="H314" s="62"/>
      <c r="I314" s="62"/>
      <c r="J314" s="77">
        <f>SUBTOTAL(9,J315:J319)</f>
        <v>7116800</v>
      </c>
      <c r="K314" s="77">
        <f t="shared" ref="K314" si="160">SUBTOTAL(9,K315:K319)</f>
        <v>1220040.0000000002</v>
      </c>
      <c r="L314" s="77">
        <f>SUBTOTAL(9,L315:L319)</f>
        <v>8336840</v>
      </c>
      <c r="M314" s="556"/>
      <c r="N314" s="556"/>
      <c r="O314" s="556">
        <f t="shared" ref="O314:O377" si="161">M314+N314</f>
        <v>0</v>
      </c>
      <c r="P314" s="556"/>
      <c r="Q314" s="556"/>
      <c r="R314" s="556">
        <f t="shared" ref="R314:R377" si="162">P314+Q314</f>
        <v>0</v>
      </c>
      <c r="S314" s="77">
        <f>SUBTOTAL(9,S315:S319)</f>
        <v>100000</v>
      </c>
      <c r="T314" s="77">
        <f t="shared" ref="T314" si="163">SUBTOTAL(9,T315:T319)</f>
        <v>0</v>
      </c>
      <c r="U314" s="77">
        <f>SUBTOTAL(9,U315:U319)</f>
        <v>100000</v>
      </c>
      <c r="V314" s="123"/>
    </row>
    <row r="315" spans="1:26" outlineLevel="1">
      <c r="A315" s="137"/>
      <c r="B315" s="137"/>
      <c r="C315" s="138" t="s">
        <v>731</v>
      </c>
      <c r="D315" s="97">
        <v>5</v>
      </c>
      <c r="E315" s="97">
        <v>5</v>
      </c>
      <c r="F315" s="139" t="s">
        <v>660</v>
      </c>
      <c r="G315" s="62">
        <v>516120.00000000006</v>
      </c>
      <c r="H315" s="62">
        <v>63504.000000000007</v>
      </c>
      <c r="I315" s="62">
        <f>SUM(G315:H315)</f>
        <v>579624.00000000012</v>
      </c>
      <c r="J315" s="71">
        <f>G315*E315</f>
        <v>2580600.0000000005</v>
      </c>
      <c r="K315" s="71">
        <f>H315*E315</f>
        <v>317520.00000000006</v>
      </c>
      <c r="L315" s="71">
        <f>I315*E315</f>
        <v>2898120.0000000005</v>
      </c>
      <c r="M315" s="552"/>
      <c r="N315" s="552"/>
      <c r="O315" s="552">
        <f t="shared" si="161"/>
        <v>0</v>
      </c>
      <c r="P315" s="552"/>
      <c r="Q315" s="552"/>
      <c r="R315" s="552">
        <f t="shared" si="162"/>
        <v>0</v>
      </c>
      <c r="S315" s="71">
        <f>M315*J315</f>
        <v>0</v>
      </c>
      <c r="T315" s="71">
        <f t="shared" si="135"/>
        <v>0</v>
      </c>
      <c r="U315" s="71">
        <f t="shared" ref="U315:U378" si="164">S315+T315</f>
        <v>0</v>
      </c>
      <c r="V315" s="123" t="s">
        <v>732</v>
      </c>
    </row>
    <row r="316" spans="1:26" outlineLevel="1">
      <c r="A316" s="137"/>
      <c r="B316" s="137"/>
      <c r="C316" s="138" t="s">
        <v>733</v>
      </c>
      <c r="D316" s="97">
        <v>5</v>
      </c>
      <c r="E316" s="97">
        <v>5</v>
      </c>
      <c r="F316" s="139" t="s">
        <v>660</v>
      </c>
      <c r="G316" s="62">
        <v>566280</v>
      </c>
      <c r="H316" s="62">
        <v>63504.000000000007</v>
      </c>
      <c r="I316" s="62">
        <f t="shared" ref="I316:I318" si="165">SUM(G316:H316)</f>
        <v>629784</v>
      </c>
      <c r="J316" s="71">
        <f>G316*E316</f>
        <v>2831400</v>
      </c>
      <c r="K316" s="71">
        <f>H316*E316</f>
        <v>317520.00000000006</v>
      </c>
      <c r="L316" s="71">
        <f>I316*E316</f>
        <v>3148920</v>
      </c>
      <c r="M316" s="552"/>
      <c r="N316" s="552"/>
      <c r="O316" s="552">
        <f t="shared" si="161"/>
        <v>0</v>
      </c>
      <c r="P316" s="552"/>
      <c r="Q316" s="552"/>
      <c r="R316" s="552">
        <f t="shared" si="162"/>
        <v>0</v>
      </c>
      <c r="S316" s="71">
        <f>M316*J316</f>
        <v>0</v>
      </c>
      <c r="T316" s="71">
        <f t="shared" si="135"/>
        <v>0</v>
      </c>
      <c r="U316" s="71">
        <f t="shared" si="164"/>
        <v>0</v>
      </c>
      <c r="V316" s="123" t="s">
        <v>734</v>
      </c>
    </row>
    <row r="317" spans="1:26" ht="26.4" outlineLevel="1">
      <c r="A317" s="137"/>
      <c r="B317" s="137"/>
      <c r="C317" s="138" t="s">
        <v>735</v>
      </c>
      <c r="D317" s="97">
        <v>10</v>
      </c>
      <c r="E317" s="97">
        <v>10</v>
      </c>
      <c r="F317" s="139" t="s">
        <v>660</v>
      </c>
      <c r="G317" s="62">
        <v>150480</v>
      </c>
      <c r="H317" s="62">
        <v>54500.000000000007</v>
      </c>
      <c r="I317" s="62">
        <f t="shared" si="165"/>
        <v>204980</v>
      </c>
      <c r="J317" s="71">
        <f>G317*E317</f>
        <v>1504800</v>
      </c>
      <c r="K317" s="71">
        <f>H317*E317</f>
        <v>545000.00000000012</v>
      </c>
      <c r="L317" s="71">
        <f>I317*E317</f>
        <v>2049800</v>
      </c>
      <c r="M317" s="552"/>
      <c r="N317" s="552"/>
      <c r="O317" s="552">
        <f t="shared" si="161"/>
        <v>0</v>
      </c>
      <c r="P317" s="552"/>
      <c r="Q317" s="552"/>
      <c r="R317" s="552">
        <f t="shared" si="162"/>
        <v>0</v>
      </c>
      <c r="S317" s="71">
        <f>M317*J317</f>
        <v>0</v>
      </c>
      <c r="T317" s="71">
        <f t="shared" si="135"/>
        <v>0</v>
      </c>
      <c r="U317" s="71">
        <f t="shared" si="164"/>
        <v>0</v>
      </c>
      <c r="V317" s="123" t="s">
        <v>736</v>
      </c>
    </row>
    <row r="318" spans="1:26" outlineLevel="1">
      <c r="A318" s="137"/>
      <c r="B318" s="137"/>
      <c r="C318" s="138" t="s">
        <v>657</v>
      </c>
      <c r="D318" s="97">
        <v>1</v>
      </c>
      <c r="E318" s="97">
        <v>1</v>
      </c>
      <c r="F318" s="139" t="s">
        <v>660</v>
      </c>
      <c r="G318" s="62">
        <v>200000</v>
      </c>
      <c r="H318" s="62">
        <v>40000</v>
      </c>
      <c r="I318" s="62">
        <f t="shared" si="165"/>
        <v>240000</v>
      </c>
      <c r="J318" s="71">
        <f>G318*E318</f>
        <v>200000</v>
      </c>
      <c r="K318" s="71">
        <f>H318*E318</f>
        <v>40000</v>
      </c>
      <c r="L318" s="71">
        <f>I318*E318</f>
        <v>240000</v>
      </c>
      <c r="M318" s="552">
        <v>0.5</v>
      </c>
      <c r="N318" s="552"/>
      <c r="O318" s="552">
        <f t="shared" si="161"/>
        <v>0.5</v>
      </c>
      <c r="P318" s="552"/>
      <c r="Q318" s="552"/>
      <c r="R318" s="552">
        <f t="shared" si="162"/>
        <v>0</v>
      </c>
      <c r="S318" s="71">
        <f>M318*J318</f>
        <v>100000</v>
      </c>
      <c r="T318" s="71">
        <f t="shared" si="135"/>
        <v>0</v>
      </c>
      <c r="U318" s="71">
        <f t="shared" si="164"/>
        <v>100000</v>
      </c>
      <c r="V318" s="123" t="s">
        <v>713</v>
      </c>
    </row>
    <row r="319" spans="1:26" outlineLevel="1">
      <c r="A319" s="137"/>
      <c r="B319" s="137"/>
      <c r="C319" s="138"/>
      <c r="D319" s="97"/>
      <c r="E319" s="97"/>
      <c r="F319" s="139"/>
      <c r="G319" s="62"/>
      <c r="H319" s="62"/>
      <c r="I319" s="62"/>
      <c r="J319" s="71"/>
      <c r="K319" s="71"/>
      <c r="L319" s="71"/>
      <c r="M319" s="552"/>
      <c r="N319" s="552"/>
      <c r="O319" s="552">
        <f t="shared" si="161"/>
        <v>0</v>
      </c>
      <c r="P319" s="552"/>
      <c r="Q319" s="552"/>
      <c r="R319" s="552">
        <f t="shared" si="162"/>
        <v>0</v>
      </c>
      <c r="S319" s="71">
        <f>M319*J319</f>
        <v>0</v>
      </c>
      <c r="T319" s="71">
        <f t="shared" si="135"/>
        <v>0</v>
      </c>
      <c r="U319" s="71">
        <f t="shared" si="164"/>
        <v>0</v>
      </c>
      <c r="V319" s="123"/>
    </row>
    <row r="320" spans="1:26" ht="19.5" customHeight="1" outlineLevel="1">
      <c r="A320" s="137"/>
      <c r="B320" s="137"/>
      <c r="C320" s="202" t="s">
        <v>737</v>
      </c>
      <c r="D320" s="97"/>
      <c r="E320" s="97"/>
      <c r="F320" s="139"/>
      <c r="G320" s="62"/>
      <c r="H320" s="62"/>
      <c r="I320" s="62"/>
      <c r="J320" s="77">
        <f>SUBTOTAL(9,J321:J325)</f>
        <v>10716008.270547807</v>
      </c>
      <c r="K320" s="77">
        <f t="shared" ref="K320" si="166">SUBTOTAL(9,K321:K325)</f>
        <v>5933175.2421422815</v>
      </c>
      <c r="L320" s="77">
        <f>SUBTOTAL(9,L321:L325)</f>
        <v>16649183.512690092</v>
      </c>
      <c r="M320" s="556"/>
      <c r="N320" s="556"/>
      <c r="O320" s="556">
        <f t="shared" si="161"/>
        <v>0</v>
      </c>
      <c r="P320" s="556"/>
      <c r="Q320" s="556"/>
      <c r="R320" s="556">
        <f t="shared" si="162"/>
        <v>0</v>
      </c>
      <c r="S320" s="77">
        <f>SUBTOTAL(9,S321:S325)</f>
        <v>2212871.5240018493</v>
      </c>
      <c r="T320" s="77">
        <f t="shared" ref="T320" si="167">SUBTOTAL(9,T321:T325)</f>
        <v>0</v>
      </c>
      <c r="U320" s="77">
        <f>SUBTOTAL(9,U321:U325)</f>
        <v>2212871.5240018493</v>
      </c>
      <c r="V320" s="123"/>
    </row>
    <row r="321" spans="1:26" s="11" customFormat="1" outlineLevel="1">
      <c r="A321" s="192"/>
      <c r="B321" s="192"/>
      <c r="C321" s="193" t="s">
        <v>738</v>
      </c>
      <c r="D321" s="194">
        <v>238</v>
      </c>
      <c r="E321" s="97">
        <v>238</v>
      </c>
      <c r="F321" s="195" t="s">
        <v>624</v>
      </c>
      <c r="G321" s="62">
        <v>32518.739999999998</v>
      </c>
      <c r="H321" s="62">
        <v>7485.6650000000009</v>
      </c>
      <c r="I321" s="62">
        <f t="shared" ref="I321" si="168">SUM(G321:H321)</f>
        <v>40004.404999999999</v>
      </c>
      <c r="J321" s="199">
        <f>G321*E321</f>
        <v>7739460.1199999992</v>
      </c>
      <c r="K321" s="199">
        <f>H321*E321</f>
        <v>1781588.2700000003</v>
      </c>
      <c r="L321" s="199">
        <f>I321*E321</f>
        <v>9521048.3900000006</v>
      </c>
      <c r="M321" s="554"/>
      <c r="N321" s="554"/>
      <c r="O321" s="554">
        <f t="shared" si="161"/>
        <v>0</v>
      </c>
      <c r="P321" s="554"/>
      <c r="Q321" s="554"/>
      <c r="R321" s="554">
        <f t="shared" si="162"/>
        <v>0</v>
      </c>
      <c r="S321" s="199">
        <f t="shared" ref="S321:S330" si="169">M321*J321</f>
        <v>0</v>
      </c>
      <c r="T321" s="199">
        <f t="shared" si="135"/>
        <v>0</v>
      </c>
      <c r="U321" s="199">
        <f t="shared" si="164"/>
        <v>0</v>
      </c>
      <c r="V321" s="128" t="s">
        <v>625</v>
      </c>
      <c r="X321" s="534"/>
      <c r="Y321" s="534"/>
      <c r="Z321" s="534"/>
    </row>
    <row r="322" spans="1:26" s="11" customFormat="1" ht="19.5" customHeight="1" outlineLevel="1">
      <c r="A322" s="192"/>
      <c r="B322" s="192"/>
      <c r="C322" s="386" t="s">
        <v>928</v>
      </c>
      <c r="D322" s="194">
        <v>143</v>
      </c>
      <c r="E322" s="97">
        <v>253.00000000000003</v>
      </c>
      <c r="F322" s="195" t="s">
        <v>624</v>
      </c>
      <c r="G322" s="199">
        <v>8773.9726027397246</v>
      </c>
      <c r="H322" s="199">
        <v>14594.016411764707</v>
      </c>
      <c r="I322" s="199">
        <f t="shared" ref="I322:I324" si="170">SUM(G322:H322)</f>
        <v>23367.989014504434</v>
      </c>
      <c r="J322" s="199">
        <f>G322*E322</f>
        <v>2219815.0684931506</v>
      </c>
      <c r="K322" s="199">
        <f>H322*E322</f>
        <v>3692286.1521764714</v>
      </c>
      <c r="L322" s="199">
        <f>I322*E322</f>
        <v>5912101.2206696225</v>
      </c>
      <c r="M322" s="554">
        <v>0.8</v>
      </c>
      <c r="N322" s="554"/>
      <c r="O322" s="554">
        <f t="shared" si="161"/>
        <v>0.8</v>
      </c>
      <c r="P322" s="554"/>
      <c r="Q322" s="554"/>
      <c r="R322" s="554">
        <f t="shared" si="162"/>
        <v>0</v>
      </c>
      <c r="S322" s="199">
        <f t="shared" si="169"/>
        <v>1775852.0547945206</v>
      </c>
      <c r="T322" s="199">
        <f t="shared" si="135"/>
        <v>0</v>
      </c>
      <c r="U322" s="199">
        <f t="shared" si="164"/>
        <v>1775852.0547945206</v>
      </c>
      <c r="V322" s="389" t="s">
        <v>929</v>
      </c>
      <c r="X322" s="534"/>
      <c r="Y322" s="534"/>
      <c r="Z322" s="534"/>
    </row>
    <row r="323" spans="1:26" s="11" customFormat="1" ht="19.5" customHeight="1" outlineLevel="1">
      <c r="A323" s="192"/>
      <c r="B323" s="192"/>
      <c r="C323" s="386" t="s">
        <v>1183</v>
      </c>
      <c r="D323" s="194">
        <v>29</v>
      </c>
      <c r="E323" s="97">
        <v>55.000000000000007</v>
      </c>
      <c r="F323" s="195" t="s">
        <v>624</v>
      </c>
      <c r="G323" s="199">
        <v>3554.7229199999997</v>
      </c>
      <c r="H323" s="199">
        <v>5289.7058823529414</v>
      </c>
      <c r="I323" s="199">
        <f t="shared" si="170"/>
        <v>8844.4288023529407</v>
      </c>
      <c r="J323" s="199">
        <f>G323*E323</f>
        <v>195509.76060000001</v>
      </c>
      <c r="K323" s="199">
        <f>H323*E323</f>
        <v>290933.82352941181</v>
      </c>
      <c r="L323" s="199">
        <f>I323*E323</f>
        <v>486443.58412941179</v>
      </c>
      <c r="M323" s="554">
        <v>0.8</v>
      </c>
      <c r="N323" s="554"/>
      <c r="O323" s="554">
        <f t="shared" si="161"/>
        <v>0.8</v>
      </c>
      <c r="P323" s="554"/>
      <c r="Q323" s="554"/>
      <c r="R323" s="554">
        <f t="shared" si="162"/>
        <v>0</v>
      </c>
      <c r="S323" s="199">
        <f t="shared" si="169"/>
        <v>156407.80848000001</v>
      </c>
      <c r="T323" s="199">
        <f t="shared" si="135"/>
        <v>0</v>
      </c>
      <c r="U323" s="199">
        <f t="shared" si="164"/>
        <v>156407.80848000001</v>
      </c>
      <c r="V323" s="389" t="s">
        <v>1549</v>
      </c>
      <c r="X323" s="534"/>
      <c r="Y323" s="534"/>
      <c r="Z323" s="534"/>
    </row>
    <row r="324" spans="1:26" s="11" customFormat="1" ht="19.5" customHeight="1" outlineLevel="1">
      <c r="A324" s="192"/>
      <c r="B324" s="192"/>
      <c r="C324" s="193" t="s">
        <v>657</v>
      </c>
      <c r="D324" s="194">
        <v>1</v>
      </c>
      <c r="E324" s="194">
        <v>1</v>
      </c>
      <c r="F324" s="195" t="s">
        <v>619</v>
      </c>
      <c r="G324" s="199">
        <v>561223.32145465759</v>
      </c>
      <c r="H324" s="199">
        <v>168366.99643639728</v>
      </c>
      <c r="I324" s="199">
        <f t="shared" si="170"/>
        <v>729590.3178910549</v>
      </c>
      <c r="J324" s="199">
        <f>G324*E324</f>
        <v>561223.32145465759</v>
      </c>
      <c r="K324" s="199">
        <f>H324*E324</f>
        <v>168366.99643639728</v>
      </c>
      <c r="L324" s="199">
        <f>I324*E324</f>
        <v>729590.3178910549</v>
      </c>
      <c r="M324" s="554">
        <v>0.5</v>
      </c>
      <c r="N324" s="554"/>
      <c r="O324" s="554">
        <f t="shared" si="161"/>
        <v>0.5</v>
      </c>
      <c r="P324" s="554"/>
      <c r="Q324" s="554"/>
      <c r="R324" s="554">
        <f t="shared" si="162"/>
        <v>0</v>
      </c>
      <c r="S324" s="199">
        <f t="shared" si="169"/>
        <v>280611.6607273288</v>
      </c>
      <c r="T324" s="199">
        <f t="shared" si="135"/>
        <v>0</v>
      </c>
      <c r="U324" s="199">
        <f t="shared" si="164"/>
        <v>280611.6607273288</v>
      </c>
      <c r="V324" s="128" t="s">
        <v>713</v>
      </c>
      <c r="X324" s="534"/>
      <c r="Y324" s="534"/>
      <c r="Z324" s="534"/>
    </row>
    <row r="325" spans="1:26" outlineLevel="1">
      <c r="A325" s="137"/>
      <c r="B325" s="137"/>
      <c r="C325" s="138"/>
      <c r="D325" s="97"/>
      <c r="E325" s="97"/>
      <c r="F325" s="139"/>
      <c r="G325" s="71"/>
      <c r="H325" s="71"/>
      <c r="I325" s="71"/>
      <c r="J325" s="71"/>
      <c r="K325" s="71"/>
      <c r="L325" s="71"/>
      <c r="M325" s="552"/>
      <c r="N325" s="552"/>
      <c r="O325" s="552">
        <f t="shared" si="161"/>
        <v>0</v>
      </c>
      <c r="P325" s="552"/>
      <c r="Q325" s="552"/>
      <c r="R325" s="552">
        <f t="shared" si="162"/>
        <v>0</v>
      </c>
      <c r="S325" s="71">
        <f t="shared" si="169"/>
        <v>0</v>
      </c>
      <c r="T325" s="71">
        <f t="shared" si="135"/>
        <v>0</v>
      </c>
      <c r="U325" s="71">
        <f t="shared" si="164"/>
        <v>0</v>
      </c>
      <c r="V325" s="123"/>
    </row>
    <row r="326" spans="1:26" outlineLevel="1">
      <c r="A326" s="137" t="s">
        <v>166</v>
      </c>
      <c r="B326" s="137"/>
      <c r="C326" s="138" t="s">
        <v>167</v>
      </c>
      <c r="D326" s="94">
        <v>1</v>
      </c>
      <c r="E326" s="94">
        <v>1</v>
      </c>
      <c r="F326" s="139" t="s">
        <v>10</v>
      </c>
      <c r="G326" s="199"/>
      <c r="H326" s="199"/>
      <c r="I326" s="71">
        <f t="shared" si="12"/>
        <v>0</v>
      </c>
      <c r="J326" s="71">
        <f>G326*E326</f>
        <v>0</v>
      </c>
      <c r="K326" s="71">
        <f>H326*E326</f>
        <v>0</v>
      </c>
      <c r="L326" s="71">
        <f>I326*E326</f>
        <v>0</v>
      </c>
      <c r="M326" s="552"/>
      <c r="N326" s="552"/>
      <c r="O326" s="552">
        <f t="shared" si="161"/>
        <v>0</v>
      </c>
      <c r="P326" s="552"/>
      <c r="Q326" s="552"/>
      <c r="R326" s="552">
        <f t="shared" si="162"/>
        <v>0</v>
      </c>
      <c r="S326" s="71">
        <f t="shared" si="169"/>
        <v>0</v>
      </c>
      <c r="T326" s="71">
        <f t="shared" si="135"/>
        <v>0</v>
      </c>
      <c r="U326" s="71">
        <f t="shared" si="164"/>
        <v>0</v>
      </c>
      <c r="V326" s="123"/>
    </row>
    <row r="327" spans="1:26" outlineLevel="1">
      <c r="A327" s="137" t="s">
        <v>168</v>
      </c>
      <c r="B327" s="137"/>
      <c r="C327" s="138" t="s">
        <v>169</v>
      </c>
      <c r="D327" s="94">
        <v>1</v>
      </c>
      <c r="E327" s="94">
        <v>1</v>
      </c>
      <c r="F327" s="139" t="s">
        <v>10</v>
      </c>
      <c r="G327" s="199"/>
      <c r="H327" s="199"/>
      <c r="I327" s="71">
        <f t="shared" si="12"/>
        <v>0</v>
      </c>
      <c r="J327" s="71">
        <f>G327*E327</f>
        <v>0</v>
      </c>
      <c r="K327" s="71">
        <f>H327*E327</f>
        <v>0</v>
      </c>
      <c r="L327" s="71">
        <f>I327*E327</f>
        <v>0</v>
      </c>
      <c r="M327" s="552"/>
      <c r="N327" s="552"/>
      <c r="O327" s="552">
        <f t="shared" si="161"/>
        <v>0</v>
      </c>
      <c r="P327" s="552"/>
      <c r="Q327" s="552"/>
      <c r="R327" s="552">
        <f t="shared" si="162"/>
        <v>0</v>
      </c>
      <c r="S327" s="71">
        <f t="shared" si="169"/>
        <v>0</v>
      </c>
      <c r="T327" s="71">
        <f t="shared" si="135"/>
        <v>0</v>
      </c>
      <c r="U327" s="71">
        <f t="shared" si="164"/>
        <v>0</v>
      </c>
      <c r="V327" s="123"/>
    </row>
    <row r="328" spans="1:26" outlineLevel="1">
      <c r="A328" s="137" t="s">
        <v>170</v>
      </c>
      <c r="B328" s="137"/>
      <c r="C328" s="138" t="s">
        <v>171</v>
      </c>
      <c r="D328" s="94">
        <v>1</v>
      </c>
      <c r="E328" s="94">
        <v>1</v>
      </c>
      <c r="F328" s="139" t="s">
        <v>10</v>
      </c>
      <c r="G328" s="199"/>
      <c r="H328" s="199"/>
      <c r="I328" s="71">
        <f t="shared" si="12"/>
        <v>0</v>
      </c>
      <c r="J328" s="71">
        <f>G328*E328</f>
        <v>0</v>
      </c>
      <c r="K328" s="71">
        <f>H328*E328</f>
        <v>0</v>
      </c>
      <c r="L328" s="71">
        <f>I328*E328</f>
        <v>0</v>
      </c>
      <c r="M328" s="552"/>
      <c r="N328" s="552"/>
      <c r="O328" s="552">
        <f t="shared" si="161"/>
        <v>0</v>
      </c>
      <c r="P328" s="552"/>
      <c r="Q328" s="552"/>
      <c r="R328" s="552">
        <f t="shared" si="162"/>
        <v>0</v>
      </c>
      <c r="S328" s="71">
        <f t="shared" si="169"/>
        <v>0</v>
      </c>
      <c r="T328" s="71">
        <f t="shared" si="135"/>
        <v>0</v>
      </c>
      <c r="U328" s="71">
        <f t="shared" si="164"/>
        <v>0</v>
      </c>
      <c r="V328" s="123"/>
    </row>
    <row r="329" spans="1:26" outlineLevel="1">
      <c r="A329" s="137" t="s">
        <v>173</v>
      </c>
      <c r="B329" s="137"/>
      <c r="C329" s="138" t="s">
        <v>174</v>
      </c>
      <c r="D329" s="94">
        <v>1</v>
      </c>
      <c r="E329" s="94">
        <v>1</v>
      </c>
      <c r="F329" s="139" t="s">
        <v>10</v>
      </c>
      <c r="G329" s="199"/>
      <c r="H329" s="199"/>
      <c r="I329" s="71">
        <f t="shared" si="12"/>
        <v>0</v>
      </c>
      <c r="J329" s="71">
        <f>G329*E329</f>
        <v>0</v>
      </c>
      <c r="K329" s="71">
        <f>H329*E329</f>
        <v>0</v>
      </c>
      <c r="L329" s="71">
        <f>I329*E329</f>
        <v>0</v>
      </c>
      <c r="M329" s="552"/>
      <c r="N329" s="552"/>
      <c r="O329" s="552">
        <f t="shared" si="161"/>
        <v>0</v>
      </c>
      <c r="P329" s="552"/>
      <c r="Q329" s="552"/>
      <c r="R329" s="552">
        <f t="shared" si="162"/>
        <v>0</v>
      </c>
      <c r="S329" s="71">
        <f t="shared" si="169"/>
        <v>0</v>
      </c>
      <c r="T329" s="71">
        <f t="shared" si="135"/>
        <v>0</v>
      </c>
      <c r="U329" s="71">
        <f t="shared" si="164"/>
        <v>0</v>
      </c>
      <c r="V329" s="123"/>
    </row>
    <row r="330" spans="1:26">
      <c r="A330" s="146"/>
      <c r="B330" s="146"/>
      <c r="C330" s="147"/>
      <c r="D330" s="99"/>
      <c r="E330" s="99"/>
      <c r="F330" s="148"/>
      <c r="G330" s="82"/>
      <c r="H330" s="82"/>
      <c r="I330" s="82"/>
      <c r="J330" s="82"/>
      <c r="K330" s="82"/>
      <c r="L330" s="62"/>
      <c r="M330" s="550"/>
      <c r="N330" s="550"/>
      <c r="O330" s="550">
        <f t="shared" si="161"/>
        <v>0</v>
      </c>
      <c r="P330" s="550"/>
      <c r="Q330" s="550"/>
      <c r="R330" s="550">
        <f t="shared" si="162"/>
        <v>0</v>
      </c>
      <c r="S330" s="62">
        <f t="shared" si="169"/>
        <v>0</v>
      </c>
      <c r="T330" s="62">
        <f t="shared" si="135"/>
        <v>0</v>
      </c>
      <c r="U330" s="62">
        <f t="shared" si="164"/>
        <v>0</v>
      </c>
      <c r="V330" s="124"/>
    </row>
    <row r="331" spans="1:26">
      <c r="A331" s="165" t="s">
        <v>39</v>
      </c>
      <c r="B331" s="165"/>
      <c r="C331" s="166" t="s">
        <v>40</v>
      </c>
      <c r="D331" s="200"/>
      <c r="E331" s="200"/>
      <c r="F331" s="201"/>
      <c r="G331" s="169"/>
      <c r="H331" s="169"/>
      <c r="I331" s="169"/>
      <c r="J331" s="169">
        <f>SUBTOTAL(9,J332:J704)</f>
        <v>8556494945.4535971</v>
      </c>
      <c r="K331" s="169">
        <f>SUBTOTAL(9,K332:K704)</f>
        <v>444494571.60594481</v>
      </c>
      <c r="L331" s="169">
        <f>SUBTOTAL(9,L332:L704)</f>
        <v>9000989517.0595379</v>
      </c>
      <c r="M331" s="551"/>
      <c r="N331" s="551"/>
      <c r="O331" s="551">
        <f t="shared" si="161"/>
        <v>0</v>
      </c>
      <c r="P331" s="551"/>
      <c r="Q331" s="551"/>
      <c r="R331" s="551">
        <f t="shared" si="162"/>
        <v>0</v>
      </c>
      <c r="S331" s="169">
        <f>SUBTOTAL(9,S332:S704)</f>
        <v>516253334.92786759</v>
      </c>
      <c r="T331" s="169">
        <f t="shared" si="135"/>
        <v>0</v>
      </c>
      <c r="U331" s="169">
        <f>SUBTOTAL(9,U332:U704)</f>
        <v>516253334.92786759</v>
      </c>
      <c r="V331" s="170"/>
    </row>
    <row r="332" spans="1:26">
      <c r="A332" s="146"/>
      <c r="B332" s="146"/>
      <c r="C332" s="147"/>
      <c r="D332" s="99"/>
      <c r="E332" s="99"/>
      <c r="F332" s="148"/>
      <c r="G332" s="82"/>
      <c r="H332" s="82"/>
      <c r="I332" s="82"/>
      <c r="J332" s="82"/>
      <c r="K332" s="82"/>
      <c r="L332" s="62"/>
      <c r="M332" s="550"/>
      <c r="N332" s="550"/>
      <c r="O332" s="550">
        <f t="shared" si="161"/>
        <v>0</v>
      </c>
      <c r="P332" s="550"/>
      <c r="Q332" s="550"/>
      <c r="R332" s="550">
        <f t="shared" si="162"/>
        <v>0</v>
      </c>
      <c r="S332" s="62">
        <f>M332*J332</f>
        <v>0</v>
      </c>
      <c r="T332" s="62">
        <f t="shared" si="135"/>
        <v>0</v>
      </c>
      <c r="U332" s="62">
        <f t="shared" si="164"/>
        <v>0</v>
      </c>
      <c r="V332" s="124"/>
    </row>
    <row r="333" spans="1:26">
      <c r="A333" s="149" t="s">
        <v>252</v>
      </c>
      <c r="B333" s="149"/>
      <c r="C333" s="150" t="s">
        <v>253</v>
      </c>
      <c r="D333" s="100">
        <v>1</v>
      </c>
      <c r="E333" s="100">
        <v>1</v>
      </c>
      <c r="F333" s="151" t="s">
        <v>10</v>
      </c>
      <c r="G333" s="75"/>
      <c r="H333" s="75"/>
      <c r="I333" s="75"/>
      <c r="J333" s="75">
        <f>SUBTOTAL(9,J334:J704)</f>
        <v>8556494945.4535971</v>
      </c>
      <c r="K333" s="75">
        <f>SUBTOTAL(9,K334:K704)</f>
        <v>444494571.60594481</v>
      </c>
      <c r="L333" s="75">
        <f>SUBTOTAL(9,L334:L704)</f>
        <v>9000989517.0595379</v>
      </c>
      <c r="M333" s="555"/>
      <c r="N333" s="555"/>
      <c r="O333" s="555">
        <f t="shared" si="161"/>
        <v>0</v>
      </c>
      <c r="P333" s="555"/>
      <c r="Q333" s="555"/>
      <c r="R333" s="555">
        <f t="shared" si="162"/>
        <v>0</v>
      </c>
      <c r="S333" s="75">
        <f>SUBTOTAL(9,S334:S704)</f>
        <v>516253334.92786759</v>
      </c>
      <c r="T333" s="75">
        <f t="shared" si="135"/>
        <v>0</v>
      </c>
      <c r="U333" s="75">
        <f>SUBTOTAL(9,U334:U704)</f>
        <v>516253334.92786759</v>
      </c>
      <c r="V333" s="176"/>
    </row>
    <row r="334" spans="1:26" s="182" customFormat="1" ht="20.25" customHeight="1" outlineLevel="1">
      <c r="A334" s="178" t="s">
        <v>254</v>
      </c>
      <c r="B334" s="178"/>
      <c r="C334" s="179" t="s">
        <v>148</v>
      </c>
      <c r="D334" s="206">
        <v>1</v>
      </c>
      <c r="E334" s="206">
        <v>1</v>
      </c>
      <c r="F334" s="207" t="s">
        <v>73</v>
      </c>
      <c r="G334" s="199"/>
      <c r="H334" s="199"/>
      <c r="I334" s="78"/>
      <c r="J334" s="78"/>
      <c r="K334" s="78"/>
      <c r="L334" s="83">
        <v>0</v>
      </c>
      <c r="M334" s="559"/>
      <c r="N334" s="559"/>
      <c r="O334" s="559">
        <f t="shared" si="161"/>
        <v>0</v>
      </c>
      <c r="P334" s="559"/>
      <c r="Q334" s="559"/>
      <c r="R334" s="559">
        <f t="shared" si="162"/>
        <v>0</v>
      </c>
      <c r="S334" s="83">
        <f>M334*J334</f>
        <v>0</v>
      </c>
      <c r="T334" s="83">
        <f t="shared" si="135"/>
        <v>0</v>
      </c>
      <c r="U334" s="83">
        <f t="shared" si="164"/>
        <v>0</v>
      </c>
      <c r="V334" s="181" t="s">
        <v>255</v>
      </c>
      <c r="X334" s="541"/>
      <c r="Y334" s="541"/>
      <c r="Z334" s="541"/>
    </row>
    <row r="335" spans="1:26" s="182" customFormat="1" ht="20.25" customHeight="1" outlineLevel="1">
      <c r="A335" s="178" t="s">
        <v>256</v>
      </c>
      <c r="B335" s="178"/>
      <c r="C335" s="179" t="s">
        <v>150</v>
      </c>
      <c r="D335" s="206">
        <v>1</v>
      </c>
      <c r="E335" s="206">
        <v>1</v>
      </c>
      <c r="F335" s="207" t="s">
        <v>73</v>
      </c>
      <c r="G335" s="199"/>
      <c r="H335" s="199"/>
      <c r="I335" s="78"/>
      <c r="J335" s="78"/>
      <c r="K335" s="78"/>
      <c r="L335" s="83">
        <v>0</v>
      </c>
      <c r="M335" s="559"/>
      <c r="N335" s="559"/>
      <c r="O335" s="559">
        <f t="shared" si="161"/>
        <v>0</v>
      </c>
      <c r="P335" s="559"/>
      <c r="Q335" s="559"/>
      <c r="R335" s="559">
        <f t="shared" si="162"/>
        <v>0</v>
      </c>
      <c r="S335" s="83">
        <f>M335*J335</f>
        <v>0</v>
      </c>
      <c r="T335" s="83">
        <f t="shared" si="135"/>
        <v>0</v>
      </c>
      <c r="U335" s="83">
        <f t="shared" si="164"/>
        <v>0</v>
      </c>
      <c r="V335" s="181" t="s">
        <v>255</v>
      </c>
      <c r="X335" s="541"/>
      <c r="Y335" s="541"/>
      <c r="Z335" s="541"/>
    </row>
    <row r="336" spans="1:26" s="153" customFormat="1" ht="20.25" customHeight="1" outlineLevel="1">
      <c r="A336" s="183" t="s">
        <v>257</v>
      </c>
      <c r="B336" s="183"/>
      <c r="C336" s="184" t="s">
        <v>258</v>
      </c>
      <c r="D336" s="185">
        <v>1</v>
      </c>
      <c r="E336" s="185">
        <v>1</v>
      </c>
      <c r="F336" s="186" t="s">
        <v>10</v>
      </c>
      <c r="G336" s="187"/>
      <c r="H336" s="187"/>
      <c r="I336" s="187"/>
      <c r="J336" s="187">
        <f>SUBTOTAL(9,J337:J423)</f>
        <v>4272504384.0250001</v>
      </c>
      <c r="K336" s="187">
        <f>SUBTOTAL(9,K337:K423)</f>
        <v>197907035.97475857</v>
      </c>
      <c r="L336" s="187">
        <f>SUBTOTAL(9,L337:L423)</f>
        <v>4470411419.9997587</v>
      </c>
      <c r="M336" s="560"/>
      <c r="N336" s="560"/>
      <c r="O336" s="560">
        <f t="shared" si="161"/>
        <v>0</v>
      </c>
      <c r="P336" s="560"/>
      <c r="Q336" s="560"/>
      <c r="R336" s="560">
        <f t="shared" si="162"/>
        <v>0</v>
      </c>
      <c r="S336" s="187">
        <f>SUBTOTAL(9,S337:S423)</f>
        <v>481157978.5</v>
      </c>
      <c r="T336" s="187">
        <f t="shared" si="135"/>
        <v>0</v>
      </c>
      <c r="U336" s="187">
        <f>SUBTOTAL(9,U337:U423)</f>
        <v>481157978.5</v>
      </c>
      <c r="V336" s="188"/>
      <c r="X336" s="535"/>
      <c r="Y336" s="535"/>
      <c r="Z336" s="535"/>
    </row>
    <row r="337" spans="1:26" s="11" customFormat="1" outlineLevel="1">
      <c r="A337" s="192"/>
      <c r="B337" s="192"/>
      <c r="C337" s="189" t="s">
        <v>740</v>
      </c>
      <c r="D337" s="194"/>
      <c r="E337" s="194"/>
      <c r="F337" s="195"/>
      <c r="G337" s="199"/>
      <c r="H337" s="199"/>
      <c r="I337" s="199"/>
      <c r="J337" s="174">
        <f>SUBTOTAL(9,J339:J365)</f>
        <v>2486429270</v>
      </c>
      <c r="K337" s="174">
        <f>SUBTOTAL(9,K339:K365)</f>
        <v>40937031</v>
      </c>
      <c r="L337" s="174">
        <f>SUBTOTAL(9,L339:L365)</f>
        <v>2527366301</v>
      </c>
      <c r="M337" s="558"/>
      <c r="N337" s="558"/>
      <c r="O337" s="558">
        <f t="shared" si="161"/>
        <v>0</v>
      </c>
      <c r="P337" s="558"/>
      <c r="Q337" s="558"/>
      <c r="R337" s="558">
        <f t="shared" si="162"/>
        <v>0</v>
      </c>
      <c r="S337" s="174">
        <f>SUBTOTAL(9,S339:S365)</f>
        <v>0</v>
      </c>
      <c r="T337" s="174">
        <f t="shared" si="135"/>
        <v>0</v>
      </c>
      <c r="U337" s="174">
        <f>SUBTOTAL(9,U339:U365)</f>
        <v>0</v>
      </c>
      <c r="V337" s="128"/>
      <c r="X337" s="534"/>
      <c r="Y337" s="534"/>
      <c r="Z337" s="534"/>
    </row>
    <row r="338" spans="1:26" ht="26.4" outlineLevel="1">
      <c r="A338" s="137"/>
      <c r="B338" s="137"/>
      <c r="C338" s="138" t="s">
        <v>741</v>
      </c>
      <c r="D338" s="97">
        <v>1</v>
      </c>
      <c r="E338" s="97">
        <v>1</v>
      </c>
      <c r="F338" s="139" t="s">
        <v>660</v>
      </c>
      <c r="G338" s="199">
        <v>243347500.00000003</v>
      </c>
      <c r="H338" s="199">
        <v>1400000.0000000002</v>
      </c>
      <c r="I338" s="71">
        <f t="shared" ref="I338" si="171">SUM(G338:H338)</f>
        <v>244747500.00000003</v>
      </c>
      <c r="J338" s="71">
        <f t="shared" ref="J338:J364" si="172">G338*E338</f>
        <v>243347500.00000003</v>
      </c>
      <c r="K338" s="71">
        <f t="shared" ref="K338:K364" si="173">H338*E338</f>
        <v>1400000.0000000002</v>
      </c>
      <c r="L338" s="71">
        <f t="shared" ref="L338:L364" si="174">I338*E338</f>
        <v>244747500.00000003</v>
      </c>
      <c r="M338" s="552"/>
      <c r="N338" s="552"/>
      <c r="O338" s="552">
        <f t="shared" si="161"/>
        <v>0</v>
      </c>
      <c r="P338" s="552"/>
      <c r="Q338" s="552"/>
      <c r="R338" s="552">
        <f t="shared" si="162"/>
        <v>0</v>
      </c>
      <c r="S338" s="71">
        <f t="shared" ref="S338:S365" si="175">M338*J338</f>
        <v>0</v>
      </c>
      <c r="T338" s="71">
        <f t="shared" ref="T338:T401" si="176">P338*K338</f>
        <v>0</v>
      </c>
      <c r="U338" s="71">
        <f t="shared" si="164"/>
        <v>0</v>
      </c>
      <c r="V338" s="123" t="s">
        <v>742</v>
      </c>
    </row>
    <row r="339" spans="1:26" ht="39.6" outlineLevel="1">
      <c r="A339" s="137"/>
      <c r="B339" s="137"/>
      <c r="C339" s="138" t="s">
        <v>743</v>
      </c>
      <c r="D339" s="97">
        <v>1</v>
      </c>
      <c r="E339" s="97">
        <v>1</v>
      </c>
      <c r="F339" s="139" t="s">
        <v>660</v>
      </c>
      <c r="G339" s="199">
        <v>581849400</v>
      </c>
      <c r="H339" s="199">
        <v>3920000.0000000005</v>
      </c>
      <c r="I339" s="71">
        <f t="shared" ref="I339:I364" si="177">SUM(G339:H339)</f>
        <v>585769400</v>
      </c>
      <c r="J339" s="71">
        <f t="shared" si="172"/>
        <v>581849400</v>
      </c>
      <c r="K339" s="71">
        <f t="shared" si="173"/>
        <v>3920000.0000000005</v>
      </c>
      <c r="L339" s="71">
        <f t="shared" si="174"/>
        <v>585769400</v>
      </c>
      <c r="M339" s="552"/>
      <c r="N339" s="552"/>
      <c r="O339" s="552">
        <f t="shared" si="161"/>
        <v>0</v>
      </c>
      <c r="P339" s="552"/>
      <c r="Q339" s="552"/>
      <c r="R339" s="552">
        <f t="shared" si="162"/>
        <v>0</v>
      </c>
      <c r="S339" s="71">
        <f t="shared" si="175"/>
        <v>0</v>
      </c>
      <c r="T339" s="71">
        <f t="shared" si="176"/>
        <v>0</v>
      </c>
      <c r="U339" s="71">
        <f t="shared" si="164"/>
        <v>0</v>
      </c>
      <c r="V339" s="123" t="s">
        <v>744</v>
      </c>
    </row>
    <row r="340" spans="1:26" ht="39.6" outlineLevel="1">
      <c r="A340" s="137"/>
      <c r="B340" s="137"/>
      <c r="C340" s="138" t="s">
        <v>745</v>
      </c>
      <c r="D340" s="97">
        <v>1</v>
      </c>
      <c r="E340" s="97">
        <v>1</v>
      </c>
      <c r="F340" s="139" t="s">
        <v>660</v>
      </c>
      <c r="G340" s="199">
        <v>137478000</v>
      </c>
      <c r="H340" s="199">
        <v>1400000.0000000002</v>
      </c>
      <c r="I340" s="71">
        <f t="shared" si="177"/>
        <v>138878000</v>
      </c>
      <c r="J340" s="71">
        <f t="shared" si="172"/>
        <v>137478000</v>
      </c>
      <c r="K340" s="71">
        <f t="shared" si="173"/>
        <v>1400000.0000000002</v>
      </c>
      <c r="L340" s="71">
        <f t="shared" si="174"/>
        <v>138878000</v>
      </c>
      <c r="M340" s="552"/>
      <c r="N340" s="552"/>
      <c r="O340" s="552">
        <f t="shared" si="161"/>
        <v>0</v>
      </c>
      <c r="P340" s="552"/>
      <c r="Q340" s="552"/>
      <c r="R340" s="552">
        <f t="shared" si="162"/>
        <v>0</v>
      </c>
      <c r="S340" s="71">
        <f t="shared" si="175"/>
        <v>0</v>
      </c>
      <c r="T340" s="71">
        <f t="shared" si="176"/>
        <v>0</v>
      </c>
      <c r="U340" s="71">
        <f t="shared" si="164"/>
        <v>0</v>
      </c>
      <c r="V340" s="123" t="s">
        <v>744</v>
      </c>
    </row>
    <row r="341" spans="1:26" ht="39.6" outlineLevel="1">
      <c r="A341" s="137"/>
      <c r="B341" s="137"/>
      <c r="C341" s="138" t="s">
        <v>746</v>
      </c>
      <c r="D341" s="97">
        <v>1</v>
      </c>
      <c r="E341" s="97">
        <v>1</v>
      </c>
      <c r="F341" s="139" t="s">
        <v>660</v>
      </c>
      <c r="G341" s="199">
        <v>124835700.00000001</v>
      </c>
      <c r="H341" s="199">
        <v>1400000.0000000002</v>
      </c>
      <c r="I341" s="71">
        <f t="shared" si="177"/>
        <v>126235700.00000001</v>
      </c>
      <c r="J341" s="71">
        <f t="shared" si="172"/>
        <v>124835700.00000001</v>
      </c>
      <c r="K341" s="71">
        <f t="shared" si="173"/>
        <v>1400000.0000000002</v>
      </c>
      <c r="L341" s="71">
        <f t="shared" si="174"/>
        <v>126235700.00000001</v>
      </c>
      <c r="M341" s="552"/>
      <c r="N341" s="552"/>
      <c r="O341" s="552">
        <f t="shared" si="161"/>
        <v>0</v>
      </c>
      <c r="P341" s="552"/>
      <c r="Q341" s="552"/>
      <c r="R341" s="552">
        <f t="shared" si="162"/>
        <v>0</v>
      </c>
      <c r="S341" s="71">
        <f t="shared" si="175"/>
        <v>0</v>
      </c>
      <c r="T341" s="71">
        <f t="shared" si="176"/>
        <v>0</v>
      </c>
      <c r="U341" s="71">
        <f t="shared" si="164"/>
        <v>0</v>
      </c>
      <c r="V341" s="123" t="s">
        <v>744</v>
      </c>
    </row>
    <row r="342" spans="1:26" ht="39.6" outlineLevel="1">
      <c r="A342" s="137"/>
      <c r="B342" s="137"/>
      <c r="C342" s="138" t="s">
        <v>747</v>
      </c>
      <c r="D342" s="97">
        <v>1</v>
      </c>
      <c r="E342" s="97">
        <v>1</v>
      </c>
      <c r="F342" s="139" t="s">
        <v>660</v>
      </c>
      <c r="G342" s="199">
        <v>137478000</v>
      </c>
      <c r="H342" s="199">
        <v>1400000.0000000002</v>
      </c>
      <c r="I342" s="71">
        <f t="shared" si="177"/>
        <v>138878000</v>
      </c>
      <c r="J342" s="71">
        <f t="shared" si="172"/>
        <v>137478000</v>
      </c>
      <c r="K342" s="71">
        <f t="shared" si="173"/>
        <v>1400000.0000000002</v>
      </c>
      <c r="L342" s="71">
        <f t="shared" si="174"/>
        <v>138878000</v>
      </c>
      <c r="M342" s="552"/>
      <c r="N342" s="552"/>
      <c r="O342" s="552">
        <f t="shared" si="161"/>
        <v>0</v>
      </c>
      <c r="P342" s="552"/>
      <c r="Q342" s="552"/>
      <c r="R342" s="552">
        <f t="shared" si="162"/>
        <v>0</v>
      </c>
      <c r="S342" s="71">
        <f t="shared" si="175"/>
        <v>0</v>
      </c>
      <c r="T342" s="71">
        <f t="shared" si="176"/>
        <v>0</v>
      </c>
      <c r="U342" s="71">
        <f t="shared" si="164"/>
        <v>0</v>
      </c>
      <c r="V342" s="123" t="s">
        <v>744</v>
      </c>
    </row>
    <row r="343" spans="1:26" ht="39.6" outlineLevel="1">
      <c r="A343" s="137"/>
      <c r="B343" s="137"/>
      <c r="C343" s="138" t="s">
        <v>748</v>
      </c>
      <c r="D343" s="97">
        <v>1</v>
      </c>
      <c r="E343" s="97">
        <v>1</v>
      </c>
      <c r="F343" s="139" t="s">
        <v>660</v>
      </c>
      <c r="G343" s="199">
        <v>160848600</v>
      </c>
      <c r="H343" s="199">
        <v>1400000.0000000002</v>
      </c>
      <c r="I343" s="71">
        <f t="shared" si="177"/>
        <v>162248600</v>
      </c>
      <c r="J343" s="71">
        <f t="shared" si="172"/>
        <v>160848600</v>
      </c>
      <c r="K343" s="71">
        <f t="shared" si="173"/>
        <v>1400000.0000000002</v>
      </c>
      <c r="L343" s="71">
        <f t="shared" si="174"/>
        <v>162248600</v>
      </c>
      <c r="M343" s="552"/>
      <c r="N343" s="552"/>
      <c r="O343" s="552">
        <f t="shared" si="161"/>
        <v>0</v>
      </c>
      <c r="P343" s="552"/>
      <c r="Q343" s="552"/>
      <c r="R343" s="552">
        <f t="shared" si="162"/>
        <v>0</v>
      </c>
      <c r="S343" s="71">
        <f t="shared" si="175"/>
        <v>0</v>
      </c>
      <c r="T343" s="71">
        <f t="shared" si="176"/>
        <v>0</v>
      </c>
      <c r="U343" s="71">
        <f t="shared" si="164"/>
        <v>0</v>
      </c>
      <c r="V343" s="123" t="s">
        <v>744</v>
      </c>
    </row>
    <row r="344" spans="1:26" ht="39.6" outlineLevel="1">
      <c r="A344" s="137"/>
      <c r="B344" s="137"/>
      <c r="C344" s="138" t="s">
        <v>749</v>
      </c>
      <c r="D344" s="97">
        <v>1</v>
      </c>
      <c r="E344" s="97">
        <v>1</v>
      </c>
      <c r="F344" s="139" t="s">
        <v>660</v>
      </c>
      <c r="G344" s="199">
        <v>162050900</v>
      </c>
      <c r="H344" s="199">
        <v>1400000.0000000002</v>
      </c>
      <c r="I344" s="71">
        <f t="shared" si="177"/>
        <v>163450900</v>
      </c>
      <c r="J344" s="71">
        <f t="shared" si="172"/>
        <v>162050900</v>
      </c>
      <c r="K344" s="71">
        <f t="shared" si="173"/>
        <v>1400000.0000000002</v>
      </c>
      <c r="L344" s="71">
        <f t="shared" si="174"/>
        <v>163450900</v>
      </c>
      <c r="M344" s="552"/>
      <c r="N344" s="552"/>
      <c r="O344" s="552">
        <f t="shared" si="161"/>
        <v>0</v>
      </c>
      <c r="P344" s="552"/>
      <c r="Q344" s="552"/>
      <c r="R344" s="552">
        <f t="shared" si="162"/>
        <v>0</v>
      </c>
      <c r="S344" s="71">
        <f t="shared" si="175"/>
        <v>0</v>
      </c>
      <c r="T344" s="71">
        <f t="shared" si="176"/>
        <v>0</v>
      </c>
      <c r="U344" s="71">
        <f t="shared" si="164"/>
        <v>0</v>
      </c>
      <c r="V344" s="123" t="s">
        <v>744</v>
      </c>
    </row>
    <row r="345" spans="1:26" ht="39.6" outlineLevel="1">
      <c r="A345" s="137"/>
      <c r="B345" s="137"/>
      <c r="C345" s="138" t="s">
        <v>750</v>
      </c>
      <c r="D345" s="97">
        <v>1</v>
      </c>
      <c r="E345" s="97">
        <v>1</v>
      </c>
      <c r="F345" s="139" t="s">
        <v>660</v>
      </c>
      <c r="G345" s="199">
        <v>113520000.00000001</v>
      </c>
      <c r="H345" s="199">
        <v>1400000.0000000002</v>
      </c>
      <c r="I345" s="71">
        <f t="shared" si="177"/>
        <v>114920000.00000001</v>
      </c>
      <c r="J345" s="71">
        <f t="shared" si="172"/>
        <v>113520000.00000001</v>
      </c>
      <c r="K345" s="71">
        <f t="shared" si="173"/>
        <v>1400000.0000000002</v>
      </c>
      <c r="L345" s="71">
        <f t="shared" si="174"/>
        <v>114920000.00000001</v>
      </c>
      <c r="M345" s="552"/>
      <c r="N345" s="552"/>
      <c r="O345" s="552">
        <f t="shared" si="161"/>
        <v>0</v>
      </c>
      <c r="P345" s="552"/>
      <c r="Q345" s="552"/>
      <c r="R345" s="552">
        <f t="shared" si="162"/>
        <v>0</v>
      </c>
      <c r="S345" s="71">
        <f t="shared" si="175"/>
        <v>0</v>
      </c>
      <c r="T345" s="71">
        <f t="shared" si="176"/>
        <v>0</v>
      </c>
      <c r="U345" s="71">
        <f t="shared" si="164"/>
        <v>0</v>
      </c>
      <c r="V345" s="123" t="s">
        <v>744</v>
      </c>
    </row>
    <row r="346" spans="1:26" ht="39.6" outlineLevel="1">
      <c r="A346" s="137"/>
      <c r="B346" s="137"/>
      <c r="C346" s="138" t="s">
        <v>751</v>
      </c>
      <c r="D346" s="97">
        <v>1</v>
      </c>
      <c r="E346" s="97">
        <v>1</v>
      </c>
      <c r="F346" s="139" t="s">
        <v>660</v>
      </c>
      <c r="G346" s="199">
        <v>232601600.00000003</v>
      </c>
      <c r="H346" s="199">
        <v>1400000.0000000002</v>
      </c>
      <c r="I346" s="71">
        <f t="shared" si="177"/>
        <v>234001600.00000003</v>
      </c>
      <c r="J346" s="71">
        <f t="shared" si="172"/>
        <v>232601600.00000003</v>
      </c>
      <c r="K346" s="71">
        <f t="shared" si="173"/>
        <v>1400000.0000000002</v>
      </c>
      <c r="L346" s="71">
        <f t="shared" si="174"/>
        <v>234001600.00000003</v>
      </c>
      <c r="M346" s="552"/>
      <c r="N346" s="552"/>
      <c r="O346" s="552">
        <f t="shared" si="161"/>
        <v>0</v>
      </c>
      <c r="P346" s="552"/>
      <c r="Q346" s="552"/>
      <c r="R346" s="552">
        <f t="shared" si="162"/>
        <v>0</v>
      </c>
      <c r="S346" s="71">
        <f t="shared" si="175"/>
        <v>0</v>
      </c>
      <c r="T346" s="71">
        <f t="shared" si="176"/>
        <v>0</v>
      </c>
      <c r="U346" s="71">
        <f t="shared" si="164"/>
        <v>0</v>
      </c>
      <c r="V346" s="123" t="s">
        <v>744</v>
      </c>
    </row>
    <row r="347" spans="1:26" ht="39.6" outlineLevel="1">
      <c r="A347" s="137"/>
      <c r="B347" s="137"/>
      <c r="C347" s="138" t="s">
        <v>752</v>
      </c>
      <c r="D347" s="97">
        <v>1</v>
      </c>
      <c r="E347" s="97">
        <v>1</v>
      </c>
      <c r="F347" s="139" t="s">
        <v>660</v>
      </c>
      <c r="G347" s="199">
        <v>246041400.00000003</v>
      </c>
      <c r="H347" s="199">
        <v>1400000.0000000002</v>
      </c>
      <c r="I347" s="71">
        <f t="shared" si="177"/>
        <v>247441400.00000003</v>
      </c>
      <c r="J347" s="71">
        <f t="shared" si="172"/>
        <v>246041400.00000003</v>
      </c>
      <c r="K347" s="71">
        <f t="shared" si="173"/>
        <v>1400000.0000000002</v>
      </c>
      <c r="L347" s="71">
        <f t="shared" si="174"/>
        <v>247441400.00000003</v>
      </c>
      <c r="M347" s="552"/>
      <c r="N347" s="552"/>
      <c r="O347" s="552">
        <f t="shared" si="161"/>
        <v>0</v>
      </c>
      <c r="P347" s="552"/>
      <c r="Q347" s="552"/>
      <c r="R347" s="552">
        <f t="shared" si="162"/>
        <v>0</v>
      </c>
      <c r="S347" s="71">
        <f t="shared" si="175"/>
        <v>0</v>
      </c>
      <c r="T347" s="71">
        <f t="shared" si="176"/>
        <v>0</v>
      </c>
      <c r="U347" s="71">
        <f t="shared" si="164"/>
        <v>0</v>
      </c>
      <c r="V347" s="123" t="s">
        <v>744</v>
      </c>
    </row>
    <row r="348" spans="1:26" ht="39.6" outlineLevel="1">
      <c r="A348" s="137"/>
      <c r="B348" s="137"/>
      <c r="C348" s="138" t="s">
        <v>753</v>
      </c>
      <c r="D348" s="97">
        <v>1</v>
      </c>
      <c r="E348" s="97">
        <v>1</v>
      </c>
      <c r="F348" s="139" t="s">
        <v>660</v>
      </c>
      <c r="G348" s="199">
        <v>15643100.000000002</v>
      </c>
      <c r="H348" s="199">
        <v>840000.00000000012</v>
      </c>
      <c r="I348" s="71">
        <f t="shared" si="177"/>
        <v>16483100.000000002</v>
      </c>
      <c r="J348" s="71">
        <f t="shared" si="172"/>
        <v>15643100.000000002</v>
      </c>
      <c r="K348" s="71">
        <f t="shared" si="173"/>
        <v>840000.00000000012</v>
      </c>
      <c r="L348" s="71">
        <f t="shared" si="174"/>
        <v>16483100.000000002</v>
      </c>
      <c r="M348" s="552"/>
      <c r="N348" s="552"/>
      <c r="O348" s="552">
        <f t="shared" si="161"/>
        <v>0</v>
      </c>
      <c r="P348" s="552"/>
      <c r="Q348" s="552"/>
      <c r="R348" s="552">
        <f t="shared" si="162"/>
        <v>0</v>
      </c>
      <c r="S348" s="71">
        <f t="shared" si="175"/>
        <v>0</v>
      </c>
      <c r="T348" s="71">
        <f t="shared" si="176"/>
        <v>0</v>
      </c>
      <c r="U348" s="71">
        <f t="shared" si="164"/>
        <v>0</v>
      </c>
      <c r="V348" s="123" t="s">
        <v>744</v>
      </c>
    </row>
    <row r="349" spans="1:26" ht="39.6" outlineLevel="1">
      <c r="A349" s="137"/>
      <c r="B349" s="137"/>
      <c r="C349" s="138" t="s">
        <v>754</v>
      </c>
      <c r="D349" s="97">
        <v>1</v>
      </c>
      <c r="E349" s="97">
        <v>1</v>
      </c>
      <c r="F349" s="139" t="s">
        <v>660</v>
      </c>
      <c r="G349" s="199">
        <v>47347300.000000007</v>
      </c>
      <c r="H349" s="199">
        <v>1400000.0000000002</v>
      </c>
      <c r="I349" s="71">
        <f t="shared" si="177"/>
        <v>48747300.000000007</v>
      </c>
      <c r="J349" s="71">
        <f t="shared" si="172"/>
        <v>47347300.000000007</v>
      </c>
      <c r="K349" s="71">
        <f t="shared" si="173"/>
        <v>1400000.0000000002</v>
      </c>
      <c r="L349" s="71">
        <f t="shared" si="174"/>
        <v>48747300.000000007</v>
      </c>
      <c r="M349" s="552"/>
      <c r="N349" s="552"/>
      <c r="O349" s="552">
        <f t="shared" si="161"/>
        <v>0</v>
      </c>
      <c r="P349" s="552"/>
      <c r="Q349" s="552"/>
      <c r="R349" s="552">
        <f t="shared" si="162"/>
        <v>0</v>
      </c>
      <c r="S349" s="71">
        <f t="shared" si="175"/>
        <v>0</v>
      </c>
      <c r="T349" s="71">
        <f t="shared" si="176"/>
        <v>0</v>
      </c>
      <c r="U349" s="71">
        <f t="shared" si="164"/>
        <v>0</v>
      </c>
      <c r="V349" s="123" t="s">
        <v>744</v>
      </c>
    </row>
    <row r="350" spans="1:26" ht="39.6" outlineLevel="1">
      <c r="A350" s="137"/>
      <c r="B350" s="137"/>
      <c r="C350" s="138" t="s">
        <v>755</v>
      </c>
      <c r="D350" s="97">
        <v>1</v>
      </c>
      <c r="E350" s="97">
        <v>1</v>
      </c>
      <c r="F350" s="139" t="s">
        <v>660</v>
      </c>
      <c r="G350" s="199">
        <v>28968500.000000004</v>
      </c>
      <c r="H350" s="199">
        <v>840000.00000000012</v>
      </c>
      <c r="I350" s="71">
        <f t="shared" si="177"/>
        <v>29808500.000000004</v>
      </c>
      <c r="J350" s="71">
        <f t="shared" si="172"/>
        <v>28968500.000000004</v>
      </c>
      <c r="K350" s="71">
        <f t="shared" si="173"/>
        <v>840000.00000000012</v>
      </c>
      <c r="L350" s="71">
        <f t="shared" si="174"/>
        <v>29808500.000000004</v>
      </c>
      <c r="M350" s="552"/>
      <c r="N350" s="552"/>
      <c r="O350" s="552">
        <f t="shared" si="161"/>
        <v>0</v>
      </c>
      <c r="P350" s="552"/>
      <c r="Q350" s="552"/>
      <c r="R350" s="552">
        <f t="shared" si="162"/>
        <v>0</v>
      </c>
      <c r="S350" s="71">
        <f t="shared" si="175"/>
        <v>0</v>
      </c>
      <c r="T350" s="71">
        <f t="shared" si="176"/>
        <v>0</v>
      </c>
      <c r="U350" s="71">
        <f t="shared" si="164"/>
        <v>0</v>
      </c>
      <c r="V350" s="123" t="s">
        <v>744</v>
      </c>
    </row>
    <row r="351" spans="1:26" ht="39.6" outlineLevel="1">
      <c r="A351" s="137"/>
      <c r="B351" s="137"/>
      <c r="C351" s="138" t="s">
        <v>756</v>
      </c>
      <c r="D351" s="97">
        <v>1</v>
      </c>
      <c r="E351" s="97">
        <v>1</v>
      </c>
      <c r="F351" s="139" t="s">
        <v>660</v>
      </c>
      <c r="G351" s="199">
        <v>24835800.000000004</v>
      </c>
      <c r="H351" s="199">
        <v>840000.00000000012</v>
      </c>
      <c r="I351" s="71">
        <f t="shared" si="177"/>
        <v>25675800.000000004</v>
      </c>
      <c r="J351" s="71">
        <f t="shared" si="172"/>
        <v>24835800.000000004</v>
      </c>
      <c r="K351" s="71">
        <f t="shared" si="173"/>
        <v>840000.00000000012</v>
      </c>
      <c r="L351" s="71">
        <f t="shared" si="174"/>
        <v>25675800.000000004</v>
      </c>
      <c r="M351" s="552"/>
      <c r="N351" s="552"/>
      <c r="O351" s="552">
        <f t="shared" si="161"/>
        <v>0</v>
      </c>
      <c r="P351" s="552"/>
      <c r="Q351" s="552"/>
      <c r="R351" s="552">
        <f t="shared" si="162"/>
        <v>0</v>
      </c>
      <c r="S351" s="71">
        <f t="shared" si="175"/>
        <v>0</v>
      </c>
      <c r="T351" s="71">
        <f t="shared" si="176"/>
        <v>0</v>
      </c>
      <c r="U351" s="71">
        <f t="shared" si="164"/>
        <v>0</v>
      </c>
      <c r="V351" s="123" t="s">
        <v>744</v>
      </c>
    </row>
    <row r="352" spans="1:26" ht="39.6" outlineLevel="1">
      <c r="A352" s="137"/>
      <c r="B352" s="137"/>
      <c r="C352" s="138" t="s">
        <v>757</v>
      </c>
      <c r="D352" s="97">
        <v>1</v>
      </c>
      <c r="E352" s="97">
        <v>1</v>
      </c>
      <c r="F352" s="139" t="s">
        <v>660</v>
      </c>
      <c r="G352" s="199">
        <v>91081100</v>
      </c>
      <c r="H352" s="199">
        <v>1400000.0000000002</v>
      </c>
      <c r="I352" s="71">
        <f t="shared" si="177"/>
        <v>92481100</v>
      </c>
      <c r="J352" s="71">
        <f t="shared" si="172"/>
        <v>91081100</v>
      </c>
      <c r="K352" s="71">
        <f t="shared" si="173"/>
        <v>1400000.0000000002</v>
      </c>
      <c r="L352" s="71">
        <f t="shared" si="174"/>
        <v>92481100</v>
      </c>
      <c r="M352" s="552"/>
      <c r="N352" s="552"/>
      <c r="O352" s="552">
        <f t="shared" si="161"/>
        <v>0</v>
      </c>
      <c r="P352" s="552"/>
      <c r="Q352" s="552"/>
      <c r="R352" s="552">
        <f t="shared" si="162"/>
        <v>0</v>
      </c>
      <c r="S352" s="71">
        <f t="shared" si="175"/>
        <v>0</v>
      </c>
      <c r="T352" s="71">
        <f t="shared" si="176"/>
        <v>0</v>
      </c>
      <c r="U352" s="71">
        <f t="shared" si="164"/>
        <v>0</v>
      </c>
      <c r="V352" s="123" t="s">
        <v>744</v>
      </c>
    </row>
    <row r="353" spans="1:26" ht="39.6" outlineLevel="1">
      <c r="A353" s="137"/>
      <c r="B353" s="137"/>
      <c r="C353" s="138" t="s">
        <v>758</v>
      </c>
      <c r="D353" s="97">
        <v>1</v>
      </c>
      <c r="E353" s="97">
        <v>1</v>
      </c>
      <c r="F353" s="139" t="s">
        <v>660</v>
      </c>
      <c r="G353" s="199">
        <v>79290200</v>
      </c>
      <c r="H353" s="199">
        <v>1400000.0000000002</v>
      </c>
      <c r="I353" s="71">
        <f t="shared" si="177"/>
        <v>80690200</v>
      </c>
      <c r="J353" s="71">
        <f t="shared" si="172"/>
        <v>79290200</v>
      </c>
      <c r="K353" s="71">
        <f t="shared" si="173"/>
        <v>1400000.0000000002</v>
      </c>
      <c r="L353" s="71">
        <f t="shared" si="174"/>
        <v>80690200</v>
      </c>
      <c r="M353" s="552"/>
      <c r="N353" s="552"/>
      <c r="O353" s="552">
        <f t="shared" si="161"/>
        <v>0</v>
      </c>
      <c r="P353" s="552"/>
      <c r="Q353" s="552"/>
      <c r="R353" s="552">
        <f t="shared" si="162"/>
        <v>0</v>
      </c>
      <c r="S353" s="71">
        <f t="shared" si="175"/>
        <v>0</v>
      </c>
      <c r="T353" s="71">
        <f t="shared" si="176"/>
        <v>0</v>
      </c>
      <c r="U353" s="71">
        <f t="shared" si="164"/>
        <v>0</v>
      </c>
      <c r="V353" s="123" t="s">
        <v>744</v>
      </c>
    </row>
    <row r="354" spans="1:26" ht="39.6" outlineLevel="1">
      <c r="A354" s="137"/>
      <c r="B354" s="137"/>
      <c r="C354" s="138" t="s">
        <v>759</v>
      </c>
      <c r="D354" s="97">
        <v>1</v>
      </c>
      <c r="E354" s="97">
        <v>1</v>
      </c>
      <c r="F354" s="139" t="s">
        <v>660</v>
      </c>
      <c r="G354" s="199">
        <v>10457700</v>
      </c>
      <c r="H354" s="199">
        <v>840000.00000000012</v>
      </c>
      <c r="I354" s="71">
        <f t="shared" si="177"/>
        <v>11297700</v>
      </c>
      <c r="J354" s="71">
        <f t="shared" si="172"/>
        <v>10457700</v>
      </c>
      <c r="K354" s="71">
        <f t="shared" si="173"/>
        <v>840000.00000000012</v>
      </c>
      <c r="L354" s="71">
        <f t="shared" si="174"/>
        <v>11297700</v>
      </c>
      <c r="M354" s="552"/>
      <c r="N354" s="552"/>
      <c r="O354" s="552">
        <f t="shared" si="161"/>
        <v>0</v>
      </c>
      <c r="P354" s="552"/>
      <c r="Q354" s="552"/>
      <c r="R354" s="552">
        <f t="shared" si="162"/>
        <v>0</v>
      </c>
      <c r="S354" s="71">
        <f t="shared" si="175"/>
        <v>0</v>
      </c>
      <c r="T354" s="71">
        <f t="shared" si="176"/>
        <v>0</v>
      </c>
      <c r="U354" s="71">
        <f t="shared" si="164"/>
        <v>0</v>
      </c>
      <c r="V354" s="123" t="s">
        <v>744</v>
      </c>
    </row>
    <row r="355" spans="1:26" ht="39.6" outlineLevel="1">
      <c r="A355" s="137"/>
      <c r="B355" s="137"/>
      <c r="C355" s="138" t="s">
        <v>760</v>
      </c>
      <c r="D355" s="97">
        <v>1</v>
      </c>
      <c r="E355" s="97">
        <v>1</v>
      </c>
      <c r="F355" s="139" t="s">
        <v>660</v>
      </c>
      <c r="G355" s="199">
        <v>8309400.0000000009</v>
      </c>
      <c r="H355" s="199">
        <v>840000.00000000012</v>
      </c>
      <c r="I355" s="71">
        <f t="shared" si="177"/>
        <v>9149400.0000000019</v>
      </c>
      <c r="J355" s="71">
        <f t="shared" si="172"/>
        <v>8309400.0000000009</v>
      </c>
      <c r="K355" s="71">
        <f t="shared" si="173"/>
        <v>840000.00000000012</v>
      </c>
      <c r="L355" s="71">
        <f t="shared" si="174"/>
        <v>9149400.0000000019</v>
      </c>
      <c r="M355" s="552"/>
      <c r="N355" s="552"/>
      <c r="O355" s="552">
        <f t="shared" si="161"/>
        <v>0</v>
      </c>
      <c r="P355" s="552"/>
      <c r="Q355" s="552"/>
      <c r="R355" s="552">
        <f t="shared" si="162"/>
        <v>0</v>
      </c>
      <c r="S355" s="71">
        <f t="shared" si="175"/>
        <v>0</v>
      </c>
      <c r="T355" s="71">
        <f t="shared" si="176"/>
        <v>0</v>
      </c>
      <c r="U355" s="71">
        <f t="shared" si="164"/>
        <v>0</v>
      </c>
      <c r="V355" s="123" t="s">
        <v>744</v>
      </c>
    </row>
    <row r="356" spans="1:26" ht="39.6" outlineLevel="1">
      <c r="A356" s="137"/>
      <c r="B356" s="137"/>
      <c r="C356" s="138" t="s">
        <v>761</v>
      </c>
      <c r="D356" s="97">
        <v>1</v>
      </c>
      <c r="E356" s="97">
        <v>1</v>
      </c>
      <c r="F356" s="139" t="s">
        <v>660</v>
      </c>
      <c r="G356" s="199">
        <v>70643100</v>
      </c>
      <c r="H356" s="199">
        <v>1400000.0000000002</v>
      </c>
      <c r="I356" s="71">
        <f t="shared" si="177"/>
        <v>72043100</v>
      </c>
      <c r="J356" s="71">
        <f t="shared" si="172"/>
        <v>70643100</v>
      </c>
      <c r="K356" s="71">
        <f t="shared" si="173"/>
        <v>1400000.0000000002</v>
      </c>
      <c r="L356" s="71">
        <f t="shared" si="174"/>
        <v>72043100</v>
      </c>
      <c r="M356" s="552"/>
      <c r="N356" s="552"/>
      <c r="O356" s="552">
        <f t="shared" si="161"/>
        <v>0</v>
      </c>
      <c r="P356" s="552"/>
      <c r="Q356" s="552"/>
      <c r="R356" s="552">
        <f t="shared" si="162"/>
        <v>0</v>
      </c>
      <c r="S356" s="71">
        <f t="shared" si="175"/>
        <v>0</v>
      </c>
      <c r="T356" s="71">
        <f t="shared" si="176"/>
        <v>0</v>
      </c>
      <c r="U356" s="71">
        <f t="shared" si="164"/>
        <v>0</v>
      </c>
      <c r="V356" s="123" t="s">
        <v>744</v>
      </c>
    </row>
    <row r="357" spans="1:26" ht="39.6" outlineLevel="1">
      <c r="A357" s="137"/>
      <c r="B357" s="137"/>
      <c r="C357" s="138" t="s">
        <v>762</v>
      </c>
      <c r="D357" s="97">
        <v>1</v>
      </c>
      <c r="E357" s="97">
        <v>1</v>
      </c>
      <c r="F357" s="139" t="s">
        <v>660</v>
      </c>
      <c r="G357" s="199">
        <v>79290200</v>
      </c>
      <c r="H357" s="199">
        <v>1400000.0000000002</v>
      </c>
      <c r="I357" s="71">
        <f t="shared" si="177"/>
        <v>80690200</v>
      </c>
      <c r="J357" s="71">
        <f t="shared" si="172"/>
        <v>79290200</v>
      </c>
      <c r="K357" s="71">
        <f t="shared" si="173"/>
        <v>1400000.0000000002</v>
      </c>
      <c r="L357" s="71">
        <f t="shared" si="174"/>
        <v>80690200</v>
      </c>
      <c r="M357" s="552"/>
      <c r="N357" s="552"/>
      <c r="O357" s="552">
        <f t="shared" si="161"/>
        <v>0</v>
      </c>
      <c r="P357" s="552"/>
      <c r="Q357" s="552"/>
      <c r="R357" s="552">
        <f t="shared" si="162"/>
        <v>0</v>
      </c>
      <c r="S357" s="71">
        <f t="shared" si="175"/>
        <v>0</v>
      </c>
      <c r="T357" s="71">
        <f t="shared" si="176"/>
        <v>0</v>
      </c>
      <c r="U357" s="71">
        <f t="shared" si="164"/>
        <v>0</v>
      </c>
      <c r="V357" s="123" t="s">
        <v>744</v>
      </c>
    </row>
    <row r="358" spans="1:26" ht="39.6" outlineLevel="1">
      <c r="A358" s="137"/>
      <c r="B358" s="137"/>
      <c r="C358" s="138" t="s">
        <v>763</v>
      </c>
      <c r="D358" s="97">
        <v>1</v>
      </c>
      <c r="E358" s="97">
        <v>1</v>
      </c>
      <c r="F358" s="139" t="s">
        <v>660</v>
      </c>
      <c r="G358" s="199">
        <v>10457700</v>
      </c>
      <c r="H358" s="199">
        <v>840000.00000000012</v>
      </c>
      <c r="I358" s="71">
        <f t="shared" si="177"/>
        <v>11297700</v>
      </c>
      <c r="J358" s="71">
        <f t="shared" si="172"/>
        <v>10457700</v>
      </c>
      <c r="K358" s="71">
        <f t="shared" si="173"/>
        <v>840000.00000000012</v>
      </c>
      <c r="L358" s="71">
        <f t="shared" si="174"/>
        <v>11297700</v>
      </c>
      <c r="M358" s="552"/>
      <c r="N358" s="552"/>
      <c r="O358" s="552">
        <f t="shared" si="161"/>
        <v>0</v>
      </c>
      <c r="P358" s="552"/>
      <c r="Q358" s="552"/>
      <c r="R358" s="552">
        <f t="shared" si="162"/>
        <v>0</v>
      </c>
      <c r="S358" s="71">
        <f t="shared" si="175"/>
        <v>0</v>
      </c>
      <c r="T358" s="71">
        <f t="shared" si="176"/>
        <v>0</v>
      </c>
      <c r="U358" s="71">
        <f t="shared" si="164"/>
        <v>0</v>
      </c>
      <c r="V358" s="123" t="s">
        <v>744</v>
      </c>
    </row>
    <row r="359" spans="1:26" ht="25.2" customHeight="1" outlineLevel="1">
      <c r="A359" s="137"/>
      <c r="B359" s="137"/>
      <c r="C359" s="138" t="s">
        <v>764</v>
      </c>
      <c r="D359" s="97">
        <v>1</v>
      </c>
      <c r="E359" s="97">
        <v>1</v>
      </c>
      <c r="F359" s="139" t="s">
        <v>660</v>
      </c>
      <c r="G359" s="199">
        <v>8309400.0000000009</v>
      </c>
      <c r="H359" s="199">
        <v>840000.00000000012</v>
      </c>
      <c r="I359" s="71">
        <f t="shared" si="177"/>
        <v>9149400.0000000019</v>
      </c>
      <c r="J359" s="71">
        <f t="shared" si="172"/>
        <v>8309400.0000000009</v>
      </c>
      <c r="K359" s="71">
        <f t="shared" si="173"/>
        <v>840000.00000000012</v>
      </c>
      <c r="L359" s="71">
        <f t="shared" si="174"/>
        <v>9149400.0000000019</v>
      </c>
      <c r="M359" s="552"/>
      <c r="N359" s="552"/>
      <c r="O359" s="552">
        <f t="shared" si="161"/>
        <v>0</v>
      </c>
      <c r="P359" s="552"/>
      <c r="Q359" s="552"/>
      <c r="R359" s="552">
        <f t="shared" si="162"/>
        <v>0</v>
      </c>
      <c r="S359" s="71">
        <f t="shared" si="175"/>
        <v>0</v>
      </c>
      <c r="T359" s="71">
        <f t="shared" si="176"/>
        <v>0</v>
      </c>
      <c r="U359" s="71">
        <f t="shared" si="164"/>
        <v>0</v>
      </c>
      <c r="V359" s="123" t="s">
        <v>744</v>
      </c>
    </row>
    <row r="360" spans="1:26" ht="39.6" outlineLevel="1">
      <c r="A360" s="137"/>
      <c r="B360" s="137"/>
      <c r="C360" s="138" t="s">
        <v>765</v>
      </c>
      <c r="D360" s="97">
        <v>1</v>
      </c>
      <c r="E360" s="97">
        <v>1</v>
      </c>
      <c r="F360" s="139" t="s">
        <v>660</v>
      </c>
      <c r="G360" s="199">
        <v>8309400.0000000009</v>
      </c>
      <c r="H360" s="199">
        <v>840000.00000000012</v>
      </c>
      <c r="I360" s="71">
        <f t="shared" si="177"/>
        <v>9149400.0000000019</v>
      </c>
      <c r="J360" s="71">
        <f t="shared" si="172"/>
        <v>8309400.0000000009</v>
      </c>
      <c r="K360" s="71">
        <f t="shared" si="173"/>
        <v>840000.00000000012</v>
      </c>
      <c r="L360" s="71">
        <f t="shared" si="174"/>
        <v>9149400.0000000019</v>
      </c>
      <c r="M360" s="552"/>
      <c r="N360" s="552"/>
      <c r="O360" s="552">
        <f t="shared" si="161"/>
        <v>0</v>
      </c>
      <c r="P360" s="552"/>
      <c r="Q360" s="552"/>
      <c r="R360" s="552">
        <f t="shared" si="162"/>
        <v>0</v>
      </c>
      <c r="S360" s="71">
        <f t="shared" si="175"/>
        <v>0</v>
      </c>
      <c r="T360" s="71">
        <f t="shared" si="176"/>
        <v>0</v>
      </c>
      <c r="U360" s="71">
        <f t="shared" si="164"/>
        <v>0</v>
      </c>
      <c r="V360" s="123" t="s">
        <v>744</v>
      </c>
    </row>
    <row r="361" spans="1:26" ht="39.6" outlineLevel="1">
      <c r="A361" s="137"/>
      <c r="B361" s="137"/>
      <c r="C361" s="138" t="s">
        <v>766</v>
      </c>
      <c r="D361" s="97">
        <v>1</v>
      </c>
      <c r="E361" s="97">
        <v>1</v>
      </c>
      <c r="F361" s="139" t="s">
        <v>660</v>
      </c>
      <c r="G361" s="199">
        <v>71126000</v>
      </c>
      <c r="H361" s="199">
        <v>1400000.0000000002</v>
      </c>
      <c r="I361" s="71">
        <f t="shared" si="177"/>
        <v>72526000</v>
      </c>
      <c r="J361" s="71">
        <f t="shared" si="172"/>
        <v>71126000</v>
      </c>
      <c r="K361" s="71">
        <f t="shared" si="173"/>
        <v>1400000.0000000002</v>
      </c>
      <c r="L361" s="71">
        <f t="shared" si="174"/>
        <v>72526000</v>
      </c>
      <c r="M361" s="552"/>
      <c r="N361" s="552"/>
      <c r="O361" s="552">
        <f t="shared" si="161"/>
        <v>0</v>
      </c>
      <c r="P361" s="552"/>
      <c r="Q361" s="552"/>
      <c r="R361" s="552">
        <f t="shared" si="162"/>
        <v>0</v>
      </c>
      <c r="S361" s="71">
        <f t="shared" si="175"/>
        <v>0</v>
      </c>
      <c r="T361" s="71">
        <f t="shared" si="176"/>
        <v>0</v>
      </c>
      <c r="U361" s="71">
        <f t="shared" si="164"/>
        <v>0</v>
      </c>
      <c r="V361" s="123" t="s">
        <v>744</v>
      </c>
    </row>
    <row r="362" spans="1:26" ht="39.6" outlineLevel="1">
      <c r="A362" s="137"/>
      <c r="B362" s="137"/>
      <c r="C362" s="138" t="s">
        <v>767</v>
      </c>
      <c r="D362" s="97">
        <v>1</v>
      </c>
      <c r="E362" s="97"/>
      <c r="F362" s="139" t="s">
        <v>660</v>
      </c>
      <c r="G362" s="199">
        <v>0</v>
      </c>
      <c r="H362" s="199">
        <v>0</v>
      </c>
      <c r="I362" s="71">
        <f t="shared" si="177"/>
        <v>0</v>
      </c>
      <c r="J362" s="71">
        <f t="shared" si="172"/>
        <v>0</v>
      </c>
      <c r="K362" s="71">
        <f t="shared" si="173"/>
        <v>0</v>
      </c>
      <c r="L362" s="71">
        <f t="shared" si="174"/>
        <v>0</v>
      </c>
      <c r="M362" s="552"/>
      <c r="N362" s="552"/>
      <c r="O362" s="552">
        <f t="shared" si="161"/>
        <v>0</v>
      </c>
      <c r="P362" s="552"/>
      <c r="Q362" s="552"/>
      <c r="R362" s="552">
        <f t="shared" si="162"/>
        <v>0</v>
      </c>
      <c r="S362" s="71">
        <f t="shared" si="175"/>
        <v>0</v>
      </c>
      <c r="T362" s="71">
        <f t="shared" si="176"/>
        <v>0</v>
      </c>
      <c r="U362" s="71">
        <f t="shared" si="164"/>
        <v>0</v>
      </c>
      <c r="V362" s="123" t="s">
        <v>744</v>
      </c>
    </row>
    <row r="363" spans="1:26" ht="39.6" outlineLevel="1">
      <c r="A363" s="137"/>
      <c r="B363" s="137"/>
      <c r="C363" s="138" t="s">
        <v>768</v>
      </c>
      <c r="D363" s="97">
        <v>1</v>
      </c>
      <c r="E363" s="97"/>
      <c r="F363" s="139" t="s">
        <v>660</v>
      </c>
      <c r="G363" s="199">
        <v>0</v>
      </c>
      <c r="H363" s="199">
        <v>0</v>
      </c>
      <c r="I363" s="71">
        <f t="shared" si="177"/>
        <v>0</v>
      </c>
      <c r="J363" s="71">
        <f t="shared" si="172"/>
        <v>0</v>
      </c>
      <c r="K363" s="71">
        <f t="shared" si="173"/>
        <v>0</v>
      </c>
      <c r="L363" s="71">
        <f t="shared" si="174"/>
        <v>0</v>
      </c>
      <c r="M363" s="552"/>
      <c r="N363" s="552"/>
      <c r="O363" s="552">
        <f t="shared" si="161"/>
        <v>0</v>
      </c>
      <c r="P363" s="552"/>
      <c r="Q363" s="552"/>
      <c r="R363" s="552">
        <f t="shared" si="162"/>
        <v>0</v>
      </c>
      <c r="S363" s="71">
        <f t="shared" si="175"/>
        <v>0</v>
      </c>
      <c r="T363" s="71">
        <f t="shared" si="176"/>
        <v>0</v>
      </c>
      <c r="U363" s="71">
        <f t="shared" si="164"/>
        <v>0</v>
      </c>
      <c r="V363" s="123" t="s">
        <v>744</v>
      </c>
    </row>
    <row r="364" spans="1:26" s="399" customFormat="1" outlineLevel="1">
      <c r="A364" s="395"/>
      <c r="B364" s="395"/>
      <c r="C364" s="400" t="s">
        <v>690</v>
      </c>
      <c r="D364" s="97">
        <v>1</v>
      </c>
      <c r="E364" s="97">
        <v>1</v>
      </c>
      <c r="F364" s="397" t="s">
        <v>619</v>
      </c>
      <c r="G364" s="62">
        <v>35656770</v>
      </c>
      <c r="H364" s="62">
        <v>10697031</v>
      </c>
      <c r="I364" s="62">
        <f t="shared" si="177"/>
        <v>46353801</v>
      </c>
      <c r="J364" s="62">
        <f t="shared" si="172"/>
        <v>35656770</v>
      </c>
      <c r="K364" s="62">
        <f t="shared" si="173"/>
        <v>10697031</v>
      </c>
      <c r="L364" s="62">
        <f t="shared" si="174"/>
        <v>46353801</v>
      </c>
      <c r="M364" s="550"/>
      <c r="N364" s="550"/>
      <c r="O364" s="550">
        <f t="shared" si="161"/>
        <v>0</v>
      </c>
      <c r="P364" s="550"/>
      <c r="Q364" s="550"/>
      <c r="R364" s="550">
        <f t="shared" si="162"/>
        <v>0</v>
      </c>
      <c r="S364" s="62">
        <f t="shared" si="175"/>
        <v>0</v>
      </c>
      <c r="T364" s="62">
        <f t="shared" si="176"/>
        <v>0</v>
      </c>
      <c r="U364" s="62">
        <f t="shared" si="164"/>
        <v>0</v>
      </c>
      <c r="V364" s="124" t="s">
        <v>713</v>
      </c>
      <c r="X364" s="537"/>
      <c r="Y364" s="537"/>
      <c r="Z364" s="537"/>
    </row>
    <row r="365" spans="1:26" outlineLevel="1">
      <c r="A365" s="137"/>
      <c r="B365" s="137"/>
      <c r="C365" s="138"/>
      <c r="D365" s="97"/>
      <c r="E365" s="97"/>
      <c r="F365" s="139"/>
      <c r="G365" s="71"/>
      <c r="H365" s="71"/>
      <c r="I365" s="71"/>
      <c r="J365" s="71"/>
      <c r="K365" s="71"/>
      <c r="L365" s="71"/>
      <c r="M365" s="552"/>
      <c r="N365" s="552"/>
      <c r="O365" s="552">
        <f t="shared" si="161"/>
        <v>0</v>
      </c>
      <c r="P365" s="552"/>
      <c r="Q365" s="552"/>
      <c r="R365" s="552">
        <f t="shared" si="162"/>
        <v>0</v>
      </c>
      <c r="S365" s="71">
        <f t="shared" si="175"/>
        <v>0</v>
      </c>
      <c r="T365" s="71">
        <f t="shared" si="176"/>
        <v>0</v>
      </c>
      <c r="U365" s="71">
        <f t="shared" si="164"/>
        <v>0</v>
      </c>
      <c r="V365" s="123"/>
    </row>
    <row r="366" spans="1:26" outlineLevel="1">
      <c r="A366" s="137"/>
      <c r="B366" s="137"/>
      <c r="C366" s="189" t="s">
        <v>1591</v>
      </c>
      <c r="D366" s="97"/>
      <c r="E366" s="97"/>
      <c r="F366" s="139"/>
      <c r="G366" s="71"/>
      <c r="H366" s="71"/>
      <c r="I366" s="71"/>
      <c r="J366" s="82">
        <f>SUBTOTAL(9,J367:J386)</f>
        <v>982315957</v>
      </c>
      <c r="K366" s="82">
        <f t="shared" ref="K366:L366" si="178">SUBTOTAL(9,K367:K386)</f>
        <v>122770928.72825857</v>
      </c>
      <c r="L366" s="82">
        <f t="shared" si="178"/>
        <v>1105086885.7282586</v>
      </c>
      <c r="M366" s="553"/>
      <c r="N366" s="553"/>
      <c r="O366" s="553">
        <f t="shared" si="161"/>
        <v>0</v>
      </c>
      <c r="P366" s="553"/>
      <c r="Q366" s="553"/>
      <c r="R366" s="553">
        <f t="shared" si="162"/>
        <v>0</v>
      </c>
      <c r="S366" s="82">
        <f>SUBTOTAL(9,S367:S386)</f>
        <v>481157978.5</v>
      </c>
      <c r="T366" s="82">
        <f t="shared" ref="T366:U366" si="179">SUBTOTAL(9,T367:T386)</f>
        <v>0</v>
      </c>
      <c r="U366" s="82">
        <f t="shared" si="179"/>
        <v>481157978.5</v>
      </c>
      <c r="V366" s="123"/>
    </row>
    <row r="367" spans="1:26" outlineLevel="1">
      <c r="A367" s="137"/>
      <c r="B367" s="137"/>
      <c r="C367" s="138" t="s">
        <v>677</v>
      </c>
      <c r="D367" s="97">
        <v>0</v>
      </c>
      <c r="E367" s="97">
        <v>0</v>
      </c>
      <c r="F367" s="139" t="s">
        <v>624</v>
      </c>
      <c r="G367" s="199">
        <v>1443780</v>
      </c>
      <c r="H367" s="199">
        <v>81001.384755200008</v>
      </c>
      <c r="I367" s="71">
        <f t="shared" ref="I367:I373" si="180">SUM(G367:H367)</f>
        <v>1524781.3847552</v>
      </c>
      <c r="J367" s="71">
        <f t="shared" ref="J367:J385" si="181">G367*E367</f>
        <v>0</v>
      </c>
      <c r="K367" s="71">
        <f t="shared" ref="K367:K385" si="182">H367*E367</f>
        <v>0</v>
      </c>
      <c r="L367" s="71">
        <f t="shared" ref="L367:L385" si="183">I367*E367</f>
        <v>0</v>
      </c>
      <c r="M367" s="552"/>
      <c r="N367" s="552"/>
      <c r="O367" s="552">
        <f t="shared" si="161"/>
        <v>0</v>
      </c>
      <c r="P367" s="552"/>
      <c r="Q367" s="552"/>
      <c r="R367" s="552">
        <f t="shared" si="162"/>
        <v>0</v>
      </c>
      <c r="S367" s="71">
        <f t="shared" ref="S367:S387" si="184">M367*J367</f>
        <v>0</v>
      </c>
      <c r="T367" s="71">
        <f t="shared" si="176"/>
        <v>0</v>
      </c>
      <c r="U367" s="71">
        <f t="shared" si="164"/>
        <v>0</v>
      </c>
      <c r="V367" s="123">
        <v>0</v>
      </c>
    </row>
    <row r="368" spans="1:26" outlineLevel="1">
      <c r="A368" s="137"/>
      <c r="B368" s="137"/>
      <c r="C368" s="138" t="s">
        <v>678</v>
      </c>
      <c r="D368" s="97">
        <v>0</v>
      </c>
      <c r="E368" s="97">
        <v>0</v>
      </c>
      <c r="F368" s="139" t="s">
        <v>624</v>
      </c>
      <c r="G368" s="199">
        <v>1009709.9999999999</v>
      </c>
      <c r="H368" s="199">
        <v>61078.452019199976</v>
      </c>
      <c r="I368" s="71">
        <f t="shared" si="180"/>
        <v>1070788.4520192</v>
      </c>
      <c r="J368" s="71">
        <f t="shared" si="181"/>
        <v>0</v>
      </c>
      <c r="K368" s="71">
        <f t="shared" si="182"/>
        <v>0</v>
      </c>
      <c r="L368" s="71">
        <f t="shared" si="183"/>
        <v>0</v>
      </c>
      <c r="M368" s="552"/>
      <c r="N368" s="552"/>
      <c r="O368" s="552">
        <f t="shared" si="161"/>
        <v>0</v>
      </c>
      <c r="P368" s="552"/>
      <c r="Q368" s="552"/>
      <c r="R368" s="552">
        <f t="shared" si="162"/>
        <v>0</v>
      </c>
      <c r="S368" s="71">
        <f t="shared" si="184"/>
        <v>0</v>
      </c>
      <c r="T368" s="71">
        <f t="shared" si="176"/>
        <v>0</v>
      </c>
      <c r="U368" s="71">
        <f t="shared" si="164"/>
        <v>0</v>
      </c>
      <c r="V368" s="123">
        <v>0</v>
      </c>
    </row>
    <row r="369" spans="1:22" outlineLevel="1">
      <c r="A369" s="137"/>
      <c r="B369" s="137"/>
      <c r="C369" s="138" t="s">
        <v>679</v>
      </c>
      <c r="D369" s="97">
        <v>0</v>
      </c>
      <c r="E369" s="97">
        <v>0</v>
      </c>
      <c r="F369" s="139" t="s">
        <v>624</v>
      </c>
      <c r="G369" s="199">
        <v>776880</v>
      </c>
      <c r="H369" s="199">
        <v>51045.865472000005</v>
      </c>
      <c r="I369" s="71">
        <f t="shared" si="180"/>
        <v>827925.86547199998</v>
      </c>
      <c r="J369" s="71">
        <f t="shared" si="181"/>
        <v>0</v>
      </c>
      <c r="K369" s="71">
        <f t="shared" si="182"/>
        <v>0</v>
      </c>
      <c r="L369" s="71">
        <f t="shared" si="183"/>
        <v>0</v>
      </c>
      <c r="M369" s="552"/>
      <c r="N369" s="552"/>
      <c r="O369" s="552">
        <f t="shared" si="161"/>
        <v>0</v>
      </c>
      <c r="P369" s="552"/>
      <c r="Q369" s="552"/>
      <c r="R369" s="552">
        <f t="shared" si="162"/>
        <v>0</v>
      </c>
      <c r="S369" s="71">
        <f t="shared" si="184"/>
        <v>0</v>
      </c>
      <c r="T369" s="71">
        <f t="shared" si="176"/>
        <v>0</v>
      </c>
      <c r="U369" s="71">
        <f t="shared" si="164"/>
        <v>0</v>
      </c>
      <c r="V369" s="123" t="s">
        <v>680</v>
      </c>
    </row>
    <row r="370" spans="1:22" outlineLevel="1">
      <c r="A370" s="137"/>
      <c r="B370" s="137"/>
      <c r="C370" s="193" t="s">
        <v>681</v>
      </c>
      <c r="D370" s="97">
        <v>0</v>
      </c>
      <c r="E370" s="97">
        <v>93</v>
      </c>
      <c r="F370" s="139" t="s">
        <v>624</v>
      </c>
      <c r="G370" s="199">
        <v>1525680</v>
      </c>
      <c r="H370" s="199">
        <v>81001.384755200008</v>
      </c>
      <c r="I370" s="62">
        <f t="shared" si="180"/>
        <v>1606681.3847552</v>
      </c>
      <c r="J370" s="62">
        <f t="shared" si="181"/>
        <v>141888240</v>
      </c>
      <c r="K370" s="62">
        <f t="shared" si="182"/>
        <v>7533128.7822336005</v>
      </c>
      <c r="L370" s="62">
        <f t="shared" si="183"/>
        <v>149421368.7822336</v>
      </c>
      <c r="M370" s="550">
        <v>0.5</v>
      </c>
      <c r="N370" s="550"/>
      <c r="O370" s="550">
        <f t="shared" si="161"/>
        <v>0.5</v>
      </c>
      <c r="P370" s="550"/>
      <c r="Q370" s="550"/>
      <c r="R370" s="550">
        <f t="shared" si="162"/>
        <v>0</v>
      </c>
      <c r="S370" s="62">
        <f t="shared" si="184"/>
        <v>70944120</v>
      </c>
      <c r="T370" s="62">
        <f t="shared" si="176"/>
        <v>0</v>
      </c>
      <c r="U370" s="62">
        <f t="shared" si="164"/>
        <v>70944120</v>
      </c>
      <c r="V370" s="124" t="s">
        <v>680</v>
      </c>
    </row>
    <row r="371" spans="1:22" outlineLevel="1">
      <c r="A371" s="137"/>
      <c r="B371" s="137"/>
      <c r="C371" s="193" t="s">
        <v>682</v>
      </c>
      <c r="D371" s="97">
        <v>0</v>
      </c>
      <c r="E371" s="97">
        <v>0</v>
      </c>
      <c r="F371" s="139" t="s">
        <v>624</v>
      </c>
      <c r="G371" s="199">
        <v>826020</v>
      </c>
      <c r="H371" s="199">
        <v>68320</v>
      </c>
      <c r="I371" s="62">
        <f t="shared" si="180"/>
        <v>894340</v>
      </c>
      <c r="J371" s="62">
        <f t="shared" si="181"/>
        <v>0</v>
      </c>
      <c r="K371" s="62">
        <f t="shared" si="182"/>
        <v>0</v>
      </c>
      <c r="L371" s="62">
        <f t="shared" si="183"/>
        <v>0</v>
      </c>
      <c r="M371" s="550"/>
      <c r="N371" s="550"/>
      <c r="O371" s="550">
        <f t="shared" si="161"/>
        <v>0</v>
      </c>
      <c r="P371" s="550"/>
      <c r="Q371" s="550"/>
      <c r="R371" s="550">
        <f t="shared" si="162"/>
        <v>0</v>
      </c>
      <c r="S371" s="62">
        <f t="shared" si="184"/>
        <v>0</v>
      </c>
      <c r="T371" s="62">
        <f t="shared" si="176"/>
        <v>0</v>
      </c>
      <c r="U371" s="62">
        <f t="shared" si="164"/>
        <v>0</v>
      </c>
      <c r="V371" s="124" t="s">
        <v>680</v>
      </c>
    </row>
    <row r="372" spans="1:22" outlineLevel="1">
      <c r="A372" s="137"/>
      <c r="B372" s="137"/>
      <c r="C372" s="193" t="s">
        <v>683</v>
      </c>
      <c r="D372" s="194">
        <v>0</v>
      </c>
      <c r="E372" s="97">
        <v>0</v>
      </c>
      <c r="F372" s="139" t="s">
        <v>624</v>
      </c>
      <c r="G372" s="199">
        <v>1091610</v>
      </c>
      <c r="H372" s="199">
        <v>61078.452019199976</v>
      </c>
      <c r="I372" s="62">
        <f t="shared" si="180"/>
        <v>1152688.4520192</v>
      </c>
      <c r="J372" s="62">
        <f t="shared" si="181"/>
        <v>0</v>
      </c>
      <c r="K372" s="62">
        <f t="shared" si="182"/>
        <v>0</v>
      </c>
      <c r="L372" s="62">
        <f t="shared" si="183"/>
        <v>0</v>
      </c>
      <c r="M372" s="550"/>
      <c r="N372" s="550"/>
      <c r="O372" s="550">
        <f t="shared" si="161"/>
        <v>0</v>
      </c>
      <c r="P372" s="550"/>
      <c r="Q372" s="550"/>
      <c r="R372" s="550">
        <f t="shared" si="162"/>
        <v>0</v>
      </c>
      <c r="S372" s="62">
        <f t="shared" si="184"/>
        <v>0</v>
      </c>
      <c r="T372" s="62">
        <f t="shared" si="176"/>
        <v>0</v>
      </c>
      <c r="U372" s="62">
        <f t="shared" si="164"/>
        <v>0</v>
      </c>
      <c r="V372" s="124" t="s">
        <v>680</v>
      </c>
    </row>
    <row r="373" spans="1:22" outlineLevel="1">
      <c r="A373" s="137"/>
      <c r="B373" s="137"/>
      <c r="C373" s="193" t="s">
        <v>684</v>
      </c>
      <c r="D373" s="194">
        <v>0</v>
      </c>
      <c r="E373" s="97">
        <v>0</v>
      </c>
      <c r="F373" s="139" t="s">
        <v>624</v>
      </c>
      <c r="G373" s="199">
        <v>858780</v>
      </c>
      <c r="H373" s="199">
        <v>51045.865472000005</v>
      </c>
      <c r="I373" s="62">
        <f t="shared" si="180"/>
        <v>909825.86547199998</v>
      </c>
      <c r="J373" s="62">
        <f t="shared" si="181"/>
        <v>0</v>
      </c>
      <c r="K373" s="62">
        <f t="shared" si="182"/>
        <v>0</v>
      </c>
      <c r="L373" s="62">
        <f t="shared" si="183"/>
        <v>0</v>
      </c>
      <c r="M373" s="550"/>
      <c r="N373" s="550"/>
      <c r="O373" s="550">
        <f t="shared" si="161"/>
        <v>0</v>
      </c>
      <c r="P373" s="550"/>
      <c r="Q373" s="550"/>
      <c r="R373" s="550">
        <f t="shared" si="162"/>
        <v>0</v>
      </c>
      <c r="S373" s="62">
        <f t="shared" si="184"/>
        <v>0</v>
      </c>
      <c r="T373" s="62">
        <f t="shared" si="176"/>
        <v>0</v>
      </c>
      <c r="U373" s="62">
        <f t="shared" si="164"/>
        <v>0</v>
      </c>
      <c r="V373" s="124" t="s">
        <v>680</v>
      </c>
    </row>
    <row r="374" spans="1:22" outlineLevel="1">
      <c r="A374" s="137"/>
      <c r="B374" s="137"/>
      <c r="C374" s="193" t="s">
        <v>769</v>
      </c>
      <c r="D374" s="194">
        <v>26</v>
      </c>
      <c r="E374" s="97">
        <v>28.6</v>
      </c>
      <c r="F374" s="139" t="s">
        <v>624</v>
      </c>
      <c r="G374" s="199">
        <v>1568970</v>
      </c>
      <c r="H374" s="199">
        <v>87472.000000000015</v>
      </c>
      <c r="I374" s="62">
        <f t="shared" ref="I374:I385" si="185">SUM(G374:H374)</f>
        <v>1656442</v>
      </c>
      <c r="J374" s="62">
        <f t="shared" si="181"/>
        <v>44872542</v>
      </c>
      <c r="K374" s="62">
        <f t="shared" si="182"/>
        <v>2501699.2000000007</v>
      </c>
      <c r="L374" s="62">
        <f t="shared" si="183"/>
        <v>47374241.200000003</v>
      </c>
      <c r="M374" s="550">
        <v>0.5</v>
      </c>
      <c r="N374" s="550"/>
      <c r="O374" s="550">
        <f t="shared" si="161"/>
        <v>0.5</v>
      </c>
      <c r="P374" s="550"/>
      <c r="Q374" s="550"/>
      <c r="R374" s="550">
        <f t="shared" si="162"/>
        <v>0</v>
      </c>
      <c r="S374" s="62">
        <f t="shared" si="184"/>
        <v>22436271</v>
      </c>
      <c r="T374" s="62">
        <f t="shared" si="176"/>
        <v>0</v>
      </c>
      <c r="U374" s="62">
        <f t="shared" si="164"/>
        <v>22436271</v>
      </c>
      <c r="V374" s="124" t="s">
        <v>680</v>
      </c>
    </row>
    <row r="375" spans="1:22" outlineLevel="1">
      <c r="A375" s="137"/>
      <c r="B375" s="137"/>
      <c r="C375" s="193" t="s">
        <v>770</v>
      </c>
      <c r="D375" s="194">
        <v>6</v>
      </c>
      <c r="E375" s="97">
        <v>6.6000000000000005</v>
      </c>
      <c r="F375" s="139" t="s">
        <v>624</v>
      </c>
      <c r="G375" s="199">
        <v>1334970</v>
      </c>
      <c r="H375" s="199">
        <v>81001.384755200008</v>
      </c>
      <c r="I375" s="62">
        <f t="shared" si="185"/>
        <v>1415971.3847552</v>
      </c>
      <c r="J375" s="62">
        <f t="shared" si="181"/>
        <v>8810802</v>
      </c>
      <c r="K375" s="62">
        <f t="shared" si="182"/>
        <v>534609.13938432012</v>
      </c>
      <c r="L375" s="62">
        <f t="shared" si="183"/>
        <v>9345411.13938432</v>
      </c>
      <c r="M375" s="550">
        <v>0.5</v>
      </c>
      <c r="N375" s="550"/>
      <c r="O375" s="550">
        <f t="shared" si="161"/>
        <v>0.5</v>
      </c>
      <c r="P375" s="550"/>
      <c r="Q375" s="550"/>
      <c r="R375" s="550">
        <f t="shared" si="162"/>
        <v>0</v>
      </c>
      <c r="S375" s="62">
        <f t="shared" si="184"/>
        <v>4405401</v>
      </c>
      <c r="T375" s="62">
        <f t="shared" si="176"/>
        <v>0</v>
      </c>
      <c r="U375" s="62">
        <f t="shared" si="164"/>
        <v>4405401</v>
      </c>
      <c r="V375" s="124" t="s">
        <v>680</v>
      </c>
    </row>
    <row r="376" spans="1:22" outlineLevel="1">
      <c r="A376" s="137"/>
      <c r="B376" s="137"/>
      <c r="C376" s="193" t="s">
        <v>771</v>
      </c>
      <c r="D376" s="194">
        <v>165</v>
      </c>
      <c r="E376" s="97">
        <v>183.70000000000002</v>
      </c>
      <c r="F376" s="139" t="s">
        <v>624</v>
      </c>
      <c r="G376" s="199">
        <v>1136070</v>
      </c>
      <c r="H376" s="199">
        <v>68320</v>
      </c>
      <c r="I376" s="62">
        <f t="shared" si="185"/>
        <v>1204390</v>
      </c>
      <c r="J376" s="62">
        <f t="shared" si="181"/>
        <v>208696059.00000003</v>
      </c>
      <c r="K376" s="62">
        <f t="shared" si="182"/>
        <v>12550384.000000002</v>
      </c>
      <c r="L376" s="62">
        <f t="shared" si="183"/>
        <v>221246443.00000003</v>
      </c>
      <c r="M376" s="550">
        <v>0.5</v>
      </c>
      <c r="N376" s="550"/>
      <c r="O376" s="550">
        <f t="shared" si="161"/>
        <v>0.5</v>
      </c>
      <c r="P376" s="550"/>
      <c r="Q376" s="550"/>
      <c r="R376" s="550">
        <f t="shared" si="162"/>
        <v>0</v>
      </c>
      <c r="S376" s="62">
        <f t="shared" si="184"/>
        <v>104348029.50000001</v>
      </c>
      <c r="T376" s="62">
        <f t="shared" si="176"/>
        <v>0</v>
      </c>
      <c r="U376" s="62">
        <f t="shared" si="164"/>
        <v>104348029.50000001</v>
      </c>
      <c r="V376" s="124" t="s">
        <v>680</v>
      </c>
    </row>
    <row r="377" spans="1:22" outlineLevel="1">
      <c r="A377" s="137"/>
      <c r="B377" s="137"/>
      <c r="C377" s="193" t="s">
        <v>685</v>
      </c>
      <c r="D377" s="194">
        <v>303</v>
      </c>
      <c r="E377" s="97">
        <v>453.20000000000005</v>
      </c>
      <c r="F377" s="139" t="s">
        <v>624</v>
      </c>
      <c r="G377" s="199">
        <v>669240</v>
      </c>
      <c r="H377" s="199">
        <v>51045.865472000005</v>
      </c>
      <c r="I377" s="62">
        <f t="shared" si="185"/>
        <v>720285.86547199998</v>
      </c>
      <c r="J377" s="62">
        <f t="shared" si="181"/>
        <v>303299568.00000006</v>
      </c>
      <c r="K377" s="62">
        <f t="shared" si="182"/>
        <v>23133986.231910404</v>
      </c>
      <c r="L377" s="62">
        <f t="shared" si="183"/>
        <v>326433554.23191041</v>
      </c>
      <c r="M377" s="550">
        <v>0.5</v>
      </c>
      <c r="N377" s="550"/>
      <c r="O377" s="550">
        <f t="shared" si="161"/>
        <v>0.5</v>
      </c>
      <c r="P377" s="550"/>
      <c r="Q377" s="550"/>
      <c r="R377" s="550">
        <f t="shared" si="162"/>
        <v>0</v>
      </c>
      <c r="S377" s="62">
        <f t="shared" si="184"/>
        <v>151649784.00000003</v>
      </c>
      <c r="T377" s="62">
        <f t="shared" si="176"/>
        <v>0</v>
      </c>
      <c r="U377" s="62">
        <f t="shared" si="164"/>
        <v>151649784.00000003</v>
      </c>
      <c r="V377" s="124" t="s">
        <v>680</v>
      </c>
    </row>
    <row r="378" spans="1:22" outlineLevel="1">
      <c r="A378" s="137"/>
      <c r="B378" s="137"/>
      <c r="C378" s="193" t="s">
        <v>772</v>
      </c>
      <c r="D378" s="194">
        <v>14</v>
      </c>
      <c r="E378" s="97">
        <v>15.400000000000002</v>
      </c>
      <c r="F378" s="139" t="s">
        <v>624</v>
      </c>
      <c r="G378" s="199">
        <v>469170</v>
      </c>
      <c r="H378" s="199">
        <v>51045.865472000005</v>
      </c>
      <c r="I378" s="62">
        <f t="shared" si="185"/>
        <v>520215.86547199998</v>
      </c>
      <c r="J378" s="62">
        <f t="shared" si="181"/>
        <v>7225218.0000000009</v>
      </c>
      <c r="K378" s="62">
        <f t="shared" si="182"/>
        <v>786106.32826880016</v>
      </c>
      <c r="L378" s="62">
        <f t="shared" si="183"/>
        <v>8011324.3282688009</v>
      </c>
      <c r="M378" s="550">
        <v>0.5</v>
      </c>
      <c r="N378" s="550"/>
      <c r="O378" s="550">
        <f t="shared" ref="O378:O441" si="186">M378+N378</f>
        <v>0.5</v>
      </c>
      <c r="P378" s="550"/>
      <c r="Q378" s="550"/>
      <c r="R378" s="550">
        <f t="shared" ref="R378:R441" si="187">P378+Q378</f>
        <v>0</v>
      </c>
      <c r="S378" s="62">
        <f t="shared" si="184"/>
        <v>3612609.0000000005</v>
      </c>
      <c r="T378" s="62">
        <f t="shared" si="176"/>
        <v>0</v>
      </c>
      <c r="U378" s="62">
        <f t="shared" si="164"/>
        <v>3612609.0000000005</v>
      </c>
      <c r="V378" s="124" t="s">
        <v>680</v>
      </c>
    </row>
    <row r="379" spans="1:22" outlineLevel="1">
      <c r="A379" s="137"/>
      <c r="B379" s="137"/>
      <c r="C379" s="193" t="s">
        <v>686</v>
      </c>
      <c r="D379" s="194">
        <v>0</v>
      </c>
      <c r="E379" s="97">
        <v>0</v>
      </c>
      <c r="F379" s="139" t="s">
        <v>624</v>
      </c>
      <c r="G379" s="199">
        <v>1199250</v>
      </c>
      <c r="H379" s="199">
        <v>91952.000000000015</v>
      </c>
      <c r="I379" s="62">
        <f t="shared" si="185"/>
        <v>1291202</v>
      </c>
      <c r="J379" s="62">
        <f t="shared" si="181"/>
        <v>0</v>
      </c>
      <c r="K379" s="62">
        <f t="shared" si="182"/>
        <v>0</v>
      </c>
      <c r="L379" s="62">
        <f t="shared" si="183"/>
        <v>0</v>
      </c>
      <c r="M379" s="550"/>
      <c r="N379" s="550"/>
      <c r="O379" s="550">
        <f t="shared" si="186"/>
        <v>0</v>
      </c>
      <c r="P379" s="550"/>
      <c r="Q379" s="550"/>
      <c r="R379" s="550">
        <f t="shared" si="187"/>
        <v>0</v>
      </c>
      <c r="S379" s="62">
        <f t="shared" si="184"/>
        <v>0</v>
      </c>
      <c r="T379" s="62">
        <f t="shared" si="176"/>
        <v>0</v>
      </c>
      <c r="U379" s="62">
        <f t="shared" ref="U379:U442" si="188">S379+T379</f>
        <v>0</v>
      </c>
      <c r="V379" s="124" t="s">
        <v>680</v>
      </c>
    </row>
    <row r="380" spans="1:22" outlineLevel="1">
      <c r="A380" s="137"/>
      <c r="B380" s="137"/>
      <c r="C380" s="193" t="s">
        <v>687</v>
      </c>
      <c r="D380" s="194">
        <v>2</v>
      </c>
      <c r="E380" s="97">
        <v>2.2000000000000002</v>
      </c>
      <c r="F380" s="139" t="s">
        <v>624</v>
      </c>
      <c r="G380" s="199">
        <v>1067040</v>
      </c>
      <c r="H380" s="199">
        <v>81001.384755200008</v>
      </c>
      <c r="I380" s="62">
        <f t="shared" si="185"/>
        <v>1148041.3847552</v>
      </c>
      <c r="J380" s="62">
        <f t="shared" si="181"/>
        <v>2347488</v>
      </c>
      <c r="K380" s="62">
        <f t="shared" si="182"/>
        <v>178203.04646144004</v>
      </c>
      <c r="L380" s="62">
        <f t="shared" si="183"/>
        <v>2525691.0464614402</v>
      </c>
      <c r="M380" s="550">
        <v>0.5</v>
      </c>
      <c r="N380" s="550"/>
      <c r="O380" s="550">
        <f t="shared" si="186"/>
        <v>0.5</v>
      </c>
      <c r="P380" s="550"/>
      <c r="Q380" s="550"/>
      <c r="R380" s="550">
        <f t="shared" si="187"/>
        <v>0</v>
      </c>
      <c r="S380" s="62">
        <f t="shared" si="184"/>
        <v>1173744</v>
      </c>
      <c r="T380" s="62">
        <f t="shared" si="176"/>
        <v>0</v>
      </c>
      <c r="U380" s="62">
        <f t="shared" si="188"/>
        <v>1173744</v>
      </c>
      <c r="V380" s="124" t="s">
        <v>680</v>
      </c>
    </row>
    <row r="381" spans="1:22" outlineLevel="1">
      <c r="A381" s="137"/>
      <c r="B381" s="137"/>
      <c r="C381" s="193" t="s">
        <v>688</v>
      </c>
      <c r="D381" s="194">
        <v>0</v>
      </c>
      <c r="E381" s="97">
        <v>0</v>
      </c>
      <c r="F381" s="139" t="s">
        <v>624</v>
      </c>
      <c r="G381" s="199">
        <v>933660</v>
      </c>
      <c r="H381" s="199">
        <v>68320</v>
      </c>
      <c r="I381" s="62">
        <f t="shared" si="185"/>
        <v>1001980</v>
      </c>
      <c r="J381" s="62">
        <f t="shared" si="181"/>
        <v>0</v>
      </c>
      <c r="K381" s="62">
        <f t="shared" si="182"/>
        <v>0</v>
      </c>
      <c r="L381" s="62">
        <f t="shared" si="183"/>
        <v>0</v>
      </c>
      <c r="M381" s="550"/>
      <c r="N381" s="550"/>
      <c r="O381" s="550">
        <f t="shared" si="186"/>
        <v>0</v>
      </c>
      <c r="P381" s="550"/>
      <c r="Q381" s="550"/>
      <c r="R381" s="550">
        <f t="shared" si="187"/>
        <v>0</v>
      </c>
      <c r="S381" s="62">
        <f t="shared" si="184"/>
        <v>0</v>
      </c>
      <c r="T381" s="62">
        <f t="shared" si="176"/>
        <v>0</v>
      </c>
      <c r="U381" s="62">
        <f t="shared" si="188"/>
        <v>0</v>
      </c>
      <c r="V381" s="124" t="s">
        <v>680</v>
      </c>
    </row>
    <row r="382" spans="1:22" outlineLevel="1">
      <c r="A382" s="137"/>
      <c r="B382" s="137"/>
      <c r="C382" s="193" t="s">
        <v>689</v>
      </c>
      <c r="D382" s="97">
        <v>0</v>
      </c>
      <c r="E382" s="97">
        <v>0</v>
      </c>
      <c r="F382" s="139" t="s">
        <v>624</v>
      </c>
      <c r="G382" s="199">
        <v>625950</v>
      </c>
      <c r="H382" s="199">
        <v>61078.452019199976</v>
      </c>
      <c r="I382" s="62">
        <f t="shared" si="185"/>
        <v>687028.45201919996</v>
      </c>
      <c r="J382" s="62">
        <f t="shared" si="181"/>
        <v>0</v>
      </c>
      <c r="K382" s="62">
        <f t="shared" si="182"/>
        <v>0</v>
      </c>
      <c r="L382" s="62">
        <f t="shared" si="183"/>
        <v>0</v>
      </c>
      <c r="M382" s="550"/>
      <c r="N382" s="550"/>
      <c r="O382" s="550">
        <f t="shared" si="186"/>
        <v>0</v>
      </c>
      <c r="P382" s="550"/>
      <c r="Q382" s="550"/>
      <c r="R382" s="550">
        <f t="shared" si="187"/>
        <v>0</v>
      </c>
      <c r="S382" s="62">
        <f t="shared" si="184"/>
        <v>0</v>
      </c>
      <c r="T382" s="62">
        <f t="shared" si="176"/>
        <v>0</v>
      </c>
      <c r="U382" s="62">
        <f t="shared" si="188"/>
        <v>0</v>
      </c>
      <c r="V382" s="124" t="s">
        <v>680</v>
      </c>
    </row>
    <row r="383" spans="1:22" outlineLevel="1">
      <c r="A383" s="137"/>
      <c r="B383" s="137"/>
      <c r="C383" s="193" t="s">
        <v>694</v>
      </c>
      <c r="D383" s="97">
        <v>0</v>
      </c>
      <c r="E383" s="97">
        <v>0</v>
      </c>
      <c r="F383" s="139" t="s">
        <v>624</v>
      </c>
      <c r="G383" s="199">
        <v>496079.99999999994</v>
      </c>
      <c r="H383" s="199">
        <v>51045.865472000005</v>
      </c>
      <c r="I383" s="62">
        <f t="shared" si="185"/>
        <v>547125.86547199998</v>
      </c>
      <c r="J383" s="62">
        <f t="shared" si="181"/>
        <v>0</v>
      </c>
      <c r="K383" s="62">
        <f t="shared" si="182"/>
        <v>0</v>
      </c>
      <c r="L383" s="62">
        <f t="shared" si="183"/>
        <v>0</v>
      </c>
      <c r="M383" s="550"/>
      <c r="N383" s="550"/>
      <c r="O383" s="550">
        <f t="shared" si="186"/>
        <v>0</v>
      </c>
      <c r="P383" s="550"/>
      <c r="Q383" s="550"/>
      <c r="R383" s="550">
        <f t="shared" si="187"/>
        <v>0</v>
      </c>
      <c r="S383" s="62">
        <f t="shared" si="184"/>
        <v>0</v>
      </c>
      <c r="T383" s="62">
        <f t="shared" si="176"/>
        <v>0</v>
      </c>
      <c r="U383" s="62">
        <f t="shared" si="188"/>
        <v>0</v>
      </c>
      <c r="V383" s="124" t="s">
        <v>680</v>
      </c>
    </row>
    <row r="384" spans="1:22" outlineLevel="1">
      <c r="A384" s="137"/>
      <c r="B384" s="137"/>
      <c r="C384" s="138" t="s">
        <v>690</v>
      </c>
      <c r="D384" s="97">
        <v>1</v>
      </c>
      <c r="E384" s="97">
        <v>1</v>
      </c>
      <c r="F384" s="139" t="s">
        <v>619</v>
      </c>
      <c r="G384" s="199">
        <v>245176040</v>
      </c>
      <c r="H384" s="199">
        <v>73552812</v>
      </c>
      <c r="I384" s="62">
        <f t="shared" si="185"/>
        <v>318728852</v>
      </c>
      <c r="J384" s="62">
        <f t="shared" si="181"/>
        <v>245176040</v>
      </c>
      <c r="K384" s="62">
        <f t="shared" si="182"/>
        <v>73552812</v>
      </c>
      <c r="L384" s="62">
        <f t="shared" si="183"/>
        <v>318728852</v>
      </c>
      <c r="M384" s="550">
        <v>0.5</v>
      </c>
      <c r="N384" s="550"/>
      <c r="O384" s="550">
        <f t="shared" si="186"/>
        <v>0.5</v>
      </c>
      <c r="P384" s="550"/>
      <c r="Q384" s="550"/>
      <c r="R384" s="550">
        <f t="shared" si="187"/>
        <v>0</v>
      </c>
      <c r="S384" s="62">
        <f t="shared" si="184"/>
        <v>122588020</v>
      </c>
      <c r="T384" s="62">
        <f t="shared" si="176"/>
        <v>0</v>
      </c>
      <c r="U384" s="62">
        <f t="shared" si="188"/>
        <v>122588020</v>
      </c>
      <c r="V384" s="124"/>
    </row>
    <row r="385" spans="1:22" outlineLevel="1">
      <c r="A385" s="137"/>
      <c r="B385" s="137"/>
      <c r="C385" s="138" t="s">
        <v>691</v>
      </c>
      <c r="D385" s="97">
        <v>1</v>
      </c>
      <c r="E385" s="97">
        <v>1</v>
      </c>
      <c r="F385" s="139" t="s">
        <v>692</v>
      </c>
      <c r="G385" s="199">
        <v>20000000</v>
      </c>
      <c r="H385" s="199">
        <v>2000000</v>
      </c>
      <c r="I385" s="62">
        <f t="shared" si="185"/>
        <v>22000000</v>
      </c>
      <c r="J385" s="62">
        <f t="shared" si="181"/>
        <v>20000000</v>
      </c>
      <c r="K385" s="62">
        <f t="shared" si="182"/>
        <v>2000000</v>
      </c>
      <c r="L385" s="62">
        <f t="shared" si="183"/>
        <v>22000000</v>
      </c>
      <c r="M385" s="550"/>
      <c r="N385" s="550"/>
      <c r="O385" s="550">
        <f t="shared" si="186"/>
        <v>0</v>
      </c>
      <c r="P385" s="550"/>
      <c r="Q385" s="550"/>
      <c r="R385" s="550">
        <f t="shared" si="187"/>
        <v>0</v>
      </c>
      <c r="S385" s="62">
        <f t="shared" si="184"/>
        <v>0</v>
      </c>
      <c r="T385" s="62">
        <f t="shared" si="176"/>
        <v>0</v>
      </c>
      <c r="U385" s="62">
        <f t="shared" si="188"/>
        <v>0</v>
      </c>
      <c r="V385" s="124"/>
    </row>
    <row r="386" spans="1:22" outlineLevel="1">
      <c r="A386" s="137"/>
      <c r="B386" s="137"/>
      <c r="C386" s="138"/>
      <c r="D386" s="94"/>
      <c r="E386" s="94"/>
      <c r="F386" s="139"/>
      <c r="G386" s="71"/>
      <c r="H386" s="71"/>
      <c r="I386" s="71"/>
      <c r="J386" s="71"/>
      <c r="K386" s="71"/>
      <c r="L386" s="71"/>
      <c r="M386" s="552"/>
      <c r="N386" s="552"/>
      <c r="O386" s="552">
        <f t="shared" si="186"/>
        <v>0</v>
      </c>
      <c r="P386" s="552"/>
      <c r="Q386" s="552"/>
      <c r="R386" s="552">
        <f t="shared" si="187"/>
        <v>0</v>
      </c>
      <c r="S386" s="71">
        <f t="shared" si="184"/>
        <v>0</v>
      </c>
      <c r="T386" s="71">
        <f t="shared" si="176"/>
        <v>0</v>
      </c>
      <c r="U386" s="71">
        <f t="shared" si="188"/>
        <v>0</v>
      </c>
      <c r="V386" s="123"/>
    </row>
    <row r="387" spans="1:22" ht="23.25" customHeight="1" outlineLevel="1">
      <c r="A387" s="137"/>
      <c r="B387" s="137"/>
      <c r="C387" s="147" t="s">
        <v>773</v>
      </c>
      <c r="D387" s="97"/>
      <c r="E387" s="97"/>
      <c r="F387" s="139"/>
      <c r="G387" s="62"/>
      <c r="H387" s="62"/>
      <c r="I387" s="62"/>
      <c r="J387" s="62"/>
      <c r="K387" s="62"/>
      <c r="L387" s="62"/>
      <c r="M387" s="550"/>
      <c r="N387" s="550"/>
      <c r="O387" s="550">
        <f t="shared" si="186"/>
        <v>0</v>
      </c>
      <c r="P387" s="550"/>
      <c r="Q387" s="550"/>
      <c r="R387" s="550">
        <f t="shared" si="187"/>
        <v>0</v>
      </c>
      <c r="S387" s="62">
        <f t="shared" si="184"/>
        <v>0</v>
      </c>
      <c r="T387" s="62">
        <f t="shared" si="176"/>
        <v>0</v>
      </c>
      <c r="U387" s="62">
        <f t="shared" si="188"/>
        <v>0</v>
      </c>
      <c r="V387" s="124"/>
    </row>
    <row r="388" spans="1:22" ht="23.25" customHeight="1" outlineLevel="1">
      <c r="A388" s="137"/>
      <c r="B388" s="137"/>
      <c r="C388" s="147" t="s">
        <v>774</v>
      </c>
      <c r="D388" s="97"/>
      <c r="E388" s="97"/>
      <c r="F388" s="139"/>
      <c r="G388" s="62"/>
      <c r="H388" s="62"/>
      <c r="I388" s="62"/>
      <c r="J388" s="82">
        <f>SUBTOTAL(9,J389:J397)</f>
        <v>97882510.475000009</v>
      </c>
      <c r="K388" s="82">
        <f t="shared" ref="K388:L388" si="189">SUBTOTAL(9,K389:K397)</f>
        <v>7025037.0384999998</v>
      </c>
      <c r="L388" s="82">
        <f t="shared" si="189"/>
        <v>104907547.51350001</v>
      </c>
      <c r="M388" s="553"/>
      <c r="N388" s="553"/>
      <c r="O388" s="553">
        <f t="shared" si="186"/>
        <v>0</v>
      </c>
      <c r="P388" s="553"/>
      <c r="Q388" s="553"/>
      <c r="R388" s="553">
        <f t="shared" si="187"/>
        <v>0</v>
      </c>
      <c r="S388" s="82">
        <f>SUBTOTAL(9,S389:S397)</f>
        <v>0</v>
      </c>
      <c r="T388" s="82">
        <f t="shared" ref="T388:U388" si="190">SUBTOTAL(9,T389:T397)</f>
        <v>0</v>
      </c>
      <c r="U388" s="82">
        <f t="shared" si="190"/>
        <v>0</v>
      </c>
      <c r="V388" s="124"/>
    </row>
    <row r="389" spans="1:22" ht="28.95" customHeight="1" outlineLevel="1">
      <c r="A389" s="137"/>
      <c r="B389" s="137"/>
      <c r="C389" s="138" t="s">
        <v>775</v>
      </c>
      <c r="D389" s="97">
        <v>1</v>
      </c>
      <c r="E389" s="97">
        <v>1</v>
      </c>
      <c r="F389" s="139" t="s">
        <v>660</v>
      </c>
      <c r="G389" s="199">
        <v>17060781.920000002</v>
      </c>
      <c r="H389" s="199">
        <v>137500</v>
      </c>
      <c r="I389" s="62">
        <f t="shared" ref="I389:I390" si="191">SUM(G389:H389)</f>
        <v>17198281.920000002</v>
      </c>
      <c r="J389" s="62">
        <f t="shared" ref="J389:J396" si="192">G389*E389</f>
        <v>17060781.920000002</v>
      </c>
      <c r="K389" s="62">
        <f t="shared" ref="K389:K396" si="193">H389*E389</f>
        <v>137500</v>
      </c>
      <c r="L389" s="62">
        <f t="shared" ref="L389:L396" si="194">I389*E389</f>
        <v>17198281.920000002</v>
      </c>
      <c r="M389" s="550"/>
      <c r="N389" s="550"/>
      <c r="O389" s="550">
        <f t="shared" si="186"/>
        <v>0</v>
      </c>
      <c r="P389" s="550"/>
      <c r="Q389" s="550"/>
      <c r="R389" s="550">
        <f t="shared" si="187"/>
        <v>0</v>
      </c>
      <c r="S389" s="62">
        <f t="shared" ref="S389:S397" si="195">M389*J389</f>
        <v>0</v>
      </c>
      <c r="T389" s="62">
        <f t="shared" si="176"/>
        <v>0</v>
      </c>
      <c r="U389" s="62">
        <f t="shared" si="188"/>
        <v>0</v>
      </c>
      <c r="V389" s="124" t="s">
        <v>776</v>
      </c>
    </row>
    <row r="390" spans="1:22" ht="28.95" customHeight="1" outlineLevel="1">
      <c r="A390" s="137"/>
      <c r="B390" s="137"/>
      <c r="C390" s="138" t="s">
        <v>777</v>
      </c>
      <c r="D390" s="97">
        <v>2</v>
      </c>
      <c r="E390" s="97">
        <v>2</v>
      </c>
      <c r="F390" s="139" t="s">
        <v>660</v>
      </c>
      <c r="G390" s="199">
        <v>13652800.000000002</v>
      </c>
      <c r="H390" s="199">
        <v>137500</v>
      </c>
      <c r="I390" s="62">
        <f t="shared" si="191"/>
        <v>13790300.000000002</v>
      </c>
      <c r="J390" s="62">
        <f t="shared" si="192"/>
        <v>27305600.000000004</v>
      </c>
      <c r="K390" s="62">
        <f t="shared" si="193"/>
        <v>275000</v>
      </c>
      <c r="L390" s="62">
        <f t="shared" si="194"/>
        <v>27580600.000000004</v>
      </c>
      <c r="M390" s="550"/>
      <c r="N390" s="550"/>
      <c r="O390" s="550">
        <f t="shared" si="186"/>
        <v>0</v>
      </c>
      <c r="P390" s="550"/>
      <c r="Q390" s="550"/>
      <c r="R390" s="550">
        <f t="shared" si="187"/>
        <v>0</v>
      </c>
      <c r="S390" s="62">
        <f t="shared" si="195"/>
        <v>0</v>
      </c>
      <c r="T390" s="62">
        <f t="shared" si="176"/>
        <v>0</v>
      </c>
      <c r="U390" s="62">
        <f t="shared" si="188"/>
        <v>0</v>
      </c>
      <c r="V390" s="124" t="s">
        <v>778</v>
      </c>
    </row>
    <row r="391" spans="1:22" ht="28.95" customHeight="1" outlineLevel="1">
      <c r="A391" s="137"/>
      <c r="B391" s="137"/>
      <c r="C391" s="138" t="s">
        <v>779</v>
      </c>
      <c r="D391" s="97">
        <v>1</v>
      </c>
      <c r="E391" s="97">
        <v>1</v>
      </c>
      <c r="F391" s="139" t="s">
        <v>660</v>
      </c>
      <c r="G391" s="199">
        <v>19992667.520000003</v>
      </c>
      <c r="H391" s="199">
        <v>49500.000000000007</v>
      </c>
      <c r="I391" s="62">
        <f>SUM(G391:H391)</f>
        <v>20042167.520000003</v>
      </c>
      <c r="J391" s="62">
        <f t="shared" si="192"/>
        <v>19992667.520000003</v>
      </c>
      <c r="K391" s="62">
        <f t="shared" si="193"/>
        <v>49500.000000000007</v>
      </c>
      <c r="L391" s="62">
        <f t="shared" si="194"/>
        <v>20042167.520000003</v>
      </c>
      <c r="M391" s="550"/>
      <c r="N391" s="550"/>
      <c r="O391" s="550">
        <f t="shared" si="186"/>
        <v>0</v>
      </c>
      <c r="P391" s="550"/>
      <c r="Q391" s="550"/>
      <c r="R391" s="550">
        <f t="shared" si="187"/>
        <v>0</v>
      </c>
      <c r="S391" s="62">
        <f t="shared" si="195"/>
        <v>0</v>
      </c>
      <c r="T391" s="62">
        <f t="shared" si="176"/>
        <v>0</v>
      </c>
      <c r="U391" s="62">
        <f t="shared" si="188"/>
        <v>0</v>
      </c>
      <c r="V391" s="124" t="s">
        <v>780</v>
      </c>
    </row>
    <row r="392" spans="1:22" ht="28.95" customHeight="1" outlineLevel="1">
      <c r="A392" s="137"/>
      <c r="B392" s="137"/>
      <c r="C392" s="138" t="s">
        <v>781</v>
      </c>
      <c r="D392" s="97">
        <v>1</v>
      </c>
      <c r="E392" s="97">
        <v>1</v>
      </c>
      <c r="F392" s="139" t="s">
        <v>660</v>
      </c>
      <c r="G392" s="199">
        <v>14090720.000000002</v>
      </c>
      <c r="H392" s="199">
        <v>49500.000000000007</v>
      </c>
      <c r="I392" s="62">
        <f t="shared" ref="I392:I396" si="196">SUM(G392:H392)</f>
        <v>14140220.000000002</v>
      </c>
      <c r="J392" s="62">
        <f t="shared" si="192"/>
        <v>14090720.000000002</v>
      </c>
      <c r="K392" s="62">
        <f t="shared" si="193"/>
        <v>49500.000000000007</v>
      </c>
      <c r="L392" s="62">
        <f t="shared" si="194"/>
        <v>14140220.000000002</v>
      </c>
      <c r="M392" s="550"/>
      <c r="N392" s="550"/>
      <c r="O392" s="550">
        <f t="shared" si="186"/>
        <v>0</v>
      </c>
      <c r="P392" s="550"/>
      <c r="Q392" s="550"/>
      <c r="R392" s="550">
        <f t="shared" si="187"/>
        <v>0</v>
      </c>
      <c r="S392" s="62">
        <f t="shared" si="195"/>
        <v>0</v>
      </c>
      <c r="T392" s="62">
        <f t="shared" si="176"/>
        <v>0</v>
      </c>
      <c r="U392" s="62">
        <f t="shared" si="188"/>
        <v>0</v>
      </c>
      <c r="V392" s="124" t="s">
        <v>782</v>
      </c>
    </row>
    <row r="393" spans="1:22" ht="28.95" customHeight="1" outlineLevel="1">
      <c r="A393" s="137"/>
      <c r="B393" s="137"/>
      <c r="C393" s="138" t="s">
        <v>783</v>
      </c>
      <c r="D393" s="97">
        <v>2</v>
      </c>
      <c r="E393" s="97">
        <v>2</v>
      </c>
      <c r="F393" s="139" t="s">
        <v>660</v>
      </c>
      <c r="G393" s="199">
        <v>8376816.0000000009</v>
      </c>
      <c r="H393" s="199">
        <v>49500.000000000007</v>
      </c>
      <c r="I393" s="62">
        <f t="shared" si="196"/>
        <v>8426316.0000000019</v>
      </c>
      <c r="J393" s="62">
        <f t="shared" si="192"/>
        <v>16753632.000000002</v>
      </c>
      <c r="K393" s="62">
        <f t="shared" si="193"/>
        <v>99000.000000000015</v>
      </c>
      <c r="L393" s="62">
        <f t="shared" si="194"/>
        <v>16852632.000000004</v>
      </c>
      <c r="M393" s="550"/>
      <c r="N393" s="550"/>
      <c r="O393" s="550">
        <f t="shared" si="186"/>
        <v>0</v>
      </c>
      <c r="P393" s="550"/>
      <c r="Q393" s="550"/>
      <c r="R393" s="550">
        <f t="shared" si="187"/>
        <v>0</v>
      </c>
      <c r="S393" s="62">
        <f t="shared" si="195"/>
        <v>0</v>
      </c>
      <c r="T393" s="62">
        <f t="shared" si="176"/>
        <v>0</v>
      </c>
      <c r="U393" s="62">
        <f t="shared" si="188"/>
        <v>0</v>
      </c>
      <c r="V393" s="124" t="s">
        <v>784</v>
      </c>
    </row>
    <row r="394" spans="1:22" ht="28.95" customHeight="1" outlineLevel="1">
      <c r="A394" s="137"/>
      <c r="B394" s="137"/>
      <c r="C394" s="138" t="s">
        <v>785</v>
      </c>
      <c r="D394" s="97">
        <v>3</v>
      </c>
      <c r="E394" s="97">
        <v>3</v>
      </c>
      <c r="F394" s="139" t="s">
        <v>660</v>
      </c>
      <c r="G394" s="199">
        <v>41884.080000000002</v>
      </c>
      <c r="H394" s="199">
        <v>49500.000000000007</v>
      </c>
      <c r="I394" s="62">
        <f t="shared" si="196"/>
        <v>91384.080000000016</v>
      </c>
      <c r="J394" s="62">
        <f t="shared" si="192"/>
        <v>125652.24</v>
      </c>
      <c r="K394" s="62">
        <f t="shared" si="193"/>
        <v>148500.00000000003</v>
      </c>
      <c r="L394" s="62">
        <f t="shared" si="194"/>
        <v>274152.24000000005</v>
      </c>
      <c r="M394" s="550"/>
      <c r="N394" s="550"/>
      <c r="O394" s="550">
        <f t="shared" si="186"/>
        <v>0</v>
      </c>
      <c r="P394" s="550"/>
      <c r="Q394" s="550"/>
      <c r="R394" s="550">
        <f t="shared" si="187"/>
        <v>0</v>
      </c>
      <c r="S394" s="62">
        <f t="shared" si="195"/>
        <v>0</v>
      </c>
      <c r="T394" s="62">
        <f t="shared" si="176"/>
        <v>0</v>
      </c>
      <c r="U394" s="62">
        <f t="shared" si="188"/>
        <v>0</v>
      </c>
      <c r="V394" s="124" t="s">
        <v>786</v>
      </c>
    </row>
    <row r="395" spans="1:22" ht="23.25" customHeight="1" outlineLevel="1">
      <c r="A395" s="137"/>
      <c r="B395" s="137"/>
      <c r="C395" s="138" t="s">
        <v>657</v>
      </c>
      <c r="D395" s="97">
        <v>1</v>
      </c>
      <c r="E395" s="97">
        <v>1</v>
      </c>
      <c r="F395" s="139" t="s">
        <v>619</v>
      </c>
      <c r="G395" s="199">
        <v>2553456.7949999999</v>
      </c>
      <c r="H395" s="199">
        <v>766037.03849999991</v>
      </c>
      <c r="I395" s="62">
        <f t="shared" si="196"/>
        <v>3319493.8334999997</v>
      </c>
      <c r="J395" s="62">
        <f t="shared" si="192"/>
        <v>2553456.7949999999</v>
      </c>
      <c r="K395" s="62">
        <f t="shared" si="193"/>
        <v>766037.03849999991</v>
      </c>
      <c r="L395" s="62">
        <f t="shared" si="194"/>
        <v>3319493.8334999997</v>
      </c>
      <c r="M395" s="550"/>
      <c r="N395" s="550"/>
      <c r="O395" s="550">
        <f t="shared" si="186"/>
        <v>0</v>
      </c>
      <c r="P395" s="550"/>
      <c r="Q395" s="550"/>
      <c r="R395" s="550">
        <f t="shared" si="187"/>
        <v>0</v>
      </c>
      <c r="S395" s="62">
        <f t="shared" si="195"/>
        <v>0</v>
      </c>
      <c r="T395" s="62">
        <f t="shared" si="176"/>
        <v>0</v>
      </c>
      <c r="U395" s="62">
        <f t="shared" si="188"/>
        <v>0</v>
      </c>
      <c r="V395" s="124"/>
    </row>
    <row r="396" spans="1:22" ht="23.25" customHeight="1" outlineLevel="1">
      <c r="A396" s="137"/>
      <c r="B396" s="137"/>
      <c r="C396" s="138" t="s">
        <v>787</v>
      </c>
      <c r="D396" s="97">
        <v>1</v>
      </c>
      <c r="E396" s="97">
        <v>1</v>
      </c>
      <c r="F396" s="139" t="s">
        <v>619</v>
      </c>
      <c r="G396" s="199">
        <v>0</v>
      </c>
      <c r="H396" s="199">
        <v>5500000</v>
      </c>
      <c r="I396" s="62">
        <f t="shared" si="196"/>
        <v>5500000</v>
      </c>
      <c r="J396" s="62">
        <f t="shared" si="192"/>
        <v>0</v>
      </c>
      <c r="K396" s="62">
        <f t="shared" si="193"/>
        <v>5500000</v>
      </c>
      <c r="L396" s="62">
        <f t="shared" si="194"/>
        <v>5500000</v>
      </c>
      <c r="M396" s="550"/>
      <c r="N396" s="550"/>
      <c r="O396" s="550">
        <f t="shared" si="186"/>
        <v>0</v>
      </c>
      <c r="P396" s="550"/>
      <c r="Q396" s="550"/>
      <c r="R396" s="550">
        <f t="shared" si="187"/>
        <v>0</v>
      </c>
      <c r="S396" s="62">
        <f t="shared" si="195"/>
        <v>0</v>
      </c>
      <c r="T396" s="62">
        <f t="shared" si="176"/>
        <v>0</v>
      </c>
      <c r="U396" s="62">
        <f t="shared" si="188"/>
        <v>0</v>
      </c>
      <c r="V396" s="124"/>
    </row>
    <row r="397" spans="1:22" outlineLevel="1">
      <c r="A397" s="137"/>
      <c r="B397" s="137"/>
      <c r="C397" s="138"/>
      <c r="D397" s="97"/>
      <c r="E397" s="97"/>
      <c r="F397" s="139"/>
      <c r="G397" s="62"/>
      <c r="H397" s="62"/>
      <c r="I397" s="62"/>
      <c r="J397" s="62"/>
      <c r="K397" s="62"/>
      <c r="L397" s="62"/>
      <c r="M397" s="550"/>
      <c r="N397" s="550"/>
      <c r="O397" s="550">
        <f t="shared" si="186"/>
        <v>0</v>
      </c>
      <c r="P397" s="550"/>
      <c r="Q397" s="550"/>
      <c r="R397" s="550">
        <f t="shared" si="187"/>
        <v>0</v>
      </c>
      <c r="S397" s="62">
        <f t="shared" si="195"/>
        <v>0</v>
      </c>
      <c r="T397" s="62">
        <f t="shared" si="176"/>
        <v>0</v>
      </c>
      <c r="U397" s="62">
        <f t="shared" si="188"/>
        <v>0</v>
      </c>
      <c r="V397" s="124"/>
    </row>
    <row r="398" spans="1:22" ht="23.25" customHeight="1" outlineLevel="1">
      <c r="A398" s="137"/>
      <c r="B398" s="137"/>
      <c r="C398" s="147" t="s">
        <v>788</v>
      </c>
      <c r="D398" s="97"/>
      <c r="E398" s="97"/>
      <c r="F398" s="139"/>
      <c r="G398" s="62"/>
      <c r="H398" s="62"/>
      <c r="I398" s="62"/>
      <c r="J398" s="82">
        <f>SUBTOTAL(9,J399:J407)</f>
        <v>162133437.12500003</v>
      </c>
      <c r="K398" s="82">
        <f t="shared" ref="K398:L398" si="197">SUBTOTAL(9,K399:K407)</f>
        <v>10750870.377500001</v>
      </c>
      <c r="L398" s="82">
        <f t="shared" si="197"/>
        <v>172884307.50250003</v>
      </c>
      <c r="M398" s="553"/>
      <c r="N398" s="553"/>
      <c r="O398" s="553">
        <f t="shared" si="186"/>
        <v>0</v>
      </c>
      <c r="P398" s="553"/>
      <c r="Q398" s="553"/>
      <c r="R398" s="553">
        <f t="shared" si="187"/>
        <v>0</v>
      </c>
      <c r="S398" s="82">
        <f>SUBTOTAL(9,S399:S407)</f>
        <v>0</v>
      </c>
      <c r="T398" s="82">
        <f t="shared" ref="T398:U398" si="198">SUBTOTAL(9,T399:T407)</f>
        <v>0</v>
      </c>
      <c r="U398" s="82">
        <f t="shared" si="198"/>
        <v>0</v>
      </c>
      <c r="V398" s="124"/>
    </row>
    <row r="399" spans="1:22" ht="23.25" customHeight="1" outlineLevel="1">
      <c r="A399" s="137"/>
      <c r="B399" s="137"/>
      <c r="C399" s="138" t="s">
        <v>775</v>
      </c>
      <c r="D399" s="97">
        <v>3</v>
      </c>
      <c r="E399" s="97">
        <v>3</v>
      </c>
      <c r="F399" s="139" t="s">
        <v>660</v>
      </c>
      <c r="G399" s="199">
        <v>17060781.920000002</v>
      </c>
      <c r="H399" s="199">
        <v>137500</v>
      </c>
      <c r="I399" s="62">
        <f t="shared" ref="I399:I406" si="199">SUM(G399:H399)</f>
        <v>17198281.920000002</v>
      </c>
      <c r="J399" s="62">
        <f t="shared" ref="J399:J406" si="200">G399*E399</f>
        <v>51182345.760000005</v>
      </c>
      <c r="K399" s="62">
        <f t="shared" ref="K399:K406" si="201">H399*E399</f>
        <v>412500</v>
      </c>
      <c r="L399" s="62">
        <f t="shared" ref="L399:L406" si="202">I399*E399</f>
        <v>51594845.760000005</v>
      </c>
      <c r="M399" s="550"/>
      <c r="N399" s="550"/>
      <c r="O399" s="550">
        <f t="shared" si="186"/>
        <v>0</v>
      </c>
      <c r="P399" s="550"/>
      <c r="Q399" s="550"/>
      <c r="R399" s="550">
        <f t="shared" si="187"/>
        <v>0</v>
      </c>
      <c r="S399" s="62">
        <f t="shared" ref="S399:S407" si="203">M399*J399</f>
        <v>0</v>
      </c>
      <c r="T399" s="62">
        <f t="shared" si="176"/>
        <v>0</v>
      </c>
      <c r="U399" s="62">
        <f t="shared" si="188"/>
        <v>0</v>
      </c>
      <c r="V399" s="124" t="s">
        <v>776</v>
      </c>
    </row>
    <row r="400" spans="1:22" ht="23.25" customHeight="1" outlineLevel="1">
      <c r="A400" s="137"/>
      <c r="B400" s="137"/>
      <c r="C400" s="138" t="s">
        <v>777</v>
      </c>
      <c r="D400" s="97">
        <v>2</v>
      </c>
      <c r="E400" s="97">
        <v>2</v>
      </c>
      <c r="F400" s="139" t="s">
        <v>660</v>
      </c>
      <c r="G400" s="199">
        <v>13652800.000000002</v>
      </c>
      <c r="H400" s="199">
        <v>137500</v>
      </c>
      <c r="I400" s="62">
        <f t="shared" ref="I400:I402" si="204">SUM(G400:H400)</f>
        <v>13790300.000000002</v>
      </c>
      <c r="J400" s="62">
        <f t="shared" si="200"/>
        <v>27305600.000000004</v>
      </c>
      <c r="K400" s="62">
        <f t="shared" si="201"/>
        <v>275000</v>
      </c>
      <c r="L400" s="62">
        <f t="shared" si="202"/>
        <v>27580600.000000004</v>
      </c>
      <c r="M400" s="550"/>
      <c r="N400" s="550"/>
      <c r="O400" s="550">
        <f t="shared" si="186"/>
        <v>0</v>
      </c>
      <c r="P400" s="550"/>
      <c r="Q400" s="550"/>
      <c r="R400" s="550">
        <f t="shared" si="187"/>
        <v>0</v>
      </c>
      <c r="S400" s="62">
        <f t="shared" si="203"/>
        <v>0</v>
      </c>
      <c r="T400" s="62">
        <f t="shared" si="176"/>
        <v>0</v>
      </c>
      <c r="U400" s="62">
        <f t="shared" si="188"/>
        <v>0</v>
      </c>
      <c r="V400" s="124" t="s">
        <v>778</v>
      </c>
    </row>
    <row r="401" spans="1:22" ht="23.25" customHeight="1" outlineLevel="1">
      <c r="A401" s="137"/>
      <c r="B401" s="137"/>
      <c r="C401" s="138" t="s">
        <v>779</v>
      </c>
      <c r="D401" s="97">
        <v>2</v>
      </c>
      <c r="E401" s="97">
        <v>2</v>
      </c>
      <c r="F401" s="139" t="s">
        <v>660</v>
      </c>
      <c r="G401" s="199">
        <v>19992667.520000003</v>
      </c>
      <c r="H401" s="199">
        <v>49500.000000000007</v>
      </c>
      <c r="I401" s="62">
        <f>SUM(G401:H401)</f>
        <v>20042167.520000003</v>
      </c>
      <c r="J401" s="62">
        <f t="shared" si="200"/>
        <v>39985335.040000007</v>
      </c>
      <c r="K401" s="62">
        <f t="shared" si="201"/>
        <v>99000.000000000015</v>
      </c>
      <c r="L401" s="62">
        <f t="shared" si="202"/>
        <v>40084335.040000007</v>
      </c>
      <c r="M401" s="550"/>
      <c r="N401" s="550"/>
      <c r="O401" s="550">
        <f t="shared" si="186"/>
        <v>0</v>
      </c>
      <c r="P401" s="550"/>
      <c r="Q401" s="550"/>
      <c r="R401" s="550">
        <f t="shared" si="187"/>
        <v>0</v>
      </c>
      <c r="S401" s="62">
        <f t="shared" si="203"/>
        <v>0</v>
      </c>
      <c r="T401" s="62">
        <f t="shared" si="176"/>
        <v>0</v>
      </c>
      <c r="U401" s="62">
        <f t="shared" si="188"/>
        <v>0</v>
      </c>
      <c r="V401" s="124" t="s">
        <v>780</v>
      </c>
    </row>
    <row r="402" spans="1:22" ht="26.4" outlineLevel="1">
      <c r="A402" s="137"/>
      <c r="B402" s="137"/>
      <c r="C402" s="138" t="s">
        <v>781</v>
      </c>
      <c r="D402" s="97">
        <v>1</v>
      </c>
      <c r="E402" s="97">
        <v>1</v>
      </c>
      <c r="F402" s="139" t="s">
        <v>660</v>
      </c>
      <c r="G402" s="199">
        <v>14090720.000000002</v>
      </c>
      <c r="H402" s="199">
        <v>49500.000000000007</v>
      </c>
      <c r="I402" s="62">
        <f t="shared" si="204"/>
        <v>14140220.000000002</v>
      </c>
      <c r="J402" s="62">
        <f t="shared" si="200"/>
        <v>14090720.000000002</v>
      </c>
      <c r="K402" s="62">
        <f t="shared" si="201"/>
        <v>49500.000000000007</v>
      </c>
      <c r="L402" s="62">
        <f t="shared" si="202"/>
        <v>14140220.000000002</v>
      </c>
      <c r="M402" s="550"/>
      <c r="N402" s="550"/>
      <c r="O402" s="550">
        <f t="shared" si="186"/>
        <v>0</v>
      </c>
      <c r="P402" s="550"/>
      <c r="Q402" s="550"/>
      <c r="R402" s="550">
        <f t="shared" si="187"/>
        <v>0</v>
      </c>
      <c r="S402" s="62">
        <f t="shared" si="203"/>
        <v>0</v>
      </c>
      <c r="T402" s="62">
        <f t="shared" ref="T402:T465" si="205">P402*K402</f>
        <v>0</v>
      </c>
      <c r="U402" s="62">
        <f t="shared" si="188"/>
        <v>0</v>
      </c>
      <c r="V402" s="124" t="s">
        <v>782</v>
      </c>
    </row>
    <row r="403" spans="1:22" ht="23.25" customHeight="1" outlineLevel="1">
      <c r="A403" s="137"/>
      <c r="B403" s="137"/>
      <c r="C403" s="138" t="s">
        <v>783</v>
      </c>
      <c r="D403" s="97">
        <v>3</v>
      </c>
      <c r="E403" s="97">
        <v>3</v>
      </c>
      <c r="F403" s="139" t="s">
        <v>660</v>
      </c>
      <c r="G403" s="199">
        <v>8376816.0000000009</v>
      </c>
      <c r="H403" s="199">
        <v>49500.000000000007</v>
      </c>
      <c r="I403" s="62">
        <f t="shared" si="199"/>
        <v>8426316.0000000019</v>
      </c>
      <c r="J403" s="62">
        <f t="shared" si="200"/>
        <v>25130448.000000004</v>
      </c>
      <c r="K403" s="62">
        <f t="shared" si="201"/>
        <v>148500.00000000003</v>
      </c>
      <c r="L403" s="62">
        <f t="shared" si="202"/>
        <v>25278948.000000007</v>
      </c>
      <c r="M403" s="550"/>
      <c r="N403" s="550"/>
      <c r="O403" s="550">
        <f t="shared" si="186"/>
        <v>0</v>
      </c>
      <c r="P403" s="550"/>
      <c r="Q403" s="550"/>
      <c r="R403" s="550">
        <f t="shared" si="187"/>
        <v>0</v>
      </c>
      <c r="S403" s="62">
        <f t="shared" si="203"/>
        <v>0</v>
      </c>
      <c r="T403" s="62">
        <f t="shared" si="205"/>
        <v>0</v>
      </c>
      <c r="U403" s="62">
        <f t="shared" si="188"/>
        <v>0</v>
      </c>
      <c r="V403" s="124" t="s">
        <v>784</v>
      </c>
    </row>
    <row r="404" spans="1:22" ht="23.25" customHeight="1" outlineLevel="1">
      <c r="A404" s="137"/>
      <c r="B404" s="137"/>
      <c r="C404" s="138" t="s">
        <v>785</v>
      </c>
      <c r="D404" s="97">
        <v>5</v>
      </c>
      <c r="E404" s="97">
        <v>5</v>
      </c>
      <c r="F404" s="139" t="s">
        <v>660</v>
      </c>
      <c r="G404" s="199">
        <v>41884.080000000002</v>
      </c>
      <c r="H404" s="199">
        <v>49500.000000000007</v>
      </c>
      <c r="I404" s="62">
        <f t="shared" si="199"/>
        <v>91384.080000000016</v>
      </c>
      <c r="J404" s="62">
        <f t="shared" si="200"/>
        <v>209420.40000000002</v>
      </c>
      <c r="K404" s="62">
        <f t="shared" si="201"/>
        <v>247500.00000000003</v>
      </c>
      <c r="L404" s="62">
        <f t="shared" si="202"/>
        <v>456920.40000000008</v>
      </c>
      <c r="M404" s="550"/>
      <c r="N404" s="550"/>
      <c r="O404" s="550">
        <f t="shared" si="186"/>
        <v>0</v>
      </c>
      <c r="P404" s="550"/>
      <c r="Q404" s="550"/>
      <c r="R404" s="550">
        <f t="shared" si="187"/>
        <v>0</v>
      </c>
      <c r="S404" s="62">
        <f t="shared" si="203"/>
        <v>0</v>
      </c>
      <c r="T404" s="62">
        <f t="shared" si="205"/>
        <v>0</v>
      </c>
      <c r="U404" s="62">
        <f t="shared" si="188"/>
        <v>0</v>
      </c>
      <c r="V404" s="124" t="s">
        <v>786</v>
      </c>
    </row>
    <row r="405" spans="1:22" ht="23.25" customHeight="1" outlineLevel="1">
      <c r="A405" s="137"/>
      <c r="B405" s="137"/>
      <c r="C405" s="138" t="s">
        <v>657</v>
      </c>
      <c r="D405" s="97">
        <v>1</v>
      </c>
      <c r="E405" s="97">
        <v>1</v>
      </c>
      <c r="F405" s="139" t="s">
        <v>619</v>
      </c>
      <c r="G405" s="199">
        <v>4229567.9249999998</v>
      </c>
      <c r="H405" s="199">
        <v>1268870.3774999999</v>
      </c>
      <c r="I405" s="62">
        <f t="shared" si="199"/>
        <v>5498438.3025000002</v>
      </c>
      <c r="J405" s="62">
        <f t="shared" si="200"/>
        <v>4229567.9249999998</v>
      </c>
      <c r="K405" s="62">
        <f t="shared" si="201"/>
        <v>1268870.3774999999</v>
      </c>
      <c r="L405" s="62">
        <f t="shared" si="202"/>
        <v>5498438.3025000002</v>
      </c>
      <c r="M405" s="550"/>
      <c r="N405" s="550"/>
      <c r="O405" s="550">
        <f t="shared" si="186"/>
        <v>0</v>
      </c>
      <c r="P405" s="550"/>
      <c r="Q405" s="550"/>
      <c r="R405" s="550">
        <f t="shared" si="187"/>
        <v>0</v>
      </c>
      <c r="S405" s="62">
        <f t="shared" si="203"/>
        <v>0</v>
      </c>
      <c r="T405" s="62">
        <f t="shared" si="205"/>
        <v>0</v>
      </c>
      <c r="U405" s="62">
        <f t="shared" si="188"/>
        <v>0</v>
      </c>
      <c r="V405" s="124"/>
    </row>
    <row r="406" spans="1:22" ht="23.25" customHeight="1" outlineLevel="1">
      <c r="A406" s="137"/>
      <c r="B406" s="137"/>
      <c r="C406" s="138" t="s">
        <v>787</v>
      </c>
      <c r="D406" s="97">
        <v>1</v>
      </c>
      <c r="E406" s="97">
        <v>1</v>
      </c>
      <c r="F406" s="139" t="s">
        <v>619</v>
      </c>
      <c r="G406" s="199">
        <v>0</v>
      </c>
      <c r="H406" s="199">
        <v>8250000.0000000009</v>
      </c>
      <c r="I406" s="62">
        <f t="shared" si="199"/>
        <v>8250000.0000000009</v>
      </c>
      <c r="J406" s="62">
        <f t="shared" si="200"/>
        <v>0</v>
      </c>
      <c r="K406" s="62">
        <f t="shared" si="201"/>
        <v>8250000.0000000009</v>
      </c>
      <c r="L406" s="62">
        <f t="shared" si="202"/>
        <v>8250000.0000000009</v>
      </c>
      <c r="M406" s="550"/>
      <c r="N406" s="550"/>
      <c r="O406" s="550">
        <f t="shared" si="186"/>
        <v>0</v>
      </c>
      <c r="P406" s="550"/>
      <c r="Q406" s="550"/>
      <c r="R406" s="550">
        <f t="shared" si="187"/>
        <v>0</v>
      </c>
      <c r="S406" s="62">
        <f t="shared" si="203"/>
        <v>0</v>
      </c>
      <c r="T406" s="62">
        <f t="shared" si="205"/>
        <v>0</v>
      </c>
      <c r="U406" s="62">
        <f t="shared" si="188"/>
        <v>0</v>
      </c>
      <c r="V406" s="124"/>
    </row>
    <row r="407" spans="1:22" outlineLevel="1">
      <c r="A407" s="137"/>
      <c r="B407" s="137"/>
      <c r="C407" s="138"/>
      <c r="D407" s="97"/>
      <c r="E407" s="97"/>
      <c r="F407" s="139"/>
      <c r="G407" s="62"/>
      <c r="H407" s="62"/>
      <c r="I407" s="62"/>
      <c r="J407" s="62"/>
      <c r="K407" s="62"/>
      <c r="L407" s="62"/>
      <c r="M407" s="550"/>
      <c r="N407" s="550"/>
      <c r="O407" s="550">
        <f t="shared" si="186"/>
        <v>0</v>
      </c>
      <c r="P407" s="550"/>
      <c r="Q407" s="550"/>
      <c r="R407" s="550">
        <f t="shared" si="187"/>
        <v>0</v>
      </c>
      <c r="S407" s="62">
        <f t="shared" si="203"/>
        <v>0</v>
      </c>
      <c r="T407" s="62">
        <f t="shared" si="205"/>
        <v>0</v>
      </c>
      <c r="U407" s="62">
        <f t="shared" si="188"/>
        <v>0</v>
      </c>
      <c r="V407" s="124"/>
    </row>
    <row r="408" spans="1:22" ht="23.25" customHeight="1" outlineLevel="1">
      <c r="A408" s="137"/>
      <c r="B408" s="137"/>
      <c r="C408" s="147" t="s">
        <v>789</v>
      </c>
      <c r="D408" s="97"/>
      <c r="E408" s="97"/>
      <c r="F408" s="139"/>
      <c r="G408" s="62"/>
      <c r="H408" s="62"/>
      <c r="I408" s="62"/>
      <c r="J408" s="82">
        <f>SUBTOTAL(9,J409:J417)</f>
        <v>290635290.42500007</v>
      </c>
      <c r="K408" s="82">
        <f t="shared" ref="K408:L408" si="206">SUBTOTAL(9,K409:K417)</f>
        <v>12702537.055500001</v>
      </c>
      <c r="L408" s="82">
        <f t="shared" si="206"/>
        <v>303337827.48050004</v>
      </c>
      <c r="M408" s="553"/>
      <c r="N408" s="553"/>
      <c r="O408" s="553">
        <f t="shared" si="186"/>
        <v>0</v>
      </c>
      <c r="P408" s="553"/>
      <c r="Q408" s="553"/>
      <c r="R408" s="553">
        <f t="shared" si="187"/>
        <v>0</v>
      </c>
      <c r="S408" s="82">
        <f>SUBTOTAL(9,S409:S417)</f>
        <v>0</v>
      </c>
      <c r="T408" s="82">
        <f t="shared" ref="T408:U408" si="207">SUBTOTAL(9,T409:T417)</f>
        <v>0</v>
      </c>
      <c r="U408" s="82">
        <f t="shared" si="207"/>
        <v>0</v>
      </c>
      <c r="V408" s="124"/>
    </row>
    <row r="409" spans="1:22" ht="23.25" customHeight="1" outlineLevel="1">
      <c r="A409" s="137"/>
      <c r="B409" s="137"/>
      <c r="C409" s="138" t="s">
        <v>775</v>
      </c>
      <c r="D409" s="97">
        <v>7</v>
      </c>
      <c r="E409" s="97">
        <v>7</v>
      </c>
      <c r="F409" s="139" t="s">
        <v>660</v>
      </c>
      <c r="G409" s="199">
        <v>17060781.920000002</v>
      </c>
      <c r="H409" s="199">
        <v>137500</v>
      </c>
      <c r="I409" s="62">
        <f t="shared" ref="I409:I410" si="208">SUM(G409:H409)</f>
        <v>17198281.920000002</v>
      </c>
      <c r="J409" s="62">
        <f t="shared" ref="J409:J416" si="209">G409*E409</f>
        <v>119425473.44000001</v>
      </c>
      <c r="K409" s="62">
        <f t="shared" ref="K409:K416" si="210">H409*E409</f>
        <v>962500</v>
      </c>
      <c r="L409" s="62">
        <f t="shared" ref="L409:L416" si="211">I409*E409</f>
        <v>120387973.44000001</v>
      </c>
      <c r="M409" s="550"/>
      <c r="N409" s="550"/>
      <c r="O409" s="550">
        <f t="shared" si="186"/>
        <v>0</v>
      </c>
      <c r="P409" s="550"/>
      <c r="Q409" s="550"/>
      <c r="R409" s="550">
        <f t="shared" si="187"/>
        <v>0</v>
      </c>
      <c r="S409" s="62">
        <f t="shared" ref="S409:S417" si="212">M409*J409</f>
        <v>0</v>
      </c>
      <c r="T409" s="62">
        <f t="shared" si="205"/>
        <v>0</v>
      </c>
      <c r="U409" s="62">
        <f t="shared" si="188"/>
        <v>0</v>
      </c>
      <c r="V409" s="124" t="s">
        <v>776</v>
      </c>
    </row>
    <row r="410" spans="1:22" ht="23.25" customHeight="1" outlineLevel="1">
      <c r="A410" s="137"/>
      <c r="B410" s="137"/>
      <c r="C410" s="138" t="s">
        <v>777</v>
      </c>
      <c r="D410" s="97">
        <v>2</v>
      </c>
      <c r="E410" s="97">
        <v>2</v>
      </c>
      <c r="F410" s="139" t="s">
        <v>660</v>
      </c>
      <c r="G410" s="199">
        <v>13652800.000000002</v>
      </c>
      <c r="H410" s="199">
        <v>137500</v>
      </c>
      <c r="I410" s="62">
        <f t="shared" si="208"/>
        <v>13790300.000000002</v>
      </c>
      <c r="J410" s="62">
        <f t="shared" si="209"/>
        <v>27305600.000000004</v>
      </c>
      <c r="K410" s="62">
        <f t="shared" si="210"/>
        <v>275000</v>
      </c>
      <c r="L410" s="62">
        <f t="shared" si="211"/>
        <v>27580600.000000004</v>
      </c>
      <c r="M410" s="550"/>
      <c r="N410" s="550"/>
      <c r="O410" s="550">
        <f t="shared" si="186"/>
        <v>0</v>
      </c>
      <c r="P410" s="550"/>
      <c r="Q410" s="550"/>
      <c r="R410" s="550">
        <f t="shared" si="187"/>
        <v>0</v>
      </c>
      <c r="S410" s="62">
        <f t="shared" si="212"/>
        <v>0</v>
      </c>
      <c r="T410" s="62">
        <f t="shared" si="205"/>
        <v>0</v>
      </c>
      <c r="U410" s="62">
        <f t="shared" si="188"/>
        <v>0</v>
      </c>
      <c r="V410" s="124" t="s">
        <v>778</v>
      </c>
    </row>
    <row r="411" spans="1:22" ht="23.25" customHeight="1" outlineLevel="1">
      <c r="A411" s="137"/>
      <c r="B411" s="137"/>
      <c r="C411" s="138" t="s">
        <v>779</v>
      </c>
      <c r="D411" s="97">
        <v>4</v>
      </c>
      <c r="E411" s="97">
        <v>4</v>
      </c>
      <c r="F411" s="139" t="s">
        <v>660</v>
      </c>
      <c r="G411" s="199">
        <v>19992667.520000003</v>
      </c>
      <c r="H411" s="199">
        <v>49500.000000000007</v>
      </c>
      <c r="I411" s="62">
        <f>SUM(G411:H411)</f>
        <v>20042167.520000003</v>
      </c>
      <c r="J411" s="62">
        <f t="shared" si="209"/>
        <v>79970670.080000013</v>
      </c>
      <c r="K411" s="62">
        <f t="shared" si="210"/>
        <v>198000.00000000003</v>
      </c>
      <c r="L411" s="62">
        <f t="shared" si="211"/>
        <v>80168670.080000013</v>
      </c>
      <c r="M411" s="550"/>
      <c r="N411" s="550"/>
      <c r="O411" s="550">
        <f t="shared" si="186"/>
        <v>0</v>
      </c>
      <c r="P411" s="550"/>
      <c r="Q411" s="550"/>
      <c r="R411" s="550">
        <f t="shared" si="187"/>
        <v>0</v>
      </c>
      <c r="S411" s="62">
        <f t="shared" si="212"/>
        <v>0</v>
      </c>
      <c r="T411" s="62">
        <f t="shared" si="205"/>
        <v>0</v>
      </c>
      <c r="U411" s="62">
        <f t="shared" si="188"/>
        <v>0</v>
      </c>
      <c r="V411" s="124" t="s">
        <v>780</v>
      </c>
    </row>
    <row r="412" spans="1:22" ht="23.25" customHeight="1" outlineLevel="1">
      <c r="A412" s="137"/>
      <c r="B412" s="137"/>
      <c r="C412" s="138" t="s">
        <v>781</v>
      </c>
      <c r="D412" s="97">
        <v>1</v>
      </c>
      <c r="E412" s="97">
        <v>1</v>
      </c>
      <c r="F412" s="139" t="s">
        <v>660</v>
      </c>
      <c r="G412" s="199">
        <v>14090720.000000002</v>
      </c>
      <c r="H412" s="199">
        <v>49500.000000000007</v>
      </c>
      <c r="I412" s="62">
        <f t="shared" ref="I412:I416" si="213">SUM(G412:H412)</f>
        <v>14140220.000000002</v>
      </c>
      <c r="J412" s="62">
        <f t="shared" si="209"/>
        <v>14090720.000000002</v>
      </c>
      <c r="K412" s="62">
        <f t="shared" si="210"/>
        <v>49500.000000000007</v>
      </c>
      <c r="L412" s="62">
        <f t="shared" si="211"/>
        <v>14140220.000000002</v>
      </c>
      <c r="M412" s="550"/>
      <c r="N412" s="550"/>
      <c r="O412" s="550">
        <f t="shared" si="186"/>
        <v>0</v>
      </c>
      <c r="P412" s="550"/>
      <c r="Q412" s="550"/>
      <c r="R412" s="550">
        <f t="shared" si="187"/>
        <v>0</v>
      </c>
      <c r="S412" s="62">
        <f t="shared" si="212"/>
        <v>0</v>
      </c>
      <c r="T412" s="62">
        <f t="shared" si="205"/>
        <v>0</v>
      </c>
      <c r="U412" s="62">
        <f t="shared" si="188"/>
        <v>0</v>
      </c>
      <c r="V412" s="124" t="s">
        <v>782</v>
      </c>
    </row>
    <row r="413" spans="1:22" ht="23.25" customHeight="1" outlineLevel="1">
      <c r="A413" s="137"/>
      <c r="B413" s="137"/>
      <c r="C413" s="138" t="s">
        <v>783</v>
      </c>
      <c r="D413" s="97">
        <v>5</v>
      </c>
      <c r="E413" s="97">
        <v>5</v>
      </c>
      <c r="F413" s="139" t="s">
        <v>660</v>
      </c>
      <c r="G413" s="199">
        <v>8376816.0000000009</v>
      </c>
      <c r="H413" s="199">
        <v>49500.000000000007</v>
      </c>
      <c r="I413" s="62">
        <f t="shared" si="213"/>
        <v>8426316.0000000019</v>
      </c>
      <c r="J413" s="62">
        <f t="shared" si="209"/>
        <v>41884080.000000007</v>
      </c>
      <c r="K413" s="62">
        <f t="shared" si="210"/>
        <v>247500.00000000003</v>
      </c>
      <c r="L413" s="62">
        <f t="shared" si="211"/>
        <v>42131580.000000007</v>
      </c>
      <c r="M413" s="550"/>
      <c r="N413" s="550"/>
      <c r="O413" s="550">
        <f t="shared" si="186"/>
        <v>0</v>
      </c>
      <c r="P413" s="550"/>
      <c r="Q413" s="550"/>
      <c r="R413" s="550">
        <f t="shared" si="187"/>
        <v>0</v>
      </c>
      <c r="S413" s="62">
        <f t="shared" si="212"/>
        <v>0</v>
      </c>
      <c r="T413" s="62">
        <f t="shared" si="205"/>
        <v>0</v>
      </c>
      <c r="U413" s="62">
        <f t="shared" si="188"/>
        <v>0</v>
      </c>
      <c r="V413" s="124" t="s">
        <v>784</v>
      </c>
    </row>
    <row r="414" spans="1:22" ht="23.25" customHeight="1" outlineLevel="1">
      <c r="A414" s="137"/>
      <c r="B414" s="137"/>
      <c r="C414" s="138" t="s">
        <v>785</v>
      </c>
      <c r="D414" s="97">
        <v>9</v>
      </c>
      <c r="E414" s="97">
        <v>9</v>
      </c>
      <c r="F414" s="139" t="s">
        <v>660</v>
      </c>
      <c r="G414" s="199">
        <v>41884.080000000002</v>
      </c>
      <c r="H414" s="199">
        <v>49500.000000000007</v>
      </c>
      <c r="I414" s="62">
        <f t="shared" si="213"/>
        <v>91384.080000000016</v>
      </c>
      <c r="J414" s="62">
        <f t="shared" si="209"/>
        <v>376956.72000000003</v>
      </c>
      <c r="K414" s="62">
        <f t="shared" si="210"/>
        <v>445500.00000000006</v>
      </c>
      <c r="L414" s="62">
        <f t="shared" si="211"/>
        <v>822456.7200000002</v>
      </c>
      <c r="M414" s="550"/>
      <c r="N414" s="550"/>
      <c r="O414" s="550">
        <f t="shared" si="186"/>
        <v>0</v>
      </c>
      <c r="P414" s="550"/>
      <c r="Q414" s="550"/>
      <c r="R414" s="550">
        <f t="shared" si="187"/>
        <v>0</v>
      </c>
      <c r="S414" s="62">
        <f t="shared" si="212"/>
        <v>0</v>
      </c>
      <c r="T414" s="62">
        <f t="shared" si="205"/>
        <v>0</v>
      </c>
      <c r="U414" s="62">
        <f t="shared" si="188"/>
        <v>0</v>
      </c>
      <c r="V414" s="124" t="s">
        <v>786</v>
      </c>
    </row>
    <row r="415" spans="1:22" ht="23.25" customHeight="1" outlineLevel="1">
      <c r="A415" s="137"/>
      <c r="B415" s="137"/>
      <c r="C415" s="138" t="s">
        <v>657</v>
      </c>
      <c r="D415" s="97">
        <v>1</v>
      </c>
      <c r="E415" s="97">
        <v>1</v>
      </c>
      <c r="F415" s="139" t="s">
        <v>619</v>
      </c>
      <c r="G415" s="199">
        <v>7581790.1849999996</v>
      </c>
      <c r="H415" s="199">
        <v>2274537.0554999998</v>
      </c>
      <c r="I415" s="62">
        <f t="shared" si="213"/>
        <v>9856327.2404999994</v>
      </c>
      <c r="J415" s="62">
        <f t="shared" si="209"/>
        <v>7581790.1849999996</v>
      </c>
      <c r="K415" s="62">
        <f t="shared" si="210"/>
        <v>2274537.0554999998</v>
      </c>
      <c r="L415" s="62">
        <f t="shared" si="211"/>
        <v>9856327.2404999994</v>
      </c>
      <c r="M415" s="550"/>
      <c r="N415" s="550"/>
      <c r="O415" s="550">
        <f t="shared" si="186"/>
        <v>0</v>
      </c>
      <c r="P415" s="550"/>
      <c r="Q415" s="550"/>
      <c r="R415" s="550">
        <f t="shared" si="187"/>
        <v>0</v>
      </c>
      <c r="S415" s="62">
        <f t="shared" si="212"/>
        <v>0</v>
      </c>
      <c r="T415" s="62">
        <f t="shared" si="205"/>
        <v>0</v>
      </c>
      <c r="U415" s="62">
        <f t="shared" si="188"/>
        <v>0</v>
      </c>
      <c r="V415" s="124"/>
    </row>
    <row r="416" spans="1:22" ht="23.25" customHeight="1" outlineLevel="1">
      <c r="A416" s="137"/>
      <c r="B416" s="137"/>
      <c r="C416" s="138" t="s">
        <v>787</v>
      </c>
      <c r="D416" s="97">
        <v>1</v>
      </c>
      <c r="E416" s="97">
        <v>1</v>
      </c>
      <c r="F416" s="139" t="s">
        <v>619</v>
      </c>
      <c r="G416" s="359">
        <v>0</v>
      </c>
      <c r="H416" s="359">
        <v>8250000.0000000009</v>
      </c>
      <c r="I416" s="62">
        <f t="shared" si="213"/>
        <v>8250000.0000000009</v>
      </c>
      <c r="J416" s="62">
        <f t="shared" si="209"/>
        <v>0</v>
      </c>
      <c r="K416" s="62">
        <f t="shared" si="210"/>
        <v>8250000.0000000009</v>
      </c>
      <c r="L416" s="62">
        <f t="shared" si="211"/>
        <v>8250000.0000000009</v>
      </c>
      <c r="M416" s="550"/>
      <c r="N416" s="550"/>
      <c r="O416" s="550">
        <f t="shared" si="186"/>
        <v>0</v>
      </c>
      <c r="P416" s="550"/>
      <c r="Q416" s="550"/>
      <c r="R416" s="550">
        <f t="shared" si="187"/>
        <v>0</v>
      </c>
      <c r="S416" s="62">
        <f t="shared" si="212"/>
        <v>0</v>
      </c>
      <c r="T416" s="62">
        <f t="shared" si="205"/>
        <v>0</v>
      </c>
      <c r="U416" s="62">
        <f t="shared" si="188"/>
        <v>0</v>
      </c>
      <c r="V416" s="124"/>
    </row>
    <row r="417" spans="1:26" ht="13.5" customHeight="1" outlineLevel="1">
      <c r="A417" s="137"/>
      <c r="B417" s="137"/>
      <c r="C417" s="138"/>
      <c r="D417" s="97"/>
      <c r="E417" s="97"/>
      <c r="F417" s="139"/>
      <c r="G417" s="62"/>
      <c r="H417" s="62"/>
      <c r="I417" s="62"/>
      <c r="J417" s="62"/>
      <c r="K417" s="62"/>
      <c r="L417" s="62"/>
      <c r="M417" s="550"/>
      <c r="N417" s="550"/>
      <c r="O417" s="550">
        <f t="shared" si="186"/>
        <v>0</v>
      </c>
      <c r="P417" s="550"/>
      <c r="Q417" s="550"/>
      <c r="R417" s="550">
        <f t="shared" si="187"/>
        <v>0</v>
      </c>
      <c r="S417" s="62">
        <f t="shared" si="212"/>
        <v>0</v>
      </c>
      <c r="T417" s="62">
        <f t="shared" si="205"/>
        <v>0</v>
      </c>
      <c r="U417" s="62">
        <f t="shared" si="188"/>
        <v>0</v>
      </c>
      <c r="V417" s="124"/>
    </row>
    <row r="418" spans="1:26" ht="19.5" customHeight="1" outlineLevel="1">
      <c r="A418" s="137"/>
      <c r="B418" s="137"/>
      <c r="C418" s="202" t="s">
        <v>737</v>
      </c>
      <c r="D418" s="94"/>
      <c r="E418" s="97"/>
      <c r="F418" s="139"/>
      <c r="G418" s="71"/>
      <c r="H418" s="71"/>
      <c r="I418" s="71"/>
      <c r="J418" s="82">
        <f>SUBTOTAL(9,J419:J423)</f>
        <v>9760419</v>
      </c>
      <c r="K418" s="82">
        <f t="shared" ref="K418:L418" si="214">SUBTOTAL(9,K419:K423)</f>
        <v>2320631.7750000004</v>
      </c>
      <c r="L418" s="82">
        <f t="shared" si="214"/>
        <v>12081050.775</v>
      </c>
      <c r="M418" s="553"/>
      <c r="N418" s="553"/>
      <c r="O418" s="553">
        <f t="shared" si="186"/>
        <v>0</v>
      </c>
      <c r="P418" s="553"/>
      <c r="Q418" s="553"/>
      <c r="R418" s="553">
        <f t="shared" si="187"/>
        <v>0</v>
      </c>
      <c r="S418" s="82">
        <f>SUBTOTAL(9,S419:S423)</f>
        <v>0</v>
      </c>
      <c r="T418" s="82">
        <f t="shared" ref="T418:U418" si="215">SUBTOTAL(9,T419:T423)</f>
        <v>0</v>
      </c>
      <c r="U418" s="82">
        <f t="shared" si="215"/>
        <v>0</v>
      </c>
      <c r="V418" s="123"/>
    </row>
    <row r="419" spans="1:26" outlineLevel="1">
      <c r="A419" s="137"/>
      <c r="B419" s="137"/>
      <c r="C419" s="203" t="s">
        <v>790</v>
      </c>
      <c r="D419" s="97"/>
      <c r="E419" s="97"/>
      <c r="F419" s="139"/>
      <c r="G419" s="62"/>
      <c r="H419" s="62"/>
      <c r="I419" s="62"/>
      <c r="J419" s="62"/>
      <c r="K419" s="62"/>
      <c r="L419" s="62"/>
      <c r="M419" s="550"/>
      <c r="N419" s="550"/>
      <c r="O419" s="550">
        <f t="shared" si="186"/>
        <v>0</v>
      </c>
      <c r="P419" s="550"/>
      <c r="Q419" s="550"/>
      <c r="R419" s="550">
        <f t="shared" si="187"/>
        <v>0</v>
      </c>
      <c r="S419" s="62">
        <f>M419*J419</f>
        <v>0</v>
      </c>
      <c r="T419" s="62">
        <f t="shared" si="205"/>
        <v>0</v>
      </c>
      <c r="U419" s="62">
        <f t="shared" si="188"/>
        <v>0</v>
      </c>
      <c r="V419" s="124"/>
    </row>
    <row r="420" spans="1:26" outlineLevel="1">
      <c r="A420" s="137"/>
      <c r="B420" s="137"/>
      <c r="C420" s="138" t="s">
        <v>791</v>
      </c>
      <c r="D420" s="97">
        <v>71</v>
      </c>
      <c r="E420" s="97">
        <v>64</v>
      </c>
      <c r="F420" s="139" t="s">
        <v>624</v>
      </c>
      <c r="G420" s="199">
        <v>72299.399999999994</v>
      </c>
      <c r="H420" s="199">
        <v>17189.865000000002</v>
      </c>
      <c r="I420" s="62">
        <f t="shared" ref="I420" si="216">SUM(G420:H420)</f>
        <v>89489.264999999999</v>
      </c>
      <c r="J420" s="62">
        <f>G420*E420</f>
        <v>4627161.5999999996</v>
      </c>
      <c r="K420" s="62">
        <f>H420*E420</f>
        <v>1100151.3600000001</v>
      </c>
      <c r="L420" s="62">
        <f>I420*E420</f>
        <v>5727312.96</v>
      </c>
      <c r="M420" s="550"/>
      <c r="N420" s="550"/>
      <c r="O420" s="550">
        <f t="shared" si="186"/>
        <v>0</v>
      </c>
      <c r="P420" s="550"/>
      <c r="Q420" s="550"/>
      <c r="R420" s="550">
        <f t="shared" si="187"/>
        <v>0</v>
      </c>
      <c r="S420" s="62">
        <f>M420*J420</f>
        <v>0</v>
      </c>
      <c r="T420" s="62">
        <f t="shared" si="205"/>
        <v>0</v>
      </c>
      <c r="U420" s="62">
        <f t="shared" si="188"/>
        <v>0</v>
      </c>
      <c r="V420" s="124" t="s">
        <v>625</v>
      </c>
    </row>
    <row r="421" spans="1:26" outlineLevel="1">
      <c r="A421" s="137"/>
      <c r="B421" s="137"/>
      <c r="C421" s="203" t="s">
        <v>792</v>
      </c>
      <c r="D421" s="97"/>
      <c r="E421" s="97"/>
      <c r="F421" s="139"/>
      <c r="G421" s="62"/>
      <c r="H421" s="62"/>
      <c r="I421" s="62"/>
      <c r="J421" s="62"/>
      <c r="K421" s="62"/>
      <c r="L421" s="62"/>
      <c r="M421" s="550"/>
      <c r="N421" s="550"/>
      <c r="O421" s="550">
        <f t="shared" si="186"/>
        <v>0</v>
      </c>
      <c r="P421" s="550"/>
      <c r="Q421" s="550"/>
      <c r="R421" s="550">
        <f t="shared" si="187"/>
        <v>0</v>
      </c>
      <c r="S421" s="62">
        <f>M421*J421</f>
        <v>0</v>
      </c>
      <c r="T421" s="62">
        <f t="shared" si="205"/>
        <v>0</v>
      </c>
      <c r="U421" s="62">
        <f t="shared" si="188"/>
        <v>0</v>
      </c>
      <c r="V421" s="124"/>
    </row>
    <row r="422" spans="1:26" outlineLevel="1">
      <c r="A422" s="137"/>
      <c r="B422" s="137"/>
      <c r="C422" s="138" t="s">
        <v>791</v>
      </c>
      <c r="D422" s="97">
        <v>71</v>
      </c>
      <c r="E422" s="97">
        <v>71</v>
      </c>
      <c r="F422" s="139" t="s">
        <v>624</v>
      </c>
      <c r="G422" s="199">
        <v>72299.399999999994</v>
      </c>
      <c r="H422" s="199">
        <v>17189.865000000002</v>
      </c>
      <c r="I422" s="62">
        <f t="shared" ref="I422" si="217">SUM(G422:H422)</f>
        <v>89489.264999999999</v>
      </c>
      <c r="J422" s="62">
        <f>G422*E422</f>
        <v>5133257.3999999994</v>
      </c>
      <c r="K422" s="62">
        <f>H422*E422</f>
        <v>1220480.415</v>
      </c>
      <c r="L422" s="62">
        <f>I422*E422</f>
        <v>6353737.8150000004</v>
      </c>
      <c r="M422" s="550"/>
      <c r="N422" s="550"/>
      <c r="O422" s="550">
        <f t="shared" si="186"/>
        <v>0</v>
      </c>
      <c r="P422" s="550"/>
      <c r="Q422" s="550"/>
      <c r="R422" s="550">
        <f t="shared" si="187"/>
        <v>0</v>
      </c>
      <c r="S422" s="62">
        <f>M422*J422</f>
        <v>0</v>
      </c>
      <c r="T422" s="62">
        <f t="shared" si="205"/>
        <v>0</v>
      </c>
      <c r="U422" s="62">
        <f t="shared" si="188"/>
        <v>0</v>
      </c>
      <c r="V422" s="124" t="s">
        <v>625</v>
      </c>
    </row>
    <row r="423" spans="1:26" outlineLevel="1">
      <c r="A423" s="137"/>
      <c r="B423" s="137"/>
      <c r="C423" s="138"/>
      <c r="D423" s="97"/>
      <c r="E423" s="97"/>
      <c r="F423" s="139"/>
      <c r="G423" s="62"/>
      <c r="H423" s="62"/>
      <c r="I423" s="62"/>
      <c r="J423" s="62"/>
      <c r="K423" s="62"/>
      <c r="L423" s="62"/>
      <c r="M423" s="550"/>
      <c r="N423" s="550"/>
      <c r="O423" s="550">
        <f t="shared" si="186"/>
        <v>0</v>
      </c>
      <c r="P423" s="550"/>
      <c r="Q423" s="550"/>
      <c r="R423" s="550">
        <f t="shared" si="187"/>
        <v>0</v>
      </c>
      <c r="S423" s="62">
        <f>M423*J423</f>
        <v>0</v>
      </c>
      <c r="T423" s="62">
        <f t="shared" si="205"/>
        <v>0</v>
      </c>
      <c r="U423" s="62">
        <f t="shared" si="188"/>
        <v>0</v>
      </c>
      <c r="V423" s="124"/>
    </row>
    <row r="424" spans="1:26" s="153" customFormat="1" ht="18" customHeight="1" outlineLevel="1">
      <c r="A424" s="183" t="s">
        <v>259</v>
      </c>
      <c r="B424" s="183"/>
      <c r="C424" s="184" t="s">
        <v>260</v>
      </c>
      <c r="D424" s="185">
        <v>1</v>
      </c>
      <c r="E424" s="185">
        <v>1</v>
      </c>
      <c r="F424" s="186" t="s">
        <v>10</v>
      </c>
      <c r="G424" s="187"/>
      <c r="H424" s="187"/>
      <c r="I424" s="187"/>
      <c r="J424" s="187">
        <f>SUBTOTAL(9,J425:J443)</f>
        <v>2008718012.8937948</v>
      </c>
      <c r="K424" s="187">
        <f>SUBTOTAL(9,K425:K443)</f>
        <v>15050660.808721352</v>
      </c>
      <c r="L424" s="187">
        <f>SUBTOTAL(9,L425:L443)</f>
        <v>2023768673.7025161</v>
      </c>
      <c r="M424" s="560"/>
      <c r="N424" s="560"/>
      <c r="O424" s="560">
        <f t="shared" si="186"/>
        <v>0</v>
      </c>
      <c r="P424" s="560"/>
      <c r="Q424" s="560"/>
      <c r="R424" s="560">
        <f t="shared" si="187"/>
        <v>0</v>
      </c>
      <c r="S424" s="187">
        <f>SUBTOTAL(9,S425:S443)</f>
        <v>245671.23287671228</v>
      </c>
      <c r="T424" s="187">
        <f>SUBTOTAL(9,T425:T443)</f>
        <v>0</v>
      </c>
      <c r="U424" s="187">
        <f>SUBTOTAL(9,U425:U443)</f>
        <v>245671.23287671228</v>
      </c>
      <c r="V424" s="188"/>
      <c r="X424" s="535"/>
      <c r="Y424" s="535"/>
      <c r="Z424" s="535"/>
    </row>
    <row r="425" spans="1:26" s="363" customFormat="1" ht="26.4" outlineLevel="1">
      <c r="A425" s="172"/>
      <c r="B425" s="172"/>
      <c r="C425" s="184" t="s">
        <v>1629</v>
      </c>
      <c r="D425" s="190">
        <v>2</v>
      </c>
      <c r="E425" s="190">
        <v>2</v>
      </c>
      <c r="F425" s="191" t="s">
        <v>692</v>
      </c>
      <c r="G425" s="359">
        <v>967016600.00000012</v>
      </c>
      <c r="H425" s="359">
        <v>3300000.0000000005</v>
      </c>
      <c r="I425" s="199">
        <f>SUM(G425:H425)</f>
        <v>970316600.00000012</v>
      </c>
      <c r="J425" s="199">
        <f>G425*E425</f>
        <v>1934033200.0000002</v>
      </c>
      <c r="K425" s="199">
        <f t="shared" ref="K425:K431" si="218">H425*E425</f>
        <v>6600000.0000000009</v>
      </c>
      <c r="L425" s="199">
        <f>I425*E425</f>
        <v>1940633200.0000002</v>
      </c>
      <c r="M425" s="554"/>
      <c r="N425" s="554"/>
      <c r="O425" s="554">
        <f t="shared" si="186"/>
        <v>0</v>
      </c>
      <c r="P425" s="554"/>
      <c r="Q425" s="554"/>
      <c r="R425" s="554">
        <f t="shared" si="187"/>
        <v>0</v>
      </c>
      <c r="S425" s="199">
        <f t="shared" ref="S425:S432" si="219">M425*J425</f>
        <v>0</v>
      </c>
      <c r="T425" s="199">
        <f t="shared" si="205"/>
        <v>0</v>
      </c>
      <c r="U425" s="199">
        <f t="shared" si="188"/>
        <v>0</v>
      </c>
      <c r="V425" s="175" t="s">
        <v>793</v>
      </c>
      <c r="X425" s="538"/>
      <c r="Y425" s="538"/>
      <c r="Z425" s="538"/>
    </row>
    <row r="426" spans="1:26" s="11" customFormat="1" ht="30.75" customHeight="1" outlineLevel="1">
      <c r="A426" s="192"/>
      <c r="B426" s="192"/>
      <c r="C426" s="533" t="s">
        <v>794</v>
      </c>
      <c r="D426" s="194">
        <v>0</v>
      </c>
      <c r="E426" s="194">
        <v>0</v>
      </c>
      <c r="F426" s="195"/>
      <c r="G426" s="359">
        <v>310491720</v>
      </c>
      <c r="H426" s="359">
        <v>0</v>
      </c>
      <c r="I426" s="199">
        <f t="shared" ref="I426:I431" si="220">SUM(G426:H426)</f>
        <v>310491720</v>
      </c>
      <c r="J426" s="199">
        <f t="shared" ref="J426:J431" si="221">G426*E426</f>
        <v>0</v>
      </c>
      <c r="K426" s="199">
        <f t="shared" si="218"/>
        <v>0</v>
      </c>
      <c r="L426" s="199">
        <f t="shared" ref="L426:L431" si="222">I426*E426</f>
        <v>0</v>
      </c>
      <c r="M426" s="554"/>
      <c r="N426" s="554"/>
      <c r="O426" s="554">
        <f t="shared" si="186"/>
        <v>0</v>
      </c>
      <c r="P426" s="554"/>
      <c r="Q426" s="554"/>
      <c r="R426" s="554">
        <f t="shared" si="187"/>
        <v>0</v>
      </c>
      <c r="S426" s="199">
        <f t="shared" si="219"/>
        <v>0</v>
      </c>
      <c r="T426" s="199">
        <f t="shared" si="205"/>
        <v>0</v>
      </c>
      <c r="U426" s="199">
        <f t="shared" si="188"/>
        <v>0</v>
      </c>
      <c r="V426" s="128" t="s">
        <v>795</v>
      </c>
      <c r="X426" s="534"/>
      <c r="Y426" s="534"/>
      <c r="Z426" s="534"/>
    </row>
    <row r="427" spans="1:26" s="11" customFormat="1" ht="26.4" outlineLevel="1">
      <c r="A427" s="192"/>
      <c r="B427" s="192"/>
      <c r="C427" s="193" t="s">
        <v>796</v>
      </c>
      <c r="D427" s="194">
        <v>0</v>
      </c>
      <c r="E427" s="194">
        <v>0</v>
      </c>
      <c r="F427" s="195"/>
      <c r="G427" s="359">
        <v>101372040.00000001</v>
      </c>
      <c r="H427" s="359">
        <v>0</v>
      </c>
      <c r="I427" s="199">
        <f t="shared" si="220"/>
        <v>101372040.00000001</v>
      </c>
      <c r="J427" s="199">
        <f t="shared" si="221"/>
        <v>0</v>
      </c>
      <c r="K427" s="199">
        <f t="shared" si="218"/>
        <v>0</v>
      </c>
      <c r="L427" s="199">
        <f t="shared" si="222"/>
        <v>0</v>
      </c>
      <c r="M427" s="554"/>
      <c r="N427" s="554"/>
      <c r="O427" s="554">
        <f t="shared" si="186"/>
        <v>0</v>
      </c>
      <c r="P427" s="554"/>
      <c r="Q427" s="554"/>
      <c r="R427" s="554">
        <f t="shared" si="187"/>
        <v>0</v>
      </c>
      <c r="S427" s="199">
        <f t="shared" si="219"/>
        <v>0</v>
      </c>
      <c r="T427" s="199">
        <f t="shared" si="205"/>
        <v>0</v>
      </c>
      <c r="U427" s="199">
        <f t="shared" si="188"/>
        <v>0</v>
      </c>
      <c r="V427" s="128" t="s">
        <v>797</v>
      </c>
      <c r="X427" s="534"/>
      <c r="Y427" s="534"/>
      <c r="Z427" s="534"/>
    </row>
    <row r="428" spans="1:26" s="11" customFormat="1" ht="26.4" outlineLevel="1">
      <c r="A428" s="192"/>
      <c r="B428" s="192"/>
      <c r="C428" s="193" t="s">
        <v>798</v>
      </c>
      <c r="D428" s="194">
        <v>0</v>
      </c>
      <c r="E428" s="194">
        <v>0</v>
      </c>
      <c r="F428" s="195"/>
      <c r="G428" s="359">
        <v>9882180</v>
      </c>
      <c r="H428" s="359">
        <v>0</v>
      </c>
      <c r="I428" s="199">
        <f t="shared" si="220"/>
        <v>9882180</v>
      </c>
      <c r="J428" s="199">
        <f t="shared" si="221"/>
        <v>0</v>
      </c>
      <c r="K428" s="199">
        <f t="shared" si="218"/>
        <v>0</v>
      </c>
      <c r="L428" s="199">
        <f t="shared" si="222"/>
        <v>0</v>
      </c>
      <c r="M428" s="554"/>
      <c r="N428" s="554"/>
      <c r="O428" s="554">
        <f t="shared" si="186"/>
        <v>0</v>
      </c>
      <c r="P428" s="554"/>
      <c r="Q428" s="554"/>
      <c r="R428" s="554">
        <f t="shared" si="187"/>
        <v>0</v>
      </c>
      <c r="S428" s="199">
        <f t="shared" si="219"/>
        <v>0</v>
      </c>
      <c r="T428" s="199">
        <f t="shared" si="205"/>
        <v>0</v>
      </c>
      <c r="U428" s="199">
        <f t="shared" si="188"/>
        <v>0</v>
      </c>
      <c r="V428" s="128" t="s">
        <v>799</v>
      </c>
      <c r="X428" s="534"/>
      <c r="Y428" s="534"/>
      <c r="Z428" s="534"/>
    </row>
    <row r="429" spans="1:26" s="11" customFormat="1" ht="26.4" outlineLevel="1">
      <c r="A429" s="192"/>
      <c r="B429" s="192"/>
      <c r="C429" s="193" t="s">
        <v>800</v>
      </c>
      <c r="D429" s="194">
        <v>0</v>
      </c>
      <c r="E429" s="194">
        <v>0</v>
      </c>
      <c r="F429" s="195"/>
      <c r="G429" s="359">
        <v>6021400.0000000009</v>
      </c>
      <c r="H429" s="359">
        <v>0</v>
      </c>
      <c r="I429" s="199">
        <f t="shared" si="220"/>
        <v>6021400.0000000009</v>
      </c>
      <c r="J429" s="199">
        <f t="shared" si="221"/>
        <v>0</v>
      </c>
      <c r="K429" s="199">
        <f t="shared" si="218"/>
        <v>0</v>
      </c>
      <c r="L429" s="199">
        <f t="shared" si="222"/>
        <v>0</v>
      </c>
      <c r="M429" s="554"/>
      <c r="N429" s="554"/>
      <c r="O429" s="554">
        <f t="shared" si="186"/>
        <v>0</v>
      </c>
      <c r="P429" s="554"/>
      <c r="Q429" s="554"/>
      <c r="R429" s="554">
        <f t="shared" si="187"/>
        <v>0</v>
      </c>
      <c r="S429" s="199">
        <f t="shared" si="219"/>
        <v>0</v>
      </c>
      <c r="T429" s="199">
        <f t="shared" si="205"/>
        <v>0</v>
      </c>
      <c r="U429" s="199">
        <f t="shared" si="188"/>
        <v>0</v>
      </c>
      <c r="V429" s="128" t="s">
        <v>1630</v>
      </c>
      <c r="X429" s="534"/>
      <c r="Y429" s="534"/>
      <c r="Z429" s="534"/>
    </row>
    <row r="430" spans="1:26" s="11" customFormat="1" ht="26.4" outlineLevel="1">
      <c r="A430" s="192"/>
      <c r="B430" s="192"/>
      <c r="C430" s="193" t="s">
        <v>801</v>
      </c>
      <c r="D430" s="194">
        <v>0</v>
      </c>
      <c r="E430" s="194">
        <v>0</v>
      </c>
      <c r="F430" s="195"/>
      <c r="G430" s="359">
        <v>99429000.000000015</v>
      </c>
      <c r="H430" s="359">
        <v>0</v>
      </c>
      <c r="I430" s="199">
        <f t="shared" si="220"/>
        <v>99429000.000000015</v>
      </c>
      <c r="J430" s="199">
        <f t="shared" si="221"/>
        <v>0</v>
      </c>
      <c r="K430" s="199">
        <f t="shared" si="218"/>
        <v>0</v>
      </c>
      <c r="L430" s="199">
        <f t="shared" si="222"/>
        <v>0</v>
      </c>
      <c r="M430" s="554"/>
      <c r="N430" s="554"/>
      <c r="O430" s="554">
        <f t="shared" si="186"/>
        <v>0</v>
      </c>
      <c r="P430" s="554"/>
      <c r="Q430" s="554"/>
      <c r="R430" s="554">
        <f t="shared" si="187"/>
        <v>0</v>
      </c>
      <c r="S430" s="199">
        <f t="shared" si="219"/>
        <v>0</v>
      </c>
      <c r="T430" s="199">
        <f t="shared" si="205"/>
        <v>0</v>
      </c>
      <c r="U430" s="199">
        <f t="shared" si="188"/>
        <v>0</v>
      </c>
      <c r="V430" s="128" t="s">
        <v>1631</v>
      </c>
      <c r="X430" s="534"/>
      <c r="Y430" s="534"/>
      <c r="Z430" s="534"/>
    </row>
    <row r="431" spans="1:26" s="399" customFormat="1" ht="20.25" customHeight="1" outlineLevel="1">
      <c r="A431" s="395"/>
      <c r="B431" s="395"/>
      <c r="C431" s="400" t="s">
        <v>657</v>
      </c>
      <c r="D431" s="97">
        <v>1</v>
      </c>
      <c r="E431" s="97">
        <v>1</v>
      </c>
      <c r="F431" s="397" t="s">
        <v>619</v>
      </c>
      <c r="G431" s="497">
        <v>10000000</v>
      </c>
      <c r="H431" s="497">
        <v>2000000</v>
      </c>
      <c r="I431" s="62">
        <f t="shared" si="220"/>
        <v>12000000</v>
      </c>
      <c r="J431" s="62">
        <f t="shared" si="221"/>
        <v>10000000</v>
      </c>
      <c r="K431" s="62">
        <f t="shared" si="218"/>
        <v>2000000</v>
      </c>
      <c r="L431" s="62">
        <f t="shared" si="222"/>
        <v>12000000</v>
      </c>
      <c r="M431" s="550"/>
      <c r="N431" s="550"/>
      <c r="O431" s="550">
        <f t="shared" si="186"/>
        <v>0</v>
      </c>
      <c r="P431" s="550"/>
      <c r="Q431" s="550"/>
      <c r="R431" s="550">
        <f t="shared" si="187"/>
        <v>0</v>
      </c>
      <c r="S431" s="62">
        <f t="shared" si="219"/>
        <v>0</v>
      </c>
      <c r="T431" s="62">
        <f t="shared" si="205"/>
        <v>0</v>
      </c>
      <c r="U431" s="62">
        <f t="shared" si="188"/>
        <v>0</v>
      </c>
      <c r="V431" s="124"/>
      <c r="X431" s="537"/>
      <c r="Y431" s="537"/>
      <c r="Z431" s="537"/>
    </row>
    <row r="432" spans="1:26" ht="20.25" customHeight="1" outlineLevel="1">
      <c r="A432" s="137"/>
      <c r="B432" s="137"/>
      <c r="C432" s="138"/>
      <c r="D432" s="97"/>
      <c r="E432" s="97"/>
      <c r="F432" s="139"/>
      <c r="G432" s="62"/>
      <c r="H432" s="62"/>
      <c r="I432" s="62"/>
      <c r="J432" s="62"/>
      <c r="K432" s="62"/>
      <c r="L432" s="62"/>
      <c r="M432" s="550"/>
      <c r="N432" s="550"/>
      <c r="O432" s="550">
        <f t="shared" si="186"/>
        <v>0</v>
      </c>
      <c r="P432" s="550"/>
      <c r="Q432" s="550"/>
      <c r="R432" s="550">
        <f t="shared" si="187"/>
        <v>0</v>
      </c>
      <c r="S432" s="62">
        <f t="shared" si="219"/>
        <v>0</v>
      </c>
      <c r="T432" s="62">
        <f t="shared" si="205"/>
        <v>0</v>
      </c>
      <c r="U432" s="62">
        <f t="shared" si="188"/>
        <v>0</v>
      </c>
      <c r="V432" s="124"/>
    </row>
    <row r="433" spans="1:26" s="36" customFormat="1" ht="18" customHeight="1" outlineLevel="1">
      <c r="A433" s="21"/>
      <c r="B433" s="21"/>
      <c r="C433" s="28" t="s">
        <v>802</v>
      </c>
      <c r="D433" s="99">
        <v>2</v>
      </c>
      <c r="E433" s="99">
        <v>2</v>
      </c>
      <c r="F433" s="37" t="s">
        <v>619</v>
      </c>
      <c r="G433" s="82"/>
      <c r="H433" s="82"/>
      <c r="I433" s="82"/>
      <c r="J433" s="82">
        <f>SUBTOTAL(9,J434:J443)</f>
        <v>64684812.893794522</v>
      </c>
      <c r="K433" s="82">
        <f t="shared" ref="K433:L433" si="223">SUBTOTAL(9,K434:K443)</f>
        <v>6450660.8087213542</v>
      </c>
      <c r="L433" s="82">
        <f t="shared" si="223"/>
        <v>71135473.70251587</v>
      </c>
      <c r="M433" s="553"/>
      <c r="N433" s="553"/>
      <c r="O433" s="553">
        <f t="shared" si="186"/>
        <v>0</v>
      </c>
      <c r="P433" s="553"/>
      <c r="Q433" s="553"/>
      <c r="R433" s="553">
        <f t="shared" si="187"/>
        <v>0</v>
      </c>
      <c r="S433" s="82">
        <f>SUBTOTAL(9,S434:S443)</f>
        <v>245671.23287671228</v>
      </c>
      <c r="T433" s="82">
        <f t="shared" ref="T433:U433" si="224">SUBTOTAL(9,T434:T443)</f>
        <v>0</v>
      </c>
      <c r="U433" s="82">
        <f t="shared" si="224"/>
        <v>245671.23287671228</v>
      </c>
      <c r="V433" s="124" t="s">
        <v>803</v>
      </c>
      <c r="X433" s="535"/>
      <c r="Y433" s="535"/>
      <c r="Z433" s="535"/>
    </row>
    <row r="434" spans="1:26" s="6" customFormat="1" ht="30.75" customHeight="1" outlineLevel="1">
      <c r="A434" s="8"/>
      <c r="B434" s="8"/>
      <c r="C434" s="25" t="s">
        <v>804</v>
      </c>
      <c r="D434" s="97">
        <v>4</v>
      </c>
      <c r="E434" s="97">
        <v>4</v>
      </c>
      <c r="F434" s="18" t="s">
        <v>660</v>
      </c>
      <c r="G434" s="199">
        <v>1586999.9999999998</v>
      </c>
      <c r="H434" s="199">
        <v>49500.000000000007</v>
      </c>
      <c r="I434" s="62">
        <f t="shared" ref="I434:I439" si="225">SUM(G434:H434)</f>
        <v>1636499.9999999998</v>
      </c>
      <c r="J434" s="62">
        <f t="shared" ref="J434:J442" si="226">G434*E434</f>
        <v>6347999.9999999991</v>
      </c>
      <c r="K434" s="62">
        <f t="shared" ref="K434:K442" si="227">H434*E434</f>
        <v>198000.00000000003</v>
      </c>
      <c r="L434" s="62">
        <f t="shared" ref="L434:L442" si="228">I434*E434</f>
        <v>6545999.9999999991</v>
      </c>
      <c r="M434" s="550"/>
      <c r="N434" s="550"/>
      <c r="O434" s="550">
        <f t="shared" si="186"/>
        <v>0</v>
      </c>
      <c r="P434" s="550"/>
      <c r="Q434" s="550"/>
      <c r="R434" s="550">
        <f t="shared" si="187"/>
        <v>0</v>
      </c>
      <c r="S434" s="62">
        <f t="shared" ref="S434:S449" si="229">M434*J434</f>
        <v>0</v>
      </c>
      <c r="T434" s="62">
        <f t="shared" si="205"/>
        <v>0</v>
      </c>
      <c r="U434" s="62">
        <f t="shared" si="188"/>
        <v>0</v>
      </c>
      <c r="V434" s="124" t="s">
        <v>805</v>
      </c>
      <c r="X434" s="216"/>
      <c r="Y434" s="216"/>
      <c r="Z434" s="216"/>
    </row>
    <row r="435" spans="1:26" s="6" customFormat="1" ht="30.75" customHeight="1" outlineLevel="1">
      <c r="A435" s="8"/>
      <c r="B435" s="8"/>
      <c r="C435" s="25" t="s">
        <v>806</v>
      </c>
      <c r="D435" s="97">
        <v>4</v>
      </c>
      <c r="E435" s="97">
        <v>4</v>
      </c>
      <c r="F435" s="18" t="s">
        <v>660</v>
      </c>
      <c r="G435" s="199">
        <v>1724999.9999999998</v>
      </c>
      <c r="H435" s="199">
        <v>220000.00000000003</v>
      </c>
      <c r="I435" s="62">
        <f t="shared" si="225"/>
        <v>1944999.9999999998</v>
      </c>
      <c r="J435" s="62">
        <f t="shared" si="226"/>
        <v>6899999.9999999991</v>
      </c>
      <c r="K435" s="62">
        <f t="shared" si="227"/>
        <v>880000.00000000012</v>
      </c>
      <c r="L435" s="62">
        <f t="shared" si="228"/>
        <v>7779999.9999999991</v>
      </c>
      <c r="M435" s="550"/>
      <c r="N435" s="550"/>
      <c r="O435" s="550">
        <f t="shared" si="186"/>
        <v>0</v>
      </c>
      <c r="P435" s="550"/>
      <c r="Q435" s="550"/>
      <c r="R435" s="550">
        <f t="shared" si="187"/>
        <v>0</v>
      </c>
      <c r="S435" s="62">
        <f t="shared" si="229"/>
        <v>0</v>
      </c>
      <c r="T435" s="62">
        <f t="shared" si="205"/>
        <v>0</v>
      </c>
      <c r="U435" s="62">
        <f t="shared" si="188"/>
        <v>0</v>
      </c>
      <c r="V435" s="124" t="s">
        <v>713</v>
      </c>
      <c r="X435" s="216"/>
      <c r="Y435" s="216"/>
      <c r="Z435" s="216"/>
    </row>
    <row r="436" spans="1:26" s="6" customFormat="1" ht="30.75" customHeight="1" outlineLevel="1">
      <c r="A436" s="8"/>
      <c r="B436" s="8"/>
      <c r="C436" s="25" t="s">
        <v>152</v>
      </c>
      <c r="D436" s="97">
        <v>4</v>
      </c>
      <c r="E436" s="97">
        <v>4</v>
      </c>
      <c r="F436" s="18" t="s">
        <v>660</v>
      </c>
      <c r="G436" s="199">
        <v>862499.99999999988</v>
      </c>
      <c r="H436" s="199">
        <v>165000</v>
      </c>
      <c r="I436" s="62">
        <f t="shared" si="225"/>
        <v>1027499.9999999999</v>
      </c>
      <c r="J436" s="62">
        <f t="shared" si="226"/>
        <v>3449999.9999999995</v>
      </c>
      <c r="K436" s="62">
        <f t="shared" si="227"/>
        <v>660000</v>
      </c>
      <c r="L436" s="62">
        <f t="shared" si="228"/>
        <v>4109999.9999999995</v>
      </c>
      <c r="M436" s="550"/>
      <c r="N436" s="550"/>
      <c r="O436" s="550">
        <f t="shared" si="186"/>
        <v>0</v>
      </c>
      <c r="P436" s="550"/>
      <c r="Q436" s="550"/>
      <c r="R436" s="550">
        <f t="shared" si="187"/>
        <v>0</v>
      </c>
      <c r="S436" s="62">
        <f t="shared" si="229"/>
        <v>0</v>
      </c>
      <c r="T436" s="62">
        <f t="shared" si="205"/>
        <v>0</v>
      </c>
      <c r="U436" s="62">
        <f t="shared" si="188"/>
        <v>0</v>
      </c>
      <c r="V436" s="124" t="s">
        <v>713</v>
      </c>
      <c r="X436" s="216"/>
      <c r="Y436" s="216"/>
      <c r="Z436" s="216"/>
    </row>
    <row r="437" spans="1:26" s="6" customFormat="1" ht="30.75" customHeight="1" outlineLevel="1">
      <c r="A437" s="8"/>
      <c r="B437" s="8"/>
      <c r="C437" s="25" t="s">
        <v>807</v>
      </c>
      <c r="D437" s="97">
        <v>140</v>
      </c>
      <c r="E437" s="97">
        <v>120</v>
      </c>
      <c r="F437" s="18" t="s">
        <v>624</v>
      </c>
      <c r="G437" s="199">
        <v>317400</v>
      </c>
      <c r="H437" s="199">
        <v>22000</v>
      </c>
      <c r="I437" s="62">
        <f t="shared" si="225"/>
        <v>339400</v>
      </c>
      <c r="J437" s="62">
        <f t="shared" si="226"/>
        <v>38088000</v>
      </c>
      <c r="K437" s="62">
        <f t="shared" si="227"/>
        <v>2640000</v>
      </c>
      <c r="L437" s="62">
        <f t="shared" si="228"/>
        <v>40728000</v>
      </c>
      <c r="M437" s="550"/>
      <c r="N437" s="550"/>
      <c r="O437" s="550">
        <f t="shared" si="186"/>
        <v>0</v>
      </c>
      <c r="P437" s="550"/>
      <c r="Q437" s="550"/>
      <c r="R437" s="550">
        <f t="shared" si="187"/>
        <v>0</v>
      </c>
      <c r="S437" s="62">
        <f t="shared" si="229"/>
        <v>0</v>
      </c>
      <c r="T437" s="62">
        <f t="shared" si="205"/>
        <v>0</v>
      </c>
      <c r="U437" s="62">
        <f t="shared" si="188"/>
        <v>0</v>
      </c>
      <c r="V437" s="124" t="s">
        <v>808</v>
      </c>
      <c r="X437" s="216"/>
      <c r="Y437" s="216"/>
      <c r="Z437" s="216"/>
    </row>
    <row r="438" spans="1:26" s="6" customFormat="1" ht="30.75" customHeight="1" outlineLevel="1">
      <c r="A438" s="8"/>
      <c r="B438" s="8"/>
      <c r="C438" s="25" t="s">
        <v>809</v>
      </c>
      <c r="D438" s="97">
        <v>4</v>
      </c>
      <c r="E438" s="97">
        <v>4</v>
      </c>
      <c r="F438" s="18" t="s">
        <v>660</v>
      </c>
      <c r="G438" s="199">
        <v>1269600</v>
      </c>
      <c r="H438" s="199">
        <v>49500.000000000007</v>
      </c>
      <c r="I438" s="62">
        <f t="shared" si="225"/>
        <v>1319100</v>
      </c>
      <c r="J438" s="62">
        <f t="shared" si="226"/>
        <v>5078400</v>
      </c>
      <c r="K438" s="62">
        <f t="shared" si="227"/>
        <v>198000.00000000003</v>
      </c>
      <c r="L438" s="62">
        <f t="shared" si="228"/>
        <v>5276400</v>
      </c>
      <c r="M438" s="550"/>
      <c r="N438" s="550"/>
      <c r="O438" s="550">
        <f t="shared" si="186"/>
        <v>0</v>
      </c>
      <c r="P438" s="550"/>
      <c r="Q438" s="550"/>
      <c r="R438" s="550">
        <f t="shared" si="187"/>
        <v>0</v>
      </c>
      <c r="S438" s="62">
        <f t="shared" si="229"/>
        <v>0</v>
      </c>
      <c r="T438" s="62">
        <f t="shared" si="205"/>
        <v>0</v>
      </c>
      <c r="U438" s="62">
        <f t="shared" si="188"/>
        <v>0</v>
      </c>
      <c r="V438" s="124" t="s">
        <v>810</v>
      </c>
      <c r="X438" s="216"/>
      <c r="Y438" s="216"/>
      <c r="Z438" s="216"/>
    </row>
    <row r="439" spans="1:26" s="6" customFormat="1" ht="21" customHeight="1" outlineLevel="1">
      <c r="A439" s="8"/>
      <c r="B439" s="8"/>
      <c r="C439" s="25" t="s">
        <v>811</v>
      </c>
      <c r="D439" s="97">
        <v>4</v>
      </c>
      <c r="E439" s="97">
        <v>4</v>
      </c>
      <c r="F439" s="18" t="s">
        <v>660</v>
      </c>
      <c r="G439" s="199">
        <v>124560</v>
      </c>
      <c r="H439" s="199">
        <v>54500.000000000007</v>
      </c>
      <c r="I439" s="62">
        <f t="shared" si="225"/>
        <v>179060</v>
      </c>
      <c r="J439" s="62">
        <f t="shared" si="226"/>
        <v>498240</v>
      </c>
      <c r="K439" s="62">
        <f t="shared" si="227"/>
        <v>218000.00000000003</v>
      </c>
      <c r="L439" s="62">
        <f t="shared" si="228"/>
        <v>716240</v>
      </c>
      <c r="M439" s="550"/>
      <c r="N439" s="550"/>
      <c r="O439" s="550">
        <f t="shared" si="186"/>
        <v>0</v>
      </c>
      <c r="P439" s="550"/>
      <c r="Q439" s="550"/>
      <c r="R439" s="550">
        <f t="shared" si="187"/>
        <v>0</v>
      </c>
      <c r="S439" s="62">
        <f t="shared" si="229"/>
        <v>0</v>
      </c>
      <c r="T439" s="62">
        <f t="shared" si="205"/>
        <v>0</v>
      </c>
      <c r="U439" s="62">
        <f t="shared" si="188"/>
        <v>0</v>
      </c>
      <c r="V439" s="124" t="s">
        <v>701</v>
      </c>
      <c r="X439" s="216"/>
      <c r="Y439" s="216"/>
      <c r="Z439" s="216"/>
    </row>
    <row r="440" spans="1:26" s="6" customFormat="1" outlineLevel="1">
      <c r="A440" s="8"/>
      <c r="B440" s="8"/>
      <c r="C440" s="25" t="s">
        <v>812</v>
      </c>
      <c r="D440" s="97">
        <v>60</v>
      </c>
      <c r="E440" s="97">
        <v>51</v>
      </c>
      <c r="F440" s="18" t="s">
        <v>624</v>
      </c>
      <c r="G440" s="199">
        <v>22980.09</v>
      </c>
      <c r="H440" s="199">
        <v>5743.9305000000022</v>
      </c>
      <c r="I440" s="62">
        <f t="shared" ref="I440:I442" si="230">SUM(G440:H440)</f>
        <v>28724.020500000002</v>
      </c>
      <c r="J440" s="62">
        <f t="shared" si="226"/>
        <v>1171984.5900000001</v>
      </c>
      <c r="K440" s="62">
        <f t="shared" si="227"/>
        <v>292940.4555000001</v>
      </c>
      <c r="L440" s="62">
        <f t="shared" si="228"/>
        <v>1464925.0455</v>
      </c>
      <c r="M440" s="550"/>
      <c r="N440" s="550"/>
      <c r="O440" s="550">
        <f t="shared" si="186"/>
        <v>0</v>
      </c>
      <c r="P440" s="550"/>
      <c r="Q440" s="550"/>
      <c r="R440" s="550">
        <f t="shared" si="187"/>
        <v>0</v>
      </c>
      <c r="S440" s="62">
        <f t="shared" si="229"/>
        <v>0</v>
      </c>
      <c r="T440" s="62">
        <f t="shared" si="205"/>
        <v>0</v>
      </c>
      <c r="U440" s="62">
        <f t="shared" si="188"/>
        <v>0</v>
      </c>
      <c r="V440" s="124" t="s">
        <v>625</v>
      </c>
      <c r="X440" s="216"/>
      <c r="Y440" s="216"/>
      <c r="Z440" s="216"/>
    </row>
    <row r="441" spans="1:26" s="7" customFormat="1" ht="30.75" customHeight="1" outlineLevel="1">
      <c r="A441" s="5"/>
      <c r="B441" s="5"/>
      <c r="C441" s="386" t="s">
        <v>928</v>
      </c>
      <c r="D441" s="194">
        <v>58</v>
      </c>
      <c r="E441" s="97">
        <v>35</v>
      </c>
      <c r="F441" s="277" t="s">
        <v>624</v>
      </c>
      <c r="G441" s="199">
        <v>8773.9726027397246</v>
      </c>
      <c r="H441" s="199">
        <v>14594.016411764707</v>
      </c>
      <c r="I441" s="199">
        <f t="shared" si="230"/>
        <v>23367.989014504434</v>
      </c>
      <c r="J441" s="199">
        <f t="shared" si="226"/>
        <v>307089.04109589034</v>
      </c>
      <c r="K441" s="199">
        <f t="shared" si="227"/>
        <v>510790.57441176474</v>
      </c>
      <c r="L441" s="199">
        <f t="shared" si="228"/>
        <v>817879.61550765519</v>
      </c>
      <c r="M441" s="554">
        <v>0.8</v>
      </c>
      <c r="N441" s="554"/>
      <c r="O441" s="554">
        <f t="shared" si="186"/>
        <v>0.8</v>
      </c>
      <c r="P441" s="554"/>
      <c r="Q441" s="554"/>
      <c r="R441" s="554">
        <f t="shared" si="187"/>
        <v>0</v>
      </c>
      <c r="S441" s="199">
        <f t="shared" si="229"/>
        <v>245671.23287671228</v>
      </c>
      <c r="T441" s="199">
        <f t="shared" si="205"/>
        <v>0</v>
      </c>
      <c r="U441" s="199">
        <f t="shared" si="188"/>
        <v>245671.23287671228</v>
      </c>
      <c r="V441" s="389" t="s">
        <v>929</v>
      </c>
      <c r="X441" s="534"/>
      <c r="Y441" s="534"/>
      <c r="Z441" s="534"/>
    </row>
    <row r="442" spans="1:26" s="6" customFormat="1" ht="20.25" customHeight="1" outlineLevel="1">
      <c r="A442" s="8"/>
      <c r="B442" s="8"/>
      <c r="C442" s="25" t="s">
        <v>657</v>
      </c>
      <c r="D442" s="97">
        <v>1</v>
      </c>
      <c r="E442" s="97">
        <v>1</v>
      </c>
      <c r="F442" s="18" t="s">
        <v>619</v>
      </c>
      <c r="G442" s="199">
        <v>2843099.2626986299</v>
      </c>
      <c r="H442" s="199">
        <v>852929.77880958898</v>
      </c>
      <c r="I442" s="62">
        <f t="shared" si="230"/>
        <v>3696029.0415082187</v>
      </c>
      <c r="J442" s="62">
        <f t="shared" si="226"/>
        <v>2843099.2626986299</v>
      </c>
      <c r="K442" s="62">
        <f t="shared" si="227"/>
        <v>852929.77880958898</v>
      </c>
      <c r="L442" s="62">
        <f t="shared" si="228"/>
        <v>3696029.0415082187</v>
      </c>
      <c r="M442" s="550"/>
      <c r="N442" s="550"/>
      <c r="O442" s="550">
        <f t="shared" ref="O442:O505" si="231">M442+N442</f>
        <v>0</v>
      </c>
      <c r="P442" s="550"/>
      <c r="Q442" s="550"/>
      <c r="R442" s="550">
        <f t="shared" ref="R442:R505" si="232">P442+Q442</f>
        <v>0</v>
      </c>
      <c r="S442" s="62">
        <f t="shared" si="229"/>
        <v>0</v>
      </c>
      <c r="T442" s="62">
        <f t="shared" si="205"/>
        <v>0</v>
      </c>
      <c r="U442" s="62">
        <f t="shared" si="188"/>
        <v>0</v>
      </c>
      <c r="V442" s="124"/>
      <c r="X442" s="216"/>
      <c r="Y442" s="216"/>
      <c r="Z442" s="216"/>
    </row>
    <row r="443" spans="1:26" outlineLevel="1">
      <c r="A443" s="137"/>
      <c r="B443" s="137"/>
      <c r="C443" s="138"/>
      <c r="D443" s="97"/>
      <c r="E443" s="97"/>
      <c r="F443" s="139"/>
      <c r="G443" s="62"/>
      <c r="H443" s="62"/>
      <c r="I443" s="62"/>
      <c r="J443" s="62"/>
      <c r="K443" s="62"/>
      <c r="L443" s="62"/>
      <c r="M443" s="550"/>
      <c r="N443" s="550"/>
      <c r="O443" s="550">
        <f t="shared" si="231"/>
        <v>0</v>
      </c>
      <c r="P443" s="550"/>
      <c r="Q443" s="550"/>
      <c r="R443" s="550">
        <f t="shared" si="232"/>
        <v>0</v>
      </c>
      <c r="S443" s="62">
        <f t="shared" si="229"/>
        <v>0</v>
      </c>
      <c r="T443" s="62">
        <f t="shared" si="205"/>
        <v>0</v>
      </c>
      <c r="U443" s="62">
        <f t="shared" ref="U443:U506" si="233">S443+T443</f>
        <v>0</v>
      </c>
      <c r="V443" s="124"/>
    </row>
    <row r="444" spans="1:26" ht="18" customHeight="1" outlineLevel="1">
      <c r="A444" s="183" t="s">
        <v>262</v>
      </c>
      <c r="B444" s="183"/>
      <c r="C444" s="184" t="s">
        <v>263</v>
      </c>
      <c r="D444" s="185">
        <v>1</v>
      </c>
      <c r="E444" s="185">
        <v>1</v>
      </c>
      <c r="F444" s="186" t="s">
        <v>10</v>
      </c>
      <c r="G444" s="187"/>
      <c r="H444" s="187"/>
      <c r="I444" s="187"/>
      <c r="J444" s="187">
        <f>SUBTOTAL(9,J445:J447)</f>
        <v>0</v>
      </c>
      <c r="K444" s="187">
        <f t="shared" ref="K444:L444" si="234">SUBTOTAL(9,K445:K447)</f>
        <v>0</v>
      </c>
      <c r="L444" s="187">
        <f t="shared" si="234"/>
        <v>0</v>
      </c>
      <c r="M444" s="560"/>
      <c r="N444" s="560"/>
      <c r="O444" s="560">
        <f t="shared" si="231"/>
        <v>0</v>
      </c>
      <c r="P444" s="560"/>
      <c r="Q444" s="560"/>
      <c r="R444" s="560">
        <f t="shared" si="232"/>
        <v>0</v>
      </c>
      <c r="S444" s="187">
        <f t="shared" si="229"/>
        <v>0</v>
      </c>
      <c r="T444" s="187">
        <f t="shared" si="205"/>
        <v>0</v>
      </c>
      <c r="U444" s="187">
        <f t="shared" si="233"/>
        <v>0</v>
      </c>
      <c r="V444" s="188"/>
    </row>
    <row r="445" spans="1:26" ht="79.2" outlineLevel="1">
      <c r="A445" s="137"/>
      <c r="B445" s="137"/>
      <c r="C445" s="138" t="s">
        <v>813</v>
      </c>
      <c r="D445" s="97">
        <v>1</v>
      </c>
      <c r="E445" s="97"/>
      <c r="F445" s="139" t="s">
        <v>660</v>
      </c>
      <c r="G445" s="199">
        <v>0</v>
      </c>
      <c r="H445" s="199">
        <v>0</v>
      </c>
      <c r="I445" s="71">
        <f t="shared" ref="I445:I446" si="235">SUM(G445:H445)</f>
        <v>0</v>
      </c>
      <c r="J445" s="71">
        <f>G445*E445</f>
        <v>0</v>
      </c>
      <c r="K445" s="71">
        <f>H445*E445</f>
        <v>0</v>
      </c>
      <c r="L445" s="71">
        <f>I445*E445</f>
        <v>0</v>
      </c>
      <c r="M445" s="552"/>
      <c r="N445" s="552"/>
      <c r="O445" s="552">
        <f t="shared" si="231"/>
        <v>0</v>
      </c>
      <c r="P445" s="552"/>
      <c r="Q445" s="552"/>
      <c r="R445" s="552">
        <f t="shared" si="232"/>
        <v>0</v>
      </c>
      <c r="S445" s="71">
        <f t="shared" si="229"/>
        <v>0</v>
      </c>
      <c r="T445" s="71">
        <f t="shared" si="205"/>
        <v>0</v>
      </c>
      <c r="U445" s="71">
        <f t="shared" si="233"/>
        <v>0</v>
      </c>
      <c r="V445" s="123" t="s">
        <v>814</v>
      </c>
    </row>
    <row r="446" spans="1:26" s="6" customFormat="1" ht="20.25" customHeight="1" outlineLevel="1">
      <c r="A446" s="8"/>
      <c r="B446" s="8"/>
      <c r="C446" s="25" t="s">
        <v>657</v>
      </c>
      <c r="D446" s="97">
        <v>1</v>
      </c>
      <c r="E446" s="97">
        <v>1</v>
      </c>
      <c r="F446" s="18" t="s">
        <v>619</v>
      </c>
      <c r="G446" s="199">
        <v>0</v>
      </c>
      <c r="H446" s="199">
        <v>0</v>
      </c>
      <c r="I446" s="62">
        <f t="shared" si="235"/>
        <v>0</v>
      </c>
      <c r="J446" s="62">
        <f>G446*E446</f>
        <v>0</v>
      </c>
      <c r="K446" s="62">
        <f>H446*E446</f>
        <v>0</v>
      </c>
      <c r="L446" s="62">
        <f>I446*E446</f>
        <v>0</v>
      </c>
      <c r="M446" s="550"/>
      <c r="N446" s="550"/>
      <c r="O446" s="550">
        <f t="shared" si="231"/>
        <v>0</v>
      </c>
      <c r="P446" s="550"/>
      <c r="Q446" s="550"/>
      <c r="R446" s="550">
        <f t="shared" si="232"/>
        <v>0</v>
      </c>
      <c r="S446" s="62">
        <f t="shared" si="229"/>
        <v>0</v>
      </c>
      <c r="T446" s="62">
        <f t="shared" si="205"/>
        <v>0</v>
      </c>
      <c r="U446" s="62">
        <f t="shared" si="233"/>
        <v>0</v>
      </c>
      <c r="V446" s="124"/>
      <c r="X446" s="216"/>
      <c r="Y446" s="216"/>
      <c r="Z446" s="216"/>
    </row>
    <row r="447" spans="1:26" s="11" customFormat="1" ht="18" customHeight="1" outlineLevel="1">
      <c r="A447" s="172"/>
      <c r="B447" s="172"/>
      <c r="C447" s="189"/>
      <c r="D447" s="190"/>
      <c r="E447" s="190"/>
      <c r="F447" s="191"/>
      <c r="G447" s="174"/>
      <c r="H447" s="174"/>
      <c r="I447" s="174"/>
      <c r="J447" s="174"/>
      <c r="K447" s="174"/>
      <c r="L447" s="174"/>
      <c r="M447" s="558"/>
      <c r="N447" s="558"/>
      <c r="O447" s="558">
        <f t="shared" si="231"/>
        <v>0</v>
      </c>
      <c r="P447" s="558"/>
      <c r="Q447" s="558"/>
      <c r="R447" s="558">
        <f t="shared" si="232"/>
        <v>0</v>
      </c>
      <c r="S447" s="174">
        <f t="shared" si="229"/>
        <v>0</v>
      </c>
      <c r="T447" s="174">
        <f t="shared" si="205"/>
        <v>0</v>
      </c>
      <c r="U447" s="174">
        <f t="shared" si="233"/>
        <v>0</v>
      </c>
      <c r="V447" s="175"/>
      <c r="X447" s="534"/>
      <c r="Y447" s="534"/>
      <c r="Z447" s="534"/>
    </row>
    <row r="448" spans="1:26" s="153" customFormat="1" ht="25.5" customHeight="1" outlineLevel="1">
      <c r="A448" s="183" t="s">
        <v>264</v>
      </c>
      <c r="B448" s="183"/>
      <c r="C448" s="184" t="s">
        <v>160</v>
      </c>
      <c r="D448" s="185">
        <v>1</v>
      </c>
      <c r="E448" s="185">
        <v>1</v>
      </c>
      <c r="F448" s="186" t="s">
        <v>10</v>
      </c>
      <c r="G448" s="187"/>
      <c r="H448" s="187"/>
      <c r="I448" s="187"/>
      <c r="J448" s="187"/>
      <c r="K448" s="187"/>
      <c r="L448" s="187"/>
      <c r="M448" s="560"/>
      <c r="N448" s="560"/>
      <c r="O448" s="560">
        <f t="shared" si="231"/>
        <v>0</v>
      </c>
      <c r="P448" s="560"/>
      <c r="Q448" s="560"/>
      <c r="R448" s="560">
        <f t="shared" si="232"/>
        <v>0</v>
      </c>
      <c r="S448" s="187">
        <f t="shared" si="229"/>
        <v>0</v>
      </c>
      <c r="T448" s="187">
        <f t="shared" si="205"/>
        <v>0</v>
      </c>
      <c r="U448" s="187">
        <f t="shared" si="233"/>
        <v>0</v>
      </c>
      <c r="V448" s="188" t="s">
        <v>255</v>
      </c>
      <c r="X448" s="535"/>
      <c r="Y448" s="535"/>
      <c r="Z448" s="535"/>
    </row>
    <row r="449" spans="1:26" outlineLevel="1">
      <c r="A449" s="183" t="s">
        <v>265</v>
      </c>
      <c r="B449" s="183"/>
      <c r="C449" s="184" t="s">
        <v>154</v>
      </c>
      <c r="D449" s="185">
        <v>1</v>
      </c>
      <c r="E449" s="185">
        <v>1</v>
      </c>
      <c r="F449" s="186" t="s">
        <v>10</v>
      </c>
      <c r="G449" s="187"/>
      <c r="H449" s="187"/>
      <c r="I449" s="187"/>
      <c r="J449" s="187"/>
      <c r="K449" s="187"/>
      <c r="L449" s="187"/>
      <c r="M449" s="560"/>
      <c r="N449" s="560"/>
      <c r="O449" s="560">
        <f t="shared" si="231"/>
        <v>0</v>
      </c>
      <c r="P449" s="560"/>
      <c r="Q449" s="560"/>
      <c r="R449" s="560">
        <f t="shared" si="232"/>
        <v>0</v>
      </c>
      <c r="S449" s="187">
        <f t="shared" si="229"/>
        <v>0</v>
      </c>
      <c r="T449" s="187">
        <f t="shared" si="205"/>
        <v>0</v>
      </c>
      <c r="U449" s="187">
        <f t="shared" si="233"/>
        <v>0</v>
      </c>
      <c r="V449" s="188" t="s">
        <v>255</v>
      </c>
    </row>
    <row r="450" spans="1:26" outlineLevel="1">
      <c r="A450" s="183" t="s">
        <v>267</v>
      </c>
      <c r="B450" s="183"/>
      <c r="C450" s="184" t="s">
        <v>268</v>
      </c>
      <c r="D450" s="185">
        <v>1</v>
      </c>
      <c r="E450" s="185">
        <v>1</v>
      </c>
      <c r="F450" s="186" t="s">
        <v>10</v>
      </c>
      <c r="G450" s="187"/>
      <c r="H450" s="187"/>
      <c r="I450" s="187"/>
      <c r="J450" s="187">
        <f>SUBTOTAL(9,J451:J489)</f>
        <v>1229075412.04568</v>
      </c>
      <c r="K450" s="187">
        <f t="shared" ref="K450:L450" si="236">SUBTOTAL(9,K451:K489)</f>
        <v>66404103.978211924</v>
      </c>
      <c r="L450" s="187">
        <f t="shared" si="236"/>
        <v>1295479516.0238922</v>
      </c>
      <c r="M450" s="560"/>
      <c r="N450" s="560"/>
      <c r="O450" s="560">
        <f t="shared" si="231"/>
        <v>0</v>
      </c>
      <c r="P450" s="560"/>
      <c r="Q450" s="560"/>
      <c r="R450" s="560">
        <f t="shared" si="232"/>
        <v>0</v>
      </c>
      <c r="S450" s="187">
        <f>SUBTOTAL(9,S451:S489)</f>
        <v>11781333.709174167</v>
      </c>
      <c r="T450" s="187">
        <f>SUBTOTAL(9,T451:T489)</f>
        <v>0</v>
      </c>
      <c r="U450" s="187">
        <f t="shared" ref="U450" si="237">SUBTOTAL(9,U451:U489)</f>
        <v>11781333.709174167</v>
      </c>
      <c r="V450" s="188"/>
    </row>
    <row r="451" spans="1:26" outlineLevel="1">
      <c r="A451" s="137"/>
      <c r="B451" s="137"/>
      <c r="C451" s="147" t="s">
        <v>815</v>
      </c>
      <c r="D451" s="94"/>
      <c r="E451" s="94"/>
      <c r="F451" s="139"/>
      <c r="G451" s="71"/>
      <c r="H451" s="71"/>
      <c r="I451" s="71"/>
      <c r="J451" s="82">
        <f t="shared" ref="J451:K451" si="238">SUBTOTAL(9,J452:J472)</f>
        <v>221333361.26181817</v>
      </c>
      <c r="K451" s="82">
        <f t="shared" si="238"/>
        <v>14243567.498545455</v>
      </c>
      <c r="L451" s="82">
        <f>SUBTOTAL(9,L452:L472)</f>
        <v>235576928.76036364</v>
      </c>
      <c r="M451" s="553"/>
      <c r="N451" s="553"/>
      <c r="O451" s="553">
        <f t="shared" si="231"/>
        <v>0</v>
      </c>
      <c r="P451" s="553"/>
      <c r="Q451" s="553"/>
      <c r="R451" s="553">
        <f t="shared" si="232"/>
        <v>0</v>
      </c>
      <c r="S451" s="82">
        <f t="shared" ref="S451" si="239">SUBTOTAL(9,S452:S472)</f>
        <v>0</v>
      </c>
      <c r="T451" s="82">
        <f>SUBTOTAL(9,T452:T472)</f>
        <v>0</v>
      </c>
      <c r="U451" s="82">
        <f>SUBTOTAL(9,U452:U472)</f>
        <v>0</v>
      </c>
      <c r="V451" s="123"/>
    </row>
    <row r="452" spans="1:26" ht="26.4" outlineLevel="1">
      <c r="A452" s="137"/>
      <c r="B452" s="137"/>
      <c r="C452" s="138" t="s">
        <v>696</v>
      </c>
      <c r="D452" s="97">
        <v>0</v>
      </c>
      <c r="E452" s="97">
        <v>0</v>
      </c>
      <c r="F452" s="139" t="s">
        <v>660</v>
      </c>
      <c r="G452" s="199">
        <v>46800</v>
      </c>
      <c r="H452" s="199">
        <v>54500.000000000007</v>
      </c>
      <c r="I452" s="62">
        <f t="shared" ref="I452:I471" si="240">SUM(G452:H452)</f>
        <v>101300</v>
      </c>
      <c r="J452" s="62">
        <f t="shared" ref="J452:J471" si="241">G452*E452</f>
        <v>0</v>
      </c>
      <c r="K452" s="62">
        <f t="shared" ref="K452:K471" si="242">H452*E452</f>
        <v>0</v>
      </c>
      <c r="L452" s="62">
        <f t="shared" ref="L452:L471" si="243">I452*E452</f>
        <v>0</v>
      </c>
      <c r="M452" s="550"/>
      <c r="N452" s="550"/>
      <c r="O452" s="550">
        <f t="shared" si="231"/>
        <v>0</v>
      </c>
      <c r="P452" s="550"/>
      <c r="Q452" s="550"/>
      <c r="R452" s="550">
        <f t="shared" si="232"/>
        <v>0</v>
      </c>
      <c r="S452" s="62">
        <f t="shared" ref="S452:S472" si="244">M452*J452</f>
        <v>0</v>
      </c>
      <c r="T452" s="62">
        <f t="shared" si="205"/>
        <v>0</v>
      </c>
      <c r="U452" s="62">
        <f t="shared" si="233"/>
        <v>0</v>
      </c>
      <c r="V452" s="124" t="s">
        <v>697</v>
      </c>
    </row>
    <row r="453" spans="1:26" outlineLevel="1">
      <c r="A453" s="137"/>
      <c r="B453" s="137"/>
      <c r="C453" s="138" t="s">
        <v>816</v>
      </c>
      <c r="D453" s="97">
        <v>0</v>
      </c>
      <c r="E453" s="97">
        <v>0</v>
      </c>
      <c r="F453" s="139" t="s">
        <v>660</v>
      </c>
      <c r="G453" s="199">
        <v>46800</v>
      </c>
      <c r="H453" s="199">
        <v>54500.000000000007</v>
      </c>
      <c r="I453" s="62">
        <f t="shared" si="240"/>
        <v>101300</v>
      </c>
      <c r="J453" s="62">
        <f t="shared" si="241"/>
        <v>0</v>
      </c>
      <c r="K453" s="62">
        <f t="shared" si="242"/>
        <v>0</v>
      </c>
      <c r="L453" s="62">
        <f t="shared" si="243"/>
        <v>0</v>
      </c>
      <c r="M453" s="550"/>
      <c r="N453" s="550"/>
      <c r="O453" s="550">
        <f t="shared" si="231"/>
        <v>0</v>
      </c>
      <c r="P453" s="550"/>
      <c r="Q453" s="550"/>
      <c r="R453" s="550">
        <f t="shared" si="232"/>
        <v>0</v>
      </c>
      <c r="S453" s="62">
        <f t="shared" si="244"/>
        <v>0</v>
      </c>
      <c r="T453" s="62">
        <f t="shared" si="205"/>
        <v>0</v>
      </c>
      <c r="U453" s="62">
        <f t="shared" si="233"/>
        <v>0</v>
      </c>
      <c r="V453" s="124" t="s">
        <v>699</v>
      </c>
    </row>
    <row r="454" spans="1:26" ht="26.4" outlineLevel="1">
      <c r="A454" s="137"/>
      <c r="B454" s="137"/>
      <c r="C454" s="138" t="s">
        <v>817</v>
      </c>
      <c r="D454" s="97">
        <v>37</v>
      </c>
      <c r="E454" s="97">
        <v>37</v>
      </c>
      <c r="F454" s="139" t="s">
        <v>660</v>
      </c>
      <c r="G454" s="199">
        <v>223200</v>
      </c>
      <c r="H454" s="199">
        <v>54500.000000000007</v>
      </c>
      <c r="I454" s="62">
        <f t="shared" si="240"/>
        <v>277700</v>
      </c>
      <c r="J454" s="62">
        <f t="shared" si="241"/>
        <v>8258400</v>
      </c>
      <c r="K454" s="62">
        <f t="shared" si="242"/>
        <v>2016500.0000000002</v>
      </c>
      <c r="L454" s="62">
        <f t="shared" si="243"/>
        <v>10274900</v>
      </c>
      <c r="M454" s="550"/>
      <c r="N454" s="550"/>
      <c r="O454" s="550">
        <f t="shared" si="231"/>
        <v>0</v>
      </c>
      <c r="P454" s="550"/>
      <c r="Q454" s="550"/>
      <c r="R454" s="550">
        <f t="shared" si="232"/>
        <v>0</v>
      </c>
      <c r="S454" s="62">
        <f t="shared" si="244"/>
        <v>0</v>
      </c>
      <c r="T454" s="62">
        <f t="shared" si="205"/>
        <v>0</v>
      </c>
      <c r="U454" s="62">
        <f t="shared" si="233"/>
        <v>0</v>
      </c>
      <c r="V454" s="124" t="s">
        <v>818</v>
      </c>
    </row>
    <row r="455" spans="1:26" ht="26.4" outlineLevel="1">
      <c r="A455" s="137"/>
      <c r="B455" s="137"/>
      <c r="C455" s="138" t="s">
        <v>700</v>
      </c>
      <c r="D455" s="97">
        <v>15</v>
      </c>
      <c r="E455" s="97">
        <v>15</v>
      </c>
      <c r="F455" s="139" t="s">
        <v>660</v>
      </c>
      <c r="G455" s="199">
        <v>124560</v>
      </c>
      <c r="H455" s="199">
        <v>54500.000000000007</v>
      </c>
      <c r="I455" s="62">
        <f t="shared" si="240"/>
        <v>179060</v>
      </c>
      <c r="J455" s="62">
        <f t="shared" si="241"/>
        <v>1868400</v>
      </c>
      <c r="K455" s="62">
        <f t="shared" si="242"/>
        <v>817500.00000000012</v>
      </c>
      <c r="L455" s="62">
        <f t="shared" si="243"/>
        <v>2685900</v>
      </c>
      <c r="M455" s="550"/>
      <c r="N455" s="550"/>
      <c r="O455" s="550">
        <f t="shared" si="231"/>
        <v>0</v>
      </c>
      <c r="P455" s="550"/>
      <c r="Q455" s="550"/>
      <c r="R455" s="550">
        <f t="shared" si="232"/>
        <v>0</v>
      </c>
      <c r="S455" s="62">
        <f t="shared" si="244"/>
        <v>0</v>
      </c>
      <c r="T455" s="62">
        <f t="shared" si="205"/>
        <v>0</v>
      </c>
      <c r="U455" s="62">
        <f t="shared" si="233"/>
        <v>0</v>
      </c>
      <c r="V455" s="124" t="s">
        <v>701</v>
      </c>
    </row>
    <row r="456" spans="1:26" ht="26.4" outlineLevel="1">
      <c r="A456" s="137"/>
      <c r="B456" s="137"/>
      <c r="C456" s="138" t="s">
        <v>702</v>
      </c>
      <c r="D456" s="97">
        <v>15</v>
      </c>
      <c r="E456" s="97">
        <v>15</v>
      </c>
      <c r="F456" s="139" t="s">
        <v>660</v>
      </c>
      <c r="G456" s="199">
        <v>249120</v>
      </c>
      <c r="H456" s="199">
        <v>54500.000000000007</v>
      </c>
      <c r="I456" s="62">
        <f t="shared" si="240"/>
        <v>303620</v>
      </c>
      <c r="J456" s="62">
        <f t="shared" si="241"/>
        <v>3736800</v>
      </c>
      <c r="K456" s="62">
        <f t="shared" si="242"/>
        <v>817500.00000000012</v>
      </c>
      <c r="L456" s="62">
        <f t="shared" si="243"/>
        <v>4554300</v>
      </c>
      <c r="M456" s="550"/>
      <c r="N456" s="550"/>
      <c r="O456" s="550">
        <f t="shared" si="231"/>
        <v>0</v>
      </c>
      <c r="P456" s="550"/>
      <c r="Q456" s="550"/>
      <c r="R456" s="550">
        <f t="shared" si="232"/>
        <v>0</v>
      </c>
      <c r="S456" s="62">
        <f t="shared" si="244"/>
        <v>0</v>
      </c>
      <c r="T456" s="62">
        <f t="shared" si="205"/>
        <v>0</v>
      </c>
      <c r="U456" s="62">
        <f t="shared" si="233"/>
        <v>0</v>
      </c>
      <c r="V456" s="124" t="s">
        <v>701</v>
      </c>
    </row>
    <row r="457" spans="1:26" ht="26.4" outlineLevel="1">
      <c r="A457" s="137"/>
      <c r="B457" s="137"/>
      <c r="C457" s="400" t="s">
        <v>819</v>
      </c>
      <c r="D457" s="97">
        <v>6</v>
      </c>
      <c r="E457" s="97">
        <v>6</v>
      </c>
      <c r="F457" s="139" t="s">
        <v>660</v>
      </c>
      <c r="G457" s="199">
        <v>254400</v>
      </c>
      <c r="H457" s="199">
        <v>54500.000000000007</v>
      </c>
      <c r="I457" s="62">
        <f t="shared" ref="I457" si="245">SUM(G457:H457)</f>
        <v>308900</v>
      </c>
      <c r="J457" s="62">
        <f t="shared" si="241"/>
        <v>1526400</v>
      </c>
      <c r="K457" s="62">
        <f t="shared" si="242"/>
        <v>327000.00000000006</v>
      </c>
      <c r="L457" s="62">
        <f t="shared" si="243"/>
        <v>1853400</v>
      </c>
      <c r="M457" s="550"/>
      <c r="N457" s="550"/>
      <c r="O457" s="550">
        <f t="shared" si="231"/>
        <v>0</v>
      </c>
      <c r="P457" s="550"/>
      <c r="Q457" s="550"/>
      <c r="R457" s="550">
        <f t="shared" si="232"/>
        <v>0</v>
      </c>
      <c r="S457" s="62">
        <f t="shared" si="244"/>
        <v>0</v>
      </c>
      <c r="T457" s="62">
        <f t="shared" si="205"/>
        <v>0</v>
      </c>
      <c r="U457" s="62">
        <f t="shared" si="233"/>
        <v>0</v>
      </c>
      <c r="V457" s="124" t="s">
        <v>701</v>
      </c>
    </row>
    <row r="458" spans="1:26" s="11" customFormat="1" outlineLevel="1">
      <c r="A458" s="192"/>
      <c r="B458" s="192"/>
      <c r="C458" s="193" t="s">
        <v>704</v>
      </c>
      <c r="D458" s="194">
        <v>0</v>
      </c>
      <c r="E458" s="194">
        <v>0</v>
      </c>
      <c r="F458" s="195" t="s">
        <v>660</v>
      </c>
      <c r="G458" s="199">
        <v>0</v>
      </c>
      <c r="H458" s="199">
        <v>381500</v>
      </c>
      <c r="I458" s="199">
        <f t="shared" si="240"/>
        <v>381500</v>
      </c>
      <c r="J458" s="199">
        <f t="shared" si="241"/>
        <v>0</v>
      </c>
      <c r="K458" s="199">
        <f t="shared" si="242"/>
        <v>0</v>
      </c>
      <c r="L458" s="199">
        <f t="shared" si="243"/>
        <v>0</v>
      </c>
      <c r="M458" s="554"/>
      <c r="N458" s="554"/>
      <c r="O458" s="554">
        <f t="shared" si="231"/>
        <v>0</v>
      </c>
      <c r="P458" s="554"/>
      <c r="Q458" s="554"/>
      <c r="R458" s="554">
        <f t="shared" si="232"/>
        <v>0</v>
      </c>
      <c r="S458" s="199">
        <f t="shared" si="244"/>
        <v>0</v>
      </c>
      <c r="T458" s="199">
        <f t="shared" si="205"/>
        <v>0</v>
      </c>
      <c r="U458" s="199">
        <f t="shared" si="233"/>
        <v>0</v>
      </c>
      <c r="V458" s="128" t="s">
        <v>1590</v>
      </c>
      <c r="X458" s="534"/>
      <c r="Y458" s="534"/>
      <c r="Z458" s="534"/>
    </row>
    <row r="459" spans="1:26" s="11" customFormat="1" outlineLevel="1">
      <c r="A459" s="192"/>
      <c r="B459" s="192"/>
      <c r="C459" s="193" t="s">
        <v>705</v>
      </c>
      <c r="D459" s="194">
        <v>0</v>
      </c>
      <c r="E459" s="194">
        <v>0</v>
      </c>
      <c r="F459" s="195" t="s">
        <v>660</v>
      </c>
      <c r="G459" s="199">
        <v>0</v>
      </c>
      <c r="H459" s="199">
        <v>381500</v>
      </c>
      <c r="I459" s="199">
        <f t="shared" si="240"/>
        <v>381500</v>
      </c>
      <c r="J459" s="199">
        <f t="shared" si="241"/>
        <v>0</v>
      </c>
      <c r="K459" s="199">
        <f t="shared" si="242"/>
        <v>0</v>
      </c>
      <c r="L459" s="199">
        <f t="shared" si="243"/>
        <v>0</v>
      </c>
      <c r="M459" s="554"/>
      <c r="N459" s="554"/>
      <c r="O459" s="554">
        <f t="shared" si="231"/>
        <v>0</v>
      </c>
      <c r="P459" s="554"/>
      <c r="Q459" s="554"/>
      <c r="R459" s="554">
        <f t="shared" si="232"/>
        <v>0</v>
      </c>
      <c r="S459" s="199">
        <f t="shared" si="244"/>
        <v>0</v>
      </c>
      <c r="T459" s="199">
        <f t="shared" si="205"/>
        <v>0</v>
      </c>
      <c r="U459" s="199">
        <f t="shared" si="233"/>
        <v>0</v>
      </c>
      <c r="V459" s="128" t="s">
        <v>1590</v>
      </c>
      <c r="X459" s="534"/>
      <c r="Y459" s="534"/>
      <c r="Z459" s="534"/>
    </row>
    <row r="460" spans="1:26" s="11" customFormat="1" ht="26.4" outlineLevel="1">
      <c r="A460" s="192"/>
      <c r="B460" s="192"/>
      <c r="C460" s="193" t="s">
        <v>820</v>
      </c>
      <c r="D460" s="194">
        <v>6</v>
      </c>
      <c r="E460" s="194">
        <v>6</v>
      </c>
      <c r="F460" s="195" t="s">
        <v>660</v>
      </c>
      <c r="G460" s="199">
        <v>507247.19999999995</v>
      </c>
      <c r="H460" s="199">
        <v>54500.000000000007</v>
      </c>
      <c r="I460" s="199">
        <f t="shared" ref="I460:I470" si="246">SUM(G460:H460)</f>
        <v>561747.19999999995</v>
      </c>
      <c r="J460" s="199">
        <f t="shared" si="241"/>
        <v>3043483.1999999997</v>
      </c>
      <c r="K460" s="199">
        <f t="shared" si="242"/>
        <v>327000.00000000006</v>
      </c>
      <c r="L460" s="199">
        <f t="shared" si="243"/>
        <v>3370483.1999999997</v>
      </c>
      <c r="M460" s="554"/>
      <c r="N460" s="554"/>
      <c r="O460" s="554">
        <f t="shared" si="231"/>
        <v>0</v>
      </c>
      <c r="P460" s="554"/>
      <c r="Q460" s="554"/>
      <c r="R460" s="554">
        <f t="shared" si="232"/>
        <v>0</v>
      </c>
      <c r="S460" s="199">
        <f t="shared" si="244"/>
        <v>0</v>
      </c>
      <c r="T460" s="199">
        <f t="shared" si="205"/>
        <v>0</v>
      </c>
      <c r="U460" s="199">
        <f t="shared" si="233"/>
        <v>0</v>
      </c>
      <c r="V460" s="128" t="s">
        <v>821</v>
      </c>
      <c r="X460" s="534"/>
      <c r="Y460" s="534"/>
      <c r="Z460" s="534"/>
    </row>
    <row r="461" spans="1:26" s="11" customFormat="1" ht="26.4" outlineLevel="1">
      <c r="A461" s="192"/>
      <c r="B461" s="192"/>
      <c r="C461" s="193" t="s">
        <v>822</v>
      </c>
      <c r="D461" s="194">
        <v>0</v>
      </c>
      <c r="E461" s="194">
        <v>0</v>
      </c>
      <c r="F461" s="195" t="s">
        <v>660</v>
      </c>
      <c r="G461" s="199">
        <v>507247.19999999995</v>
      </c>
      <c r="H461" s="199">
        <v>54500.000000000007</v>
      </c>
      <c r="I461" s="199">
        <f t="shared" si="246"/>
        <v>561747.19999999995</v>
      </c>
      <c r="J461" s="199">
        <f t="shared" si="241"/>
        <v>0</v>
      </c>
      <c r="K461" s="199">
        <f t="shared" si="242"/>
        <v>0</v>
      </c>
      <c r="L461" s="199">
        <f t="shared" si="243"/>
        <v>0</v>
      </c>
      <c r="M461" s="554"/>
      <c r="N461" s="554"/>
      <c r="O461" s="554">
        <f t="shared" si="231"/>
        <v>0</v>
      </c>
      <c r="P461" s="554"/>
      <c r="Q461" s="554"/>
      <c r="R461" s="554">
        <f t="shared" si="232"/>
        <v>0</v>
      </c>
      <c r="S461" s="199">
        <f t="shared" si="244"/>
        <v>0</v>
      </c>
      <c r="T461" s="199">
        <f t="shared" si="205"/>
        <v>0</v>
      </c>
      <c r="U461" s="199">
        <f t="shared" si="233"/>
        <v>0</v>
      </c>
      <c r="V461" s="128" t="s">
        <v>821</v>
      </c>
      <c r="X461" s="534"/>
      <c r="Y461" s="534"/>
      <c r="Z461" s="534"/>
    </row>
    <row r="462" spans="1:26" s="11" customFormat="1" ht="26.4" outlineLevel="1">
      <c r="A462" s="192"/>
      <c r="B462" s="192"/>
      <c r="C462" s="193" t="s">
        <v>823</v>
      </c>
      <c r="D462" s="194">
        <v>33</v>
      </c>
      <c r="E462" s="194">
        <v>33</v>
      </c>
      <c r="F462" s="195" t="s">
        <v>660</v>
      </c>
      <c r="G462" s="199">
        <v>507247.19999999995</v>
      </c>
      <c r="H462" s="199">
        <v>54500.000000000007</v>
      </c>
      <c r="I462" s="199">
        <f t="shared" si="246"/>
        <v>561747.19999999995</v>
      </c>
      <c r="J462" s="199">
        <f t="shared" si="241"/>
        <v>16739157.599999998</v>
      </c>
      <c r="K462" s="199">
        <f t="shared" si="242"/>
        <v>1798500.0000000002</v>
      </c>
      <c r="L462" s="199">
        <f t="shared" si="243"/>
        <v>18537657.599999998</v>
      </c>
      <c r="M462" s="554"/>
      <c r="N462" s="554"/>
      <c r="O462" s="554">
        <f t="shared" si="231"/>
        <v>0</v>
      </c>
      <c r="P462" s="554"/>
      <c r="Q462" s="554"/>
      <c r="R462" s="554">
        <f t="shared" si="232"/>
        <v>0</v>
      </c>
      <c r="S462" s="199">
        <f t="shared" si="244"/>
        <v>0</v>
      </c>
      <c r="T462" s="199">
        <f t="shared" si="205"/>
        <v>0</v>
      </c>
      <c r="U462" s="199">
        <f t="shared" si="233"/>
        <v>0</v>
      </c>
      <c r="V462" s="128" t="s">
        <v>821</v>
      </c>
      <c r="X462" s="534"/>
      <c r="Y462" s="534"/>
      <c r="Z462" s="534"/>
    </row>
    <row r="463" spans="1:26" ht="79.2" outlineLevel="1">
      <c r="A463" s="137"/>
      <c r="B463" s="137"/>
      <c r="C463" s="138" t="s">
        <v>824</v>
      </c>
      <c r="D463" s="97">
        <v>3</v>
      </c>
      <c r="E463" s="97">
        <v>3</v>
      </c>
      <c r="F463" s="139" t="s">
        <v>660</v>
      </c>
      <c r="G463" s="199">
        <v>8885676</v>
      </c>
      <c r="H463" s="199">
        <v>272500</v>
      </c>
      <c r="I463" s="62">
        <f t="shared" si="246"/>
        <v>9158176</v>
      </c>
      <c r="J463" s="62">
        <f t="shared" si="241"/>
        <v>26657028</v>
      </c>
      <c r="K463" s="62">
        <f t="shared" si="242"/>
        <v>817500</v>
      </c>
      <c r="L463" s="62">
        <f t="shared" si="243"/>
        <v>27474528</v>
      </c>
      <c r="M463" s="550"/>
      <c r="N463" s="550"/>
      <c r="O463" s="550">
        <f t="shared" si="231"/>
        <v>0</v>
      </c>
      <c r="P463" s="550"/>
      <c r="Q463" s="550"/>
      <c r="R463" s="550">
        <f t="shared" si="232"/>
        <v>0</v>
      </c>
      <c r="S463" s="62">
        <f t="shared" si="244"/>
        <v>0</v>
      </c>
      <c r="T463" s="62">
        <f t="shared" si="205"/>
        <v>0</v>
      </c>
      <c r="U463" s="62">
        <f t="shared" si="233"/>
        <v>0</v>
      </c>
      <c r="V463" s="124" t="s">
        <v>825</v>
      </c>
    </row>
    <row r="464" spans="1:26" ht="79.2" outlineLevel="1">
      <c r="A464" s="137"/>
      <c r="B464" s="137"/>
      <c r="C464" s="138" t="s">
        <v>826</v>
      </c>
      <c r="D464" s="97">
        <v>1</v>
      </c>
      <c r="E464" s="97">
        <v>1</v>
      </c>
      <c r="F464" s="139" t="s">
        <v>660</v>
      </c>
      <c r="G464" s="199">
        <v>9467332.7999999989</v>
      </c>
      <c r="H464" s="199">
        <v>272500</v>
      </c>
      <c r="I464" s="62">
        <f t="shared" si="246"/>
        <v>9739832.7999999989</v>
      </c>
      <c r="J464" s="62">
        <f t="shared" si="241"/>
        <v>9467332.7999999989</v>
      </c>
      <c r="K464" s="62">
        <f t="shared" si="242"/>
        <v>272500</v>
      </c>
      <c r="L464" s="62">
        <f t="shared" si="243"/>
        <v>9739832.7999999989</v>
      </c>
      <c r="M464" s="550"/>
      <c r="N464" s="550"/>
      <c r="O464" s="550">
        <f t="shared" si="231"/>
        <v>0</v>
      </c>
      <c r="P464" s="550"/>
      <c r="Q464" s="550"/>
      <c r="R464" s="550">
        <f t="shared" si="232"/>
        <v>0</v>
      </c>
      <c r="S464" s="62">
        <f t="shared" si="244"/>
        <v>0</v>
      </c>
      <c r="T464" s="62">
        <f t="shared" si="205"/>
        <v>0</v>
      </c>
      <c r="U464" s="62">
        <f t="shared" si="233"/>
        <v>0</v>
      </c>
      <c r="V464" s="124" t="s">
        <v>825</v>
      </c>
    </row>
    <row r="465" spans="1:26" ht="92.4" outlineLevel="1">
      <c r="A465" s="137"/>
      <c r="B465" s="137"/>
      <c r="C465" s="138" t="s">
        <v>827</v>
      </c>
      <c r="D465" s="97">
        <v>3</v>
      </c>
      <c r="E465" s="97">
        <v>3</v>
      </c>
      <c r="F465" s="139" t="s">
        <v>660</v>
      </c>
      <c r="G465" s="199">
        <v>9216914.4000000004</v>
      </c>
      <c r="H465" s="199">
        <v>272500</v>
      </c>
      <c r="I465" s="62">
        <f t="shared" si="246"/>
        <v>9489414.4000000004</v>
      </c>
      <c r="J465" s="62">
        <f t="shared" si="241"/>
        <v>27650743.200000003</v>
      </c>
      <c r="K465" s="62">
        <f t="shared" si="242"/>
        <v>817500</v>
      </c>
      <c r="L465" s="62">
        <f t="shared" si="243"/>
        <v>28468243.200000003</v>
      </c>
      <c r="M465" s="550"/>
      <c r="N465" s="550"/>
      <c r="O465" s="550">
        <f t="shared" si="231"/>
        <v>0</v>
      </c>
      <c r="P465" s="550"/>
      <c r="Q465" s="550"/>
      <c r="R465" s="550">
        <f t="shared" si="232"/>
        <v>0</v>
      </c>
      <c r="S465" s="62">
        <f t="shared" si="244"/>
        <v>0</v>
      </c>
      <c r="T465" s="62">
        <f t="shared" si="205"/>
        <v>0</v>
      </c>
      <c r="U465" s="62">
        <f t="shared" si="233"/>
        <v>0</v>
      </c>
      <c r="V465" s="124" t="s">
        <v>828</v>
      </c>
    </row>
    <row r="466" spans="1:26" ht="92.4" outlineLevel="1">
      <c r="A466" s="137"/>
      <c r="B466" s="137"/>
      <c r="C466" s="138" t="s">
        <v>829</v>
      </c>
      <c r="D466" s="97">
        <v>1</v>
      </c>
      <c r="E466" s="97">
        <v>1</v>
      </c>
      <c r="F466" s="139" t="s">
        <v>660</v>
      </c>
      <c r="G466" s="199">
        <v>10490947.199999999</v>
      </c>
      <c r="H466" s="199">
        <v>272500</v>
      </c>
      <c r="I466" s="71">
        <f t="shared" si="246"/>
        <v>10763447.199999999</v>
      </c>
      <c r="J466" s="71">
        <f t="shared" si="241"/>
        <v>10490947.199999999</v>
      </c>
      <c r="K466" s="71">
        <f t="shared" si="242"/>
        <v>272500</v>
      </c>
      <c r="L466" s="71">
        <f t="shared" si="243"/>
        <v>10763447.199999999</v>
      </c>
      <c r="M466" s="552"/>
      <c r="N466" s="552"/>
      <c r="O466" s="552">
        <f t="shared" si="231"/>
        <v>0</v>
      </c>
      <c r="P466" s="552"/>
      <c r="Q466" s="552"/>
      <c r="R466" s="552">
        <f t="shared" si="232"/>
        <v>0</v>
      </c>
      <c r="S466" s="71">
        <f t="shared" si="244"/>
        <v>0</v>
      </c>
      <c r="T466" s="71">
        <f t="shared" ref="T466:T529" si="247">P466*K466</f>
        <v>0</v>
      </c>
      <c r="U466" s="71">
        <f t="shared" si="233"/>
        <v>0</v>
      </c>
      <c r="V466" s="123" t="s">
        <v>830</v>
      </c>
    </row>
    <row r="467" spans="1:26" ht="92.4" outlineLevel="1">
      <c r="A467" s="137"/>
      <c r="B467" s="137"/>
      <c r="C467" s="138" t="s">
        <v>831</v>
      </c>
      <c r="D467" s="97">
        <v>0</v>
      </c>
      <c r="E467" s="97">
        <v>0</v>
      </c>
      <c r="F467" s="139" t="s">
        <v>660</v>
      </c>
      <c r="G467" s="199">
        <v>11072604</v>
      </c>
      <c r="H467" s="199">
        <v>272500</v>
      </c>
      <c r="I467" s="71">
        <f t="shared" si="246"/>
        <v>11345104</v>
      </c>
      <c r="J467" s="71">
        <f t="shared" si="241"/>
        <v>0</v>
      </c>
      <c r="K467" s="71">
        <f t="shared" si="242"/>
        <v>0</v>
      </c>
      <c r="L467" s="71">
        <f t="shared" si="243"/>
        <v>0</v>
      </c>
      <c r="M467" s="552"/>
      <c r="N467" s="552"/>
      <c r="O467" s="552">
        <f t="shared" si="231"/>
        <v>0</v>
      </c>
      <c r="P467" s="552"/>
      <c r="Q467" s="552"/>
      <c r="R467" s="552">
        <f t="shared" si="232"/>
        <v>0</v>
      </c>
      <c r="S467" s="71">
        <f t="shared" si="244"/>
        <v>0</v>
      </c>
      <c r="T467" s="71">
        <f t="shared" si="247"/>
        <v>0</v>
      </c>
      <c r="U467" s="71">
        <f t="shared" si="233"/>
        <v>0</v>
      </c>
      <c r="V467" s="123" t="s">
        <v>830</v>
      </c>
    </row>
    <row r="468" spans="1:26" ht="92.4" outlineLevel="1">
      <c r="A468" s="137"/>
      <c r="B468" s="137"/>
      <c r="C468" s="138" t="s">
        <v>832</v>
      </c>
      <c r="D468" s="194">
        <v>2</v>
      </c>
      <c r="E468" s="194">
        <v>2</v>
      </c>
      <c r="F468" s="139" t="s">
        <v>660</v>
      </c>
      <c r="G468" s="199">
        <v>11654260.799999999</v>
      </c>
      <c r="H468" s="199">
        <v>272500</v>
      </c>
      <c r="I468" s="71">
        <f t="shared" si="246"/>
        <v>11926760.799999999</v>
      </c>
      <c r="J468" s="71">
        <f t="shared" si="241"/>
        <v>23308521.599999998</v>
      </c>
      <c r="K468" s="71">
        <f t="shared" si="242"/>
        <v>545000</v>
      </c>
      <c r="L468" s="71">
        <f t="shared" si="243"/>
        <v>23853521.599999998</v>
      </c>
      <c r="M468" s="552"/>
      <c r="N468" s="552"/>
      <c r="O468" s="552">
        <f t="shared" si="231"/>
        <v>0</v>
      </c>
      <c r="P468" s="552"/>
      <c r="Q468" s="552"/>
      <c r="R468" s="552">
        <f t="shared" si="232"/>
        <v>0</v>
      </c>
      <c r="S468" s="71">
        <f t="shared" si="244"/>
        <v>0</v>
      </c>
      <c r="T468" s="71">
        <f t="shared" si="247"/>
        <v>0</v>
      </c>
      <c r="U468" s="71">
        <f t="shared" si="233"/>
        <v>0</v>
      </c>
      <c r="V468" s="123" t="s">
        <v>830</v>
      </c>
    </row>
    <row r="469" spans="1:26" outlineLevel="1">
      <c r="A469" s="137"/>
      <c r="B469" s="137"/>
      <c r="C469" s="138" t="s">
        <v>833</v>
      </c>
      <c r="D469" s="194">
        <v>3</v>
      </c>
      <c r="E469" s="194">
        <v>3</v>
      </c>
      <c r="F469" s="139" t="s">
        <v>660</v>
      </c>
      <c r="G469" s="199">
        <v>18650000</v>
      </c>
      <c r="H469" s="199">
        <v>381500</v>
      </c>
      <c r="I469" s="71">
        <f t="shared" si="246"/>
        <v>19031500</v>
      </c>
      <c r="J469" s="71">
        <f t="shared" si="241"/>
        <v>55950000</v>
      </c>
      <c r="K469" s="71">
        <f t="shared" si="242"/>
        <v>1144500</v>
      </c>
      <c r="L469" s="71">
        <f t="shared" si="243"/>
        <v>57094500</v>
      </c>
      <c r="M469" s="552"/>
      <c r="N469" s="552"/>
      <c r="O469" s="552">
        <f t="shared" si="231"/>
        <v>0</v>
      </c>
      <c r="P469" s="552"/>
      <c r="Q469" s="552"/>
      <c r="R469" s="552">
        <f t="shared" si="232"/>
        <v>0</v>
      </c>
      <c r="S469" s="71">
        <f t="shared" si="244"/>
        <v>0</v>
      </c>
      <c r="T469" s="71">
        <f t="shared" si="247"/>
        <v>0</v>
      </c>
      <c r="U469" s="71">
        <f t="shared" si="233"/>
        <v>0</v>
      </c>
      <c r="V469" s="123" t="s">
        <v>834</v>
      </c>
    </row>
    <row r="470" spans="1:26" ht="26.4" outlineLevel="1">
      <c r="A470" s="137"/>
      <c r="B470" s="137"/>
      <c r="C470" s="138" t="s">
        <v>835</v>
      </c>
      <c r="D470" s="194">
        <v>19</v>
      </c>
      <c r="E470" s="194">
        <v>19</v>
      </c>
      <c r="F470" s="139" t="s">
        <v>660</v>
      </c>
      <c r="G470" s="199">
        <v>1150224</v>
      </c>
      <c r="H470" s="199">
        <v>54500.000000000007</v>
      </c>
      <c r="I470" s="71">
        <f t="shared" si="246"/>
        <v>1204724</v>
      </c>
      <c r="J470" s="71">
        <f t="shared" si="241"/>
        <v>21854256</v>
      </c>
      <c r="K470" s="71">
        <f t="shared" si="242"/>
        <v>1035500.0000000001</v>
      </c>
      <c r="L470" s="71">
        <f t="shared" si="243"/>
        <v>22889756</v>
      </c>
      <c r="M470" s="552"/>
      <c r="N470" s="552"/>
      <c r="O470" s="552">
        <f t="shared" si="231"/>
        <v>0</v>
      </c>
      <c r="P470" s="552"/>
      <c r="Q470" s="552"/>
      <c r="R470" s="552">
        <f t="shared" si="232"/>
        <v>0</v>
      </c>
      <c r="S470" s="71">
        <f t="shared" si="244"/>
        <v>0</v>
      </c>
      <c r="T470" s="71">
        <f t="shared" si="247"/>
        <v>0</v>
      </c>
      <c r="U470" s="71">
        <f t="shared" si="233"/>
        <v>0</v>
      </c>
      <c r="V470" s="123" t="s">
        <v>836</v>
      </c>
    </row>
    <row r="471" spans="1:26" s="399" customFormat="1" outlineLevel="1">
      <c r="A471" s="395"/>
      <c r="B471" s="395"/>
      <c r="C471" s="400" t="s">
        <v>657</v>
      </c>
      <c r="D471" s="97">
        <v>1</v>
      </c>
      <c r="E471" s="97">
        <v>1</v>
      </c>
      <c r="F471" s="397" t="s">
        <v>619</v>
      </c>
      <c r="G471" s="62">
        <v>10781891.661818182</v>
      </c>
      <c r="H471" s="62">
        <v>3234567.4985454543</v>
      </c>
      <c r="I471" s="62">
        <f t="shared" si="240"/>
        <v>14016459.160363637</v>
      </c>
      <c r="J471" s="62">
        <f t="shared" si="241"/>
        <v>10781891.661818182</v>
      </c>
      <c r="K471" s="62">
        <f t="shared" si="242"/>
        <v>3234567.4985454543</v>
      </c>
      <c r="L471" s="62">
        <f t="shared" si="243"/>
        <v>14016459.160363637</v>
      </c>
      <c r="M471" s="550"/>
      <c r="N471" s="550"/>
      <c r="O471" s="550">
        <f t="shared" si="231"/>
        <v>0</v>
      </c>
      <c r="P471" s="550"/>
      <c r="Q471" s="550"/>
      <c r="R471" s="550">
        <f t="shared" si="232"/>
        <v>0</v>
      </c>
      <c r="S471" s="62">
        <f t="shared" si="244"/>
        <v>0</v>
      </c>
      <c r="T471" s="62">
        <f t="shared" si="247"/>
        <v>0</v>
      </c>
      <c r="U471" s="62">
        <f t="shared" si="233"/>
        <v>0</v>
      </c>
      <c r="V471" s="124"/>
      <c r="X471" s="537"/>
      <c r="Y471" s="537"/>
      <c r="Z471" s="537"/>
    </row>
    <row r="472" spans="1:26" outlineLevel="1">
      <c r="A472" s="137"/>
      <c r="B472" s="137"/>
      <c r="C472" s="138"/>
      <c r="D472" s="194">
        <v>0</v>
      </c>
      <c r="E472" s="194">
        <v>0</v>
      </c>
      <c r="F472" s="139"/>
      <c r="G472" s="71"/>
      <c r="H472" s="71"/>
      <c r="I472" s="71"/>
      <c r="J472" s="71"/>
      <c r="K472" s="71"/>
      <c r="L472" s="71"/>
      <c r="M472" s="552"/>
      <c r="N472" s="552"/>
      <c r="O472" s="552">
        <f t="shared" si="231"/>
        <v>0</v>
      </c>
      <c r="P472" s="552"/>
      <c r="Q472" s="552"/>
      <c r="R472" s="552">
        <f t="shared" si="232"/>
        <v>0</v>
      </c>
      <c r="S472" s="71">
        <f t="shared" si="244"/>
        <v>0</v>
      </c>
      <c r="T472" s="71">
        <f t="shared" si="247"/>
        <v>0</v>
      </c>
      <c r="U472" s="71">
        <f t="shared" si="233"/>
        <v>0</v>
      </c>
      <c r="V472" s="123"/>
    </row>
    <row r="473" spans="1:26" outlineLevel="1">
      <c r="A473" s="137"/>
      <c r="B473" s="137"/>
      <c r="C473" s="147" t="s">
        <v>706</v>
      </c>
      <c r="D473" s="194">
        <v>0</v>
      </c>
      <c r="E473" s="194">
        <v>0</v>
      </c>
      <c r="F473" s="139"/>
      <c r="G473" s="62"/>
      <c r="H473" s="62"/>
      <c r="I473" s="62"/>
      <c r="J473" s="82">
        <f t="shared" ref="J473:K473" si="248">SUBTOTAL(9,J474:J479)</f>
        <v>643593600.00000012</v>
      </c>
      <c r="K473" s="82">
        <f t="shared" si="248"/>
        <v>11842000.000000002</v>
      </c>
      <c r="L473" s="82">
        <f>SUBTOTAL(9,L474:L479)</f>
        <v>655435600.00000012</v>
      </c>
      <c r="M473" s="553"/>
      <c r="N473" s="553"/>
      <c r="O473" s="553">
        <f t="shared" si="231"/>
        <v>0</v>
      </c>
      <c r="P473" s="553"/>
      <c r="Q473" s="553"/>
      <c r="R473" s="553">
        <f t="shared" si="232"/>
        <v>0</v>
      </c>
      <c r="S473" s="82">
        <f t="shared" ref="S473:T473" si="249">SUBTOTAL(9,S474:S479)</f>
        <v>0</v>
      </c>
      <c r="T473" s="82">
        <f t="shared" si="249"/>
        <v>0</v>
      </c>
      <c r="U473" s="82">
        <f>SUBTOTAL(9,U474:U479)</f>
        <v>0</v>
      </c>
      <c r="V473" s="124"/>
    </row>
    <row r="474" spans="1:26" ht="26.4" outlineLevel="1">
      <c r="A474" s="137"/>
      <c r="B474" s="137"/>
      <c r="C474" s="138" t="s">
        <v>837</v>
      </c>
      <c r="D474" s="194">
        <v>168</v>
      </c>
      <c r="E474" s="194">
        <v>168</v>
      </c>
      <c r="F474" s="139" t="s">
        <v>660</v>
      </c>
      <c r="G474" s="199">
        <v>3339600.0000000005</v>
      </c>
      <c r="H474" s="199">
        <v>56000.000000000007</v>
      </c>
      <c r="I474" s="62">
        <f t="shared" ref="I474:I478" si="250">SUM(G474:H474)</f>
        <v>3395600.0000000005</v>
      </c>
      <c r="J474" s="62">
        <f>G474*E474</f>
        <v>561052800.00000012</v>
      </c>
      <c r="K474" s="62">
        <f>H474*E474</f>
        <v>9408000.0000000019</v>
      </c>
      <c r="L474" s="62">
        <f>I474*E474</f>
        <v>570460800.00000012</v>
      </c>
      <c r="M474" s="550"/>
      <c r="N474" s="550"/>
      <c r="O474" s="550">
        <f t="shared" si="231"/>
        <v>0</v>
      </c>
      <c r="P474" s="550"/>
      <c r="Q474" s="550"/>
      <c r="R474" s="550">
        <f t="shared" si="232"/>
        <v>0</v>
      </c>
      <c r="S474" s="62">
        <f t="shared" ref="S474:S479" si="251">M474*J474</f>
        <v>0</v>
      </c>
      <c r="T474" s="62">
        <f t="shared" si="247"/>
        <v>0</v>
      </c>
      <c r="U474" s="62">
        <f t="shared" si="233"/>
        <v>0</v>
      </c>
      <c r="V474" s="124" t="s">
        <v>838</v>
      </c>
    </row>
    <row r="475" spans="1:26" ht="26.4" outlineLevel="1">
      <c r="A475" s="137"/>
      <c r="B475" s="137"/>
      <c r="C475" s="204" t="s">
        <v>839</v>
      </c>
      <c r="D475" s="194">
        <v>23</v>
      </c>
      <c r="E475" s="194">
        <v>23</v>
      </c>
      <c r="F475" s="139" t="s">
        <v>660</v>
      </c>
      <c r="G475" s="199">
        <v>3339600.0000000005</v>
      </c>
      <c r="H475" s="199">
        <v>56000.000000000007</v>
      </c>
      <c r="I475" s="62">
        <f t="shared" ref="I475" si="252">SUM(G475:H475)</f>
        <v>3395600.0000000005</v>
      </c>
      <c r="J475" s="62">
        <f>G475*E475</f>
        <v>76810800.000000015</v>
      </c>
      <c r="K475" s="62">
        <f>H475*E475</f>
        <v>1288000.0000000002</v>
      </c>
      <c r="L475" s="62">
        <f>I475*E475</f>
        <v>78098800.000000015</v>
      </c>
      <c r="M475" s="550"/>
      <c r="N475" s="550"/>
      <c r="O475" s="550">
        <f t="shared" si="231"/>
        <v>0</v>
      </c>
      <c r="P475" s="550"/>
      <c r="Q475" s="550"/>
      <c r="R475" s="550">
        <f t="shared" si="232"/>
        <v>0</v>
      </c>
      <c r="S475" s="62">
        <f t="shared" si="251"/>
        <v>0</v>
      </c>
      <c r="T475" s="62">
        <f t="shared" si="247"/>
        <v>0</v>
      </c>
      <c r="U475" s="62">
        <f t="shared" si="233"/>
        <v>0</v>
      </c>
      <c r="V475" s="124" t="s">
        <v>840</v>
      </c>
    </row>
    <row r="476" spans="1:26" ht="26.4" outlineLevel="1">
      <c r="A476" s="137"/>
      <c r="B476" s="137"/>
      <c r="C476" s="138" t="s">
        <v>709</v>
      </c>
      <c r="D476" s="194">
        <v>0</v>
      </c>
      <c r="E476" s="97">
        <v>0</v>
      </c>
      <c r="F476" s="139" t="s">
        <v>660</v>
      </c>
      <c r="G476" s="62">
        <v>1607100.0000000002</v>
      </c>
      <c r="H476" s="62">
        <v>56000.000000000007</v>
      </c>
      <c r="I476" s="62">
        <f t="shared" si="250"/>
        <v>1663100.0000000002</v>
      </c>
      <c r="J476" s="62">
        <f>G476*E476</f>
        <v>0</v>
      </c>
      <c r="K476" s="62">
        <f>H476*E476</f>
        <v>0</v>
      </c>
      <c r="L476" s="62">
        <f>I476*E476</f>
        <v>0</v>
      </c>
      <c r="M476" s="550"/>
      <c r="N476" s="550"/>
      <c r="O476" s="550">
        <f t="shared" si="231"/>
        <v>0</v>
      </c>
      <c r="P476" s="550"/>
      <c r="Q476" s="550"/>
      <c r="R476" s="550">
        <f t="shared" si="232"/>
        <v>0</v>
      </c>
      <c r="S476" s="62">
        <f t="shared" si="251"/>
        <v>0</v>
      </c>
      <c r="T476" s="62">
        <f t="shared" si="247"/>
        <v>0</v>
      </c>
      <c r="U476" s="62">
        <f t="shared" si="233"/>
        <v>0</v>
      </c>
      <c r="V476" s="124" t="s">
        <v>710</v>
      </c>
    </row>
    <row r="477" spans="1:26" ht="26.4" outlineLevel="1">
      <c r="A477" s="137"/>
      <c r="B477" s="137"/>
      <c r="C477" s="138" t="s">
        <v>711</v>
      </c>
      <c r="D477" s="194">
        <v>0</v>
      </c>
      <c r="E477" s="97">
        <v>0</v>
      </c>
      <c r="F477" s="139" t="s">
        <v>660</v>
      </c>
      <c r="G477" s="62">
        <v>585200</v>
      </c>
      <c r="H477" s="62">
        <v>56000.000000000007</v>
      </c>
      <c r="I477" s="62">
        <f t="shared" si="250"/>
        <v>641200</v>
      </c>
      <c r="J477" s="62">
        <f>G477*E477</f>
        <v>0</v>
      </c>
      <c r="K477" s="62">
        <f>H477*E477</f>
        <v>0</v>
      </c>
      <c r="L477" s="62">
        <f>I477*E477</f>
        <v>0</v>
      </c>
      <c r="M477" s="550"/>
      <c r="N477" s="550"/>
      <c r="O477" s="550">
        <f t="shared" si="231"/>
        <v>0</v>
      </c>
      <c r="P477" s="550"/>
      <c r="Q477" s="550"/>
      <c r="R477" s="550">
        <f t="shared" si="232"/>
        <v>0</v>
      </c>
      <c r="S477" s="62">
        <f t="shared" si="251"/>
        <v>0</v>
      </c>
      <c r="T477" s="62">
        <f t="shared" si="247"/>
        <v>0</v>
      </c>
      <c r="U477" s="62">
        <f t="shared" si="233"/>
        <v>0</v>
      </c>
      <c r="V477" s="124" t="s">
        <v>712</v>
      </c>
    </row>
    <row r="478" spans="1:26" s="399" customFormat="1" outlineLevel="1">
      <c r="A478" s="395"/>
      <c r="B478" s="395"/>
      <c r="C478" s="400" t="s">
        <v>657</v>
      </c>
      <c r="D478" s="97">
        <v>1</v>
      </c>
      <c r="E478" s="97">
        <v>1</v>
      </c>
      <c r="F478" s="397" t="s">
        <v>619</v>
      </c>
      <c r="G478" s="62">
        <v>5730000</v>
      </c>
      <c r="H478" s="62">
        <v>1146000</v>
      </c>
      <c r="I478" s="62">
        <f t="shared" si="250"/>
        <v>6876000</v>
      </c>
      <c r="J478" s="62">
        <f>G478*E478</f>
        <v>5730000</v>
      </c>
      <c r="K478" s="62">
        <f>H478*E478</f>
        <v>1146000</v>
      </c>
      <c r="L478" s="62">
        <f>I478*E478</f>
        <v>6876000</v>
      </c>
      <c r="M478" s="550"/>
      <c r="N478" s="550"/>
      <c r="O478" s="550">
        <f t="shared" si="231"/>
        <v>0</v>
      </c>
      <c r="P478" s="550"/>
      <c r="Q478" s="550"/>
      <c r="R478" s="550">
        <f t="shared" si="232"/>
        <v>0</v>
      </c>
      <c r="S478" s="62">
        <f t="shared" si="251"/>
        <v>0</v>
      </c>
      <c r="T478" s="62">
        <f t="shared" si="247"/>
        <v>0</v>
      </c>
      <c r="U478" s="62">
        <f t="shared" si="233"/>
        <v>0</v>
      </c>
      <c r="V478" s="124"/>
      <c r="X478" s="537"/>
      <c r="Y478" s="537"/>
      <c r="Z478" s="537"/>
    </row>
    <row r="479" spans="1:26" outlineLevel="1">
      <c r="A479" s="137"/>
      <c r="B479" s="137"/>
      <c r="C479" s="138"/>
      <c r="D479" s="194"/>
      <c r="E479" s="194"/>
      <c r="F479" s="139"/>
      <c r="G479" s="62"/>
      <c r="H479" s="62"/>
      <c r="I479" s="62"/>
      <c r="J479" s="62"/>
      <c r="K479" s="62"/>
      <c r="L479" s="62"/>
      <c r="M479" s="550"/>
      <c r="N479" s="550"/>
      <c r="O479" s="550">
        <f t="shared" si="231"/>
        <v>0</v>
      </c>
      <c r="P479" s="550"/>
      <c r="Q479" s="550"/>
      <c r="R479" s="550">
        <f t="shared" si="232"/>
        <v>0</v>
      </c>
      <c r="S479" s="62">
        <f t="shared" si="251"/>
        <v>0</v>
      </c>
      <c r="T479" s="62">
        <f t="shared" si="247"/>
        <v>0</v>
      </c>
      <c r="U479" s="62">
        <f t="shared" si="233"/>
        <v>0</v>
      </c>
      <c r="V479" s="124"/>
    </row>
    <row r="480" spans="1:26" s="153" customFormat="1" outlineLevel="1">
      <c r="A480" s="146"/>
      <c r="B480" s="146"/>
      <c r="C480" s="147" t="s">
        <v>841</v>
      </c>
      <c r="D480" s="190"/>
      <c r="E480" s="190"/>
      <c r="F480" s="148"/>
      <c r="G480" s="82"/>
      <c r="H480" s="82"/>
      <c r="I480" s="82"/>
      <c r="J480" s="82">
        <f>SUBTOTAL(9,J481:J489)</f>
        <v>364148450.78386182</v>
      </c>
      <c r="K480" s="82">
        <f t="shared" ref="K480:L480" si="253">SUBTOTAL(9,K481:K489)</f>
        <v>40318536.479666471</v>
      </c>
      <c r="L480" s="82">
        <f t="shared" si="253"/>
        <v>404466987.26352829</v>
      </c>
      <c r="M480" s="553"/>
      <c r="N480" s="553"/>
      <c r="O480" s="553">
        <f t="shared" si="231"/>
        <v>0</v>
      </c>
      <c r="P480" s="553"/>
      <c r="Q480" s="553"/>
      <c r="R480" s="553">
        <f t="shared" si="232"/>
        <v>0</v>
      </c>
      <c r="S480" s="82">
        <f>SUBTOTAL(9,S481:S489)</f>
        <v>11781333.709174167</v>
      </c>
      <c r="T480" s="82">
        <f t="shared" ref="T480:U480" si="254">SUBTOTAL(9,T481:T489)</f>
        <v>0</v>
      </c>
      <c r="U480" s="82">
        <f t="shared" si="254"/>
        <v>11781333.709174167</v>
      </c>
      <c r="V480" s="127"/>
      <c r="X480" s="535"/>
      <c r="Y480" s="535"/>
      <c r="Z480" s="535"/>
    </row>
    <row r="481" spans="1:26" outlineLevel="1">
      <c r="A481" s="137"/>
      <c r="B481" s="137"/>
      <c r="C481" s="138" t="s">
        <v>812</v>
      </c>
      <c r="D481" s="194">
        <v>1142</v>
      </c>
      <c r="E481" s="194">
        <v>1002</v>
      </c>
      <c r="F481" s="139" t="s">
        <v>624</v>
      </c>
      <c r="G481" s="62">
        <v>22980.09</v>
      </c>
      <c r="H481" s="62">
        <v>5743.9305000000022</v>
      </c>
      <c r="I481" s="62">
        <f t="shared" ref="I481" si="255">SUM(G481:H481)</f>
        <v>28724.020500000002</v>
      </c>
      <c r="J481" s="62">
        <f t="shared" ref="J481:J488" si="256">G481*E481</f>
        <v>23026050.18</v>
      </c>
      <c r="K481" s="62">
        <f t="shared" ref="K481:K488" si="257">H481*E481</f>
        <v>5755418.3610000024</v>
      </c>
      <c r="L481" s="62">
        <f t="shared" ref="L481:L488" si="258">I481*E481</f>
        <v>28781468.541000001</v>
      </c>
      <c r="M481" s="550"/>
      <c r="N481" s="550"/>
      <c r="O481" s="550">
        <f t="shared" si="231"/>
        <v>0</v>
      </c>
      <c r="P481" s="550"/>
      <c r="Q481" s="550"/>
      <c r="R481" s="550">
        <f t="shared" si="232"/>
        <v>0</v>
      </c>
      <c r="S481" s="62">
        <f t="shared" ref="S481:S489" si="259">M481*J481</f>
        <v>0</v>
      </c>
      <c r="T481" s="62">
        <f t="shared" si="247"/>
        <v>0</v>
      </c>
      <c r="U481" s="62">
        <f t="shared" si="233"/>
        <v>0</v>
      </c>
      <c r="V481" s="124" t="s">
        <v>625</v>
      </c>
    </row>
    <row r="482" spans="1:26" outlineLevel="1">
      <c r="A482" s="137"/>
      <c r="B482" s="137"/>
      <c r="C482" s="138" t="s">
        <v>842</v>
      </c>
      <c r="D482" s="194">
        <v>630</v>
      </c>
      <c r="E482" s="194">
        <v>570</v>
      </c>
      <c r="F482" s="139" t="s">
        <v>624</v>
      </c>
      <c r="G482" s="62">
        <v>32518.739999999998</v>
      </c>
      <c r="H482" s="62">
        <v>7485.6650000000009</v>
      </c>
      <c r="I482" s="62">
        <f t="shared" ref="I482:I488" si="260">SUM(G482:H482)</f>
        <v>40004.404999999999</v>
      </c>
      <c r="J482" s="62">
        <f t="shared" si="256"/>
        <v>18535681.799999997</v>
      </c>
      <c r="K482" s="62">
        <f t="shared" si="257"/>
        <v>4266829.0500000007</v>
      </c>
      <c r="L482" s="62">
        <f t="shared" si="258"/>
        <v>22802510.849999998</v>
      </c>
      <c r="M482" s="550"/>
      <c r="N482" s="550"/>
      <c r="O482" s="550">
        <f t="shared" si="231"/>
        <v>0</v>
      </c>
      <c r="P482" s="550"/>
      <c r="Q482" s="550"/>
      <c r="R482" s="550">
        <f t="shared" si="232"/>
        <v>0</v>
      </c>
      <c r="S482" s="62">
        <f t="shared" si="259"/>
        <v>0</v>
      </c>
      <c r="T482" s="62">
        <f t="shared" si="247"/>
        <v>0</v>
      </c>
      <c r="U482" s="62">
        <f t="shared" si="233"/>
        <v>0</v>
      </c>
      <c r="V482" s="124" t="s">
        <v>625</v>
      </c>
    </row>
    <row r="483" spans="1:26" s="11" customFormat="1" outlineLevel="1">
      <c r="A483" s="192"/>
      <c r="B483" s="192"/>
      <c r="C483" s="193" t="s">
        <v>843</v>
      </c>
      <c r="D483" s="194">
        <v>303</v>
      </c>
      <c r="E483" s="194">
        <v>303</v>
      </c>
      <c r="F483" s="195" t="s">
        <v>624</v>
      </c>
      <c r="G483" s="62">
        <v>32518.739999999998</v>
      </c>
      <c r="H483" s="62">
        <v>7485.6650000000009</v>
      </c>
      <c r="I483" s="199">
        <f t="shared" si="260"/>
        <v>40004.404999999999</v>
      </c>
      <c r="J483" s="199">
        <f t="shared" si="256"/>
        <v>9853178.2199999988</v>
      </c>
      <c r="K483" s="199">
        <f t="shared" si="257"/>
        <v>2268156.4950000001</v>
      </c>
      <c r="L483" s="199">
        <f t="shared" si="258"/>
        <v>12121334.715</v>
      </c>
      <c r="M483" s="554"/>
      <c r="N483" s="554"/>
      <c r="O483" s="554">
        <f t="shared" si="231"/>
        <v>0</v>
      </c>
      <c r="P483" s="554"/>
      <c r="Q483" s="554"/>
      <c r="R483" s="554">
        <f t="shared" si="232"/>
        <v>0</v>
      </c>
      <c r="S483" s="199">
        <f t="shared" si="259"/>
        <v>0</v>
      </c>
      <c r="T483" s="199">
        <f t="shared" si="247"/>
        <v>0</v>
      </c>
      <c r="U483" s="199">
        <f t="shared" si="233"/>
        <v>0</v>
      </c>
      <c r="V483" s="128" t="s">
        <v>625</v>
      </c>
      <c r="X483" s="534"/>
      <c r="Y483" s="534"/>
      <c r="Z483" s="534"/>
    </row>
    <row r="484" spans="1:26" s="11" customFormat="1" outlineLevel="1">
      <c r="A484" s="192"/>
      <c r="B484" s="192"/>
      <c r="C484" s="193" t="s">
        <v>844</v>
      </c>
      <c r="D484" s="194">
        <v>0</v>
      </c>
      <c r="E484" s="194">
        <v>0</v>
      </c>
      <c r="F484" s="195" t="s">
        <v>624</v>
      </c>
      <c r="G484" s="62">
        <v>72299.399999999994</v>
      </c>
      <c r="H484" s="62">
        <v>17189.865000000002</v>
      </c>
      <c r="I484" s="199">
        <f t="shared" si="260"/>
        <v>89489.264999999999</v>
      </c>
      <c r="J484" s="199">
        <f t="shared" si="256"/>
        <v>0</v>
      </c>
      <c r="K484" s="199">
        <f t="shared" si="257"/>
        <v>0</v>
      </c>
      <c r="L484" s="199">
        <f t="shared" si="258"/>
        <v>0</v>
      </c>
      <c r="M484" s="554"/>
      <c r="N484" s="554"/>
      <c r="O484" s="554">
        <f t="shared" si="231"/>
        <v>0</v>
      </c>
      <c r="P484" s="554"/>
      <c r="Q484" s="554"/>
      <c r="R484" s="554">
        <f t="shared" si="232"/>
        <v>0</v>
      </c>
      <c r="S484" s="199">
        <f t="shared" si="259"/>
        <v>0</v>
      </c>
      <c r="T484" s="199">
        <f t="shared" si="247"/>
        <v>0</v>
      </c>
      <c r="U484" s="199">
        <f t="shared" si="233"/>
        <v>0</v>
      </c>
      <c r="V484" s="128" t="s">
        <v>625</v>
      </c>
      <c r="X484" s="534"/>
      <c r="Y484" s="534"/>
      <c r="Z484" s="534"/>
    </row>
    <row r="485" spans="1:26" s="11" customFormat="1" outlineLevel="1">
      <c r="A485" s="192"/>
      <c r="B485" s="192"/>
      <c r="C485" s="193" t="s">
        <v>845</v>
      </c>
      <c r="D485" s="194">
        <v>0</v>
      </c>
      <c r="E485" s="194">
        <v>0</v>
      </c>
      <c r="F485" s="195" t="s">
        <v>624</v>
      </c>
      <c r="G485" s="199">
        <v>102372.9</v>
      </c>
      <c r="H485" s="199">
        <v>18573.439500000004</v>
      </c>
      <c r="I485" s="199">
        <f t="shared" si="260"/>
        <v>120946.3395</v>
      </c>
      <c r="J485" s="199">
        <f t="shared" si="256"/>
        <v>0</v>
      </c>
      <c r="K485" s="199">
        <f t="shared" si="257"/>
        <v>0</v>
      </c>
      <c r="L485" s="199">
        <f t="shared" si="258"/>
        <v>0</v>
      </c>
      <c r="M485" s="554"/>
      <c r="N485" s="554"/>
      <c r="O485" s="554">
        <f t="shared" si="231"/>
        <v>0</v>
      </c>
      <c r="P485" s="554"/>
      <c r="Q485" s="554"/>
      <c r="R485" s="554">
        <f t="shared" si="232"/>
        <v>0</v>
      </c>
      <c r="S485" s="199">
        <f t="shared" si="259"/>
        <v>0</v>
      </c>
      <c r="T485" s="199">
        <f t="shared" si="247"/>
        <v>0</v>
      </c>
      <c r="U485" s="199">
        <f t="shared" si="233"/>
        <v>0</v>
      </c>
      <c r="V485" s="128" t="s">
        <v>625</v>
      </c>
      <c r="X485" s="534"/>
      <c r="Y485" s="534"/>
      <c r="Z485" s="534"/>
    </row>
    <row r="486" spans="1:26" s="11" customFormat="1" ht="21" customHeight="1" outlineLevel="1">
      <c r="A486" s="192"/>
      <c r="B486" s="192"/>
      <c r="C486" s="193" t="s">
        <v>846</v>
      </c>
      <c r="D486" s="194">
        <v>296</v>
      </c>
      <c r="E486" s="194">
        <v>296</v>
      </c>
      <c r="F486" s="195" t="s">
        <v>624</v>
      </c>
      <c r="G486" s="199">
        <v>985945.66091644217</v>
      </c>
      <c r="H486" s="199">
        <v>53025</v>
      </c>
      <c r="I486" s="199">
        <f t="shared" si="260"/>
        <v>1038970.6609164422</v>
      </c>
      <c r="J486" s="199">
        <f t="shared" si="256"/>
        <v>291839915.63126689</v>
      </c>
      <c r="K486" s="199">
        <f t="shared" si="257"/>
        <v>15695400</v>
      </c>
      <c r="L486" s="199">
        <f t="shared" si="258"/>
        <v>307535315.63126689</v>
      </c>
      <c r="M486" s="554"/>
      <c r="N486" s="554"/>
      <c r="O486" s="554">
        <f t="shared" si="231"/>
        <v>0</v>
      </c>
      <c r="P486" s="554"/>
      <c r="Q486" s="554"/>
      <c r="R486" s="554">
        <f t="shared" si="232"/>
        <v>0</v>
      </c>
      <c r="S486" s="199">
        <f t="shared" si="259"/>
        <v>0</v>
      </c>
      <c r="T486" s="199">
        <f t="shared" si="247"/>
        <v>0</v>
      </c>
      <c r="U486" s="199">
        <f t="shared" si="233"/>
        <v>0</v>
      </c>
      <c r="V486" s="128" t="s">
        <v>847</v>
      </c>
      <c r="X486" s="534"/>
      <c r="Y486" s="534"/>
      <c r="Z486" s="534"/>
    </row>
    <row r="487" spans="1:26" s="11" customFormat="1" ht="21" customHeight="1" outlineLevel="1">
      <c r="A487" s="192"/>
      <c r="B487" s="192"/>
      <c r="C487" s="386" t="s">
        <v>928</v>
      </c>
      <c r="D487" s="194">
        <v>507</v>
      </c>
      <c r="E487" s="194">
        <v>507</v>
      </c>
      <c r="F487" s="195" t="s">
        <v>624</v>
      </c>
      <c r="G487" s="199">
        <v>8773.9726027397246</v>
      </c>
      <c r="H487" s="199">
        <v>14594.016411764707</v>
      </c>
      <c r="I487" s="199">
        <f t="shared" si="260"/>
        <v>23367.989014504434</v>
      </c>
      <c r="J487" s="199">
        <f t="shared" si="256"/>
        <v>4448404.1095890403</v>
      </c>
      <c r="K487" s="199">
        <f t="shared" si="257"/>
        <v>7399166.3207647065</v>
      </c>
      <c r="L487" s="199">
        <f t="shared" si="258"/>
        <v>11847570.430353748</v>
      </c>
      <c r="M487" s="554">
        <v>0.8</v>
      </c>
      <c r="N487" s="554"/>
      <c r="O487" s="554">
        <f t="shared" si="231"/>
        <v>0.8</v>
      </c>
      <c r="P487" s="554"/>
      <c r="Q487" s="554"/>
      <c r="R487" s="554">
        <f t="shared" si="232"/>
        <v>0</v>
      </c>
      <c r="S487" s="199">
        <f t="shared" si="259"/>
        <v>3558723.2876712326</v>
      </c>
      <c r="T487" s="199">
        <f t="shared" si="247"/>
        <v>0</v>
      </c>
      <c r="U487" s="199">
        <f t="shared" si="233"/>
        <v>3558723.2876712326</v>
      </c>
      <c r="V487" s="389" t="s">
        <v>929</v>
      </c>
      <c r="X487" s="534"/>
      <c r="Y487" s="534"/>
      <c r="Z487" s="534"/>
    </row>
    <row r="488" spans="1:26" ht="20.25" customHeight="1" outlineLevel="1">
      <c r="A488" s="137"/>
      <c r="B488" s="137"/>
      <c r="C488" s="138" t="s">
        <v>657</v>
      </c>
      <c r="D488" s="194">
        <v>1</v>
      </c>
      <c r="E488" s="194">
        <v>1</v>
      </c>
      <c r="F488" s="139" t="s">
        <v>619</v>
      </c>
      <c r="G488" s="199">
        <v>16445220.843005871</v>
      </c>
      <c r="H488" s="199">
        <v>4933566.2529017609</v>
      </c>
      <c r="I488" s="62">
        <f t="shared" si="260"/>
        <v>21378787.095907632</v>
      </c>
      <c r="J488" s="62">
        <f t="shared" si="256"/>
        <v>16445220.843005871</v>
      </c>
      <c r="K488" s="62">
        <f t="shared" si="257"/>
        <v>4933566.2529017609</v>
      </c>
      <c r="L488" s="62">
        <f t="shared" si="258"/>
        <v>21378787.095907632</v>
      </c>
      <c r="M488" s="550">
        <v>0.5</v>
      </c>
      <c r="N488" s="550"/>
      <c r="O488" s="550">
        <f t="shared" si="231"/>
        <v>0.5</v>
      </c>
      <c r="P488" s="550"/>
      <c r="Q488" s="550"/>
      <c r="R488" s="550">
        <f t="shared" si="232"/>
        <v>0</v>
      </c>
      <c r="S488" s="62">
        <f t="shared" si="259"/>
        <v>8222610.4215029357</v>
      </c>
      <c r="T488" s="62">
        <f t="shared" si="247"/>
        <v>0</v>
      </c>
      <c r="U488" s="62">
        <f t="shared" si="233"/>
        <v>8222610.4215029357</v>
      </c>
      <c r="V488" s="124"/>
    </row>
    <row r="489" spans="1:26" outlineLevel="1">
      <c r="A489" s="137"/>
      <c r="B489" s="137"/>
      <c r="C489" s="138"/>
      <c r="D489" s="94">
        <v>0</v>
      </c>
      <c r="E489" s="94">
        <v>0</v>
      </c>
      <c r="F489" s="139"/>
      <c r="G489" s="71"/>
      <c r="H489" s="71"/>
      <c r="I489" s="71"/>
      <c r="J489" s="71"/>
      <c r="K489" s="71"/>
      <c r="L489" s="62"/>
      <c r="M489" s="550"/>
      <c r="N489" s="550"/>
      <c r="O489" s="550">
        <f t="shared" si="231"/>
        <v>0</v>
      </c>
      <c r="P489" s="550"/>
      <c r="Q489" s="550"/>
      <c r="R489" s="550">
        <f t="shared" si="232"/>
        <v>0</v>
      </c>
      <c r="S489" s="62">
        <f t="shared" si="259"/>
        <v>0</v>
      </c>
      <c r="T489" s="62">
        <f t="shared" si="247"/>
        <v>0</v>
      </c>
      <c r="U489" s="62">
        <f t="shared" si="233"/>
        <v>0</v>
      </c>
      <c r="V489" s="124"/>
    </row>
    <row r="490" spans="1:26" ht="18" customHeight="1" outlineLevel="1">
      <c r="A490" s="183" t="s">
        <v>269</v>
      </c>
      <c r="B490" s="183"/>
      <c r="C490" s="184" t="s">
        <v>270</v>
      </c>
      <c r="D490" s="185">
        <v>1</v>
      </c>
      <c r="E490" s="185">
        <v>1</v>
      </c>
      <c r="F490" s="186" t="s">
        <v>10</v>
      </c>
      <c r="G490" s="187"/>
      <c r="H490" s="187"/>
      <c r="I490" s="187"/>
      <c r="J490" s="187">
        <f t="shared" ref="J490:K490" si="261">SUBTOTAL(9,J491:J517)</f>
        <v>258752977.56514934</v>
      </c>
      <c r="K490" s="187">
        <f t="shared" si="261"/>
        <v>35385729.897953704</v>
      </c>
      <c r="L490" s="187">
        <f>SUBTOTAL(9,L491:L517)</f>
        <v>294138707.46310306</v>
      </c>
      <c r="M490" s="560"/>
      <c r="N490" s="560"/>
      <c r="O490" s="560">
        <f t="shared" si="231"/>
        <v>0</v>
      </c>
      <c r="P490" s="560"/>
      <c r="Q490" s="560"/>
      <c r="R490" s="560">
        <f t="shared" si="232"/>
        <v>0</v>
      </c>
      <c r="S490" s="187">
        <f t="shared" ref="S490" si="262">SUBTOTAL(9,S491:S517)</f>
        <v>7644217.1601157533</v>
      </c>
      <c r="T490" s="187">
        <f t="shared" si="247"/>
        <v>0</v>
      </c>
      <c r="U490" s="187">
        <f>SUBTOTAL(9,U491:U517)</f>
        <v>7644217.1601157533</v>
      </c>
      <c r="V490" s="188"/>
    </row>
    <row r="491" spans="1:26" outlineLevel="1">
      <c r="A491" s="137"/>
      <c r="B491" s="137"/>
      <c r="C491" s="147" t="s">
        <v>815</v>
      </c>
      <c r="D491" s="94"/>
      <c r="E491" s="94"/>
      <c r="F491" s="139"/>
      <c r="G491" s="71"/>
      <c r="H491" s="71"/>
      <c r="I491" s="71"/>
      <c r="J491" s="82">
        <f>SUBTOTAL(9,J492:J500)</f>
        <v>10372584.6</v>
      </c>
      <c r="K491" s="82">
        <f t="shared" ref="K491:L491" si="263">SUBTOTAL(9,K492:K500)</f>
        <v>3183623.3800000004</v>
      </c>
      <c r="L491" s="82">
        <f t="shared" si="263"/>
        <v>13556207.98</v>
      </c>
      <c r="M491" s="553"/>
      <c r="N491" s="553"/>
      <c r="O491" s="553">
        <f t="shared" si="231"/>
        <v>0</v>
      </c>
      <c r="P491" s="553"/>
      <c r="Q491" s="553"/>
      <c r="R491" s="553">
        <f t="shared" si="232"/>
        <v>0</v>
      </c>
      <c r="S491" s="82">
        <f>SUBTOTAL(9,S492:S500)</f>
        <v>219372.3</v>
      </c>
      <c r="T491" s="82">
        <f t="shared" si="247"/>
        <v>0</v>
      </c>
      <c r="U491" s="82">
        <f t="shared" ref="U491" si="264">SUBTOTAL(9,U492:U500)</f>
        <v>219372.3</v>
      </c>
      <c r="V491" s="123"/>
    </row>
    <row r="492" spans="1:26" ht="26.4" outlineLevel="1">
      <c r="A492" s="137"/>
      <c r="B492" s="137"/>
      <c r="C492" s="138" t="s">
        <v>696</v>
      </c>
      <c r="D492" s="97">
        <v>2</v>
      </c>
      <c r="E492" s="97">
        <v>2</v>
      </c>
      <c r="F492" s="139" t="s">
        <v>660</v>
      </c>
      <c r="G492" s="199">
        <v>46800</v>
      </c>
      <c r="H492" s="199">
        <v>54500.000000000007</v>
      </c>
      <c r="I492" s="62">
        <f t="shared" ref="I492:I495" si="265">SUM(G492:H492)</f>
        <v>101300</v>
      </c>
      <c r="J492" s="62">
        <f t="shared" ref="J492:J499" si="266">G492*E492</f>
        <v>93600</v>
      </c>
      <c r="K492" s="62">
        <f t="shared" ref="K492:K499" si="267">H492*E492</f>
        <v>109000.00000000001</v>
      </c>
      <c r="L492" s="62">
        <f t="shared" ref="L492:L499" si="268">I492*E492</f>
        <v>202600</v>
      </c>
      <c r="M492" s="550"/>
      <c r="N492" s="550"/>
      <c r="O492" s="550">
        <f t="shared" si="231"/>
        <v>0</v>
      </c>
      <c r="P492" s="550"/>
      <c r="Q492" s="550"/>
      <c r="R492" s="550">
        <f t="shared" si="232"/>
        <v>0</v>
      </c>
      <c r="S492" s="62">
        <f t="shared" ref="S492:S500" si="269">M492*J492</f>
        <v>0</v>
      </c>
      <c r="T492" s="62">
        <f t="shared" si="247"/>
        <v>0</v>
      </c>
      <c r="U492" s="62">
        <f t="shared" si="233"/>
        <v>0</v>
      </c>
      <c r="V492" s="124" t="s">
        <v>697</v>
      </c>
    </row>
    <row r="493" spans="1:26" outlineLevel="1">
      <c r="A493" s="137"/>
      <c r="B493" s="137"/>
      <c r="C493" s="138" t="s">
        <v>816</v>
      </c>
      <c r="D493" s="97">
        <v>0</v>
      </c>
      <c r="E493" s="97">
        <v>0</v>
      </c>
      <c r="F493" s="139" t="s">
        <v>660</v>
      </c>
      <c r="G493" s="199">
        <v>46800</v>
      </c>
      <c r="H493" s="199">
        <v>54500.000000000007</v>
      </c>
      <c r="I493" s="62">
        <f t="shared" si="265"/>
        <v>101300</v>
      </c>
      <c r="J493" s="62">
        <f t="shared" si="266"/>
        <v>0</v>
      </c>
      <c r="K493" s="62">
        <f t="shared" si="267"/>
        <v>0</v>
      </c>
      <c r="L493" s="62">
        <f t="shared" si="268"/>
        <v>0</v>
      </c>
      <c r="M493" s="550"/>
      <c r="N493" s="550"/>
      <c r="O493" s="550">
        <f t="shared" si="231"/>
        <v>0</v>
      </c>
      <c r="P493" s="550"/>
      <c r="Q493" s="550"/>
      <c r="R493" s="550">
        <f t="shared" si="232"/>
        <v>0</v>
      </c>
      <c r="S493" s="62">
        <f t="shared" si="269"/>
        <v>0</v>
      </c>
      <c r="T493" s="62">
        <f t="shared" si="247"/>
        <v>0</v>
      </c>
      <c r="U493" s="62">
        <f t="shared" si="233"/>
        <v>0</v>
      </c>
      <c r="V493" s="124" t="s">
        <v>699</v>
      </c>
    </row>
    <row r="494" spans="1:26" ht="21" customHeight="1" outlineLevel="1">
      <c r="A494" s="137"/>
      <c r="B494" s="137"/>
      <c r="C494" s="138" t="s">
        <v>700</v>
      </c>
      <c r="D494" s="97">
        <v>29</v>
      </c>
      <c r="E494" s="97">
        <v>29</v>
      </c>
      <c r="F494" s="139" t="s">
        <v>660</v>
      </c>
      <c r="G494" s="199">
        <v>124560</v>
      </c>
      <c r="H494" s="199">
        <v>54500.000000000007</v>
      </c>
      <c r="I494" s="62">
        <f t="shared" si="265"/>
        <v>179060</v>
      </c>
      <c r="J494" s="62">
        <f t="shared" si="266"/>
        <v>3612240</v>
      </c>
      <c r="K494" s="62">
        <f t="shared" si="267"/>
        <v>1580500.0000000002</v>
      </c>
      <c r="L494" s="62">
        <f t="shared" si="268"/>
        <v>5192740</v>
      </c>
      <c r="M494" s="550"/>
      <c r="N494" s="550"/>
      <c r="O494" s="550">
        <f t="shared" si="231"/>
        <v>0</v>
      </c>
      <c r="P494" s="550"/>
      <c r="Q494" s="550"/>
      <c r="R494" s="550">
        <f t="shared" si="232"/>
        <v>0</v>
      </c>
      <c r="S494" s="62">
        <f t="shared" si="269"/>
        <v>0</v>
      </c>
      <c r="T494" s="62">
        <f t="shared" si="247"/>
        <v>0</v>
      </c>
      <c r="U494" s="62">
        <f t="shared" si="233"/>
        <v>0</v>
      </c>
      <c r="V494" s="124" t="s">
        <v>701</v>
      </c>
    </row>
    <row r="495" spans="1:26" ht="21" customHeight="1" outlineLevel="1">
      <c r="A495" s="137"/>
      <c r="B495" s="137"/>
      <c r="C495" s="138" t="s">
        <v>702</v>
      </c>
      <c r="D495" s="97">
        <v>25</v>
      </c>
      <c r="E495" s="97">
        <v>25</v>
      </c>
      <c r="F495" s="139" t="s">
        <v>660</v>
      </c>
      <c r="G495" s="199">
        <v>249120</v>
      </c>
      <c r="H495" s="199">
        <v>54500.000000000007</v>
      </c>
      <c r="I495" s="62">
        <f t="shared" si="265"/>
        <v>303620</v>
      </c>
      <c r="J495" s="62">
        <f t="shared" si="266"/>
        <v>6228000</v>
      </c>
      <c r="K495" s="62">
        <f t="shared" si="267"/>
        <v>1362500.0000000002</v>
      </c>
      <c r="L495" s="62">
        <f t="shared" si="268"/>
        <v>7590500</v>
      </c>
      <c r="M495" s="550"/>
      <c r="N495" s="550"/>
      <c r="O495" s="550">
        <f t="shared" si="231"/>
        <v>0</v>
      </c>
      <c r="P495" s="550"/>
      <c r="Q495" s="550"/>
      <c r="R495" s="550">
        <f t="shared" si="232"/>
        <v>0</v>
      </c>
      <c r="S495" s="62">
        <f t="shared" si="269"/>
        <v>0</v>
      </c>
      <c r="T495" s="62">
        <f t="shared" si="247"/>
        <v>0</v>
      </c>
      <c r="U495" s="62">
        <f t="shared" si="233"/>
        <v>0</v>
      </c>
      <c r="V495" s="124" t="s">
        <v>701</v>
      </c>
    </row>
    <row r="496" spans="1:26" ht="21" customHeight="1" outlineLevel="1">
      <c r="A496" s="137"/>
      <c r="B496" s="137"/>
      <c r="C496" s="400" t="s">
        <v>848</v>
      </c>
      <c r="D496" s="97">
        <v>0</v>
      </c>
      <c r="E496" s="97">
        <v>0</v>
      </c>
      <c r="F496" s="139" t="s">
        <v>660</v>
      </c>
      <c r="G496" s="199">
        <v>150480</v>
      </c>
      <c r="H496" s="199">
        <v>54500.000000000007</v>
      </c>
      <c r="I496" s="62">
        <f t="shared" ref="I496:I499" si="270">SUM(G496:H496)</f>
        <v>204980</v>
      </c>
      <c r="J496" s="62">
        <f t="shared" si="266"/>
        <v>0</v>
      </c>
      <c r="K496" s="62">
        <f t="shared" si="267"/>
        <v>0</v>
      </c>
      <c r="L496" s="62">
        <f t="shared" si="268"/>
        <v>0</v>
      </c>
      <c r="M496" s="550"/>
      <c r="N496" s="550"/>
      <c r="O496" s="550">
        <f t="shared" si="231"/>
        <v>0</v>
      </c>
      <c r="P496" s="550"/>
      <c r="Q496" s="550"/>
      <c r="R496" s="550">
        <f t="shared" si="232"/>
        <v>0</v>
      </c>
      <c r="S496" s="62">
        <f t="shared" si="269"/>
        <v>0</v>
      </c>
      <c r="T496" s="62">
        <f t="shared" si="247"/>
        <v>0</v>
      </c>
      <c r="U496" s="62">
        <f t="shared" si="233"/>
        <v>0</v>
      </c>
      <c r="V496" s="124" t="s">
        <v>701</v>
      </c>
    </row>
    <row r="497" spans="1:26" s="11" customFormat="1" outlineLevel="1">
      <c r="A497" s="192"/>
      <c r="B497" s="192"/>
      <c r="C497" s="193" t="s">
        <v>704</v>
      </c>
      <c r="D497" s="194">
        <v>0</v>
      </c>
      <c r="E497" s="194">
        <v>0</v>
      </c>
      <c r="F497" s="195" t="s">
        <v>660</v>
      </c>
      <c r="G497" s="199">
        <v>0</v>
      </c>
      <c r="H497" s="199">
        <v>381500</v>
      </c>
      <c r="I497" s="199">
        <f t="shared" si="270"/>
        <v>381500</v>
      </c>
      <c r="J497" s="199">
        <f t="shared" si="266"/>
        <v>0</v>
      </c>
      <c r="K497" s="199">
        <f t="shared" si="267"/>
        <v>0</v>
      </c>
      <c r="L497" s="199">
        <f t="shared" si="268"/>
        <v>0</v>
      </c>
      <c r="M497" s="554"/>
      <c r="N497" s="554"/>
      <c r="O497" s="554">
        <f t="shared" si="231"/>
        <v>0</v>
      </c>
      <c r="P497" s="554"/>
      <c r="Q497" s="554"/>
      <c r="R497" s="554">
        <f t="shared" si="232"/>
        <v>0</v>
      </c>
      <c r="S497" s="199">
        <f t="shared" si="269"/>
        <v>0</v>
      </c>
      <c r="T497" s="199">
        <f t="shared" si="247"/>
        <v>0</v>
      </c>
      <c r="U497" s="199">
        <f t="shared" si="233"/>
        <v>0</v>
      </c>
      <c r="V497" s="128" t="s">
        <v>1590</v>
      </c>
      <c r="X497" s="534"/>
      <c r="Y497" s="534"/>
      <c r="Z497" s="534"/>
    </row>
    <row r="498" spans="1:26" s="11" customFormat="1" outlineLevel="1">
      <c r="A498" s="192"/>
      <c r="B498" s="192"/>
      <c r="C498" s="193" t="s">
        <v>705</v>
      </c>
      <c r="D498" s="194">
        <v>0</v>
      </c>
      <c r="E498" s="194">
        <v>0</v>
      </c>
      <c r="F498" s="195" t="s">
        <v>660</v>
      </c>
      <c r="G498" s="199">
        <v>0</v>
      </c>
      <c r="H498" s="199">
        <v>381500</v>
      </c>
      <c r="I498" s="199">
        <f t="shared" si="270"/>
        <v>381500</v>
      </c>
      <c r="J498" s="199">
        <f t="shared" si="266"/>
        <v>0</v>
      </c>
      <c r="K498" s="199">
        <f t="shared" si="267"/>
        <v>0</v>
      </c>
      <c r="L498" s="199">
        <f t="shared" si="268"/>
        <v>0</v>
      </c>
      <c r="M498" s="554"/>
      <c r="N498" s="554"/>
      <c r="O498" s="554">
        <f t="shared" si="231"/>
        <v>0</v>
      </c>
      <c r="P498" s="554"/>
      <c r="Q498" s="554"/>
      <c r="R498" s="554">
        <f t="shared" si="232"/>
        <v>0</v>
      </c>
      <c r="S498" s="199">
        <f t="shared" si="269"/>
        <v>0</v>
      </c>
      <c r="T498" s="199">
        <f t="shared" si="247"/>
        <v>0</v>
      </c>
      <c r="U498" s="199">
        <f t="shared" si="233"/>
        <v>0</v>
      </c>
      <c r="V498" s="128" t="s">
        <v>1590</v>
      </c>
      <c r="X498" s="534"/>
      <c r="Y498" s="534"/>
      <c r="Z498" s="534"/>
    </row>
    <row r="499" spans="1:26" outlineLevel="1">
      <c r="A499" s="137"/>
      <c r="B499" s="137"/>
      <c r="C499" s="138" t="s">
        <v>657</v>
      </c>
      <c r="D499" s="97">
        <v>1</v>
      </c>
      <c r="E499" s="97">
        <v>1</v>
      </c>
      <c r="F499" s="139" t="s">
        <v>619</v>
      </c>
      <c r="G499" s="199">
        <v>438744.6</v>
      </c>
      <c r="H499" s="199">
        <v>131623.37999999998</v>
      </c>
      <c r="I499" s="62">
        <f t="shared" si="270"/>
        <v>570367.98</v>
      </c>
      <c r="J499" s="62">
        <f t="shared" si="266"/>
        <v>438744.6</v>
      </c>
      <c r="K499" s="62">
        <f t="shared" si="267"/>
        <v>131623.37999999998</v>
      </c>
      <c r="L499" s="62">
        <f t="shared" si="268"/>
        <v>570367.98</v>
      </c>
      <c r="M499" s="550">
        <v>0.5</v>
      </c>
      <c r="N499" s="550"/>
      <c r="O499" s="550">
        <f t="shared" si="231"/>
        <v>0.5</v>
      </c>
      <c r="P499" s="550"/>
      <c r="Q499" s="550"/>
      <c r="R499" s="550">
        <f t="shared" si="232"/>
        <v>0</v>
      </c>
      <c r="S499" s="62">
        <f t="shared" si="269"/>
        <v>219372.3</v>
      </c>
      <c r="T499" s="62">
        <f t="shared" si="247"/>
        <v>0</v>
      </c>
      <c r="U499" s="62">
        <f t="shared" si="233"/>
        <v>219372.3</v>
      </c>
      <c r="V499" s="124"/>
    </row>
    <row r="500" spans="1:26" outlineLevel="1">
      <c r="A500" s="137"/>
      <c r="B500" s="137"/>
      <c r="C500" s="138"/>
      <c r="D500" s="97"/>
      <c r="E500" s="97"/>
      <c r="F500" s="139"/>
      <c r="G500" s="62"/>
      <c r="H500" s="62"/>
      <c r="I500" s="62"/>
      <c r="J500" s="62"/>
      <c r="K500" s="62"/>
      <c r="L500" s="62"/>
      <c r="M500" s="550"/>
      <c r="N500" s="550"/>
      <c r="O500" s="550">
        <f t="shared" si="231"/>
        <v>0</v>
      </c>
      <c r="P500" s="550"/>
      <c r="Q500" s="550"/>
      <c r="R500" s="550">
        <f t="shared" si="232"/>
        <v>0</v>
      </c>
      <c r="S500" s="62">
        <f t="shared" si="269"/>
        <v>0</v>
      </c>
      <c r="T500" s="62">
        <f t="shared" si="247"/>
        <v>0</v>
      </c>
      <c r="U500" s="62">
        <f t="shared" si="233"/>
        <v>0</v>
      </c>
      <c r="V500" s="124"/>
    </row>
    <row r="501" spans="1:26" outlineLevel="1">
      <c r="A501" s="137"/>
      <c r="B501" s="137"/>
      <c r="C501" s="147" t="s">
        <v>706</v>
      </c>
      <c r="D501" s="97"/>
      <c r="E501" s="97"/>
      <c r="F501" s="139"/>
      <c r="G501" s="62"/>
      <c r="H501" s="62"/>
      <c r="I501" s="62"/>
      <c r="J501" s="82">
        <f>SUBTOTAL(9,J502:J508)</f>
        <v>180626800</v>
      </c>
      <c r="K501" s="82">
        <f t="shared" ref="K501:L501" si="271">SUBTOTAL(9,K502:K508)</f>
        <v>8680000.0000000019</v>
      </c>
      <c r="L501" s="82">
        <f t="shared" si="271"/>
        <v>189306800</v>
      </c>
      <c r="M501" s="553"/>
      <c r="N501" s="553"/>
      <c r="O501" s="553">
        <f t="shared" si="231"/>
        <v>0</v>
      </c>
      <c r="P501" s="553"/>
      <c r="Q501" s="553"/>
      <c r="R501" s="553">
        <f t="shared" si="232"/>
        <v>0</v>
      </c>
      <c r="S501" s="82">
        <f>SUBTOTAL(9,S502:S508)</f>
        <v>2100000</v>
      </c>
      <c r="T501" s="82">
        <f t="shared" si="247"/>
        <v>0</v>
      </c>
      <c r="U501" s="82">
        <f t="shared" ref="U501" si="272">SUBTOTAL(9,U502:U508)</f>
        <v>2100000</v>
      </c>
      <c r="V501" s="124"/>
    </row>
    <row r="502" spans="1:26" ht="26.4" outlineLevel="1">
      <c r="A502" s="137"/>
      <c r="B502" s="137"/>
      <c r="C502" s="138" t="s">
        <v>837</v>
      </c>
      <c r="D502" s="97">
        <v>0</v>
      </c>
      <c r="E502" s="97">
        <v>0</v>
      </c>
      <c r="F502" s="139" t="s">
        <v>660</v>
      </c>
      <c r="G502" s="199">
        <v>3339600.0000000005</v>
      </c>
      <c r="H502" s="199">
        <v>56000.000000000007</v>
      </c>
      <c r="I502" s="62">
        <f t="shared" ref="I502:I507" si="273">SUM(G502:H502)</f>
        <v>3395600.0000000005</v>
      </c>
      <c r="J502" s="62">
        <f t="shared" ref="J502:J507" si="274">G502*E502</f>
        <v>0</v>
      </c>
      <c r="K502" s="62">
        <f t="shared" ref="K502:K507" si="275">H502*E502</f>
        <v>0</v>
      </c>
      <c r="L502" s="62">
        <f t="shared" ref="L502:L507" si="276">I502*E502</f>
        <v>0</v>
      </c>
      <c r="M502" s="550"/>
      <c r="N502" s="550"/>
      <c r="O502" s="550">
        <f t="shared" si="231"/>
        <v>0</v>
      </c>
      <c r="P502" s="550"/>
      <c r="Q502" s="550"/>
      <c r="R502" s="550">
        <f t="shared" si="232"/>
        <v>0</v>
      </c>
      <c r="S502" s="62">
        <f t="shared" ref="S502:S508" si="277">M502*J502</f>
        <v>0</v>
      </c>
      <c r="T502" s="62">
        <f t="shared" si="247"/>
        <v>0</v>
      </c>
      <c r="U502" s="62">
        <f t="shared" si="233"/>
        <v>0</v>
      </c>
      <c r="V502" s="124" t="s">
        <v>838</v>
      </c>
    </row>
    <row r="503" spans="1:26" ht="26.4" outlineLevel="1">
      <c r="A503" s="137"/>
      <c r="B503" s="137"/>
      <c r="C503" s="138" t="s">
        <v>849</v>
      </c>
      <c r="D503" s="97">
        <v>56</v>
      </c>
      <c r="E503" s="97">
        <v>56</v>
      </c>
      <c r="F503" s="139" t="s">
        <v>660</v>
      </c>
      <c r="G503" s="199">
        <v>1346400</v>
      </c>
      <c r="H503" s="199">
        <v>56000.000000000007</v>
      </c>
      <c r="I503" s="62">
        <f t="shared" si="273"/>
        <v>1402400</v>
      </c>
      <c r="J503" s="62">
        <f t="shared" si="274"/>
        <v>75398400</v>
      </c>
      <c r="K503" s="62">
        <f t="shared" si="275"/>
        <v>3136000.0000000005</v>
      </c>
      <c r="L503" s="62">
        <f t="shared" si="276"/>
        <v>78534400</v>
      </c>
      <c r="M503" s="550"/>
      <c r="N503" s="550"/>
      <c r="O503" s="550">
        <f t="shared" si="231"/>
        <v>0</v>
      </c>
      <c r="P503" s="550"/>
      <c r="Q503" s="550"/>
      <c r="R503" s="550">
        <f t="shared" si="232"/>
        <v>0</v>
      </c>
      <c r="S503" s="62">
        <f t="shared" si="277"/>
        <v>0</v>
      </c>
      <c r="T503" s="62">
        <f t="shared" si="247"/>
        <v>0</v>
      </c>
      <c r="U503" s="62">
        <f t="shared" si="233"/>
        <v>0</v>
      </c>
      <c r="V503" s="124" t="s">
        <v>850</v>
      </c>
    </row>
    <row r="504" spans="1:26" ht="26.4" outlineLevel="1">
      <c r="A504" s="137"/>
      <c r="B504" s="137"/>
      <c r="C504" s="138" t="s">
        <v>709</v>
      </c>
      <c r="D504" s="97">
        <v>4</v>
      </c>
      <c r="E504" s="97">
        <v>4</v>
      </c>
      <c r="F504" s="139" t="s">
        <v>660</v>
      </c>
      <c r="G504" s="199">
        <v>1607100.0000000002</v>
      </c>
      <c r="H504" s="199">
        <v>56000.000000000007</v>
      </c>
      <c r="I504" s="62">
        <f t="shared" si="273"/>
        <v>1663100.0000000002</v>
      </c>
      <c r="J504" s="62">
        <f t="shared" si="274"/>
        <v>6428400.0000000009</v>
      </c>
      <c r="K504" s="62">
        <f t="shared" si="275"/>
        <v>224000.00000000003</v>
      </c>
      <c r="L504" s="62">
        <f t="shared" si="276"/>
        <v>6652400.0000000009</v>
      </c>
      <c r="M504" s="550"/>
      <c r="N504" s="550"/>
      <c r="O504" s="550">
        <f t="shared" si="231"/>
        <v>0</v>
      </c>
      <c r="P504" s="550"/>
      <c r="Q504" s="550"/>
      <c r="R504" s="550">
        <f t="shared" si="232"/>
        <v>0</v>
      </c>
      <c r="S504" s="62">
        <f t="shared" si="277"/>
        <v>0</v>
      </c>
      <c r="T504" s="62">
        <f t="shared" si="247"/>
        <v>0</v>
      </c>
      <c r="U504" s="62">
        <f t="shared" si="233"/>
        <v>0</v>
      </c>
      <c r="V504" s="124" t="s">
        <v>710</v>
      </c>
    </row>
    <row r="505" spans="1:26" ht="26.4" outlineLevel="1">
      <c r="A505" s="137"/>
      <c r="B505" s="137"/>
      <c r="C505" s="138" t="s">
        <v>711</v>
      </c>
      <c r="D505" s="97">
        <v>0</v>
      </c>
      <c r="E505" s="97">
        <v>0</v>
      </c>
      <c r="F505" s="139" t="s">
        <v>660</v>
      </c>
      <c r="G505" s="62">
        <v>585200</v>
      </c>
      <c r="H505" s="62">
        <v>56000.000000000007</v>
      </c>
      <c r="I505" s="62">
        <f t="shared" si="273"/>
        <v>641200</v>
      </c>
      <c r="J505" s="62">
        <f t="shared" si="274"/>
        <v>0</v>
      </c>
      <c r="K505" s="62">
        <f t="shared" si="275"/>
        <v>0</v>
      </c>
      <c r="L505" s="62">
        <f t="shared" si="276"/>
        <v>0</v>
      </c>
      <c r="M505" s="550"/>
      <c r="N505" s="550"/>
      <c r="O505" s="550">
        <f t="shared" si="231"/>
        <v>0</v>
      </c>
      <c r="P505" s="550"/>
      <c r="Q505" s="550"/>
      <c r="R505" s="550">
        <f t="shared" si="232"/>
        <v>0</v>
      </c>
      <c r="S505" s="62">
        <f t="shared" si="277"/>
        <v>0</v>
      </c>
      <c r="T505" s="62">
        <f t="shared" si="247"/>
        <v>0</v>
      </c>
      <c r="U505" s="62">
        <f t="shared" si="233"/>
        <v>0</v>
      </c>
      <c r="V505" s="124" t="s">
        <v>712</v>
      </c>
    </row>
    <row r="506" spans="1:26" ht="26.4" outlineLevel="1">
      <c r="A506" s="137"/>
      <c r="B506" s="137"/>
      <c r="C506" s="138" t="s">
        <v>851</v>
      </c>
      <c r="D506" s="97">
        <v>80</v>
      </c>
      <c r="E506" s="97">
        <v>80</v>
      </c>
      <c r="F506" s="139" t="s">
        <v>660</v>
      </c>
      <c r="G506" s="62">
        <v>1182500</v>
      </c>
      <c r="H506" s="62">
        <v>56000.000000000007</v>
      </c>
      <c r="I506" s="62">
        <f t="shared" ref="I506" si="278">SUM(G506:H506)</f>
        <v>1238500</v>
      </c>
      <c r="J506" s="62">
        <f t="shared" si="274"/>
        <v>94600000</v>
      </c>
      <c r="K506" s="62">
        <f t="shared" si="275"/>
        <v>4480000.0000000009</v>
      </c>
      <c r="L506" s="62">
        <f t="shared" si="276"/>
        <v>99080000</v>
      </c>
      <c r="M506" s="550"/>
      <c r="N506" s="550"/>
      <c r="O506" s="550">
        <f t="shared" ref="O506:O569" si="279">M506+N506</f>
        <v>0</v>
      </c>
      <c r="P506" s="550"/>
      <c r="Q506" s="550"/>
      <c r="R506" s="550">
        <f t="shared" ref="R506:R569" si="280">P506+Q506</f>
        <v>0</v>
      </c>
      <c r="S506" s="62">
        <f t="shared" si="277"/>
        <v>0</v>
      </c>
      <c r="T506" s="62">
        <f t="shared" si="247"/>
        <v>0</v>
      </c>
      <c r="U506" s="62">
        <f t="shared" si="233"/>
        <v>0</v>
      </c>
      <c r="V506" s="123" t="s">
        <v>855</v>
      </c>
    </row>
    <row r="507" spans="1:26" outlineLevel="1">
      <c r="A507" s="137"/>
      <c r="B507" s="137"/>
      <c r="C507" s="138" t="s">
        <v>657</v>
      </c>
      <c r="D507" s="194">
        <v>1</v>
      </c>
      <c r="E507" s="194">
        <v>1</v>
      </c>
      <c r="F507" s="139" t="s">
        <v>619</v>
      </c>
      <c r="G507" s="62">
        <v>4200000</v>
      </c>
      <c r="H507" s="62">
        <v>840000</v>
      </c>
      <c r="I507" s="62">
        <f t="shared" si="273"/>
        <v>5040000</v>
      </c>
      <c r="J507" s="62">
        <f t="shared" si="274"/>
        <v>4200000</v>
      </c>
      <c r="K507" s="62">
        <f t="shared" si="275"/>
        <v>840000</v>
      </c>
      <c r="L507" s="62">
        <f t="shared" si="276"/>
        <v>5040000</v>
      </c>
      <c r="M507" s="550">
        <v>0.5</v>
      </c>
      <c r="N507" s="550"/>
      <c r="O507" s="550">
        <f t="shared" si="279"/>
        <v>0.5</v>
      </c>
      <c r="P507" s="550"/>
      <c r="Q507" s="550"/>
      <c r="R507" s="550">
        <f t="shared" si="280"/>
        <v>0</v>
      </c>
      <c r="S507" s="62">
        <f t="shared" si="277"/>
        <v>2100000</v>
      </c>
      <c r="T507" s="62">
        <f t="shared" si="247"/>
        <v>0</v>
      </c>
      <c r="U507" s="62">
        <f t="shared" ref="U507:U569" si="281">S507+T507</f>
        <v>2100000</v>
      </c>
      <c r="V507" s="124"/>
    </row>
    <row r="508" spans="1:26" outlineLevel="1">
      <c r="A508" s="137"/>
      <c r="B508" s="137"/>
      <c r="C508" s="138"/>
      <c r="D508" s="194"/>
      <c r="E508" s="194"/>
      <c r="F508" s="139"/>
      <c r="G508" s="62"/>
      <c r="H508" s="62"/>
      <c r="I508" s="62"/>
      <c r="J508" s="62"/>
      <c r="K508" s="62"/>
      <c r="L508" s="62"/>
      <c r="M508" s="550"/>
      <c r="N508" s="550"/>
      <c r="O508" s="550">
        <f t="shared" si="279"/>
        <v>0</v>
      </c>
      <c r="P508" s="550"/>
      <c r="Q508" s="550"/>
      <c r="R508" s="550">
        <f t="shared" si="280"/>
        <v>0</v>
      </c>
      <c r="S508" s="62">
        <f t="shared" si="277"/>
        <v>0</v>
      </c>
      <c r="T508" s="62">
        <f t="shared" si="247"/>
        <v>0</v>
      </c>
      <c r="U508" s="62">
        <f t="shared" si="281"/>
        <v>0</v>
      </c>
      <c r="V508" s="124"/>
    </row>
    <row r="509" spans="1:26" s="153" customFormat="1" outlineLevel="1">
      <c r="A509" s="146"/>
      <c r="B509" s="146"/>
      <c r="C509" s="147" t="s">
        <v>841</v>
      </c>
      <c r="D509" s="190"/>
      <c r="E509" s="190"/>
      <c r="F509" s="148"/>
      <c r="G509" s="82"/>
      <c r="H509" s="82"/>
      <c r="I509" s="82"/>
      <c r="J509" s="82">
        <f>SUBTOTAL(9,J510:J517)</f>
        <v>67753592.965149313</v>
      </c>
      <c r="K509" s="82">
        <f t="shared" ref="K509:L509" si="282">SUBTOTAL(9,K510:K517)</f>
        <v>23522106.517953701</v>
      </c>
      <c r="L509" s="82">
        <f t="shared" si="282"/>
        <v>91275699.483103022</v>
      </c>
      <c r="M509" s="553"/>
      <c r="N509" s="553"/>
      <c r="O509" s="553">
        <f t="shared" si="279"/>
        <v>0</v>
      </c>
      <c r="P509" s="553"/>
      <c r="Q509" s="553"/>
      <c r="R509" s="553">
        <f t="shared" si="280"/>
        <v>0</v>
      </c>
      <c r="S509" s="82">
        <f>SUBTOTAL(9,S510:S517)</f>
        <v>5324844.8601157535</v>
      </c>
      <c r="T509" s="82">
        <f t="shared" ref="T509:U509" si="283">SUBTOTAL(9,T510:T517)</f>
        <v>0</v>
      </c>
      <c r="U509" s="82">
        <f t="shared" si="283"/>
        <v>5324844.8601157535</v>
      </c>
      <c r="V509" s="127"/>
      <c r="X509" s="535"/>
      <c r="Y509" s="535"/>
      <c r="Z509" s="535"/>
    </row>
    <row r="510" spans="1:26" outlineLevel="1">
      <c r="A510" s="137"/>
      <c r="B510" s="137"/>
      <c r="C510" s="138" t="s">
        <v>812</v>
      </c>
      <c r="D510" s="194">
        <v>1187</v>
      </c>
      <c r="E510" s="97">
        <v>1492.7</v>
      </c>
      <c r="F510" s="139" t="s">
        <v>624</v>
      </c>
      <c r="G510" s="62">
        <v>22980.09</v>
      </c>
      <c r="H510" s="62">
        <v>5743.9305000000022</v>
      </c>
      <c r="I510" s="62">
        <f t="shared" ref="I510:I515" si="284">SUM(G510:H510)</f>
        <v>28724.020500000002</v>
      </c>
      <c r="J510" s="62">
        <f t="shared" ref="J510:J516" si="285">G510*E510</f>
        <v>34302380.343000002</v>
      </c>
      <c r="K510" s="62">
        <f t="shared" ref="K510:K516" si="286">H510*E510</f>
        <v>8573965.0573500041</v>
      </c>
      <c r="L510" s="62">
        <f t="shared" ref="L510:L516" si="287">I510*E510</f>
        <v>42876345.400350004</v>
      </c>
      <c r="M510" s="550"/>
      <c r="N510" s="550"/>
      <c r="O510" s="550">
        <f t="shared" si="279"/>
        <v>0</v>
      </c>
      <c r="P510" s="550"/>
      <c r="Q510" s="550"/>
      <c r="R510" s="550">
        <f t="shared" si="280"/>
        <v>0</v>
      </c>
      <c r="S510" s="62">
        <f t="shared" ref="S510:S517" si="288">M510*J510</f>
        <v>0</v>
      </c>
      <c r="T510" s="62">
        <f t="shared" si="247"/>
        <v>0</v>
      </c>
      <c r="U510" s="62">
        <f t="shared" si="281"/>
        <v>0</v>
      </c>
      <c r="V510" s="124" t="s">
        <v>625</v>
      </c>
    </row>
    <row r="511" spans="1:26" outlineLevel="1">
      <c r="A511" s="137"/>
      <c r="B511" s="137"/>
      <c r="C511" s="138" t="s">
        <v>842</v>
      </c>
      <c r="D511" s="194">
        <v>690</v>
      </c>
      <c r="E511" s="97">
        <v>792.00000000000011</v>
      </c>
      <c r="F511" s="139" t="s">
        <v>624</v>
      </c>
      <c r="G511" s="62">
        <v>32518.739999999998</v>
      </c>
      <c r="H511" s="62">
        <v>7485.6650000000009</v>
      </c>
      <c r="I511" s="62">
        <f t="shared" ref="I511" si="289">SUM(G511:H511)</f>
        <v>40004.404999999999</v>
      </c>
      <c r="J511" s="62">
        <f t="shared" si="285"/>
        <v>25754842.080000002</v>
      </c>
      <c r="K511" s="62">
        <f t="shared" si="286"/>
        <v>5928646.6800000016</v>
      </c>
      <c r="L511" s="62">
        <f t="shared" si="287"/>
        <v>31683488.760000005</v>
      </c>
      <c r="M511" s="550"/>
      <c r="N511" s="550"/>
      <c r="O511" s="550">
        <f t="shared" si="279"/>
        <v>0</v>
      </c>
      <c r="P511" s="550"/>
      <c r="Q511" s="550"/>
      <c r="R511" s="550">
        <f t="shared" si="280"/>
        <v>0</v>
      </c>
      <c r="S511" s="62">
        <f t="shared" si="288"/>
        <v>0</v>
      </c>
      <c r="T511" s="62">
        <f t="shared" si="247"/>
        <v>0</v>
      </c>
      <c r="U511" s="62">
        <f t="shared" si="281"/>
        <v>0</v>
      </c>
      <c r="V511" s="124" t="s">
        <v>625</v>
      </c>
    </row>
    <row r="512" spans="1:26" outlineLevel="1">
      <c r="A512" s="137"/>
      <c r="B512" s="137"/>
      <c r="C512" s="138" t="s">
        <v>844</v>
      </c>
      <c r="D512" s="194">
        <v>0</v>
      </c>
      <c r="E512" s="97">
        <v>0</v>
      </c>
      <c r="F512" s="139" t="s">
        <v>624</v>
      </c>
      <c r="G512" s="62">
        <v>72299.399999999994</v>
      </c>
      <c r="H512" s="62">
        <v>17189.865000000002</v>
      </c>
      <c r="I512" s="62">
        <f t="shared" si="284"/>
        <v>89489.264999999999</v>
      </c>
      <c r="J512" s="62">
        <f t="shared" si="285"/>
        <v>0</v>
      </c>
      <c r="K512" s="62">
        <f t="shared" si="286"/>
        <v>0</v>
      </c>
      <c r="L512" s="62">
        <f t="shared" si="287"/>
        <v>0</v>
      </c>
      <c r="M512" s="550"/>
      <c r="N512" s="550"/>
      <c r="O512" s="550">
        <f t="shared" si="279"/>
        <v>0</v>
      </c>
      <c r="P512" s="550"/>
      <c r="Q512" s="550"/>
      <c r="R512" s="550">
        <f t="shared" si="280"/>
        <v>0</v>
      </c>
      <c r="S512" s="62">
        <f t="shared" si="288"/>
        <v>0</v>
      </c>
      <c r="T512" s="62">
        <f t="shared" si="247"/>
        <v>0</v>
      </c>
      <c r="U512" s="62">
        <f t="shared" si="281"/>
        <v>0</v>
      </c>
      <c r="V512" s="124" t="s">
        <v>625</v>
      </c>
    </row>
    <row r="513" spans="1:26" outlineLevel="1">
      <c r="A513" s="137"/>
      <c r="B513" s="137"/>
      <c r="C513" s="138" t="s">
        <v>845</v>
      </c>
      <c r="D513" s="194">
        <v>0</v>
      </c>
      <c r="E513" s="97">
        <v>0</v>
      </c>
      <c r="F513" s="139" t="s">
        <v>624</v>
      </c>
      <c r="G513" s="199">
        <v>102372.9</v>
      </c>
      <c r="H513" s="199">
        <v>18573.439500000004</v>
      </c>
      <c r="I513" s="62">
        <f t="shared" si="284"/>
        <v>120946.3395</v>
      </c>
      <c r="J513" s="62">
        <f t="shared" si="285"/>
        <v>0</v>
      </c>
      <c r="K513" s="62">
        <f t="shared" si="286"/>
        <v>0</v>
      </c>
      <c r="L513" s="62">
        <f t="shared" si="287"/>
        <v>0</v>
      </c>
      <c r="M513" s="550"/>
      <c r="N513" s="550"/>
      <c r="O513" s="550">
        <f t="shared" si="279"/>
        <v>0</v>
      </c>
      <c r="P513" s="550"/>
      <c r="Q513" s="550"/>
      <c r="R513" s="550">
        <f t="shared" si="280"/>
        <v>0</v>
      </c>
      <c r="S513" s="62">
        <f t="shared" si="288"/>
        <v>0</v>
      </c>
      <c r="T513" s="62">
        <f t="shared" si="247"/>
        <v>0</v>
      </c>
      <c r="U513" s="62">
        <f t="shared" si="281"/>
        <v>0</v>
      </c>
      <c r="V513" s="124" t="s">
        <v>625</v>
      </c>
    </row>
    <row r="514" spans="1:26" ht="21" customHeight="1" outlineLevel="1">
      <c r="A514" s="137"/>
      <c r="B514" s="137"/>
      <c r="C514" s="138" t="s">
        <v>846</v>
      </c>
      <c r="D514" s="194">
        <v>0</v>
      </c>
      <c r="E514" s="97">
        <v>0</v>
      </c>
      <c r="F514" s="139" t="s">
        <v>624</v>
      </c>
      <c r="G514" s="199">
        <v>985945.66091644217</v>
      </c>
      <c r="H514" s="199">
        <v>53025</v>
      </c>
      <c r="I514" s="62">
        <f t="shared" si="284"/>
        <v>1038970.6609164422</v>
      </c>
      <c r="J514" s="62">
        <f t="shared" si="285"/>
        <v>0</v>
      </c>
      <c r="K514" s="62">
        <f t="shared" si="286"/>
        <v>0</v>
      </c>
      <c r="L514" s="62">
        <f t="shared" si="287"/>
        <v>0</v>
      </c>
      <c r="M514" s="550"/>
      <c r="N514" s="550"/>
      <c r="O514" s="550">
        <f t="shared" si="279"/>
        <v>0</v>
      </c>
      <c r="P514" s="550"/>
      <c r="Q514" s="550"/>
      <c r="R514" s="550">
        <f t="shared" si="280"/>
        <v>0</v>
      </c>
      <c r="S514" s="62">
        <f t="shared" si="288"/>
        <v>0</v>
      </c>
      <c r="T514" s="62">
        <f t="shared" si="247"/>
        <v>0</v>
      </c>
      <c r="U514" s="62">
        <f t="shared" si="281"/>
        <v>0</v>
      </c>
      <c r="V514" s="124" t="s">
        <v>847</v>
      </c>
    </row>
    <row r="515" spans="1:26" s="11" customFormat="1" ht="21" customHeight="1" outlineLevel="1">
      <c r="A515" s="192"/>
      <c r="B515" s="192"/>
      <c r="C515" s="386" t="s">
        <v>928</v>
      </c>
      <c r="D515" s="194">
        <v>703</v>
      </c>
      <c r="E515" s="97">
        <v>561</v>
      </c>
      <c r="F515" s="195" t="s">
        <v>624</v>
      </c>
      <c r="G515" s="199">
        <v>8773.9726027397246</v>
      </c>
      <c r="H515" s="199">
        <v>14594.016411764707</v>
      </c>
      <c r="I515" s="199">
        <f t="shared" si="284"/>
        <v>23367.989014504434</v>
      </c>
      <c r="J515" s="199">
        <f t="shared" si="285"/>
        <v>4922198.6301369853</v>
      </c>
      <c r="K515" s="199">
        <f t="shared" si="286"/>
        <v>8187243.2070000004</v>
      </c>
      <c r="L515" s="199">
        <f t="shared" si="287"/>
        <v>13109441.837136988</v>
      </c>
      <c r="M515" s="554">
        <v>0.8</v>
      </c>
      <c r="N515" s="554"/>
      <c r="O515" s="554">
        <f t="shared" si="279"/>
        <v>0.8</v>
      </c>
      <c r="P515" s="554"/>
      <c r="Q515" s="554"/>
      <c r="R515" s="554">
        <f t="shared" si="280"/>
        <v>0</v>
      </c>
      <c r="S515" s="199">
        <f t="shared" si="288"/>
        <v>3937758.9041095884</v>
      </c>
      <c r="T515" s="199">
        <f t="shared" si="247"/>
        <v>0</v>
      </c>
      <c r="U515" s="199">
        <f t="shared" si="281"/>
        <v>3937758.9041095884</v>
      </c>
      <c r="V515" s="389" t="s">
        <v>929</v>
      </c>
      <c r="X515" s="534"/>
      <c r="Y515" s="534"/>
      <c r="Z515" s="534"/>
    </row>
    <row r="516" spans="1:26" ht="20.25" customHeight="1" outlineLevel="1">
      <c r="A516" s="137"/>
      <c r="B516" s="137"/>
      <c r="C516" s="138" t="s">
        <v>657</v>
      </c>
      <c r="D516" s="194">
        <v>1</v>
      </c>
      <c r="E516" s="194">
        <v>1</v>
      </c>
      <c r="F516" s="139" t="s">
        <v>619</v>
      </c>
      <c r="G516" s="199">
        <v>2774171.9120123293</v>
      </c>
      <c r="H516" s="199">
        <v>832251.57360369875</v>
      </c>
      <c r="I516" s="62">
        <f t="shared" ref="I516" si="290">SUM(G516:H516)</f>
        <v>3606423.4856160283</v>
      </c>
      <c r="J516" s="62">
        <f t="shared" si="285"/>
        <v>2774171.9120123293</v>
      </c>
      <c r="K516" s="62">
        <f t="shared" si="286"/>
        <v>832251.57360369875</v>
      </c>
      <c r="L516" s="62">
        <f t="shared" si="287"/>
        <v>3606423.4856160283</v>
      </c>
      <c r="M516" s="550">
        <v>0.5</v>
      </c>
      <c r="N516" s="550"/>
      <c r="O516" s="550">
        <f t="shared" si="279"/>
        <v>0.5</v>
      </c>
      <c r="P516" s="550"/>
      <c r="Q516" s="550"/>
      <c r="R516" s="550">
        <f t="shared" si="280"/>
        <v>0</v>
      </c>
      <c r="S516" s="62">
        <f t="shared" si="288"/>
        <v>1387085.9560061647</v>
      </c>
      <c r="T516" s="62">
        <f t="shared" si="247"/>
        <v>0</v>
      </c>
      <c r="U516" s="62">
        <f t="shared" si="281"/>
        <v>1387085.9560061647</v>
      </c>
      <c r="V516" s="124"/>
    </row>
    <row r="517" spans="1:26" outlineLevel="1">
      <c r="A517" s="137"/>
      <c r="B517" s="137"/>
      <c r="C517" s="138"/>
      <c r="D517" s="94"/>
      <c r="E517" s="94"/>
      <c r="F517" s="139"/>
      <c r="G517" s="71"/>
      <c r="H517" s="71"/>
      <c r="I517" s="71"/>
      <c r="J517" s="71"/>
      <c r="K517" s="71"/>
      <c r="L517" s="62"/>
      <c r="M517" s="550"/>
      <c r="N517" s="550"/>
      <c r="O517" s="550">
        <f t="shared" si="279"/>
        <v>0</v>
      </c>
      <c r="P517" s="550"/>
      <c r="Q517" s="550"/>
      <c r="R517" s="550">
        <f t="shared" si="280"/>
        <v>0</v>
      </c>
      <c r="S517" s="62">
        <f t="shared" si="288"/>
        <v>0</v>
      </c>
      <c r="T517" s="62">
        <f t="shared" si="247"/>
        <v>0</v>
      </c>
      <c r="U517" s="62">
        <f t="shared" si="281"/>
        <v>0</v>
      </c>
      <c r="V517" s="124"/>
    </row>
    <row r="518" spans="1:26" outlineLevel="1">
      <c r="A518" s="183" t="s">
        <v>271</v>
      </c>
      <c r="B518" s="183"/>
      <c r="C518" s="184" t="s">
        <v>272</v>
      </c>
      <c r="D518" s="185">
        <v>1</v>
      </c>
      <c r="E518" s="185">
        <v>1</v>
      </c>
      <c r="F518" s="186" t="s">
        <v>10</v>
      </c>
      <c r="G518" s="187"/>
      <c r="H518" s="187"/>
      <c r="I518" s="187"/>
      <c r="J518" s="187">
        <f t="shared" ref="J518:K518" si="291">SUBTOTAL(9,J519:J548)</f>
        <v>74974338.22465755</v>
      </c>
      <c r="K518" s="187">
        <f t="shared" si="291"/>
        <v>17389802.695310239</v>
      </c>
      <c r="L518" s="187">
        <f>SUBTOTAL(9,L519:L548)</f>
        <v>92364140.919967785</v>
      </c>
      <c r="M518" s="560"/>
      <c r="N518" s="560"/>
      <c r="O518" s="560">
        <f t="shared" si="279"/>
        <v>0</v>
      </c>
      <c r="P518" s="560"/>
      <c r="Q518" s="560"/>
      <c r="R518" s="560">
        <f t="shared" si="280"/>
        <v>0</v>
      </c>
      <c r="S518" s="187">
        <f t="shared" ref="S518" si="292">SUBTOTAL(9,S519:S548)</f>
        <v>4219152.3979452057</v>
      </c>
      <c r="T518" s="187">
        <f t="shared" si="247"/>
        <v>0</v>
      </c>
      <c r="U518" s="187">
        <f>SUBTOTAL(9,U519:U548)</f>
        <v>4219152.3979452057</v>
      </c>
      <c r="V518" s="188"/>
    </row>
    <row r="519" spans="1:26" outlineLevel="1">
      <c r="A519" s="137"/>
      <c r="B519" s="137"/>
      <c r="C519" s="147" t="s">
        <v>815</v>
      </c>
      <c r="D519" s="94"/>
      <c r="E519" s="94"/>
      <c r="F519" s="139"/>
      <c r="G519" s="71"/>
      <c r="H519" s="71"/>
      <c r="I519" s="71"/>
      <c r="J519" s="82">
        <f>SUBTOTAL(9,J520:J531)</f>
        <v>13582018.800000001</v>
      </c>
      <c r="K519" s="82">
        <f t="shared" ref="K519:L519" si="293">SUBTOTAL(9,K520:K531)</f>
        <v>4641349.6400000006</v>
      </c>
      <c r="L519" s="82">
        <f t="shared" si="293"/>
        <v>18223368.440000001</v>
      </c>
      <c r="M519" s="553"/>
      <c r="N519" s="553"/>
      <c r="O519" s="553">
        <f t="shared" si="279"/>
        <v>0</v>
      </c>
      <c r="P519" s="553"/>
      <c r="Q519" s="553"/>
      <c r="R519" s="553">
        <f t="shared" si="280"/>
        <v>0</v>
      </c>
      <c r="S519" s="82">
        <f>SUBTOTAL(9,S520:S531)</f>
        <v>287249.39999999997</v>
      </c>
      <c r="T519" s="82">
        <f t="shared" si="247"/>
        <v>0</v>
      </c>
      <c r="U519" s="82">
        <f t="shared" ref="U519" si="294">SUBTOTAL(9,U520:U531)</f>
        <v>287249.39999999997</v>
      </c>
      <c r="V519" s="123"/>
    </row>
    <row r="520" spans="1:26" s="11" customFormat="1" ht="26.4" outlineLevel="1">
      <c r="A520" s="192"/>
      <c r="B520" s="192"/>
      <c r="C520" s="193" t="s">
        <v>696</v>
      </c>
      <c r="D520" s="194">
        <v>6</v>
      </c>
      <c r="E520" s="97">
        <v>6</v>
      </c>
      <c r="F520" s="195" t="s">
        <v>660</v>
      </c>
      <c r="G520" s="199">
        <v>46800</v>
      </c>
      <c r="H520" s="199">
        <v>54500.000000000007</v>
      </c>
      <c r="I520" s="199">
        <f t="shared" ref="I520:I524" si="295">SUM(G520:H520)</f>
        <v>101300</v>
      </c>
      <c r="J520" s="199">
        <f t="shared" ref="J520:J530" si="296">G520*E520</f>
        <v>280800</v>
      </c>
      <c r="K520" s="199">
        <f t="shared" ref="K520:K530" si="297">H520*E520</f>
        <v>327000.00000000006</v>
      </c>
      <c r="L520" s="199">
        <f t="shared" ref="L520:L530" si="298">I520*E520</f>
        <v>607800</v>
      </c>
      <c r="M520" s="554"/>
      <c r="N520" s="554"/>
      <c r="O520" s="554">
        <f t="shared" si="279"/>
        <v>0</v>
      </c>
      <c r="P520" s="554"/>
      <c r="Q520" s="554"/>
      <c r="R520" s="554">
        <f t="shared" si="280"/>
        <v>0</v>
      </c>
      <c r="S520" s="199">
        <f t="shared" ref="S520:S531" si="299">M520*J520</f>
        <v>0</v>
      </c>
      <c r="T520" s="199">
        <f t="shared" si="247"/>
        <v>0</v>
      </c>
      <c r="U520" s="199">
        <f t="shared" si="281"/>
        <v>0</v>
      </c>
      <c r="V520" s="128" t="s">
        <v>697</v>
      </c>
      <c r="X520" s="534"/>
      <c r="Y520" s="534"/>
      <c r="Z520" s="534"/>
    </row>
    <row r="521" spans="1:26" s="11" customFormat="1" outlineLevel="1">
      <c r="A521" s="192"/>
      <c r="B521" s="192"/>
      <c r="C521" s="193" t="s">
        <v>816</v>
      </c>
      <c r="D521" s="194">
        <v>0</v>
      </c>
      <c r="E521" s="194">
        <v>0</v>
      </c>
      <c r="F521" s="195" t="s">
        <v>660</v>
      </c>
      <c r="G521" s="199">
        <v>46800</v>
      </c>
      <c r="H521" s="199">
        <v>54500.000000000007</v>
      </c>
      <c r="I521" s="199">
        <f t="shared" si="295"/>
        <v>101300</v>
      </c>
      <c r="J521" s="199">
        <f t="shared" si="296"/>
        <v>0</v>
      </c>
      <c r="K521" s="199">
        <f t="shared" si="297"/>
        <v>0</v>
      </c>
      <c r="L521" s="199">
        <f t="shared" si="298"/>
        <v>0</v>
      </c>
      <c r="M521" s="554"/>
      <c r="N521" s="554"/>
      <c r="O521" s="554">
        <f t="shared" si="279"/>
        <v>0</v>
      </c>
      <c r="P521" s="554"/>
      <c r="Q521" s="554"/>
      <c r="R521" s="554">
        <f t="shared" si="280"/>
        <v>0</v>
      </c>
      <c r="S521" s="199">
        <f t="shared" si="299"/>
        <v>0</v>
      </c>
      <c r="T521" s="199">
        <f t="shared" si="247"/>
        <v>0</v>
      </c>
      <c r="U521" s="199">
        <f t="shared" si="281"/>
        <v>0</v>
      </c>
      <c r="V521" s="128" t="s">
        <v>699</v>
      </c>
      <c r="X521" s="534"/>
      <c r="Y521" s="534"/>
      <c r="Z521" s="534"/>
    </row>
    <row r="522" spans="1:26" s="11" customFormat="1" ht="26.4" outlineLevel="1">
      <c r="A522" s="192"/>
      <c r="B522" s="192"/>
      <c r="C522" s="193" t="s">
        <v>852</v>
      </c>
      <c r="D522" s="194">
        <v>32</v>
      </c>
      <c r="E522" s="194">
        <v>32</v>
      </c>
      <c r="F522" s="195" t="s">
        <v>660</v>
      </c>
      <c r="G522" s="199">
        <v>223200</v>
      </c>
      <c r="H522" s="199">
        <v>54500.000000000007</v>
      </c>
      <c r="I522" s="199">
        <f t="shared" si="295"/>
        <v>277700</v>
      </c>
      <c r="J522" s="199">
        <f t="shared" si="296"/>
        <v>7142400</v>
      </c>
      <c r="K522" s="199">
        <f t="shared" si="297"/>
        <v>1744000.0000000002</v>
      </c>
      <c r="L522" s="199">
        <f t="shared" si="298"/>
        <v>8886400</v>
      </c>
      <c r="M522" s="554"/>
      <c r="N522" s="554"/>
      <c r="O522" s="554">
        <f t="shared" si="279"/>
        <v>0</v>
      </c>
      <c r="P522" s="554"/>
      <c r="Q522" s="554"/>
      <c r="R522" s="554">
        <f t="shared" si="280"/>
        <v>0</v>
      </c>
      <c r="S522" s="199">
        <f t="shared" si="299"/>
        <v>0</v>
      </c>
      <c r="T522" s="199">
        <f t="shared" si="247"/>
        <v>0</v>
      </c>
      <c r="U522" s="199">
        <f t="shared" si="281"/>
        <v>0</v>
      </c>
      <c r="V522" s="128" t="s">
        <v>818</v>
      </c>
      <c r="X522" s="534"/>
      <c r="Y522" s="534"/>
      <c r="Z522" s="534"/>
    </row>
    <row r="523" spans="1:26" s="11" customFormat="1" ht="26.4" outlineLevel="1">
      <c r="A523" s="192"/>
      <c r="B523" s="192"/>
      <c r="C523" s="193" t="s">
        <v>700</v>
      </c>
      <c r="D523" s="194">
        <v>12</v>
      </c>
      <c r="E523" s="194">
        <v>12</v>
      </c>
      <c r="F523" s="195" t="s">
        <v>660</v>
      </c>
      <c r="G523" s="199">
        <v>124560</v>
      </c>
      <c r="H523" s="199">
        <v>54500.000000000007</v>
      </c>
      <c r="I523" s="199">
        <f t="shared" si="295"/>
        <v>179060</v>
      </c>
      <c r="J523" s="199">
        <f t="shared" si="296"/>
        <v>1494720</v>
      </c>
      <c r="K523" s="199">
        <f t="shared" si="297"/>
        <v>654000.00000000012</v>
      </c>
      <c r="L523" s="199">
        <f t="shared" si="298"/>
        <v>2148720</v>
      </c>
      <c r="M523" s="554"/>
      <c r="N523" s="554"/>
      <c r="O523" s="554">
        <f t="shared" si="279"/>
        <v>0</v>
      </c>
      <c r="P523" s="554"/>
      <c r="Q523" s="554"/>
      <c r="R523" s="554">
        <f t="shared" si="280"/>
        <v>0</v>
      </c>
      <c r="S523" s="199">
        <f t="shared" si="299"/>
        <v>0</v>
      </c>
      <c r="T523" s="199">
        <f t="shared" si="247"/>
        <v>0</v>
      </c>
      <c r="U523" s="199">
        <f t="shared" si="281"/>
        <v>0</v>
      </c>
      <c r="V523" s="128" t="s">
        <v>701</v>
      </c>
      <c r="X523" s="534"/>
      <c r="Y523" s="534"/>
      <c r="Z523" s="534"/>
    </row>
    <row r="524" spans="1:26" s="11" customFormat="1" ht="26.4" outlineLevel="1">
      <c r="A524" s="192"/>
      <c r="B524" s="192"/>
      <c r="C524" s="193" t="s">
        <v>702</v>
      </c>
      <c r="D524" s="194">
        <v>0</v>
      </c>
      <c r="E524" s="194">
        <v>0</v>
      </c>
      <c r="F524" s="195" t="s">
        <v>660</v>
      </c>
      <c r="G524" s="199">
        <v>249120</v>
      </c>
      <c r="H524" s="199">
        <v>54500.000000000007</v>
      </c>
      <c r="I524" s="199">
        <f t="shared" si="295"/>
        <v>303620</v>
      </c>
      <c r="J524" s="199">
        <f t="shared" si="296"/>
        <v>0</v>
      </c>
      <c r="K524" s="199">
        <f t="shared" si="297"/>
        <v>0</v>
      </c>
      <c r="L524" s="199">
        <f t="shared" si="298"/>
        <v>0</v>
      </c>
      <c r="M524" s="554"/>
      <c r="N524" s="554"/>
      <c r="O524" s="554">
        <f t="shared" si="279"/>
        <v>0</v>
      </c>
      <c r="P524" s="554"/>
      <c r="Q524" s="554"/>
      <c r="R524" s="554">
        <f t="shared" si="280"/>
        <v>0</v>
      </c>
      <c r="S524" s="199">
        <f t="shared" si="299"/>
        <v>0</v>
      </c>
      <c r="T524" s="199">
        <f t="shared" si="247"/>
        <v>0</v>
      </c>
      <c r="U524" s="199">
        <f t="shared" si="281"/>
        <v>0</v>
      </c>
      <c r="V524" s="128" t="s">
        <v>701</v>
      </c>
      <c r="X524" s="534"/>
      <c r="Y524" s="534"/>
      <c r="Z524" s="534"/>
    </row>
    <row r="525" spans="1:26" s="11" customFormat="1" ht="26.4" outlineLevel="1">
      <c r="A525" s="192"/>
      <c r="B525" s="192"/>
      <c r="C525" s="400" t="s">
        <v>853</v>
      </c>
      <c r="D525" s="194">
        <v>4</v>
      </c>
      <c r="E525" s="194">
        <v>4</v>
      </c>
      <c r="F525" s="195" t="s">
        <v>660</v>
      </c>
      <c r="G525" s="199">
        <v>150480</v>
      </c>
      <c r="H525" s="199">
        <v>54500.000000000007</v>
      </c>
      <c r="I525" s="199">
        <f t="shared" ref="I525:I530" si="300">SUM(G525:H525)</f>
        <v>204980</v>
      </c>
      <c r="J525" s="199">
        <f t="shared" si="296"/>
        <v>601920</v>
      </c>
      <c r="K525" s="199">
        <f t="shared" si="297"/>
        <v>218000.00000000003</v>
      </c>
      <c r="L525" s="199">
        <f t="shared" si="298"/>
        <v>819920</v>
      </c>
      <c r="M525" s="554"/>
      <c r="N525" s="554"/>
      <c r="O525" s="554">
        <f t="shared" si="279"/>
        <v>0</v>
      </c>
      <c r="P525" s="554"/>
      <c r="Q525" s="554"/>
      <c r="R525" s="554">
        <f t="shared" si="280"/>
        <v>0</v>
      </c>
      <c r="S525" s="199">
        <f t="shared" si="299"/>
        <v>0</v>
      </c>
      <c r="T525" s="199">
        <f t="shared" si="247"/>
        <v>0</v>
      </c>
      <c r="U525" s="199">
        <f t="shared" si="281"/>
        <v>0</v>
      </c>
      <c r="V525" s="128" t="s">
        <v>701</v>
      </c>
      <c r="X525" s="534"/>
      <c r="Y525" s="534"/>
      <c r="Z525" s="534"/>
    </row>
    <row r="526" spans="1:26" s="11" customFormat="1" ht="26.4" outlineLevel="1">
      <c r="A526" s="192"/>
      <c r="B526" s="192"/>
      <c r="C526" s="400" t="s">
        <v>848</v>
      </c>
      <c r="D526" s="194">
        <v>0</v>
      </c>
      <c r="E526" s="194">
        <v>0</v>
      </c>
      <c r="F526" s="195" t="s">
        <v>660</v>
      </c>
      <c r="G526" s="199">
        <v>150480</v>
      </c>
      <c r="H526" s="199">
        <v>54500.000000000007</v>
      </c>
      <c r="I526" s="199">
        <f t="shared" si="300"/>
        <v>204980</v>
      </c>
      <c r="J526" s="199">
        <f t="shared" si="296"/>
        <v>0</v>
      </c>
      <c r="K526" s="199">
        <f t="shared" si="297"/>
        <v>0</v>
      </c>
      <c r="L526" s="199">
        <f t="shared" si="298"/>
        <v>0</v>
      </c>
      <c r="M526" s="554"/>
      <c r="N526" s="554"/>
      <c r="O526" s="554">
        <f t="shared" si="279"/>
        <v>0</v>
      </c>
      <c r="P526" s="554"/>
      <c r="Q526" s="554"/>
      <c r="R526" s="554">
        <f t="shared" si="280"/>
        <v>0</v>
      </c>
      <c r="S526" s="199">
        <f t="shared" si="299"/>
        <v>0</v>
      </c>
      <c r="T526" s="199">
        <f t="shared" si="247"/>
        <v>0</v>
      </c>
      <c r="U526" s="199">
        <f t="shared" si="281"/>
        <v>0</v>
      </c>
      <c r="V526" s="128" t="s">
        <v>701</v>
      </c>
      <c r="X526" s="534"/>
      <c r="Y526" s="534"/>
      <c r="Z526" s="534"/>
    </row>
    <row r="527" spans="1:26" s="11" customFormat="1" ht="26.4" outlineLevel="1">
      <c r="A527" s="192"/>
      <c r="B527" s="192"/>
      <c r="C527" s="193" t="s">
        <v>703</v>
      </c>
      <c r="D527" s="194">
        <v>28</v>
      </c>
      <c r="E527" s="194">
        <v>28</v>
      </c>
      <c r="F527" s="195" t="s">
        <v>660</v>
      </c>
      <c r="G527" s="199">
        <v>124560</v>
      </c>
      <c r="H527" s="199">
        <v>54500.000000000007</v>
      </c>
      <c r="I527" s="199">
        <f t="shared" si="300"/>
        <v>179060</v>
      </c>
      <c r="J527" s="199">
        <f t="shared" si="296"/>
        <v>3487680</v>
      </c>
      <c r="K527" s="199">
        <f t="shared" si="297"/>
        <v>1526000.0000000002</v>
      </c>
      <c r="L527" s="199">
        <f t="shared" si="298"/>
        <v>5013680</v>
      </c>
      <c r="M527" s="554"/>
      <c r="N527" s="554"/>
      <c r="O527" s="554">
        <f t="shared" si="279"/>
        <v>0</v>
      </c>
      <c r="P527" s="554"/>
      <c r="Q527" s="554"/>
      <c r="R527" s="554">
        <f t="shared" si="280"/>
        <v>0</v>
      </c>
      <c r="S527" s="199">
        <f t="shared" si="299"/>
        <v>0</v>
      </c>
      <c r="T527" s="199">
        <f t="shared" si="247"/>
        <v>0</v>
      </c>
      <c r="U527" s="199">
        <f t="shared" si="281"/>
        <v>0</v>
      </c>
      <c r="V527" s="128" t="s">
        <v>701</v>
      </c>
      <c r="X527" s="534"/>
      <c r="Y527" s="534"/>
      <c r="Z527" s="534"/>
    </row>
    <row r="528" spans="1:26" s="11" customFormat="1" outlineLevel="1">
      <c r="A528" s="192"/>
      <c r="B528" s="192"/>
      <c r="C528" s="193" t="s">
        <v>704</v>
      </c>
      <c r="D528" s="194">
        <v>0</v>
      </c>
      <c r="E528" s="194">
        <v>0</v>
      </c>
      <c r="F528" s="195" t="s">
        <v>660</v>
      </c>
      <c r="G528" s="199">
        <v>0</v>
      </c>
      <c r="H528" s="199">
        <v>381500</v>
      </c>
      <c r="I528" s="199">
        <f t="shared" si="300"/>
        <v>381500</v>
      </c>
      <c r="J528" s="199">
        <f t="shared" si="296"/>
        <v>0</v>
      </c>
      <c r="K528" s="199">
        <f t="shared" si="297"/>
        <v>0</v>
      </c>
      <c r="L528" s="199">
        <f t="shared" si="298"/>
        <v>0</v>
      </c>
      <c r="M528" s="554"/>
      <c r="N528" s="554"/>
      <c r="O528" s="554">
        <f t="shared" si="279"/>
        <v>0</v>
      </c>
      <c r="P528" s="554"/>
      <c r="Q528" s="554"/>
      <c r="R528" s="554">
        <f t="shared" si="280"/>
        <v>0</v>
      </c>
      <c r="S528" s="199">
        <f t="shared" si="299"/>
        <v>0</v>
      </c>
      <c r="T528" s="199">
        <f t="shared" si="247"/>
        <v>0</v>
      </c>
      <c r="U528" s="199">
        <f t="shared" si="281"/>
        <v>0</v>
      </c>
      <c r="V528" s="128" t="s">
        <v>1590</v>
      </c>
      <c r="X528" s="534"/>
      <c r="Y528" s="534"/>
      <c r="Z528" s="534"/>
    </row>
    <row r="529" spans="1:26" s="11" customFormat="1" outlineLevel="1">
      <c r="A529" s="192"/>
      <c r="B529" s="192"/>
      <c r="C529" s="193" t="s">
        <v>705</v>
      </c>
      <c r="D529" s="194">
        <v>0</v>
      </c>
      <c r="E529" s="194">
        <v>0</v>
      </c>
      <c r="F529" s="195" t="s">
        <v>660</v>
      </c>
      <c r="G529" s="199">
        <v>0</v>
      </c>
      <c r="H529" s="199">
        <v>381500</v>
      </c>
      <c r="I529" s="199">
        <f t="shared" si="300"/>
        <v>381500</v>
      </c>
      <c r="J529" s="199">
        <f t="shared" si="296"/>
        <v>0</v>
      </c>
      <c r="K529" s="199">
        <f t="shared" si="297"/>
        <v>0</v>
      </c>
      <c r="L529" s="199">
        <f t="shared" si="298"/>
        <v>0</v>
      </c>
      <c r="M529" s="554"/>
      <c r="N529" s="554"/>
      <c r="O529" s="554">
        <f t="shared" si="279"/>
        <v>0</v>
      </c>
      <c r="P529" s="554"/>
      <c r="Q529" s="554"/>
      <c r="R529" s="554">
        <f t="shared" si="280"/>
        <v>0</v>
      </c>
      <c r="S529" s="199">
        <f t="shared" si="299"/>
        <v>0</v>
      </c>
      <c r="T529" s="199">
        <f t="shared" si="247"/>
        <v>0</v>
      </c>
      <c r="U529" s="199">
        <f t="shared" si="281"/>
        <v>0</v>
      </c>
      <c r="V529" s="128" t="s">
        <v>1590</v>
      </c>
      <c r="X529" s="534"/>
      <c r="Y529" s="534"/>
      <c r="Z529" s="534"/>
    </row>
    <row r="530" spans="1:26" s="11" customFormat="1" outlineLevel="1">
      <c r="A530" s="192"/>
      <c r="B530" s="192"/>
      <c r="C530" s="193" t="s">
        <v>657</v>
      </c>
      <c r="D530" s="194">
        <v>1</v>
      </c>
      <c r="E530" s="194">
        <v>1</v>
      </c>
      <c r="F530" s="195" t="s">
        <v>619</v>
      </c>
      <c r="G530" s="199">
        <v>574498.79999999993</v>
      </c>
      <c r="H530" s="199">
        <v>172349.63999999998</v>
      </c>
      <c r="I530" s="199">
        <f t="shared" si="300"/>
        <v>746848.44</v>
      </c>
      <c r="J530" s="199">
        <f t="shared" si="296"/>
        <v>574498.79999999993</v>
      </c>
      <c r="K530" s="199">
        <f t="shared" si="297"/>
        <v>172349.63999999998</v>
      </c>
      <c r="L530" s="199">
        <f t="shared" si="298"/>
        <v>746848.44</v>
      </c>
      <c r="M530" s="554">
        <v>0.5</v>
      </c>
      <c r="N530" s="554"/>
      <c r="O530" s="554">
        <f t="shared" si="279"/>
        <v>0.5</v>
      </c>
      <c r="P530" s="554"/>
      <c r="Q530" s="554"/>
      <c r="R530" s="554">
        <f t="shared" si="280"/>
        <v>0</v>
      </c>
      <c r="S530" s="199">
        <f t="shared" si="299"/>
        <v>287249.39999999997</v>
      </c>
      <c r="T530" s="199">
        <f t="shared" ref="T530:T593" si="301">P530*K530</f>
        <v>0</v>
      </c>
      <c r="U530" s="199">
        <f t="shared" si="281"/>
        <v>287249.39999999997</v>
      </c>
      <c r="V530" s="128"/>
      <c r="X530" s="534"/>
      <c r="Y530" s="534"/>
      <c r="Z530" s="534"/>
    </row>
    <row r="531" spans="1:26" s="11" customFormat="1" outlineLevel="1">
      <c r="A531" s="192"/>
      <c r="B531" s="192"/>
      <c r="C531" s="193"/>
      <c r="D531" s="194">
        <v>0</v>
      </c>
      <c r="E531" s="194">
        <v>0</v>
      </c>
      <c r="F531" s="195"/>
      <c r="G531" s="199"/>
      <c r="H531" s="199"/>
      <c r="I531" s="199"/>
      <c r="J531" s="199"/>
      <c r="K531" s="199"/>
      <c r="L531" s="199"/>
      <c r="M531" s="554"/>
      <c r="N531" s="554"/>
      <c r="O531" s="554">
        <f t="shared" si="279"/>
        <v>0</v>
      </c>
      <c r="P531" s="554"/>
      <c r="Q531" s="554"/>
      <c r="R531" s="554">
        <f t="shared" si="280"/>
        <v>0</v>
      </c>
      <c r="S531" s="199">
        <f t="shared" si="299"/>
        <v>0</v>
      </c>
      <c r="T531" s="199">
        <f t="shared" si="301"/>
        <v>0</v>
      </c>
      <c r="U531" s="199">
        <f t="shared" si="281"/>
        <v>0</v>
      </c>
      <c r="V531" s="128"/>
      <c r="X531" s="534"/>
      <c r="Y531" s="534"/>
      <c r="Z531" s="534"/>
    </row>
    <row r="532" spans="1:26" s="11" customFormat="1" outlineLevel="1">
      <c r="A532" s="192"/>
      <c r="B532" s="192"/>
      <c r="C532" s="189" t="s">
        <v>706</v>
      </c>
      <c r="D532" s="194">
        <v>0</v>
      </c>
      <c r="E532" s="194">
        <v>0</v>
      </c>
      <c r="F532" s="195"/>
      <c r="G532" s="199"/>
      <c r="H532" s="199"/>
      <c r="I532" s="199"/>
      <c r="J532" s="174">
        <f>SUBTOTAL(9,J533:J539)</f>
        <v>40385700</v>
      </c>
      <c r="K532" s="174">
        <f t="shared" ref="K532:L532" si="302">SUBTOTAL(9,K533:K539)</f>
        <v>2790000.0000000005</v>
      </c>
      <c r="L532" s="174">
        <f t="shared" si="302"/>
        <v>43175700</v>
      </c>
      <c r="M532" s="558"/>
      <c r="N532" s="558"/>
      <c r="O532" s="558">
        <f t="shared" si="279"/>
        <v>0</v>
      </c>
      <c r="P532" s="558"/>
      <c r="Q532" s="558"/>
      <c r="R532" s="558">
        <f t="shared" si="280"/>
        <v>0</v>
      </c>
      <c r="S532" s="174">
        <f>SUBTOTAL(9,S533:S539)</f>
        <v>675000</v>
      </c>
      <c r="T532" s="174">
        <f t="shared" si="301"/>
        <v>0</v>
      </c>
      <c r="U532" s="174">
        <f t="shared" ref="U532" si="303">SUBTOTAL(9,U533:U539)</f>
        <v>675000</v>
      </c>
      <c r="V532" s="128"/>
      <c r="X532" s="534"/>
      <c r="Y532" s="534"/>
      <c r="Z532" s="534"/>
    </row>
    <row r="533" spans="1:26" s="11" customFormat="1" ht="26.4" outlineLevel="1">
      <c r="A533" s="192"/>
      <c r="B533" s="192"/>
      <c r="C533" s="193" t="s">
        <v>837</v>
      </c>
      <c r="D533" s="194">
        <v>0</v>
      </c>
      <c r="E533" s="194">
        <v>0</v>
      </c>
      <c r="F533" s="195" t="s">
        <v>660</v>
      </c>
      <c r="G533" s="199">
        <v>3339600.0000000005</v>
      </c>
      <c r="H533" s="199">
        <v>56000.000000000007</v>
      </c>
      <c r="I533" s="199">
        <f t="shared" ref="I533:I538" si="304">SUM(G533:H533)</f>
        <v>3395600.0000000005</v>
      </c>
      <c r="J533" s="199">
        <f t="shared" ref="J533:J538" si="305">G533*E533</f>
        <v>0</v>
      </c>
      <c r="K533" s="199">
        <f t="shared" ref="K533:K538" si="306">H533*E533</f>
        <v>0</v>
      </c>
      <c r="L533" s="199">
        <f t="shared" ref="L533:L538" si="307">I533*E533</f>
        <v>0</v>
      </c>
      <c r="M533" s="554"/>
      <c r="N533" s="554"/>
      <c r="O533" s="554">
        <f t="shared" si="279"/>
        <v>0</v>
      </c>
      <c r="P533" s="554"/>
      <c r="Q533" s="554"/>
      <c r="R533" s="554">
        <f t="shared" si="280"/>
        <v>0</v>
      </c>
      <c r="S533" s="199">
        <f t="shared" ref="S533:S539" si="308">M533*J533</f>
        <v>0</v>
      </c>
      <c r="T533" s="199">
        <f t="shared" si="301"/>
        <v>0</v>
      </c>
      <c r="U533" s="199">
        <f t="shared" si="281"/>
        <v>0</v>
      </c>
      <c r="V533" s="128" t="s">
        <v>838</v>
      </c>
      <c r="X533" s="534"/>
      <c r="Y533" s="534"/>
      <c r="Z533" s="534"/>
    </row>
    <row r="534" spans="1:26" s="11" customFormat="1" ht="26.4" outlineLevel="1">
      <c r="A534" s="192"/>
      <c r="B534" s="192"/>
      <c r="C534" s="193" t="s">
        <v>849</v>
      </c>
      <c r="D534" s="97">
        <v>0</v>
      </c>
      <c r="E534" s="97">
        <v>0</v>
      </c>
      <c r="F534" s="195" t="s">
        <v>660</v>
      </c>
      <c r="G534" s="199">
        <v>1346400</v>
      </c>
      <c r="H534" s="199">
        <v>56000.000000000007</v>
      </c>
      <c r="I534" s="199">
        <f t="shared" ref="I534" si="309">SUM(G534:H534)</f>
        <v>1402400</v>
      </c>
      <c r="J534" s="199">
        <f t="shared" si="305"/>
        <v>0</v>
      </c>
      <c r="K534" s="199">
        <f t="shared" si="306"/>
        <v>0</v>
      </c>
      <c r="L534" s="199">
        <f t="shared" si="307"/>
        <v>0</v>
      </c>
      <c r="M534" s="554"/>
      <c r="N534" s="554"/>
      <c r="O534" s="554">
        <f t="shared" si="279"/>
        <v>0</v>
      </c>
      <c r="P534" s="554"/>
      <c r="Q534" s="554"/>
      <c r="R534" s="554">
        <f t="shared" si="280"/>
        <v>0</v>
      </c>
      <c r="S534" s="199">
        <f t="shared" si="308"/>
        <v>0</v>
      </c>
      <c r="T534" s="199">
        <f t="shared" si="301"/>
        <v>0</v>
      </c>
      <c r="U534" s="199">
        <f t="shared" si="281"/>
        <v>0</v>
      </c>
      <c r="V534" s="128" t="s">
        <v>850</v>
      </c>
      <c r="X534" s="534"/>
      <c r="Y534" s="534"/>
      <c r="Z534" s="534"/>
    </row>
    <row r="535" spans="1:26" s="11" customFormat="1" ht="26.4" outlineLevel="1">
      <c r="A535" s="192"/>
      <c r="B535" s="192"/>
      <c r="C535" s="193" t="s">
        <v>854</v>
      </c>
      <c r="D535" s="97">
        <v>6</v>
      </c>
      <c r="E535" s="97">
        <v>6</v>
      </c>
      <c r="F535" s="195" t="s">
        <v>660</v>
      </c>
      <c r="G535" s="62">
        <v>1607100.0000000002</v>
      </c>
      <c r="H535" s="62">
        <v>56000.000000000007</v>
      </c>
      <c r="I535" s="62">
        <f t="shared" si="304"/>
        <v>1663100.0000000002</v>
      </c>
      <c r="J535" s="199">
        <f t="shared" si="305"/>
        <v>9642600.0000000019</v>
      </c>
      <c r="K535" s="199">
        <f t="shared" si="306"/>
        <v>336000.00000000006</v>
      </c>
      <c r="L535" s="199">
        <f t="shared" si="307"/>
        <v>9978600.0000000019</v>
      </c>
      <c r="M535" s="554"/>
      <c r="N535" s="554"/>
      <c r="O535" s="554">
        <f t="shared" si="279"/>
        <v>0</v>
      </c>
      <c r="P535" s="554"/>
      <c r="Q535" s="554"/>
      <c r="R535" s="554">
        <f t="shared" si="280"/>
        <v>0</v>
      </c>
      <c r="S535" s="199">
        <f t="shared" si="308"/>
        <v>0</v>
      </c>
      <c r="T535" s="199">
        <f t="shared" si="301"/>
        <v>0</v>
      </c>
      <c r="U535" s="199">
        <f t="shared" si="281"/>
        <v>0</v>
      </c>
      <c r="V535" s="128" t="s">
        <v>710</v>
      </c>
      <c r="X535" s="534"/>
      <c r="Y535" s="534"/>
      <c r="Z535" s="534"/>
    </row>
    <row r="536" spans="1:26" s="11" customFormat="1" ht="26.4" outlineLevel="1">
      <c r="A536" s="192"/>
      <c r="B536" s="192"/>
      <c r="C536" s="193" t="s">
        <v>711</v>
      </c>
      <c r="D536" s="97">
        <v>28</v>
      </c>
      <c r="E536" s="97">
        <v>28</v>
      </c>
      <c r="F536" s="195" t="s">
        <v>660</v>
      </c>
      <c r="G536" s="62">
        <v>585200</v>
      </c>
      <c r="H536" s="62">
        <v>56000.000000000007</v>
      </c>
      <c r="I536" s="62">
        <f t="shared" si="304"/>
        <v>641200</v>
      </c>
      <c r="J536" s="199">
        <f t="shared" si="305"/>
        <v>16385600</v>
      </c>
      <c r="K536" s="199">
        <f t="shared" si="306"/>
        <v>1568000.0000000002</v>
      </c>
      <c r="L536" s="199">
        <f t="shared" si="307"/>
        <v>17953600</v>
      </c>
      <c r="M536" s="554"/>
      <c r="N536" s="554"/>
      <c r="O536" s="554">
        <f t="shared" si="279"/>
        <v>0</v>
      </c>
      <c r="P536" s="554"/>
      <c r="Q536" s="554"/>
      <c r="R536" s="554">
        <f t="shared" si="280"/>
        <v>0</v>
      </c>
      <c r="S536" s="199">
        <f t="shared" si="308"/>
        <v>0</v>
      </c>
      <c r="T536" s="199">
        <f t="shared" si="301"/>
        <v>0</v>
      </c>
      <c r="U536" s="199">
        <f t="shared" si="281"/>
        <v>0</v>
      </c>
      <c r="V536" s="128" t="s">
        <v>712</v>
      </c>
      <c r="X536" s="534"/>
      <c r="Y536" s="534"/>
      <c r="Z536" s="534"/>
    </row>
    <row r="537" spans="1:26" ht="26.4" outlineLevel="1">
      <c r="A537" s="137"/>
      <c r="B537" s="137"/>
      <c r="C537" s="138" t="s">
        <v>851</v>
      </c>
      <c r="D537" s="97">
        <v>16</v>
      </c>
      <c r="E537" s="97">
        <v>11</v>
      </c>
      <c r="F537" s="139" t="s">
        <v>660</v>
      </c>
      <c r="G537" s="62">
        <v>1182500</v>
      </c>
      <c r="H537" s="62">
        <v>56000.000000000007</v>
      </c>
      <c r="I537" s="62">
        <f t="shared" si="304"/>
        <v>1238500</v>
      </c>
      <c r="J537" s="71">
        <f t="shared" si="305"/>
        <v>13007500</v>
      </c>
      <c r="K537" s="71">
        <f t="shared" si="306"/>
        <v>616000.00000000012</v>
      </c>
      <c r="L537" s="71">
        <f t="shared" si="307"/>
        <v>13623500</v>
      </c>
      <c r="M537" s="552"/>
      <c r="N537" s="552"/>
      <c r="O537" s="552">
        <f t="shared" si="279"/>
        <v>0</v>
      </c>
      <c r="P537" s="552"/>
      <c r="Q537" s="552"/>
      <c r="R537" s="552">
        <f t="shared" si="280"/>
        <v>0</v>
      </c>
      <c r="S537" s="71">
        <f t="shared" si="308"/>
        <v>0</v>
      </c>
      <c r="T537" s="71">
        <f t="shared" si="301"/>
        <v>0</v>
      </c>
      <c r="U537" s="71">
        <f t="shared" si="281"/>
        <v>0</v>
      </c>
      <c r="V537" s="123" t="s">
        <v>855</v>
      </c>
    </row>
    <row r="538" spans="1:26" outlineLevel="1">
      <c r="A538" s="137"/>
      <c r="B538" s="137"/>
      <c r="C538" s="400" t="s">
        <v>657</v>
      </c>
      <c r="D538" s="97">
        <v>0</v>
      </c>
      <c r="E538" s="97">
        <v>1</v>
      </c>
      <c r="F538" s="139" t="s">
        <v>619</v>
      </c>
      <c r="G538" s="62">
        <v>1350000</v>
      </c>
      <c r="H538" s="62">
        <v>270000</v>
      </c>
      <c r="I538" s="62">
        <f t="shared" si="304"/>
        <v>1620000</v>
      </c>
      <c r="J538" s="71">
        <f t="shared" si="305"/>
        <v>1350000</v>
      </c>
      <c r="K538" s="71">
        <f t="shared" si="306"/>
        <v>270000</v>
      </c>
      <c r="L538" s="71">
        <f t="shared" si="307"/>
        <v>1620000</v>
      </c>
      <c r="M538" s="552">
        <v>0.5</v>
      </c>
      <c r="N538" s="552"/>
      <c r="O538" s="552">
        <f t="shared" si="279"/>
        <v>0.5</v>
      </c>
      <c r="P538" s="552"/>
      <c r="Q538" s="552"/>
      <c r="R538" s="552">
        <f t="shared" si="280"/>
        <v>0</v>
      </c>
      <c r="S538" s="71">
        <f t="shared" si="308"/>
        <v>675000</v>
      </c>
      <c r="T538" s="71">
        <f t="shared" si="301"/>
        <v>0</v>
      </c>
      <c r="U538" s="71">
        <f t="shared" si="281"/>
        <v>675000</v>
      </c>
      <c r="V538" s="123"/>
    </row>
    <row r="539" spans="1:26" outlineLevel="1">
      <c r="A539" s="137"/>
      <c r="B539" s="137"/>
      <c r="C539" s="138"/>
      <c r="D539" s="97">
        <v>0</v>
      </c>
      <c r="E539" s="97">
        <v>0</v>
      </c>
      <c r="F539" s="139"/>
      <c r="G539" s="62"/>
      <c r="H539" s="62"/>
      <c r="I539" s="62"/>
      <c r="J539" s="71"/>
      <c r="K539" s="71"/>
      <c r="L539" s="71"/>
      <c r="M539" s="552"/>
      <c r="N539" s="552"/>
      <c r="O539" s="552">
        <f t="shared" si="279"/>
        <v>0</v>
      </c>
      <c r="P539" s="552"/>
      <c r="Q539" s="552"/>
      <c r="R539" s="552">
        <f t="shared" si="280"/>
        <v>0</v>
      </c>
      <c r="S539" s="71">
        <f t="shared" si="308"/>
        <v>0</v>
      </c>
      <c r="T539" s="71">
        <f t="shared" si="301"/>
        <v>0</v>
      </c>
      <c r="U539" s="71">
        <f t="shared" si="281"/>
        <v>0</v>
      </c>
      <c r="V539" s="123"/>
    </row>
    <row r="540" spans="1:26" s="153" customFormat="1" outlineLevel="1">
      <c r="A540" s="146"/>
      <c r="B540" s="146"/>
      <c r="C540" s="147" t="s">
        <v>841</v>
      </c>
      <c r="D540" s="99">
        <v>0</v>
      </c>
      <c r="E540" s="99">
        <v>0</v>
      </c>
      <c r="F540" s="148"/>
      <c r="G540" s="82"/>
      <c r="H540" s="82"/>
      <c r="I540" s="82"/>
      <c r="J540" s="82">
        <f>SUBTOTAL(9,J541:J548)</f>
        <v>21006619.424657531</v>
      </c>
      <c r="K540" s="82">
        <f t="shared" ref="K540:L540" si="310">SUBTOTAL(9,K541:K548)</f>
        <v>9958453.0553102363</v>
      </c>
      <c r="L540" s="82">
        <f t="shared" si="310"/>
        <v>30965072.479967769</v>
      </c>
      <c r="M540" s="553"/>
      <c r="N540" s="553"/>
      <c r="O540" s="553">
        <f t="shared" si="279"/>
        <v>0</v>
      </c>
      <c r="P540" s="553"/>
      <c r="Q540" s="553"/>
      <c r="R540" s="553">
        <f t="shared" si="280"/>
        <v>0</v>
      </c>
      <c r="S540" s="82">
        <f>SUBTOTAL(9,S541:S548)</f>
        <v>3256902.9979452053</v>
      </c>
      <c r="T540" s="82">
        <f t="shared" si="301"/>
        <v>0</v>
      </c>
      <c r="U540" s="82">
        <f t="shared" ref="U540" si="311">SUBTOTAL(9,U541:U548)</f>
        <v>3256902.9979452053</v>
      </c>
      <c r="V540" s="126"/>
      <c r="X540" s="535"/>
      <c r="Y540" s="535"/>
      <c r="Z540" s="535"/>
    </row>
    <row r="541" spans="1:26" outlineLevel="1">
      <c r="A541" s="137"/>
      <c r="B541" s="137"/>
      <c r="C541" s="138" t="s">
        <v>812</v>
      </c>
      <c r="D541" s="97">
        <v>478</v>
      </c>
      <c r="E541" s="97">
        <v>450</v>
      </c>
      <c r="F541" s="139" t="s">
        <v>624</v>
      </c>
      <c r="G541" s="62">
        <v>22980.09</v>
      </c>
      <c r="H541" s="62">
        <v>5743.9305000000022</v>
      </c>
      <c r="I541" s="62">
        <f t="shared" ref="I541:I546" si="312">SUM(G541:H541)</f>
        <v>28724.020500000002</v>
      </c>
      <c r="J541" s="71">
        <f t="shared" ref="J541:J547" si="313">G541*E541</f>
        <v>10341040.5</v>
      </c>
      <c r="K541" s="71">
        <f t="shared" ref="K541:K547" si="314">H541*E541</f>
        <v>2584768.725000001</v>
      </c>
      <c r="L541" s="71">
        <f t="shared" ref="L541:L547" si="315">I541*E541</f>
        <v>12925809.225000001</v>
      </c>
      <c r="M541" s="552"/>
      <c r="N541" s="552"/>
      <c r="O541" s="552">
        <f t="shared" si="279"/>
        <v>0</v>
      </c>
      <c r="P541" s="552"/>
      <c r="Q541" s="552"/>
      <c r="R541" s="552">
        <f t="shared" si="280"/>
        <v>0</v>
      </c>
      <c r="S541" s="71">
        <f t="shared" ref="S541:S548" si="316">M541*J541</f>
        <v>0</v>
      </c>
      <c r="T541" s="71">
        <f t="shared" si="301"/>
        <v>0</v>
      </c>
      <c r="U541" s="71">
        <f t="shared" si="281"/>
        <v>0</v>
      </c>
      <c r="V541" s="123" t="s">
        <v>625</v>
      </c>
    </row>
    <row r="542" spans="1:26" outlineLevel="1">
      <c r="A542" s="137"/>
      <c r="B542" s="137"/>
      <c r="C542" s="138" t="s">
        <v>842</v>
      </c>
      <c r="D542" s="97">
        <v>217</v>
      </c>
      <c r="E542" s="97">
        <v>190</v>
      </c>
      <c r="F542" s="139" t="s">
        <v>624</v>
      </c>
      <c r="G542" s="62">
        <v>32518.739999999998</v>
      </c>
      <c r="H542" s="62">
        <v>7485.6650000000009</v>
      </c>
      <c r="I542" s="62">
        <f t="shared" si="312"/>
        <v>40004.404999999999</v>
      </c>
      <c r="J542" s="71">
        <f t="shared" si="313"/>
        <v>6178560.5999999996</v>
      </c>
      <c r="K542" s="71">
        <f t="shared" si="314"/>
        <v>1422276.35</v>
      </c>
      <c r="L542" s="71">
        <f t="shared" si="315"/>
        <v>7600836.9500000002</v>
      </c>
      <c r="M542" s="552"/>
      <c r="N542" s="552"/>
      <c r="O542" s="552">
        <f t="shared" si="279"/>
        <v>0</v>
      </c>
      <c r="P542" s="552"/>
      <c r="Q542" s="552"/>
      <c r="R542" s="552">
        <f t="shared" si="280"/>
        <v>0</v>
      </c>
      <c r="S542" s="71">
        <f t="shared" si="316"/>
        <v>0</v>
      </c>
      <c r="T542" s="71">
        <f t="shared" si="301"/>
        <v>0</v>
      </c>
      <c r="U542" s="71">
        <f t="shared" si="281"/>
        <v>0</v>
      </c>
      <c r="V542" s="123" t="s">
        <v>625</v>
      </c>
    </row>
    <row r="543" spans="1:26" outlineLevel="1">
      <c r="A543" s="137"/>
      <c r="B543" s="137"/>
      <c r="C543" s="138" t="s">
        <v>844</v>
      </c>
      <c r="D543" s="97">
        <v>0</v>
      </c>
      <c r="E543" s="97">
        <v>0</v>
      </c>
      <c r="F543" s="139" t="s">
        <v>624</v>
      </c>
      <c r="G543" s="62">
        <v>72299.399999999994</v>
      </c>
      <c r="H543" s="62">
        <v>17189.865000000002</v>
      </c>
      <c r="I543" s="62">
        <f t="shared" si="312"/>
        <v>89489.264999999999</v>
      </c>
      <c r="J543" s="71">
        <f t="shared" si="313"/>
        <v>0</v>
      </c>
      <c r="K543" s="71">
        <f t="shared" si="314"/>
        <v>0</v>
      </c>
      <c r="L543" s="71">
        <f t="shared" si="315"/>
        <v>0</v>
      </c>
      <c r="M543" s="552"/>
      <c r="N543" s="552"/>
      <c r="O543" s="552">
        <f t="shared" si="279"/>
        <v>0</v>
      </c>
      <c r="P543" s="552"/>
      <c r="Q543" s="552"/>
      <c r="R543" s="552">
        <f t="shared" si="280"/>
        <v>0</v>
      </c>
      <c r="S543" s="71">
        <f t="shared" si="316"/>
        <v>0</v>
      </c>
      <c r="T543" s="71">
        <f t="shared" si="301"/>
        <v>0</v>
      </c>
      <c r="U543" s="71">
        <f t="shared" si="281"/>
        <v>0</v>
      </c>
      <c r="V543" s="123" t="s">
        <v>625</v>
      </c>
    </row>
    <row r="544" spans="1:26" outlineLevel="1">
      <c r="A544" s="137"/>
      <c r="B544" s="137"/>
      <c r="C544" s="138" t="s">
        <v>845</v>
      </c>
      <c r="D544" s="97">
        <v>0</v>
      </c>
      <c r="E544" s="97">
        <v>0</v>
      </c>
      <c r="F544" s="139" t="s">
        <v>624</v>
      </c>
      <c r="G544" s="62">
        <v>102372.9</v>
      </c>
      <c r="H544" s="62">
        <v>18573.439500000004</v>
      </c>
      <c r="I544" s="62">
        <f t="shared" si="312"/>
        <v>120946.3395</v>
      </c>
      <c r="J544" s="71">
        <f t="shared" si="313"/>
        <v>0</v>
      </c>
      <c r="K544" s="71">
        <f t="shared" si="314"/>
        <v>0</v>
      </c>
      <c r="L544" s="71">
        <f t="shared" si="315"/>
        <v>0</v>
      </c>
      <c r="M544" s="552"/>
      <c r="N544" s="552"/>
      <c r="O544" s="552">
        <f t="shared" si="279"/>
        <v>0</v>
      </c>
      <c r="P544" s="552"/>
      <c r="Q544" s="552"/>
      <c r="R544" s="552">
        <f t="shared" si="280"/>
        <v>0</v>
      </c>
      <c r="S544" s="71">
        <f t="shared" si="316"/>
        <v>0</v>
      </c>
      <c r="T544" s="71">
        <f t="shared" si="301"/>
        <v>0</v>
      </c>
      <c r="U544" s="71">
        <f t="shared" si="281"/>
        <v>0</v>
      </c>
      <c r="V544" s="123" t="s">
        <v>625</v>
      </c>
    </row>
    <row r="545" spans="1:26" ht="21" customHeight="1" outlineLevel="1">
      <c r="A545" s="137"/>
      <c r="B545" s="137"/>
      <c r="C545" s="138" t="s">
        <v>846</v>
      </c>
      <c r="D545" s="97">
        <v>0</v>
      </c>
      <c r="E545" s="97">
        <v>0</v>
      </c>
      <c r="F545" s="139" t="s">
        <v>624</v>
      </c>
      <c r="G545" s="199">
        <v>985945.66091644217</v>
      </c>
      <c r="H545" s="199">
        <v>53025</v>
      </c>
      <c r="I545" s="71">
        <f t="shared" si="312"/>
        <v>1038970.6609164422</v>
      </c>
      <c r="J545" s="71">
        <f t="shared" si="313"/>
        <v>0</v>
      </c>
      <c r="K545" s="71">
        <f t="shared" si="314"/>
        <v>0</v>
      </c>
      <c r="L545" s="71">
        <f t="shared" si="315"/>
        <v>0</v>
      </c>
      <c r="M545" s="552"/>
      <c r="N545" s="552"/>
      <c r="O545" s="552">
        <f t="shared" si="279"/>
        <v>0</v>
      </c>
      <c r="P545" s="552"/>
      <c r="Q545" s="552"/>
      <c r="R545" s="552">
        <f t="shared" si="280"/>
        <v>0</v>
      </c>
      <c r="S545" s="71">
        <f t="shared" si="316"/>
        <v>0</v>
      </c>
      <c r="T545" s="71">
        <f t="shared" si="301"/>
        <v>0</v>
      </c>
      <c r="U545" s="71">
        <f t="shared" si="281"/>
        <v>0</v>
      </c>
      <c r="V545" s="123" t="s">
        <v>847</v>
      </c>
    </row>
    <row r="546" spans="1:26" s="11" customFormat="1" ht="21" customHeight="1" outlineLevel="1">
      <c r="A546" s="192"/>
      <c r="B546" s="192"/>
      <c r="C546" s="386" t="s">
        <v>928</v>
      </c>
      <c r="D546" s="97">
        <v>384</v>
      </c>
      <c r="E546" s="97">
        <v>385.00000000000006</v>
      </c>
      <c r="F546" s="195" t="s">
        <v>624</v>
      </c>
      <c r="G546" s="199">
        <v>8773.9726027397246</v>
      </c>
      <c r="H546" s="199">
        <v>14594.016411764707</v>
      </c>
      <c r="I546" s="199">
        <f t="shared" si="312"/>
        <v>23367.989014504434</v>
      </c>
      <c r="J546" s="199">
        <f t="shared" si="313"/>
        <v>3377979.4520547944</v>
      </c>
      <c r="K546" s="199">
        <f t="shared" si="314"/>
        <v>5618696.3185294131</v>
      </c>
      <c r="L546" s="199">
        <f t="shared" si="315"/>
        <v>8996675.7705842089</v>
      </c>
      <c r="M546" s="554">
        <v>0.8</v>
      </c>
      <c r="N546" s="554"/>
      <c r="O546" s="554">
        <f t="shared" si="279"/>
        <v>0.8</v>
      </c>
      <c r="P546" s="554"/>
      <c r="Q546" s="554"/>
      <c r="R546" s="554">
        <f t="shared" si="280"/>
        <v>0</v>
      </c>
      <c r="S546" s="199">
        <f t="shared" si="316"/>
        <v>2702383.5616438356</v>
      </c>
      <c r="T546" s="199">
        <f t="shared" si="301"/>
        <v>0</v>
      </c>
      <c r="U546" s="199">
        <f t="shared" si="281"/>
        <v>2702383.5616438356</v>
      </c>
      <c r="V546" s="389" t="s">
        <v>929</v>
      </c>
      <c r="X546" s="534"/>
      <c r="Y546" s="534"/>
      <c r="Z546" s="534"/>
    </row>
    <row r="547" spans="1:26" ht="20.25" customHeight="1" outlineLevel="1">
      <c r="A547" s="137"/>
      <c r="B547" s="137"/>
      <c r="C547" s="138" t="s">
        <v>657</v>
      </c>
      <c r="D547" s="97">
        <v>1</v>
      </c>
      <c r="E547" s="97">
        <v>1</v>
      </c>
      <c r="F547" s="139" t="s">
        <v>619</v>
      </c>
      <c r="G547" s="199">
        <v>1109038.8726027398</v>
      </c>
      <c r="H547" s="199">
        <v>332711.66178082192</v>
      </c>
      <c r="I547" s="62">
        <f t="shared" ref="I547" si="317">SUM(G547:H547)</f>
        <v>1441750.5343835617</v>
      </c>
      <c r="J547" s="62">
        <f t="shared" si="313"/>
        <v>1109038.8726027398</v>
      </c>
      <c r="K547" s="62">
        <f t="shared" si="314"/>
        <v>332711.66178082192</v>
      </c>
      <c r="L547" s="62">
        <f t="shared" si="315"/>
        <v>1441750.5343835617</v>
      </c>
      <c r="M547" s="550">
        <v>0.5</v>
      </c>
      <c r="N547" s="550"/>
      <c r="O547" s="550">
        <f t="shared" si="279"/>
        <v>0.5</v>
      </c>
      <c r="P547" s="550"/>
      <c r="Q547" s="550"/>
      <c r="R547" s="550">
        <f t="shared" si="280"/>
        <v>0</v>
      </c>
      <c r="S547" s="62">
        <f t="shared" si="316"/>
        <v>554519.43630136992</v>
      </c>
      <c r="T547" s="62">
        <f t="shared" si="301"/>
        <v>0</v>
      </c>
      <c r="U547" s="62">
        <f t="shared" si="281"/>
        <v>554519.43630136992</v>
      </c>
      <c r="V547" s="124"/>
    </row>
    <row r="548" spans="1:26" outlineLevel="1">
      <c r="A548" s="137"/>
      <c r="B548" s="137"/>
      <c r="C548" s="138"/>
      <c r="D548" s="94"/>
      <c r="E548" s="94"/>
      <c r="F548" s="139"/>
      <c r="G548" s="71"/>
      <c r="H548" s="71"/>
      <c r="I548" s="71"/>
      <c r="J548" s="71"/>
      <c r="K548" s="71"/>
      <c r="L548" s="62"/>
      <c r="M548" s="550"/>
      <c r="N548" s="550"/>
      <c r="O548" s="550">
        <f t="shared" si="279"/>
        <v>0</v>
      </c>
      <c r="P548" s="550"/>
      <c r="Q548" s="550"/>
      <c r="R548" s="550">
        <f t="shared" si="280"/>
        <v>0</v>
      </c>
      <c r="S548" s="62">
        <f t="shared" si="316"/>
        <v>0</v>
      </c>
      <c r="T548" s="62">
        <f t="shared" si="301"/>
        <v>0</v>
      </c>
      <c r="U548" s="62">
        <f t="shared" si="281"/>
        <v>0</v>
      </c>
      <c r="V548" s="124"/>
    </row>
    <row r="549" spans="1:26" ht="13.5" customHeight="1" outlineLevel="1">
      <c r="A549" s="183" t="s">
        <v>273</v>
      </c>
      <c r="B549" s="183"/>
      <c r="C549" s="184" t="s">
        <v>274</v>
      </c>
      <c r="D549" s="185">
        <v>1</v>
      </c>
      <c r="E549" s="185">
        <v>1</v>
      </c>
      <c r="F549" s="186" t="s">
        <v>10</v>
      </c>
      <c r="G549" s="187"/>
      <c r="H549" s="187"/>
      <c r="I549" s="187"/>
      <c r="J549" s="187">
        <f t="shared" ref="J549:K549" si="318">SUBTOTAL(9,J550:J578)</f>
        <v>86058509.269863039</v>
      </c>
      <c r="K549" s="187">
        <f t="shared" si="318"/>
        <v>9713896.625174094</v>
      </c>
      <c r="L549" s="187">
        <f>SUBTOTAL(9,L550:L578)</f>
        <v>95772405.895037115</v>
      </c>
      <c r="M549" s="560"/>
      <c r="N549" s="560"/>
      <c r="O549" s="560">
        <f t="shared" si="279"/>
        <v>0</v>
      </c>
      <c r="P549" s="560"/>
      <c r="Q549" s="560"/>
      <c r="R549" s="560">
        <f t="shared" si="280"/>
        <v>0</v>
      </c>
      <c r="S549" s="187">
        <f t="shared" ref="S549" si="319">SUBTOTAL(9,S550:S578)</f>
        <v>969661.63952054805</v>
      </c>
      <c r="T549" s="187">
        <f t="shared" si="301"/>
        <v>0</v>
      </c>
      <c r="U549" s="187">
        <f>SUBTOTAL(9,U550:U578)</f>
        <v>969661.63952054805</v>
      </c>
      <c r="V549" s="188"/>
    </row>
    <row r="550" spans="1:26" outlineLevel="1">
      <c r="A550" s="137"/>
      <c r="B550" s="137"/>
      <c r="C550" s="147" t="s">
        <v>815</v>
      </c>
      <c r="D550" s="94"/>
      <c r="E550" s="94"/>
      <c r="F550" s="139"/>
      <c r="G550" s="71"/>
      <c r="H550" s="71"/>
      <c r="I550" s="71"/>
      <c r="J550" s="82">
        <f>SUBTOTAL(9,J551:J560)</f>
        <v>2553112.7999999998</v>
      </c>
      <c r="K550" s="82">
        <f t="shared" ref="K550:L550" si="320">SUBTOTAL(9,K551:K560)</f>
        <v>2375897.84</v>
      </c>
      <c r="L550" s="82">
        <f t="shared" si="320"/>
        <v>4929010.6399999997</v>
      </c>
      <c r="M550" s="553"/>
      <c r="N550" s="553"/>
      <c r="O550" s="553">
        <f t="shared" si="279"/>
        <v>0</v>
      </c>
      <c r="P550" s="553"/>
      <c r="Q550" s="553"/>
      <c r="R550" s="553">
        <f t="shared" si="280"/>
        <v>0</v>
      </c>
      <c r="S550" s="82">
        <f>SUBTOTAL(9,S551:S560)</f>
        <v>53996.4</v>
      </c>
      <c r="T550" s="82">
        <f t="shared" si="301"/>
        <v>0</v>
      </c>
      <c r="U550" s="82">
        <f t="shared" ref="U550" si="321">SUBTOTAL(9,U551:U560)</f>
        <v>53996.4</v>
      </c>
      <c r="V550" s="123"/>
    </row>
    <row r="551" spans="1:26" ht="26.4" outlineLevel="1">
      <c r="A551" s="137"/>
      <c r="B551" s="137"/>
      <c r="C551" s="138" t="s">
        <v>696</v>
      </c>
      <c r="D551" s="97">
        <v>7</v>
      </c>
      <c r="E551" s="97">
        <v>7</v>
      </c>
      <c r="F551" s="139" t="s">
        <v>660</v>
      </c>
      <c r="G551" s="199">
        <v>46800</v>
      </c>
      <c r="H551" s="199">
        <v>54500.000000000007</v>
      </c>
      <c r="I551" s="62">
        <f t="shared" ref="I551:I554" si="322">SUM(G551:H551)</f>
        <v>101300</v>
      </c>
      <c r="J551" s="62">
        <f t="shared" ref="J551:J559" si="323">G551*E551</f>
        <v>327600</v>
      </c>
      <c r="K551" s="62">
        <f t="shared" ref="K551:K559" si="324">H551*E551</f>
        <v>381500.00000000006</v>
      </c>
      <c r="L551" s="62">
        <f t="shared" ref="L551:L559" si="325">I551*E551</f>
        <v>709100</v>
      </c>
      <c r="M551" s="550"/>
      <c r="N551" s="550"/>
      <c r="O551" s="550">
        <f t="shared" si="279"/>
        <v>0</v>
      </c>
      <c r="P551" s="550"/>
      <c r="Q551" s="550"/>
      <c r="R551" s="550">
        <f t="shared" si="280"/>
        <v>0</v>
      </c>
      <c r="S551" s="62">
        <f t="shared" ref="S551:S560" si="326">M551*J551</f>
        <v>0</v>
      </c>
      <c r="T551" s="62">
        <f t="shared" si="301"/>
        <v>0</v>
      </c>
      <c r="U551" s="62">
        <f t="shared" si="281"/>
        <v>0</v>
      </c>
      <c r="V551" s="124" t="s">
        <v>697</v>
      </c>
    </row>
    <row r="552" spans="1:26" outlineLevel="1">
      <c r="A552" s="137"/>
      <c r="B552" s="137"/>
      <c r="C552" s="138" t="s">
        <v>816</v>
      </c>
      <c r="D552" s="97">
        <v>0</v>
      </c>
      <c r="E552" s="97">
        <v>0</v>
      </c>
      <c r="F552" s="139" t="s">
        <v>660</v>
      </c>
      <c r="G552" s="199">
        <v>46800</v>
      </c>
      <c r="H552" s="199">
        <v>54500.000000000007</v>
      </c>
      <c r="I552" s="62">
        <f t="shared" si="322"/>
        <v>101300</v>
      </c>
      <c r="J552" s="62">
        <f t="shared" si="323"/>
        <v>0</v>
      </c>
      <c r="K552" s="62">
        <f t="shared" si="324"/>
        <v>0</v>
      </c>
      <c r="L552" s="62">
        <f t="shared" si="325"/>
        <v>0</v>
      </c>
      <c r="M552" s="550"/>
      <c r="N552" s="550"/>
      <c r="O552" s="550">
        <f t="shared" si="279"/>
        <v>0</v>
      </c>
      <c r="P552" s="550"/>
      <c r="Q552" s="550"/>
      <c r="R552" s="550">
        <f t="shared" si="280"/>
        <v>0</v>
      </c>
      <c r="S552" s="62">
        <f t="shared" si="326"/>
        <v>0</v>
      </c>
      <c r="T552" s="62">
        <f t="shared" si="301"/>
        <v>0</v>
      </c>
      <c r="U552" s="62">
        <f t="shared" si="281"/>
        <v>0</v>
      </c>
      <c r="V552" s="124" t="s">
        <v>699</v>
      </c>
    </row>
    <row r="553" spans="1:26" ht="26.4" outlineLevel="1">
      <c r="A553" s="137"/>
      <c r="B553" s="137"/>
      <c r="C553" s="138" t="s">
        <v>700</v>
      </c>
      <c r="D553" s="97">
        <v>13</v>
      </c>
      <c r="E553" s="97">
        <v>13</v>
      </c>
      <c r="F553" s="139" t="s">
        <v>660</v>
      </c>
      <c r="G553" s="199">
        <v>124560</v>
      </c>
      <c r="H553" s="199">
        <v>54500.000000000007</v>
      </c>
      <c r="I553" s="62">
        <f t="shared" si="322"/>
        <v>179060</v>
      </c>
      <c r="J553" s="62">
        <f t="shared" si="323"/>
        <v>1619280</v>
      </c>
      <c r="K553" s="62">
        <f t="shared" si="324"/>
        <v>708500.00000000012</v>
      </c>
      <c r="L553" s="62">
        <f t="shared" si="325"/>
        <v>2327780</v>
      </c>
      <c r="M553" s="550"/>
      <c r="N553" s="550"/>
      <c r="O553" s="550">
        <f t="shared" si="279"/>
        <v>0</v>
      </c>
      <c r="P553" s="550"/>
      <c r="Q553" s="550"/>
      <c r="R553" s="550">
        <f t="shared" si="280"/>
        <v>0</v>
      </c>
      <c r="S553" s="62">
        <f t="shared" si="326"/>
        <v>0</v>
      </c>
      <c r="T553" s="62">
        <f t="shared" si="301"/>
        <v>0</v>
      </c>
      <c r="U553" s="62">
        <f t="shared" si="281"/>
        <v>0</v>
      </c>
      <c r="V553" s="124" t="s">
        <v>701</v>
      </c>
    </row>
    <row r="554" spans="1:26" ht="26.4" outlineLevel="1">
      <c r="A554" s="137"/>
      <c r="B554" s="137"/>
      <c r="C554" s="138" t="s">
        <v>702</v>
      </c>
      <c r="D554" s="97">
        <v>2</v>
      </c>
      <c r="E554" s="97">
        <v>2</v>
      </c>
      <c r="F554" s="139" t="s">
        <v>660</v>
      </c>
      <c r="G554" s="199">
        <v>249120</v>
      </c>
      <c r="H554" s="199">
        <v>54500.000000000007</v>
      </c>
      <c r="I554" s="62">
        <f t="shared" si="322"/>
        <v>303620</v>
      </c>
      <c r="J554" s="62">
        <f t="shared" si="323"/>
        <v>498240</v>
      </c>
      <c r="K554" s="62">
        <f t="shared" si="324"/>
        <v>109000.00000000001</v>
      </c>
      <c r="L554" s="62">
        <f t="shared" si="325"/>
        <v>607240</v>
      </c>
      <c r="M554" s="550"/>
      <c r="N554" s="550"/>
      <c r="O554" s="550">
        <f t="shared" si="279"/>
        <v>0</v>
      </c>
      <c r="P554" s="550"/>
      <c r="Q554" s="550"/>
      <c r="R554" s="550">
        <f t="shared" si="280"/>
        <v>0</v>
      </c>
      <c r="S554" s="62">
        <f t="shared" si="326"/>
        <v>0</v>
      </c>
      <c r="T554" s="62">
        <f t="shared" si="301"/>
        <v>0</v>
      </c>
      <c r="U554" s="62">
        <f t="shared" si="281"/>
        <v>0</v>
      </c>
      <c r="V554" s="124" t="s">
        <v>701</v>
      </c>
    </row>
    <row r="555" spans="1:26" ht="26.4" outlineLevel="1">
      <c r="A555" s="137"/>
      <c r="B555" s="137"/>
      <c r="C555" s="400" t="s">
        <v>848</v>
      </c>
      <c r="D555" s="97">
        <v>0</v>
      </c>
      <c r="E555" s="97">
        <v>0</v>
      </c>
      <c r="F555" s="139" t="s">
        <v>660</v>
      </c>
      <c r="G555" s="199">
        <v>150480</v>
      </c>
      <c r="H555" s="199">
        <v>54500.000000000007</v>
      </c>
      <c r="I555" s="62">
        <f t="shared" ref="I555:I559" si="327">SUM(G555:H555)</f>
        <v>204980</v>
      </c>
      <c r="J555" s="62">
        <f t="shared" si="323"/>
        <v>0</v>
      </c>
      <c r="K555" s="62">
        <f t="shared" si="324"/>
        <v>0</v>
      </c>
      <c r="L555" s="62">
        <f t="shared" si="325"/>
        <v>0</v>
      </c>
      <c r="M555" s="550"/>
      <c r="N555" s="550"/>
      <c r="O555" s="550">
        <f t="shared" si="279"/>
        <v>0</v>
      </c>
      <c r="P555" s="550"/>
      <c r="Q555" s="550"/>
      <c r="R555" s="550">
        <f t="shared" si="280"/>
        <v>0</v>
      </c>
      <c r="S555" s="62">
        <f t="shared" si="326"/>
        <v>0</v>
      </c>
      <c r="T555" s="62">
        <f t="shared" si="301"/>
        <v>0</v>
      </c>
      <c r="U555" s="62">
        <f t="shared" si="281"/>
        <v>0</v>
      </c>
      <c r="V555" s="124" t="s">
        <v>701</v>
      </c>
    </row>
    <row r="556" spans="1:26" ht="26.4" outlineLevel="1">
      <c r="A556" s="137"/>
      <c r="B556" s="137"/>
      <c r="C556" s="138" t="s">
        <v>703</v>
      </c>
      <c r="D556" s="97">
        <v>0</v>
      </c>
      <c r="E556" s="97">
        <v>0</v>
      </c>
      <c r="F556" s="139" t="s">
        <v>660</v>
      </c>
      <c r="G556" s="199">
        <v>124560</v>
      </c>
      <c r="H556" s="199">
        <v>54500.000000000007</v>
      </c>
      <c r="I556" s="62">
        <f t="shared" si="327"/>
        <v>179060</v>
      </c>
      <c r="J556" s="62">
        <f t="shared" si="323"/>
        <v>0</v>
      </c>
      <c r="K556" s="62">
        <f t="shared" si="324"/>
        <v>0</v>
      </c>
      <c r="L556" s="62">
        <f t="shared" si="325"/>
        <v>0</v>
      </c>
      <c r="M556" s="550"/>
      <c r="N556" s="550"/>
      <c r="O556" s="550">
        <f t="shared" si="279"/>
        <v>0</v>
      </c>
      <c r="P556" s="550"/>
      <c r="Q556" s="550"/>
      <c r="R556" s="550">
        <f t="shared" si="280"/>
        <v>0</v>
      </c>
      <c r="S556" s="62">
        <f t="shared" si="326"/>
        <v>0</v>
      </c>
      <c r="T556" s="62">
        <f t="shared" si="301"/>
        <v>0</v>
      </c>
      <c r="U556" s="62">
        <f t="shared" si="281"/>
        <v>0</v>
      </c>
      <c r="V556" s="124" t="s">
        <v>701</v>
      </c>
    </row>
    <row r="557" spans="1:26" s="11" customFormat="1" outlineLevel="1">
      <c r="A557" s="192"/>
      <c r="B557" s="192"/>
      <c r="C557" s="193" t="s">
        <v>704</v>
      </c>
      <c r="D557" s="194">
        <v>3</v>
      </c>
      <c r="E557" s="194">
        <v>3</v>
      </c>
      <c r="F557" s="195" t="s">
        <v>660</v>
      </c>
      <c r="G557" s="199">
        <v>0</v>
      </c>
      <c r="H557" s="199">
        <v>381500</v>
      </c>
      <c r="I557" s="199">
        <f t="shared" si="327"/>
        <v>381500</v>
      </c>
      <c r="J557" s="199">
        <f t="shared" si="323"/>
        <v>0</v>
      </c>
      <c r="K557" s="199">
        <f t="shared" si="324"/>
        <v>1144500</v>
      </c>
      <c r="L557" s="199">
        <f t="shared" si="325"/>
        <v>1144500</v>
      </c>
      <c r="M557" s="554"/>
      <c r="N557" s="554"/>
      <c r="O557" s="554">
        <f t="shared" si="279"/>
        <v>0</v>
      </c>
      <c r="P557" s="554"/>
      <c r="Q557" s="554"/>
      <c r="R557" s="554">
        <f t="shared" si="280"/>
        <v>0</v>
      </c>
      <c r="S557" s="199">
        <f t="shared" si="326"/>
        <v>0</v>
      </c>
      <c r="T557" s="199">
        <f t="shared" si="301"/>
        <v>0</v>
      </c>
      <c r="U557" s="199">
        <f t="shared" si="281"/>
        <v>0</v>
      </c>
      <c r="V557" s="128" t="s">
        <v>1590</v>
      </c>
      <c r="X557" s="534"/>
      <c r="Y557" s="534"/>
      <c r="Z557" s="534"/>
    </row>
    <row r="558" spans="1:26" s="11" customFormat="1" outlineLevel="1">
      <c r="A558" s="192"/>
      <c r="B558" s="192"/>
      <c r="C558" s="193" t="s">
        <v>705</v>
      </c>
      <c r="D558" s="194">
        <v>0</v>
      </c>
      <c r="E558" s="194">
        <v>0</v>
      </c>
      <c r="F558" s="195" t="s">
        <v>660</v>
      </c>
      <c r="G558" s="199">
        <v>0</v>
      </c>
      <c r="H558" s="199">
        <v>381500</v>
      </c>
      <c r="I558" s="199">
        <f t="shared" si="327"/>
        <v>381500</v>
      </c>
      <c r="J558" s="199">
        <f t="shared" si="323"/>
        <v>0</v>
      </c>
      <c r="K558" s="199">
        <f t="shared" si="324"/>
        <v>0</v>
      </c>
      <c r="L558" s="199">
        <f t="shared" si="325"/>
        <v>0</v>
      </c>
      <c r="M558" s="554"/>
      <c r="N558" s="554"/>
      <c r="O558" s="554">
        <f t="shared" si="279"/>
        <v>0</v>
      </c>
      <c r="P558" s="554"/>
      <c r="Q558" s="554"/>
      <c r="R558" s="554">
        <f t="shared" si="280"/>
        <v>0</v>
      </c>
      <c r="S558" s="199">
        <f t="shared" si="326"/>
        <v>0</v>
      </c>
      <c r="T558" s="199">
        <f t="shared" si="301"/>
        <v>0</v>
      </c>
      <c r="U558" s="199">
        <f t="shared" si="281"/>
        <v>0</v>
      </c>
      <c r="V558" s="128" t="s">
        <v>1590</v>
      </c>
      <c r="X558" s="534"/>
      <c r="Y558" s="534"/>
      <c r="Z558" s="534"/>
    </row>
    <row r="559" spans="1:26" s="11" customFormat="1" outlineLevel="1">
      <c r="A559" s="192"/>
      <c r="B559" s="192"/>
      <c r="C559" s="193" t="s">
        <v>657</v>
      </c>
      <c r="D559" s="194">
        <v>1</v>
      </c>
      <c r="E559" s="194">
        <v>1</v>
      </c>
      <c r="F559" s="195" t="s">
        <v>619</v>
      </c>
      <c r="G559" s="199">
        <v>107992.8</v>
      </c>
      <c r="H559" s="199">
        <v>32397.84</v>
      </c>
      <c r="I559" s="199">
        <f t="shared" si="327"/>
        <v>140390.64000000001</v>
      </c>
      <c r="J559" s="199">
        <f t="shared" si="323"/>
        <v>107992.8</v>
      </c>
      <c r="K559" s="199">
        <f t="shared" si="324"/>
        <v>32397.84</v>
      </c>
      <c r="L559" s="199">
        <f t="shared" si="325"/>
        <v>140390.64000000001</v>
      </c>
      <c r="M559" s="554">
        <v>0.5</v>
      </c>
      <c r="N559" s="554"/>
      <c r="O559" s="554">
        <f t="shared" si="279"/>
        <v>0.5</v>
      </c>
      <c r="P559" s="554"/>
      <c r="Q559" s="554"/>
      <c r="R559" s="554">
        <f t="shared" si="280"/>
        <v>0</v>
      </c>
      <c r="S559" s="199">
        <f t="shared" si="326"/>
        <v>53996.4</v>
      </c>
      <c r="T559" s="199">
        <f t="shared" si="301"/>
        <v>0</v>
      </c>
      <c r="U559" s="199">
        <f t="shared" si="281"/>
        <v>53996.4</v>
      </c>
      <c r="V559" s="128"/>
      <c r="X559" s="534"/>
      <c r="Y559" s="534"/>
      <c r="Z559" s="534"/>
    </row>
    <row r="560" spans="1:26" s="11" customFormat="1" outlineLevel="1">
      <c r="A560" s="192"/>
      <c r="B560" s="192"/>
      <c r="C560" s="193"/>
      <c r="D560" s="194"/>
      <c r="E560" s="194"/>
      <c r="F560" s="195"/>
      <c r="G560" s="199"/>
      <c r="H560" s="199"/>
      <c r="I560" s="199"/>
      <c r="J560" s="199"/>
      <c r="K560" s="199"/>
      <c r="L560" s="199"/>
      <c r="M560" s="554"/>
      <c r="N560" s="554"/>
      <c r="O560" s="554">
        <f t="shared" si="279"/>
        <v>0</v>
      </c>
      <c r="P560" s="554"/>
      <c r="Q560" s="554"/>
      <c r="R560" s="554">
        <f t="shared" si="280"/>
        <v>0</v>
      </c>
      <c r="S560" s="199">
        <f t="shared" si="326"/>
        <v>0</v>
      </c>
      <c r="T560" s="199">
        <f t="shared" si="301"/>
        <v>0</v>
      </c>
      <c r="U560" s="199">
        <f t="shared" si="281"/>
        <v>0</v>
      </c>
      <c r="V560" s="128"/>
      <c r="X560" s="534"/>
      <c r="Y560" s="534"/>
      <c r="Z560" s="534"/>
    </row>
    <row r="561" spans="1:26" s="11" customFormat="1" outlineLevel="1">
      <c r="A561" s="192"/>
      <c r="B561" s="192"/>
      <c r="C561" s="189" t="s">
        <v>706</v>
      </c>
      <c r="D561" s="194"/>
      <c r="E561" s="194"/>
      <c r="F561" s="195"/>
      <c r="G561" s="199"/>
      <c r="H561" s="199"/>
      <c r="I561" s="199"/>
      <c r="J561" s="174">
        <f>SUBTOTAL(9,J562:J569)</f>
        <v>68830900</v>
      </c>
      <c r="K561" s="174">
        <f t="shared" ref="K561:L561" si="328">SUBTOTAL(9,K562:K569)</f>
        <v>2170000</v>
      </c>
      <c r="L561" s="174">
        <f t="shared" si="328"/>
        <v>71000900</v>
      </c>
      <c r="M561" s="558"/>
      <c r="N561" s="558"/>
      <c r="O561" s="558">
        <f t="shared" si="279"/>
        <v>0</v>
      </c>
      <c r="P561" s="558"/>
      <c r="Q561" s="558"/>
      <c r="R561" s="558">
        <f t="shared" si="280"/>
        <v>0</v>
      </c>
      <c r="S561" s="174">
        <f>SUBTOTAL(9,S562:S569)</f>
        <v>525000</v>
      </c>
      <c r="T561" s="174">
        <f t="shared" si="301"/>
        <v>0</v>
      </c>
      <c r="U561" s="174">
        <f t="shared" ref="U561" si="329">SUBTOTAL(9,U562:U569)</f>
        <v>525000</v>
      </c>
      <c r="V561" s="128"/>
      <c r="X561" s="534"/>
      <c r="Y561" s="534"/>
      <c r="Z561" s="534"/>
    </row>
    <row r="562" spans="1:26" s="11" customFormat="1" ht="26.4" outlineLevel="1">
      <c r="A562" s="192"/>
      <c r="B562" s="192"/>
      <c r="C562" s="193" t="s">
        <v>837</v>
      </c>
      <c r="D562" s="194">
        <v>0</v>
      </c>
      <c r="E562" s="194">
        <v>0</v>
      </c>
      <c r="F562" s="195" t="s">
        <v>660</v>
      </c>
      <c r="G562" s="199">
        <v>3339600.0000000005</v>
      </c>
      <c r="H562" s="199">
        <v>56000.000000000007</v>
      </c>
      <c r="I562" s="199">
        <f t="shared" ref="I562:I568" si="330">SUM(G562:H562)</f>
        <v>3395600.0000000005</v>
      </c>
      <c r="J562" s="199">
        <f t="shared" ref="J562:J568" si="331">G562*E562</f>
        <v>0</v>
      </c>
      <c r="K562" s="199">
        <f t="shared" ref="K562:K568" si="332">H562*E562</f>
        <v>0</v>
      </c>
      <c r="L562" s="199">
        <f t="shared" ref="L562:L568" si="333">I562*E562</f>
        <v>0</v>
      </c>
      <c r="M562" s="554"/>
      <c r="N562" s="554"/>
      <c r="O562" s="554">
        <f t="shared" si="279"/>
        <v>0</v>
      </c>
      <c r="P562" s="554"/>
      <c r="Q562" s="554"/>
      <c r="R562" s="554">
        <f t="shared" si="280"/>
        <v>0</v>
      </c>
      <c r="S562" s="199">
        <f t="shared" ref="S562:S569" si="334">M562*J562</f>
        <v>0</v>
      </c>
      <c r="T562" s="199">
        <f t="shared" si="301"/>
        <v>0</v>
      </c>
      <c r="U562" s="199">
        <f t="shared" si="281"/>
        <v>0</v>
      </c>
      <c r="V562" s="128" t="s">
        <v>838</v>
      </c>
      <c r="X562" s="534"/>
      <c r="Y562" s="534"/>
      <c r="Z562" s="534"/>
    </row>
    <row r="563" spans="1:26" s="11" customFormat="1" ht="26.4" outlineLevel="1">
      <c r="A563" s="192"/>
      <c r="B563" s="192"/>
      <c r="C563" s="193" t="s">
        <v>849</v>
      </c>
      <c r="D563" s="97">
        <v>0</v>
      </c>
      <c r="E563" s="97">
        <v>0</v>
      </c>
      <c r="F563" s="195" t="s">
        <v>660</v>
      </c>
      <c r="G563" s="199">
        <v>1346400</v>
      </c>
      <c r="H563" s="199">
        <v>56000.000000000007</v>
      </c>
      <c r="I563" s="199">
        <f t="shared" si="330"/>
        <v>1402400</v>
      </c>
      <c r="J563" s="199">
        <f t="shared" si="331"/>
        <v>0</v>
      </c>
      <c r="K563" s="199">
        <f t="shared" si="332"/>
        <v>0</v>
      </c>
      <c r="L563" s="199">
        <f t="shared" si="333"/>
        <v>0</v>
      </c>
      <c r="M563" s="554"/>
      <c r="N563" s="554"/>
      <c r="O563" s="554">
        <f t="shared" si="279"/>
        <v>0</v>
      </c>
      <c r="P563" s="554"/>
      <c r="Q563" s="554"/>
      <c r="R563" s="554">
        <f t="shared" si="280"/>
        <v>0</v>
      </c>
      <c r="S563" s="199">
        <f t="shared" si="334"/>
        <v>0</v>
      </c>
      <c r="T563" s="199">
        <f t="shared" si="301"/>
        <v>0</v>
      </c>
      <c r="U563" s="199">
        <f t="shared" si="281"/>
        <v>0</v>
      </c>
      <c r="V563" s="128" t="s">
        <v>850</v>
      </c>
      <c r="X563" s="534"/>
      <c r="Y563" s="534"/>
      <c r="Z563" s="534"/>
    </row>
    <row r="564" spans="1:26" s="11" customFormat="1" ht="26.4" outlineLevel="1">
      <c r="A564" s="192"/>
      <c r="B564" s="192"/>
      <c r="C564" s="193" t="s">
        <v>709</v>
      </c>
      <c r="D564" s="97">
        <v>28</v>
      </c>
      <c r="E564" s="97">
        <v>28</v>
      </c>
      <c r="F564" s="195" t="s">
        <v>660</v>
      </c>
      <c r="G564" s="199">
        <v>1607100.0000000002</v>
      </c>
      <c r="H564" s="199">
        <v>56000.000000000007</v>
      </c>
      <c r="I564" s="199">
        <f t="shared" si="330"/>
        <v>1663100.0000000002</v>
      </c>
      <c r="J564" s="199">
        <f t="shared" si="331"/>
        <v>44998800.000000007</v>
      </c>
      <c r="K564" s="199">
        <f t="shared" si="332"/>
        <v>1568000.0000000002</v>
      </c>
      <c r="L564" s="199">
        <f t="shared" si="333"/>
        <v>46566800.000000007</v>
      </c>
      <c r="M564" s="554"/>
      <c r="N564" s="554"/>
      <c r="O564" s="554">
        <f t="shared" si="279"/>
        <v>0</v>
      </c>
      <c r="P564" s="554"/>
      <c r="Q564" s="554"/>
      <c r="R564" s="554">
        <f t="shared" si="280"/>
        <v>0</v>
      </c>
      <c r="S564" s="199">
        <f t="shared" si="334"/>
        <v>0</v>
      </c>
      <c r="T564" s="199">
        <f t="shared" si="301"/>
        <v>0</v>
      </c>
      <c r="U564" s="199">
        <f t="shared" si="281"/>
        <v>0</v>
      </c>
      <c r="V564" s="128" t="s">
        <v>710</v>
      </c>
      <c r="X564" s="534"/>
      <c r="Y564" s="534"/>
      <c r="Z564" s="534"/>
    </row>
    <row r="565" spans="1:26" s="11" customFormat="1" ht="26.4" outlineLevel="1">
      <c r="A565" s="192"/>
      <c r="B565" s="192"/>
      <c r="C565" s="193" t="s">
        <v>711</v>
      </c>
      <c r="D565" s="97">
        <v>0</v>
      </c>
      <c r="E565" s="97">
        <v>0</v>
      </c>
      <c r="F565" s="195" t="s">
        <v>660</v>
      </c>
      <c r="G565" s="199">
        <v>585200</v>
      </c>
      <c r="H565" s="199">
        <v>56000.000000000007</v>
      </c>
      <c r="I565" s="199">
        <f t="shared" si="330"/>
        <v>641200</v>
      </c>
      <c r="J565" s="199">
        <f t="shared" si="331"/>
        <v>0</v>
      </c>
      <c r="K565" s="199">
        <f t="shared" si="332"/>
        <v>0</v>
      </c>
      <c r="L565" s="199">
        <f t="shared" si="333"/>
        <v>0</v>
      </c>
      <c r="M565" s="554"/>
      <c r="N565" s="554"/>
      <c r="O565" s="554">
        <f t="shared" si="279"/>
        <v>0</v>
      </c>
      <c r="P565" s="554"/>
      <c r="Q565" s="554"/>
      <c r="R565" s="554">
        <f t="shared" si="280"/>
        <v>0</v>
      </c>
      <c r="S565" s="199">
        <f t="shared" si="334"/>
        <v>0</v>
      </c>
      <c r="T565" s="199">
        <f t="shared" si="301"/>
        <v>0</v>
      </c>
      <c r="U565" s="199">
        <f t="shared" si="281"/>
        <v>0</v>
      </c>
      <c r="V565" s="128" t="s">
        <v>712</v>
      </c>
      <c r="X565" s="534"/>
      <c r="Y565" s="534"/>
      <c r="Z565" s="534"/>
    </row>
    <row r="566" spans="1:26" s="11" customFormat="1" ht="26.4" outlineLevel="1">
      <c r="A566" s="192"/>
      <c r="B566" s="192"/>
      <c r="C566" s="193" t="s">
        <v>851</v>
      </c>
      <c r="D566" s="97">
        <v>0</v>
      </c>
      <c r="E566" s="97">
        <v>0</v>
      </c>
      <c r="F566" s="195" t="s">
        <v>660</v>
      </c>
      <c r="G566" s="62">
        <v>1182500</v>
      </c>
      <c r="H566" s="62">
        <v>56000.000000000007</v>
      </c>
      <c r="I566" s="62">
        <f t="shared" si="330"/>
        <v>1238500</v>
      </c>
      <c r="J566" s="199">
        <f t="shared" si="331"/>
        <v>0</v>
      </c>
      <c r="K566" s="199">
        <f t="shared" si="332"/>
        <v>0</v>
      </c>
      <c r="L566" s="199">
        <f t="shared" si="333"/>
        <v>0</v>
      </c>
      <c r="M566" s="554"/>
      <c r="N566" s="554"/>
      <c r="O566" s="554">
        <f t="shared" si="279"/>
        <v>0</v>
      </c>
      <c r="P566" s="554"/>
      <c r="Q566" s="554"/>
      <c r="R566" s="554">
        <f t="shared" si="280"/>
        <v>0</v>
      </c>
      <c r="S566" s="199">
        <f t="shared" si="334"/>
        <v>0</v>
      </c>
      <c r="T566" s="199">
        <f t="shared" si="301"/>
        <v>0</v>
      </c>
      <c r="U566" s="199">
        <f t="shared" si="281"/>
        <v>0</v>
      </c>
      <c r="V566" s="128" t="s">
        <v>855</v>
      </c>
      <c r="X566" s="534"/>
      <c r="Y566" s="534"/>
      <c r="Z566" s="534"/>
    </row>
    <row r="567" spans="1:26" s="11" customFormat="1" ht="26.4" outlineLevel="1">
      <c r="A567" s="192"/>
      <c r="B567" s="192"/>
      <c r="C567" s="193" t="s">
        <v>856</v>
      </c>
      <c r="D567" s="97">
        <v>7</v>
      </c>
      <c r="E567" s="97">
        <v>7</v>
      </c>
      <c r="F567" s="195" t="s">
        <v>660</v>
      </c>
      <c r="G567" s="62">
        <v>3254585.7142857146</v>
      </c>
      <c r="H567" s="62">
        <v>56000.000000000007</v>
      </c>
      <c r="I567" s="62">
        <f t="shared" ref="I567" si="335">SUM(G567:H567)</f>
        <v>3310585.7142857146</v>
      </c>
      <c r="J567" s="199">
        <f t="shared" si="331"/>
        <v>22782100</v>
      </c>
      <c r="K567" s="199">
        <f t="shared" si="332"/>
        <v>392000.00000000006</v>
      </c>
      <c r="L567" s="199">
        <f t="shared" si="333"/>
        <v>23174100</v>
      </c>
      <c r="M567" s="554"/>
      <c r="N567" s="554"/>
      <c r="O567" s="554">
        <f t="shared" si="279"/>
        <v>0</v>
      </c>
      <c r="P567" s="554"/>
      <c r="Q567" s="554"/>
      <c r="R567" s="554">
        <f t="shared" si="280"/>
        <v>0</v>
      </c>
      <c r="S567" s="199">
        <f t="shared" si="334"/>
        <v>0</v>
      </c>
      <c r="T567" s="199">
        <f t="shared" si="301"/>
        <v>0</v>
      </c>
      <c r="U567" s="199">
        <f t="shared" si="281"/>
        <v>0</v>
      </c>
      <c r="V567" s="128" t="s">
        <v>857</v>
      </c>
      <c r="X567" s="534"/>
      <c r="Y567" s="534"/>
      <c r="Z567" s="534"/>
    </row>
    <row r="568" spans="1:26" s="11" customFormat="1" outlineLevel="1">
      <c r="A568" s="192"/>
      <c r="B568" s="192"/>
      <c r="C568" s="193" t="s">
        <v>657</v>
      </c>
      <c r="D568" s="97">
        <v>1</v>
      </c>
      <c r="E568" s="97">
        <v>1</v>
      </c>
      <c r="F568" s="195" t="s">
        <v>619</v>
      </c>
      <c r="G568" s="62">
        <v>1050000</v>
      </c>
      <c r="H568" s="62">
        <v>210000</v>
      </c>
      <c r="I568" s="62">
        <f t="shared" si="330"/>
        <v>1260000</v>
      </c>
      <c r="J568" s="199">
        <f t="shared" si="331"/>
        <v>1050000</v>
      </c>
      <c r="K568" s="199">
        <f t="shared" si="332"/>
        <v>210000</v>
      </c>
      <c r="L568" s="199">
        <f t="shared" si="333"/>
        <v>1260000</v>
      </c>
      <c r="M568" s="554">
        <v>0.5</v>
      </c>
      <c r="N568" s="554"/>
      <c r="O568" s="554">
        <f t="shared" si="279"/>
        <v>0.5</v>
      </c>
      <c r="P568" s="554"/>
      <c r="Q568" s="554"/>
      <c r="R568" s="554">
        <f t="shared" si="280"/>
        <v>0</v>
      </c>
      <c r="S568" s="199">
        <f t="shared" si="334"/>
        <v>525000</v>
      </c>
      <c r="T568" s="199">
        <f t="shared" si="301"/>
        <v>0</v>
      </c>
      <c r="U568" s="199">
        <f t="shared" si="281"/>
        <v>525000</v>
      </c>
      <c r="V568" s="128"/>
      <c r="X568" s="534"/>
      <c r="Y568" s="534"/>
      <c r="Z568" s="534"/>
    </row>
    <row r="569" spans="1:26" s="11" customFormat="1" outlineLevel="1">
      <c r="A569" s="192"/>
      <c r="B569" s="192"/>
      <c r="C569" s="193"/>
      <c r="D569" s="97"/>
      <c r="E569" s="97"/>
      <c r="F569" s="195"/>
      <c r="G569" s="62"/>
      <c r="H569" s="62"/>
      <c r="I569" s="62"/>
      <c r="J569" s="199"/>
      <c r="K569" s="199"/>
      <c r="L569" s="199"/>
      <c r="M569" s="554"/>
      <c r="N569" s="554"/>
      <c r="O569" s="554">
        <f t="shared" si="279"/>
        <v>0</v>
      </c>
      <c r="P569" s="554"/>
      <c r="Q569" s="554"/>
      <c r="R569" s="554">
        <f t="shared" si="280"/>
        <v>0</v>
      </c>
      <c r="S569" s="199">
        <f t="shared" si="334"/>
        <v>0</v>
      </c>
      <c r="T569" s="199">
        <f t="shared" si="301"/>
        <v>0</v>
      </c>
      <c r="U569" s="199">
        <f t="shared" si="281"/>
        <v>0</v>
      </c>
      <c r="V569" s="128"/>
      <c r="X569" s="534"/>
      <c r="Y569" s="534"/>
      <c r="Z569" s="534"/>
    </row>
    <row r="570" spans="1:26" s="363" customFormat="1" outlineLevel="1">
      <c r="A570" s="172"/>
      <c r="B570" s="172"/>
      <c r="C570" s="189" t="s">
        <v>841</v>
      </c>
      <c r="D570" s="99"/>
      <c r="E570" s="99"/>
      <c r="F570" s="191"/>
      <c r="G570" s="82"/>
      <c r="H570" s="82"/>
      <c r="I570" s="82"/>
      <c r="J570" s="174">
        <f>SUBTOTAL(9,J571:J578)</f>
        <v>14674496.469863014</v>
      </c>
      <c r="K570" s="174">
        <f t="shared" ref="K570:L570" si="336">SUBTOTAL(9,K571:K578)</f>
        <v>5167998.7851740941</v>
      </c>
      <c r="L570" s="174">
        <f t="shared" si="336"/>
        <v>19842495.25503711</v>
      </c>
      <c r="M570" s="558"/>
      <c r="N570" s="558"/>
      <c r="O570" s="558">
        <f t="shared" ref="O570:O633" si="337">M570+N570</f>
        <v>0</v>
      </c>
      <c r="P570" s="558"/>
      <c r="Q570" s="558"/>
      <c r="R570" s="558">
        <f t="shared" ref="R570:R633" si="338">P570+Q570</f>
        <v>0</v>
      </c>
      <c r="S570" s="174">
        <f>SUBTOTAL(9,S571:S578)</f>
        <v>390665.23952054797</v>
      </c>
      <c r="T570" s="174">
        <f t="shared" si="301"/>
        <v>0</v>
      </c>
      <c r="U570" s="174">
        <f t="shared" ref="U570" si="339">SUBTOTAL(9,U571:U578)</f>
        <v>390665.23952054797</v>
      </c>
      <c r="V570" s="175"/>
      <c r="X570" s="538"/>
      <c r="Y570" s="538"/>
      <c r="Z570" s="538"/>
    </row>
    <row r="571" spans="1:26" s="11" customFormat="1" outlineLevel="1">
      <c r="A571" s="192"/>
      <c r="B571" s="192"/>
      <c r="C571" s="193" t="s">
        <v>812</v>
      </c>
      <c r="D571" s="97">
        <v>167</v>
      </c>
      <c r="E571" s="97">
        <v>150</v>
      </c>
      <c r="F571" s="195" t="s">
        <v>624</v>
      </c>
      <c r="G571" s="62">
        <v>22980.09</v>
      </c>
      <c r="H571" s="62">
        <v>5743.9305000000022</v>
      </c>
      <c r="I571" s="62">
        <f t="shared" ref="I571:I576" si="340">SUM(G571:H571)</f>
        <v>28724.020500000002</v>
      </c>
      <c r="J571" s="199">
        <f t="shared" ref="J571:J577" si="341">G571*E571</f>
        <v>3447013.5</v>
      </c>
      <c r="K571" s="199">
        <f t="shared" ref="K571:K577" si="342">H571*E571</f>
        <v>861589.5750000003</v>
      </c>
      <c r="L571" s="199">
        <f t="shared" ref="L571:L577" si="343">I571*E571</f>
        <v>4308603.0750000002</v>
      </c>
      <c r="M571" s="554"/>
      <c r="N571" s="554"/>
      <c r="O571" s="554">
        <f t="shared" si="337"/>
        <v>0</v>
      </c>
      <c r="P571" s="554"/>
      <c r="Q571" s="554"/>
      <c r="R571" s="554">
        <f t="shared" si="338"/>
        <v>0</v>
      </c>
      <c r="S571" s="199">
        <f t="shared" ref="S571:S578" si="344">M571*J571</f>
        <v>0</v>
      </c>
      <c r="T571" s="199">
        <f t="shared" si="301"/>
        <v>0</v>
      </c>
      <c r="U571" s="199">
        <f t="shared" ref="U571:U634" si="345">S571+T571</f>
        <v>0</v>
      </c>
      <c r="V571" s="128" t="s">
        <v>625</v>
      </c>
      <c r="X571" s="534"/>
      <c r="Y571" s="534"/>
      <c r="Z571" s="534"/>
    </row>
    <row r="572" spans="1:26" s="11" customFormat="1" outlineLevel="1">
      <c r="A572" s="192"/>
      <c r="B572" s="192"/>
      <c r="C572" s="193" t="s">
        <v>842</v>
      </c>
      <c r="D572" s="97">
        <v>100</v>
      </c>
      <c r="E572" s="97">
        <v>110</v>
      </c>
      <c r="F572" s="195" t="s">
        <v>624</v>
      </c>
      <c r="G572" s="62">
        <v>32518.739999999998</v>
      </c>
      <c r="H572" s="62">
        <v>7485.6650000000009</v>
      </c>
      <c r="I572" s="62">
        <f t="shared" si="340"/>
        <v>40004.404999999999</v>
      </c>
      <c r="J572" s="199">
        <f t="shared" si="341"/>
        <v>3577061.4</v>
      </c>
      <c r="K572" s="199">
        <f t="shared" si="342"/>
        <v>823423.15000000014</v>
      </c>
      <c r="L572" s="199">
        <f t="shared" si="343"/>
        <v>4400484.55</v>
      </c>
      <c r="M572" s="554"/>
      <c r="N572" s="554"/>
      <c r="O572" s="554">
        <f t="shared" si="337"/>
        <v>0</v>
      </c>
      <c r="P572" s="554"/>
      <c r="Q572" s="554"/>
      <c r="R572" s="554">
        <f t="shared" si="338"/>
        <v>0</v>
      </c>
      <c r="S572" s="199">
        <f t="shared" si="344"/>
        <v>0</v>
      </c>
      <c r="T572" s="199">
        <f t="shared" si="301"/>
        <v>0</v>
      </c>
      <c r="U572" s="199">
        <f t="shared" si="345"/>
        <v>0</v>
      </c>
      <c r="V572" s="128" t="s">
        <v>625</v>
      </c>
      <c r="X572" s="534"/>
      <c r="Y572" s="534"/>
      <c r="Z572" s="534"/>
    </row>
    <row r="573" spans="1:26" s="11" customFormat="1" outlineLevel="1">
      <c r="A573" s="192"/>
      <c r="B573" s="192"/>
      <c r="C573" s="193" t="s">
        <v>844</v>
      </c>
      <c r="D573" s="97">
        <v>0</v>
      </c>
      <c r="E573" s="97">
        <v>0</v>
      </c>
      <c r="F573" s="195" t="s">
        <v>624</v>
      </c>
      <c r="G573" s="199">
        <v>72299.399999999994</v>
      </c>
      <c r="H573" s="199">
        <v>17189.865000000002</v>
      </c>
      <c r="I573" s="199">
        <f t="shared" si="340"/>
        <v>89489.264999999999</v>
      </c>
      <c r="J573" s="199">
        <f t="shared" si="341"/>
        <v>0</v>
      </c>
      <c r="K573" s="199">
        <f t="shared" si="342"/>
        <v>0</v>
      </c>
      <c r="L573" s="199">
        <f t="shared" si="343"/>
        <v>0</v>
      </c>
      <c r="M573" s="554"/>
      <c r="N573" s="554"/>
      <c r="O573" s="554">
        <f t="shared" si="337"/>
        <v>0</v>
      </c>
      <c r="P573" s="554"/>
      <c r="Q573" s="554"/>
      <c r="R573" s="554">
        <f t="shared" si="338"/>
        <v>0</v>
      </c>
      <c r="S573" s="199">
        <f t="shared" si="344"/>
        <v>0</v>
      </c>
      <c r="T573" s="199">
        <f t="shared" si="301"/>
        <v>0</v>
      </c>
      <c r="U573" s="199">
        <f t="shared" si="345"/>
        <v>0</v>
      </c>
      <c r="V573" s="128" t="s">
        <v>625</v>
      </c>
      <c r="X573" s="534"/>
      <c r="Y573" s="534"/>
      <c r="Z573" s="534"/>
    </row>
    <row r="574" spans="1:26" s="11" customFormat="1" outlineLevel="1">
      <c r="A574" s="192"/>
      <c r="B574" s="192"/>
      <c r="C574" s="193" t="s">
        <v>845</v>
      </c>
      <c r="D574" s="97">
        <v>43</v>
      </c>
      <c r="E574" s="97">
        <v>53.900000000000006</v>
      </c>
      <c r="F574" s="195" t="s">
        <v>624</v>
      </c>
      <c r="G574" s="199">
        <v>102372.9</v>
      </c>
      <c r="H574" s="199">
        <v>18573.439500000004</v>
      </c>
      <c r="I574" s="199">
        <f t="shared" si="340"/>
        <v>120946.3395</v>
      </c>
      <c r="J574" s="199">
        <f t="shared" si="341"/>
        <v>5517899.3100000005</v>
      </c>
      <c r="K574" s="199">
        <f t="shared" si="342"/>
        <v>1001108.3890500003</v>
      </c>
      <c r="L574" s="199">
        <f t="shared" si="343"/>
        <v>6519007.6990500009</v>
      </c>
      <c r="M574" s="554"/>
      <c r="N574" s="554"/>
      <c r="O574" s="554">
        <f t="shared" si="337"/>
        <v>0</v>
      </c>
      <c r="P574" s="554"/>
      <c r="Q574" s="554"/>
      <c r="R574" s="554">
        <f t="shared" si="338"/>
        <v>0</v>
      </c>
      <c r="S574" s="199">
        <f t="shared" si="344"/>
        <v>0</v>
      </c>
      <c r="T574" s="199">
        <f t="shared" si="301"/>
        <v>0</v>
      </c>
      <c r="U574" s="199">
        <f t="shared" si="345"/>
        <v>0</v>
      </c>
      <c r="V574" s="128" t="s">
        <v>625</v>
      </c>
      <c r="X574" s="534"/>
      <c r="Y574" s="534"/>
      <c r="Z574" s="534"/>
    </row>
    <row r="575" spans="1:26" ht="21" customHeight="1" outlineLevel="1">
      <c r="A575" s="137"/>
      <c r="B575" s="137"/>
      <c r="C575" s="138" t="s">
        <v>846</v>
      </c>
      <c r="D575" s="97">
        <v>0</v>
      </c>
      <c r="E575" s="97">
        <v>0</v>
      </c>
      <c r="F575" s="139" t="s">
        <v>624</v>
      </c>
      <c r="G575" s="199">
        <v>985945.66091644217</v>
      </c>
      <c r="H575" s="199">
        <v>53025</v>
      </c>
      <c r="I575" s="71">
        <f t="shared" si="340"/>
        <v>1038970.6609164422</v>
      </c>
      <c r="J575" s="71">
        <f t="shared" si="341"/>
        <v>0</v>
      </c>
      <c r="K575" s="71">
        <f t="shared" si="342"/>
        <v>0</v>
      </c>
      <c r="L575" s="71">
        <f t="shared" si="343"/>
        <v>0</v>
      </c>
      <c r="M575" s="552"/>
      <c r="N575" s="552"/>
      <c r="O575" s="552">
        <f t="shared" si="337"/>
        <v>0</v>
      </c>
      <c r="P575" s="552"/>
      <c r="Q575" s="552"/>
      <c r="R575" s="552">
        <f t="shared" si="338"/>
        <v>0</v>
      </c>
      <c r="S575" s="71">
        <f t="shared" si="344"/>
        <v>0</v>
      </c>
      <c r="T575" s="71">
        <f t="shared" si="301"/>
        <v>0</v>
      </c>
      <c r="U575" s="71">
        <f t="shared" si="345"/>
        <v>0</v>
      </c>
      <c r="V575" s="123" t="s">
        <v>847</v>
      </c>
    </row>
    <row r="576" spans="1:26" s="11" customFormat="1" ht="21" customHeight="1" outlineLevel="1">
      <c r="A576" s="192"/>
      <c r="B576" s="192"/>
      <c r="C576" s="386" t="s">
        <v>928</v>
      </c>
      <c r="D576" s="97">
        <v>150</v>
      </c>
      <c r="E576" s="97">
        <v>154</v>
      </c>
      <c r="F576" s="195" t="s">
        <v>624</v>
      </c>
      <c r="G576" s="199">
        <v>8773.9726027397246</v>
      </c>
      <c r="H576" s="199">
        <v>14594.016411764707</v>
      </c>
      <c r="I576" s="199">
        <f t="shared" si="340"/>
        <v>23367.989014504434</v>
      </c>
      <c r="J576" s="199">
        <f t="shared" si="341"/>
        <v>1351191.7808219176</v>
      </c>
      <c r="K576" s="199">
        <f t="shared" si="342"/>
        <v>2247478.527411765</v>
      </c>
      <c r="L576" s="199">
        <f t="shared" si="343"/>
        <v>3598670.308233683</v>
      </c>
      <c r="M576" s="554"/>
      <c r="N576" s="554"/>
      <c r="O576" s="554">
        <f t="shared" si="337"/>
        <v>0</v>
      </c>
      <c r="P576" s="554"/>
      <c r="Q576" s="554"/>
      <c r="R576" s="554">
        <f t="shared" si="338"/>
        <v>0</v>
      </c>
      <c r="S576" s="199">
        <f t="shared" si="344"/>
        <v>0</v>
      </c>
      <c r="T576" s="199">
        <f t="shared" si="301"/>
        <v>0</v>
      </c>
      <c r="U576" s="199">
        <f t="shared" si="345"/>
        <v>0</v>
      </c>
      <c r="V576" s="389" t="s">
        <v>929</v>
      </c>
      <c r="X576" s="534"/>
      <c r="Y576" s="534"/>
      <c r="Z576" s="534"/>
    </row>
    <row r="577" spans="1:26" ht="20.25" customHeight="1" outlineLevel="1">
      <c r="A577" s="137"/>
      <c r="B577" s="137"/>
      <c r="C577" s="138" t="s">
        <v>657</v>
      </c>
      <c r="D577" s="97">
        <v>1</v>
      </c>
      <c r="E577" s="97">
        <v>1</v>
      </c>
      <c r="F577" s="139" t="s">
        <v>619</v>
      </c>
      <c r="G577" s="199">
        <v>781330.47904109594</v>
      </c>
      <c r="H577" s="199">
        <v>234399.14371232878</v>
      </c>
      <c r="I577" s="71">
        <f t="shared" ref="I577" si="346">SUM(G577:H577)</f>
        <v>1015729.6227534247</v>
      </c>
      <c r="J577" s="71">
        <f t="shared" si="341"/>
        <v>781330.47904109594</v>
      </c>
      <c r="K577" s="71">
        <f t="shared" si="342"/>
        <v>234399.14371232878</v>
      </c>
      <c r="L577" s="71">
        <f t="shared" si="343"/>
        <v>1015729.6227534247</v>
      </c>
      <c r="M577" s="552">
        <v>0.5</v>
      </c>
      <c r="N577" s="552"/>
      <c r="O577" s="552">
        <f t="shared" si="337"/>
        <v>0.5</v>
      </c>
      <c r="P577" s="552"/>
      <c r="Q577" s="552"/>
      <c r="R577" s="552">
        <f t="shared" si="338"/>
        <v>0</v>
      </c>
      <c r="S577" s="71">
        <f t="shared" si="344"/>
        <v>390665.23952054797</v>
      </c>
      <c r="T577" s="71">
        <f t="shared" si="301"/>
        <v>0</v>
      </c>
      <c r="U577" s="71">
        <f t="shared" si="345"/>
        <v>390665.23952054797</v>
      </c>
      <c r="V577" s="123"/>
    </row>
    <row r="578" spans="1:26" outlineLevel="1">
      <c r="A578" s="137"/>
      <c r="B578" s="137"/>
      <c r="C578" s="138"/>
      <c r="D578" s="94"/>
      <c r="E578" s="94"/>
      <c r="F578" s="139"/>
      <c r="G578" s="71"/>
      <c r="H578" s="71"/>
      <c r="I578" s="71"/>
      <c r="J578" s="71"/>
      <c r="K578" s="71"/>
      <c r="L578" s="62"/>
      <c r="M578" s="550"/>
      <c r="N578" s="550"/>
      <c r="O578" s="550">
        <f t="shared" si="337"/>
        <v>0</v>
      </c>
      <c r="P578" s="550"/>
      <c r="Q578" s="550"/>
      <c r="R578" s="550">
        <f t="shared" si="338"/>
        <v>0</v>
      </c>
      <c r="S578" s="62">
        <f t="shared" si="344"/>
        <v>0</v>
      </c>
      <c r="T578" s="62">
        <f t="shared" si="301"/>
        <v>0</v>
      </c>
      <c r="U578" s="62">
        <f t="shared" si="345"/>
        <v>0</v>
      </c>
      <c r="V578" s="124"/>
    </row>
    <row r="579" spans="1:26" s="153" customFormat="1" outlineLevel="1">
      <c r="A579" s="183" t="s">
        <v>275</v>
      </c>
      <c r="B579" s="183"/>
      <c r="C579" s="184" t="s">
        <v>276</v>
      </c>
      <c r="D579" s="185">
        <v>1</v>
      </c>
      <c r="E579" s="185">
        <v>1</v>
      </c>
      <c r="F579" s="186" t="s">
        <v>10</v>
      </c>
      <c r="G579" s="187"/>
      <c r="H579" s="187"/>
      <c r="I579" s="187"/>
      <c r="J579" s="187">
        <f t="shared" ref="J579:K579" si="347">SUBTOTAL(9,J580:J602)</f>
        <v>92827708.594109595</v>
      </c>
      <c r="K579" s="187">
        <f t="shared" si="347"/>
        <v>16840279.048278809</v>
      </c>
      <c r="L579" s="187">
        <f>SUBTOTAL(9,L580:L602)</f>
        <v>109667987.6423884</v>
      </c>
      <c r="M579" s="560"/>
      <c r="N579" s="560"/>
      <c r="O579" s="560">
        <f t="shared" si="337"/>
        <v>0</v>
      </c>
      <c r="P579" s="560"/>
      <c r="Q579" s="560"/>
      <c r="R579" s="560">
        <f t="shared" si="338"/>
        <v>0</v>
      </c>
      <c r="S579" s="187">
        <f t="shared" ref="S579" si="348">SUBTOTAL(9,S580:S602)</f>
        <v>0</v>
      </c>
      <c r="T579" s="187">
        <f t="shared" si="301"/>
        <v>0</v>
      </c>
      <c r="U579" s="187">
        <f>SUBTOTAL(9,U580:U602)</f>
        <v>0</v>
      </c>
      <c r="V579" s="188"/>
      <c r="X579" s="535"/>
      <c r="Y579" s="535"/>
      <c r="Z579" s="535"/>
    </row>
    <row r="580" spans="1:26" outlineLevel="1">
      <c r="A580" s="137"/>
      <c r="B580" s="137"/>
      <c r="C580" s="147" t="s">
        <v>815</v>
      </c>
      <c r="D580" s="94"/>
      <c r="E580" s="94"/>
      <c r="F580" s="139"/>
      <c r="G580" s="71"/>
      <c r="H580" s="71"/>
      <c r="I580" s="71"/>
      <c r="J580" s="82">
        <f>SUBTOTAL(9,J581:J589)</f>
        <v>9916993.8000000007</v>
      </c>
      <c r="K580" s="82">
        <f t="shared" ref="K580:L580" si="349">SUBTOTAL(9,K581:K589)</f>
        <v>3613842.1400000006</v>
      </c>
      <c r="L580" s="82">
        <f t="shared" si="349"/>
        <v>13530835.939999999</v>
      </c>
      <c r="M580" s="553"/>
      <c r="N580" s="553"/>
      <c r="O580" s="553">
        <f t="shared" si="337"/>
        <v>0</v>
      </c>
      <c r="P580" s="553"/>
      <c r="Q580" s="553"/>
      <c r="R580" s="553">
        <f t="shared" si="338"/>
        <v>0</v>
      </c>
      <c r="S580" s="82">
        <f>SUBTOTAL(9,S581:S589)</f>
        <v>0</v>
      </c>
      <c r="T580" s="82">
        <f t="shared" si="301"/>
        <v>0</v>
      </c>
      <c r="U580" s="82">
        <f t="shared" ref="U580" si="350">SUBTOTAL(9,U581:U589)</f>
        <v>0</v>
      </c>
      <c r="V580" s="123"/>
    </row>
    <row r="581" spans="1:26" ht="26.4" outlineLevel="1">
      <c r="A581" s="137"/>
      <c r="B581" s="137"/>
      <c r="C581" s="138" t="s">
        <v>696</v>
      </c>
      <c r="D581" s="97">
        <v>0</v>
      </c>
      <c r="E581" s="97">
        <v>0</v>
      </c>
      <c r="F581" s="139" t="s">
        <v>660</v>
      </c>
      <c r="G581" s="199">
        <v>46800</v>
      </c>
      <c r="H581" s="199">
        <v>54500.000000000007</v>
      </c>
      <c r="I581" s="62">
        <f t="shared" ref="I581:I588" si="351">SUM(G581:H581)</f>
        <v>101300</v>
      </c>
      <c r="J581" s="62">
        <f t="shared" ref="J581:J588" si="352">G581*E581</f>
        <v>0</v>
      </c>
      <c r="K581" s="62">
        <f t="shared" ref="K581:K588" si="353">H581*E581</f>
        <v>0</v>
      </c>
      <c r="L581" s="62">
        <f t="shared" ref="L581:L588" si="354">I581*E581</f>
        <v>0</v>
      </c>
      <c r="M581" s="550"/>
      <c r="N581" s="550"/>
      <c r="O581" s="550">
        <f t="shared" si="337"/>
        <v>0</v>
      </c>
      <c r="P581" s="550"/>
      <c r="Q581" s="550"/>
      <c r="R581" s="550">
        <f t="shared" si="338"/>
        <v>0</v>
      </c>
      <c r="S581" s="62">
        <f t="shared" ref="S581:S589" si="355">M581*J581</f>
        <v>0</v>
      </c>
      <c r="T581" s="62">
        <f t="shared" si="301"/>
        <v>0</v>
      </c>
      <c r="U581" s="62">
        <f t="shared" si="345"/>
        <v>0</v>
      </c>
      <c r="V581" s="124" t="s">
        <v>697</v>
      </c>
    </row>
    <row r="582" spans="1:26" outlineLevel="1">
      <c r="A582" s="137"/>
      <c r="B582" s="137"/>
      <c r="C582" s="138" t="s">
        <v>816</v>
      </c>
      <c r="D582" s="97">
        <v>0</v>
      </c>
      <c r="E582" s="97">
        <v>0</v>
      </c>
      <c r="F582" s="139" t="s">
        <v>660</v>
      </c>
      <c r="G582" s="199">
        <v>46800</v>
      </c>
      <c r="H582" s="199">
        <v>54500.000000000007</v>
      </c>
      <c r="I582" s="62">
        <f t="shared" si="351"/>
        <v>101300</v>
      </c>
      <c r="J582" s="62">
        <f t="shared" si="352"/>
        <v>0</v>
      </c>
      <c r="K582" s="62">
        <f t="shared" si="353"/>
        <v>0</v>
      </c>
      <c r="L582" s="62">
        <f t="shared" si="354"/>
        <v>0</v>
      </c>
      <c r="M582" s="550"/>
      <c r="N582" s="550"/>
      <c r="O582" s="550">
        <f t="shared" si="337"/>
        <v>0</v>
      </c>
      <c r="P582" s="550"/>
      <c r="Q582" s="550"/>
      <c r="R582" s="550">
        <f t="shared" si="338"/>
        <v>0</v>
      </c>
      <c r="S582" s="62">
        <f t="shared" si="355"/>
        <v>0</v>
      </c>
      <c r="T582" s="62">
        <f t="shared" si="301"/>
        <v>0</v>
      </c>
      <c r="U582" s="62">
        <f t="shared" si="345"/>
        <v>0</v>
      </c>
      <c r="V582" s="124" t="s">
        <v>699</v>
      </c>
    </row>
    <row r="583" spans="1:26" ht="21" customHeight="1" outlineLevel="1">
      <c r="A583" s="137"/>
      <c r="B583" s="137"/>
      <c r="C583" s="138" t="s">
        <v>700</v>
      </c>
      <c r="D583" s="97">
        <v>47</v>
      </c>
      <c r="E583" s="97">
        <v>47</v>
      </c>
      <c r="F583" s="139" t="s">
        <v>660</v>
      </c>
      <c r="G583" s="199">
        <v>124560</v>
      </c>
      <c r="H583" s="199">
        <v>54500.000000000007</v>
      </c>
      <c r="I583" s="62">
        <f t="shared" si="351"/>
        <v>179060</v>
      </c>
      <c r="J583" s="62">
        <f t="shared" si="352"/>
        <v>5854320</v>
      </c>
      <c r="K583" s="62">
        <f t="shared" si="353"/>
        <v>2561500.0000000005</v>
      </c>
      <c r="L583" s="62">
        <f t="shared" si="354"/>
        <v>8415820</v>
      </c>
      <c r="M583" s="550"/>
      <c r="N583" s="550"/>
      <c r="O583" s="550">
        <f t="shared" si="337"/>
        <v>0</v>
      </c>
      <c r="P583" s="550"/>
      <c r="Q583" s="550"/>
      <c r="R583" s="550">
        <f t="shared" si="338"/>
        <v>0</v>
      </c>
      <c r="S583" s="62">
        <f t="shared" si="355"/>
        <v>0</v>
      </c>
      <c r="T583" s="62">
        <f t="shared" si="301"/>
        <v>0</v>
      </c>
      <c r="U583" s="62">
        <f t="shared" si="345"/>
        <v>0</v>
      </c>
      <c r="V583" s="124" t="s">
        <v>701</v>
      </c>
    </row>
    <row r="584" spans="1:26" ht="21" customHeight="1" outlineLevel="1">
      <c r="A584" s="137"/>
      <c r="B584" s="137"/>
      <c r="C584" s="138" t="s">
        <v>702</v>
      </c>
      <c r="D584" s="97">
        <v>11</v>
      </c>
      <c r="E584" s="97">
        <v>11</v>
      </c>
      <c r="F584" s="139" t="s">
        <v>660</v>
      </c>
      <c r="G584" s="199">
        <v>249120</v>
      </c>
      <c r="H584" s="199">
        <v>54500.000000000007</v>
      </c>
      <c r="I584" s="62">
        <f t="shared" si="351"/>
        <v>303620</v>
      </c>
      <c r="J584" s="62">
        <f t="shared" si="352"/>
        <v>2740320</v>
      </c>
      <c r="K584" s="62">
        <f t="shared" si="353"/>
        <v>599500.00000000012</v>
      </c>
      <c r="L584" s="62">
        <f t="shared" si="354"/>
        <v>3339820</v>
      </c>
      <c r="M584" s="550"/>
      <c r="N584" s="550"/>
      <c r="O584" s="550">
        <f t="shared" si="337"/>
        <v>0</v>
      </c>
      <c r="P584" s="550"/>
      <c r="Q584" s="550"/>
      <c r="R584" s="550">
        <f t="shared" si="338"/>
        <v>0</v>
      </c>
      <c r="S584" s="62">
        <f t="shared" si="355"/>
        <v>0</v>
      </c>
      <c r="T584" s="62">
        <f t="shared" si="301"/>
        <v>0</v>
      </c>
      <c r="U584" s="62">
        <f t="shared" si="345"/>
        <v>0</v>
      </c>
      <c r="V584" s="124" t="s">
        <v>701</v>
      </c>
    </row>
    <row r="585" spans="1:26" ht="21" customHeight="1" outlineLevel="1">
      <c r="A585" s="137"/>
      <c r="B585" s="137"/>
      <c r="C585" s="400" t="s">
        <v>848</v>
      </c>
      <c r="D585" s="97">
        <v>6</v>
      </c>
      <c r="E585" s="97">
        <v>6</v>
      </c>
      <c r="F585" s="139" t="s">
        <v>660</v>
      </c>
      <c r="G585" s="199">
        <v>150480</v>
      </c>
      <c r="H585" s="199">
        <v>54500.000000000007</v>
      </c>
      <c r="I585" s="62">
        <f t="shared" si="351"/>
        <v>204980</v>
      </c>
      <c r="J585" s="62">
        <f t="shared" si="352"/>
        <v>902880</v>
      </c>
      <c r="K585" s="62">
        <f t="shared" si="353"/>
        <v>327000.00000000006</v>
      </c>
      <c r="L585" s="62">
        <f t="shared" si="354"/>
        <v>1229880</v>
      </c>
      <c r="M585" s="550"/>
      <c r="N585" s="550"/>
      <c r="O585" s="550">
        <f t="shared" si="337"/>
        <v>0</v>
      </c>
      <c r="P585" s="550"/>
      <c r="Q585" s="550"/>
      <c r="R585" s="550">
        <f t="shared" si="338"/>
        <v>0</v>
      </c>
      <c r="S585" s="62">
        <f t="shared" si="355"/>
        <v>0</v>
      </c>
      <c r="T585" s="62">
        <f t="shared" si="301"/>
        <v>0</v>
      </c>
      <c r="U585" s="62">
        <f t="shared" si="345"/>
        <v>0</v>
      </c>
      <c r="V585" s="124" t="s">
        <v>701</v>
      </c>
    </row>
    <row r="586" spans="1:26" s="11" customFormat="1" outlineLevel="1">
      <c r="A586" s="192"/>
      <c r="B586" s="192"/>
      <c r="C586" s="193" t="s">
        <v>704</v>
      </c>
      <c r="D586" s="194">
        <v>0</v>
      </c>
      <c r="E586" s="97">
        <v>0</v>
      </c>
      <c r="F586" s="195" t="s">
        <v>660</v>
      </c>
      <c r="G586" s="199">
        <v>0</v>
      </c>
      <c r="H586" s="199">
        <v>381500</v>
      </c>
      <c r="I586" s="199">
        <f t="shared" si="351"/>
        <v>381500</v>
      </c>
      <c r="J586" s="199">
        <f t="shared" si="352"/>
        <v>0</v>
      </c>
      <c r="K586" s="199">
        <f t="shared" si="353"/>
        <v>0</v>
      </c>
      <c r="L586" s="199">
        <f t="shared" si="354"/>
        <v>0</v>
      </c>
      <c r="M586" s="554"/>
      <c r="N586" s="554"/>
      <c r="O586" s="554">
        <f t="shared" si="337"/>
        <v>0</v>
      </c>
      <c r="P586" s="554"/>
      <c r="Q586" s="554"/>
      <c r="R586" s="554">
        <f t="shared" si="338"/>
        <v>0</v>
      </c>
      <c r="S586" s="199">
        <f t="shared" si="355"/>
        <v>0</v>
      </c>
      <c r="T586" s="199">
        <f t="shared" si="301"/>
        <v>0</v>
      </c>
      <c r="U586" s="199">
        <f t="shared" si="345"/>
        <v>0</v>
      </c>
      <c r="V586" s="128" t="s">
        <v>1590</v>
      </c>
      <c r="X586" s="534"/>
      <c r="Y586" s="534"/>
      <c r="Z586" s="534"/>
    </row>
    <row r="587" spans="1:26" s="11" customFormat="1" outlineLevel="1">
      <c r="A587" s="192"/>
      <c r="B587" s="192"/>
      <c r="C587" s="193" t="s">
        <v>705</v>
      </c>
      <c r="D587" s="194">
        <v>0</v>
      </c>
      <c r="E587" s="97">
        <v>0</v>
      </c>
      <c r="F587" s="195" t="s">
        <v>660</v>
      </c>
      <c r="G587" s="199">
        <v>0</v>
      </c>
      <c r="H587" s="199">
        <v>381500</v>
      </c>
      <c r="I587" s="199">
        <f t="shared" si="351"/>
        <v>381500</v>
      </c>
      <c r="J587" s="199">
        <f t="shared" si="352"/>
        <v>0</v>
      </c>
      <c r="K587" s="199">
        <f t="shared" si="353"/>
        <v>0</v>
      </c>
      <c r="L587" s="199">
        <f t="shared" si="354"/>
        <v>0</v>
      </c>
      <c r="M587" s="554"/>
      <c r="N587" s="554"/>
      <c r="O587" s="554">
        <f t="shared" si="337"/>
        <v>0</v>
      </c>
      <c r="P587" s="554"/>
      <c r="Q587" s="554"/>
      <c r="R587" s="554">
        <f t="shared" si="338"/>
        <v>0</v>
      </c>
      <c r="S587" s="199">
        <f t="shared" si="355"/>
        <v>0</v>
      </c>
      <c r="T587" s="199">
        <f t="shared" si="301"/>
        <v>0</v>
      </c>
      <c r="U587" s="199">
        <f t="shared" si="345"/>
        <v>0</v>
      </c>
      <c r="V587" s="128" t="s">
        <v>1590</v>
      </c>
      <c r="X587" s="534"/>
      <c r="Y587" s="534"/>
      <c r="Z587" s="534"/>
    </row>
    <row r="588" spans="1:26" s="11" customFormat="1" outlineLevel="1">
      <c r="A588" s="192"/>
      <c r="B588" s="192"/>
      <c r="C588" s="193" t="s">
        <v>657</v>
      </c>
      <c r="D588" s="194">
        <v>1</v>
      </c>
      <c r="E588" s="97">
        <v>1</v>
      </c>
      <c r="F588" s="195" t="s">
        <v>619</v>
      </c>
      <c r="G588" s="199">
        <v>419473.8</v>
      </c>
      <c r="H588" s="199">
        <v>125842.13999999998</v>
      </c>
      <c r="I588" s="199">
        <f t="shared" si="351"/>
        <v>545315.93999999994</v>
      </c>
      <c r="J588" s="199">
        <f t="shared" si="352"/>
        <v>419473.8</v>
      </c>
      <c r="K588" s="199">
        <f t="shared" si="353"/>
        <v>125842.13999999998</v>
      </c>
      <c r="L588" s="199">
        <f t="shared" si="354"/>
        <v>545315.93999999994</v>
      </c>
      <c r="M588" s="554"/>
      <c r="N588" s="554"/>
      <c r="O588" s="554">
        <f t="shared" si="337"/>
        <v>0</v>
      </c>
      <c r="P588" s="554"/>
      <c r="Q588" s="554"/>
      <c r="R588" s="554">
        <f t="shared" si="338"/>
        <v>0</v>
      </c>
      <c r="S588" s="199">
        <f t="shared" si="355"/>
        <v>0</v>
      </c>
      <c r="T588" s="199">
        <f t="shared" si="301"/>
        <v>0</v>
      </c>
      <c r="U588" s="199">
        <f t="shared" si="345"/>
        <v>0</v>
      </c>
      <c r="V588" s="128"/>
      <c r="X588" s="534"/>
      <c r="Y588" s="534"/>
      <c r="Z588" s="534"/>
    </row>
    <row r="589" spans="1:26" s="11" customFormat="1" outlineLevel="1">
      <c r="A589" s="192"/>
      <c r="B589" s="192"/>
      <c r="C589" s="193"/>
      <c r="D589" s="194">
        <v>0</v>
      </c>
      <c r="E589" s="97">
        <v>0</v>
      </c>
      <c r="F589" s="195"/>
      <c r="G589" s="199"/>
      <c r="H589" s="199"/>
      <c r="I589" s="199"/>
      <c r="J589" s="199"/>
      <c r="K589" s="199"/>
      <c r="L589" s="199"/>
      <c r="M589" s="554"/>
      <c r="N589" s="554"/>
      <c r="O589" s="554">
        <f t="shared" si="337"/>
        <v>0</v>
      </c>
      <c r="P589" s="554"/>
      <c r="Q589" s="554"/>
      <c r="R589" s="554">
        <f t="shared" si="338"/>
        <v>0</v>
      </c>
      <c r="S589" s="199">
        <f t="shared" si="355"/>
        <v>0</v>
      </c>
      <c r="T589" s="199">
        <f t="shared" si="301"/>
        <v>0</v>
      </c>
      <c r="U589" s="199">
        <f t="shared" si="345"/>
        <v>0</v>
      </c>
      <c r="V589" s="128"/>
      <c r="X589" s="534"/>
      <c r="Y589" s="534"/>
      <c r="Z589" s="534"/>
    </row>
    <row r="590" spans="1:26" s="11" customFormat="1" outlineLevel="1">
      <c r="A590" s="192"/>
      <c r="B590" s="192"/>
      <c r="C590" s="189" t="s">
        <v>706</v>
      </c>
      <c r="D590" s="194">
        <v>0</v>
      </c>
      <c r="E590" s="97">
        <v>0</v>
      </c>
      <c r="F590" s="195"/>
      <c r="G590" s="199"/>
      <c r="H590" s="199"/>
      <c r="I590" s="199"/>
      <c r="J590" s="174">
        <f>SUBTOTAL(9,J591:J595)</f>
        <v>40075200.000000007</v>
      </c>
      <c r="K590" s="174">
        <f t="shared" ref="K590:L590" si="356">SUBTOTAL(9,K591:K595)</f>
        <v>672000.00000000012</v>
      </c>
      <c r="L590" s="174">
        <f t="shared" si="356"/>
        <v>40747200.000000007</v>
      </c>
      <c r="M590" s="558"/>
      <c r="N590" s="558"/>
      <c r="O590" s="558">
        <f t="shared" si="337"/>
        <v>0</v>
      </c>
      <c r="P590" s="558"/>
      <c r="Q590" s="558"/>
      <c r="R590" s="558">
        <f t="shared" si="338"/>
        <v>0</v>
      </c>
      <c r="S590" s="174">
        <f>SUBTOTAL(9,S591:S595)</f>
        <v>0</v>
      </c>
      <c r="T590" s="174">
        <f t="shared" si="301"/>
        <v>0</v>
      </c>
      <c r="U590" s="174">
        <f t="shared" ref="U590" si="357">SUBTOTAL(9,U591:U595)</f>
        <v>0</v>
      </c>
      <c r="V590" s="128"/>
      <c r="X590" s="534"/>
      <c r="Y590" s="534"/>
      <c r="Z590" s="534"/>
    </row>
    <row r="591" spans="1:26" s="11" customFormat="1" ht="26.4" outlineLevel="1">
      <c r="A591" s="192"/>
      <c r="B591" s="192"/>
      <c r="C591" s="193" t="s">
        <v>837</v>
      </c>
      <c r="D591" s="194">
        <v>12</v>
      </c>
      <c r="E591" s="97">
        <v>12</v>
      </c>
      <c r="F591" s="195" t="s">
        <v>660</v>
      </c>
      <c r="G591" s="199">
        <v>3339600.0000000005</v>
      </c>
      <c r="H591" s="199">
        <v>56000.000000000007</v>
      </c>
      <c r="I591" s="199">
        <f t="shared" ref="I591:I594" si="358">SUM(G591:H591)</f>
        <v>3395600.0000000005</v>
      </c>
      <c r="J591" s="199">
        <f>G591*E591</f>
        <v>40075200.000000007</v>
      </c>
      <c r="K591" s="199">
        <f>H591*E591</f>
        <v>672000.00000000012</v>
      </c>
      <c r="L591" s="199">
        <f>I591*E591</f>
        <v>40747200.000000007</v>
      </c>
      <c r="M591" s="554"/>
      <c r="N591" s="554"/>
      <c r="O591" s="554">
        <f t="shared" si="337"/>
        <v>0</v>
      </c>
      <c r="P591" s="554"/>
      <c r="Q591" s="554"/>
      <c r="R591" s="554">
        <f t="shared" si="338"/>
        <v>0</v>
      </c>
      <c r="S591" s="199">
        <f>M591*J591</f>
        <v>0</v>
      </c>
      <c r="T591" s="199">
        <f t="shared" si="301"/>
        <v>0</v>
      </c>
      <c r="U591" s="199">
        <f t="shared" si="345"/>
        <v>0</v>
      </c>
      <c r="V591" s="128" t="s">
        <v>838</v>
      </c>
      <c r="X591" s="534"/>
      <c r="Y591" s="534"/>
      <c r="Z591" s="534"/>
    </row>
    <row r="592" spans="1:26" s="11" customFormat="1" ht="26.4" outlineLevel="1">
      <c r="A592" s="192"/>
      <c r="B592" s="192"/>
      <c r="C592" s="193" t="s">
        <v>709</v>
      </c>
      <c r="D592" s="194">
        <v>0</v>
      </c>
      <c r="E592" s="97">
        <v>0</v>
      </c>
      <c r="F592" s="195" t="s">
        <v>660</v>
      </c>
      <c r="G592" s="62">
        <v>1607100.0000000002</v>
      </c>
      <c r="H592" s="62">
        <v>56000.000000000007</v>
      </c>
      <c r="I592" s="62">
        <f t="shared" si="358"/>
        <v>1663100.0000000002</v>
      </c>
      <c r="J592" s="62">
        <f>G592*E592</f>
        <v>0</v>
      </c>
      <c r="K592" s="199">
        <f>H592*E592</f>
        <v>0</v>
      </c>
      <c r="L592" s="199">
        <f>I592*E592</f>
        <v>0</v>
      </c>
      <c r="M592" s="554"/>
      <c r="N592" s="554"/>
      <c r="O592" s="554">
        <f t="shared" si="337"/>
        <v>0</v>
      </c>
      <c r="P592" s="554"/>
      <c r="Q592" s="554"/>
      <c r="R592" s="554">
        <f t="shared" si="338"/>
        <v>0</v>
      </c>
      <c r="S592" s="199">
        <f>M592*J592</f>
        <v>0</v>
      </c>
      <c r="T592" s="199">
        <f t="shared" si="301"/>
        <v>0</v>
      </c>
      <c r="U592" s="199">
        <f t="shared" si="345"/>
        <v>0</v>
      </c>
      <c r="V592" s="128" t="s">
        <v>710</v>
      </c>
      <c r="X592" s="534"/>
      <c r="Y592" s="534"/>
      <c r="Z592" s="534"/>
    </row>
    <row r="593" spans="1:26" s="11" customFormat="1" ht="26.4" outlineLevel="1">
      <c r="A593" s="192"/>
      <c r="B593" s="192"/>
      <c r="C593" s="193" t="s">
        <v>711</v>
      </c>
      <c r="D593" s="194">
        <v>0</v>
      </c>
      <c r="E593" s="97">
        <v>0</v>
      </c>
      <c r="F593" s="195" t="s">
        <v>660</v>
      </c>
      <c r="G593" s="62">
        <v>585200</v>
      </c>
      <c r="H593" s="62">
        <v>56000.000000000007</v>
      </c>
      <c r="I593" s="62">
        <f t="shared" si="358"/>
        <v>641200</v>
      </c>
      <c r="J593" s="62">
        <f>G593*E593</f>
        <v>0</v>
      </c>
      <c r="K593" s="199">
        <f>H593*E593</f>
        <v>0</v>
      </c>
      <c r="L593" s="199">
        <f>I593*E593</f>
        <v>0</v>
      </c>
      <c r="M593" s="554"/>
      <c r="N593" s="554"/>
      <c r="O593" s="554">
        <f t="shared" si="337"/>
        <v>0</v>
      </c>
      <c r="P593" s="554"/>
      <c r="Q593" s="554"/>
      <c r="R593" s="554">
        <f t="shared" si="338"/>
        <v>0</v>
      </c>
      <c r="S593" s="199">
        <f>M593*J593</f>
        <v>0</v>
      </c>
      <c r="T593" s="199">
        <f t="shared" si="301"/>
        <v>0</v>
      </c>
      <c r="U593" s="199">
        <f t="shared" si="345"/>
        <v>0</v>
      </c>
      <c r="V593" s="128" t="s">
        <v>712</v>
      </c>
      <c r="X593" s="534"/>
      <c r="Y593" s="534"/>
      <c r="Z593" s="534"/>
    </row>
    <row r="594" spans="1:26" s="11" customFormat="1" outlineLevel="1">
      <c r="A594" s="192"/>
      <c r="B594" s="192"/>
      <c r="C594" s="193" t="s">
        <v>657</v>
      </c>
      <c r="D594" s="194">
        <v>0</v>
      </c>
      <c r="E594" s="97">
        <v>0</v>
      </c>
      <c r="F594" s="195" t="s">
        <v>619</v>
      </c>
      <c r="G594" s="62">
        <v>240000</v>
      </c>
      <c r="H594" s="62">
        <v>48000</v>
      </c>
      <c r="I594" s="62">
        <f t="shared" si="358"/>
        <v>288000</v>
      </c>
      <c r="J594" s="62">
        <f>G594*E594</f>
        <v>0</v>
      </c>
      <c r="K594" s="199">
        <f>H594*E594</f>
        <v>0</v>
      </c>
      <c r="L594" s="199">
        <f>I594*E594</f>
        <v>0</v>
      </c>
      <c r="M594" s="554"/>
      <c r="N594" s="554"/>
      <c r="O594" s="554">
        <f t="shared" si="337"/>
        <v>0</v>
      </c>
      <c r="P594" s="554"/>
      <c r="Q594" s="554"/>
      <c r="R594" s="554">
        <f t="shared" si="338"/>
        <v>0</v>
      </c>
      <c r="S594" s="199">
        <f>M594*J594</f>
        <v>0</v>
      </c>
      <c r="T594" s="199">
        <f t="shared" ref="T594:T657" si="359">P594*K594</f>
        <v>0</v>
      </c>
      <c r="U594" s="199">
        <f t="shared" si="345"/>
        <v>0</v>
      </c>
      <c r="V594" s="128"/>
      <c r="X594" s="534"/>
      <c r="Y594" s="534"/>
      <c r="Z594" s="534"/>
    </row>
    <row r="595" spans="1:26" s="11" customFormat="1" outlineLevel="1">
      <c r="A595" s="192"/>
      <c r="B595" s="192"/>
      <c r="C595" s="193"/>
      <c r="D595" s="194">
        <v>0</v>
      </c>
      <c r="E595" s="97">
        <v>0</v>
      </c>
      <c r="F595" s="195"/>
      <c r="G595" s="62"/>
      <c r="H595" s="62"/>
      <c r="I595" s="62"/>
      <c r="J595" s="62"/>
      <c r="K595" s="199"/>
      <c r="L595" s="199"/>
      <c r="M595" s="554"/>
      <c r="N595" s="554"/>
      <c r="O595" s="554">
        <f t="shared" si="337"/>
        <v>0</v>
      </c>
      <c r="P595" s="554"/>
      <c r="Q595" s="554"/>
      <c r="R595" s="554">
        <f t="shared" si="338"/>
        <v>0</v>
      </c>
      <c r="S595" s="199">
        <f>M595*J595</f>
        <v>0</v>
      </c>
      <c r="T595" s="199">
        <f t="shared" si="359"/>
        <v>0</v>
      </c>
      <c r="U595" s="199">
        <f t="shared" si="345"/>
        <v>0</v>
      </c>
      <c r="V595" s="128"/>
      <c r="X595" s="534"/>
      <c r="Y595" s="534"/>
      <c r="Z595" s="534"/>
    </row>
    <row r="596" spans="1:26" s="363" customFormat="1" outlineLevel="1">
      <c r="A596" s="172"/>
      <c r="B596" s="172"/>
      <c r="C596" s="189" t="s">
        <v>841</v>
      </c>
      <c r="D596" s="190">
        <v>0</v>
      </c>
      <c r="E596" s="99">
        <v>0</v>
      </c>
      <c r="F596" s="191"/>
      <c r="G596" s="82"/>
      <c r="H596" s="82"/>
      <c r="I596" s="82"/>
      <c r="J596" s="82">
        <f>SUBTOTAL(9,J597:J602)</f>
        <v>42835514.794109575</v>
      </c>
      <c r="K596" s="174">
        <f t="shared" ref="K596:L596" si="360">SUBTOTAL(9,K597:K602)</f>
        <v>12554436.908278808</v>
      </c>
      <c r="L596" s="174">
        <f t="shared" si="360"/>
        <v>55389951.702388391</v>
      </c>
      <c r="M596" s="558"/>
      <c r="N596" s="558"/>
      <c r="O596" s="558">
        <f t="shared" si="337"/>
        <v>0</v>
      </c>
      <c r="P596" s="558"/>
      <c r="Q596" s="558"/>
      <c r="R596" s="558">
        <f t="shared" si="338"/>
        <v>0</v>
      </c>
      <c r="S596" s="82">
        <f>SUBTOTAL(9,S597:S602)</f>
        <v>0</v>
      </c>
      <c r="T596" s="174">
        <f t="shared" si="359"/>
        <v>0</v>
      </c>
      <c r="U596" s="174">
        <f t="shared" ref="U596" si="361">SUBTOTAL(9,U597:U602)</f>
        <v>0</v>
      </c>
      <c r="V596" s="175"/>
      <c r="X596" s="538"/>
      <c r="Y596" s="538"/>
      <c r="Z596" s="538"/>
    </row>
    <row r="597" spans="1:26" s="11" customFormat="1" outlineLevel="1">
      <c r="A597" s="192"/>
      <c r="B597" s="192"/>
      <c r="C597" s="193" t="s">
        <v>812</v>
      </c>
      <c r="D597" s="194">
        <v>196</v>
      </c>
      <c r="E597" s="97">
        <v>210</v>
      </c>
      <c r="F597" s="195" t="s">
        <v>624</v>
      </c>
      <c r="G597" s="62">
        <v>22980.09</v>
      </c>
      <c r="H597" s="62">
        <v>5743.9305000000022</v>
      </c>
      <c r="I597" s="62">
        <f t="shared" ref="I597:I600" si="362">SUM(G597:H597)</f>
        <v>28724.020500000002</v>
      </c>
      <c r="J597" s="62">
        <f>G597*E597</f>
        <v>4825818.9000000004</v>
      </c>
      <c r="K597" s="199">
        <f>H597*E597</f>
        <v>1206225.4050000005</v>
      </c>
      <c r="L597" s="199">
        <f>I597*E597</f>
        <v>6032044.3050000006</v>
      </c>
      <c r="M597" s="554"/>
      <c r="N597" s="554"/>
      <c r="O597" s="554">
        <f t="shared" si="337"/>
        <v>0</v>
      </c>
      <c r="P597" s="554"/>
      <c r="Q597" s="554"/>
      <c r="R597" s="554">
        <f t="shared" si="338"/>
        <v>0</v>
      </c>
      <c r="S597" s="199">
        <f t="shared" ref="S597:S602" si="363">M597*J597</f>
        <v>0</v>
      </c>
      <c r="T597" s="199">
        <f t="shared" si="359"/>
        <v>0</v>
      </c>
      <c r="U597" s="199">
        <f t="shared" si="345"/>
        <v>0</v>
      </c>
      <c r="V597" s="128" t="s">
        <v>625</v>
      </c>
      <c r="X597" s="534"/>
      <c r="Y597" s="534"/>
      <c r="Z597" s="534"/>
    </row>
    <row r="598" spans="1:26" s="11" customFormat="1" outlineLevel="1">
      <c r="A598" s="192"/>
      <c r="B598" s="192"/>
      <c r="C598" s="193" t="s">
        <v>844</v>
      </c>
      <c r="D598" s="194">
        <v>501</v>
      </c>
      <c r="E598" s="97">
        <v>479.99999999999994</v>
      </c>
      <c r="F598" s="195" t="s">
        <v>624</v>
      </c>
      <c r="G598" s="62">
        <v>72299.399999999994</v>
      </c>
      <c r="H598" s="62">
        <v>17189.865000000002</v>
      </c>
      <c r="I598" s="62">
        <f t="shared" si="362"/>
        <v>89489.264999999999</v>
      </c>
      <c r="J598" s="62">
        <f>G598*E598</f>
        <v>34703711.999999993</v>
      </c>
      <c r="K598" s="199">
        <f>H598*E598</f>
        <v>8251135.2000000002</v>
      </c>
      <c r="L598" s="199">
        <f>I598*E598</f>
        <v>42954847.199999996</v>
      </c>
      <c r="M598" s="554"/>
      <c r="N598" s="554"/>
      <c r="O598" s="554">
        <f t="shared" si="337"/>
        <v>0</v>
      </c>
      <c r="P598" s="554"/>
      <c r="Q598" s="554"/>
      <c r="R598" s="554">
        <f t="shared" si="338"/>
        <v>0</v>
      </c>
      <c r="S598" s="199">
        <f t="shared" si="363"/>
        <v>0</v>
      </c>
      <c r="T598" s="199">
        <f t="shared" si="359"/>
        <v>0</v>
      </c>
      <c r="U598" s="199">
        <f t="shared" si="345"/>
        <v>0</v>
      </c>
      <c r="V598" s="128" t="s">
        <v>625</v>
      </c>
      <c r="X598" s="534"/>
      <c r="Y598" s="534"/>
      <c r="Z598" s="534"/>
    </row>
    <row r="599" spans="1:26" s="11" customFormat="1" ht="21" customHeight="1" outlineLevel="1">
      <c r="A599" s="192"/>
      <c r="B599" s="192"/>
      <c r="C599" s="193" t="s">
        <v>846</v>
      </c>
      <c r="D599" s="194">
        <v>0</v>
      </c>
      <c r="E599" s="97">
        <v>0</v>
      </c>
      <c r="F599" s="195" t="s">
        <v>624</v>
      </c>
      <c r="G599" s="62">
        <v>985945.66091644217</v>
      </c>
      <c r="H599" s="62">
        <v>53025</v>
      </c>
      <c r="I599" s="62">
        <f t="shared" si="362"/>
        <v>1038970.6609164422</v>
      </c>
      <c r="J599" s="62">
        <f>G599*E599</f>
        <v>0</v>
      </c>
      <c r="K599" s="199">
        <f>H599*E599</f>
        <v>0</v>
      </c>
      <c r="L599" s="199">
        <f>I599*E599</f>
        <v>0</v>
      </c>
      <c r="M599" s="554"/>
      <c r="N599" s="554"/>
      <c r="O599" s="554">
        <f t="shared" si="337"/>
        <v>0</v>
      </c>
      <c r="P599" s="554"/>
      <c r="Q599" s="554"/>
      <c r="R599" s="554">
        <f t="shared" si="338"/>
        <v>0</v>
      </c>
      <c r="S599" s="199">
        <f t="shared" si="363"/>
        <v>0</v>
      </c>
      <c r="T599" s="199">
        <f t="shared" si="359"/>
        <v>0</v>
      </c>
      <c r="U599" s="199">
        <f t="shared" si="345"/>
        <v>0</v>
      </c>
      <c r="V599" s="128" t="s">
        <v>847</v>
      </c>
      <c r="X599" s="534"/>
      <c r="Y599" s="534"/>
      <c r="Z599" s="534"/>
    </row>
    <row r="600" spans="1:26" s="11" customFormat="1" ht="21" customHeight="1" outlineLevel="1">
      <c r="A600" s="192"/>
      <c r="B600" s="192"/>
      <c r="C600" s="386" t="s">
        <v>928</v>
      </c>
      <c r="D600" s="194">
        <v>120</v>
      </c>
      <c r="E600" s="97">
        <v>176</v>
      </c>
      <c r="F600" s="195" t="s">
        <v>624</v>
      </c>
      <c r="G600" s="199">
        <v>8773.9726027397246</v>
      </c>
      <c r="H600" s="199">
        <v>14594.016411764707</v>
      </c>
      <c r="I600" s="199">
        <f t="shared" si="362"/>
        <v>23367.989014504434</v>
      </c>
      <c r="J600" s="199">
        <f>G600*E600</f>
        <v>1544219.1780821916</v>
      </c>
      <c r="K600" s="199">
        <f>H600*E600</f>
        <v>2568546.8884705883</v>
      </c>
      <c r="L600" s="199">
        <f>I600*E600</f>
        <v>4112766.0665527806</v>
      </c>
      <c r="M600" s="554"/>
      <c r="N600" s="554"/>
      <c r="O600" s="554">
        <f t="shared" si="337"/>
        <v>0</v>
      </c>
      <c r="P600" s="554"/>
      <c r="Q600" s="554"/>
      <c r="R600" s="554">
        <f t="shared" si="338"/>
        <v>0</v>
      </c>
      <c r="S600" s="199">
        <f t="shared" si="363"/>
        <v>0</v>
      </c>
      <c r="T600" s="199">
        <f t="shared" si="359"/>
        <v>0</v>
      </c>
      <c r="U600" s="199">
        <f t="shared" si="345"/>
        <v>0</v>
      </c>
      <c r="V600" s="389" t="s">
        <v>929</v>
      </c>
      <c r="X600" s="534"/>
      <c r="Y600" s="534"/>
      <c r="Z600" s="534"/>
    </row>
    <row r="601" spans="1:26" ht="20.25" customHeight="1" outlineLevel="1">
      <c r="A601" s="137"/>
      <c r="B601" s="137"/>
      <c r="C601" s="138" t="s">
        <v>657</v>
      </c>
      <c r="D601" s="97">
        <v>1</v>
      </c>
      <c r="E601" s="97">
        <v>1</v>
      </c>
      <c r="F601" s="139" t="s">
        <v>619</v>
      </c>
      <c r="G601" s="199">
        <v>1761764.716027397</v>
      </c>
      <c r="H601" s="199">
        <v>528529.41480821907</v>
      </c>
      <c r="I601" s="71">
        <f t="shared" ref="I601" si="364">SUM(G601:H601)</f>
        <v>2290294.130835616</v>
      </c>
      <c r="J601" s="71">
        <f>G601*E601</f>
        <v>1761764.716027397</v>
      </c>
      <c r="K601" s="71">
        <f>H601*E601</f>
        <v>528529.41480821907</v>
      </c>
      <c r="L601" s="71">
        <f>I601*E601</f>
        <v>2290294.130835616</v>
      </c>
      <c r="M601" s="552"/>
      <c r="N601" s="552"/>
      <c r="O601" s="552">
        <f t="shared" si="337"/>
        <v>0</v>
      </c>
      <c r="P601" s="552"/>
      <c r="Q601" s="552"/>
      <c r="R601" s="552">
        <f t="shared" si="338"/>
        <v>0</v>
      </c>
      <c r="S601" s="71">
        <f t="shared" si="363"/>
        <v>0</v>
      </c>
      <c r="T601" s="71">
        <f t="shared" si="359"/>
        <v>0</v>
      </c>
      <c r="U601" s="71">
        <f t="shared" si="345"/>
        <v>0</v>
      </c>
      <c r="V601" s="123"/>
    </row>
    <row r="602" spans="1:26" outlineLevel="1">
      <c r="A602" s="137"/>
      <c r="B602" s="137"/>
      <c r="C602" s="138"/>
      <c r="D602" s="94"/>
      <c r="E602" s="94"/>
      <c r="F602" s="139"/>
      <c r="G602" s="71"/>
      <c r="H602" s="71"/>
      <c r="I602" s="71"/>
      <c r="J602" s="71"/>
      <c r="K602" s="71"/>
      <c r="L602" s="62"/>
      <c r="M602" s="550"/>
      <c r="N602" s="550"/>
      <c r="O602" s="550">
        <f t="shared" si="337"/>
        <v>0</v>
      </c>
      <c r="P602" s="550"/>
      <c r="Q602" s="550"/>
      <c r="R602" s="550">
        <f t="shared" si="338"/>
        <v>0</v>
      </c>
      <c r="S602" s="62">
        <f t="shared" si="363"/>
        <v>0</v>
      </c>
      <c r="T602" s="62">
        <f t="shared" si="359"/>
        <v>0</v>
      </c>
      <c r="U602" s="62">
        <f t="shared" si="345"/>
        <v>0</v>
      </c>
      <c r="V602" s="124"/>
    </row>
    <row r="603" spans="1:26" outlineLevel="1">
      <c r="A603" s="183" t="s">
        <v>277</v>
      </c>
      <c r="B603" s="183"/>
      <c r="C603" s="184" t="s">
        <v>278</v>
      </c>
      <c r="D603" s="185">
        <v>1</v>
      </c>
      <c r="E603" s="185">
        <v>1</v>
      </c>
      <c r="F603" s="186" t="s">
        <v>10</v>
      </c>
      <c r="G603" s="187"/>
      <c r="H603" s="187"/>
      <c r="I603" s="187"/>
      <c r="J603" s="187">
        <f t="shared" ref="J603:K603" si="365">SUBTOTAL(9,J604:J628)</f>
        <v>90067954.104082197</v>
      </c>
      <c r="K603" s="187">
        <f t="shared" si="365"/>
        <v>12614941.086509107</v>
      </c>
      <c r="L603" s="187">
        <f>SUBTOTAL(9,L604:L628)</f>
        <v>102682895.19059129</v>
      </c>
      <c r="M603" s="560"/>
      <c r="N603" s="560"/>
      <c r="O603" s="560">
        <f t="shared" si="337"/>
        <v>0</v>
      </c>
      <c r="P603" s="560"/>
      <c r="Q603" s="560"/>
      <c r="R603" s="560">
        <f t="shared" si="338"/>
        <v>0</v>
      </c>
      <c r="S603" s="187">
        <f>SUBTOTAL(9,S604:S628)</f>
        <v>1696207.6371095888</v>
      </c>
      <c r="T603" s="187">
        <f t="shared" ref="T603" si="366">SUBTOTAL(9,T604:T628)</f>
        <v>0</v>
      </c>
      <c r="U603" s="187">
        <f>SUBTOTAL(9,U604:U628)</f>
        <v>1696207.6371095888</v>
      </c>
      <c r="V603" s="188"/>
    </row>
    <row r="604" spans="1:26" outlineLevel="1">
      <c r="A604" s="137"/>
      <c r="B604" s="137"/>
      <c r="C604" s="147" t="s">
        <v>815</v>
      </c>
      <c r="D604" s="94"/>
      <c r="E604" s="94"/>
      <c r="F604" s="139"/>
      <c r="G604" s="71"/>
      <c r="H604" s="71"/>
      <c r="I604" s="71"/>
      <c r="J604" s="82">
        <f>SUBTOTAL(9,J605:J614)</f>
        <v>596177.4</v>
      </c>
      <c r="K604" s="82">
        <f t="shared" ref="K604:L604" si="367">SUBTOTAL(9,K605:K614)</f>
        <v>1315565.22</v>
      </c>
      <c r="L604" s="82">
        <f t="shared" si="367"/>
        <v>1911742.62</v>
      </c>
      <c r="M604" s="553"/>
      <c r="N604" s="553"/>
      <c r="O604" s="553">
        <f t="shared" si="337"/>
        <v>0</v>
      </c>
      <c r="P604" s="553"/>
      <c r="Q604" s="553"/>
      <c r="R604" s="553">
        <f t="shared" si="338"/>
        <v>0</v>
      </c>
      <c r="S604" s="82">
        <f>SUBTOTAL(9,S605:S614)</f>
        <v>0</v>
      </c>
      <c r="T604" s="82">
        <f t="shared" ref="T604:U604" si="368">SUBTOTAL(9,T605:T614)</f>
        <v>0</v>
      </c>
      <c r="U604" s="82">
        <f t="shared" si="368"/>
        <v>0</v>
      </c>
      <c r="V604" s="123"/>
    </row>
    <row r="605" spans="1:26" ht="26.4" outlineLevel="1">
      <c r="A605" s="137"/>
      <c r="B605" s="137"/>
      <c r="C605" s="138" t="s">
        <v>696</v>
      </c>
      <c r="D605" s="97">
        <v>0</v>
      </c>
      <c r="E605" s="97">
        <v>0</v>
      </c>
      <c r="F605" s="139" t="s">
        <v>660</v>
      </c>
      <c r="G605" s="199">
        <v>46800</v>
      </c>
      <c r="H605" s="199">
        <v>54500.000000000007</v>
      </c>
      <c r="I605" s="62">
        <f t="shared" ref="I605:I609" si="369">SUM(G605:H605)</f>
        <v>101300</v>
      </c>
      <c r="J605" s="62">
        <f t="shared" ref="J605:J613" si="370">G605*E605</f>
        <v>0</v>
      </c>
      <c r="K605" s="62">
        <f t="shared" ref="K605:K613" si="371">H605*E605</f>
        <v>0</v>
      </c>
      <c r="L605" s="62">
        <f t="shared" ref="L605:L613" si="372">I605*E605</f>
        <v>0</v>
      </c>
      <c r="M605" s="550"/>
      <c r="N605" s="550"/>
      <c r="O605" s="550">
        <f t="shared" si="337"/>
        <v>0</v>
      </c>
      <c r="P605" s="550"/>
      <c r="Q605" s="550"/>
      <c r="R605" s="550">
        <f t="shared" si="338"/>
        <v>0</v>
      </c>
      <c r="S605" s="62">
        <f t="shared" ref="S605:S614" si="373">M605*J605</f>
        <v>0</v>
      </c>
      <c r="T605" s="62">
        <f t="shared" si="359"/>
        <v>0</v>
      </c>
      <c r="U605" s="62">
        <f t="shared" si="345"/>
        <v>0</v>
      </c>
      <c r="V605" s="124" t="s">
        <v>697</v>
      </c>
    </row>
    <row r="606" spans="1:26" outlineLevel="1">
      <c r="A606" s="137"/>
      <c r="B606" s="137"/>
      <c r="C606" s="138" t="s">
        <v>816</v>
      </c>
      <c r="D606" s="97">
        <v>0</v>
      </c>
      <c r="E606" s="97">
        <v>0</v>
      </c>
      <c r="F606" s="139" t="s">
        <v>660</v>
      </c>
      <c r="G606" s="199">
        <v>46800</v>
      </c>
      <c r="H606" s="199">
        <v>54500.000000000007</v>
      </c>
      <c r="I606" s="62">
        <f t="shared" si="369"/>
        <v>101300</v>
      </c>
      <c r="J606" s="62">
        <f t="shared" si="370"/>
        <v>0</v>
      </c>
      <c r="K606" s="62">
        <f t="shared" si="371"/>
        <v>0</v>
      </c>
      <c r="L606" s="62">
        <f t="shared" si="372"/>
        <v>0</v>
      </c>
      <c r="M606" s="550"/>
      <c r="N606" s="550"/>
      <c r="O606" s="550">
        <f t="shared" si="337"/>
        <v>0</v>
      </c>
      <c r="P606" s="550"/>
      <c r="Q606" s="550"/>
      <c r="R606" s="550">
        <f t="shared" si="338"/>
        <v>0</v>
      </c>
      <c r="S606" s="62">
        <f t="shared" si="373"/>
        <v>0</v>
      </c>
      <c r="T606" s="62">
        <f t="shared" si="359"/>
        <v>0</v>
      </c>
      <c r="U606" s="62">
        <f t="shared" si="345"/>
        <v>0</v>
      </c>
      <c r="V606" s="124" t="s">
        <v>699</v>
      </c>
    </row>
    <row r="607" spans="1:26" ht="26.4" outlineLevel="1">
      <c r="A607" s="137"/>
      <c r="B607" s="137"/>
      <c r="C607" s="138" t="s">
        <v>852</v>
      </c>
      <c r="D607" s="97">
        <v>2</v>
      </c>
      <c r="E607" s="97">
        <v>2</v>
      </c>
      <c r="F607" s="139" t="s">
        <v>660</v>
      </c>
      <c r="G607" s="199">
        <v>223200</v>
      </c>
      <c r="H607" s="199">
        <v>54500.000000000007</v>
      </c>
      <c r="I607" s="62">
        <f t="shared" si="369"/>
        <v>277700</v>
      </c>
      <c r="J607" s="62">
        <f t="shared" si="370"/>
        <v>446400</v>
      </c>
      <c r="K607" s="62">
        <f t="shared" si="371"/>
        <v>109000.00000000001</v>
      </c>
      <c r="L607" s="62">
        <f t="shared" si="372"/>
        <v>555400</v>
      </c>
      <c r="M607" s="550"/>
      <c r="N607" s="550"/>
      <c r="O607" s="550">
        <f t="shared" si="337"/>
        <v>0</v>
      </c>
      <c r="P607" s="550"/>
      <c r="Q607" s="550"/>
      <c r="R607" s="550">
        <f t="shared" si="338"/>
        <v>0</v>
      </c>
      <c r="S607" s="62">
        <f t="shared" si="373"/>
        <v>0</v>
      </c>
      <c r="T607" s="62">
        <f t="shared" si="359"/>
        <v>0</v>
      </c>
      <c r="U607" s="62">
        <f t="shared" si="345"/>
        <v>0</v>
      </c>
      <c r="V607" s="124" t="s">
        <v>818</v>
      </c>
    </row>
    <row r="608" spans="1:26" ht="21" customHeight="1" outlineLevel="1">
      <c r="A608" s="137"/>
      <c r="B608" s="137"/>
      <c r="C608" s="138" t="s">
        <v>700</v>
      </c>
      <c r="D608" s="97">
        <v>1</v>
      </c>
      <c r="E608" s="97">
        <v>1</v>
      </c>
      <c r="F608" s="139" t="s">
        <v>660</v>
      </c>
      <c r="G608" s="199">
        <v>124560</v>
      </c>
      <c r="H608" s="199">
        <v>54500.000000000007</v>
      </c>
      <c r="I608" s="62">
        <f t="shared" si="369"/>
        <v>179060</v>
      </c>
      <c r="J608" s="62">
        <f t="shared" si="370"/>
        <v>124560</v>
      </c>
      <c r="K608" s="62">
        <f t="shared" si="371"/>
        <v>54500.000000000007</v>
      </c>
      <c r="L608" s="62">
        <f t="shared" si="372"/>
        <v>179060</v>
      </c>
      <c r="M608" s="550"/>
      <c r="N608" s="550"/>
      <c r="O608" s="550">
        <f t="shared" si="337"/>
        <v>0</v>
      </c>
      <c r="P608" s="550"/>
      <c r="Q608" s="550"/>
      <c r="R608" s="550">
        <f t="shared" si="338"/>
        <v>0</v>
      </c>
      <c r="S608" s="62">
        <f t="shared" si="373"/>
        <v>0</v>
      </c>
      <c r="T608" s="62">
        <f t="shared" si="359"/>
        <v>0</v>
      </c>
      <c r="U608" s="62">
        <f t="shared" si="345"/>
        <v>0</v>
      </c>
      <c r="V608" s="124" t="s">
        <v>701</v>
      </c>
    </row>
    <row r="609" spans="1:26" ht="21" customHeight="1" outlineLevel="1">
      <c r="A609" s="137"/>
      <c r="B609" s="137"/>
      <c r="C609" s="138" t="s">
        <v>702</v>
      </c>
      <c r="D609" s="97">
        <v>0</v>
      </c>
      <c r="E609" s="97">
        <v>0</v>
      </c>
      <c r="F609" s="139" t="s">
        <v>660</v>
      </c>
      <c r="G609" s="199">
        <v>249120</v>
      </c>
      <c r="H609" s="199">
        <v>54500.000000000007</v>
      </c>
      <c r="I609" s="62">
        <f t="shared" si="369"/>
        <v>303620</v>
      </c>
      <c r="J609" s="62">
        <f t="shared" si="370"/>
        <v>0</v>
      </c>
      <c r="K609" s="62">
        <f t="shared" si="371"/>
        <v>0</v>
      </c>
      <c r="L609" s="62">
        <f t="shared" si="372"/>
        <v>0</v>
      </c>
      <c r="M609" s="550"/>
      <c r="N609" s="550"/>
      <c r="O609" s="550">
        <f t="shared" si="337"/>
        <v>0</v>
      </c>
      <c r="P609" s="550"/>
      <c r="Q609" s="550"/>
      <c r="R609" s="550">
        <f t="shared" si="338"/>
        <v>0</v>
      </c>
      <c r="S609" s="62">
        <f t="shared" si="373"/>
        <v>0</v>
      </c>
      <c r="T609" s="62">
        <f t="shared" si="359"/>
        <v>0</v>
      </c>
      <c r="U609" s="62">
        <f t="shared" si="345"/>
        <v>0</v>
      </c>
      <c r="V609" s="124" t="s">
        <v>701</v>
      </c>
    </row>
    <row r="610" spans="1:26" ht="21" customHeight="1" outlineLevel="1">
      <c r="A610" s="137"/>
      <c r="B610" s="137"/>
      <c r="C610" s="400" t="s">
        <v>848</v>
      </c>
      <c r="D610" s="97">
        <v>0</v>
      </c>
      <c r="E610" s="97">
        <v>0</v>
      </c>
      <c r="F610" s="139" t="s">
        <v>660</v>
      </c>
      <c r="G610" s="199">
        <v>150480</v>
      </c>
      <c r="H610" s="199">
        <v>54500.000000000007</v>
      </c>
      <c r="I610" s="62">
        <f t="shared" ref="I610:I613" si="374">SUM(G610:H610)</f>
        <v>204980</v>
      </c>
      <c r="J610" s="62">
        <f t="shared" si="370"/>
        <v>0</v>
      </c>
      <c r="K610" s="62">
        <f t="shared" si="371"/>
        <v>0</v>
      </c>
      <c r="L610" s="62">
        <f t="shared" si="372"/>
        <v>0</v>
      </c>
      <c r="M610" s="550"/>
      <c r="N610" s="550"/>
      <c r="O610" s="550">
        <f t="shared" si="337"/>
        <v>0</v>
      </c>
      <c r="P610" s="550"/>
      <c r="Q610" s="550"/>
      <c r="R610" s="550">
        <f t="shared" si="338"/>
        <v>0</v>
      </c>
      <c r="S610" s="62">
        <f t="shared" si="373"/>
        <v>0</v>
      </c>
      <c r="T610" s="62">
        <f t="shared" si="359"/>
        <v>0</v>
      </c>
      <c r="U610" s="62">
        <f t="shared" si="345"/>
        <v>0</v>
      </c>
      <c r="V610" s="124" t="s">
        <v>701</v>
      </c>
    </row>
    <row r="611" spans="1:26" s="11" customFormat="1" outlineLevel="1">
      <c r="A611" s="192"/>
      <c r="B611" s="192"/>
      <c r="C611" s="193" t="s">
        <v>704</v>
      </c>
      <c r="D611" s="194">
        <v>0</v>
      </c>
      <c r="E611" s="194">
        <v>0</v>
      </c>
      <c r="F611" s="195" t="s">
        <v>660</v>
      </c>
      <c r="G611" s="199">
        <v>0</v>
      </c>
      <c r="H611" s="199">
        <v>381500</v>
      </c>
      <c r="I611" s="199">
        <f t="shared" si="374"/>
        <v>381500</v>
      </c>
      <c r="J611" s="199">
        <f t="shared" si="370"/>
        <v>0</v>
      </c>
      <c r="K611" s="199">
        <f t="shared" si="371"/>
        <v>0</v>
      </c>
      <c r="L611" s="199">
        <f t="shared" si="372"/>
        <v>0</v>
      </c>
      <c r="M611" s="554"/>
      <c r="N611" s="554"/>
      <c r="O611" s="554">
        <f t="shared" si="337"/>
        <v>0</v>
      </c>
      <c r="P611" s="554"/>
      <c r="Q611" s="554"/>
      <c r="R611" s="554">
        <f t="shared" si="338"/>
        <v>0</v>
      </c>
      <c r="S611" s="199">
        <f t="shared" si="373"/>
        <v>0</v>
      </c>
      <c r="T611" s="199">
        <f t="shared" si="359"/>
        <v>0</v>
      </c>
      <c r="U611" s="199">
        <f t="shared" si="345"/>
        <v>0</v>
      </c>
      <c r="V611" s="128" t="s">
        <v>1590</v>
      </c>
      <c r="X611" s="534"/>
      <c r="Y611" s="534"/>
      <c r="Z611" s="534"/>
    </row>
    <row r="612" spans="1:26" s="11" customFormat="1" outlineLevel="1">
      <c r="A612" s="192"/>
      <c r="B612" s="192"/>
      <c r="C612" s="193" t="s">
        <v>705</v>
      </c>
      <c r="D612" s="194">
        <v>3</v>
      </c>
      <c r="E612" s="194">
        <v>3</v>
      </c>
      <c r="F612" s="195" t="s">
        <v>660</v>
      </c>
      <c r="G612" s="199">
        <v>0</v>
      </c>
      <c r="H612" s="199">
        <v>381500</v>
      </c>
      <c r="I612" s="199">
        <f t="shared" si="374"/>
        <v>381500</v>
      </c>
      <c r="J612" s="199">
        <f t="shared" si="370"/>
        <v>0</v>
      </c>
      <c r="K612" s="199">
        <f t="shared" si="371"/>
        <v>1144500</v>
      </c>
      <c r="L612" s="199">
        <f t="shared" si="372"/>
        <v>1144500</v>
      </c>
      <c r="M612" s="554"/>
      <c r="N612" s="554"/>
      <c r="O612" s="554">
        <f t="shared" si="337"/>
        <v>0</v>
      </c>
      <c r="P612" s="554"/>
      <c r="Q612" s="554"/>
      <c r="R612" s="554">
        <f t="shared" si="338"/>
        <v>0</v>
      </c>
      <c r="S612" s="199">
        <f t="shared" si="373"/>
        <v>0</v>
      </c>
      <c r="T612" s="199">
        <f t="shared" si="359"/>
        <v>0</v>
      </c>
      <c r="U612" s="199">
        <f t="shared" si="345"/>
        <v>0</v>
      </c>
      <c r="V612" s="128" t="s">
        <v>1590</v>
      </c>
      <c r="X612" s="534"/>
      <c r="Y612" s="534"/>
      <c r="Z612" s="534"/>
    </row>
    <row r="613" spans="1:26" s="11" customFormat="1" outlineLevel="1">
      <c r="A613" s="192"/>
      <c r="B613" s="192"/>
      <c r="C613" s="193" t="s">
        <v>657</v>
      </c>
      <c r="D613" s="194">
        <v>1</v>
      </c>
      <c r="E613" s="194">
        <v>1</v>
      </c>
      <c r="F613" s="195" t="s">
        <v>619</v>
      </c>
      <c r="G613" s="199">
        <v>25217.399999999998</v>
      </c>
      <c r="H613" s="199">
        <v>7565.2199999999993</v>
      </c>
      <c r="I613" s="199">
        <f t="shared" si="374"/>
        <v>32782.619999999995</v>
      </c>
      <c r="J613" s="199">
        <f t="shared" si="370"/>
        <v>25217.399999999998</v>
      </c>
      <c r="K613" s="199">
        <f t="shared" si="371"/>
        <v>7565.2199999999993</v>
      </c>
      <c r="L613" s="199">
        <f t="shared" si="372"/>
        <v>32782.619999999995</v>
      </c>
      <c r="M613" s="554"/>
      <c r="N613" s="554"/>
      <c r="O613" s="554">
        <f t="shared" si="337"/>
        <v>0</v>
      </c>
      <c r="P613" s="554"/>
      <c r="Q613" s="554"/>
      <c r="R613" s="554">
        <f t="shared" si="338"/>
        <v>0</v>
      </c>
      <c r="S613" s="199">
        <f t="shared" si="373"/>
        <v>0</v>
      </c>
      <c r="T613" s="199">
        <f t="shared" si="359"/>
        <v>0</v>
      </c>
      <c r="U613" s="199">
        <f t="shared" si="345"/>
        <v>0</v>
      </c>
      <c r="V613" s="128"/>
      <c r="X613" s="534"/>
      <c r="Y613" s="534"/>
      <c r="Z613" s="534"/>
    </row>
    <row r="614" spans="1:26" s="11" customFormat="1" outlineLevel="1">
      <c r="A614" s="192"/>
      <c r="B614" s="192"/>
      <c r="C614" s="193"/>
      <c r="D614" s="194"/>
      <c r="E614" s="194"/>
      <c r="F614" s="195"/>
      <c r="G614" s="199"/>
      <c r="H614" s="199"/>
      <c r="I614" s="199"/>
      <c r="J614" s="199"/>
      <c r="K614" s="199"/>
      <c r="L614" s="199"/>
      <c r="M614" s="554"/>
      <c r="N614" s="554"/>
      <c r="O614" s="554">
        <f t="shared" si="337"/>
        <v>0</v>
      </c>
      <c r="P614" s="554"/>
      <c r="Q614" s="554"/>
      <c r="R614" s="554">
        <f t="shared" si="338"/>
        <v>0</v>
      </c>
      <c r="S614" s="199">
        <f t="shared" si="373"/>
        <v>0</v>
      </c>
      <c r="T614" s="199">
        <f t="shared" si="359"/>
        <v>0</v>
      </c>
      <c r="U614" s="199">
        <f t="shared" si="345"/>
        <v>0</v>
      </c>
      <c r="V614" s="128"/>
      <c r="X614" s="534"/>
      <c r="Y614" s="534"/>
      <c r="Z614" s="534"/>
    </row>
    <row r="615" spans="1:26" s="11" customFormat="1" outlineLevel="1">
      <c r="A615" s="192"/>
      <c r="B615" s="192"/>
      <c r="C615" s="189" t="s">
        <v>706</v>
      </c>
      <c r="D615" s="194"/>
      <c r="E615" s="194"/>
      <c r="F615" s="195"/>
      <c r="G615" s="199"/>
      <c r="H615" s="199"/>
      <c r="I615" s="199"/>
      <c r="J615" s="174">
        <f>SUBTOTAL(9,J616:J620)</f>
        <v>52067200.000000007</v>
      </c>
      <c r="K615" s="174">
        <f t="shared" ref="K615:L615" si="375">SUBTOTAL(9,K616:K620)</f>
        <v>1920000.0000000002</v>
      </c>
      <c r="L615" s="174">
        <f t="shared" si="375"/>
        <v>53987200.000000007</v>
      </c>
      <c r="M615" s="558"/>
      <c r="N615" s="558"/>
      <c r="O615" s="558">
        <f t="shared" si="337"/>
        <v>0</v>
      </c>
      <c r="P615" s="558"/>
      <c r="Q615" s="558"/>
      <c r="R615" s="558">
        <f t="shared" si="338"/>
        <v>0</v>
      </c>
      <c r="S615" s="174">
        <f>SUBTOTAL(9,S616:S620)</f>
        <v>0</v>
      </c>
      <c r="T615" s="174">
        <f t="shared" ref="T615:U615" si="376">SUBTOTAL(9,T616:T620)</f>
        <v>0</v>
      </c>
      <c r="U615" s="174">
        <f t="shared" si="376"/>
        <v>0</v>
      </c>
      <c r="V615" s="128"/>
      <c r="X615" s="534"/>
      <c r="Y615" s="534"/>
      <c r="Z615" s="534"/>
    </row>
    <row r="616" spans="1:26" s="11" customFormat="1" ht="26.4" outlineLevel="1">
      <c r="A616" s="192"/>
      <c r="B616" s="192"/>
      <c r="C616" s="193" t="s">
        <v>837</v>
      </c>
      <c r="D616" s="194">
        <v>0</v>
      </c>
      <c r="E616" s="194">
        <v>0</v>
      </c>
      <c r="F616" s="195" t="s">
        <v>660</v>
      </c>
      <c r="G616" s="199">
        <v>3339600.0000000005</v>
      </c>
      <c r="H616" s="199">
        <v>56000.000000000007</v>
      </c>
      <c r="I616" s="199">
        <f t="shared" ref="I616:I619" si="377">SUM(G616:H616)</f>
        <v>3395600.0000000005</v>
      </c>
      <c r="J616" s="199">
        <f>G616*E616</f>
        <v>0</v>
      </c>
      <c r="K616" s="199">
        <f>H616*E616</f>
        <v>0</v>
      </c>
      <c r="L616" s="199">
        <f>I616*E616</f>
        <v>0</v>
      </c>
      <c r="M616" s="554"/>
      <c r="N616" s="554"/>
      <c r="O616" s="554">
        <f t="shared" si="337"/>
        <v>0</v>
      </c>
      <c r="P616" s="554"/>
      <c r="Q616" s="554"/>
      <c r="R616" s="554">
        <f t="shared" si="338"/>
        <v>0</v>
      </c>
      <c r="S616" s="199">
        <f>M616*J616</f>
        <v>0</v>
      </c>
      <c r="T616" s="199">
        <f t="shared" si="359"/>
        <v>0</v>
      </c>
      <c r="U616" s="199">
        <f t="shared" si="345"/>
        <v>0</v>
      </c>
      <c r="V616" s="128" t="s">
        <v>838</v>
      </c>
      <c r="X616" s="534"/>
      <c r="Y616" s="534"/>
      <c r="Z616" s="534"/>
    </row>
    <row r="617" spans="1:26" ht="26.4" outlineLevel="1">
      <c r="A617" s="137"/>
      <c r="B617" s="137"/>
      <c r="C617" s="138" t="s">
        <v>709</v>
      </c>
      <c r="D617" s="97">
        <v>32</v>
      </c>
      <c r="E617" s="97">
        <v>32</v>
      </c>
      <c r="F617" s="139" t="s">
        <v>660</v>
      </c>
      <c r="G617" s="199">
        <v>1607100.0000000002</v>
      </c>
      <c r="H617" s="199">
        <v>56000.000000000007</v>
      </c>
      <c r="I617" s="62">
        <f t="shared" si="377"/>
        <v>1663100.0000000002</v>
      </c>
      <c r="J617" s="62">
        <f>G617*E617</f>
        <v>51427200.000000007</v>
      </c>
      <c r="K617" s="62">
        <f>H617*E617</f>
        <v>1792000.0000000002</v>
      </c>
      <c r="L617" s="62">
        <f>I617*E617</f>
        <v>53219200.000000007</v>
      </c>
      <c r="M617" s="550"/>
      <c r="N617" s="550"/>
      <c r="O617" s="550">
        <f t="shared" si="337"/>
        <v>0</v>
      </c>
      <c r="P617" s="550"/>
      <c r="Q617" s="550"/>
      <c r="R617" s="550">
        <f t="shared" si="338"/>
        <v>0</v>
      </c>
      <c r="S617" s="62">
        <f>M617*J617</f>
        <v>0</v>
      </c>
      <c r="T617" s="62">
        <f t="shared" si="359"/>
        <v>0</v>
      </c>
      <c r="U617" s="62">
        <f t="shared" si="345"/>
        <v>0</v>
      </c>
      <c r="V617" s="124" t="s">
        <v>710</v>
      </c>
    </row>
    <row r="618" spans="1:26" ht="26.4" outlineLevel="1">
      <c r="A618" s="137"/>
      <c r="B618" s="137"/>
      <c r="C618" s="138" t="s">
        <v>711</v>
      </c>
      <c r="D618" s="97">
        <v>0</v>
      </c>
      <c r="E618" s="97">
        <v>0</v>
      </c>
      <c r="F618" s="397" t="s">
        <v>660</v>
      </c>
      <c r="G618" s="62">
        <v>585200</v>
      </c>
      <c r="H618" s="62">
        <v>56000.000000000007</v>
      </c>
      <c r="I618" s="62">
        <f t="shared" si="377"/>
        <v>641200</v>
      </c>
      <c r="J618" s="62">
        <f>G618*E618</f>
        <v>0</v>
      </c>
      <c r="K618" s="62">
        <f>H618*E618</f>
        <v>0</v>
      </c>
      <c r="L618" s="62">
        <f>I618*E618</f>
        <v>0</v>
      </c>
      <c r="M618" s="550"/>
      <c r="N618" s="550"/>
      <c r="O618" s="550">
        <f t="shared" si="337"/>
        <v>0</v>
      </c>
      <c r="P618" s="550"/>
      <c r="Q618" s="550"/>
      <c r="R618" s="550">
        <f t="shared" si="338"/>
        <v>0</v>
      </c>
      <c r="S618" s="62">
        <f>M618*J618</f>
        <v>0</v>
      </c>
      <c r="T618" s="62">
        <f t="shared" si="359"/>
        <v>0</v>
      </c>
      <c r="U618" s="62">
        <f t="shared" si="345"/>
        <v>0</v>
      </c>
      <c r="V618" s="124" t="s">
        <v>712</v>
      </c>
    </row>
    <row r="619" spans="1:26" outlineLevel="1">
      <c r="A619" s="137"/>
      <c r="B619" s="137"/>
      <c r="C619" s="138" t="s">
        <v>657</v>
      </c>
      <c r="D619" s="97">
        <v>1</v>
      </c>
      <c r="E619" s="97">
        <v>1</v>
      </c>
      <c r="F619" s="397" t="s">
        <v>619</v>
      </c>
      <c r="G619" s="62">
        <v>640000</v>
      </c>
      <c r="H619" s="62">
        <v>128000</v>
      </c>
      <c r="I619" s="62">
        <f t="shared" si="377"/>
        <v>768000</v>
      </c>
      <c r="J619" s="62">
        <f>G619*E619</f>
        <v>640000</v>
      </c>
      <c r="K619" s="62">
        <f>H619*E619</f>
        <v>128000</v>
      </c>
      <c r="L619" s="62">
        <f>I619*E619</f>
        <v>768000</v>
      </c>
      <c r="M619" s="550"/>
      <c r="N619" s="550"/>
      <c r="O619" s="550">
        <f t="shared" si="337"/>
        <v>0</v>
      </c>
      <c r="P619" s="550"/>
      <c r="Q619" s="550"/>
      <c r="R619" s="550">
        <f t="shared" si="338"/>
        <v>0</v>
      </c>
      <c r="S619" s="62">
        <f>M619*J619</f>
        <v>0</v>
      </c>
      <c r="T619" s="62">
        <f t="shared" si="359"/>
        <v>0</v>
      </c>
      <c r="U619" s="62">
        <f t="shared" si="345"/>
        <v>0</v>
      </c>
      <c r="V619" s="124"/>
    </row>
    <row r="620" spans="1:26" outlineLevel="1">
      <c r="A620" s="137"/>
      <c r="B620" s="137"/>
      <c r="C620" s="138"/>
      <c r="D620" s="97"/>
      <c r="E620" s="97"/>
      <c r="F620" s="397"/>
      <c r="G620" s="62"/>
      <c r="H620" s="62"/>
      <c r="I620" s="62"/>
      <c r="J620" s="62"/>
      <c r="K620" s="62"/>
      <c r="L620" s="62"/>
      <c r="M620" s="550"/>
      <c r="N620" s="550"/>
      <c r="O620" s="550">
        <f t="shared" si="337"/>
        <v>0</v>
      </c>
      <c r="P620" s="550"/>
      <c r="Q620" s="550"/>
      <c r="R620" s="550">
        <f t="shared" si="338"/>
        <v>0</v>
      </c>
      <c r="S620" s="62">
        <f>M620*J620</f>
        <v>0</v>
      </c>
      <c r="T620" s="62">
        <f t="shared" si="359"/>
        <v>0</v>
      </c>
      <c r="U620" s="62">
        <f t="shared" si="345"/>
        <v>0</v>
      </c>
      <c r="V620" s="124"/>
    </row>
    <row r="621" spans="1:26" s="153" customFormat="1" outlineLevel="1">
      <c r="A621" s="146"/>
      <c r="B621" s="146"/>
      <c r="C621" s="147" t="s">
        <v>841</v>
      </c>
      <c r="D621" s="99"/>
      <c r="E621" s="99"/>
      <c r="F621" s="529"/>
      <c r="G621" s="82"/>
      <c r="H621" s="82"/>
      <c r="I621" s="82"/>
      <c r="J621" s="82">
        <f>SUBTOTAL(9,J622:J628)</f>
        <v>37404576.704082191</v>
      </c>
      <c r="K621" s="82">
        <f t="shared" ref="K621:L621" si="378">SUBTOTAL(9,K622:K628)</f>
        <v>9379375.866509106</v>
      </c>
      <c r="L621" s="82">
        <f t="shared" si="378"/>
        <v>46783952.570591301</v>
      </c>
      <c r="M621" s="553"/>
      <c r="N621" s="553"/>
      <c r="O621" s="553">
        <f t="shared" si="337"/>
        <v>0</v>
      </c>
      <c r="P621" s="553"/>
      <c r="Q621" s="553"/>
      <c r="R621" s="553">
        <f t="shared" si="338"/>
        <v>0</v>
      </c>
      <c r="S621" s="82">
        <f>SUBTOTAL(9,S622:S628)</f>
        <v>1696207.6371095888</v>
      </c>
      <c r="T621" s="82">
        <f t="shared" ref="T621:U621" si="379">SUBTOTAL(9,T622:T628)</f>
        <v>0</v>
      </c>
      <c r="U621" s="82">
        <f t="shared" si="379"/>
        <v>1696207.6371095888</v>
      </c>
      <c r="V621" s="127"/>
      <c r="X621" s="535"/>
      <c r="Y621" s="535"/>
      <c r="Z621" s="535"/>
    </row>
    <row r="622" spans="1:26" outlineLevel="1">
      <c r="A622" s="137"/>
      <c r="B622" s="137"/>
      <c r="C622" s="138" t="s">
        <v>812</v>
      </c>
      <c r="D622" s="97">
        <v>222</v>
      </c>
      <c r="E622" s="97">
        <v>234</v>
      </c>
      <c r="F622" s="397" t="s">
        <v>624</v>
      </c>
      <c r="G622" s="62">
        <v>22980.09</v>
      </c>
      <c r="H622" s="62">
        <v>5743.9305000000022</v>
      </c>
      <c r="I622" s="62">
        <f t="shared" ref="I622:I626" si="380">SUM(G622:H622)</f>
        <v>28724.020500000002</v>
      </c>
      <c r="J622" s="62">
        <f t="shared" ref="J622:J627" si="381">G622*E622</f>
        <v>5377341.0599999996</v>
      </c>
      <c r="K622" s="62">
        <f t="shared" ref="K622:K627" si="382">H622*E622</f>
        <v>1344079.7370000004</v>
      </c>
      <c r="L622" s="62">
        <f t="shared" ref="L622:L627" si="383">I622*E622</f>
        <v>6721420.7970000003</v>
      </c>
      <c r="M622" s="550"/>
      <c r="N622" s="550"/>
      <c r="O622" s="550">
        <f t="shared" si="337"/>
        <v>0</v>
      </c>
      <c r="P622" s="550"/>
      <c r="Q622" s="550"/>
      <c r="R622" s="550">
        <f t="shared" si="338"/>
        <v>0</v>
      </c>
      <c r="S622" s="62">
        <f t="shared" ref="S622:S628" si="384">M622*J622</f>
        <v>0</v>
      </c>
      <c r="T622" s="62">
        <f t="shared" si="359"/>
        <v>0</v>
      </c>
      <c r="U622" s="62">
        <f t="shared" si="345"/>
        <v>0</v>
      </c>
      <c r="V622" s="124" t="s">
        <v>625</v>
      </c>
    </row>
    <row r="623" spans="1:26" outlineLevel="1">
      <c r="A623" s="137"/>
      <c r="B623" s="137"/>
      <c r="C623" s="138" t="s">
        <v>844</v>
      </c>
      <c r="D623" s="97">
        <v>94</v>
      </c>
      <c r="E623" s="97">
        <v>80</v>
      </c>
      <c r="F623" s="397" t="s">
        <v>624</v>
      </c>
      <c r="G623" s="62">
        <v>72299.399999999994</v>
      </c>
      <c r="H623" s="62">
        <v>17189.865000000002</v>
      </c>
      <c r="I623" s="62">
        <f t="shared" si="380"/>
        <v>89489.264999999999</v>
      </c>
      <c r="J623" s="62">
        <f t="shared" si="381"/>
        <v>5783952</v>
      </c>
      <c r="K623" s="62">
        <f t="shared" si="382"/>
        <v>1375189.2000000002</v>
      </c>
      <c r="L623" s="62">
        <f t="shared" si="383"/>
        <v>7159141.2000000002</v>
      </c>
      <c r="M623" s="550"/>
      <c r="N623" s="550"/>
      <c r="O623" s="550">
        <f t="shared" si="337"/>
        <v>0</v>
      </c>
      <c r="P623" s="550"/>
      <c r="Q623" s="550"/>
      <c r="R623" s="550">
        <f t="shared" si="338"/>
        <v>0</v>
      </c>
      <c r="S623" s="62">
        <f t="shared" si="384"/>
        <v>0</v>
      </c>
      <c r="T623" s="62">
        <f t="shared" si="359"/>
        <v>0</v>
      </c>
      <c r="U623" s="62">
        <f t="shared" si="345"/>
        <v>0</v>
      </c>
      <c r="V623" s="124" t="s">
        <v>625</v>
      </c>
    </row>
    <row r="624" spans="1:26" outlineLevel="1">
      <c r="A624" s="137"/>
      <c r="B624" s="137"/>
      <c r="C624" s="138" t="s">
        <v>845</v>
      </c>
      <c r="D624" s="97">
        <v>248</v>
      </c>
      <c r="E624" s="97">
        <v>230</v>
      </c>
      <c r="F624" s="397" t="s">
        <v>624</v>
      </c>
      <c r="G624" s="62">
        <v>102372.9</v>
      </c>
      <c r="H624" s="62">
        <v>18573.439500000004</v>
      </c>
      <c r="I624" s="62">
        <f t="shared" ref="I624" si="385">SUM(G624:H624)</f>
        <v>120946.3395</v>
      </c>
      <c r="J624" s="62">
        <f t="shared" si="381"/>
        <v>23545767</v>
      </c>
      <c r="K624" s="62">
        <f t="shared" si="382"/>
        <v>4271891.0850000009</v>
      </c>
      <c r="L624" s="62">
        <f t="shared" si="383"/>
        <v>27817658.085000001</v>
      </c>
      <c r="M624" s="550"/>
      <c r="N624" s="550"/>
      <c r="O624" s="550">
        <f t="shared" si="337"/>
        <v>0</v>
      </c>
      <c r="P624" s="550"/>
      <c r="Q624" s="550"/>
      <c r="R624" s="550">
        <f t="shared" si="338"/>
        <v>0</v>
      </c>
      <c r="S624" s="62">
        <f t="shared" si="384"/>
        <v>0</v>
      </c>
      <c r="T624" s="62">
        <f t="shared" si="359"/>
        <v>0</v>
      </c>
      <c r="U624" s="62">
        <f t="shared" si="345"/>
        <v>0</v>
      </c>
      <c r="V624" s="124" t="s">
        <v>625</v>
      </c>
    </row>
    <row r="625" spans="1:26" ht="21" customHeight="1" outlineLevel="1">
      <c r="A625" s="137"/>
      <c r="B625" s="137"/>
      <c r="C625" s="138" t="s">
        <v>846</v>
      </c>
      <c r="D625" s="97">
        <v>0</v>
      </c>
      <c r="E625" s="97">
        <v>0</v>
      </c>
      <c r="F625" s="397" t="s">
        <v>624</v>
      </c>
      <c r="G625" s="62">
        <v>985945.66091644217</v>
      </c>
      <c r="H625" s="62">
        <v>53025</v>
      </c>
      <c r="I625" s="62">
        <f t="shared" si="380"/>
        <v>1038970.6609164422</v>
      </c>
      <c r="J625" s="62">
        <f t="shared" si="381"/>
        <v>0</v>
      </c>
      <c r="K625" s="62">
        <f t="shared" si="382"/>
        <v>0</v>
      </c>
      <c r="L625" s="62">
        <f t="shared" si="383"/>
        <v>0</v>
      </c>
      <c r="M625" s="550"/>
      <c r="N625" s="550"/>
      <c r="O625" s="550">
        <f t="shared" si="337"/>
        <v>0</v>
      </c>
      <c r="P625" s="550"/>
      <c r="Q625" s="550"/>
      <c r="R625" s="550">
        <f t="shared" si="338"/>
        <v>0</v>
      </c>
      <c r="S625" s="62">
        <f t="shared" si="384"/>
        <v>0</v>
      </c>
      <c r="T625" s="62">
        <f t="shared" si="359"/>
        <v>0</v>
      </c>
      <c r="U625" s="62">
        <f t="shared" si="345"/>
        <v>0</v>
      </c>
      <c r="V625" s="124" t="s">
        <v>847</v>
      </c>
    </row>
    <row r="626" spans="1:26" s="11" customFormat="1" ht="21" customHeight="1" outlineLevel="1">
      <c r="A626" s="192"/>
      <c r="B626" s="192"/>
      <c r="C626" s="386" t="s">
        <v>928</v>
      </c>
      <c r="D626" s="194">
        <v>115</v>
      </c>
      <c r="E626" s="97">
        <v>132</v>
      </c>
      <c r="F626" s="195" t="s">
        <v>624</v>
      </c>
      <c r="G626" s="199">
        <v>8773.9726027397246</v>
      </c>
      <c r="H626" s="199">
        <v>14594.016411764707</v>
      </c>
      <c r="I626" s="199">
        <f t="shared" si="380"/>
        <v>23367.989014504434</v>
      </c>
      <c r="J626" s="199">
        <f t="shared" si="381"/>
        <v>1158164.3835616435</v>
      </c>
      <c r="K626" s="199">
        <f t="shared" si="382"/>
        <v>1926410.1663529414</v>
      </c>
      <c r="L626" s="199">
        <f t="shared" si="383"/>
        <v>3084574.5499145854</v>
      </c>
      <c r="M626" s="554">
        <v>0.8</v>
      </c>
      <c r="N626" s="554"/>
      <c r="O626" s="554">
        <f t="shared" si="337"/>
        <v>0.8</v>
      </c>
      <c r="P626" s="554"/>
      <c r="Q626" s="554"/>
      <c r="R626" s="554">
        <f t="shared" si="338"/>
        <v>0</v>
      </c>
      <c r="S626" s="199">
        <f t="shared" si="384"/>
        <v>926531.5068493149</v>
      </c>
      <c r="T626" s="199">
        <f t="shared" si="359"/>
        <v>0</v>
      </c>
      <c r="U626" s="199">
        <f t="shared" si="345"/>
        <v>926531.5068493149</v>
      </c>
      <c r="V626" s="389" t="s">
        <v>929</v>
      </c>
      <c r="X626" s="534"/>
      <c r="Y626" s="534"/>
      <c r="Z626" s="534"/>
    </row>
    <row r="627" spans="1:26" ht="20.25" customHeight="1" outlineLevel="1">
      <c r="A627" s="137"/>
      <c r="B627" s="137"/>
      <c r="C627" s="138" t="s">
        <v>657</v>
      </c>
      <c r="D627" s="97">
        <v>1</v>
      </c>
      <c r="E627" s="97">
        <v>1</v>
      </c>
      <c r="F627" s="139" t="s">
        <v>619</v>
      </c>
      <c r="G627" s="199">
        <v>1539352.2605205481</v>
      </c>
      <c r="H627" s="199">
        <v>461805.67815616442</v>
      </c>
      <c r="I627" s="62">
        <f t="shared" ref="I627" si="386">SUM(G627:H627)</f>
        <v>2001157.9386767126</v>
      </c>
      <c r="J627" s="62">
        <f t="shared" si="381"/>
        <v>1539352.2605205481</v>
      </c>
      <c r="K627" s="62">
        <f t="shared" si="382"/>
        <v>461805.67815616442</v>
      </c>
      <c r="L627" s="62">
        <f t="shared" si="383"/>
        <v>2001157.9386767126</v>
      </c>
      <c r="M627" s="550">
        <v>0.5</v>
      </c>
      <c r="N627" s="550"/>
      <c r="O627" s="550">
        <f t="shared" si="337"/>
        <v>0.5</v>
      </c>
      <c r="P627" s="550"/>
      <c r="Q627" s="550"/>
      <c r="R627" s="550">
        <f t="shared" si="338"/>
        <v>0</v>
      </c>
      <c r="S627" s="62">
        <f t="shared" si="384"/>
        <v>769676.13026027405</v>
      </c>
      <c r="T627" s="62">
        <f t="shared" si="359"/>
        <v>0</v>
      </c>
      <c r="U627" s="62">
        <f t="shared" si="345"/>
        <v>769676.13026027405</v>
      </c>
      <c r="V627" s="124"/>
    </row>
    <row r="628" spans="1:26" outlineLevel="1">
      <c r="A628" s="137"/>
      <c r="B628" s="137"/>
      <c r="C628" s="138"/>
      <c r="D628" s="97"/>
      <c r="E628" s="97"/>
      <c r="F628" s="139"/>
      <c r="G628" s="62"/>
      <c r="H628" s="62"/>
      <c r="I628" s="62"/>
      <c r="J628" s="62"/>
      <c r="K628" s="62"/>
      <c r="L628" s="62"/>
      <c r="M628" s="550"/>
      <c r="N628" s="550"/>
      <c r="O628" s="550">
        <f t="shared" si="337"/>
        <v>0</v>
      </c>
      <c r="P628" s="550"/>
      <c r="Q628" s="550"/>
      <c r="R628" s="550">
        <f t="shared" si="338"/>
        <v>0</v>
      </c>
      <c r="S628" s="62">
        <f t="shared" si="384"/>
        <v>0</v>
      </c>
      <c r="T628" s="62">
        <f t="shared" si="359"/>
        <v>0</v>
      </c>
      <c r="U628" s="62">
        <f t="shared" si="345"/>
        <v>0</v>
      </c>
      <c r="V628" s="124"/>
    </row>
    <row r="629" spans="1:26" s="153" customFormat="1" outlineLevel="1">
      <c r="A629" s="183" t="s">
        <v>279</v>
      </c>
      <c r="B629" s="183"/>
      <c r="C629" s="184" t="s">
        <v>280</v>
      </c>
      <c r="D629" s="185">
        <v>1</v>
      </c>
      <c r="E629" s="185">
        <v>1</v>
      </c>
      <c r="F629" s="186" t="s">
        <v>10</v>
      </c>
      <c r="G629" s="187"/>
      <c r="H629" s="187"/>
      <c r="I629" s="187"/>
      <c r="J629" s="187">
        <f>SUBTOTAL(9,J630:J657)</f>
        <v>41960735.338487178</v>
      </c>
      <c r="K629" s="187">
        <f>SUBTOTAL(9,K630:K657)</f>
        <v>4068070.818778106</v>
      </c>
      <c r="L629" s="187">
        <f>SUBTOTAL(9,L630:L657)</f>
        <v>46028806.157265283</v>
      </c>
      <c r="M629" s="560"/>
      <c r="N629" s="560"/>
      <c r="O629" s="560">
        <f t="shared" si="337"/>
        <v>0</v>
      </c>
      <c r="P629" s="560"/>
      <c r="Q629" s="560"/>
      <c r="R629" s="560">
        <f t="shared" si="338"/>
        <v>0</v>
      </c>
      <c r="S629" s="187">
        <f>SUBTOTAL(9,S630:S657)</f>
        <v>1007107.3251736884</v>
      </c>
      <c r="T629" s="187">
        <f t="shared" si="359"/>
        <v>0</v>
      </c>
      <c r="U629" s="187">
        <f>SUBTOTAL(9,U630:U657)</f>
        <v>1007107.3251736884</v>
      </c>
      <c r="V629" s="188"/>
      <c r="X629" s="535"/>
      <c r="Y629" s="535"/>
      <c r="Z629" s="535"/>
    </row>
    <row r="630" spans="1:26" outlineLevel="1">
      <c r="A630" s="137"/>
      <c r="B630" s="137"/>
      <c r="C630" s="147" t="s">
        <v>815</v>
      </c>
      <c r="D630" s="94"/>
      <c r="E630" s="94"/>
      <c r="F630" s="139"/>
      <c r="G630" s="71"/>
      <c r="H630" s="71"/>
      <c r="I630" s="71"/>
      <c r="J630" s="82">
        <f>SUBTOTAL(9,J631:J643)</f>
        <v>1915601.436</v>
      </c>
      <c r="K630" s="82">
        <f t="shared" ref="K630:L630" si="387">SUBTOTAL(9,K631:K643)</f>
        <v>405808.11080000008</v>
      </c>
      <c r="L630" s="82">
        <f t="shared" si="387"/>
        <v>2321409.5467999997</v>
      </c>
      <c r="M630" s="553"/>
      <c r="N630" s="553"/>
      <c r="O630" s="553">
        <f t="shared" si="337"/>
        <v>0</v>
      </c>
      <c r="P630" s="553"/>
      <c r="Q630" s="553"/>
      <c r="R630" s="553">
        <f t="shared" si="338"/>
        <v>0</v>
      </c>
      <c r="S630" s="82">
        <f>SUBTOTAL(9,S631:S643)</f>
        <v>40513.517999999996</v>
      </c>
      <c r="T630" s="82">
        <f t="shared" si="359"/>
        <v>0</v>
      </c>
      <c r="U630" s="82">
        <f t="shared" ref="U630" si="388">SUBTOTAL(9,U631:U643)</f>
        <v>40513.517999999996</v>
      </c>
      <c r="V630" s="123"/>
    </row>
    <row r="631" spans="1:26" ht="26.4" outlineLevel="1">
      <c r="A631" s="137"/>
      <c r="B631" s="137"/>
      <c r="C631" s="138" t="s">
        <v>696</v>
      </c>
      <c r="D631" s="97">
        <v>1</v>
      </c>
      <c r="E631" s="97">
        <v>1</v>
      </c>
      <c r="F631" s="139" t="s">
        <v>660</v>
      </c>
      <c r="G631" s="199">
        <v>46800</v>
      </c>
      <c r="H631" s="199">
        <v>54500.000000000007</v>
      </c>
      <c r="I631" s="62">
        <f t="shared" ref="I631:I634" si="389">SUM(G631:H631)</f>
        <v>101300</v>
      </c>
      <c r="J631" s="62">
        <f t="shared" ref="J631:J642" si="390">G631*E631</f>
        <v>46800</v>
      </c>
      <c r="K631" s="62">
        <f t="shared" ref="K631:K642" si="391">H631*E631</f>
        <v>54500.000000000007</v>
      </c>
      <c r="L631" s="62">
        <f t="shared" ref="L631:L642" si="392">I631*E631</f>
        <v>101300</v>
      </c>
      <c r="M631" s="550"/>
      <c r="N631" s="550"/>
      <c r="O631" s="550">
        <f t="shared" si="337"/>
        <v>0</v>
      </c>
      <c r="P631" s="550"/>
      <c r="Q631" s="550"/>
      <c r="R631" s="550">
        <f t="shared" si="338"/>
        <v>0</v>
      </c>
      <c r="S631" s="62">
        <f t="shared" ref="S631:S643" si="393">M631*J631</f>
        <v>0</v>
      </c>
      <c r="T631" s="62">
        <f t="shared" si="359"/>
        <v>0</v>
      </c>
      <c r="U631" s="62">
        <f t="shared" si="345"/>
        <v>0</v>
      </c>
      <c r="V631" s="124" t="s">
        <v>697</v>
      </c>
    </row>
    <row r="632" spans="1:26" outlineLevel="1">
      <c r="A632" s="137"/>
      <c r="B632" s="137"/>
      <c r="C632" s="138" t="s">
        <v>816</v>
      </c>
      <c r="D632" s="97">
        <v>0</v>
      </c>
      <c r="E632" s="97">
        <v>0</v>
      </c>
      <c r="F632" s="139" t="s">
        <v>660</v>
      </c>
      <c r="G632" s="199">
        <v>46800</v>
      </c>
      <c r="H632" s="199">
        <v>54500.000000000007</v>
      </c>
      <c r="I632" s="62">
        <f t="shared" si="389"/>
        <v>101300</v>
      </c>
      <c r="J632" s="62">
        <f t="shared" si="390"/>
        <v>0</v>
      </c>
      <c r="K632" s="62">
        <f t="shared" si="391"/>
        <v>0</v>
      </c>
      <c r="L632" s="62">
        <f t="shared" si="392"/>
        <v>0</v>
      </c>
      <c r="M632" s="550"/>
      <c r="N632" s="550"/>
      <c r="O632" s="550">
        <f t="shared" si="337"/>
        <v>0</v>
      </c>
      <c r="P632" s="550"/>
      <c r="Q632" s="550"/>
      <c r="R632" s="550">
        <f t="shared" si="338"/>
        <v>0</v>
      </c>
      <c r="S632" s="62">
        <f t="shared" si="393"/>
        <v>0</v>
      </c>
      <c r="T632" s="62">
        <f t="shared" si="359"/>
        <v>0</v>
      </c>
      <c r="U632" s="62">
        <f t="shared" si="345"/>
        <v>0</v>
      </c>
      <c r="V632" s="124" t="s">
        <v>699</v>
      </c>
    </row>
    <row r="633" spans="1:26" ht="21" customHeight="1" outlineLevel="1">
      <c r="A633" s="137"/>
      <c r="B633" s="137"/>
      <c r="C633" s="138" t="s">
        <v>700</v>
      </c>
      <c r="D633" s="97">
        <v>1</v>
      </c>
      <c r="E633" s="97">
        <v>1</v>
      </c>
      <c r="F633" s="139" t="s">
        <v>660</v>
      </c>
      <c r="G633" s="199">
        <v>124560</v>
      </c>
      <c r="H633" s="199">
        <v>54500.000000000007</v>
      </c>
      <c r="I633" s="62">
        <f t="shared" si="389"/>
        <v>179060</v>
      </c>
      <c r="J633" s="62">
        <f t="shared" si="390"/>
        <v>124560</v>
      </c>
      <c r="K633" s="62">
        <f t="shared" si="391"/>
        <v>54500.000000000007</v>
      </c>
      <c r="L633" s="62">
        <f t="shared" si="392"/>
        <v>179060</v>
      </c>
      <c r="M633" s="550"/>
      <c r="N633" s="550"/>
      <c r="O633" s="550">
        <f t="shared" si="337"/>
        <v>0</v>
      </c>
      <c r="P633" s="550"/>
      <c r="Q633" s="550"/>
      <c r="R633" s="550">
        <f t="shared" si="338"/>
        <v>0</v>
      </c>
      <c r="S633" s="62">
        <f t="shared" si="393"/>
        <v>0</v>
      </c>
      <c r="T633" s="62">
        <f t="shared" si="359"/>
        <v>0</v>
      </c>
      <c r="U633" s="62">
        <f t="shared" si="345"/>
        <v>0</v>
      </c>
      <c r="V633" s="124" t="s">
        <v>701</v>
      </c>
    </row>
    <row r="634" spans="1:26" ht="21" customHeight="1" outlineLevel="1">
      <c r="A634" s="137"/>
      <c r="B634" s="137"/>
      <c r="C634" s="138" t="s">
        <v>702</v>
      </c>
      <c r="D634" s="97">
        <v>2</v>
      </c>
      <c r="E634" s="97">
        <v>2</v>
      </c>
      <c r="F634" s="139" t="s">
        <v>660</v>
      </c>
      <c r="G634" s="199">
        <v>249120</v>
      </c>
      <c r="H634" s="199">
        <v>54500.000000000007</v>
      </c>
      <c r="I634" s="62">
        <f t="shared" si="389"/>
        <v>303620</v>
      </c>
      <c r="J634" s="62">
        <f t="shared" si="390"/>
        <v>498240</v>
      </c>
      <c r="K634" s="62">
        <f t="shared" si="391"/>
        <v>109000.00000000001</v>
      </c>
      <c r="L634" s="62">
        <f t="shared" si="392"/>
        <v>607240</v>
      </c>
      <c r="M634" s="550"/>
      <c r="N634" s="550"/>
      <c r="O634" s="550">
        <f t="shared" ref="O634:O697" si="394">M634+N634</f>
        <v>0</v>
      </c>
      <c r="P634" s="550"/>
      <c r="Q634" s="550"/>
      <c r="R634" s="550">
        <f t="shared" ref="R634:R697" si="395">P634+Q634</f>
        <v>0</v>
      </c>
      <c r="S634" s="62">
        <f t="shared" si="393"/>
        <v>0</v>
      </c>
      <c r="T634" s="62">
        <f t="shared" si="359"/>
        <v>0</v>
      </c>
      <c r="U634" s="62">
        <f t="shared" si="345"/>
        <v>0</v>
      </c>
      <c r="V634" s="124" t="s">
        <v>701</v>
      </c>
    </row>
    <row r="635" spans="1:26" ht="21" customHeight="1" outlineLevel="1">
      <c r="A635" s="137"/>
      <c r="B635" s="137"/>
      <c r="C635" s="400" t="s">
        <v>853</v>
      </c>
      <c r="D635" s="97">
        <v>1</v>
      </c>
      <c r="E635" s="97">
        <v>1</v>
      </c>
      <c r="F635" s="139" t="s">
        <v>660</v>
      </c>
      <c r="G635" s="199">
        <v>150480</v>
      </c>
      <c r="H635" s="199">
        <v>54500.000000000007</v>
      </c>
      <c r="I635" s="62">
        <f t="shared" ref="I635:I642" si="396">SUM(G635:H635)</f>
        <v>204980</v>
      </c>
      <c r="J635" s="62">
        <f t="shared" si="390"/>
        <v>150480</v>
      </c>
      <c r="K635" s="62">
        <f t="shared" si="391"/>
        <v>54500.000000000007</v>
      </c>
      <c r="L635" s="62">
        <f t="shared" si="392"/>
        <v>204980</v>
      </c>
      <c r="M635" s="550"/>
      <c r="N635" s="550"/>
      <c r="O635" s="550">
        <f t="shared" si="394"/>
        <v>0</v>
      </c>
      <c r="P635" s="550"/>
      <c r="Q635" s="550"/>
      <c r="R635" s="550">
        <f t="shared" si="395"/>
        <v>0</v>
      </c>
      <c r="S635" s="62">
        <f t="shared" si="393"/>
        <v>0</v>
      </c>
      <c r="T635" s="62">
        <f t="shared" si="359"/>
        <v>0</v>
      </c>
      <c r="U635" s="62">
        <f t="shared" ref="U635:U697" si="397">S635+T635</f>
        <v>0</v>
      </c>
      <c r="V635" s="124" t="s">
        <v>701</v>
      </c>
    </row>
    <row r="636" spans="1:26" ht="21" customHeight="1" outlineLevel="1">
      <c r="A636" s="137"/>
      <c r="B636" s="137"/>
      <c r="C636" s="400" t="s">
        <v>848</v>
      </c>
      <c r="D636" s="97">
        <v>0</v>
      </c>
      <c r="E636" s="97">
        <v>0</v>
      </c>
      <c r="F636" s="139" t="s">
        <v>660</v>
      </c>
      <c r="G636" s="199">
        <v>150480</v>
      </c>
      <c r="H636" s="199">
        <v>54500.000000000007</v>
      </c>
      <c r="I636" s="62">
        <f t="shared" si="396"/>
        <v>204980</v>
      </c>
      <c r="J636" s="62">
        <f t="shared" si="390"/>
        <v>0</v>
      </c>
      <c r="K636" s="62">
        <f t="shared" si="391"/>
        <v>0</v>
      </c>
      <c r="L636" s="62">
        <f t="shared" si="392"/>
        <v>0</v>
      </c>
      <c r="M636" s="550"/>
      <c r="N636" s="550"/>
      <c r="O636" s="550">
        <f t="shared" si="394"/>
        <v>0</v>
      </c>
      <c r="P636" s="550"/>
      <c r="Q636" s="550"/>
      <c r="R636" s="550">
        <f t="shared" si="395"/>
        <v>0</v>
      </c>
      <c r="S636" s="62">
        <f t="shared" si="393"/>
        <v>0</v>
      </c>
      <c r="T636" s="62">
        <f t="shared" si="359"/>
        <v>0</v>
      </c>
      <c r="U636" s="62">
        <f t="shared" si="397"/>
        <v>0</v>
      </c>
      <c r="V636" s="124" t="s">
        <v>701</v>
      </c>
    </row>
    <row r="637" spans="1:26" s="11" customFormat="1" outlineLevel="1">
      <c r="A637" s="192"/>
      <c r="B637" s="192"/>
      <c r="C637" s="193" t="s">
        <v>704</v>
      </c>
      <c r="D637" s="194">
        <v>0</v>
      </c>
      <c r="E637" s="194">
        <v>0</v>
      </c>
      <c r="F637" s="195" t="s">
        <v>660</v>
      </c>
      <c r="G637" s="199">
        <v>0</v>
      </c>
      <c r="H637" s="199">
        <v>381500</v>
      </c>
      <c r="I637" s="199">
        <f t="shared" si="396"/>
        <v>381500</v>
      </c>
      <c r="J637" s="199">
        <f t="shared" si="390"/>
        <v>0</v>
      </c>
      <c r="K637" s="199">
        <f t="shared" si="391"/>
        <v>0</v>
      </c>
      <c r="L637" s="199">
        <f t="shared" si="392"/>
        <v>0</v>
      </c>
      <c r="M637" s="554"/>
      <c r="N637" s="554"/>
      <c r="O637" s="554">
        <f t="shared" si="394"/>
        <v>0</v>
      </c>
      <c r="P637" s="554"/>
      <c r="Q637" s="554"/>
      <c r="R637" s="554">
        <f t="shared" si="395"/>
        <v>0</v>
      </c>
      <c r="S637" s="199">
        <f t="shared" si="393"/>
        <v>0</v>
      </c>
      <c r="T637" s="199">
        <f t="shared" si="359"/>
        <v>0</v>
      </c>
      <c r="U637" s="199">
        <f t="shared" si="397"/>
        <v>0</v>
      </c>
      <c r="V637" s="128" t="s">
        <v>1590</v>
      </c>
      <c r="X637" s="534"/>
      <c r="Y637" s="534"/>
      <c r="Z637" s="534"/>
    </row>
    <row r="638" spans="1:26" s="11" customFormat="1" outlineLevel="1">
      <c r="A638" s="192"/>
      <c r="B638" s="192"/>
      <c r="C638" s="193" t="s">
        <v>705</v>
      </c>
      <c r="D638" s="194">
        <v>0</v>
      </c>
      <c r="E638" s="194">
        <v>0</v>
      </c>
      <c r="F638" s="195" t="s">
        <v>660</v>
      </c>
      <c r="G638" s="199">
        <v>0</v>
      </c>
      <c r="H638" s="199">
        <v>381500</v>
      </c>
      <c r="I638" s="199">
        <f t="shared" si="396"/>
        <v>381500</v>
      </c>
      <c r="J638" s="199">
        <f t="shared" si="390"/>
        <v>0</v>
      </c>
      <c r="K638" s="199">
        <f t="shared" si="391"/>
        <v>0</v>
      </c>
      <c r="L638" s="199">
        <f t="shared" si="392"/>
        <v>0</v>
      </c>
      <c r="M638" s="554"/>
      <c r="N638" s="554"/>
      <c r="O638" s="554">
        <f t="shared" si="394"/>
        <v>0</v>
      </c>
      <c r="P638" s="554"/>
      <c r="Q638" s="554"/>
      <c r="R638" s="554">
        <f t="shared" si="395"/>
        <v>0</v>
      </c>
      <c r="S638" s="199">
        <f t="shared" si="393"/>
        <v>0</v>
      </c>
      <c r="T638" s="199">
        <f t="shared" si="359"/>
        <v>0</v>
      </c>
      <c r="U638" s="199">
        <f t="shared" si="397"/>
        <v>0</v>
      </c>
      <c r="V638" s="128" t="s">
        <v>1590</v>
      </c>
      <c r="X638" s="534"/>
      <c r="Y638" s="534"/>
      <c r="Z638" s="534"/>
    </row>
    <row r="639" spans="1:26" s="11" customFormat="1" ht="26.4" outlineLevel="1">
      <c r="A639" s="192"/>
      <c r="B639" s="192"/>
      <c r="C639" s="193" t="s">
        <v>820</v>
      </c>
      <c r="D639" s="194">
        <v>2</v>
      </c>
      <c r="E639" s="194">
        <v>2</v>
      </c>
      <c r="F639" s="195" t="s">
        <v>660</v>
      </c>
      <c r="G639" s="199">
        <v>507247.19999999995</v>
      </c>
      <c r="H639" s="199">
        <v>54500.000000000007</v>
      </c>
      <c r="I639" s="199">
        <f t="shared" si="396"/>
        <v>561747.19999999995</v>
      </c>
      <c r="J639" s="199">
        <f t="shared" si="390"/>
        <v>1014494.3999999999</v>
      </c>
      <c r="K639" s="199">
        <f t="shared" si="391"/>
        <v>109000.00000000001</v>
      </c>
      <c r="L639" s="199">
        <f t="shared" si="392"/>
        <v>1123494.3999999999</v>
      </c>
      <c r="M639" s="554"/>
      <c r="N639" s="554"/>
      <c r="O639" s="554">
        <f t="shared" si="394"/>
        <v>0</v>
      </c>
      <c r="P639" s="554"/>
      <c r="Q639" s="554"/>
      <c r="R639" s="554">
        <f t="shared" si="395"/>
        <v>0</v>
      </c>
      <c r="S639" s="199">
        <f t="shared" si="393"/>
        <v>0</v>
      </c>
      <c r="T639" s="199">
        <f t="shared" si="359"/>
        <v>0</v>
      </c>
      <c r="U639" s="199">
        <f t="shared" si="397"/>
        <v>0</v>
      </c>
      <c r="V639" s="128" t="s">
        <v>821</v>
      </c>
      <c r="X639" s="534"/>
      <c r="Y639" s="534"/>
      <c r="Z639" s="534"/>
    </row>
    <row r="640" spans="1:26" s="11" customFormat="1" ht="26.4" outlineLevel="1">
      <c r="A640" s="192"/>
      <c r="B640" s="192"/>
      <c r="C640" s="193" t="s">
        <v>822</v>
      </c>
      <c r="D640" s="194">
        <v>0</v>
      </c>
      <c r="E640" s="194">
        <v>0</v>
      </c>
      <c r="F640" s="195" t="s">
        <v>660</v>
      </c>
      <c r="G640" s="199">
        <v>507247.19999999995</v>
      </c>
      <c r="H640" s="199">
        <v>54500.000000000007</v>
      </c>
      <c r="I640" s="199">
        <f t="shared" si="396"/>
        <v>561747.19999999995</v>
      </c>
      <c r="J640" s="199">
        <f t="shared" si="390"/>
        <v>0</v>
      </c>
      <c r="K640" s="199">
        <f t="shared" si="391"/>
        <v>0</v>
      </c>
      <c r="L640" s="199">
        <f t="shared" si="392"/>
        <v>0</v>
      </c>
      <c r="M640" s="554"/>
      <c r="N640" s="554"/>
      <c r="O640" s="554">
        <f t="shared" si="394"/>
        <v>0</v>
      </c>
      <c r="P640" s="554"/>
      <c r="Q640" s="554"/>
      <c r="R640" s="554">
        <f t="shared" si="395"/>
        <v>0</v>
      </c>
      <c r="S640" s="199">
        <f t="shared" si="393"/>
        <v>0</v>
      </c>
      <c r="T640" s="199">
        <f t="shared" si="359"/>
        <v>0</v>
      </c>
      <c r="U640" s="199">
        <f t="shared" si="397"/>
        <v>0</v>
      </c>
      <c r="V640" s="128" t="s">
        <v>821</v>
      </c>
      <c r="X640" s="534"/>
      <c r="Y640" s="534"/>
      <c r="Z640" s="534"/>
    </row>
    <row r="641" spans="1:26" ht="26.4" outlineLevel="1">
      <c r="A641" s="137"/>
      <c r="B641" s="137"/>
      <c r="C641" s="138" t="s">
        <v>823</v>
      </c>
      <c r="D641" s="97">
        <v>0</v>
      </c>
      <c r="E641" s="97">
        <v>0</v>
      </c>
      <c r="F641" s="139" t="s">
        <v>660</v>
      </c>
      <c r="G641" s="199">
        <v>507247.19999999995</v>
      </c>
      <c r="H641" s="199">
        <v>54500.000000000007</v>
      </c>
      <c r="I641" s="62">
        <f t="shared" si="396"/>
        <v>561747.19999999995</v>
      </c>
      <c r="J641" s="62">
        <f t="shared" si="390"/>
        <v>0</v>
      </c>
      <c r="K641" s="62">
        <f t="shared" si="391"/>
        <v>0</v>
      </c>
      <c r="L641" s="62">
        <f t="shared" si="392"/>
        <v>0</v>
      </c>
      <c r="M641" s="550"/>
      <c r="N641" s="550"/>
      <c r="O641" s="550">
        <f t="shared" si="394"/>
        <v>0</v>
      </c>
      <c r="P641" s="550"/>
      <c r="Q641" s="550"/>
      <c r="R641" s="550">
        <f t="shared" si="395"/>
        <v>0</v>
      </c>
      <c r="S641" s="62">
        <f t="shared" si="393"/>
        <v>0</v>
      </c>
      <c r="T641" s="62">
        <f t="shared" si="359"/>
        <v>0</v>
      </c>
      <c r="U641" s="62">
        <f t="shared" si="397"/>
        <v>0</v>
      </c>
      <c r="V641" s="124" t="s">
        <v>821</v>
      </c>
    </row>
    <row r="642" spans="1:26" outlineLevel="1">
      <c r="A642" s="137"/>
      <c r="B642" s="137"/>
      <c r="C642" s="138" t="s">
        <v>657</v>
      </c>
      <c r="D642" s="97">
        <v>1</v>
      </c>
      <c r="E642" s="97">
        <v>1</v>
      </c>
      <c r="F642" s="139" t="s">
        <v>619</v>
      </c>
      <c r="G642" s="199">
        <v>81027.035999999993</v>
      </c>
      <c r="H642" s="199">
        <v>24308.110799999999</v>
      </c>
      <c r="I642" s="62">
        <f t="shared" si="396"/>
        <v>105335.14679999999</v>
      </c>
      <c r="J642" s="62">
        <f t="shared" si="390"/>
        <v>81027.035999999993</v>
      </c>
      <c r="K642" s="62">
        <f t="shared" si="391"/>
        <v>24308.110799999999</v>
      </c>
      <c r="L642" s="62">
        <f t="shared" si="392"/>
        <v>105335.14679999999</v>
      </c>
      <c r="M642" s="550">
        <v>0.5</v>
      </c>
      <c r="N642" s="550"/>
      <c r="O642" s="550">
        <f t="shared" si="394"/>
        <v>0.5</v>
      </c>
      <c r="P642" s="550"/>
      <c r="Q642" s="550"/>
      <c r="R642" s="550">
        <f t="shared" si="395"/>
        <v>0</v>
      </c>
      <c r="S642" s="62">
        <f t="shared" si="393"/>
        <v>40513.517999999996</v>
      </c>
      <c r="T642" s="62">
        <f t="shared" si="359"/>
        <v>0</v>
      </c>
      <c r="U642" s="62">
        <f t="shared" si="397"/>
        <v>40513.517999999996</v>
      </c>
      <c r="V642" s="124"/>
    </row>
    <row r="643" spans="1:26" outlineLevel="1">
      <c r="A643" s="137"/>
      <c r="B643" s="137"/>
      <c r="C643" s="138"/>
      <c r="D643" s="97"/>
      <c r="E643" s="97"/>
      <c r="F643" s="139"/>
      <c r="G643" s="62"/>
      <c r="H643" s="62"/>
      <c r="I643" s="62"/>
      <c r="J643" s="62"/>
      <c r="K643" s="62"/>
      <c r="L643" s="62"/>
      <c r="M643" s="550"/>
      <c r="N643" s="550"/>
      <c r="O643" s="550">
        <f t="shared" si="394"/>
        <v>0</v>
      </c>
      <c r="P643" s="550"/>
      <c r="Q643" s="550"/>
      <c r="R643" s="550">
        <f t="shared" si="395"/>
        <v>0</v>
      </c>
      <c r="S643" s="62">
        <f t="shared" si="393"/>
        <v>0</v>
      </c>
      <c r="T643" s="62">
        <f t="shared" si="359"/>
        <v>0</v>
      </c>
      <c r="U643" s="62">
        <f t="shared" si="397"/>
        <v>0</v>
      </c>
      <c r="V643" s="124"/>
    </row>
    <row r="644" spans="1:26" outlineLevel="1">
      <c r="A644" s="137"/>
      <c r="B644" s="137"/>
      <c r="C644" s="147" t="s">
        <v>706</v>
      </c>
      <c r="D644" s="97"/>
      <c r="E644" s="97"/>
      <c r="F644" s="139"/>
      <c r="G644" s="62"/>
      <c r="H644" s="62"/>
      <c r="I644" s="62"/>
      <c r="J644" s="82">
        <f>SUBTOTAL(9,J645:J649)</f>
        <v>13438400.000000002</v>
      </c>
      <c r="K644" s="82">
        <f t="shared" ref="K644:L644" si="398">SUBTOTAL(9,K645:K649)</f>
        <v>240000.00000000003</v>
      </c>
      <c r="L644" s="82">
        <f t="shared" si="398"/>
        <v>13678400.000000002</v>
      </c>
      <c r="M644" s="553"/>
      <c r="N644" s="553"/>
      <c r="O644" s="553">
        <f t="shared" si="394"/>
        <v>0</v>
      </c>
      <c r="P644" s="553"/>
      <c r="Q644" s="553"/>
      <c r="R644" s="553">
        <f t="shared" si="395"/>
        <v>0</v>
      </c>
      <c r="S644" s="82">
        <f>SUBTOTAL(9,S645:S649)</f>
        <v>40000</v>
      </c>
      <c r="T644" s="82">
        <f t="shared" si="359"/>
        <v>0</v>
      </c>
      <c r="U644" s="82">
        <f t="shared" ref="U644" si="399">SUBTOTAL(9,U645:U649)</f>
        <v>40000</v>
      </c>
      <c r="V644" s="124"/>
    </row>
    <row r="645" spans="1:26" ht="26.4" outlineLevel="1">
      <c r="A645" s="137"/>
      <c r="B645" s="137"/>
      <c r="C645" s="138" t="s">
        <v>837</v>
      </c>
      <c r="D645" s="97">
        <v>4</v>
      </c>
      <c r="E645" s="97">
        <v>4</v>
      </c>
      <c r="F645" s="139" t="s">
        <v>660</v>
      </c>
      <c r="G645" s="199">
        <v>3339600.0000000005</v>
      </c>
      <c r="H645" s="199">
        <v>56000.000000000007</v>
      </c>
      <c r="I645" s="62">
        <f t="shared" ref="I645:I648" si="400">SUM(G645:H645)</f>
        <v>3395600.0000000005</v>
      </c>
      <c r="J645" s="62">
        <f>G645*E645</f>
        <v>13358400.000000002</v>
      </c>
      <c r="K645" s="62">
        <f>H645*E645</f>
        <v>224000.00000000003</v>
      </c>
      <c r="L645" s="62">
        <f>I645*E645</f>
        <v>13582400.000000002</v>
      </c>
      <c r="M645" s="550"/>
      <c r="N645" s="550"/>
      <c r="O645" s="550">
        <f t="shared" si="394"/>
        <v>0</v>
      </c>
      <c r="P645" s="550"/>
      <c r="Q645" s="550"/>
      <c r="R645" s="550">
        <f t="shared" si="395"/>
        <v>0</v>
      </c>
      <c r="S645" s="62">
        <f>M645*J645</f>
        <v>0</v>
      </c>
      <c r="T645" s="62">
        <f t="shared" si="359"/>
        <v>0</v>
      </c>
      <c r="U645" s="62">
        <f t="shared" si="397"/>
        <v>0</v>
      </c>
      <c r="V645" s="124" t="s">
        <v>838</v>
      </c>
    </row>
    <row r="646" spans="1:26" ht="26.4" outlineLevel="1">
      <c r="A646" s="137"/>
      <c r="B646" s="137"/>
      <c r="C646" s="138" t="s">
        <v>709</v>
      </c>
      <c r="D646" s="97">
        <v>0</v>
      </c>
      <c r="E646" s="97">
        <v>0</v>
      </c>
      <c r="F646" s="397" t="s">
        <v>660</v>
      </c>
      <c r="G646" s="62">
        <v>1607100.0000000002</v>
      </c>
      <c r="H646" s="62">
        <v>56000.000000000007</v>
      </c>
      <c r="I646" s="62">
        <f t="shared" si="400"/>
        <v>1663100.0000000002</v>
      </c>
      <c r="J646" s="62">
        <f>G646*E646</f>
        <v>0</v>
      </c>
      <c r="K646" s="62">
        <f>H646*E646</f>
        <v>0</v>
      </c>
      <c r="L646" s="62">
        <f>I646*E646</f>
        <v>0</v>
      </c>
      <c r="M646" s="550"/>
      <c r="N646" s="550"/>
      <c r="O646" s="550">
        <f t="shared" si="394"/>
        <v>0</v>
      </c>
      <c r="P646" s="550"/>
      <c r="Q646" s="550"/>
      <c r="R646" s="550">
        <f t="shared" si="395"/>
        <v>0</v>
      </c>
      <c r="S646" s="62">
        <f>M646*J646</f>
        <v>0</v>
      </c>
      <c r="T646" s="62">
        <f t="shared" si="359"/>
        <v>0</v>
      </c>
      <c r="U646" s="62">
        <f t="shared" si="397"/>
        <v>0</v>
      </c>
      <c r="V646" s="124" t="s">
        <v>710</v>
      </c>
    </row>
    <row r="647" spans="1:26" ht="26.4" outlineLevel="1">
      <c r="A647" s="137"/>
      <c r="B647" s="137"/>
      <c r="C647" s="138" t="s">
        <v>711</v>
      </c>
      <c r="D647" s="97">
        <v>0</v>
      </c>
      <c r="E647" s="97">
        <v>0</v>
      </c>
      <c r="F647" s="397" t="s">
        <v>660</v>
      </c>
      <c r="G647" s="62">
        <v>585200</v>
      </c>
      <c r="H647" s="62">
        <v>56000.000000000007</v>
      </c>
      <c r="I647" s="62">
        <f t="shared" si="400"/>
        <v>641200</v>
      </c>
      <c r="J647" s="62">
        <f>G647*E647</f>
        <v>0</v>
      </c>
      <c r="K647" s="62">
        <f>H647*E647</f>
        <v>0</v>
      </c>
      <c r="L647" s="62">
        <f>I647*E647</f>
        <v>0</v>
      </c>
      <c r="M647" s="550"/>
      <c r="N647" s="550"/>
      <c r="O647" s="550">
        <f t="shared" si="394"/>
        <v>0</v>
      </c>
      <c r="P647" s="550"/>
      <c r="Q647" s="550"/>
      <c r="R647" s="550">
        <f t="shared" si="395"/>
        <v>0</v>
      </c>
      <c r="S647" s="62">
        <f>M647*J647</f>
        <v>0</v>
      </c>
      <c r="T647" s="62">
        <f t="shared" si="359"/>
        <v>0</v>
      </c>
      <c r="U647" s="62">
        <f t="shared" si="397"/>
        <v>0</v>
      </c>
      <c r="V647" s="124" t="s">
        <v>712</v>
      </c>
    </row>
    <row r="648" spans="1:26" outlineLevel="1">
      <c r="A648" s="137"/>
      <c r="B648" s="137"/>
      <c r="C648" s="138" t="s">
        <v>657</v>
      </c>
      <c r="D648" s="97">
        <v>1</v>
      </c>
      <c r="E648" s="97">
        <v>1</v>
      </c>
      <c r="F648" s="397" t="s">
        <v>619</v>
      </c>
      <c r="G648" s="62">
        <v>80000</v>
      </c>
      <c r="H648" s="62">
        <v>16000</v>
      </c>
      <c r="I648" s="62">
        <f t="shared" si="400"/>
        <v>96000</v>
      </c>
      <c r="J648" s="62">
        <f>G648*E648</f>
        <v>80000</v>
      </c>
      <c r="K648" s="62">
        <f>H648*E648</f>
        <v>16000</v>
      </c>
      <c r="L648" s="62">
        <f>I648*E648</f>
        <v>96000</v>
      </c>
      <c r="M648" s="550">
        <v>0.5</v>
      </c>
      <c r="N648" s="550"/>
      <c r="O648" s="550">
        <f t="shared" si="394"/>
        <v>0.5</v>
      </c>
      <c r="P648" s="550"/>
      <c r="Q648" s="550"/>
      <c r="R648" s="550">
        <f t="shared" si="395"/>
        <v>0</v>
      </c>
      <c r="S648" s="62">
        <f>M648*J648</f>
        <v>40000</v>
      </c>
      <c r="T648" s="62">
        <f t="shared" si="359"/>
        <v>0</v>
      </c>
      <c r="U648" s="62">
        <f t="shared" si="397"/>
        <v>40000</v>
      </c>
      <c r="V648" s="124"/>
    </row>
    <row r="649" spans="1:26" outlineLevel="1">
      <c r="A649" s="137"/>
      <c r="B649" s="137"/>
      <c r="C649" s="138"/>
      <c r="D649" s="97"/>
      <c r="E649" s="97"/>
      <c r="F649" s="397"/>
      <c r="G649" s="62"/>
      <c r="H649" s="62"/>
      <c r="I649" s="62"/>
      <c r="J649" s="62"/>
      <c r="K649" s="62"/>
      <c r="L649" s="62"/>
      <c r="M649" s="550"/>
      <c r="N649" s="550"/>
      <c r="O649" s="550">
        <f t="shared" si="394"/>
        <v>0</v>
      </c>
      <c r="P649" s="550"/>
      <c r="Q649" s="550"/>
      <c r="R649" s="550">
        <f t="shared" si="395"/>
        <v>0</v>
      </c>
      <c r="S649" s="62">
        <f>M649*J649</f>
        <v>0</v>
      </c>
      <c r="T649" s="62">
        <f t="shared" si="359"/>
        <v>0</v>
      </c>
      <c r="U649" s="62">
        <f t="shared" si="397"/>
        <v>0</v>
      </c>
      <c r="V649" s="124"/>
    </row>
    <row r="650" spans="1:26" s="153" customFormat="1" outlineLevel="1">
      <c r="A650" s="146"/>
      <c r="B650" s="146"/>
      <c r="C650" s="147" t="s">
        <v>841</v>
      </c>
      <c r="D650" s="99"/>
      <c r="E650" s="99"/>
      <c r="F650" s="529"/>
      <c r="G650" s="82"/>
      <c r="H650" s="82"/>
      <c r="I650" s="82"/>
      <c r="J650" s="82">
        <f>SUBTOTAL(9,J651:J657)</f>
        <v>26606733.902487174</v>
      </c>
      <c r="K650" s="82">
        <f t="shared" ref="K650:L650" si="401">SUBTOTAL(9,K651:K657)</f>
        <v>3422262.7079781052</v>
      </c>
      <c r="L650" s="82">
        <f t="shared" si="401"/>
        <v>30028996.610465281</v>
      </c>
      <c r="M650" s="553"/>
      <c r="N650" s="553"/>
      <c r="O650" s="553">
        <f t="shared" si="394"/>
        <v>0</v>
      </c>
      <c r="P650" s="553"/>
      <c r="Q650" s="553"/>
      <c r="R650" s="553">
        <f t="shared" si="395"/>
        <v>0</v>
      </c>
      <c r="S650" s="82">
        <f>SUBTOTAL(9,S651:S657)</f>
        <v>926593.80717368843</v>
      </c>
      <c r="T650" s="82">
        <f t="shared" si="359"/>
        <v>0</v>
      </c>
      <c r="U650" s="82">
        <f t="shared" ref="U650" si="402">SUBTOTAL(9,U651:U657)</f>
        <v>926593.80717368843</v>
      </c>
      <c r="V650" s="127"/>
      <c r="X650" s="535"/>
      <c r="Y650" s="535"/>
      <c r="Z650" s="535"/>
    </row>
    <row r="651" spans="1:26" outlineLevel="1">
      <c r="A651" s="137"/>
      <c r="B651" s="137"/>
      <c r="C651" s="138" t="s">
        <v>812</v>
      </c>
      <c r="D651" s="97">
        <v>60</v>
      </c>
      <c r="E651" s="97">
        <v>55.000000000000007</v>
      </c>
      <c r="F651" s="397" t="s">
        <v>624</v>
      </c>
      <c r="G651" s="62">
        <v>22980.09</v>
      </c>
      <c r="H651" s="62">
        <v>5743.9305000000022</v>
      </c>
      <c r="I651" s="62">
        <f t="shared" ref="I651:I655" si="403">SUM(G651:H651)</f>
        <v>28724.020500000002</v>
      </c>
      <c r="J651" s="62">
        <f t="shared" ref="J651:J656" si="404">G651*E651</f>
        <v>1263904.9500000002</v>
      </c>
      <c r="K651" s="62">
        <f t="shared" ref="K651:K656" si="405">H651*E651</f>
        <v>315916.17750000017</v>
      </c>
      <c r="L651" s="62">
        <f t="shared" ref="L651:L656" si="406">I651*E651</f>
        <v>1579821.1275000004</v>
      </c>
      <c r="M651" s="550"/>
      <c r="N651" s="550"/>
      <c r="O651" s="550">
        <f t="shared" si="394"/>
        <v>0</v>
      </c>
      <c r="P651" s="550"/>
      <c r="Q651" s="550"/>
      <c r="R651" s="550">
        <f t="shared" si="395"/>
        <v>0</v>
      </c>
      <c r="S651" s="62">
        <f t="shared" ref="S651:S657" si="407">M651*J651</f>
        <v>0</v>
      </c>
      <c r="T651" s="62">
        <f t="shared" si="359"/>
        <v>0</v>
      </c>
      <c r="U651" s="62">
        <f t="shared" si="397"/>
        <v>0</v>
      </c>
      <c r="V651" s="124" t="s">
        <v>625</v>
      </c>
    </row>
    <row r="652" spans="1:26" outlineLevel="1">
      <c r="A652" s="137"/>
      <c r="B652" s="137"/>
      <c r="C652" s="138" t="s">
        <v>844</v>
      </c>
      <c r="D652" s="97">
        <v>80</v>
      </c>
      <c r="E652" s="97">
        <v>74.800000000000011</v>
      </c>
      <c r="F652" s="397" t="s">
        <v>624</v>
      </c>
      <c r="G652" s="62">
        <v>72299.399999999994</v>
      </c>
      <c r="H652" s="62">
        <v>17189.865000000002</v>
      </c>
      <c r="I652" s="62">
        <f t="shared" si="403"/>
        <v>89489.264999999999</v>
      </c>
      <c r="J652" s="62">
        <f t="shared" si="404"/>
        <v>5407995.1200000001</v>
      </c>
      <c r="K652" s="62">
        <f t="shared" si="405"/>
        <v>1285801.9020000002</v>
      </c>
      <c r="L652" s="62">
        <f t="shared" si="406"/>
        <v>6693797.0220000008</v>
      </c>
      <c r="M652" s="550"/>
      <c r="N652" s="550"/>
      <c r="O652" s="550">
        <f t="shared" si="394"/>
        <v>0</v>
      </c>
      <c r="P652" s="550"/>
      <c r="Q652" s="550"/>
      <c r="R652" s="550">
        <f t="shared" si="395"/>
        <v>0</v>
      </c>
      <c r="S652" s="62">
        <f t="shared" si="407"/>
        <v>0</v>
      </c>
      <c r="T652" s="62">
        <f t="shared" si="359"/>
        <v>0</v>
      </c>
      <c r="U652" s="62">
        <f t="shared" si="397"/>
        <v>0</v>
      </c>
      <c r="V652" s="124" t="s">
        <v>625</v>
      </c>
    </row>
    <row r="653" spans="1:26" outlineLevel="1">
      <c r="A653" s="137"/>
      <c r="B653" s="137"/>
      <c r="C653" s="138" t="s">
        <v>845</v>
      </c>
      <c r="D653" s="97">
        <v>3</v>
      </c>
      <c r="E653" s="97">
        <v>4.4000000000000004</v>
      </c>
      <c r="F653" s="397" t="s">
        <v>624</v>
      </c>
      <c r="G653" s="62">
        <v>102372.9</v>
      </c>
      <c r="H653" s="62">
        <v>18573.439500000004</v>
      </c>
      <c r="I653" s="62">
        <f t="shared" si="403"/>
        <v>120946.3395</v>
      </c>
      <c r="J653" s="62">
        <f t="shared" si="404"/>
        <v>450440.76</v>
      </c>
      <c r="K653" s="62">
        <f t="shared" si="405"/>
        <v>81723.133800000025</v>
      </c>
      <c r="L653" s="62">
        <f t="shared" si="406"/>
        <v>532163.89380000008</v>
      </c>
      <c r="M653" s="550"/>
      <c r="N653" s="550"/>
      <c r="O653" s="550">
        <f t="shared" si="394"/>
        <v>0</v>
      </c>
      <c r="P653" s="550"/>
      <c r="Q653" s="550"/>
      <c r="R653" s="550">
        <f t="shared" si="395"/>
        <v>0</v>
      </c>
      <c r="S653" s="62">
        <f t="shared" si="407"/>
        <v>0</v>
      </c>
      <c r="T653" s="62">
        <f t="shared" si="359"/>
        <v>0</v>
      </c>
      <c r="U653" s="62">
        <f t="shared" si="397"/>
        <v>0</v>
      </c>
      <c r="V653" s="124" t="s">
        <v>625</v>
      </c>
    </row>
    <row r="654" spans="1:26" ht="21" customHeight="1" outlineLevel="1">
      <c r="A654" s="137"/>
      <c r="B654" s="137"/>
      <c r="C654" s="138" t="s">
        <v>846</v>
      </c>
      <c r="D654" s="97">
        <v>18</v>
      </c>
      <c r="E654" s="97">
        <v>18</v>
      </c>
      <c r="F654" s="397" t="s">
        <v>624</v>
      </c>
      <c r="G654" s="62">
        <v>985945.66091644217</v>
      </c>
      <c r="H654" s="62">
        <v>53025</v>
      </c>
      <c r="I654" s="62">
        <f t="shared" si="403"/>
        <v>1038970.6609164422</v>
      </c>
      <c r="J654" s="62">
        <f t="shared" si="404"/>
        <v>17747021.896495961</v>
      </c>
      <c r="K654" s="62">
        <f t="shared" si="405"/>
        <v>954450</v>
      </c>
      <c r="L654" s="62">
        <f t="shared" si="406"/>
        <v>18701471.896495961</v>
      </c>
      <c r="M654" s="550"/>
      <c r="N654" s="550"/>
      <c r="O654" s="550">
        <f t="shared" si="394"/>
        <v>0</v>
      </c>
      <c r="P654" s="550"/>
      <c r="Q654" s="550"/>
      <c r="R654" s="550">
        <f t="shared" si="395"/>
        <v>0</v>
      </c>
      <c r="S654" s="62">
        <f t="shared" si="407"/>
        <v>0</v>
      </c>
      <c r="T654" s="62">
        <f t="shared" si="359"/>
        <v>0</v>
      </c>
      <c r="U654" s="62">
        <f t="shared" si="397"/>
        <v>0</v>
      </c>
      <c r="V654" s="124" t="s">
        <v>847</v>
      </c>
    </row>
    <row r="655" spans="1:26" s="11" customFormat="1" ht="21" customHeight="1" outlineLevel="1">
      <c r="A655" s="192"/>
      <c r="B655" s="192"/>
      <c r="C655" s="386" t="s">
        <v>928</v>
      </c>
      <c r="D655" s="194">
        <v>26</v>
      </c>
      <c r="E655" s="97">
        <v>22</v>
      </c>
      <c r="F655" s="195" t="s">
        <v>624</v>
      </c>
      <c r="G655" s="199">
        <v>8773.9726027397246</v>
      </c>
      <c r="H655" s="199">
        <v>14594.016411764707</v>
      </c>
      <c r="I655" s="199">
        <f t="shared" si="403"/>
        <v>23367.989014504434</v>
      </c>
      <c r="J655" s="199">
        <f t="shared" si="404"/>
        <v>193027.39726027395</v>
      </c>
      <c r="K655" s="199">
        <f t="shared" si="405"/>
        <v>321068.36105882353</v>
      </c>
      <c r="L655" s="199">
        <f t="shared" si="406"/>
        <v>514095.75831909757</v>
      </c>
      <c r="M655" s="554">
        <v>0.8</v>
      </c>
      <c r="N655" s="554"/>
      <c r="O655" s="554">
        <f t="shared" si="394"/>
        <v>0.8</v>
      </c>
      <c r="P655" s="554"/>
      <c r="Q655" s="554"/>
      <c r="R655" s="554">
        <f t="shared" si="395"/>
        <v>0</v>
      </c>
      <c r="S655" s="199">
        <f t="shared" si="407"/>
        <v>154421.91780821918</v>
      </c>
      <c r="T655" s="199">
        <f t="shared" si="359"/>
        <v>0</v>
      </c>
      <c r="U655" s="199">
        <f t="shared" si="397"/>
        <v>154421.91780821918</v>
      </c>
      <c r="V655" s="389" t="s">
        <v>929</v>
      </c>
      <c r="X655" s="534"/>
      <c r="Y655" s="534"/>
      <c r="Z655" s="534"/>
    </row>
    <row r="656" spans="1:26" ht="20.25" customHeight="1" outlineLevel="1">
      <c r="A656" s="137"/>
      <c r="B656" s="137"/>
      <c r="C656" s="138" t="s">
        <v>657</v>
      </c>
      <c r="D656" s="97">
        <v>1</v>
      </c>
      <c r="E656" s="97">
        <v>1</v>
      </c>
      <c r="F656" s="139" t="s">
        <v>619</v>
      </c>
      <c r="G656" s="199">
        <v>1544343.7787309384</v>
      </c>
      <c r="H656" s="199">
        <v>463303.13361928152</v>
      </c>
      <c r="I656" s="62">
        <f t="shared" ref="I656" si="408">SUM(G656:H656)</f>
        <v>2007646.9123502199</v>
      </c>
      <c r="J656" s="62">
        <f t="shared" si="404"/>
        <v>1544343.7787309384</v>
      </c>
      <c r="K656" s="62">
        <f t="shared" si="405"/>
        <v>463303.13361928152</v>
      </c>
      <c r="L656" s="62">
        <f t="shared" si="406"/>
        <v>2007646.9123502199</v>
      </c>
      <c r="M656" s="550">
        <v>0.5</v>
      </c>
      <c r="N656" s="550"/>
      <c r="O656" s="550">
        <f t="shared" si="394"/>
        <v>0.5</v>
      </c>
      <c r="P656" s="550"/>
      <c r="Q656" s="550"/>
      <c r="R656" s="550">
        <f t="shared" si="395"/>
        <v>0</v>
      </c>
      <c r="S656" s="62">
        <f t="shared" si="407"/>
        <v>772171.88936546922</v>
      </c>
      <c r="T656" s="62">
        <f t="shared" si="359"/>
        <v>0</v>
      </c>
      <c r="U656" s="62">
        <f t="shared" si="397"/>
        <v>772171.88936546922</v>
      </c>
      <c r="V656" s="124"/>
    </row>
    <row r="657" spans="1:26" outlineLevel="1">
      <c r="A657" s="137"/>
      <c r="B657" s="137"/>
      <c r="C657" s="138"/>
      <c r="D657" s="94"/>
      <c r="E657" s="94"/>
      <c r="F657" s="139"/>
      <c r="G657" s="71"/>
      <c r="H657" s="71"/>
      <c r="I657" s="71"/>
      <c r="J657" s="71"/>
      <c r="K657" s="71"/>
      <c r="L657" s="62"/>
      <c r="M657" s="550"/>
      <c r="N657" s="550"/>
      <c r="O657" s="550">
        <f t="shared" si="394"/>
        <v>0</v>
      </c>
      <c r="P657" s="550"/>
      <c r="Q657" s="550"/>
      <c r="R657" s="550">
        <f t="shared" si="395"/>
        <v>0</v>
      </c>
      <c r="S657" s="62">
        <f t="shared" si="407"/>
        <v>0</v>
      </c>
      <c r="T657" s="62">
        <f t="shared" si="359"/>
        <v>0</v>
      </c>
      <c r="U657" s="62">
        <f t="shared" si="397"/>
        <v>0</v>
      </c>
      <c r="V657" s="124"/>
    </row>
    <row r="658" spans="1:26" ht="26.4" outlineLevel="1">
      <c r="A658" s="183" t="s">
        <v>281</v>
      </c>
      <c r="B658" s="183"/>
      <c r="C658" s="184" t="s">
        <v>282</v>
      </c>
      <c r="D658" s="185">
        <v>1</v>
      </c>
      <c r="E658" s="185">
        <v>1</v>
      </c>
      <c r="F658" s="186" t="s">
        <v>10</v>
      </c>
      <c r="G658" s="187"/>
      <c r="H658" s="187"/>
      <c r="I658" s="187"/>
      <c r="J658" s="187">
        <f t="shared" ref="J658:K658" si="409">SUBTOTAL(9,J659:J690)</f>
        <v>275591719.58061188</v>
      </c>
      <c r="K658" s="187">
        <f t="shared" si="409"/>
        <v>31538420.03230026</v>
      </c>
      <c r="L658" s="187">
        <f>SUBTOTAL(9,L659:L690)</f>
        <v>307130139.61291212</v>
      </c>
      <c r="M658" s="560"/>
      <c r="N658" s="560"/>
      <c r="O658" s="560">
        <f t="shared" si="394"/>
        <v>0</v>
      </c>
      <c r="P658" s="560"/>
      <c r="Q658" s="560"/>
      <c r="R658" s="560">
        <f t="shared" si="395"/>
        <v>0</v>
      </c>
      <c r="S658" s="187">
        <f t="shared" ref="S658" si="410">SUBTOTAL(9,S659:S690)</f>
        <v>5417776.8941748794</v>
      </c>
      <c r="T658" s="187">
        <f t="shared" ref="T658:T721" si="411">P658*K658</f>
        <v>0</v>
      </c>
      <c r="U658" s="187">
        <f>SUBTOTAL(9,U659:U690)</f>
        <v>5417776.8941748794</v>
      </c>
      <c r="V658" s="188"/>
    </row>
    <row r="659" spans="1:26" outlineLevel="1">
      <c r="A659" s="137"/>
      <c r="B659" s="137"/>
      <c r="C659" s="147" t="s">
        <v>815</v>
      </c>
      <c r="D659" s="94"/>
      <c r="E659" s="94"/>
      <c r="F659" s="139"/>
      <c r="G659" s="71"/>
      <c r="H659" s="71"/>
      <c r="I659" s="71"/>
      <c r="J659" s="82">
        <f>SUBTOTAL(9,J660:J674)</f>
        <v>15705304.986</v>
      </c>
      <c r="K659" s="82">
        <f t="shared" ref="K659:L659" si="412">SUBTOTAL(9,K660:K674)</f>
        <v>4668293.1758000003</v>
      </c>
      <c r="L659" s="82">
        <f t="shared" si="412"/>
        <v>20373598.161799997</v>
      </c>
      <c r="M659" s="553"/>
      <c r="N659" s="553"/>
      <c r="O659" s="553">
        <f t="shared" si="394"/>
        <v>0</v>
      </c>
      <c r="P659" s="553"/>
      <c r="Q659" s="553"/>
      <c r="R659" s="553">
        <f t="shared" si="395"/>
        <v>0</v>
      </c>
      <c r="S659" s="82">
        <f>SUBTOTAL(9,S660:S674)</f>
        <v>332155.29300000001</v>
      </c>
      <c r="T659" s="82">
        <f t="shared" si="411"/>
        <v>0</v>
      </c>
      <c r="U659" s="82">
        <f t="shared" ref="U659" si="413">SUBTOTAL(9,U660:U674)</f>
        <v>332155.29300000001</v>
      </c>
      <c r="V659" s="123"/>
    </row>
    <row r="660" spans="1:26" ht="26.4" outlineLevel="1">
      <c r="A660" s="137"/>
      <c r="B660" s="137"/>
      <c r="C660" s="138" t="s">
        <v>696</v>
      </c>
      <c r="D660" s="97">
        <v>7</v>
      </c>
      <c r="E660" s="97">
        <v>7</v>
      </c>
      <c r="F660" s="139" t="s">
        <v>660</v>
      </c>
      <c r="G660" s="199">
        <v>46800</v>
      </c>
      <c r="H660" s="199">
        <v>54500.000000000007</v>
      </c>
      <c r="I660" s="71">
        <f t="shared" ref="I660:I664" si="414">SUM(G660:H660)</f>
        <v>101300</v>
      </c>
      <c r="J660" s="71">
        <f t="shared" ref="J660:J673" si="415">G660*E660</f>
        <v>327600</v>
      </c>
      <c r="K660" s="71">
        <f t="shared" ref="K660:K673" si="416">H660*E660</f>
        <v>381500.00000000006</v>
      </c>
      <c r="L660" s="71">
        <f t="shared" ref="L660:L673" si="417">I660*E660</f>
        <v>709100</v>
      </c>
      <c r="M660" s="552"/>
      <c r="N660" s="552"/>
      <c r="O660" s="552">
        <f t="shared" si="394"/>
        <v>0</v>
      </c>
      <c r="P660" s="552"/>
      <c r="Q660" s="552"/>
      <c r="R660" s="552">
        <f t="shared" si="395"/>
        <v>0</v>
      </c>
      <c r="S660" s="71">
        <f t="shared" ref="S660:S674" si="418">M660*J660</f>
        <v>0</v>
      </c>
      <c r="T660" s="71">
        <f t="shared" si="411"/>
        <v>0</v>
      </c>
      <c r="U660" s="71">
        <f t="shared" si="397"/>
        <v>0</v>
      </c>
      <c r="V660" s="123" t="s">
        <v>697</v>
      </c>
    </row>
    <row r="661" spans="1:26" outlineLevel="1">
      <c r="A661" s="137"/>
      <c r="B661" s="137"/>
      <c r="C661" s="138" t="s">
        <v>816</v>
      </c>
      <c r="D661" s="97">
        <v>0</v>
      </c>
      <c r="E661" s="97">
        <v>0</v>
      </c>
      <c r="F661" s="139" t="s">
        <v>660</v>
      </c>
      <c r="G661" s="199">
        <v>46800</v>
      </c>
      <c r="H661" s="199">
        <v>54500.000000000007</v>
      </c>
      <c r="I661" s="71">
        <f t="shared" si="414"/>
        <v>101300</v>
      </c>
      <c r="J661" s="71">
        <f t="shared" si="415"/>
        <v>0</v>
      </c>
      <c r="K661" s="71">
        <f t="shared" si="416"/>
        <v>0</v>
      </c>
      <c r="L661" s="71">
        <f t="shared" si="417"/>
        <v>0</v>
      </c>
      <c r="M661" s="552"/>
      <c r="N661" s="552"/>
      <c r="O661" s="552">
        <f t="shared" si="394"/>
        <v>0</v>
      </c>
      <c r="P661" s="552"/>
      <c r="Q661" s="552"/>
      <c r="R661" s="552">
        <f t="shared" si="395"/>
        <v>0</v>
      </c>
      <c r="S661" s="71">
        <f t="shared" si="418"/>
        <v>0</v>
      </c>
      <c r="T661" s="71">
        <f t="shared" si="411"/>
        <v>0</v>
      </c>
      <c r="U661" s="71">
        <f t="shared" si="397"/>
        <v>0</v>
      </c>
      <c r="V661" s="123" t="s">
        <v>699</v>
      </c>
    </row>
    <row r="662" spans="1:26" ht="26.4" outlineLevel="1">
      <c r="A662" s="137"/>
      <c r="B662" s="137"/>
      <c r="C662" s="138" t="s">
        <v>852</v>
      </c>
      <c r="D662" s="97">
        <v>9</v>
      </c>
      <c r="E662" s="97">
        <v>9</v>
      </c>
      <c r="F662" s="139" t="s">
        <v>660</v>
      </c>
      <c r="G662" s="199">
        <v>223200</v>
      </c>
      <c r="H662" s="199">
        <v>54500.000000000007</v>
      </c>
      <c r="I662" s="71">
        <f t="shared" si="414"/>
        <v>277700</v>
      </c>
      <c r="J662" s="71">
        <f t="shared" si="415"/>
        <v>2008800</v>
      </c>
      <c r="K662" s="71">
        <f t="shared" si="416"/>
        <v>490500.00000000006</v>
      </c>
      <c r="L662" s="71">
        <f t="shared" si="417"/>
        <v>2499300</v>
      </c>
      <c r="M662" s="552"/>
      <c r="N662" s="552"/>
      <c r="O662" s="552">
        <f t="shared" si="394"/>
        <v>0</v>
      </c>
      <c r="P662" s="552"/>
      <c r="Q662" s="552"/>
      <c r="R662" s="552">
        <f t="shared" si="395"/>
        <v>0</v>
      </c>
      <c r="S662" s="71">
        <f t="shared" si="418"/>
        <v>0</v>
      </c>
      <c r="T662" s="71">
        <f t="shared" si="411"/>
        <v>0</v>
      </c>
      <c r="U662" s="71">
        <f t="shared" si="397"/>
        <v>0</v>
      </c>
      <c r="V662" s="123" t="s">
        <v>818</v>
      </c>
    </row>
    <row r="663" spans="1:26" ht="21" customHeight="1" outlineLevel="1">
      <c r="A663" s="137"/>
      <c r="B663" s="137"/>
      <c r="C663" s="138" t="s">
        <v>700</v>
      </c>
      <c r="D663" s="97">
        <v>10</v>
      </c>
      <c r="E663" s="97">
        <v>10</v>
      </c>
      <c r="F663" s="139" t="s">
        <v>660</v>
      </c>
      <c r="G663" s="199">
        <v>124560</v>
      </c>
      <c r="H663" s="199">
        <v>54500.000000000007</v>
      </c>
      <c r="I663" s="71">
        <f t="shared" si="414"/>
        <v>179060</v>
      </c>
      <c r="J663" s="71">
        <f t="shared" si="415"/>
        <v>1245600</v>
      </c>
      <c r="K663" s="71">
        <f t="shared" si="416"/>
        <v>545000.00000000012</v>
      </c>
      <c r="L663" s="71">
        <f t="shared" si="417"/>
        <v>1790600</v>
      </c>
      <c r="M663" s="552"/>
      <c r="N663" s="552"/>
      <c r="O663" s="552">
        <f t="shared" si="394"/>
        <v>0</v>
      </c>
      <c r="P663" s="552"/>
      <c r="Q663" s="552"/>
      <c r="R663" s="552">
        <f t="shared" si="395"/>
        <v>0</v>
      </c>
      <c r="S663" s="71">
        <f t="shared" si="418"/>
        <v>0</v>
      </c>
      <c r="T663" s="71">
        <f t="shared" si="411"/>
        <v>0</v>
      </c>
      <c r="U663" s="71">
        <f t="shared" si="397"/>
        <v>0</v>
      </c>
      <c r="V663" s="123" t="s">
        <v>701</v>
      </c>
    </row>
    <row r="664" spans="1:26" ht="21" customHeight="1" outlineLevel="1">
      <c r="A664" s="137"/>
      <c r="B664" s="137"/>
      <c r="C664" s="138" t="s">
        <v>702</v>
      </c>
      <c r="D664" s="97">
        <v>9</v>
      </c>
      <c r="E664" s="97">
        <v>9</v>
      </c>
      <c r="F664" s="139" t="s">
        <v>660</v>
      </c>
      <c r="G664" s="199">
        <v>249120</v>
      </c>
      <c r="H664" s="199">
        <v>54500.000000000007</v>
      </c>
      <c r="I664" s="71">
        <f t="shared" si="414"/>
        <v>303620</v>
      </c>
      <c r="J664" s="71">
        <f t="shared" si="415"/>
        <v>2242080</v>
      </c>
      <c r="K664" s="71">
        <f t="shared" si="416"/>
        <v>490500.00000000006</v>
      </c>
      <c r="L664" s="71">
        <f t="shared" si="417"/>
        <v>2732580</v>
      </c>
      <c r="M664" s="552"/>
      <c r="N664" s="552"/>
      <c r="O664" s="552">
        <f t="shared" si="394"/>
        <v>0</v>
      </c>
      <c r="P664" s="552"/>
      <c r="Q664" s="552"/>
      <c r="R664" s="552">
        <f t="shared" si="395"/>
        <v>0</v>
      </c>
      <c r="S664" s="71">
        <f t="shared" si="418"/>
        <v>0</v>
      </c>
      <c r="T664" s="71">
        <f t="shared" si="411"/>
        <v>0</v>
      </c>
      <c r="U664" s="71">
        <f t="shared" si="397"/>
        <v>0</v>
      </c>
      <c r="V664" s="123" t="s">
        <v>701</v>
      </c>
    </row>
    <row r="665" spans="1:26" ht="21" customHeight="1" outlineLevel="1">
      <c r="A665" s="137"/>
      <c r="B665" s="137"/>
      <c r="C665" s="400" t="s">
        <v>853</v>
      </c>
      <c r="D665" s="97">
        <v>0</v>
      </c>
      <c r="E665" s="97">
        <v>0</v>
      </c>
      <c r="F665" s="139" t="s">
        <v>660</v>
      </c>
      <c r="G665" s="199">
        <v>150480</v>
      </c>
      <c r="H665" s="199">
        <v>54500.000000000007</v>
      </c>
      <c r="I665" s="71">
        <f t="shared" ref="I665:I673" si="419">SUM(G665:H665)</f>
        <v>204980</v>
      </c>
      <c r="J665" s="71">
        <f t="shared" si="415"/>
        <v>0</v>
      </c>
      <c r="K665" s="71">
        <f t="shared" si="416"/>
        <v>0</v>
      </c>
      <c r="L665" s="71">
        <f t="shared" si="417"/>
        <v>0</v>
      </c>
      <c r="M665" s="552"/>
      <c r="N665" s="552"/>
      <c r="O665" s="552">
        <f t="shared" si="394"/>
        <v>0</v>
      </c>
      <c r="P665" s="552"/>
      <c r="Q665" s="552"/>
      <c r="R665" s="552">
        <f t="shared" si="395"/>
        <v>0</v>
      </c>
      <c r="S665" s="71">
        <f t="shared" si="418"/>
        <v>0</v>
      </c>
      <c r="T665" s="71">
        <f t="shared" si="411"/>
        <v>0</v>
      </c>
      <c r="U665" s="71">
        <f t="shared" si="397"/>
        <v>0</v>
      </c>
      <c r="V665" s="123" t="s">
        <v>701</v>
      </c>
    </row>
    <row r="666" spans="1:26" ht="21" customHeight="1" outlineLevel="1">
      <c r="A666" s="137"/>
      <c r="B666" s="137"/>
      <c r="C666" s="400" t="s">
        <v>848</v>
      </c>
      <c r="D666" s="97">
        <v>0</v>
      </c>
      <c r="E666" s="97">
        <v>0</v>
      </c>
      <c r="F666" s="139" t="s">
        <v>660</v>
      </c>
      <c r="G666" s="199">
        <v>150480</v>
      </c>
      <c r="H666" s="199">
        <v>54500.000000000007</v>
      </c>
      <c r="I666" s="71">
        <f t="shared" si="419"/>
        <v>204980</v>
      </c>
      <c r="J666" s="71">
        <f t="shared" si="415"/>
        <v>0</v>
      </c>
      <c r="K666" s="71">
        <f t="shared" si="416"/>
        <v>0</v>
      </c>
      <c r="L666" s="71">
        <f t="shared" si="417"/>
        <v>0</v>
      </c>
      <c r="M666" s="552"/>
      <c r="N666" s="552"/>
      <c r="O666" s="552">
        <f t="shared" si="394"/>
        <v>0</v>
      </c>
      <c r="P666" s="552"/>
      <c r="Q666" s="552"/>
      <c r="R666" s="552">
        <f t="shared" si="395"/>
        <v>0</v>
      </c>
      <c r="S666" s="71">
        <f t="shared" si="418"/>
        <v>0</v>
      </c>
      <c r="T666" s="71">
        <f t="shared" si="411"/>
        <v>0</v>
      </c>
      <c r="U666" s="71">
        <f t="shared" si="397"/>
        <v>0</v>
      </c>
      <c r="V666" s="123" t="s">
        <v>701</v>
      </c>
    </row>
    <row r="667" spans="1:26" s="11" customFormat="1" outlineLevel="1">
      <c r="A667" s="192"/>
      <c r="B667" s="192"/>
      <c r="C667" s="193" t="s">
        <v>704</v>
      </c>
      <c r="D667" s="194">
        <v>4</v>
      </c>
      <c r="E667" s="194">
        <v>4</v>
      </c>
      <c r="F667" s="195" t="s">
        <v>660</v>
      </c>
      <c r="G667" s="199">
        <v>0</v>
      </c>
      <c r="H667" s="199">
        <v>381500</v>
      </c>
      <c r="I667" s="199">
        <f t="shared" si="419"/>
        <v>381500</v>
      </c>
      <c r="J667" s="199">
        <f t="shared" si="415"/>
        <v>0</v>
      </c>
      <c r="K667" s="199">
        <f t="shared" si="416"/>
        <v>1526000</v>
      </c>
      <c r="L667" s="199">
        <f t="shared" si="417"/>
        <v>1526000</v>
      </c>
      <c r="M667" s="554"/>
      <c r="N667" s="554"/>
      <c r="O667" s="554">
        <f t="shared" si="394"/>
        <v>0</v>
      </c>
      <c r="P667" s="554"/>
      <c r="Q667" s="554"/>
      <c r="R667" s="554">
        <f t="shared" si="395"/>
        <v>0</v>
      </c>
      <c r="S667" s="199">
        <f t="shared" si="418"/>
        <v>0</v>
      </c>
      <c r="T667" s="199">
        <f t="shared" si="411"/>
        <v>0</v>
      </c>
      <c r="U667" s="199">
        <f t="shared" si="397"/>
        <v>0</v>
      </c>
      <c r="V667" s="128" t="s">
        <v>1590</v>
      </c>
      <c r="X667" s="534"/>
      <c r="Y667" s="534"/>
      <c r="Z667" s="534"/>
    </row>
    <row r="668" spans="1:26" s="11" customFormat="1" outlineLevel="1">
      <c r="A668" s="192"/>
      <c r="B668" s="192"/>
      <c r="C668" s="193" t="s">
        <v>705</v>
      </c>
      <c r="D668" s="194">
        <v>2</v>
      </c>
      <c r="E668" s="194">
        <v>2</v>
      </c>
      <c r="F668" s="195" t="s">
        <v>660</v>
      </c>
      <c r="G668" s="199">
        <v>0</v>
      </c>
      <c r="H668" s="199">
        <v>381500</v>
      </c>
      <c r="I668" s="199">
        <f t="shared" si="419"/>
        <v>381500</v>
      </c>
      <c r="J668" s="199">
        <f t="shared" si="415"/>
        <v>0</v>
      </c>
      <c r="K668" s="199">
        <f t="shared" si="416"/>
        <v>763000</v>
      </c>
      <c r="L668" s="199">
        <f t="shared" si="417"/>
        <v>763000</v>
      </c>
      <c r="M668" s="554"/>
      <c r="N668" s="554"/>
      <c r="O668" s="554">
        <f t="shared" si="394"/>
        <v>0</v>
      </c>
      <c r="P668" s="554"/>
      <c r="Q668" s="554"/>
      <c r="R668" s="554">
        <f t="shared" si="395"/>
        <v>0</v>
      </c>
      <c r="S668" s="199">
        <f t="shared" si="418"/>
        <v>0</v>
      </c>
      <c r="T668" s="199">
        <f t="shared" si="411"/>
        <v>0</v>
      </c>
      <c r="U668" s="199">
        <f t="shared" si="397"/>
        <v>0</v>
      </c>
      <c r="V668" s="128" t="s">
        <v>1590</v>
      </c>
      <c r="X668" s="534"/>
      <c r="Y668" s="534"/>
      <c r="Z668" s="534"/>
    </row>
    <row r="669" spans="1:26" s="11" customFormat="1" ht="26.4" outlineLevel="1">
      <c r="A669" s="192"/>
      <c r="B669" s="192"/>
      <c r="C669" s="193" t="s">
        <v>820</v>
      </c>
      <c r="D669" s="194">
        <v>0</v>
      </c>
      <c r="E669" s="194">
        <v>0</v>
      </c>
      <c r="F669" s="195" t="s">
        <v>660</v>
      </c>
      <c r="G669" s="199">
        <v>507247.19999999995</v>
      </c>
      <c r="H669" s="199">
        <v>54500.000000000007</v>
      </c>
      <c r="I669" s="199">
        <f t="shared" si="419"/>
        <v>561747.19999999995</v>
      </c>
      <c r="J669" s="199">
        <f t="shared" si="415"/>
        <v>0</v>
      </c>
      <c r="K669" s="199">
        <f t="shared" si="416"/>
        <v>0</v>
      </c>
      <c r="L669" s="199">
        <f t="shared" si="417"/>
        <v>0</v>
      </c>
      <c r="M669" s="554"/>
      <c r="N669" s="554"/>
      <c r="O669" s="554">
        <f t="shared" si="394"/>
        <v>0</v>
      </c>
      <c r="P669" s="554"/>
      <c r="Q669" s="554"/>
      <c r="R669" s="554">
        <f t="shared" si="395"/>
        <v>0</v>
      </c>
      <c r="S669" s="199">
        <f t="shared" si="418"/>
        <v>0</v>
      </c>
      <c r="T669" s="199">
        <f t="shared" si="411"/>
        <v>0</v>
      </c>
      <c r="U669" s="199">
        <f t="shared" si="397"/>
        <v>0</v>
      </c>
      <c r="V669" s="128" t="s">
        <v>821</v>
      </c>
      <c r="X669" s="534"/>
      <c r="Y669" s="534"/>
      <c r="Z669" s="534"/>
    </row>
    <row r="670" spans="1:26" s="11" customFormat="1" ht="26.4" outlineLevel="1">
      <c r="A670" s="192"/>
      <c r="B670" s="192"/>
      <c r="C670" s="193" t="s">
        <v>822</v>
      </c>
      <c r="D670" s="194">
        <v>0</v>
      </c>
      <c r="E670" s="194">
        <v>0</v>
      </c>
      <c r="F670" s="195" t="s">
        <v>660</v>
      </c>
      <c r="G670" s="199">
        <v>507247.19999999995</v>
      </c>
      <c r="H670" s="199">
        <v>54500.000000000007</v>
      </c>
      <c r="I670" s="199">
        <f t="shared" si="419"/>
        <v>561747.19999999995</v>
      </c>
      <c r="J670" s="199">
        <f t="shared" si="415"/>
        <v>0</v>
      </c>
      <c r="K670" s="199">
        <f t="shared" si="416"/>
        <v>0</v>
      </c>
      <c r="L670" s="199">
        <f t="shared" si="417"/>
        <v>0</v>
      </c>
      <c r="M670" s="554"/>
      <c r="N670" s="554"/>
      <c r="O670" s="554">
        <f t="shared" si="394"/>
        <v>0</v>
      </c>
      <c r="P670" s="554"/>
      <c r="Q670" s="554"/>
      <c r="R670" s="554">
        <f t="shared" si="395"/>
        <v>0</v>
      </c>
      <c r="S670" s="199">
        <f t="shared" si="418"/>
        <v>0</v>
      </c>
      <c r="T670" s="199">
        <f t="shared" si="411"/>
        <v>0</v>
      </c>
      <c r="U670" s="199">
        <f t="shared" si="397"/>
        <v>0</v>
      </c>
      <c r="V670" s="128" t="s">
        <v>821</v>
      </c>
      <c r="X670" s="534"/>
      <c r="Y670" s="534"/>
      <c r="Z670" s="534"/>
    </row>
    <row r="671" spans="1:26" s="11" customFormat="1" ht="26.4" outlineLevel="1">
      <c r="A671" s="192"/>
      <c r="B671" s="192"/>
      <c r="C671" s="193" t="s">
        <v>823</v>
      </c>
      <c r="D671" s="194">
        <v>0</v>
      </c>
      <c r="E671" s="194">
        <v>0</v>
      </c>
      <c r="F671" s="195" t="s">
        <v>660</v>
      </c>
      <c r="G671" s="199">
        <v>507247.19999999995</v>
      </c>
      <c r="H671" s="199">
        <v>54500.000000000007</v>
      </c>
      <c r="I671" s="199">
        <f t="shared" si="419"/>
        <v>561747.19999999995</v>
      </c>
      <c r="J671" s="199">
        <f t="shared" si="415"/>
        <v>0</v>
      </c>
      <c r="K671" s="199">
        <f t="shared" si="416"/>
        <v>0</v>
      </c>
      <c r="L671" s="199">
        <f t="shared" si="417"/>
        <v>0</v>
      </c>
      <c r="M671" s="554"/>
      <c r="N671" s="554"/>
      <c r="O671" s="554">
        <f t="shared" si="394"/>
        <v>0</v>
      </c>
      <c r="P671" s="554"/>
      <c r="Q671" s="554"/>
      <c r="R671" s="554">
        <f t="shared" si="395"/>
        <v>0</v>
      </c>
      <c r="S671" s="199">
        <f t="shared" si="418"/>
        <v>0</v>
      </c>
      <c r="T671" s="199">
        <f t="shared" si="411"/>
        <v>0</v>
      </c>
      <c r="U671" s="199">
        <f t="shared" si="397"/>
        <v>0</v>
      </c>
      <c r="V671" s="128" t="s">
        <v>821</v>
      </c>
      <c r="X671" s="534"/>
      <c r="Y671" s="534"/>
      <c r="Z671" s="534"/>
    </row>
    <row r="672" spans="1:26" ht="92.4" outlineLevel="1">
      <c r="A672" s="137"/>
      <c r="B672" s="137"/>
      <c r="C672" s="138" t="s">
        <v>827</v>
      </c>
      <c r="D672" s="97">
        <v>1</v>
      </c>
      <c r="E672" s="97">
        <v>1</v>
      </c>
      <c r="F672" s="139" t="s">
        <v>660</v>
      </c>
      <c r="G672" s="199">
        <v>9216914.4000000004</v>
      </c>
      <c r="H672" s="199">
        <v>272500</v>
      </c>
      <c r="I672" s="71">
        <f t="shared" si="419"/>
        <v>9489414.4000000004</v>
      </c>
      <c r="J672" s="71">
        <f t="shared" si="415"/>
        <v>9216914.4000000004</v>
      </c>
      <c r="K672" s="71">
        <f t="shared" si="416"/>
        <v>272500</v>
      </c>
      <c r="L672" s="71">
        <f t="shared" si="417"/>
        <v>9489414.4000000004</v>
      </c>
      <c r="M672" s="552"/>
      <c r="N672" s="552"/>
      <c r="O672" s="552">
        <f t="shared" si="394"/>
        <v>0</v>
      </c>
      <c r="P672" s="552"/>
      <c r="Q672" s="552"/>
      <c r="R672" s="552">
        <f t="shared" si="395"/>
        <v>0</v>
      </c>
      <c r="S672" s="71">
        <f t="shared" si="418"/>
        <v>0</v>
      </c>
      <c r="T672" s="71">
        <f t="shared" si="411"/>
        <v>0</v>
      </c>
      <c r="U672" s="71">
        <f t="shared" si="397"/>
        <v>0</v>
      </c>
      <c r="V672" s="123" t="s">
        <v>828</v>
      </c>
    </row>
    <row r="673" spans="1:26" outlineLevel="1">
      <c r="A673" s="137"/>
      <c r="B673" s="137"/>
      <c r="C673" s="138" t="s">
        <v>657</v>
      </c>
      <c r="D673" s="97">
        <v>1</v>
      </c>
      <c r="E673" s="97">
        <v>1</v>
      </c>
      <c r="F673" s="139" t="s">
        <v>619</v>
      </c>
      <c r="G673" s="199">
        <v>664310.58600000001</v>
      </c>
      <c r="H673" s="199">
        <v>199293.1758</v>
      </c>
      <c r="I673" s="71">
        <f t="shared" si="419"/>
        <v>863603.76179999998</v>
      </c>
      <c r="J673" s="71">
        <f t="shared" si="415"/>
        <v>664310.58600000001</v>
      </c>
      <c r="K673" s="71">
        <f t="shared" si="416"/>
        <v>199293.1758</v>
      </c>
      <c r="L673" s="71">
        <f t="shared" si="417"/>
        <v>863603.76179999998</v>
      </c>
      <c r="M673" s="552">
        <v>0.5</v>
      </c>
      <c r="N673" s="552"/>
      <c r="O673" s="552">
        <f t="shared" si="394"/>
        <v>0.5</v>
      </c>
      <c r="P673" s="552"/>
      <c r="Q673" s="552"/>
      <c r="R673" s="552">
        <f t="shared" si="395"/>
        <v>0</v>
      </c>
      <c r="S673" s="71">
        <f t="shared" si="418"/>
        <v>332155.29300000001</v>
      </c>
      <c r="T673" s="71">
        <f t="shared" si="411"/>
        <v>0</v>
      </c>
      <c r="U673" s="71">
        <f t="shared" si="397"/>
        <v>332155.29300000001</v>
      </c>
      <c r="V673" s="123"/>
    </row>
    <row r="674" spans="1:26" outlineLevel="1">
      <c r="A674" s="137"/>
      <c r="B674" s="137"/>
      <c r="C674" s="138"/>
      <c r="D674" s="97"/>
      <c r="E674" s="97"/>
      <c r="F674" s="139"/>
      <c r="G674" s="71"/>
      <c r="H674" s="71"/>
      <c r="I674" s="71"/>
      <c r="J674" s="71"/>
      <c r="K674" s="71"/>
      <c r="L674" s="71"/>
      <c r="M674" s="552"/>
      <c r="N674" s="552"/>
      <c r="O674" s="552">
        <f t="shared" si="394"/>
        <v>0</v>
      </c>
      <c r="P674" s="552"/>
      <c r="Q674" s="552"/>
      <c r="R674" s="552">
        <f t="shared" si="395"/>
        <v>0</v>
      </c>
      <c r="S674" s="71">
        <f t="shared" si="418"/>
        <v>0</v>
      </c>
      <c r="T674" s="71">
        <f t="shared" si="411"/>
        <v>0</v>
      </c>
      <c r="U674" s="71">
        <f t="shared" si="397"/>
        <v>0</v>
      </c>
      <c r="V674" s="123"/>
    </row>
    <row r="675" spans="1:26" outlineLevel="1">
      <c r="A675" s="137"/>
      <c r="B675" s="137"/>
      <c r="C675" s="147" t="s">
        <v>706</v>
      </c>
      <c r="D675" s="97"/>
      <c r="E675" s="97"/>
      <c r="F675" s="139"/>
      <c r="G675" s="71"/>
      <c r="H675" s="71"/>
      <c r="I675" s="71"/>
      <c r="J675" s="82">
        <f>SUBTOTAL(9,J676:J681)</f>
        <v>135827400</v>
      </c>
      <c r="K675" s="82">
        <f t="shared" ref="K675:L675" si="420">SUBTOTAL(9,K676:K681)</f>
        <v>4650000.0000000009</v>
      </c>
      <c r="L675" s="82">
        <f t="shared" si="420"/>
        <v>140477400</v>
      </c>
      <c r="M675" s="553"/>
      <c r="N675" s="553"/>
      <c r="O675" s="553">
        <f t="shared" si="394"/>
        <v>0</v>
      </c>
      <c r="P675" s="553"/>
      <c r="Q675" s="553"/>
      <c r="R675" s="553">
        <f t="shared" si="395"/>
        <v>0</v>
      </c>
      <c r="S675" s="82">
        <f>SUBTOTAL(9,S676:S681)</f>
        <v>0</v>
      </c>
      <c r="T675" s="82">
        <f t="shared" si="411"/>
        <v>0</v>
      </c>
      <c r="U675" s="82">
        <f t="shared" ref="U675" si="421">SUBTOTAL(9,U676:U681)</f>
        <v>0</v>
      </c>
      <c r="V675" s="123"/>
    </row>
    <row r="676" spans="1:26" ht="26.4" outlineLevel="1">
      <c r="A676" s="137"/>
      <c r="B676" s="137"/>
      <c r="C676" s="138" t="s">
        <v>837</v>
      </c>
      <c r="D676" s="97">
        <v>9</v>
      </c>
      <c r="E676" s="97">
        <v>9</v>
      </c>
      <c r="F676" s="139" t="s">
        <v>660</v>
      </c>
      <c r="G676" s="199">
        <v>3339600.0000000005</v>
      </c>
      <c r="H676" s="199">
        <v>56000.000000000007</v>
      </c>
      <c r="I676" s="71">
        <f t="shared" ref="I676:I680" si="422">SUM(G676:H676)</f>
        <v>3395600.0000000005</v>
      </c>
      <c r="J676" s="71">
        <f>G676*E676</f>
        <v>30056400.000000004</v>
      </c>
      <c r="K676" s="71">
        <f>H676*E676</f>
        <v>504000.00000000006</v>
      </c>
      <c r="L676" s="71">
        <f>I676*E676</f>
        <v>30560400.000000004</v>
      </c>
      <c r="M676" s="552"/>
      <c r="N676" s="552"/>
      <c r="O676" s="552">
        <f t="shared" si="394"/>
        <v>0</v>
      </c>
      <c r="P676" s="552"/>
      <c r="Q676" s="552"/>
      <c r="R676" s="552">
        <f t="shared" si="395"/>
        <v>0</v>
      </c>
      <c r="S676" s="71">
        <f t="shared" ref="S676:S681" si="423">M676*J676</f>
        <v>0</v>
      </c>
      <c r="T676" s="71">
        <f t="shared" si="411"/>
        <v>0</v>
      </c>
      <c r="U676" s="71">
        <f t="shared" si="397"/>
        <v>0</v>
      </c>
      <c r="V676" s="123" t="s">
        <v>838</v>
      </c>
    </row>
    <row r="677" spans="1:26" ht="26.4" outlineLevel="1">
      <c r="A677" s="137"/>
      <c r="B677" s="137"/>
      <c r="C677" s="138" t="s">
        <v>709</v>
      </c>
      <c r="D677" s="97">
        <v>58</v>
      </c>
      <c r="E677" s="97">
        <f>58+2</f>
        <v>60</v>
      </c>
      <c r="F677" s="139" t="s">
        <v>660</v>
      </c>
      <c r="G677" s="199">
        <v>1607100.0000000002</v>
      </c>
      <c r="H677" s="199">
        <v>56000.000000000007</v>
      </c>
      <c r="I677" s="71">
        <f t="shared" si="422"/>
        <v>1663100.0000000002</v>
      </c>
      <c r="J677" s="71">
        <f>G677*E677</f>
        <v>96426000.000000015</v>
      </c>
      <c r="K677" s="71">
        <f>H677*E677</f>
        <v>3360000.0000000005</v>
      </c>
      <c r="L677" s="71">
        <f>I677*E677</f>
        <v>99786000.000000015</v>
      </c>
      <c r="M677" s="552"/>
      <c r="N677" s="552"/>
      <c r="O677" s="552">
        <f t="shared" si="394"/>
        <v>0</v>
      </c>
      <c r="P677" s="552"/>
      <c r="Q677" s="552"/>
      <c r="R677" s="552">
        <f t="shared" si="395"/>
        <v>0</v>
      </c>
      <c r="S677" s="71">
        <f t="shared" si="423"/>
        <v>0</v>
      </c>
      <c r="T677" s="71">
        <f t="shared" si="411"/>
        <v>0</v>
      </c>
      <c r="U677" s="71">
        <f t="shared" si="397"/>
        <v>0</v>
      </c>
      <c r="V677" s="123" t="s">
        <v>710</v>
      </c>
    </row>
    <row r="678" spans="1:26" ht="26.4" outlineLevel="1">
      <c r="A678" s="137"/>
      <c r="B678" s="137"/>
      <c r="C678" s="138" t="s">
        <v>711</v>
      </c>
      <c r="D678" s="97">
        <v>0</v>
      </c>
      <c r="E678" s="97">
        <v>0</v>
      </c>
      <c r="F678" s="397" t="s">
        <v>660</v>
      </c>
      <c r="G678" s="62">
        <v>585200</v>
      </c>
      <c r="H678" s="62">
        <v>56000.000000000007</v>
      </c>
      <c r="I678" s="62">
        <f t="shared" si="422"/>
        <v>641200</v>
      </c>
      <c r="J678" s="62">
        <f>G678*E678</f>
        <v>0</v>
      </c>
      <c r="K678" s="71">
        <f>H678*E678</f>
        <v>0</v>
      </c>
      <c r="L678" s="71">
        <f>I678*E678</f>
        <v>0</v>
      </c>
      <c r="M678" s="552"/>
      <c r="N678" s="552"/>
      <c r="O678" s="552">
        <f t="shared" si="394"/>
        <v>0</v>
      </c>
      <c r="P678" s="552"/>
      <c r="Q678" s="552"/>
      <c r="R678" s="552">
        <f t="shared" si="395"/>
        <v>0</v>
      </c>
      <c r="S678" s="71">
        <f t="shared" si="423"/>
        <v>0</v>
      </c>
      <c r="T678" s="71">
        <f t="shared" si="411"/>
        <v>0</v>
      </c>
      <c r="U678" s="71">
        <f t="shared" si="397"/>
        <v>0</v>
      </c>
      <c r="V678" s="123" t="s">
        <v>712</v>
      </c>
    </row>
    <row r="679" spans="1:26" ht="26.4" outlineLevel="1">
      <c r="A679" s="137"/>
      <c r="B679" s="137"/>
      <c r="C679" s="138" t="s">
        <v>851</v>
      </c>
      <c r="D679" s="97">
        <v>6</v>
      </c>
      <c r="E679" s="97">
        <v>6</v>
      </c>
      <c r="F679" s="397" t="s">
        <v>660</v>
      </c>
      <c r="G679" s="62">
        <v>1182500</v>
      </c>
      <c r="H679" s="62">
        <v>56000.000000000007</v>
      </c>
      <c r="I679" s="62">
        <f t="shared" si="422"/>
        <v>1238500</v>
      </c>
      <c r="J679" s="62">
        <f>G679*E679</f>
        <v>7095000</v>
      </c>
      <c r="K679" s="71">
        <f>H679*E679</f>
        <v>336000.00000000006</v>
      </c>
      <c r="L679" s="71">
        <f>I679*E679</f>
        <v>7431000</v>
      </c>
      <c r="M679" s="552"/>
      <c r="N679" s="552"/>
      <c r="O679" s="552">
        <f t="shared" si="394"/>
        <v>0</v>
      </c>
      <c r="P679" s="552"/>
      <c r="Q679" s="552"/>
      <c r="R679" s="552">
        <f t="shared" si="395"/>
        <v>0</v>
      </c>
      <c r="S679" s="71">
        <f t="shared" si="423"/>
        <v>0</v>
      </c>
      <c r="T679" s="71">
        <f t="shared" si="411"/>
        <v>0</v>
      </c>
      <c r="U679" s="71">
        <f t="shared" si="397"/>
        <v>0</v>
      </c>
      <c r="V679" s="123" t="s">
        <v>855</v>
      </c>
    </row>
    <row r="680" spans="1:26" outlineLevel="1">
      <c r="A680" s="137"/>
      <c r="B680" s="137"/>
      <c r="C680" s="138" t="s">
        <v>657</v>
      </c>
      <c r="D680" s="97">
        <v>1</v>
      </c>
      <c r="E680" s="97">
        <v>1</v>
      </c>
      <c r="F680" s="397" t="s">
        <v>619</v>
      </c>
      <c r="G680" s="62">
        <v>2250000</v>
      </c>
      <c r="H680" s="62">
        <v>450000</v>
      </c>
      <c r="I680" s="62">
        <f t="shared" si="422"/>
        <v>2700000</v>
      </c>
      <c r="J680" s="62">
        <f>G680*E680</f>
        <v>2250000</v>
      </c>
      <c r="K680" s="71">
        <f>H680*E680</f>
        <v>450000</v>
      </c>
      <c r="L680" s="71">
        <f>I680*E680</f>
        <v>2700000</v>
      </c>
      <c r="M680" s="552"/>
      <c r="N680" s="552"/>
      <c r="O680" s="552">
        <f t="shared" si="394"/>
        <v>0</v>
      </c>
      <c r="P680" s="552"/>
      <c r="Q680" s="552"/>
      <c r="R680" s="552">
        <f t="shared" si="395"/>
        <v>0</v>
      </c>
      <c r="S680" s="71">
        <f t="shared" si="423"/>
        <v>0</v>
      </c>
      <c r="T680" s="71">
        <f t="shared" si="411"/>
        <v>0</v>
      </c>
      <c r="U680" s="71">
        <f t="shared" si="397"/>
        <v>0</v>
      </c>
      <c r="V680" s="123"/>
    </row>
    <row r="681" spans="1:26" outlineLevel="1">
      <c r="A681" s="137"/>
      <c r="B681" s="137"/>
      <c r="C681" s="138"/>
      <c r="D681" s="97"/>
      <c r="E681" s="97"/>
      <c r="F681" s="397"/>
      <c r="G681" s="62"/>
      <c r="H681" s="62"/>
      <c r="I681" s="62"/>
      <c r="J681" s="62"/>
      <c r="K681" s="71"/>
      <c r="L681" s="71"/>
      <c r="M681" s="552"/>
      <c r="N681" s="552"/>
      <c r="O681" s="552">
        <f t="shared" si="394"/>
        <v>0</v>
      </c>
      <c r="P681" s="552"/>
      <c r="Q681" s="552"/>
      <c r="R681" s="552">
        <f t="shared" si="395"/>
        <v>0</v>
      </c>
      <c r="S681" s="71">
        <f t="shared" si="423"/>
        <v>0</v>
      </c>
      <c r="T681" s="71">
        <f t="shared" si="411"/>
        <v>0</v>
      </c>
      <c r="U681" s="71">
        <f t="shared" si="397"/>
        <v>0</v>
      </c>
      <c r="V681" s="123"/>
    </row>
    <row r="682" spans="1:26" s="153" customFormat="1" outlineLevel="1">
      <c r="A682" s="146"/>
      <c r="B682" s="146"/>
      <c r="C682" s="147" t="s">
        <v>841</v>
      </c>
      <c r="D682" s="99"/>
      <c r="E682" s="99"/>
      <c r="F682" s="529"/>
      <c r="G682" s="82"/>
      <c r="H682" s="82"/>
      <c r="I682" s="82"/>
      <c r="J682" s="82">
        <f>SUBTOTAL(9,J683:J690)</f>
        <v>124059014.59461187</v>
      </c>
      <c r="K682" s="82">
        <f t="shared" ref="K682:L682" si="424">SUBTOTAL(9,K683:K690)</f>
        <v>22220126.856500257</v>
      </c>
      <c r="L682" s="82">
        <f t="shared" si="424"/>
        <v>146279141.45111215</v>
      </c>
      <c r="M682" s="553"/>
      <c r="N682" s="553"/>
      <c r="O682" s="553">
        <f t="shared" si="394"/>
        <v>0</v>
      </c>
      <c r="P682" s="553"/>
      <c r="Q682" s="553"/>
      <c r="R682" s="553">
        <f t="shared" si="395"/>
        <v>0</v>
      </c>
      <c r="S682" s="82">
        <f>SUBTOTAL(9,S683:S690)</f>
        <v>5085621.6011748798</v>
      </c>
      <c r="T682" s="82">
        <f t="shared" si="411"/>
        <v>0</v>
      </c>
      <c r="U682" s="82">
        <f t="shared" ref="U682" si="425">SUBTOTAL(9,U683:U690)</f>
        <v>5085621.6011748798</v>
      </c>
      <c r="V682" s="126"/>
      <c r="X682" s="535"/>
      <c r="Y682" s="535"/>
      <c r="Z682" s="535"/>
    </row>
    <row r="683" spans="1:26" s="11" customFormat="1" outlineLevel="1">
      <c r="A683" s="192"/>
      <c r="B683" s="192"/>
      <c r="C683" s="193" t="s">
        <v>812</v>
      </c>
      <c r="D683" s="194">
        <v>693</v>
      </c>
      <c r="E683" s="97">
        <v>684.5454545454545</v>
      </c>
      <c r="F683" s="397" t="s">
        <v>624</v>
      </c>
      <c r="G683" s="62">
        <v>22980.09</v>
      </c>
      <c r="H683" s="62">
        <v>5743.9305000000022</v>
      </c>
      <c r="I683" s="62">
        <f t="shared" ref="I683:I688" si="426">SUM(G683:H683)</f>
        <v>28724.020500000002</v>
      </c>
      <c r="J683" s="62">
        <f t="shared" ref="J683:J689" si="427">G683*E683</f>
        <v>15730916.154545454</v>
      </c>
      <c r="K683" s="199">
        <f t="shared" ref="K683:K689" si="428">H683*E683</f>
        <v>3931981.5150000011</v>
      </c>
      <c r="L683" s="199">
        <f t="shared" ref="L683:L689" si="429">I683*E683</f>
        <v>19662897.669545457</v>
      </c>
      <c r="M683" s="554"/>
      <c r="N683" s="554"/>
      <c r="O683" s="554">
        <f t="shared" si="394"/>
        <v>0</v>
      </c>
      <c r="P683" s="554"/>
      <c r="Q683" s="554"/>
      <c r="R683" s="554">
        <f t="shared" si="395"/>
        <v>0</v>
      </c>
      <c r="S683" s="199">
        <f t="shared" ref="S683:S690" si="430">M683*J683</f>
        <v>0</v>
      </c>
      <c r="T683" s="199">
        <f t="shared" si="411"/>
        <v>0</v>
      </c>
      <c r="U683" s="199">
        <f t="shared" si="397"/>
        <v>0</v>
      </c>
      <c r="V683" s="128" t="s">
        <v>625</v>
      </c>
      <c r="X683" s="534"/>
      <c r="Y683" s="534"/>
      <c r="Z683" s="534"/>
    </row>
    <row r="684" spans="1:26" s="11" customFormat="1" outlineLevel="1">
      <c r="A684" s="192"/>
      <c r="B684" s="192"/>
      <c r="C684" s="193" t="s">
        <v>842</v>
      </c>
      <c r="D684" s="194">
        <v>442</v>
      </c>
      <c r="E684" s="97">
        <v>464</v>
      </c>
      <c r="F684" s="397" t="s">
        <v>624</v>
      </c>
      <c r="G684" s="62">
        <v>32518.739999999998</v>
      </c>
      <c r="H684" s="62">
        <v>7485.6650000000009</v>
      </c>
      <c r="I684" s="62">
        <f t="shared" si="426"/>
        <v>40004.404999999999</v>
      </c>
      <c r="J684" s="62">
        <f t="shared" si="427"/>
        <v>15088695.359999999</v>
      </c>
      <c r="K684" s="199">
        <f t="shared" si="428"/>
        <v>3473348.5600000005</v>
      </c>
      <c r="L684" s="199">
        <f t="shared" si="429"/>
        <v>18562043.919999998</v>
      </c>
      <c r="M684" s="554"/>
      <c r="N684" s="554"/>
      <c r="O684" s="554">
        <f t="shared" si="394"/>
        <v>0</v>
      </c>
      <c r="P684" s="554"/>
      <c r="Q684" s="554"/>
      <c r="R684" s="554">
        <f t="shared" si="395"/>
        <v>0</v>
      </c>
      <c r="S684" s="199">
        <f t="shared" si="430"/>
        <v>0</v>
      </c>
      <c r="T684" s="199">
        <f t="shared" si="411"/>
        <v>0</v>
      </c>
      <c r="U684" s="199">
        <f t="shared" si="397"/>
        <v>0</v>
      </c>
      <c r="V684" s="128" t="s">
        <v>625</v>
      </c>
      <c r="X684" s="534"/>
      <c r="Y684" s="534"/>
      <c r="Z684" s="534"/>
    </row>
    <row r="685" spans="1:26" s="11" customFormat="1" outlineLevel="1">
      <c r="A685" s="192"/>
      <c r="B685" s="192"/>
      <c r="C685" s="193" t="s">
        <v>844</v>
      </c>
      <c r="D685" s="194">
        <v>0</v>
      </c>
      <c r="E685" s="97">
        <v>0</v>
      </c>
      <c r="F685" s="397" t="s">
        <v>624</v>
      </c>
      <c r="G685" s="62">
        <v>72299.399999999994</v>
      </c>
      <c r="H685" s="62">
        <v>17189.865000000002</v>
      </c>
      <c r="I685" s="62">
        <f t="shared" si="426"/>
        <v>89489.264999999999</v>
      </c>
      <c r="J685" s="62">
        <f t="shared" si="427"/>
        <v>0</v>
      </c>
      <c r="K685" s="199">
        <f t="shared" si="428"/>
        <v>0</v>
      </c>
      <c r="L685" s="199">
        <f t="shared" si="429"/>
        <v>0</v>
      </c>
      <c r="M685" s="554"/>
      <c r="N685" s="554"/>
      <c r="O685" s="554">
        <f t="shared" si="394"/>
        <v>0</v>
      </c>
      <c r="P685" s="554"/>
      <c r="Q685" s="554"/>
      <c r="R685" s="554">
        <f t="shared" si="395"/>
        <v>0</v>
      </c>
      <c r="S685" s="199">
        <f t="shared" si="430"/>
        <v>0</v>
      </c>
      <c r="T685" s="199">
        <f t="shared" si="411"/>
        <v>0</v>
      </c>
      <c r="U685" s="199">
        <f t="shared" si="397"/>
        <v>0</v>
      </c>
      <c r="V685" s="128" t="s">
        <v>625</v>
      </c>
      <c r="X685" s="534"/>
      <c r="Y685" s="534"/>
      <c r="Z685" s="534"/>
    </row>
    <row r="686" spans="1:26" s="11" customFormat="1" outlineLevel="1">
      <c r="A686" s="192"/>
      <c r="B686" s="192"/>
      <c r="C686" s="193" t="s">
        <v>845</v>
      </c>
      <c r="D686" s="194">
        <v>317</v>
      </c>
      <c r="E686" s="97">
        <v>280</v>
      </c>
      <c r="F686" s="397" t="s">
        <v>624</v>
      </c>
      <c r="G686" s="62">
        <v>102372.9</v>
      </c>
      <c r="H686" s="62">
        <v>18573.439500000004</v>
      </c>
      <c r="I686" s="62">
        <f t="shared" si="426"/>
        <v>120946.3395</v>
      </c>
      <c r="J686" s="62">
        <f t="shared" si="427"/>
        <v>28664412</v>
      </c>
      <c r="K686" s="199">
        <f t="shared" si="428"/>
        <v>5200563.0600000015</v>
      </c>
      <c r="L686" s="199">
        <f t="shared" si="429"/>
        <v>33864975.060000002</v>
      </c>
      <c r="M686" s="554"/>
      <c r="N686" s="554"/>
      <c r="O686" s="554">
        <f t="shared" si="394"/>
        <v>0</v>
      </c>
      <c r="P686" s="554"/>
      <c r="Q686" s="554"/>
      <c r="R686" s="554">
        <f t="shared" si="395"/>
        <v>0</v>
      </c>
      <c r="S686" s="199">
        <f t="shared" si="430"/>
        <v>0</v>
      </c>
      <c r="T686" s="199">
        <f t="shared" si="411"/>
        <v>0</v>
      </c>
      <c r="U686" s="199">
        <f t="shared" si="397"/>
        <v>0</v>
      </c>
      <c r="V686" s="128" t="s">
        <v>625</v>
      </c>
      <c r="X686" s="534"/>
      <c r="Y686" s="534"/>
      <c r="Z686" s="534"/>
    </row>
    <row r="687" spans="1:26" s="11" customFormat="1" ht="21" customHeight="1" outlineLevel="1">
      <c r="A687" s="192"/>
      <c r="B687" s="192"/>
      <c r="C687" s="193" t="s">
        <v>846</v>
      </c>
      <c r="D687" s="194">
        <v>57</v>
      </c>
      <c r="E687" s="97">
        <v>57</v>
      </c>
      <c r="F687" s="397" t="s">
        <v>624</v>
      </c>
      <c r="G687" s="62">
        <v>985945.66091644217</v>
      </c>
      <c r="H687" s="62">
        <v>53025</v>
      </c>
      <c r="I687" s="62">
        <f t="shared" si="426"/>
        <v>1038970.6609164422</v>
      </c>
      <c r="J687" s="62">
        <f t="shared" si="427"/>
        <v>56198902.672237203</v>
      </c>
      <c r="K687" s="199">
        <f t="shared" si="428"/>
        <v>3022425</v>
      </c>
      <c r="L687" s="199">
        <f t="shared" si="429"/>
        <v>59221327.672237203</v>
      </c>
      <c r="M687" s="554"/>
      <c r="N687" s="554"/>
      <c r="O687" s="554">
        <f t="shared" si="394"/>
        <v>0</v>
      </c>
      <c r="P687" s="554"/>
      <c r="Q687" s="554"/>
      <c r="R687" s="554">
        <f t="shared" si="395"/>
        <v>0</v>
      </c>
      <c r="S687" s="199">
        <f t="shared" si="430"/>
        <v>0</v>
      </c>
      <c r="T687" s="199">
        <f t="shared" si="411"/>
        <v>0</v>
      </c>
      <c r="U687" s="199">
        <f t="shared" si="397"/>
        <v>0</v>
      </c>
      <c r="V687" s="128" t="s">
        <v>847</v>
      </c>
      <c r="X687" s="534"/>
      <c r="Y687" s="534"/>
      <c r="Z687" s="534"/>
    </row>
    <row r="688" spans="1:26" s="11" customFormat="1" ht="21" customHeight="1" outlineLevel="1">
      <c r="A688" s="192"/>
      <c r="B688" s="192"/>
      <c r="C688" s="386" t="s">
        <v>928</v>
      </c>
      <c r="D688" s="194">
        <v>278</v>
      </c>
      <c r="E688" s="97">
        <v>341</v>
      </c>
      <c r="F688" s="397" t="s">
        <v>624</v>
      </c>
      <c r="G688" s="62">
        <v>8773.9726027397246</v>
      </c>
      <c r="H688" s="62">
        <v>14594.016411764707</v>
      </c>
      <c r="I688" s="62">
        <f t="shared" si="426"/>
        <v>23367.989014504434</v>
      </c>
      <c r="J688" s="62">
        <f t="shared" si="427"/>
        <v>2991924.6575342459</v>
      </c>
      <c r="K688" s="199">
        <f t="shared" si="428"/>
        <v>4976559.5964117656</v>
      </c>
      <c r="L688" s="199">
        <f t="shared" si="429"/>
        <v>7968484.2539460119</v>
      </c>
      <c r="M688" s="554">
        <v>0.8</v>
      </c>
      <c r="N688" s="554"/>
      <c r="O688" s="554">
        <f t="shared" si="394"/>
        <v>0.8</v>
      </c>
      <c r="P688" s="554"/>
      <c r="Q688" s="554"/>
      <c r="R688" s="554">
        <f t="shared" si="395"/>
        <v>0</v>
      </c>
      <c r="S688" s="199">
        <f t="shared" si="430"/>
        <v>2393539.726027397</v>
      </c>
      <c r="T688" s="199">
        <f t="shared" si="411"/>
        <v>0</v>
      </c>
      <c r="U688" s="199">
        <f t="shared" si="397"/>
        <v>2393539.726027397</v>
      </c>
      <c r="V688" s="389" t="s">
        <v>929</v>
      </c>
      <c r="X688" s="534"/>
      <c r="Y688" s="534"/>
      <c r="Z688" s="534"/>
    </row>
    <row r="689" spans="1:26" ht="20.25" customHeight="1" outlineLevel="1">
      <c r="A689" s="137"/>
      <c r="B689" s="137"/>
      <c r="C689" s="138" t="s">
        <v>657</v>
      </c>
      <c r="D689" s="97">
        <v>1</v>
      </c>
      <c r="E689" s="97">
        <v>1</v>
      </c>
      <c r="F689" s="397" t="s">
        <v>619</v>
      </c>
      <c r="G689" s="62">
        <v>5384163.7502949648</v>
      </c>
      <c r="H689" s="62">
        <v>1615249.1250884894</v>
      </c>
      <c r="I689" s="62">
        <f t="shared" ref="I689" si="431">SUM(G689:H689)</f>
        <v>6999412.8753834544</v>
      </c>
      <c r="J689" s="62">
        <f t="shared" si="427"/>
        <v>5384163.7502949648</v>
      </c>
      <c r="K689" s="71">
        <f t="shared" si="428"/>
        <v>1615249.1250884894</v>
      </c>
      <c r="L689" s="71">
        <f t="shared" si="429"/>
        <v>6999412.8753834544</v>
      </c>
      <c r="M689" s="552">
        <v>0.5</v>
      </c>
      <c r="N689" s="552"/>
      <c r="O689" s="552">
        <f t="shared" si="394"/>
        <v>0.5</v>
      </c>
      <c r="P689" s="552"/>
      <c r="Q689" s="552"/>
      <c r="R689" s="552">
        <f t="shared" si="395"/>
        <v>0</v>
      </c>
      <c r="S689" s="71">
        <f t="shared" si="430"/>
        <v>2692081.8751474824</v>
      </c>
      <c r="T689" s="71">
        <f t="shared" si="411"/>
        <v>0</v>
      </c>
      <c r="U689" s="71">
        <f t="shared" si="397"/>
        <v>2692081.8751474824</v>
      </c>
      <c r="V689" s="123"/>
    </row>
    <row r="690" spans="1:26" outlineLevel="1">
      <c r="A690" s="137"/>
      <c r="B690" s="137"/>
      <c r="C690" s="138"/>
      <c r="D690" s="97"/>
      <c r="E690" s="97"/>
      <c r="F690" s="139"/>
      <c r="G690" s="71"/>
      <c r="H690" s="71"/>
      <c r="I690" s="71"/>
      <c r="J690" s="71"/>
      <c r="K690" s="71"/>
      <c r="L690" s="62"/>
      <c r="M690" s="550"/>
      <c r="N690" s="550"/>
      <c r="O690" s="550">
        <f t="shared" si="394"/>
        <v>0</v>
      </c>
      <c r="P690" s="550"/>
      <c r="Q690" s="550"/>
      <c r="R690" s="550">
        <f t="shared" si="395"/>
        <v>0</v>
      </c>
      <c r="S690" s="62">
        <f t="shared" si="430"/>
        <v>0</v>
      </c>
      <c r="T690" s="62">
        <f t="shared" si="411"/>
        <v>0</v>
      </c>
      <c r="U690" s="62">
        <f t="shared" si="397"/>
        <v>0</v>
      </c>
      <c r="V690" s="124"/>
    </row>
    <row r="691" spans="1:26" ht="24.75" customHeight="1" outlineLevel="1">
      <c r="A691" s="183" t="s">
        <v>283</v>
      </c>
      <c r="B691" s="183"/>
      <c r="C691" s="184" t="s">
        <v>165</v>
      </c>
      <c r="D691" s="185">
        <v>1</v>
      </c>
      <c r="E691" s="185">
        <v>1</v>
      </c>
      <c r="F691" s="186" t="s">
        <v>10</v>
      </c>
      <c r="G691" s="187"/>
      <c r="H691" s="187"/>
      <c r="I691" s="187"/>
      <c r="J691" s="187">
        <f>SUBTOTAL(9,J692:J704)</f>
        <v>125963193.81215698</v>
      </c>
      <c r="K691" s="187">
        <f t="shared" ref="K691:L691" si="432">SUBTOTAL(9,K692:K704)</f>
        <v>37581630.639948629</v>
      </c>
      <c r="L691" s="187">
        <f t="shared" si="432"/>
        <v>163544824.45210561</v>
      </c>
      <c r="M691" s="560"/>
      <c r="N691" s="560"/>
      <c r="O691" s="560">
        <f t="shared" si="394"/>
        <v>0</v>
      </c>
      <c r="P691" s="560"/>
      <c r="Q691" s="560"/>
      <c r="R691" s="560">
        <f t="shared" si="395"/>
        <v>0</v>
      </c>
      <c r="S691" s="187">
        <f>SUBTOTAL(9,S692:S704)</f>
        <v>2114228.4317771234</v>
      </c>
      <c r="T691" s="187">
        <f t="shared" si="411"/>
        <v>0</v>
      </c>
      <c r="U691" s="187">
        <f t="shared" ref="U691" si="433">SUBTOTAL(9,U692:U704)</f>
        <v>2114228.4317771234</v>
      </c>
      <c r="V691" s="188"/>
    </row>
    <row r="692" spans="1:26" outlineLevel="1">
      <c r="A692" s="137"/>
      <c r="B692" s="137"/>
      <c r="C692" s="147" t="s">
        <v>815</v>
      </c>
      <c r="D692" s="94"/>
      <c r="E692" s="94"/>
      <c r="F692" s="139"/>
      <c r="G692" s="71"/>
      <c r="H692" s="71"/>
      <c r="I692" s="71"/>
      <c r="J692" s="82">
        <f>SUBTOTAL(9,J693:J697)</f>
        <v>73296840</v>
      </c>
      <c r="K692" s="82">
        <f t="shared" ref="K692:L692" si="434">SUBTOTAL(9,K693:K697)</f>
        <v>12022500.000000002</v>
      </c>
      <c r="L692" s="82">
        <f t="shared" si="434"/>
        <v>85319340</v>
      </c>
      <c r="M692" s="553"/>
      <c r="N692" s="553"/>
      <c r="O692" s="553">
        <f t="shared" si="394"/>
        <v>0</v>
      </c>
      <c r="P692" s="553"/>
      <c r="Q692" s="553"/>
      <c r="R692" s="553">
        <f t="shared" si="395"/>
        <v>0</v>
      </c>
      <c r="S692" s="82">
        <f>SUBTOTAL(9,S693:S697)</f>
        <v>1050000</v>
      </c>
      <c r="T692" s="82">
        <f t="shared" si="411"/>
        <v>0</v>
      </c>
      <c r="U692" s="82">
        <f t="shared" ref="U692" si="435">SUBTOTAL(9,U693:U697)</f>
        <v>1050000</v>
      </c>
      <c r="V692" s="123"/>
    </row>
    <row r="693" spans="1:26" outlineLevel="1">
      <c r="A693" s="137"/>
      <c r="B693" s="137"/>
      <c r="C693" s="138" t="s">
        <v>731</v>
      </c>
      <c r="D693" s="97">
        <v>81</v>
      </c>
      <c r="E693" s="97">
        <v>81</v>
      </c>
      <c r="F693" s="397" t="s">
        <v>660</v>
      </c>
      <c r="G693" s="62">
        <v>516120.00000000006</v>
      </c>
      <c r="H693" s="62">
        <v>56000.000000000007</v>
      </c>
      <c r="I693" s="62">
        <f>SUM(G693:H693)</f>
        <v>572120.00000000012</v>
      </c>
      <c r="J693" s="62">
        <f>G693*E693</f>
        <v>41805720.000000007</v>
      </c>
      <c r="K693" s="62">
        <f>H693*E693</f>
        <v>4536000.0000000009</v>
      </c>
      <c r="L693" s="62">
        <f>I693*E693</f>
        <v>46341720.000000007</v>
      </c>
      <c r="M693" s="550"/>
      <c r="N693" s="550"/>
      <c r="O693" s="550">
        <f t="shared" si="394"/>
        <v>0</v>
      </c>
      <c r="P693" s="550"/>
      <c r="Q693" s="550"/>
      <c r="R693" s="550">
        <f t="shared" si="395"/>
        <v>0</v>
      </c>
      <c r="S693" s="62">
        <f>M693*J693</f>
        <v>0</v>
      </c>
      <c r="T693" s="62">
        <f t="shared" si="411"/>
        <v>0</v>
      </c>
      <c r="U693" s="62">
        <f t="shared" si="397"/>
        <v>0</v>
      </c>
      <c r="V693" s="124" t="s">
        <v>732</v>
      </c>
    </row>
    <row r="694" spans="1:26" outlineLevel="1">
      <c r="A694" s="137"/>
      <c r="B694" s="137"/>
      <c r="C694" s="138" t="s">
        <v>733</v>
      </c>
      <c r="D694" s="97">
        <v>24</v>
      </c>
      <c r="E694" s="97">
        <v>24</v>
      </c>
      <c r="F694" s="397" t="s">
        <v>660</v>
      </c>
      <c r="G694" s="62">
        <v>566280</v>
      </c>
      <c r="H694" s="62">
        <v>56000.000000000007</v>
      </c>
      <c r="I694" s="62">
        <f t="shared" ref="I694:I696" si="436">SUM(G694:H694)</f>
        <v>622280</v>
      </c>
      <c r="J694" s="62">
        <f>G694*E694</f>
        <v>13590720</v>
      </c>
      <c r="K694" s="62">
        <f>H694*E694</f>
        <v>1344000.0000000002</v>
      </c>
      <c r="L694" s="62">
        <f>I694*E694</f>
        <v>14934720</v>
      </c>
      <c r="M694" s="550"/>
      <c r="N694" s="550"/>
      <c r="O694" s="550">
        <f t="shared" si="394"/>
        <v>0</v>
      </c>
      <c r="P694" s="550"/>
      <c r="Q694" s="550"/>
      <c r="R694" s="550">
        <f t="shared" si="395"/>
        <v>0</v>
      </c>
      <c r="S694" s="62">
        <f>M694*J694</f>
        <v>0</v>
      </c>
      <c r="T694" s="62">
        <f t="shared" si="411"/>
        <v>0</v>
      </c>
      <c r="U694" s="62">
        <f t="shared" si="397"/>
        <v>0</v>
      </c>
      <c r="V694" s="124" t="s">
        <v>734</v>
      </c>
    </row>
    <row r="695" spans="1:26" ht="26.4" outlineLevel="1">
      <c r="A695" s="137"/>
      <c r="B695" s="137"/>
      <c r="C695" s="138" t="s">
        <v>735</v>
      </c>
      <c r="D695" s="97">
        <v>105</v>
      </c>
      <c r="E695" s="97">
        <v>105</v>
      </c>
      <c r="F695" s="397" t="s">
        <v>660</v>
      </c>
      <c r="G695" s="62">
        <v>150480</v>
      </c>
      <c r="H695" s="62">
        <v>54500.000000000007</v>
      </c>
      <c r="I695" s="62">
        <f t="shared" si="436"/>
        <v>204980</v>
      </c>
      <c r="J695" s="62">
        <f>G695*E695</f>
        <v>15800400</v>
      </c>
      <c r="K695" s="62">
        <f>H695*E695</f>
        <v>5722500.0000000009</v>
      </c>
      <c r="L695" s="62">
        <f>I695*E695</f>
        <v>21522900</v>
      </c>
      <c r="M695" s="550"/>
      <c r="N695" s="550"/>
      <c r="O695" s="550">
        <f t="shared" si="394"/>
        <v>0</v>
      </c>
      <c r="P695" s="550"/>
      <c r="Q695" s="550"/>
      <c r="R695" s="550">
        <f t="shared" si="395"/>
        <v>0</v>
      </c>
      <c r="S695" s="62">
        <f>M695*J695</f>
        <v>0</v>
      </c>
      <c r="T695" s="62">
        <f t="shared" si="411"/>
        <v>0</v>
      </c>
      <c r="U695" s="62">
        <f t="shared" si="397"/>
        <v>0</v>
      </c>
      <c r="V695" s="124" t="s">
        <v>736</v>
      </c>
    </row>
    <row r="696" spans="1:26" outlineLevel="1">
      <c r="A696" s="137"/>
      <c r="B696" s="137"/>
      <c r="C696" s="138" t="s">
        <v>657</v>
      </c>
      <c r="D696" s="97">
        <v>1</v>
      </c>
      <c r="E696" s="97">
        <v>1</v>
      </c>
      <c r="F696" s="397" t="s">
        <v>660</v>
      </c>
      <c r="G696" s="62">
        <v>2100000</v>
      </c>
      <c r="H696" s="62">
        <v>420000</v>
      </c>
      <c r="I696" s="62">
        <f t="shared" si="436"/>
        <v>2520000</v>
      </c>
      <c r="J696" s="62">
        <f>G696*E696</f>
        <v>2100000</v>
      </c>
      <c r="K696" s="62">
        <f>H696*E696</f>
        <v>420000</v>
      </c>
      <c r="L696" s="62">
        <f>I696*E696</f>
        <v>2520000</v>
      </c>
      <c r="M696" s="550">
        <v>0.5</v>
      </c>
      <c r="N696" s="550"/>
      <c r="O696" s="550">
        <f t="shared" si="394"/>
        <v>0.5</v>
      </c>
      <c r="P696" s="550"/>
      <c r="Q696" s="550"/>
      <c r="R696" s="550">
        <f t="shared" si="395"/>
        <v>0</v>
      </c>
      <c r="S696" s="62">
        <f>M696*J696</f>
        <v>1050000</v>
      </c>
      <c r="T696" s="62">
        <f t="shared" si="411"/>
        <v>0</v>
      </c>
      <c r="U696" s="62">
        <f t="shared" si="397"/>
        <v>1050000</v>
      </c>
      <c r="V696" s="124"/>
    </row>
    <row r="697" spans="1:26" outlineLevel="1">
      <c r="A697" s="137"/>
      <c r="B697" s="137"/>
      <c r="C697" s="138"/>
      <c r="D697" s="97"/>
      <c r="E697" s="97"/>
      <c r="F697" s="397"/>
      <c r="G697" s="62"/>
      <c r="H697" s="62"/>
      <c r="I697" s="62"/>
      <c r="J697" s="62"/>
      <c r="K697" s="62"/>
      <c r="L697" s="62"/>
      <c r="M697" s="550"/>
      <c r="N697" s="550"/>
      <c r="O697" s="550">
        <f t="shared" si="394"/>
        <v>0</v>
      </c>
      <c r="P697" s="550"/>
      <c r="Q697" s="550"/>
      <c r="R697" s="550">
        <f t="shared" si="395"/>
        <v>0</v>
      </c>
      <c r="S697" s="62">
        <f>M697*J697</f>
        <v>0</v>
      </c>
      <c r="T697" s="62">
        <f t="shared" si="411"/>
        <v>0</v>
      </c>
      <c r="U697" s="62">
        <f t="shared" si="397"/>
        <v>0</v>
      </c>
      <c r="V697" s="124"/>
    </row>
    <row r="698" spans="1:26" ht="19.5" customHeight="1" outlineLevel="1">
      <c r="A698" s="137"/>
      <c r="B698" s="137"/>
      <c r="C698" s="202" t="s">
        <v>737</v>
      </c>
      <c r="D698" s="97"/>
      <c r="E698" s="97"/>
      <c r="F698" s="397"/>
      <c r="G698" s="62"/>
      <c r="H698" s="62"/>
      <c r="I698" s="62"/>
      <c r="J698" s="82">
        <f>SUBTOTAL(9,J699:J703)</f>
        <v>52666353.812156983</v>
      </c>
      <c r="K698" s="82">
        <f t="shared" ref="K698:L698" si="437">SUBTOTAL(9,K699:K703)</f>
        <v>25559130.639948629</v>
      </c>
      <c r="L698" s="82">
        <f t="shared" si="437"/>
        <v>78225484.452105612</v>
      </c>
      <c r="M698" s="553"/>
      <c r="N698" s="553"/>
      <c r="O698" s="553">
        <f t="shared" ref="O698:O761" si="438">M698+N698</f>
        <v>0</v>
      </c>
      <c r="P698" s="553"/>
      <c r="Q698" s="553"/>
      <c r="R698" s="553">
        <f t="shared" ref="R698:R761" si="439">P698+Q698</f>
        <v>0</v>
      </c>
      <c r="S698" s="82">
        <f>SUBTOTAL(9,S699:S703)</f>
        <v>1064228.4317771234</v>
      </c>
      <c r="T698" s="82">
        <f t="shared" si="411"/>
        <v>0</v>
      </c>
      <c r="U698" s="82">
        <f t="shared" ref="U698" si="440">SUBTOTAL(9,U699:U703)</f>
        <v>1064228.4317771234</v>
      </c>
      <c r="V698" s="124"/>
    </row>
    <row r="699" spans="1:26" outlineLevel="1">
      <c r="A699" s="137"/>
      <c r="B699" s="137"/>
      <c r="C699" s="138" t="s">
        <v>646</v>
      </c>
      <c r="D699" s="97">
        <v>1575</v>
      </c>
      <c r="E699" s="97">
        <v>1265</v>
      </c>
      <c r="F699" s="397" t="s">
        <v>624</v>
      </c>
      <c r="G699" s="62">
        <v>32518.739999999998</v>
      </c>
      <c r="H699" s="62">
        <v>7485.6650000000009</v>
      </c>
      <c r="I699" s="62">
        <f t="shared" ref="I699" si="441">SUM(G699:H699)</f>
        <v>40004.404999999999</v>
      </c>
      <c r="J699" s="62">
        <f>G699*E699</f>
        <v>41136206.099999994</v>
      </c>
      <c r="K699" s="62">
        <f>H699*E699</f>
        <v>9469366.2250000015</v>
      </c>
      <c r="L699" s="62">
        <f>I699*E699</f>
        <v>50605572.324999996</v>
      </c>
      <c r="M699" s="550"/>
      <c r="N699" s="550"/>
      <c r="O699" s="550">
        <f t="shared" si="438"/>
        <v>0</v>
      </c>
      <c r="P699" s="550"/>
      <c r="Q699" s="550"/>
      <c r="R699" s="550">
        <f t="shared" si="439"/>
        <v>0</v>
      </c>
      <c r="S699" s="62">
        <f t="shared" ref="S699:S704" si="442">M699*J699</f>
        <v>0</v>
      </c>
      <c r="T699" s="62">
        <f t="shared" si="411"/>
        <v>0</v>
      </c>
      <c r="U699" s="62">
        <f t="shared" ref="U699:U761" si="443">S699+T699</f>
        <v>0</v>
      </c>
      <c r="V699" s="124" t="s">
        <v>625</v>
      </c>
    </row>
    <row r="700" spans="1:26" s="11" customFormat="1" ht="19.5" customHeight="1" outlineLevel="1">
      <c r="A700" s="192"/>
      <c r="B700" s="192"/>
      <c r="C700" s="386" t="s">
        <v>928</v>
      </c>
      <c r="D700" s="97">
        <v>882</v>
      </c>
      <c r="E700" s="97">
        <v>950</v>
      </c>
      <c r="F700" s="397" t="s">
        <v>624</v>
      </c>
      <c r="G700" s="62">
        <v>8773.9726027397246</v>
      </c>
      <c r="H700" s="62">
        <v>14594.016411764707</v>
      </c>
      <c r="I700" s="62">
        <f t="shared" ref="I700:I702" si="444">SUM(G700:H700)</f>
        <v>23367.989014504434</v>
      </c>
      <c r="J700" s="199">
        <f>G700*E700</f>
        <v>8335273.9726027381</v>
      </c>
      <c r="K700" s="199">
        <f>H700*E700</f>
        <v>13864315.591176473</v>
      </c>
      <c r="L700" s="199">
        <f>I700*E700</f>
        <v>22199589.563779213</v>
      </c>
      <c r="M700" s="554"/>
      <c r="N700" s="554"/>
      <c r="O700" s="554">
        <f t="shared" si="438"/>
        <v>0</v>
      </c>
      <c r="P700" s="554"/>
      <c r="Q700" s="554"/>
      <c r="R700" s="554">
        <f t="shared" si="439"/>
        <v>0</v>
      </c>
      <c r="S700" s="199">
        <f t="shared" si="442"/>
        <v>0</v>
      </c>
      <c r="T700" s="199">
        <f t="shared" si="411"/>
        <v>0</v>
      </c>
      <c r="U700" s="199">
        <f t="shared" si="443"/>
        <v>0</v>
      </c>
      <c r="V700" s="389" t="s">
        <v>929</v>
      </c>
      <c r="X700" s="534"/>
      <c r="Y700" s="534"/>
      <c r="Z700" s="534"/>
    </row>
    <row r="701" spans="1:26" s="11" customFormat="1" ht="19.5" customHeight="1" outlineLevel="1">
      <c r="A701" s="192"/>
      <c r="B701" s="192"/>
      <c r="C701" s="386" t="s">
        <v>1183</v>
      </c>
      <c r="D701" s="97">
        <v>315</v>
      </c>
      <c r="E701" s="97">
        <v>300</v>
      </c>
      <c r="F701" s="397" t="s">
        <v>624</v>
      </c>
      <c r="G701" s="62">
        <v>3554.7229199999997</v>
      </c>
      <c r="H701" s="62">
        <v>5289.7058823529414</v>
      </c>
      <c r="I701" s="62">
        <f t="shared" si="444"/>
        <v>8844.4288023529407</v>
      </c>
      <c r="J701" s="199">
        <f>G701*E701</f>
        <v>1066416.8759999999</v>
      </c>
      <c r="K701" s="199">
        <f>H701*E701</f>
        <v>1586911.7647058824</v>
      </c>
      <c r="L701" s="199">
        <f>I701*E701</f>
        <v>2653328.6407058821</v>
      </c>
      <c r="M701" s="554"/>
      <c r="N701" s="554"/>
      <c r="O701" s="554">
        <f t="shared" si="438"/>
        <v>0</v>
      </c>
      <c r="P701" s="554"/>
      <c r="Q701" s="554"/>
      <c r="R701" s="554">
        <f t="shared" si="439"/>
        <v>0</v>
      </c>
      <c r="S701" s="199">
        <f t="shared" si="442"/>
        <v>0</v>
      </c>
      <c r="T701" s="199">
        <f t="shared" si="411"/>
        <v>0</v>
      </c>
      <c r="U701" s="199">
        <f t="shared" si="443"/>
        <v>0</v>
      </c>
      <c r="V701" s="389" t="s">
        <v>1549</v>
      </c>
      <c r="X701" s="534"/>
      <c r="Y701" s="534"/>
      <c r="Z701" s="534"/>
    </row>
    <row r="702" spans="1:26" ht="19.5" customHeight="1" outlineLevel="1">
      <c r="A702" s="137"/>
      <c r="B702" s="137"/>
      <c r="C702" s="138" t="s">
        <v>657</v>
      </c>
      <c r="D702" s="97">
        <v>1</v>
      </c>
      <c r="E702" s="97">
        <v>1</v>
      </c>
      <c r="F702" s="397" t="s">
        <v>619</v>
      </c>
      <c r="G702" s="62">
        <v>2128456.8635542467</v>
      </c>
      <c r="H702" s="62">
        <v>638537.05906627397</v>
      </c>
      <c r="I702" s="62">
        <f t="shared" si="444"/>
        <v>2766993.9226205209</v>
      </c>
      <c r="J702" s="62">
        <f>G702*E702</f>
        <v>2128456.8635542467</v>
      </c>
      <c r="K702" s="62">
        <f>H702*E702</f>
        <v>638537.05906627397</v>
      </c>
      <c r="L702" s="62">
        <f>I702*E702</f>
        <v>2766993.9226205209</v>
      </c>
      <c r="M702" s="550">
        <v>0.5</v>
      </c>
      <c r="N702" s="550"/>
      <c r="O702" s="550">
        <f t="shared" si="438"/>
        <v>0.5</v>
      </c>
      <c r="P702" s="550"/>
      <c r="Q702" s="550"/>
      <c r="R702" s="550">
        <f t="shared" si="439"/>
        <v>0</v>
      </c>
      <c r="S702" s="62">
        <f t="shared" si="442"/>
        <v>1064228.4317771234</v>
      </c>
      <c r="T702" s="62">
        <f t="shared" si="411"/>
        <v>0</v>
      </c>
      <c r="U702" s="62">
        <f t="shared" si="443"/>
        <v>1064228.4317771234</v>
      </c>
      <c r="V702" s="124"/>
    </row>
    <row r="703" spans="1:26">
      <c r="A703" s="137"/>
      <c r="B703" s="137"/>
      <c r="C703" s="138"/>
      <c r="D703" s="97"/>
      <c r="E703" s="97"/>
      <c r="F703" s="139"/>
      <c r="G703" s="62"/>
      <c r="H703" s="62"/>
      <c r="I703" s="62"/>
      <c r="J703" s="62"/>
      <c r="K703" s="62"/>
      <c r="L703" s="62"/>
      <c r="M703" s="550"/>
      <c r="N703" s="550"/>
      <c r="O703" s="550">
        <f t="shared" si="438"/>
        <v>0</v>
      </c>
      <c r="P703" s="550"/>
      <c r="Q703" s="550"/>
      <c r="R703" s="550">
        <f t="shared" si="439"/>
        <v>0</v>
      </c>
      <c r="S703" s="62">
        <f t="shared" si="442"/>
        <v>0</v>
      </c>
      <c r="T703" s="62">
        <f t="shared" si="411"/>
        <v>0</v>
      </c>
      <c r="U703" s="62">
        <f t="shared" si="443"/>
        <v>0</v>
      </c>
      <c r="V703" s="124"/>
    </row>
    <row r="704" spans="1:26">
      <c r="A704" s="137"/>
      <c r="B704" s="137"/>
      <c r="C704" s="138"/>
      <c r="D704" s="97"/>
      <c r="E704" s="97"/>
      <c r="F704" s="139"/>
      <c r="G704" s="62"/>
      <c r="H704" s="62"/>
      <c r="I704" s="62"/>
      <c r="J704" s="62"/>
      <c r="K704" s="62"/>
      <c r="L704" s="62"/>
      <c r="M704" s="550"/>
      <c r="N704" s="550"/>
      <c r="O704" s="550">
        <f t="shared" si="438"/>
        <v>0</v>
      </c>
      <c r="P704" s="550"/>
      <c r="Q704" s="550"/>
      <c r="R704" s="550">
        <f t="shared" si="439"/>
        <v>0</v>
      </c>
      <c r="S704" s="62">
        <f t="shared" si="442"/>
        <v>0</v>
      </c>
      <c r="T704" s="62">
        <f t="shared" si="411"/>
        <v>0</v>
      </c>
      <c r="U704" s="62">
        <f t="shared" si="443"/>
        <v>0</v>
      </c>
      <c r="V704" s="124"/>
    </row>
    <row r="705" spans="1:26">
      <c r="A705" s="165" t="s">
        <v>41</v>
      </c>
      <c r="B705" s="165"/>
      <c r="C705" s="166" t="s">
        <v>42</v>
      </c>
      <c r="D705" s="200"/>
      <c r="E705" s="200"/>
      <c r="F705" s="201"/>
      <c r="G705" s="169"/>
      <c r="H705" s="169"/>
      <c r="I705" s="169"/>
      <c r="J705" s="169">
        <f>SUBTOTAL(9,J706:J761)</f>
        <v>3164184545.4338002</v>
      </c>
      <c r="K705" s="169">
        <f>SUBTOTAL(9,K706:K761)</f>
        <v>446703070.74561137</v>
      </c>
      <c r="L705" s="169">
        <f>SUBTOTAL(9,L706:L761)</f>
        <v>3610887616.1794114</v>
      </c>
      <c r="M705" s="551"/>
      <c r="N705" s="551"/>
      <c r="O705" s="551">
        <f t="shared" si="438"/>
        <v>0</v>
      </c>
      <c r="P705" s="551"/>
      <c r="Q705" s="551"/>
      <c r="R705" s="551">
        <f t="shared" si="439"/>
        <v>0</v>
      </c>
      <c r="S705" s="169">
        <f>SUBTOTAL(9,S706:S761)</f>
        <v>276767591.02374017</v>
      </c>
      <c r="T705" s="169">
        <f t="shared" si="411"/>
        <v>0</v>
      </c>
      <c r="U705" s="169">
        <f>SUBTOTAL(9,U706:U761)</f>
        <v>276767591.02374017</v>
      </c>
      <c r="V705" s="170"/>
    </row>
    <row r="706" spans="1:26">
      <c r="A706" s="146"/>
      <c r="B706" s="146"/>
      <c r="C706" s="147"/>
      <c r="D706" s="99"/>
      <c r="E706" s="99"/>
      <c r="F706" s="148"/>
      <c r="G706" s="82"/>
      <c r="H706" s="82"/>
      <c r="I706" s="82"/>
      <c r="J706" s="82"/>
      <c r="K706" s="82"/>
      <c r="L706" s="62"/>
      <c r="M706" s="550"/>
      <c r="N706" s="550"/>
      <c r="O706" s="550">
        <f t="shared" si="438"/>
        <v>0</v>
      </c>
      <c r="P706" s="550"/>
      <c r="Q706" s="550"/>
      <c r="R706" s="550">
        <f t="shared" si="439"/>
        <v>0</v>
      </c>
      <c r="S706" s="82"/>
      <c r="T706" s="82">
        <f t="shared" si="411"/>
        <v>0</v>
      </c>
      <c r="U706" s="62"/>
      <c r="V706" s="124"/>
    </row>
    <row r="707" spans="1:26">
      <c r="A707" s="149" t="s">
        <v>314</v>
      </c>
      <c r="B707" s="149"/>
      <c r="C707" s="150" t="s">
        <v>253</v>
      </c>
      <c r="D707" s="100">
        <v>1</v>
      </c>
      <c r="E707" s="100">
        <v>1</v>
      </c>
      <c r="F707" s="151" t="s">
        <v>10</v>
      </c>
      <c r="G707" s="75"/>
      <c r="H707" s="75"/>
      <c r="I707" s="75"/>
      <c r="J707" s="75">
        <f>SUBTOTAL(9,J708:J761)</f>
        <v>3164184545.4338002</v>
      </c>
      <c r="K707" s="75">
        <f>SUBTOTAL(9,K708:K761)</f>
        <v>446703070.74561137</v>
      </c>
      <c r="L707" s="75">
        <f>SUBTOTAL(9,L708:L761)</f>
        <v>3610887616.1794114</v>
      </c>
      <c r="M707" s="555"/>
      <c r="N707" s="555"/>
      <c r="O707" s="555">
        <f t="shared" si="438"/>
        <v>0</v>
      </c>
      <c r="P707" s="555"/>
      <c r="Q707" s="555"/>
      <c r="R707" s="555">
        <f t="shared" si="439"/>
        <v>0</v>
      </c>
      <c r="S707" s="75">
        <f>SUBTOTAL(9,S708:S761)</f>
        <v>276767591.02374017</v>
      </c>
      <c r="T707" s="75">
        <f t="shared" si="411"/>
        <v>0</v>
      </c>
      <c r="U707" s="75">
        <f>SUBTOTAL(9,U708:U761)</f>
        <v>276767591.02374017</v>
      </c>
      <c r="V707" s="176"/>
    </row>
    <row r="708" spans="1:26" s="153" customFormat="1" outlineLevel="1">
      <c r="A708" s="146" t="s">
        <v>315</v>
      </c>
      <c r="B708" s="146"/>
      <c r="C708" s="147" t="s">
        <v>316</v>
      </c>
      <c r="D708" s="122">
        <v>1</v>
      </c>
      <c r="E708" s="122">
        <v>1</v>
      </c>
      <c r="F708" s="148" t="s">
        <v>10</v>
      </c>
      <c r="G708" s="77"/>
      <c r="H708" s="77"/>
      <c r="I708" s="77"/>
      <c r="J708" s="77">
        <f>SUBTOTAL(9,J709:J761)</f>
        <v>3164184545.4338002</v>
      </c>
      <c r="K708" s="77">
        <f>SUBTOTAL(9,K709:K761)</f>
        <v>446703070.74561137</v>
      </c>
      <c r="L708" s="77">
        <f>SUBTOTAL(9,L709:L761)</f>
        <v>3610887616.1794114</v>
      </c>
      <c r="M708" s="556"/>
      <c r="N708" s="556"/>
      <c r="O708" s="556">
        <f t="shared" si="438"/>
        <v>0</v>
      </c>
      <c r="P708" s="556"/>
      <c r="Q708" s="556"/>
      <c r="R708" s="556">
        <f t="shared" si="439"/>
        <v>0</v>
      </c>
      <c r="S708" s="77">
        <f>SUBTOTAL(9,S709:S761)</f>
        <v>276767591.02374017</v>
      </c>
      <c r="T708" s="77">
        <f t="shared" si="411"/>
        <v>0</v>
      </c>
      <c r="U708" s="77">
        <f>SUBTOTAL(9,U709:U761)</f>
        <v>276767591.02374017</v>
      </c>
      <c r="V708" s="127"/>
      <c r="X708" s="535"/>
      <c r="Y708" s="535"/>
      <c r="Z708" s="535"/>
    </row>
    <row r="709" spans="1:26" ht="21.75" customHeight="1" outlineLevel="1">
      <c r="A709" s="137"/>
      <c r="B709" s="137"/>
      <c r="C709" s="189" t="s">
        <v>1591</v>
      </c>
      <c r="D709" s="97"/>
      <c r="E709" s="97"/>
      <c r="F709" s="397"/>
      <c r="G709" s="62"/>
      <c r="H709" s="62"/>
      <c r="I709" s="71"/>
      <c r="J709" s="82">
        <f>SUBTOTAL(9,J710:J713)</f>
        <v>538685840</v>
      </c>
      <c r="K709" s="82">
        <f t="shared" ref="K709:L709" si="445">SUBTOTAL(9,K710:K713)</f>
        <v>65789758.335795201</v>
      </c>
      <c r="L709" s="82">
        <f t="shared" si="445"/>
        <v>604475598.33579516</v>
      </c>
      <c r="M709" s="553"/>
      <c r="N709" s="553"/>
      <c r="O709" s="553">
        <f t="shared" si="438"/>
        <v>0</v>
      </c>
      <c r="P709" s="553"/>
      <c r="Q709" s="553"/>
      <c r="R709" s="553">
        <f t="shared" si="439"/>
        <v>0</v>
      </c>
      <c r="S709" s="82">
        <f>SUBTOTAL(9,S710:S713)</f>
        <v>269342920</v>
      </c>
      <c r="T709" s="82">
        <f t="shared" si="411"/>
        <v>0</v>
      </c>
      <c r="U709" s="82">
        <f t="shared" ref="U709" si="446">SUBTOTAL(9,U710:U713)</f>
        <v>269342920</v>
      </c>
      <c r="V709" s="123"/>
    </row>
    <row r="710" spans="1:26" outlineLevel="1">
      <c r="A710" s="137"/>
      <c r="B710" s="137"/>
      <c r="C710" s="138" t="s">
        <v>858</v>
      </c>
      <c r="D710" s="97">
        <v>122</v>
      </c>
      <c r="E710" s="97">
        <v>122</v>
      </c>
      <c r="F710" s="397" t="s">
        <v>624</v>
      </c>
      <c r="G710" s="62">
        <v>776880</v>
      </c>
      <c r="H710" s="62">
        <v>68320</v>
      </c>
      <c r="I710" s="62">
        <f t="shared" ref="I710" si="447">SUM(G710:H710)</f>
        <v>845200</v>
      </c>
      <c r="J710" s="62">
        <f>G710*E710</f>
        <v>94779360</v>
      </c>
      <c r="K710" s="62">
        <f>H710*E710</f>
        <v>8335040</v>
      </c>
      <c r="L710" s="62">
        <f>I710*E710</f>
        <v>103114400</v>
      </c>
      <c r="M710" s="550">
        <v>0.5</v>
      </c>
      <c r="N710" s="550"/>
      <c r="O710" s="550">
        <f t="shared" si="438"/>
        <v>0.5</v>
      </c>
      <c r="P710" s="550"/>
      <c r="Q710" s="550"/>
      <c r="R710" s="550">
        <f t="shared" si="439"/>
        <v>0</v>
      </c>
      <c r="S710" s="62">
        <f>M710*J710</f>
        <v>47389680</v>
      </c>
      <c r="T710" s="62">
        <f t="shared" si="411"/>
        <v>0</v>
      </c>
      <c r="U710" s="62">
        <f t="shared" si="443"/>
        <v>47389680</v>
      </c>
      <c r="V710" s="124" t="s">
        <v>680</v>
      </c>
    </row>
    <row r="711" spans="1:26" outlineLevel="1">
      <c r="A711" s="137"/>
      <c r="B711" s="137"/>
      <c r="C711" s="138" t="s">
        <v>718</v>
      </c>
      <c r="D711" s="97">
        <v>195</v>
      </c>
      <c r="E711" s="97">
        <f>67*3</f>
        <v>201</v>
      </c>
      <c r="F711" s="397" t="s">
        <v>624</v>
      </c>
      <c r="G711" s="62">
        <v>1525680</v>
      </c>
      <c r="H711" s="62">
        <v>81001.384755200008</v>
      </c>
      <c r="I711" s="62">
        <f t="shared" ref="I711:I712" si="448">SUM(G711:H711)</f>
        <v>1606681.3847552</v>
      </c>
      <c r="J711" s="62">
        <f>G711*E711</f>
        <v>306661680</v>
      </c>
      <c r="K711" s="62">
        <f>H711*E711</f>
        <v>16281278.335795201</v>
      </c>
      <c r="L711" s="62">
        <f>I711*E711</f>
        <v>322942958.33579522</v>
      </c>
      <c r="M711" s="550">
        <v>0.5</v>
      </c>
      <c r="N711" s="550"/>
      <c r="O711" s="550">
        <f t="shared" si="438"/>
        <v>0.5</v>
      </c>
      <c r="P711" s="550"/>
      <c r="Q711" s="550"/>
      <c r="R711" s="550">
        <f t="shared" si="439"/>
        <v>0</v>
      </c>
      <c r="S711" s="62">
        <f>M711*J711</f>
        <v>153330840</v>
      </c>
      <c r="T711" s="62">
        <f t="shared" si="411"/>
        <v>0</v>
      </c>
      <c r="U711" s="62">
        <f t="shared" si="443"/>
        <v>153330840</v>
      </c>
      <c r="V711" s="124" t="s">
        <v>680</v>
      </c>
    </row>
    <row r="712" spans="1:26" outlineLevel="1">
      <c r="A712" s="137"/>
      <c r="B712" s="137"/>
      <c r="C712" s="138" t="s">
        <v>690</v>
      </c>
      <c r="D712" s="97">
        <v>1</v>
      </c>
      <c r="E712" s="97">
        <v>1</v>
      </c>
      <c r="F712" s="397" t="s">
        <v>619</v>
      </c>
      <c r="G712" s="62">
        <v>137244800</v>
      </c>
      <c r="H712" s="62">
        <v>41173440</v>
      </c>
      <c r="I712" s="62">
        <f t="shared" si="448"/>
        <v>178418240</v>
      </c>
      <c r="J712" s="62">
        <f>G712*E712</f>
        <v>137244800</v>
      </c>
      <c r="K712" s="62">
        <f>H712*E712</f>
        <v>41173440</v>
      </c>
      <c r="L712" s="62">
        <f>I712*E712</f>
        <v>178418240</v>
      </c>
      <c r="M712" s="550">
        <v>0.5</v>
      </c>
      <c r="N712" s="550"/>
      <c r="O712" s="550">
        <f t="shared" si="438"/>
        <v>0.5</v>
      </c>
      <c r="P712" s="550"/>
      <c r="Q712" s="550"/>
      <c r="R712" s="550">
        <f t="shared" si="439"/>
        <v>0</v>
      </c>
      <c r="S712" s="62">
        <f>M712*J712</f>
        <v>68622400</v>
      </c>
      <c r="T712" s="62">
        <f t="shared" si="411"/>
        <v>0</v>
      </c>
      <c r="U712" s="62">
        <f t="shared" si="443"/>
        <v>68622400</v>
      </c>
      <c r="V712" s="124"/>
    </row>
    <row r="713" spans="1:26" outlineLevel="1">
      <c r="A713" s="137"/>
      <c r="B713" s="137"/>
      <c r="C713" s="138"/>
      <c r="D713" s="97"/>
      <c r="E713" s="97"/>
      <c r="F713" s="397"/>
      <c r="G713" s="62"/>
      <c r="H713" s="62"/>
      <c r="I713" s="62"/>
      <c r="J713" s="62"/>
      <c r="K713" s="62"/>
      <c r="L713" s="62"/>
      <c r="M713" s="550"/>
      <c r="N713" s="550"/>
      <c r="O713" s="550">
        <f t="shared" si="438"/>
        <v>0</v>
      </c>
      <c r="P713" s="550"/>
      <c r="Q713" s="550"/>
      <c r="R713" s="550">
        <f t="shared" si="439"/>
        <v>0</v>
      </c>
      <c r="S713" s="62">
        <f>M713*J713</f>
        <v>0</v>
      </c>
      <c r="T713" s="62">
        <f t="shared" si="411"/>
        <v>0</v>
      </c>
      <c r="U713" s="62">
        <f t="shared" si="443"/>
        <v>0</v>
      </c>
      <c r="V713" s="124"/>
    </row>
    <row r="714" spans="1:26" outlineLevel="1">
      <c r="A714" s="137"/>
      <c r="B714" s="137"/>
      <c r="C714" s="184" t="s">
        <v>859</v>
      </c>
      <c r="D714" s="97"/>
      <c r="E714" s="97"/>
      <c r="F714" s="397"/>
      <c r="G714" s="62"/>
      <c r="H714" s="62"/>
      <c r="I714" s="62"/>
      <c r="J714" s="82">
        <f>SUBTOTAL(9,J715:J726)</f>
        <v>2002937565.0909092</v>
      </c>
      <c r="K714" s="82">
        <f t="shared" ref="K714:L714" si="449">SUBTOTAL(9,K715:K726)</f>
        <v>225436964.9678728</v>
      </c>
      <c r="L714" s="82">
        <f t="shared" si="449"/>
        <v>2228374530.0587821</v>
      </c>
      <c r="M714" s="553"/>
      <c r="N714" s="553"/>
      <c r="O714" s="553">
        <f t="shared" si="438"/>
        <v>0</v>
      </c>
      <c r="P714" s="553"/>
      <c r="Q714" s="553"/>
      <c r="R714" s="553">
        <f t="shared" si="439"/>
        <v>0</v>
      </c>
      <c r="S714" s="82">
        <f>SUBTOTAL(9,S715:S726)</f>
        <v>0</v>
      </c>
      <c r="T714" s="82">
        <f t="shared" si="411"/>
        <v>0</v>
      </c>
      <c r="U714" s="82">
        <f t="shared" ref="U714" si="450">SUBTOTAL(9,U715:U726)</f>
        <v>0</v>
      </c>
      <c r="V714" s="124"/>
    </row>
    <row r="715" spans="1:26" s="11" customFormat="1" ht="36.75" customHeight="1" outlineLevel="1">
      <c r="A715" s="192"/>
      <c r="B715" s="192"/>
      <c r="C715" s="193" t="s">
        <v>860</v>
      </c>
      <c r="D715" s="97">
        <v>190</v>
      </c>
      <c r="E715" s="97">
        <v>194</v>
      </c>
      <c r="F715" s="397" t="s">
        <v>624</v>
      </c>
      <c r="G715" s="62">
        <v>7268140.0000000009</v>
      </c>
      <c r="H715" s="62">
        <v>553706.51490000018</v>
      </c>
      <c r="I715" s="199">
        <f t="shared" ref="I715:I733" si="451">SUM(G715:H715)</f>
        <v>7821846.5149000008</v>
      </c>
      <c r="J715" s="199">
        <f t="shared" ref="J715:J726" si="452">G715*E715</f>
        <v>1410019160.0000002</v>
      </c>
      <c r="K715" s="199">
        <f t="shared" ref="K715:K726" si="453">H715*E715</f>
        <v>107419063.89060004</v>
      </c>
      <c r="L715" s="199">
        <f t="shared" ref="L715:L726" si="454">I715*E715</f>
        <v>1517438223.8906002</v>
      </c>
      <c r="M715" s="554"/>
      <c r="N715" s="554"/>
      <c r="O715" s="554">
        <f t="shared" si="438"/>
        <v>0</v>
      </c>
      <c r="P715" s="554"/>
      <c r="Q715" s="554"/>
      <c r="R715" s="554">
        <f t="shared" si="439"/>
        <v>0</v>
      </c>
      <c r="S715" s="199">
        <f t="shared" ref="S715:S761" si="455">M715*J715</f>
        <v>0</v>
      </c>
      <c r="T715" s="199">
        <f t="shared" si="411"/>
        <v>0</v>
      </c>
      <c r="U715" s="199">
        <f t="shared" si="443"/>
        <v>0</v>
      </c>
      <c r="V715" s="128" t="s">
        <v>861</v>
      </c>
      <c r="X715" s="534"/>
      <c r="Y715" s="534"/>
      <c r="Z715" s="534"/>
    </row>
    <row r="716" spans="1:26" s="11" customFormat="1" ht="36.75" customHeight="1" outlineLevel="1">
      <c r="A716" s="192"/>
      <c r="B716" s="192"/>
      <c r="C716" s="193" t="s">
        <v>862</v>
      </c>
      <c r="D716" s="97">
        <v>6</v>
      </c>
      <c r="E716" s="97">
        <v>6</v>
      </c>
      <c r="F716" s="397" t="s">
        <v>660</v>
      </c>
      <c r="G716" s="62">
        <v>5043610</v>
      </c>
      <c r="H716" s="62">
        <v>497400.75000000006</v>
      </c>
      <c r="I716" s="199">
        <f t="shared" ref="I716:I726" si="456">SUM(G716:H716)</f>
        <v>5541010.75</v>
      </c>
      <c r="J716" s="199">
        <f t="shared" si="452"/>
        <v>30261660</v>
      </c>
      <c r="K716" s="199">
        <f t="shared" si="453"/>
        <v>2984404.5000000005</v>
      </c>
      <c r="L716" s="199">
        <f t="shared" si="454"/>
        <v>33246064.5</v>
      </c>
      <c r="M716" s="554"/>
      <c r="N716" s="554"/>
      <c r="O716" s="554">
        <f t="shared" si="438"/>
        <v>0</v>
      </c>
      <c r="P716" s="554"/>
      <c r="Q716" s="554"/>
      <c r="R716" s="554">
        <f t="shared" si="439"/>
        <v>0</v>
      </c>
      <c r="S716" s="199">
        <f t="shared" si="455"/>
        <v>0</v>
      </c>
      <c r="T716" s="199">
        <f t="shared" si="411"/>
        <v>0</v>
      </c>
      <c r="U716" s="199">
        <f t="shared" si="443"/>
        <v>0</v>
      </c>
      <c r="V716" s="128" t="s">
        <v>863</v>
      </c>
      <c r="X716" s="534"/>
      <c r="Y716" s="534"/>
      <c r="Z716" s="534"/>
    </row>
    <row r="717" spans="1:26" s="11" customFormat="1" ht="36.75" customHeight="1" outlineLevel="1">
      <c r="A717" s="192"/>
      <c r="B717" s="192"/>
      <c r="C717" s="193" t="s">
        <v>864</v>
      </c>
      <c r="D717" s="97">
        <v>6</v>
      </c>
      <c r="E717" s="97">
        <v>6</v>
      </c>
      <c r="F717" s="397" t="s">
        <v>660</v>
      </c>
      <c r="G717" s="62">
        <v>551650</v>
      </c>
      <c r="H717" s="62">
        <v>27500.000000000004</v>
      </c>
      <c r="I717" s="199">
        <f t="shared" si="456"/>
        <v>579150</v>
      </c>
      <c r="J717" s="199">
        <f t="shared" si="452"/>
        <v>3309900</v>
      </c>
      <c r="K717" s="199">
        <f t="shared" si="453"/>
        <v>165000.00000000003</v>
      </c>
      <c r="L717" s="199">
        <f t="shared" si="454"/>
        <v>3474900</v>
      </c>
      <c r="M717" s="554"/>
      <c r="N717" s="554"/>
      <c r="O717" s="554">
        <f t="shared" si="438"/>
        <v>0</v>
      </c>
      <c r="P717" s="554"/>
      <c r="Q717" s="554"/>
      <c r="R717" s="554">
        <f t="shared" si="439"/>
        <v>0</v>
      </c>
      <c r="S717" s="199">
        <f t="shared" si="455"/>
        <v>0</v>
      </c>
      <c r="T717" s="199">
        <f t="shared" si="411"/>
        <v>0</v>
      </c>
      <c r="U717" s="199">
        <f t="shared" si="443"/>
        <v>0</v>
      </c>
      <c r="V717" s="128" t="s">
        <v>865</v>
      </c>
      <c r="X717" s="534"/>
      <c r="Y717" s="534"/>
      <c r="Z717" s="534"/>
    </row>
    <row r="718" spans="1:26" s="11" customFormat="1" ht="36.75" customHeight="1" outlineLevel="1">
      <c r="A718" s="192"/>
      <c r="B718" s="192"/>
      <c r="C718" s="193" t="s">
        <v>866</v>
      </c>
      <c r="D718" s="97">
        <v>70</v>
      </c>
      <c r="E718" s="97">
        <v>70</v>
      </c>
      <c r="F718" s="397" t="s">
        <v>660</v>
      </c>
      <c r="G718" s="62">
        <v>813560.00000000012</v>
      </c>
      <c r="H718" s="62">
        <v>27500.000000000004</v>
      </c>
      <c r="I718" s="199">
        <f t="shared" si="456"/>
        <v>841060.00000000012</v>
      </c>
      <c r="J718" s="199">
        <f t="shared" si="452"/>
        <v>56949200.000000007</v>
      </c>
      <c r="K718" s="199">
        <f t="shared" si="453"/>
        <v>1925000.0000000002</v>
      </c>
      <c r="L718" s="199">
        <f t="shared" si="454"/>
        <v>58874200.000000007</v>
      </c>
      <c r="M718" s="554"/>
      <c r="N718" s="554"/>
      <c r="O718" s="554">
        <f t="shared" si="438"/>
        <v>0</v>
      </c>
      <c r="P718" s="554"/>
      <c r="Q718" s="554"/>
      <c r="R718" s="554">
        <f t="shared" si="439"/>
        <v>0</v>
      </c>
      <c r="S718" s="199">
        <f t="shared" si="455"/>
        <v>0</v>
      </c>
      <c r="T718" s="199">
        <f t="shared" si="411"/>
        <v>0</v>
      </c>
      <c r="U718" s="199">
        <f t="shared" si="443"/>
        <v>0</v>
      </c>
      <c r="V718" s="128" t="s">
        <v>867</v>
      </c>
      <c r="X718" s="534"/>
      <c r="Y718" s="534"/>
      <c r="Z718" s="534"/>
    </row>
    <row r="719" spans="1:26" s="11" customFormat="1" ht="36.75" customHeight="1" outlineLevel="1">
      <c r="A719" s="192"/>
      <c r="B719" s="192"/>
      <c r="C719" s="193" t="s">
        <v>868</v>
      </c>
      <c r="D719" s="97">
        <v>282</v>
      </c>
      <c r="E719" s="97">
        <f>E715*4-125</f>
        <v>651</v>
      </c>
      <c r="F719" s="397" t="s">
        <v>660</v>
      </c>
      <c r="G719" s="62">
        <v>90090</v>
      </c>
      <c r="H719" s="62">
        <v>27500.000000000004</v>
      </c>
      <c r="I719" s="199">
        <f t="shared" si="456"/>
        <v>117590</v>
      </c>
      <c r="J719" s="199">
        <f t="shared" si="452"/>
        <v>58648590</v>
      </c>
      <c r="K719" s="199">
        <f t="shared" si="453"/>
        <v>17902500.000000004</v>
      </c>
      <c r="L719" s="199">
        <f t="shared" si="454"/>
        <v>76551090</v>
      </c>
      <c r="M719" s="554"/>
      <c r="N719" s="554"/>
      <c r="O719" s="554">
        <f t="shared" si="438"/>
        <v>0</v>
      </c>
      <c r="P719" s="554"/>
      <c r="Q719" s="554"/>
      <c r="R719" s="554">
        <f t="shared" si="439"/>
        <v>0</v>
      </c>
      <c r="S719" s="199">
        <f t="shared" si="455"/>
        <v>0</v>
      </c>
      <c r="T719" s="199">
        <f t="shared" si="411"/>
        <v>0</v>
      </c>
      <c r="U719" s="199">
        <f t="shared" si="443"/>
        <v>0</v>
      </c>
      <c r="V719" s="128" t="s">
        <v>869</v>
      </c>
      <c r="X719" s="534"/>
      <c r="Y719" s="534"/>
      <c r="Z719" s="534"/>
    </row>
    <row r="720" spans="1:26" s="11" customFormat="1" ht="36.75" customHeight="1" outlineLevel="1">
      <c r="A720" s="192"/>
      <c r="B720" s="192"/>
      <c r="C720" s="193" t="s">
        <v>870</v>
      </c>
      <c r="D720" s="97">
        <v>70</v>
      </c>
      <c r="E720" s="97">
        <v>70</v>
      </c>
      <c r="F720" s="397" t="s">
        <v>660</v>
      </c>
      <c r="G720" s="62">
        <v>109450.00000000001</v>
      </c>
      <c r="H720" s="62">
        <v>220200.75000000003</v>
      </c>
      <c r="I720" s="199">
        <f t="shared" si="456"/>
        <v>329650.75000000006</v>
      </c>
      <c r="J720" s="199">
        <f t="shared" si="452"/>
        <v>7661500.0000000009</v>
      </c>
      <c r="K720" s="199">
        <f t="shared" si="453"/>
        <v>15414052.500000002</v>
      </c>
      <c r="L720" s="199">
        <f t="shared" si="454"/>
        <v>23075552.500000004</v>
      </c>
      <c r="M720" s="554"/>
      <c r="N720" s="554"/>
      <c r="O720" s="554">
        <f t="shared" si="438"/>
        <v>0</v>
      </c>
      <c r="P720" s="554"/>
      <c r="Q720" s="554"/>
      <c r="R720" s="554">
        <f t="shared" si="439"/>
        <v>0</v>
      </c>
      <c r="S720" s="199">
        <f t="shared" si="455"/>
        <v>0</v>
      </c>
      <c r="T720" s="199">
        <f t="shared" si="411"/>
        <v>0</v>
      </c>
      <c r="U720" s="199">
        <f t="shared" si="443"/>
        <v>0</v>
      </c>
      <c r="V720" s="128" t="s">
        <v>871</v>
      </c>
      <c r="X720" s="534"/>
      <c r="Y720" s="534"/>
      <c r="Z720" s="534"/>
    </row>
    <row r="721" spans="1:26" s="11" customFormat="1" ht="36.75" customHeight="1" outlineLevel="1">
      <c r="A721" s="192"/>
      <c r="B721" s="192"/>
      <c r="C721" s="193" t="s">
        <v>872</v>
      </c>
      <c r="D721" s="97">
        <v>138</v>
      </c>
      <c r="E721" s="97">
        <v>138</v>
      </c>
      <c r="F721" s="397" t="s">
        <v>660</v>
      </c>
      <c r="G721" s="62">
        <v>0</v>
      </c>
      <c r="H721" s="62">
        <v>0</v>
      </c>
      <c r="I721" s="199">
        <f t="shared" si="456"/>
        <v>0</v>
      </c>
      <c r="J721" s="199">
        <f t="shared" si="452"/>
        <v>0</v>
      </c>
      <c r="K721" s="199">
        <f t="shared" si="453"/>
        <v>0</v>
      </c>
      <c r="L721" s="199">
        <f t="shared" si="454"/>
        <v>0</v>
      </c>
      <c r="M721" s="554"/>
      <c r="N721" s="554"/>
      <c r="O721" s="554">
        <f t="shared" si="438"/>
        <v>0</v>
      </c>
      <c r="P721" s="554"/>
      <c r="Q721" s="554"/>
      <c r="R721" s="554">
        <f t="shared" si="439"/>
        <v>0</v>
      </c>
      <c r="S721" s="199">
        <f t="shared" si="455"/>
        <v>0</v>
      </c>
      <c r="T721" s="199">
        <f t="shared" si="411"/>
        <v>0</v>
      </c>
      <c r="U721" s="199">
        <f t="shared" si="443"/>
        <v>0</v>
      </c>
      <c r="V721" s="128" t="s">
        <v>873</v>
      </c>
      <c r="X721" s="534"/>
      <c r="Y721" s="534"/>
      <c r="Z721" s="534"/>
    </row>
    <row r="722" spans="1:26" s="11" customFormat="1" ht="52.8" outlineLevel="1">
      <c r="A722" s="192"/>
      <c r="B722" s="192"/>
      <c r="C722" s="193" t="s">
        <v>874</v>
      </c>
      <c r="D722" s="97">
        <v>82</v>
      </c>
      <c r="E722" s="97">
        <f>2*28+13</f>
        <v>69</v>
      </c>
      <c r="F722" s="397" t="s">
        <v>660</v>
      </c>
      <c r="G722" s="62">
        <v>2882070</v>
      </c>
      <c r="H722" s="62">
        <v>497400.75000000006</v>
      </c>
      <c r="I722" s="199">
        <f t="shared" si="456"/>
        <v>3379470.75</v>
      </c>
      <c r="J722" s="199">
        <f t="shared" si="452"/>
        <v>198862830</v>
      </c>
      <c r="K722" s="199">
        <f t="shared" si="453"/>
        <v>34320651.750000007</v>
      </c>
      <c r="L722" s="199">
        <f t="shared" si="454"/>
        <v>233183481.75</v>
      </c>
      <c r="M722" s="554"/>
      <c r="N722" s="554"/>
      <c r="O722" s="554">
        <f t="shared" si="438"/>
        <v>0</v>
      </c>
      <c r="P722" s="554"/>
      <c r="Q722" s="554"/>
      <c r="R722" s="554">
        <f t="shared" si="439"/>
        <v>0</v>
      </c>
      <c r="S722" s="199">
        <f t="shared" si="455"/>
        <v>0</v>
      </c>
      <c r="T722" s="199">
        <f t="shared" ref="T722:T785" si="457">P722*K722</f>
        <v>0</v>
      </c>
      <c r="U722" s="199">
        <f t="shared" si="443"/>
        <v>0</v>
      </c>
      <c r="V722" s="128" t="s">
        <v>875</v>
      </c>
      <c r="X722" s="534"/>
      <c r="Y722" s="534"/>
      <c r="Z722" s="534"/>
    </row>
    <row r="723" spans="1:26" s="11" customFormat="1" ht="52.8" outlineLevel="1">
      <c r="A723" s="192"/>
      <c r="B723" s="192"/>
      <c r="C723" s="193" t="s">
        <v>876</v>
      </c>
      <c r="D723" s="97">
        <v>56</v>
      </c>
      <c r="E723" s="97">
        <v>56</v>
      </c>
      <c r="F723" s="397" t="s">
        <v>660</v>
      </c>
      <c r="G723" s="62">
        <v>3041460</v>
      </c>
      <c r="H723" s="62">
        <v>497400.75000000006</v>
      </c>
      <c r="I723" s="199">
        <f t="shared" si="456"/>
        <v>3538860.75</v>
      </c>
      <c r="J723" s="199">
        <f t="shared" si="452"/>
        <v>170321760</v>
      </c>
      <c r="K723" s="199">
        <f t="shared" si="453"/>
        <v>27854442.000000004</v>
      </c>
      <c r="L723" s="199">
        <f t="shared" si="454"/>
        <v>198176202</v>
      </c>
      <c r="M723" s="554"/>
      <c r="N723" s="554"/>
      <c r="O723" s="554">
        <f t="shared" si="438"/>
        <v>0</v>
      </c>
      <c r="P723" s="554"/>
      <c r="Q723" s="554"/>
      <c r="R723" s="554">
        <f t="shared" si="439"/>
        <v>0</v>
      </c>
      <c r="S723" s="199">
        <f t="shared" si="455"/>
        <v>0</v>
      </c>
      <c r="T723" s="199">
        <f t="shared" si="457"/>
        <v>0</v>
      </c>
      <c r="U723" s="199">
        <f t="shared" si="443"/>
        <v>0</v>
      </c>
      <c r="V723" s="128" t="s">
        <v>877</v>
      </c>
      <c r="X723" s="534"/>
      <c r="Y723" s="534"/>
      <c r="Z723" s="534"/>
    </row>
    <row r="724" spans="1:26" s="11" customFormat="1" outlineLevel="1">
      <c r="A724" s="192"/>
      <c r="B724" s="192"/>
      <c r="C724" s="400" t="s">
        <v>878</v>
      </c>
      <c r="D724" s="97">
        <v>82</v>
      </c>
      <c r="E724" s="97">
        <v>69</v>
      </c>
      <c r="F724" s="397" t="s">
        <v>660</v>
      </c>
      <c r="G724" s="62">
        <v>226176</v>
      </c>
      <c r="H724" s="62">
        <v>54500.000000000007</v>
      </c>
      <c r="I724" s="199">
        <f t="shared" si="456"/>
        <v>280676</v>
      </c>
      <c r="J724" s="199">
        <f t="shared" si="452"/>
        <v>15606144</v>
      </c>
      <c r="K724" s="199">
        <f t="shared" si="453"/>
        <v>3760500.0000000005</v>
      </c>
      <c r="L724" s="199">
        <f t="shared" si="454"/>
        <v>19366644</v>
      </c>
      <c r="M724" s="554"/>
      <c r="N724" s="554"/>
      <c r="O724" s="554">
        <f t="shared" si="438"/>
        <v>0</v>
      </c>
      <c r="P724" s="554"/>
      <c r="Q724" s="554"/>
      <c r="R724" s="554">
        <f t="shared" si="439"/>
        <v>0</v>
      </c>
      <c r="S724" s="199">
        <f t="shared" si="455"/>
        <v>0</v>
      </c>
      <c r="T724" s="199">
        <f t="shared" si="457"/>
        <v>0</v>
      </c>
      <c r="U724" s="199">
        <f t="shared" si="443"/>
        <v>0</v>
      </c>
      <c r="V724" s="128" t="s">
        <v>1598</v>
      </c>
      <c r="X724" s="534"/>
      <c r="Y724" s="534"/>
      <c r="Z724" s="534"/>
    </row>
    <row r="725" spans="1:26" s="11" customFormat="1" outlineLevel="1">
      <c r="A725" s="192"/>
      <c r="B725" s="192"/>
      <c r="C725" s="400" t="s">
        <v>880</v>
      </c>
      <c r="D725" s="97">
        <v>56</v>
      </c>
      <c r="E725" s="97">
        <v>56</v>
      </c>
      <c r="F725" s="397" t="s">
        <v>660</v>
      </c>
      <c r="G725" s="62">
        <v>282720</v>
      </c>
      <c r="H725" s="62">
        <v>54500.000000000007</v>
      </c>
      <c r="I725" s="199">
        <f t="shared" si="456"/>
        <v>337220</v>
      </c>
      <c r="J725" s="199">
        <f t="shared" si="452"/>
        <v>15832320</v>
      </c>
      <c r="K725" s="199">
        <f t="shared" si="453"/>
        <v>3052000.0000000005</v>
      </c>
      <c r="L725" s="199">
        <f t="shared" si="454"/>
        <v>18884320</v>
      </c>
      <c r="M725" s="554"/>
      <c r="N725" s="554"/>
      <c r="O725" s="554">
        <f t="shared" si="438"/>
        <v>0</v>
      </c>
      <c r="P725" s="554"/>
      <c r="Q725" s="554"/>
      <c r="R725" s="554">
        <f t="shared" si="439"/>
        <v>0</v>
      </c>
      <c r="S725" s="199">
        <f t="shared" si="455"/>
        <v>0</v>
      </c>
      <c r="T725" s="199">
        <f t="shared" si="457"/>
        <v>0</v>
      </c>
      <c r="U725" s="199">
        <f t="shared" si="443"/>
        <v>0</v>
      </c>
      <c r="V725" s="128" t="s">
        <v>1599</v>
      </c>
      <c r="X725" s="534"/>
      <c r="Y725" s="534"/>
      <c r="Z725" s="534"/>
    </row>
    <row r="726" spans="1:26" s="399" customFormat="1" ht="22.5" customHeight="1" outlineLevel="1">
      <c r="A726" s="395"/>
      <c r="B726" s="395"/>
      <c r="C726" s="400" t="s">
        <v>657</v>
      </c>
      <c r="D726" s="97">
        <v>1</v>
      </c>
      <c r="E726" s="97">
        <v>1</v>
      </c>
      <c r="F726" s="397" t="s">
        <v>619</v>
      </c>
      <c r="G726" s="62">
        <v>35464501.090909094</v>
      </c>
      <c r="H726" s="62">
        <v>10639350.327272728</v>
      </c>
      <c r="I726" s="62">
        <f t="shared" si="456"/>
        <v>46103851.418181822</v>
      </c>
      <c r="J726" s="62">
        <f t="shared" si="452"/>
        <v>35464501.090909094</v>
      </c>
      <c r="K726" s="62">
        <f t="shared" si="453"/>
        <v>10639350.327272728</v>
      </c>
      <c r="L726" s="62">
        <f t="shared" si="454"/>
        <v>46103851.418181822</v>
      </c>
      <c r="M726" s="550"/>
      <c r="N726" s="550"/>
      <c r="O726" s="550">
        <f t="shared" si="438"/>
        <v>0</v>
      </c>
      <c r="P726" s="550"/>
      <c r="Q726" s="550"/>
      <c r="R726" s="550">
        <f t="shared" si="439"/>
        <v>0</v>
      </c>
      <c r="S726" s="62">
        <f t="shared" si="455"/>
        <v>0</v>
      </c>
      <c r="T726" s="62">
        <f t="shared" si="457"/>
        <v>0</v>
      </c>
      <c r="U726" s="62">
        <f t="shared" si="443"/>
        <v>0</v>
      </c>
      <c r="V726" s="124"/>
      <c r="X726" s="537"/>
      <c r="Y726" s="537"/>
      <c r="Z726" s="537"/>
    </row>
    <row r="727" spans="1:26" s="11" customFormat="1" outlineLevel="1">
      <c r="A727" s="192"/>
      <c r="B727" s="192"/>
      <c r="C727" s="193"/>
      <c r="D727" s="194"/>
      <c r="E727" s="194"/>
      <c r="F727" s="195"/>
      <c r="G727" s="199"/>
      <c r="H727" s="199"/>
      <c r="I727" s="199"/>
      <c r="J727" s="199"/>
      <c r="K727" s="199"/>
      <c r="L727" s="199"/>
      <c r="M727" s="554"/>
      <c r="N727" s="554"/>
      <c r="O727" s="554">
        <f t="shared" si="438"/>
        <v>0</v>
      </c>
      <c r="P727" s="554"/>
      <c r="Q727" s="554"/>
      <c r="R727" s="554">
        <f t="shared" si="439"/>
        <v>0</v>
      </c>
      <c r="S727" s="199">
        <f t="shared" si="455"/>
        <v>0</v>
      </c>
      <c r="T727" s="199">
        <f t="shared" si="457"/>
        <v>0</v>
      </c>
      <c r="U727" s="199">
        <f t="shared" si="443"/>
        <v>0</v>
      </c>
      <c r="V727" s="128"/>
      <c r="X727" s="534"/>
      <c r="Y727" s="534"/>
      <c r="Z727" s="534"/>
    </row>
    <row r="728" spans="1:26" s="11" customFormat="1" outlineLevel="1">
      <c r="A728" s="192"/>
      <c r="B728" s="192"/>
      <c r="C728" s="189" t="s">
        <v>881</v>
      </c>
      <c r="D728" s="194"/>
      <c r="E728" s="194"/>
      <c r="F728" s="195"/>
      <c r="G728" s="199"/>
      <c r="H728" s="199"/>
      <c r="I728" s="199"/>
      <c r="J728" s="199"/>
      <c r="K728" s="199"/>
      <c r="L728" s="199"/>
      <c r="M728" s="554"/>
      <c r="N728" s="554"/>
      <c r="O728" s="554">
        <f t="shared" si="438"/>
        <v>0</v>
      </c>
      <c r="P728" s="554"/>
      <c r="Q728" s="554"/>
      <c r="R728" s="554">
        <f t="shared" si="439"/>
        <v>0</v>
      </c>
      <c r="S728" s="199">
        <f t="shared" si="455"/>
        <v>0</v>
      </c>
      <c r="T728" s="199">
        <f t="shared" si="457"/>
        <v>0</v>
      </c>
      <c r="U728" s="199">
        <f t="shared" si="443"/>
        <v>0</v>
      </c>
      <c r="V728" s="128"/>
      <c r="X728" s="534"/>
      <c r="Y728" s="534"/>
      <c r="Z728" s="534"/>
    </row>
    <row r="729" spans="1:26" s="399" customFormat="1" outlineLevel="1">
      <c r="A729" s="395"/>
      <c r="B729" s="395"/>
      <c r="C729" s="400" t="s">
        <v>882</v>
      </c>
      <c r="D729" s="97">
        <v>0</v>
      </c>
      <c r="E729" s="97">
        <v>0</v>
      </c>
      <c r="F729" s="397" t="s">
        <v>660</v>
      </c>
      <c r="G729" s="62">
        <v>0</v>
      </c>
      <c r="H729" s="62">
        <v>54500.000000000007</v>
      </c>
      <c r="I729" s="62">
        <f t="shared" si="451"/>
        <v>54500.000000000007</v>
      </c>
      <c r="J729" s="62">
        <f>G729*E729</f>
        <v>0</v>
      </c>
      <c r="K729" s="62">
        <f>H729*E729</f>
        <v>0</v>
      </c>
      <c r="L729" s="62">
        <f>I729*E729</f>
        <v>0</v>
      </c>
      <c r="M729" s="550"/>
      <c r="N729" s="550"/>
      <c r="O729" s="550">
        <f t="shared" si="438"/>
        <v>0</v>
      </c>
      <c r="P729" s="550"/>
      <c r="Q729" s="550"/>
      <c r="R729" s="550">
        <f t="shared" si="439"/>
        <v>0</v>
      </c>
      <c r="S729" s="62">
        <f t="shared" si="455"/>
        <v>0</v>
      </c>
      <c r="T729" s="62">
        <f t="shared" si="457"/>
        <v>0</v>
      </c>
      <c r="U729" s="62">
        <f t="shared" si="443"/>
        <v>0</v>
      </c>
      <c r="V729" s="124" t="s">
        <v>883</v>
      </c>
      <c r="X729" s="537"/>
      <c r="Y729" s="537"/>
      <c r="Z729" s="537"/>
    </row>
    <row r="730" spans="1:26" s="11" customFormat="1" ht="26.4" outlineLevel="1">
      <c r="A730" s="192"/>
      <c r="B730" s="192"/>
      <c r="C730" s="193" t="s">
        <v>884</v>
      </c>
      <c r="D730" s="97">
        <v>41</v>
      </c>
      <c r="E730" s="97">
        <v>41</v>
      </c>
      <c r="F730" s="397" t="s">
        <v>660</v>
      </c>
      <c r="G730" s="62">
        <v>381600</v>
      </c>
      <c r="H730" s="62">
        <v>54500.000000000007</v>
      </c>
      <c r="I730" s="199">
        <f t="shared" si="451"/>
        <v>436100</v>
      </c>
      <c r="J730" s="199">
        <f>G730*E730</f>
        <v>15645600</v>
      </c>
      <c r="K730" s="199">
        <f>H730*E730</f>
        <v>2234500.0000000005</v>
      </c>
      <c r="L730" s="199">
        <f>I730*E730</f>
        <v>17880100</v>
      </c>
      <c r="M730" s="554"/>
      <c r="N730" s="554"/>
      <c r="O730" s="554">
        <f t="shared" si="438"/>
        <v>0</v>
      </c>
      <c r="P730" s="554"/>
      <c r="Q730" s="554"/>
      <c r="R730" s="554">
        <f t="shared" si="439"/>
        <v>0</v>
      </c>
      <c r="S730" s="199">
        <f t="shared" si="455"/>
        <v>0</v>
      </c>
      <c r="T730" s="199">
        <f t="shared" si="457"/>
        <v>0</v>
      </c>
      <c r="U730" s="199">
        <f t="shared" si="443"/>
        <v>0</v>
      </c>
      <c r="V730" s="128" t="s">
        <v>885</v>
      </c>
      <c r="X730" s="534"/>
      <c r="Y730" s="534"/>
      <c r="Z730" s="534"/>
    </row>
    <row r="731" spans="1:26" s="11" customFormat="1" outlineLevel="1">
      <c r="A731" s="192"/>
      <c r="B731" s="192"/>
      <c r="C731" s="193" t="s">
        <v>704</v>
      </c>
      <c r="D731" s="97">
        <v>21</v>
      </c>
      <c r="E731" s="97">
        <v>21</v>
      </c>
      <c r="F731" s="397" t="s">
        <v>660</v>
      </c>
      <c r="G731" s="62">
        <v>0</v>
      </c>
      <c r="H731" s="62">
        <v>381500</v>
      </c>
      <c r="I731" s="199">
        <f t="shared" si="451"/>
        <v>381500</v>
      </c>
      <c r="J731" s="199">
        <f>G731*E731</f>
        <v>0</v>
      </c>
      <c r="K731" s="199">
        <f>H731*E731</f>
        <v>8011500</v>
      </c>
      <c r="L731" s="199">
        <f>I731*E731</f>
        <v>8011500</v>
      </c>
      <c r="M731" s="554"/>
      <c r="N731" s="554"/>
      <c r="O731" s="554">
        <f t="shared" si="438"/>
        <v>0</v>
      </c>
      <c r="P731" s="554"/>
      <c r="Q731" s="554"/>
      <c r="R731" s="554">
        <f t="shared" si="439"/>
        <v>0</v>
      </c>
      <c r="S731" s="199">
        <f t="shared" si="455"/>
        <v>0</v>
      </c>
      <c r="T731" s="199">
        <f t="shared" si="457"/>
        <v>0</v>
      </c>
      <c r="U731" s="199">
        <f t="shared" si="443"/>
        <v>0</v>
      </c>
      <c r="V731" s="128" t="s">
        <v>1590</v>
      </c>
      <c r="X731" s="534"/>
      <c r="Y731" s="534"/>
      <c r="Z731" s="534"/>
    </row>
    <row r="732" spans="1:26" s="11" customFormat="1" outlineLevel="1">
      <c r="A732" s="192"/>
      <c r="B732" s="192"/>
      <c r="C732" s="193" t="s">
        <v>705</v>
      </c>
      <c r="D732" s="97">
        <v>10</v>
      </c>
      <c r="E732" s="97">
        <v>10</v>
      </c>
      <c r="F732" s="397" t="s">
        <v>660</v>
      </c>
      <c r="G732" s="62">
        <v>0</v>
      </c>
      <c r="H732" s="62">
        <v>381500</v>
      </c>
      <c r="I732" s="199">
        <f t="shared" si="451"/>
        <v>381500</v>
      </c>
      <c r="J732" s="199">
        <f>G732*E732</f>
        <v>0</v>
      </c>
      <c r="K732" s="199">
        <f>H732*E732</f>
        <v>3815000</v>
      </c>
      <c r="L732" s="199">
        <f>I732*E732</f>
        <v>3815000</v>
      </c>
      <c r="M732" s="554"/>
      <c r="N732" s="554"/>
      <c r="O732" s="554">
        <f t="shared" si="438"/>
        <v>0</v>
      </c>
      <c r="P732" s="554"/>
      <c r="Q732" s="554"/>
      <c r="R732" s="554">
        <f t="shared" si="439"/>
        <v>0</v>
      </c>
      <c r="S732" s="199">
        <f t="shared" si="455"/>
        <v>0</v>
      </c>
      <c r="T732" s="199">
        <f t="shared" si="457"/>
        <v>0</v>
      </c>
      <c r="U732" s="199">
        <f t="shared" si="443"/>
        <v>0</v>
      </c>
      <c r="V732" s="128" t="s">
        <v>1590</v>
      </c>
      <c r="X732" s="534"/>
      <c r="Y732" s="534"/>
      <c r="Z732" s="534"/>
    </row>
    <row r="733" spans="1:26" s="11" customFormat="1" outlineLevel="1">
      <c r="A733" s="192"/>
      <c r="B733" s="192"/>
      <c r="C733" s="193" t="s">
        <v>657</v>
      </c>
      <c r="D733" s="97">
        <v>1</v>
      </c>
      <c r="E733" s="97">
        <v>1</v>
      </c>
      <c r="F733" s="397" t="s">
        <v>619</v>
      </c>
      <c r="G733" s="62">
        <v>691014</v>
      </c>
      <c r="H733" s="62">
        <v>207304.19999999998</v>
      </c>
      <c r="I733" s="199">
        <f t="shared" si="451"/>
        <v>898318.2</v>
      </c>
      <c r="J733" s="199">
        <f>G733*E733</f>
        <v>691014</v>
      </c>
      <c r="K733" s="199">
        <f>H733*E733</f>
        <v>207304.19999999998</v>
      </c>
      <c r="L733" s="199">
        <f>I733*E733</f>
        <v>898318.2</v>
      </c>
      <c r="M733" s="554"/>
      <c r="N733" s="554"/>
      <c r="O733" s="554">
        <f t="shared" si="438"/>
        <v>0</v>
      </c>
      <c r="P733" s="554"/>
      <c r="Q733" s="554"/>
      <c r="R733" s="554">
        <f t="shared" si="439"/>
        <v>0</v>
      </c>
      <c r="S733" s="199">
        <f t="shared" si="455"/>
        <v>0</v>
      </c>
      <c r="T733" s="199">
        <f t="shared" si="457"/>
        <v>0</v>
      </c>
      <c r="U733" s="199">
        <f t="shared" si="443"/>
        <v>0</v>
      </c>
      <c r="V733" s="128"/>
      <c r="X733" s="534"/>
      <c r="Y733" s="534"/>
      <c r="Z733" s="534"/>
    </row>
    <row r="734" spans="1:26" s="11" customFormat="1" outlineLevel="1">
      <c r="A734" s="192"/>
      <c r="B734" s="192"/>
      <c r="C734" s="193"/>
      <c r="D734" s="97"/>
      <c r="E734" s="97"/>
      <c r="F734" s="397"/>
      <c r="G734" s="62"/>
      <c r="H734" s="62"/>
      <c r="I734" s="199"/>
      <c r="J734" s="199"/>
      <c r="K734" s="199"/>
      <c r="L734" s="199"/>
      <c r="M734" s="554"/>
      <c r="N734" s="554"/>
      <c r="O734" s="554">
        <f t="shared" si="438"/>
        <v>0</v>
      </c>
      <c r="P734" s="554"/>
      <c r="Q734" s="554"/>
      <c r="R734" s="554">
        <f t="shared" si="439"/>
        <v>0</v>
      </c>
      <c r="S734" s="199">
        <f t="shared" si="455"/>
        <v>0</v>
      </c>
      <c r="T734" s="199">
        <f t="shared" si="457"/>
        <v>0</v>
      </c>
      <c r="U734" s="199">
        <f t="shared" si="443"/>
        <v>0</v>
      </c>
      <c r="V734" s="128"/>
      <c r="X734" s="534"/>
      <c r="Y734" s="534"/>
      <c r="Z734" s="534"/>
    </row>
    <row r="735" spans="1:26" s="363" customFormat="1" outlineLevel="1">
      <c r="A735" s="172"/>
      <c r="B735" s="172"/>
      <c r="C735" s="189" t="s">
        <v>841</v>
      </c>
      <c r="D735" s="99"/>
      <c r="E735" s="99"/>
      <c r="F735" s="529"/>
      <c r="G735" s="82"/>
      <c r="H735" s="82"/>
      <c r="I735" s="174"/>
      <c r="J735" s="174"/>
      <c r="K735" s="174"/>
      <c r="L735" s="174"/>
      <c r="M735" s="558"/>
      <c r="N735" s="558"/>
      <c r="O735" s="558">
        <f t="shared" si="438"/>
        <v>0</v>
      </c>
      <c r="P735" s="558"/>
      <c r="Q735" s="558"/>
      <c r="R735" s="558">
        <f t="shared" si="439"/>
        <v>0</v>
      </c>
      <c r="S735" s="174">
        <f t="shared" si="455"/>
        <v>0</v>
      </c>
      <c r="T735" s="174">
        <f t="shared" si="457"/>
        <v>0</v>
      </c>
      <c r="U735" s="174">
        <f t="shared" si="443"/>
        <v>0</v>
      </c>
      <c r="V735" s="175"/>
      <c r="X735" s="538"/>
      <c r="Y735" s="538"/>
      <c r="Z735" s="538"/>
    </row>
    <row r="736" spans="1:26" s="11" customFormat="1" ht="26.4" outlineLevel="1">
      <c r="A736" s="192"/>
      <c r="B736" s="192"/>
      <c r="C736" s="379" t="s">
        <v>886</v>
      </c>
      <c r="D736" s="97"/>
      <c r="E736" s="97"/>
      <c r="F736" s="397"/>
      <c r="G736" s="62"/>
      <c r="H736" s="62"/>
      <c r="I736" s="199"/>
      <c r="J736" s="199"/>
      <c r="K736" s="199"/>
      <c r="L736" s="199"/>
      <c r="M736" s="554"/>
      <c r="N736" s="554"/>
      <c r="O736" s="554">
        <f t="shared" si="438"/>
        <v>0</v>
      </c>
      <c r="P736" s="554"/>
      <c r="Q736" s="554"/>
      <c r="R736" s="554">
        <f t="shared" si="439"/>
        <v>0</v>
      </c>
      <c r="S736" s="199">
        <f t="shared" si="455"/>
        <v>0</v>
      </c>
      <c r="T736" s="199">
        <f t="shared" si="457"/>
        <v>0</v>
      </c>
      <c r="U736" s="199">
        <f t="shared" si="443"/>
        <v>0</v>
      </c>
      <c r="V736" s="128"/>
      <c r="X736" s="534"/>
      <c r="Y736" s="534"/>
      <c r="Z736" s="534"/>
    </row>
    <row r="737" spans="1:26" s="11" customFormat="1" outlineLevel="1">
      <c r="A737" s="192"/>
      <c r="B737" s="192"/>
      <c r="C737" s="193" t="s">
        <v>842</v>
      </c>
      <c r="D737" s="97">
        <v>892</v>
      </c>
      <c r="E737" s="97">
        <v>737</v>
      </c>
      <c r="F737" s="397" t="s">
        <v>624</v>
      </c>
      <c r="G737" s="62">
        <v>32518.739999999998</v>
      </c>
      <c r="H737" s="62">
        <v>7485.6650000000009</v>
      </c>
      <c r="I737" s="199">
        <f t="shared" ref="I737:I751" si="458">SUM(G737:H737)</f>
        <v>40004.404999999999</v>
      </c>
      <c r="J737" s="199">
        <f>G737*E737</f>
        <v>23966311.379999999</v>
      </c>
      <c r="K737" s="199">
        <f>H737*E737</f>
        <v>5516935.1050000004</v>
      </c>
      <c r="L737" s="199">
        <f>I737*E737</f>
        <v>29483246.484999999</v>
      </c>
      <c r="M737" s="554"/>
      <c r="N737" s="554"/>
      <c r="O737" s="554">
        <f t="shared" si="438"/>
        <v>0</v>
      </c>
      <c r="P737" s="554"/>
      <c r="Q737" s="554"/>
      <c r="R737" s="554">
        <f t="shared" si="439"/>
        <v>0</v>
      </c>
      <c r="S737" s="199">
        <f t="shared" si="455"/>
        <v>0</v>
      </c>
      <c r="T737" s="199">
        <f t="shared" si="457"/>
        <v>0</v>
      </c>
      <c r="U737" s="199">
        <f t="shared" si="443"/>
        <v>0</v>
      </c>
      <c r="V737" s="128" t="s">
        <v>625</v>
      </c>
      <c r="X737" s="534"/>
      <c r="Y737" s="534"/>
      <c r="Z737" s="534"/>
    </row>
    <row r="738" spans="1:26" s="11" customFormat="1" ht="26.4" outlineLevel="1">
      <c r="A738" s="192"/>
      <c r="B738" s="192"/>
      <c r="C738" s="379" t="s">
        <v>887</v>
      </c>
      <c r="D738" s="97"/>
      <c r="E738" s="97"/>
      <c r="F738" s="397"/>
      <c r="G738" s="62"/>
      <c r="H738" s="62"/>
      <c r="I738" s="199"/>
      <c r="J738" s="199"/>
      <c r="K738" s="199"/>
      <c r="L738" s="199"/>
      <c r="M738" s="554"/>
      <c r="N738" s="554"/>
      <c r="O738" s="554">
        <f t="shared" si="438"/>
        <v>0</v>
      </c>
      <c r="P738" s="554"/>
      <c r="Q738" s="554"/>
      <c r="R738" s="554">
        <f t="shared" si="439"/>
        <v>0</v>
      </c>
      <c r="S738" s="199">
        <f t="shared" si="455"/>
        <v>0</v>
      </c>
      <c r="T738" s="199">
        <f t="shared" si="457"/>
        <v>0</v>
      </c>
      <c r="U738" s="199">
        <f t="shared" si="443"/>
        <v>0</v>
      </c>
      <c r="V738" s="128"/>
      <c r="X738" s="534"/>
      <c r="Y738" s="534"/>
      <c r="Z738" s="534"/>
    </row>
    <row r="739" spans="1:26" s="11" customFormat="1" outlineLevel="1">
      <c r="A739" s="192"/>
      <c r="B739" s="192"/>
      <c r="C739" s="193" t="s">
        <v>842</v>
      </c>
      <c r="D739" s="97">
        <v>1107</v>
      </c>
      <c r="E739" s="97">
        <v>1033</v>
      </c>
      <c r="F739" s="397" t="s">
        <v>624</v>
      </c>
      <c r="G739" s="62">
        <v>32518.739999999998</v>
      </c>
      <c r="H739" s="62">
        <v>7485.6650000000009</v>
      </c>
      <c r="I739" s="199">
        <f t="shared" ref="I739" si="459">SUM(G739:H739)</f>
        <v>40004.404999999999</v>
      </c>
      <c r="J739" s="199">
        <f>G739*E739</f>
        <v>33591858.419999994</v>
      </c>
      <c r="K739" s="199">
        <f>H739*E739</f>
        <v>7732691.9450000012</v>
      </c>
      <c r="L739" s="199">
        <f>I739*E739</f>
        <v>41324550.365000002</v>
      </c>
      <c r="M739" s="554"/>
      <c r="N739" s="554"/>
      <c r="O739" s="554">
        <f t="shared" si="438"/>
        <v>0</v>
      </c>
      <c r="P739" s="554"/>
      <c r="Q739" s="554"/>
      <c r="R739" s="554">
        <f t="shared" si="439"/>
        <v>0</v>
      </c>
      <c r="S739" s="199">
        <f t="shared" si="455"/>
        <v>0</v>
      </c>
      <c r="T739" s="199">
        <f t="shared" si="457"/>
        <v>0</v>
      </c>
      <c r="U739" s="199">
        <f t="shared" si="443"/>
        <v>0</v>
      </c>
      <c r="V739" s="128" t="s">
        <v>625</v>
      </c>
      <c r="X739" s="534"/>
      <c r="Y739" s="534"/>
      <c r="Z739" s="534"/>
    </row>
    <row r="740" spans="1:26" s="11" customFormat="1" outlineLevel="1">
      <c r="A740" s="192"/>
      <c r="B740" s="192"/>
      <c r="C740" s="379" t="s">
        <v>888</v>
      </c>
      <c r="D740" s="97"/>
      <c r="E740" s="97"/>
      <c r="F740" s="397"/>
      <c r="G740" s="62"/>
      <c r="H740" s="62"/>
      <c r="I740" s="199"/>
      <c r="J740" s="199"/>
      <c r="K740" s="199"/>
      <c r="L740" s="199"/>
      <c r="M740" s="554"/>
      <c r="N740" s="554"/>
      <c r="O740" s="554">
        <f t="shared" si="438"/>
        <v>0</v>
      </c>
      <c r="P740" s="554"/>
      <c r="Q740" s="554"/>
      <c r="R740" s="554">
        <f t="shared" si="439"/>
        <v>0</v>
      </c>
      <c r="S740" s="199">
        <f t="shared" si="455"/>
        <v>0</v>
      </c>
      <c r="T740" s="199">
        <f t="shared" si="457"/>
        <v>0</v>
      </c>
      <c r="U740" s="199">
        <f t="shared" si="443"/>
        <v>0</v>
      </c>
      <c r="V740" s="128"/>
      <c r="X740" s="534"/>
      <c r="Y740" s="534"/>
      <c r="Z740" s="534"/>
    </row>
    <row r="741" spans="1:26" s="11" customFormat="1" outlineLevel="1">
      <c r="A741" s="192"/>
      <c r="B741" s="192"/>
      <c r="C741" s="193" t="s">
        <v>844</v>
      </c>
      <c r="D741" s="97">
        <v>587</v>
      </c>
      <c r="E741" s="97">
        <v>519</v>
      </c>
      <c r="F741" s="397" t="s">
        <v>624</v>
      </c>
      <c r="G741" s="62">
        <v>72299.399999999994</v>
      </c>
      <c r="H741" s="62">
        <v>17189.865000000002</v>
      </c>
      <c r="I741" s="199">
        <f t="shared" ref="I741" si="460">SUM(G741:H741)</f>
        <v>89489.264999999999</v>
      </c>
      <c r="J741" s="199">
        <f>G741*E741</f>
        <v>37523388.599999994</v>
      </c>
      <c r="K741" s="199">
        <f>H741*E741</f>
        <v>8921539.9350000005</v>
      </c>
      <c r="L741" s="199">
        <f>I741*E741</f>
        <v>46444928.534999996</v>
      </c>
      <c r="M741" s="554"/>
      <c r="N741" s="554"/>
      <c r="O741" s="554">
        <f t="shared" si="438"/>
        <v>0</v>
      </c>
      <c r="P741" s="554"/>
      <c r="Q741" s="554"/>
      <c r="R741" s="554">
        <f t="shared" si="439"/>
        <v>0</v>
      </c>
      <c r="S741" s="199">
        <f t="shared" si="455"/>
        <v>0</v>
      </c>
      <c r="T741" s="199">
        <f t="shared" si="457"/>
        <v>0</v>
      </c>
      <c r="U741" s="199">
        <f t="shared" si="443"/>
        <v>0</v>
      </c>
      <c r="V741" s="128" t="s">
        <v>625</v>
      </c>
      <c r="X741" s="534"/>
      <c r="Y741" s="534"/>
      <c r="Z741" s="534"/>
    </row>
    <row r="742" spans="1:26" s="11" customFormat="1" outlineLevel="1">
      <c r="A742" s="192"/>
      <c r="B742" s="192"/>
      <c r="C742" s="379" t="s">
        <v>889</v>
      </c>
      <c r="D742" s="97"/>
      <c r="E742" s="97"/>
      <c r="F742" s="397"/>
      <c r="G742" s="62"/>
      <c r="H742" s="62"/>
      <c r="I742" s="199"/>
      <c r="J742" s="199"/>
      <c r="K742" s="199"/>
      <c r="L742" s="199"/>
      <c r="M742" s="554"/>
      <c r="N742" s="554"/>
      <c r="O742" s="554">
        <f t="shared" si="438"/>
        <v>0</v>
      </c>
      <c r="P742" s="554"/>
      <c r="Q742" s="554"/>
      <c r="R742" s="554">
        <f t="shared" si="439"/>
        <v>0</v>
      </c>
      <c r="S742" s="199">
        <f t="shared" si="455"/>
        <v>0</v>
      </c>
      <c r="T742" s="199">
        <f t="shared" si="457"/>
        <v>0</v>
      </c>
      <c r="U742" s="199">
        <f t="shared" si="443"/>
        <v>0</v>
      </c>
      <c r="V742" s="128"/>
      <c r="X742" s="534"/>
      <c r="Y742" s="534"/>
      <c r="Z742" s="534"/>
    </row>
    <row r="743" spans="1:26" s="11" customFormat="1" outlineLevel="1">
      <c r="A743" s="192"/>
      <c r="B743" s="192"/>
      <c r="C743" s="193" t="s">
        <v>844</v>
      </c>
      <c r="D743" s="97">
        <v>197</v>
      </c>
      <c r="E743" s="97">
        <v>110</v>
      </c>
      <c r="F743" s="397" t="s">
        <v>624</v>
      </c>
      <c r="G743" s="62">
        <v>72299.399999999994</v>
      </c>
      <c r="H743" s="62">
        <v>17189.865000000002</v>
      </c>
      <c r="I743" s="199">
        <f t="shared" si="458"/>
        <v>89489.264999999999</v>
      </c>
      <c r="J743" s="199">
        <f>G743*E743</f>
        <v>7952933.9999999991</v>
      </c>
      <c r="K743" s="199">
        <f>H743*E743</f>
        <v>1890885.1500000001</v>
      </c>
      <c r="L743" s="199">
        <f>I743*E743</f>
        <v>9843819.1500000004</v>
      </c>
      <c r="M743" s="554"/>
      <c r="N743" s="554"/>
      <c r="O743" s="554">
        <f t="shared" si="438"/>
        <v>0</v>
      </c>
      <c r="P743" s="554"/>
      <c r="Q743" s="554"/>
      <c r="R743" s="554">
        <f t="shared" si="439"/>
        <v>0</v>
      </c>
      <c r="S743" s="199">
        <f t="shared" si="455"/>
        <v>0</v>
      </c>
      <c r="T743" s="199">
        <f t="shared" si="457"/>
        <v>0</v>
      </c>
      <c r="U743" s="199">
        <f t="shared" si="443"/>
        <v>0</v>
      </c>
      <c r="V743" s="128" t="s">
        <v>625</v>
      </c>
      <c r="X743" s="534"/>
      <c r="Y743" s="534"/>
      <c r="Z743" s="534"/>
    </row>
    <row r="744" spans="1:26" s="11" customFormat="1" outlineLevel="1">
      <c r="A744" s="192"/>
      <c r="B744" s="192"/>
      <c r="C744" s="379" t="s">
        <v>890</v>
      </c>
      <c r="D744" s="97"/>
      <c r="E744" s="97"/>
      <c r="F744" s="397"/>
      <c r="G744" s="62"/>
      <c r="H744" s="62"/>
      <c r="I744" s="199"/>
      <c r="J744" s="199"/>
      <c r="K744" s="199"/>
      <c r="L744" s="199"/>
      <c r="M744" s="554"/>
      <c r="N744" s="554"/>
      <c r="O744" s="554">
        <f t="shared" si="438"/>
        <v>0</v>
      </c>
      <c r="P744" s="554"/>
      <c r="Q744" s="554"/>
      <c r="R744" s="554">
        <f t="shared" si="439"/>
        <v>0</v>
      </c>
      <c r="S744" s="199">
        <f t="shared" si="455"/>
        <v>0</v>
      </c>
      <c r="T744" s="199">
        <f t="shared" si="457"/>
        <v>0</v>
      </c>
      <c r="U744" s="199">
        <f t="shared" si="443"/>
        <v>0</v>
      </c>
      <c r="V744" s="128"/>
      <c r="X744" s="534"/>
      <c r="Y744" s="534"/>
      <c r="Z744" s="534"/>
    </row>
    <row r="745" spans="1:26" s="11" customFormat="1" outlineLevel="1">
      <c r="A745" s="192"/>
      <c r="B745" s="192"/>
      <c r="C745" s="193" t="s">
        <v>844</v>
      </c>
      <c r="D745" s="97">
        <v>182</v>
      </c>
      <c r="E745" s="97">
        <v>205</v>
      </c>
      <c r="F745" s="397" t="s">
        <v>624</v>
      </c>
      <c r="G745" s="62">
        <v>72299.399999999994</v>
      </c>
      <c r="H745" s="62">
        <v>17189.865000000002</v>
      </c>
      <c r="I745" s="199">
        <f t="shared" ref="I745" si="461">SUM(G745:H745)</f>
        <v>89489.264999999999</v>
      </c>
      <c r="J745" s="199">
        <f>G745*E745</f>
        <v>14821376.999999998</v>
      </c>
      <c r="K745" s="199">
        <f>H745*E745</f>
        <v>3523922.3250000002</v>
      </c>
      <c r="L745" s="199">
        <f>I745*E745</f>
        <v>18345299.324999999</v>
      </c>
      <c r="M745" s="554"/>
      <c r="N745" s="554"/>
      <c r="O745" s="554">
        <f t="shared" si="438"/>
        <v>0</v>
      </c>
      <c r="P745" s="554"/>
      <c r="Q745" s="554"/>
      <c r="R745" s="554">
        <f t="shared" si="439"/>
        <v>0</v>
      </c>
      <c r="S745" s="199">
        <f t="shared" si="455"/>
        <v>0</v>
      </c>
      <c r="T745" s="199">
        <f t="shared" si="457"/>
        <v>0</v>
      </c>
      <c r="U745" s="199">
        <f t="shared" si="443"/>
        <v>0</v>
      </c>
      <c r="V745" s="128" t="s">
        <v>625</v>
      </c>
      <c r="X745" s="534"/>
      <c r="Y745" s="534"/>
      <c r="Z745" s="534"/>
    </row>
    <row r="746" spans="1:26" s="11" customFormat="1" outlineLevel="1">
      <c r="A746" s="192"/>
      <c r="B746" s="192"/>
      <c r="C746" s="379" t="s">
        <v>891</v>
      </c>
      <c r="D746" s="97"/>
      <c r="E746" s="97"/>
      <c r="F746" s="397"/>
      <c r="G746" s="62"/>
      <c r="H746" s="62"/>
      <c r="I746" s="199"/>
      <c r="J746" s="199"/>
      <c r="K746" s="199"/>
      <c r="L746" s="199"/>
      <c r="M746" s="554"/>
      <c r="N746" s="554"/>
      <c r="O746" s="554">
        <f t="shared" si="438"/>
        <v>0</v>
      </c>
      <c r="P746" s="554"/>
      <c r="Q746" s="554"/>
      <c r="R746" s="554">
        <f t="shared" si="439"/>
        <v>0</v>
      </c>
      <c r="S746" s="199">
        <f t="shared" si="455"/>
        <v>0</v>
      </c>
      <c r="T746" s="199">
        <f t="shared" si="457"/>
        <v>0</v>
      </c>
      <c r="U746" s="199">
        <f t="shared" si="443"/>
        <v>0</v>
      </c>
      <c r="V746" s="128"/>
      <c r="X746" s="534"/>
      <c r="Y746" s="534"/>
      <c r="Z746" s="534"/>
    </row>
    <row r="747" spans="1:26" s="11" customFormat="1" outlineLevel="1">
      <c r="A747" s="192"/>
      <c r="B747" s="192"/>
      <c r="C747" s="193" t="s">
        <v>844</v>
      </c>
      <c r="D747" s="97">
        <v>830</v>
      </c>
      <c r="E747" s="97">
        <v>811</v>
      </c>
      <c r="F747" s="397" t="s">
        <v>624</v>
      </c>
      <c r="G747" s="62">
        <v>72299.399999999994</v>
      </c>
      <c r="H747" s="62">
        <v>17189.865000000002</v>
      </c>
      <c r="I747" s="199">
        <f t="shared" ref="I747" si="462">SUM(G747:H747)</f>
        <v>89489.264999999999</v>
      </c>
      <c r="J747" s="199">
        <f>G747*E747</f>
        <v>58634813.399999999</v>
      </c>
      <c r="K747" s="199">
        <f>H747*E747</f>
        <v>13940980.515000001</v>
      </c>
      <c r="L747" s="199">
        <f>I747*E747</f>
        <v>72575793.915000007</v>
      </c>
      <c r="M747" s="554"/>
      <c r="N747" s="554"/>
      <c r="O747" s="554">
        <f t="shared" si="438"/>
        <v>0</v>
      </c>
      <c r="P747" s="554"/>
      <c r="Q747" s="554"/>
      <c r="R747" s="554">
        <f t="shared" si="439"/>
        <v>0</v>
      </c>
      <c r="S747" s="199">
        <f t="shared" si="455"/>
        <v>0</v>
      </c>
      <c r="T747" s="199">
        <f t="shared" si="457"/>
        <v>0</v>
      </c>
      <c r="U747" s="199">
        <f t="shared" si="443"/>
        <v>0</v>
      </c>
      <c r="V747" s="128" t="s">
        <v>625</v>
      </c>
      <c r="X747" s="534"/>
      <c r="Y747" s="534"/>
      <c r="Z747" s="534"/>
    </row>
    <row r="748" spans="1:26" s="11" customFormat="1" outlineLevel="1">
      <c r="A748" s="192"/>
      <c r="B748" s="192"/>
      <c r="C748" s="379" t="s">
        <v>892</v>
      </c>
      <c r="D748" s="97"/>
      <c r="E748" s="97"/>
      <c r="F748" s="397"/>
      <c r="G748" s="62"/>
      <c r="H748" s="62"/>
      <c r="I748" s="199"/>
      <c r="J748" s="199"/>
      <c r="K748" s="199"/>
      <c r="L748" s="199"/>
      <c r="M748" s="554"/>
      <c r="N748" s="554"/>
      <c r="O748" s="554">
        <f t="shared" si="438"/>
        <v>0</v>
      </c>
      <c r="P748" s="554"/>
      <c r="Q748" s="554"/>
      <c r="R748" s="554">
        <f t="shared" si="439"/>
        <v>0</v>
      </c>
      <c r="S748" s="199">
        <f t="shared" si="455"/>
        <v>0</v>
      </c>
      <c r="T748" s="199">
        <f t="shared" si="457"/>
        <v>0</v>
      </c>
      <c r="U748" s="199">
        <f t="shared" si="443"/>
        <v>0</v>
      </c>
      <c r="V748" s="128"/>
      <c r="X748" s="534"/>
      <c r="Y748" s="534"/>
      <c r="Z748" s="534"/>
    </row>
    <row r="749" spans="1:26" s="11" customFormat="1" outlineLevel="1">
      <c r="A749" s="192"/>
      <c r="B749" s="192"/>
      <c r="C749" s="193" t="s">
        <v>844</v>
      </c>
      <c r="D749" s="97">
        <v>440</v>
      </c>
      <c r="E749" s="97">
        <v>445</v>
      </c>
      <c r="F749" s="397" t="s">
        <v>624</v>
      </c>
      <c r="G749" s="62">
        <v>72299.399999999994</v>
      </c>
      <c r="H749" s="62">
        <v>17189.865000000002</v>
      </c>
      <c r="I749" s="199">
        <f t="shared" ref="I749" si="463">SUM(G749:H749)</f>
        <v>89489.264999999999</v>
      </c>
      <c r="J749" s="199">
        <f>G749*E749</f>
        <v>32173232.999999996</v>
      </c>
      <c r="K749" s="199">
        <f>H749*E749</f>
        <v>7649489.9250000007</v>
      </c>
      <c r="L749" s="199">
        <f>I749*E749</f>
        <v>39822722.924999997</v>
      </c>
      <c r="M749" s="554"/>
      <c r="N749" s="554"/>
      <c r="O749" s="554">
        <f t="shared" si="438"/>
        <v>0</v>
      </c>
      <c r="P749" s="554"/>
      <c r="Q749" s="554"/>
      <c r="R749" s="554">
        <f t="shared" si="439"/>
        <v>0</v>
      </c>
      <c r="S749" s="199">
        <f t="shared" si="455"/>
        <v>0</v>
      </c>
      <c r="T749" s="199">
        <f t="shared" si="457"/>
        <v>0</v>
      </c>
      <c r="U749" s="199">
        <f t="shared" si="443"/>
        <v>0</v>
      </c>
      <c r="V749" s="128" t="s">
        <v>625</v>
      </c>
      <c r="X749" s="534"/>
      <c r="Y749" s="534"/>
      <c r="Z749" s="534"/>
    </row>
    <row r="750" spans="1:26" s="11" customFormat="1" outlineLevel="1">
      <c r="A750" s="192"/>
      <c r="B750" s="192"/>
      <c r="C750" s="386" t="s">
        <v>928</v>
      </c>
      <c r="D750" s="97">
        <v>246</v>
      </c>
      <c r="E750" s="97">
        <v>250</v>
      </c>
      <c r="F750" s="397" t="s">
        <v>624</v>
      </c>
      <c r="G750" s="62">
        <v>8773.9726027397246</v>
      </c>
      <c r="H750" s="62">
        <v>14594.016411764707</v>
      </c>
      <c r="I750" s="199">
        <f t="shared" si="458"/>
        <v>23367.989014504434</v>
      </c>
      <c r="J750" s="199">
        <f>G750*E750</f>
        <v>2193493.1506849313</v>
      </c>
      <c r="K750" s="199">
        <f>H750*E750</f>
        <v>3648504.1029411769</v>
      </c>
      <c r="L750" s="199">
        <f>I750*E750</f>
        <v>5841997.2536261082</v>
      </c>
      <c r="M750" s="554"/>
      <c r="N750" s="554"/>
      <c r="O750" s="554">
        <f t="shared" si="438"/>
        <v>0</v>
      </c>
      <c r="P750" s="554"/>
      <c r="Q750" s="554"/>
      <c r="R750" s="554">
        <f t="shared" si="439"/>
        <v>0</v>
      </c>
      <c r="S750" s="199">
        <f t="shared" si="455"/>
        <v>0</v>
      </c>
      <c r="T750" s="199">
        <f t="shared" si="457"/>
        <v>0</v>
      </c>
      <c r="U750" s="199">
        <f t="shared" si="443"/>
        <v>0</v>
      </c>
      <c r="V750" s="389" t="s">
        <v>929</v>
      </c>
      <c r="X750" s="534"/>
      <c r="Y750" s="534"/>
      <c r="Z750" s="534"/>
    </row>
    <row r="751" spans="1:26" s="11" customFormat="1" ht="20.25" customHeight="1" outlineLevel="1">
      <c r="A751" s="192"/>
      <c r="B751" s="192"/>
      <c r="C751" s="193" t="s">
        <v>657</v>
      </c>
      <c r="D751" s="97">
        <v>1</v>
      </c>
      <c r="E751" s="97">
        <v>1</v>
      </c>
      <c r="F751" s="397" t="s">
        <v>619</v>
      </c>
      <c r="G751" s="62">
        <v>9074248.7635616437</v>
      </c>
      <c r="H751" s="62">
        <v>2722274.6290684929</v>
      </c>
      <c r="I751" s="199">
        <f t="shared" si="458"/>
        <v>11796523.392630138</v>
      </c>
      <c r="J751" s="199">
        <f>G751*E751</f>
        <v>9074248.7635616437</v>
      </c>
      <c r="K751" s="199">
        <f>H751*E751</f>
        <v>2722274.6290684929</v>
      </c>
      <c r="L751" s="199">
        <f>I751*E751</f>
        <v>11796523.392630138</v>
      </c>
      <c r="M751" s="554"/>
      <c r="N751" s="554"/>
      <c r="O751" s="554">
        <f t="shared" si="438"/>
        <v>0</v>
      </c>
      <c r="P751" s="554"/>
      <c r="Q751" s="554"/>
      <c r="R751" s="554">
        <f t="shared" si="439"/>
        <v>0</v>
      </c>
      <c r="S751" s="199">
        <f t="shared" si="455"/>
        <v>0</v>
      </c>
      <c r="T751" s="199">
        <f t="shared" si="457"/>
        <v>0</v>
      </c>
      <c r="U751" s="199">
        <f t="shared" si="443"/>
        <v>0</v>
      </c>
      <c r="V751" s="128"/>
      <c r="X751" s="534"/>
      <c r="Y751" s="534"/>
      <c r="Z751" s="534"/>
    </row>
    <row r="752" spans="1:26" s="11" customFormat="1" outlineLevel="1">
      <c r="A752" s="192"/>
      <c r="B752" s="192"/>
      <c r="C752" s="193"/>
      <c r="D752" s="97"/>
      <c r="E752" s="97"/>
      <c r="F752" s="397"/>
      <c r="G752" s="62"/>
      <c r="H752" s="62"/>
      <c r="I752" s="199"/>
      <c r="J752" s="199"/>
      <c r="K752" s="199"/>
      <c r="L752" s="199"/>
      <c r="M752" s="554"/>
      <c r="N752" s="554"/>
      <c r="O752" s="554">
        <f t="shared" si="438"/>
        <v>0</v>
      </c>
      <c r="P752" s="554"/>
      <c r="Q752" s="554"/>
      <c r="R752" s="554">
        <f t="shared" si="439"/>
        <v>0</v>
      </c>
      <c r="S752" s="199">
        <f t="shared" si="455"/>
        <v>0</v>
      </c>
      <c r="T752" s="199">
        <f t="shared" si="457"/>
        <v>0</v>
      </c>
      <c r="U752" s="199">
        <f t="shared" si="443"/>
        <v>0</v>
      </c>
      <c r="V752" s="128"/>
      <c r="X752" s="534"/>
      <c r="Y752" s="534"/>
      <c r="Z752" s="534"/>
    </row>
    <row r="753" spans="1:26" s="11" customFormat="1" ht="19.5" customHeight="1" outlineLevel="1">
      <c r="A753" s="192"/>
      <c r="B753" s="192"/>
      <c r="C753" s="379" t="s">
        <v>893</v>
      </c>
      <c r="D753" s="97"/>
      <c r="E753" s="97"/>
      <c r="F753" s="397"/>
      <c r="G753" s="62"/>
      <c r="H753" s="62"/>
      <c r="I753" s="199"/>
      <c r="J753" s="199"/>
      <c r="K753" s="199"/>
      <c r="L753" s="199"/>
      <c r="M753" s="554"/>
      <c r="N753" s="554"/>
      <c r="O753" s="554">
        <f t="shared" si="438"/>
        <v>0</v>
      </c>
      <c r="P753" s="554"/>
      <c r="Q753" s="554"/>
      <c r="R753" s="554">
        <f t="shared" si="439"/>
        <v>0</v>
      </c>
      <c r="S753" s="199">
        <f t="shared" si="455"/>
        <v>0</v>
      </c>
      <c r="T753" s="199">
        <f t="shared" si="457"/>
        <v>0</v>
      </c>
      <c r="U753" s="199">
        <f t="shared" si="443"/>
        <v>0</v>
      </c>
      <c r="V753" s="128"/>
      <c r="X753" s="534"/>
      <c r="Y753" s="534"/>
      <c r="Z753" s="534"/>
    </row>
    <row r="754" spans="1:26" s="11" customFormat="1" ht="27" customHeight="1" outlineLevel="1">
      <c r="A754" s="192"/>
      <c r="B754" s="192"/>
      <c r="C754" s="193" t="s">
        <v>894</v>
      </c>
      <c r="D754" s="97">
        <v>179</v>
      </c>
      <c r="E754" s="97">
        <v>191</v>
      </c>
      <c r="F754" s="397" t="s">
        <v>660</v>
      </c>
      <c r="G754" s="62">
        <v>480000</v>
      </c>
      <c r="H754" s="62">
        <v>81750</v>
      </c>
      <c r="I754" s="199">
        <f t="shared" ref="I754:I759" si="464">SUM(G754:H754)</f>
        <v>561750</v>
      </c>
      <c r="J754" s="199">
        <f t="shared" ref="J754:J759" si="465">G754*E754</f>
        <v>91680000</v>
      </c>
      <c r="K754" s="199">
        <f t="shared" ref="K754:K759" si="466">H754*E754</f>
        <v>15614250</v>
      </c>
      <c r="L754" s="199">
        <f t="shared" ref="L754:L759" si="467">I754*E754</f>
        <v>107294250</v>
      </c>
      <c r="M754" s="554"/>
      <c r="N754" s="554"/>
      <c r="O754" s="554">
        <f t="shared" si="438"/>
        <v>0</v>
      </c>
      <c r="P754" s="554"/>
      <c r="Q754" s="554"/>
      <c r="R754" s="554">
        <f t="shared" si="439"/>
        <v>0</v>
      </c>
      <c r="S754" s="199">
        <f t="shared" si="455"/>
        <v>0</v>
      </c>
      <c r="T754" s="199">
        <f t="shared" si="457"/>
        <v>0</v>
      </c>
      <c r="U754" s="199">
        <f t="shared" si="443"/>
        <v>0</v>
      </c>
      <c r="V754" s="128" t="s">
        <v>895</v>
      </c>
      <c r="X754" s="534"/>
      <c r="Y754" s="534"/>
      <c r="Z754" s="534"/>
    </row>
    <row r="755" spans="1:26" s="11" customFormat="1" ht="26.4" outlineLevel="1">
      <c r="A755" s="192"/>
      <c r="B755" s="192"/>
      <c r="C755" s="193" t="s">
        <v>671</v>
      </c>
      <c r="D755" s="97">
        <v>12618</v>
      </c>
      <c r="E755" s="97">
        <v>12970</v>
      </c>
      <c r="F755" s="397" t="s">
        <v>624</v>
      </c>
      <c r="G755" s="62">
        <v>21639.344262295082</v>
      </c>
      <c r="H755" s="62">
        <v>3360.0000000000005</v>
      </c>
      <c r="I755" s="199">
        <f t="shared" si="464"/>
        <v>24999.344262295082</v>
      </c>
      <c r="J755" s="199">
        <f t="shared" si="465"/>
        <v>280662295.08196723</v>
      </c>
      <c r="K755" s="199">
        <f t="shared" si="466"/>
        <v>43579200.000000007</v>
      </c>
      <c r="L755" s="199">
        <f t="shared" si="467"/>
        <v>324241495.08196723</v>
      </c>
      <c r="M755" s="554"/>
      <c r="N755" s="554"/>
      <c r="O755" s="554">
        <f t="shared" si="438"/>
        <v>0</v>
      </c>
      <c r="P755" s="554"/>
      <c r="Q755" s="554"/>
      <c r="R755" s="554">
        <f t="shared" si="439"/>
        <v>0</v>
      </c>
      <c r="S755" s="199">
        <f t="shared" si="455"/>
        <v>0</v>
      </c>
      <c r="T755" s="199">
        <f t="shared" si="457"/>
        <v>0</v>
      </c>
      <c r="U755" s="199">
        <f t="shared" si="443"/>
        <v>0</v>
      </c>
      <c r="V755" s="128" t="s">
        <v>672</v>
      </c>
      <c r="X755" s="534"/>
      <c r="Y755" s="534"/>
      <c r="Z755" s="534"/>
    </row>
    <row r="756" spans="1:26" s="11" customFormat="1" outlineLevel="1">
      <c r="A756" s="192"/>
      <c r="B756" s="192"/>
      <c r="C756" s="386" t="s">
        <v>928</v>
      </c>
      <c r="D756" s="97">
        <v>160</v>
      </c>
      <c r="E756" s="97">
        <v>170.72625698324021</v>
      </c>
      <c r="F756" s="397" t="s">
        <v>624</v>
      </c>
      <c r="G756" s="62">
        <v>8773.9726027397246</v>
      </c>
      <c r="H756" s="62">
        <v>14594.016411764707</v>
      </c>
      <c r="I756" s="199">
        <f t="shared" si="464"/>
        <v>23367.989014504434</v>
      </c>
      <c r="J756" s="199">
        <f t="shared" si="465"/>
        <v>1497947.5013392512</v>
      </c>
      <c r="K756" s="199">
        <f t="shared" si="466"/>
        <v>2491581.7963325665</v>
      </c>
      <c r="L756" s="199">
        <f t="shared" si="467"/>
        <v>3989529.2976718182</v>
      </c>
      <c r="M756" s="554">
        <v>0.8</v>
      </c>
      <c r="N756" s="554"/>
      <c r="O756" s="554">
        <f t="shared" si="438"/>
        <v>0.8</v>
      </c>
      <c r="P756" s="554"/>
      <c r="Q756" s="554"/>
      <c r="R756" s="554">
        <f t="shared" si="439"/>
        <v>0</v>
      </c>
      <c r="S756" s="199">
        <f t="shared" si="455"/>
        <v>1198358.0010714009</v>
      </c>
      <c r="T756" s="199">
        <f t="shared" si="457"/>
        <v>0</v>
      </c>
      <c r="U756" s="199">
        <f t="shared" si="443"/>
        <v>1198358.0010714009</v>
      </c>
      <c r="V756" s="389" t="s">
        <v>929</v>
      </c>
      <c r="X756" s="534"/>
      <c r="Y756" s="534"/>
      <c r="Z756" s="534"/>
    </row>
    <row r="757" spans="1:26" s="11" customFormat="1" outlineLevel="1">
      <c r="A757" s="192"/>
      <c r="B757" s="192"/>
      <c r="C757" s="193" t="s">
        <v>896</v>
      </c>
      <c r="D757" s="97"/>
      <c r="E757" s="97"/>
      <c r="F757" s="397" t="s">
        <v>897</v>
      </c>
      <c r="G757" s="62">
        <v>0</v>
      </c>
      <c r="H757" s="62">
        <v>50600.000000000007</v>
      </c>
      <c r="I757" s="199">
        <f t="shared" si="464"/>
        <v>50600.000000000007</v>
      </c>
      <c r="J757" s="199">
        <f t="shared" si="465"/>
        <v>0</v>
      </c>
      <c r="K757" s="199">
        <f t="shared" si="466"/>
        <v>0</v>
      </c>
      <c r="L757" s="199">
        <f t="shared" si="467"/>
        <v>0</v>
      </c>
      <c r="M757" s="554"/>
      <c r="N757" s="554"/>
      <c r="O757" s="554">
        <f t="shared" si="438"/>
        <v>0</v>
      </c>
      <c r="P757" s="554"/>
      <c r="Q757" s="554"/>
      <c r="R757" s="554">
        <f t="shared" si="439"/>
        <v>0</v>
      </c>
      <c r="S757" s="199">
        <f t="shared" si="455"/>
        <v>0</v>
      </c>
      <c r="T757" s="199">
        <f t="shared" si="457"/>
        <v>0</v>
      </c>
      <c r="U757" s="199">
        <f t="shared" si="443"/>
        <v>0</v>
      </c>
      <c r="V757" s="128" t="s">
        <v>898</v>
      </c>
      <c r="X757" s="534"/>
      <c r="Y757" s="534"/>
      <c r="Z757" s="534"/>
    </row>
    <row r="758" spans="1:26" s="11" customFormat="1" outlineLevel="1">
      <c r="A758" s="192"/>
      <c r="B758" s="192"/>
      <c r="C758" s="193" t="s">
        <v>899</v>
      </c>
      <c r="D758" s="97">
        <v>376</v>
      </c>
      <c r="E758" s="97">
        <v>400</v>
      </c>
      <c r="F758" s="397" t="s">
        <v>897</v>
      </c>
      <c r="G758" s="62">
        <v>0</v>
      </c>
      <c r="H758" s="62">
        <v>50600.000000000007</v>
      </c>
      <c r="I758" s="199">
        <f t="shared" si="464"/>
        <v>50600.000000000007</v>
      </c>
      <c r="J758" s="199">
        <f t="shared" si="465"/>
        <v>0</v>
      </c>
      <c r="K758" s="199">
        <f t="shared" si="466"/>
        <v>20240000.000000004</v>
      </c>
      <c r="L758" s="199">
        <f t="shared" si="467"/>
        <v>20240000.000000004</v>
      </c>
      <c r="M758" s="554"/>
      <c r="N758" s="554"/>
      <c r="O758" s="554">
        <f t="shared" si="438"/>
        <v>0</v>
      </c>
      <c r="P758" s="554"/>
      <c r="Q758" s="554"/>
      <c r="R758" s="554">
        <f t="shared" si="439"/>
        <v>0</v>
      </c>
      <c r="S758" s="199">
        <f t="shared" si="455"/>
        <v>0</v>
      </c>
      <c r="T758" s="199">
        <f t="shared" si="457"/>
        <v>0</v>
      </c>
      <c r="U758" s="199">
        <f t="shared" si="443"/>
        <v>0</v>
      </c>
      <c r="V758" s="128" t="s">
        <v>898</v>
      </c>
      <c r="X758" s="534"/>
      <c r="Y758" s="534"/>
      <c r="Z758" s="534"/>
    </row>
    <row r="759" spans="1:26" s="399" customFormat="1" ht="19.5" customHeight="1" outlineLevel="1">
      <c r="A759" s="395"/>
      <c r="B759" s="395"/>
      <c r="C759" s="400" t="s">
        <v>657</v>
      </c>
      <c r="D759" s="97">
        <v>1</v>
      </c>
      <c r="E759" s="97">
        <v>1</v>
      </c>
      <c r="F759" s="397" t="s">
        <v>619</v>
      </c>
      <c r="G759" s="62">
        <v>12452626.045337586</v>
      </c>
      <c r="H759" s="62">
        <v>3735787.8136012754</v>
      </c>
      <c r="I759" s="62">
        <f t="shared" si="464"/>
        <v>16188413.858938862</v>
      </c>
      <c r="J759" s="62">
        <f t="shared" si="465"/>
        <v>12452626.045337586</v>
      </c>
      <c r="K759" s="62">
        <f t="shared" si="466"/>
        <v>3735787.8136012754</v>
      </c>
      <c r="L759" s="62">
        <f t="shared" si="467"/>
        <v>16188413.858938862</v>
      </c>
      <c r="M759" s="550">
        <v>0.5</v>
      </c>
      <c r="N759" s="550"/>
      <c r="O759" s="550">
        <f t="shared" si="438"/>
        <v>0.5</v>
      </c>
      <c r="P759" s="550"/>
      <c r="Q759" s="550"/>
      <c r="R759" s="550">
        <f t="shared" si="439"/>
        <v>0</v>
      </c>
      <c r="S759" s="62">
        <f t="shared" si="455"/>
        <v>6226313.0226687929</v>
      </c>
      <c r="T759" s="62">
        <f t="shared" si="457"/>
        <v>0</v>
      </c>
      <c r="U759" s="62">
        <f t="shared" si="443"/>
        <v>6226313.0226687929</v>
      </c>
      <c r="V759" s="124" t="s">
        <v>713</v>
      </c>
      <c r="X759" s="537"/>
      <c r="Y759" s="537"/>
      <c r="Z759" s="537"/>
    </row>
    <row r="760" spans="1:26" s="11" customFormat="1" outlineLevel="1">
      <c r="A760" s="192"/>
      <c r="B760" s="192"/>
      <c r="C760" s="193"/>
      <c r="D760" s="194"/>
      <c r="E760" s="194"/>
      <c r="F760" s="195"/>
      <c r="G760" s="199"/>
      <c r="H760" s="199"/>
      <c r="I760" s="199"/>
      <c r="J760" s="199"/>
      <c r="K760" s="199"/>
      <c r="L760" s="199"/>
      <c r="M760" s="554"/>
      <c r="N760" s="554"/>
      <c r="O760" s="554">
        <f t="shared" si="438"/>
        <v>0</v>
      </c>
      <c r="P760" s="554"/>
      <c r="Q760" s="554"/>
      <c r="R760" s="554">
        <f t="shared" si="439"/>
        <v>0</v>
      </c>
      <c r="S760" s="199">
        <f t="shared" si="455"/>
        <v>0</v>
      </c>
      <c r="T760" s="199">
        <f t="shared" si="457"/>
        <v>0</v>
      </c>
      <c r="U760" s="199">
        <f t="shared" si="443"/>
        <v>0</v>
      </c>
      <c r="V760" s="128"/>
      <c r="X760" s="534"/>
      <c r="Y760" s="534"/>
      <c r="Z760" s="534"/>
    </row>
    <row r="761" spans="1:26">
      <c r="A761" s="137"/>
      <c r="B761" s="137"/>
      <c r="C761" s="138"/>
      <c r="D761" s="94"/>
      <c r="E761" s="94"/>
      <c r="F761" s="139"/>
      <c r="G761" s="71"/>
      <c r="H761" s="71"/>
      <c r="I761" s="71"/>
      <c r="J761" s="71"/>
      <c r="K761" s="71"/>
      <c r="L761" s="62"/>
      <c r="M761" s="550"/>
      <c r="N761" s="550"/>
      <c r="O761" s="550">
        <f t="shared" si="438"/>
        <v>0</v>
      </c>
      <c r="P761" s="550"/>
      <c r="Q761" s="550"/>
      <c r="R761" s="550">
        <f t="shared" si="439"/>
        <v>0</v>
      </c>
      <c r="S761" s="62">
        <f t="shared" si="455"/>
        <v>0</v>
      </c>
      <c r="T761" s="62">
        <f t="shared" si="457"/>
        <v>0</v>
      </c>
      <c r="U761" s="62">
        <f t="shared" si="443"/>
        <v>0</v>
      </c>
      <c r="V761" s="124"/>
    </row>
    <row r="762" spans="1:26">
      <c r="A762" s="165" t="s">
        <v>43</v>
      </c>
      <c r="B762" s="165"/>
      <c r="C762" s="166" t="s">
        <v>44</v>
      </c>
      <c r="D762" s="200"/>
      <c r="E762" s="200"/>
      <c r="F762" s="201"/>
      <c r="G762" s="169"/>
      <c r="H762" s="169"/>
      <c r="I762" s="169"/>
      <c r="J762" s="169">
        <f>SUBTOTAL(9,J763:J810)</f>
        <v>108075385.87885426</v>
      </c>
      <c r="K762" s="169">
        <f>SUBTOTAL(9,K763:K810)</f>
        <v>16341158.025940746</v>
      </c>
      <c r="L762" s="169">
        <f>SUBTOTAL(9,L763:L810)</f>
        <v>124416543.90479499</v>
      </c>
      <c r="M762" s="551"/>
      <c r="N762" s="551"/>
      <c r="O762" s="551">
        <f t="shared" ref="O762:O825" si="468">M762+N762</f>
        <v>0</v>
      </c>
      <c r="P762" s="551"/>
      <c r="Q762" s="551"/>
      <c r="R762" s="551">
        <f t="shared" ref="R762:R825" si="469">P762+Q762</f>
        <v>0</v>
      </c>
      <c r="S762" s="169">
        <f>SUBTOTAL(9,S763:S810)</f>
        <v>26388109.338590957</v>
      </c>
      <c r="T762" s="169">
        <f t="shared" si="457"/>
        <v>0</v>
      </c>
      <c r="U762" s="169">
        <f>SUBTOTAL(9,U763:U810)</f>
        <v>26388109.338590957</v>
      </c>
      <c r="V762" s="170"/>
    </row>
    <row r="763" spans="1:26">
      <c r="A763" s="146"/>
      <c r="B763" s="146"/>
      <c r="C763" s="147"/>
      <c r="D763" s="99"/>
      <c r="E763" s="99"/>
      <c r="F763" s="148"/>
      <c r="G763" s="82"/>
      <c r="H763" s="82"/>
      <c r="I763" s="82"/>
      <c r="J763" s="82"/>
      <c r="K763" s="82"/>
      <c r="L763" s="62"/>
      <c r="M763" s="550"/>
      <c r="N763" s="550"/>
      <c r="O763" s="550">
        <f t="shared" si="468"/>
        <v>0</v>
      </c>
      <c r="P763" s="550"/>
      <c r="Q763" s="550"/>
      <c r="R763" s="550">
        <f t="shared" si="469"/>
        <v>0</v>
      </c>
      <c r="S763" s="82"/>
      <c r="T763" s="82">
        <f t="shared" si="457"/>
        <v>0</v>
      </c>
      <c r="U763" s="62"/>
      <c r="V763" s="124"/>
    </row>
    <row r="764" spans="1:26">
      <c r="A764" s="149" t="s">
        <v>324</v>
      </c>
      <c r="B764" s="149"/>
      <c r="C764" s="150" t="s">
        <v>144</v>
      </c>
      <c r="D764" s="100">
        <v>1</v>
      </c>
      <c r="E764" s="100">
        <v>1</v>
      </c>
      <c r="F764" s="151" t="s">
        <v>10</v>
      </c>
      <c r="G764" s="75"/>
      <c r="H764" s="75"/>
      <c r="I764" s="75"/>
      <c r="J764" s="75">
        <f>SUBTOTAL(9,J765:J810)</f>
        <v>108075385.87885426</v>
      </c>
      <c r="K764" s="75">
        <f>SUBTOTAL(9,K765:K810)</f>
        <v>16341158.025940746</v>
      </c>
      <c r="L764" s="75">
        <f>SUBTOTAL(9,L765:L810)</f>
        <v>124416543.90479499</v>
      </c>
      <c r="M764" s="555"/>
      <c r="N764" s="555"/>
      <c r="O764" s="555">
        <f t="shared" si="468"/>
        <v>0</v>
      </c>
      <c r="P764" s="555"/>
      <c r="Q764" s="555"/>
      <c r="R764" s="555">
        <f t="shared" si="469"/>
        <v>0</v>
      </c>
      <c r="S764" s="75">
        <f>SUBTOTAL(9,S765:S810)</f>
        <v>26388109.338590957</v>
      </c>
      <c r="T764" s="75">
        <f t="shared" si="457"/>
        <v>0</v>
      </c>
      <c r="U764" s="75">
        <f>SUBTOTAL(9,U765:U810)</f>
        <v>26388109.338590957</v>
      </c>
      <c r="V764" s="176"/>
    </row>
    <row r="765" spans="1:26" s="153" customFormat="1" outlineLevel="1">
      <c r="A765" s="146" t="s">
        <v>325</v>
      </c>
      <c r="B765" s="146"/>
      <c r="C765" s="147" t="s">
        <v>326</v>
      </c>
      <c r="D765" s="122">
        <v>1</v>
      </c>
      <c r="E765" s="122"/>
      <c r="F765" s="148" t="s">
        <v>10</v>
      </c>
      <c r="G765" s="77"/>
      <c r="H765" s="77"/>
      <c r="I765" s="77"/>
      <c r="J765" s="77">
        <f>SUBTOTAL(9,J766:J774)</f>
        <v>0</v>
      </c>
      <c r="K765" s="77">
        <f t="shared" ref="K765:L765" si="470">SUBTOTAL(9,K766:K774)</f>
        <v>0</v>
      </c>
      <c r="L765" s="77">
        <f t="shared" si="470"/>
        <v>0</v>
      </c>
      <c r="M765" s="556"/>
      <c r="N765" s="556"/>
      <c r="O765" s="556">
        <f t="shared" si="468"/>
        <v>0</v>
      </c>
      <c r="P765" s="556"/>
      <c r="Q765" s="556"/>
      <c r="R765" s="556">
        <f t="shared" si="469"/>
        <v>0</v>
      </c>
      <c r="S765" s="77">
        <f t="shared" ref="S765:S774" si="471">M765*J765</f>
        <v>0</v>
      </c>
      <c r="T765" s="77">
        <f t="shared" si="457"/>
        <v>0</v>
      </c>
      <c r="U765" s="77">
        <f t="shared" ref="U765:U825" si="472">S765+T765</f>
        <v>0</v>
      </c>
      <c r="V765" s="126"/>
      <c r="X765" s="535"/>
      <c r="Y765" s="535"/>
      <c r="Z765" s="535"/>
    </row>
    <row r="766" spans="1:26" outlineLevel="2">
      <c r="A766" s="137"/>
      <c r="B766" s="137"/>
      <c r="C766" s="138" t="s">
        <v>900</v>
      </c>
      <c r="D766" s="97">
        <v>9</v>
      </c>
      <c r="E766" s="97"/>
      <c r="F766" s="139" t="s">
        <v>624</v>
      </c>
      <c r="G766" s="199">
        <v>312500</v>
      </c>
      <c r="H766" s="199">
        <v>120872.07824999999</v>
      </c>
      <c r="I766" s="62">
        <f t="shared" ref="I766:I770" si="473">SUM(G766:H766)</f>
        <v>433372.07825000002</v>
      </c>
      <c r="J766" s="62">
        <f t="shared" ref="J766:J773" si="474">G766*E766</f>
        <v>0</v>
      </c>
      <c r="K766" s="62">
        <f t="shared" ref="K766:K773" si="475">H766*E766</f>
        <v>0</v>
      </c>
      <c r="L766" s="62">
        <f t="shared" ref="L766:L773" si="476">I766*E766</f>
        <v>0</v>
      </c>
      <c r="M766" s="550"/>
      <c r="N766" s="550"/>
      <c r="O766" s="550">
        <f t="shared" si="468"/>
        <v>0</v>
      </c>
      <c r="P766" s="550"/>
      <c r="Q766" s="550"/>
      <c r="R766" s="550">
        <f t="shared" si="469"/>
        <v>0</v>
      </c>
      <c r="S766" s="62">
        <f t="shared" si="471"/>
        <v>0</v>
      </c>
      <c r="T766" s="62">
        <f t="shared" si="457"/>
        <v>0</v>
      </c>
      <c r="U766" s="62">
        <f t="shared" si="472"/>
        <v>0</v>
      </c>
      <c r="V766" s="124" t="s">
        <v>898</v>
      </c>
    </row>
    <row r="767" spans="1:26" outlineLevel="2">
      <c r="A767" s="137"/>
      <c r="B767" s="137"/>
      <c r="C767" s="138" t="s">
        <v>901</v>
      </c>
      <c r="D767" s="97">
        <v>9</v>
      </c>
      <c r="E767" s="97"/>
      <c r="F767" s="139" t="s">
        <v>624</v>
      </c>
      <c r="G767" s="199">
        <v>210227.27272727271</v>
      </c>
      <c r="H767" s="199">
        <v>120872.07824999999</v>
      </c>
      <c r="I767" s="62">
        <f t="shared" si="473"/>
        <v>331099.35097727273</v>
      </c>
      <c r="J767" s="62">
        <f t="shared" si="474"/>
        <v>0</v>
      </c>
      <c r="K767" s="62">
        <f t="shared" si="475"/>
        <v>0</v>
      </c>
      <c r="L767" s="62">
        <f t="shared" si="476"/>
        <v>0</v>
      </c>
      <c r="M767" s="550"/>
      <c r="N767" s="550"/>
      <c r="O767" s="550">
        <f t="shared" si="468"/>
        <v>0</v>
      </c>
      <c r="P767" s="550"/>
      <c r="Q767" s="550"/>
      <c r="R767" s="550">
        <f t="shared" si="469"/>
        <v>0</v>
      </c>
      <c r="S767" s="62">
        <f t="shared" si="471"/>
        <v>0</v>
      </c>
      <c r="T767" s="62">
        <f t="shared" si="457"/>
        <v>0</v>
      </c>
      <c r="U767" s="62">
        <f t="shared" si="472"/>
        <v>0</v>
      </c>
      <c r="V767" s="124" t="s">
        <v>898</v>
      </c>
    </row>
    <row r="768" spans="1:26" outlineLevel="2">
      <c r="A768" s="137"/>
      <c r="B768" s="137"/>
      <c r="C768" s="138" t="s">
        <v>902</v>
      </c>
      <c r="D768" s="97">
        <v>19</v>
      </c>
      <c r="E768" s="97"/>
      <c r="F768" s="139" t="s">
        <v>624</v>
      </c>
      <c r="G768" s="199">
        <v>119318.18181818179</v>
      </c>
      <c r="H768" s="199">
        <v>56925</v>
      </c>
      <c r="I768" s="62">
        <f t="shared" si="473"/>
        <v>176243.18181818179</v>
      </c>
      <c r="J768" s="62">
        <f t="shared" si="474"/>
        <v>0</v>
      </c>
      <c r="K768" s="62">
        <f t="shared" si="475"/>
        <v>0</v>
      </c>
      <c r="L768" s="62">
        <f t="shared" si="476"/>
        <v>0</v>
      </c>
      <c r="M768" s="550"/>
      <c r="N768" s="550"/>
      <c r="O768" s="550">
        <f t="shared" si="468"/>
        <v>0</v>
      </c>
      <c r="P768" s="550"/>
      <c r="Q768" s="550"/>
      <c r="R768" s="550">
        <f t="shared" si="469"/>
        <v>0</v>
      </c>
      <c r="S768" s="62">
        <f t="shared" si="471"/>
        <v>0</v>
      </c>
      <c r="T768" s="62">
        <f t="shared" si="457"/>
        <v>0</v>
      </c>
      <c r="U768" s="62">
        <f t="shared" si="472"/>
        <v>0</v>
      </c>
      <c r="V768" s="124" t="s">
        <v>898</v>
      </c>
    </row>
    <row r="769" spans="1:26" outlineLevel="2">
      <c r="A769" s="137"/>
      <c r="B769" s="137"/>
      <c r="C769" s="138" t="s">
        <v>903</v>
      </c>
      <c r="D769" s="97">
        <v>1</v>
      </c>
      <c r="E769" s="97"/>
      <c r="F769" s="139" t="s">
        <v>624</v>
      </c>
      <c r="G769" s="199">
        <v>562500</v>
      </c>
      <c r="H769" s="199">
        <v>56925</v>
      </c>
      <c r="I769" s="62">
        <f t="shared" si="473"/>
        <v>619425</v>
      </c>
      <c r="J769" s="62">
        <f t="shared" si="474"/>
        <v>0</v>
      </c>
      <c r="K769" s="62">
        <f t="shared" si="475"/>
        <v>0</v>
      </c>
      <c r="L769" s="62">
        <f t="shared" si="476"/>
        <v>0</v>
      </c>
      <c r="M769" s="550"/>
      <c r="N769" s="550"/>
      <c r="O769" s="550">
        <f t="shared" si="468"/>
        <v>0</v>
      </c>
      <c r="P769" s="550"/>
      <c r="Q769" s="550"/>
      <c r="R769" s="550">
        <f t="shared" si="469"/>
        <v>0</v>
      </c>
      <c r="S769" s="62">
        <f t="shared" si="471"/>
        <v>0</v>
      </c>
      <c r="T769" s="62">
        <f t="shared" si="457"/>
        <v>0</v>
      </c>
      <c r="U769" s="62">
        <f t="shared" si="472"/>
        <v>0</v>
      </c>
      <c r="V769" s="124" t="s">
        <v>898</v>
      </c>
    </row>
    <row r="770" spans="1:26" outlineLevel="2">
      <c r="A770" s="137"/>
      <c r="B770" s="137"/>
      <c r="C770" s="138" t="s">
        <v>904</v>
      </c>
      <c r="D770" s="97">
        <v>322</v>
      </c>
      <c r="E770" s="97"/>
      <c r="F770" s="139" t="s">
        <v>624</v>
      </c>
      <c r="G770" s="199">
        <v>135322.13999999998</v>
      </c>
      <c r="H770" s="199">
        <v>22106.7</v>
      </c>
      <c r="I770" s="62">
        <f t="shared" si="473"/>
        <v>157428.84</v>
      </c>
      <c r="J770" s="62">
        <f t="shared" si="474"/>
        <v>0</v>
      </c>
      <c r="K770" s="62">
        <f t="shared" si="475"/>
        <v>0</v>
      </c>
      <c r="L770" s="62">
        <f t="shared" si="476"/>
        <v>0</v>
      </c>
      <c r="M770" s="550"/>
      <c r="N770" s="550"/>
      <c r="O770" s="550">
        <f t="shared" si="468"/>
        <v>0</v>
      </c>
      <c r="P770" s="550"/>
      <c r="Q770" s="550"/>
      <c r="R770" s="550">
        <f t="shared" si="469"/>
        <v>0</v>
      </c>
      <c r="S770" s="62">
        <f t="shared" si="471"/>
        <v>0</v>
      </c>
      <c r="T770" s="62">
        <f t="shared" si="457"/>
        <v>0</v>
      </c>
      <c r="U770" s="62">
        <f t="shared" si="472"/>
        <v>0</v>
      </c>
      <c r="V770" s="124" t="s">
        <v>625</v>
      </c>
    </row>
    <row r="771" spans="1:26" s="11" customFormat="1" ht="21" customHeight="1" outlineLevel="2">
      <c r="A771" s="192"/>
      <c r="B771" s="192"/>
      <c r="C771" s="386" t="s">
        <v>928</v>
      </c>
      <c r="D771" s="194">
        <v>54</v>
      </c>
      <c r="E771" s="194"/>
      <c r="F771" s="195" t="s">
        <v>624</v>
      </c>
      <c r="G771" s="199">
        <v>8773.9726027397246</v>
      </c>
      <c r="H771" s="199">
        <v>14594.016411764707</v>
      </c>
      <c r="I771" s="199">
        <f t="shared" ref="I771:I773" si="477">SUM(G771:H771)</f>
        <v>23367.989014504434</v>
      </c>
      <c r="J771" s="199">
        <f t="shared" si="474"/>
        <v>0</v>
      </c>
      <c r="K771" s="199">
        <f t="shared" si="475"/>
        <v>0</v>
      </c>
      <c r="L771" s="199">
        <f t="shared" si="476"/>
        <v>0</v>
      </c>
      <c r="M771" s="554"/>
      <c r="N771" s="554"/>
      <c r="O771" s="554">
        <f t="shared" si="468"/>
        <v>0</v>
      </c>
      <c r="P771" s="554"/>
      <c r="Q771" s="554"/>
      <c r="R771" s="554">
        <f t="shared" si="469"/>
        <v>0</v>
      </c>
      <c r="S771" s="199">
        <f t="shared" si="471"/>
        <v>0</v>
      </c>
      <c r="T771" s="199">
        <f t="shared" si="457"/>
        <v>0</v>
      </c>
      <c r="U771" s="199">
        <f t="shared" si="472"/>
        <v>0</v>
      </c>
      <c r="V771" s="389" t="s">
        <v>929</v>
      </c>
      <c r="X771" s="534"/>
      <c r="Y771" s="534"/>
      <c r="Z771" s="534"/>
    </row>
    <row r="772" spans="1:26" ht="20.25" customHeight="1" outlineLevel="2">
      <c r="A772" s="137"/>
      <c r="B772" s="137"/>
      <c r="C772" s="138" t="s">
        <v>657</v>
      </c>
      <c r="D772" s="97">
        <v>1</v>
      </c>
      <c r="E772" s="97"/>
      <c r="F772" s="139" t="s">
        <v>619</v>
      </c>
      <c r="G772" s="199">
        <v>0</v>
      </c>
      <c r="H772" s="199">
        <v>0</v>
      </c>
      <c r="I772" s="62">
        <f t="shared" si="477"/>
        <v>0</v>
      </c>
      <c r="J772" s="62">
        <f t="shared" si="474"/>
        <v>0</v>
      </c>
      <c r="K772" s="62">
        <f t="shared" si="475"/>
        <v>0</v>
      </c>
      <c r="L772" s="62">
        <f t="shared" si="476"/>
        <v>0</v>
      </c>
      <c r="M772" s="550"/>
      <c r="N772" s="550"/>
      <c r="O772" s="550">
        <f t="shared" si="468"/>
        <v>0</v>
      </c>
      <c r="P772" s="550"/>
      <c r="Q772" s="550"/>
      <c r="R772" s="550">
        <f t="shared" si="469"/>
        <v>0</v>
      </c>
      <c r="S772" s="62">
        <f t="shared" si="471"/>
        <v>0</v>
      </c>
      <c r="T772" s="62">
        <f t="shared" si="457"/>
        <v>0</v>
      </c>
      <c r="U772" s="62">
        <f t="shared" si="472"/>
        <v>0</v>
      </c>
      <c r="V772" s="124"/>
    </row>
    <row r="773" spans="1:26" ht="20.25" customHeight="1" outlineLevel="2">
      <c r="A773" s="137"/>
      <c r="B773" s="137"/>
      <c r="C773" s="138" t="s">
        <v>787</v>
      </c>
      <c r="D773" s="97">
        <v>1</v>
      </c>
      <c r="E773" s="97"/>
      <c r="F773" s="139" t="s">
        <v>619</v>
      </c>
      <c r="G773" s="199">
        <v>0</v>
      </c>
      <c r="H773" s="199">
        <v>0</v>
      </c>
      <c r="I773" s="62">
        <f t="shared" si="477"/>
        <v>0</v>
      </c>
      <c r="J773" s="62">
        <f t="shared" si="474"/>
        <v>0</v>
      </c>
      <c r="K773" s="62">
        <f t="shared" si="475"/>
        <v>0</v>
      </c>
      <c r="L773" s="62">
        <f t="shared" si="476"/>
        <v>0</v>
      </c>
      <c r="M773" s="550"/>
      <c r="N773" s="550"/>
      <c r="O773" s="550">
        <f t="shared" si="468"/>
        <v>0</v>
      </c>
      <c r="P773" s="550"/>
      <c r="Q773" s="550"/>
      <c r="R773" s="550">
        <f t="shared" si="469"/>
        <v>0</v>
      </c>
      <c r="S773" s="62">
        <f t="shared" si="471"/>
        <v>0</v>
      </c>
      <c r="T773" s="62">
        <f t="shared" si="457"/>
        <v>0</v>
      </c>
      <c r="U773" s="62">
        <f t="shared" si="472"/>
        <v>0</v>
      </c>
      <c r="V773" s="124"/>
    </row>
    <row r="774" spans="1:26" outlineLevel="1">
      <c r="A774" s="137"/>
      <c r="B774" s="137"/>
      <c r="C774" s="138"/>
      <c r="D774" s="94"/>
      <c r="E774" s="94"/>
      <c r="F774" s="139"/>
      <c r="G774" s="71"/>
      <c r="H774" s="71"/>
      <c r="I774" s="71"/>
      <c r="J774" s="71"/>
      <c r="K774" s="71"/>
      <c r="L774" s="62"/>
      <c r="M774" s="550"/>
      <c r="N774" s="550"/>
      <c r="O774" s="550">
        <f t="shared" si="468"/>
        <v>0</v>
      </c>
      <c r="P774" s="550"/>
      <c r="Q774" s="550"/>
      <c r="R774" s="550">
        <f t="shared" si="469"/>
        <v>0</v>
      </c>
      <c r="S774" s="62">
        <f t="shared" si="471"/>
        <v>0</v>
      </c>
      <c r="T774" s="62">
        <f t="shared" si="457"/>
        <v>0</v>
      </c>
      <c r="U774" s="62">
        <f t="shared" si="472"/>
        <v>0</v>
      </c>
      <c r="V774" s="124"/>
    </row>
    <row r="775" spans="1:26" s="153" customFormat="1" ht="20.25" customHeight="1" outlineLevel="1">
      <c r="A775" s="146" t="s">
        <v>327</v>
      </c>
      <c r="B775" s="146"/>
      <c r="C775" s="147" t="s">
        <v>152</v>
      </c>
      <c r="D775" s="122">
        <v>1</v>
      </c>
      <c r="E775" s="122">
        <v>1</v>
      </c>
      <c r="F775" s="148" t="s">
        <v>10</v>
      </c>
      <c r="G775" s="77"/>
      <c r="H775" s="77"/>
      <c r="I775" s="77"/>
      <c r="J775" s="77">
        <f>SUBTOTAL(9,J776:J779)</f>
        <v>48996560</v>
      </c>
      <c r="K775" s="77">
        <f>SUBTOTAL(9,K776:K779)</f>
        <v>6144115.6771840006</v>
      </c>
      <c r="L775" s="77">
        <f>SUBTOTAL(9,L776:L779)</f>
        <v>55140675.677184001</v>
      </c>
      <c r="M775" s="556"/>
      <c r="N775" s="556"/>
      <c r="O775" s="556">
        <f t="shared" si="468"/>
        <v>0</v>
      </c>
      <c r="P775" s="556"/>
      <c r="Q775" s="556"/>
      <c r="R775" s="556">
        <f t="shared" si="469"/>
        <v>0</v>
      </c>
      <c r="S775" s="77">
        <f>SUBTOTAL(9,S776:S779)</f>
        <v>24498280</v>
      </c>
      <c r="T775" s="77">
        <f t="shared" si="457"/>
        <v>0</v>
      </c>
      <c r="U775" s="77">
        <f>SUBTOTAL(9,U776:U779)</f>
        <v>24498280</v>
      </c>
      <c r="V775" s="127"/>
      <c r="X775" s="535"/>
      <c r="Y775" s="535"/>
      <c r="Z775" s="535"/>
    </row>
    <row r="776" spans="1:26" outlineLevel="2">
      <c r="A776" s="137"/>
      <c r="B776" s="137"/>
      <c r="C776" s="147" t="s">
        <v>675</v>
      </c>
      <c r="D776" s="97"/>
      <c r="E776" s="97"/>
      <c r="F776" s="139"/>
      <c r="G776" s="71"/>
      <c r="H776" s="71"/>
      <c r="I776" s="71"/>
      <c r="J776" s="71"/>
      <c r="K776" s="71"/>
      <c r="L776" s="71"/>
      <c r="M776" s="552"/>
      <c r="N776" s="552"/>
      <c r="O776" s="552">
        <f t="shared" si="468"/>
        <v>0</v>
      </c>
      <c r="P776" s="552"/>
      <c r="Q776" s="552"/>
      <c r="R776" s="552">
        <f t="shared" si="469"/>
        <v>0</v>
      </c>
      <c r="S776" s="71">
        <f>M776*J776</f>
        <v>0</v>
      </c>
      <c r="T776" s="71">
        <f t="shared" si="457"/>
        <v>0</v>
      </c>
      <c r="U776" s="71">
        <f t="shared" si="472"/>
        <v>0</v>
      </c>
      <c r="V776" s="123"/>
    </row>
    <row r="777" spans="1:26" outlineLevel="2">
      <c r="A777" s="137"/>
      <c r="B777" s="137"/>
      <c r="C777" s="138" t="s">
        <v>905</v>
      </c>
      <c r="D777" s="97">
        <v>47</v>
      </c>
      <c r="E777" s="97">
        <v>47</v>
      </c>
      <c r="F777" s="139" t="s">
        <v>624</v>
      </c>
      <c r="G777" s="199">
        <v>776880</v>
      </c>
      <c r="H777" s="199">
        <v>51045.865472000005</v>
      </c>
      <c r="I777" s="71">
        <f t="shared" ref="I777" si="478">SUM(G777:H777)</f>
        <v>827925.86547199998</v>
      </c>
      <c r="J777" s="71">
        <f>G777*E777</f>
        <v>36513360</v>
      </c>
      <c r="K777" s="71">
        <f>H777*E777</f>
        <v>2399155.6771840001</v>
      </c>
      <c r="L777" s="71">
        <f>I777*E777</f>
        <v>38912515.677184001</v>
      </c>
      <c r="M777" s="552">
        <v>0.5</v>
      </c>
      <c r="N777" s="552"/>
      <c r="O777" s="552">
        <f t="shared" si="468"/>
        <v>0.5</v>
      </c>
      <c r="P777" s="552"/>
      <c r="Q777" s="552"/>
      <c r="R777" s="552">
        <f t="shared" si="469"/>
        <v>0</v>
      </c>
      <c r="S777" s="71">
        <f>M777*J777</f>
        <v>18256680</v>
      </c>
      <c r="T777" s="71">
        <f t="shared" si="457"/>
        <v>0</v>
      </c>
      <c r="U777" s="71">
        <f t="shared" si="472"/>
        <v>18256680</v>
      </c>
      <c r="V777" s="123" t="s">
        <v>680</v>
      </c>
    </row>
    <row r="778" spans="1:26" outlineLevel="2">
      <c r="A778" s="137"/>
      <c r="B778" s="137"/>
      <c r="C778" s="138" t="s">
        <v>690</v>
      </c>
      <c r="D778" s="97">
        <v>1</v>
      </c>
      <c r="E778" s="97">
        <v>1</v>
      </c>
      <c r="F778" s="139" t="s">
        <v>619</v>
      </c>
      <c r="G778" s="199">
        <v>12483200</v>
      </c>
      <c r="H778" s="199">
        <v>3744960</v>
      </c>
      <c r="I778" s="71">
        <f t="shared" ref="I778" si="479">SUM(G778:H778)</f>
        <v>16228160</v>
      </c>
      <c r="J778" s="71">
        <f>G778*E778</f>
        <v>12483200</v>
      </c>
      <c r="K778" s="71">
        <f>H778*E778</f>
        <v>3744960</v>
      </c>
      <c r="L778" s="71">
        <f>I778*E778</f>
        <v>16228160</v>
      </c>
      <c r="M778" s="552">
        <v>0.5</v>
      </c>
      <c r="N778" s="552"/>
      <c r="O778" s="552">
        <f t="shared" si="468"/>
        <v>0.5</v>
      </c>
      <c r="P778" s="552"/>
      <c r="Q778" s="552"/>
      <c r="R778" s="552">
        <f t="shared" si="469"/>
        <v>0</v>
      </c>
      <c r="S778" s="71">
        <f>M778*J778</f>
        <v>6241600</v>
      </c>
      <c r="T778" s="71">
        <f t="shared" si="457"/>
        <v>0</v>
      </c>
      <c r="U778" s="71">
        <f t="shared" si="472"/>
        <v>6241600</v>
      </c>
      <c r="V778" s="123"/>
    </row>
    <row r="779" spans="1:26" outlineLevel="1">
      <c r="A779" s="137"/>
      <c r="B779" s="137"/>
      <c r="C779" s="138"/>
      <c r="D779" s="94"/>
      <c r="E779" s="94"/>
      <c r="F779" s="139"/>
      <c r="G779" s="71"/>
      <c r="H779" s="71"/>
      <c r="I779" s="71"/>
      <c r="J779" s="71"/>
      <c r="K779" s="71"/>
      <c r="L779" s="62"/>
      <c r="M779" s="550"/>
      <c r="N779" s="550"/>
      <c r="O779" s="550">
        <f t="shared" si="468"/>
        <v>0</v>
      </c>
      <c r="P779" s="550"/>
      <c r="Q779" s="550"/>
      <c r="R779" s="550">
        <f t="shared" si="469"/>
        <v>0</v>
      </c>
      <c r="S779" s="62">
        <f>M779*J779</f>
        <v>0</v>
      </c>
      <c r="T779" s="62">
        <f t="shared" si="457"/>
        <v>0</v>
      </c>
      <c r="U779" s="62">
        <f t="shared" si="472"/>
        <v>0</v>
      </c>
      <c r="V779" s="124"/>
    </row>
    <row r="780" spans="1:26" s="153" customFormat="1" ht="20.25" customHeight="1" outlineLevel="1">
      <c r="A780" s="146" t="s">
        <v>328</v>
      </c>
      <c r="B780" s="146"/>
      <c r="C780" s="147" t="s">
        <v>160</v>
      </c>
      <c r="D780" s="122">
        <v>1</v>
      </c>
      <c r="E780" s="122">
        <v>1</v>
      </c>
      <c r="F780" s="148" t="s">
        <v>10</v>
      </c>
      <c r="G780" s="77"/>
      <c r="H780" s="77"/>
      <c r="I780" s="77"/>
      <c r="J780" s="77"/>
      <c r="K780" s="77"/>
      <c r="L780" s="82">
        <v>0</v>
      </c>
      <c r="M780" s="553"/>
      <c r="N780" s="553"/>
      <c r="O780" s="553">
        <f t="shared" si="468"/>
        <v>0</v>
      </c>
      <c r="P780" s="553"/>
      <c r="Q780" s="553"/>
      <c r="R780" s="553">
        <f t="shared" si="469"/>
        <v>0</v>
      </c>
      <c r="S780" s="82">
        <f>M780*J780</f>
        <v>0</v>
      </c>
      <c r="T780" s="82">
        <f t="shared" si="457"/>
        <v>0</v>
      </c>
      <c r="U780" s="82">
        <f t="shared" si="472"/>
        <v>0</v>
      </c>
      <c r="V780" s="127"/>
      <c r="X780" s="535"/>
      <c r="Y780" s="535"/>
      <c r="Z780" s="535"/>
    </row>
    <row r="781" spans="1:26" s="153" customFormat="1" ht="25.5" customHeight="1" outlineLevel="1">
      <c r="A781" s="146" t="s">
        <v>329</v>
      </c>
      <c r="B781" s="146"/>
      <c r="C781" s="147" t="s">
        <v>330</v>
      </c>
      <c r="D781" s="99">
        <v>1</v>
      </c>
      <c r="E781" s="99">
        <v>1</v>
      </c>
      <c r="F781" s="148" t="s">
        <v>10</v>
      </c>
      <c r="G781" s="77"/>
      <c r="H781" s="77"/>
      <c r="I781" s="77"/>
      <c r="J781" s="82">
        <f>SUBTOTAL(9,J782:J798)</f>
        <v>44249283.361917809</v>
      </c>
      <c r="K781" s="82">
        <f>SUBTOTAL(9,K782:K798)</f>
        <v>5904426.8866450451</v>
      </c>
      <c r="L781" s="82">
        <f>SUBTOTAL(9,L782:L798)</f>
        <v>50153710.248562858</v>
      </c>
      <c r="M781" s="553"/>
      <c r="N781" s="553"/>
      <c r="O781" s="553">
        <f>M781+N781</f>
        <v>0</v>
      </c>
      <c r="P781" s="553"/>
      <c r="Q781" s="553"/>
      <c r="R781" s="553">
        <f t="shared" si="469"/>
        <v>0</v>
      </c>
      <c r="S781" s="82">
        <f>SUBTOTAL(9,S782:S798)</f>
        <v>680887.87171232887</v>
      </c>
      <c r="T781" s="82">
        <f t="shared" si="457"/>
        <v>0</v>
      </c>
      <c r="U781" s="82">
        <f>SUBTOTAL(9,U782:U798)</f>
        <v>680887.87171232887</v>
      </c>
      <c r="V781" s="127"/>
      <c r="X781" s="535"/>
      <c r="Y781" s="535"/>
      <c r="Z781" s="535"/>
    </row>
    <row r="782" spans="1:26" outlineLevel="2">
      <c r="A782" s="137"/>
      <c r="B782" s="137"/>
      <c r="C782" s="147" t="s">
        <v>815</v>
      </c>
      <c r="D782" s="97"/>
      <c r="E782" s="97"/>
      <c r="F782" s="139"/>
      <c r="G782" s="71"/>
      <c r="H782" s="71"/>
      <c r="I782" s="71"/>
      <c r="J782" s="77">
        <f t="shared" ref="J782:K782" si="480">SUBTOTAL(9,J783:J787)</f>
        <v>11703872.039999999</v>
      </c>
      <c r="K782" s="77">
        <f t="shared" si="480"/>
        <v>857016.81200000015</v>
      </c>
      <c r="L782" s="77">
        <f>SUBTOTAL(9,L783:L787)</f>
        <v>12560888.852</v>
      </c>
      <c r="M782" s="556"/>
      <c r="N782" s="556"/>
      <c r="O782" s="556">
        <f t="shared" si="468"/>
        <v>0</v>
      </c>
      <c r="P782" s="556"/>
      <c r="Q782" s="556"/>
      <c r="R782" s="556">
        <f t="shared" si="469"/>
        <v>0</v>
      </c>
      <c r="S782" s="77">
        <f>SUBTOTAL(9,S783:S787)</f>
        <v>247528.02</v>
      </c>
      <c r="T782" s="77">
        <f t="shared" si="457"/>
        <v>0</v>
      </c>
      <c r="U782" s="77">
        <f>SUBTOTAL(9,U783:U787)</f>
        <v>247528.02</v>
      </c>
      <c r="V782" s="123"/>
    </row>
    <row r="783" spans="1:26" ht="26.4" outlineLevel="2">
      <c r="A783" s="137"/>
      <c r="B783" s="137"/>
      <c r="C783" s="138" t="s">
        <v>696</v>
      </c>
      <c r="D783" s="97">
        <v>2</v>
      </c>
      <c r="E783" s="97">
        <v>2</v>
      </c>
      <c r="F783" s="139" t="s">
        <v>660</v>
      </c>
      <c r="G783" s="199">
        <v>46800</v>
      </c>
      <c r="H783" s="199">
        <v>54500.000000000007</v>
      </c>
      <c r="I783" s="71">
        <f t="shared" ref="I783" si="481">SUM(G783:H783)</f>
        <v>101300</v>
      </c>
      <c r="J783" s="71">
        <f>G783*E783</f>
        <v>93600</v>
      </c>
      <c r="K783" s="71">
        <f>H783*E783</f>
        <v>109000.00000000001</v>
      </c>
      <c r="L783" s="71">
        <f>I783*E783</f>
        <v>202600</v>
      </c>
      <c r="M783" s="552"/>
      <c r="N783" s="552"/>
      <c r="O783" s="552">
        <f t="shared" si="468"/>
        <v>0</v>
      </c>
      <c r="P783" s="552"/>
      <c r="Q783" s="552"/>
      <c r="R783" s="552">
        <f t="shared" si="469"/>
        <v>0</v>
      </c>
      <c r="S783" s="71">
        <f>M783*J783</f>
        <v>0</v>
      </c>
      <c r="T783" s="71">
        <f t="shared" si="457"/>
        <v>0</v>
      </c>
      <c r="U783" s="71">
        <f t="shared" si="472"/>
        <v>0</v>
      </c>
      <c r="V783" s="123" t="s">
        <v>697</v>
      </c>
    </row>
    <row r="784" spans="1:26" ht="26.4" outlineLevel="2">
      <c r="A784" s="137"/>
      <c r="B784" s="137"/>
      <c r="C784" s="138" t="s">
        <v>884</v>
      </c>
      <c r="D784" s="97">
        <v>2</v>
      </c>
      <c r="E784" s="97">
        <v>2</v>
      </c>
      <c r="F784" s="139" t="s">
        <v>660</v>
      </c>
      <c r="G784" s="199">
        <v>381600</v>
      </c>
      <c r="H784" s="199">
        <v>54500.000000000007</v>
      </c>
      <c r="I784" s="71">
        <f t="shared" ref="I784:I786" si="482">SUM(G784:H784)</f>
        <v>436100</v>
      </c>
      <c r="J784" s="71">
        <f>G784*E784</f>
        <v>763200</v>
      </c>
      <c r="K784" s="71">
        <f>H784*E784</f>
        <v>109000.00000000001</v>
      </c>
      <c r="L784" s="71">
        <f>I784*E784</f>
        <v>872200</v>
      </c>
      <c r="M784" s="552"/>
      <c r="N784" s="552"/>
      <c r="O784" s="552">
        <f t="shared" si="468"/>
        <v>0</v>
      </c>
      <c r="P784" s="552"/>
      <c r="Q784" s="552"/>
      <c r="R784" s="552">
        <f t="shared" si="469"/>
        <v>0</v>
      </c>
      <c r="S784" s="71">
        <f>M784*J784</f>
        <v>0</v>
      </c>
      <c r="T784" s="71">
        <f t="shared" si="457"/>
        <v>0</v>
      </c>
      <c r="U784" s="71">
        <f t="shared" si="472"/>
        <v>0</v>
      </c>
      <c r="V784" s="123" t="s">
        <v>885</v>
      </c>
    </row>
    <row r="785" spans="1:26" ht="26.4" outlineLevel="2">
      <c r="A785" s="137"/>
      <c r="B785" s="137"/>
      <c r="C785" s="138" t="s">
        <v>835</v>
      </c>
      <c r="D785" s="97">
        <v>9</v>
      </c>
      <c r="E785" s="97">
        <v>9</v>
      </c>
      <c r="F785" s="139" t="s">
        <v>660</v>
      </c>
      <c r="G785" s="199">
        <v>1150224</v>
      </c>
      <c r="H785" s="199">
        <v>54500.000000000007</v>
      </c>
      <c r="I785" s="71">
        <f t="shared" si="482"/>
        <v>1204724</v>
      </c>
      <c r="J785" s="71">
        <f>G785*E785</f>
        <v>10352016</v>
      </c>
      <c r="K785" s="71">
        <f>H785*E785</f>
        <v>490500.00000000006</v>
      </c>
      <c r="L785" s="71">
        <f>I785*E785</f>
        <v>10842516</v>
      </c>
      <c r="M785" s="552"/>
      <c r="N785" s="552"/>
      <c r="O785" s="552">
        <f t="shared" si="468"/>
        <v>0</v>
      </c>
      <c r="P785" s="552"/>
      <c r="Q785" s="552"/>
      <c r="R785" s="552">
        <f t="shared" si="469"/>
        <v>0</v>
      </c>
      <c r="S785" s="71">
        <f>M785*J785</f>
        <v>0</v>
      </c>
      <c r="T785" s="71">
        <f t="shared" si="457"/>
        <v>0</v>
      </c>
      <c r="U785" s="71">
        <f t="shared" si="472"/>
        <v>0</v>
      </c>
      <c r="V785" s="123" t="s">
        <v>836</v>
      </c>
    </row>
    <row r="786" spans="1:26" outlineLevel="2">
      <c r="A786" s="137"/>
      <c r="B786" s="137"/>
      <c r="C786" s="138" t="s">
        <v>657</v>
      </c>
      <c r="D786" s="97">
        <v>1</v>
      </c>
      <c r="E786" s="97">
        <v>1</v>
      </c>
      <c r="F786" s="139" t="s">
        <v>619</v>
      </c>
      <c r="G786" s="199">
        <v>495056.04</v>
      </c>
      <c r="H786" s="199">
        <v>148516.81199999998</v>
      </c>
      <c r="I786" s="71">
        <f t="shared" si="482"/>
        <v>643572.85199999996</v>
      </c>
      <c r="J786" s="71">
        <f>G786*E786</f>
        <v>495056.04</v>
      </c>
      <c r="K786" s="71">
        <f>H786*E786</f>
        <v>148516.81199999998</v>
      </c>
      <c r="L786" s="71">
        <f>I786*E786</f>
        <v>643572.85199999996</v>
      </c>
      <c r="M786" s="552">
        <v>0.5</v>
      </c>
      <c r="N786" s="552"/>
      <c r="O786" s="552">
        <f t="shared" si="468"/>
        <v>0.5</v>
      </c>
      <c r="P786" s="552"/>
      <c r="Q786" s="552"/>
      <c r="R786" s="552">
        <f t="shared" si="469"/>
        <v>0</v>
      </c>
      <c r="S786" s="71">
        <f>M786*J786</f>
        <v>247528.02</v>
      </c>
      <c r="T786" s="71">
        <f t="shared" ref="T786:T849" si="483">P786*K786</f>
        <v>0</v>
      </c>
      <c r="U786" s="71">
        <f t="shared" si="472"/>
        <v>247528.02</v>
      </c>
      <c r="V786" s="123"/>
    </row>
    <row r="787" spans="1:26" outlineLevel="2">
      <c r="A787" s="137"/>
      <c r="B787" s="137"/>
      <c r="C787" s="138"/>
      <c r="D787" s="97"/>
      <c r="E787" s="97"/>
      <c r="F787" s="139"/>
      <c r="G787" s="62"/>
      <c r="H787" s="62"/>
      <c r="I787" s="62"/>
      <c r="J787" s="71"/>
      <c r="K787" s="71"/>
      <c r="L787" s="71"/>
      <c r="M787" s="552"/>
      <c r="N787" s="552"/>
      <c r="O787" s="552">
        <f t="shared" si="468"/>
        <v>0</v>
      </c>
      <c r="P787" s="552"/>
      <c r="Q787" s="552"/>
      <c r="R787" s="552">
        <f t="shared" si="469"/>
        <v>0</v>
      </c>
      <c r="S787" s="71">
        <f>M787*J787</f>
        <v>0</v>
      </c>
      <c r="T787" s="71">
        <f t="shared" si="483"/>
        <v>0</v>
      </c>
      <c r="U787" s="71">
        <f t="shared" si="472"/>
        <v>0</v>
      </c>
      <c r="V787" s="123"/>
    </row>
    <row r="788" spans="1:26" outlineLevel="2">
      <c r="A788" s="137"/>
      <c r="B788" s="137"/>
      <c r="C788" s="147" t="s">
        <v>706</v>
      </c>
      <c r="D788" s="97"/>
      <c r="E788" s="97"/>
      <c r="F788" s="139"/>
      <c r="G788" s="62"/>
      <c r="H788" s="62"/>
      <c r="I788" s="62"/>
      <c r="J788" s="77">
        <f t="shared" ref="J788:K788" si="484">SUBTOTAL(9,J789:J792)</f>
        <v>25171700.000000004</v>
      </c>
      <c r="K788" s="77">
        <f t="shared" si="484"/>
        <v>992000.00000000012</v>
      </c>
      <c r="L788" s="77">
        <f>SUBTOTAL(9,L789:L792)</f>
        <v>26163700.000000004</v>
      </c>
      <c r="M788" s="556"/>
      <c r="N788" s="556"/>
      <c r="O788" s="556">
        <f t="shared" si="468"/>
        <v>0</v>
      </c>
      <c r="P788" s="556"/>
      <c r="Q788" s="556"/>
      <c r="R788" s="556">
        <f t="shared" si="469"/>
        <v>0</v>
      </c>
      <c r="S788" s="77">
        <f t="shared" ref="S788" si="485">SUBTOTAL(9,S789:S792)</f>
        <v>240000</v>
      </c>
      <c r="T788" s="77">
        <f t="shared" si="483"/>
        <v>0</v>
      </c>
      <c r="U788" s="77">
        <f>SUBTOTAL(9,U789:U792)</f>
        <v>240000</v>
      </c>
      <c r="V788" s="123"/>
    </row>
    <row r="789" spans="1:26" ht="26.4" outlineLevel="2">
      <c r="A789" s="137"/>
      <c r="B789" s="137"/>
      <c r="C789" s="138" t="s">
        <v>709</v>
      </c>
      <c r="D789" s="97">
        <v>15</v>
      </c>
      <c r="E789" s="97">
        <v>15</v>
      </c>
      <c r="F789" s="139" t="s">
        <v>660</v>
      </c>
      <c r="G789" s="62">
        <v>1607100.0000000002</v>
      </c>
      <c r="H789" s="62">
        <v>56000.000000000007</v>
      </c>
      <c r="I789" s="62">
        <f t="shared" ref="I789:I791" si="486">SUM(G789:H789)</f>
        <v>1663100.0000000002</v>
      </c>
      <c r="J789" s="71">
        <f>G789*E789</f>
        <v>24106500.000000004</v>
      </c>
      <c r="K789" s="71">
        <f>H789*E789</f>
        <v>840000.00000000012</v>
      </c>
      <c r="L789" s="71">
        <f>I789*E789</f>
        <v>24946500.000000004</v>
      </c>
      <c r="M789" s="552"/>
      <c r="N789" s="552"/>
      <c r="O789" s="552">
        <f t="shared" si="468"/>
        <v>0</v>
      </c>
      <c r="P789" s="552"/>
      <c r="Q789" s="552"/>
      <c r="R789" s="552">
        <f t="shared" si="469"/>
        <v>0</v>
      </c>
      <c r="S789" s="71">
        <f>M789*J789</f>
        <v>0</v>
      </c>
      <c r="T789" s="71">
        <f t="shared" si="483"/>
        <v>0</v>
      </c>
      <c r="U789" s="71">
        <f t="shared" si="472"/>
        <v>0</v>
      </c>
      <c r="V789" s="123" t="s">
        <v>710</v>
      </c>
    </row>
    <row r="790" spans="1:26" ht="26.4" outlineLevel="2">
      <c r="A790" s="137"/>
      <c r="B790" s="137"/>
      <c r="C790" s="138" t="s">
        <v>711</v>
      </c>
      <c r="D790" s="97">
        <v>1</v>
      </c>
      <c r="E790" s="97">
        <v>1</v>
      </c>
      <c r="F790" s="139" t="s">
        <v>660</v>
      </c>
      <c r="G790" s="62">
        <v>585200</v>
      </c>
      <c r="H790" s="62">
        <v>56000.000000000007</v>
      </c>
      <c r="I790" s="62">
        <f t="shared" si="486"/>
        <v>641200</v>
      </c>
      <c r="J790" s="71">
        <f>G790*E790</f>
        <v>585200</v>
      </c>
      <c r="K790" s="71">
        <f>H790*E790</f>
        <v>56000.000000000007</v>
      </c>
      <c r="L790" s="71">
        <f>I790*E790</f>
        <v>641200</v>
      </c>
      <c r="M790" s="552"/>
      <c r="N790" s="552"/>
      <c r="O790" s="552">
        <f t="shared" si="468"/>
        <v>0</v>
      </c>
      <c r="P790" s="552"/>
      <c r="Q790" s="552"/>
      <c r="R790" s="552">
        <f t="shared" si="469"/>
        <v>0</v>
      </c>
      <c r="S790" s="71">
        <f>M790*J790</f>
        <v>0</v>
      </c>
      <c r="T790" s="71">
        <f t="shared" si="483"/>
        <v>0</v>
      </c>
      <c r="U790" s="71">
        <f t="shared" si="472"/>
        <v>0</v>
      </c>
      <c r="V790" s="123" t="s">
        <v>712</v>
      </c>
    </row>
    <row r="791" spans="1:26" outlineLevel="2">
      <c r="A791" s="137"/>
      <c r="B791" s="137"/>
      <c r="C791" s="138" t="s">
        <v>657</v>
      </c>
      <c r="D791" s="97">
        <v>1</v>
      </c>
      <c r="E791" s="97">
        <v>1</v>
      </c>
      <c r="F791" s="139" t="s">
        <v>619</v>
      </c>
      <c r="G791" s="62">
        <v>480000</v>
      </c>
      <c r="H791" s="62">
        <v>96000</v>
      </c>
      <c r="I791" s="62">
        <f t="shared" si="486"/>
        <v>576000</v>
      </c>
      <c r="J791" s="71">
        <f>G791*E791</f>
        <v>480000</v>
      </c>
      <c r="K791" s="71">
        <f>H791*E791</f>
        <v>96000</v>
      </c>
      <c r="L791" s="71">
        <f>I791*E791</f>
        <v>576000</v>
      </c>
      <c r="M791" s="552">
        <v>0.5</v>
      </c>
      <c r="N791" s="552"/>
      <c r="O791" s="552">
        <f t="shared" si="468"/>
        <v>0.5</v>
      </c>
      <c r="P791" s="552"/>
      <c r="Q791" s="552"/>
      <c r="R791" s="552">
        <f t="shared" si="469"/>
        <v>0</v>
      </c>
      <c r="S791" s="71">
        <f>M791*J791</f>
        <v>240000</v>
      </c>
      <c r="T791" s="71">
        <f t="shared" si="483"/>
        <v>0</v>
      </c>
      <c r="U791" s="71">
        <f t="shared" si="472"/>
        <v>240000</v>
      </c>
      <c r="V791" s="123"/>
    </row>
    <row r="792" spans="1:26" outlineLevel="2">
      <c r="A792" s="137"/>
      <c r="B792" s="137"/>
      <c r="C792" s="138"/>
      <c r="D792" s="97"/>
      <c r="E792" s="97"/>
      <c r="F792" s="139"/>
      <c r="G792" s="62"/>
      <c r="H792" s="62"/>
      <c r="I792" s="62"/>
      <c r="J792" s="71"/>
      <c r="K792" s="71"/>
      <c r="L792" s="71"/>
      <c r="M792" s="552"/>
      <c r="N792" s="552"/>
      <c r="O792" s="552">
        <f t="shared" si="468"/>
        <v>0</v>
      </c>
      <c r="P792" s="552"/>
      <c r="Q792" s="552"/>
      <c r="R792" s="552">
        <f t="shared" si="469"/>
        <v>0</v>
      </c>
      <c r="S792" s="71">
        <f>M792*J792</f>
        <v>0</v>
      </c>
      <c r="T792" s="71">
        <f t="shared" si="483"/>
        <v>0</v>
      </c>
      <c r="U792" s="71">
        <f t="shared" si="472"/>
        <v>0</v>
      </c>
      <c r="V792" s="123"/>
    </row>
    <row r="793" spans="1:26" s="153" customFormat="1" outlineLevel="2">
      <c r="A793" s="146"/>
      <c r="B793" s="146"/>
      <c r="C793" s="147" t="s">
        <v>841</v>
      </c>
      <c r="D793" s="99"/>
      <c r="E793" s="99"/>
      <c r="F793" s="148"/>
      <c r="G793" s="82"/>
      <c r="H793" s="82"/>
      <c r="I793" s="82"/>
      <c r="J793" s="77">
        <f>SUBTOTAL(9,J794:J798)</f>
        <v>7373711.3219178077</v>
      </c>
      <c r="K793" s="77">
        <f t="shared" ref="K793:L793" si="487">SUBTOTAL(9,K794:K798)</f>
        <v>4055410.0746450452</v>
      </c>
      <c r="L793" s="77">
        <f t="shared" si="487"/>
        <v>11429121.396562854</v>
      </c>
      <c r="M793" s="556"/>
      <c r="N793" s="556"/>
      <c r="O793" s="556">
        <f t="shared" si="468"/>
        <v>0</v>
      </c>
      <c r="P793" s="556"/>
      <c r="Q793" s="556"/>
      <c r="R793" s="556">
        <f t="shared" si="469"/>
        <v>0</v>
      </c>
      <c r="S793" s="77">
        <f>SUBTOTAL(9,S794:S798)</f>
        <v>193359.85171232879</v>
      </c>
      <c r="T793" s="77">
        <f t="shared" si="483"/>
        <v>0</v>
      </c>
      <c r="U793" s="77">
        <f t="shared" ref="U793" si="488">SUBTOTAL(9,U794:U798)</f>
        <v>193359.85171232879</v>
      </c>
      <c r="V793" s="126"/>
      <c r="X793" s="535"/>
      <c r="Y793" s="535"/>
      <c r="Z793" s="535"/>
    </row>
    <row r="794" spans="1:26" outlineLevel="2">
      <c r="A794" s="137"/>
      <c r="B794" s="137"/>
      <c r="C794" s="138" t="s">
        <v>812</v>
      </c>
      <c r="D794" s="97">
        <v>164</v>
      </c>
      <c r="E794" s="97">
        <v>149</v>
      </c>
      <c r="F794" s="139" t="s">
        <v>624</v>
      </c>
      <c r="G794" s="62">
        <v>22980.09</v>
      </c>
      <c r="H794" s="62">
        <v>5743.9305000000022</v>
      </c>
      <c r="I794" s="62">
        <f t="shared" ref="I794" si="489">SUM(G794:H794)</f>
        <v>28724.020500000002</v>
      </c>
      <c r="J794" s="71">
        <f>G794*E794</f>
        <v>3424033.41</v>
      </c>
      <c r="K794" s="71">
        <f>H794*E794</f>
        <v>855845.64450000029</v>
      </c>
      <c r="L794" s="71">
        <f>I794*E794</f>
        <v>4279879.0545000006</v>
      </c>
      <c r="M794" s="552"/>
      <c r="N794" s="552"/>
      <c r="O794" s="552">
        <f t="shared" si="468"/>
        <v>0</v>
      </c>
      <c r="P794" s="552"/>
      <c r="Q794" s="552"/>
      <c r="R794" s="552">
        <f t="shared" si="469"/>
        <v>0</v>
      </c>
      <c r="S794" s="71">
        <f>M794*J794</f>
        <v>0</v>
      </c>
      <c r="T794" s="71">
        <f t="shared" si="483"/>
        <v>0</v>
      </c>
      <c r="U794" s="71">
        <f t="shared" si="472"/>
        <v>0</v>
      </c>
      <c r="V794" s="123" t="s">
        <v>625</v>
      </c>
    </row>
    <row r="795" spans="1:26" outlineLevel="2">
      <c r="A795" s="137"/>
      <c r="B795" s="137"/>
      <c r="C795" s="138" t="s">
        <v>842</v>
      </c>
      <c r="D795" s="97">
        <v>68</v>
      </c>
      <c r="E795" s="97">
        <v>61</v>
      </c>
      <c r="F795" s="139" t="s">
        <v>624</v>
      </c>
      <c r="G795" s="62">
        <v>32518.739999999998</v>
      </c>
      <c r="H795" s="62">
        <v>7485.6650000000009</v>
      </c>
      <c r="I795" s="62">
        <f t="shared" ref="I795:I797" si="490">SUM(G795:H795)</f>
        <v>40004.404999999999</v>
      </c>
      <c r="J795" s="71">
        <f>G795*E795</f>
        <v>1983643.14</v>
      </c>
      <c r="K795" s="71">
        <f>H795*E795</f>
        <v>456625.56500000006</v>
      </c>
      <c r="L795" s="71">
        <f>I795*E795</f>
        <v>2440268.7050000001</v>
      </c>
      <c r="M795" s="552"/>
      <c r="N795" s="552"/>
      <c r="O795" s="552">
        <f t="shared" si="468"/>
        <v>0</v>
      </c>
      <c r="P795" s="552"/>
      <c r="Q795" s="552"/>
      <c r="R795" s="552">
        <f t="shared" si="469"/>
        <v>0</v>
      </c>
      <c r="S795" s="71">
        <f>M795*J795</f>
        <v>0</v>
      </c>
      <c r="T795" s="71">
        <f t="shared" si="483"/>
        <v>0</v>
      </c>
      <c r="U795" s="71">
        <f t="shared" si="472"/>
        <v>0</v>
      </c>
      <c r="V795" s="123" t="s">
        <v>625</v>
      </c>
    </row>
    <row r="796" spans="1:26" s="11" customFormat="1" ht="21" customHeight="1" outlineLevel="2">
      <c r="A796" s="192"/>
      <c r="B796" s="192"/>
      <c r="C796" s="386" t="s">
        <v>928</v>
      </c>
      <c r="D796" s="194">
        <v>12</v>
      </c>
      <c r="E796" s="97">
        <v>180</v>
      </c>
      <c r="F796" s="195" t="s">
        <v>624</v>
      </c>
      <c r="G796" s="62">
        <v>8773.9726027397246</v>
      </c>
      <c r="H796" s="62">
        <v>14594.016411764707</v>
      </c>
      <c r="I796" s="62">
        <f t="shared" si="490"/>
        <v>23367.989014504434</v>
      </c>
      <c r="J796" s="199">
        <f>G796*E796</f>
        <v>1579315.0684931504</v>
      </c>
      <c r="K796" s="199">
        <f>H796*E796</f>
        <v>2626922.9541176474</v>
      </c>
      <c r="L796" s="199">
        <f>I796*E796</f>
        <v>4206238.0226107985</v>
      </c>
      <c r="M796" s="554"/>
      <c r="N796" s="554"/>
      <c r="O796" s="554">
        <f t="shared" si="468"/>
        <v>0</v>
      </c>
      <c r="P796" s="554"/>
      <c r="Q796" s="554"/>
      <c r="R796" s="554">
        <f t="shared" si="469"/>
        <v>0</v>
      </c>
      <c r="S796" s="199">
        <f>M796*J796</f>
        <v>0</v>
      </c>
      <c r="T796" s="199">
        <f t="shared" si="483"/>
        <v>0</v>
      </c>
      <c r="U796" s="199">
        <f t="shared" si="472"/>
        <v>0</v>
      </c>
      <c r="V796" s="389" t="s">
        <v>929</v>
      </c>
      <c r="X796" s="534"/>
      <c r="Y796" s="534"/>
      <c r="Z796" s="534"/>
    </row>
    <row r="797" spans="1:26" s="11" customFormat="1" ht="20.25" customHeight="1" outlineLevel="2">
      <c r="A797" s="192"/>
      <c r="B797" s="192"/>
      <c r="C797" s="193" t="s">
        <v>657</v>
      </c>
      <c r="D797" s="194">
        <v>1</v>
      </c>
      <c r="E797" s="194">
        <v>1</v>
      </c>
      <c r="F797" s="195" t="s">
        <v>619</v>
      </c>
      <c r="G797" s="62">
        <v>386719.70342465758</v>
      </c>
      <c r="H797" s="62">
        <v>116015.91102739728</v>
      </c>
      <c r="I797" s="62">
        <f t="shared" si="490"/>
        <v>502735.61445205484</v>
      </c>
      <c r="J797" s="199">
        <f>G797*E797</f>
        <v>386719.70342465758</v>
      </c>
      <c r="K797" s="199">
        <f>H797*E797</f>
        <v>116015.91102739728</v>
      </c>
      <c r="L797" s="199">
        <f>I797*E797</f>
        <v>502735.61445205484</v>
      </c>
      <c r="M797" s="554">
        <v>0.5</v>
      </c>
      <c r="N797" s="554"/>
      <c r="O797" s="554">
        <f t="shared" si="468"/>
        <v>0.5</v>
      </c>
      <c r="P797" s="554"/>
      <c r="Q797" s="554"/>
      <c r="R797" s="554">
        <f t="shared" si="469"/>
        <v>0</v>
      </c>
      <c r="S797" s="199">
        <f>M797*J797</f>
        <v>193359.85171232879</v>
      </c>
      <c r="T797" s="199">
        <f t="shared" si="483"/>
        <v>0</v>
      </c>
      <c r="U797" s="199">
        <f t="shared" si="472"/>
        <v>193359.85171232879</v>
      </c>
      <c r="V797" s="128"/>
      <c r="X797" s="534"/>
      <c r="Y797" s="534"/>
      <c r="Z797" s="534"/>
    </row>
    <row r="798" spans="1:26" s="11" customFormat="1" outlineLevel="1">
      <c r="A798" s="192"/>
      <c r="B798" s="192"/>
      <c r="C798" s="193"/>
      <c r="D798" s="194"/>
      <c r="E798" s="194"/>
      <c r="F798" s="195"/>
      <c r="G798" s="62"/>
      <c r="H798" s="62"/>
      <c r="I798" s="62"/>
      <c r="J798" s="199"/>
      <c r="K798" s="199"/>
      <c r="L798" s="199"/>
      <c r="M798" s="554"/>
      <c r="N798" s="554"/>
      <c r="O798" s="554">
        <f t="shared" si="468"/>
        <v>0</v>
      </c>
      <c r="P798" s="554"/>
      <c r="Q798" s="554"/>
      <c r="R798" s="554">
        <f t="shared" si="469"/>
        <v>0</v>
      </c>
      <c r="S798" s="199">
        <f>M798*J798</f>
        <v>0</v>
      </c>
      <c r="T798" s="199">
        <f t="shared" si="483"/>
        <v>0</v>
      </c>
      <c r="U798" s="199">
        <f t="shared" si="472"/>
        <v>0</v>
      </c>
      <c r="V798" s="128"/>
      <c r="X798" s="534"/>
      <c r="Y798" s="534"/>
      <c r="Z798" s="534"/>
    </row>
    <row r="799" spans="1:26" s="363" customFormat="1" ht="15.75" customHeight="1" outlineLevel="1">
      <c r="A799" s="172" t="s">
        <v>331</v>
      </c>
      <c r="B799" s="172"/>
      <c r="C799" s="189" t="s">
        <v>165</v>
      </c>
      <c r="D799" s="190">
        <v>1</v>
      </c>
      <c r="E799" s="190">
        <v>1</v>
      </c>
      <c r="F799" s="191" t="s">
        <v>10</v>
      </c>
      <c r="G799" s="82"/>
      <c r="H799" s="82"/>
      <c r="I799" s="82"/>
      <c r="J799" s="174">
        <f t="shared" ref="J799:K799" si="491">SUBTOTAL(9,J800:J810)</f>
        <v>14829542.516936438</v>
      </c>
      <c r="K799" s="174">
        <f t="shared" si="491"/>
        <v>4292615.4621116985</v>
      </c>
      <c r="L799" s="174">
        <f>SUBTOTAL(9,L800:L810)</f>
        <v>19122157.979048137</v>
      </c>
      <c r="M799" s="558"/>
      <c r="N799" s="558"/>
      <c r="O799" s="558">
        <f t="shared" si="468"/>
        <v>0</v>
      </c>
      <c r="P799" s="558"/>
      <c r="Q799" s="558"/>
      <c r="R799" s="558">
        <f t="shared" si="469"/>
        <v>0</v>
      </c>
      <c r="S799" s="174">
        <f t="shared" ref="S799" si="492">SUBTOTAL(9,S800:S810)</f>
        <v>1208941.46687863</v>
      </c>
      <c r="T799" s="174">
        <f t="shared" si="483"/>
        <v>0</v>
      </c>
      <c r="U799" s="174">
        <f>SUBTOTAL(9,U800:U810)</f>
        <v>1208941.46687863</v>
      </c>
      <c r="V799" s="175"/>
      <c r="X799" s="538"/>
      <c r="Y799" s="538"/>
      <c r="Z799" s="538"/>
    </row>
    <row r="800" spans="1:26" s="11" customFormat="1" outlineLevel="2">
      <c r="A800" s="192"/>
      <c r="B800" s="192"/>
      <c r="C800" s="193" t="s">
        <v>731</v>
      </c>
      <c r="D800" s="194">
        <v>6</v>
      </c>
      <c r="E800" s="97">
        <v>12</v>
      </c>
      <c r="F800" s="195" t="s">
        <v>660</v>
      </c>
      <c r="G800" s="62">
        <v>516120.00000000006</v>
      </c>
      <c r="H800" s="62">
        <v>56000.000000000007</v>
      </c>
      <c r="I800" s="62">
        <f>SUM(G800:H800)</f>
        <v>572120.00000000012</v>
      </c>
      <c r="J800" s="199">
        <f>G800*E800</f>
        <v>6193440.0000000009</v>
      </c>
      <c r="K800" s="199">
        <f>H800*E800</f>
        <v>672000.00000000012</v>
      </c>
      <c r="L800" s="199">
        <f>I800*E800</f>
        <v>6865440.0000000019</v>
      </c>
      <c r="M800" s="554"/>
      <c r="N800" s="554"/>
      <c r="O800" s="554">
        <f t="shared" si="468"/>
        <v>0</v>
      </c>
      <c r="P800" s="554"/>
      <c r="Q800" s="554"/>
      <c r="R800" s="554">
        <f t="shared" si="469"/>
        <v>0</v>
      </c>
      <c r="S800" s="199">
        <f>M800*J800</f>
        <v>0</v>
      </c>
      <c r="T800" s="199">
        <f t="shared" si="483"/>
        <v>0</v>
      </c>
      <c r="U800" s="199">
        <f t="shared" si="472"/>
        <v>0</v>
      </c>
      <c r="V800" s="128" t="s">
        <v>732</v>
      </c>
      <c r="X800" s="534"/>
      <c r="Y800" s="534"/>
      <c r="Z800" s="534"/>
    </row>
    <row r="801" spans="1:26" s="11" customFormat="1" outlineLevel="2">
      <c r="A801" s="192"/>
      <c r="B801" s="192"/>
      <c r="C801" s="193" t="s">
        <v>733</v>
      </c>
      <c r="D801" s="194">
        <v>1</v>
      </c>
      <c r="E801" s="97">
        <v>2</v>
      </c>
      <c r="F801" s="195" t="s">
        <v>660</v>
      </c>
      <c r="G801" s="62">
        <v>566280</v>
      </c>
      <c r="H801" s="62">
        <v>56000.000000000007</v>
      </c>
      <c r="I801" s="62">
        <f t="shared" ref="I801:I803" si="493">SUM(G801:H801)</f>
        <v>622280</v>
      </c>
      <c r="J801" s="199">
        <f>G801*E801</f>
        <v>1132560</v>
      </c>
      <c r="K801" s="199">
        <f>H801*E801</f>
        <v>112000.00000000001</v>
      </c>
      <c r="L801" s="199">
        <f>I801*E801</f>
        <v>1244560</v>
      </c>
      <c r="M801" s="554"/>
      <c r="N801" s="554"/>
      <c r="O801" s="554">
        <f t="shared" si="468"/>
        <v>0</v>
      </c>
      <c r="P801" s="554"/>
      <c r="Q801" s="554"/>
      <c r="R801" s="554">
        <f t="shared" si="469"/>
        <v>0</v>
      </c>
      <c r="S801" s="199">
        <f>M801*J801</f>
        <v>0</v>
      </c>
      <c r="T801" s="199">
        <f t="shared" si="483"/>
        <v>0</v>
      </c>
      <c r="U801" s="199">
        <f t="shared" si="472"/>
        <v>0</v>
      </c>
      <c r="V801" s="128" t="s">
        <v>734</v>
      </c>
      <c r="X801" s="534"/>
      <c r="Y801" s="534"/>
      <c r="Z801" s="534"/>
    </row>
    <row r="802" spans="1:26" s="11" customFormat="1" ht="26.4" outlineLevel="2">
      <c r="A802" s="192"/>
      <c r="B802" s="192"/>
      <c r="C802" s="193" t="s">
        <v>735</v>
      </c>
      <c r="D802" s="194">
        <v>8</v>
      </c>
      <c r="E802" s="194">
        <v>8</v>
      </c>
      <c r="F802" s="195" t="s">
        <v>660</v>
      </c>
      <c r="G802" s="62">
        <v>124560</v>
      </c>
      <c r="H802" s="62">
        <v>54500.000000000007</v>
      </c>
      <c r="I802" s="62">
        <f t="shared" si="493"/>
        <v>179060</v>
      </c>
      <c r="J802" s="199">
        <f>G802*E802</f>
        <v>996480</v>
      </c>
      <c r="K802" s="199">
        <f>H802*E802</f>
        <v>436000.00000000006</v>
      </c>
      <c r="L802" s="199">
        <f>I802*E802</f>
        <v>1432480</v>
      </c>
      <c r="M802" s="554"/>
      <c r="N802" s="554"/>
      <c r="O802" s="554">
        <f t="shared" si="468"/>
        <v>0</v>
      </c>
      <c r="P802" s="554"/>
      <c r="Q802" s="554"/>
      <c r="R802" s="554">
        <f t="shared" si="469"/>
        <v>0</v>
      </c>
      <c r="S802" s="199">
        <f>M802*J802</f>
        <v>0</v>
      </c>
      <c r="T802" s="199">
        <f t="shared" si="483"/>
        <v>0</v>
      </c>
      <c r="U802" s="199">
        <f t="shared" si="472"/>
        <v>0</v>
      </c>
      <c r="V802" s="128" t="s">
        <v>736</v>
      </c>
      <c r="X802" s="534"/>
      <c r="Y802" s="534"/>
      <c r="Z802" s="534"/>
    </row>
    <row r="803" spans="1:26" s="11" customFormat="1" outlineLevel="2">
      <c r="A803" s="192"/>
      <c r="B803" s="192"/>
      <c r="C803" s="193" t="s">
        <v>657</v>
      </c>
      <c r="D803" s="194">
        <v>1</v>
      </c>
      <c r="E803" s="194">
        <v>1</v>
      </c>
      <c r="F803" s="195" t="s">
        <v>660</v>
      </c>
      <c r="G803" s="62">
        <v>440000</v>
      </c>
      <c r="H803" s="62">
        <v>88000</v>
      </c>
      <c r="I803" s="62">
        <f t="shared" si="493"/>
        <v>528000</v>
      </c>
      <c r="J803" s="199">
        <f>G803*E803</f>
        <v>440000</v>
      </c>
      <c r="K803" s="199">
        <f>H803*E803</f>
        <v>88000</v>
      </c>
      <c r="L803" s="199">
        <f>I803*E803</f>
        <v>528000</v>
      </c>
      <c r="M803" s="554">
        <v>0.5</v>
      </c>
      <c r="N803" s="554"/>
      <c r="O803" s="554">
        <f t="shared" si="468"/>
        <v>0.5</v>
      </c>
      <c r="P803" s="554"/>
      <c r="Q803" s="554"/>
      <c r="R803" s="554">
        <f t="shared" si="469"/>
        <v>0</v>
      </c>
      <c r="S803" s="199">
        <f>M803*J803</f>
        <v>220000</v>
      </c>
      <c r="T803" s="199">
        <f t="shared" si="483"/>
        <v>0</v>
      </c>
      <c r="U803" s="199">
        <f t="shared" si="472"/>
        <v>220000</v>
      </c>
      <c r="V803" s="128"/>
      <c r="X803" s="534"/>
      <c r="Y803" s="534"/>
      <c r="Z803" s="534"/>
    </row>
    <row r="804" spans="1:26" s="11" customFormat="1" outlineLevel="2">
      <c r="A804" s="192"/>
      <c r="B804" s="192"/>
      <c r="C804" s="193"/>
      <c r="D804" s="194"/>
      <c r="E804" s="194"/>
      <c r="F804" s="195"/>
      <c r="G804" s="62"/>
      <c r="H804" s="62"/>
      <c r="I804" s="62"/>
      <c r="J804" s="199"/>
      <c r="K804" s="199"/>
      <c r="L804" s="199"/>
      <c r="M804" s="554"/>
      <c r="N804" s="554"/>
      <c r="O804" s="554">
        <f t="shared" si="468"/>
        <v>0</v>
      </c>
      <c r="P804" s="554"/>
      <c r="Q804" s="554"/>
      <c r="R804" s="554">
        <f t="shared" si="469"/>
        <v>0</v>
      </c>
      <c r="S804" s="199">
        <f>M804*J804</f>
        <v>0</v>
      </c>
      <c r="T804" s="199">
        <f t="shared" si="483"/>
        <v>0</v>
      </c>
      <c r="U804" s="199">
        <f t="shared" si="472"/>
        <v>0</v>
      </c>
      <c r="V804" s="128"/>
      <c r="X804" s="534"/>
      <c r="Y804" s="534"/>
      <c r="Z804" s="534"/>
    </row>
    <row r="805" spans="1:26" s="11" customFormat="1" ht="19.5" customHeight="1" outlineLevel="2">
      <c r="A805" s="192"/>
      <c r="B805" s="192"/>
      <c r="C805" s="379" t="s">
        <v>737</v>
      </c>
      <c r="D805" s="194"/>
      <c r="E805" s="194"/>
      <c r="F805" s="195"/>
      <c r="G805" s="62"/>
      <c r="H805" s="62"/>
      <c r="I805" s="62"/>
      <c r="J805" s="174">
        <f>SUBTOTAL(9,J806:J810)</f>
        <v>6067062.5169364382</v>
      </c>
      <c r="K805" s="174">
        <f t="shared" ref="K805:L805" si="494">SUBTOTAL(9,K806:K810)</f>
        <v>2984615.4621116975</v>
      </c>
      <c r="L805" s="174">
        <f t="shared" si="494"/>
        <v>9051677.9790481366</v>
      </c>
      <c r="M805" s="558"/>
      <c r="N805" s="558"/>
      <c r="O805" s="558">
        <f t="shared" si="468"/>
        <v>0</v>
      </c>
      <c r="P805" s="558"/>
      <c r="Q805" s="558"/>
      <c r="R805" s="558">
        <f t="shared" si="469"/>
        <v>0</v>
      </c>
      <c r="S805" s="174">
        <f>SUBTOTAL(9,S806:S810)</f>
        <v>988941.46687862999</v>
      </c>
      <c r="T805" s="174">
        <f t="shared" si="483"/>
        <v>0</v>
      </c>
      <c r="U805" s="174">
        <f t="shared" ref="U805" si="495">SUBTOTAL(9,U806:U810)</f>
        <v>988941.46687862999</v>
      </c>
      <c r="V805" s="128"/>
      <c r="X805" s="534"/>
      <c r="Y805" s="534"/>
      <c r="Z805" s="534"/>
    </row>
    <row r="806" spans="1:26" s="11" customFormat="1" outlineLevel="2">
      <c r="A806" s="192"/>
      <c r="B806" s="192"/>
      <c r="C806" s="193" t="s">
        <v>906</v>
      </c>
      <c r="D806" s="194">
        <v>120</v>
      </c>
      <c r="E806" s="97">
        <v>205</v>
      </c>
      <c r="F806" s="195" t="s">
        <v>624</v>
      </c>
      <c r="G806" s="199">
        <v>22980.09</v>
      </c>
      <c r="H806" s="199">
        <v>5743.9305000000022</v>
      </c>
      <c r="I806" s="199">
        <f t="shared" ref="I806" si="496">SUM(G806:H806)</f>
        <v>28724.020500000002</v>
      </c>
      <c r="J806" s="199">
        <f>G806*E806</f>
        <v>4710918.45</v>
      </c>
      <c r="K806" s="199">
        <f>H806*E806</f>
        <v>1177505.7525000004</v>
      </c>
      <c r="L806" s="199">
        <f>I806*E806</f>
        <v>5888424.2025000006</v>
      </c>
      <c r="M806" s="554"/>
      <c r="N806" s="554"/>
      <c r="O806" s="554">
        <f t="shared" si="468"/>
        <v>0</v>
      </c>
      <c r="P806" s="554"/>
      <c r="Q806" s="554"/>
      <c r="R806" s="554">
        <f t="shared" si="469"/>
        <v>0</v>
      </c>
      <c r="S806" s="199">
        <f t="shared" ref="S806:S811" si="497">M806*J806</f>
        <v>0</v>
      </c>
      <c r="T806" s="199">
        <f t="shared" si="483"/>
        <v>0</v>
      </c>
      <c r="U806" s="199">
        <f t="shared" si="472"/>
        <v>0</v>
      </c>
      <c r="V806" s="128" t="s">
        <v>625</v>
      </c>
      <c r="X806" s="534"/>
      <c r="Y806" s="534"/>
      <c r="Z806" s="534"/>
    </row>
    <row r="807" spans="1:26" s="11" customFormat="1" ht="19.5" customHeight="1" outlineLevel="2">
      <c r="A807" s="192"/>
      <c r="B807" s="192"/>
      <c r="C807" s="386" t="s">
        <v>928</v>
      </c>
      <c r="D807" s="194">
        <v>68</v>
      </c>
      <c r="E807" s="97">
        <v>110</v>
      </c>
      <c r="F807" s="195" t="s">
        <v>624</v>
      </c>
      <c r="G807" s="199">
        <v>8773.9726027397246</v>
      </c>
      <c r="H807" s="199">
        <v>14594.016411764707</v>
      </c>
      <c r="I807" s="199">
        <f t="shared" ref="I807:I809" si="498">SUM(G807:H807)</f>
        <v>23367.989014504434</v>
      </c>
      <c r="J807" s="199">
        <f>G807*E807</f>
        <v>965136.98630136973</v>
      </c>
      <c r="K807" s="199">
        <f>H807*E807</f>
        <v>1605341.8052941179</v>
      </c>
      <c r="L807" s="199">
        <f>I807*E807</f>
        <v>2570478.7915954879</v>
      </c>
      <c r="M807" s="554">
        <v>0.8</v>
      </c>
      <c r="N807" s="554"/>
      <c r="O807" s="554">
        <f t="shared" si="468"/>
        <v>0.8</v>
      </c>
      <c r="P807" s="554"/>
      <c r="Q807" s="554"/>
      <c r="R807" s="554">
        <f t="shared" si="469"/>
        <v>0</v>
      </c>
      <c r="S807" s="199">
        <f t="shared" si="497"/>
        <v>772109.58904109581</v>
      </c>
      <c r="T807" s="199">
        <f t="shared" si="483"/>
        <v>0</v>
      </c>
      <c r="U807" s="199">
        <f t="shared" si="472"/>
        <v>772109.58904109581</v>
      </c>
      <c r="V807" s="389" t="s">
        <v>929</v>
      </c>
      <c r="X807" s="534"/>
      <c r="Y807" s="534"/>
      <c r="Z807" s="534"/>
    </row>
    <row r="808" spans="1:26" s="11" customFormat="1" ht="19.5" customHeight="1" outlineLevel="2">
      <c r="A808" s="192"/>
      <c r="B808" s="192"/>
      <c r="C808" s="386" t="s">
        <v>1183</v>
      </c>
      <c r="D808" s="194">
        <v>24</v>
      </c>
      <c r="E808" s="97">
        <v>20</v>
      </c>
      <c r="F808" s="195" t="s">
        <v>624</v>
      </c>
      <c r="G808" s="199">
        <v>3554.7229199999997</v>
      </c>
      <c r="H808" s="199">
        <v>5289.7058823529414</v>
      </c>
      <c r="I808" s="199">
        <f t="shared" si="498"/>
        <v>8844.4288023529407</v>
      </c>
      <c r="J808" s="199">
        <f>G808*E808</f>
        <v>71094.458399999989</v>
      </c>
      <c r="K808" s="199">
        <f>H808*E808</f>
        <v>105794.11764705883</v>
      </c>
      <c r="L808" s="199">
        <f>I808*E808</f>
        <v>176888.5760470588</v>
      </c>
      <c r="M808" s="554">
        <v>0.8</v>
      </c>
      <c r="N808" s="554"/>
      <c r="O808" s="554">
        <f t="shared" si="468"/>
        <v>0.8</v>
      </c>
      <c r="P808" s="554"/>
      <c r="Q808" s="554"/>
      <c r="R808" s="554">
        <f t="shared" si="469"/>
        <v>0</v>
      </c>
      <c r="S808" s="199">
        <f t="shared" si="497"/>
        <v>56875.566719999995</v>
      </c>
      <c r="T808" s="199">
        <f t="shared" si="483"/>
        <v>0</v>
      </c>
      <c r="U808" s="199">
        <f t="shared" si="472"/>
        <v>56875.566719999995</v>
      </c>
      <c r="V808" s="389" t="s">
        <v>1549</v>
      </c>
      <c r="X808" s="534"/>
      <c r="Y808" s="534"/>
      <c r="Z808" s="534"/>
    </row>
    <row r="809" spans="1:26" ht="19.5" customHeight="1" outlineLevel="2">
      <c r="A809" s="137"/>
      <c r="B809" s="137"/>
      <c r="C809" s="138" t="s">
        <v>657</v>
      </c>
      <c r="D809" s="97">
        <v>1</v>
      </c>
      <c r="E809" s="97">
        <v>1</v>
      </c>
      <c r="F809" s="139" t="s">
        <v>619</v>
      </c>
      <c r="G809" s="199">
        <v>319912.62223506847</v>
      </c>
      <c r="H809" s="199">
        <v>95973.786670520538</v>
      </c>
      <c r="I809" s="71">
        <f t="shared" si="498"/>
        <v>415886.40890558902</v>
      </c>
      <c r="J809" s="71">
        <f>G809*E809</f>
        <v>319912.62223506847</v>
      </c>
      <c r="K809" s="71">
        <f>H809*E809</f>
        <v>95973.786670520538</v>
      </c>
      <c r="L809" s="71">
        <f>I809*E809</f>
        <v>415886.40890558902</v>
      </c>
      <c r="M809" s="552">
        <v>0.5</v>
      </c>
      <c r="N809" s="552"/>
      <c r="O809" s="552">
        <f t="shared" si="468"/>
        <v>0.5</v>
      </c>
      <c r="P809" s="552"/>
      <c r="Q809" s="552"/>
      <c r="R809" s="552">
        <f t="shared" si="469"/>
        <v>0</v>
      </c>
      <c r="S809" s="71">
        <f t="shared" si="497"/>
        <v>159956.31111753423</v>
      </c>
      <c r="T809" s="71">
        <f t="shared" si="483"/>
        <v>0</v>
      </c>
      <c r="U809" s="71">
        <f t="shared" si="472"/>
        <v>159956.31111753423</v>
      </c>
      <c r="V809" s="123"/>
    </row>
    <row r="810" spans="1:26" outlineLevel="1">
      <c r="A810" s="137"/>
      <c r="B810" s="137"/>
      <c r="C810" s="138"/>
      <c r="D810" s="97"/>
      <c r="E810" s="97"/>
      <c r="F810" s="139"/>
      <c r="G810" s="71"/>
      <c r="H810" s="71"/>
      <c r="I810" s="71"/>
      <c r="J810" s="71"/>
      <c r="K810" s="71"/>
      <c r="L810" s="62"/>
      <c r="M810" s="550"/>
      <c r="N810" s="550"/>
      <c r="O810" s="550">
        <f t="shared" si="468"/>
        <v>0</v>
      </c>
      <c r="P810" s="550"/>
      <c r="Q810" s="550"/>
      <c r="R810" s="550">
        <f t="shared" si="469"/>
        <v>0</v>
      </c>
      <c r="S810" s="62">
        <f t="shared" si="497"/>
        <v>0</v>
      </c>
      <c r="T810" s="62">
        <f t="shared" si="483"/>
        <v>0</v>
      </c>
      <c r="U810" s="62">
        <f t="shared" si="472"/>
        <v>0</v>
      </c>
      <c r="V810" s="124"/>
    </row>
    <row r="811" spans="1:26">
      <c r="A811" s="137"/>
      <c r="B811" s="137"/>
      <c r="C811" s="138"/>
      <c r="D811" s="97"/>
      <c r="E811" s="97"/>
      <c r="F811" s="139"/>
      <c r="G811" s="71"/>
      <c r="H811" s="71"/>
      <c r="I811" s="71"/>
      <c r="J811" s="71"/>
      <c r="K811" s="71"/>
      <c r="L811" s="62"/>
      <c r="M811" s="550"/>
      <c r="N811" s="550"/>
      <c r="O811" s="550">
        <f t="shared" si="468"/>
        <v>0</v>
      </c>
      <c r="P811" s="550"/>
      <c r="Q811" s="550"/>
      <c r="R811" s="550">
        <f t="shared" si="469"/>
        <v>0</v>
      </c>
      <c r="S811" s="62">
        <f t="shared" si="497"/>
        <v>0</v>
      </c>
      <c r="T811" s="62">
        <f t="shared" si="483"/>
        <v>0</v>
      </c>
      <c r="U811" s="62">
        <f t="shared" si="472"/>
        <v>0</v>
      </c>
      <c r="V811" s="124"/>
    </row>
    <row r="812" spans="1:26">
      <c r="A812" s="165" t="s">
        <v>45</v>
      </c>
      <c r="B812" s="165"/>
      <c r="C812" s="166" t="s">
        <v>46</v>
      </c>
      <c r="D812" s="200"/>
      <c r="E812" s="200"/>
      <c r="F812" s="201"/>
      <c r="G812" s="169"/>
      <c r="H812" s="169"/>
      <c r="I812" s="169"/>
      <c r="J812" s="169">
        <f>SUBTOTAL(9,J813:J868)</f>
        <v>350267145.06309867</v>
      </c>
      <c r="K812" s="169">
        <f>SUBTOTAL(9,K813:K868)</f>
        <v>45874850.953095295</v>
      </c>
      <c r="L812" s="169">
        <f>SUBTOTAL(9,L813:L868)</f>
        <v>396141996.01619393</v>
      </c>
      <c r="M812" s="551"/>
      <c r="N812" s="551"/>
      <c r="O812" s="551">
        <f t="shared" si="468"/>
        <v>0</v>
      </c>
      <c r="P812" s="551"/>
      <c r="Q812" s="551"/>
      <c r="R812" s="551">
        <f t="shared" si="469"/>
        <v>0</v>
      </c>
      <c r="S812" s="169">
        <f>SUBTOTAL(9,S813:S868)</f>
        <v>58494282.911934249</v>
      </c>
      <c r="T812" s="169">
        <f t="shared" si="483"/>
        <v>0</v>
      </c>
      <c r="U812" s="169">
        <f>SUBTOTAL(9,U813:U868)</f>
        <v>58494282.911934249</v>
      </c>
      <c r="V812" s="170"/>
    </row>
    <row r="813" spans="1:26">
      <c r="A813" s="146"/>
      <c r="B813" s="146"/>
      <c r="C813" s="147"/>
      <c r="D813" s="99"/>
      <c r="E813" s="99"/>
      <c r="F813" s="148"/>
      <c r="G813" s="82"/>
      <c r="H813" s="82"/>
      <c r="I813" s="82"/>
      <c r="J813" s="82"/>
      <c r="K813" s="82"/>
      <c r="L813" s="62"/>
      <c r="M813" s="550"/>
      <c r="N813" s="550"/>
      <c r="O813" s="550">
        <f t="shared" si="468"/>
        <v>0</v>
      </c>
      <c r="P813" s="550"/>
      <c r="Q813" s="550"/>
      <c r="R813" s="550">
        <f t="shared" si="469"/>
        <v>0</v>
      </c>
      <c r="S813" s="82"/>
      <c r="T813" s="82">
        <f t="shared" si="483"/>
        <v>0</v>
      </c>
      <c r="U813" s="62"/>
      <c r="V813" s="124"/>
    </row>
    <row r="814" spans="1:26">
      <c r="A814" s="149" t="s">
        <v>392</v>
      </c>
      <c r="B814" s="149"/>
      <c r="C814" s="150" t="s">
        <v>144</v>
      </c>
      <c r="D814" s="100">
        <v>1</v>
      </c>
      <c r="E814" s="100">
        <v>1</v>
      </c>
      <c r="F814" s="151" t="s">
        <v>10</v>
      </c>
      <c r="G814" s="75"/>
      <c r="H814" s="75"/>
      <c r="I814" s="75"/>
      <c r="J814" s="75">
        <f>SUBTOTAL(9,J815:J868)</f>
        <v>350267145.06309867</v>
      </c>
      <c r="K814" s="75">
        <f>SUBTOTAL(9,K815:K868)</f>
        <v>45874850.953095295</v>
      </c>
      <c r="L814" s="75">
        <f>SUBTOTAL(9,L815:L868)</f>
        <v>396141996.01619393</v>
      </c>
      <c r="M814" s="555"/>
      <c r="N814" s="555"/>
      <c r="O814" s="555">
        <f t="shared" si="468"/>
        <v>0</v>
      </c>
      <c r="P814" s="555"/>
      <c r="Q814" s="555"/>
      <c r="R814" s="555">
        <f t="shared" si="469"/>
        <v>0</v>
      </c>
      <c r="S814" s="75">
        <f>SUBTOTAL(9,S815:S868)</f>
        <v>58494282.911934249</v>
      </c>
      <c r="T814" s="75">
        <f t="shared" si="483"/>
        <v>0</v>
      </c>
      <c r="U814" s="75">
        <f>SUBTOTAL(9,U815:U868)</f>
        <v>58494282.911934249</v>
      </c>
      <c r="V814" s="176"/>
    </row>
    <row r="815" spans="1:26" outlineLevel="1">
      <c r="A815" s="137"/>
      <c r="B815" s="137"/>
      <c r="C815" s="138" t="s">
        <v>393</v>
      </c>
      <c r="D815" s="94"/>
      <c r="E815" s="94"/>
      <c r="F815" s="139"/>
      <c r="G815" s="71"/>
      <c r="H815" s="71"/>
      <c r="I815" s="71"/>
      <c r="J815" s="71"/>
      <c r="K815" s="71"/>
      <c r="L815" s="62"/>
      <c r="M815" s="550"/>
      <c r="N815" s="550"/>
      <c r="O815" s="550">
        <f t="shared" si="468"/>
        <v>0</v>
      </c>
      <c r="P815" s="550"/>
      <c r="Q815" s="550"/>
      <c r="R815" s="550">
        <f t="shared" si="469"/>
        <v>0</v>
      </c>
      <c r="S815" s="62">
        <f t="shared" ref="S815:S825" si="499">M815*J815</f>
        <v>0</v>
      </c>
      <c r="T815" s="62">
        <f t="shared" si="483"/>
        <v>0</v>
      </c>
      <c r="U815" s="62">
        <f t="shared" si="472"/>
        <v>0</v>
      </c>
      <c r="V815" s="124"/>
    </row>
    <row r="816" spans="1:26" s="153" customFormat="1" outlineLevel="1">
      <c r="A816" s="146" t="s">
        <v>394</v>
      </c>
      <c r="B816" s="146"/>
      <c r="C816" s="147" t="s">
        <v>326</v>
      </c>
      <c r="D816" s="122">
        <v>1</v>
      </c>
      <c r="E816" s="122">
        <v>1</v>
      </c>
      <c r="F816" s="148" t="s">
        <v>10</v>
      </c>
      <c r="G816" s="62"/>
      <c r="H816" s="62"/>
      <c r="I816" s="77"/>
      <c r="J816" s="82">
        <f t="shared" ref="J816:K816" si="500">SUBTOTAL(9,J817:J825)</f>
        <v>0</v>
      </c>
      <c r="K816" s="82">
        <f t="shared" si="500"/>
        <v>0</v>
      </c>
      <c r="L816" s="82">
        <f>SUBTOTAL(9,L817:L825)</f>
        <v>0</v>
      </c>
      <c r="M816" s="553"/>
      <c r="N816" s="553"/>
      <c r="O816" s="553">
        <f t="shared" si="468"/>
        <v>0</v>
      </c>
      <c r="P816" s="553"/>
      <c r="Q816" s="553"/>
      <c r="R816" s="553">
        <f t="shared" si="469"/>
        <v>0</v>
      </c>
      <c r="S816" s="82">
        <f t="shared" si="499"/>
        <v>0</v>
      </c>
      <c r="T816" s="82">
        <f t="shared" si="483"/>
        <v>0</v>
      </c>
      <c r="U816" s="82">
        <f t="shared" si="472"/>
        <v>0</v>
      </c>
      <c r="V816" s="126" t="s">
        <v>907</v>
      </c>
      <c r="X816" s="535"/>
      <c r="Y816" s="535"/>
      <c r="Z816" s="535"/>
    </row>
    <row r="817" spans="1:26" outlineLevel="2">
      <c r="A817" s="137"/>
      <c r="B817" s="137"/>
      <c r="C817" s="138" t="s">
        <v>900</v>
      </c>
      <c r="D817" s="97">
        <v>6</v>
      </c>
      <c r="E817" s="97"/>
      <c r="F817" s="139" t="s">
        <v>624</v>
      </c>
      <c r="G817" s="199">
        <v>312500</v>
      </c>
      <c r="H817" s="199">
        <v>120872.07824999999</v>
      </c>
      <c r="I817" s="62">
        <f t="shared" ref="I817" si="501">SUM(G817:H817)</f>
        <v>433372.07825000002</v>
      </c>
      <c r="J817" s="62">
        <f t="shared" ref="J817:J824" si="502">G817*E817</f>
        <v>0</v>
      </c>
      <c r="K817" s="62">
        <f t="shared" ref="K817:K824" si="503">H817*E817</f>
        <v>0</v>
      </c>
      <c r="L817" s="62">
        <f t="shared" ref="L817:L824" si="504">I817*E817</f>
        <v>0</v>
      </c>
      <c r="M817" s="550"/>
      <c r="N817" s="550"/>
      <c r="O817" s="550">
        <f t="shared" si="468"/>
        <v>0</v>
      </c>
      <c r="P817" s="550"/>
      <c r="Q817" s="550"/>
      <c r="R817" s="550">
        <f t="shared" si="469"/>
        <v>0</v>
      </c>
      <c r="S817" s="62">
        <f t="shared" si="499"/>
        <v>0</v>
      </c>
      <c r="T817" s="62">
        <f t="shared" si="483"/>
        <v>0</v>
      </c>
      <c r="U817" s="62">
        <f t="shared" si="472"/>
        <v>0</v>
      </c>
      <c r="V817" s="124" t="s">
        <v>898</v>
      </c>
    </row>
    <row r="818" spans="1:26" outlineLevel="2">
      <c r="A818" s="137"/>
      <c r="B818" s="137"/>
      <c r="C818" s="138" t="s">
        <v>901</v>
      </c>
      <c r="D818" s="97">
        <v>6</v>
      </c>
      <c r="E818" s="97"/>
      <c r="F818" s="139" t="s">
        <v>624</v>
      </c>
      <c r="G818" s="199">
        <v>210227.27272727271</v>
      </c>
      <c r="H818" s="199">
        <v>120872.07824999999</v>
      </c>
      <c r="I818" s="62">
        <f t="shared" ref="I818:I824" si="505">SUM(G818:H818)</f>
        <v>331099.35097727273</v>
      </c>
      <c r="J818" s="62">
        <f t="shared" si="502"/>
        <v>0</v>
      </c>
      <c r="K818" s="62">
        <f t="shared" si="503"/>
        <v>0</v>
      </c>
      <c r="L818" s="62">
        <f t="shared" si="504"/>
        <v>0</v>
      </c>
      <c r="M818" s="550"/>
      <c r="N818" s="550"/>
      <c r="O818" s="550">
        <f t="shared" si="468"/>
        <v>0</v>
      </c>
      <c r="P818" s="550"/>
      <c r="Q818" s="550"/>
      <c r="R818" s="550">
        <f t="shared" si="469"/>
        <v>0</v>
      </c>
      <c r="S818" s="62">
        <f t="shared" si="499"/>
        <v>0</v>
      </c>
      <c r="T818" s="62">
        <f t="shared" si="483"/>
        <v>0</v>
      </c>
      <c r="U818" s="62">
        <f t="shared" si="472"/>
        <v>0</v>
      </c>
      <c r="V818" s="124" t="s">
        <v>898</v>
      </c>
    </row>
    <row r="819" spans="1:26" outlineLevel="2">
      <c r="A819" s="137"/>
      <c r="B819" s="137"/>
      <c r="C819" s="138" t="s">
        <v>902</v>
      </c>
      <c r="D819" s="97">
        <v>21</v>
      </c>
      <c r="E819" s="97"/>
      <c r="F819" s="139" t="s">
        <v>624</v>
      </c>
      <c r="G819" s="199">
        <v>119318.18181818179</v>
      </c>
      <c r="H819" s="199">
        <v>56925</v>
      </c>
      <c r="I819" s="62">
        <f t="shared" si="505"/>
        <v>176243.18181818179</v>
      </c>
      <c r="J819" s="62">
        <f t="shared" si="502"/>
        <v>0</v>
      </c>
      <c r="K819" s="62">
        <f t="shared" si="503"/>
        <v>0</v>
      </c>
      <c r="L819" s="62">
        <f t="shared" si="504"/>
        <v>0</v>
      </c>
      <c r="M819" s="550"/>
      <c r="N819" s="550"/>
      <c r="O819" s="550">
        <f t="shared" si="468"/>
        <v>0</v>
      </c>
      <c r="P819" s="550"/>
      <c r="Q819" s="550"/>
      <c r="R819" s="550">
        <f t="shared" si="469"/>
        <v>0</v>
      </c>
      <c r="S819" s="62">
        <f t="shared" si="499"/>
        <v>0</v>
      </c>
      <c r="T819" s="62">
        <f t="shared" si="483"/>
        <v>0</v>
      </c>
      <c r="U819" s="62">
        <f t="shared" si="472"/>
        <v>0</v>
      </c>
      <c r="V819" s="124" t="s">
        <v>898</v>
      </c>
    </row>
    <row r="820" spans="1:26" outlineLevel="2">
      <c r="A820" s="137"/>
      <c r="B820" s="137"/>
      <c r="C820" s="138" t="s">
        <v>903</v>
      </c>
      <c r="D820" s="97">
        <v>2</v>
      </c>
      <c r="E820" s="97"/>
      <c r="F820" s="139" t="s">
        <v>624</v>
      </c>
      <c r="G820" s="199">
        <v>562500</v>
      </c>
      <c r="H820" s="199">
        <v>56925</v>
      </c>
      <c r="I820" s="62">
        <f t="shared" si="505"/>
        <v>619425</v>
      </c>
      <c r="J820" s="62">
        <f t="shared" si="502"/>
        <v>0</v>
      </c>
      <c r="K820" s="62">
        <f t="shared" si="503"/>
        <v>0</v>
      </c>
      <c r="L820" s="62">
        <f t="shared" si="504"/>
        <v>0</v>
      </c>
      <c r="M820" s="550"/>
      <c r="N820" s="550"/>
      <c r="O820" s="550">
        <f t="shared" si="468"/>
        <v>0</v>
      </c>
      <c r="P820" s="550"/>
      <c r="Q820" s="550"/>
      <c r="R820" s="550">
        <f t="shared" si="469"/>
        <v>0</v>
      </c>
      <c r="S820" s="62">
        <f t="shared" si="499"/>
        <v>0</v>
      </c>
      <c r="T820" s="62">
        <f t="shared" si="483"/>
        <v>0</v>
      </c>
      <c r="U820" s="62">
        <f t="shared" si="472"/>
        <v>0</v>
      </c>
      <c r="V820" s="124" t="s">
        <v>898</v>
      </c>
    </row>
    <row r="821" spans="1:26" outlineLevel="2">
      <c r="A821" s="137"/>
      <c r="B821" s="137"/>
      <c r="C821" s="138" t="s">
        <v>904</v>
      </c>
      <c r="D821" s="97">
        <v>259</v>
      </c>
      <c r="E821" s="97"/>
      <c r="F821" s="139" t="s">
        <v>624</v>
      </c>
      <c r="G821" s="199">
        <v>135322.13999999998</v>
      </c>
      <c r="H821" s="199">
        <v>22106.7</v>
      </c>
      <c r="I821" s="62">
        <f t="shared" si="505"/>
        <v>157428.84</v>
      </c>
      <c r="J821" s="62">
        <f t="shared" si="502"/>
        <v>0</v>
      </c>
      <c r="K821" s="62">
        <f t="shared" si="503"/>
        <v>0</v>
      </c>
      <c r="L821" s="62">
        <f t="shared" si="504"/>
        <v>0</v>
      </c>
      <c r="M821" s="550"/>
      <c r="N821" s="550"/>
      <c r="O821" s="550">
        <f t="shared" si="468"/>
        <v>0</v>
      </c>
      <c r="P821" s="550"/>
      <c r="Q821" s="550"/>
      <c r="R821" s="550">
        <f t="shared" si="469"/>
        <v>0</v>
      </c>
      <c r="S821" s="62">
        <f t="shared" si="499"/>
        <v>0</v>
      </c>
      <c r="T821" s="62">
        <f t="shared" si="483"/>
        <v>0</v>
      </c>
      <c r="U821" s="62">
        <f t="shared" si="472"/>
        <v>0</v>
      </c>
      <c r="V821" s="124" t="s">
        <v>625</v>
      </c>
    </row>
    <row r="822" spans="1:26" s="11" customFormat="1" ht="21" customHeight="1" outlineLevel="2">
      <c r="A822" s="192"/>
      <c r="B822" s="192"/>
      <c r="C822" s="386" t="s">
        <v>928</v>
      </c>
      <c r="D822" s="194">
        <v>36</v>
      </c>
      <c r="E822" s="97"/>
      <c r="F822" s="195" t="s">
        <v>624</v>
      </c>
      <c r="G822" s="199">
        <v>8773.9726027397246</v>
      </c>
      <c r="H822" s="199">
        <v>14594.016411764707</v>
      </c>
      <c r="I822" s="199">
        <f t="shared" si="505"/>
        <v>23367.989014504434</v>
      </c>
      <c r="J822" s="199">
        <f t="shared" si="502"/>
        <v>0</v>
      </c>
      <c r="K822" s="199">
        <f t="shared" si="503"/>
        <v>0</v>
      </c>
      <c r="L822" s="199">
        <f t="shared" si="504"/>
        <v>0</v>
      </c>
      <c r="M822" s="554"/>
      <c r="N822" s="554"/>
      <c r="O822" s="554">
        <f t="shared" si="468"/>
        <v>0</v>
      </c>
      <c r="P822" s="554"/>
      <c r="Q822" s="554"/>
      <c r="R822" s="554">
        <f t="shared" si="469"/>
        <v>0</v>
      </c>
      <c r="S822" s="199">
        <f t="shared" si="499"/>
        <v>0</v>
      </c>
      <c r="T822" s="199">
        <f t="shared" si="483"/>
        <v>0</v>
      </c>
      <c r="U822" s="199">
        <f t="shared" si="472"/>
        <v>0</v>
      </c>
      <c r="V822" s="389" t="s">
        <v>929</v>
      </c>
      <c r="X822" s="534"/>
      <c r="Y822" s="534"/>
      <c r="Z822" s="534"/>
    </row>
    <row r="823" spans="1:26" ht="20.25" customHeight="1" outlineLevel="2">
      <c r="A823" s="137"/>
      <c r="B823" s="137"/>
      <c r="C823" s="138" t="s">
        <v>657</v>
      </c>
      <c r="D823" s="97">
        <v>1</v>
      </c>
      <c r="E823" s="97"/>
      <c r="F823" s="139" t="s">
        <v>619</v>
      </c>
      <c r="G823" s="199">
        <v>0</v>
      </c>
      <c r="H823" s="199">
        <v>0</v>
      </c>
      <c r="I823" s="62">
        <f t="shared" si="505"/>
        <v>0</v>
      </c>
      <c r="J823" s="62">
        <f t="shared" si="502"/>
        <v>0</v>
      </c>
      <c r="K823" s="62">
        <f t="shared" si="503"/>
        <v>0</v>
      </c>
      <c r="L823" s="62">
        <f t="shared" si="504"/>
        <v>0</v>
      </c>
      <c r="M823" s="550"/>
      <c r="N823" s="550"/>
      <c r="O823" s="550">
        <f t="shared" si="468"/>
        <v>0</v>
      </c>
      <c r="P823" s="550"/>
      <c r="Q823" s="550"/>
      <c r="R823" s="550">
        <f t="shared" si="469"/>
        <v>0</v>
      </c>
      <c r="S823" s="62">
        <f t="shared" si="499"/>
        <v>0</v>
      </c>
      <c r="T823" s="62">
        <f t="shared" si="483"/>
        <v>0</v>
      </c>
      <c r="U823" s="62">
        <f t="shared" si="472"/>
        <v>0</v>
      </c>
      <c r="V823" s="124"/>
    </row>
    <row r="824" spans="1:26" ht="20.25" customHeight="1" outlineLevel="2">
      <c r="A824" s="137"/>
      <c r="B824" s="137"/>
      <c r="C824" s="138" t="s">
        <v>787</v>
      </c>
      <c r="D824" s="97">
        <v>1</v>
      </c>
      <c r="E824" s="97"/>
      <c r="F824" s="139" t="s">
        <v>619</v>
      </c>
      <c r="G824" s="199">
        <v>0</v>
      </c>
      <c r="H824" s="199">
        <v>0</v>
      </c>
      <c r="I824" s="62">
        <f t="shared" si="505"/>
        <v>0</v>
      </c>
      <c r="J824" s="62">
        <f t="shared" si="502"/>
        <v>0</v>
      </c>
      <c r="K824" s="62">
        <f t="shared" si="503"/>
        <v>0</v>
      </c>
      <c r="L824" s="62">
        <f t="shared" si="504"/>
        <v>0</v>
      </c>
      <c r="M824" s="550"/>
      <c r="N824" s="550"/>
      <c r="O824" s="550">
        <f t="shared" si="468"/>
        <v>0</v>
      </c>
      <c r="P824" s="550"/>
      <c r="Q824" s="550"/>
      <c r="R824" s="550">
        <f t="shared" si="469"/>
        <v>0</v>
      </c>
      <c r="S824" s="62">
        <f t="shared" si="499"/>
        <v>0</v>
      </c>
      <c r="T824" s="62">
        <f t="shared" si="483"/>
        <v>0</v>
      </c>
      <c r="U824" s="62">
        <f t="shared" si="472"/>
        <v>0</v>
      </c>
      <c r="V824" s="124"/>
    </row>
    <row r="825" spans="1:26" s="153" customFormat="1" outlineLevel="1">
      <c r="A825" s="146"/>
      <c r="B825" s="146"/>
      <c r="C825" s="147"/>
      <c r="D825" s="99"/>
      <c r="E825" s="99"/>
      <c r="F825" s="148"/>
      <c r="G825" s="82"/>
      <c r="H825" s="82"/>
      <c r="I825" s="82"/>
      <c r="J825" s="82"/>
      <c r="K825" s="82"/>
      <c r="L825" s="82"/>
      <c r="M825" s="553"/>
      <c r="N825" s="553"/>
      <c r="O825" s="553">
        <f t="shared" si="468"/>
        <v>0</v>
      </c>
      <c r="P825" s="553"/>
      <c r="Q825" s="553"/>
      <c r="R825" s="553">
        <f t="shared" si="469"/>
        <v>0</v>
      </c>
      <c r="S825" s="82">
        <f t="shared" si="499"/>
        <v>0</v>
      </c>
      <c r="T825" s="82">
        <f t="shared" si="483"/>
        <v>0</v>
      </c>
      <c r="U825" s="82">
        <f t="shared" si="472"/>
        <v>0</v>
      </c>
      <c r="V825" s="127"/>
      <c r="X825" s="535"/>
      <c r="Y825" s="535"/>
      <c r="Z825" s="535"/>
    </row>
    <row r="826" spans="1:26" s="153" customFormat="1" outlineLevel="1">
      <c r="A826" s="146" t="s">
        <v>395</v>
      </c>
      <c r="B826" s="146"/>
      <c r="C826" s="147" t="s">
        <v>152</v>
      </c>
      <c r="D826" s="122">
        <v>1</v>
      </c>
      <c r="E826" s="122">
        <v>1</v>
      </c>
      <c r="F826" s="148" t="s">
        <v>10</v>
      </c>
      <c r="G826" s="77"/>
      <c r="H826" s="77"/>
      <c r="I826" s="77"/>
      <c r="J826" s="82">
        <f>SUBTOTAL(9,J827:J831)</f>
        <v>106191661.97945206</v>
      </c>
      <c r="K826" s="82">
        <f>SUBTOTAL(9,K827:K831)</f>
        <v>12858262.889488317</v>
      </c>
      <c r="L826" s="82">
        <f>SUBTOTAL(9,L827:L831)</f>
        <v>119049924.86894037</v>
      </c>
      <c r="M826" s="553"/>
      <c r="N826" s="553"/>
      <c r="O826" s="553">
        <f t="shared" ref="O826:O868" si="506">M826+N826</f>
        <v>0</v>
      </c>
      <c r="P826" s="553"/>
      <c r="Q826" s="553"/>
      <c r="R826" s="553">
        <f t="shared" ref="R826:R868" si="507">P826+Q826</f>
        <v>0</v>
      </c>
      <c r="S826" s="82">
        <f>SUBTOTAL(9,S827:S831)</f>
        <v>53661752.22260274</v>
      </c>
      <c r="T826" s="82">
        <f t="shared" si="483"/>
        <v>0</v>
      </c>
      <c r="U826" s="82">
        <f>SUBTOTAL(9,U827:U831)</f>
        <v>53661752.22260274</v>
      </c>
      <c r="V826" s="127"/>
      <c r="X826" s="535"/>
      <c r="Y826" s="535"/>
      <c r="Z826" s="535"/>
    </row>
    <row r="827" spans="1:26" s="11" customFormat="1" outlineLevel="2">
      <c r="A827" s="192"/>
      <c r="B827" s="192"/>
      <c r="C827" s="189" t="s">
        <v>1591</v>
      </c>
      <c r="D827" s="194"/>
      <c r="E827" s="194"/>
      <c r="F827" s="195"/>
      <c r="G827" s="199"/>
      <c r="H827" s="199"/>
      <c r="I827" s="199"/>
      <c r="J827" s="199"/>
      <c r="K827" s="199"/>
      <c r="L827" s="199"/>
      <c r="M827" s="554"/>
      <c r="N827" s="554"/>
      <c r="O827" s="554">
        <f t="shared" si="506"/>
        <v>0</v>
      </c>
      <c r="P827" s="554"/>
      <c r="Q827" s="554"/>
      <c r="R827" s="554">
        <f t="shared" si="507"/>
        <v>0</v>
      </c>
      <c r="S827" s="199">
        <f t="shared" ref="S827:S832" si="508">M827*J827</f>
        <v>0</v>
      </c>
      <c r="T827" s="199">
        <f t="shared" si="483"/>
        <v>0</v>
      </c>
      <c r="U827" s="199">
        <f t="shared" ref="U827:U868" si="509">S827+T827</f>
        <v>0</v>
      </c>
      <c r="V827" s="128"/>
      <c r="X827" s="534"/>
      <c r="Y827" s="534"/>
      <c r="Z827" s="534"/>
    </row>
    <row r="828" spans="1:26" s="11" customFormat="1" outlineLevel="2">
      <c r="A828" s="192"/>
      <c r="B828" s="192"/>
      <c r="C828" s="193" t="s">
        <v>722</v>
      </c>
      <c r="D828" s="194">
        <v>149</v>
      </c>
      <c r="E828" s="194">
        <v>149</v>
      </c>
      <c r="F828" s="195" t="s">
        <v>624</v>
      </c>
      <c r="G828" s="199">
        <v>669240</v>
      </c>
      <c r="H828" s="199">
        <v>56000.000000000007</v>
      </c>
      <c r="I828" s="199">
        <f t="shared" ref="I828:I830" si="510">SUM(G828:H828)</f>
        <v>725240</v>
      </c>
      <c r="J828" s="199">
        <f>G828*E828</f>
        <v>99716760</v>
      </c>
      <c r="K828" s="199">
        <f>H828*E828</f>
        <v>8344000.0000000009</v>
      </c>
      <c r="L828" s="199">
        <f>I828*E828</f>
        <v>108060760</v>
      </c>
      <c r="M828" s="554">
        <v>0.5</v>
      </c>
      <c r="N828" s="554"/>
      <c r="O828" s="554">
        <f t="shared" si="506"/>
        <v>0.5</v>
      </c>
      <c r="P828" s="554"/>
      <c r="Q828" s="554"/>
      <c r="R828" s="554">
        <f t="shared" si="507"/>
        <v>0</v>
      </c>
      <c r="S828" s="199">
        <f t="shared" si="508"/>
        <v>49858380</v>
      </c>
      <c r="T828" s="199">
        <f t="shared" si="483"/>
        <v>0</v>
      </c>
      <c r="U828" s="199">
        <f t="shared" si="509"/>
        <v>49858380</v>
      </c>
      <c r="V828" s="128" t="s">
        <v>680</v>
      </c>
      <c r="X828" s="534"/>
      <c r="Y828" s="534"/>
      <c r="Z828" s="534"/>
    </row>
    <row r="829" spans="1:26" s="11" customFormat="1" outlineLevel="2">
      <c r="A829" s="192"/>
      <c r="B829" s="192"/>
      <c r="C829" s="386" t="s">
        <v>928</v>
      </c>
      <c r="D829" s="194">
        <v>215</v>
      </c>
      <c r="E829" s="194">
        <v>215</v>
      </c>
      <c r="F829" s="195" t="s">
        <v>624</v>
      </c>
      <c r="G829" s="199">
        <v>8773.9726027397246</v>
      </c>
      <c r="H829" s="199">
        <v>14594.016411764707</v>
      </c>
      <c r="I829" s="199">
        <f t="shared" si="510"/>
        <v>23367.989014504434</v>
      </c>
      <c r="J829" s="199">
        <f>G829*E829</f>
        <v>1886404.1095890407</v>
      </c>
      <c r="K829" s="199">
        <f>H829*E829</f>
        <v>3137713.5285294121</v>
      </c>
      <c r="L829" s="199">
        <f>I829*E829</f>
        <v>5024117.6381184533</v>
      </c>
      <c r="M829" s="554">
        <v>0.8</v>
      </c>
      <c r="N829" s="554"/>
      <c r="O829" s="554">
        <f t="shared" si="506"/>
        <v>0.8</v>
      </c>
      <c r="P829" s="554"/>
      <c r="Q829" s="554"/>
      <c r="R829" s="554">
        <f t="shared" si="507"/>
        <v>0</v>
      </c>
      <c r="S829" s="199">
        <f t="shared" si="508"/>
        <v>1509123.2876712326</v>
      </c>
      <c r="T829" s="199">
        <f t="shared" si="483"/>
        <v>0</v>
      </c>
      <c r="U829" s="199">
        <f t="shared" si="509"/>
        <v>1509123.2876712326</v>
      </c>
      <c r="V829" s="389" t="s">
        <v>929</v>
      </c>
      <c r="X829" s="534"/>
      <c r="Y829" s="534"/>
      <c r="Z829" s="534"/>
    </row>
    <row r="830" spans="1:26" s="11" customFormat="1" outlineLevel="2">
      <c r="A830" s="192"/>
      <c r="B830" s="192"/>
      <c r="C830" s="193" t="s">
        <v>690</v>
      </c>
      <c r="D830" s="194">
        <v>1</v>
      </c>
      <c r="E830" s="97">
        <v>1</v>
      </c>
      <c r="F830" s="195" t="s">
        <v>619</v>
      </c>
      <c r="G830" s="199">
        <v>4588497.8698630137</v>
      </c>
      <c r="H830" s="199">
        <v>1376549.360958904</v>
      </c>
      <c r="I830" s="199">
        <f t="shared" si="510"/>
        <v>5965047.2308219178</v>
      </c>
      <c r="J830" s="199">
        <f>G830*E830</f>
        <v>4588497.8698630137</v>
      </c>
      <c r="K830" s="199">
        <f>H830*E830</f>
        <v>1376549.360958904</v>
      </c>
      <c r="L830" s="199">
        <f>I830*E830</f>
        <v>5965047.2308219178</v>
      </c>
      <c r="M830" s="554">
        <v>0.5</v>
      </c>
      <c r="N830" s="554"/>
      <c r="O830" s="554">
        <f t="shared" si="506"/>
        <v>0.5</v>
      </c>
      <c r="P830" s="554"/>
      <c r="Q830" s="554"/>
      <c r="R830" s="554">
        <f t="shared" si="507"/>
        <v>0</v>
      </c>
      <c r="S830" s="199">
        <f t="shared" si="508"/>
        <v>2294248.9349315069</v>
      </c>
      <c r="T830" s="199">
        <f t="shared" si="483"/>
        <v>0</v>
      </c>
      <c r="U830" s="199">
        <f t="shared" si="509"/>
        <v>2294248.9349315069</v>
      </c>
      <c r="V830" s="128"/>
      <c r="X830" s="534"/>
      <c r="Y830" s="534"/>
      <c r="Z830" s="534"/>
    </row>
    <row r="831" spans="1:26" s="11" customFormat="1" outlineLevel="1">
      <c r="A831" s="192"/>
      <c r="B831" s="192"/>
      <c r="C831" s="193"/>
      <c r="D831" s="194"/>
      <c r="E831" s="194"/>
      <c r="F831" s="195"/>
      <c r="G831" s="199"/>
      <c r="H831" s="199"/>
      <c r="I831" s="199"/>
      <c r="J831" s="199"/>
      <c r="K831" s="199"/>
      <c r="L831" s="199"/>
      <c r="M831" s="554"/>
      <c r="N831" s="554"/>
      <c r="O831" s="554">
        <f t="shared" si="506"/>
        <v>0</v>
      </c>
      <c r="P831" s="554"/>
      <c r="Q831" s="554"/>
      <c r="R831" s="554">
        <f t="shared" si="507"/>
        <v>0</v>
      </c>
      <c r="S831" s="199">
        <f t="shared" si="508"/>
        <v>0</v>
      </c>
      <c r="T831" s="199">
        <f t="shared" si="483"/>
        <v>0</v>
      </c>
      <c r="U831" s="199">
        <f t="shared" si="509"/>
        <v>0</v>
      </c>
      <c r="V831" s="128"/>
      <c r="X831" s="534"/>
      <c r="Y831" s="534"/>
      <c r="Z831" s="534"/>
    </row>
    <row r="832" spans="1:26" s="153" customFormat="1" outlineLevel="1">
      <c r="A832" s="146" t="s">
        <v>396</v>
      </c>
      <c r="B832" s="146"/>
      <c r="C832" s="147" t="s">
        <v>160</v>
      </c>
      <c r="D832" s="99">
        <v>1</v>
      </c>
      <c r="E832" s="99">
        <v>1</v>
      </c>
      <c r="F832" s="148" t="s">
        <v>10</v>
      </c>
      <c r="G832" s="82"/>
      <c r="H832" s="82"/>
      <c r="I832" s="82"/>
      <c r="J832" s="77"/>
      <c r="K832" s="77"/>
      <c r="L832" s="82">
        <v>0</v>
      </c>
      <c r="M832" s="553"/>
      <c r="N832" s="553"/>
      <c r="O832" s="553">
        <f t="shared" si="506"/>
        <v>0</v>
      </c>
      <c r="P832" s="553"/>
      <c r="Q832" s="553"/>
      <c r="R832" s="553">
        <f t="shared" si="507"/>
        <v>0</v>
      </c>
      <c r="S832" s="82">
        <f t="shared" si="508"/>
        <v>0</v>
      </c>
      <c r="T832" s="82">
        <f t="shared" si="483"/>
        <v>0</v>
      </c>
      <c r="U832" s="82">
        <f t="shared" si="509"/>
        <v>0</v>
      </c>
      <c r="V832" s="127"/>
      <c r="X832" s="535"/>
      <c r="Y832" s="535"/>
      <c r="Z832" s="535"/>
    </row>
    <row r="833" spans="1:26" s="153" customFormat="1" outlineLevel="1">
      <c r="A833" s="146" t="s">
        <v>397</v>
      </c>
      <c r="B833" s="146"/>
      <c r="C833" s="147" t="s">
        <v>330</v>
      </c>
      <c r="D833" s="122">
        <v>1</v>
      </c>
      <c r="E833" s="122">
        <v>1</v>
      </c>
      <c r="F833" s="148" t="s">
        <v>10</v>
      </c>
      <c r="G833" s="77"/>
      <c r="H833" s="77"/>
      <c r="I833" s="77"/>
      <c r="J833" s="77">
        <f>SUBTOTAL(9,J834:J856)</f>
        <v>220631937.32208219</v>
      </c>
      <c r="K833" s="77">
        <f>SUBTOTAL(9,K834:K856)</f>
        <v>25881817.25690911</v>
      </c>
      <c r="L833" s="77">
        <f>SUBTOTAL(9,L834:L856)</f>
        <v>246513754.57899135</v>
      </c>
      <c r="M833" s="556"/>
      <c r="N833" s="556"/>
      <c r="O833" s="556">
        <f t="shared" si="506"/>
        <v>0</v>
      </c>
      <c r="P833" s="556"/>
      <c r="Q833" s="556"/>
      <c r="R833" s="556">
        <f t="shared" si="507"/>
        <v>0</v>
      </c>
      <c r="S833" s="77">
        <f>SUBTOTAL(9,S834:S856)</f>
        <v>4422440.8561095893</v>
      </c>
      <c r="T833" s="77">
        <f t="shared" si="483"/>
        <v>0</v>
      </c>
      <c r="U833" s="77">
        <f>SUBTOTAL(9,U834:U856)</f>
        <v>4422440.8561095893</v>
      </c>
      <c r="V833" s="127"/>
      <c r="X833" s="535"/>
      <c r="Y833" s="535"/>
      <c r="Z833" s="535"/>
    </row>
    <row r="834" spans="1:26" outlineLevel="2">
      <c r="A834" s="137"/>
      <c r="B834" s="137"/>
      <c r="C834" s="147" t="s">
        <v>815</v>
      </c>
      <c r="D834" s="94"/>
      <c r="E834" s="94"/>
      <c r="F834" s="139"/>
      <c r="G834" s="71"/>
      <c r="H834" s="71"/>
      <c r="I834" s="71"/>
      <c r="J834" s="82">
        <f t="shared" ref="J834:K834" si="511">SUBTOTAL(9,J835:J841)</f>
        <v>27779110.239999998</v>
      </c>
      <c r="K834" s="82">
        <f t="shared" si="511"/>
        <v>5475504.2719999999</v>
      </c>
      <c r="L834" s="82">
        <f>SUBTOTAL(9,L835:L841)</f>
        <v>33254614.512000002</v>
      </c>
      <c r="M834" s="553"/>
      <c r="N834" s="553"/>
      <c r="O834" s="553">
        <f t="shared" si="506"/>
        <v>0</v>
      </c>
      <c r="P834" s="553"/>
      <c r="Q834" s="553"/>
      <c r="R834" s="553">
        <f t="shared" si="507"/>
        <v>0</v>
      </c>
      <c r="S834" s="82">
        <f t="shared" ref="S834" si="512">SUBTOTAL(9,S835:S841)</f>
        <v>587507.12</v>
      </c>
      <c r="T834" s="82">
        <f t="shared" si="483"/>
        <v>0</v>
      </c>
      <c r="U834" s="82">
        <f>SUBTOTAL(9,U835:U841)</f>
        <v>587507.12</v>
      </c>
      <c r="V834" s="123"/>
    </row>
    <row r="835" spans="1:26" s="11" customFormat="1" ht="26.4" outlineLevel="2">
      <c r="A835" s="192"/>
      <c r="B835" s="192"/>
      <c r="C835" s="193" t="s">
        <v>696</v>
      </c>
      <c r="D835" s="194">
        <v>5</v>
      </c>
      <c r="E835" s="97">
        <v>5</v>
      </c>
      <c r="F835" s="195" t="s">
        <v>660</v>
      </c>
      <c r="G835" s="199">
        <v>46800</v>
      </c>
      <c r="H835" s="199">
        <v>54500.000000000007</v>
      </c>
      <c r="I835" s="199">
        <f t="shared" ref="I835:I836" si="513">SUM(G835:H835)</f>
        <v>101300</v>
      </c>
      <c r="J835" s="199">
        <f t="shared" ref="J835:J840" si="514">G835*E835</f>
        <v>234000</v>
      </c>
      <c r="K835" s="199">
        <f t="shared" ref="K835:K840" si="515">H835*E835</f>
        <v>272500.00000000006</v>
      </c>
      <c r="L835" s="199">
        <f t="shared" ref="L835:L840" si="516">I835*E835</f>
        <v>506500</v>
      </c>
      <c r="M835" s="554"/>
      <c r="N835" s="554"/>
      <c r="O835" s="554">
        <f t="shared" si="506"/>
        <v>0</v>
      </c>
      <c r="P835" s="554"/>
      <c r="Q835" s="554"/>
      <c r="R835" s="554">
        <f t="shared" si="507"/>
        <v>0</v>
      </c>
      <c r="S835" s="199">
        <f t="shared" ref="S835:S841" si="517">M835*J835</f>
        <v>0</v>
      </c>
      <c r="T835" s="199">
        <f t="shared" si="483"/>
        <v>0</v>
      </c>
      <c r="U835" s="199">
        <f t="shared" si="509"/>
        <v>0</v>
      </c>
      <c r="V835" s="128" t="s">
        <v>697</v>
      </c>
      <c r="X835" s="534"/>
      <c r="Y835" s="534"/>
      <c r="Z835" s="534"/>
    </row>
    <row r="836" spans="1:26" s="11" customFormat="1" ht="21" customHeight="1" outlineLevel="2">
      <c r="A836" s="192"/>
      <c r="B836" s="192"/>
      <c r="C836" s="193" t="s">
        <v>700</v>
      </c>
      <c r="D836" s="194">
        <v>24</v>
      </c>
      <c r="E836" s="97">
        <v>24</v>
      </c>
      <c r="F836" s="195" t="s">
        <v>660</v>
      </c>
      <c r="G836" s="199">
        <v>124560</v>
      </c>
      <c r="H836" s="199">
        <v>54500.000000000007</v>
      </c>
      <c r="I836" s="199">
        <f t="shared" si="513"/>
        <v>179060</v>
      </c>
      <c r="J836" s="199">
        <f t="shared" si="514"/>
        <v>2989440</v>
      </c>
      <c r="K836" s="199">
        <f t="shared" si="515"/>
        <v>1308000.0000000002</v>
      </c>
      <c r="L836" s="199">
        <f t="shared" si="516"/>
        <v>4297440</v>
      </c>
      <c r="M836" s="554"/>
      <c r="N836" s="554"/>
      <c r="O836" s="554">
        <f t="shared" si="506"/>
        <v>0</v>
      </c>
      <c r="P836" s="554"/>
      <c r="Q836" s="554"/>
      <c r="R836" s="554">
        <f t="shared" si="507"/>
        <v>0</v>
      </c>
      <c r="S836" s="199">
        <f t="shared" si="517"/>
        <v>0</v>
      </c>
      <c r="T836" s="199">
        <f t="shared" si="483"/>
        <v>0</v>
      </c>
      <c r="U836" s="199">
        <f t="shared" si="509"/>
        <v>0</v>
      </c>
      <c r="V836" s="128" t="s">
        <v>701</v>
      </c>
      <c r="X836" s="534"/>
      <c r="Y836" s="534"/>
      <c r="Z836" s="534"/>
    </row>
    <row r="837" spans="1:26" s="11" customFormat="1" ht="26.4" outlineLevel="2">
      <c r="A837" s="192"/>
      <c r="B837" s="192"/>
      <c r="C837" s="193" t="s">
        <v>884</v>
      </c>
      <c r="D837" s="194">
        <v>4</v>
      </c>
      <c r="E837" s="97">
        <v>4</v>
      </c>
      <c r="F837" s="195" t="s">
        <v>660</v>
      </c>
      <c r="G837" s="199">
        <v>381600</v>
      </c>
      <c r="H837" s="199">
        <v>54500.000000000007</v>
      </c>
      <c r="I837" s="199">
        <f t="shared" ref="I837:I840" si="518">SUM(G837:H837)</f>
        <v>436100</v>
      </c>
      <c r="J837" s="199">
        <f t="shared" si="514"/>
        <v>1526400</v>
      </c>
      <c r="K837" s="199">
        <f t="shared" si="515"/>
        <v>218000.00000000003</v>
      </c>
      <c r="L837" s="199">
        <f t="shared" si="516"/>
        <v>1744400</v>
      </c>
      <c r="M837" s="554"/>
      <c r="N837" s="554"/>
      <c r="O837" s="554">
        <f t="shared" si="506"/>
        <v>0</v>
      </c>
      <c r="P837" s="554"/>
      <c r="Q837" s="554"/>
      <c r="R837" s="554">
        <f t="shared" si="507"/>
        <v>0</v>
      </c>
      <c r="S837" s="199">
        <f t="shared" si="517"/>
        <v>0</v>
      </c>
      <c r="T837" s="199">
        <f t="shared" si="483"/>
        <v>0</v>
      </c>
      <c r="U837" s="199">
        <f t="shared" si="509"/>
        <v>0</v>
      </c>
      <c r="V837" s="128" t="s">
        <v>885</v>
      </c>
      <c r="X837" s="534"/>
      <c r="Y837" s="534"/>
      <c r="Z837" s="534"/>
    </row>
    <row r="838" spans="1:26" s="11" customFormat="1" outlineLevel="2">
      <c r="A838" s="192"/>
      <c r="B838" s="192"/>
      <c r="C838" s="193" t="s">
        <v>704</v>
      </c>
      <c r="D838" s="194">
        <v>6</v>
      </c>
      <c r="E838" s="97">
        <v>6</v>
      </c>
      <c r="F838" s="195" t="s">
        <v>660</v>
      </c>
      <c r="G838" s="199">
        <v>0</v>
      </c>
      <c r="H838" s="199">
        <v>381500</v>
      </c>
      <c r="I838" s="199">
        <f t="shared" si="518"/>
        <v>381500</v>
      </c>
      <c r="J838" s="199">
        <f t="shared" si="514"/>
        <v>0</v>
      </c>
      <c r="K838" s="199">
        <f t="shared" si="515"/>
        <v>2289000</v>
      </c>
      <c r="L838" s="199">
        <f t="shared" si="516"/>
        <v>2289000</v>
      </c>
      <c r="M838" s="554"/>
      <c r="N838" s="554"/>
      <c r="O838" s="554">
        <f t="shared" si="506"/>
        <v>0</v>
      </c>
      <c r="P838" s="554"/>
      <c r="Q838" s="554"/>
      <c r="R838" s="554">
        <f t="shared" si="507"/>
        <v>0</v>
      </c>
      <c r="S838" s="199">
        <f t="shared" si="517"/>
        <v>0</v>
      </c>
      <c r="T838" s="199">
        <f t="shared" si="483"/>
        <v>0</v>
      </c>
      <c r="U838" s="199">
        <f t="shared" si="509"/>
        <v>0</v>
      </c>
      <c r="V838" s="128" t="s">
        <v>1590</v>
      </c>
      <c r="X838" s="534"/>
      <c r="Y838" s="534"/>
      <c r="Z838" s="534"/>
    </row>
    <row r="839" spans="1:26" s="11" customFormat="1" ht="26.4" outlineLevel="2">
      <c r="A839" s="192"/>
      <c r="B839" s="192"/>
      <c r="C839" s="193" t="s">
        <v>835</v>
      </c>
      <c r="D839" s="194">
        <v>19</v>
      </c>
      <c r="E839" s="97">
        <v>19</v>
      </c>
      <c r="F839" s="195" t="s">
        <v>660</v>
      </c>
      <c r="G839" s="199">
        <v>1150224</v>
      </c>
      <c r="H839" s="199">
        <v>54500.000000000007</v>
      </c>
      <c r="I839" s="199">
        <f t="shared" si="518"/>
        <v>1204724</v>
      </c>
      <c r="J839" s="199">
        <f t="shared" si="514"/>
        <v>21854256</v>
      </c>
      <c r="K839" s="199">
        <f t="shared" si="515"/>
        <v>1035500.0000000001</v>
      </c>
      <c r="L839" s="199">
        <f t="shared" si="516"/>
        <v>22889756</v>
      </c>
      <c r="M839" s="554"/>
      <c r="N839" s="554"/>
      <c r="O839" s="554">
        <f t="shared" si="506"/>
        <v>0</v>
      </c>
      <c r="P839" s="554"/>
      <c r="Q839" s="554"/>
      <c r="R839" s="554">
        <f t="shared" si="507"/>
        <v>0</v>
      </c>
      <c r="S839" s="199">
        <f t="shared" si="517"/>
        <v>0</v>
      </c>
      <c r="T839" s="199">
        <f t="shared" si="483"/>
        <v>0</v>
      </c>
      <c r="U839" s="199">
        <f t="shared" si="509"/>
        <v>0</v>
      </c>
      <c r="V839" s="128" t="s">
        <v>836</v>
      </c>
      <c r="X839" s="534"/>
      <c r="Y839" s="534"/>
      <c r="Z839" s="534"/>
    </row>
    <row r="840" spans="1:26" s="11" customFormat="1" outlineLevel="2">
      <c r="A840" s="192"/>
      <c r="B840" s="192"/>
      <c r="C840" s="193" t="s">
        <v>657</v>
      </c>
      <c r="D840" s="194">
        <v>1</v>
      </c>
      <c r="E840" s="97">
        <v>1</v>
      </c>
      <c r="F840" s="195" t="s">
        <v>619</v>
      </c>
      <c r="G840" s="199">
        <v>1175014.24</v>
      </c>
      <c r="H840" s="199">
        <v>352504.272</v>
      </c>
      <c r="I840" s="199">
        <f t="shared" si="518"/>
        <v>1527518.5120000001</v>
      </c>
      <c r="J840" s="199">
        <f t="shared" si="514"/>
        <v>1175014.24</v>
      </c>
      <c r="K840" s="199">
        <f t="shared" si="515"/>
        <v>352504.272</v>
      </c>
      <c r="L840" s="199">
        <f t="shared" si="516"/>
        <v>1527518.5120000001</v>
      </c>
      <c r="M840" s="554">
        <v>0.5</v>
      </c>
      <c r="N840" s="554"/>
      <c r="O840" s="554">
        <f t="shared" si="506"/>
        <v>0.5</v>
      </c>
      <c r="P840" s="554"/>
      <c r="Q840" s="554"/>
      <c r="R840" s="554">
        <f t="shared" si="507"/>
        <v>0</v>
      </c>
      <c r="S840" s="199">
        <f t="shared" si="517"/>
        <v>587507.12</v>
      </c>
      <c r="T840" s="199">
        <f t="shared" si="483"/>
        <v>0</v>
      </c>
      <c r="U840" s="199">
        <f t="shared" si="509"/>
        <v>587507.12</v>
      </c>
      <c r="V840" s="128"/>
      <c r="X840" s="534"/>
      <c r="Y840" s="534"/>
      <c r="Z840" s="534"/>
    </row>
    <row r="841" spans="1:26" s="11" customFormat="1" outlineLevel="2">
      <c r="A841" s="192"/>
      <c r="B841" s="192"/>
      <c r="C841" s="193"/>
      <c r="D841" s="194"/>
      <c r="E841" s="194"/>
      <c r="F841" s="195"/>
      <c r="G841" s="199"/>
      <c r="H841" s="199"/>
      <c r="I841" s="199"/>
      <c r="J841" s="199"/>
      <c r="K841" s="199"/>
      <c r="L841" s="199"/>
      <c r="M841" s="554"/>
      <c r="N841" s="554"/>
      <c r="O841" s="554">
        <f t="shared" si="506"/>
        <v>0</v>
      </c>
      <c r="P841" s="554"/>
      <c r="Q841" s="554"/>
      <c r="R841" s="554">
        <f t="shared" si="507"/>
        <v>0</v>
      </c>
      <c r="S841" s="199">
        <f t="shared" si="517"/>
        <v>0</v>
      </c>
      <c r="T841" s="199">
        <f t="shared" si="483"/>
        <v>0</v>
      </c>
      <c r="U841" s="199">
        <f t="shared" si="509"/>
        <v>0</v>
      </c>
      <c r="V841" s="128"/>
      <c r="X841" s="534"/>
      <c r="Y841" s="534"/>
      <c r="Z841" s="534"/>
    </row>
    <row r="842" spans="1:26" s="11" customFormat="1" outlineLevel="2">
      <c r="A842" s="192"/>
      <c r="B842" s="192"/>
      <c r="C842" s="189" t="s">
        <v>706</v>
      </c>
      <c r="D842" s="194"/>
      <c r="E842" s="194"/>
      <c r="F842" s="195"/>
      <c r="G842" s="199"/>
      <c r="H842" s="199"/>
      <c r="I842" s="199"/>
      <c r="J842" s="174">
        <f>SUBTOTAL(9,J843:J848)</f>
        <v>141953700</v>
      </c>
      <c r="K842" s="174">
        <f>SUBTOTAL(9,K843:K848)</f>
        <v>6649872.0000000009</v>
      </c>
      <c r="L842" s="174">
        <f>SUBTOTAL(9,L843:L848)</f>
        <v>148603572</v>
      </c>
      <c r="M842" s="558"/>
      <c r="N842" s="558"/>
      <c r="O842" s="558">
        <f t="shared" si="506"/>
        <v>0</v>
      </c>
      <c r="P842" s="558"/>
      <c r="Q842" s="558"/>
      <c r="R842" s="558">
        <f t="shared" si="507"/>
        <v>0</v>
      </c>
      <c r="S842" s="174">
        <f>SUBTOTAL(9,S843:S848)</f>
        <v>1860000</v>
      </c>
      <c r="T842" s="174">
        <f t="shared" si="483"/>
        <v>0</v>
      </c>
      <c r="U842" s="174">
        <f>SUBTOTAL(9,U843:U848)</f>
        <v>1860000</v>
      </c>
      <c r="V842" s="128"/>
      <c r="X842" s="534"/>
      <c r="Y842" s="534"/>
      <c r="Z842" s="534"/>
    </row>
    <row r="843" spans="1:26" s="11" customFormat="1" ht="26.4" outlineLevel="2">
      <c r="A843" s="192"/>
      <c r="B843" s="192"/>
      <c r="C843" s="193" t="s">
        <v>709</v>
      </c>
      <c r="D843" s="194">
        <v>5</v>
      </c>
      <c r="E843" s="97">
        <v>5</v>
      </c>
      <c r="F843" s="195" t="s">
        <v>660</v>
      </c>
      <c r="G843" s="62">
        <v>1607100.0000000002</v>
      </c>
      <c r="H843" s="62">
        <v>63504.000000000007</v>
      </c>
      <c r="I843" s="62">
        <f t="shared" ref="I843:I847" si="519">SUM(G843:H843)</f>
        <v>1670604.0000000002</v>
      </c>
      <c r="J843" s="199">
        <f>G843*E843</f>
        <v>8035500.0000000009</v>
      </c>
      <c r="K843" s="199">
        <f>H843*E843</f>
        <v>317520.00000000006</v>
      </c>
      <c r="L843" s="199">
        <f>I843*E843</f>
        <v>8353020.0000000009</v>
      </c>
      <c r="M843" s="554"/>
      <c r="N843" s="554"/>
      <c r="O843" s="554">
        <f t="shared" si="506"/>
        <v>0</v>
      </c>
      <c r="P843" s="554"/>
      <c r="Q843" s="554"/>
      <c r="R843" s="554">
        <f t="shared" si="507"/>
        <v>0</v>
      </c>
      <c r="S843" s="199">
        <f t="shared" ref="S843:S848" si="520">M843*J843</f>
        <v>0</v>
      </c>
      <c r="T843" s="199">
        <f t="shared" si="483"/>
        <v>0</v>
      </c>
      <c r="U843" s="199">
        <f t="shared" si="509"/>
        <v>0</v>
      </c>
      <c r="V843" s="128" t="s">
        <v>710</v>
      </c>
      <c r="X843" s="534"/>
      <c r="Y843" s="534"/>
      <c r="Z843" s="534"/>
    </row>
    <row r="844" spans="1:26" ht="26.4" outlineLevel="2">
      <c r="A844" s="137"/>
      <c r="B844" s="137"/>
      <c r="C844" s="138" t="s">
        <v>908</v>
      </c>
      <c r="D844" s="97">
        <v>70</v>
      </c>
      <c r="E844" s="97">
        <v>70</v>
      </c>
      <c r="F844" s="139" t="s">
        <v>660</v>
      </c>
      <c r="G844" s="62">
        <v>1607100.0000000002</v>
      </c>
      <c r="H844" s="62">
        <v>63504.000000000007</v>
      </c>
      <c r="I844" s="62">
        <f t="shared" si="519"/>
        <v>1670604.0000000002</v>
      </c>
      <c r="J844" s="71">
        <f>G844*E844</f>
        <v>112497000.00000001</v>
      </c>
      <c r="K844" s="71">
        <f>H844*E844</f>
        <v>4445280.0000000009</v>
      </c>
      <c r="L844" s="71">
        <f>I844*E844</f>
        <v>116942280.00000001</v>
      </c>
      <c r="M844" s="552"/>
      <c r="N844" s="552"/>
      <c r="O844" s="552">
        <f t="shared" si="506"/>
        <v>0</v>
      </c>
      <c r="P844" s="552"/>
      <c r="Q844" s="552"/>
      <c r="R844" s="552">
        <f t="shared" si="507"/>
        <v>0</v>
      </c>
      <c r="S844" s="71">
        <f t="shared" si="520"/>
        <v>0</v>
      </c>
      <c r="T844" s="71">
        <f t="shared" si="483"/>
        <v>0</v>
      </c>
      <c r="U844" s="71">
        <f t="shared" si="509"/>
        <v>0</v>
      </c>
      <c r="V844" s="123" t="s">
        <v>710</v>
      </c>
    </row>
    <row r="845" spans="1:26" ht="26.4" outlineLevel="2">
      <c r="A845" s="137"/>
      <c r="B845" s="137"/>
      <c r="C845" s="138" t="s">
        <v>711</v>
      </c>
      <c r="D845" s="97">
        <v>6</v>
      </c>
      <c r="E845" s="97">
        <v>6</v>
      </c>
      <c r="F845" s="139" t="s">
        <v>660</v>
      </c>
      <c r="G845" s="62">
        <v>585200</v>
      </c>
      <c r="H845" s="62">
        <v>63504.000000000007</v>
      </c>
      <c r="I845" s="62">
        <f t="shared" si="519"/>
        <v>648704</v>
      </c>
      <c r="J845" s="71">
        <f>G845*E845</f>
        <v>3511200</v>
      </c>
      <c r="K845" s="71">
        <f>H845*E845</f>
        <v>381024.00000000006</v>
      </c>
      <c r="L845" s="71">
        <f>I845*E845</f>
        <v>3892224</v>
      </c>
      <c r="M845" s="552"/>
      <c r="N845" s="552"/>
      <c r="O845" s="552">
        <f t="shared" si="506"/>
        <v>0</v>
      </c>
      <c r="P845" s="552"/>
      <c r="Q845" s="552"/>
      <c r="R845" s="552">
        <f t="shared" si="507"/>
        <v>0</v>
      </c>
      <c r="S845" s="71">
        <f t="shared" si="520"/>
        <v>0</v>
      </c>
      <c r="T845" s="71">
        <f t="shared" si="483"/>
        <v>0</v>
      </c>
      <c r="U845" s="71">
        <f t="shared" si="509"/>
        <v>0</v>
      </c>
      <c r="V845" s="123" t="s">
        <v>712</v>
      </c>
    </row>
    <row r="846" spans="1:26" ht="26.4" outlineLevel="2">
      <c r="A846" s="137"/>
      <c r="B846" s="137"/>
      <c r="C846" s="138" t="s">
        <v>851</v>
      </c>
      <c r="D846" s="97">
        <v>12</v>
      </c>
      <c r="E846" s="97">
        <v>12</v>
      </c>
      <c r="F846" s="139" t="s">
        <v>660</v>
      </c>
      <c r="G846" s="62">
        <v>1182500</v>
      </c>
      <c r="H846" s="62">
        <v>63504.000000000007</v>
      </c>
      <c r="I846" s="62">
        <f t="shared" si="519"/>
        <v>1246004</v>
      </c>
      <c r="J846" s="71">
        <f>G846*E846</f>
        <v>14190000</v>
      </c>
      <c r="K846" s="71">
        <f>H846*E846</f>
        <v>762048.00000000012</v>
      </c>
      <c r="L846" s="71">
        <f>I846*E846</f>
        <v>14952048</v>
      </c>
      <c r="M846" s="552"/>
      <c r="N846" s="552"/>
      <c r="O846" s="552">
        <f t="shared" si="506"/>
        <v>0</v>
      </c>
      <c r="P846" s="552"/>
      <c r="Q846" s="552"/>
      <c r="R846" s="552">
        <f t="shared" si="507"/>
        <v>0</v>
      </c>
      <c r="S846" s="71">
        <f t="shared" si="520"/>
        <v>0</v>
      </c>
      <c r="T846" s="71">
        <f t="shared" si="483"/>
        <v>0</v>
      </c>
      <c r="U846" s="71">
        <f t="shared" si="509"/>
        <v>0</v>
      </c>
      <c r="V846" s="123" t="s">
        <v>855</v>
      </c>
    </row>
    <row r="847" spans="1:26" outlineLevel="2">
      <c r="A847" s="137"/>
      <c r="B847" s="137"/>
      <c r="C847" s="138" t="s">
        <v>657</v>
      </c>
      <c r="D847" s="97">
        <v>1</v>
      </c>
      <c r="E847" s="97">
        <v>1</v>
      </c>
      <c r="F847" s="139" t="s">
        <v>619</v>
      </c>
      <c r="G847" s="62">
        <v>3720000</v>
      </c>
      <c r="H847" s="62">
        <v>744000</v>
      </c>
      <c r="I847" s="62">
        <f t="shared" si="519"/>
        <v>4464000</v>
      </c>
      <c r="J847" s="71">
        <f>G847*E847</f>
        <v>3720000</v>
      </c>
      <c r="K847" s="71">
        <f>H847*E847</f>
        <v>744000</v>
      </c>
      <c r="L847" s="71">
        <f>I847*E847</f>
        <v>4464000</v>
      </c>
      <c r="M847" s="552">
        <v>0.5</v>
      </c>
      <c r="N847" s="552"/>
      <c r="O847" s="552">
        <f t="shared" si="506"/>
        <v>0.5</v>
      </c>
      <c r="P847" s="552"/>
      <c r="Q847" s="552"/>
      <c r="R847" s="552">
        <f t="shared" si="507"/>
        <v>0</v>
      </c>
      <c r="S847" s="71">
        <f t="shared" si="520"/>
        <v>1860000</v>
      </c>
      <c r="T847" s="71">
        <f t="shared" si="483"/>
        <v>0</v>
      </c>
      <c r="U847" s="71">
        <f t="shared" si="509"/>
        <v>1860000</v>
      </c>
      <c r="V847" s="123"/>
    </row>
    <row r="848" spans="1:26" outlineLevel="2">
      <c r="A848" s="137"/>
      <c r="B848" s="137"/>
      <c r="C848" s="138"/>
      <c r="D848" s="97"/>
      <c r="E848" s="97"/>
      <c r="F848" s="139"/>
      <c r="G848" s="62"/>
      <c r="H848" s="62"/>
      <c r="I848" s="62"/>
      <c r="J848" s="71"/>
      <c r="K848" s="71"/>
      <c r="L848" s="71"/>
      <c r="M848" s="552"/>
      <c r="N848" s="552"/>
      <c r="O848" s="552">
        <f t="shared" si="506"/>
        <v>0</v>
      </c>
      <c r="P848" s="552"/>
      <c r="Q848" s="552"/>
      <c r="R848" s="552">
        <f t="shared" si="507"/>
        <v>0</v>
      </c>
      <c r="S848" s="71">
        <f t="shared" si="520"/>
        <v>0</v>
      </c>
      <c r="T848" s="71">
        <f t="shared" si="483"/>
        <v>0</v>
      </c>
      <c r="U848" s="71">
        <f t="shared" si="509"/>
        <v>0</v>
      </c>
      <c r="V848" s="123"/>
    </row>
    <row r="849" spans="1:26" s="153" customFormat="1" outlineLevel="2">
      <c r="A849" s="146"/>
      <c r="B849" s="146"/>
      <c r="C849" s="147" t="s">
        <v>841</v>
      </c>
      <c r="D849" s="99"/>
      <c r="E849" s="99"/>
      <c r="F849" s="148"/>
      <c r="G849" s="82"/>
      <c r="H849" s="82"/>
      <c r="I849" s="82"/>
      <c r="J849" s="82">
        <f t="shared" ref="J849:K849" si="521">SUBTOTAL(9,J850:J856)</f>
        <v>50899127.082082182</v>
      </c>
      <c r="K849" s="82">
        <f t="shared" si="521"/>
        <v>13756440.984909108</v>
      </c>
      <c r="L849" s="82">
        <f>SUBTOTAL(9,L850:L856)</f>
        <v>64655568.066991299</v>
      </c>
      <c r="M849" s="553"/>
      <c r="N849" s="553"/>
      <c r="O849" s="553">
        <f t="shared" si="506"/>
        <v>0</v>
      </c>
      <c r="P849" s="553"/>
      <c r="Q849" s="553"/>
      <c r="R849" s="553">
        <f t="shared" si="507"/>
        <v>0</v>
      </c>
      <c r="S849" s="82">
        <f t="shared" ref="S849" si="522">SUBTOTAL(9,S850:S856)</f>
        <v>1974933.7361095888</v>
      </c>
      <c r="T849" s="82">
        <f t="shared" si="483"/>
        <v>0</v>
      </c>
      <c r="U849" s="82">
        <f>SUBTOTAL(9,U850:U856)</f>
        <v>1974933.7361095888</v>
      </c>
      <c r="V849" s="126"/>
      <c r="X849" s="535"/>
      <c r="Y849" s="535"/>
      <c r="Z849" s="535"/>
    </row>
    <row r="850" spans="1:26" outlineLevel="2">
      <c r="A850" s="137"/>
      <c r="B850" s="137"/>
      <c r="C850" s="138" t="s">
        <v>812</v>
      </c>
      <c r="D850" s="97">
        <v>697</v>
      </c>
      <c r="E850" s="97">
        <v>572</v>
      </c>
      <c r="F850" s="139" t="s">
        <v>624</v>
      </c>
      <c r="G850" s="62">
        <v>22980.09</v>
      </c>
      <c r="H850" s="62">
        <v>5743.9305000000022</v>
      </c>
      <c r="I850" s="62">
        <f t="shared" ref="I850" si="523">SUM(G850:H850)</f>
        <v>28724.020500000002</v>
      </c>
      <c r="J850" s="71">
        <f t="shared" ref="J850:J855" si="524">G850*E850</f>
        <v>13144611.48</v>
      </c>
      <c r="K850" s="71">
        <f t="shared" ref="K850:K855" si="525">H850*E850</f>
        <v>3285528.2460000012</v>
      </c>
      <c r="L850" s="71">
        <f t="shared" ref="L850:L855" si="526">I850*E850</f>
        <v>16430139.726000002</v>
      </c>
      <c r="M850" s="552"/>
      <c r="N850" s="552"/>
      <c r="O850" s="552">
        <f t="shared" si="506"/>
        <v>0</v>
      </c>
      <c r="P850" s="552"/>
      <c r="Q850" s="552"/>
      <c r="R850" s="552">
        <f t="shared" si="507"/>
        <v>0</v>
      </c>
      <c r="S850" s="71">
        <f t="shared" ref="S850:S856" si="527">M850*J850</f>
        <v>0</v>
      </c>
      <c r="T850" s="71">
        <f t="shared" ref="T850:T868" si="528">P850*K850</f>
        <v>0</v>
      </c>
      <c r="U850" s="71">
        <f t="shared" si="509"/>
        <v>0</v>
      </c>
      <c r="V850" s="123" t="s">
        <v>625</v>
      </c>
    </row>
    <row r="851" spans="1:26" outlineLevel="2">
      <c r="A851" s="137"/>
      <c r="B851" s="137"/>
      <c r="C851" s="138" t="s">
        <v>842</v>
      </c>
      <c r="D851" s="97">
        <v>496</v>
      </c>
      <c r="E851" s="97">
        <v>464</v>
      </c>
      <c r="F851" s="139" t="s">
        <v>624</v>
      </c>
      <c r="G851" s="62">
        <v>32518.739999999998</v>
      </c>
      <c r="H851" s="62">
        <v>7485.6650000000009</v>
      </c>
      <c r="I851" s="62">
        <f t="shared" ref="I851:I855" si="529">SUM(G851:H851)</f>
        <v>40004.404999999999</v>
      </c>
      <c r="J851" s="71">
        <f t="shared" si="524"/>
        <v>15088695.359999999</v>
      </c>
      <c r="K851" s="71">
        <f t="shared" si="525"/>
        <v>3473348.5600000005</v>
      </c>
      <c r="L851" s="71">
        <f t="shared" si="526"/>
        <v>18562043.919999998</v>
      </c>
      <c r="M851" s="552"/>
      <c r="N851" s="552"/>
      <c r="O851" s="552">
        <f t="shared" si="506"/>
        <v>0</v>
      </c>
      <c r="P851" s="552"/>
      <c r="Q851" s="552"/>
      <c r="R851" s="552">
        <f t="shared" si="507"/>
        <v>0</v>
      </c>
      <c r="S851" s="71">
        <f t="shared" si="527"/>
        <v>0</v>
      </c>
      <c r="T851" s="71">
        <f t="shared" si="528"/>
        <v>0</v>
      </c>
      <c r="U851" s="71">
        <f t="shared" si="509"/>
        <v>0</v>
      </c>
      <c r="V851" s="123" t="s">
        <v>625</v>
      </c>
    </row>
    <row r="852" spans="1:26" outlineLevel="2">
      <c r="A852" s="137"/>
      <c r="B852" s="137"/>
      <c r="C852" s="138" t="s">
        <v>844</v>
      </c>
      <c r="D852" s="97">
        <v>242</v>
      </c>
      <c r="E852" s="97">
        <v>226</v>
      </c>
      <c r="F852" s="139" t="s">
        <v>624</v>
      </c>
      <c r="G852" s="62">
        <v>72299.399999999994</v>
      </c>
      <c r="H852" s="62">
        <v>17189.865000000002</v>
      </c>
      <c r="I852" s="62">
        <f t="shared" si="529"/>
        <v>89489.264999999999</v>
      </c>
      <c r="J852" s="71">
        <f t="shared" si="524"/>
        <v>16339664.399999999</v>
      </c>
      <c r="K852" s="71">
        <f t="shared" si="525"/>
        <v>3884909.49</v>
      </c>
      <c r="L852" s="71">
        <f t="shared" si="526"/>
        <v>20224573.890000001</v>
      </c>
      <c r="M852" s="552"/>
      <c r="N852" s="552"/>
      <c r="O852" s="552">
        <f t="shared" si="506"/>
        <v>0</v>
      </c>
      <c r="P852" s="552"/>
      <c r="Q852" s="552"/>
      <c r="R852" s="552">
        <f t="shared" si="507"/>
        <v>0</v>
      </c>
      <c r="S852" s="71">
        <f t="shared" si="527"/>
        <v>0</v>
      </c>
      <c r="T852" s="71">
        <f t="shared" si="528"/>
        <v>0</v>
      </c>
      <c r="U852" s="71">
        <f t="shared" si="509"/>
        <v>0</v>
      </c>
      <c r="V852" s="123" t="s">
        <v>625</v>
      </c>
    </row>
    <row r="853" spans="1:26" outlineLevel="2">
      <c r="A853" s="137"/>
      <c r="B853" s="137"/>
      <c r="C853" s="138" t="s">
        <v>845</v>
      </c>
      <c r="D853" s="97">
        <v>30</v>
      </c>
      <c r="E853" s="97">
        <v>30</v>
      </c>
      <c r="F853" s="139" t="s">
        <v>624</v>
      </c>
      <c r="G853" s="62">
        <v>102372.9</v>
      </c>
      <c r="H853" s="62">
        <v>18573.439500000004</v>
      </c>
      <c r="I853" s="62">
        <f t="shared" si="529"/>
        <v>120946.3395</v>
      </c>
      <c r="J853" s="71">
        <f t="shared" si="524"/>
        <v>3071187</v>
      </c>
      <c r="K853" s="71">
        <f t="shared" si="525"/>
        <v>557203.18500000017</v>
      </c>
      <c r="L853" s="71">
        <f t="shared" si="526"/>
        <v>3628390.1850000001</v>
      </c>
      <c r="M853" s="552"/>
      <c r="N853" s="552"/>
      <c r="O853" s="552">
        <f t="shared" si="506"/>
        <v>0</v>
      </c>
      <c r="P853" s="552"/>
      <c r="Q853" s="552"/>
      <c r="R853" s="552">
        <f t="shared" si="507"/>
        <v>0</v>
      </c>
      <c r="S853" s="71">
        <f t="shared" si="527"/>
        <v>0</v>
      </c>
      <c r="T853" s="71">
        <f t="shared" si="528"/>
        <v>0</v>
      </c>
      <c r="U853" s="71">
        <f t="shared" si="509"/>
        <v>0</v>
      </c>
      <c r="V853" s="123" t="s">
        <v>625</v>
      </c>
    </row>
    <row r="854" spans="1:26" s="11" customFormat="1" ht="21" customHeight="1" outlineLevel="2">
      <c r="A854" s="192"/>
      <c r="B854" s="192"/>
      <c r="C854" s="386" t="s">
        <v>928</v>
      </c>
      <c r="D854" s="194">
        <v>117</v>
      </c>
      <c r="E854" s="97">
        <v>132</v>
      </c>
      <c r="F854" s="195" t="s">
        <v>624</v>
      </c>
      <c r="G854" s="62">
        <v>8773.9726027397246</v>
      </c>
      <c r="H854" s="62">
        <v>14594.016411764707</v>
      </c>
      <c r="I854" s="62">
        <f t="shared" si="529"/>
        <v>23367.989014504434</v>
      </c>
      <c r="J854" s="199">
        <f t="shared" si="524"/>
        <v>1158164.3835616435</v>
      </c>
      <c r="K854" s="199">
        <f t="shared" si="525"/>
        <v>1926410.1663529414</v>
      </c>
      <c r="L854" s="199">
        <f t="shared" si="526"/>
        <v>3084574.5499145854</v>
      </c>
      <c r="M854" s="554">
        <v>0.8</v>
      </c>
      <c r="N854" s="554"/>
      <c r="O854" s="554">
        <f t="shared" si="506"/>
        <v>0.8</v>
      </c>
      <c r="P854" s="554"/>
      <c r="Q854" s="554"/>
      <c r="R854" s="554">
        <f t="shared" si="507"/>
        <v>0</v>
      </c>
      <c r="S854" s="199">
        <f t="shared" si="527"/>
        <v>926531.5068493149</v>
      </c>
      <c r="T854" s="199">
        <f t="shared" si="528"/>
        <v>0</v>
      </c>
      <c r="U854" s="199">
        <f t="shared" si="509"/>
        <v>926531.5068493149</v>
      </c>
      <c r="V854" s="389" t="s">
        <v>929</v>
      </c>
      <c r="X854" s="534"/>
      <c r="Y854" s="534"/>
      <c r="Z854" s="534"/>
    </row>
    <row r="855" spans="1:26" s="11" customFormat="1" ht="20.25" customHeight="1" outlineLevel="2">
      <c r="A855" s="192"/>
      <c r="B855" s="192"/>
      <c r="C855" s="193" t="s">
        <v>657</v>
      </c>
      <c r="D855" s="194">
        <v>1</v>
      </c>
      <c r="E855" s="194">
        <v>1</v>
      </c>
      <c r="F855" s="195" t="s">
        <v>619</v>
      </c>
      <c r="G855" s="62">
        <v>2096804.4585205477</v>
      </c>
      <c r="H855" s="62">
        <v>629041.33755616425</v>
      </c>
      <c r="I855" s="62">
        <f t="shared" si="529"/>
        <v>2725845.7960767122</v>
      </c>
      <c r="J855" s="199">
        <f t="shared" si="524"/>
        <v>2096804.4585205477</v>
      </c>
      <c r="K855" s="199">
        <f t="shared" si="525"/>
        <v>629041.33755616425</v>
      </c>
      <c r="L855" s="199">
        <f t="shared" si="526"/>
        <v>2725845.7960767122</v>
      </c>
      <c r="M855" s="554">
        <v>0.5</v>
      </c>
      <c r="N855" s="554"/>
      <c r="O855" s="554">
        <f t="shared" si="506"/>
        <v>0.5</v>
      </c>
      <c r="P855" s="554"/>
      <c r="Q855" s="554"/>
      <c r="R855" s="554">
        <f t="shared" si="507"/>
        <v>0</v>
      </c>
      <c r="S855" s="199">
        <f t="shared" si="527"/>
        <v>1048402.2292602739</v>
      </c>
      <c r="T855" s="199">
        <f t="shared" si="528"/>
        <v>0</v>
      </c>
      <c r="U855" s="199">
        <f t="shared" si="509"/>
        <v>1048402.2292602739</v>
      </c>
      <c r="V855" s="128"/>
      <c r="X855" s="534"/>
      <c r="Y855" s="534"/>
      <c r="Z855" s="534"/>
    </row>
    <row r="856" spans="1:26" s="11" customFormat="1" outlineLevel="1">
      <c r="A856" s="192"/>
      <c r="B856" s="192"/>
      <c r="C856" s="193"/>
      <c r="D856" s="194"/>
      <c r="E856" s="194"/>
      <c r="F856" s="195"/>
      <c r="G856" s="62"/>
      <c r="H856" s="62"/>
      <c r="I856" s="62"/>
      <c r="J856" s="199"/>
      <c r="K856" s="199"/>
      <c r="L856" s="199"/>
      <c r="M856" s="554"/>
      <c r="N856" s="554"/>
      <c r="O856" s="554">
        <f t="shared" si="506"/>
        <v>0</v>
      </c>
      <c r="P856" s="554"/>
      <c r="Q856" s="554"/>
      <c r="R856" s="554">
        <f t="shared" si="507"/>
        <v>0</v>
      </c>
      <c r="S856" s="199">
        <f t="shared" si="527"/>
        <v>0</v>
      </c>
      <c r="T856" s="199">
        <f t="shared" si="528"/>
        <v>0</v>
      </c>
      <c r="U856" s="199">
        <f t="shared" si="509"/>
        <v>0</v>
      </c>
      <c r="V856" s="128"/>
      <c r="X856" s="534"/>
      <c r="Y856" s="534"/>
      <c r="Z856" s="534"/>
    </row>
    <row r="857" spans="1:26" s="363" customFormat="1" outlineLevel="1">
      <c r="A857" s="172" t="s">
        <v>398</v>
      </c>
      <c r="B857" s="172"/>
      <c r="C857" s="189" t="s">
        <v>165</v>
      </c>
      <c r="D857" s="190">
        <v>1</v>
      </c>
      <c r="E857" s="190">
        <v>1</v>
      </c>
      <c r="F857" s="191" t="s">
        <v>10</v>
      </c>
      <c r="G857" s="82"/>
      <c r="H857" s="82"/>
      <c r="I857" s="82"/>
      <c r="J857" s="174">
        <f>SUBTOTAL(9,J858:J868)</f>
        <v>23443545.7615644</v>
      </c>
      <c r="K857" s="174">
        <f t="shared" ref="K857:L857" si="530">SUBTOTAL(9,K858:K868)</f>
        <v>7134770.8066978622</v>
      </c>
      <c r="L857" s="174">
        <f t="shared" si="530"/>
        <v>30578316.56826226</v>
      </c>
      <c r="M857" s="558"/>
      <c r="N857" s="558"/>
      <c r="O857" s="558">
        <f t="shared" si="506"/>
        <v>0</v>
      </c>
      <c r="P857" s="558"/>
      <c r="Q857" s="558"/>
      <c r="R857" s="558">
        <f t="shared" si="507"/>
        <v>0</v>
      </c>
      <c r="S857" s="174">
        <f>SUBTOTAL(9,S858:S868)</f>
        <v>410089.83322192467</v>
      </c>
      <c r="T857" s="174">
        <f t="shared" si="528"/>
        <v>0</v>
      </c>
      <c r="U857" s="174">
        <f t="shared" ref="U857" si="531">SUBTOTAL(9,U858:U868)</f>
        <v>410089.83322192467</v>
      </c>
      <c r="V857" s="175"/>
      <c r="X857" s="538"/>
      <c r="Y857" s="538"/>
      <c r="Z857" s="538"/>
    </row>
    <row r="858" spans="1:26" s="11" customFormat="1" outlineLevel="2">
      <c r="A858" s="192"/>
      <c r="B858" s="192"/>
      <c r="C858" s="193" t="s">
        <v>731</v>
      </c>
      <c r="D858" s="194">
        <v>14</v>
      </c>
      <c r="E858" s="97">
        <v>15</v>
      </c>
      <c r="F858" s="195" t="s">
        <v>660</v>
      </c>
      <c r="G858" s="62">
        <v>516120.00000000006</v>
      </c>
      <c r="H858" s="62">
        <v>63504.000000000007</v>
      </c>
      <c r="I858" s="62">
        <f>SUM(G858:H858)</f>
        <v>579624.00000000012</v>
      </c>
      <c r="J858" s="199">
        <f>G858*E858</f>
        <v>7741800.0000000009</v>
      </c>
      <c r="K858" s="199">
        <f>H858*E858</f>
        <v>952560.00000000012</v>
      </c>
      <c r="L858" s="199">
        <f>I858*E858</f>
        <v>8694360.0000000019</v>
      </c>
      <c r="M858" s="554"/>
      <c r="N858" s="554"/>
      <c r="O858" s="554">
        <f t="shared" si="506"/>
        <v>0</v>
      </c>
      <c r="P858" s="554"/>
      <c r="Q858" s="554"/>
      <c r="R858" s="554">
        <f t="shared" si="507"/>
        <v>0</v>
      </c>
      <c r="S858" s="199">
        <f>M858*J858</f>
        <v>0</v>
      </c>
      <c r="T858" s="199">
        <f t="shared" si="528"/>
        <v>0</v>
      </c>
      <c r="U858" s="199">
        <f t="shared" si="509"/>
        <v>0</v>
      </c>
      <c r="V858" s="128" t="s">
        <v>732</v>
      </c>
      <c r="X858" s="534"/>
      <c r="Y858" s="534"/>
      <c r="Z858" s="534"/>
    </row>
    <row r="859" spans="1:26" s="11" customFormat="1" outlineLevel="2">
      <c r="A859" s="192"/>
      <c r="B859" s="192"/>
      <c r="C859" s="193" t="s">
        <v>733</v>
      </c>
      <c r="D859" s="194">
        <v>7</v>
      </c>
      <c r="E859" s="97">
        <v>7</v>
      </c>
      <c r="F859" s="195" t="s">
        <v>660</v>
      </c>
      <c r="G859" s="62">
        <v>566280</v>
      </c>
      <c r="H859" s="62">
        <v>63504.000000000007</v>
      </c>
      <c r="I859" s="62">
        <f t="shared" ref="I859:I861" si="532">SUM(G859:H859)</f>
        <v>629784</v>
      </c>
      <c r="J859" s="199">
        <f>G859*E859</f>
        <v>3963960</v>
      </c>
      <c r="K859" s="199">
        <f>H859*E859</f>
        <v>444528.00000000006</v>
      </c>
      <c r="L859" s="199">
        <f>I859*E859</f>
        <v>4408488</v>
      </c>
      <c r="M859" s="554"/>
      <c r="N859" s="554"/>
      <c r="O859" s="554">
        <f t="shared" si="506"/>
        <v>0</v>
      </c>
      <c r="P859" s="554"/>
      <c r="Q859" s="554"/>
      <c r="R859" s="554">
        <f t="shared" si="507"/>
        <v>0</v>
      </c>
      <c r="S859" s="199">
        <f>M859*J859</f>
        <v>0</v>
      </c>
      <c r="T859" s="199">
        <f t="shared" si="528"/>
        <v>0</v>
      </c>
      <c r="U859" s="199">
        <f t="shared" si="509"/>
        <v>0</v>
      </c>
      <c r="V859" s="128" t="s">
        <v>734</v>
      </c>
      <c r="X859" s="534"/>
      <c r="Y859" s="534"/>
      <c r="Z859" s="534"/>
    </row>
    <row r="860" spans="1:26" s="11" customFormat="1" ht="26.4" outlineLevel="2">
      <c r="A860" s="192"/>
      <c r="B860" s="192"/>
      <c r="C860" s="193" t="s">
        <v>735</v>
      </c>
      <c r="D860" s="194">
        <v>9</v>
      </c>
      <c r="E860" s="194">
        <v>15</v>
      </c>
      <c r="F860" s="195" t="s">
        <v>660</v>
      </c>
      <c r="G860" s="62">
        <v>124560</v>
      </c>
      <c r="H860" s="62">
        <v>54500.000000000007</v>
      </c>
      <c r="I860" s="62">
        <f t="shared" si="532"/>
        <v>179060</v>
      </c>
      <c r="J860" s="199">
        <f>G860*E860</f>
        <v>1868400</v>
      </c>
      <c r="K860" s="199">
        <f>H860*E860</f>
        <v>817500.00000000012</v>
      </c>
      <c r="L860" s="199">
        <f>I860*E860</f>
        <v>2685900</v>
      </c>
      <c r="M860" s="554"/>
      <c r="N860" s="554"/>
      <c r="O860" s="554">
        <f t="shared" si="506"/>
        <v>0</v>
      </c>
      <c r="P860" s="554"/>
      <c r="Q860" s="554"/>
      <c r="R860" s="554">
        <f t="shared" si="507"/>
        <v>0</v>
      </c>
      <c r="S860" s="199">
        <f>M860*J860</f>
        <v>0</v>
      </c>
      <c r="T860" s="199">
        <f t="shared" si="528"/>
        <v>0</v>
      </c>
      <c r="U860" s="199">
        <f t="shared" si="509"/>
        <v>0</v>
      </c>
      <c r="V860" s="128" t="s">
        <v>736</v>
      </c>
      <c r="X860" s="534"/>
      <c r="Y860" s="534"/>
      <c r="Z860" s="534"/>
    </row>
    <row r="861" spans="1:26" s="11" customFormat="1" outlineLevel="2">
      <c r="A861" s="192"/>
      <c r="B861" s="192"/>
      <c r="C861" s="193" t="s">
        <v>657</v>
      </c>
      <c r="D861" s="194">
        <v>1</v>
      </c>
      <c r="E861" s="194">
        <v>1</v>
      </c>
      <c r="F861" s="195" t="s">
        <v>660</v>
      </c>
      <c r="G861" s="62">
        <v>440000</v>
      </c>
      <c r="H861" s="62">
        <v>88000</v>
      </c>
      <c r="I861" s="62">
        <f t="shared" si="532"/>
        <v>528000</v>
      </c>
      <c r="J861" s="199">
        <f>G861*E861</f>
        <v>440000</v>
      </c>
      <c r="K861" s="199">
        <f>H861*E861</f>
        <v>88000</v>
      </c>
      <c r="L861" s="199">
        <f>I861*E861</f>
        <v>528000</v>
      </c>
      <c r="M861" s="554">
        <v>0.5</v>
      </c>
      <c r="N861" s="554"/>
      <c r="O861" s="554">
        <f t="shared" si="506"/>
        <v>0.5</v>
      </c>
      <c r="P861" s="554"/>
      <c r="Q861" s="554"/>
      <c r="R861" s="554">
        <f t="shared" si="507"/>
        <v>0</v>
      </c>
      <c r="S861" s="199">
        <f>M861*J861</f>
        <v>220000</v>
      </c>
      <c r="T861" s="199">
        <f t="shared" si="528"/>
        <v>0</v>
      </c>
      <c r="U861" s="199">
        <f t="shared" si="509"/>
        <v>220000</v>
      </c>
      <c r="V861" s="128"/>
      <c r="X861" s="534"/>
      <c r="Y861" s="534"/>
      <c r="Z861" s="534"/>
    </row>
    <row r="862" spans="1:26" s="11" customFormat="1" outlineLevel="2">
      <c r="A862" s="192"/>
      <c r="B862" s="192"/>
      <c r="C862" s="193"/>
      <c r="D862" s="194"/>
      <c r="E862" s="194"/>
      <c r="F862" s="195"/>
      <c r="G862" s="62"/>
      <c r="H862" s="62"/>
      <c r="I862" s="62"/>
      <c r="J862" s="199"/>
      <c r="K862" s="199"/>
      <c r="L862" s="199"/>
      <c r="M862" s="554"/>
      <c r="N862" s="554"/>
      <c r="O862" s="554">
        <f t="shared" si="506"/>
        <v>0</v>
      </c>
      <c r="P862" s="554"/>
      <c r="Q862" s="554"/>
      <c r="R862" s="554">
        <f t="shared" si="507"/>
        <v>0</v>
      </c>
      <c r="S862" s="199">
        <f>M862*J862</f>
        <v>0</v>
      </c>
      <c r="T862" s="199">
        <f t="shared" si="528"/>
        <v>0</v>
      </c>
      <c r="U862" s="199">
        <f t="shared" si="509"/>
        <v>0</v>
      </c>
      <c r="V862" s="128"/>
      <c r="X862" s="534"/>
      <c r="Y862" s="534"/>
      <c r="Z862" s="534"/>
    </row>
    <row r="863" spans="1:26" s="11" customFormat="1" ht="19.5" customHeight="1" outlineLevel="2">
      <c r="A863" s="192"/>
      <c r="B863" s="192"/>
      <c r="C863" s="379" t="s">
        <v>737</v>
      </c>
      <c r="D863" s="194"/>
      <c r="E863" s="194"/>
      <c r="F863" s="195"/>
      <c r="G863" s="199"/>
      <c r="H863" s="199"/>
      <c r="I863" s="199"/>
      <c r="J863" s="174">
        <f t="shared" ref="J863:K863" si="533">SUBTOTAL(9,J864:J868)</f>
        <v>9429385.7615643963</v>
      </c>
      <c r="K863" s="174">
        <f t="shared" si="533"/>
        <v>4832182.8066978613</v>
      </c>
      <c r="L863" s="174">
        <f>SUBTOTAL(9,L864:L868)</f>
        <v>14261568.568262259</v>
      </c>
      <c r="M863" s="558"/>
      <c r="N863" s="558"/>
      <c r="O863" s="558">
        <f t="shared" si="506"/>
        <v>0</v>
      </c>
      <c r="P863" s="558"/>
      <c r="Q863" s="558"/>
      <c r="R863" s="558">
        <f t="shared" si="507"/>
        <v>0</v>
      </c>
      <c r="S863" s="174">
        <f t="shared" ref="S863" si="534">SUBTOTAL(9,S864:S868)</f>
        <v>190089.83322192467</v>
      </c>
      <c r="T863" s="174">
        <f t="shared" si="528"/>
        <v>0</v>
      </c>
      <c r="U863" s="174">
        <f>SUBTOTAL(9,U864:U868)</f>
        <v>190089.83322192467</v>
      </c>
      <c r="V863" s="128"/>
      <c r="X863" s="534"/>
      <c r="Y863" s="534"/>
      <c r="Z863" s="534"/>
    </row>
    <row r="864" spans="1:26" s="11" customFormat="1" outlineLevel="2">
      <c r="A864" s="192"/>
      <c r="B864" s="192"/>
      <c r="C864" s="193" t="s">
        <v>646</v>
      </c>
      <c r="D864" s="194">
        <v>315</v>
      </c>
      <c r="E864" s="97">
        <v>221</v>
      </c>
      <c r="F864" s="195" t="s">
        <v>624</v>
      </c>
      <c r="G864" s="199">
        <v>32518.739999999998</v>
      </c>
      <c r="H864" s="199">
        <v>7485.6650000000009</v>
      </c>
      <c r="I864" s="199">
        <f t="shared" ref="I864" si="535">SUM(G864:H864)</f>
        <v>40004.404999999999</v>
      </c>
      <c r="J864" s="199">
        <f>G864*E864</f>
        <v>7186641.5399999991</v>
      </c>
      <c r="K864" s="199">
        <f>H864*E864</f>
        <v>1654331.9650000001</v>
      </c>
      <c r="L864" s="199">
        <f>I864*E864</f>
        <v>8840973.504999999</v>
      </c>
      <c r="M864" s="554"/>
      <c r="N864" s="554"/>
      <c r="O864" s="554">
        <f t="shared" si="506"/>
        <v>0</v>
      </c>
      <c r="P864" s="554"/>
      <c r="Q864" s="554"/>
      <c r="R864" s="554">
        <f t="shared" si="507"/>
        <v>0</v>
      </c>
      <c r="S864" s="199">
        <f>M864*J864</f>
        <v>0</v>
      </c>
      <c r="T864" s="199">
        <f t="shared" si="528"/>
        <v>0</v>
      </c>
      <c r="U864" s="199">
        <f t="shared" si="509"/>
        <v>0</v>
      </c>
      <c r="V864" s="128" t="s">
        <v>625</v>
      </c>
      <c r="X864" s="534"/>
      <c r="Y864" s="534"/>
      <c r="Z864" s="534"/>
    </row>
    <row r="865" spans="1:26" s="11" customFormat="1" ht="19.5" customHeight="1" outlineLevel="2">
      <c r="A865" s="192"/>
      <c r="B865" s="192"/>
      <c r="C865" s="386" t="s">
        <v>928</v>
      </c>
      <c r="D865" s="194">
        <v>177</v>
      </c>
      <c r="E865" s="97">
        <v>190</v>
      </c>
      <c r="F865" s="195" t="s">
        <v>624</v>
      </c>
      <c r="G865" s="199">
        <v>8773.9726027397246</v>
      </c>
      <c r="H865" s="199">
        <v>14594.016411764707</v>
      </c>
      <c r="I865" s="199">
        <f t="shared" ref="I865:I867" si="536">SUM(G865:H865)</f>
        <v>23367.989014504434</v>
      </c>
      <c r="J865" s="199">
        <f>G865*E865</f>
        <v>1667054.7945205476</v>
      </c>
      <c r="K865" s="199">
        <f>H865*E865</f>
        <v>2772863.1182352942</v>
      </c>
      <c r="L865" s="199">
        <f>I865*E865</f>
        <v>4439917.9127558423</v>
      </c>
      <c r="M865" s="554"/>
      <c r="N865" s="554"/>
      <c r="O865" s="554">
        <f t="shared" si="506"/>
        <v>0</v>
      </c>
      <c r="P865" s="554"/>
      <c r="Q865" s="554"/>
      <c r="R865" s="554">
        <f t="shared" si="507"/>
        <v>0</v>
      </c>
      <c r="S865" s="199">
        <f>M865*J865</f>
        <v>0</v>
      </c>
      <c r="T865" s="199">
        <f t="shared" si="528"/>
        <v>0</v>
      </c>
      <c r="U865" s="199">
        <f t="shared" si="509"/>
        <v>0</v>
      </c>
      <c r="V865" s="389" t="s">
        <v>929</v>
      </c>
      <c r="X865" s="534"/>
      <c r="Y865" s="534"/>
      <c r="Z865" s="534"/>
    </row>
    <row r="866" spans="1:26" s="11" customFormat="1" ht="19.5" customHeight="1" outlineLevel="2">
      <c r="A866" s="192"/>
      <c r="B866" s="192"/>
      <c r="C866" s="386" t="s">
        <v>1183</v>
      </c>
      <c r="D866" s="194">
        <v>63</v>
      </c>
      <c r="E866" s="97">
        <v>55.000000000000007</v>
      </c>
      <c r="F866" s="195" t="s">
        <v>624</v>
      </c>
      <c r="G866" s="199">
        <v>3554.7229199999997</v>
      </c>
      <c r="H866" s="199">
        <v>5289.7058823529414</v>
      </c>
      <c r="I866" s="199">
        <f t="shared" si="536"/>
        <v>8844.4288023529407</v>
      </c>
      <c r="J866" s="199">
        <f>G866*E866</f>
        <v>195509.76060000001</v>
      </c>
      <c r="K866" s="199">
        <f>H866*E866</f>
        <v>290933.82352941181</v>
      </c>
      <c r="L866" s="199">
        <f>I866*E866</f>
        <v>486443.58412941179</v>
      </c>
      <c r="M866" s="554"/>
      <c r="N866" s="554"/>
      <c r="O866" s="554">
        <f t="shared" si="506"/>
        <v>0</v>
      </c>
      <c r="P866" s="554"/>
      <c r="Q866" s="554"/>
      <c r="R866" s="554">
        <f t="shared" si="507"/>
        <v>0</v>
      </c>
      <c r="S866" s="199">
        <f>M866*J866</f>
        <v>0</v>
      </c>
      <c r="T866" s="199">
        <f t="shared" si="528"/>
        <v>0</v>
      </c>
      <c r="U866" s="199">
        <f t="shared" si="509"/>
        <v>0</v>
      </c>
      <c r="V866" s="389" t="s">
        <v>1549</v>
      </c>
      <c r="X866" s="534"/>
      <c r="Y866" s="534"/>
      <c r="Z866" s="534"/>
    </row>
    <row r="867" spans="1:26" ht="19.5" customHeight="1" outlineLevel="2">
      <c r="A867" s="137"/>
      <c r="B867" s="137"/>
      <c r="C867" s="138" t="s">
        <v>657</v>
      </c>
      <c r="D867" s="97">
        <v>1</v>
      </c>
      <c r="E867" s="97">
        <v>1</v>
      </c>
      <c r="F867" s="139" t="s">
        <v>619</v>
      </c>
      <c r="G867" s="199">
        <v>380179.66644384933</v>
      </c>
      <c r="H867" s="199">
        <v>114053.8999331548</v>
      </c>
      <c r="I867" s="71">
        <f t="shared" si="536"/>
        <v>494233.56637700414</v>
      </c>
      <c r="J867" s="71">
        <f>G867*E867</f>
        <v>380179.66644384933</v>
      </c>
      <c r="K867" s="71">
        <f>H867*E867</f>
        <v>114053.8999331548</v>
      </c>
      <c r="L867" s="71">
        <f>I867*E867</f>
        <v>494233.56637700414</v>
      </c>
      <c r="M867" s="552">
        <v>0.5</v>
      </c>
      <c r="N867" s="552"/>
      <c r="O867" s="552">
        <f t="shared" si="506"/>
        <v>0.5</v>
      </c>
      <c r="P867" s="552"/>
      <c r="Q867" s="552"/>
      <c r="R867" s="552">
        <f>P867+Q867</f>
        <v>0</v>
      </c>
      <c r="S867" s="71">
        <f>M867*J867</f>
        <v>190089.83322192467</v>
      </c>
      <c r="T867" s="71">
        <f t="shared" si="528"/>
        <v>0</v>
      </c>
      <c r="U867" s="71">
        <f>S867+T867</f>
        <v>190089.83322192467</v>
      </c>
      <c r="V867" s="123"/>
    </row>
    <row r="868" spans="1:26" outlineLevel="1">
      <c r="A868" s="137"/>
      <c r="B868" s="137"/>
      <c r="C868" s="138"/>
      <c r="D868" s="97"/>
      <c r="E868" s="97"/>
      <c r="F868" s="139"/>
      <c r="G868" s="62"/>
      <c r="H868" s="71"/>
      <c r="I868" s="71"/>
      <c r="J868" s="71"/>
      <c r="K868" s="71"/>
      <c r="L868" s="62"/>
      <c r="M868" s="550"/>
      <c r="N868" s="550"/>
      <c r="O868" s="550">
        <f t="shared" si="506"/>
        <v>0</v>
      </c>
      <c r="P868" s="550"/>
      <c r="Q868" s="550"/>
      <c r="R868" s="550">
        <f t="shared" si="507"/>
        <v>0</v>
      </c>
      <c r="S868" s="62">
        <f>M868*J868</f>
        <v>0</v>
      </c>
      <c r="T868" s="62">
        <f t="shared" si="528"/>
        <v>0</v>
      </c>
      <c r="U868" s="62">
        <f t="shared" si="509"/>
        <v>0</v>
      </c>
      <c r="V868" s="124"/>
    </row>
    <row r="869" spans="1:26" ht="13.8">
      <c r="A869" s="208"/>
      <c r="B869" s="209"/>
      <c r="C869" s="210" t="s">
        <v>18</v>
      </c>
      <c r="D869" s="197"/>
      <c r="E869" s="197"/>
      <c r="F869" s="198"/>
      <c r="G869" s="198"/>
      <c r="H869" s="211"/>
      <c r="I869" s="211"/>
      <c r="J869" s="162">
        <f>SUBTOTAL(9,J15:J868)</f>
        <v>16563842018.979223</v>
      </c>
      <c r="K869" s="162">
        <f>SUBTOTAL(9,K15:K868)</f>
        <v>1773285626.6565046</v>
      </c>
      <c r="L869" s="162">
        <f>SUBTOTAL(9,L15:L868)</f>
        <v>18337127645.635746</v>
      </c>
      <c r="M869" s="162"/>
      <c r="N869" s="162"/>
      <c r="O869" s="162"/>
      <c r="P869" s="162"/>
      <c r="Q869" s="162"/>
      <c r="R869" s="162"/>
      <c r="S869" s="162">
        <f>SUBTOTAL(9,S15:S868)</f>
        <v>1635241786.4748492</v>
      </c>
      <c r="T869" s="162">
        <f>SUBTOTAL(9,T15:T868)</f>
        <v>0</v>
      </c>
      <c r="U869" s="162">
        <f>SUBTOTAL(9,U15:U868)</f>
        <v>1635241786.4748492</v>
      </c>
      <c r="V869" s="211"/>
    </row>
    <row r="870" spans="1:26">
      <c r="A870" s="165" t="s">
        <v>71</v>
      </c>
      <c r="B870" s="165"/>
      <c r="C870" s="166" t="s">
        <v>36</v>
      </c>
      <c r="D870" s="167"/>
      <c r="E870" s="167"/>
      <c r="F870" s="168"/>
      <c r="G870" s="169"/>
      <c r="H870" s="169"/>
      <c r="I870" s="169"/>
      <c r="J870" s="169">
        <f t="shared" ref="J870:K870" si="537">SUBTOTAL(9,J871:J894)</f>
        <v>124241733.16905928</v>
      </c>
      <c r="K870" s="169">
        <f t="shared" si="537"/>
        <v>20176036.58184544</v>
      </c>
      <c r="L870" s="169">
        <f>SUBTOTAL(9,L871:L894)</f>
        <v>144417769.75090474</v>
      </c>
      <c r="M870" s="551"/>
      <c r="N870" s="169"/>
      <c r="O870" s="551"/>
      <c r="P870" s="551"/>
      <c r="Q870" s="169"/>
      <c r="R870" s="169"/>
      <c r="S870" s="169">
        <f t="shared" ref="S870:T870" si="538">SUBTOTAL(9,S871:S894)</f>
        <v>111817559.85215332</v>
      </c>
      <c r="T870" s="169">
        <f t="shared" si="538"/>
        <v>18158432.923660897</v>
      </c>
      <c r="U870" s="169">
        <f>SUBTOTAL(9,U871:U894)</f>
        <v>129975992.77581422</v>
      </c>
      <c r="V870" s="170"/>
      <c r="X870" s="10"/>
      <c r="Y870" s="10"/>
      <c r="Z870" s="10"/>
    </row>
    <row r="871" spans="1:26" outlineLevel="1">
      <c r="A871" s="137"/>
      <c r="B871" s="137"/>
      <c r="C871" s="138"/>
      <c r="D871" s="94"/>
      <c r="E871" s="97"/>
      <c r="F871" s="139"/>
      <c r="G871" s="71"/>
      <c r="H871" s="71"/>
      <c r="I871" s="71"/>
      <c r="J871" s="71"/>
      <c r="K871" s="71"/>
      <c r="L871" s="71"/>
      <c r="M871" s="552"/>
      <c r="N871" s="71"/>
      <c r="O871" s="552">
        <f t="shared" ref="O871:O934" si="539">M871+N871</f>
        <v>0</v>
      </c>
      <c r="P871" s="552"/>
      <c r="Q871" s="71"/>
      <c r="R871" s="71">
        <f t="shared" ref="R871:R934" si="540">P871+Q871</f>
        <v>0</v>
      </c>
      <c r="S871" s="71">
        <f t="shared" ref="S871:S934" si="541">J871*M871</f>
        <v>0</v>
      </c>
      <c r="T871" s="71">
        <f t="shared" ref="T871:T934" si="542">P871*K871</f>
        <v>0</v>
      </c>
      <c r="U871" s="71">
        <f t="shared" ref="U871:U934" si="543">S871+T871</f>
        <v>0</v>
      </c>
      <c r="V871" s="123"/>
      <c r="X871" s="10"/>
      <c r="Y871" s="10"/>
      <c r="Z871" s="10"/>
    </row>
    <row r="872" spans="1:26" outlineLevel="1">
      <c r="A872" s="137" t="s">
        <v>72</v>
      </c>
      <c r="B872" s="146"/>
      <c r="C872" s="171" t="s">
        <v>36</v>
      </c>
      <c r="D872" s="97">
        <v>1</v>
      </c>
      <c r="E872" s="97">
        <v>1</v>
      </c>
      <c r="F872" s="139" t="s">
        <v>73</v>
      </c>
      <c r="G872" s="62"/>
      <c r="H872" s="62"/>
      <c r="I872" s="62"/>
      <c r="J872" s="62"/>
      <c r="K872" s="62"/>
      <c r="L872" s="62">
        <v>0</v>
      </c>
      <c r="M872" s="550"/>
      <c r="N872" s="62"/>
      <c r="O872" s="552">
        <f t="shared" si="539"/>
        <v>0</v>
      </c>
      <c r="P872" s="550"/>
      <c r="Q872" s="62"/>
      <c r="R872" s="71">
        <f t="shared" si="540"/>
        <v>0</v>
      </c>
      <c r="S872" s="62">
        <f t="shared" si="541"/>
        <v>0</v>
      </c>
      <c r="T872" s="62">
        <f t="shared" si="542"/>
        <v>0</v>
      </c>
      <c r="U872" s="62">
        <f t="shared" si="543"/>
        <v>0</v>
      </c>
      <c r="V872" s="124"/>
      <c r="X872" s="10"/>
      <c r="Y872" s="10"/>
      <c r="Z872" s="10"/>
    </row>
    <row r="873" spans="1:26" s="153" customFormat="1" outlineLevel="1">
      <c r="A873" s="172" t="s">
        <v>74</v>
      </c>
      <c r="B873" s="146"/>
      <c r="C873" s="173" t="s">
        <v>75</v>
      </c>
      <c r="D873" s="99">
        <v>1</v>
      </c>
      <c r="E873" s="99">
        <v>1</v>
      </c>
      <c r="F873" s="148" t="s">
        <v>73</v>
      </c>
      <c r="G873" s="82"/>
      <c r="H873" s="174"/>
      <c r="I873" s="174"/>
      <c r="J873" s="174">
        <f t="shared" ref="J873:K873" si="544">SUBTOTAL(9,J874:J894)</f>
        <v>124241733.16905928</v>
      </c>
      <c r="K873" s="174">
        <f t="shared" si="544"/>
        <v>20176036.58184544</v>
      </c>
      <c r="L873" s="174">
        <f>SUBTOTAL(9,L874:L894)</f>
        <v>144417769.75090474</v>
      </c>
      <c r="M873" s="558">
        <v>0.9</v>
      </c>
      <c r="N873" s="174"/>
      <c r="O873" s="552">
        <f>M873+N873</f>
        <v>0.9</v>
      </c>
      <c r="P873" s="558">
        <v>0.9</v>
      </c>
      <c r="Q873" s="174"/>
      <c r="R873" s="71">
        <f>P873+Q873</f>
        <v>0.9</v>
      </c>
      <c r="S873" s="174">
        <f t="shared" ref="S873:T873" si="545">SUBTOTAL(9,S874:S894)</f>
        <v>111817559.85215332</v>
      </c>
      <c r="T873" s="174">
        <f t="shared" si="545"/>
        <v>18158432.923660897</v>
      </c>
      <c r="U873" s="174">
        <f>SUBTOTAL(9,U874:U894)</f>
        <v>129975992.77581422</v>
      </c>
      <c r="V873" s="175"/>
    </row>
    <row r="874" spans="1:26" s="11" customFormat="1" outlineLevel="1">
      <c r="A874" s="192"/>
      <c r="B874" s="192"/>
      <c r="C874" s="193" t="s">
        <v>909</v>
      </c>
      <c r="D874" s="194">
        <v>1</v>
      </c>
      <c r="E874" s="194">
        <v>1</v>
      </c>
      <c r="F874" s="195" t="s">
        <v>660</v>
      </c>
      <c r="G874" s="359">
        <v>1848000.0000000002</v>
      </c>
      <c r="H874" s="359">
        <v>165000</v>
      </c>
      <c r="I874" s="199">
        <f t="shared" ref="I874" si="546">SUM(G874:H874)</f>
        <v>2013000.0000000002</v>
      </c>
      <c r="J874" s="199">
        <f t="shared" ref="J874:J893" si="547">G874*E874</f>
        <v>1848000.0000000002</v>
      </c>
      <c r="K874" s="199">
        <f t="shared" ref="K874:K893" si="548">H874*E874</f>
        <v>165000</v>
      </c>
      <c r="L874" s="199">
        <f t="shared" ref="L874:L893" si="549">I874*E874</f>
        <v>2013000.0000000002</v>
      </c>
      <c r="M874" s="558">
        <v>0.9</v>
      </c>
      <c r="N874" s="199"/>
      <c r="O874" s="552">
        <f t="shared" si="539"/>
        <v>0.9</v>
      </c>
      <c r="P874" s="558">
        <v>0.9</v>
      </c>
      <c r="Q874" s="199"/>
      <c r="R874" s="71">
        <f t="shared" si="540"/>
        <v>0.9</v>
      </c>
      <c r="S874" s="199">
        <f t="shared" si="541"/>
        <v>1663200.0000000002</v>
      </c>
      <c r="T874" s="199">
        <f t="shared" si="542"/>
        <v>148500</v>
      </c>
      <c r="U874" s="199">
        <f t="shared" si="543"/>
        <v>1811700.0000000002</v>
      </c>
      <c r="V874" s="128" t="s">
        <v>898</v>
      </c>
    </row>
    <row r="875" spans="1:26" s="11" customFormat="1" ht="26.4" outlineLevel="1">
      <c r="A875" s="192"/>
      <c r="B875" s="192"/>
      <c r="C875" s="193" t="s">
        <v>910</v>
      </c>
      <c r="D875" s="194">
        <v>3</v>
      </c>
      <c r="E875" s="97">
        <v>3</v>
      </c>
      <c r="F875" s="195" t="s">
        <v>660</v>
      </c>
      <c r="G875" s="359">
        <v>9067520</v>
      </c>
      <c r="H875" s="359">
        <v>198000.00000000003</v>
      </c>
      <c r="I875" s="199">
        <f t="shared" ref="I875:I893" si="550">SUM(G875:H875)</f>
        <v>9265520</v>
      </c>
      <c r="J875" s="199">
        <f t="shared" si="547"/>
        <v>27202560</v>
      </c>
      <c r="K875" s="199">
        <f t="shared" si="548"/>
        <v>594000.00000000012</v>
      </c>
      <c r="L875" s="199">
        <f t="shared" si="549"/>
        <v>27796560</v>
      </c>
      <c r="M875" s="558">
        <v>0.9</v>
      </c>
      <c r="N875" s="199"/>
      <c r="O875" s="552">
        <f t="shared" si="539"/>
        <v>0.9</v>
      </c>
      <c r="P875" s="558">
        <v>0.9</v>
      </c>
      <c r="Q875" s="199"/>
      <c r="R875" s="71">
        <f t="shared" si="540"/>
        <v>0.9</v>
      </c>
      <c r="S875" s="199">
        <f t="shared" si="541"/>
        <v>24482304</v>
      </c>
      <c r="T875" s="199">
        <f t="shared" si="542"/>
        <v>534600.00000000012</v>
      </c>
      <c r="U875" s="199">
        <f t="shared" si="543"/>
        <v>25016904</v>
      </c>
      <c r="V875" s="128" t="s">
        <v>911</v>
      </c>
    </row>
    <row r="876" spans="1:26" s="11" customFormat="1" outlineLevel="1">
      <c r="A876" s="192"/>
      <c r="B876" s="192"/>
      <c r="C876" s="193" t="s">
        <v>912</v>
      </c>
      <c r="D876" s="194">
        <v>1</v>
      </c>
      <c r="E876" s="194">
        <v>1</v>
      </c>
      <c r="F876" s="195" t="s">
        <v>660</v>
      </c>
      <c r="G876" s="359">
        <v>9431520</v>
      </c>
      <c r="H876" s="359">
        <v>165000</v>
      </c>
      <c r="I876" s="199">
        <f t="shared" si="550"/>
        <v>9596520</v>
      </c>
      <c r="J876" s="199">
        <f t="shared" si="547"/>
        <v>9431520</v>
      </c>
      <c r="K876" s="199">
        <f t="shared" si="548"/>
        <v>165000</v>
      </c>
      <c r="L876" s="199">
        <f t="shared" si="549"/>
        <v>9596520</v>
      </c>
      <c r="M876" s="558">
        <v>0.9</v>
      </c>
      <c r="N876" s="199"/>
      <c r="O876" s="552">
        <f t="shared" si="539"/>
        <v>0.9</v>
      </c>
      <c r="P876" s="558">
        <v>0.9</v>
      </c>
      <c r="Q876" s="199"/>
      <c r="R876" s="71">
        <f t="shared" si="540"/>
        <v>0.9</v>
      </c>
      <c r="S876" s="199">
        <f t="shared" si="541"/>
        <v>8488368</v>
      </c>
      <c r="T876" s="199">
        <f t="shared" si="542"/>
        <v>148500</v>
      </c>
      <c r="U876" s="199">
        <f t="shared" si="543"/>
        <v>8636868</v>
      </c>
      <c r="V876" s="128" t="s">
        <v>913</v>
      </c>
    </row>
    <row r="877" spans="1:26" s="11" customFormat="1" outlineLevel="1">
      <c r="A877" s="192"/>
      <c r="B877" s="192"/>
      <c r="C877" s="193" t="s">
        <v>914</v>
      </c>
      <c r="D877" s="194">
        <v>1</v>
      </c>
      <c r="E877" s="194">
        <v>1</v>
      </c>
      <c r="F877" s="195" t="s">
        <v>660</v>
      </c>
      <c r="G877" s="359">
        <v>2529000</v>
      </c>
      <c r="H877" s="359">
        <v>137500</v>
      </c>
      <c r="I877" s="199">
        <f t="shared" si="550"/>
        <v>2666500</v>
      </c>
      <c r="J877" s="199">
        <f t="shared" si="547"/>
        <v>2529000</v>
      </c>
      <c r="K877" s="199">
        <f t="shared" si="548"/>
        <v>137500</v>
      </c>
      <c r="L877" s="199">
        <f t="shared" si="549"/>
        <v>2666500</v>
      </c>
      <c r="M877" s="558">
        <v>0.9</v>
      </c>
      <c r="N877" s="199"/>
      <c r="O877" s="552">
        <f t="shared" si="539"/>
        <v>0.9</v>
      </c>
      <c r="P877" s="558">
        <v>0.9</v>
      </c>
      <c r="Q877" s="199"/>
      <c r="R877" s="71">
        <f t="shared" si="540"/>
        <v>0.9</v>
      </c>
      <c r="S877" s="199">
        <f t="shared" si="541"/>
        <v>2276100</v>
      </c>
      <c r="T877" s="199">
        <f t="shared" si="542"/>
        <v>123750</v>
      </c>
      <c r="U877" s="199">
        <f t="shared" si="543"/>
        <v>2399850</v>
      </c>
      <c r="V877" s="128" t="s">
        <v>915</v>
      </c>
    </row>
    <row r="878" spans="1:26" s="11" customFormat="1" outlineLevel="1">
      <c r="A878" s="192"/>
      <c r="B878" s="192"/>
      <c r="C878" s="400" t="s">
        <v>916</v>
      </c>
      <c r="D878" s="194">
        <v>1</v>
      </c>
      <c r="E878" s="194">
        <v>1</v>
      </c>
      <c r="F878" s="195" t="s">
        <v>660</v>
      </c>
      <c r="G878" s="359">
        <v>1155000</v>
      </c>
      <c r="H878" s="359">
        <v>81750</v>
      </c>
      <c r="I878" s="199">
        <f t="shared" si="550"/>
        <v>1236750</v>
      </c>
      <c r="J878" s="199">
        <f t="shared" si="547"/>
        <v>1155000</v>
      </c>
      <c r="K878" s="199">
        <f t="shared" si="548"/>
        <v>81750</v>
      </c>
      <c r="L878" s="199">
        <f t="shared" si="549"/>
        <v>1236750</v>
      </c>
      <c r="M878" s="558">
        <v>0.9</v>
      </c>
      <c r="N878" s="199"/>
      <c r="O878" s="552">
        <f t="shared" si="539"/>
        <v>0.9</v>
      </c>
      <c r="P878" s="558">
        <v>0.9</v>
      </c>
      <c r="Q878" s="199"/>
      <c r="R878" s="71">
        <f t="shared" si="540"/>
        <v>0.9</v>
      </c>
      <c r="S878" s="199">
        <f t="shared" si="541"/>
        <v>1039500</v>
      </c>
      <c r="T878" s="199">
        <f t="shared" si="542"/>
        <v>73575</v>
      </c>
      <c r="U878" s="199">
        <f t="shared" si="543"/>
        <v>1113075</v>
      </c>
      <c r="V878" s="128" t="s">
        <v>898</v>
      </c>
    </row>
    <row r="879" spans="1:26" s="11" customFormat="1" outlineLevel="1">
      <c r="A879" s="192"/>
      <c r="B879" s="192"/>
      <c r="C879" s="400" t="s">
        <v>917</v>
      </c>
      <c r="D879" s="194">
        <v>1</v>
      </c>
      <c r="E879" s="97">
        <v>1</v>
      </c>
      <c r="F879" s="195" t="s">
        <v>660</v>
      </c>
      <c r="G879" s="359">
        <v>8360000.0000000009</v>
      </c>
      <c r="H879" s="359">
        <v>163500</v>
      </c>
      <c r="I879" s="199">
        <f t="shared" si="550"/>
        <v>8523500</v>
      </c>
      <c r="J879" s="199">
        <f t="shared" si="547"/>
        <v>8360000.0000000009</v>
      </c>
      <c r="K879" s="199">
        <f t="shared" si="548"/>
        <v>163500</v>
      </c>
      <c r="L879" s="199">
        <f t="shared" si="549"/>
        <v>8523500</v>
      </c>
      <c r="M879" s="558">
        <v>0.9</v>
      </c>
      <c r="N879" s="199"/>
      <c r="O879" s="552">
        <f t="shared" si="539"/>
        <v>0.9</v>
      </c>
      <c r="P879" s="558">
        <v>0.9</v>
      </c>
      <c r="Q879" s="199"/>
      <c r="R879" s="71">
        <f t="shared" si="540"/>
        <v>0.9</v>
      </c>
      <c r="S879" s="199">
        <f t="shared" si="541"/>
        <v>7524000.0000000009</v>
      </c>
      <c r="T879" s="199">
        <f t="shared" si="542"/>
        <v>147150</v>
      </c>
      <c r="U879" s="199">
        <f t="shared" si="543"/>
        <v>7671150.0000000009</v>
      </c>
      <c r="V879" s="128" t="s">
        <v>918</v>
      </c>
    </row>
    <row r="880" spans="1:26" s="11" customFormat="1" ht="26.4" outlineLevel="1">
      <c r="A880" s="192"/>
      <c r="B880" s="192"/>
      <c r="C880" s="400" t="s">
        <v>919</v>
      </c>
      <c r="D880" s="194">
        <v>3</v>
      </c>
      <c r="E880" s="194">
        <v>3</v>
      </c>
      <c r="F880" s="195" t="s">
        <v>660</v>
      </c>
      <c r="G880" s="359">
        <v>150480</v>
      </c>
      <c r="H880" s="359">
        <v>54500.000000000007</v>
      </c>
      <c r="I880" s="199">
        <f t="shared" si="550"/>
        <v>204980</v>
      </c>
      <c r="J880" s="199">
        <f t="shared" si="547"/>
        <v>451440</v>
      </c>
      <c r="K880" s="199">
        <f t="shared" si="548"/>
        <v>163500.00000000003</v>
      </c>
      <c r="L880" s="199">
        <f t="shared" si="549"/>
        <v>614940</v>
      </c>
      <c r="M880" s="558">
        <v>0.9</v>
      </c>
      <c r="N880" s="199"/>
      <c r="O880" s="552">
        <f>M880+N880</f>
        <v>0.9</v>
      </c>
      <c r="P880" s="558">
        <v>0.9</v>
      </c>
      <c r="Q880" s="199"/>
      <c r="R880" s="71">
        <f t="shared" si="540"/>
        <v>0.9</v>
      </c>
      <c r="S880" s="199">
        <f>J880*M880</f>
        <v>406296</v>
      </c>
      <c r="T880" s="199">
        <f t="shared" si="542"/>
        <v>147150.00000000003</v>
      </c>
      <c r="U880" s="199">
        <f t="shared" si="543"/>
        <v>553446</v>
      </c>
      <c r="V880" s="270" t="s">
        <v>920</v>
      </c>
    </row>
    <row r="881" spans="1:26" s="11" customFormat="1" outlineLevel="1">
      <c r="A881" s="192"/>
      <c r="B881" s="192"/>
      <c r="C881" s="400" t="s">
        <v>921</v>
      </c>
      <c r="D881" s="194">
        <v>3</v>
      </c>
      <c r="E881" s="194">
        <v>3</v>
      </c>
      <c r="F881" s="195" t="s">
        <v>660</v>
      </c>
      <c r="G881" s="359">
        <v>36000</v>
      </c>
      <c r="H881" s="359">
        <v>16350.000000000002</v>
      </c>
      <c r="I881" s="199">
        <f t="shared" si="550"/>
        <v>52350</v>
      </c>
      <c r="J881" s="199">
        <f t="shared" si="547"/>
        <v>108000</v>
      </c>
      <c r="K881" s="199">
        <f t="shared" si="548"/>
        <v>49050.000000000007</v>
      </c>
      <c r="L881" s="199">
        <f t="shared" si="549"/>
        <v>157050</v>
      </c>
      <c r="M881" s="558">
        <v>0.9</v>
      </c>
      <c r="N881" s="199"/>
      <c r="O881" s="552">
        <f t="shared" si="539"/>
        <v>0.9</v>
      </c>
      <c r="P881" s="558">
        <v>0.9</v>
      </c>
      <c r="Q881" s="199"/>
      <c r="R881" s="71">
        <f t="shared" si="540"/>
        <v>0.9</v>
      </c>
      <c r="S881" s="199">
        <f t="shared" si="541"/>
        <v>97200</v>
      </c>
      <c r="T881" s="199">
        <f t="shared" si="542"/>
        <v>44145.000000000007</v>
      </c>
      <c r="U881" s="199">
        <f t="shared" si="543"/>
        <v>141345</v>
      </c>
      <c r="V881" s="270" t="s">
        <v>713</v>
      </c>
    </row>
    <row r="882" spans="1:26" s="11" customFormat="1" outlineLevel="1">
      <c r="A882" s="192"/>
      <c r="B882" s="192"/>
      <c r="C882" s="400" t="s">
        <v>922</v>
      </c>
      <c r="D882" s="194">
        <v>2</v>
      </c>
      <c r="E882" s="194">
        <v>2</v>
      </c>
      <c r="F882" s="195" t="s">
        <v>660</v>
      </c>
      <c r="G882" s="359">
        <v>4494000</v>
      </c>
      <c r="H882" s="359">
        <v>49050</v>
      </c>
      <c r="I882" s="199">
        <f t="shared" si="550"/>
        <v>4543050</v>
      </c>
      <c r="J882" s="199">
        <f t="shared" si="547"/>
        <v>8988000</v>
      </c>
      <c r="K882" s="199">
        <f t="shared" si="548"/>
        <v>98100</v>
      </c>
      <c r="L882" s="199">
        <f t="shared" si="549"/>
        <v>9086100</v>
      </c>
      <c r="M882" s="558">
        <v>0.9</v>
      </c>
      <c r="N882" s="199"/>
      <c r="O882" s="552">
        <f t="shared" si="539"/>
        <v>0.9</v>
      </c>
      <c r="P882" s="558">
        <v>0.9</v>
      </c>
      <c r="Q882" s="199"/>
      <c r="R882" s="71">
        <f t="shared" si="540"/>
        <v>0.9</v>
      </c>
      <c r="S882" s="199">
        <f t="shared" si="541"/>
        <v>8089200</v>
      </c>
      <c r="T882" s="199">
        <f t="shared" si="542"/>
        <v>88290</v>
      </c>
      <c r="U882" s="199">
        <f t="shared" si="543"/>
        <v>8177490</v>
      </c>
      <c r="V882" s="270" t="s">
        <v>879</v>
      </c>
    </row>
    <row r="883" spans="1:26" s="11" customFormat="1" ht="26.4" outlineLevel="1">
      <c r="A883" s="192"/>
      <c r="B883" s="192"/>
      <c r="C883" s="400" t="s">
        <v>923</v>
      </c>
      <c r="D883" s="194">
        <v>10</v>
      </c>
      <c r="E883" s="194">
        <v>10</v>
      </c>
      <c r="F883" s="195" t="s">
        <v>624</v>
      </c>
      <c r="G883" s="359">
        <v>10032.786885245901</v>
      </c>
      <c r="H883" s="359">
        <v>3360.0000000000005</v>
      </c>
      <c r="I883" s="199">
        <f t="shared" si="550"/>
        <v>13392.786885245901</v>
      </c>
      <c r="J883" s="199">
        <f t="shared" si="547"/>
        <v>100327.86885245901</v>
      </c>
      <c r="K883" s="199">
        <f t="shared" si="548"/>
        <v>33600.000000000007</v>
      </c>
      <c r="L883" s="199">
        <f t="shared" si="549"/>
        <v>133927.86885245901</v>
      </c>
      <c r="M883" s="558">
        <v>0.9</v>
      </c>
      <c r="N883" s="199"/>
      <c r="O883" s="552">
        <f t="shared" si="539"/>
        <v>0.9</v>
      </c>
      <c r="P883" s="558">
        <v>0.9</v>
      </c>
      <c r="Q883" s="199"/>
      <c r="R883" s="71">
        <f t="shared" si="540"/>
        <v>0.9</v>
      </c>
      <c r="S883" s="199">
        <f t="shared" si="541"/>
        <v>90295.081967213118</v>
      </c>
      <c r="T883" s="199">
        <f t="shared" si="542"/>
        <v>30240.000000000007</v>
      </c>
      <c r="U883" s="199">
        <f t="shared" si="543"/>
        <v>120535.08196721313</v>
      </c>
      <c r="V883" s="270" t="s">
        <v>924</v>
      </c>
    </row>
    <row r="884" spans="1:26" s="11" customFormat="1" outlineLevel="1">
      <c r="A884" s="192"/>
      <c r="B884" s="192"/>
      <c r="C884" s="400" t="s">
        <v>925</v>
      </c>
      <c r="D884" s="194">
        <v>6</v>
      </c>
      <c r="E884" s="194">
        <v>6</v>
      </c>
      <c r="F884" s="195" t="s">
        <v>660</v>
      </c>
      <c r="G884" s="359">
        <v>770000.00000000012</v>
      </c>
      <c r="H884" s="359">
        <v>49050</v>
      </c>
      <c r="I884" s="199">
        <f t="shared" si="550"/>
        <v>819050.00000000012</v>
      </c>
      <c r="J884" s="199">
        <f t="shared" si="547"/>
        <v>4620000.0000000009</v>
      </c>
      <c r="K884" s="199">
        <f t="shared" si="548"/>
        <v>294300</v>
      </c>
      <c r="L884" s="199">
        <f t="shared" si="549"/>
        <v>4914300.0000000009</v>
      </c>
      <c r="M884" s="558">
        <v>0.9</v>
      </c>
      <c r="N884" s="199"/>
      <c r="O884" s="552">
        <f t="shared" si="539"/>
        <v>0.9</v>
      </c>
      <c r="P884" s="558">
        <v>0.9</v>
      </c>
      <c r="Q884" s="199"/>
      <c r="R884" s="71">
        <f t="shared" si="540"/>
        <v>0.9</v>
      </c>
      <c r="S884" s="199">
        <f t="shared" si="541"/>
        <v>4158000.0000000009</v>
      </c>
      <c r="T884" s="199">
        <f t="shared" si="542"/>
        <v>264870</v>
      </c>
      <c r="U884" s="199">
        <f t="shared" si="543"/>
        <v>4422870.0000000009</v>
      </c>
      <c r="V884" s="128" t="s">
        <v>898</v>
      </c>
    </row>
    <row r="885" spans="1:26" s="11" customFormat="1" outlineLevel="1">
      <c r="A885" s="192"/>
      <c r="B885" s="192"/>
      <c r="C885" s="193" t="s">
        <v>926</v>
      </c>
      <c r="D885" s="194">
        <v>373</v>
      </c>
      <c r="E885" s="194">
        <v>373</v>
      </c>
      <c r="F885" s="195" t="s">
        <v>624</v>
      </c>
      <c r="G885" s="359">
        <v>14400</v>
      </c>
      <c r="H885" s="359">
        <v>3360.0000000000005</v>
      </c>
      <c r="I885" s="199">
        <f t="shared" si="550"/>
        <v>17760</v>
      </c>
      <c r="J885" s="199">
        <f t="shared" si="547"/>
        <v>5371200</v>
      </c>
      <c r="K885" s="199">
        <f t="shared" si="548"/>
        <v>1253280.0000000002</v>
      </c>
      <c r="L885" s="199">
        <f t="shared" si="549"/>
        <v>6624480</v>
      </c>
      <c r="M885" s="558">
        <v>0.9</v>
      </c>
      <c r="N885" s="199"/>
      <c r="O885" s="552">
        <f t="shared" si="539"/>
        <v>0.9</v>
      </c>
      <c r="P885" s="558">
        <v>0.9</v>
      </c>
      <c r="Q885" s="199"/>
      <c r="R885" s="71">
        <f t="shared" si="540"/>
        <v>0.9</v>
      </c>
      <c r="S885" s="199">
        <f t="shared" si="541"/>
        <v>4834080</v>
      </c>
      <c r="T885" s="199">
        <f t="shared" si="542"/>
        <v>1127952.0000000002</v>
      </c>
      <c r="U885" s="199">
        <f t="shared" si="543"/>
        <v>5962032</v>
      </c>
      <c r="V885" s="128" t="s">
        <v>927</v>
      </c>
    </row>
    <row r="886" spans="1:26" s="11" customFormat="1" outlineLevel="1">
      <c r="A886" s="192"/>
      <c r="B886" s="192"/>
      <c r="C886" s="355" t="s">
        <v>906</v>
      </c>
      <c r="D886" s="194">
        <v>397</v>
      </c>
      <c r="E886" s="194">
        <v>397</v>
      </c>
      <c r="F886" s="195" t="s">
        <v>624</v>
      </c>
      <c r="G886" s="359">
        <v>22980.09</v>
      </c>
      <c r="H886" s="359">
        <v>5743.9305000000022</v>
      </c>
      <c r="I886" s="199">
        <f t="shared" si="550"/>
        <v>28724.020500000002</v>
      </c>
      <c r="J886" s="199">
        <f t="shared" si="547"/>
        <v>9123095.7300000004</v>
      </c>
      <c r="K886" s="199">
        <f t="shared" si="548"/>
        <v>2280340.4085000008</v>
      </c>
      <c r="L886" s="199">
        <f t="shared" si="549"/>
        <v>11403436.138500001</v>
      </c>
      <c r="M886" s="558">
        <v>0.9</v>
      </c>
      <c r="N886" s="199"/>
      <c r="O886" s="552">
        <f t="shared" si="539"/>
        <v>0.9</v>
      </c>
      <c r="P886" s="558">
        <v>0.9</v>
      </c>
      <c r="Q886" s="199"/>
      <c r="R886" s="71">
        <f t="shared" si="540"/>
        <v>0.9</v>
      </c>
      <c r="S886" s="199">
        <f t="shared" si="541"/>
        <v>8210786.1570000006</v>
      </c>
      <c r="T886" s="199">
        <f t="shared" si="542"/>
        <v>2052306.3676500008</v>
      </c>
      <c r="U886" s="199">
        <f t="shared" si="543"/>
        <v>10263092.524650002</v>
      </c>
      <c r="V886" s="128" t="s">
        <v>625</v>
      </c>
    </row>
    <row r="887" spans="1:26" outlineLevel="1">
      <c r="A887" s="137"/>
      <c r="B887" s="137"/>
      <c r="C887" s="138" t="s">
        <v>928</v>
      </c>
      <c r="D887" s="194">
        <v>81</v>
      </c>
      <c r="E887" s="194">
        <v>81</v>
      </c>
      <c r="F887" s="139" t="s">
        <v>624</v>
      </c>
      <c r="G887" s="359">
        <v>8773.9726027397246</v>
      </c>
      <c r="H887" s="359">
        <v>14594.016411764707</v>
      </c>
      <c r="I887" s="71">
        <f t="shared" si="550"/>
        <v>23367.989014504434</v>
      </c>
      <c r="J887" s="71">
        <f t="shared" si="547"/>
        <v>710691.78082191769</v>
      </c>
      <c r="K887" s="71">
        <f t="shared" si="548"/>
        <v>1182115.3293529414</v>
      </c>
      <c r="L887" s="71">
        <f t="shared" si="549"/>
        <v>1892807.1101748592</v>
      </c>
      <c r="M887" s="558">
        <v>0.9</v>
      </c>
      <c r="N887" s="71"/>
      <c r="O887" s="552">
        <f t="shared" si="539"/>
        <v>0.9</v>
      </c>
      <c r="P887" s="558">
        <v>0.9</v>
      </c>
      <c r="Q887" s="71"/>
      <c r="R887" s="71">
        <f t="shared" si="540"/>
        <v>0.9</v>
      </c>
      <c r="S887" s="71">
        <f t="shared" si="541"/>
        <v>639622.60273972596</v>
      </c>
      <c r="T887" s="71">
        <f t="shared" si="542"/>
        <v>1063903.7964176473</v>
      </c>
      <c r="U887" s="71">
        <f t="shared" si="543"/>
        <v>1703526.3991573732</v>
      </c>
      <c r="V887" s="123" t="s">
        <v>929</v>
      </c>
      <c r="X887" s="10"/>
      <c r="Y887" s="10"/>
      <c r="Z887" s="10"/>
    </row>
    <row r="888" spans="1:26" s="11" customFormat="1" outlineLevel="1">
      <c r="A888" s="192"/>
      <c r="B888" s="192"/>
      <c r="C888" s="193" t="s">
        <v>930</v>
      </c>
      <c r="D888" s="194">
        <v>397</v>
      </c>
      <c r="E888" s="194">
        <v>397</v>
      </c>
      <c r="F888" s="195" t="s">
        <v>624</v>
      </c>
      <c r="G888" s="359">
        <v>10550.239234449762</v>
      </c>
      <c r="H888" s="359">
        <v>11445</v>
      </c>
      <c r="I888" s="199">
        <f t="shared" si="550"/>
        <v>21995.239234449764</v>
      </c>
      <c r="J888" s="199">
        <f t="shared" si="547"/>
        <v>4188444.9760765554</v>
      </c>
      <c r="K888" s="199">
        <f t="shared" si="548"/>
        <v>4543665</v>
      </c>
      <c r="L888" s="199">
        <f t="shared" si="549"/>
        <v>8732109.9760765564</v>
      </c>
      <c r="M888" s="558">
        <v>0.9</v>
      </c>
      <c r="N888" s="199"/>
      <c r="O888" s="552">
        <f t="shared" si="539"/>
        <v>0.9</v>
      </c>
      <c r="P888" s="558">
        <v>0.9</v>
      </c>
      <c r="Q888" s="199"/>
      <c r="R888" s="71">
        <f t="shared" si="540"/>
        <v>0.9</v>
      </c>
      <c r="S888" s="199">
        <f t="shared" si="541"/>
        <v>3769600.4784689001</v>
      </c>
      <c r="T888" s="199">
        <f t="shared" si="542"/>
        <v>4089298.5</v>
      </c>
      <c r="U888" s="199">
        <f t="shared" si="543"/>
        <v>7858898.9784689005</v>
      </c>
      <c r="V888" s="128" t="s">
        <v>625</v>
      </c>
    </row>
    <row r="889" spans="1:26" s="11" customFormat="1" outlineLevel="1">
      <c r="A889" s="192"/>
      <c r="B889" s="192"/>
      <c r="C889" s="193" t="s">
        <v>931</v>
      </c>
      <c r="D889" s="194">
        <v>3</v>
      </c>
      <c r="E889" s="194">
        <v>3</v>
      </c>
      <c r="F889" s="195" t="s">
        <v>660</v>
      </c>
      <c r="G889" s="359">
        <v>10000000</v>
      </c>
      <c r="H889" s="359">
        <v>450000</v>
      </c>
      <c r="I889" s="199">
        <f t="shared" si="550"/>
        <v>10450000</v>
      </c>
      <c r="J889" s="199">
        <f t="shared" si="547"/>
        <v>30000000</v>
      </c>
      <c r="K889" s="199">
        <f t="shared" si="548"/>
        <v>1350000</v>
      </c>
      <c r="L889" s="199">
        <f t="shared" si="549"/>
        <v>31350000</v>
      </c>
      <c r="M889" s="558">
        <v>0.9</v>
      </c>
      <c r="N889" s="199"/>
      <c r="O889" s="552">
        <f t="shared" si="539"/>
        <v>0.9</v>
      </c>
      <c r="P889" s="558">
        <v>0.9</v>
      </c>
      <c r="Q889" s="199"/>
      <c r="R889" s="71">
        <f t="shared" si="540"/>
        <v>0.9</v>
      </c>
      <c r="S889" s="199">
        <f t="shared" si="541"/>
        <v>27000000</v>
      </c>
      <c r="T889" s="199">
        <f t="shared" si="542"/>
        <v>1215000</v>
      </c>
      <c r="U889" s="199">
        <f t="shared" si="543"/>
        <v>28215000</v>
      </c>
      <c r="V889" s="128" t="s">
        <v>713</v>
      </c>
    </row>
    <row r="890" spans="1:26" s="11" customFormat="1" outlineLevel="1">
      <c r="A890" s="192"/>
      <c r="B890" s="192"/>
      <c r="C890" s="193" t="s">
        <v>932</v>
      </c>
      <c r="D890" s="194">
        <v>3</v>
      </c>
      <c r="E890" s="194">
        <v>3</v>
      </c>
      <c r="F890" s="195" t="s">
        <v>619</v>
      </c>
      <c r="G890" s="359">
        <v>550000</v>
      </c>
      <c r="H890" s="359">
        <v>250000</v>
      </c>
      <c r="I890" s="199">
        <f t="shared" si="550"/>
        <v>800000</v>
      </c>
      <c r="J890" s="199">
        <f t="shared" si="547"/>
        <v>1650000</v>
      </c>
      <c r="K890" s="199">
        <f t="shared" si="548"/>
        <v>750000</v>
      </c>
      <c r="L890" s="199">
        <f t="shared" si="549"/>
        <v>2400000</v>
      </c>
      <c r="M890" s="558">
        <v>0.9</v>
      </c>
      <c r="N890" s="199"/>
      <c r="O890" s="552">
        <f t="shared" si="539"/>
        <v>0.9</v>
      </c>
      <c r="P890" s="558">
        <v>0.9</v>
      </c>
      <c r="Q890" s="199"/>
      <c r="R890" s="71">
        <f t="shared" si="540"/>
        <v>0.9</v>
      </c>
      <c r="S890" s="199">
        <f t="shared" si="541"/>
        <v>1485000</v>
      </c>
      <c r="T890" s="199">
        <f t="shared" si="542"/>
        <v>675000</v>
      </c>
      <c r="U890" s="199">
        <f t="shared" si="543"/>
        <v>2160000</v>
      </c>
      <c r="V890" s="128" t="s">
        <v>713</v>
      </c>
    </row>
    <row r="891" spans="1:26" s="11" customFormat="1" outlineLevel="1">
      <c r="A891" s="192"/>
      <c r="B891" s="192"/>
      <c r="C891" s="193" t="s">
        <v>355</v>
      </c>
      <c r="D891" s="194">
        <v>3</v>
      </c>
      <c r="E891" s="194">
        <v>3</v>
      </c>
      <c r="F891" s="195" t="s">
        <v>619</v>
      </c>
      <c r="G891" s="359">
        <v>1000000</v>
      </c>
      <c r="H891" s="359">
        <v>500000</v>
      </c>
      <c r="I891" s="199">
        <f t="shared" si="550"/>
        <v>1500000</v>
      </c>
      <c r="J891" s="199">
        <f t="shared" si="547"/>
        <v>3000000</v>
      </c>
      <c r="K891" s="199">
        <f t="shared" si="548"/>
        <v>1500000</v>
      </c>
      <c r="L891" s="199">
        <f t="shared" si="549"/>
        <v>4500000</v>
      </c>
      <c r="M891" s="558">
        <v>0.9</v>
      </c>
      <c r="N891" s="199"/>
      <c r="O891" s="552">
        <f t="shared" si="539"/>
        <v>0.9</v>
      </c>
      <c r="P891" s="558">
        <v>0.9</v>
      </c>
      <c r="Q891" s="199"/>
      <c r="R891" s="71">
        <f t="shared" si="540"/>
        <v>0.9</v>
      </c>
      <c r="S891" s="199">
        <f t="shared" si="541"/>
        <v>2700000</v>
      </c>
      <c r="T891" s="199">
        <f t="shared" si="542"/>
        <v>1350000</v>
      </c>
      <c r="U891" s="199">
        <f t="shared" si="543"/>
        <v>4050000</v>
      </c>
      <c r="V891" s="128" t="s">
        <v>713</v>
      </c>
    </row>
    <row r="892" spans="1:26" s="11" customFormat="1" ht="26.4" outlineLevel="1">
      <c r="A892" s="192"/>
      <c r="B892" s="192"/>
      <c r="C892" s="193" t="s">
        <v>933</v>
      </c>
      <c r="D892" s="194">
        <v>3</v>
      </c>
      <c r="E892" s="194">
        <v>3</v>
      </c>
      <c r="F892" s="195" t="s">
        <v>934</v>
      </c>
      <c r="G892" s="359">
        <v>0</v>
      </c>
      <c r="H892" s="359">
        <v>1250000</v>
      </c>
      <c r="I892" s="199">
        <f t="shared" si="550"/>
        <v>1250000</v>
      </c>
      <c r="J892" s="199">
        <f t="shared" si="547"/>
        <v>0</v>
      </c>
      <c r="K892" s="199">
        <f t="shared" si="548"/>
        <v>3750000</v>
      </c>
      <c r="L892" s="199">
        <f t="shared" si="549"/>
        <v>3750000</v>
      </c>
      <c r="M892" s="558">
        <v>0.9</v>
      </c>
      <c r="N892" s="199"/>
      <c r="O892" s="552">
        <f t="shared" si="539"/>
        <v>0.9</v>
      </c>
      <c r="P892" s="558">
        <v>0.9</v>
      </c>
      <c r="Q892" s="199"/>
      <c r="R892" s="71">
        <f t="shared" si="540"/>
        <v>0.9</v>
      </c>
      <c r="S892" s="199">
        <f t="shared" si="541"/>
        <v>0</v>
      </c>
      <c r="T892" s="199">
        <f t="shared" si="542"/>
        <v>3375000</v>
      </c>
      <c r="U892" s="199">
        <f t="shared" si="543"/>
        <v>3375000</v>
      </c>
      <c r="V892" s="128" t="s">
        <v>935</v>
      </c>
    </row>
    <row r="893" spans="1:26" s="503" customFormat="1" outlineLevel="1">
      <c r="A893" s="500"/>
      <c r="B893" s="500"/>
      <c r="C893" s="501" t="s">
        <v>657</v>
      </c>
      <c r="D893" s="493">
        <v>1</v>
      </c>
      <c r="E893" s="493">
        <v>1</v>
      </c>
      <c r="F893" s="502" t="s">
        <v>619</v>
      </c>
      <c r="G893" s="496">
        <v>5404452.8133083219</v>
      </c>
      <c r="H893" s="496">
        <v>1621335.8439924966</v>
      </c>
      <c r="I893" s="494">
        <f t="shared" si="550"/>
        <v>7025788.6573008187</v>
      </c>
      <c r="J893" s="494">
        <f t="shared" si="547"/>
        <v>5404452.8133083219</v>
      </c>
      <c r="K893" s="494">
        <f t="shared" si="548"/>
        <v>1621335.8439924966</v>
      </c>
      <c r="L893" s="494">
        <f t="shared" si="549"/>
        <v>7025788.6573008187</v>
      </c>
      <c r="M893" s="595">
        <v>0.9</v>
      </c>
      <c r="N893" s="494"/>
      <c r="O893" s="595">
        <f t="shared" si="539"/>
        <v>0.9</v>
      </c>
      <c r="P893" s="595">
        <v>0.9</v>
      </c>
      <c r="Q893" s="494"/>
      <c r="R893" s="494">
        <f t="shared" si="540"/>
        <v>0.9</v>
      </c>
      <c r="S893" s="494">
        <f t="shared" si="541"/>
        <v>4864007.5319774896</v>
      </c>
      <c r="T893" s="494">
        <f t="shared" si="542"/>
        <v>1459202.259593247</v>
      </c>
      <c r="U893" s="494">
        <f t="shared" si="543"/>
        <v>6323209.7915707361</v>
      </c>
      <c r="V893" s="495"/>
    </row>
    <row r="894" spans="1:26">
      <c r="A894" s="137"/>
      <c r="B894" s="137"/>
      <c r="C894" s="138"/>
      <c r="D894" s="94"/>
      <c r="E894" s="94"/>
      <c r="F894" s="139"/>
      <c r="G894" s="71"/>
      <c r="H894" s="71"/>
      <c r="I894" s="71"/>
      <c r="J894" s="71"/>
      <c r="K894" s="71"/>
      <c r="L894" s="71"/>
      <c r="M894" s="552"/>
      <c r="N894" s="71"/>
      <c r="O894" s="552">
        <f t="shared" si="539"/>
        <v>0</v>
      </c>
      <c r="P894" s="552"/>
      <c r="Q894" s="71"/>
      <c r="R894" s="71">
        <f t="shared" si="540"/>
        <v>0</v>
      </c>
      <c r="S894" s="71">
        <f t="shared" si="541"/>
        <v>0</v>
      </c>
      <c r="T894" s="71">
        <f t="shared" si="542"/>
        <v>0</v>
      </c>
      <c r="U894" s="71">
        <f t="shared" si="543"/>
        <v>0</v>
      </c>
      <c r="V894" s="123"/>
      <c r="X894" s="10"/>
      <c r="Y894" s="10"/>
      <c r="Z894" s="10"/>
    </row>
    <row r="895" spans="1:26">
      <c r="A895" s="165" t="s">
        <v>76</v>
      </c>
      <c r="B895" s="165"/>
      <c r="C895" s="166" t="s">
        <v>38</v>
      </c>
      <c r="D895" s="167"/>
      <c r="E895" s="167"/>
      <c r="F895" s="168"/>
      <c r="G895" s="169"/>
      <c r="H895" s="169"/>
      <c r="I895" s="169"/>
      <c r="J895" s="169">
        <f>SUBTOTAL(9,J896:J1013)</f>
        <v>803801420.82944083</v>
      </c>
      <c r="K895" s="169">
        <f>SUBTOTAL(9,K896:K1013)</f>
        <v>119493877.95128126</v>
      </c>
      <c r="L895" s="169">
        <f>SUBTOTAL(9,L896:L1013)</f>
        <v>923295298.78072214</v>
      </c>
      <c r="M895" s="551"/>
      <c r="N895" s="169"/>
      <c r="O895" s="551">
        <f t="shared" si="539"/>
        <v>0</v>
      </c>
      <c r="P895" s="551"/>
      <c r="Q895" s="169"/>
      <c r="R895" s="169">
        <f t="shared" si="540"/>
        <v>0</v>
      </c>
      <c r="S895" s="169">
        <f>SUBTOTAL(9,S896:S1013)</f>
        <v>0</v>
      </c>
      <c r="T895" s="169">
        <f>SUBTOTAL(9,T896:T1013)</f>
        <v>0</v>
      </c>
      <c r="U895" s="169">
        <f>SUBTOTAL(9,U896:U1013)</f>
        <v>0</v>
      </c>
      <c r="V895" s="170"/>
      <c r="X895" s="10"/>
      <c r="Y895" s="10"/>
      <c r="Z895" s="10"/>
    </row>
    <row r="896" spans="1:26">
      <c r="A896" s="137"/>
      <c r="B896" s="137"/>
      <c r="C896" s="138"/>
      <c r="D896" s="94"/>
      <c r="E896" s="94"/>
      <c r="F896" s="139"/>
      <c r="G896" s="71"/>
      <c r="H896" s="71"/>
      <c r="I896" s="71"/>
      <c r="J896" s="71"/>
      <c r="K896" s="71"/>
      <c r="L896" s="71"/>
      <c r="M896" s="552"/>
      <c r="N896" s="71"/>
      <c r="O896" s="552">
        <f t="shared" si="539"/>
        <v>0</v>
      </c>
      <c r="P896" s="552"/>
      <c r="Q896" s="71"/>
      <c r="R896" s="71">
        <f t="shared" si="540"/>
        <v>0</v>
      </c>
      <c r="S896" s="71">
        <f t="shared" si="541"/>
        <v>0</v>
      </c>
      <c r="T896" s="71">
        <f t="shared" si="542"/>
        <v>0</v>
      </c>
      <c r="U896" s="71">
        <f t="shared" si="543"/>
        <v>0</v>
      </c>
      <c r="V896" s="123"/>
      <c r="X896" s="10"/>
      <c r="Y896" s="10"/>
      <c r="Z896" s="10"/>
    </row>
    <row r="897" spans="1:26" collapsed="1">
      <c r="A897" s="149" t="s">
        <v>77</v>
      </c>
      <c r="B897" s="149"/>
      <c r="C897" s="150" t="s">
        <v>78</v>
      </c>
      <c r="D897" s="100">
        <v>1</v>
      </c>
      <c r="E897" s="100">
        <v>1</v>
      </c>
      <c r="F897" s="151" t="s">
        <v>10</v>
      </c>
      <c r="G897" s="75"/>
      <c r="H897" s="75"/>
      <c r="I897" s="75"/>
      <c r="J897" s="75"/>
      <c r="K897" s="75"/>
      <c r="L897" s="75"/>
      <c r="M897" s="555"/>
      <c r="N897" s="75"/>
      <c r="O897" s="555">
        <f t="shared" si="539"/>
        <v>0</v>
      </c>
      <c r="P897" s="555"/>
      <c r="Q897" s="75"/>
      <c r="R897" s="75">
        <f t="shared" si="540"/>
        <v>0</v>
      </c>
      <c r="S897" s="75">
        <f t="shared" si="541"/>
        <v>0</v>
      </c>
      <c r="T897" s="75">
        <f t="shared" si="542"/>
        <v>0</v>
      </c>
      <c r="U897" s="75">
        <f t="shared" si="543"/>
        <v>0</v>
      </c>
      <c r="V897" s="176"/>
      <c r="X897" s="10"/>
      <c r="Y897" s="10"/>
      <c r="Z897" s="10"/>
    </row>
    <row r="898" spans="1:26" hidden="1" outlineLevel="1">
      <c r="A898" s="137" t="s">
        <v>79</v>
      </c>
      <c r="B898" s="137"/>
      <c r="C898" s="138" t="s">
        <v>80</v>
      </c>
      <c r="D898" s="94">
        <v>1</v>
      </c>
      <c r="E898" s="94">
        <v>1</v>
      </c>
      <c r="F898" s="139" t="s">
        <v>10</v>
      </c>
      <c r="G898" s="62"/>
      <c r="H898" s="62"/>
      <c r="I898" s="62"/>
      <c r="J898" s="62"/>
      <c r="K898" s="62"/>
      <c r="L898" s="62">
        <v>0</v>
      </c>
      <c r="M898" s="550"/>
      <c r="N898" s="62"/>
      <c r="O898" s="550">
        <f t="shared" si="539"/>
        <v>0</v>
      </c>
      <c r="P898" s="550"/>
      <c r="Q898" s="62"/>
      <c r="R898" s="62">
        <f t="shared" si="540"/>
        <v>0</v>
      </c>
      <c r="S898" s="62">
        <f t="shared" si="541"/>
        <v>0</v>
      </c>
      <c r="T898" s="62">
        <f t="shared" si="542"/>
        <v>0</v>
      </c>
      <c r="U898" s="62">
        <f t="shared" si="543"/>
        <v>0</v>
      </c>
      <c r="V898" s="124"/>
      <c r="X898" s="10"/>
      <c r="Y898" s="10"/>
      <c r="Z898" s="10"/>
    </row>
    <row r="899" spans="1:26" hidden="1" outlineLevel="1">
      <c r="A899" s="137" t="s">
        <v>81</v>
      </c>
      <c r="B899" s="137"/>
      <c r="C899" s="138" t="s">
        <v>82</v>
      </c>
      <c r="D899" s="94">
        <v>1</v>
      </c>
      <c r="E899" s="94">
        <v>1</v>
      </c>
      <c r="F899" s="139" t="s">
        <v>10</v>
      </c>
      <c r="G899" s="71"/>
      <c r="H899" s="71"/>
      <c r="I899" s="71"/>
      <c r="J899" s="71"/>
      <c r="K899" s="71"/>
      <c r="L899" s="62">
        <v>0</v>
      </c>
      <c r="M899" s="552"/>
      <c r="N899" s="71"/>
      <c r="O899" s="552">
        <f t="shared" si="539"/>
        <v>0</v>
      </c>
      <c r="P899" s="552"/>
      <c r="Q899" s="71"/>
      <c r="R899" s="71">
        <f t="shared" si="540"/>
        <v>0</v>
      </c>
      <c r="S899" s="71">
        <f t="shared" si="541"/>
        <v>0</v>
      </c>
      <c r="T899" s="71">
        <f t="shared" si="542"/>
        <v>0</v>
      </c>
      <c r="U899" s="71">
        <f t="shared" si="543"/>
        <v>0</v>
      </c>
      <c r="V899" s="124"/>
      <c r="X899" s="10"/>
      <c r="Y899" s="10"/>
      <c r="Z899" s="10"/>
    </row>
    <row r="900" spans="1:26" hidden="1" outlineLevel="1">
      <c r="A900" s="137" t="s">
        <v>83</v>
      </c>
      <c r="B900" s="137"/>
      <c r="C900" s="138" t="s">
        <v>84</v>
      </c>
      <c r="D900" s="94">
        <v>1</v>
      </c>
      <c r="E900" s="94">
        <v>1</v>
      </c>
      <c r="F900" s="139" t="s">
        <v>10</v>
      </c>
      <c r="G900" s="71"/>
      <c r="H900" s="71"/>
      <c r="I900" s="71"/>
      <c r="J900" s="71"/>
      <c r="K900" s="71"/>
      <c r="L900" s="62">
        <v>0</v>
      </c>
      <c r="M900" s="552"/>
      <c r="N900" s="71"/>
      <c r="O900" s="552">
        <f t="shared" si="539"/>
        <v>0</v>
      </c>
      <c r="P900" s="552"/>
      <c r="Q900" s="71"/>
      <c r="R900" s="71">
        <f t="shared" si="540"/>
        <v>0</v>
      </c>
      <c r="S900" s="71">
        <f t="shared" si="541"/>
        <v>0</v>
      </c>
      <c r="T900" s="71">
        <f t="shared" si="542"/>
        <v>0</v>
      </c>
      <c r="U900" s="71">
        <f t="shared" si="543"/>
        <v>0</v>
      </c>
      <c r="V900" s="124"/>
      <c r="X900" s="10"/>
      <c r="Y900" s="10"/>
      <c r="Z900" s="10"/>
    </row>
    <row r="901" spans="1:26" hidden="1" outlineLevel="1">
      <c r="A901" s="137" t="s">
        <v>85</v>
      </c>
      <c r="B901" s="137"/>
      <c r="C901" s="138" t="s">
        <v>86</v>
      </c>
      <c r="D901" s="94">
        <v>1</v>
      </c>
      <c r="E901" s="94">
        <v>1</v>
      </c>
      <c r="F901" s="139" t="s">
        <v>10</v>
      </c>
      <c r="G901" s="71"/>
      <c r="H901" s="71"/>
      <c r="I901" s="71"/>
      <c r="J901" s="71"/>
      <c r="K901" s="71"/>
      <c r="L901" s="62">
        <v>0</v>
      </c>
      <c r="M901" s="552"/>
      <c r="N901" s="71"/>
      <c r="O901" s="552">
        <f t="shared" si="539"/>
        <v>0</v>
      </c>
      <c r="P901" s="552"/>
      <c r="Q901" s="71"/>
      <c r="R901" s="71">
        <f t="shared" si="540"/>
        <v>0</v>
      </c>
      <c r="S901" s="71">
        <f t="shared" si="541"/>
        <v>0</v>
      </c>
      <c r="T901" s="71">
        <f t="shared" si="542"/>
        <v>0</v>
      </c>
      <c r="U901" s="71">
        <f t="shared" si="543"/>
        <v>0</v>
      </c>
      <c r="V901" s="124"/>
      <c r="X901" s="10"/>
      <c r="Y901" s="10"/>
      <c r="Z901" s="10"/>
    </row>
    <row r="902" spans="1:26" hidden="1" outlineLevel="1">
      <c r="A902" s="137" t="s">
        <v>87</v>
      </c>
      <c r="B902" s="137"/>
      <c r="C902" s="138" t="s">
        <v>88</v>
      </c>
      <c r="D902" s="94">
        <v>1</v>
      </c>
      <c r="E902" s="94">
        <v>1</v>
      </c>
      <c r="F902" s="139" t="s">
        <v>10</v>
      </c>
      <c r="G902" s="71"/>
      <c r="H902" s="71"/>
      <c r="I902" s="71"/>
      <c r="J902" s="71"/>
      <c r="K902" s="71"/>
      <c r="L902" s="62">
        <v>0</v>
      </c>
      <c r="M902" s="552"/>
      <c r="N902" s="71"/>
      <c r="O902" s="552">
        <f t="shared" si="539"/>
        <v>0</v>
      </c>
      <c r="P902" s="552"/>
      <c r="Q902" s="71"/>
      <c r="R902" s="71">
        <f t="shared" si="540"/>
        <v>0</v>
      </c>
      <c r="S902" s="71">
        <f t="shared" si="541"/>
        <v>0</v>
      </c>
      <c r="T902" s="71">
        <f t="shared" si="542"/>
        <v>0</v>
      </c>
      <c r="U902" s="71">
        <f t="shared" si="543"/>
        <v>0</v>
      </c>
      <c r="V902" s="124"/>
      <c r="X902" s="10"/>
      <c r="Y902" s="10"/>
      <c r="Z902" s="10"/>
    </row>
    <row r="903" spans="1:26" hidden="1" outlineLevel="1">
      <c r="A903" s="137" t="s">
        <v>89</v>
      </c>
      <c r="B903" s="137"/>
      <c r="C903" s="138" t="s">
        <v>90</v>
      </c>
      <c r="D903" s="94">
        <v>1</v>
      </c>
      <c r="E903" s="94">
        <v>1</v>
      </c>
      <c r="F903" s="139" t="s">
        <v>10</v>
      </c>
      <c r="G903" s="71"/>
      <c r="H903" s="71"/>
      <c r="I903" s="71"/>
      <c r="J903" s="71"/>
      <c r="K903" s="71"/>
      <c r="L903" s="62">
        <v>0</v>
      </c>
      <c r="M903" s="552"/>
      <c r="N903" s="71"/>
      <c r="O903" s="552">
        <f t="shared" si="539"/>
        <v>0</v>
      </c>
      <c r="P903" s="552"/>
      <c r="Q903" s="71"/>
      <c r="R903" s="71">
        <f t="shared" si="540"/>
        <v>0</v>
      </c>
      <c r="S903" s="71">
        <f t="shared" si="541"/>
        <v>0</v>
      </c>
      <c r="T903" s="71">
        <f t="shared" si="542"/>
        <v>0</v>
      </c>
      <c r="U903" s="71">
        <f t="shared" si="543"/>
        <v>0</v>
      </c>
      <c r="V903" s="124"/>
      <c r="X903" s="10"/>
      <c r="Y903" s="10"/>
      <c r="Z903" s="10"/>
    </row>
    <row r="904" spans="1:26" hidden="1" outlineLevel="1">
      <c r="A904" s="137" t="s">
        <v>91</v>
      </c>
      <c r="B904" s="137"/>
      <c r="C904" s="138" t="s">
        <v>92</v>
      </c>
      <c r="D904" s="94">
        <v>1</v>
      </c>
      <c r="E904" s="94">
        <v>1</v>
      </c>
      <c r="F904" s="139" t="s">
        <v>10</v>
      </c>
      <c r="G904" s="71"/>
      <c r="H904" s="71"/>
      <c r="I904" s="71"/>
      <c r="J904" s="71"/>
      <c r="K904" s="71"/>
      <c r="L904" s="62">
        <v>0</v>
      </c>
      <c r="M904" s="552"/>
      <c r="N904" s="71"/>
      <c r="O904" s="552">
        <f t="shared" si="539"/>
        <v>0</v>
      </c>
      <c r="P904" s="552"/>
      <c r="Q904" s="71"/>
      <c r="R904" s="71">
        <f t="shared" si="540"/>
        <v>0</v>
      </c>
      <c r="S904" s="71">
        <f t="shared" si="541"/>
        <v>0</v>
      </c>
      <c r="T904" s="71">
        <f t="shared" si="542"/>
        <v>0</v>
      </c>
      <c r="U904" s="71">
        <f t="shared" si="543"/>
        <v>0</v>
      </c>
      <c r="V904" s="124"/>
      <c r="X904" s="10"/>
      <c r="Y904" s="10"/>
      <c r="Z904" s="10"/>
    </row>
    <row r="905" spans="1:26" hidden="1" outlineLevel="1">
      <c r="A905" s="137" t="s">
        <v>93</v>
      </c>
      <c r="B905" s="137"/>
      <c r="C905" s="138" t="s">
        <v>94</v>
      </c>
      <c r="D905" s="94">
        <v>1</v>
      </c>
      <c r="E905" s="94">
        <v>1</v>
      </c>
      <c r="F905" s="139" t="s">
        <v>10</v>
      </c>
      <c r="G905" s="71"/>
      <c r="H905" s="71"/>
      <c r="I905" s="71"/>
      <c r="J905" s="71"/>
      <c r="K905" s="71"/>
      <c r="L905" s="62">
        <v>0</v>
      </c>
      <c r="M905" s="552"/>
      <c r="N905" s="71"/>
      <c r="O905" s="552">
        <f t="shared" si="539"/>
        <v>0</v>
      </c>
      <c r="P905" s="552"/>
      <c r="Q905" s="71"/>
      <c r="R905" s="71">
        <f t="shared" si="540"/>
        <v>0</v>
      </c>
      <c r="S905" s="71">
        <f t="shared" si="541"/>
        <v>0</v>
      </c>
      <c r="T905" s="71">
        <f t="shared" si="542"/>
        <v>0</v>
      </c>
      <c r="U905" s="71">
        <f t="shared" si="543"/>
        <v>0</v>
      </c>
      <c r="V905" s="124"/>
      <c r="X905" s="10"/>
      <c r="Y905" s="10"/>
      <c r="Z905" s="10"/>
    </row>
    <row r="906" spans="1:26" hidden="1" outlineLevel="1">
      <c r="A906" s="137" t="s">
        <v>95</v>
      </c>
      <c r="B906" s="137"/>
      <c r="C906" s="138" t="s">
        <v>96</v>
      </c>
      <c r="D906" s="94">
        <v>1</v>
      </c>
      <c r="E906" s="94">
        <v>1</v>
      </c>
      <c r="F906" s="139" t="s">
        <v>10</v>
      </c>
      <c r="G906" s="71"/>
      <c r="H906" s="71"/>
      <c r="I906" s="71"/>
      <c r="J906" s="71"/>
      <c r="K906" s="71"/>
      <c r="L906" s="62">
        <v>0</v>
      </c>
      <c r="M906" s="552"/>
      <c r="N906" s="71"/>
      <c r="O906" s="552">
        <f t="shared" si="539"/>
        <v>0</v>
      </c>
      <c r="P906" s="552"/>
      <c r="Q906" s="71"/>
      <c r="R906" s="71">
        <f t="shared" si="540"/>
        <v>0</v>
      </c>
      <c r="S906" s="71">
        <f t="shared" si="541"/>
        <v>0</v>
      </c>
      <c r="T906" s="71">
        <f t="shared" si="542"/>
        <v>0</v>
      </c>
      <c r="U906" s="71">
        <f t="shared" si="543"/>
        <v>0</v>
      </c>
      <c r="V906" s="124"/>
      <c r="X906" s="10"/>
      <c r="Y906" s="10"/>
      <c r="Z906" s="10"/>
    </row>
    <row r="907" spans="1:26" hidden="1" outlineLevel="1">
      <c r="A907" s="137" t="s">
        <v>97</v>
      </c>
      <c r="B907" s="137"/>
      <c r="C907" s="138" t="s">
        <v>98</v>
      </c>
      <c r="D907" s="94">
        <v>1</v>
      </c>
      <c r="E907" s="94">
        <v>1</v>
      </c>
      <c r="F907" s="139" t="s">
        <v>10</v>
      </c>
      <c r="G907" s="71"/>
      <c r="H907" s="71"/>
      <c r="I907" s="71"/>
      <c r="J907" s="71"/>
      <c r="K907" s="71"/>
      <c r="L907" s="62">
        <v>0</v>
      </c>
      <c r="M907" s="552"/>
      <c r="N907" s="71"/>
      <c r="O907" s="552">
        <f t="shared" si="539"/>
        <v>0</v>
      </c>
      <c r="P907" s="552"/>
      <c r="Q907" s="71"/>
      <c r="R907" s="71">
        <f t="shared" si="540"/>
        <v>0</v>
      </c>
      <c r="S907" s="71">
        <f t="shared" si="541"/>
        <v>0</v>
      </c>
      <c r="T907" s="71">
        <f t="shared" si="542"/>
        <v>0</v>
      </c>
      <c r="U907" s="71">
        <f t="shared" si="543"/>
        <v>0</v>
      </c>
      <c r="V907" s="124"/>
      <c r="X907" s="10"/>
      <c r="Y907" s="10"/>
      <c r="Z907" s="10"/>
    </row>
    <row r="908" spans="1:26" hidden="1" outlineLevel="1">
      <c r="A908" s="137" t="s">
        <v>99</v>
      </c>
      <c r="B908" s="137"/>
      <c r="C908" s="138" t="s">
        <v>100</v>
      </c>
      <c r="D908" s="94">
        <v>1</v>
      </c>
      <c r="E908" s="94">
        <v>1</v>
      </c>
      <c r="F908" s="139" t="s">
        <v>10</v>
      </c>
      <c r="G908" s="71"/>
      <c r="H908" s="71"/>
      <c r="I908" s="71"/>
      <c r="J908" s="71"/>
      <c r="K908" s="71"/>
      <c r="L908" s="62">
        <v>0</v>
      </c>
      <c r="M908" s="552"/>
      <c r="N908" s="71"/>
      <c r="O908" s="552">
        <f t="shared" si="539"/>
        <v>0</v>
      </c>
      <c r="P908" s="552"/>
      <c r="Q908" s="71"/>
      <c r="R908" s="71">
        <f t="shared" si="540"/>
        <v>0</v>
      </c>
      <c r="S908" s="71">
        <f t="shared" si="541"/>
        <v>0</v>
      </c>
      <c r="T908" s="71">
        <f t="shared" si="542"/>
        <v>0</v>
      </c>
      <c r="U908" s="71">
        <f t="shared" si="543"/>
        <v>0</v>
      </c>
      <c r="V908" s="124"/>
      <c r="X908" s="10"/>
      <c r="Y908" s="10"/>
      <c r="Z908" s="10"/>
    </row>
    <row r="909" spans="1:26" hidden="1" outlineLevel="1">
      <c r="A909" s="137" t="s">
        <v>101</v>
      </c>
      <c r="B909" s="137"/>
      <c r="C909" s="138" t="s">
        <v>102</v>
      </c>
      <c r="D909" s="94">
        <v>1</v>
      </c>
      <c r="E909" s="94">
        <v>1</v>
      </c>
      <c r="F909" s="139" t="s">
        <v>10</v>
      </c>
      <c r="G909" s="71"/>
      <c r="H909" s="71"/>
      <c r="I909" s="71"/>
      <c r="J909" s="71"/>
      <c r="K909" s="71"/>
      <c r="L909" s="62">
        <v>0</v>
      </c>
      <c r="M909" s="552"/>
      <c r="N909" s="71"/>
      <c r="O909" s="552">
        <f t="shared" si="539"/>
        <v>0</v>
      </c>
      <c r="P909" s="552"/>
      <c r="Q909" s="71"/>
      <c r="R909" s="71">
        <f t="shared" si="540"/>
        <v>0</v>
      </c>
      <c r="S909" s="71">
        <f t="shared" si="541"/>
        <v>0</v>
      </c>
      <c r="T909" s="71">
        <f t="shared" si="542"/>
        <v>0</v>
      </c>
      <c r="U909" s="71">
        <f t="shared" si="543"/>
        <v>0</v>
      </c>
      <c r="V909" s="124"/>
      <c r="X909" s="10"/>
      <c r="Y909" s="10"/>
      <c r="Z909" s="10"/>
    </row>
    <row r="910" spans="1:26" hidden="1" outlineLevel="1">
      <c r="A910" s="137" t="s">
        <v>103</v>
      </c>
      <c r="B910" s="137"/>
      <c r="C910" s="138" t="s">
        <v>104</v>
      </c>
      <c r="D910" s="94">
        <v>1</v>
      </c>
      <c r="E910" s="94">
        <v>1</v>
      </c>
      <c r="F910" s="139" t="s">
        <v>10</v>
      </c>
      <c r="G910" s="71"/>
      <c r="H910" s="71"/>
      <c r="I910" s="71"/>
      <c r="J910" s="71"/>
      <c r="K910" s="71"/>
      <c r="L910" s="62">
        <v>0</v>
      </c>
      <c r="M910" s="552"/>
      <c r="N910" s="71"/>
      <c r="O910" s="552">
        <f t="shared" si="539"/>
        <v>0</v>
      </c>
      <c r="P910" s="552"/>
      <c r="Q910" s="71"/>
      <c r="R910" s="71">
        <f t="shared" si="540"/>
        <v>0</v>
      </c>
      <c r="S910" s="71">
        <f t="shared" si="541"/>
        <v>0</v>
      </c>
      <c r="T910" s="71">
        <f t="shared" si="542"/>
        <v>0</v>
      </c>
      <c r="U910" s="71">
        <f t="shared" si="543"/>
        <v>0</v>
      </c>
      <c r="V910" s="124"/>
      <c r="X910" s="10"/>
      <c r="Y910" s="10"/>
      <c r="Z910" s="10"/>
    </row>
    <row r="911" spans="1:26" hidden="1" outlineLevel="1">
      <c r="A911" s="137" t="s">
        <v>105</v>
      </c>
      <c r="B911" s="137"/>
      <c r="C911" s="138" t="s">
        <v>106</v>
      </c>
      <c r="D911" s="94">
        <v>1</v>
      </c>
      <c r="E911" s="94">
        <v>1</v>
      </c>
      <c r="F911" s="139" t="s">
        <v>10</v>
      </c>
      <c r="G911" s="71"/>
      <c r="H911" s="71"/>
      <c r="I911" s="71"/>
      <c r="J911" s="71"/>
      <c r="K911" s="71"/>
      <c r="L911" s="62">
        <v>0</v>
      </c>
      <c r="M911" s="552"/>
      <c r="N911" s="71"/>
      <c r="O911" s="552">
        <f t="shared" si="539"/>
        <v>0</v>
      </c>
      <c r="P911" s="552"/>
      <c r="Q911" s="71"/>
      <c r="R911" s="71">
        <f t="shared" si="540"/>
        <v>0</v>
      </c>
      <c r="S911" s="71">
        <f t="shared" si="541"/>
        <v>0</v>
      </c>
      <c r="T911" s="71">
        <f t="shared" si="542"/>
        <v>0</v>
      </c>
      <c r="U911" s="71">
        <f t="shared" si="543"/>
        <v>0</v>
      </c>
      <c r="V911" s="124"/>
      <c r="X911" s="10"/>
      <c r="Y911" s="10"/>
      <c r="Z911" s="10"/>
    </row>
    <row r="912" spans="1:26" hidden="1" outlineLevel="1">
      <c r="A912" s="137" t="s">
        <v>107</v>
      </c>
      <c r="B912" s="137"/>
      <c r="C912" s="138" t="s">
        <v>108</v>
      </c>
      <c r="D912" s="94">
        <v>1</v>
      </c>
      <c r="E912" s="94">
        <v>1</v>
      </c>
      <c r="F912" s="139" t="s">
        <v>10</v>
      </c>
      <c r="G912" s="71"/>
      <c r="H912" s="71"/>
      <c r="I912" s="71"/>
      <c r="J912" s="71"/>
      <c r="K912" s="71"/>
      <c r="L912" s="62">
        <v>0</v>
      </c>
      <c r="M912" s="552"/>
      <c r="N912" s="71"/>
      <c r="O912" s="552">
        <f t="shared" si="539"/>
        <v>0</v>
      </c>
      <c r="P912" s="552"/>
      <c r="Q912" s="71"/>
      <c r="R912" s="71">
        <f t="shared" si="540"/>
        <v>0</v>
      </c>
      <c r="S912" s="71">
        <f t="shared" si="541"/>
        <v>0</v>
      </c>
      <c r="T912" s="71">
        <f t="shared" si="542"/>
        <v>0</v>
      </c>
      <c r="U912" s="71">
        <f t="shared" si="543"/>
        <v>0</v>
      </c>
      <c r="V912" s="124"/>
      <c r="X912" s="10"/>
      <c r="Y912" s="10"/>
      <c r="Z912" s="10"/>
    </row>
    <row r="913" spans="1:26" hidden="1" outlineLevel="1">
      <c r="A913" s="137" t="s">
        <v>109</v>
      </c>
      <c r="B913" s="137"/>
      <c r="C913" s="138" t="s">
        <v>110</v>
      </c>
      <c r="D913" s="94">
        <v>1</v>
      </c>
      <c r="E913" s="94">
        <v>1</v>
      </c>
      <c r="F913" s="139" t="s">
        <v>10</v>
      </c>
      <c r="G913" s="71"/>
      <c r="H913" s="71"/>
      <c r="I913" s="71"/>
      <c r="J913" s="71"/>
      <c r="K913" s="71"/>
      <c r="L913" s="62">
        <v>0</v>
      </c>
      <c r="M913" s="552"/>
      <c r="N913" s="71"/>
      <c r="O913" s="552">
        <f t="shared" si="539"/>
        <v>0</v>
      </c>
      <c r="P913" s="552"/>
      <c r="Q913" s="71"/>
      <c r="R913" s="71">
        <f t="shared" si="540"/>
        <v>0</v>
      </c>
      <c r="S913" s="71">
        <f t="shared" si="541"/>
        <v>0</v>
      </c>
      <c r="T913" s="71">
        <f t="shared" si="542"/>
        <v>0</v>
      </c>
      <c r="U913" s="71">
        <f t="shared" si="543"/>
        <v>0</v>
      </c>
      <c r="V913" s="124"/>
      <c r="X913" s="10"/>
      <c r="Y913" s="10"/>
      <c r="Z913" s="10"/>
    </row>
    <row r="914" spans="1:26" hidden="1" outlineLevel="1">
      <c r="A914" s="137" t="s">
        <v>111</v>
      </c>
      <c r="B914" s="137"/>
      <c r="C914" s="138" t="s">
        <v>112</v>
      </c>
      <c r="D914" s="94">
        <v>1</v>
      </c>
      <c r="E914" s="94">
        <v>1</v>
      </c>
      <c r="F914" s="139" t="s">
        <v>10</v>
      </c>
      <c r="G914" s="71"/>
      <c r="H914" s="71"/>
      <c r="I914" s="71"/>
      <c r="J914" s="71"/>
      <c r="K914" s="71"/>
      <c r="L914" s="62">
        <v>0</v>
      </c>
      <c r="M914" s="552"/>
      <c r="N914" s="71"/>
      <c r="O914" s="552">
        <f t="shared" si="539"/>
        <v>0</v>
      </c>
      <c r="P914" s="552"/>
      <c r="Q914" s="71"/>
      <c r="R914" s="71">
        <f t="shared" si="540"/>
        <v>0</v>
      </c>
      <c r="S914" s="71">
        <f t="shared" si="541"/>
        <v>0</v>
      </c>
      <c r="T914" s="71">
        <f t="shared" si="542"/>
        <v>0</v>
      </c>
      <c r="U914" s="71">
        <f t="shared" si="543"/>
        <v>0</v>
      </c>
      <c r="V914" s="124"/>
      <c r="X914" s="10"/>
      <c r="Y914" s="10"/>
      <c r="Z914" s="10"/>
    </row>
    <row r="915" spans="1:26" hidden="1" outlineLevel="1">
      <c r="A915" s="137" t="s">
        <v>113</v>
      </c>
      <c r="B915" s="137"/>
      <c r="C915" s="138" t="s">
        <v>114</v>
      </c>
      <c r="D915" s="94">
        <v>1</v>
      </c>
      <c r="E915" s="94">
        <v>1</v>
      </c>
      <c r="F915" s="139" t="s">
        <v>10</v>
      </c>
      <c r="G915" s="71"/>
      <c r="H915" s="71"/>
      <c r="I915" s="71"/>
      <c r="J915" s="71"/>
      <c r="K915" s="71"/>
      <c r="L915" s="62">
        <v>0</v>
      </c>
      <c r="M915" s="552"/>
      <c r="N915" s="71"/>
      <c r="O915" s="552">
        <f t="shared" si="539"/>
        <v>0</v>
      </c>
      <c r="P915" s="552"/>
      <c r="Q915" s="71"/>
      <c r="R915" s="71">
        <f t="shared" si="540"/>
        <v>0</v>
      </c>
      <c r="S915" s="71">
        <f t="shared" si="541"/>
        <v>0</v>
      </c>
      <c r="T915" s="71">
        <f t="shared" si="542"/>
        <v>0</v>
      </c>
      <c r="U915" s="71">
        <f t="shared" si="543"/>
        <v>0</v>
      </c>
      <c r="V915" s="124"/>
      <c r="X915" s="10"/>
      <c r="Y915" s="10"/>
      <c r="Z915" s="10"/>
    </row>
    <row r="916" spans="1:26" hidden="1" outlineLevel="1">
      <c r="A916" s="137" t="s">
        <v>115</v>
      </c>
      <c r="B916" s="137"/>
      <c r="C916" s="138" t="s">
        <v>116</v>
      </c>
      <c r="D916" s="94">
        <v>1</v>
      </c>
      <c r="E916" s="94">
        <v>1</v>
      </c>
      <c r="F916" s="139" t="s">
        <v>10</v>
      </c>
      <c r="G916" s="71"/>
      <c r="H916" s="71"/>
      <c r="I916" s="71"/>
      <c r="J916" s="71"/>
      <c r="K916" s="71"/>
      <c r="L916" s="62">
        <v>0</v>
      </c>
      <c r="M916" s="552"/>
      <c r="N916" s="71"/>
      <c r="O916" s="552">
        <f t="shared" si="539"/>
        <v>0</v>
      </c>
      <c r="P916" s="552"/>
      <c r="Q916" s="71"/>
      <c r="R916" s="71">
        <f t="shared" si="540"/>
        <v>0</v>
      </c>
      <c r="S916" s="71">
        <f t="shared" si="541"/>
        <v>0</v>
      </c>
      <c r="T916" s="71">
        <f t="shared" si="542"/>
        <v>0</v>
      </c>
      <c r="U916" s="71">
        <f t="shared" si="543"/>
        <v>0</v>
      </c>
      <c r="V916" s="124"/>
      <c r="X916" s="10"/>
      <c r="Y916" s="10"/>
      <c r="Z916" s="10"/>
    </row>
    <row r="917" spans="1:26" hidden="1" outlineLevel="1">
      <c r="A917" s="137" t="s">
        <v>117</v>
      </c>
      <c r="B917" s="137"/>
      <c r="C917" s="138" t="s">
        <v>118</v>
      </c>
      <c r="D917" s="94">
        <v>1</v>
      </c>
      <c r="E917" s="94">
        <v>1</v>
      </c>
      <c r="F917" s="139" t="s">
        <v>10</v>
      </c>
      <c r="G917" s="71"/>
      <c r="H917" s="71"/>
      <c r="I917" s="71"/>
      <c r="J917" s="71"/>
      <c r="K917" s="71"/>
      <c r="L917" s="62">
        <v>0</v>
      </c>
      <c r="M917" s="552"/>
      <c r="N917" s="71"/>
      <c r="O917" s="552">
        <f t="shared" si="539"/>
        <v>0</v>
      </c>
      <c r="P917" s="552"/>
      <c r="Q917" s="71"/>
      <c r="R917" s="71">
        <f t="shared" si="540"/>
        <v>0</v>
      </c>
      <c r="S917" s="71">
        <f t="shared" si="541"/>
        <v>0</v>
      </c>
      <c r="T917" s="71">
        <f t="shared" si="542"/>
        <v>0</v>
      </c>
      <c r="U917" s="71">
        <f t="shared" si="543"/>
        <v>0</v>
      </c>
      <c r="V917" s="124"/>
      <c r="X917" s="10"/>
      <c r="Y917" s="10"/>
      <c r="Z917" s="10"/>
    </row>
    <row r="918" spans="1:26" hidden="1" outlineLevel="1">
      <c r="A918" s="137" t="s">
        <v>119</v>
      </c>
      <c r="B918" s="137"/>
      <c r="C918" s="138" t="s">
        <v>120</v>
      </c>
      <c r="D918" s="94">
        <v>1</v>
      </c>
      <c r="E918" s="94">
        <v>1</v>
      </c>
      <c r="F918" s="139" t="s">
        <v>10</v>
      </c>
      <c r="G918" s="71"/>
      <c r="H918" s="71"/>
      <c r="I918" s="71"/>
      <c r="J918" s="71"/>
      <c r="K918" s="71"/>
      <c r="L918" s="62">
        <v>0</v>
      </c>
      <c r="M918" s="552"/>
      <c r="N918" s="71"/>
      <c r="O918" s="552">
        <f t="shared" si="539"/>
        <v>0</v>
      </c>
      <c r="P918" s="552"/>
      <c r="Q918" s="71"/>
      <c r="R918" s="71">
        <f t="shared" si="540"/>
        <v>0</v>
      </c>
      <c r="S918" s="71">
        <f t="shared" si="541"/>
        <v>0</v>
      </c>
      <c r="T918" s="71">
        <f t="shared" si="542"/>
        <v>0</v>
      </c>
      <c r="U918" s="71">
        <f t="shared" si="543"/>
        <v>0</v>
      </c>
      <c r="V918" s="124"/>
      <c r="X918" s="10"/>
      <c r="Y918" s="10"/>
      <c r="Z918" s="10"/>
    </row>
    <row r="919" spans="1:26" hidden="1" outlineLevel="1">
      <c r="A919" s="137" t="s">
        <v>121</v>
      </c>
      <c r="B919" s="137"/>
      <c r="C919" s="138" t="s">
        <v>122</v>
      </c>
      <c r="D919" s="94">
        <v>1</v>
      </c>
      <c r="E919" s="94">
        <v>1</v>
      </c>
      <c r="F919" s="139" t="s">
        <v>10</v>
      </c>
      <c r="G919" s="71"/>
      <c r="H919" s="71"/>
      <c r="I919" s="71"/>
      <c r="J919" s="71"/>
      <c r="K919" s="71"/>
      <c r="L919" s="62">
        <v>0</v>
      </c>
      <c r="M919" s="552"/>
      <c r="N919" s="71"/>
      <c r="O919" s="552">
        <f t="shared" si="539"/>
        <v>0</v>
      </c>
      <c r="P919" s="552"/>
      <c r="Q919" s="71"/>
      <c r="R919" s="71">
        <f t="shared" si="540"/>
        <v>0</v>
      </c>
      <c r="S919" s="71">
        <f t="shared" si="541"/>
        <v>0</v>
      </c>
      <c r="T919" s="71">
        <f t="shared" si="542"/>
        <v>0</v>
      </c>
      <c r="U919" s="71">
        <f t="shared" si="543"/>
        <v>0</v>
      </c>
      <c r="V919" s="124"/>
      <c r="X919" s="10"/>
      <c r="Y919" s="10"/>
      <c r="Z919" s="10"/>
    </row>
    <row r="920" spans="1:26" hidden="1" outlineLevel="1">
      <c r="A920" s="137" t="s">
        <v>123</v>
      </c>
      <c r="B920" s="137"/>
      <c r="C920" s="138" t="s">
        <v>124</v>
      </c>
      <c r="D920" s="94">
        <v>1</v>
      </c>
      <c r="E920" s="94">
        <v>1</v>
      </c>
      <c r="F920" s="139" t="s">
        <v>10</v>
      </c>
      <c r="G920" s="71"/>
      <c r="H920" s="71"/>
      <c r="I920" s="71"/>
      <c r="J920" s="71"/>
      <c r="K920" s="71"/>
      <c r="L920" s="62">
        <v>0</v>
      </c>
      <c r="M920" s="552"/>
      <c r="N920" s="71"/>
      <c r="O920" s="552">
        <f t="shared" si="539"/>
        <v>0</v>
      </c>
      <c r="P920" s="552"/>
      <c r="Q920" s="71"/>
      <c r="R920" s="71">
        <f t="shared" si="540"/>
        <v>0</v>
      </c>
      <c r="S920" s="71">
        <f t="shared" si="541"/>
        <v>0</v>
      </c>
      <c r="T920" s="71">
        <f t="shared" si="542"/>
        <v>0</v>
      </c>
      <c r="U920" s="71">
        <f t="shared" si="543"/>
        <v>0</v>
      </c>
      <c r="V920" s="124"/>
      <c r="X920" s="10"/>
      <c r="Y920" s="10"/>
      <c r="Z920" s="10"/>
    </row>
    <row r="921" spans="1:26" hidden="1" outlineLevel="1">
      <c r="A921" s="137" t="s">
        <v>125</v>
      </c>
      <c r="B921" s="137"/>
      <c r="C921" s="138" t="s">
        <v>126</v>
      </c>
      <c r="D921" s="94">
        <v>1</v>
      </c>
      <c r="E921" s="94">
        <v>1</v>
      </c>
      <c r="F921" s="139" t="s">
        <v>10</v>
      </c>
      <c r="G921" s="71"/>
      <c r="H921" s="71"/>
      <c r="I921" s="71"/>
      <c r="J921" s="71"/>
      <c r="K921" s="71"/>
      <c r="L921" s="62">
        <v>0</v>
      </c>
      <c r="M921" s="552"/>
      <c r="N921" s="71"/>
      <c r="O921" s="552">
        <f t="shared" si="539"/>
        <v>0</v>
      </c>
      <c r="P921" s="552"/>
      <c r="Q921" s="71"/>
      <c r="R921" s="71">
        <f t="shared" si="540"/>
        <v>0</v>
      </c>
      <c r="S921" s="71">
        <f t="shared" si="541"/>
        <v>0</v>
      </c>
      <c r="T921" s="71">
        <f t="shared" si="542"/>
        <v>0</v>
      </c>
      <c r="U921" s="71">
        <f t="shared" si="543"/>
        <v>0</v>
      </c>
      <c r="V921" s="124"/>
      <c r="X921" s="10"/>
      <c r="Y921" s="10"/>
      <c r="Z921" s="10"/>
    </row>
    <row r="922" spans="1:26" hidden="1" outlineLevel="1">
      <c r="A922" s="137" t="s">
        <v>127</v>
      </c>
      <c r="B922" s="137"/>
      <c r="C922" s="138" t="s">
        <v>128</v>
      </c>
      <c r="D922" s="94">
        <v>1</v>
      </c>
      <c r="E922" s="94">
        <v>1</v>
      </c>
      <c r="F922" s="139" t="s">
        <v>10</v>
      </c>
      <c r="G922" s="71"/>
      <c r="H922" s="71"/>
      <c r="I922" s="71"/>
      <c r="J922" s="71"/>
      <c r="K922" s="71"/>
      <c r="L922" s="62">
        <v>0</v>
      </c>
      <c r="M922" s="552"/>
      <c r="N922" s="71"/>
      <c r="O922" s="552">
        <f t="shared" si="539"/>
        <v>0</v>
      </c>
      <c r="P922" s="552"/>
      <c r="Q922" s="71"/>
      <c r="R922" s="71">
        <f t="shared" si="540"/>
        <v>0</v>
      </c>
      <c r="S922" s="71">
        <f t="shared" si="541"/>
        <v>0</v>
      </c>
      <c r="T922" s="71">
        <f t="shared" si="542"/>
        <v>0</v>
      </c>
      <c r="U922" s="71">
        <f t="shared" si="543"/>
        <v>0</v>
      </c>
      <c r="V922" s="124"/>
      <c r="X922" s="10"/>
      <c r="Y922" s="10"/>
      <c r="Z922" s="10"/>
    </row>
    <row r="923" spans="1:26" hidden="1" outlineLevel="1">
      <c r="A923" s="137" t="s">
        <v>129</v>
      </c>
      <c r="B923" s="137"/>
      <c r="C923" s="138" t="s">
        <v>130</v>
      </c>
      <c r="D923" s="94">
        <v>1</v>
      </c>
      <c r="E923" s="94">
        <v>1</v>
      </c>
      <c r="F923" s="139" t="s">
        <v>10</v>
      </c>
      <c r="G923" s="71"/>
      <c r="H923" s="71"/>
      <c r="I923" s="71"/>
      <c r="J923" s="71"/>
      <c r="K923" s="71"/>
      <c r="L923" s="62">
        <v>0</v>
      </c>
      <c r="M923" s="552"/>
      <c r="N923" s="71"/>
      <c r="O923" s="552">
        <f t="shared" si="539"/>
        <v>0</v>
      </c>
      <c r="P923" s="552"/>
      <c r="Q923" s="71"/>
      <c r="R923" s="71">
        <f t="shared" si="540"/>
        <v>0</v>
      </c>
      <c r="S923" s="71">
        <f t="shared" si="541"/>
        <v>0</v>
      </c>
      <c r="T923" s="71">
        <f t="shared" si="542"/>
        <v>0</v>
      </c>
      <c r="U923" s="71">
        <f t="shared" si="543"/>
        <v>0</v>
      </c>
      <c r="V923" s="124"/>
      <c r="X923" s="10"/>
      <c r="Y923" s="10"/>
      <c r="Z923" s="10"/>
    </row>
    <row r="924" spans="1:26" hidden="1" outlineLevel="1">
      <c r="A924" s="137" t="s">
        <v>131</v>
      </c>
      <c r="B924" s="137"/>
      <c r="C924" s="138" t="s">
        <v>132</v>
      </c>
      <c r="D924" s="94">
        <v>1</v>
      </c>
      <c r="E924" s="94">
        <v>1</v>
      </c>
      <c r="F924" s="139" t="s">
        <v>10</v>
      </c>
      <c r="G924" s="71"/>
      <c r="H924" s="71"/>
      <c r="I924" s="71"/>
      <c r="J924" s="71"/>
      <c r="K924" s="71"/>
      <c r="L924" s="62">
        <v>0</v>
      </c>
      <c r="M924" s="552"/>
      <c r="N924" s="71"/>
      <c r="O924" s="552">
        <f t="shared" si="539"/>
        <v>0</v>
      </c>
      <c r="P924" s="552"/>
      <c r="Q924" s="71"/>
      <c r="R924" s="71">
        <f t="shared" si="540"/>
        <v>0</v>
      </c>
      <c r="S924" s="71">
        <f t="shared" si="541"/>
        <v>0</v>
      </c>
      <c r="T924" s="71">
        <f t="shared" si="542"/>
        <v>0</v>
      </c>
      <c r="U924" s="71">
        <f t="shared" si="543"/>
        <v>0</v>
      </c>
      <c r="V924" s="124"/>
      <c r="X924" s="10"/>
      <c r="Y924" s="10"/>
      <c r="Z924" s="10"/>
    </row>
    <row r="925" spans="1:26" hidden="1" outlineLevel="1">
      <c r="A925" s="137" t="s">
        <v>133</v>
      </c>
      <c r="B925" s="137"/>
      <c r="C925" s="138" t="s">
        <v>134</v>
      </c>
      <c r="D925" s="94">
        <v>1</v>
      </c>
      <c r="E925" s="94">
        <v>1</v>
      </c>
      <c r="F925" s="139" t="s">
        <v>10</v>
      </c>
      <c r="G925" s="71"/>
      <c r="H925" s="71"/>
      <c r="I925" s="71"/>
      <c r="J925" s="71"/>
      <c r="K925" s="71"/>
      <c r="L925" s="62">
        <v>0</v>
      </c>
      <c r="M925" s="552"/>
      <c r="N925" s="71"/>
      <c r="O925" s="552">
        <f t="shared" si="539"/>
        <v>0</v>
      </c>
      <c r="P925" s="552"/>
      <c r="Q925" s="71"/>
      <c r="R925" s="71">
        <f t="shared" si="540"/>
        <v>0</v>
      </c>
      <c r="S925" s="71">
        <f t="shared" si="541"/>
        <v>0</v>
      </c>
      <c r="T925" s="71">
        <f t="shared" si="542"/>
        <v>0</v>
      </c>
      <c r="U925" s="71">
        <f t="shared" si="543"/>
        <v>0</v>
      </c>
      <c r="V925" s="124"/>
      <c r="X925" s="10"/>
      <c r="Y925" s="10"/>
      <c r="Z925" s="10"/>
    </row>
    <row r="926" spans="1:26" hidden="1" outlineLevel="1">
      <c r="A926" s="137" t="s">
        <v>135</v>
      </c>
      <c r="B926" s="137"/>
      <c r="C926" s="138" t="s">
        <v>136</v>
      </c>
      <c r="D926" s="94">
        <v>1</v>
      </c>
      <c r="E926" s="94">
        <v>1</v>
      </c>
      <c r="F926" s="139" t="s">
        <v>10</v>
      </c>
      <c r="G926" s="71"/>
      <c r="H926" s="71"/>
      <c r="I926" s="71"/>
      <c r="J926" s="71"/>
      <c r="K926" s="71"/>
      <c r="L926" s="62">
        <v>0</v>
      </c>
      <c r="M926" s="552"/>
      <c r="N926" s="71"/>
      <c r="O926" s="552">
        <f t="shared" si="539"/>
        <v>0</v>
      </c>
      <c r="P926" s="552"/>
      <c r="Q926" s="71"/>
      <c r="R926" s="71">
        <f t="shared" si="540"/>
        <v>0</v>
      </c>
      <c r="S926" s="71">
        <f t="shared" si="541"/>
        <v>0</v>
      </c>
      <c r="T926" s="71">
        <f t="shared" si="542"/>
        <v>0</v>
      </c>
      <c r="U926" s="71">
        <f t="shared" si="543"/>
        <v>0</v>
      </c>
      <c r="V926" s="124"/>
      <c r="X926" s="10"/>
      <c r="Y926" s="10"/>
      <c r="Z926" s="10"/>
    </row>
    <row r="927" spans="1:26" hidden="1" outlineLevel="1">
      <c r="A927" s="137" t="s">
        <v>137</v>
      </c>
      <c r="B927" s="137"/>
      <c r="C927" s="138" t="s">
        <v>138</v>
      </c>
      <c r="D927" s="94">
        <v>1</v>
      </c>
      <c r="E927" s="94">
        <v>1</v>
      </c>
      <c r="F927" s="139" t="s">
        <v>10</v>
      </c>
      <c r="G927" s="71"/>
      <c r="H927" s="71"/>
      <c r="I927" s="71"/>
      <c r="J927" s="71"/>
      <c r="K927" s="71"/>
      <c r="L927" s="62">
        <v>0</v>
      </c>
      <c r="M927" s="552"/>
      <c r="N927" s="71"/>
      <c r="O927" s="552">
        <f t="shared" si="539"/>
        <v>0</v>
      </c>
      <c r="P927" s="552"/>
      <c r="Q927" s="71"/>
      <c r="R927" s="71">
        <f t="shared" si="540"/>
        <v>0</v>
      </c>
      <c r="S927" s="71">
        <f t="shared" si="541"/>
        <v>0</v>
      </c>
      <c r="T927" s="71">
        <f t="shared" si="542"/>
        <v>0</v>
      </c>
      <c r="U927" s="71">
        <f t="shared" si="543"/>
        <v>0</v>
      </c>
      <c r="V927" s="124"/>
      <c r="X927" s="10"/>
      <c r="Y927" s="10"/>
      <c r="Z927" s="10"/>
    </row>
    <row r="928" spans="1:26" hidden="1" outlineLevel="1">
      <c r="A928" s="137" t="s">
        <v>139</v>
      </c>
      <c r="B928" s="137"/>
      <c r="C928" s="138" t="s">
        <v>140</v>
      </c>
      <c r="D928" s="94">
        <v>1</v>
      </c>
      <c r="E928" s="94">
        <v>1</v>
      </c>
      <c r="F928" s="139" t="s">
        <v>10</v>
      </c>
      <c r="G928" s="71"/>
      <c r="H928" s="71"/>
      <c r="I928" s="71"/>
      <c r="J928" s="71"/>
      <c r="K928" s="71"/>
      <c r="L928" s="62">
        <v>0</v>
      </c>
      <c r="M928" s="552"/>
      <c r="N928" s="71"/>
      <c r="O928" s="552">
        <f t="shared" si="539"/>
        <v>0</v>
      </c>
      <c r="P928" s="552"/>
      <c r="Q928" s="71"/>
      <c r="R928" s="71">
        <f t="shared" si="540"/>
        <v>0</v>
      </c>
      <c r="S928" s="71">
        <f t="shared" si="541"/>
        <v>0</v>
      </c>
      <c r="T928" s="71">
        <f t="shared" si="542"/>
        <v>0</v>
      </c>
      <c r="U928" s="71">
        <f t="shared" si="543"/>
        <v>0</v>
      </c>
      <c r="V928" s="124"/>
      <c r="X928" s="10"/>
      <c r="Y928" s="10"/>
      <c r="Z928" s="10"/>
    </row>
    <row r="929" spans="1:26" hidden="1" outlineLevel="1">
      <c r="A929" s="137" t="s">
        <v>141</v>
      </c>
      <c r="B929" s="137"/>
      <c r="C929" s="138" t="s">
        <v>142</v>
      </c>
      <c r="D929" s="94">
        <v>1</v>
      </c>
      <c r="E929" s="94">
        <v>1</v>
      </c>
      <c r="F929" s="139" t="s">
        <v>10</v>
      </c>
      <c r="G929" s="71"/>
      <c r="H929" s="71"/>
      <c r="I929" s="71"/>
      <c r="J929" s="71"/>
      <c r="K929" s="71"/>
      <c r="L929" s="62">
        <v>0</v>
      </c>
      <c r="M929" s="552"/>
      <c r="N929" s="71"/>
      <c r="O929" s="552">
        <f t="shared" si="539"/>
        <v>0</v>
      </c>
      <c r="P929" s="552"/>
      <c r="Q929" s="71"/>
      <c r="R929" s="71">
        <f t="shared" si="540"/>
        <v>0</v>
      </c>
      <c r="S929" s="71">
        <f t="shared" si="541"/>
        <v>0</v>
      </c>
      <c r="T929" s="71">
        <f t="shared" si="542"/>
        <v>0</v>
      </c>
      <c r="U929" s="71">
        <f t="shared" si="543"/>
        <v>0</v>
      </c>
      <c r="V929" s="124"/>
      <c r="X929" s="10"/>
      <c r="Y929" s="10"/>
      <c r="Z929" s="10"/>
    </row>
    <row r="930" spans="1:26">
      <c r="A930" s="146"/>
      <c r="B930" s="146"/>
      <c r="C930" s="147"/>
      <c r="D930" s="99"/>
      <c r="E930" s="99"/>
      <c r="F930" s="148"/>
      <c r="G930" s="82"/>
      <c r="H930" s="82"/>
      <c r="I930" s="82"/>
      <c r="J930" s="82"/>
      <c r="K930" s="82"/>
      <c r="L930" s="62"/>
      <c r="M930" s="553"/>
      <c r="N930" s="82"/>
      <c r="O930" s="553">
        <f t="shared" si="539"/>
        <v>0</v>
      </c>
      <c r="P930" s="553"/>
      <c r="Q930" s="82"/>
      <c r="R930" s="82">
        <f t="shared" si="540"/>
        <v>0</v>
      </c>
      <c r="S930" s="82">
        <f t="shared" si="541"/>
        <v>0</v>
      </c>
      <c r="T930" s="82">
        <f t="shared" si="542"/>
        <v>0</v>
      </c>
      <c r="U930" s="82">
        <f t="shared" si="543"/>
        <v>0</v>
      </c>
      <c r="V930" s="124"/>
      <c r="X930" s="10"/>
      <c r="Y930" s="10"/>
      <c r="Z930" s="10"/>
    </row>
    <row r="931" spans="1:26">
      <c r="A931" s="149" t="s">
        <v>143</v>
      </c>
      <c r="B931" s="149"/>
      <c r="C931" s="150" t="s">
        <v>144</v>
      </c>
      <c r="D931" s="100">
        <v>1</v>
      </c>
      <c r="E931" s="100">
        <v>1</v>
      </c>
      <c r="F931" s="151" t="s">
        <v>10</v>
      </c>
      <c r="G931" s="74"/>
      <c r="H931" s="74"/>
      <c r="I931" s="74"/>
      <c r="J931" s="75">
        <f>SUBTOTAL(9,J932:J967)</f>
        <v>120237495.42173815</v>
      </c>
      <c r="K931" s="75">
        <f>SUBTOTAL(9,K932:K967)</f>
        <v>36030743.156775609</v>
      </c>
      <c r="L931" s="75">
        <f>SUBTOTAL(9,L932:L967)</f>
        <v>156268238.57851377</v>
      </c>
      <c r="M931" s="555"/>
      <c r="N931" s="75"/>
      <c r="O931" s="555">
        <f t="shared" si="539"/>
        <v>0</v>
      </c>
      <c r="P931" s="555"/>
      <c r="Q931" s="75"/>
      <c r="R931" s="75">
        <f t="shared" si="540"/>
        <v>0</v>
      </c>
      <c r="S931" s="75">
        <f>SUBTOTAL(9,S932:S967)</f>
        <v>0</v>
      </c>
      <c r="T931" s="75">
        <f>SUBTOTAL(9,T932:T967)</f>
        <v>0</v>
      </c>
      <c r="U931" s="75">
        <f>SUBTOTAL(9,U932:U967)</f>
        <v>0</v>
      </c>
      <c r="V931" s="176"/>
      <c r="X931" s="10"/>
      <c r="Y931" s="10"/>
      <c r="Z931" s="10"/>
    </row>
    <row r="932" spans="1:26" s="153" customFormat="1" ht="26.4" outlineLevel="1">
      <c r="A932" s="146" t="s">
        <v>145</v>
      </c>
      <c r="B932" s="146"/>
      <c r="C932" s="147" t="s">
        <v>146</v>
      </c>
      <c r="D932" s="99">
        <v>1</v>
      </c>
      <c r="E932" s="99">
        <v>1</v>
      </c>
      <c r="F932" s="148" t="s">
        <v>10</v>
      </c>
      <c r="G932" s="82"/>
      <c r="H932" s="82"/>
      <c r="I932" s="82"/>
      <c r="J932" s="82"/>
      <c r="K932" s="82"/>
      <c r="L932" s="82"/>
      <c r="M932" s="553"/>
      <c r="N932" s="82"/>
      <c r="O932" s="553">
        <f t="shared" si="539"/>
        <v>0</v>
      </c>
      <c r="P932" s="553"/>
      <c r="Q932" s="82"/>
      <c r="R932" s="82">
        <f t="shared" si="540"/>
        <v>0</v>
      </c>
      <c r="S932" s="82">
        <f t="shared" si="541"/>
        <v>0</v>
      </c>
      <c r="T932" s="82">
        <f t="shared" si="542"/>
        <v>0</v>
      </c>
      <c r="U932" s="82">
        <f t="shared" si="543"/>
        <v>0</v>
      </c>
      <c r="V932" s="127"/>
    </row>
    <row r="933" spans="1:26" ht="26.4" outlineLevel="1">
      <c r="A933" s="137" t="s">
        <v>147</v>
      </c>
      <c r="B933" s="137"/>
      <c r="C933" s="138" t="s">
        <v>148</v>
      </c>
      <c r="D933" s="94">
        <v>1</v>
      </c>
      <c r="E933" s="94">
        <v>1</v>
      </c>
      <c r="F933" s="139" t="s">
        <v>10</v>
      </c>
      <c r="G933" s="71"/>
      <c r="H933" s="71"/>
      <c r="I933" s="71"/>
      <c r="J933" s="71"/>
      <c r="K933" s="71"/>
      <c r="L933" s="71"/>
      <c r="M933" s="552"/>
      <c r="N933" s="71"/>
      <c r="O933" s="552">
        <f t="shared" si="539"/>
        <v>0</v>
      </c>
      <c r="P933" s="552"/>
      <c r="Q933" s="71"/>
      <c r="R933" s="71">
        <f t="shared" si="540"/>
        <v>0</v>
      </c>
      <c r="S933" s="71">
        <f t="shared" si="541"/>
        <v>0</v>
      </c>
      <c r="T933" s="71">
        <f t="shared" si="542"/>
        <v>0</v>
      </c>
      <c r="U933" s="71">
        <f t="shared" si="543"/>
        <v>0</v>
      </c>
      <c r="V933" s="123"/>
      <c r="X933" s="10"/>
      <c r="Y933" s="10"/>
      <c r="Z933" s="10"/>
    </row>
    <row r="934" spans="1:26" outlineLevel="1">
      <c r="A934" s="137" t="s">
        <v>149</v>
      </c>
      <c r="B934" s="137"/>
      <c r="C934" s="138" t="s">
        <v>150</v>
      </c>
      <c r="D934" s="94">
        <v>1</v>
      </c>
      <c r="E934" s="94">
        <v>1</v>
      </c>
      <c r="F934" s="139" t="s">
        <v>10</v>
      </c>
      <c r="G934" s="71"/>
      <c r="H934" s="71"/>
      <c r="I934" s="71"/>
      <c r="J934" s="71"/>
      <c r="K934" s="71"/>
      <c r="L934" s="71"/>
      <c r="M934" s="552"/>
      <c r="N934" s="71"/>
      <c r="O934" s="552">
        <f t="shared" si="539"/>
        <v>0</v>
      </c>
      <c r="P934" s="552"/>
      <c r="Q934" s="71"/>
      <c r="R934" s="71">
        <f t="shared" si="540"/>
        <v>0</v>
      </c>
      <c r="S934" s="71">
        <f t="shared" si="541"/>
        <v>0</v>
      </c>
      <c r="T934" s="71">
        <f t="shared" si="542"/>
        <v>0</v>
      </c>
      <c r="U934" s="71">
        <f t="shared" si="543"/>
        <v>0</v>
      </c>
      <c r="V934" s="123"/>
      <c r="X934" s="10"/>
      <c r="Y934" s="10"/>
      <c r="Z934" s="10"/>
    </row>
    <row r="935" spans="1:26" s="153" customFormat="1" outlineLevel="1">
      <c r="A935" s="146" t="s">
        <v>151</v>
      </c>
      <c r="B935" s="146"/>
      <c r="C935" s="147" t="s">
        <v>152</v>
      </c>
      <c r="D935" s="122">
        <v>1</v>
      </c>
      <c r="E935" s="122">
        <v>1</v>
      </c>
      <c r="F935" s="148" t="s">
        <v>10</v>
      </c>
      <c r="G935" s="77"/>
      <c r="H935" s="77"/>
      <c r="I935" s="77"/>
      <c r="J935" s="77"/>
      <c r="K935" s="77"/>
      <c r="L935" s="77"/>
      <c r="M935" s="556"/>
      <c r="N935" s="77"/>
      <c r="O935" s="556">
        <f t="shared" ref="O935:O998" si="551">M935+N935</f>
        <v>0</v>
      </c>
      <c r="P935" s="556"/>
      <c r="Q935" s="77"/>
      <c r="R935" s="77">
        <f t="shared" ref="R935:R998" si="552">P935+Q935</f>
        <v>0</v>
      </c>
      <c r="S935" s="77">
        <f t="shared" ref="S935:S998" si="553">J935*M935</f>
        <v>0</v>
      </c>
      <c r="T935" s="77">
        <f t="shared" ref="T935:T998" si="554">P935*K935</f>
        <v>0</v>
      </c>
      <c r="U935" s="77">
        <f t="shared" ref="U935:U998" si="555">S935+T935</f>
        <v>0</v>
      </c>
      <c r="V935" s="126"/>
    </row>
    <row r="936" spans="1:26" s="153" customFormat="1" outlineLevel="1">
      <c r="A936" s="146" t="s">
        <v>153</v>
      </c>
      <c r="B936" s="146"/>
      <c r="C936" s="147" t="s">
        <v>154</v>
      </c>
      <c r="D936" s="122">
        <v>1</v>
      </c>
      <c r="E936" s="122">
        <v>1</v>
      </c>
      <c r="F936" s="148" t="s">
        <v>10</v>
      </c>
      <c r="G936" s="77"/>
      <c r="H936" s="77"/>
      <c r="I936" s="77"/>
      <c r="J936" s="77"/>
      <c r="K936" s="77"/>
      <c r="L936" s="77"/>
      <c r="M936" s="556"/>
      <c r="N936" s="77"/>
      <c r="O936" s="556">
        <f t="shared" si="551"/>
        <v>0</v>
      </c>
      <c r="P936" s="556"/>
      <c r="Q936" s="77"/>
      <c r="R936" s="77">
        <f t="shared" si="552"/>
        <v>0</v>
      </c>
      <c r="S936" s="77">
        <f t="shared" si="553"/>
        <v>0</v>
      </c>
      <c r="T936" s="77">
        <f t="shared" si="554"/>
        <v>0</v>
      </c>
      <c r="U936" s="77">
        <f t="shared" si="555"/>
        <v>0</v>
      </c>
      <c r="V936" s="126"/>
    </row>
    <row r="937" spans="1:26" s="153" customFormat="1" outlineLevel="1">
      <c r="A937" s="146" t="s">
        <v>155</v>
      </c>
      <c r="B937" s="146"/>
      <c r="C937" s="147" t="s">
        <v>156</v>
      </c>
      <c r="D937" s="122">
        <v>1</v>
      </c>
      <c r="E937" s="122">
        <v>1</v>
      </c>
      <c r="F937" s="148" t="s">
        <v>10</v>
      </c>
      <c r="G937" s="77"/>
      <c r="H937" s="77"/>
      <c r="I937" s="77"/>
      <c r="J937" s="77"/>
      <c r="K937" s="77"/>
      <c r="L937" s="77"/>
      <c r="M937" s="556"/>
      <c r="N937" s="77"/>
      <c r="O937" s="556">
        <f t="shared" si="551"/>
        <v>0</v>
      </c>
      <c r="P937" s="556"/>
      <c r="Q937" s="77"/>
      <c r="R937" s="77">
        <f t="shared" si="552"/>
        <v>0</v>
      </c>
      <c r="S937" s="77">
        <f t="shared" si="553"/>
        <v>0</v>
      </c>
      <c r="T937" s="77">
        <f t="shared" si="554"/>
        <v>0</v>
      </c>
      <c r="U937" s="77">
        <f t="shared" si="555"/>
        <v>0</v>
      </c>
      <c r="V937" s="126"/>
    </row>
    <row r="938" spans="1:26" s="153" customFormat="1" outlineLevel="1">
      <c r="A938" s="146" t="s">
        <v>157</v>
      </c>
      <c r="B938" s="146"/>
      <c r="C938" s="147" t="s">
        <v>158</v>
      </c>
      <c r="D938" s="122">
        <v>1</v>
      </c>
      <c r="E938" s="122">
        <v>1</v>
      </c>
      <c r="F938" s="148" t="s">
        <v>10</v>
      </c>
      <c r="G938" s="77"/>
      <c r="H938" s="77"/>
      <c r="I938" s="77"/>
      <c r="J938" s="77"/>
      <c r="K938" s="77"/>
      <c r="L938" s="77"/>
      <c r="M938" s="556"/>
      <c r="N938" s="77"/>
      <c r="O938" s="556">
        <f t="shared" si="551"/>
        <v>0</v>
      </c>
      <c r="P938" s="556"/>
      <c r="Q938" s="77"/>
      <c r="R938" s="77">
        <f t="shared" si="552"/>
        <v>0</v>
      </c>
      <c r="S938" s="77">
        <f t="shared" si="553"/>
        <v>0</v>
      </c>
      <c r="T938" s="77">
        <f t="shared" si="554"/>
        <v>0</v>
      </c>
      <c r="U938" s="77">
        <f t="shared" si="555"/>
        <v>0</v>
      </c>
      <c r="V938" s="126"/>
    </row>
    <row r="939" spans="1:26" s="153" customFormat="1" outlineLevel="1">
      <c r="A939" s="146" t="s">
        <v>159</v>
      </c>
      <c r="B939" s="146"/>
      <c r="C939" s="147" t="s">
        <v>160</v>
      </c>
      <c r="D939" s="122">
        <v>1</v>
      </c>
      <c r="E939" s="122">
        <v>1</v>
      </c>
      <c r="F939" s="148" t="s">
        <v>10</v>
      </c>
      <c r="G939" s="77"/>
      <c r="H939" s="77"/>
      <c r="I939" s="77"/>
      <c r="J939" s="77"/>
      <c r="K939" s="77"/>
      <c r="L939" s="77"/>
      <c r="M939" s="556"/>
      <c r="N939" s="77"/>
      <c r="O939" s="556">
        <f t="shared" si="551"/>
        <v>0</v>
      </c>
      <c r="P939" s="556"/>
      <c r="Q939" s="77"/>
      <c r="R939" s="77">
        <f t="shared" si="552"/>
        <v>0</v>
      </c>
      <c r="S939" s="77">
        <f t="shared" si="553"/>
        <v>0</v>
      </c>
      <c r="T939" s="77">
        <f t="shared" si="554"/>
        <v>0</v>
      </c>
      <c r="U939" s="77">
        <f t="shared" si="555"/>
        <v>0</v>
      </c>
      <c r="V939" s="126"/>
    </row>
    <row r="940" spans="1:26" s="153" customFormat="1" outlineLevel="1">
      <c r="A940" s="146" t="s">
        <v>162</v>
      </c>
      <c r="B940" s="146"/>
      <c r="C940" s="147" t="s">
        <v>163</v>
      </c>
      <c r="D940" s="122">
        <v>1</v>
      </c>
      <c r="E940" s="122">
        <v>1</v>
      </c>
      <c r="F940" s="148" t="s">
        <v>10</v>
      </c>
      <c r="G940" s="77"/>
      <c r="H940" s="77"/>
      <c r="I940" s="77"/>
      <c r="J940" s="77">
        <f>SUBTOTAL(9,J941:J966)</f>
        <v>120237495.42173815</v>
      </c>
      <c r="K940" s="77">
        <f>SUBTOTAL(9,K941:K966)</f>
        <v>36030743.156775609</v>
      </c>
      <c r="L940" s="77">
        <f>SUBTOTAL(9,L941:L966)</f>
        <v>156268238.57851377</v>
      </c>
      <c r="M940" s="556"/>
      <c r="N940" s="77"/>
      <c r="O940" s="556">
        <f t="shared" si="551"/>
        <v>0</v>
      </c>
      <c r="P940" s="556"/>
      <c r="Q940" s="77"/>
      <c r="R940" s="77">
        <f t="shared" si="552"/>
        <v>0</v>
      </c>
      <c r="S940" s="77">
        <f>SUBTOTAL(9,S941:S966)</f>
        <v>0</v>
      </c>
      <c r="T940" s="77">
        <f>SUBTOTAL(9,T941:T966)</f>
        <v>0</v>
      </c>
      <c r="U940" s="77">
        <f>SUBTOTAL(9,U941:U966)</f>
        <v>0</v>
      </c>
      <c r="V940" s="126"/>
    </row>
    <row r="941" spans="1:26" s="153" customFormat="1" ht="26.4" outlineLevel="1">
      <c r="A941" s="146"/>
      <c r="B941" s="146"/>
      <c r="C941" s="147" t="s">
        <v>936</v>
      </c>
      <c r="D941" s="99"/>
      <c r="E941" s="99"/>
      <c r="F941" s="148"/>
      <c r="G941" s="77"/>
      <c r="H941" s="77"/>
      <c r="I941" s="77"/>
      <c r="J941" s="77"/>
      <c r="K941" s="77"/>
      <c r="L941" s="77"/>
      <c r="M941" s="556"/>
      <c r="N941" s="77"/>
      <c r="O941" s="556">
        <f t="shared" si="551"/>
        <v>0</v>
      </c>
      <c r="P941" s="556"/>
      <c r="Q941" s="77"/>
      <c r="R941" s="77">
        <f t="shared" si="552"/>
        <v>0</v>
      </c>
      <c r="S941" s="77">
        <f t="shared" si="553"/>
        <v>0</v>
      </c>
      <c r="T941" s="77">
        <f t="shared" si="554"/>
        <v>0</v>
      </c>
      <c r="U941" s="77">
        <f t="shared" si="555"/>
        <v>0</v>
      </c>
      <c r="V941" s="126" t="s">
        <v>937</v>
      </c>
    </row>
    <row r="942" spans="1:26" s="11" customFormat="1" ht="39.6" outlineLevel="1">
      <c r="A942" s="192"/>
      <c r="B942" s="192"/>
      <c r="C942" s="193" t="s">
        <v>938</v>
      </c>
      <c r="D942" s="194">
        <v>4</v>
      </c>
      <c r="E942" s="97">
        <v>4</v>
      </c>
      <c r="F942" s="195" t="s">
        <v>692</v>
      </c>
      <c r="G942" s="359">
        <v>0</v>
      </c>
      <c r="H942" s="359">
        <v>616000.00000000012</v>
      </c>
      <c r="I942" s="199">
        <f t="shared" ref="I942:I944" si="556">SUM(G942:H942)</f>
        <v>616000.00000000012</v>
      </c>
      <c r="J942" s="199">
        <f t="shared" ref="J942:J944" si="557">G942*E942</f>
        <v>0</v>
      </c>
      <c r="K942" s="199">
        <f t="shared" ref="K942:K944" si="558">H942*E942</f>
        <v>2464000.0000000005</v>
      </c>
      <c r="L942" s="199">
        <f t="shared" ref="L942:L944" si="559">I942*E942</f>
        <v>2464000.0000000005</v>
      </c>
      <c r="M942" s="554"/>
      <c r="N942" s="199"/>
      <c r="O942" s="554">
        <f t="shared" si="551"/>
        <v>0</v>
      </c>
      <c r="P942" s="554"/>
      <c r="Q942" s="199"/>
      <c r="R942" s="199">
        <f t="shared" si="552"/>
        <v>0</v>
      </c>
      <c r="S942" s="199">
        <f t="shared" si="553"/>
        <v>0</v>
      </c>
      <c r="T942" s="199">
        <f t="shared" si="554"/>
        <v>0</v>
      </c>
      <c r="U942" s="199">
        <f t="shared" si="555"/>
        <v>0</v>
      </c>
      <c r="V942" s="128" t="s">
        <v>939</v>
      </c>
    </row>
    <row r="943" spans="1:26" s="11" customFormat="1" ht="39.6" outlineLevel="1">
      <c r="A943" s="192"/>
      <c r="B943" s="192"/>
      <c r="C943" s="193" t="s">
        <v>940</v>
      </c>
      <c r="D943" s="194">
        <v>4</v>
      </c>
      <c r="E943" s="97">
        <v>4</v>
      </c>
      <c r="F943" s="195" t="s">
        <v>692</v>
      </c>
      <c r="G943" s="359">
        <v>0</v>
      </c>
      <c r="H943" s="359">
        <v>616000.00000000012</v>
      </c>
      <c r="I943" s="199">
        <f t="shared" si="556"/>
        <v>616000.00000000012</v>
      </c>
      <c r="J943" s="199">
        <f t="shared" si="557"/>
        <v>0</v>
      </c>
      <c r="K943" s="199">
        <f t="shared" si="558"/>
        <v>2464000.0000000005</v>
      </c>
      <c r="L943" s="199">
        <f t="shared" si="559"/>
        <v>2464000.0000000005</v>
      </c>
      <c r="M943" s="554"/>
      <c r="N943" s="199"/>
      <c r="O943" s="554">
        <f t="shared" si="551"/>
        <v>0</v>
      </c>
      <c r="P943" s="554"/>
      <c r="Q943" s="199"/>
      <c r="R943" s="199">
        <f t="shared" si="552"/>
        <v>0</v>
      </c>
      <c r="S943" s="199">
        <f t="shared" si="553"/>
        <v>0</v>
      </c>
      <c r="T943" s="199">
        <f t="shared" si="554"/>
        <v>0</v>
      </c>
      <c r="U943" s="199">
        <f t="shared" si="555"/>
        <v>0</v>
      </c>
      <c r="V943" s="128" t="s">
        <v>939</v>
      </c>
    </row>
    <row r="944" spans="1:26" s="11" customFormat="1" ht="92.4" outlineLevel="1">
      <c r="A944" s="192"/>
      <c r="B944" s="192"/>
      <c r="C944" s="193" t="s">
        <v>941</v>
      </c>
      <c r="D944" s="194">
        <v>4</v>
      </c>
      <c r="E944" s="97">
        <v>4</v>
      </c>
      <c r="F944" s="195" t="s">
        <v>692</v>
      </c>
      <c r="G944" s="359">
        <v>0</v>
      </c>
      <c r="H944" s="359">
        <v>0</v>
      </c>
      <c r="I944" s="199">
        <f t="shared" si="556"/>
        <v>0</v>
      </c>
      <c r="J944" s="199">
        <f t="shared" si="557"/>
        <v>0</v>
      </c>
      <c r="K944" s="199">
        <f t="shared" si="558"/>
        <v>0</v>
      </c>
      <c r="L944" s="199">
        <f t="shared" si="559"/>
        <v>0</v>
      </c>
      <c r="M944" s="554"/>
      <c r="N944" s="199"/>
      <c r="O944" s="554">
        <f t="shared" si="551"/>
        <v>0</v>
      </c>
      <c r="P944" s="554"/>
      <c r="Q944" s="199"/>
      <c r="R944" s="199">
        <f t="shared" si="552"/>
        <v>0</v>
      </c>
      <c r="S944" s="199">
        <f t="shared" si="553"/>
        <v>0</v>
      </c>
      <c r="T944" s="199">
        <f t="shared" si="554"/>
        <v>0</v>
      </c>
      <c r="U944" s="199">
        <f t="shared" si="555"/>
        <v>0</v>
      </c>
      <c r="V944" s="364" t="s">
        <v>942</v>
      </c>
    </row>
    <row r="945" spans="1:26" outlineLevel="1">
      <c r="A945" s="137"/>
      <c r="B945" s="137"/>
      <c r="C945" s="138"/>
      <c r="D945" s="97"/>
      <c r="E945" s="97"/>
      <c r="F945" s="139"/>
      <c r="G945" s="71"/>
      <c r="H945" s="71"/>
      <c r="I945" s="71"/>
      <c r="J945" s="71"/>
      <c r="K945" s="71"/>
      <c r="L945" s="71"/>
      <c r="M945" s="552"/>
      <c r="N945" s="71"/>
      <c r="O945" s="552">
        <f t="shared" si="551"/>
        <v>0</v>
      </c>
      <c r="P945" s="552"/>
      <c r="Q945" s="71"/>
      <c r="R945" s="71">
        <f t="shared" si="552"/>
        <v>0</v>
      </c>
      <c r="S945" s="71">
        <f t="shared" si="553"/>
        <v>0</v>
      </c>
      <c r="T945" s="71">
        <f t="shared" si="554"/>
        <v>0</v>
      </c>
      <c r="U945" s="71">
        <f t="shared" si="555"/>
        <v>0</v>
      </c>
      <c r="V945" s="123"/>
      <c r="X945" s="10"/>
      <c r="Y945" s="10"/>
      <c r="Z945" s="10"/>
    </row>
    <row r="946" spans="1:26" s="153" customFormat="1" ht="26.4" outlineLevel="1">
      <c r="A946" s="146"/>
      <c r="B946" s="146"/>
      <c r="C946" s="147" t="s">
        <v>943</v>
      </c>
      <c r="D946" s="99"/>
      <c r="E946" s="99"/>
      <c r="F946" s="148"/>
      <c r="G946" s="77"/>
      <c r="H946" s="77"/>
      <c r="I946" s="77"/>
      <c r="J946" s="77"/>
      <c r="K946" s="77"/>
      <c r="L946" s="77"/>
      <c r="M946" s="556"/>
      <c r="N946" s="77"/>
      <c r="O946" s="556">
        <f t="shared" si="551"/>
        <v>0</v>
      </c>
      <c r="P946" s="556"/>
      <c r="Q946" s="77"/>
      <c r="R946" s="77">
        <f t="shared" si="552"/>
        <v>0</v>
      </c>
      <c r="S946" s="77">
        <f t="shared" si="553"/>
        <v>0</v>
      </c>
      <c r="T946" s="77">
        <f t="shared" si="554"/>
        <v>0</v>
      </c>
      <c r="U946" s="77">
        <f t="shared" si="555"/>
        <v>0</v>
      </c>
      <c r="V946" s="126" t="s">
        <v>937</v>
      </c>
    </row>
    <row r="947" spans="1:26" s="11" customFormat="1" ht="66" outlineLevel="1">
      <c r="A947" s="192"/>
      <c r="B947" s="192"/>
      <c r="C947" s="193" t="s">
        <v>944</v>
      </c>
      <c r="D947" s="194">
        <v>8</v>
      </c>
      <c r="E947" s="97">
        <v>8</v>
      </c>
      <c r="F947" s="195" t="s">
        <v>692</v>
      </c>
      <c r="G947" s="359">
        <v>0</v>
      </c>
      <c r="H947" s="359">
        <v>616000.00000000012</v>
      </c>
      <c r="I947" s="199">
        <f t="shared" ref="I947:I965" si="560">SUM(G947:H947)</f>
        <v>616000.00000000012</v>
      </c>
      <c r="J947" s="199">
        <f t="shared" ref="J947:J965" si="561">G947*E947</f>
        <v>0</v>
      </c>
      <c r="K947" s="199">
        <f t="shared" ref="K947:K965" si="562">H947*E947</f>
        <v>4928000.0000000009</v>
      </c>
      <c r="L947" s="199">
        <f t="shared" ref="L947:L965" si="563">I947*E947</f>
        <v>4928000.0000000009</v>
      </c>
      <c r="M947" s="554"/>
      <c r="N947" s="199"/>
      <c r="O947" s="554">
        <f t="shared" si="551"/>
        <v>0</v>
      </c>
      <c r="P947" s="554"/>
      <c r="Q947" s="199"/>
      <c r="R947" s="199">
        <f t="shared" si="552"/>
        <v>0</v>
      </c>
      <c r="S947" s="199">
        <f t="shared" si="553"/>
        <v>0</v>
      </c>
      <c r="T947" s="199">
        <f t="shared" si="554"/>
        <v>0</v>
      </c>
      <c r="U947" s="199">
        <f t="shared" si="555"/>
        <v>0</v>
      </c>
      <c r="V947" s="128" t="s">
        <v>939</v>
      </c>
    </row>
    <row r="948" spans="1:26" s="11" customFormat="1" ht="66" outlineLevel="1">
      <c r="A948" s="192"/>
      <c r="B948" s="192"/>
      <c r="C948" s="193" t="s">
        <v>945</v>
      </c>
      <c r="D948" s="194">
        <v>8</v>
      </c>
      <c r="E948" s="97">
        <v>8</v>
      </c>
      <c r="F948" s="195" t="s">
        <v>692</v>
      </c>
      <c r="G948" s="359">
        <v>0</v>
      </c>
      <c r="H948" s="359">
        <v>0</v>
      </c>
      <c r="I948" s="199">
        <f t="shared" si="560"/>
        <v>0</v>
      </c>
      <c r="J948" s="199">
        <f t="shared" si="561"/>
        <v>0</v>
      </c>
      <c r="K948" s="199">
        <f t="shared" si="562"/>
        <v>0</v>
      </c>
      <c r="L948" s="199">
        <f t="shared" si="563"/>
        <v>0</v>
      </c>
      <c r="M948" s="554"/>
      <c r="N948" s="199"/>
      <c r="O948" s="554">
        <f t="shared" si="551"/>
        <v>0</v>
      </c>
      <c r="P948" s="554"/>
      <c r="Q948" s="199"/>
      <c r="R948" s="199">
        <f t="shared" si="552"/>
        <v>0</v>
      </c>
      <c r="S948" s="199">
        <f t="shared" si="553"/>
        <v>0</v>
      </c>
      <c r="T948" s="199">
        <f t="shared" si="554"/>
        <v>0</v>
      </c>
      <c r="U948" s="199">
        <f t="shared" si="555"/>
        <v>0</v>
      </c>
      <c r="V948" s="364" t="s">
        <v>942</v>
      </c>
    </row>
    <row r="949" spans="1:26" s="11" customFormat="1" ht="66" outlineLevel="1">
      <c r="A949" s="192"/>
      <c r="B949" s="192"/>
      <c r="C949" s="193" t="s">
        <v>946</v>
      </c>
      <c r="D949" s="194">
        <v>8</v>
      </c>
      <c r="E949" s="97">
        <v>8</v>
      </c>
      <c r="F949" s="195" t="s">
        <v>692</v>
      </c>
      <c r="G949" s="359">
        <v>0</v>
      </c>
      <c r="H949" s="359">
        <v>616000.00000000012</v>
      </c>
      <c r="I949" s="199">
        <f t="shared" si="560"/>
        <v>616000.00000000012</v>
      </c>
      <c r="J949" s="199">
        <f t="shared" si="561"/>
        <v>0</v>
      </c>
      <c r="K949" s="199">
        <f t="shared" si="562"/>
        <v>4928000.0000000009</v>
      </c>
      <c r="L949" s="199">
        <f t="shared" si="563"/>
        <v>4928000.0000000009</v>
      </c>
      <c r="M949" s="554"/>
      <c r="N949" s="199"/>
      <c r="O949" s="554">
        <f t="shared" si="551"/>
        <v>0</v>
      </c>
      <c r="P949" s="554"/>
      <c r="Q949" s="199"/>
      <c r="R949" s="199">
        <f t="shared" si="552"/>
        <v>0</v>
      </c>
      <c r="S949" s="199">
        <f t="shared" si="553"/>
        <v>0</v>
      </c>
      <c r="T949" s="199">
        <f t="shared" si="554"/>
        <v>0</v>
      </c>
      <c r="U949" s="199">
        <f t="shared" si="555"/>
        <v>0</v>
      </c>
      <c r="V949" s="128" t="s">
        <v>939</v>
      </c>
    </row>
    <row r="950" spans="1:26" s="11" customFormat="1" ht="66" outlineLevel="1">
      <c r="A950" s="192"/>
      <c r="B950" s="192"/>
      <c r="C950" s="193" t="s">
        <v>947</v>
      </c>
      <c r="D950" s="194">
        <v>8</v>
      </c>
      <c r="E950" s="97">
        <v>8</v>
      </c>
      <c r="F950" s="195" t="s">
        <v>692</v>
      </c>
      <c r="G950" s="359">
        <v>0</v>
      </c>
      <c r="H950" s="359">
        <v>616000.00000000012</v>
      </c>
      <c r="I950" s="199">
        <f t="shared" si="560"/>
        <v>616000.00000000012</v>
      </c>
      <c r="J950" s="199">
        <f t="shared" si="561"/>
        <v>0</v>
      </c>
      <c r="K950" s="199">
        <f t="shared" si="562"/>
        <v>4928000.0000000009</v>
      </c>
      <c r="L950" s="199">
        <f t="shared" si="563"/>
        <v>4928000.0000000009</v>
      </c>
      <c r="M950" s="554"/>
      <c r="N950" s="199"/>
      <c r="O950" s="554">
        <f t="shared" si="551"/>
        <v>0</v>
      </c>
      <c r="P950" s="554"/>
      <c r="Q950" s="199"/>
      <c r="R950" s="199">
        <f t="shared" si="552"/>
        <v>0</v>
      </c>
      <c r="S950" s="199">
        <f t="shared" si="553"/>
        <v>0</v>
      </c>
      <c r="T950" s="199">
        <f t="shared" si="554"/>
        <v>0</v>
      </c>
      <c r="U950" s="199">
        <f t="shared" si="555"/>
        <v>0</v>
      </c>
      <c r="V950" s="128" t="s">
        <v>939</v>
      </c>
    </row>
    <row r="951" spans="1:26" s="11" customFormat="1" ht="52.8" outlineLevel="1">
      <c r="A951" s="192"/>
      <c r="B951" s="192"/>
      <c r="C951" s="193" t="s">
        <v>948</v>
      </c>
      <c r="D951" s="194">
        <v>8</v>
      </c>
      <c r="E951" s="97">
        <v>8</v>
      </c>
      <c r="F951" s="195" t="s">
        <v>692</v>
      </c>
      <c r="G951" s="359">
        <v>0</v>
      </c>
      <c r="H951" s="359">
        <v>0</v>
      </c>
      <c r="I951" s="199">
        <f t="shared" si="560"/>
        <v>0</v>
      </c>
      <c r="J951" s="199">
        <f t="shared" si="561"/>
        <v>0</v>
      </c>
      <c r="K951" s="199">
        <f t="shared" si="562"/>
        <v>0</v>
      </c>
      <c r="L951" s="199">
        <f t="shared" si="563"/>
        <v>0</v>
      </c>
      <c r="M951" s="554"/>
      <c r="N951" s="199"/>
      <c r="O951" s="554">
        <f t="shared" si="551"/>
        <v>0</v>
      </c>
      <c r="P951" s="554"/>
      <c r="Q951" s="199"/>
      <c r="R951" s="199">
        <f t="shared" si="552"/>
        <v>0</v>
      </c>
      <c r="S951" s="199">
        <f t="shared" si="553"/>
        <v>0</v>
      </c>
      <c r="T951" s="199">
        <f t="shared" si="554"/>
        <v>0</v>
      </c>
      <c r="U951" s="199">
        <f t="shared" si="555"/>
        <v>0</v>
      </c>
      <c r="V951" s="364" t="s">
        <v>942</v>
      </c>
    </row>
    <row r="952" spans="1:26" s="11" customFormat="1" outlineLevel="1">
      <c r="A952" s="192"/>
      <c r="B952" s="192"/>
      <c r="C952" s="193" t="s">
        <v>949</v>
      </c>
      <c r="D952" s="194">
        <v>1</v>
      </c>
      <c r="E952" s="97">
        <v>1</v>
      </c>
      <c r="F952" s="195" t="s">
        <v>692</v>
      </c>
      <c r="G952" s="359">
        <v>2220000</v>
      </c>
      <c r="H952" s="359">
        <v>95200.000000000015</v>
      </c>
      <c r="I952" s="199">
        <f t="shared" si="560"/>
        <v>2315200</v>
      </c>
      <c r="J952" s="199">
        <f t="shared" si="561"/>
        <v>2220000</v>
      </c>
      <c r="K952" s="199">
        <f t="shared" si="562"/>
        <v>95200.000000000015</v>
      </c>
      <c r="L952" s="199">
        <f t="shared" si="563"/>
        <v>2315200</v>
      </c>
      <c r="M952" s="554"/>
      <c r="N952" s="199"/>
      <c r="O952" s="554">
        <f t="shared" si="551"/>
        <v>0</v>
      </c>
      <c r="P952" s="554"/>
      <c r="Q952" s="199"/>
      <c r="R952" s="199">
        <f t="shared" si="552"/>
        <v>0</v>
      </c>
      <c r="S952" s="199">
        <f t="shared" si="553"/>
        <v>0</v>
      </c>
      <c r="T952" s="199">
        <f t="shared" si="554"/>
        <v>0</v>
      </c>
      <c r="U952" s="199">
        <f t="shared" si="555"/>
        <v>0</v>
      </c>
      <c r="V952" s="128" t="s">
        <v>950</v>
      </c>
    </row>
    <row r="953" spans="1:26" s="11" customFormat="1" ht="26.4" outlineLevel="1">
      <c r="A953" s="192"/>
      <c r="B953" s="192"/>
      <c r="C953" s="193" t="s">
        <v>951</v>
      </c>
      <c r="D953" s="194">
        <v>1</v>
      </c>
      <c r="E953" s="97">
        <v>4</v>
      </c>
      <c r="F953" s="195" t="s">
        <v>660</v>
      </c>
      <c r="G953" s="359">
        <v>528000</v>
      </c>
      <c r="H953" s="359">
        <v>61600.000000000007</v>
      </c>
      <c r="I953" s="199">
        <f t="shared" si="560"/>
        <v>589600</v>
      </c>
      <c r="J953" s="199">
        <f t="shared" si="561"/>
        <v>2112000</v>
      </c>
      <c r="K953" s="199">
        <f t="shared" si="562"/>
        <v>246400.00000000003</v>
      </c>
      <c r="L953" s="199">
        <f t="shared" si="563"/>
        <v>2358400</v>
      </c>
      <c r="M953" s="554"/>
      <c r="N953" s="199"/>
      <c r="O953" s="554">
        <f t="shared" si="551"/>
        <v>0</v>
      </c>
      <c r="P953" s="554"/>
      <c r="Q953" s="199"/>
      <c r="R953" s="199">
        <f t="shared" si="552"/>
        <v>0</v>
      </c>
      <c r="S953" s="199">
        <f t="shared" si="553"/>
        <v>0</v>
      </c>
      <c r="T953" s="199">
        <f t="shared" si="554"/>
        <v>0</v>
      </c>
      <c r="U953" s="199">
        <f t="shared" si="555"/>
        <v>0</v>
      </c>
      <c r="V953" s="128" t="s">
        <v>952</v>
      </c>
    </row>
    <row r="954" spans="1:26" s="11" customFormat="1" outlineLevel="1">
      <c r="A954" s="192"/>
      <c r="B954" s="192"/>
      <c r="C954" s="193" t="s">
        <v>953</v>
      </c>
      <c r="D954" s="194">
        <v>1</v>
      </c>
      <c r="E954" s="97">
        <v>4</v>
      </c>
      <c r="F954" s="195" t="s">
        <v>660</v>
      </c>
      <c r="G954" s="359">
        <v>528000</v>
      </c>
      <c r="H954" s="359">
        <v>61600.000000000007</v>
      </c>
      <c r="I954" s="199">
        <f t="shared" si="560"/>
        <v>589600</v>
      </c>
      <c r="J954" s="199">
        <f t="shared" si="561"/>
        <v>2112000</v>
      </c>
      <c r="K954" s="199">
        <f t="shared" si="562"/>
        <v>246400.00000000003</v>
      </c>
      <c r="L954" s="199">
        <f t="shared" si="563"/>
        <v>2358400</v>
      </c>
      <c r="M954" s="554"/>
      <c r="N954" s="199"/>
      <c r="O954" s="554">
        <f t="shared" si="551"/>
        <v>0</v>
      </c>
      <c r="P954" s="554"/>
      <c r="Q954" s="199"/>
      <c r="R954" s="199">
        <f t="shared" si="552"/>
        <v>0</v>
      </c>
      <c r="S954" s="199">
        <f t="shared" si="553"/>
        <v>0</v>
      </c>
      <c r="T954" s="199">
        <f t="shared" si="554"/>
        <v>0</v>
      </c>
      <c r="U954" s="199">
        <f t="shared" si="555"/>
        <v>0</v>
      </c>
      <c r="V954" s="128" t="s">
        <v>954</v>
      </c>
    </row>
    <row r="955" spans="1:26" s="11" customFormat="1" outlineLevel="1">
      <c r="A955" s="192"/>
      <c r="B955" s="192"/>
      <c r="C955" s="193" t="s">
        <v>955</v>
      </c>
      <c r="D955" s="194">
        <v>1</v>
      </c>
      <c r="E955" s="97">
        <v>1</v>
      </c>
      <c r="F955" s="195" t="s">
        <v>692</v>
      </c>
      <c r="G955" s="359">
        <v>3000000</v>
      </c>
      <c r="H955" s="359">
        <v>280000</v>
      </c>
      <c r="I955" s="199">
        <f t="shared" si="560"/>
        <v>3280000</v>
      </c>
      <c r="J955" s="199">
        <f t="shared" si="561"/>
        <v>3000000</v>
      </c>
      <c r="K955" s="199">
        <f t="shared" si="562"/>
        <v>280000</v>
      </c>
      <c r="L955" s="199">
        <f t="shared" si="563"/>
        <v>3280000</v>
      </c>
      <c r="M955" s="554"/>
      <c r="N955" s="199"/>
      <c r="O955" s="554">
        <f t="shared" si="551"/>
        <v>0</v>
      </c>
      <c r="P955" s="554"/>
      <c r="Q955" s="199"/>
      <c r="R955" s="199">
        <f t="shared" si="552"/>
        <v>0</v>
      </c>
      <c r="S955" s="199">
        <f t="shared" si="553"/>
        <v>0</v>
      </c>
      <c r="T955" s="199">
        <f t="shared" si="554"/>
        <v>0</v>
      </c>
      <c r="U955" s="199">
        <f t="shared" si="555"/>
        <v>0</v>
      </c>
      <c r="V955" s="128" t="s">
        <v>713</v>
      </c>
    </row>
    <row r="956" spans="1:26" s="11" customFormat="1" outlineLevel="1">
      <c r="A956" s="192"/>
      <c r="B956" s="192"/>
      <c r="C956" s="193" t="s">
        <v>956</v>
      </c>
      <c r="D956" s="194">
        <v>4</v>
      </c>
      <c r="E956" s="97">
        <v>4</v>
      </c>
      <c r="F956" s="195" t="s">
        <v>692</v>
      </c>
      <c r="G956" s="359">
        <v>540000</v>
      </c>
      <c r="H956" s="359">
        <v>72800</v>
      </c>
      <c r="I956" s="199">
        <f t="shared" si="560"/>
        <v>612800</v>
      </c>
      <c r="J956" s="199">
        <f t="shared" si="561"/>
        <v>2160000</v>
      </c>
      <c r="K956" s="199">
        <f t="shared" si="562"/>
        <v>291200</v>
      </c>
      <c r="L956" s="199">
        <f t="shared" si="563"/>
        <v>2451200</v>
      </c>
      <c r="M956" s="554"/>
      <c r="N956" s="199"/>
      <c r="O956" s="554">
        <f t="shared" si="551"/>
        <v>0</v>
      </c>
      <c r="P956" s="554"/>
      <c r="Q956" s="199"/>
      <c r="R956" s="199">
        <f t="shared" si="552"/>
        <v>0</v>
      </c>
      <c r="S956" s="199">
        <f t="shared" si="553"/>
        <v>0</v>
      </c>
      <c r="T956" s="199">
        <f t="shared" si="554"/>
        <v>0</v>
      </c>
      <c r="U956" s="199">
        <f t="shared" si="555"/>
        <v>0</v>
      </c>
      <c r="V956" s="128" t="s">
        <v>957</v>
      </c>
    </row>
    <row r="957" spans="1:26" s="11" customFormat="1" outlineLevel="1">
      <c r="A957" s="192"/>
      <c r="B957" s="192"/>
      <c r="C957" s="193" t="s">
        <v>958</v>
      </c>
      <c r="D957" s="194">
        <v>4</v>
      </c>
      <c r="E957" s="97">
        <v>4</v>
      </c>
      <c r="F957" s="195" t="s">
        <v>692</v>
      </c>
      <c r="G957" s="359">
        <v>21600000</v>
      </c>
      <c r="H957" s="359">
        <v>369600.00000000006</v>
      </c>
      <c r="I957" s="199">
        <f t="shared" si="560"/>
        <v>21969600</v>
      </c>
      <c r="J957" s="199">
        <f t="shared" si="561"/>
        <v>86400000</v>
      </c>
      <c r="K957" s="199">
        <f t="shared" si="562"/>
        <v>1478400.0000000002</v>
      </c>
      <c r="L957" s="199">
        <f t="shared" si="563"/>
        <v>87878400</v>
      </c>
      <c r="M957" s="554"/>
      <c r="N957" s="199"/>
      <c r="O957" s="554">
        <f t="shared" si="551"/>
        <v>0</v>
      </c>
      <c r="P957" s="554"/>
      <c r="Q957" s="199"/>
      <c r="R957" s="199">
        <f t="shared" si="552"/>
        <v>0</v>
      </c>
      <c r="S957" s="199">
        <f t="shared" si="553"/>
        <v>0</v>
      </c>
      <c r="T957" s="199">
        <f t="shared" si="554"/>
        <v>0</v>
      </c>
      <c r="U957" s="199">
        <f t="shared" si="555"/>
        <v>0</v>
      </c>
      <c r="V957" s="128" t="s">
        <v>959</v>
      </c>
    </row>
    <row r="958" spans="1:26" s="11" customFormat="1" ht="26.4" outlineLevel="1">
      <c r="A958" s="192"/>
      <c r="B958" s="192"/>
      <c r="C958" s="193" t="s">
        <v>919</v>
      </c>
      <c r="D958" s="194">
        <v>4</v>
      </c>
      <c r="E958" s="97">
        <v>4</v>
      </c>
      <c r="F958" s="195" t="s">
        <v>660</v>
      </c>
      <c r="G958" s="359">
        <v>150480</v>
      </c>
      <c r="H958" s="359">
        <v>54500.000000000007</v>
      </c>
      <c r="I958" s="199">
        <f t="shared" si="560"/>
        <v>204980</v>
      </c>
      <c r="J958" s="199">
        <f t="shared" si="561"/>
        <v>601920</v>
      </c>
      <c r="K958" s="199">
        <f t="shared" si="562"/>
        <v>218000.00000000003</v>
      </c>
      <c r="L958" s="199">
        <f t="shared" si="563"/>
        <v>819920</v>
      </c>
      <c r="M958" s="554"/>
      <c r="N958" s="199"/>
      <c r="O958" s="554">
        <f t="shared" si="551"/>
        <v>0</v>
      </c>
      <c r="P958" s="554"/>
      <c r="Q958" s="199"/>
      <c r="R958" s="199">
        <f t="shared" si="552"/>
        <v>0</v>
      </c>
      <c r="S958" s="199">
        <f t="shared" si="553"/>
        <v>0</v>
      </c>
      <c r="T958" s="199">
        <f t="shared" si="554"/>
        <v>0</v>
      </c>
      <c r="U958" s="199">
        <f t="shared" si="555"/>
        <v>0</v>
      </c>
      <c r="V958" s="128" t="s">
        <v>701</v>
      </c>
    </row>
    <row r="959" spans="1:26" s="11" customFormat="1" outlineLevel="1">
      <c r="A959" s="192"/>
      <c r="B959" s="192"/>
      <c r="C959" s="193" t="s">
        <v>960</v>
      </c>
      <c r="D959" s="194">
        <v>153</v>
      </c>
      <c r="E959" s="97">
        <v>153</v>
      </c>
      <c r="F959" s="195" t="s">
        <v>624</v>
      </c>
      <c r="G959" s="359">
        <v>15000</v>
      </c>
      <c r="H959" s="359">
        <v>3360.0000000000005</v>
      </c>
      <c r="I959" s="199">
        <f t="shared" si="560"/>
        <v>18360</v>
      </c>
      <c r="J959" s="199">
        <f t="shared" si="561"/>
        <v>2295000</v>
      </c>
      <c r="K959" s="199">
        <f t="shared" si="562"/>
        <v>514080.00000000006</v>
      </c>
      <c r="L959" s="199">
        <f t="shared" si="563"/>
        <v>2809080</v>
      </c>
      <c r="M959" s="554"/>
      <c r="N959" s="199"/>
      <c r="O959" s="554">
        <f t="shared" si="551"/>
        <v>0</v>
      </c>
      <c r="P959" s="554"/>
      <c r="Q959" s="199"/>
      <c r="R959" s="199">
        <f t="shared" si="552"/>
        <v>0</v>
      </c>
      <c r="S959" s="199">
        <f t="shared" si="553"/>
        <v>0</v>
      </c>
      <c r="T959" s="199">
        <f t="shared" si="554"/>
        <v>0</v>
      </c>
      <c r="U959" s="199">
        <f t="shared" si="555"/>
        <v>0</v>
      </c>
      <c r="V959" s="128" t="s">
        <v>961</v>
      </c>
    </row>
    <row r="960" spans="1:26" s="11" customFormat="1" outlineLevel="1">
      <c r="A960" s="192"/>
      <c r="B960" s="192"/>
      <c r="C960" s="193" t="s">
        <v>671</v>
      </c>
      <c r="D960" s="194">
        <v>327</v>
      </c>
      <c r="E960" s="97">
        <v>301</v>
      </c>
      <c r="F960" s="195" t="s">
        <v>624</v>
      </c>
      <c r="G960" s="359">
        <v>21639.344262295082</v>
      </c>
      <c r="H960" s="359">
        <v>3360.0000000000005</v>
      </c>
      <c r="I960" s="199">
        <f t="shared" si="560"/>
        <v>24999.344262295082</v>
      </c>
      <c r="J960" s="199">
        <f t="shared" si="561"/>
        <v>6513442.6229508203</v>
      </c>
      <c r="K960" s="199">
        <f t="shared" si="562"/>
        <v>1011360.0000000001</v>
      </c>
      <c r="L960" s="199">
        <f t="shared" si="563"/>
        <v>7524802.6229508203</v>
      </c>
      <c r="M960" s="554"/>
      <c r="N960" s="199"/>
      <c r="O960" s="554">
        <f t="shared" si="551"/>
        <v>0</v>
      </c>
      <c r="P960" s="554"/>
      <c r="Q960" s="199"/>
      <c r="R960" s="199">
        <f t="shared" si="552"/>
        <v>0</v>
      </c>
      <c r="S960" s="199">
        <f t="shared" si="553"/>
        <v>0</v>
      </c>
      <c r="T960" s="199">
        <f t="shared" si="554"/>
        <v>0</v>
      </c>
      <c r="U960" s="199">
        <f t="shared" si="555"/>
        <v>0</v>
      </c>
      <c r="V960" s="128" t="s">
        <v>1589</v>
      </c>
    </row>
    <row r="961" spans="1:22" s="11" customFormat="1" outlineLevel="1">
      <c r="A961" s="192"/>
      <c r="B961" s="192"/>
      <c r="C961" s="193" t="s">
        <v>646</v>
      </c>
      <c r="D961" s="194">
        <v>50</v>
      </c>
      <c r="E961" s="97">
        <v>150</v>
      </c>
      <c r="F961" s="195" t="s">
        <v>624</v>
      </c>
      <c r="G961" s="359">
        <v>32518.739999999998</v>
      </c>
      <c r="H961" s="359">
        <v>7485.6650000000009</v>
      </c>
      <c r="I961" s="199">
        <f t="shared" si="560"/>
        <v>40004.404999999999</v>
      </c>
      <c r="J961" s="199">
        <f t="shared" si="561"/>
        <v>4877811</v>
      </c>
      <c r="K961" s="199">
        <f t="shared" si="562"/>
        <v>1122849.7500000002</v>
      </c>
      <c r="L961" s="199">
        <f t="shared" si="563"/>
        <v>6000660.75</v>
      </c>
      <c r="M961" s="554"/>
      <c r="N961" s="199"/>
      <c r="O961" s="554">
        <f t="shared" si="551"/>
        <v>0</v>
      </c>
      <c r="P961" s="554"/>
      <c r="Q961" s="199"/>
      <c r="R961" s="199">
        <f t="shared" si="552"/>
        <v>0</v>
      </c>
      <c r="S961" s="199">
        <f t="shared" si="553"/>
        <v>0</v>
      </c>
      <c r="T961" s="199">
        <f t="shared" si="554"/>
        <v>0</v>
      </c>
      <c r="U961" s="199">
        <f t="shared" si="555"/>
        <v>0</v>
      </c>
      <c r="V961" s="128" t="s">
        <v>962</v>
      </c>
    </row>
    <row r="962" spans="1:22" s="11" customFormat="1" outlineLevel="1">
      <c r="A962" s="192"/>
      <c r="B962" s="192"/>
      <c r="C962" s="386" t="s">
        <v>928</v>
      </c>
      <c r="D962" s="194">
        <v>369</v>
      </c>
      <c r="E962" s="97">
        <v>360</v>
      </c>
      <c r="F962" s="195" t="s">
        <v>624</v>
      </c>
      <c r="G962" s="359">
        <v>8773.9726027397246</v>
      </c>
      <c r="H962" s="359">
        <v>14594.016411764707</v>
      </c>
      <c r="I962" s="199">
        <f t="shared" si="560"/>
        <v>23367.989014504434</v>
      </c>
      <c r="J962" s="199">
        <f t="shared" si="561"/>
        <v>3158630.1369863008</v>
      </c>
      <c r="K962" s="199">
        <f t="shared" si="562"/>
        <v>5253845.9082352947</v>
      </c>
      <c r="L962" s="199">
        <f t="shared" si="563"/>
        <v>8412476.045221597</v>
      </c>
      <c r="M962" s="554"/>
      <c r="N962" s="199"/>
      <c r="O962" s="554">
        <f t="shared" si="551"/>
        <v>0</v>
      </c>
      <c r="P962" s="554"/>
      <c r="Q962" s="199"/>
      <c r="R962" s="199">
        <f t="shared" si="552"/>
        <v>0</v>
      </c>
      <c r="S962" s="199">
        <f t="shared" si="553"/>
        <v>0</v>
      </c>
      <c r="T962" s="199">
        <f t="shared" si="554"/>
        <v>0</v>
      </c>
      <c r="U962" s="199">
        <f t="shared" si="555"/>
        <v>0</v>
      </c>
      <c r="V962" s="389" t="s">
        <v>929</v>
      </c>
    </row>
    <row r="963" spans="1:22" s="11" customFormat="1" outlineLevel="1">
      <c r="A963" s="192"/>
      <c r="B963" s="192"/>
      <c r="C963" s="193" t="s">
        <v>963</v>
      </c>
      <c r="D963" s="194">
        <v>5</v>
      </c>
      <c r="E963" s="97">
        <v>5</v>
      </c>
      <c r="F963" s="195" t="s">
        <v>624</v>
      </c>
      <c r="G963" s="359">
        <v>0</v>
      </c>
      <c r="H963" s="359">
        <v>125000</v>
      </c>
      <c r="I963" s="199">
        <f t="shared" si="560"/>
        <v>125000</v>
      </c>
      <c r="J963" s="199">
        <f t="shared" si="561"/>
        <v>0</v>
      </c>
      <c r="K963" s="199">
        <f t="shared" si="562"/>
        <v>625000</v>
      </c>
      <c r="L963" s="199">
        <f t="shared" si="563"/>
        <v>625000</v>
      </c>
      <c r="M963" s="554"/>
      <c r="N963" s="199"/>
      <c r="O963" s="554">
        <f t="shared" si="551"/>
        <v>0</v>
      </c>
      <c r="P963" s="554"/>
      <c r="Q963" s="199"/>
      <c r="R963" s="199">
        <f t="shared" si="552"/>
        <v>0</v>
      </c>
      <c r="S963" s="199">
        <f t="shared" si="553"/>
        <v>0</v>
      </c>
      <c r="T963" s="199">
        <f t="shared" si="554"/>
        <v>0</v>
      </c>
      <c r="U963" s="199">
        <f t="shared" si="555"/>
        <v>0</v>
      </c>
      <c r="V963" s="128"/>
    </row>
    <row r="964" spans="1:22" s="11" customFormat="1" ht="26.4" outlineLevel="1">
      <c r="A964" s="192"/>
      <c r="B964" s="192"/>
      <c r="C964" s="193" t="s">
        <v>964</v>
      </c>
      <c r="D964" s="194">
        <v>1</v>
      </c>
      <c r="E964" s="97">
        <v>1</v>
      </c>
      <c r="F964" s="195" t="s">
        <v>619</v>
      </c>
      <c r="G964" s="359">
        <v>0</v>
      </c>
      <c r="H964" s="359">
        <v>3500000</v>
      </c>
      <c r="I964" s="199">
        <f t="shared" si="560"/>
        <v>3500000</v>
      </c>
      <c r="J964" s="199">
        <f t="shared" si="561"/>
        <v>0</v>
      </c>
      <c r="K964" s="199">
        <f t="shared" si="562"/>
        <v>3500000</v>
      </c>
      <c r="L964" s="199">
        <f t="shared" si="563"/>
        <v>3500000</v>
      </c>
      <c r="M964" s="554"/>
      <c r="N964" s="199"/>
      <c r="O964" s="554">
        <f t="shared" si="551"/>
        <v>0</v>
      </c>
      <c r="P964" s="554"/>
      <c r="Q964" s="199"/>
      <c r="R964" s="199">
        <f t="shared" si="552"/>
        <v>0</v>
      </c>
      <c r="S964" s="199">
        <f t="shared" si="553"/>
        <v>0</v>
      </c>
      <c r="T964" s="199">
        <f t="shared" si="554"/>
        <v>0</v>
      </c>
      <c r="U964" s="199">
        <f t="shared" si="555"/>
        <v>0</v>
      </c>
      <c r="V964" s="128"/>
    </row>
    <row r="965" spans="1:22" s="503" customFormat="1" outlineLevel="1">
      <c r="A965" s="500"/>
      <c r="B965" s="500"/>
      <c r="C965" s="501" t="s">
        <v>657</v>
      </c>
      <c r="D965" s="493">
        <v>1</v>
      </c>
      <c r="E965" s="493">
        <v>1</v>
      </c>
      <c r="F965" s="502" t="s">
        <v>619</v>
      </c>
      <c r="G965" s="496">
        <v>4786691.6618010327</v>
      </c>
      <c r="H965" s="496">
        <v>1436007.4985403097</v>
      </c>
      <c r="I965" s="494">
        <f t="shared" si="560"/>
        <v>6222699.1603413429</v>
      </c>
      <c r="J965" s="494">
        <f t="shared" si="561"/>
        <v>4786691.6618010327</v>
      </c>
      <c r="K965" s="494">
        <f t="shared" si="562"/>
        <v>1436007.4985403097</v>
      </c>
      <c r="L965" s="494">
        <f t="shared" si="563"/>
        <v>6222699.1603413429</v>
      </c>
      <c r="M965" s="595"/>
      <c r="N965" s="494"/>
      <c r="O965" s="595">
        <f t="shared" si="551"/>
        <v>0</v>
      </c>
      <c r="P965" s="595"/>
      <c r="Q965" s="494"/>
      <c r="R965" s="494">
        <f t="shared" si="552"/>
        <v>0</v>
      </c>
      <c r="S965" s="494">
        <f t="shared" si="553"/>
        <v>0</v>
      </c>
      <c r="T965" s="494">
        <f t="shared" si="554"/>
        <v>0</v>
      </c>
      <c r="U965" s="494">
        <f t="shared" si="555"/>
        <v>0</v>
      </c>
      <c r="V965" s="495"/>
    </row>
    <row r="966" spans="1:22" s="11" customFormat="1" outlineLevel="1">
      <c r="A966" s="192"/>
      <c r="B966" s="192"/>
      <c r="C966" s="193"/>
      <c r="D966" s="194"/>
      <c r="E966" s="194"/>
      <c r="F966" s="195"/>
      <c r="G966" s="199"/>
      <c r="H966" s="199"/>
      <c r="I966" s="199"/>
      <c r="J966" s="199"/>
      <c r="K966" s="199"/>
      <c r="L966" s="199"/>
      <c r="M966" s="554"/>
      <c r="N966" s="199"/>
      <c r="O966" s="554">
        <f t="shared" si="551"/>
        <v>0</v>
      </c>
      <c r="P966" s="554"/>
      <c r="Q966" s="199"/>
      <c r="R966" s="199">
        <f t="shared" si="552"/>
        <v>0</v>
      </c>
      <c r="S966" s="199">
        <f t="shared" si="553"/>
        <v>0</v>
      </c>
      <c r="T966" s="199">
        <f t="shared" si="554"/>
        <v>0</v>
      </c>
      <c r="U966" s="199">
        <f t="shared" si="555"/>
        <v>0</v>
      </c>
      <c r="V966" s="128"/>
    </row>
    <row r="967" spans="1:22" s="153" customFormat="1" outlineLevel="1">
      <c r="A967" s="146" t="s">
        <v>164</v>
      </c>
      <c r="B967" s="146"/>
      <c r="C967" s="147" t="s">
        <v>165</v>
      </c>
      <c r="D967" s="190">
        <v>1</v>
      </c>
      <c r="E967" s="190">
        <v>1</v>
      </c>
      <c r="F967" s="148" t="s">
        <v>10</v>
      </c>
      <c r="G967" s="77"/>
      <c r="H967" s="77"/>
      <c r="I967" s="77"/>
      <c r="J967" s="77"/>
      <c r="K967" s="77"/>
      <c r="L967" s="77"/>
      <c r="M967" s="556"/>
      <c r="N967" s="77"/>
      <c r="O967" s="556">
        <f t="shared" si="551"/>
        <v>0</v>
      </c>
      <c r="P967" s="556"/>
      <c r="Q967" s="77"/>
      <c r="R967" s="77">
        <f t="shared" si="552"/>
        <v>0</v>
      </c>
      <c r="S967" s="77">
        <f t="shared" si="553"/>
        <v>0</v>
      </c>
      <c r="T967" s="77">
        <f t="shared" si="554"/>
        <v>0</v>
      </c>
      <c r="U967" s="77">
        <f t="shared" si="555"/>
        <v>0</v>
      </c>
      <c r="V967" s="126"/>
    </row>
    <row r="968" spans="1:22" s="153" customFormat="1" outlineLevel="1">
      <c r="A968" s="146" t="s">
        <v>168</v>
      </c>
      <c r="B968" s="146"/>
      <c r="C968" s="147" t="s">
        <v>169</v>
      </c>
      <c r="D968" s="190">
        <v>1</v>
      </c>
      <c r="E968" s="190">
        <v>1</v>
      </c>
      <c r="F968" s="148" t="s">
        <v>10</v>
      </c>
      <c r="G968" s="77"/>
      <c r="H968" s="77"/>
      <c r="I968" s="77">
        <f t="shared" ref="I968:I992" si="564">SUM(G968:H968)</f>
        <v>0</v>
      </c>
      <c r="J968" s="77">
        <f>SUBTOTAL(9,J969:J990)</f>
        <v>307745509.23377502</v>
      </c>
      <c r="K968" s="77">
        <f>SUBTOTAL(9,K969:K990)</f>
        <v>64282788.323511846</v>
      </c>
      <c r="L968" s="77">
        <f>SUBTOTAL(9,L969:L990)</f>
        <v>372028297.55728686</v>
      </c>
      <c r="M968" s="556"/>
      <c r="N968" s="77"/>
      <c r="O968" s="556">
        <f t="shared" si="551"/>
        <v>0</v>
      </c>
      <c r="P968" s="556"/>
      <c r="Q968" s="77"/>
      <c r="R968" s="77">
        <f t="shared" si="552"/>
        <v>0</v>
      </c>
      <c r="S968" s="77">
        <f>SUBTOTAL(9,S969:S990)</f>
        <v>0</v>
      </c>
      <c r="T968" s="77">
        <f>SUBTOTAL(9,T969:T990)</f>
        <v>0</v>
      </c>
      <c r="U968" s="77">
        <f>SUBTOTAL(9,U969:U990)</f>
        <v>0</v>
      </c>
      <c r="V968" s="126"/>
    </row>
    <row r="969" spans="1:22" s="11" customFormat="1" outlineLevel="1">
      <c r="A969" s="192"/>
      <c r="B969" s="192"/>
      <c r="C969" s="193" t="s">
        <v>965</v>
      </c>
      <c r="D969" s="194">
        <v>207</v>
      </c>
      <c r="E969" s="97">
        <v>230</v>
      </c>
      <c r="F969" s="195" t="s">
        <v>624</v>
      </c>
      <c r="G969" s="359">
        <v>144000</v>
      </c>
      <c r="H969" s="359">
        <v>28000.000000000004</v>
      </c>
      <c r="I969" s="199">
        <f t="shared" si="564"/>
        <v>172000</v>
      </c>
      <c r="J969" s="199">
        <f t="shared" ref="J969:J989" si="565">G969*E969</f>
        <v>33120000</v>
      </c>
      <c r="K969" s="199">
        <f t="shared" ref="K969:K989" si="566">H969*E969</f>
        <v>6440000.0000000009</v>
      </c>
      <c r="L969" s="199">
        <f t="shared" ref="L969:L989" si="567">I969*E969</f>
        <v>39560000</v>
      </c>
      <c r="M969" s="554"/>
      <c r="N969" s="199"/>
      <c r="O969" s="554">
        <f t="shared" si="551"/>
        <v>0</v>
      </c>
      <c r="P969" s="554"/>
      <c r="Q969" s="199"/>
      <c r="R969" s="199">
        <f t="shared" si="552"/>
        <v>0</v>
      </c>
      <c r="S969" s="199">
        <f t="shared" si="553"/>
        <v>0</v>
      </c>
      <c r="T969" s="199">
        <f t="shared" si="554"/>
        <v>0</v>
      </c>
      <c r="U969" s="199">
        <f t="shared" si="555"/>
        <v>0</v>
      </c>
      <c r="V969" s="128" t="s">
        <v>1589</v>
      </c>
    </row>
    <row r="970" spans="1:22" s="11" customFormat="1" ht="26.4" outlineLevel="1">
      <c r="A970" s="192"/>
      <c r="B970" s="192"/>
      <c r="C970" s="193" t="s">
        <v>966</v>
      </c>
      <c r="D970" s="194">
        <v>0</v>
      </c>
      <c r="E970" s="97">
        <v>0</v>
      </c>
      <c r="F970" s="195" t="s">
        <v>624</v>
      </c>
      <c r="G970" s="359">
        <v>117360</v>
      </c>
      <c r="H970" s="359">
        <v>13798.400000000001</v>
      </c>
      <c r="I970" s="199">
        <f t="shared" si="564"/>
        <v>131158.39999999999</v>
      </c>
      <c r="J970" s="199">
        <f t="shared" si="565"/>
        <v>0</v>
      </c>
      <c r="K970" s="199">
        <f t="shared" si="566"/>
        <v>0</v>
      </c>
      <c r="L970" s="199">
        <f t="shared" si="567"/>
        <v>0</v>
      </c>
      <c r="M970" s="554"/>
      <c r="N970" s="199"/>
      <c r="O970" s="554">
        <f t="shared" si="551"/>
        <v>0</v>
      </c>
      <c r="P970" s="554"/>
      <c r="Q970" s="199"/>
      <c r="R970" s="199">
        <f t="shared" si="552"/>
        <v>0</v>
      </c>
      <c r="S970" s="199">
        <f t="shared" si="553"/>
        <v>0</v>
      </c>
      <c r="T970" s="199">
        <f t="shared" si="554"/>
        <v>0</v>
      </c>
      <c r="U970" s="199">
        <f t="shared" si="555"/>
        <v>0</v>
      </c>
      <c r="V970" s="128" t="s">
        <v>967</v>
      </c>
    </row>
    <row r="971" spans="1:22" s="11" customFormat="1" ht="52.8" outlineLevel="1">
      <c r="A971" s="192"/>
      <c r="B971" s="192"/>
      <c r="C971" s="193" t="s">
        <v>968</v>
      </c>
      <c r="D971" s="194">
        <v>1</v>
      </c>
      <c r="E971" s="97">
        <v>1</v>
      </c>
      <c r="F971" s="195" t="s">
        <v>660</v>
      </c>
      <c r="G971" s="359">
        <v>68750000</v>
      </c>
      <c r="H971" s="359">
        <v>1308000</v>
      </c>
      <c r="I971" s="199">
        <f t="shared" si="564"/>
        <v>70058000</v>
      </c>
      <c r="J971" s="199">
        <f t="shared" si="565"/>
        <v>68750000</v>
      </c>
      <c r="K971" s="199">
        <f t="shared" si="566"/>
        <v>1308000</v>
      </c>
      <c r="L971" s="199">
        <f t="shared" si="567"/>
        <v>70058000</v>
      </c>
      <c r="M971" s="554"/>
      <c r="N971" s="199"/>
      <c r="O971" s="554">
        <f t="shared" si="551"/>
        <v>0</v>
      </c>
      <c r="P971" s="554"/>
      <c r="Q971" s="199"/>
      <c r="R971" s="199">
        <f t="shared" si="552"/>
        <v>0</v>
      </c>
      <c r="S971" s="199">
        <f t="shared" si="553"/>
        <v>0</v>
      </c>
      <c r="T971" s="199">
        <f t="shared" si="554"/>
        <v>0</v>
      </c>
      <c r="U971" s="199">
        <f t="shared" si="555"/>
        <v>0</v>
      </c>
      <c r="V971" s="128" t="s">
        <v>969</v>
      </c>
    </row>
    <row r="972" spans="1:22" s="11" customFormat="1" ht="26.4" outlineLevel="1">
      <c r="A972" s="192"/>
      <c r="B972" s="192"/>
      <c r="C972" s="193" t="s">
        <v>970</v>
      </c>
      <c r="D972" s="194">
        <v>8</v>
      </c>
      <c r="E972" s="97"/>
      <c r="F972" s="195" t="s">
        <v>660</v>
      </c>
      <c r="G972" s="359">
        <v>5060000</v>
      </c>
      <c r="H972" s="359">
        <v>654000</v>
      </c>
      <c r="I972" s="199">
        <f t="shared" ref="I972:I973" si="568">SUM(G972:H972)</f>
        <v>5714000</v>
      </c>
      <c r="J972" s="199">
        <f t="shared" si="565"/>
        <v>0</v>
      </c>
      <c r="K972" s="199">
        <f t="shared" si="566"/>
        <v>0</v>
      </c>
      <c r="L972" s="199">
        <f t="shared" si="567"/>
        <v>0</v>
      </c>
      <c r="M972" s="554"/>
      <c r="N972" s="199"/>
      <c r="O972" s="554">
        <f t="shared" si="551"/>
        <v>0</v>
      </c>
      <c r="P972" s="554"/>
      <c r="Q972" s="199"/>
      <c r="R972" s="199">
        <f t="shared" si="552"/>
        <v>0</v>
      </c>
      <c r="S972" s="199">
        <f t="shared" si="553"/>
        <v>0</v>
      </c>
      <c r="T972" s="199">
        <f t="shared" si="554"/>
        <v>0</v>
      </c>
      <c r="U972" s="199">
        <f t="shared" si="555"/>
        <v>0</v>
      </c>
      <c r="V972" s="128" t="s">
        <v>971</v>
      </c>
    </row>
    <row r="973" spans="1:22" s="11" customFormat="1" ht="26.4" outlineLevel="1">
      <c r="A973" s="192"/>
      <c r="B973" s="192"/>
      <c r="C973" s="193" t="s">
        <v>972</v>
      </c>
      <c r="D973" s="194">
        <v>2</v>
      </c>
      <c r="E973" s="97">
        <v>2</v>
      </c>
      <c r="F973" s="195" t="s">
        <v>660</v>
      </c>
      <c r="G973" s="359">
        <v>2195600</v>
      </c>
      <c r="H973" s="359">
        <v>654000</v>
      </c>
      <c r="I973" s="199">
        <f t="shared" si="568"/>
        <v>2849600</v>
      </c>
      <c r="J973" s="199">
        <f t="shared" si="565"/>
        <v>4391200</v>
      </c>
      <c r="K973" s="199">
        <f t="shared" si="566"/>
        <v>1308000</v>
      </c>
      <c r="L973" s="199">
        <f t="shared" si="567"/>
        <v>5699200</v>
      </c>
      <c r="M973" s="554"/>
      <c r="N973" s="199"/>
      <c r="O973" s="554">
        <f t="shared" si="551"/>
        <v>0</v>
      </c>
      <c r="P973" s="554"/>
      <c r="Q973" s="199"/>
      <c r="R973" s="199">
        <f t="shared" si="552"/>
        <v>0</v>
      </c>
      <c r="S973" s="199">
        <f t="shared" si="553"/>
        <v>0</v>
      </c>
      <c r="T973" s="199">
        <f t="shared" si="554"/>
        <v>0</v>
      </c>
      <c r="U973" s="199">
        <f t="shared" si="555"/>
        <v>0</v>
      </c>
      <c r="V973" s="128" t="s">
        <v>973</v>
      </c>
    </row>
    <row r="974" spans="1:22" s="11" customFormat="1" ht="26.4" outlineLevel="1">
      <c r="A974" s="192"/>
      <c r="B974" s="192"/>
      <c r="C974" s="193" t="s">
        <v>974</v>
      </c>
      <c r="D974" s="194">
        <v>77</v>
      </c>
      <c r="E974" s="97">
        <v>77</v>
      </c>
      <c r="F974" s="195" t="s">
        <v>660</v>
      </c>
      <c r="G974" s="359">
        <v>600000</v>
      </c>
      <c r="H974" s="359">
        <v>13440.000000000002</v>
      </c>
      <c r="I974" s="199">
        <f>SUM(G974:H974)</f>
        <v>613440</v>
      </c>
      <c r="J974" s="199">
        <f>G974*E974</f>
        <v>46200000</v>
      </c>
      <c r="K974" s="199">
        <f>H974*E974</f>
        <v>1034880.0000000001</v>
      </c>
      <c r="L974" s="199">
        <f>I974*E974</f>
        <v>47234880</v>
      </c>
      <c r="M974" s="554"/>
      <c r="N974" s="199"/>
      <c r="O974" s="554">
        <f t="shared" si="551"/>
        <v>0</v>
      </c>
      <c r="P974" s="554"/>
      <c r="Q974" s="199"/>
      <c r="R974" s="199">
        <f t="shared" si="552"/>
        <v>0</v>
      </c>
      <c r="S974" s="199">
        <f t="shared" si="553"/>
        <v>0</v>
      </c>
      <c r="T974" s="199">
        <f t="shared" si="554"/>
        <v>0</v>
      </c>
      <c r="U974" s="199">
        <f t="shared" si="555"/>
        <v>0</v>
      </c>
      <c r="V974" s="128" t="s">
        <v>975</v>
      </c>
    </row>
    <row r="975" spans="1:22" s="11" customFormat="1" ht="26.4" outlineLevel="1">
      <c r="A975" s="192"/>
      <c r="B975" s="192"/>
      <c r="C975" s="193" t="s">
        <v>974</v>
      </c>
      <c r="D975" s="194">
        <v>0</v>
      </c>
      <c r="E975" s="97">
        <v>0</v>
      </c>
      <c r="F975" s="195" t="s">
        <v>660</v>
      </c>
      <c r="G975" s="359">
        <v>600000</v>
      </c>
      <c r="H975" s="359">
        <v>13440.000000000002</v>
      </c>
      <c r="I975" s="199">
        <f>SUM(G975:H975)</f>
        <v>613440</v>
      </c>
      <c r="J975" s="199">
        <f>G975*E975</f>
        <v>0</v>
      </c>
      <c r="K975" s="199">
        <f>H975*E975</f>
        <v>0</v>
      </c>
      <c r="L975" s="199">
        <f>I975*E975</f>
        <v>0</v>
      </c>
      <c r="M975" s="554"/>
      <c r="N975" s="199"/>
      <c r="O975" s="554">
        <f t="shared" si="551"/>
        <v>0</v>
      </c>
      <c r="P975" s="554"/>
      <c r="Q975" s="199"/>
      <c r="R975" s="199">
        <f t="shared" si="552"/>
        <v>0</v>
      </c>
      <c r="S975" s="199">
        <f t="shared" si="553"/>
        <v>0</v>
      </c>
      <c r="T975" s="199">
        <f t="shared" si="554"/>
        <v>0</v>
      </c>
      <c r="U975" s="199">
        <f t="shared" si="555"/>
        <v>0</v>
      </c>
      <c r="V975" s="128" t="s">
        <v>975</v>
      </c>
    </row>
    <row r="976" spans="1:22" s="11" customFormat="1" ht="26.4" outlineLevel="1">
      <c r="A976" s="192"/>
      <c r="B976" s="192"/>
      <c r="C976" s="193" t="s">
        <v>976</v>
      </c>
      <c r="D976" s="194">
        <v>2</v>
      </c>
      <c r="E976" s="97">
        <v>2</v>
      </c>
      <c r="F976" s="195" t="s">
        <v>660</v>
      </c>
      <c r="G976" s="359">
        <v>6490000.0000000009</v>
      </c>
      <c r="H976" s="359">
        <v>490500.00000000006</v>
      </c>
      <c r="I976" s="199">
        <f t="shared" si="564"/>
        <v>6980500.0000000009</v>
      </c>
      <c r="J976" s="199">
        <f t="shared" si="565"/>
        <v>12980000.000000002</v>
      </c>
      <c r="K976" s="199">
        <f t="shared" si="566"/>
        <v>981000.00000000012</v>
      </c>
      <c r="L976" s="199">
        <f t="shared" si="567"/>
        <v>13961000.000000002</v>
      </c>
      <c r="M976" s="554"/>
      <c r="N976" s="199"/>
      <c r="O976" s="554">
        <f t="shared" si="551"/>
        <v>0</v>
      </c>
      <c r="P976" s="554"/>
      <c r="Q976" s="199"/>
      <c r="R976" s="199">
        <f t="shared" si="552"/>
        <v>0</v>
      </c>
      <c r="S976" s="199">
        <f t="shared" si="553"/>
        <v>0</v>
      </c>
      <c r="T976" s="199">
        <f t="shared" si="554"/>
        <v>0</v>
      </c>
      <c r="U976" s="199">
        <f t="shared" si="555"/>
        <v>0</v>
      </c>
      <c r="V976" s="128" t="s">
        <v>977</v>
      </c>
    </row>
    <row r="977" spans="1:22" s="361" customFormat="1" outlineLevel="1">
      <c r="A977" s="356"/>
      <c r="B977" s="356"/>
      <c r="C977" s="357" t="s">
        <v>978</v>
      </c>
      <c r="D977" s="358">
        <v>2</v>
      </c>
      <c r="E977" s="61">
        <v>2</v>
      </c>
      <c r="F977" s="195" t="s">
        <v>660</v>
      </c>
      <c r="G977" s="359">
        <v>0</v>
      </c>
      <c r="H977" s="359">
        <v>0</v>
      </c>
      <c r="I977" s="359">
        <f t="shared" si="564"/>
        <v>0</v>
      </c>
      <c r="J977" s="359">
        <f t="shared" si="565"/>
        <v>0</v>
      </c>
      <c r="K977" s="359">
        <f t="shared" si="566"/>
        <v>0</v>
      </c>
      <c r="L977" s="359">
        <f t="shared" si="567"/>
        <v>0</v>
      </c>
      <c r="M977" s="596"/>
      <c r="N977" s="359"/>
      <c r="O977" s="596">
        <f t="shared" si="551"/>
        <v>0</v>
      </c>
      <c r="P977" s="596"/>
      <c r="Q977" s="359"/>
      <c r="R977" s="359">
        <f t="shared" si="552"/>
        <v>0</v>
      </c>
      <c r="S977" s="359">
        <f t="shared" si="553"/>
        <v>0</v>
      </c>
      <c r="T977" s="359">
        <f t="shared" si="554"/>
        <v>0</v>
      </c>
      <c r="U977" s="359">
        <f t="shared" si="555"/>
        <v>0</v>
      </c>
      <c r="V977" s="360" t="s">
        <v>979</v>
      </c>
    </row>
    <row r="978" spans="1:22" s="11" customFormat="1" outlineLevel="1">
      <c r="A978" s="192"/>
      <c r="B978" s="192"/>
      <c r="C978" s="193" t="s">
        <v>980</v>
      </c>
      <c r="D978" s="194">
        <v>2</v>
      </c>
      <c r="E978" s="97">
        <v>2</v>
      </c>
      <c r="F978" s="195" t="s">
        <v>660</v>
      </c>
      <c r="G978" s="359">
        <v>150480</v>
      </c>
      <c r="H978" s="359">
        <v>54500.000000000007</v>
      </c>
      <c r="I978" s="199">
        <f t="shared" si="564"/>
        <v>204980</v>
      </c>
      <c r="J978" s="199">
        <f t="shared" si="565"/>
        <v>300960</v>
      </c>
      <c r="K978" s="199">
        <f t="shared" si="566"/>
        <v>109000.00000000001</v>
      </c>
      <c r="L978" s="199">
        <f t="shared" si="567"/>
        <v>409960</v>
      </c>
      <c r="M978" s="554"/>
      <c r="N978" s="199"/>
      <c r="O978" s="554">
        <f t="shared" si="551"/>
        <v>0</v>
      </c>
      <c r="P978" s="554"/>
      <c r="Q978" s="199"/>
      <c r="R978" s="199">
        <f t="shared" si="552"/>
        <v>0</v>
      </c>
      <c r="S978" s="199">
        <f t="shared" si="553"/>
        <v>0</v>
      </c>
      <c r="T978" s="199">
        <f t="shared" si="554"/>
        <v>0</v>
      </c>
      <c r="U978" s="199">
        <f t="shared" si="555"/>
        <v>0</v>
      </c>
      <c r="V978" s="128" t="s">
        <v>898</v>
      </c>
    </row>
    <row r="979" spans="1:22" s="11" customFormat="1" ht="39.6" outlineLevel="1">
      <c r="A979" s="192"/>
      <c r="B979" s="192"/>
      <c r="C979" s="193" t="s">
        <v>981</v>
      </c>
      <c r="D979" s="194">
        <v>0</v>
      </c>
      <c r="E979" s="194">
        <v>0</v>
      </c>
      <c r="F979" s="195" t="s">
        <v>660</v>
      </c>
      <c r="G979" s="359">
        <v>5060000</v>
      </c>
      <c r="H979" s="359">
        <v>654000</v>
      </c>
      <c r="I979" s="199">
        <f t="shared" si="564"/>
        <v>5714000</v>
      </c>
      <c r="J979" s="199">
        <f t="shared" si="565"/>
        <v>0</v>
      </c>
      <c r="K979" s="199">
        <f t="shared" si="566"/>
        <v>0</v>
      </c>
      <c r="L979" s="199">
        <f t="shared" si="567"/>
        <v>0</v>
      </c>
      <c r="M979" s="554"/>
      <c r="N979" s="199"/>
      <c r="O979" s="554">
        <f t="shared" si="551"/>
        <v>0</v>
      </c>
      <c r="P979" s="554"/>
      <c r="Q979" s="199"/>
      <c r="R979" s="199">
        <f t="shared" si="552"/>
        <v>0</v>
      </c>
      <c r="S979" s="199">
        <f t="shared" si="553"/>
        <v>0</v>
      </c>
      <c r="T979" s="199">
        <f t="shared" si="554"/>
        <v>0</v>
      </c>
      <c r="U979" s="199">
        <f t="shared" si="555"/>
        <v>0</v>
      </c>
      <c r="V979" s="128" t="s">
        <v>982</v>
      </c>
    </row>
    <row r="980" spans="1:22" s="11" customFormat="1" ht="26.4" outlineLevel="1">
      <c r="A980" s="192"/>
      <c r="B980" s="192"/>
      <c r="C980" s="193" t="s">
        <v>894</v>
      </c>
      <c r="D980" s="194">
        <v>26</v>
      </c>
      <c r="E980" s="97">
        <v>26</v>
      </c>
      <c r="F980" s="195" t="s">
        <v>660</v>
      </c>
      <c r="G980" s="359">
        <v>480000</v>
      </c>
      <c r="H980" s="359">
        <v>81750</v>
      </c>
      <c r="I980" s="199">
        <f t="shared" si="564"/>
        <v>561750</v>
      </c>
      <c r="J980" s="199">
        <f t="shared" si="565"/>
        <v>12480000</v>
      </c>
      <c r="K980" s="199">
        <f t="shared" si="566"/>
        <v>2125500</v>
      </c>
      <c r="L980" s="199">
        <f t="shared" si="567"/>
        <v>14605500</v>
      </c>
      <c r="M980" s="554"/>
      <c r="N980" s="199"/>
      <c r="O980" s="554">
        <f t="shared" si="551"/>
        <v>0</v>
      </c>
      <c r="P980" s="554"/>
      <c r="Q980" s="199"/>
      <c r="R980" s="199">
        <f t="shared" si="552"/>
        <v>0</v>
      </c>
      <c r="S980" s="199">
        <f t="shared" si="553"/>
        <v>0</v>
      </c>
      <c r="T980" s="199">
        <f t="shared" si="554"/>
        <v>0</v>
      </c>
      <c r="U980" s="199">
        <f t="shared" si="555"/>
        <v>0</v>
      </c>
      <c r="V980" s="128" t="s">
        <v>895</v>
      </c>
    </row>
    <row r="981" spans="1:22" s="11" customFormat="1" ht="26.4" outlineLevel="1">
      <c r="A981" s="192"/>
      <c r="B981" s="192"/>
      <c r="C981" s="193" t="s">
        <v>983</v>
      </c>
      <c r="D981" s="194">
        <v>25</v>
      </c>
      <c r="E981" s="97">
        <v>25</v>
      </c>
      <c r="F981" s="195" t="s">
        <v>660</v>
      </c>
      <c r="G981" s="359">
        <v>0</v>
      </c>
      <c r="H981" s="359">
        <v>136250</v>
      </c>
      <c r="I981" s="199">
        <f t="shared" si="564"/>
        <v>136250</v>
      </c>
      <c r="J981" s="199">
        <f t="shared" si="565"/>
        <v>0</v>
      </c>
      <c r="K981" s="199">
        <f t="shared" si="566"/>
        <v>3406250</v>
      </c>
      <c r="L981" s="199">
        <f t="shared" si="567"/>
        <v>3406250</v>
      </c>
      <c r="M981" s="554"/>
      <c r="N981" s="199"/>
      <c r="O981" s="554">
        <f t="shared" si="551"/>
        <v>0</v>
      </c>
      <c r="P981" s="554"/>
      <c r="Q981" s="199"/>
      <c r="R981" s="199">
        <f t="shared" si="552"/>
        <v>0</v>
      </c>
      <c r="S981" s="199">
        <f t="shared" si="553"/>
        <v>0</v>
      </c>
      <c r="T981" s="199">
        <f t="shared" si="554"/>
        <v>0</v>
      </c>
      <c r="U981" s="199">
        <f t="shared" si="555"/>
        <v>0</v>
      </c>
      <c r="V981" s="128" t="s">
        <v>984</v>
      </c>
    </row>
    <row r="982" spans="1:22" s="11" customFormat="1" ht="26.4" outlineLevel="1">
      <c r="A982" s="192"/>
      <c r="B982" s="192"/>
      <c r="C982" s="347" t="s">
        <v>985</v>
      </c>
      <c r="D982" s="194">
        <v>20</v>
      </c>
      <c r="E982" s="97">
        <v>20</v>
      </c>
      <c r="F982" s="195" t="s">
        <v>660</v>
      </c>
      <c r="G982" s="359">
        <v>550000</v>
      </c>
      <c r="H982" s="359">
        <v>10900</v>
      </c>
      <c r="I982" s="199">
        <f t="shared" si="564"/>
        <v>560900</v>
      </c>
      <c r="J982" s="199">
        <f t="shared" si="565"/>
        <v>11000000</v>
      </c>
      <c r="K982" s="199">
        <f t="shared" si="566"/>
        <v>218000</v>
      </c>
      <c r="L982" s="199">
        <f t="shared" si="567"/>
        <v>11218000</v>
      </c>
      <c r="M982" s="554"/>
      <c r="N982" s="199"/>
      <c r="O982" s="554">
        <f t="shared" si="551"/>
        <v>0</v>
      </c>
      <c r="P982" s="554"/>
      <c r="Q982" s="199"/>
      <c r="R982" s="199">
        <f t="shared" si="552"/>
        <v>0</v>
      </c>
      <c r="S982" s="199">
        <f t="shared" si="553"/>
        <v>0</v>
      </c>
      <c r="T982" s="199">
        <f t="shared" si="554"/>
        <v>0</v>
      </c>
      <c r="U982" s="199">
        <f t="shared" si="555"/>
        <v>0</v>
      </c>
      <c r="V982" s="128" t="s">
        <v>986</v>
      </c>
    </row>
    <row r="983" spans="1:22" s="11" customFormat="1" ht="26.4" outlineLevel="1">
      <c r="A983" s="192"/>
      <c r="B983" s="192"/>
      <c r="C983" s="193" t="s">
        <v>987</v>
      </c>
      <c r="D983" s="194">
        <v>20</v>
      </c>
      <c r="E983" s="97">
        <v>96</v>
      </c>
      <c r="F983" s="195" t="s">
        <v>660</v>
      </c>
      <c r="G983" s="359">
        <v>132000</v>
      </c>
      <c r="H983" s="359">
        <v>65400.000000000007</v>
      </c>
      <c r="I983" s="199">
        <f t="shared" si="564"/>
        <v>197400</v>
      </c>
      <c r="J983" s="199">
        <f t="shared" si="565"/>
        <v>12672000</v>
      </c>
      <c r="K983" s="199">
        <f t="shared" si="566"/>
        <v>6278400.0000000009</v>
      </c>
      <c r="L983" s="199">
        <f t="shared" si="567"/>
        <v>18950400</v>
      </c>
      <c r="M983" s="554"/>
      <c r="N983" s="199"/>
      <c r="O983" s="554">
        <f t="shared" si="551"/>
        <v>0</v>
      </c>
      <c r="P983" s="554"/>
      <c r="Q983" s="199"/>
      <c r="R983" s="199">
        <f t="shared" si="552"/>
        <v>0</v>
      </c>
      <c r="S983" s="199">
        <f t="shared" si="553"/>
        <v>0</v>
      </c>
      <c r="T983" s="199">
        <f t="shared" si="554"/>
        <v>0</v>
      </c>
      <c r="U983" s="199">
        <f t="shared" si="555"/>
        <v>0</v>
      </c>
      <c r="V983" s="128" t="s">
        <v>988</v>
      </c>
    </row>
    <row r="984" spans="1:22" s="11" customFormat="1" ht="26.4" outlineLevel="1">
      <c r="A984" s="192"/>
      <c r="B984" s="192"/>
      <c r="C984" s="193" t="s">
        <v>989</v>
      </c>
      <c r="D984" s="194">
        <v>25</v>
      </c>
      <c r="E984" s="97">
        <v>25</v>
      </c>
      <c r="F984" s="195" t="s">
        <v>660</v>
      </c>
      <c r="G984" s="359">
        <v>198000.00000000003</v>
      </c>
      <c r="H984" s="359">
        <v>10900</v>
      </c>
      <c r="I984" s="199">
        <f>SUM(G984:H984)</f>
        <v>208900.00000000003</v>
      </c>
      <c r="J984" s="199">
        <f>G984*E984</f>
        <v>4950000.0000000009</v>
      </c>
      <c r="K984" s="199">
        <f>H984*E984</f>
        <v>272500</v>
      </c>
      <c r="L984" s="199">
        <f>I984*E984</f>
        <v>5222500.0000000009</v>
      </c>
      <c r="M984" s="554"/>
      <c r="N984" s="199"/>
      <c r="O984" s="554">
        <f t="shared" si="551"/>
        <v>0</v>
      </c>
      <c r="P984" s="554"/>
      <c r="Q984" s="199"/>
      <c r="R984" s="199">
        <f t="shared" si="552"/>
        <v>0</v>
      </c>
      <c r="S984" s="199">
        <f t="shared" si="553"/>
        <v>0</v>
      </c>
      <c r="T984" s="199">
        <f t="shared" si="554"/>
        <v>0</v>
      </c>
      <c r="U984" s="199">
        <f t="shared" si="555"/>
        <v>0</v>
      </c>
      <c r="V984" s="128" t="s">
        <v>975</v>
      </c>
    </row>
    <row r="985" spans="1:22" s="11" customFormat="1" outlineLevel="1">
      <c r="A985" s="192"/>
      <c r="B985" s="192"/>
      <c r="C985" s="193" t="s">
        <v>671</v>
      </c>
      <c r="D985" s="194">
        <v>3219</v>
      </c>
      <c r="E985" s="97">
        <v>3245.0000000000005</v>
      </c>
      <c r="F985" s="195" t="s">
        <v>624</v>
      </c>
      <c r="G985" s="359">
        <v>21639.344262295082</v>
      </c>
      <c r="H985" s="359">
        <v>3360.0000000000005</v>
      </c>
      <c r="I985" s="199">
        <f t="shared" ref="I985:I989" si="569">SUM(G985:H985)</f>
        <v>24999.344262295082</v>
      </c>
      <c r="J985" s="199">
        <f t="shared" si="565"/>
        <v>70219672.131147549</v>
      </c>
      <c r="K985" s="199">
        <f t="shared" si="566"/>
        <v>10903200.000000004</v>
      </c>
      <c r="L985" s="199">
        <f t="shared" si="567"/>
        <v>81122872.131147549</v>
      </c>
      <c r="M985" s="554"/>
      <c r="N985" s="199"/>
      <c r="O985" s="554">
        <f t="shared" si="551"/>
        <v>0</v>
      </c>
      <c r="P985" s="554"/>
      <c r="Q985" s="199"/>
      <c r="R985" s="199">
        <f t="shared" si="552"/>
        <v>0</v>
      </c>
      <c r="S985" s="199">
        <f t="shared" si="553"/>
        <v>0</v>
      </c>
      <c r="T985" s="199">
        <f t="shared" si="554"/>
        <v>0</v>
      </c>
      <c r="U985" s="199">
        <f t="shared" si="555"/>
        <v>0</v>
      </c>
      <c r="V985" s="128" t="s">
        <v>1589</v>
      </c>
    </row>
    <row r="986" spans="1:22" s="11" customFormat="1" outlineLevel="1">
      <c r="A986" s="192"/>
      <c r="B986" s="192"/>
      <c r="C986" s="386" t="s">
        <v>928</v>
      </c>
      <c r="D986" s="194">
        <v>1610</v>
      </c>
      <c r="E986" s="97">
        <f>1510</f>
        <v>1510</v>
      </c>
      <c r="F986" s="195" t="s">
        <v>624</v>
      </c>
      <c r="G986" s="359">
        <v>8773.9726027397246</v>
      </c>
      <c r="H986" s="359">
        <v>14594.016411764707</v>
      </c>
      <c r="I986" s="199">
        <f t="shared" si="569"/>
        <v>23367.989014504434</v>
      </c>
      <c r="J986" s="199">
        <f t="shared" si="565"/>
        <v>13248698.630136983</v>
      </c>
      <c r="K986" s="199">
        <f t="shared" si="566"/>
        <v>22036964.781764708</v>
      </c>
      <c r="L986" s="199">
        <f t="shared" si="567"/>
        <v>35285663.411901698</v>
      </c>
      <c r="M986" s="554"/>
      <c r="N986" s="199"/>
      <c r="O986" s="554">
        <f t="shared" si="551"/>
        <v>0</v>
      </c>
      <c r="P986" s="554"/>
      <c r="Q986" s="199"/>
      <c r="R986" s="199">
        <f t="shared" si="552"/>
        <v>0</v>
      </c>
      <c r="S986" s="199">
        <f t="shared" si="553"/>
        <v>0</v>
      </c>
      <c r="T986" s="199">
        <f t="shared" si="554"/>
        <v>0</v>
      </c>
      <c r="U986" s="199">
        <f t="shared" si="555"/>
        <v>0</v>
      </c>
      <c r="V986" s="389" t="s">
        <v>929</v>
      </c>
    </row>
    <row r="987" spans="1:22" s="11" customFormat="1" outlineLevel="1">
      <c r="A987" s="192"/>
      <c r="B987" s="192"/>
      <c r="C987" s="193" t="s">
        <v>896</v>
      </c>
      <c r="D987" s="194">
        <v>0</v>
      </c>
      <c r="E987" s="97">
        <v>0</v>
      </c>
      <c r="F987" s="195" t="s">
        <v>897</v>
      </c>
      <c r="G987" s="359">
        <v>0</v>
      </c>
      <c r="H987" s="359">
        <v>50600.000000000007</v>
      </c>
      <c r="I987" s="199">
        <f t="shared" si="569"/>
        <v>50600.000000000007</v>
      </c>
      <c r="J987" s="199">
        <f t="shared" si="565"/>
        <v>0</v>
      </c>
      <c r="K987" s="199">
        <f t="shared" si="566"/>
        <v>0</v>
      </c>
      <c r="L987" s="199">
        <f t="shared" si="567"/>
        <v>0</v>
      </c>
      <c r="M987" s="554"/>
      <c r="N987" s="199"/>
      <c r="O987" s="554">
        <f t="shared" si="551"/>
        <v>0</v>
      </c>
      <c r="P987" s="554"/>
      <c r="Q987" s="199"/>
      <c r="R987" s="199">
        <f t="shared" si="552"/>
        <v>0</v>
      </c>
      <c r="S987" s="199">
        <f t="shared" si="553"/>
        <v>0</v>
      </c>
      <c r="T987" s="199">
        <f t="shared" si="554"/>
        <v>0</v>
      </c>
      <c r="U987" s="199">
        <f t="shared" si="555"/>
        <v>0</v>
      </c>
      <c r="V987" s="128" t="s">
        <v>898</v>
      </c>
    </row>
    <row r="988" spans="1:22" s="11" customFormat="1" outlineLevel="1">
      <c r="A988" s="192"/>
      <c r="B988" s="192"/>
      <c r="C988" s="193" t="s">
        <v>899</v>
      </c>
      <c r="D988" s="194">
        <v>52</v>
      </c>
      <c r="E988" s="97">
        <v>52</v>
      </c>
      <c r="F988" s="195" t="s">
        <v>897</v>
      </c>
      <c r="G988" s="359">
        <v>0</v>
      </c>
      <c r="H988" s="359">
        <v>50600.000000000007</v>
      </c>
      <c r="I988" s="199">
        <f t="shared" si="569"/>
        <v>50600.000000000007</v>
      </c>
      <c r="J988" s="199">
        <f t="shared" si="565"/>
        <v>0</v>
      </c>
      <c r="K988" s="199">
        <f t="shared" si="566"/>
        <v>2631200.0000000005</v>
      </c>
      <c r="L988" s="199">
        <f t="shared" si="567"/>
        <v>2631200.0000000005</v>
      </c>
      <c r="M988" s="554"/>
      <c r="N988" s="199"/>
      <c r="O988" s="554">
        <f t="shared" si="551"/>
        <v>0</v>
      </c>
      <c r="P988" s="554"/>
      <c r="Q988" s="199"/>
      <c r="R988" s="199">
        <f t="shared" si="552"/>
        <v>0</v>
      </c>
      <c r="S988" s="199">
        <f t="shared" si="553"/>
        <v>0</v>
      </c>
      <c r="T988" s="199">
        <f t="shared" si="554"/>
        <v>0</v>
      </c>
      <c r="U988" s="199">
        <f t="shared" si="555"/>
        <v>0</v>
      </c>
      <c r="V988" s="128" t="s">
        <v>898</v>
      </c>
    </row>
    <row r="989" spans="1:22" s="399" customFormat="1" outlineLevel="1">
      <c r="A989" s="395"/>
      <c r="B989" s="395"/>
      <c r="C989" s="400" t="s">
        <v>657</v>
      </c>
      <c r="D989" s="97">
        <v>1</v>
      </c>
      <c r="E989" s="97">
        <v>1</v>
      </c>
      <c r="F989" s="397" t="s">
        <v>619</v>
      </c>
      <c r="G989" s="497">
        <v>17432978.47249046</v>
      </c>
      <c r="H989" s="497">
        <v>5229893.5417471379</v>
      </c>
      <c r="I989" s="62">
        <f t="shared" si="569"/>
        <v>22662872.014237598</v>
      </c>
      <c r="J989" s="62">
        <f t="shared" si="565"/>
        <v>17432978.47249046</v>
      </c>
      <c r="K989" s="62">
        <f t="shared" si="566"/>
        <v>5229893.5417471379</v>
      </c>
      <c r="L989" s="62">
        <f t="shared" si="567"/>
        <v>22662872.014237598</v>
      </c>
      <c r="M989" s="550"/>
      <c r="N989" s="62"/>
      <c r="O989" s="550">
        <f t="shared" si="551"/>
        <v>0</v>
      </c>
      <c r="P989" s="550"/>
      <c r="Q989" s="62"/>
      <c r="R989" s="62">
        <f t="shared" si="552"/>
        <v>0</v>
      </c>
      <c r="S989" s="62">
        <f t="shared" si="553"/>
        <v>0</v>
      </c>
      <c r="T989" s="62">
        <f t="shared" si="554"/>
        <v>0</v>
      </c>
      <c r="U989" s="62">
        <f t="shared" si="555"/>
        <v>0</v>
      </c>
      <c r="V989" s="124" t="s">
        <v>713</v>
      </c>
    </row>
    <row r="990" spans="1:22" s="11" customFormat="1" outlineLevel="1">
      <c r="A990" s="192"/>
      <c r="B990" s="192"/>
      <c r="C990" s="193"/>
      <c r="D990" s="362"/>
      <c r="E990" s="498"/>
      <c r="F990" s="195"/>
      <c r="G990" s="199"/>
      <c r="H990" s="199"/>
      <c r="I990" s="199"/>
      <c r="J990" s="199"/>
      <c r="K990" s="199"/>
      <c r="L990" s="199"/>
      <c r="M990" s="554"/>
      <c r="N990" s="199"/>
      <c r="O990" s="554">
        <f t="shared" si="551"/>
        <v>0</v>
      </c>
      <c r="P990" s="554"/>
      <c r="Q990" s="199"/>
      <c r="R990" s="199">
        <f t="shared" si="552"/>
        <v>0</v>
      </c>
      <c r="S990" s="199">
        <f t="shared" si="553"/>
        <v>0</v>
      </c>
      <c r="T990" s="199">
        <f t="shared" si="554"/>
        <v>0</v>
      </c>
      <c r="U990" s="199">
        <f t="shared" si="555"/>
        <v>0</v>
      </c>
      <c r="V990" s="128"/>
    </row>
    <row r="991" spans="1:22" s="11" customFormat="1" outlineLevel="1">
      <c r="A991" s="192" t="s">
        <v>170</v>
      </c>
      <c r="B991" s="192"/>
      <c r="C991" s="193" t="s">
        <v>171</v>
      </c>
      <c r="D991" s="194">
        <v>1</v>
      </c>
      <c r="E991" s="97">
        <v>1</v>
      </c>
      <c r="F991" s="195" t="s">
        <v>10</v>
      </c>
      <c r="G991" s="199"/>
      <c r="H991" s="199"/>
      <c r="I991" s="199">
        <f t="shared" si="564"/>
        <v>0</v>
      </c>
      <c r="J991" s="199">
        <f>G991*E991</f>
        <v>0</v>
      </c>
      <c r="K991" s="199">
        <f>H991*E991</f>
        <v>0</v>
      </c>
      <c r="L991" s="199">
        <f>I991*E991</f>
        <v>0</v>
      </c>
      <c r="M991" s="554"/>
      <c r="N991" s="199"/>
      <c r="O991" s="554">
        <f t="shared" si="551"/>
        <v>0</v>
      </c>
      <c r="P991" s="554"/>
      <c r="Q991" s="199"/>
      <c r="R991" s="199">
        <f t="shared" si="552"/>
        <v>0</v>
      </c>
      <c r="S991" s="199">
        <f t="shared" si="553"/>
        <v>0</v>
      </c>
      <c r="T991" s="199">
        <f t="shared" si="554"/>
        <v>0</v>
      </c>
      <c r="U991" s="199">
        <f t="shared" si="555"/>
        <v>0</v>
      </c>
      <c r="V991" s="128" t="s">
        <v>990</v>
      </c>
    </row>
    <row r="992" spans="1:22" s="363" customFormat="1" outlineLevel="1">
      <c r="A992" s="172" t="s">
        <v>173</v>
      </c>
      <c r="B992" s="172"/>
      <c r="C992" s="189" t="s">
        <v>174</v>
      </c>
      <c r="D992" s="190">
        <v>1</v>
      </c>
      <c r="E992" s="190">
        <v>1</v>
      </c>
      <c r="F992" s="191" t="s">
        <v>10</v>
      </c>
      <c r="G992" s="174"/>
      <c r="H992" s="174"/>
      <c r="I992" s="174">
        <f t="shared" si="564"/>
        <v>0</v>
      </c>
      <c r="J992" s="174">
        <f>SUBTOTAL(9,J993:J1004)</f>
        <v>375818416.17392766</v>
      </c>
      <c r="K992" s="174">
        <f t="shared" ref="K992:L992" si="570">SUBTOTAL(9,K993:K1004)</f>
        <v>19180346.470993824</v>
      </c>
      <c r="L992" s="174">
        <f t="shared" si="570"/>
        <v>394998762.64492154</v>
      </c>
      <c r="M992" s="558"/>
      <c r="N992" s="174"/>
      <c r="O992" s="558">
        <f t="shared" si="551"/>
        <v>0</v>
      </c>
      <c r="P992" s="558"/>
      <c r="Q992" s="174"/>
      <c r="R992" s="174">
        <f t="shared" si="552"/>
        <v>0</v>
      </c>
      <c r="S992" s="174">
        <f>SUBTOTAL(9,S993:S1004)</f>
        <v>0</v>
      </c>
      <c r="T992" s="174">
        <f t="shared" ref="T992" si="571">SUBTOTAL(9,T993:T1004)</f>
        <v>0</v>
      </c>
      <c r="U992" s="174">
        <f>SUBTOTAL(9,U993:U1004)</f>
        <v>0</v>
      </c>
      <c r="V992" s="175"/>
    </row>
    <row r="993" spans="1:26" s="11" customFormat="1" outlineLevel="1">
      <c r="A993" s="192"/>
      <c r="B993" s="192"/>
      <c r="C993" s="193" t="s">
        <v>991</v>
      </c>
      <c r="D993" s="194">
        <v>12</v>
      </c>
      <c r="E993" s="97">
        <v>12</v>
      </c>
      <c r="F993" s="195" t="s">
        <v>660</v>
      </c>
      <c r="G993" s="359">
        <v>19242720</v>
      </c>
      <c r="H993" s="359">
        <v>198000.00000000003</v>
      </c>
      <c r="I993" s="199">
        <f t="shared" ref="I993" si="572">SUM(G993:H993)</f>
        <v>19440720</v>
      </c>
      <c r="J993" s="199">
        <f t="shared" ref="J993:J1003" si="573">G993*E993</f>
        <v>230912640</v>
      </c>
      <c r="K993" s="199">
        <f t="shared" ref="K993:K1003" si="574">H993*E993</f>
        <v>2376000.0000000005</v>
      </c>
      <c r="L993" s="199">
        <f t="shared" ref="L993:L1003" si="575">I993*E993</f>
        <v>233288640</v>
      </c>
      <c r="M993" s="554"/>
      <c r="N993" s="199"/>
      <c r="O993" s="554">
        <f t="shared" si="551"/>
        <v>0</v>
      </c>
      <c r="P993" s="554"/>
      <c r="Q993" s="199"/>
      <c r="R993" s="199">
        <f t="shared" si="552"/>
        <v>0</v>
      </c>
      <c r="S993" s="199">
        <f t="shared" si="553"/>
        <v>0</v>
      </c>
      <c r="T993" s="199">
        <f t="shared" si="554"/>
        <v>0</v>
      </c>
      <c r="U993" s="199">
        <f t="shared" si="555"/>
        <v>0</v>
      </c>
      <c r="V993" s="128" t="s">
        <v>992</v>
      </c>
    </row>
    <row r="994" spans="1:26" outlineLevel="1">
      <c r="A994" s="137"/>
      <c r="B994" s="137"/>
      <c r="C994" s="138" t="s">
        <v>993</v>
      </c>
      <c r="D994" s="97">
        <v>12</v>
      </c>
      <c r="E994" s="97">
        <v>12</v>
      </c>
      <c r="F994" s="139" t="s">
        <v>660</v>
      </c>
      <c r="G994" s="359">
        <v>2704800.0000000005</v>
      </c>
      <c r="H994" s="359">
        <v>330000</v>
      </c>
      <c r="I994" s="62">
        <f t="shared" ref="I994:I1003" si="576">SUM(G994:H994)</f>
        <v>3034800.0000000005</v>
      </c>
      <c r="J994" s="62">
        <f t="shared" si="573"/>
        <v>32457600.000000007</v>
      </c>
      <c r="K994" s="62">
        <f t="shared" si="574"/>
        <v>3960000</v>
      </c>
      <c r="L994" s="62">
        <f t="shared" si="575"/>
        <v>36417600.000000007</v>
      </c>
      <c r="M994" s="550"/>
      <c r="N994" s="62"/>
      <c r="O994" s="550">
        <f t="shared" si="551"/>
        <v>0</v>
      </c>
      <c r="P994" s="550"/>
      <c r="Q994" s="62"/>
      <c r="R994" s="62">
        <f t="shared" si="552"/>
        <v>0</v>
      </c>
      <c r="S994" s="62">
        <f t="shared" si="553"/>
        <v>0</v>
      </c>
      <c r="T994" s="62">
        <f t="shared" si="554"/>
        <v>0</v>
      </c>
      <c r="U994" s="62">
        <f t="shared" si="555"/>
        <v>0</v>
      </c>
      <c r="V994" s="124" t="s">
        <v>994</v>
      </c>
      <c r="X994" s="10"/>
      <c r="Y994" s="10"/>
      <c r="Z994" s="10"/>
    </row>
    <row r="995" spans="1:26" outlineLevel="1">
      <c r="A995" s="137"/>
      <c r="B995" s="137"/>
      <c r="C995" s="138" t="s">
        <v>995</v>
      </c>
      <c r="D995" s="97">
        <v>12</v>
      </c>
      <c r="E995" s="97">
        <v>12</v>
      </c>
      <c r="F995" s="139" t="s">
        <v>660</v>
      </c>
      <c r="G995" s="359">
        <v>1803200.0000000002</v>
      </c>
      <c r="H995" s="359">
        <v>49500.000000000007</v>
      </c>
      <c r="I995" s="62">
        <f t="shared" si="576"/>
        <v>1852700.0000000002</v>
      </c>
      <c r="J995" s="62">
        <f t="shared" si="573"/>
        <v>21638400.000000004</v>
      </c>
      <c r="K995" s="62">
        <f t="shared" si="574"/>
        <v>594000.00000000012</v>
      </c>
      <c r="L995" s="62">
        <f t="shared" si="575"/>
        <v>22232400.000000004</v>
      </c>
      <c r="M995" s="550"/>
      <c r="N995" s="62"/>
      <c r="O995" s="550">
        <f t="shared" si="551"/>
        <v>0</v>
      </c>
      <c r="P995" s="550"/>
      <c r="Q995" s="62"/>
      <c r="R995" s="62">
        <f t="shared" si="552"/>
        <v>0</v>
      </c>
      <c r="S995" s="62">
        <f t="shared" si="553"/>
        <v>0</v>
      </c>
      <c r="T995" s="62">
        <f t="shared" si="554"/>
        <v>0</v>
      </c>
      <c r="U995" s="62">
        <f t="shared" si="555"/>
        <v>0</v>
      </c>
      <c r="V995" s="124" t="s">
        <v>996</v>
      </c>
      <c r="X995" s="10"/>
      <c r="Y995" s="10"/>
      <c r="Z995" s="10"/>
    </row>
    <row r="996" spans="1:26" outlineLevel="1">
      <c r="A996" s="137"/>
      <c r="B996" s="137"/>
      <c r="C996" s="138" t="s">
        <v>997</v>
      </c>
      <c r="D996" s="97">
        <v>12</v>
      </c>
      <c r="E996" s="97">
        <v>12</v>
      </c>
      <c r="F996" s="139" t="s">
        <v>660</v>
      </c>
      <c r="G996" s="359">
        <v>4494000</v>
      </c>
      <c r="H996" s="359">
        <v>49050</v>
      </c>
      <c r="I996" s="62">
        <f t="shared" si="576"/>
        <v>4543050</v>
      </c>
      <c r="J996" s="62">
        <f t="shared" si="573"/>
        <v>53928000</v>
      </c>
      <c r="K996" s="62">
        <f t="shared" si="574"/>
        <v>588600</v>
      </c>
      <c r="L996" s="62">
        <f t="shared" si="575"/>
        <v>54516600</v>
      </c>
      <c r="M996" s="550"/>
      <c r="N996" s="62"/>
      <c r="O996" s="550">
        <f t="shared" si="551"/>
        <v>0</v>
      </c>
      <c r="P996" s="550"/>
      <c r="Q996" s="62"/>
      <c r="R996" s="62">
        <f t="shared" si="552"/>
        <v>0</v>
      </c>
      <c r="S996" s="62">
        <f t="shared" si="553"/>
        <v>0</v>
      </c>
      <c r="T996" s="62">
        <f t="shared" si="554"/>
        <v>0</v>
      </c>
      <c r="U996" s="62">
        <f t="shared" si="555"/>
        <v>0</v>
      </c>
      <c r="V996" s="124" t="s">
        <v>998</v>
      </c>
      <c r="X996" s="10"/>
      <c r="Y996" s="10"/>
      <c r="Z996" s="10"/>
    </row>
    <row r="997" spans="1:26" s="11" customFormat="1" ht="26.4" outlineLevel="1">
      <c r="A997" s="192"/>
      <c r="B997" s="192"/>
      <c r="C997" s="193" t="s">
        <v>894</v>
      </c>
      <c r="D997" s="194">
        <v>12</v>
      </c>
      <c r="E997" s="97">
        <v>12</v>
      </c>
      <c r="F997" s="195" t="s">
        <v>660</v>
      </c>
      <c r="G997" s="359">
        <v>480000</v>
      </c>
      <c r="H997" s="359">
        <v>81750</v>
      </c>
      <c r="I997" s="199">
        <f t="shared" si="576"/>
        <v>561750</v>
      </c>
      <c r="J997" s="199">
        <f t="shared" si="573"/>
        <v>5760000</v>
      </c>
      <c r="K997" s="199">
        <f t="shared" si="574"/>
        <v>981000</v>
      </c>
      <c r="L997" s="199">
        <f t="shared" si="575"/>
        <v>6741000</v>
      </c>
      <c r="M997" s="554"/>
      <c r="N997" s="199"/>
      <c r="O997" s="554">
        <f t="shared" si="551"/>
        <v>0</v>
      </c>
      <c r="P997" s="554"/>
      <c r="Q997" s="199"/>
      <c r="R997" s="199">
        <f t="shared" si="552"/>
        <v>0</v>
      </c>
      <c r="S997" s="199">
        <f t="shared" si="553"/>
        <v>0</v>
      </c>
      <c r="T997" s="199">
        <f t="shared" si="554"/>
        <v>0</v>
      </c>
      <c r="U997" s="199">
        <f t="shared" si="555"/>
        <v>0</v>
      </c>
      <c r="V997" s="128" t="s">
        <v>895</v>
      </c>
    </row>
    <row r="998" spans="1:26" s="11" customFormat="1" ht="26.4" outlineLevel="1">
      <c r="A998" s="192"/>
      <c r="B998" s="192"/>
      <c r="C998" s="193" t="s">
        <v>999</v>
      </c>
      <c r="D998" s="194">
        <v>36</v>
      </c>
      <c r="E998" s="97">
        <v>24</v>
      </c>
      <c r="F998" s="195" t="s">
        <v>660</v>
      </c>
      <c r="G998" s="359">
        <v>198000.00000000003</v>
      </c>
      <c r="H998" s="359">
        <v>10900</v>
      </c>
      <c r="I998" s="199">
        <f t="shared" si="576"/>
        <v>208900.00000000003</v>
      </c>
      <c r="J998" s="199">
        <f t="shared" si="573"/>
        <v>4752000.0000000009</v>
      </c>
      <c r="K998" s="199">
        <f t="shared" si="574"/>
        <v>261600</v>
      </c>
      <c r="L998" s="199">
        <f t="shared" si="575"/>
        <v>5013600.0000000009</v>
      </c>
      <c r="M998" s="554"/>
      <c r="N998" s="199"/>
      <c r="O998" s="554">
        <f t="shared" si="551"/>
        <v>0</v>
      </c>
      <c r="P998" s="554"/>
      <c r="Q998" s="199"/>
      <c r="R998" s="199">
        <f t="shared" si="552"/>
        <v>0</v>
      </c>
      <c r="S998" s="199">
        <f t="shared" si="553"/>
        <v>0</v>
      </c>
      <c r="T998" s="199">
        <f t="shared" si="554"/>
        <v>0</v>
      </c>
      <c r="U998" s="199">
        <f t="shared" si="555"/>
        <v>0</v>
      </c>
      <c r="V998" s="128" t="s">
        <v>975</v>
      </c>
    </row>
    <row r="999" spans="1:26" s="11" customFormat="1" outlineLevel="1">
      <c r="A999" s="192"/>
      <c r="B999" s="192"/>
      <c r="C999" s="193" t="s">
        <v>671</v>
      </c>
      <c r="D999" s="194">
        <v>686</v>
      </c>
      <c r="E999" s="97">
        <v>658.24000000000012</v>
      </c>
      <c r="F999" s="195" t="s">
        <v>624</v>
      </c>
      <c r="G999" s="359">
        <v>21639.344262295082</v>
      </c>
      <c r="H999" s="359">
        <v>3360.0000000000005</v>
      </c>
      <c r="I999" s="199">
        <f t="shared" si="576"/>
        <v>24999.344262295082</v>
      </c>
      <c r="J999" s="199">
        <f t="shared" si="573"/>
        <v>14243881.967213118</v>
      </c>
      <c r="K999" s="199">
        <f t="shared" si="574"/>
        <v>2211686.4000000008</v>
      </c>
      <c r="L999" s="199">
        <f t="shared" si="575"/>
        <v>16455568.367213119</v>
      </c>
      <c r="M999" s="554"/>
      <c r="N999" s="199"/>
      <c r="O999" s="554">
        <f t="shared" ref="O999:O1062" si="577">M999+N999</f>
        <v>0</v>
      </c>
      <c r="P999" s="554"/>
      <c r="Q999" s="199"/>
      <c r="R999" s="199">
        <f t="shared" ref="R999:R1062" si="578">P999+Q999</f>
        <v>0</v>
      </c>
      <c r="S999" s="199">
        <f t="shared" ref="S999:S1062" si="579">J999*M999</f>
        <v>0</v>
      </c>
      <c r="T999" s="199">
        <f t="shared" ref="T999:T1062" si="580">P999*K999</f>
        <v>0</v>
      </c>
      <c r="U999" s="199">
        <f t="shared" ref="U999:U1062" si="581">S999+T999</f>
        <v>0</v>
      </c>
      <c r="V999" s="128" t="s">
        <v>1589</v>
      </c>
    </row>
    <row r="1000" spans="1:26" s="11" customFormat="1" outlineLevel="1">
      <c r="A1000" s="192"/>
      <c r="B1000" s="192"/>
      <c r="C1000" s="386" t="s">
        <v>928</v>
      </c>
      <c r="D1000" s="194">
        <v>274</v>
      </c>
      <c r="E1000" s="97">
        <v>280.5</v>
      </c>
      <c r="F1000" s="195" t="s">
        <v>624</v>
      </c>
      <c r="G1000" s="359">
        <v>8773.9726027397246</v>
      </c>
      <c r="H1000" s="359">
        <v>14594.016411764707</v>
      </c>
      <c r="I1000" s="199">
        <f t="shared" si="576"/>
        <v>23367.989014504434</v>
      </c>
      <c r="J1000" s="199">
        <f t="shared" si="573"/>
        <v>2461099.3150684927</v>
      </c>
      <c r="K1000" s="199">
        <f t="shared" si="574"/>
        <v>4093621.6035000002</v>
      </c>
      <c r="L1000" s="199">
        <f t="shared" si="575"/>
        <v>6554720.9185684938</v>
      </c>
      <c r="M1000" s="554"/>
      <c r="N1000" s="199"/>
      <c r="O1000" s="554">
        <f t="shared" si="577"/>
        <v>0</v>
      </c>
      <c r="P1000" s="554"/>
      <c r="Q1000" s="199"/>
      <c r="R1000" s="199">
        <f t="shared" si="578"/>
        <v>0</v>
      </c>
      <c r="S1000" s="199">
        <f t="shared" si="579"/>
        <v>0</v>
      </c>
      <c r="T1000" s="199">
        <f t="shared" si="580"/>
        <v>0</v>
      </c>
      <c r="U1000" s="199">
        <f t="shared" si="581"/>
        <v>0</v>
      </c>
      <c r="V1000" s="389" t="s">
        <v>929</v>
      </c>
    </row>
    <row r="1001" spans="1:26" s="11" customFormat="1" outlineLevel="1">
      <c r="A1001" s="192"/>
      <c r="B1001" s="192"/>
      <c r="C1001" s="193" t="s">
        <v>896</v>
      </c>
      <c r="D1001" s="194">
        <v>0</v>
      </c>
      <c r="E1001" s="97">
        <v>0</v>
      </c>
      <c r="F1001" s="195" t="s">
        <v>897</v>
      </c>
      <c r="G1001" s="359">
        <v>0</v>
      </c>
      <c r="H1001" s="359">
        <v>50600.000000000007</v>
      </c>
      <c r="I1001" s="199">
        <f t="shared" si="576"/>
        <v>50600.000000000007</v>
      </c>
      <c r="J1001" s="199">
        <f t="shared" si="573"/>
        <v>0</v>
      </c>
      <c r="K1001" s="199">
        <f t="shared" si="574"/>
        <v>0</v>
      </c>
      <c r="L1001" s="199">
        <f t="shared" si="575"/>
        <v>0</v>
      </c>
      <c r="M1001" s="554"/>
      <c r="N1001" s="199"/>
      <c r="O1001" s="554">
        <f t="shared" si="577"/>
        <v>0</v>
      </c>
      <c r="P1001" s="554"/>
      <c r="Q1001" s="199"/>
      <c r="R1001" s="199">
        <f t="shared" si="578"/>
        <v>0</v>
      </c>
      <c r="S1001" s="199">
        <f t="shared" si="579"/>
        <v>0</v>
      </c>
      <c r="T1001" s="199">
        <f t="shared" si="580"/>
        <v>0</v>
      </c>
      <c r="U1001" s="199">
        <f t="shared" si="581"/>
        <v>0</v>
      </c>
      <c r="V1001" s="128" t="s">
        <v>898</v>
      </c>
    </row>
    <row r="1002" spans="1:26" outlineLevel="1">
      <c r="A1002" s="137"/>
      <c r="B1002" s="137"/>
      <c r="C1002" s="138" t="s">
        <v>899</v>
      </c>
      <c r="D1002" s="97">
        <v>12</v>
      </c>
      <c r="E1002" s="97">
        <v>24</v>
      </c>
      <c r="F1002" s="139" t="s">
        <v>897</v>
      </c>
      <c r="G1002" s="359">
        <v>0</v>
      </c>
      <c r="H1002" s="359">
        <v>50600.000000000007</v>
      </c>
      <c r="I1002" s="62">
        <f t="shared" si="576"/>
        <v>50600.000000000007</v>
      </c>
      <c r="J1002" s="62">
        <f t="shared" si="573"/>
        <v>0</v>
      </c>
      <c r="K1002" s="62">
        <f t="shared" si="574"/>
        <v>1214400.0000000002</v>
      </c>
      <c r="L1002" s="62">
        <f t="shared" si="575"/>
        <v>1214400.0000000002</v>
      </c>
      <c r="M1002" s="550"/>
      <c r="N1002" s="62"/>
      <c r="O1002" s="550">
        <f t="shared" si="577"/>
        <v>0</v>
      </c>
      <c r="P1002" s="550"/>
      <c r="Q1002" s="62"/>
      <c r="R1002" s="62">
        <f t="shared" si="578"/>
        <v>0</v>
      </c>
      <c r="S1002" s="62">
        <f t="shared" si="579"/>
        <v>0</v>
      </c>
      <c r="T1002" s="62">
        <f t="shared" si="580"/>
        <v>0</v>
      </c>
      <c r="U1002" s="62">
        <f t="shared" si="581"/>
        <v>0</v>
      </c>
      <c r="V1002" s="124" t="s">
        <v>898</v>
      </c>
      <c r="X1002" s="10"/>
      <c r="Y1002" s="10"/>
      <c r="Z1002" s="10"/>
    </row>
    <row r="1003" spans="1:26" s="399" customFormat="1" outlineLevel="1">
      <c r="A1003" s="395"/>
      <c r="B1003" s="395"/>
      <c r="C1003" s="400" t="s">
        <v>657</v>
      </c>
      <c r="D1003" s="97">
        <v>1</v>
      </c>
      <c r="E1003" s="97">
        <v>1</v>
      </c>
      <c r="F1003" s="397" t="s">
        <v>619</v>
      </c>
      <c r="G1003" s="497">
        <v>9664794.8916460816</v>
      </c>
      <c r="H1003" s="497">
        <v>2899438.4674938242</v>
      </c>
      <c r="I1003" s="62">
        <f t="shared" si="576"/>
        <v>12564233.359139906</v>
      </c>
      <c r="J1003" s="62">
        <f t="shared" si="573"/>
        <v>9664794.8916460816</v>
      </c>
      <c r="K1003" s="62">
        <f t="shared" si="574"/>
        <v>2899438.4674938242</v>
      </c>
      <c r="L1003" s="62">
        <f t="shared" si="575"/>
        <v>12564233.359139906</v>
      </c>
      <c r="M1003" s="550"/>
      <c r="N1003" s="62"/>
      <c r="O1003" s="550">
        <f t="shared" si="577"/>
        <v>0</v>
      </c>
      <c r="P1003" s="550"/>
      <c r="Q1003" s="62"/>
      <c r="R1003" s="62">
        <f t="shared" si="578"/>
        <v>0</v>
      </c>
      <c r="S1003" s="62">
        <f t="shared" si="579"/>
        <v>0</v>
      </c>
      <c r="T1003" s="62">
        <f t="shared" si="580"/>
        <v>0</v>
      </c>
      <c r="U1003" s="62">
        <f t="shared" si="581"/>
        <v>0</v>
      </c>
      <c r="V1003" s="124"/>
    </row>
    <row r="1004" spans="1:26" outlineLevel="1">
      <c r="A1004" s="137"/>
      <c r="B1004" s="137"/>
      <c r="C1004" s="138"/>
      <c r="D1004" s="177"/>
      <c r="E1004" s="177"/>
      <c r="F1004" s="139"/>
      <c r="G1004" s="62"/>
      <c r="H1004" s="62"/>
      <c r="I1004" s="62"/>
      <c r="J1004" s="62"/>
      <c r="K1004" s="62"/>
      <c r="L1004" s="62"/>
      <c r="M1004" s="550"/>
      <c r="N1004" s="62"/>
      <c r="O1004" s="550">
        <f t="shared" si="577"/>
        <v>0</v>
      </c>
      <c r="P1004" s="550"/>
      <c r="Q1004" s="62"/>
      <c r="R1004" s="62">
        <f t="shared" si="578"/>
        <v>0</v>
      </c>
      <c r="S1004" s="62">
        <f t="shared" si="579"/>
        <v>0</v>
      </c>
      <c r="T1004" s="62">
        <f t="shared" si="580"/>
        <v>0</v>
      </c>
      <c r="U1004" s="62">
        <f t="shared" si="581"/>
        <v>0</v>
      </c>
      <c r="V1004" s="124"/>
      <c r="X1004" s="10"/>
      <c r="Y1004" s="10"/>
      <c r="Z1004" s="10"/>
    </row>
    <row r="1005" spans="1:26">
      <c r="A1005" s="146"/>
      <c r="B1005" s="146"/>
      <c r="C1005" s="147"/>
      <c r="D1005" s="99"/>
      <c r="E1005" s="99"/>
      <c r="F1005" s="148"/>
      <c r="G1005" s="82"/>
      <c r="H1005" s="82"/>
      <c r="I1005" s="82"/>
      <c r="J1005" s="82"/>
      <c r="K1005" s="82"/>
      <c r="L1005" s="62"/>
      <c r="M1005" s="553"/>
      <c r="N1005" s="82"/>
      <c r="O1005" s="553">
        <f t="shared" si="577"/>
        <v>0</v>
      </c>
      <c r="P1005" s="553"/>
      <c r="Q1005" s="82"/>
      <c r="R1005" s="82">
        <f t="shared" si="578"/>
        <v>0</v>
      </c>
      <c r="S1005" s="82">
        <f t="shared" si="579"/>
        <v>0</v>
      </c>
      <c r="T1005" s="82">
        <f t="shared" si="580"/>
        <v>0</v>
      </c>
      <c r="U1005" s="82">
        <f t="shared" si="581"/>
        <v>0</v>
      </c>
      <c r="V1005" s="124"/>
      <c r="X1005" s="10"/>
      <c r="Y1005" s="10"/>
      <c r="Z1005" s="10"/>
    </row>
    <row r="1006" spans="1:26" s="153" customFormat="1">
      <c r="A1006" s="146"/>
      <c r="B1006" s="146"/>
      <c r="C1006" s="147"/>
      <c r="D1006" s="122"/>
      <c r="E1006" s="122"/>
      <c r="F1006" s="148"/>
      <c r="G1006" s="77"/>
      <c r="H1006" s="77"/>
      <c r="I1006" s="77"/>
      <c r="J1006" s="77"/>
      <c r="K1006" s="77"/>
      <c r="L1006" s="77"/>
      <c r="M1006" s="556"/>
      <c r="N1006" s="77"/>
      <c r="O1006" s="556">
        <f t="shared" si="577"/>
        <v>0</v>
      </c>
      <c r="P1006" s="556"/>
      <c r="Q1006" s="77"/>
      <c r="R1006" s="77">
        <f t="shared" si="578"/>
        <v>0</v>
      </c>
      <c r="S1006" s="77">
        <f t="shared" si="579"/>
        <v>0</v>
      </c>
      <c r="T1006" s="77">
        <f t="shared" si="580"/>
        <v>0</v>
      </c>
      <c r="U1006" s="77">
        <f t="shared" si="581"/>
        <v>0</v>
      </c>
      <c r="V1006" s="126"/>
    </row>
    <row r="1007" spans="1:26" collapsed="1">
      <c r="A1007" s="149" t="s">
        <v>175</v>
      </c>
      <c r="B1007" s="149"/>
      <c r="C1007" s="150" t="s">
        <v>176</v>
      </c>
      <c r="D1007" s="100">
        <v>1</v>
      </c>
      <c r="E1007" s="100">
        <v>1</v>
      </c>
      <c r="F1007" s="151" t="s">
        <v>10</v>
      </c>
      <c r="G1007" s="74"/>
      <c r="H1007" s="74"/>
      <c r="I1007" s="74"/>
      <c r="J1007" s="74"/>
      <c r="K1007" s="74"/>
      <c r="L1007" s="75">
        <f>SUBTOTAL(9,L1008:L1013)</f>
        <v>0</v>
      </c>
      <c r="M1007" s="597"/>
      <c r="N1007" s="74"/>
      <c r="O1007" s="597">
        <f t="shared" si="577"/>
        <v>0</v>
      </c>
      <c r="P1007" s="597"/>
      <c r="Q1007" s="74"/>
      <c r="R1007" s="74">
        <f t="shared" si="578"/>
        <v>0</v>
      </c>
      <c r="S1007" s="74">
        <f t="shared" si="579"/>
        <v>0</v>
      </c>
      <c r="T1007" s="74">
        <f t="shared" si="580"/>
        <v>0</v>
      </c>
      <c r="U1007" s="74">
        <f t="shared" si="581"/>
        <v>0</v>
      </c>
      <c r="V1007" s="176"/>
      <c r="X1007" s="10"/>
      <c r="Y1007" s="10"/>
      <c r="Z1007" s="10"/>
    </row>
    <row r="1008" spans="1:26" hidden="1" outlineLevel="1">
      <c r="A1008" s="137" t="s">
        <v>177</v>
      </c>
      <c r="B1008" s="137"/>
      <c r="C1008" s="138" t="s">
        <v>178</v>
      </c>
      <c r="D1008" s="94">
        <v>1</v>
      </c>
      <c r="E1008" s="94">
        <v>1</v>
      </c>
      <c r="F1008" s="139" t="s">
        <v>10</v>
      </c>
      <c r="G1008" s="71"/>
      <c r="H1008" s="71"/>
      <c r="I1008" s="71"/>
      <c r="J1008" s="71"/>
      <c r="K1008" s="71"/>
      <c r="L1008" s="71"/>
      <c r="M1008" s="552"/>
      <c r="N1008" s="71"/>
      <c r="O1008" s="552">
        <f t="shared" si="577"/>
        <v>0</v>
      </c>
      <c r="P1008" s="552"/>
      <c r="Q1008" s="71"/>
      <c r="R1008" s="71">
        <f t="shared" si="578"/>
        <v>0</v>
      </c>
      <c r="S1008" s="71">
        <f t="shared" si="579"/>
        <v>0</v>
      </c>
      <c r="T1008" s="71">
        <f t="shared" si="580"/>
        <v>0</v>
      </c>
      <c r="U1008" s="71">
        <f t="shared" si="581"/>
        <v>0</v>
      </c>
      <c r="V1008" s="123"/>
      <c r="X1008" s="10"/>
      <c r="Y1008" s="10"/>
      <c r="Z1008" s="10"/>
    </row>
    <row r="1009" spans="1:26" hidden="1" outlineLevel="1">
      <c r="A1009" s="137" t="s">
        <v>179</v>
      </c>
      <c r="B1009" s="137"/>
      <c r="C1009" s="138" t="s">
        <v>180</v>
      </c>
      <c r="D1009" s="94">
        <v>1</v>
      </c>
      <c r="E1009" s="94">
        <v>1</v>
      </c>
      <c r="F1009" s="139" t="s">
        <v>10</v>
      </c>
      <c r="G1009" s="71"/>
      <c r="H1009" s="71"/>
      <c r="I1009" s="71"/>
      <c r="J1009" s="71"/>
      <c r="K1009" s="71"/>
      <c r="L1009" s="71"/>
      <c r="M1009" s="552"/>
      <c r="N1009" s="71"/>
      <c r="O1009" s="552">
        <f t="shared" si="577"/>
        <v>0</v>
      </c>
      <c r="P1009" s="552"/>
      <c r="Q1009" s="71"/>
      <c r="R1009" s="71">
        <f t="shared" si="578"/>
        <v>0</v>
      </c>
      <c r="S1009" s="71">
        <f t="shared" si="579"/>
        <v>0</v>
      </c>
      <c r="T1009" s="71">
        <f t="shared" si="580"/>
        <v>0</v>
      </c>
      <c r="U1009" s="71">
        <f t="shared" si="581"/>
        <v>0</v>
      </c>
      <c r="V1009" s="123"/>
      <c r="X1009" s="10"/>
      <c r="Y1009" s="10"/>
      <c r="Z1009" s="10"/>
    </row>
    <row r="1010" spans="1:26" hidden="1" outlineLevel="1">
      <c r="A1010" s="137" t="s">
        <v>181</v>
      </c>
      <c r="B1010" s="137"/>
      <c r="C1010" s="138" t="s">
        <v>182</v>
      </c>
      <c r="D1010" s="94">
        <v>1</v>
      </c>
      <c r="E1010" s="94">
        <v>1</v>
      </c>
      <c r="F1010" s="139" t="s">
        <v>10</v>
      </c>
      <c r="G1010" s="71"/>
      <c r="H1010" s="71"/>
      <c r="I1010" s="71"/>
      <c r="J1010" s="71"/>
      <c r="K1010" s="71"/>
      <c r="L1010" s="71"/>
      <c r="M1010" s="552"/>
      <c r="N1010" s="71"/>
      <c r="O1010" s="552">
        <f t="shared" si="577"/>
        <v>0</v>
      </c>
      <c r="P1010" s="552"/>
      <c r="Q1010" s="71"/>
      <c r="R1010" s="71">
        <f t="shared" si="578"/>
        <v>0</v>
      </c>
      <c r="S1010" s="71">
        <f t="shared" si="579"/>
        <v>0</v>
      </c>
      <c r="T1010" s="71">
        <f t="shared" si="580"/>
        <v>0</v>
      </c>
      <c r="U1010" s="71">
        <f t="shared" si="581"/>
        <v>0</v>
      </c>
      <c r="V1010" s="123"/>
      <c r="X1010" s="10"/>
      <c r="Y1010" s="10"/>
      <c r="Z1010" s="10"/>
    </row>
    <row r="1011" spans="1:26" hidden="1" outlineLevel="1">
      <c r="A1011" s="137" t="s">
        <v>183</v>
      </c>
      <c r="B1011" s="137"/>
      <c r="C1011" s="138" t="s">
        <v>184</v>
      </c>
      <c r="D1011" s="94">
        <v>1</v>
      </c>
      <c r="E1011" s="94">
        <v>1</v>
      </c>
      <c r="F1011" s="139" t="s">
        <v>10</v>
      </c>
      <c r="G1011" s="71"/>
      <c r="H1011" s="71"/>
      <c r="I1011" s="71"/>
      <c r="J1011" s="71"/>
      <c r="K1011" s="71"/>
      <c r="L1011" s="71"/>
      <c r="M1011" s="552"/>
      <c r="N1011" s="71"/>
      <c r="O1011" s="552">
        <f t="shared" si="577"/>
        <v>0</v>
      </c>
      <c r="P1011" s="552"/>
      <c r="Q1011" s="71"/>
      <c r="R1011" s="71">
        <f t="shared" si="578"/>
        <v>0</v>
      </c>
      <c r="S1011" s="71">
        <f t="shared" si="579"/>
        <v>0</v>
      </c>
      <c r="T1011" s="71">
        <f t="shared" si="580"/>
        <v>0</v>
      </c>
      <c r="U1011" s="71">
        <f t="shared" si="581"/>
        <v>0</v>
      </c>
      <c r="V1011" s="123"/>
      <c r="X1011" s="10"/>
      <c r="Y1011" s="10"/>
      <c r="Z1011" s="10"/>
    </row>
    <row r="1012" spans="1:26" hidden="1" outlineLevel="1">
      <c r="A1012" s="137" t="s">
        <v>185</v>
      </c>
      <c r="B1012" s="137"/>
      <c r="C1012" s="138" t="s">
        <v>186</v>
      </c>
      <c r="D1012" s="94">
        <v>1</v>
      </c>
      <c r="E1012" s="94">
        <v>1</v>
      </c>
      <c r="F1012" s="139" t="s">
        <v>10</v>
      </c>
      <c r="G1012" s="71"/>
      <c r="H1012" s="71"/>
      <c r="I1012" s="71"/>
      <c r="J1012" s="71"/>
      <c r="K1012" s="71"/>
      <c r="L1012" s="71"/>
      <c r="M1012" s="552"/>
      <c r="N1012" s="71"/>
      <c r="O1012" s="552">
        <f t="shared" si="577"/>
        <v>0</v>
      </c>
      <c r="P1012" s="552"/>
      <c r="Q1012" s="71"/>
      <c r="R1012" s="71">
        <f t="shared" si="578"/>
        <v>0</v>
      </c>
      <c r="S1012" s="71">
        <f t="shared" si="579"/>
        <v>0</v>
      </c>
      <c r="T1012" s="71">
        <f t="shared" si="580"/>
        <v>0</v>
      </c>
      <c r="U1012" s="71">
        <f t="shared" si="581"/>
        <v>0</v>
      </c>
      <c r="V1012" s="123"/>
      <c r="X1012" s="10"/>
      <c r="Y1012" s="10"/>
      <c r="Z1012" s="10"/>
    </row>
    <row r="1013" spans="1:26">
      <c r="A1013" s="146"/>
      <c r="B1013" s="146"/>
      <c r="C1013" s="147"/>
      <c r="D1013" s="99"/>
      <c r="E1013" s="99"/>
      <c r="F1013" s="148"/>
      <c r="G1013" s="82"/>
      <c r="H1013" s="82"/>
      <c r="I1013" s="82"/>
      <c r="J1013" s="82"/>
      <c r="K1013" s="82"/>
      <c r="L1013" s="62"/>
      <c r="M1013" s="553"/>
      <c r="N1013" s="82"/>
      <c r="O1013" s="553">
        <f t="shared" si="577"/>
        <v>0</v>
      </c>
      <c r="P1013" s="553"/>
      <c r="Q1013" s="82"/>
      <c r="R1013" s="82">
        <f t="shared" si="578"/>
        <v>0</v>
      </c>
      <c r="S1013" s="82">
        <f t="shared" si="579"/>
        <v>0</v>
      </c>
      <c r="T1013" s="82">
        <f t="shared" si="580"/>
        <v>0</v>
      </c>
      <c r="U1013" s="82">
        <f t="shared" si="581"/>
        <v>0</v>
      </c>
      <c r="V1013" s="124"/>
      <c r="X1013" s="10"/>
      <c r="Y1013" s="10"/>
      <c r="Z1013" s="10"/>
    </row>
    <row r="1014" spans="1:26">
      <c r="A1014" s="165" t="s">
        <v>39</v>
      </c>
      <c r="B1014" s="165"/>
      <c r="C1014" s="166" t="s">
        <v>40</v>
      </c>
      <c r="D1014" s="167"/>
      <c r="E1014" s="167"/>
      <c r="F1014" s="168"/>
      <c r="G1014" s="169"/>
      <c r="H1014" s="169"/>
      <c r="I1014" s="169"/>
      <c r="J1014" s="169">
        <f>SUBTOTAL(9,J1015:J1155)</f>
        <v>1095015293.253968</v>
      </c>
      <c r="K1014" s="169">
        <f>SUBTOTAL(9,K1015:K1155)</f>
        <v>204033421.6020115</v>
      </c>
      <c r="L1014" s="169">
        <f>SUBTOTAL(9,L1015:L1155)</f>
        <v>1299048714.8559794</v>
      </c>
      <c r="M1014" s="551"/>
      <c r="N1014" s="169"/>
      <c r="O1014" s="551">
        <f t="shared" si="577"/>
        <v>0</v>
      </c>
      <c r="P1014" s="551"/>
      <c r="Q1014" s="169"/>
      <c r="R1014" s="169">
        <f t="shared" si="578"/>
        <v>0</v>
      </c>
      <c r="S1014" s="169">
        <f>SUBTOTAL(9,S1015:S1155)</f>
        <v>0</v>
      </c>
      <c r="T1014" s="169">
        <f>SUBTOTAL(9,T1015:T1155)</f>
        <v>0</v>
      </c>
      <c r="U1014" s="169">
        <f>SUBTOTAL(9,U1015:U1155)</f>
        <v>0</v>
      </c>
      <c r="V1014" s="170"/>
      <c r="X1014" s="10"/>
      <c r="Y1014" s="10"/>
      <c r="Z1014" s="10"/>
    </row>
    <row r="1015" spans="1:26">
      <c r="A1015" s="146"/>
      <c r="B1015" s="146"/>
      <c r="C1015" s="147"/>
      <c r="D1015" s="99"/>
      <c r="E1015" s="99"/>
      <c r="F1015" s="148"/>
      <c r="G1015" s="82"/>
      <c r="H1015" s="82"/>
      <c r="I1015" s="82"/>
      <c r="J1015" s="82"/>
      <c r="K1015" s="82"/>
      <c r="L1015" s="62"/>
      <c r="M1015" s="553"/>
      <c r="N1015" s="82"/>
      <c r="O1015" s="553">
        <f t="shared" si="577"/>
        <v>0</v>
      </c>
      <c r="P1015" s="553"/>
      <c r="Q1015" s="82"/>
      <c r="R1015" s="82">
        <f t="shared" si="578"/>
        <v>0</v>
      </c>
      <c r="S1015" s="82">
        <f t="shared" si="579"/>
        <v>0</v>
      </c>
      <c r="T1015" s="82">
        <f t="shared" si="580"/>
        <v>0</v>
      </c>
      <c r="U1015" s="82">
        <f t="shared" si="581"/>
        <v>0</v>
      </c>
      <c r="V1015" s="124"/>
      <c r="X1015" s="10"/>
      <c r="Y1015" s="10"/>
      <c r="Z1015" s="10"/>
    </row>
    <row r="1016" spans="1:26" collapsed="1">
      <c r="A1016" s="149" t="s">
        <v>189</v>
      </c>
      <c r="B1016" s="149"/>
      <c r="C1016" s="150" t="s">
        <v>78</v>
      </c>
      <c r="D1016" s="100">
        <v>1</v>
      </c>
      <c r="E1016" s="100"/>
      <c r="F1016" s="151" t="s">
        <v>10</v>
      </c>
      <c r="G1016" s="75"/>
      <c r="H1016" s="75"/>
      <c r="I1016" s="75"/>
      <c r="J1016" s="75"/>
      <c r="K1016" s="75"/>
      <c r="L1016" s="75">
        <f>SUM(L1017:L1053)</f>
        <v>0</v>
      </c>
      <c r="M1016" s="555"/>
      <c r="N1016" s="75"/>
      <c r="O1016" s="555">
        <f t="shared" si="577"/>
        <v>0</v>
      </c>
      <c r="P1016" s="555"/>
      <c r="Q1016" s="75"/>
      <c r="R1016" s="75">
        <f t="shared" si="578"/>
        <v>0</v>
      </c>
      <c r="S1016" s="75">
        <f t="shared" si="579"/>
        <v>0</v>
      </c>
      <c r="T1016" s="75">
        <f t="shared" si="580"/>
        <v>0</v>
      </c>
      <c r="U1016" s="75">
        <f t="shared" si="581"/>
        <v>0</v>
      </c>
      <c r="V1016" s="176"/>
      <c r="X1016" s="10"/>
      <c r="Y1016" s="10"/>
      <c r="Z1016" s="10"/>
    </row>
    <row r="1017" spans="1:26" hidden="1" outlineLevel="1">
      <c r="A1017" s="137" t="s">
        <v>190</v>
      </c>
      <c r="B1017" s="137"/>
      <c r="C1017" s="138" t="s">
        <v>82</v>
      </c>
      <c r="D1017" s="94">
        <v>1</v>
      </c>
      <c r="E1017" s="94"/>
      <c r="F1017" s="139" t="s">
        <v>10</v>
      </c>
      <c r="G1017" s="71"/>
      <c r="H1017" s="71"/>
      <c r="I1017" s="71"/>
      <c r="J1017" s="71"/>
      <c r="K1017" s="71"/>
      <c r="L1017" s="62">
        <v>0</v>
      </c>
      <c r="M1017" s="552"/>
      <c r="N1017" s="71"/>
      <c r="O1017" s="552">
        <f t="shared" si="577"/>
        <v>0</v>
      </c>
      <c r="P1017" s="552"/>
      <c r="Q1017" s="71"/>
      <c r="R1017" s="71">
        <f t="shared" si="578"/>
        <v>0</v>
      </c>
      <c r="S1017" s="71">
        <f t="shared" si="579"/>
        <v>0</v>
      </c>
      <c r="T1017" s="71">
        <f t="shared" si="580"/>
        <v>0</v>
      </c>
      <c r="U1017" s="71">
        <f t="shared" si="581"/>
        <v>0</v>
      </c>
      <c r="V1017" s="124"/>
      <c r="X1017" s="10"/>
      <c r="Y1017" s="10"/>
      <c r="Z1017" s="10"/>
    </row>
    <row r="1018" spans="1:26" hidden="1" outlineLevel="1">
      <c r="A1018" s="137" t="s">
        <v>191</v>
      </c>
      <c r="B1018" s="137"/>
      <c r="C1018" s="138" t="s">
        <v>192</v>
      </c>
      <c r="D1018" s="94">
        <v>1</v>
      </c>
      <c r="E1018" s="94"/>
      <c r="F1018" s="139" t="s">
        <v>10</v>
      </c>
      <c r="G1018" s="71"/>
      <c r="H1018" s="71"/>
      <c r="I1018" s="71"/>
      <c r="J1018" s="71"/>
      <c r="K1018" s="71"/>
      <c r="L1018" s="62">
        <v>0</v>
      </c>
      <c r="M1018" s="552"/>
      <c r="N1018" s="71"/>
      <c r="O1018" s="552">
        <f t="shared" si="577"/>
        <v>0</v>
      </c>
      <c r="P1018" s="552"/>
      <c r="Q1018" s="71"/>
      <c r="R1018" s="71">
        <f t="shared" si="578"/>
        <v>0</v>
      </c>
      <c r="S1018" s="71">
        <f t="shared" si="579"/>
        <v>0</v>
      </c>
      <c r="T1018" s="71">
        <f t="shared" si="580"/>
        <v>0</v>
      </c>
      <c r="U1018" s="71">
        <f t="shared" si="581"/>
        <v>0</v>
      </c>
      <c r="V1018" s="124"/>
      <c r="X1018" s="10"/>
      <c r="Y1018" s="10"/>
      <c r="Z1018" s="10"/>
    </row>
    <row r="1019" spans="1:26" hidden="1" outlineLevel="1">
      <c r="A1019" s="137" t="s">
        <v>193</v>
      </c>
      <c r="B1019" s="137"/>
      <c r="C1019" s="138" t="s">
        <v>194</v>
      </c>
      <c r="D1019" s="94">
        <v>1</v>
      </c>
      <c r="E1019" s="94"/>
      <c r="F1019" s="139" t="s">
        <v>10</v>
      </c>
      <c r="G1019" s="71"/>
      <c r="H1019" s="71"/>
      <c r="I1019" s="71"/>
      <c r="J1019" s="71"/>
      <c r="K1019" s="71"/>
      <c r="L1019" s="62">
        <v>0</v>
      </c>
      <c r="M1019" s="552"/>
      <c r="N1019" s="71"/>
      <c r="O1019" s="552">
        <f t="shared" si="577"/>
        <v>0</v>
      </c>
      <c r="P1019" s="552"/>
      <c r="Q1019" s="71"/>
      <c r="R1019" s="71">
        <f t="shared" si="578"/>
        <v>0</v>
      </c>
      <c r="S1019" s="71">
        <f t="shared" si="579"/>
        <v>0</v>
      </c>
      <c r="T1019" s="71">
        <f t="shared" si="580"/>
        <v>0</v>
      </c>
      <c r="U1019" s="71">
        <f t="shared" si="581"/>
        <v>0</v>
      </c>
      <c r="V1019" s="124"/>
      <c r="X1019" s="10"/>
      <c r="Y1019" s="10"/>
      <c r="Z1019" s="10"/>
    </row>
    <row r="1020" spans="1:26" hidden="1" outlineLevel="1">
      <c r="A1020" s="137" t="s">
        <v>195</v>
      </c>
      <c r="B1020" s="137"/>
      <c r="C1020" s="138" t="s">
        <v>90</v>
      </c>
      <c r="D1020" s="94">
        <v>1</v>
      </c>
      <c r="E1020" s="94"/>
      <c r="F1020" s="139" t="s">
        <v>10</v>
      </c>
      <c r="G1020" s="71"/>
      <c r="H1020" s="71"/>
      <c r="I1020" s="71"/>
      <c r="J1020" s="71"/>
      <c r="K1020" s="71"/>
      <c r="L1020" s="62">
        <v>0</v>
      </c>
      <c r="M1020" s="552"/>
      <c r="N1020" s="71"/>
      <c r="O1020" s="552">
        <f t="shared" si="577"/>
        <v>0</v>
      </c>
      <c r="P1020" s="552"/>
      <c r="Q1020" s="71"/>
      <c r="R1020" s="71">
        <f t="shared" si="578"/>
        <v>0</v>
      </c>
      <c r="S1020" s="71">
        <f t="shared" si="579"/>
        <v>0</v>
      </c>
      <c r="T1020" s="71">
        <f t="shared" si="580"/>
        <v>0</v>
      </c>
      <c r="U1020" s="71">
        <f t="shared" si="581"/>
        <v>0</v>
      </c>
      <c r="V1020" s="124"/>
      <c r="X1020" s="10"/>
      <c r="Y1020" s="10"/>
      <c r="Z1020" s="10"/>
    </row>
    <row r="1021" spans="1:26" hidden="1" outlineLevel="1">
      <c r="A1021" s="137" t="s">
        <v>196</v>
      </c>
      <c r="B1021" s="137"/>
      <c r="C1021" s="138" t="s">
        <v>197</v>
      </c>
      <c r="D1021" s="94">
        <v>1</v>
      </c>
      <c r="E1021" s="94"/>
      <c r="F1021" s="139" t="s">
        <v>10</v>
      </c>
      <c r="G1021" s="71"/>
      <c r="H1021" s="71"/>
      <c r="I1021" s="71"/>
      <c r="J1021" s="71"/>
      <c r="K1021" s="71"/>
      <c r="L1021" s="62">
        <v>0</v>
      </c>
      <c r="M1021" s="552"/>
      <c r="N1021" s="71"/>
      <c r="O1021" s="552">
        <f t="shared" si="577"/>
        <v>0</v>
      </c>
      <c r="P1021" s="552"/>
      <c r="Q1021" s="71"/>
      <c r="R1021" s="71">
        <f t="shared" si="578"/>
        <v>0</v>
      </c>
      <c r="S1021" s="71">
        <f t="shared" si="579"/>
        <v>0</v>
      </c>
      <c r="T1021" s="71">
        <f t="shared" si="580"/>
        <v>0</v>
      </c>
      <c r="U1021" s="71">
        <f t="shared" si="581"/>
        <v>0</v>
      </c>
      <c r="V1021" s="124"/>
      <c r="X1021" s="10"/>
      <c r="Y1021" s="10"/>
      <c r="Z1021" s="10"/>
    </row>
    <row r="1022" spans="1:26" hidden="1" outlineLevel="1">
      <c r="A1022" s="137" t="s">
        <v>198</v>
      </c>
      <c r="B1022" s="137"/>
      <c r="C1022" s="138" t="s">
        <v>199</v>
      </c>
      <c r="D1022" s="94">
        <v>0</v>
      </c>
      <c r="E1022" s="94"/>
      <c r="F1022" s="139" t="s">
        <v>10</v>
      </c>
      <c r="G1022" s="71"/>
      <c r="H1022" s="71"/>
      <c r="I1022" s="71"/>
      <c r="J1022" s="71"/>
      <c r="K1022" s="71"/>
      <c r="L1022" s="62">
        <v>0</v>
      </c>
      <c r="M1022" s="552"/>
      <c r="N1022" s="71"/>
      <c r="O1022" s="552">
        <f t="shared" si="577"/>
        <v>0</v>
      </c>
      <c r="P1022" s="552"/>
      <c r="Q1022" s="71"/>
      <c r="R1022" s="71">
        <f t="shared" si="578"/>
        <v>0</v>
      </c>
      <c r="S1022" s="71">
        <f t="shared" si="579"/>
        <v>0</v>
      </c>
      <c r="T1022" s="71">
        <f t="shared" si="580"/>
        <v>0</v>
      </c>
      <c r="U1022" s="71">
        <f t="shared" si="581"/>
        <v>0</v>
      </c>
      <c r="V1022" s="124"/>
      <c r="X1022" s="10"/>
      <c r="Y1022" s="10"/>
      <c r="Z1022" s="10"/>
    </row>
    <row r="1023" spans="1:26" hidden="1" outlineLevel="1">
      <c r="A1023" s="137" t="s">
        <v>200</v>
      </c>
      <c r="B1023" s="137"/>
      <c r="C1023" s="138" t="s">
        <v>201</v>
      </c>
      <c r="D1023" s="94">
        <v>0</v>
      </c>
      <c r="E1023" s="94"/>
      <c r="F1023" s="139" t="s">
        <v>10</v>
      </c>
      <c r="G1023" s="71"/>
      <c r="H1023" s="71"/>
      <c r="I1023" s="71"/>
      <c r="J1023" s="71"/>
      <c r="K1023" s="71"/>
      <c r="L1023" s="62">
        <v>0</v>
      </c>
      <c r="M1023" s="552"/>
      <c r="N1023" s="71"/>
      <c r="O1023" s="552">
        <f t="shared" si="577"/>
        <v>0</v>
      </c>
      <c r="P1023" s="552"/>
      <c r="Q1023" s="71"/>
      <c r="R1023" s="71">
        <f t="shared" si="578"/>
        <v>0</v>
      </c>
      <c r="S1023" s="71">
        <f t="shared" si="579"/>
        <v>0</v>
      </c>
      <c r="T1023" s="71">
        <f t="shared" si="580"/>
        <v>0</v>
      </c>
      <c r="U1023" s="71">
        <f t="shared" si="581"/>
        <v>0</v>
      </c>
      <c r="V1023" s="124"/>
      <c r="X1023" s="10"/>
      <c r="Y1023" s="10"/>
      <c r="Z1023" s="10"/>
    </row>
    <row r="1024" spans="1:26" hidden="1" outlineLevel="1">
      <c r="A1024" s="137" t="s">
        <v>202</v>
      </c>
      <c r="B1024" s="137"/>
      <c r="C1024" s="138" t="s">
        <v>203</v>
      </c>
      <c r="D1024" s="94">
        <v>1</v>
      </c>
      <c r="E1024" s="94"/>
      <c r="F1024" s="139" t="s">
        <v>10</v>
      </c>
      <c r="G1024" s="71"/>
      <c r="H1024" s="71"/>
      <c r="I1024" s="71"/>
      <c r="J1024" s="71"/>
      <c r="K1024" s="71"/>
      <c r="L1024" s="62">
        <v>0</v>
      </c>
      <c r="M1024" s="552"/>
      <c r="N1024" s="71"/>
      <c r="O1024" s="552">
        <f t="shared" si="577"/>
        <v>0</v>
      </c>
      <c r="P1024" s="552"/>
      <c r="Q1024" s="71"/>
      <c r="R1024" s="71">
        <f t="shared" si="578"/>
        <v>0</v>
      </c>
      <c r="S1024" s="71">
        <f t="shared" si="579"/>
        <v>0</v>
      </c>
      <c r="T1024" s="71">
        <f t="shared" si="580"/>
        <v>0</v>
      </c>
      <c r="U1024" s="71">
        <f t="shared" si="581"/>
        <v>0</v>
      </c>
      <c r="V1024" s="124"/>
      <c r="X1024" s="10"/>
      <c r="Y1024" s="10"/>
      <c r="Z1024" s="10"/>
    </row>
    <row r="1025" spans="1:26" hidden="1" outlineLevel="1">
      <c r="A1025" s="137" t="s">
        <v>204</v>
      </c>
      <c r="B1025" s="137"/>
      <c r="C1025" s="138" t="s">
        <v>205</v>
      </c>
      <c r="D1025" s="94">
        <v>1</v>
      </c>
      <c r="E1025" s="94"/>
      <c r="F1025" s="139" t="s">
        <v>10</v>
      </c>
      <c r="G1025" s="71"/>
      <c r="H1025" s="71"/>
      <c r="I1025" s="71"/>
      <c r="J1025" s="71"/>
      <c r="K1025" s="71"/>
      <c r="L1025" s="62">
        <v>0</v>
      </c>
      <c r="M1025" s="552"/>
      <c r="N1025" s="71"/>
      <c r="O1025" s="552">
        <f t="shared" si="577"/>
        <v>0</v>
      </c>
      <c r="P1025" s="552"/>
      <c r="Q1025" s="71"/>
      <c r="R1025" s="71">
        <f t="shared" si="578"/>
        <v>0</v>
      </c>
      <c r="S1025" s="71">
        <f t="shared" si="579"/>
        <v>0</v>
      </c>
      <c r="T1025" s="71">
        <f t="shared" si="580"/>
        <v>0</v>
      </c>
      <c r="U1025" s="71">
        <f t="shared" si="581"/>
        <v>0</v>
      </c>
      <c r="V1025" s="124"/>
      <c r="X1025" s="10"/>
      <c r="Y1025" s="10"/>
      <c r="Z1025" s="10"/>
    </row>
    <row r="1026" spans="1:26" hidden="1" outlineLevel="1">
      <c r="A1026" s="137" t="s">
        <v>206</v>
      </c>
      <c r="B1026" s="137"/>
      <c r="C1026" s="138" t="s">
        <v>102</v>
      </c>
      <c r="D1026" s="94">
        <v>1</v>
      </c>
      <c r="E1026" s="94"/>
      <c r="F1026" s="139" t="s">
        <v>10</v>
      </c>
      <c r="G1026" s="71"/>
      <c r="H1026" s="71"/>
      <c r="I1026" s="71"/>
      <c r="J1026" s="71"/>
      <c r="K1026" s="71"/>
      <c r="L1026" s="62">
        <v>0</v>
      </c>
      <c r="M1026" s="552"/>
      <c r="N1026" s="71"/>
      <c r="O1026" s="552">
        <f t="shared" si="577"/>
        <v>0</v>
      </c>
      <c r="P1026" s="552"/>
      <c r="Q1026" s="71"/>
      <c r="R1026" s="71">
        <f t="shared" si="578"/>
        <v>0</v>
      </c>
      <c r="S1026" s="71">
        <f t="shared" si="579"/>
        <v>0</v>
      </c>
      <c r="T1026" s="71">
        <f t="shared" si="580"/>
        <v>0</v>
      </c>
      <c r="U1026" s="71">
        <f t="shared" si="581"/>
        <v>0</v>
      </c>
      <c r="V1026" s="124"/>
      <c r="X1026" s="10"/>
      <c r="Y1026" s="10"/>
      <c r="Z1026" s="10"/>
    </row>
    <row r="1027" spans="1:26" hidden="1" outlineLevel="1">
      <c r="A1027" s="137" t="s">
        <v>207</v>
      </c>
      <c r="B1027" s="137"/>
      <c r="C1027" s="138" t="s">
        <v>208</v>
      </c>
      <c r="D1027" s="94">
        <v>1</v>
      </c>
      <c r="E1027" s="94"/>
      <c r="F1027" s="139" t="s">
        <v>10</v>
      </c>
      <c r="G1027" s="71"/>
      <c r="H1027" s="71"/>
      <c r="I1027" s="71"/>
      <c r="J1027" s="71"/>
      <c r="K1027" s="71"/>
      <c r="L1027" s="62">
        <v>0</v>
      </c>
      <c r="M1027" s="552"/>
      <c r="N1027" s="71"/>
      <c r="O1027" s="552">
        <f t="shared" si="577"/>
        <v>0</v>
      </c>
      <c r="P1027" s="552"/>
      <c r="Q1027" s="71"/>
      <c r="R1027" s="71">
        <f t="shared" si="578"/>
        <v>0</v>
      </c>
      <c r="S1027" s="71">
        <f t="shared" si="579"/>
        <v>0</v>
      </c>
      <c r="T1027" s="71">
        <f t="shared" si="580"/>
        <v>0</v>
      </c>
      <c r="U1027" s="71">
        <f t="shared" si="581"/>
        <v>0</v>
      </c>
      <c r="V1027" s="124"/>
      <c r="X1027" s="10"/>
      <c r="Y1027" s="10"/>
      <c r="Z1027" s="10"/>
    </row>
    <row r="1028" spans="1:26" hidden="1" outlineLevel="1">
      <c r="A1028" s="137" t="s">
        <v>209</v>
      </c>
      <c r="B1028" s="137"/>
      <c r="C1028" s="138" t="s">
        <v>210</v>
      </c>
      <c r="D1028" s="94">
        <v>1</v>
      </c>
      <c r="E1028" s="94"/>
      <c r="F1028" s="139" t="s">
        <v>10</v>
      </c>
      <c r="G1028" s="71"/>
      <c r="H1028" s="71"/>
      <c r="I1028" s="71"/>
      <c r="J1028" s="71"/>
      <c r="K1028" s="71"/>
      <c r="L1028" s="62">
        <v>0</v>
      </c>
      <c r="M1028" s="552"/>
      <c r="N1028" s="71"/>
      <c r="O1028" s="552">
        <f t="shared" si="577"/>
        <v>0</v>
      </c>
      <c r="P1028" s="552"/>
      <c r="Q1028" s="71"/>
      <c r="R1028" s="71">
        <f t="shared" si="578"/>
        <v>0</v>
      </c>
      <c r="S1028" s="71">
        <f t="shared" si="579"/>
        <v>0</v>
      </c>
      <c r="T1028" s="71">
        <f t="shared" si="580"/>
        <v>0</v>
      </c>
      <c r="U1028" s="71">
        <f t="shared" si="581"/>
        <v>0</v>
      </c>
      <c r="V1028" s="124"/>
      <c r="X1028" s="10"/>
      <c r="Y1028" s="10"/>
      <c r="Z1028" s="10"/>
    </row>
    <row r="1029" spans="1:26" hidden="1" outlineLevel="1">
      <c r="A1029" s="137" t="s">
        <v>211</v>
      </c>
      <c r="B1029" s="137"/>
      <c r="C1029" s="138" t="s">
        <v>212</v>
      </c>
      <c r="D1029" s="94">
        <v>1</v>
      </c>
      <c r="E1029" s="94"/>
      <c r="F1029" s="139" t="s">
        <v>10</v>
      </c>
      <c r="G1029" s="71"/>
      <c r="H1029" s="71"/>
      <c r="I1029" s="71"/>
      <c r="J1029" s="71"/>
      <c r="K1029" s="71"/>
      <c r="L1029" s="62">
        <v>0</v>
      </c>
      <c r="M1029" s="552"/>
      <c r="N1029" s="71"/>
      <c r="O1029" s="552">
        <f t="shared" si="577"/>
        <v>0</v>
      </c>
      <c r="P1029" s="552"/>
      <c r="Q1029" s="71"/>
      <c r="R1029" s="71">
        <f t="shared" si="578"/>
        <v>0</v>
      </c>
      <c r="S1029" s="71">
        <f t="shared" si="579"/>
        <v>0</v>
      </c>
      <c r="T1029" s="71">
        <f t="shared" si="580"/>
        <v>0</v>
      </c>
      <c r="U1029" s="71">
        <f t="shared" si="581"/>
        <v>0</v>
      </c>
      <c r="V1029" s="124"/>
      <c r="X1029" s="10"/>
      <c r="Y1029" s="10"/>
      <c r="Z1029" s="10"/>
    </row>
    <row r="1030" spans="1:26" hidden="1" outlineLevel="1">
      <c r="A1030" s="137" t="s">
        <v>213</v>
      </c>
      <c r="B1030" s="137"/>
      <c r="C1030" s="138" t="s">
        <v>214</v>
      </c>
      <c r="D1030" s="94">
        <v>1</v>
      </c>
      <c r="E1030" s="94"/>
      <c r="F1030" s="139" t="s">
        <v>10</v>
      </c>
      <c r="G1030" s="71"/>
      <c r="H1030" s="71"/>
      <c r="I1030" s="71"/>
      <c r="J1030" s="71"/>
      <c r="K1030" s="71"/>
      <c r="L1030" s="62">
        <v>0</v>
      </c>
      <c r="M1030" s="552"/>
      <c r="N1030" s="71"/>
      <c r="O1030" s="552">
        <f t="shared" si="577"/>
        <v>0</v>
      </c>
      <c r="P1030" s="552"/>
      <c r="Q1030" s="71"/>
      <c r="R1030" s="71">
        <f t="shared" si="578"/>
        <v>0</v>
      </c>
      <c r="S1030" s="71">
        <f t="shared" si="579"/>
        <v>0</v>
      </c>
      <c r="T1030" s="71">
        <f t="shared" si="580"/>
        <v>0</v>
      </c>
      <c r="U1030" s="71">
        <f t="shared" si="581"/>
        <v>0</v>
      </c>
      <c r="V1030" s="124"/>
      <c r="X1030" s="10"/>
      <c r="Y1030" s="10"/>
      <c r="Z1030" s="10"/>
    </row>
    <row r="1031" spans="1:26" hidden="1" outlineLevel="1">
      <c r="A1031" s="137" t="s">
        <v>215</v>
      </c>
      <c r="B1031" s="137"/>
      <c r="C1031" s="138" t="s">
        <v>94</v>
      </c>
      <c r="D1031" s="94">
        <v>1</v>
      </c>
      <c r="E1031" s="94"/>
      <c r="F1031" s="139" t="s">
        <v>10</v>
      </c>
      <c r="G1031" s="71"/>
      <c r="H1031" s="71"/>
      <c r="I1031" s="71"/>
      <c r="J1031" s="71"/>
      <c r="K1031" s="71"/>
      <c r="L1031" s="62">
        <v>0</v>
      </c>
      <c r="M1031" s="552"/>
      <c r="N1031" s="71"/>
      <c r="O1031" s="552">
        <f t="shared" si="577"/>
        <v>0</v>
      </c>
      <c r="P1031" s="552"/>
      <c r="Q1031" s="71"/>
      <c r="R1031" s="71">
        <f t="shared" si="578"/>
        <v>0</v>
      </c>
      <c r="S1031" s="71">
        <f t="shared" si="579"/>
        <v>0</v>
      </c>
      <c r="T1031" s="71">
        <f t="shared" si="580"/>
        <v>0</v>
      </c>
      <c r="U1031" s="71">
        <f t="shared" si="581"/>
        <v>0</v>
      </c>
      <c r="V1031" s="124"/>
      <c r="X1031" s="10"/>
      <c r="Y1031" s="10"/>
      <c r="Z1031" s="10"/>
    </row>
    <row r="1032" spans="1:26" hidden="1" outlineLevel="1">
      <c r="A1032" s="137" t="s">
        <v>216</v>
      </c>
      <c r="B1032" s="137"/>
      <c r="C1032" s="138" t="s">
        <v>96</v>
      </c>
      <c r="D1032" s="94">
        <v>1</v>
      </c>
      <c r="E1032" s="94"/>
      <c r="F1032" s="139" t="s">
        <v>10</v>
      </c>
      <c r="G1032" s="71"/>
      <c r="H1032" s="71"/>
      <c r="I1032" s="71"/>
      <c r="J1032" s="71"/>
      <c r="K1032" s="71"/>
      <c r="L1032" s="62">
        <v>0</v>
      </c>
      <c r="M1032" s="552"/>
      <c r="N1032" s="71"/>
      <c r="O1032" s="552">
        <f t="shared" si="577"/>
        <v>0</v>
      </c>
      <c r="P1032" s="552"/>
      <c r="Q1032" s="71"/>
      <c r="R1032" s="71">
        <f t="shared" si="578"/>
        <v>0</v>
      </c>
      <c r="S1032" s="71">
        <f t="shared" si="579"/>
        <v>0</v>
      </c>
      <c r="T1032" s="71">
        <f t="shared" si="580"/>
        <v>0</v>
      </c>
      <c r="U1032" s="71">
        <f t="shared" si="581"/>
        <v>0</v>
      </c>
      <c r="V1032" s="124"/>
      <c r="X1032" s="10"/>
      <c r="Y1032" s="10"/>
      <c r="Z1032" s="10"/>
    </row>
    <row r="1033" spans="1:26" hidden="1" outlineLevel="1">
      <c r="A1033" s="137" t="s">
        <v>217</v>
      </c>
      <c r="B1033" s="137"/>
      <c r="C1033" s="138" t="s">
        <v>100</v>
      </c>
      <c r="D1033" s="94">
        <v>1</v>
      </c>
      <c r="E1033" s="94"/>
      <c r="F1033" s="139" t="s">
        <v>10</v>
      </c>
      <c r="G1033" s="71"/>
      <c r="H1033" s="71"/>
      <c r="I1033" s="71"/>
      <c r="J1033" s="71"/>
      <c r="K1033" s="71"/>
      <c r="L1033" s="62">
        <v>0</v>
      </c>
      <c r="M1033" s="552"/>
      <c r="N1033" s="71"/>
      <c r="O1033" s="552">
        <f t="shared" si="577"/>
        <v>0</v>
      </c>
      <c r="P1033" s="552"/>
      <c r="Q1033" s="71"/>
      <c r="R1033" s="71">
        <f t="shared" si="578"/>
        <v>0</v>
      </c>
      <c r="S1033" s="71">
        <f t="shared" si="579"/>
        <v>0</v>
      </c>
      <c r="T1033" s="71">
        <f t="shared" si="580"/>
        <v>0</v>
      </c>
      <c r="U1033" s="71">
        <f t="shared" si="581"/>
        <v>0</v>
      </c>
      <c r="V1033" s="124"/>
      <c r="X1033" s="10"/>
      <c r="Y1033" s="10"/>
      <c r="Z1033" s="10"/>
    </row>
    <row r="1034" spans="1:26" hidden="1" outlineLevel="1">
      <c r="A1034" s="137" t="s">
        <v>218</v>
      </c>
      <c r="B1034" s="137"/>
      <c r="C1034" s="138" t="s">
        <v>219</v>
      </c>
      <c r="D1034" s="94">
        <v>1</v>
      </c>
      <c r="E1034" s="94"/>
      <c r="F1034" s="139" t="s">
        <v>10</v>
      </c>
      <c r="G1034" s="71"/>
      <c r="H1034" s="71"/>
      <c r="I1034" s="71"/>
      <c r="J1034" s="71"/>
      <c r="K1034" s="71"/>
      <c r="L1034" s="62">
        <v>0</v>
      </c>
      <c r="M1034" s="552"/>
      <c r="N1034" s="71"/>
      <c r="O1034" s="552">
        <f t="shared" si="577"/>
        <v>0</v>
      </c>
      <c r="P1034" s="552"/>
      <c r="Q1034" s="71"/>
      <c r="R1034" s="71">
        <f t="shared" si="578"/>
        <v>0</v>
      </c>
      <c r="S1034" s="71">
        <f t="shared" si="579"/>
        <v>0</v>
      </c>
      <c r="T1034" s="71">
        <f t="shared" si="580"/>
        <v>0</v>
      </c>
      <c r="U1034" s="71">
        <f t="shared" si="581"/>
        <v>0</v>
      </c>
      <c r="V1034" s="124"/>
      <c r="X1034" s="10"/>
      <c r="Y1034" s="10"/>
      <c r="Z1034" s="10"/>
    </row>
    <row r="1035" spans="1:26" hidden="1" outlineLevel="1">
      <c r="A1035" s="137" t="s">
        <v>220</v>
      </c>
      <c r="B1035" s="137"/>
      <c r="C1035" s="138" t="s">
        <v>104</v>
      </c>
      <c r="D1035" s="94">
        <v>1</v>
      </c>
      <c r="E1035" s="94"/>
      <c r="F1035" s="139" t="s">
        <v>10</v>
      </c>
      <c r="G1035" s="71"/>
      <c r="H1035" s="71"/>
      <c r="I1035" s="71"/>
      <c r="J1035" s="71"/>
      <c r="K1035" s="71"/>
      <c r="L1035" s="62">
        <v>0</v>
      </c>
      <c r="M1035" s="552"/>
      <c r="N1035" s="71"/>
      <c r="O1035" s="552">
        <f t="shared" si="577"/>
        <v>0</v>
      </c>
      <c r="P1035" s="552"/>
      <c r="Q1035" s="71"/>
      <c r="R1035" s="71">
        <f t="shared" si="578"/>
        <v>0</v>
      </c>
      <c r="S1035" s="71">
        <f t="shared" si="579"/>
        <v>0</v>
      </c>
      <c r="T1035" s="71">
        <f t="shared" si="580"/>
        <v>0</v>
      </c>
      <c r="U1035" s="71">
        <f t="shared" si="581"/>
        <v>0</v>
      </c>
      <c r="V1035" s="124"/>
      <c r="X1035" s="10"/>
      <c r="Y1035" s="10"/>
      <c r="Z1035" s="10"/>
    </row>
    <row r="1036" spans="1:26" hidden="1" outlineLevel="1">
      <c r="A1036" s="137" t="s">
        <v>221</v>
      </c>
      <c r="B1036" s="137"/>
      <c r="C1036" s="138" t="s">
        <v>222</v>
      </c>
      <c r="D1036" s="94">
        <v>1</v>
      </c>
      <c r="E1036" s="94"/>
      <c r="F1036" s="139" t="s">
        <v>10</v>
      </c>
      <c r="G1036" s="71"/>
      <c r="H1036" s="71"/>
      <c r="I1036" s="71"/>
      <c r="J1036" s="71"/>
      <c r="K1036" s="71"/>
      <c r="L1036" s="62">
        <v>0</v>
      </c>
      <c r="M1036" s="552"/>
      <c r="N1036" s="71"/>
      <c r="O1036" s="552">
        <f t="shared" si="577"/>
        <v>0</v>
      </c>
      <c r="P1036" s="552"/>
      <c r="Q1036" s="71"/>
      <c r="R1036" s="71">
        <f t="shared" si="578"/>
        <v>0</v>
      </c>
      <c r="S1036" s="71">
        <f t="shared" si="579"/>
        <v>0</v>
      </c>
      <c r="T1036" s="71">
        <f t="shared" si="580"/>
        <v>0</v>
      </c>
      <c r="U1036" s="71">
        <f t="shared" si="581"/>
        <v>0</v>
      </c>
      <c r="V1036" s="124"/>
      <c r="X1036" s="10"/>
      <c r="Y1036" s="10"/>
      <c r="Z1036" s="10"/>
    </row>
    <row r="1037" spans="1:26" hidden="1" outlineLevel="1">
      <c r="A1037" s="137" t="s">
        <v>223</v>
      </c>
      <c r="B1037" s="137"/>
      <c r="C1037" s="138" t="s">
        <v>224</v>
      </c>
      <c r="D1037" s="94">
        <v>1</v>
      </c>
      <c r="E1037" s="94"/>
      <c r="F1037" s="139" t="s">
        <v>10</v>
      </c>
      <c r="G1037" s="71"/>
      <c r="H1037" s="71"/>
      <c r="I1037" s="71"/>
      <c r="J1037" s="71"/>
      <c r="K1037" s="71"/>
      <c r="L1037" s="62">
        <v>0</v>
      </c>
      <c r="M1037" s="552"/>
      <c r="N1037" s="71"/>
      <c r="O1037" s="552">
        <f t="shared" si="577"/>
        <v>0</v>
      </c>
      <c r="P1037" s="552"/>
      <c r="Q1037" s="71"/>
      <c r="R1037" s="71">
        <f t="shared" si="578"/>
        <v>0</v>
      </c>
      <c r="S1037" s="71">
        <f t="shared" si="579"/>
        <v>0</v>
      </c>
      <c r="T1037" s="71">
        <f t="shared" si="580"/>
        <v>0</v>
      </c>
      <c r="U1037" s="71">
        <f t="shared" si="581"/>
        <v>0</v>
      </c>
      <c r="V1037" s="124"/>
      <c r="X1037" s="10"/>
      <c r="Y1037" s="10"/>
      <c r="Z1037" s="10"/>
    </row>
    <row r="1038" spans="1:26" hidden="1" outlineLevel="1">
      <c r="A1038" s="137" t="s">
        <v>225</v>
      </c>
      <c r="B1038" s="137"/>
      <c r="C1038" s="138" t="s">
        <v>108</v>
      </c>
      <c r="D1038" s="94">
        <v>1</v>
      </c>
      <c r="E1038" s="94"/>
      <c r="F1038" s="139" t="s">
        <v>10</v>
      </c>
      <c r="G1038" s="71"/>
      <c r="H1038" s="71"/>
      <c r="I1038" s="71"/>
      <c r="J1038" s="71"/>
      <c r="K1038" s="71"/>
      <c r="L1038" s="62">
        <v>0</v>
      </c>
      <c r="M1038" s="552"/>
      <c r="N1038" s="71"/>
      <c r="O1038" s="552">
        <f t="shared" si="577"/>
        <v>0</v>
      </c>
      <c r="P1038" s="552"/>
      <c r="Q1038" s="71"/>
      <c r="R1038" s="71">
        <f t="shared" si="578"/>
        <v>0</v>
      </c>
      <c r="S1038" s="71">
        <f t="shared" si="579"/>
        <v>0</v>
      </c>
      <c r="T1038" s="71">
        <f t="shared" si="580"/>
        <v>0</v>
      </c>
      <c r="U1038" s="71">
        <f t="shared" si="581"/>
        <v>0</v>
      </c>
      <c r="V1038" s="124"/>
      <c r="X1038" s="10"/>
      <c r="Y1038" s="10"/>
      <c r="Z1038" s="10"/>
    </row>
    <row r="1039" spans="1:26" hidden="1" outlineLevel="1">
      <c r="A1039" s="137" t="s">
        <v>226</v>
      </c>
      <c r="B1039" s="137"/>
      <c r="C1039" s="138" t="s">
        <v>106</v>
      </c>
      <c r="D1039" s="94">
        <v>1</v>
      </c>
      <c r="E1039" s="94"/>
      <c r="F1039" s="139" t="s">
        <v>10</v>
      </c>
      <c r="G1039" s="71"/>
      <c r="H1039" s="71"/>
      <c r="I1039" s="71"/>
      <c r="J1039" s="71"/>
      <c r="K1039" s="71"/>
      <c r="L1039" s="62">
        <v>0</v>
      </c>
      <c r="M1039" s="552"/>
      <c r="N1039" s="71"/>
      <c r="O1039" s="552">
        <f t="shared" si="577"/>
        <v>0</v>
      </c>
      <c r="P1039" s="552"/>
      <c r="Q1039" s="71"/>
      <c r="R1039" s="71">
        <f t="shared" si="578"/>
        <v>0</v>
      </c>
      <c r="S1039" s="71">
        <f t="shared" si="579"/>
        <v>0</v>
      </c>
      <c r="T1039" s="71">
        <f t="shared" si="580"/>
        <v>0</v>
      </c>
      <c r="U1039" s="71">
        <f t="shared" si="581"/>
        <v>0</v>
      </c>
      <c r="V1039" s="124"/>
      <c r="X1039" s="10"/>
      <c r="Y1039" s="10"/>
      <c r="Z1039" s="10"/>
    </row>
    <row r="1040" spans="1:26" hidden="1" outlineLevel="1">
      <c r="A1040" s="137" t="s">
        <v>227</v>
      </c>
      <c r="B1040" s="137"/>
      <c r="C1040" s="138" t="s">
        <v>228</v>
      </c>
      <c r="D1040" s="94">
        <v>1</v>
      </c>
      <c r="E1040" s="94"/>
      <c r="F1040" s="139" t="s">
        <v>10</v>
      </c>
      <c r="G1040" s="71"/>
      <c r="H1040" s="71"/>
      <c r="I1040" s="71"/>
      <c r="J1040" s="71"/>
      <c r="K1040" s="71"/>
      <c r="L1040" s="62">
        <v>0</v>
      </c>
      <c r="M1040" s="552"/>
      <c r="N1040" s="71"/>
      <c r="O1040" s="552">
        <f t="shared" si="577"/>
        <v>0</v>
      </c>
      <c r="P1040" s="552"/>
      <c r="Q1040" s="71"/>
      <c r="R1040" s="71">
        <f t="shared" si="578"/>
        <v>0</v>
      </c>
      <c r="S1040" s="71">
        <f t="shared" si="579"/>
        <v>0</v>
      </c>
      <c r="T1040" s="71">
        <f t="shared" si="580"/>
        <v>0</v>
      </c>
      <c r="U1040" s="71">
        <f t="shared" si="581"/>
        <v>0</v>
      </c>
      <c r="V1040" s="124"/>
      <c r="X1040" s="10"/>
      <c r="Y1040" s="10"/>
      <c r="Z1040" s="10"/>
    </row>
    <row r="1041" spans="1:26" hidden="1" outlineLevel="1">
      <c r="A1041" s="137" t="s">
        <v>229</v>
      </c>
      <c r="B1041" s="137"/>
      <c r="C1041" s="138" t="s">
        <v>230</v>
      </c>
      <c r="D1041" s="94">
        <v>1</v>
      </c>
      <c r="E1041" s="94"/>
      <c r="F1041" s="139" t="s">
        <v>10</v>
      </c>
      <c r="G1041" s="71"/>
      <c r="H1041" s="71"/>
      <c r="I1041" s="71"/>
      <c r="J1041" s="71"/>
      <c r="K1041" s="71"/>
      <c r="L1041" s="62">
        <v>0</v>
      </c>
      <c r="M1041" s="552"/>
      <c r="N1041" s="71"/>
      <c r="O1041" s="552">
        <f t="shared" si="577"/>
        <v>0</v>
      </c>
      <c r="P1041" s="552"/>
      <c r="Q1041" s="71"/>
      <c r="R1041" s="71">
        <f t="shared" si="578"/>
        <v>0</v>
      </c>
      <c r="S1041" s="71">
        <f t="shared" si="579"/>
        <v>0</v>
      </c>
      <c r="T1041" s="71">
        <f t="shared" si="580"/>
        <v>0</v>
      </c>
      <c r="U1041" s="71">
        <f t="shared" si="581"/>
        <v>0</v>
      </c>
      <c r="V1041" s="124"/>
      <c r="X1041" s="10"/>
      <c r="Y1041" s="10"/>
      <c r="Z1041" s="10"/>
    </row>
    <row r="1042" spans="1:26" hidden="1" outlineLevel="1">
      <c r="A1042" s="137" t="s">
        <v>231</v>
      </c>
      <c r="B1042" s="137"/>
      <c r="C1042" s="138" t="s">
        <v>232</v>
      </c>
      <c r="D1042" s="94">
        <v>1</v>
      </c>
      <c r="E1042" s="94"/>
      <c r="F1042" s="139" t="s">
        <v>10</v>
      </c>
      <c r="G1042" s="71"/>
      <c r="H1042" s="71"/>
      <c r="I1042" s="71"/>
      <c r="J1042" s="71"/>
      <c r="K1042" s="71"/>
      <c r="L1042" s="62">
        <v>0</v>
      </c>
      <c r="M1042" s="552"/>
      <c r="N1042" s="71"/>
      <c r="O1042" s="552">
        <f t="shared" si="577"/>
        <v>0</v>
      </c>
      <c r="P1042" s="552"/>
      <c r="Q1042" s="71"/>
      <c r="R1042" s="71">
        <f t="shared" si="578"/>
        <v>0</v>
      </c>
      <c r="S1042" s="71">
        <f t="shared" si="579"/>
        <v>0</v>
      </c>
      <c r="T1042" s="71">
        <f t="shared" si="580"/>
        <v>0</v>
      </c>
      <c r="U1042" s="71">
        <f t="shared" si="581"/>
        <v>0</v>
      </c>
      <c r="V1042" s="124"/>
      <c r="X1042" s="10"/>
      <c r="Y1042" s="10"/>
      <c r="Z1042" s="10"/>
    </row>
    <row r="1043" spans="1:26" hidden="1" outlineLevel="1">
      <c r="A1043" s="137" t="s">
        <v>233</v>
      </c>
      <c r="B1043" s="137"/>
      <c r="C1043" s="138" t="s">
        <v>234</v>
      </c>
      <c r="D1043" s="94">
        <v>1</v>
      </c>
      <c r="E1043" s="94"/>
      <c r="F1043" s="139" t="s">
        <v>10</v>
      </c>
      <c r="G1043" s="71"/>
      <c r="H1043" s="71"/>
      <c r="I1043" s="71"/>
      <c r="J1043" s="71"/>
      <c r="K1043" s="71"/>
      <c r="L1043" s="62">
        <v>0</v>
      </c>
      <c r="M1043" s="552"/>
      <c r="N1043" s="71"/>
      <c r="O1043" s="552">
        <f t="shared" si="577"/>
        <v>0</v>
      </c>
      <c r="P1043" s="552"/>
      <c r="Q1043" s="71"/>
      <c r="R1043" s="71">
        <f t="shared" si="578"/>
        <v>0</v>
      </c>
      <c r="S1043" s="71">
        <f t="shared" si="579"/>
        <v>0</v>
      </c>
      <c r="T1043" s="71">
        <f t="shared" si="580"/>
        <v>0</v>
      </c>
      <c r="U1043" s="71">
        <f t="shared" si="581"/>
        <v>0</v>
      </c>
      <c r="V1043" s="124"/>
      <c r="X1043" s="10"/>
      <c r="Y1043" s="10"/>
      <c r="Z1043" s="10"/>
    </row>
    <row r="1044" spans="1:26" hidden="1" outlineLevel="1">
      <c r="A1044" s="137" t="s">
        <v>235</v>
      </c>
      <c r="B1044" s="137"/>
      <c r="C1044" s="138" t="s">
        <v>236</v>
      </c>
      <c r="D1044" s="94">
        <v>1</v>
      </c>
      <c r="E1044" s="94"/>
      <c r="F1044" s="139" t="s">
        <v>10</v>
      </c>
      <c r="G1044" s="71"/>
      <c r="H1044" s="71"/>
      <c r="I1044" s="71"/>
      <c r="J1044" s="71"/>
      <c r="K1044" s="71"/>
      <c r="L1044" s="62">
        <v>0</v>
      </c>
      <c r="M1044" s="552"/>
      <c r="N1044" s="71"/>
      <c r="O1044" s="552">
        <f t="shared" si="577"/>
        <v>0</v>
      </c>
      <c r="P1044" s="552"/>
      <c r="Q1044" s="71"/>
      <c r="R1044" s="71">
        <f t="shared" si="578"/>
        <v>0</v>
      </c>
      <c r="S1044" s="71">
        <f t="shared" si="579"/>
        <v>0</v>
      </c>
      <c r="T1044" s="71">
        <f t="shared" si="580"/>
        <v>0</v>
      </c>
      <c r="U1044" s="71">
        <f t="shared" si="581"/>
        <v>0</v>
      </c>
      <c r="V1044" s="124"/>
      <c r="X1044" s="10"/>
      <c r="Y1044" s="10"/>
      <c r="Z1044" s="10"/>
    </row>
    <row r="1045" spans="1:26" hidden="1" outlineLevel="1">
      <c r="A1045" s="137" t="s">
        <v>237</v>
      </c>
      <c r="B1045" s="137"/>
      <c r="C1045" s="138" t="s">
        <v>238</v>
      </c>
      <c r="D1045" s="94">
        <v>1</v>
      </c>
      <c r="E1045" s="94"/>
      <c r="F1045" s="139" t="s">
        <v>10</v>
      </c>
      <c r="G1045" s="71"/>
      <c r="H1045" s="71"/>
      <c r="I1045" s="71"/>
      <c r="J1045" s="71"/>
      <c r="K1045" s="71"/>
      <c r="L1045" s="62">
        <v>0</v>
      </c>
      <c r="M1045" s="552"/>
      <c r="N1045" s="71"/>
      <c r="O1045" s="552">
        <f t="shared" si="577"/>
        <v>0</v>
      </c>
      <c r="P1045" s="552"/>
      <c r="Q1045" s="71"/>
      <c r="R1045" s="71">
        <f t="shared" si="578"/>
        <v>0</v>
      </c>
      <c r="S1045" s="71">
        <f t="shared" si="579"/>
        <v>0</v>
      </c>
      <c r="T1045" s="71">
        <f t="shared" si="580"/>
        <v>0</v>
      </c>
      <c r="U1045" s="71">
        <f t="shared" si="581"/>
        <v>0</v>
      </c>
      <c r="V1045" s="124"/>
      <c r="X1045" s="10"/>
      <c r="Y1045" s="10"/>
      <c r="Z1045" s="10"/>
    </row>
    <row r="1046" spans="1:26" hidden="1" outlineLevel="1">
      <c r="A1046" s="137" t="s">
        <v>239</v>
      </c>
      <c r="B1046" s="137"/>
      <c r="C1046" s="138" t="s">
        <v>240</v>
      </c>
      <c r="D1046" s="94">
        <v>1</v>
      </c>
      <c r="E1046" s="94"/>
      <c r="F1046" s="139" t="s">
        <v>10</v>
      </c>
      <c r="G1046" s="71"/>
      <c r="H1046" s="71"/>
      <c r="I1046" s="71"/>
      <c r="J1046" s="71"/>
      <c r="K1046" s="71"/>
      <c r="L1046" s="62">
        <v>0</v>
      </c>
      <c r="M1046" s="552"/>
      <c r="N1046" s="71"/>
      <c r="O1046" s="552">
        <f t="shared" si="577"/>
        <v>0</v>
      </c>
      <c r="P1046" s="552"/>
      <c r="Q1046" s="71"/>
      <c r="R1046" s="71">
        <f t="shared" si="578"/>
        <v>0</v>
      </c>
      <c r="S1046" s="71">
        <f t="shared" si="579"/>
        <v>0</v>
      </c>
      <c r="T1046" s="71">
        <f t="shared" si="580"/>
        <v>0</v>
      </c>
      <c r="U1046" s="71">
        <f t="shared" si="581"/>
        <v>0</v>
      </c>
      <c r="V1046" s="124"/>
      <c r="X1046" s="10"/>
      <c r="Y1046" s="10"/>
      <c r="Z1046" s="10"/>
    </row>
    <row r="1047" spans="1:26" hidden="1" outlineLevel="1">
      <c r="A1047" s="137" t="s">
        <v>241</v>
      </c>
      <c r="B1047" s="137"/>
      <c r="C1047" s="138" t="s">
        <v>122</v>
      </c>
      <c r="D1047" s="94">
        <v>1</v>
      </c>
      <c r="E1047" s="94"/>
      <c r="F1047" s="139" t="s">
        <v>10</v>
      </c>
      <c r="G1047" s="71"/>
      <c r="H1047" s="71"/>
      <c r="I1047" s="71"/>
      <c r="J1047" s="71"/>
      <c r="K1047" s="71"/>
      <c r="L1047" s="62">
        <v>0</v>
      </c>
      <c r="M1047" s="552"/>
      <c r="N1047" s="71"/>
      <c r="O1047" s="552">
        <f t="shared" si="577"/>
        <v>0</v>
      </c>
      <c r="P1047" s="552"/>
      <c r="Q1047" s="71"/>
      <c r="R1047" s="71">
        <f t="shared" si="578"/>
        <v>0</v>
      </c>
      <c r="S1047" s="71">
        <f t="shared" si="579"/>
        <v>0</v>
      </c>
      <c r="T1047" s="71">
        <f t="shared" si="580"/>
        <v>0</v>
      </c>
      <c r="U1047" s="71">
        <f t="shared" si="581"/>
        <v>0</v>
      </c>
      <c r="V1047" s="124"/>
      <c r="X1047" s="10"/>
      <c r="Y1047" s="10"/>
      <c r="Z1047" s="10"/>
    </row>
    <row r="1048" spans="1:26" hidden="1" outlineLevel="1">
      <c r="A1048" s="137" t="s">
        <v>242</v>
      </c>
      <c r="B1048" s="137"/>
      <c r="C1048" s="138" t="s">
        <v>243</v>
      </c>
      <c r="D1048" s="94">
        <v>1</v>
      </c>
      <c r="E1048" s="94"/>
      <c r="F1048" s="139" t="s">
        <v>10</v>
      </c>
      <c r="G1048" s="71"/>
      <c r="H1048" s="71"/>
      <c r="I1048" s="71"/>
      <c r="J1048" s="71"/>
      <c r="K1048" s="71"/>
      <c r="L1048" s="62">
        <v>0</v>
      </c>
      <c r="M1048" s="552"/>
      <c r="N1048" s="71"/>
      <c r="O1048" s="552">
        <f t="shared" si="577"/>
        <v>0</v>
      </c>
      <c r="P1048" s="552"/>
      <c r="Q1048" s="71"/>
      <c r="R1048" s="71">
        <f t="shared" si="578"/>
        <v>0</v>
      </c>
      <c r="S1048" s="71">
        <f t="shared" si="579"/>
        <v>0</v>
      </c>
      <c r="T1048" s="71">
        <f t="shared" si="580"/>
        <v>0</v>
      </c>
      <c r="U1048" s="71">
        <f t="shared" si="581"/>
        <v>0</v>
      </c>
      <c r="V1048" s="124"/>
      <c r="X1048" s="10"/>
      <c r="Y1048" s="10"/>
      <c r="Z1048" s="10"/>
    </row>
    <row r="1049" spans="1:26" hidden="1" outlineLevel="1">
      <c r="A1049" s="137" t="s">
        <v>244</v>
      </c>
      <c r="B1049" s="137"/>
      <c r="C1049" s="138" t="s">
        <v>245</v>
      </c>
      <c r="D1049" s="94">
        <v>1</v>
      </c>
      <c r="E1049" s="94"/>
      <c r="F1049" s="139" t="s">
        <v>10</v>
      </c>
      <c r="G1049" s="71"/>
      <c r="H1049" s="71"/>
      <c r="I1049" s="71"/>
      <c r="J1049" s="71"/>
      <c r="K1049" s="71"/>
      <c r="L1049" s="62">
        <v>0</v>
      </c>
      <c r="M1049" s="552"/>
      <c r="N1049" s="71"/>
      <c r="O1049" s="552">
        <f t="shared" si="577"/>
        <v>0</v>
      </c>
      <c r="P1049" s="552"/>
      <c r="Q1049" s="71"/>
      <c r="R1049" s="71">
        <f t="shared" si="578"/>
        <v>0</v>
      </c>
      <c r="S1049" s="71">
        <f t="shared" si="579"/>
        <v>0</v>
      </c>
      <c r="T1049" s="71">
        <f t="shared" si="580"/>
        <v>0</v>
      </c>
      <c r="U1049" s="71">
        <f t="shared" si="581"/>
        <v>0</v>
      </c>
      <c r="V1049" s="124"/>
      <c r="X1049" s="10"/>
      <c r="Y1049" s="10"/>
      <c r="Z1049" s="10"/>
    </row>
    <row r="1050" spans="1:26" hidden="1" outlineLevel="1">
      <c r="A1050" s="137" t="s">
        <v>246</v>
      </c>
      <c r="B1050" s="137"/>
      <c r="C1050" s="138" t="s">
        <v>128</v>
      </c>
      <c r="D1050" s="94">
        <v>1</v>
      </c>
      <c r="E1050" s="94"/>
      <c r="F1050" s="139" t="s">
        <v>10</v>
      </c>
      <c r="G1050" s="71"/>
      <c r="H1050" s="71"/>
      <c r="I1050" s="71"/>
      <c r="J1050" s="71"/>
      <c r="K1050" s="71"/>
      <c r="L1050" s="62">
        <v>0</v>
      </c>
      <c r="M1050" s="552"/>
      <c r="N1050" s="71"/>
      <c r="O1050" s="552">
        <f t="shared" si="577"/>
        <v>0</v>
      </c>
      <c r="P1050" s="552"/>
      <c r="Q1050" s="71"/>
      <c r="R1050" s="71">
        <f t="shared" si="578"/>
        <v>0</v>
      </c>
      <c r="S1050" s="71">
        <f t="shared" si="579"/>
        <v>0</v>
      </c>
      <c r="T1050" s="71">
        <f t="shared" si="580"/>
        <v>0</v>
      </c>
      <c r="U1050" s="71">
        <f t="shared" si="581"/>
        <v>0</v>
      </c>
      <c r="V1050" s="124"/>
      <c r="X1050" s="10"/>
      <c r="Y1050" s="10"/>
      <c r="Z1050" s="10"/>
    </row>
    <row r="1051" spans="1:26" hidden="1" outlineLevel="1">
      <c r="A1051" s="137" t="s">
        <v>247</v>
      </c>
      <c r="B1051" s="137"/>
      <c r="C1051" s="138" t="s">
        <v>248</v>
      </c>
      <c r="D1051" s="94">
        <v>1</v>
      </c>
      <c r="E1051" s="94"/>
      <c r="F1051" s="139" t="s">
        <v>10</v>
      </c>
      <c r="G1051" s="71"/>
      <c r="H1051" s="71"/>
      <c r="I1051" s="71"/>
      <c r="J1051" s="71"/>
      <c r="K1051" s="71"/>
      <c r="L1051" s="62">
        <v>0</v>
      </c>
      <c r="M1051" s="552"/>
      <c r="N1051" s="71"/>
      <c r="O1051" s="552">
        <f t="shared" si="577"/>
        <v>0</v>
      </c>
      <c r="P1051" s="552"/>
      <c r="Q1051" s="71"/>
      <c r="R1051" s="71">
        <f t="shared" si="578"/>
        <v>0</v>
      </c>
      <c r="S1051" s="71">
        <f t="shared" si="579"/>
        <v>0</v>
      </c>
      <c r="T1051" s="71">
        <f t="shared" si="580"/>
        <v>0</v>
      </c>
      <c r="U1051" s="71">
        <f t="shared" si="581"/>
        <v>0</v>
      </c>
      <c r="V1051" s="124"/>
      <c r="X1051" s="10"/>
      <c r="Y1051" s="10"/>
      <c r="Z1051" s="10"/>
    </row>
    <row r="1052" spans="1:26" hidden="1" outlineLevel="1">
      <c r="A1052" s="137" t="s">
        <v>249</v>
      </c>
      <c r="B1052" s="137"/>
      <c r="C1052" s="138" t="s">
        <v>132</v>
      </c>
      <c r="D1052" s="94">
        <v>1</v>
      </c>
      <c r="E1052" s="94"/>
      <c r="F1052" s="139" t="s">
        <v>10</v>
      </c>
      <c r="G1052" s="71"/>
      <c r="H1052" s="71"/>
      <c r="I1052" s="71"/>
      <c r="J1052" s="71"/>
      <c r="K1052" s="71"/>
      <c r="L1052" s="62">
        <v>0</v>
      </c>
      <c r="M1052" s="552"/>
      <c r="N1052" s="71"/>
      <c r="O1052" s="552">
        <f t="shared" si="577"/>
        <v>0</v>
      </c>
      <c r="P1052" s="552"/>
      <c r="Q1052" s="71"/>
      <c r="R1052" s="71">
        <f t="shared" si="578"/>
        <v>0</v>
      </c>
      <c r="S1052" s="71">
        <f t="shared" si="579"/>
        <v>0</v>
      </c>
      <c r="T1052" s="71">
        <f t="shared" si="580"/>
        <v>0</v>
      </c>
      <c r="U1052" s="71">
        <f t="shared" si="581"/>
        <v>0</v>
      </c>
      <c r="V1052" s="124"/>
      <c r="X1052" s="10"/>
      <c r="Y1052" s="10"/>
      <c r="Z1052" s="10"/>
    </row>
    <row r="1053" spans="1:26" hidden="1" outlineLevel="1">
      <c r="A1053" s="137" t="s">
        <v>250</v>
      </c>
      <c r="B1053" s="137"/>
      <c r="C1053" s="138" t="s">
        <v>251</v>
      </c>
      <c r="D1053" s="94">
        <v>1</v>
      </c>
      <c r="E1053" s="94"/>
      <c r="F1053" s="139" t="s">
        <v>10</v>
      </c>
      <c r="G1053" s="71"/>
      <c r="H1053" s="71"/>
      <c r="I1053" s="71"/>
      <c r="J1053" s="71"/>
      <c r="K1053" s="71"/>
      <c r="L1053" s="62">
        <v>0</v>
      </c>
      <c r="M1053" s="552"/>
      <c r="N1053" s="71"/>
      <c r="O1053" s="552">
        <f t="shared" si="577"/>
        <v>0</v>
      </c>
      <c r="P1053" s="552"/>
      <c r="Q1053" s="71"/>
      <c r="R1053" s="71">
        <f t="shared" si="578"/>
        <v>0</v>
      </c>
      <c r="S1053" s="71">
        <f t="shared" si="579"/>
        <v>0</v>
      </c>
      <c r="T1053" s="71">
        <f t="shared" si="580"/>
        <v>0</v>
      </c>
      <c r="U1053" s="71">
        <f t="shared" si="581"/>
        <v>0</v>
      </c>
      <c r="V1053" s="124"/>
      <c r="X1053" s="10"/>
      <c r="Y1053" s="10"/>
      <c r="Z1053" s="10"/>
    </row>
    <row r="1054" spans="1:26" collapsed="1">
      <c r="A1054" s="137"/>
      <c r="B1054" s="137"/>
      <c r="C1054" s="138"/>
      <c r="D1054" s="94"/>
      <c r="E1054" s="94"/>
      <c r="F1054" s="139"/>
      <c r="G1054" s="71"/>
      <c r="H1054" s="71"/>
      <c r="I1054" s="71"/>
      <c r="J1054" s="71"/>
      <c r="K1054" s="71"/>
      <c r="L1054" s="62"/>
      <c r="M1054" s="552"/>
      <c r="N1054" s="71"/>
      <c r="O1054" s="552">
        <f t="shared" si="577"/>
        <v>0</v>
      </c>
      <c r="P1054" s="552"/>
      <c r="Q1054" s="71"/>
      <c r="R1054" s="71">
        <f t="shared" si="578"/>
        <v>0</v>
      </c>
      <c r="S1054" s="71">
        <f t="shared" si="579"/>
        <v>0</v>
      </c>
      <c r="T1054" s="71">
        <f t="shared" si="580"/>
        <v>0</v>
      </c>
      <c r="U1054" s="71">
        <f t="shared" si="581"/>
        <v>0</v>
      </c>
      <c r="V1054" s="124"/>
      <c r="X1054" s="10"/>
      <c r="Y1054" s="10"/>
      <c r="Z1054" s="10"/>
    </row>
    <row r="1055" spans="1:26">
      <c r="A1055" s="149" t="s">
        <v>252</v>
      </c>
      <c r="B1055" s="149"/>
      <c r="C1055" s="150" t="s">
        <v>253</v>
      </c>
      <c r="D1055" s="100">
        <v>1</v>
      </c>
      <c r="E1055" s="100">
        <v>1</v>
      </c>
      <c r="F1055" s="151" t="s">
        <v>10</v>
      </c>
      <c r="G1055" s="75"/>
      <c r="H1055" s="75"/>
      <c r="I1055" s="75"/>
      <c r="J1055" s="75">
        <f>SUBTOTAL(9,J1056:J1142)</f>
        <v>1095015293.253968</v>
      </c>
      <c r="K1055" s="75">
        <f>SUBTOTAL(9,K1056:K1142)</f>
        <v>204033421.6020115</v>
      </c>
      <c r="L1055" s="75">
        <f>SUBTOTAL(9,L1056:L1142)</f>
        <v>1299048714.8559794</v>
      </c>
      <c r="M1055" s="555"/>
      <c r="N1055" s="75"/>
      <c r="O1055" s="555">
        <f t="shared" si="577"/>
        <v>0</v>
      </c>
      <c r="P1055" s="555"/>
      <c r="Q1055" s="75"/>
      <c r="R1055" s="75">
        <f t="shared" si="578"/>
        <v>0</v>
      </c>
      <c r="S1055" s="75">
        <f>SUBTOTAL(9,S1056:S1142)</f>
        <v>0</v>
      </c>
      <c r="T1055" s="75">
        <f>SUBTOTAL(9,T1056:T1142)</f>
        <v>0</v>
      </c>
      <c r="U1055" s="75">
        <f>SUBTOTAL(9,U1056:U1142)</f>
        <v>0</v>
      </c>
      <c r="V1055" s="176"/>
      <c r="X1055" s="10"/>
      <c r="Y1055" s="10"/>
      <c r="Z1055" s="10"/>
    </row>
    <row r="1056" spans="1:26" s="182" customFormat="1" ht="26.4" outlineLevel="1">
      <c r="A1056" s="178" t="s">
        <v>254</v>
      </c>
      <c r="B1056" s="178"/>
      <c r="C1056" s="179" t="s">
        <v>148</v>
      </c>
      <c r="D1056" s="118">
        <v>1</v>
      </c>
      <c r="E1056" s="118">
        <v>1</v>
      </c>
      <c r="F1056" s="180" t="s">
        <v>73</v>
      </c>
      <c r="G1056" s="78"/>
      <c r="H1056" s="78"/>
      <c r="I1056" s="78"/>
      <c r="J1056" s="78"/>
      <c r="K1056" s="78"/>
      <c r="L1056" s="83">
        <v>0</v>
      </c>
      <c r="M1056" s="598"/>
      <c r="N1056" s="78"/>
      <c r="O1056" s="598">
        <f t="shared" si="577"/>
        <v>0</v>
      </c>
      <c r="P1056" s="598"/>
      <c r="Q1056" s="78"/>
      <c r="R1056" s="78">
        <f t="shared" si="578"/>
        <v>0</v>
      </c>
      <c r="S1056" s="78">
        <f t="shared" si="579"/>
        <v>0</v>
      </c>
      <c r="T1056" s="78">
        <f t="shared" si="580"/>
        <v>0</v>
      </c>
      <c r="U1056" s="78">
        <f t="shared" si="581"/>
        <v>0</v>
      </c>
      <c r="V1056" s="181" t="s">
        <v>255</v>
      </c>
    </row>
    <row r="1057" spans="1:26" s="182" customFormat="1" ht="26.4" outlineLevel="1">
      <c r="A1057" s="178" t="s">
        <v>256</v>
      </c>
      <c r="B1057" s="178"/>
      <c r="C1057" s="179" t="s">
        <v>150</v>
      </c>
      <c r="D1057" s="118">
        <v>1</v>
      </c>
      <c r="E1057" s="118">
        <v>1</v>
      </c>
      <c r="F1057" s="180" t="s">
        <v>73</v>
      </c>
      <c r="G1057" s="78"/>
      <c r="H1057" s="78"/>
      <c r="I1057" s="78"/>
      <c r="J1057" s="78"/>
      <c r="K1057" s="78"/>
      <c r="L1057" s="83">
        <v>0</v>
      </c>
      <c r="M1057" s="598"/>
      <c r="N1057" s="78"/>
      <c r="O1057" s="598">
        <f t="shared" si="577"/>
        <v>0</v>
      </c>
      <c r="P1057" s="598"/>
      <c r="Q1057" s="78"/>
      <c r="R1057" s="78">
        <f t="shared" si="578"/>
        <v>0</v>
      </c>
      <c r="S1057" s="78">
        <f t="shared" si="579"/>
        <v>0</v>
      </c>
      <c r="T1057" s="78">
        <f t="shared" si="580"/>
        <v>0</v>
      </c>
      <c r="U1057" s="78">
        <f t="shared" si="581"/>
        <v>0</v>
      </c>
      <c r="V1057" s="181" t="s">
        <v>255</v>
      </c>
    </row>
    <row r="1058" spans="1:26" s="153" customFormat="1" outlineLevel="1">
      <c r="A1058" s="183" t="s">
        <v>257</v>
      </c>
      <c r="B1058" s="183"/>
      <c r="C1058" s="184" t="s">
        <v>258</v>
      </c>
      <c r="D1058" s="185">
        <v>1</v>
      </c>
      <c r="E1058" s="185"/>
      <c r="F1058" s="186" t="s">
        <v>10</v>
      </c>
      <c r="G1058" s="187"/>
      <c r="H1058" s="187"/>
      <c r="I1058" s="187"/>
      <c r="J1058" s="187"/>
      <c r="K1058" s="187"/>
      <c r="L1058" s="187"/>
      <c r="M1058" s="560"/>
      <c r="N1058" s="187"/>
      <c r="O1058" s="560">
        <f t="shared" si="577"/>
        <v>0</v>
      </c>
      <c r="P1058" s="560"/>
      <c r="Q1058" s="187"/>
      <c r="R1058" s="187">
        <f t="shared" si="578"/>
        <v>0</v>
      </c>
      <c r="S1058" s="187">
        <f t="shared" si="579"/>
        <v>0</v>
      </c>
      <c r="T1058" s="187">
        <f t="shared" si="580"/>
        <v>0</v>
      </c>
      <c r="U1058" s="187">
        <f t="shared" si="581"/>
        <v>0</v>
      </c>
      <c r="V1058" s="188"/>
    </row>
    <row r="1059" spans="1:26" s="153" customFormat="1" outlineLevel="1">
      <c r="A1059" s="183" t="s">
        <v>259</v>
      </c>
      <c r="B1059" s="183"/>
      <c r="C1059" s="184" t="s">
        <v>260</v>
      </c>
      <c r="D1059" s="185">
        <v>1</v>
      </c>
      <c r="E1059" s="185"/>
      <c r="F1059" s="186" t="s">
        <v>10</v>
      </c>
      <c r="G1059" s="187"/>
      <c r="H1059" s="187"/>
      <c r="I1059" s="187"/>
      <c r="J1059" s="187"/>
      <c r="K1059" s="187"/>
      <c r="L1059" s="187"/>
      <c r="M1059" s="560"/>
      <c r="N1059" s="187"/>
      <c r="O1059" s="560">
        <f t="shared" si="577"/>
        <v>0</v>
      </c>
      <c r="P1059" s="560"/>
      <c r="Q1059" s="187"/>
      <c r="R1059" s="187">
        <f t="shared" si="578"/>
        <v>0</v>
      </c>
      <c r="S1059" s="187">
        <f t="shared" si="579"/>
        <v>0</v>
      </c>
      <c r="T1059" s="187">
        <f t="shared" si="580"/>
        <v>0</v>
      </c>
      <c r="U1059" s="187">
        <f t="shared" si="581"/>
        <v>0</v>
      </c>
      <c r="V1059" s="188"/>
    </row>
    <row r="1060" spans="1:26" outlineLevel="1">
      <c r="A1060" s="183" t="s">
        <v>262</v>
      </c>
      <c r="B1060" s="183"/>
      <c r="C1060" s="184" t="s">
        <v>263</v>
      </c>
      <c r="D1060" s="185">
        <v>1</v>
      </c>
      <c r="E1060" s="185"/>
      <c r="F1060" s="186" t="s">
        <v>10</v>
      </c>
      <c r="G1060" s="187"/>
      <c r="H1060" s="187"/>
      <c r="I1060" s="187"/>
      <c r="J1060" s="187"/>
      <c r="K1060" s="187"/>
      <c r="L1060" s="187">
        <v>0</v>
      </c>
      <c r="M1060" s="560"/>
      <c r="N1060" s="187"/>
      <c r="O1060" s="560">
        <f t="shared" si="577"/>
        <v>0</v>
      </c>
      <c r="P1060" s="560"/>
      <c r="Q1060" s="187"/>
      <c r="R1060" s="187">
        <f t="shared" si="578"/>
        <v>0</v>
      </c>
      <c r="S1060" s="187">
        <f t="shared" si="579"/>
        <v>0</v>
      </c>
      <c r="T1060" s="187">
        <f t="shared" si="580"/>
        <v>0</v>
      </c>
      <c r="U1060" s="187">
        <f t="shared" si="581"/>
        <v>0</v>
      </c>
      <c r="V1060" s="188"/>
      <c r="X1060" s="10"/>
      <c r="Y1060" s="10"/>
      <c r="Z1060" s="10"/>
    </row>
    <row r="1061" spans="1:26" s="153" customFormat="1" outlineLevel="1">
      <c r="A1061" s="183" t="s">
        <v>264</v>
      </c>
      <c r="B1061" s="183"/>
      <c r="C1061" s="184" t="s">
        <v>160</v>
      </c>
      <c r="D1061" s="185">
        <v>1</v>
      </c>
      <c r="E1061" s="185"/>
      <c r="F1061" s="186" t="s">
        <v>10</v>
      </c>
      <c r="G1061" s="187"/>
      <c r="H1061" s="187"/>
      <c r="I1061" s="187"/>
      <c r="J1061" s="187"/>
      <c r="K1061" s="187"/>
      <c r="L1061" s="187">
        <f>SUBTOTAL(9,L1063:L1063)</f>
        <v>0</v>
      </c>
      <c r="M1061" s="560"/>
      <c r="N1061" s="187"/>
      <c r="O1061" s="560">
        <f t="shared" si="577"/>
        <v>0</v>
      </c>
      <c r="P1061" s="560"/>
      <c r="Q1061" s="187"/>
      <c r="R1061" s="187">
        <f t="shared" si="578"/>
        <v>0</v>
      </c>
      <c r="S1061" s="187">
        <f t="shared" si="579"/>
        <v>0</v>
      </c>
      <c r="T1061" s="187">
        <f t="shared" si="580"/>
        <v>0</v>
      </c>
      <c r="U1061" s="187">
        <f t="shared" si="581"/>
        <v>0</v>
      </c>
      <c r="V1061" s="188"/>
    </row>
    <row r="1062" spans="1:26" outlineLevel="1">
      <c r="A1062" s="137"/>
      <c r="B1062" s="137"/>
      <c r="C1062" s="138"/>
      <c r="D1062" s="94"/>
      <c r="E1062" s="94"/>
      <c r="F1062" s="139"/>
      <c r="G1062" s="71"/>
      <c r="H1062" s="71"/>
      <c r="I1062" s="71"/>
      <c r="J1062" s="71"/>
      <c r="K1062" s="71"/>
      <c r="L1062" s="71"/>
      <c r="M1062" s="552"/>
      <c r="N1062" s="71"/>
      <c r="O1062" s="552">
        <f t="shared" si="577"/>
        <v>0</v>
      </c>
      <c r="P1062" s="552"/>
      <c r="Q1062" s="71"/>
      <c r="R1062" s="71">
        <f t="shared" si="578"/>
        <v>0</v>
      </c>
      <c r="S1062" s="71">
        <f t="shared" si="579"/>
        <v>0</v>
      </c>
      <c r="T1062" s="71">
        <f t="shared" si="580"/>
        <v>0</v>
      </c>
      <c r="U1062" s="71">
        <f t="shared" si="581"/>
        <v>0</v>
      </c>
      <c r="V1062" s="123"/>
      <c r="X1062" s="10"/>
      <c r="Y1062" s="10"/>
      <c r="Z1062" s="10"/>
    </row>
    <row r="1063" spans="1:26" outlineLevel="1">
      <c r="A1063" s="137"/>
      <c r="B1063" s="137"/>
      <c r="C1063" s="138"/>
      <c r="D1063" s="94"/>
      <c r="E1063" s="94"/>
      <c r="F1063" s="139"/>
      <c r="G1063" s="71"/>
      <c r="H1063" s="71"/>
      <c r="I1063" s="71"/>
      <c r="J1063" s="71"/>
      <c r="K1063" s="71"/>
      <c r="L1063" s="62"/>
      <c r="M1063" s="552"/>
      <c r="N1063" s="71"/>
      <c r="O1063" s="552">
        <f t="shared" ref="O1063:O1126" si="582">M1063+N1063</f>
        <v>0</v>
      </c>
      <c r="P1063" s="552"/>
      <c r="Q1063" s="71"/>
      <c r="R1063" s="71">
        <f t="shared" ref="R1063:R1126" si="583">P1063+Q1063</f>
        <v>0</v>
      </c>
      <c r="S1063" s="71">
        <f t="shared" ref="S1063:S1126" si="584">J1063*M1063</f>
        <v>0</v>
      </c>
      <c r="T1063" s="71">
        <f t="shared" ref="T1063:T1126" si="585">P1063*K1063</f>
        <v>0</v>
      </c>
      <c r="U1063" s="71">
        <f t="shared" ref="U1063:U1126" si="586">S1063+T1063</f>
        <v>0</v>
      </c>
      <c r="V1063" s="124"/>
      <c r="X1063" s="10"/>
      <c r="Y1063" s="10"/>
      <c r="Z1063" s="10"/>
    </row>
    <row r="1064" spans="1:26" outlineLevel="1">
      <c r="A1064" s="183" t="s">
        <v>265</v>
      </c>
      <c r="B1064" s="183"/>
      <c r="C1064" s="184" t="s">
        <v>154</v>
      </c>
      <c r="D1064" s="185">
        <v>1</v>
      </c>
      <c r="E1064" s="185"/>
      <c r="F1064" s="186" t="s">
        <v>10</v>
      </c>
      <c r="G1064" s="187"/>
      <c r="H1064" s="187"/>
      <c r="I1064" s="187"/>
      <c r="J1064" s="187"/>
      <c r="K1064" s="187"/>
      <c r="L1064" s="187">
        <v>0</v>
      </c>
      <c r="M1064" s="560"/>
      <c r="N1064" s="187"/>
      <c r="O1064" s="560">
        <f t="shared" si="582"/>
        <v>0</v>
      </c>
      <c r="P1064" s="560"/>
      <c r="Q1064" s="187"/>
      <c r="R1064" s="187">
        <f t="shared" si="583"/>
        <v>0</v>
      </c>
      <c r="S1064" s="187">
        <f t="shared" si="584"/>
        <v>0</v>
      </c>
      <c r="T1064" s="187">
        <f t="shared" si="585"/>
        <v>0</v>
      </c>
      <c r="U1064" s="187">
        <f t="shared" si="586"/>
        <v>0</v>
      </c>
      <c r="V1064" s="188"/>
      <c r="X1064" s="10"/>
      <c r="Y1064" s="10"/>
      <c r="Z1064" s="10"/>
    </row>
    <row r="1065" spans="1:26" outlineLevel="1">
      <c r="A1065" s="137"/>
      <c r="B1065" s="137"/>
      <c r="C1065" s="138"/>
      <c r="D1065" s="94"/>
      <c r="E1065" s="94"/>
      <c r="F1065" s="139"/>
      <c r="G1065" s="71"/>
      <c r="H1065" s="71"/>
      <c r="I1065" s="71"/>
      <c r="J1065" s="71"/>
      <c r="K1065" s="71"/>
      <c r="L1065" s="62"/>
      <c r="M1065" s="552"/>
      <c r="N1065" s="71"/>
      <c r="O1065" s="552">
        <f t="shared" si="582"/>
        <v>0</v>
      </c>
      <c r="P1065" s="552"/>
      <c r="Q1065" s="71"/>
      <c r="R1065" s="71">
        <f t="shared" si="583"/>
        <v>0</v>
      </c>
      <c r="S1065" s="71">
        <f t="shared" si="584"/>
        <v>0</v>
      </c>
      <c r="T1065" s="71">
        <f t="shared" si="585"/>
        <v>0</v>
      </c>
      <c r="U1065" s="71">
        <f t="shared" si="586"/>
        <v>0</v>
      </c>
      <c r="V1065" s="124"/>
      <c r="X1065" s="10"/>
      <c r="Y1065" s="10"/>
      <c r="Z1065" s="10"/>
    </row>
    <row r="1066" spans="1:26" outlineLevel="1">
      <c r="A1066" s="183" t="s">
        <v>267</v>
      </c>
      <c r="B1066" s="183"/>
      <c r="C1066" s="184" t="s">
        <v>268</v>
      </c>
      <c r="D1066" s="185">
        <v>1</v>
      </c>
      <c r="E1066" s="185"/>
      <c r="F1066" s="186" t="s">
        <v>10</v>
      </c>
      <c r="G1066" s="187"/>
      <c r="H1066" s="187"/>
      <c r="I1066" s="187"/>
      <c r="J1066" s="187">
        <f>SUBTOTAL(9,J1067:J1067)</f>
        <v>0</v>
      </c>
      <c r="K1066" s="187">
        <f>SUBTOTAL(9,K1067:K1067)</f>
        <v>0</v>
      </c>
      <c r="L1066" s="187">
        <f>SUBTOTAL(9,L1067:L1067)</f>
        <v>0</v>
      </c>
      <c r="M1066" s="560"/>
      <c r="N1066" s="187"/>
      <c r="O1066" s="560">
        <f t="shared" si="582"/>
        <v>0</v>
      </c>
      <c r="P1066" s="560"/>
      <c r="Q1066" s="187"/>
      <c r="R1066" s="187">
        <f t="shared" si="583"/>
        <v>0</v>
      </c>
      <c r="S1066" s="187">
        <f t="shared" si="584"/>
        <v>0</v>
      </c>
      <c r="T1066" s="187">
        <f t="shared" si="585"/>
        <v>0</v>
      </c>
      <c r="U1066" s="187">
        <f t="shared" si="586"/>
        <v>0</v>
      </c>
      <c r="V1066" s="188"/>
      <c r="X1066" s="10"/>
      <c r="Y1066" s="10"/>
      <c r="Z1066" s="10"/>
    </row>
    <row r="1067" spans="1:26" outlineLevel="1">
      <c r="A1067" s="137"/>
      <c r="B1067" s="137"/>
      <c r="C1067" s="138"/>
      <c r="D1067" s="94"/>
      <c r="E1067" s="94"/>
      <c r="F1067" s="139"/>
      <c r="G1067" s="71"/>
      <c r="H1067" s="71"/>
      <c r="I1067" s="71"/>
      <c r="J1067" s="71"/>
      <c r="K1067" s="71"/>
      <c r="L1067" s="71"/>
      <c r="M1067" s="552"/>
      <c r="N1067" s="71"/>
      <c r="O1067" s="552">
        <f t="shared" si="582"/>
        <v>0</v>
      </c>
      <c r="P1067" s="552"/>
      <c r="Q1067" s="71"/>
      <c r="R1067" s="71">
        <f t="shared" si="583"/>
        <v>0</v>
      </c>
      <c r="S1067" s="71">
        <f t="shared" si="584"/>
        <v>0</v>
      </c>
      <c r="T1067" s="71">
        <f t="shared" si="585"/>
        <v>0</v>
      </c>
      <c r="U1067" s="71">
        <f t="shared" si="586"/>
        <v>0</v>
      </c>
      <c r="V1067" s="123"/>
      <c r="X1067" s="10"/>
      <c r="Y1067" s="10"/>
      <c r="Z1067" s="10"/>
    </row>
    <row r="1068" spans="1:26" outlineLevel="1">
      <c r="A1068" s="183" t="s">
        <v>269</v>
      </c>
      <c r="B1068" s="183"/>
      <c r="C1068" s="184" t="s">
        <v>270</v>
      </c>
      <c r="D1068" s="185">
        <v>1</v>
      </c>
      <c r="E1068" s="185"/>
      <c r="F1068" s="186" t="s">
        <v>10</v>
      </c>
      <c r="G1068" s="187"/>
      <c r="H1068" s="187"/>
      <c r="I1068" s="187"/>
      <c r="J1068" s="187"/>
      <c r="K1068" s="187"/>
      <c r="L1068" s="187"/>
      <c r="M1068" s="560"/>
      <c r="N1068" s="187"/>
      <c r="O1068" s="560">
        <f t="shared" si="582"/>
        <v>0</v>
      </c>
      <c r="P1068" s="560"/>
      <c r="Q1068" s="187"/>
      <c r="R1068" s="187">
        <f t="shared" si="583"/>
        <v>0</v>
      </c>
      <c r="S1068" s="187">
        <f t="shared" si="584"/>
        <v>0</v>
      </c>
      <c r="T1068" s="187">
        <f t="shared" si="585"/>
        <v>0</v>
      </c>
      <c r="U1068" s="187">
        <f t="shared" si="586"/>
        <v>0</v>
      </c>
      <c r="V1068" s="188"/>
      <c r="X1068" s="10"/>
      <c r="Y1068" s="10"/>
      <c r="Z1068" s="10"/>
    </row>
    <row r="1069" spans="1:26" outlineLevel="1">
      <c r="A1069" s="137"/>
      <c r="B1069" s="137"/>
      <c r="C1069" s="138"/>
      <c r="D1069" s="94"/>
      <c r="E1069" s="94"/>
      <c r="F1069" s="139"/>
      <c r="G1069" s="71"/>
      <c r="H1069" s="71"/>
      <c r="I1069" s="71"/>
      <c r="J1069" s="71"/>
      <c r="K1069" s="71"/>
      <c r="L1069" s="62"/>
      <c r="M1069" s="552"/>
      <c r="N1069" s="71"/>
      <c r="O1069" s="552">
        <f t="shared" si="582"/>
        <v>0</v>
      </c>
      <c r="P1069" s="552"/>
      <c r="Q1069" s="71"/>
      <c r="R1069" s="71">
        <f t="shared" si="583"/>
        <v>0</v>
      </c>
      <c r="S1069" s="71">
        <f t="shared" si="584"/>
        <v>0</v>
      </c>
      <c r="T1069" s="71">
        <f t="shared" si="585"/>
        <v>0</v>
      </c>
      <c r="U1069" s="71">
        <f t="shared" si="586"/>
        <v>0</v>
      </c>
      <c r="V1069" s="124"/>
      <c r="X1069" s="10"/>
      <c r="Y1069" s="10"/>
      <c r="Z1069" s="10"/>
    </row>
    <row r="1070" spans="1:26" outlineLevel="1">
      <c r="A1070" s="183" t="s">
        <v>271</v>
      </c>
      <c r="B1070" s="183"/>
      <c r="C1070" s="184" t="s">
        <v>272</v>
      </c>
      <c r="D1070" s="185">
        <v>1</v>
      </c>
      <c r="E1070" s="185"/>
      <c r="F1070" s="186" t="s">
        <v>10</v>
      </c>
      <c r="G1070" s="187"/>
      <c r="H1070" s="187"/>
      <c r="I1070" s="187"/>
      <c r="J1070" s="187"/>
      <c r="K1070" s="187"/>
      <c r="L1070" s="187"/>
      <c r="M1070" s="560"/>
      <c r="N1070" s="187"/>
      <c r="O1070" s="560">
        <f t="shared" si="582"/>
        <v>0</v>
      </c>
      <c r="P1070" s="560"/>
      <c r="Q1070" s="187"/>
      <c r="R1070" s="187">
        <f t="shared" si="583"/>
        <v>0</v>
      </c>
      <c r="S1070" s="187">
        <f t="shared" si="584"/>
        <v>0</v>
      </c>
      <c r="T1070" s="187">
        <f t="shared" si="585"/>
        <v>0</v>
      </c>
      <c r="U1070" s="187">
        <f t="shared" si="586"/>
        <v>0</v>
      </c>
      <c r="V1070" s="188"/>
      <c r="X1070" s="10"/>
      <c r="Y1070" s="10"/>
      <c r="Z1070" s="10"/>
    </row>
    <row r="1071" spans="1:26" outlineLevel="1">
      <c r="A1071" s="137"/>
      <c r="B1071" s="137"/>
      <c r="C1071" s="138"/>
      <c r="D1071" s="94"/>
      <c r="E1071" s="94"/>
      <c r="F1071" s="139"/>
      <c r="G1071" s="71"/>
      <c r="H1071" s="71"/>
      <c r="I1071" s="71"/>
      <c r="J1071" s="71"/>
      <c r="K1071" s="71"/>
      <c r="L1071" s="62"/>
      <c r="M1071" s="552"/>
      <c r="N1071" s="71"/>
      <c r="O1071" s="552">
        <f t="shared" si="582"/>
        <v>0</v>
      </c>
      <c r="P1071" s="552"/>
      <c r="Q1071" s="71"/>
      <c r="R1071" s="71">
        <f t="shared" si="583"/>
        <v>0</v>
      </c>
      <c r="S1071" s="71">
        <f t="shared" si="584"/>
        <v>0</v>
      </c>
      <c r="T1071" s="71">
        <f t="shared" si="585"/>
        <v>0</v>
      </c>
      <c r="U1071" s="71">
        <f t="shared" si="586"/>
        <v>0</v>
      </c>
      <c r="V1071" s="124"/>
      <c r="X1071" s="10"/>
      <c r="Y1071" s="10"/>
      <c r="Z1071" s="10"/>
    </row>
    <row r="1072" spans="1:26" outlineLevel="1">
      <c r="A1072" s="183" t="s">
        <v>273</v>
      </c>
      <c r="B1072" s="183"/>
      <c r="C1072" s="184" t="s">
        <v>274</v>
      </c>
      <c r="D1072" s="185">
        <v>1</v>
      </c>
      <c r="E1072" s="185"/>
      <c r="F1072" s="186" t="s">
        <v>10</v>
      </c>
      <c r="G1072" s="187"/>
      <c r="H1072" s="187"/>
      <c r="I1072" s="187"/>
      <c r="J1072" s="187">
        <f>SUBTOTAL(9,J1073:J1073)</f>
        <v>0</v>
      </c>
      <c r="K1072" s="187">
        <f>SUBTOTAL(9,K1073:K1073)</f>
        <v>0</v>
      </c>
      <c r="L1072" s="187">
        <f>SUBTOTAL(9,L1073:L1073)</f>
        <v>0</v>
      </c>
      <c r="M1072" s="560"/>
      <c r="N1072" s="187"/>
      <c r="O1072" s="560">
        <f t="shared" si="582"/>
        <v>0</v>
      </c>
      <c r="P1072" s="560"/>
      <c r="Q1072" s="187"/>
      <c r="R1072" s="187">
        <f t="shared" si="583"/>
        <v>0</v>
      </c>
      <c r="S1072" s="187">
        <f t="shared" si="584"/>
        <v>0</v>
      </c>
      <c r="T1072" s="187">
        <f t="shared" si="585"/>
        <v>0</v>
      </c>
      <c r="U1072" s="187">
        <f t="shared" si="586"/>
        <v>0</v>
      </c>
      <c r="V1072" s="188"/>
      <c r="X1072" s="10"/>
      <c r="Y1072" s="10"/>
      <c r="Z1072" s="10"/>
    </row>
    <row r="1073" spans="1:26" outlineLevel="1">
      <c r="A1073" s="137"/>
      <c r="B1073" s="137"/>
      <c r="C1073" s="138"/>
      <c r="D1073" s="94"/>
      <c r="E1073" s="94"/>
      <c r="F1073" s="139"/>
      <c r="G1073" s="71"/>
      <c r="H1073" s="71"/>
      <c r="I1073" s="71"/>
      <c r="J1073" s="71"/>
      <c r="K1073" s="71"/>
      <c r="L1073" s="62"/>
      <c r="M1073" s="552"/>
      <c r="N1073" s="71"/>
      <c r="O1073" s="552">
        <f t="shared" si="582"/>
        <v>0</v>
      </c>
      <c r="P1073" s="552"/>
      <c r="Q1073" s="71"/>
      <c r="R1073" s="71">
        <f t="shared" si="583"/>
        <v>0</v>
      </c>
      <c r="S1073" s="71">
        <f t="shared" si="584"/>
        <v>0</v>
      </c>
      <c r="T1073" s="71">
        <f t="shared" si="585"/>
        <v>0</v>
      </c>
      <c r="U1073" s="71">
        <f t="shared" si="586"/>
        <v>0</v>
      </c>
      <c r="V1073" s="124"/>
      <c r="X1073" s="10"/>
      <c r="Y1073" s="10"/>
      <c r="Z1073" s="10"/>
    </row>
    <row r="1074" spans="1:26" s="153" customFormat="1" outlineLevel="1">
      <c r="A1074" s="183" t="s">
        <v>275</v>
      </c>
      <c r="B1074" s="183"/>
      <c r="C1074" s="184" t="s">
        <v>276</v>
      </c>
      <c r="D1074" s="185">
        <v>1</v>
      </c>
      <c r="E1074" s="185"/>
      <c r="F1074" s="186" t="s">
        <v>10</v>
      </c>
      <c r="G1074" s="187"/>
      <c r="H1074" s="187"/>
      <c r="I1074" s="187"/>
      <c r="J1074" s="187"/>
      <c r="K1074" s="187"/>
      <c r="L1074" s="187">
        <f>SUBTOTAL(9,L1075:L1075)</f>
        <v>0</v>
      </c>
      <c r="M1074" s="560"/>
      <c r="N1074" s="187"/>
      <c r="O1074" s="560">
        <f t="shared" si="582"/>
        <v>0</v>
      </c>
      <c r="P1074" s="560"/>
      <c r="Q1074" s="187"/>
      <c r="R1074" s="187">
        <f t="shared" si="583"/>
        <v>0</v>
      </c>
      <c r="S1074" s="187">
        <f t="shared" si="584"/>
        <v>0</v>
      </c>
      <c r="T1074" s="187">
        <f t="shared" si="585"/>
        <v>0</v>
      </c>
      <c r="U1074" s="187">
        <f t="shared" si="586"/>
        <v>0</v>
      </c>
      <c r="V1074" s="188"/>
    </row>
    <row r="1075" spans="1:26" outlineLevel="1">
      <c r="A1075" s="137"/>
      <c r="B1075" s="137"/>
      <c r="C1075" s="138"/>
      <c r="D1075" s="94"/>
      <c r="E1075" s="94"/>
      <c r="F1075" s="139"/>
      <c r="G1075" s="71"/>
      <c r="H1075" s="71"/>
      <c r="I1075" s="71"/>
      <c r="J1075" s="71"/>
      <c r="K1075" s="71"/>
      <c r="L1075" s="62"/>
      <c r="M1075" s="552"/>
      <c r="N1075" s="71"/>
      <c r="O1075" s="552">
        <f t="shared" si="582"/>
        <v>0</v>
      </c>
      <c r="P1075" s="552"/>
      <c r="Q1075" s="71"/>
      <c r="R1075" s="71">
        <f t="shared" si="583"/>
        <v>0</v>
      </c>
      <c r="S1075" s="71">
        <f t="shared" si="584"/>
        <v>0</v>
      </c>
      <c r="T1075" s="71">
        <f t="shared" si="585"/>
        <v>0</v>
      </c>
      <c r="U1075" s="71">
        <f t="shared" si="586"/>
        <v>0</v>
      </c>
      <c r="V1075" s="124"/>
      <c r="X1075" s="10"/>
      <c r="Y1075" s="10"/>
      <c r="Z1075" s="10"/>
    </row>
    <row r="1076" spans="1:26" outlineLevel="1">
      <c r="A1076" s="183" t="s">
        <v>277</v>
      </c>
      <c r="B1076" s="183"/>
      <c r="C1076" s="184" t="s">
        <v>278</v>
      </c>
      <c r="D1076" s="185">
        <v>1</v>
      </c>
      <c r="E1076" s="185"/>
      <c r="F1076" s="186" t="s">
        <v>10</v>
      </c>
      <c r="G1076" s="187"/>
      <c r="H1076" s="187"/>
      <c r="I1076" s="187"/>
      <c r="J1076" s="187">
        <f>SUBTOTAL(9,J1077:J1077)</f>
        <v>0</v>
      </c>
      <c r="K1076" s="187">
        <f>SUBTOTAL(9,K1077:K1077)</f>
        <v>0</v>
      </c>
      <c r="L1076" s="187">
        <f>SUBTOTAL(9,L1077:L1077)</f>
        <v>0</v>
      </c>
      <c r="M1076" s="560"/>
      <c r="N1076" s="187"/>
      <c r="O1076" s="560">
        <f t="shared" si="582"/>
        <v>0</v>
      </c>
      <c r="P1076" s="560"/>
      <c r="Q1076" s="187"/>
      <c r="R1076" s="187">
        <f t="shared" si="583"/>
        <v>0</v>
      </c>
      <c r="S1076" s="187">
        <f t="shared" si="584"/>
        <v>0</v>
      </c>
      <c r="T1076" s="187">
        <f t="shared" si="585"/>
        <v>0</v>
      </c>
      <c r="U1076" s="187">
        <f t="shared" si="586"/>
        <v>0</v>
      </c>
      <c r="V1076" s="188"/>
      <c r="X1076" s="10"/>
      <c r="Y1076" s="10"/>
      <c r="Z1076" s="10"/>
    </row>
    <row r="1077" spans="1:26" outlineLevel="1">
      <c r="A1077" s="137"/>
      <c r="B1077" s="137"/>
      <c r="C1077" s="138"/>
      <c r="D1077" s="94"/>
      <c r="E1077" s="94"/>
      <c r="F1077" s="139"/>
      <c r="G1077" s="71"/>
      <c r="H1077" s="71"/>
      <c r="I1077" s="71"/>
      <c r="J1077" s="71"/>
      <c r="K1077" s="71"/>
      <c r="L1077" s="62"/>
      <c r="M1077" s="552"/>
      <c r="N1077" s="71"/>
      <c r="O1077" s="552">
        <f t="shared" si="582"/>
        <v>0</v>
      </c>
      <c r="P1077" s="552"/>
      <c r="Q1077" s="71"/>
      <c r="R1077" s="71">
        <f t="shared" si="583"/>
        <v>0</v>
      </c>
      <c r="S1077" s="71">
        <f t="shared" si="584"/>
        <v>0</v>
      </c>
      <c r="T1077" s="71">
        <f t="shared" si="585"/>
        <v>0</v>
      </c>
      <c r="U1077" s="71">
        <f t="shared" si="586"/>
        <v>0</v>
      </c>
      <c r="V1077" s="124"/>
      <c r="X1077" s="10"/>
      <c r="Y1077" s="10"/>
      <c r="Z1077" s="10"/>
    </row>
    <row r="1078" spans="1:26" s="153" customFormat="1" outlineLevel="1">
      <c r="A1078" s="183" t="s">
        <v>279</v>
      </c>
      <c r="B1078" s="183"/>
      <c r="C1078" s="184" t="s">
        <v>280</v>
      </c>
      <c r="D1078" s="185">
        <v>1</v>
      </c>
      <c r="E1078" s="185"/>
      <c r="F1078" s="186" t="s">
        <v>10</v>
      </c>
      <c r="G1078" s="187"/>
      <c r="H1078" s="187"/>
      <c r="I1078" s="187"/>
      <c r="J1078" s="187">
        <f>SUBTOTAL(9,J1079:J1079)</f>
        <v>0</v>
      </c>
      <c r="K1078" s="187">
        <f>SUBTOTAL(9,K1079:K1079)</f>
        <v>0</v>
      </c>
      <c r="L1078" s="187">
        <f>SUBTOTAL(9,L1079:L1079)</f>
        <v>0</v>
      </c>
      <c r="M1078" s="560"/>
      <c r="N1078" s="187"/>
      <c r="O1078" s="560">
        <f t="shared" si="582"/>
        <v>0</v>
      </c>
      <c r="P1078" s="560"/>
      <c r="Q1078" s="187"/>
      <c r="R1078" s="187">
        <f t="shared" si="583"/>
        <v>0</v>
      </c>
      <c r="S1078" s="187">
        <f t="shared" si="584"/>
        <v>0</v>
      </c>
      <c r="T1078" s="187">
        <f t="shared" si="585"/>
        <v>0</v>
      </c>
      <c r="U1078" s="187">
        <f t="shared" si="586"/>
        <v>0</v>
      </c>
      <c r="V1078" s="188"/>
    </row>
    <row r="1079" spans="1:26" outlineLevel="1">
      <c r="A1079" s="137"/>
      <c r="B1079" s="137"/>
      <c r="C1079" s="138"/>
      <c r="D1079" s="94"/>
      <c r="E1079" s="94"/>
      <c r="F1079" s="139"/>
      <c r="G1079" s="71"/>
      <c r="H1079" s="71"/>
      <c r="I1079" s="71"/>
      <c r="J1079" s="71"/>
      <c r="K1079" s="71"/>
      <c r="L1079" s="71"/>
      <c r="M1079" s="552"/>
      <c r="N1079" s="71"/>
      <c r="O1079" s="552">
        <f t="shared" si="582"/>
        <v>0</v>
      </c>
      <c r="P1079" s="552"/>
      <c r="Q1079" s="71"/>
      <c r="R1079" s="71">
        <f t="shared" si="583"/>
        <v>0</v>
      </c>
      <c r="S1079" s="71">
        <f t="shared" si="584"/>
        <v>0</v>
      </c>
      <c r="T1079" s="71">
        <f t="shared" si="585"/>
        <v>0</v>
      </c>
      <c r="U1079" s="71">
        <f t="shared" si="586"/>
        <v>0</v>
      </c>
      <c r="V1079" s="123"/>
      <c r="X1079" s="10"/>
      <c r="Y1079" s="10"/>
      <c r="Z1079" s="10"/>
    </row>
    <row r="1080" spans="1:26" ht="26.4" outlineLevel="1">
      <c r="A1080" s="183" t="s">
        <v>281</v>
      </c>
      <c r="B1080" s="183"/>
      <c r="C1080" s="184" t="s">
        <v>282</v>
      </c>
      <c r="D1080" s="185">
        <v>1</v>
      </c>
      <c r="E1080" s="185"/>
      <c r="F1080" s="186" t="s">
        <v>10</v>
      </c>
      <c r="G1080" s="187"/>
      <c r="H1080" s="187"/>
      <c r="I1080" s="187"/>
      <c r="J1080" s="187">
        <f>SUBTOTAL(9,J1081:J1081)</f>
        <v>0</v>
      </c>
      <c r="K1080" s="187">
        <f>SUBTOTAL(9,K1081:K1081)</f>
        <v>0</v>
      </c>
      <c r="L1080" s="187">
        <f>SUBTOTAL(9,L1081:L1081)</f>
        <v>0</v>
      </c>
      <c r="M1080" s="560"/>
      <c r="N1080" s="187"/>
      <c r="O1080" s="560">
        <f t="shared" si="582"/>
        <v>0</v>
      </c>
      <c r="P1080" s="560"/>
      <c r="Q1080" s="187"/>
      <c r="R1080" s="187">
        <f t="shared" si="583"/>
        <v>0</v>
      </c>
      <c r="S1080" s="187">
        <f t="shared" si="584"/>
        <v>0</v>
      </c>
      <c r="T1080" s="187">
        <f t="shared" si="585"/>
        <v>0</v>
      </c>
      <c r="U1080" s="187">
        <f t="shared" si="586"/>
        <v>0</v>
      </c>
      <c r="V1080" s="188"/>
      <c r="X1080" s="10"/>
      <c r="Y1080" s="10"/>
      <c r="Z1080" s="10"/>
    </row>
    <row r="1081" spans="1:26" outlineLevel="1">
      <c r="A1081" s="137"/>
      <c r="B1081" s="137"/>
      <c r="C1081" s="138"/>
      <c r="D1081" s="94"/>
      <c r="E1081" s="94"/>
      <c r="F1081" s="139"/>
      <c r="G1081" s="71"/>
      <c r="H1081" s="71"/>
      <c r="I1081" s="71"/>
      <c r="J1081" s="71"/>
      <c r="K1081" s="71"/>
      <c r="L1081" s="62"/>
      <c r="M1081" s="552"/>
      <c r="N1081" s="71"/>
      <c r="O1081" s="552">
        <f t="shared" si="582"/>
        <v>0</v>
      </c>
      <c r="P1081" s="552"/>
      <c r="Q1081" s="71"/>
      <c r="R1081" s="71">
        <f t="shared" si="583"/>
        <v>0</v>
      </c>
      <c r="S1081" s="71">
        <f t="shared" si="584"/>
        <v>0</v>
      </c>
      <c r="T1081" s="71">
        <f t="shared" si="585"/>
        <v>0</v>
      </c>
      <c r="U1081" s="71">
        <f t="shared" si="586"/>
        <v>0</v>
      </c>
      <c r="V1081" s="124"/>
      <c r="X1081" s="10"/>
      <c r="Y1081" s="10"/>
      <c r="Z1081" s="10"/>
    </row>
    <row r="1082" spans="1:26" outlineLevel="1">
      <c r="A1082" s="183" t="s">
        <v>283</v>
      </c>
      <c r="B1082" s="183"/>
      <c r="C1082" s="184" t="s">
        <v>165</v>
      </c>
      <c r="D1082" s="185">
        <v>1</v>
      </c>
      <c r="E1082" s="185"/>
      <c r="F1082" s="186" t="s">
        <v>10</v>
      </c>
      <c r="G1082" s="187"/>
      <c r="H1082" s="187"/>
      <c r="I1082" s="187"/>
      <c r="J1082" s="187"/>
      <c r="K1082" s="187"/>
      <c r="L1082" s="187">
        <f>SUBTOTAL(9,L1083:L1083)</f>
        <v>0</v>
      </c>
      <c r="M1082" s="560"/>
      <c r="N1082" s="187"/>
      <c r="O1082" s="560">
        <f t="shared" si="582"/>
        <v>0</v>
      </c>
      <c r="P1082" s="560"/>
      <c r="Q1082" s="187"/>
      <c r="R1082" s="187">
        <f t="shared" si="583"/>
        <v>0</v>
      </c>
      <c r="S1082" s="187">
        <f t="shared" si="584"/>
        <v>0</v>
      </c>
      <c r="T1082" s="187">
        <f t="shared" si="585"/>
        <v>0</v>
      </c>
      <c r="U1082" s="187">
        <f t="shared" si="586"/>
        <v>0</v>
      </c>
      <c r="V1082" s="188"/>
      <c r="X1082" s="10"/>
      <c r="Y1082" s="10"/>
      <c r="Z1082" s="10"/>
    </row>
    <row r="1083" spans="1:26" outlineLevel="1">
      <c r="A1083" s="137"/>
      <c r="B1083" s="137"/>
      <c r="C1083" s="138"/>
      <c r="D1083" s="94"/>
      <c r="E1083" s="94"/>
      <c r="F1083" s="139"/>
      <c r="G1083" s="71"/>
      <c r="H1083" s="71"/>
      <c r="I1083" s="71"/>
      <c r="J1083" s="71"/>
      <c r="K1083" s="71"/>
      <c r="L1083" s="62"/>
      <c r="M1083" s="552"/>
      <c r="N1083" s="71"/>
      <c r="O1083" s="552">
        <f t="shared" si="582"/>
        <v>0</v>
      </c>
      <c r="P1083" s="552"/>
      <c r="Q1083" s="71"/>
      <c r="R1083" s="71">
        <f t="shared" si="583"/>
        <v>0</v>
      </c>
      <c r="S1083" s="71">
        <f t="shared" si="584"/>
        <v>0</v>
      </c>
      <c r="T1083" s="71">
        <f t="shared" si="585"/>
        <v>0</v>
      </c>
      <c r="U1083" s="71">
        <f t="shared" si="586"/>
        <v>0</v>
      </c>
      <c r="V1083" s="124"/>
      <c r="X1083" s="10"/>
      <c r="Y1083" s="10"/>
      <c r="Z1083" s="10"/>
    </row>
    <row r="1084" spans="1:26" outlineLevel="1">
      <c r="A1084" s="183" t="s">
        <v>284</v>
      </c>
      <c r="B1084" s="183"/>
      <c r="C1084" s="184" t="s">
        <v>167</v>
      </c>
      <c r="D1084" s="185">
        <v>1</v>
      </c>
      <c r="E1084" s="185"/>
      <c r="F1084" s="186" t="s">
        <v>10</v>
      </c>
      <c r="G1084" s="187"/>
      <c r="H1084" s="187"/>
      <c r="I1084" s="187"/>
      <c r="J1084" s="187"/>
      <c r="K1084" s="187"/>
      <c r="L1084" s="187">
        <v>0</v>
      </c>
      <c r="M1084" s="560"/>
      <c r="N1084" s="187"/>
      <c r="O1084" s="560">
        <f t="shared" si="582"/>
        <v>0</v>
      </c>
      <c r="P1084" s="560"/>
      <c r="Q1084" s="187"/>
      <c r="R1084" s="187">
        <f t="shared" si="583"/>
        <v>0</v>
      </c>
      <c r="S1084" s="187">
        <f t="shared" si="584"/>
        <v>0</v>
      </c>
      <c r="T1084" s="187">
        <f t="shared" si="585"/>
        <v>0</v>
      </c>
      <c r="U1084" s="187">
        <f t="shared" si="586"/>
        <v>0</v>
      </c>
      <c r="V1084" s="188"/>
      <c r="X1084" s="10"/>
      <c r="Y1084" s="10"/>
      <c r="Z1084" s="10"/>
    </row>
    <row r="1085" spans="1:26" s="11" customFormat="1" outlineLevel="1">
      <c r="A1085" s="172"/>
      <c r="B1085" s="172"/>
      <c r="C1085" s="189"/>
      <c r="D1085" s="190"/>
      <c r="E1085" s="190"/>
      <c r="F1085" s="191"/>
      <c r="G1085" s="174"/>
      <c r="H1085" s="174"/>
      <c r="I1085" s="174"/>
      <c r="J1085" s="174"/>
      <c r="K1085" s="174"/>
      <c r="L1085" s="174"/>
      <c r="M1085" s="558"/>
      <c r="N1085" s="174"/>
      <c r="O1085" s="558">
        <f t="shared" si="582"/>
        <v>0</v>
      </c>
      <c r="P1085" s="558"/>
      <c r="Q1085" s="174"/>
      <c r="R1085" s="174">
        <f t="shared" si="583"/>
        <v>0</v>
      </c>
      <c r="S1085" s="174">
        <f t="shared" si="584"/>
        <v>0</v>
      </c>
      <c r="T1085" s="174">
        <f t="shared" si="585"/>
        <v>0</v>
      </c>
      <c r="U1085" s="174">
        <f t="shared" si="586"/>
        <v>0</v>
      </c>
      <c r="V1085" s="175"/>
    </row>
    <row r="1086" spans="1:26" outlineLevel="1">
      <c r="A1086" s="183" t="s">
        <v>285</v>
      </c>
      <c r="B1086" s="183"/>
      <c r="C1086" s="184" t="s">
        <v>169</v>
      </c>
      <c r="D1086" s="185">
        <v>1</v>
      </c>
      <c r="E1086" s="185">
        <v>1</v>
      </c>
      <c r="F1086" s="186" t="s">
        <v>10</v>
      </c>
      <c r="G1086" s="187"/>
      <c r="H1086" s="187"/>
      <c r="I1086" s="187"/>
      <c r="J1086" s="187">
        <f>SUBTOTAL(9,J1087:J1108)</f>
        <v>947613765.29261172</v>
      </c>
      <c r="K1086" s="187">
        <f>SUBTOTAL(9,K1087:K1108)</f>
        <v>174994605.01343971</v>
      </c>
      <c r="L1086" s="187">
        <f>SUBTOTAL(9,L1087:L1108)</f>
        <v>1122608370.3060513</v>
      </c>
      <c r="M1086" s="560"/>
      <c r="N1086" s="187"/>
      <c r="O1086" s="560">
        <f t="shared" si="582"/>
        <v>0</v>
      </c>
      <c r="P1086" s="560"/>
      <c r="Q1086" s="187"/>
      <c r="R1086" s="187">
        <f t="shared" si="583"/>
        <v>0</v>
      </c>
      <c r="S1086" s="187">
        <f>SUBTOTAL(9,S1087:S1108)</f>
        <v>0</v>
      </c>
      <c r="T1086" s="187">
        <f>SUBTOTAL(9,T1087:T1108)</f>
        <v>0</v>
      </c>
      <c r="U1086" s="187">
        <f>SUBTOTAL(9,U1087:U1108)</f>
        <v>0</v>
      </c>
      <c r="V1086" s="188"/>
      <c r="X1086" s="10"/>
      <c r="Y1086" s="10"/>
      <c r="Z1086" s="10"/>
    </row>
    <row r="1087" spans="1:26" s="11" customFormat="1" ht="52.8" outlineLevel="1">
      <c r="A1087" s="192"/>
      <c r="B1087" s="192"/>
      <c r="C1087" s="193" t="s">
        <v>1000</v>
      </c>
      <c r="D1087" s="194">
        <v>1</v>
      </c>
      <c r="E1087" s="97">
        <v>1</v>
      </c>
      <c r="F1087" s="195" t="s">
        <v>660</v>
      </c>
      <c r="G1087" s="359">
        <v>68750000</v>
      </c>
      <c r="H1087" s="359">
        <v>1308000</v>
      </c>
      <c r="I1087" s="199">
        <f t="shared" ref="I1087" si="587">SUM(G1087:H1087)</f>
        <v>70058000</v>
      </c>
      <c r="J1087" s="199">
        <f t="shared" ref="J1087:J1107" si="588">G1087*E1087</f>
        <v>68750000</v>
      </c>
      <c r="K1087" s="199">
        <f t="shared" ref="K1087:K1107" si="589">H1087*E1087</f>
        <v>1308000</v>
      </c>
      <c r="L1087" s="199">
        <f t="shared" ref="L1087:L1107" si="590">I1087*E1087</f>
        <v>70058000</v>
      </c>
      <c r="M1087" s="554"/>
      <c r="N1087" s="199"/>
      <c r="O1087" s="554">
        <f t="shared" si="582"/>
        <v>0</v>
      </c>
      <c r="P1087" s="554"/>
      <c r="Q1087" s="199"/>
      <c r="R1087" s="199">
        <f t="shared" si="583"/>
        <v>0</v>
      </c>
      <c r="S1087" s="199">
        <f t="shared" si="584"/>
        <v>0</v>
      </c>
      <c r="T1087" s="199">
        <f t="shared" si="585"/>
        <v>0</v>
      </c>
      <c r="U1087" s="199">
        <f t="shared" si="586"/>
        <v>0</v>
      </c>
      <c r="V1087" s="128" t="s">
        <v>969</v>
      </c>
    </row>
    <row r="1088" spans="1:26" s="11" customFormat="1" ht="52.8" outlineLevel="1">
      <c r="A1088" s="192"/>
      <c r="B1088" s="192"/>
      <c r="C1088" s="193" t="s">
        <v>1001</v>
      </c>
      <c r="D1088" s="194">
        <v>1</v>
      </c>
      <c r="E1088" s="97">
        <v>1</v>
      </c>
      <c r="F1088" s="195" t="s">
        <v>660</v>
      </c>
      <c r="G1088" s="359">
        <v>68750000</v>
      </c>
      <c r="H1088" s="359">
        <v>1308000</v>
      </c>
      <c r="I1088" s="199">
        <f t="shared" ref="I1088:I1100" si="591">SUM(G1088:H1088)</f>
        <v>70058000</v>
      </c>
      <c r="J1088" s="199">
        <f t="shared" si="588"/>
        <v>68750000</v>
      </c>
      <c r="K1088" s="199">
        <f t="shared" si="589"/>
        <v>1308000</v>
      </c>
      <c r="L1088" s="199">
        <f t="shared" si="590"/>
        <v>70058000</v>
      </c>
      <c r="M1088" s="554"/>
      <c r="N1088" s="199"/>
      <c r="O1088" s="554">
        <f t="shared" si="582"/>
        <v>0</v>
      </c>
      <c r="P1088" s="554"/>
      <c r="Q1088" s="199"/>
      <c r="R1088" s="199">
        <f t="shared" si="583"/>
        <v>0</v>
      </c>
      <c r="S1088" s="199">
        <f t="shared" si="584"/>
        <v>0</v>
      </c>
      <c r="T1088" s="199">
        <f t="shared" si="585"/>
        <v>0</v>
      </c>
      <c r="U1088" s="199">
        <f t="shared" si="586"/>
        <v>0</v>
      </c>
      <c r="V1088" s="128" t="s">
        <v>969</v>
      </c>
    </row>
    <row r="1089" spans="1:22" s="11" customFormat="1" ht="52.8" outlineLevel="1">
      <c r="A1089" s="192"/>
      <c r="B1089" s="192"/>
      <c r="C1089" s="193" t="s">
        <v>1002</v>
      </c>
      <c r="D1089" s="194">
        <v>1</v>
      </c>
      <c r="E1089" s="97">
        <v>1</v>
      </c>
      <c r="F1089" s="195" t="s">
        <v>660</v>
      </c>
      <c r="G1089" s="359">
        <v>68750000</v>
      </c>
      <c r="H1089" s="359">
        <v>1308000</v>
      </c>
      <c r="I1089" s="199">
        <f t="shared" si="591"/>
        <v>70058000</v>
      </c>
      <c r="J1089" s="199">
        <f t="shared" si="588"/>
        <v>68750000</v>
      </c>
      <c r="K1089" s="199">
        <f t="shared" si="589"/>
        <v>1308000</v>
      </c>
      <c r="L1089" s="199">
        <f t="shared" si="590"/>
        <v>70058000</v>
      </c>
      <c r="M1089" s="554"/>
      <c r="N1089" s="199"/>
      <c r="O1089" s="554">
        <f t="shared" si="582"/>
        <v>0</v>
      </c>
      <c r="P1089" s="554"/>
      <c r="Q1089" s="199"/>
      <c r="R1089" s="199">
        <f t="shared" si="583"/>
        <v>0</v>
      </c>
      <c r="S1089" s="199">
        <f t="shared" si="584"/>
        <v>0</v>
      </c>
      <c r="T1089" s="199">
        <f t="shared" si="585"/>
        <v>0</v>
      </c>
      <c r="U1089" s="199">
        <f t="shared" si="586"/>
        <v>0</v>
      </c>
      <c r="V1089" s="128" t="s">
        <v>969</v>
      </c>
    </row>
    <row r="1090" spans="1:22" s="11" customFormat="1" ht="26.4" outlineLevel="1">
      <c r="A1090" s="192"/>
      <c r="B1090" s="192"/>
      <c r="C1090" s="193" t="s">
        <v>970</v>
      </c>
      <c r="D1090" s="194">
        <v>24</v>
      </c>
      <c r="E1090" s="97"/>
      <c r="F1090" s="195" t="s">
        <v>660</v>
      </c>
      <c r="G1090" s="359">
        <v>5060000</v>
      </c>
      <c r="H1090" s="359">
        <v>654000</v>
      </c>
      <c r="I1090" s="199">
        <f t="shared" si="591"/>
        <v>5714000</v>
      </c>
      <c r="J1090" s="199">
        <f t="shared" si="588"/>
        <v>0</v>
      </c>
      <c r="K1090" s="199">
        <f t="shared" si="589"/>
        <v>0</v>
      </c>
      <c r="L1090" s="199">
        <f t="shared" si="590"/>
        <v>0</v>
      </c>
      <c r="M1090" s="554"/>
      <c r="N1090" s="199"/>
      <c r="O1090" s="554">
        <f t="shared" si="582"/>
        <v>0</v>
      </c>
      <c r="P1090" s="554"/>
      <c r="Q1090" s="199"/>
      <c r="R1090" s="199">
        <f t="shared" si="583"/>
        <v>0</v>
      </c>
      <c r="S1090" s="199">
        <f t="shared" si="584"/>
        <v>0</v>
      </c>
      <c r="T1090" s="199">
        <f t="shared" si="585"/>
        <v>0</v>
      </c>
      <c r="U1090" s="199">
        <f t="shared" si="586"/>
        <v>0</v>
      </c>
      <c r="V1090" s="128" t="s">
        <v>971</v>
      </c>
    </row>
    <row r="1091" spans="1:22" s="11" customFormat="1" ht="26.4" outlineLevel="1">
      <c r="A1091" s="192"/>
      <c r="B1091" s="192"/>
      <c r="C1091" s="193" t="s">
        <v>972</v>
      </c>
      <c r="D1091" s="194">
        <v>6</v>
      </c>
      <c r="E1091" s="97">
        <v>6</v>
      </c>
      <c r="F1091" s="195" t="s">
        <v>660</v>
      </c>
      <c r="G1091" s="359">
        <v>2195600</v>
      </c>
      <c r="H1091" s="359">
        <v>654000</v>
      </c>
      <c r="I1091" s="199">
        <f t="shared" si="591"/>
        <v>2849600</v>
      </c>
      <c r="J1091" s="199">
        <f t="shared" si="588"/>
        <v>13173600</v>
      </c>
      <c r="K1091" s="199">
        <f t="shared" si="589"/>
        <v>3924000</v>
      </c>
      <c r="L1091" s="199">
        <f t="shared" si="590"/>
        <v>17097600</v>
      </c>
      <c r="M1091" s="554"/>
      <c r="N1091" s="199"/>
      <c r="O1091" s="554">
        <f t="shared" si="582"/>
        <v>0</v>
      </c>
      <c r="P1091" s="554"/>
      <c r="Q1091" s="199"/>
      <c r="R1091" s="199">
        <f t="shared" si="583"/>
        <v>0</v>
      </c>
      <c r="S1091" s="199">
        <f t="shared" si="584"/>
        <v>0</v>
      </c>
      <c r="T1091" s="199">
        <f t="shared" si="585"/>
        <v>0</v>
      </c>
      <c r="U1091" s="199">
        <f t="shared" si="586"/>
        <v>0</v>
      </c>
      <c r="V1091" s="128" t="s">
        <v>973</v>
      </c>
    </row>
    <row r="1092" spans="1:22" s="11" customFormat="1" ht="26.4" outlineLevel="1">
      <c r="A1092" s="192"/>
      <c r="B1092" s="192"/>
      <c r="C1092" s="193" t="s">
        <v>974</v>
      </c>
      <c r="D1092" s="194">
        <v>423</v>
      </c>
      <c r="E1092" s="97">
        <f>E1097*2</f>
        <v>452</v>
      </c>
      <c r="F1092" s="195" t="s">
        <v>660</v>
      </c>
      <c r="G1092" s="359">
        <v>198000.00000000003</v>
      </c>
      <c r="H1092" s="359">
        <v>10900</v>
      </c>
      <c r="I1092" s="199">
        <f>SUM(G1092:H1092)</f>
        <v>208900.00000000003</v>
      </c>
      <c r="J1092" s="199">
        <f>G1092*E1092</f>
        <v>89496000.000000015</v>
      </c>
      <c r="K1092" s="199">
        <f>H1092*E1092</f>
        <v>4926800</v>
      </c>
      <c r="L1092" s="199">
        <f>I1092*E1092</f>
        <v>94422800.000000015</v>
      </c>
      <c r="M1092" s="554"/>
      <c r="N1092" s="199"/>
      <c r="O1092" s="554">
        <f t="shared" si="582"/>
        <v>0</v>
      </c>
      <c r="P1092" s="554"/>
      <c r="Q1092" s="199"/>
      <c r="R1092" s="199">
        <f t="shared" si="583"/>
        <v>0</v>
      </c>
      <c r="S1092" s="199">
        <f t="shared" si="584"/>
        <v>0</v>
      </c>
      <c r="T1092" s="199">
        <f t="shared" si="585"/>
        <v>0</v>
      </c>
      <c r="U1092" s="199">
        <f t="shared" si="586"/>
        <v>0</v>
      </c>
      <c r="V1092" s="128" t="s">
        <v>975</v>
      </c>
    </row>
    <row r="1093" spans="1:22" s="11" customFormat="1" ht="26.4" outlineLevel="1">
      <c r="A1093" s="192"/>
      <c r="B1093" s="192"/>
      <c r="C1093" s="193" t="s">
        <v>974</v>
      </c>
      <c r="D1093" s="194">
        <v>0</v>
      </c>
      <c r="E1093" s="97">
        <v>0</v>
      </c>
      <c r="F1093" s="195" t="s">
        <v>660</v>
      </c>
      <c r="G1093" s="359">
        <v>198000.00000000003</v>
      </c>
      <c r="H1093" s="359">
        <v>10900</v>
      </c>
      <c r="I1093" s="199">
        <f>SUM(G1093:H1093)</f>
        <v>208900.00000000003</v>
      </c>
      <c r="J1093" s="199">
        <f>G1093*E1093</f>
        <v>0</v>
      </c>
      <c r="K1093" s="199">
        <f>H1093*E1093</f>
        <v>0</v>
      </c>
      <c r="L1093" s="199">
        <f>I1093*E1093</f>
        <v>0</v>
      </c>
      <c r="M1093" s="554"/>
      <c r="N1093" s="199"/>
      <c r="O1093" s="554">
        <f t="shared" si="582"/>
        <v>0</v>
      </c>
      <c r="P1093" s="554"/>
      <c r="Q1093" s="199"/>
      <c r="R1093" s="199">
        <f t="shared" si="583"/>
        <v>0</v>
      </c>
      <c r="S1093" s="199">
        <f t="shared" si="584"/>
        <v>0</v>
      </c>
      <c r="T1093" s="199">
        <f t="shared" si="585"/>
        <v>0</v>
      </c>
      <c r="U1093" s="199">
        <f t="shared" si="586"/>
        <v>0</v>
      </c>
      <c r="V1093" s="128" t="s">
        <v>975</v>
      </c>
    </row>
    <row r="1094" spans="1:22" s="11" customFormat="1" ht="26.4" outlineLevel="1">
      <c r="A1094" s="192"/>
      <c r="B1094" s="192"/>
      <c r="C1094" s="193" t="s">
        <v>976</v>
      </c>
      <c r="D1094" s="194">
        <v>6</v>
      </c>
      <c r="E1094" s="97">
        <v>6</v>
      </c>
      <c r="F1094" s="195" t="s">
        <v>660</v>
      </c>
      <c r="G1094" s="359">
        <v>6490000.0000000009</v>
      </c>
      <c r="H1094" s="359">
        <v>490500.00000000006</v>
      </c>
      <c r="I1094" s="199">
        <f t="shared" si="591"/>
        <v>6980500.0000000009</v>
      </c>
      <c r="J1094" s="199">
        <f t="shared" si="588"/>
        <v>38940000.000000007</v>
      </c>
      <c r="K1094" s="199">
        <f t="shared" si="589"/>
        <v>2943000.0000000005</v>
      </c>
      <c r="L1094" s="199">
        <f t="shared" si="590"/>
        <v>41883000.000000007</v>
      </c>
      <c r="M1094" s="554"/>
      <c r="N1094" s="199"/>
      <c r="O1094" s="554">
        <f t="shared" si="582"/>
        <v>0</v>
      </c>
      <c r="P1094" s="554"/>
      <c r="Q1094" s="199"/>
      <c r="R1094" s="199">
        <f t="shared" si="583"/>
        <v>0</v>
      </c>
      <c r="S1094" s="199">
        <f t="shared" si="584"/>
        <v>0</v>
      </c>
      <c r="T1094" s="199">
        <f t="shared" si="585"/>
        <v>0</v>
      </c>
      <c r="U1094" s="199">
        <f t="shared" si="586"/>
        <v>0</v>
      </c>
      <c r="V1094" s="128" t="s">
        <v>977</v>
      </c>
    </row>
    <row r="1095" spans="1:22" s="354" customFormat="1" outlineLevel="1">
      <c r="A1095" s="348"/>
      <c r="B1095" s="348"/>
      <c r="C1095" s="349" t="s">
        <v>978</v>
      </c>
      <c r="D1095" s="350">
        <v>6</v>
      </c>
      <c r="E1095" s="499">
        <v>6</v>
      </c>
      <c r="F1095" s="351" t="s">
        <v>660</v>
      </c>
      <c r="G1095" s="359"/>
      <c r="H1095" s="359"/>
      <c r="I1095" s="352">
        <f t="shared" si="591"/>
        <v>0</v>
      </c>
      <c r="J1095" s="352">
        <f t="shared" si="588"/>
        <v>0</v>
      </c>
      <c r="K1095" s="352">
        <f t="shared" si="589"/>
        <v>0</v>
      </c>
      <c r="L1095" s="352">
        <f t="shared" si="590"/>
        <v>0</v>
      </c>
      <c r="M1095" s="599"/>
      <c r="N1095" s="352"/>
      <c r="O1095" s="599">
        <f t="shared" si="582"/>
        <v>0</v>
      </c>
      <c r="P1095" s="599"/>
      <c r="Q1095" s="352"/>
      <c r="R1095" s="352">
        <f t="shared" si="583"/>
        <v>0</v>
      </c>
      <c r="S1095" s="352">
        <f t="shared" si="584"/>
        <v>0</v>
      </c>
      <c r="T1095" s="352">
        <f t="shared" si="585"/>
        <v>0</v>
      </c>
      <c r="U1095" s="352">
        <f t="shared" si="586"/>
        <v>0</v>
      </c>
      <c r="V1095" s="353" t="s">
        <v>255</v>
      </c>
    </row>
    <row r="1096" spans="1:22" s="11" customFormat="1" outlineLevel="1">
      <c r="A1096" s="192"/>
      <c r="B1096" s="192"/>
      <c r="C1096" s="193" t="s">
        <v>980</v>
      </c>
      <c r="D1096" s="194">
        <v>6</v>
      </c>
      <c r="E1096" s="97">
        <v>6</v>
      </c>
      <c r="F1096" s="195" t="s">
        <v>660</v>
      </c>
      <c r="G1096" s="359">
        <v>150480</v>
      </c>
      <c r="H1096" s="359">
        <v>54500.000000000007</v>
      </c>
      <c r="I1096" s="199">
        <f t="shared" si="591"/>
        <v>204980</v>
      </c>
      <c r="J1096" s="199">
        <f t="shared" si="588"/>
        <v>902880</v>
      </c>
      <c r="K1096" s="199">
        <f t="shared" si="589"/>
        <v>327000.00000000006</v>
      </c>
      <c r="L1096" s="199">
        <f t="shared" si="590"/>
        <v>1229880</v>
      </c>
      <c r="M1096" s="554"/>
      <c r="N1096" s="199"/>
      <c r="O1096" s="554">
        <f t="shared" si="582"/>
        <v>0</v>
      </c>
      <c r="P1096" s="554"/>
      <c r="Q1096" s="199"/>
      <c r="R1096" s="199">
        <f t="shared" si="583"/>
        <v>0</v>
      </c>
      <c r="S1096" s="199">
        <f t="shared" si="584"/>
        <v>0</v>
      </c>
      <c r="T1096" s="199">
        <f t="shared" si="585"/>
        <v>0</v>
      </c>
      <c r="U1096" s="199">
        <f t="shared" si="586"/>
        <v>0</v>
      </c>
      <c r="V1096" s="128" t="s">
        <v>898</v>
      </c>
    </row>
    <row r="1097" spans="1:22" s="11" customFormat="1" ht="26.4" outlineLevel="1">
      <c r="A1097" s="192"/>
      <c r="B1097" s="192"/>
      <c r="C1097" s="193" t="s">
        <v>894</v>
      </c>
      <c r="D1097" s="194">
        <v>197</v>
      </c>
      <c r="E1097" s="97">
        <f>197+29</f>
        <v>226</v>
      </c>
      <c r="F1097" s="195" t="s">
        <v>660</v>
      </c>
      <c r="G1097" s="359">
        <v>480000</v>
      </c>
      <c r="H1097" s="359">
        <v>81750</v>
      </c>
      <c r="I1097" s="199">
        <f t="shared" si="591"/>
        <v>561750</v>
      </c>
      <c r="J1097" s="199">
        <f t="shared" si="588"/>
        <v>108480000</v>
      </c>
      <c r="K1097" s="199">
        <f t="shared" si="589"/>
        <v>18475500</v>
      </c>
      <c r="L1097" s="199">
        <f t="shared" si="590"/>
        <v>126955500</v>
      </c>
      <c r="M1097" s="554"/>
      <c r="N1097" s="199"/>
      <c r="O1097" s="554">
        <f t="shared" si="582"/>
        <v>0</v>
      </c>
      <c r="P1097" s="554"/>
      <c r="Q1097" s="199"/>
      <c r="R1097" s="199">
        <f t="shared" si="583"/>
        <v>0</v>
      </c>
      <c r="S1097" s="199">
        <f t="shared" si="584"/>
        <v>0</v>
      </c>
      <c r="T1097" s="199">
        <f t="shared" si="585"/>
        <v>0</v>
      </c>
      <c r="U1097" s="199">
        <f t="shared" si="586"/>
        <v>0</v>
      </c>
      <c r="V1097" s="128" t="s">
        <v>895</v>
      </c>
    </row>
    <row r="1098" spans="1:22" s="11" customFormat="1" ht="26.4" outlineLevel="1">
      <c r="A1098" s="192"/>
      <c r="B1098" s="192"/>
      <c r="C1098" s="193" t="s">
        <v>983</v>
      </c>
      <c r="D1098" s="194">
        <v>29</v>
      </c>
      <c r="E1098" s="97">
        <v>29</v>
      </c>
      <c r="F1098" s="195" t="s">
        <v>660</v>
      </c>
      <c r="G1098" s="359">
        <v>0</v>
      </c>
      <c r="H1098" s="359">
        <v>136250</v>
      </c>
      <c r="I1098" s="199">
        <f t="shared" si="591"/>
        <v>136250</v>
      </c>
      <c r="J1098" s="199">
        <f t="shared" si="588"/>
        <v>0</v>
      </c>
      <c r="K1098" s="199">
        <f t="shared" si="589"/>
        <v>3951250</v>
      </c>
      <c r="L1098" s="199">
        <f t="shared" si="590"/>
        <v>3951250</v>
      </c>
      <c r="M1098" s="554"/>
      <c r="N1098" s="199"/>
      <c r="O1098" s="554">
        <f t="shared" si="582"/>
        <v>0</v>
      </c>
      <c r="P1098" s="554"/>
      <c r="Q1098" s="199"/>
      <c r="R1098" s="199">
        <f t="shared" si="583"/>
        <v>0</v>
      </c>
      <c r="S1098" s="199">
        <f t="shared" si="584"/>
        <v>0</v>
      </c>
      <c r="T1098" s="199">
        <f t="shared" si="585"/>
        <v>0</v>
      </c>
      <c r="U1098" s="199">
        <f t="shared" si="586"/>
        <v>0</v>
      </c>
      <c r="V1098" s="128" t="s">
        <v>984</v>
      </c>
    </row>
    <row r="1099" spans="1:22" s="11" customFormat="1" ht="26.4" outlineLevel="1">
      <c r="A1099" s="192"/>
      <c r="B1099" s="192"/>
      <c r="C1099" s="347" t="s">
        <v>985</v>
      </c>
      <c r="D1099" s="194">
        <v>60</v>
      </c>
      <c r="E1099" s="97">
        <v>60</v>
      </c>
      <c r="F1099" s="195" t="s">
        <v>660</v>
      </c>
      <c r="G1099" s="359">
        <v>550000</v>
      </c>
      <c r="H1099" s="359">
        <v>10900</v>
      </c>
      <c r="I1099" s="199">
        <f t="shared" si="591"/>
        <v>560900</v>
      </c>
      <c r="J1099" s="199">
        <f t="shared" si="588"/>
        <v>33000000</v>
      </c>
      <c r="K1099" s="199">
        <f t="shared" si="589"/>
        <v>654000</v>
      </c>
      <c r="L1099" s="199">
        <f t="shared" si="590"/>
        <v>33654000</v>
      </c>
      <c r="M1099" s="554"/>
      <c r="N1099" s="199"/>
      <c r="O1099" s="554">
        <f t="shared" si="582"/>
        <v>0</v>
      </c>
      <c r="P1099" s="554"/>
      <c r="Q1099" s="199"/>
      <c r="R1099" s="199">
        <f t="shared" si="583"/>
        <v>0</v>
      </c>
      <c r="S1099" s="199">
        <f t="shared" si="584"/>
        <v>0</v>
      </c>
      <c r="T1099" s="199">
        <f t="shared" si="585"/>
        <v>0</v>
      </c>
      <c r="U1099" s="199">
        <f t="shared" si="586"/>
        <v>0</v>
      </c>
      <c r="V1099" s="128" t="s">
        <v>986</v>
      </c>
    </row>
    <row r="1100" spans="1:22" s="11" customFormat="1" ht="26.4" outlineLevel="1">
      <c r="A1100" s="192"/>
      <c r="B1100" s="192"/>
      <c r="C1100" s="193" t="s">
        <v>987</v>
      </c>
      <c r="D1100" s="194">
        <v>60</v>
      </c>
      <c r="E1100" s="97">
        <f>48*3</f>
        <v>144</v>
      </c>
      <c r="F1100" s="195" t="s">
        <v>660</v>
      </c>
      <c r="G1100" s="359">
        <v>132000</v>
      </c>
      <c r="H1100" s="359">
        <v>65400.000000000007</v>
      </c>
      <c r="I1100" s="199">
        <f t="shared" si="591"/>
        <v>197400</v>
      </c>
      <c r="J1100" s="199">
        <f t="shared" si="588"/>
        <v>19008000</v>
      </c>
      <c r="K1100" s="199">
        <f t="shared" si="589"/>
        <v>9417600.0000000019</v>
      </c>
      <c r="L1100" s="199">
        <f t="shared" si="590"/>
        <v>28425600</v>
      </c>
      <c r="M1100" s="554"/>
      <c r="N1100" s="199"/>
      <c r="O1100" s="554">
        <f t="shared" si="582"/>
        <v>0</v>
      </c>
      <c r="P1100" s="554"/>
      <c r="Q1100" s="199"/>
      <c r="R1100" s="199">
        <f t="shared" si="583"/>
        <v>0</v>
      </c>
      <c r="S1100" s="199">
        <f t="shared" si="584"/>
        <v>0</v>
      </c>
      <c r="T1100" s="199">
        <f t="shared" si="585"/>
        <v>0</v>
      </c>
      <c r="U1100" s="199">
        <f t="shared" si="586"/>
        <v>0</v>
      </c>
      <c r="V1100" s="128" t="s">
        <v>988</v>
      </c>
    </row>
    <row r="1101" spans="1:22" s="11" customFormat="1" ht="26.4" outlineLevel="1">
      <c r="A1101" s="192"/>
      <c r="B1101" s="192"/>
      <c r="C1101" s="193" t="s">
        <v>989</v>
      </c>
      <c r="D1101" s="194">
        <v>29</v>
      </c>
      <c r="E1101" s="97">
        <f>E1098</f>
        <v>29</v>
      </c>
      <c r="F1101" s="195" t="s">
        <v>660</v>
      </c>
      <c r="G1101" s="359">
        <v>198000.00000000003</v>
      </c>
      <c r="H1101" s="359">
        <v>10900</v>
      </c>
      <c r="I1101" s="199">
        <f>SUM(G1101:H1101)</f>
        <v>208900.00000000003</v>
      </c>
      <c r="J1101" s="199">
        <f>G1101*E1101</f>
        <v>5742000.0000000009</v>
      </c>
      <c r="K1101" s="199">
        <f>H1101*E1101</f>
        <v>316100</v>
      </c>
      <c r="L1101" s="199">
        <f>I1101*E1101</f>
        <v>6058100.0000000009</v>
      </c>
      <c r="M1101" s="554"/>
      <c r="N1101" s="199"/>
      <c r="O1101" s="554">
        <f t="shared" si="582"/>
        <v>0</v>
      </c>
      <c r="P1101" s="554"/>
      <c r="Q1101" s="199"/>
      <c r="R1101" s="199">
        <f t="shared" si="583"/>
        <v>0</v>
      </c>
      <c r="S1101" s="199">
        <f t="shared" si="584"/>
        <v>0</v>
      </c>
      <c r="T1101" s="199">
        <f t="shared" si="585"/>
        <v>0</v>
      </c>
      <c r="U1101" s="199">
        <f t="shared" si="586"/>
        <v>0</v>
      </c>
      <c r="V1101" s="128" t="s">
        <v>975</v>
      </c>
    </row>
    <row r="1102" spans="1:22" s="11" customFormat="1" outlineLevel="1">
      <c r="A1102" s="192"/>
      <c r="B1102" s="192"/>
      <c r="C1102" s="193" t="s">
        <v>671</v>
      </c>
      <c r="D1102" s="194">
        <v>14691</v>
      </c>
      <c r="E1102" s="97">
        <v>14487.800000000001</v>
      </c>
      <c r="F1102" s="195" t="s">
        <v>624</v>
      </c>
      <c r="G1102" s="359">
        <v>21639.344262295082</v>
      </c>
      <c r="H1102" s="359">
        <v>3360.0000000000005</v>
      </c>
      <c r="I1102" s="199">
        <f t="shared" ref="I1102:I1107" si="592">SUM(G1102:H1102)</f>
        <v>24999.344262295082</v>
      </c>
      <c r="J1102" s="199">
        <f t="shared" si="588"/>
        <v>313506491.80327874</v>
      </c>
      <c r="K1102" s="199">
        <f t="shared" si="589"/>
        <v>48679008.000000007</v>
      </c>
      <c r="L1102" s="199">
        <f t="shared" si="590"/>
        <v>362185499.80327874</v>
      </c>
      <c r="M1102" s="554"/>
      <c r="N1102" s="199"/>
      <c r="O1102" s="554">
        <f t="shared" si="582"/>
        <v>0</v>
      </c>
      <c r="P1102" s="554"/>
      <c r="Q1102" s="199"/>
      <c r="R1102" s="199">
        <f t="shared" si="583"/>
        <v>0</v>
      </c>
      <c r="S1102" s="199">
        <f t="shared" si="584"/>
        <v>0</v>
      </c>
      <c r="T1102" s="199">
        <f t="shared" si="585"/>
        <v>0</v>
      </c>
      <c r="U1102" s="199">
        <f t="shared" si="586"/>
        <v>0</v>
      </c>
      <c r="V1102" s="128" t="s">
        <v>1589</v>
      </c>
    </row>
    <row r="1103" spans="1:22" s="11" customFormat="1" outlineLevel="1">
      <c r="A1103" s="192"/>
      <c r="B1103" s="192"/>
      <c r="C1103" s="386" t="s">
        <v>928</v>
      </c>
      <c r="D1103" s="194">
        <v>138</v>
      </c>
      <c r="E1103" s="97">
        <v>2800</v>
      </c>
      <c r="F1103" s="195" t="s">
        <v>624</v>
      </c>
      <c r="G1103" s="359">
        <v>8773.9726027397246</v>
      </c>
      <c r="H1103" s="359">
        <v>14594.016411764707</v>
      </c>
      <c r="I1103" s="199">
        <f t="shared" si="592"/>
        <v>23367.989014504434</v>
      </c>
      <c r="J1103" s="199">
        <f t="shared" si="588"/>
        <v>24567123.287671231</v>
      </c>
      <c r="K1103" s="199">
        <f t="shared" si="589"/>
        <v>40863245.952941179</v>
      </c>
      <c r="L1103" s="199">
        <f t="shared" si="590"/>
        <v>65430369.240612417</v>
      </c>
      <c r="M1103" s="554"/>
      <c r="N1103" s="199"/>
      <c r="O1103" s="554">
        <f t="shared" si="582"/>
        <v>0</v>
      </c>
      <c r="P1103" s="554"/>
      <c r="Q1103" s="199"/>
      <c r="R1103" s="199">
        <f t="shared" si="583"/>
        <v>0</v>
      </c>
      <c r="S1103" s="199">
        <f t="shared" si="584"/>
        <v>0</v>
      </c>
      <c r="T1103" s="199">
        <f t="shared" si="585"/>
        <v>0</v>
      </c>
      <c r="U1103" s="199">
        <f t="shared" si="586"/>
        <v>0</v>
      </c>
      <c r="V1103" s="389" t="s">
        <v>929</v>
      </c>
    </row>
    <row r="1104" spans="1:22" s="11" customFormat="1" outlineLevel="1">
      <c r="A1104" s="192"/>
      <c r="B1104" s="192"/>
      <c r="C1104" s="193" t="s">
        <v>896</v>
      </c>
      <c r="D1104" s="194">
        <v>24</v>
      </c>
      <c r="E1104" s="97">
        <f>48*2</f>
        <v>96</v>
      </c>
      <c r="F1104" s="195" t="s">
        <v>897</v>
      </c>
      <c r="G1104" s="359">
        <v>0</v>
      </c>
      <c r="H1104" s="359">
        <v>50600.000000000007</v>
      </c>
      <c r="I1104" s="199">
        <f t="shared" si="592"/>
        <v>50600.000000000007</v>
      </c>
      <c r="J1104" s="199">
        <f t="shared" si="588"/>
        <v>0</v>
      </c>
      <c r="K1104" s="199">
        <f t="shared" si="589"/>
        <v>4857600.0000000009</v>
      </c>
      <c r="L1104" s="199">
        <f t="shared" si="590"/>
        <v>4857600.0000000009</v>
      </c>
      <c r="M1104" s="554"/>
      <c r="N1104" s="199"/>
      <c r="O1104" s="554">
        <f t="shared" si="582"/>
        <v>0</v>
      </c>
      <c r="P1104" s="554"/>
      <c r="Q1104" s="199"/>
      <c r="R1104" s="199">
        <f t="shared" si="583"/>
        <v>0</v>
      </c>
      <c r="S1104" s="199">
        <f t="shared" si="584"/>
        <v>0</v>
      </c>
      <c r="T1104" s="199">
        <f t="shared" si="585"/>
        <v>0</v>
      </c>
      <c r="U1104" s="199">
        <f t="shared" si="586"/>
        <v>0</v>
      </c>
      <c r="V1104" s="128" t="s">
        <v>898</v>
      </c>
    </row>
    <row r="1105" spans="1:26" s="11" customFormat="1" outlineLevel="1">
      <c r="A1105" s="192"/>
      <c r="B1105" s="192"/>
      <c r="C1105" s="193" t="s">
        <v>899</v>
      </c>
      <c r="D1105" s="194">
        <v>197</v>
      </c>
      <c r="E1105" s="97">
        <f>E1097*2</f>
        <v>452</v>
      </c>
      <c r="F1105" s="195" t="s">
        <v>897</v>
      </c>
      <c r="G1105" s="359">
        <v>0</v>
      </c>
      <c r="H1105" s="359">
        <v>50600.000000000007</v>
      </c>
      <c r="I1105" s="199">
        <f t="shared" si="592"/>
        <v>50600.000000000007</v>
      </c>
      <c r="J1105" s="199">
        <f t="shared" si="588"/>
        <v>0</v>
      </c>
      <c r="K1105" s="199">
        <f t="shared" si="589"/>
        <v>22871200.000000004</v>
      </c>
      <c r="L1105" s="199">
        <f t="shared" si="590"/>
        <v>22871200.000000004</v>
      </c>
      <c r="M1105" s="554"/>
      <c r="N1105" s="199"/>
      <c r="O1105" s="554">
        <f t="shared" si="582"/>
        <v>0</v>
      </c>
      <c r="P1105" s="554"/>
      <c r="Q1105" s="199"/>
      <c r="R1105" s="199">
        <f t="shared" si="583"/>
        <v>0</v>
      </c>
      <c r="S1105" s="199">
        <f t="shared" si="584"/>
        <v>0</v>
      </c>
      <c r="T1105" s="199">
        <f t="shared" si="585"/>
        <v>0</v>
      </c>
      <c r="U1105" s="199">
        <f t="shared" si="586"/>
        <v>0</v>
      </c>
      <c r="V1105" s="128" t="s">
        <v>898</v>
      </c>
    </row>
    <row r="1106" spans="1:26" s="399" customFormat="1" outlineLevel="1">
      <c r="A1106" s="395"/>
      <c r="B1106" s="395"/>
      <c r="C1106" s="400" t="s">
        <v>657</v>
      </c>
      <c r="D1106" s="97">
        <v>1</v>
      </c>
      <c r="E1106" s="97">
        <v>1</v>
      </c>
      <c r="F1106" s="397" t="s">
        <v>619</v>
      </c>
      <c r="G1106" s="497">
        <v>29547670.201661807</v>
      </c>
      <c r="H1106" s="497">
        <v>8864301.0604985412</v>
      </c>
      <c r="I1106" s="62">
        <f t="shared" si="592"/>
        <v>38411971.262160346</v>
      </c>
      <c r="J1106" s="62">
        <f t="shared" si="588"/>
        <v>29547670.201661807</v>
      </c>
      <c r="K1106" s="62">
        <f t="shared" si="589"/>
        <v>8864301.0604985412</v>
      </c>
      <c r="L1106" s="62">
        <f t="shared" si="590"/>
        <v>38411971.262160346</v>
      </c>
      <c r="M1106" s="550"/>
      <c r="N1106" s="62"/>
      <c r="O1106" s="550">
        <f t="shared" si="582"/>
        <v>0</v>
      </c>
      <c r="P1106" s="550"/>
      <c r="Q1106" s="62"/>
      <c r="R1106" s="62">
        <f t="shared" si="583"/>
        <v>0</v>
      </c>
      <c r="S1106" s="62">
        <f t="shared" si="584"/>
        <v>0</v>
      </c>
      <c r="T1106" s="62">
        <f t="shared" si="585"/>
        <v>0</v>
      </c>
      <c r="U1106" s="62">
        <f t="shared" si="586"/>
        <v>0</v>
      </c>
      <c r="V1106" s="124"/>
    </row>
    <row r="1107" spans="1:26" s="399" customFormat="1" outlineLevel="1">
      <c r="A1107" s="395"/>
      <c r="B1107" s="395"/>
      <c r="C1107" s="533" t="s">
        <v>1632</v>
      </c>
      <c r="D1107" s="542">
        <v>1</v>
      </c>
      <c r="E1107" s="542">
        <v>1</v>
      </c>
      <c r="F1107" s="543" t="s">
        <v>619</v>
      </c>
      <c r="G1107" s="544">
        <v>65000000</v>
      </c>
      <c r="H1107" s="544"/>
      <c r="I1107" s="545">
        <f t="shared" si="592"/>
        <v>65000000</v>
      </c>
      <c r="J1107" s="545">
        <f t="shared" si="588"/>
        <v>65000000</v>
      </c>
      <c r="K1107" s="545">
        <f t="shared" si="589"/>
        <v>0</v>
      </c>
      <c r="L1107" s="545">
        <f t="shared" si="590"/>
        <v>65000000</v>
      </c>
      <c r="M1107" s="600"/>
      <c r="N1107" s="545"/>
      <c r="O1107" s="600">
        <f t="shared" si="582"/>
        <v>0</v>
      </c>
      <c r="P1107" s="600"/>
      <c r="Q1107" s="545"/>
      <c r="R1107" s="545">
        <f t="shared" si="583"/>
        <v>0</v>
      </c>
      <c r="S1107" s="545">
        <f t="shared" si="584"/>
        <v>0</v>
      </c>
      <c r="T1107" s="545">
        <f t="shared" si="585"/>
        <v>0</v>
      </c>
      <c r="U1107" s="545">
        <f t="shared" si="586"/>
        <v>0</v>
      </c>
      <c r="V1107" s="546"/>
    </row>
    <row r="1108" spans="1:26" outlineLevel="1">
      <c r="A1108" s="137"/>
      <c r="B1108" s="137"/>
      <c r="C1108" s="138"/>
      <c r="D1108" s="94"/>
      <c r="E1108" s="94"/>
      <c r="F1108" s="139"/>
      <c r="G1108" s="71"/>
      <c r="H1108" s="71"/>
      <c r="I1108" s="71"/>
      <c r="J1108" s="71"/>
      <c r="K1108" s="71"/>
      <c r="L1108" s="62"/>
      <c r="M1108" s="552"/>
      <c r="N1108" s="71"/>
      <c r="O1108" s="552">
        <f t="shared" si="582"/>
        <v>0</v>
      </c>
      <c r="P1108" s="552"/>
      <c r="Q1108" s="71"/>
      <c r="R1108" s="71">
        <f t="shared" si="583"/>
        <v>0</v>
      </c>
      <c r="S1108" s="71">
        <f t="shared" si="584"/>
        <v>0</v>
      </c>
      <c r="T1108" s="71">
        <f t="shared" si="585"/>
        <v>0</v>
      </c>
      <c r="U1108" s="71">
        <f t="shared" si="586"/>
        <v>0</v>
      </c>
      <c r="V1108" s="124"/>
      <c r="X1108" s="10"/>
      <c r="Y1108" s="10"/>
      <c r="Z1108" s="10"/>
    </row>
    <row r="1109" spans="1:26" outlineLevel="1">
      <c r="A1109" s="183" t="s">
        <v>286</v>
      </c>
      <c r="B1109" s="183"/>
      <c r="C1109" s="184" t="s">
        <v>1003</v>
      </c>
      <c r="D1109" s="185">
        <v>1</v>
      </c>
      <c r="E1109" s="185">
        <v>1</v>
      </c>
      <c r="F1109" s="186" t="s">
        <v>10</v>
      </c>
      <c r="G1109" s="187"/>
      <c r="H1109" s="187"/>
      <c r="I1109" s="187"/>
      <c r="J1109" s="187">
        <f>SUBTOTAL(9,J1110:J1126)</f>
        <v>93265409.77201888</v>
      </c>
      <c r="K1109" s="187">
        <f t="shared" ref="K1109:L1109" si="593">SUBTOTAL(9,K1110:K1126)</f>
        <v>9368475.5016774163</v>
      </c>
      <c r="L1109" s="187">
        <f t="shared" si="593"/>
        <v>102633885.27369629</v>
      </c>
      <c r="M1109" s="560"/>
      <c r="N1109" s="187"/>
      <c r="O1109" s="560">
        <f t="shared" si="582"/>
        <v>0</v>
      </c>
      <c r="P1109" s="560"/>
      <c r="Q1109" s="187"/>
      <c r="R1109" s="187">
        <f t="shared" si="583"/>
        <v>0</v>
      </c>
      <c r="S1109" s="187">
        <f>SUBTOTAL(9,S1110:S1126)</f>
        <v>0</v>
      </c>
      <c r="T1109" s="187">
        <f t="shared" ref="T1109" si="594">SUBTOTAL(9,T1110:T1126)</f>
        <v>0</v>
      </c>
      <c r="U1109" s="187">
        <f>SUBTOTAL(9,U1110:U1126)</f>
        <v>0</v>
      </c>
      <c r="V1109" s="188"/>
      <c r="X1109" s="10"/>
      <c r="Y1109" s="10"/>
      <c r="Z1109" s="10"/>
    </row>
    <row r="1110" spans="1:26" ht="26.4" outlineLevel="1">
      <c r="A1110" s="137"/>
      <c r="B1110" s="137"/>
      <c r="C1110" s="138" t="s">
        <v>1004</v>
      </c>
      <c r="D1110" s="97">
        <v>2</v>
      </c>
      <c r="E1110" s="97">
        <v>2</v>
      </c>
      <c r="F1110" s="139" t="s">
        <v>660</v>
      </c>
      <c r="G1110" s="359">
        <v>1264480.0000000002</v>
      </c>
      <c r="H1110" s="359">
        <v>137500</v>
      </c>
      <c r="I1110" s="62">
        <f t="shared" ref="I1110:I1121" si="595">SUM(G1110:H1110)</f>
        <v>1401980.0000000002</v>
      </c>
      <c r="J1110" s="62">
        <f t="shared" ref="J1110:J1124" si="596">G1110*E1110</f>
        <v>2528960.0000000005</v>
      </c>
      <c r="K1110" s="62">
        <f t="shared" ref="K1110:K1124" si="597">H1110*E1110</f>
        <v>275000</v>
      </c>
      <c r="L1110" s="62">
        <f t="shared" ref="L1110:L1124" si="598">I1110*E1110</f>
        <v>2803960.0000000005</v>
      </c>
      <c r="M1110" s="550"/>
      <c r="N1110" s="62"/>
      <c r="O1110" s="550">
        <f t="shared" si="582"/>
        <v>0</v>
      </c>
      <c r="P1110" s="550"/>
      <c r="Q1110" s="62"/>
      <c r="R1110" s="62">
        <f t="shared" si="583"/>
        <v>0</v>
      </c>
      <c r="S1110" s="62">
        <f t="shared" si="584"/>
        <v>0</v>
      </c>
      <c r="T1110" s="62">
        <f t="shared" si="585"/>
        <v>0</v>
      </c>
      <c r="U1110" s="62">
        <f t="shared" si="586"/>
        <v>0</v>
      </c>
      <c r="V1110" s="124" t="s">
        <v>1005</v>
      </c>
      <c r="X1110" s="10"/>
      <c r="Y1110" s="10"/>
      <c r="Z1110" s="10"/>
    </row>
    <row r="1111" spans="1:26" outlineLevel="1">
      <c r="A1111" s="137"/>
      <c r="B1111" s="137"/>
      <c r="C1111" s="138" t="s">
        <v>1006</v>
      </c>
      <c r="D1111" s="97">
        <v>1</v>
      </c>
      <c r="E1111" s="97">
        <v>1</v>
      </c>
      <c r="F1111" s="139" t="s">
        <v>660</v>
      </c>
      <c r="G1111" s="359">
        <v>20015520.000000004</v>
      </c>
      <c r="H1111" s="359">
        <v>198000.00000000003</v>
      </c>
      <c r="I1111" s="62">
        <f t="shared" ref="I1111:I1115" si="599">SUM(G1111:H1111)</f>
        <v>20213520.000000004</v>
      </c>
      <c r="J1111" s="62">
        <f t="shared" si="596"/>
        <v>20015520.000000004</v>
      </c>
      <c r="K1111" s="62">
        <f t="shared" si="597"/>
        <v>198000.00000000003</v>
      </c>
      <c r="L1111" s="62">
        <f t="shared" si="598"/>
        <v>20213520.000000004</v>
      </c>
      <c r="M1111" s="550"/>
      <c r="N1111" s="62"/>
      <c r="O1111" s="550">
        <f t="shared" si="582"/>
        <v>0</v>
      </c>
      <c r="P1111" s="550"/>
      <c r="Q1111" s="62"/>
      <c r="R1111" s="62">
        <f t="shared" si="583"/>
        <v>0</v>
      </c>
      <c r="S1111" s="62">
        <f t="shared" si="584"/>
        <v>0</v>
      </c>
      <c r="T1111" s="62">
        <f t="shared" si="585"/>
        <v>0</v>
      </c>
      <c r="U1111" s="62">
        <f t="shared" si="586"/>
        <v>0</v>
      </c>
      <c r="V1111" s="124" t="s">
        <v>1007</v>
      </c>
      <c r="X1111" s="10"/>
      <c r="Y1111" s="10"/>
      <c r="Z1111" s="10"/>
    </row>
    <row r="1112" spans="1:26" s="11" customFormat="1" outlineLevel="1">
      <c r="A1112" s="192"/>
      <c r="B1112" s="192"/>
      <c r="C1112" s="193" t="s">
        <v>993</v>
      </c>
      <c r="D1112" s="194">
        <v>1</v>
      </c>
      <c r="E1112" s="97">
        <v>1</v>
      </c>
      <c r="F1112" s="195" t="s">
        <v>660</v>
      </c>
      <c r="G1112" s="359">
        <v>2704800.0000000005</v>
      </c>
      <c r="H1112" s="359">
        <v>330000</v>
      </c>
      <c r="I1112" s="199">
        <f t="shared" si="599"/>
        <v>3034800.0000000005</v>
      </c>
      <c r="J1112" s="199">
        <f t="shared" si="596"/>
        <v>2704800.0000000005</v>
      </c>
      <c r="K1112" s="199">
        <f t="shared" si="597"/>
        <v>330000</v>
      </c>
      <c r="L1112" s="199">
        <f t="shared" si="598"/>
        <v>3034800.0000000005</v>
      </c>
      <c r="M1112" s="554"/>
      <c r="N1112" s="199"/>
      <c r="O1112" s="554">
        <f t="shared" si="582"/>
        <v>0</v>
      </c>
      <c r="P1112" s="554"/>
      <c r="Q1112" s="199"/>
      <c r="R1112" s="199">
        <f t="shared" si="583"/>
        <v>0</v>
      </c>
      <c r="S1112" s="199">
        <f t="shared" si="584"/>
        <v>0</v>
      </c>
      <c r="T1112" s="199">
        <f t="shared" si="585"/>
        <v>0</v>
      </c>
      <c r="U1112" s="199">
        <f t="shared" si="586"/>
        <v>0</v>
      </c>
      <c r="V1112" s="128" t="s">
        <v>994</v>
      </c>
    </row>
    <row r="1113" spans="1:26" s="11" customFormat="1" outlineLevel="1">
      <c r="A1113" s="192"/>
      <c r="B1113" s="192"/>
      <c r="C1113" s="193" t="s">
        <v>1008</v>
      </c>
      <c r="D1113" s="194">
        <v>2</v>
      </c>
      <c r="E1113" s="97">
        <v>2</v>
      </c>
      <c r="F1113" s="195" t="s">
        <v>660</v>
      </c>
      <c r="G1113" s="359">
        <v>11990000.000000002</v>
      </c>
      <c r="H1113" s="359">
        <v>163500</v>
      </c>
      <c r="I1113" s="199">
        <f t="shared" si="599"/>
        <v>12153500.000000002</v>
      </c>
      <c r="J1113" s="199">
        <f t="shared" si="596"/>
        <v>23980000.000000004</v>
      </c>
      <c r="K1113" s="199">
        <f t="shared" si="597"/>
        <v>327000</v>
      </c>
      <c r="L1113" s="199">
        <f t="shared" si="598"/>
        <v>24307000.000000004</v>
      </c>
      <c r="M1113" s="554"/>
      <c r="N1113" s="199"/>
      <c r="O1113" s="554">
        <f t="shared" si="582"/>
        <v>0</v>
      </c>
      <c r="P1113" s="554"/>
      <c r="Q1113" s="199"/>
      <c r="R1113" s="199">
        <f t="shared" si="583"/>
        <v>0</v>
      </c>
      <c r="S1113" s="199">
        <f t="shared" si="584"/>
        <v>0</v>
      </c>
      <c r="T1113" s="199">
        <f t="shared" si="585"/>
        <v>0</v>
      </c>
      <c r="U1113" s="199">
        <f t="shared" si="586"/>
        <v>0</v>
      </c>
      <c r="V1113" s="128" t="s">
        <v>1009</v>
      </c>
    </row>
    <row r="1114" spans="1:26" s="11" customFormat="1" outlineLevel="1">
      <c r="A1114" s="192"/>
      <c r="B1114" s="192"/>
      <c r="C1114" s="193" t="s">
        <v>1010</v>
      </c>
      <c r="D1114" s="194">
        <v>2</v>
      </c>
      <c r="E1114" s="97">
        <v>2</v>
      </c>
      <c r="F1114" s="195" t="s">
        <v>660</v>
      </c>
      <c r="G1114" s="359">
        <v>11990000.000000002</v>
      </c>
      <c r="H1114" s="359">
        <v>163500</v>
      </c>
      <c r="I1114" s="199">
        <f t="shared" si="599"/>
        <v>12153500.000000002</v>
      </c>
      <c r="J1114" s="199">
        <f t="shared" si="596"/>
        <v>23980000.000000004</v>
      </c>
      <c r="K1114" s="199">
        <f t="shared" si="597"/>
        <v>327000</v>
      </c>
      <c r="L1114" s="199">
        <f t="shared" si="598"/>
        <v>24307000.000000004</v>
      </c>
      <c r="M1114" s="554"/>
      <c r="N1114" s="199"/>
      <c r="O1114" s="554">
        <f t="shared" si="582"/>
        <v>0</v>
      </c>
      <c r="P1114" s="554"/>
      <c r="Q1114" s="199"/>
      <c r="R1114" s="199">
        <f t="shared" si="583"/>
        <v>0</v>
      </c>
      <c r="S1114" s="199">
        <f t="shared" si="584"/>
        <v>0</v>
      </c>
      <c r="T1114" s="199">
        <f t="shared" si="585"/>
        <v>0</v>
      </c>
      <c r="U1114" s="199">
        <f t="shared" si="586"/>
        <v>0</v>
      </c>
      <c r="V1114" s="128" t="s">
        <v>1009</v>
      </c>
    </row>
    <row r="1115" spans="1:26" s="11" customFormat="1" outlineLevel="1">
      <c r="A1115" s="192"/>
      <c r="B1115" s="192"/>
      <c r="C1115" s="193" t="s">
        <v>1011</v>
      </c>
      <c r="D1115" s="194">
        <v>2</v>
      </c>
      <c r="E1115" s="97">
        <v>3</v>
      </c>
      <c r="F1115" s="195" t="s">
        <v>660</v>
      </c>
      <c r="G1115" s="359">
        <v>979000.00000000012</v>
      </c>
      <c r="H1115" s="359">
        <v>59950.000000000007</v>
      </c>
      <c r="I1115" s="199">
        <f t="shared" si="599"/>
        <v>1038950.0000000001</v>
      </c>
      <c r="J1115" s="199">
        <f t="shared" si="596"/>
        <v>2937000.0000000005</v>
      </c>
      <c r="K1115" s="199">
        <f t="shared" si="597"/>
        <v>179850.00000000003</v>
      </c>
      <c r="L1115" s="199">
        <f t="shared" si="598"/>
        <v>3116850.0000000005</v>
      </c>
      <c r="M1115" s="554"/>
      <c r="N1115" s="199"/>
      <c r="O1115" s="554">
        <f t="shared" si="582"/>
        <v>0</v>
      </c>
      <c r="P1115" s="554"/>
      <c r="Q1115" s="199"/>
      <c r="R1115" s="199">
        <f t="shared" si="583"/>
        <v>0</v>
      </c>
      <c r="S1115" s="199">
        <f t="shared" si="584"/>
        <v>0</v>
      </c>
      <c r="T1115" s="199">
        <f t="shared" si="585"/>
        <v>0</v>
      </c>
      <c r="U1115" s="199">
        <f t="shared" si="586"/>
        <v>0</v>
      </c>
      <c r="V1115" s="128" t="s">
        <v>1012</v>
      </c>
    </row>
    <row r="1116" spans="1:26" s="11" customFormat="1" ht="26.4" outlineLevel="1">
      <c r="A1116" s="192"/>
      <c r="B1116" s="192"/>
      <c r="C1116" s="193" t="s">
        <v>1013</v>
      </c>
      <c r="D1116" s="194">
        <v>3</v>
      </c>
      <c r="E1116" s="97">
        <v>3</v>
      </c>
      <c r="F1116" s="195" t="s">
        <v>660</v>
      </c>
      <c r="G1116" s="359">
        <v>276000</v>
      </c>
      <c r="H1116" s="359">
        <v>81750</v>
      </c>
      <c r="I1116" s="199">
        <f t="shared" si="595"/>
        <v>357750</v>
      </c>
      <c r="J1116" s="199">
        <f t="shared" si="596"/>
        <v>828000</v>
      </c>
      <c r="K1116" s="199">
        <f t="shared" si="597"/>
        <v>245250</v>
      </c>
      <c r="L1116" s="199">
        <f t="shared" si="598"/>
        <v>1073250</v>
      </c>
      <c r="M1116" s="554"/>
      <c r="N1116" s="199"/>
      <c r="O1116" s="554">
        <f t="shared" si="582"/>
        <v>0</v>
      </c>
      <c r="P1116" s="554"/>
      <c r="Q1116" s="199"/>
      <c r="R1116" s="199">
        <f t="shared" si="583"/>
        <v>0</v>
      </c>
      <c r="S1116" s="199">
        <f t="shared" si="584"/>
        <v>0</v>
      </c>
      <c r="T1116" s="199">
        <f t="shared" si="585"/>
        <v>0</v>
      </c>
      <c r="U1116" s="199">
        <f t="shared" si="586"/>
        <v>0</v>
      </c>
      <c r="V1116" s="128" t="s">
        <v>1014</v>
      </c>
    </row>
    <row r="1117" spans="1:26" s="11" customFormat="1" ht="26.4" outlineLevel="1">
      <c r="A1117" s="192"/>
      <c r="B1117" s="192"/>
      <c r="C1117" s="193" t="s">
        <v>919</v>
      </c>
      <c r="D1117" s="194">
        <v>2</v>
      </c>
      <c r="E1117" s="97">
        <v>2</v>
      </c>
      <c r="F1117" s="195" t="s">
        <v>660</v>
      </c>
      <c r="G1117" s="359">
        <v>150480</v>
      </c>
      <c r="H1117" s="359">
        <v>54500.000000000007</v>
      </c>
      <c r="I1117" s="199">
        <f t="shared" ref="I1117" si="600">SUM(G1117:H1117)</f>
        <v>204980</v>
      </c>
      <c r="J1117" s="199">
        <f t="shared" si="596"/>
        <v>300960</v>
      </c>
      <c r="K1117" s="199">
        <f t="shared" si="597"/>
        <v>109000.00000000001</v>
      </c>
      <c r="L1117" s="199">
        <f t="shared" si="598"/>
        <v>409960</v>
      </c>
      <c r="M1117" s="554"/>
      <c r="N1117" s="199"/>
      <c r="O1117" s="554">
        <f t="shared" si="582"/>
        <v>0</v>
      </c>
      <c r="P1117" s="554"/>
      <c r="Q1117" s="199"/>
      <c r="R1117" s="199">
        <f t="shared" si="583"/>
        <v>0</v>
      </c>
      <c r="S1117" s="199">
        <f t="shared" si="584"/>
        <v>0</v>
      </c>
      <c r="T1117" s="199">
        <f t="shared" si="585"/>
        <v>0</v>
      </c>
      <c r="U1117" s="199">
        <f t="shared" si="586"/>
        <v>0</v>
      </c>
      <c r="V1117" s="270" t="s">
        <v>920</v>
      </c>
    </row>
    <row r="1118" spans="1:26" s="11" customFormat="1" ht="26.4" outlineLevel="1">
      <c r="A1118" s="192"/>
      <c r="B1118" s="192"/>
      <c r="C1118" s="193" t="s">
        <v>1015</v>
      </c>
      <c r="D1118" s="194">
        <v>3</v>
      </c>
      <c r="E1118" s="97">
        <v>3</v>
      </c>
      <c r="F1118" s="195" t="s">
        <v>660</v>
      </c>
      <c r="G1118" s="359">
        <v>198000.00000000003</v>
      </c>
      <c r="H1118" s="359">
        <v>10900</v>
      </c>
      <c r="I1118" s="199">
        <f t="shared" si="595"/>
        <v>208900.00000000003</v>
      </c>
      <c r="J1118" s="199">
        <f t="shared" si="596"/>
        <v>594000.00000000012</v>
      </c>
      <c r="K1118" s="199">
        <f t="shared" si="597"/>
        <v>32700</v>
      </c>
      <c r="L1118" s="199">
        <f t="shared" si="598"/>
        <v>626700.00000000012</v>
      </c>
      <c r="M1118" s="554"/>
      <c r="N1118" s="199"/>
      <c r="O1118" s="554">
        <f t="shared" si="582"/>
        <v>0</v>
      </c>
      <c r="P1118" s="554"/>
      <c r="Q1118" s="199"/>
      <c r="R1118" s="199">
        <f t="shared" si="583"/>
        <v>0</v>
      </c>
      <c r="S1118" s="199">
        <f t="shared" si="584"/>
        <v>0</v>
      </c>
      <c r="T1118" s="199">
        <f t="shared" si="585"/>
        <v>0</v>
      </c>
      <c r="U1118" s="199">
        <f t="shared" si="586"/>
        <v>0</v>
      </c>
      <c r="V1118" s="128" t="s">
        <v>975</v>
      </c>
    </row>
    <row r="1119" spans="1:26" s="11" customFormat="1" outlineLevel="1">
      <c r="A1119" s="192"/>
      <c r="B1119" s="192"/>
      <c r="C1119" s="193" t="s">
        <v>923</v>
      </c>
      <c r="D1119" s="194">
        <v>400</v>
      </c>
      <c r="E1119" s="97">
        <f>203+40*5</f>
        <v>403</v>
      </c>
      <c r="F1119" s="195" t="s">
        <v>624</v>
      </c>
      <c r="G1119" s="359">
        <v>10032.786885245901</v>
      </c>
      <c r="H1119" s="359">
        <v>3360.0000000000005</v>
      </c>
      <c r="I1119" s="199">
        <f t="shared" si="595"/>
        <v>13392.786885245901</v>
      </c>
      <c r="J1119" s="199">
        <f t="shared" si="596"/>
        <v>4043213.1147540985</v>
      </c>
      <c r="K1119" s="199">
        <f t="shared" si="597"/>
        <v>1354080.0000000002</v>
      </c>
      <c r="L1119" s="199">
        <f t="shared" si="598"/>
        <v>5397293.1147540985</v>
      </c>
      <c r="M1119" s="554"/>
      <c r="N1119" s="199"/>
      <c r="O1119" s="554">
        <f t="shared" si="582"/>
        <v>0</v>
      </c>
      <c r="P1119" s="554"/>
      <c r="Q1119" s="199"/>
      <c r="R1119" s="199">
        <f t="shared" si="583"/>
        <v>0</v>
      </c>
      <c r="S1119" s="199">
        <f t="shared" si="584"/>
        <v>0</v>
      </c>
      <c r="T1119" s="199">
        <f t="shared" si="585"/>
        <v>0</v>
      </c>
      <c r="U1119" s="199">
        <f t="shared" si="586"/>
        <v>0</v>
      </c>
      <c r="V1119" s="128" t="s">
        <v>1589</v>
      </c>
    </row>
    <row r="1120" spans="1:26" outlineLevel="1">
      <c r="A1120" s="137"/>
      <c r="B1120" s="137"/>
      <c r="C1120" s="212" t="s">
        <v>646</v>
      </c>
      <c r="D1120" s="194">
        <v>124</v>
      </c>
      <c r="E1120" s="97">
        <v>124</v>
      </c>
      <c r="F1120" s="139" t="s">
        <v>624</v>
      </c>
      <c r="G1120" s="359">
        <v>32518.739999999998</v>
      </c>
      <c r="H1120" s="359">
        <v>7485.6650000000009</v>
      </c>
      <c r="I1120" s="62">
        <f t="shared" si="595"/>
        <v>40004.404999999999</v>
      </c>
      <c r="J1120" s="62">
        <f t="shared" si="596"/>
        <v>4032323.76</v>
      </c>
      <c r="K1120" s="62">
        <f t="shared" si="597"/>
        <v>928222.46000000008</v>
      </c>
      <c r="L1120" s="62">
        <f t="shared" si="598"/>
        <v>4960546.22</v>
      </c>
      <c r="M1120" s="550"/>
      <c r="N1120" s="62"/>
      <c r="O1120" s="550">
        <f t="shared" si="582"/>
        <v>0</v>
      </c>
      <c r="P1120" s="550"/>
      <c r="Q1120" s="62"/>
      <c r="R1120" s="62">
        <f t="shared" si="583"/>
        <v>0</v>
      </c>
      <c r="S1120" s="62">
        <f t="shared" si="584"/>
        <v>0</v>
      </c>
      <c r="T1120" s="62">
        <f t="shared" si="585"/>
        <v>0</v>
      </c>
      <c r="U1120" s="62">
        <f t="shared" si="586"/>
        <v>0</v>
      </c>
      <c r="V1120" s="124" t="s">
        <v>625</v>
      </c>
      <c r="X1120" s="10"/>
      <c r="Y1120" s="10"/>
      <c r="Z1120" s="10"/>
    </row>
    <row r="1121" spans="1:26" s="11" customFormat="1" outlineLevel="1">
      <c r="A1121" s="192"/>
      <c r="B1121" s="192"/>
      <c r="C1121" s="386" t="s">
        <v>928</v>
      </c>
      <c r="D1121" s="194">
        <v>210</v>
      </c>
      <c r="E1121" s="97">
        <v>210</v>
      </c>
      <c r="F1121" s="195" t="s">
        <v>624</v>
      </c>
      <c r="G1121" s="359">
        <v>8773.9726027397246</v>
      </c>
      <c r="H1121" s="359">
        <v>14594.016411764707</v>
      </c>
      <c r="I1121" s="199">
        <f t="shared" si="595"/>
        <v>23367.989014504434</v>
      </c>
      <c r="J1121" s="199">
        <f t="shared" si="596"/>
        <v>1842534.2465753423</v>
      </c>
      <c r="K1121" s="199">
        <f t="shared" si="597"/>
        <v>3064743.4464705884</v>
      </c>
      <c r="L1121" s="199">
        <f t="shared" si="598"/>
        <v>4907277.6930459309</v>
      </c>
      <c r="M1121" s="554"/>
      <c r="N1121" s="199"/>
      <c r="O1121" s="554">
        <f t="shared" si="582"/>
        <v>0</v>
      </c>
      <c r="P1121" s="554"/>
      <c r="Q1121" s="199"/>
      <c r="R1121" s="199">
        <f t="shared" si="583"/>
        <v>0</v>
      </c>
      <c r="S1121" s="199">
        <f t="shared" si="584"/>
        <v>0</v>
      </c>
      <c r="T1121" s="199">
        <f t="shared" si="585"/>
        <v>0</v>
      </c>
      <c r="U1121" s="199">
        <f t="shared" si="586"/>
        <v>0</v>
      </c>
      <c r="V1121" s="389" t="s">
        <v>929</v>
      </c>
    </row>
    <row r="1122" spans="1:26" outlineLevel="1">
      <c r="A1122" s="137"/>
      <c r="B1122" s="137"/>
      <c r="C1122" s="138" t="s">
        <v>896</v>
      </c>
      <c r="D1122" s="194">
        <v>0</v>
      </c>
      <c r="E1122" s="97">
        <v>0</v>
      </c>
      <c r="F1122" s="139" t="s">
        <v>897</v>
      </c>
      <c r="G1122" s="359">
        <v>0</v>
      </c>
      <c r="H1122" s="359">
        <v>50600.000000000007</v>
      </c>
      <c r="I1122" s="62">
        <f t="shared" ref="I1122:I1124" si="601">SUM(G1122:H1122)</f>
        <v>50600.000000000007</v>
      </c>
      <c r="J1122" s="62">
        <f t="shared" si="596"/>
        <v>0</v>
      </c>
      <c r="K1122" s="62">
        <f t="shared" si="597"/>
        <v>0</v>
      </c>
      <c r="L1122" s="62">
        <f t="shared" si="598"/>
        <v>0</v>
      </c>
      <c r="M1122" s="550"/>
      <c r="N1122" s="62"/>
      <c r="O1122" s="550">
        <f t="shared" si="582"/>
        <v>0</v>
      </c>
      <c r="P1122" s="550"/>
      <c r="Q1122" s="62"/>
      <c r="R1122" s="62">
        <f t="shared" si="583"/>
        <v>0</v>
      </c>
      <c r="S1122" s="62">
        <f t="shared" si="584"/>
        <v>0</v>
      </c>
      <c r="T1122" s="62">
        <f t="shared" si="585"/>
        <v>0</v>
      </c>
      <c r="U1122" s="62">
        <f t="shared" si="586"/>
        <v>0</v>
      </c>
      <c r="V1122" s="124" t="s">
        <v>898</v>
      </c>
      <c r="X1122" s="10"/>
      <c r="Y1122" s="10"/>
      <c r="Z1122" s="10"/>
    </row>
    <row r="1123" spans="1:26" outlineLevel="1">
      <c r="A1123" s="137"/>
      <c r="B1123" s="137"/>
      <c r="C1123" s="138" t="s">
        <v>899</v>
      </c>
      <c r="D1123" s="194">
        <v>3</v>
      </c>
      <c r="E1123" s="97">
        <v>7</v>
      </c>
      <c r="F1123" s="139" t="s">
        <v>897</v>
      </c>
      <c r="G1123" s="359">
        <v>0</v>
      </c>
      <c r="H1123" s="359">
        <v>50600.000000000007</v>
      </c>
      <c r="I1123" s="62">
        <f t="shared" si="601"/>
        <v>50600.000000000007</v>
      </c>
      <c r="J1123" s="62">
        <f t="shared" si="596"/>
        <v>0</v>
      </c>
      <c r="K1123" s="62">
        <f t="shared" si="597"/>
        <v>354200.00000000006</v>
      </c>
      <c r="L1123" s="62">
        <f t="shared" si="598"/>
        <v>354200.00000000006</v>
      </c>
      <c r="M1123" s="550"/>
      <c r="N1123" s="62"/>
      <c r="O1123" s="550">
        <f t="shared" si="582"/>
        <v>0</v>
      </c>
      <c r="P1123" s="550"/>
      <c r="Q1123" s="62"/>
      <c r="R1123" s="62">
        <f t="shared" si="583"/>
        <v>0</v>
      </c>
      <c r="S1123" s="62">
        <f t="shared" si="584"/>
        <v>0</v>
      </c>
      <c r="T1123" s="62">
        <f t="shared" si="585"/>
        <v>0</v>
      </c>
      <c r="U1123" s="62">
        <f t="shared" si="586"/>
        <v>0</v>
      </c>
      <c r="V1123" s="124" t="s">
        <v>898</v>
      </c>
      <c r="X1123" s="10"/>
      <c r="Y1123" s="10"/>
      <c r="Z1123" s="10"/>
    </row>
    <row r="1124" spans="1:26" s="399" customFormat="1" outlineLevel="1">
      <c r="A1124" s="395"/>
      <c r="B1124" s="395"/>
      <c r="C1124" s="400" t="s">
        <v>657</v>
      </c>
      <c r="D1124" s="97">
        <v>1</v>
      </c>
      <c r="E1124" s="97">
        <v>1</v>
      </c>
      <c r="F1124" s="397" t="s">
        <v>619</v>
      </c>
      <c r="G1124" s="497">
        <v>5478098.6506894231</v>
      </c>
      <c r="H1124" s="497">
        <v>1643429.5952068269</v>
      </c>
      <c r="I1124" s="62">
        <f t="shared" si="601"/>
        <v>7121528.24589625</v>
      </c>
      <c r="J1124" s="62">
        <f t="shared" si="596"/>
        <v>5478098.6506894231</v>
      </c>
      <c r="K1124" s="62">
        <f t="shared" si="597"/>
        <v>1643429.5952068269</v>
      </c>
      <c r="L1124" s="62">
        <f t="shared" si="598"/>
        <v>7121528.24589625</v>
      </c>
      <c r="M1124" s="550"/>
      <c r="N1124" s="62"/>
      <c r="O1124" s="550">
        <f t="shared" si="582"/>
        <v>0</v>
      </c>
      <c r="P1124" s="550"/>
      <c r="Q1124" s="62"/>
      <c r="R1124" s="62">
        <f t="shared" si="583"/>
        <v>0</v>
      </c>
      <c r="S1124" s="62">
        <f t="shared" si="584"/>
        <v>0</v>
      </c>
      <c r="T1124" s="62">
        <f t="shared" si="585"/>
        <v>0</v>
      </c>
      <c r="U1124" s="62">
        <f t="shared" si="586"/>
        <v>0</v>
      </c>
      <c r="V1124" s="124"/>
    </row>
    <row r="1125" spans="1:26" outlineLevel="1">
      <c r="A1125" s="137"/>
      <c r="B1125" s="137"/>
      <c r="C1125" s="138"/>
      <c r="D1125" s="97"/>
      <c r="E1125" s="97"/>
      <c r="F1125" s="139"/>
      <c r="G1125" s="62"/>
      <c r="H1125" s="62"/>
      <c r="I1125" s="62"/>
      <c r="J1125" s="62"/>
      <c r="K1125" s="62"/>
      <c r="L1125" s="62"/>
      <c r="M1125" s="550"/>
      <c r="N1125" s="62"/>
      <c r="O1125" s="550">
        <f t="shared" si="582"/>
        <v>0</v>
      </c>
      <c r="P1125" s="550"/>
      <c r="Q1125" s="62"/>
      <c r="R1125" s="62">
        <f t="shared" si="583"/>
        <v>0</v>
      </c>
      <c r="S1125" s="62">
        <f t="shared" si="584"/>
        <v>0</v>
      </c>
      <c r="T1125" s="62">
        <f t="shared" si="585"/>
        <v>0</v>
      </c>
      <c r="U1125" s="62">
        <f t="shared" si="586"/>
        <v>0</v>
      </c>
      <c r="V1125" s="124"/>
      <c r="X1125" s="10"/>
      <c r="Y1125" s="10"/>
      <c r="Z1125" s="10"/>
    </row>
    <row r="1126" spans="1:26" outlineLevel="1">
      <c r="A1126" s="137"/>
      <c r="B1126" s="137"/>
      <c r="C1126" s="138"/>
      <c r="D1126" s="94"/>
      <c r="E1126" s="94"/>
      <c r="F1126" s="139"/>
      <c r="G1126" s="71"/>
      <c r="H1126" s="71"/>
      <c r="I1126" s="71"/>
      <c r="J1126" s="71"/>
      <c r="K1126" s="71"/>
      <c r="L1126" s="62"/>
      <c r="M1126" s="552"/>
      <c r="N1126" s="71"/>
      <c r="O1126" s="552">
        <f t="shared" si="582"/>
        <v>0</v>
      </c>
      <c r="P1126" s="552"/>
      <c r="Q1126" s="71"/>
      <c r="R1126" s="71">
        <f t="shared" si="583"/>
        <v>0</v>
      </c>
      <c r="S1126" s="71">
        <f t="shared" si="584"/>
        <v>0</v>
      </c>
      <c r="T1126" s="71">
        <f t="shared" si="585"/>
        <v>0</v>
      </c>
      <c r="U1126" s="71">
        <f t="shared" si="586"/>
        <v>0</v>
      </c>
      <c r="V1126" s="124"/>
      <c r="X1126" s="10"/>
      <c r="Y1126" s="10"/>
      <c r="Z1126" s="10"/>
    </row>
    <row r="1127" spans="1:26" outlineLevel="1">
      <c r="A1127" s="183" t="s">
        <v>287</v>
      </c>
      <c r="B1127" s="183"/>
      <c r="C1127" s="184" t="s">
        <v>171</v>
      </c>
      <c r="D1127" s="185">
        <v>1</v>
      </c>
      <c r="E1127" s="185">
        <v>1</v>
      </c>
      <c r="F1127" s="186" t="s">
        <v>10</v>
      </c>
      <c r="G1127" s="187"/>
      <c r="H1127" s="187"/>
      <c r="I1127" s="187"/>
      <c r="J1127" s="187">
        <f t="shared" ref="J1127:K1127" si="602">SUBTOTAL(9,J1128:J1142)</f>
        <v>54136118.189337529</v>
      </c>
      <c r="K1127" s="187">
        <f t="shared" si="602"/>
        <v>19670341.086894389</v>
      </c>
      <c r="L1127" s="187">
        <f>SUBTOTAL(9,L1128:L1142)</f>
        <v>73806459.276231915</v>
      </c>
      <c r="M1127" s="560"/>
      <c r="N1127" s="187"/>
      <c r="O1127" s="560">
        <f t="shared" ref="O1127:O1190" si="603">M1127+N1127</f>
        <v>0</v>
      </c>
      <c r="P1127" s="560"/>
      <c r="Q1127" s="187"/>
      <c r="R1127" s="187">
        <f t="shared" ref="R1127:R1190" si="604">P1127+Q1127</f>
        <v>0</v>
      </c>
      <c r="S1127" s="187">
        <f t="shared" ref="S1127:T1127" si="605">SUBTOTAL(9,S1128:S1142)</f>
        <v>0</v>
      </c>
      <c r="T1127" s="187">
        <f t="shared" si="605"/>
        <v>0</v>
      </c>
      <c r="U1127" s="187">
        <f>SUBTOTAL(9,U1128:U1142)</f>
        <v>0</v>
      </c>
      <c r="V1127" s="188"/>
      <c r="X1127" s="10"/>
      <c r="Y1127" s="10"/>
      <c r="Z1127" s="10"/>
    </row>
    <row r="1128" spans="1:26" outlineLevel="1">
      <c r="A1128" s="137"/>
      <c r="B1128" s="137"/>
      <c r="C1128" s="138" t="s">
        <v>1016</v>
      </c>
      <c r="D1128" s="97">
        <v>5</v>
      </c>
      <c r="E1128" s="97">
        <v>5</v>
      </c>
      <c r="F1128" s="139" t="s">
        <v>660</v>
      </c>
      <c r="G1128" s="359">
        <v>528000</v>
      </c>
      <c r="H1128" s="359">
        <v>61600.000000000007</v>
      </c>
      <c r="I1128" s="71">
        <f t="shared" ref="I1128:I1139" si="606">SUM(G1128:H1128)</f>
        <v>589600</v>
      </c>
      <c r="J1128" s="71">
        <f t="shared" ref="J1128:J1141" si="607">G1128*E1128</f>
        <v>2640000</v>
      </c>
      <c r="K1128" s="71">
        <f t="shared" ref="K1128:K1141" si="608">H1128*E1128</f>
        <v>308000.00000000006</v>
      </c>
      <c r="L1128" s="71">
        <f t="shared" ref="L1128:L1141" si="609">I1128*E1128</f>
        <v>2948000</v>
      </c>
      <c r="M1128" s="552"/>
      <c r="N1128" s="71"/>
      <c r="O1128" s="552">
        <f t="shared" si="603"/>
        <v>0</v>
      </c>
      <c r="P1128" s="552"/>
      <c r="Q1128" s="71"/>
      <c r="R1128" s="71">
        <f t="shared" si="604"/>
        <v>0</v>
      </c>
      <c r="S1128" s="71">
        <f t="shared" ref="S1128:S1191" si="610">J1128*M1128</f>
        <v>0</v>
      </c>
      <c r="T1128" s="71">
        <f t="shared" ref="T1128:T1191" si="611">P1128*K1128</f>
        <v>0</v>
      </c>
      <c r="U1128" s="71">
        <f t="shared" ref="U1128:U1191" si="612">S1128+T1128</f>
        <v>0</v>
      </c>
      <c r="V1128" s="123" t="s">
        <v>952</v>
      </c>
      <c r="X1128" s="10"/>
      <c r="Y1128" s="10"/>
      <c r="Z1128" s="10"/>
    </row>
    <row r="1129" spans="1:26" outlineLevel="1">
      <c r="A1129" s="137"/>
      <c r="B1129" s="137"/>
      <c r="C1129" s="138" t="s">
        <v>1017</v>
      </c>
      <c r="D1129" s="97">
        <v>5</v>
      </c>
      <c r="E1129" s="97">
        <v>5</v>
      </c>
      <c r="F1129" s="139" t="s">
        <v>660</v>
      </c>
      <c r="G1129" s="359">
        <v>528000</v>
      </c>
      <c r="H1129" s="359">
        <v>61600.000000000007</v>
      </c>
      <c r="I1129" s="71">
        <f t="shared" si="606"/>
        <v>589600</v>
      </c>
      <c r="J1129" s="71">
        <f t="shared" si="607"/>
        <v>2640000</v>
      </c>
      <c r="K1129" s="71">
        <f t="shared" si="608"/>
        <v>308000.00000000006</v>
      </c>
      <c r="L1129" s="71">
        <f t="shared" si="609"/>
        <v>2948000</v>
      </c>
      <c r="M1129" s="552"/>
      <c r="N1129" s="71"/>
      <c r="O1129" s="552">
        <f t="shared" si="603"/>
        <v>0</v>
      </c>
      <c r="P1129" s="552"/>
      <c r="Q1129" s="71"/>
      <c r="R1129" s="71">
        <f t="shared" si="604"/>
        <v>0</v>
      </c>
      <c r="S1129" s="71">
        <f t="shared" si="610"/>
        <v>0</v>
      </c>
      <c r="T1129" s="71">
        <f t="shared" si="611"/>
        <v>0</v>
      </c>
      <c r="U1129" s="71">
        <f t="shared" si="612"/>
        <v>0</v>
      </c>
      <c r="V1129" s="123" t="s">
        <v>1018</v>
      </c>
      <c r="X1129" s="10"/>
      <c r="Y1129" s="10"/>
      <c r="Z1129" s="10"/>
    </row>
    <row r="1130" spans="1:26" ht="26.4" outlineLevel="1">
      <c r="A1130" s="137"/>
      <c r="B1130" s="137"/>
      <c r="C1130" s="138" t="s">
        <v>1019</v>
      </c>
      <c r="D1130" s="97">
        <v>55</v>
      </c>
      <c r="E1130" s="97">
        <v>5</v>
      </c>
      <c r="F1130" s="139" t="s">
        <v>660</v>
      </c>
      <c r="G1130" s="359">
        <v>2116800</v>
      </c>
      <c r="H1130" s="359">
        <v>95200.000000000015</v>
      </c>
      <c r="I1130" s="71">
        <f t="shared" si="606"/>
        <v>2212000</v>
      </c>
      <c r="J1130" s="71">
        <f t="shared" si="607"/>
        <v>10584000</v>
      </c>
      <c r="K1130" s="71">
        <f t="shared" si="608"/>
        <v>476000.00000000006</v>
      </c>
      <c r="L1130" s="71">
        <f t="shared" si="609"/>
        <v>11060000</v>
      </c>
      <c r="M1130" s="552"/>
      <c r="N1130" s="71"/>
      <c r="O1130" s="552">
        <f t="shared" si="603"/>
        <v>0</v>
      </c>
      <c r="P1130" s="552"/>
      <c r="Q1130" s="71"/>
      <c r="R1130" s="71">
        <f t="shared" si="604"/>
        <v>0</v>
      </c>
      <c r="S1130" s="71">
        <f t="shared" si="610"/>
        <v>0</v>
      </c>
      <c r="T1130" s="71">
        <f t="shared" si="611"/>
        <v>0</v>
      </c>
      <c r="U1130" s="71">
        <f t="shared" si="612"/>
        <v>0</v>
      </c>
      <c r="V1130" s="123" t="s">
        <v>1020</v>
      </c>
      <c r="X1130" s="10"/>
      <c r="Y1130" s="10"/>
      <c r="Z1130" s="10"/>
    </row>
    <row r="1131" spans="1:26" outlineLevel="1">
      <c r="A1131" s="137"/>
      <c r="B1131" s="137"/>
      <c r="C1131" s="138" t="s">
        <v>1021</v>
      </c>
      <c r="D1131" s="97">
        <v>8</v>
      </c>
      <c r="E1131" s="97">
        <v>5</v>
      </c>
      <c r="F1131" s="139" t="s">
        <v>692</v>
      </c>
      <c r="G1131" s="359">
        <v>0</v>
      </c>
      <c r="H1131" s="359">
        <v>95200.000000000015</v>
      </c>
      <c r="I1131" s="71">
        <f t="shared" si="606"/>
        <v>95200.000000000015</v>
      </c>
      <c r="J1131" s="71">
        <f t="shared" si="607"/>
        <v>0</v>
      </c>
      <c r="K1131" s="71">
        <f t="shared" si="608"/>
        <v>476000.00000000006</v>
      </c>
      <c r="L1131" s="71">
        <f t="shared" si="609"/>
        <v>476000.00000000006</v>
      </c>
      <c r="M1131" s="552"/>
      <c r="N1131" s="71"/>
      <c r="O1131" s="552">
        <f t="shared" si="603"/>
        <v>0</v>
      </c>
      <c r="P1131" s="552"/>
      <c r="Q1131" s="71"/>
      <c r="R1131" s="71">
        <f t="shared" si="604"/>
        <v>0</v>
      </c>
      <c r="S1131" s="71">
        <f t="shared" si="610"/>
        <v>0</v>
      </c>
      <c r="T1131" s="71">
        <f t="shared" si="611"/>
        <v>0</v>
      </c>
      <c r="U1131" s="71">
        <f t="shared" si="612"/>
        <v>0</v>
      </c>
      <c r="V1131" s="125" t="s">
        <v>1022</v>
      </c>
      <c r="X1131" s="10"/>
      <c r="Y1131" s="10"/>
      <c r="Z1131" s="10"/>
    </row>
    <row r="1132" spans="1:26" ht="26.4" outlineLevel="1">
      <c r="A1132" s="137"/>
      <c r="B1132" s="137"/>
      <c r="C1132" s="138" t="s">
        <v>735</v>
      </c>
      <c r="D1132" s="97">
        <v>5</v>
      </c>
      <c r="E1132" s="97">
        <v>5</v>
      </c>
      <c r="F1132" s="139" t="s">
        <v>660</v>
      </c>
      <c r="G1132" s="359">
        <v>150480</v>
      </c>
      <c r="H1132" s="359">
        <v>54500.000000000007</v>
      </c>
      <c r="I1132" s="71">
        <f t="shared" si="606"/>
        <v>204980</v>
      </c>
      <c r="J1132" s="71">
        <f t="shared" si="607"/>
        <v>752400</v>
      </c>
      <c r="K1132" s="71">
        <f t="shared" si="608"/>
        <v>272500.00000000006</v>
      </c>
      <c r="L1132" s="71">
        <f t="shared" si="609"/>
        <v>1024900</v>
      </c>
      <c r="M1132" s="552"/>
      <c r="N1132" s="71"/>
      <c r="O1132" s="552">
        <f t="shared" si="603"/>
        <v>0</v>
      </c>
      <c r="P1132" s="552"/>
      <c r="Q1132" s="71"/>
      <c r="R1132" s="71">
        <f t="shared" si="604"/>
        <v>0</v>
      </c>
      <c r="S1132" s="71">
        <f t="shared" si="610"/>
        <v>0</v>
      </c>
      <c r="T1132" s="71">
        <f t="shared" si="611"/>
        <v>0</v>
      </c>
      <c r="U1132" s="71">
        <f t="shared" si="612"/>
        <v>0</v>
      </c>
      <c r="V1132" s="123" t="s">
        <v>736</v>
      </c>
      <c r="X1132" s="10"/>
      <c r="Y1132" s="10"/>
      <c r="Z1132" s="10"/>
    </row>
    <row r="1133" spans="1:26" ht="26.4" outlineLevel="1">
      <c r="A1133" s="137"/>
      <c r="B1133" s="137"/>
      <c r="C1133" s="138" t="s">
        <v>1023</v>
      </c>
      <c r="D1133" s="97">
        <v>5</v>
      </c>
      <c r="E1133" s="97">
        <v>5</v>
      </c>
      <c r="F1133" s="139" t="s">
        <v>660</v>
      </c>
      <c r="G1133" s="359">
        <v>480000</v>
      </c>
      <c r="H1133" s="359">
        <v>81750</v>
      </c>
      <c r="I1133" s="71">
        <f t="shared" si="606"/>
        <v>561750</v>
      </c>
      <c r="J1133" s="71">
        <f t="shared" si="607"/>
        <v>2400000</v>
      </c>
      <c r="K1133" s="71">
        <f t="shared" si="608"/>
        <v>408750</v>
      </c>
      <c r="L1133" s="71">
        <f t="shared" si="609"/>
        <v>2808750</v>
      </c>
      <c r="M1133" s="552"/>
      <c r="N1133" s="71"/>
      <c r="O1133" s="552">
        <f t="shared" si="603"/>
        <v>0</v>
      </c>
      <c r="P1133" s="552"/>
      <c r="Q1133" s="71"/>
      <c r="R1133" s="71">
        <f t="shared" si="604"/>
        <v>0</v>
      </c>
      <c r="S1133" s="71">
        <f t="shared" si="610"/>
        <v>0</v>
      </c>
      <c r="T1133" s="71">
        <f t="shared" si="611"/>
        <v>0</v>
      </c>
      <c r="U1133" s="71">
        <f t="shared" si="612"/>
        <v>0</v>
      </c>
      <c r="V1133" s="123" t="s">
        <v>895</v>
      </c>
      <c r="X1133" s="10"/>
      <c r="Y1133" s="10"/>
      <c r="Z1133" s="10"/>
    </row>
    <row r="1134" spans="1:26" outlineLevel="1">
      <c r="A1134" s="137"/>
      <c r="B1134" s="137"/>
      <c r="C1134" s="138" t="s">
        <v>1024</v>
      </c>
      <c r="D1134" s="97">
        <v>5</v>
      </c>
      <c r="E1134" s="97">
        <v>5</v>
      </c>
      <c r="F1134" s="139" t="s">
        <v>660</v>
      </c>
      <c r="G1134" s="359">
        <v>2220000</v>
      </c>
      <c r="H1134" s="359">
        <v>95200.000000000015</v>
      </c>
      <c r="I1134" s="71">
        <f t="shared" si="606"/>
        <v>2315200</v>
      </c>
      <c r="J1134" s="71">
        <f t="shared" si="607"/>
        <v>11100000</v>
      </c>
      <c r="K1134" s="71">
        <f t="shared" si="608"/>
        <v>476000.00000000006</v>
      </c>
      <c r="L1134" s="71">
        <f t="shared" si="609"/>
        <v>11576000</v>
      </c>
      <c r="M1134" s="552"/>
      <c r="N1134" s="71"/>
      <c r="O1134" s="552">
        <f t="shared" si="603"/>
        <v>0</v>
      </c>
      <c r="P1134" s="552"/>
      <c r="Q1134" s="71"/>
      <c r="R1134" s="71">
        <f t="shared" si="604"/>
        <v>0</v>
      </c>
      <c r="S1134" s="71">
        <f t="shared" si="610"/>
        <v>0</v>
      </c>
      <c r="T1134" s="71">
        <f t="shared" si="611"/>
        <v>0</v>
      </c>
      <c r="U1134" s="71">
        <f t="shared" si="612"/>
        <v>0</v>
      </c>
      <c r="V1134" s="123" t="s">
        <v>1025</v>
      </c>
      <c r="X1134" s="10"/>
      <c r="Y1134" s="10"/>
      <c r="Z1134" s="10"/>
    </row>
    <row r="1135" spans="1:26" outlineLevel="1">
      <c r="A1135" s="137"/>
      <c r="B1135" s="137"/>
      <c r="C1135" s="138" t="s">
        <v>1026</v>
      </c>
      <c r="D1135" s="194">
        <v>5</v>
      </c>
      <c r="E1135" s="97">
        <v>5</v>
      </c>
      <c r="F1135" s="139" t="s">
        <v>660</v>
      </c>
      <c r="G1135" s="359">
        <v>180000</v>
      </c>
      <c r="H1135" s="359">
        <v>50400.000000000007</v>
      </c>
      <c r="I1135" s="71">
        <f t="shared" si="606"/>
        <v>230400</v>
      </c>
      <c r="J1135" s="71">
        <f t="shared" si="607"/>
        <v>900000</v>
      </c>
      <c r="K1135" s="71">
        <f t="shared" si="608"/>
        <v>252000.00000000003</v>
      </c>
      <c r="L1135" s="71">
        <f t="shared" si="609"/>
        <v>1152000</v>
      </c>
      <c r="M1135" s="552"/>
      <c r="N1135" s="71"/>
      <c r="O1135" s="552">
        <f t="shared" si="603"/>
        <v>0</v>
      </c>
      <c r="P1135" s="552"/>
      <c r="Q1135" s="71"/>
      <c r="R1135" s="71">
        <f t="shared" si="604"/>
        <v>0</v>
      </c>
      <c r="S1135" s="71">
        <f t="shared" si="610"/>
        <v>0</v>
      </c>
      <c r="T1135" s="71">
        <f t="shared" si="611"/>
        <v>0</v>
      </c>
      <c r="U1135" s="71">
        <f t="shared" si="612"/>
        <v>0</v>
      </c>
      <c r="V1135" s="123" t="s">
        <v>898</v>
      </c>
      <c r="X1135" s="10"/>
      <c r="Y1135" s="10"/>
      <c r="Z1135" s="10"/>
    </row>
    <row r="1136" spans="1:26" outlineLevel="1">
      <c r="A1136" s="137"/>
      <c r="B1136" s="137"/>
      <c r="C1136" s="138" t="s">
        <v>1027</v>
      </c>
      <c r="D1136" s="194">
        <v>357</v>
      </c>
      <c r="E1136" s="97">
        <v>225</v>
      </c>
      <c r="F1136" s="139" t="s">
        <v>624</v>
      </c>
      <c r="G1136" s="359">
        <v>21639.344262295082</v>
      </c>
      <c r="H1136" s="359">
        <v>3360.0000000000005</v>
      </c>
      <c r="I1136" s="71">
        <f t="shared" si="606"/>
        <v>24999.344262295082</v>
      </c>
      <c r="J1136" s="71">
        <f t="shared" si="607"/>
        <v>4868852.4590163939</v>
      </c>
      <c r="K1136" s="71">
        <f t="shared" si="608"/>
        <v>756000.00000000012</v>
      </c>
      <c r="L1136" s="71">
        <f t="shared" si="609"/>
        <v>5624852.4590163939</v>
      </c>
      <c r="M1136" s="552"/>
      <c r="N1136" s="71"/>
      <c r="O1136" s="552">
        <f t="shared" si="603"/>
        <v>0</v>
      </c>
      <c r="P1136" s="552"/>
      <c r="Q1136" s="71"/>
      <c r="R1136" s="71">
        <f t="shared" si="604"/>
        <v>0</v>
      </c>
      <c r="S1136" s="71">
        <f t="shared" si="610"/>
        <v>0</v>
      </c>
      <c r="T1136" s="71">
        <f t="shared" si="611"/>
        <v>0</v>
      </c>
      <c r="U1136" s="71">
        <f t="shared" si="612"/>
        <v>0</v>
      </c>
      <c r="V1136" s="128" t="s">
        <v>1589</v>
      </c>
      <c r="X1136" s="10"/>
      <c r="Y1136" s="10"/>
      <c r="Z1136" s="10"/>
    </row>
    <row r="1137" spans="1:26" ht="26.4" outlineLevel="1">
      <c r="A1137" s="137"/>
      <c r="B1137" s="137"/>
      <c r="C1137" s="138" t="s">
        <v>1028</v>
      </c>
      <c r="D1137" s="194">
        <v>357</v>
      </c>
      <c r="E1137" s="97">
        <v>225</v>
      </c>
      <c r="F1137" s="139" t="s">
        <v>624</v>
      </c>
      <c r="G1137" s="359">
        <v>7475.4098360655735</v>
      </c>
      <c r="H1137" s="359">
        <v>3360.0000000000005</v>
      </c>
      <c r="I1137" s="71">
        <f t="shared" si="606"/>
        <v>10835.409836065573</v>
      </c>
      <c r="J1137" s="71">
        <f t="shared" si="607"/>
        <v>1681967.2131147541</v>
      </c>
      <c r="K1137" s="71">
        <f t="shared" si="608"/>
        <v>756000.00000000012</v>
      </c>
      <c r="L1137" s="71">
        <f t="shared" si="609"/>
        <v>2437967.2131147538</v>
      </c>
      <c r="M1137" s="552"/>
      <c r="N1137" s="71"/>
      <c r="O1137" s="552">
        <f t="shared" si="603"/>
        <v>0</v>
      </c>
      <c r="P1137" s="552"/>
      <c r="Q1137" s="71"/>
      <c r="R1137" s="71">
        <f t="shared" si="604"/>
        <v>0</v>
      </c>
      <c r="S1137" s="71">
        <f t="shared" si="610"/>
        <v>0</v>
      </c>
      <c r="T1137" s="71">
        <f t="shared" si="611"/>
        <v>0</v>
      </c>
      <c r="U1137" s="71">
        <f t="shared" si="612"/>
        <v>0</v>
      </c>
      <c r="V1137" s="123" t="s">
        <v>1029</v>
      </c>
      <c r="X1137" s="10"/>
      <c r="Y1137" s="10"/>
      <c r="Z1137" s="10"/>
    </row>
    <row r="1138" spans="1:26" outlineLevel="1">
      <c r="A1138" s="137"/>
      <c r="B1138" s="137"/>
      <c r="C1138" s="138" t="s">
        <v>646</v>
      </c>
      <c r="D1138" s="194">
        <v>286</v>
      </c>
      <c r="E1138" s="97">
        <v>286</v>
      </c>
      <c r="F1138" s="139" t="s">
        <v>624</v>
      </c>
      <c r="G1138" s="359">
        <v>32518.739999999998</v>
      </c>
      <c r="H1138" s="359">
        <v>7485.6650000000009</v>
      </c>
      <c r="I1138" s="71">
        <f>SUM(G1138:H1138)</f>
        <v>40004.404999999999</v>
      </c>
      <c r="J1138" s="71">
        <f>G1138*E1138</f>
        <v>9300359.6399999987</v>
      </c>
      <c r="K1138" s="71">
        <f>H1138*E1138</f>
        <v>2140900.1900000004</v>
      </c>
      <c r="L1138" s="71">
        <f>I1138*E1138</f>
        <v>11441259.83</v>
      </c>
      <c r="M1138" s="552"/>
      <c r="N1138" s="71"/>
      <c r="O1138" s="552">
        <f t="shared" si="603"/>
        <v>0</v>
      </c>
      <c r="P1138" s="552"/>
      <c r="Q1138" s="71"/>
      <c r="R1138" s="71">
        <f t="shared" si="604"/>
        <v>0</v>
      </c>
      <c r="S1138" s="71">
        <f t="shared" si="610"/>
        <v>0</v>
      </c>
      <c r="T1138" s="71">
        <f t="shared" si="611"/>
        <v>0</v>
      </c>
      <c r="U1138" s="71">
        <f t="shared" si="612"/>
        <v>0</v>
      </c>
      <c r="V1138" s="123" t="s">
        <v>625</v>
      </c>
      <c r="X1138" s="10"/>
      <c r="Y1138" s="10"/>
      <c r="Z1138" s="10"/>
    </row>
    <row r="1139" spans="1:26" s="11" customFormat="1" outlineLevel="1">
      <c r="A1139" s="192"/>
      <c r="B1139" s="192"/>
      <c r="C1139" s="386" t="s">
        <v>928</v>
      </c>
      <c r="D1139" s="194">
        <v>643</v>
      </c>
      <c r="E1139" s="97">
        <v>586</v>
      </c>
      <c r="F1139" s="195" t="s">
        <v>624</v>
      </c>
      <c r="G1139" s="359">
        <v>8773.9726027397246</v>
      </c>
      <c r="H1139" s="359">
        <v>14594.016411764707</v>
      </c>
      <c r="I1139" s="199">
        <f t="shared" si="606"/>
        <v>23367.989014504434</v>
      </c>
      <c r="J1139" s="199">
        <f t="shared" si="607"/>
        <v>5141547.9452054789</v>
      </c>
      <c r="K1139" s="199">
        <f t="shared" si="608"/>
        <v>8552093.6172941178</v>
      </c>
      <c r="L1139" s="199">
        <f t="shared" si="609"/>
        <v>13693641.562499598</v>
      </c>
      <c r="M1139" s="554"/>
      <c r="N1139" s="199"/>
      <c r="O1139" s="554">
        <f t="shared" si="603"/>
        <v>0</v>
      </c>
      <c r="P1139" s="554"/>
      <c r="Q1139" s="199"/>
      <c r="R1139" s="199">
        <f t="shared" si="604"/>
        <v>0</v>
      </c>
      <c r="S1139" s="199">
        <f t="shared" si="610"/>
        <v>0</v>
      </c>
      <c r="T1139" s="199">
        <f t="shared" si="611"/>
        <v>0</v>
      </c>
      <c r="U1139" s="199">
        <f t="shared" si="612"/>
        <v>0</v>
      </c>
      <c r="V1139" s="389" t="s">
        <v>929</v>
      </c>
    </row>
    <row r="1140" spans="1:26" s="11" customFormat="1" ht="26.4" outlineLevel="1">
      <c r="A1140" s="192"/>
      <c r="B1140" s="192"/>
      <c r="C1140" s="193" t="s">
        <v>674</v>
      </c>
      <c r="D1140" s="194">
        <v>1</v>
      </c>
      <c r="E1140" s="97">
        <v>1</v>
      </c>
      <c r="F1140" s="195" t="s">
        <v>619</v>
      </c>
      <c r="G1140" s="359">
        <v>0</v>
      </c>
      <c r="H1140" s="359">
        <v>3850000.0000000005</v>
      </c>
      <c r="I1140" s="199">
        <f t="shared" ref="I1140:I1141" si="613">SUM(G1140:H1140)</f>
        <v>3850000.0000000005</v>
      </c>
      <c r="J1140" s="199">
        <f t="shared" si="607"/>
        <v>0</v>
      </c>
      <c r="K1140" s="199">
        <f t="shared" si="608"/>
        <v>3850000.0000000005</v>
      </c>
      <c r="L1140" s="199">
        <f t="shared" si="609"/>
        <v>3850000.0000000005</v>
      </c>
      <c r="M1140" s="554"/>
      <c r="N1140" s="199"/>
      <c r="O1140" s="554">
        <f t="shared" si="603"/>
        <v>0</v>
      </c>
      <c r="P1140" s="554"/>
      <c r="Q1140" s="199"/>
      <c r="R1140" s="199">
        <f t="shared" si="604"/>
        <v>0</v>
      </c>
      <c r="S1140" s="199">
        <f t="shared" si="610"/>
        <v>0</v>
      </c>
      <c r="T1140" s="199">
        <f t="shared" si="611"/>
        <v>0</v>
      </c>
      <c r="U1140" s="199">
        <f t="shared" si="612"/>
        <v>0</v>
      </c>
      <c r="V1140" s="128"/>
    </row>
    <row r="1141" spans="1:26" s="399" customFormat="1" outlineLevel="1">
      <c r="A1141" s="395"/>
      <c r="B1141" s="395"/>
      <c r="C1141" s="400" t="s">
        <v>657</v>
      </c>
      <c r="D1141" s="97">
        <v>1</v>
      </c>
      <c r="E1141" s="97">
        <v>1</v>
      </c>
      <c r="F1141" s="397" t="s">
        <v>619</v>
      </c>
      <c r="G1141" s="497">
        <v>2126990.9320008983</v>
      </c>
      <c r="H1141" s="497">
        <v>638097.27960026951</v>
      </c>
      <c r="I1141" s="62">
        <f t="shared" si="613"/>
        <v>2765088.2116011679</v>
      </c>
      <c r="J1141" s="62">
        <f t="shared" si="607"/>
        <v>2126990.9320008983</v>
      </c>
      <c r="K1141" s="62">
        <f t="shared" si="608"/>
        <v>638097.27960026951</v>
      </c>
      <c r="L1141" s="62">
        <f t="shared" si="609"/>
        <v>2765088.2116011679</v>
      </c>
      <c r="M1141" s="550"/>
      <c r="N1141" s="62"/>
      <c r="O1141" s="550">
        <f t="shared" si="603"/>
        <v>0</v>
      </c>
      <c r="P1141" s="550"/>
      <c r="Q1141" s="62"/>
      <c r="R1141" s="62">
        <f t="shared" si="604"/>
        <v>0</v>
      </c>
      <c r="S1141" s="62">
        <f t="shared" si="610"/>
        <v>0</v>
      </c>
      <c r="T1141" s="62">
        <f t="shared" si="611"/>
        <v>0</v>
      </c>
      <c r="U1141" s="62">
        <f t="shared" si="612"/>
        <v>0</v>
      </c>
      <c r="V1141" s="124"/>
    </row>
    <row r="1142" spans="1:26">
      <c r="A1142" s="137"/>
      <c r="B1142" s="137"/>
      <c r="C1142" s="138"/>
      <c r="D1142" s="94"/>
      <c r="E1142" s="94"/>
      <c r="F1142" s="139"/>
      <c r="G1142" s="71"/>
      <c r="H1142" s="71"/>
      <c r="I1142" s="71"/>
      <c r="J1142" s="71"/>
      <c r="K1142" s="71"/>
      <c r="L1142" s="62"/>
      <c r="M1142" s="552"/>
      <c r="N1142" s="71"/>
      <c r="O1142" s="552">
        <f t="shared" si="603"/>
        <v>0</v>
      </c>
      <c r="P1142" s="552"/>
      <c r="Q1142" s="71"/>
      <c r="R1142" s="71">
        <f t="shared" si="604"/>
        <v>0</v>
      </c>
      <c r="S1142" s="71">
        <f t="shared" si="610"/>
        <v>0</v>
      </c>
      <c r="T1142" s="71">
        <f t="shared" si="611"/>
        <v>0</v>
      </c>
      <c r="U1142" s="71">
        <f t="shared" si="612"/>
        <v>0</v>
      </c>
      <c r="V1142" s="124"/>
      <c r="X1142" s="10"/>
      <c r="Y1142" s="10"/>
      <c r="Z1142" s="10"/>
    </row>
    <row r="1143" spans="1:26" collapsed="1">
      <c r="A1143" s="149" t="s">
        <v>288</v>
      </c>
      <c r="B1143" s="149"/>
      <c r="C1143" s="150" t="s">
        <v>176</v>
      </c>
      <c r="D1143" s="100">
        <v>1</v>
      </c>
      <c r="E1143" s="100"/>
      <c r="F1143" s="151" t="s">
        <v>10</v>
      </c>
      <c r="G1143" s="75"/>
      <c r="H1143" s="75"/>
      <c r="I1143" s="75"/>
      <c r="J1143" s="75"/>
      <c r="K1143" s="75"/>
      <c r="L1143" s="75">
        <f>SUBTOTAL(9,L1144:L1155)</f>
        <v>0</v>
      </c>
      <c r="M1143" s="555"/>
      <c r="N1143" s="75"/>
      <c r="O1143" s="555">
        <f t="shared" si="603"/>
        <v>0</v>
      </c>
      <c r="P1143" s="555"/>
      <c r="Q1143" s="75"/>
      <c r="R1143" s="75">
        <f t="shared" si="604"/>
        <v>0</v>
      </c>
      <c r="S1143" s="75">
        <f t="shared" si="610"/>
        <v>0</v>
      </c>
      <c r="T1143" s="75">
        <f t="shared" si="611"/>
        <v>0</v>
      </c>
      <c r="U1143" s="75">
        <f t="shared" si="612"/>
        <v>0</v>
      </c>
      <c r="V1143" s="176"/>
      <c r="X1143" s="10"/>
      <c r="Y1143" s="10"/>
      <c r="Z1143" s="10"/>
    </row>
    <row r="1144" spans="1:26" hidden="1" outlineLevel="1">
      <c r="A1144" s="183" t="s">
        <v>289</v>
      </c>
      <c r="B1144" s="183"/>
      <c r="C1144" s="184" t="s">
        <v>290</v>
      </c>
      <c r="D1144" s="185">
        <v>1</v>
      </c>
      <c r="E1144" s="185"/>
      <c r="F1144" s="186" t="s">
        <v>10</v>
      </c>
      <c r="G1144" s="187"/>
      <c r="H1144" s="187"/>
      <c r="I1144" s="187"/>
      <c r="J1144" s="187"/>
      <c r="K1144" s="187"/>
      <c r="L1144" s="187"/>
      <c r="M1144" s="560"/>
      <c r="N1144" s="187"/>
      <c r="O1144" s="560">
        <f t="shared" si="603"/>
        <v>0</v>
      </c>
      <c r="P1144" s="560"/>
      <c r="Q1144" s="187"/>
      <c r="R1144" s="187">
        <f t="shared" si="604"/>
        <v>0</v>
      </c>
      <c r="S1144" s="187">
        <f t="shared" si="610"/>
        <v>0</v>
      </c>
      <c r="T1144" s="187">
        <f t="shared" si="611"/>
        <v>0</v>
      </c>
      <c r="U1144" s="187">
        <f t="shared" si="612"/>
        <v>0</v>
      </c>
      <c r="V1144" s="188"/>
      <c r="X1144" s="10"/>
      <c r="Y1144" s="10"/>
      <c r="Z1144" s="10"/>
    </row>
    <row r="1145" spans="1:26" hidden="1" outlineLevel="1">
      <c r="A1145" s="137" t="s">
        <v>291</v>
      </c>
      <c r="B1145" s="137"/>
      <c r="C1145" s="138" t="s">
        <v>292</v>
      </c>
      <c r="D1145" s="94">
        <v>1</v>
      </c>
      <c r="E1145" s="94"/>
      <c r="F1145" s="139" t="s">
        <v>10</v>
      </c>
      <c r="G1145" s="71"/>
      <c r="H1145" s="71"/>
      <c r="I1145" s="71"/>
      <c r="J1145" s="71"/>
      <c r="K1145" s="71"/>
      <c r="L1145" s="82"/>
      <c r="M1145" s="552"/>
      <c r="N1145" s="71"/>
      <c r="O1145" s="552">
        <f t="shared" si="603"/>
        <v>0</v>
      </c>
      <c r="P1145" s="552"/>
      <c r="Q1145" s="71"/>
      <c r="R1145" s="71">
        <f t="shared" si="604"/>
        <v>0</v>
      </c>
      <c r="S1145" s="71">
        <f t="shared" si="610"/>
        <v>0</v>
      </c>
      <c r="T1145" s="71">
        <f t="shared" si="611"/>
        <v>0</v>
      </c>
      <c r="U1145" s="71">
        <f t="shared" si="612"/>
        <v>0</v>
      </c>
      <c r="V1145" s="124"/>
      <c r="X1145" s="10"/>
      <c r="Y1145" s="10"/>
      <c r="Z1145" s="10"/>
    </row>
    <row r="1146" spans="1:26" hidden="1" outlineLevel="1">
      <c r="A1146" s="137" t="s">
        <v>295</v>
      </c>
      <c r="B1146" s="137"/>
      <c r="C1146" s="138" t="s">
        <v>296</v>
      </c>
      <c r="D1146" s="94">
        <v>1</v>
      </c>
      <c r="E1146" s="94"/>
      <c r="F1146" s="139" t="s">
        <v>10</v>
      </c>
      <c r="G1146" s="71"/>
      <c r="H1146" s="71"/>
      <c r="I1146" s="71"/>
      <c r="J1146" s="71"/>
      <c r="K1146" s="71"/>
      <c r="L1146" s="82"/>
      <c r="M1146" s="552"/>
      <c r="N1146" s="71"/>
      <c r="O1146" s="552">
        <f t="shared" si="603"/>
        <v>0</v>
      </c>
      <c r="P1146" s="552"/>
      <c r="Q1146" s="71"/>
      <c r="R1146" s="71">
        <f t="shared" si="604"/>
        <v>0</v>
      </c>
      <c r="S1146" s="71">
        <f t="shared" si="610"/>
        <v>0</v>
      </c>
      <c r="T1146" s="71">
        <f t="shared" si="611"/>
        <v>0</v>
      </c>
      <c r="U1146" s="71">
        <f t="shared" si="612"/>
        <v>0</v>
      </c>
      <c r="V1146" s="124"/>
      <c r="X1146" s="10"/>
      <c r="Y1146" s="10"/>
      <c r="Z1146" s="10"/>
    </row>
    <row r="1147" spans="1:26" hidden="1" outlineLevel="1">
      <c r="A1147" s="137" t="s">
        <v>297</v>
      </c>
      <c r="B1147" s="137"/>
      <c r="C1147" s="138" t="s">
        <v>298</v>
      </c>
      <c r="D1147" s="94">
        <v>1</v>
      </c>
      <c r="E1147" s="94"/>
      <c r="F1147" s="139" t="s">
        <v>10</v>
      </c>
      <c r="G1147" s="71"/>
      <c r="H1147" s="71"/>
      <c r="I1147" s="71"/>
      <c r="J1147" s="71"/>
      <c r="K1147" s="71"/>
      <c r="L1147" s="62"/>
      <c r="M1147" s="552"/>
      <c r="N1147" s="71"/>
      <c r="O1147" s="552">
        <f t="shared" si="603"/>
        <v>0</v>
      </c>
      <c r="P1147" s="552"/>
      <c r="Q1147" s="71"/>
      <c r="R1147" s="71">
        <f t="shared" si="604"/>
        <v>0</v>
      </c>
      <c r="S1147" s="71">
        <f t="shared" si="610"/>
        <v>0</v>
      </c>
      <c r="T1147" s="71">
        <f t="shared" si="611"/>
        <v>0</v>
      </c>
      <c r="U1147" s="71">
        <f t="shared" si="612"/>
        <v>0</v>
      </c>
      <c r="V1147" s="124"/>
      <c r="X1147" s="10"/>
      <c r="Y1147" s="10"/>
      <c r="Z1147" s="10"/>
    </row>
    <row r="1148" spans="1:26" hidden="1" outlineLevel="1">
      <c r="A1148" s="137" t="s">
        <v>299</v>
      </c>
      <c r="B1148" s="137"/>
      <c r="C1148" s="138" t="s">
        <v>300</v>
      </c>
      <c r="D1148" s="94">
        <v>1</v>
      </c>
      <c r="E1148" s="94"/>
      <c r="F1148" s="139" t="s">
        <v>10</v>
      </c>
      <c r="G1148" s="71"/>
      <c r="H1148" s="71"/>
      <c r="I1148" s="71"/>
      <c r="J1148" s="71"/>
      <c r="K1148" s="71"/>
      <c r="L1148" s="62"/>
      <c r="M1148" s="552"/>
      <c r="N1148" s="71"/>
      <c r="O1148" s="552">
        <f t="shared" si="603"/>
        <v>0</v>
      </c>
      <c r="P1148" s="552"/>
      <c r="Q1148" s="71"/>
      <c r="R1148" s="71">
        <f t="shared" si="604"/>
        <v>0</v>
      </c>
      <c r="S1148" s="71">
        <f t="shared" si="610"/>
        <v>0</v>
      </c>
      <c r="T1148" s="71">
        <f t="shared" si="611"/>
        <v>0</v>
      </c>
      <c r="U1148" s="71">
        <f t="shared" si="612"/>
        <v>0</v>
      </c>
      <c r="V1148" s="124"/>
      <c r="X1148" s="10"/>
      <c r="Y1148" s="10"/>
      <c r="Z1148" s="10"/>
    </row>
    <row r="1149" spans="1:26" hidden="1" outlineLevel="1">
      <c r="A1149" s="137" t="s">
        <v>301</v>
      </c>
      <c r="B1149" s="137"/>
      <c r="C1149" s="138" t="s">
        <v>302</v>
      </c>
      <c r="D1149" s="94">
        <v>1</v>
      </c>
      <c r="E1149" s="94"/>
      <c r="F1149" s="139" t="s">
        <v>10</v>
      </c>
      <c r="G1149" s="71"/>
      <c r="H1149" s="71"/>
      <c r="I1149" s="71"/>
      <c r="J1149" s="71"/>
      <c r="K1149" s="71"/>
      <c r="L1149" s="82"/>
      <c r="M1149" s="552"/>
      <c r="N1149" s="71"/>
      <c r="O1149" s="552">
        <f t="shared" si="603"/>
        <v>0</v>
      </c>
      <c r="P1149" s="552"/>
      <c r="Q1149" s="71"/>
      <c r="R1149" s="71">
        <f t="shared" si="604"/>
        <v>0</v>
      </c>
      <c r="S1149" s="71">
        <f t="shared" si="610"/>
        <v>0</v>
      </c>
      <c r="T1149" s="71">
        <f t="shared" si="611"/>
        <v>0</v>
      </c>
      <c r="U1149" s="71">
        <f t="shared" si="612"/>
        <v>0</v>
      </c>
      <c r="V1149" s="124"/>
      <c r="X1149" s="10"/>
      <c r="Y1149" s="10"/>
      <c r="Z1149" s="10"/>
    </row>
    <row r="1150" spans="1:26" hidden="1" outlineLevel="1">
      <c r="A1150" s="137" t="s">
        <v>303</v>
      </c>
      <c r="B1150" s="137"/>
      <c r="C1150" s="138" t="s">
        <v>304</v>
      </c>
      <c r="D1150" s="94">
        <v>1</v>
      </c>
      <c r="E1150" s="94"/>
      <c r="F1150" s="139" t="s">
        <v>10</v>
      </c>
      <c r="G1150" s="71"/>
      <c r="H1150" s="71"/>
      <c r="I1150" s="71"/>
      <c r="J1150" s="71"/>
      <c r="K1150" s="71"/>
      <c r="L1150" s="62">
        <v>0</v>
      </c>
      <c r="M1150" s="552"/>
      <c r="N1150" s="71"/>
      <c r="O1150" s="552">
        <f t="shared" si="603"/>
        <v>0</v>
      </c>
      <c r="P1150" s="552"/>
      <c r="Q1150" s="71"/>
      <c r="R1150" s="71">
        <f t="shared" si="604"/>
        <v>0</v>
      </c>
      <c r="S1150" s="71">
        <f t="shared" si="610"/>
        <v>0</v>
      </c>
      <c r="T1150" s="71">
        <f t="shared" si="611"/>
        <v>0</v>
      </c>
      <c r="U1150" s="71">
        <f t="shared" si="612"/>
        <v>0</v>
      </c>
      <c r="V1150" s="124"/>
      <c r="X1150" s="10"/>
      <c r="Y1150" s="10"/>
      <c r="Z1150" s="10"/>
    </row>
    <row r="1151" spans="1:26" ht="26.4" hidden="1" outlineLevel="1">
      <c r="A1151" s="137" t="s">
        <v>305</v>
      </c>
      <c r="B1151" s="137"/>
      <c r="C1151" s="138" t="s">
        <v>306</v>
      </c>
      <c r="D1151" s="94">
        <v>1</v>
      </c>
      <c r="E1151" s="94"/>
      <c r="F1151" s="139" t="s">
        <v>10</v>
      </c>
      <c r="G1151" s="71"/>
      <c r="H1151" s="71"/>
      <c r="I1151" s="71"/>
      <c r="J1151" s="71"/>
      <c r="K1151" s="71"/>
      <c r="L1151" s="62">
        <v>0</v>
      </c>
      <c r="M1151" s="552"/>
      <c r="N1151" s="71"/>
      <c r="O1151" s="552">
        <f t="shared" si="603"/>
        <v>0</v>
      </c>
      <c r="P1151" s="552"/>
      <c r="Q1151" s="71"/>
      <c r="R1151" s="71">
        <f t="shared" si="604"/>
        <v>0</v>
      </c>
      <c r="S1151" s="71">
        <f t="shared" si="610"/>
        <v>0</v>
      </c>
      <c r="T1151" s="71">
        <f t="shared" si="611"/>
        <v>0</v>
      </c>
      <c r="U1151" s="71">
        <f t="shared" si="612"/>
        <v>0</v>
      </c>
      <c r="V1151" s="124"/>
      <c r="X1151" s="10"/>
      <c r="Y1151" s="10"/>
      <c r="Z1151" s="10"/>
    </row>
    <row r="1152" spans="1:26" hidden="1" outlineLevel="1">
      <c r="A1152" s="137" t="s">
        <v>307</v>
      </c>
      <c r="B1152" s="137"/>
      <c r="C1152" s="138" t="s">
        <v>308</v>
      </c>
      <c r="D1152" s="94">
        <v>1</v>
      </c>
      <c r="E1152" s="94"/>
      <c r="F1152" s="139" t="s">
        <v>10</v>
      </c>
      <c r="G1152" s="71"/>
      <c r="H1152" s="71"/>
      <c r="I1152" s="71"/>
      <c r="J1152" s="71"/>
      <c r="K1152" s="71"/>
      <c r="L1152" s="62">
        <v>0</v>
      </c>
      <c r="M1152" s="552"/>
      <c r="N1152" s="71"/>
      <c r="O1152" s="552">
        <f t="shared" si="603"/>
        <v>0</v>
      </c>
      <c r="P1152" s="552"/>
      <c r="Q1152" s="71"/>
      <c r="R1152" s="71">
        <f t="shared" si="604"/>
        <v>0</v>
      </c>
      <c r="S1152" s="71">
        <f t="shared" si="610"/>
        <v>0</v>
      </c>
      <c r="T1152" s="71">
        <f t="shared" si="611"/>
        <v>0</v>
      </c>
      <c r="U1152" s="71">
        <f t="shared" si="612"/>
        <v>0</v>
      </c>
      <c r="V1152" s="124"/>
      <c r="X1152" s="10"/>
      <c r="Y1152" s="10"/>
      <c r="Z1152" s="10"/>
    </row>
    <row r="1153" spans="1:26" hidden="1" outlineLevel="1">
      <c r="A1153" s="137" t="s">
        <v>309</v>
      </c>
      <c r="B1153" s="137"/>
      <c r="C1153" s="138" t="s">
        <v>310</v>
      </c>
      <c r="D1153" s="94">
        <v>1</v>
      </c>
      <c r="E1153" s="94"/>
      <c r="F1153" s="139" t="s">
        <v>10</v>
      </c>
      <c r="G1153" s="71"/>
      <c r="H1153" s="71"/>
      <c r="I1153" s="71"/>
      <c r="J1153" s="71"/>
      <c r="K1153" s="71"/>
      <c r="L1153" s="62">
        <v>0</v>
      </c>
      <c r="M1153" s="552"/>
      <c r="N1153" s="71"/>
      <c r="O1153" s="552">
        <f t="shared" si="603"/>
        <v>0</v>
      </c>
      <c r="P1153" s="552"/>
      <c r="Q1153" s="71"/>
      <c r="R1153" s="71">
        <f t="shared" si="604"/>
        <v>0</v>
      </c>
      <c r="S1153" s="71">
        <f t="shared" si="610"/>
        <v>0</v>
      </c>
      <c r="T1153" s="71">
        <f t="shared" si="611"/>
        <v>0</v>
      </c>
      <c r="U1153" s="71">
        <f t="shared" si="612"/>
        <v>0</v>
      </c>
      <c r="V1153" s="124"/>
      <c r="X1153" s="10"/>
      <c r="Y1153" s="10"/>
      <c r="Z1153" s="10"/>
    </row>
    <row r="1154" spans="1:26" hidden="1" outlineLevel="1">
      <c r="A1154" s="137" t="s">
        <v>311</v>
      </c>
      <c r="B1154" s="137"/>
      <c r="C1154" s="138" t="s">
        <v>312</v>
      </c>
      <c r="D1154" s="94">
        <v>1</v>
      </c>
      <c r="E1154" s="94"/>
      <c r="F1154" s="139" t="s">
        <v>10</v>
      </c>
      <c r="G1154" s="71"/>
      <c r="H1154" s="71"/>
      <c r="I1154" s="71"/>
      <c r="J1154" s="71"/>
      <c r="K1154" s="71"/>
      <c r="L1154" s="62">
        <v>0</v>
      </c>
      <c r="M1154" s="552"/>
      <c r="N1154" s="71"/>
      <c r="O1154" s="552">
        <f t="shared" si="603"/>
        <v>0</v>
      </c>
      <c r="P1154" s="552"/>
      <c r="Q1154" s="71"/>
      <c r="R1154" s="71">
        <f t="shared" si="604"/>
        <v>0</v>
      </c>
      <c r="S1154" s="71">
        <f t="shared" si="610"/>
        <v>0</v>
      </c>
      <c r="T1154" s="71">
        <f t="shared" si="611"/>
        <v>0</v>
      </c>
      <c r="U1154" s="71">
        <f t="shared" si="612"/>
        <v>0</v>
      </c>
      <c r="V1154" s="124"/>
      <c r="X1154" s="10"/>
      <c r="Y1154" s="10"/>
      <c r="Z1154" s="10"/>
    </row>
    <row r="1155" spans="1:26">
      <c r="A1155" s="146"/>
      <c r="B1155" s="146"/>
      <c r="C1155" s="147"/>
      <c r="D1155" s="99"/>
      <c r="E1155" s="99"/>
      <c r="F1155" s="148"/>
      <c r="G1155" s="82"/>
      <c r="H1155" s="82"/>
      <c r="I1155" s="82"/>
      <c r="J1155" s="82"/>
      <c r="K1155" s="82"/>
      <c r="L1155" s="62"/>
      <c r="M1155" s="553"/>
      <c r="N1155" s="82"/>
      <c r="O1155" s="553">
        <f t="shared" si="603"/>
        <v>0</v>
      </c>
      <c r="P1155" s="553"/>
      <c r="Q1155" s="82"/>
      <c r="R1155" s="82">
        <f t="shared" si="604"/>
        <v>0</v>
      </c>
      <c r="S1155" s="82">
        <f t="shared" si="610"/>
        <v>0</v>
      </c>
      <c r="T1155" s="82">
        <f t="shared" si="611"/>
        <v>0</v>
      </c>
      <c r="U1155" s="82">
        <f t="shared" si="612"/>
        <v>0</v>
      </c>
      <c r="V1155" s="124"/>
      <c r="X1155" s="10"/>
      <c r="Y1155" s="10"/>
      <c r="Z1155" s="10"/>
    </row>
    <row r="1156" spans="1:26">
      <c r="A1156" s="165" t="s">
        <v>41</v>
      </c>
      <c r="B1156" s="165"/>
      <c r="C1156" s="166" t="s">
        <v>42</v>
      </c>
      <c r="D1156" s="167"/>
      <c r="E1156" s="167"/>
      <c r="F1156" s="168"/>
      <c r="G1156" s="169"/>
      <c r="H1156" s="169"/>
      <c r="I1156" s="169"/>
      <c r="J1156" s="169"/>
      <c r="K1156" s="169"/>
      <c r="L1156" s="169">
        <f>SUBTOTAL(9,L1157:L1165)</f>
        <v>0</v>
      </c>
      <c r="M1156" s="551"/>
      <c r="N1156" s="169"/>
      <c r="O1156" s="551">
        <f t="shared" si="603"/>
        <v>0</v>
      </c>
      <c r="P1156" s="551"/>
      <c r="Q1156" s="169"/>
      <c r="R1156" s="169">
        <f t="shared" si="604"/>
        <v>0</v>
      </c>
      <c r="S1156" s="169">
        <f t="shared" si="610"/>
        <v>0</v>
      </c>
      <c r="T1156" s="169">
        <f t="shared" si="611"/>
        <v>0</v>
      </c>
      <c r="U1156" s="169">
        <f t="shared" si="612"/>
        <v>0</v>
      </c>
      <c r="V1156" s="170"/>
      <c r="X1156" s="10"/>
      <c r="Y1156" s="10"/>
      <c r="Z1156" s="10"/>
    </row>
    <row r="1157" spans="1:26">
      <c r="A1157" s="146"/>
      <c r="B1157" s="146"/>
      <c r="C1157" s="147"/>
      <c r="D1157" s="99"/>
      <c r="E1157" s="99"/>
      <c r="F1157" s="148"/>
      <c r="G1157" s="82"/>
      <c r="H1157" s="82"/>
      <c r="I1157" s="82"/>
      <c r="J1157" s="82"/>
      <c r="K1157" s="82"/>
      <c r="L1157" s="62"/>
      <c r="M1157" s="553"/>
      <c r="N1157" s="82"/>
      <c r="O1157" s="553">
        <f t="shared" si="603"/>
        <v>0</v>
      </c>
      <c r="P1157" s="553"/>
      <c r="Q1157" s="82"/>
      <c r="R1157" s="82">
        <f t="shared" si="604"/>
        <v>0</v>
      </c>
      <c r="S1157" s="82">
        <f t="shared" si="610"/>
        <v>0</v>
      </c>
      <c r="T1157" s="82">
        <f t="shared" si="611"/>
        <v>0</v>
      </c>
      <c r="U1157" s="82">
        <f t="shared" si="612"/>
        <v>0</v>
      </c>
      <c r="V1157" s="124"/>
      <c r="X1157" s="10"/>
      <c r="Y1157" s="10"/>
      <c r="Z1157" s="10"/>
    </row>
    <row r="1158" spans="1:26">
      <c r="A1158" s="149" t="s">
        <v>314</v>
      </c>
      <c r="B1158" s="149"/>
      <c r="C1158" s="150" t="s">
        <v>253</v>
      </c>
      <c r="D1158" s="100">
        <v>1</v>
      </c>
      <c r="E1158" s="100"/>
      <c r="F1158" s="151" t="s">
        <v>10</v>
      </c>
      <c r="G1158" s="75"/>
      <c r="H1158" s="75"/>
      <c r="I1158" s="75"/>
      <c r="J1158" s="75"/>
      <c r="K1158" s="75"/>
      <c r="L1158" s="75">
        <f>SUBTOTAL(9,L1159:L1159)</f>
        <v>0</v>
      </c>
      <c r="M1158" s="555"/>
      <c r="N1158" s="75"/>
      <c r="O1158" s="555">
        <f t="shared" si="603"/>
        <v>0</v>
      </c>
      <c r="P1158" s="555"/>
      <c r="Q1158" s="75"/>
      <c r="R1158" s="75">
        <f t="shared" si="604"/>
        <v>0</v>
      </c>
      <c r="S1158" s="75">
        <f t="shared" si="610"/>
        <v>0</v>
      </c>
      <c r="T1158" s="75">
        <f t="shared" si="611"/>
        <v>0</v>
      </c>
      <c r="U1158" s="75">
        <f t="shared" si="612"/>
        <v>0</v>
      </c>
      <c r="V1158" s="176"/>
      <c r="X1158" s="10"/>
      <c r="Y1158" s="10"/>
      <c r="Z1158" s="10"/>
    </row>
    <row r="1159" spans="1:26" s="153" customFormat="1" outlineLevel="1">
      <c r="A1159" s="146" t="s">
        <v>315</v>
      </c>
      <c r="B1159" s="146"/>
      <c r="C1159" s="147" t="s">
        <v>1030</v>
      </c>
      <c r="D1159" s="122">
        <v>1</v>
      </c>
      <c r="E1159" s="122"/>
      <c r="F1159" s="148" t="s">
        <v>10</v>
      </c>
      <c r="G1159" s="77"/>
      <c r="H1159" s="77"/>
      <c r="I1159" s="77"/>
      <c r="J1159" s="77"/>
      <c r="K1159" s="77"/>
      <c r="L1159" s="82">
        <v>0</v>
      </c>
      <c r="M1159" s="556"/>
      <c r="N1159" s="77"/>
      <c r="O1159" s="556">
        <f t="shared" si="603"/>
        <v>0</v>
      </c>
      <c r="P1159" s="556"/>
      <c r="Q1159" s="77"/>
      <c r="R1159" s="77">
        <f t="shared" si="604"/>
        <v>0</v>
      </c>
      <c r="S1159" s="77">
        <f t="shared" si="610"/>
        <v>0</v>
      </c>
      <c r="T1159" s="77">
        <f t="shared" si="611"/>
        <v>0</v>
      </c>
      <c r="U1159" s="77">
        <f t="shared" si="612"/>
        <v>0</v>
      </c>
      <c r="V1159" s="127"/>
    </row>
    <row r="1160" spans="1:26">
      <c r="A1160" s="137"/>
      <c r="B1160" s="137"/>
      <c r="C1160" s="138"/>
      <c r="D1160" s="94"/>
      <c r="E1160" s="94"/>
      <c r="F1160" s="139"/>
      <c r="G1160" s="71"/>
      <c r="H1160" s="71"/>
      <c r="I1160" s="71"/>
      <c r="J1160" s="71"/>
      <c r="K1160" s="71"/>
      <c r="L1160" s="62"/>
      <c r="M1160" s="552"/>
      <c r="N1160" s="71"/>
      <c r="O1160" s="552">
        <f t="shared" si="603"/>
        <v>0</v>
      </c>
      <c r="P1160" s="552"/>
      <c r="Q1160" s="71"/>
      <c r="R1160" s="71">
        <f t="shared" si="604"/>
        <v>0</v>
      </c>
      <c r="S1160" s="71">
        <f t="shared" si="610"/>
        <v>0</v>
      </c>
      <c r="T1160" s="71">
        <f t="shared" si="611"/>
        <v>0</v>
      </c>
      <c r="U1160" s="71">
        <f t="shared" si="612"/>
        <v>0</v>
      </c>
      <c r="V1160" s="124"/>
      <c r="X1160" s="10"/>
      <c r="Y1160" s="10"/>
      <c r="Z1160" s="10"/>
    </row>
    <row r="1161" spans="1:26">
      <c r="A1161" s="149" t="s">
        <v>317</v>
      </c>
      <c r="B1161" s="149"/>
      <c r="C1161" s="150" t="s">
        <v>176</v>
      </c>
      <c r="D1161" s="100">
        <v>1</v>
      </c>
      <c r="E1161" s="100"/>
      <c r="F1161" s="151" t="s">
        <v>10</v>
      </c>
      <c r="G1161" s="75"/>
      <c r="H1161" s="75"/>
      <c r="I1161" s="75"/>
      <c r="J1161" s="75"/>
      <c r="K1161" s="75"/>
      <c r="L1161" s="75">
        <f>SUBTOTAL(9,L1162:L1165)</f>
        <v>0</v>
      </c>
      <c r="M1161" s="555"/>
      <c r="N1161" s="75"/>
      <c r="O1161" s="555">
        <f t="shared" si="603"/>
        <v>0</v>
      </c>
      <c r="P1161" s="555"/>
      <c r="Q1161" s="75"/>
      <c r="R1161" s="75">
        <f t="shared" si="604"/>
        <v>0</v>
      </c>
      <c r="S1161" s="75">
        <f t="shared" si="610"/>
        <v>0</v>
      </c>
      <c r="T1161" s="75">
        <f t="shared" si="611"/>
        <v>0</v>
      </c>
      <c r="U1161" s="75">
        <f t="shared" si="612"/>
        <v>0</v>
      </c>
      <c r="V1161" s="176"/>
      <c r="X1161" s="10"/>
      <c r="Y1161" s="10"/>
      <c r="Z1161" s="10"/>
    </row>
    <row r="1162" spans="1:26" outlineLevel="1">
      <c r="A1162" s="137" t="s">
        <v>318</v>
      </c>
      <c r="B1162" s="137"/>
      <c r="C1162" s="138" t="s">
        <v>316</v>
      </c>
      <c r="D1162" s="94">
        <v>1</v>
      </c>
      <c r="E1162" s="94"/>
      <c r="F1162" s="139" t="s">
        <v>10</v>
      </c>
      <c r="G1162" s="71"/>
      <c r="H1162" s="71"/>
      <c r="I1162" s="71"/>
      <c r="J1162" s="71"/>
      <c r="K1162" s="71"/>
      <c r="L1162" s="62">
        <v>0</v>
      </c>
      <c r="M1162" s="552"/>
      <c r="N1162" s="71"/>
      <c r="O1162" s="552">
        <f t="shared" si="603"/>
        <v>0</v>
      </c>
      <c r="P1162" s="552"/>
      <c r="Q1162" s="71"/>
      <c r="R1162" s="71">
        <f t="shared" si="604"/>
        <v>0</v>
      </c>
      <c r="S1162" s="71">
        <f t="shared" si="610"/>
        <v>0</v>
      </c>
      <c r="T1162" s="71">
        <f t="shared" si="611"/>
        <v>0</v>
      </c>
      <c r="U1162" s="71">
        <f t="shared" si="612"/>
        <v>0</v>
      </c>
      <c r="V1162" s="124"/>
      <c r="X1162" s="10"/>
      <c r="Y1162" s="10"/>
      <c r="Z1162" s="10"/>
    </row>
    <row r="1163" spans="1:26" s="399" customFormat="1" ht="26.4" outlineLevel="1">
      <c r="A1163" s="395"/>
      <c r="B1163" s="395"/>
      <c r="C1163" s="400" t="s">
        <v>1031</v>
      </c>
      <c r="D1163" s="97">
        <v>1</v>
      </c>
      <c r="E1163" s="97"/>
      <c r="F1163" s="397" t="s">
        <v>619</v>
      </c>
      <c r="G1163" s="497">
        <v>0</v>
      </c>
      <c r="H1163" s="497">
        <v>0</v>
      </c>
      <c r="I1163" s="62"/>
      <c r="J1163" s="62"/>
      <c r="K1163" s="62"/>
      <c r="L1163" s="62"/>
      <c r="M1163" s="550"/>
      <c r="N1163" s="62"/>
      <c r="O1163" s="550">
        <f t="shared" si="603"/>
        <v>0</v>
      </c>
      <c r="P1163" s="550"/>
      <c r="Q1163" s="62"/>
      <c r="R1163" s="62">
        <f t="shared" si="604"/>
        <v>0</v>
      </c>
      <c r="S1163" s="62">
        <f t="shared" si="610"/>
        <v>0</v>
      </c>
      <c r="T1163" s="62">
        <f t="shared" si="611"/>
        <v>0</v>
      </c>
      <c r="U1163" s="62">
        <f t="shared" si="612"/>
        <v>0</v>
      </c>
      <c r="V1163" s="124"/>
    </row>
    <row r="1164" spans="1:26" s="399" customFormat="1" outlineLevel="1">
      <c r="A1164" s="395"/>
      <c r="B1164" s="395"/>
      <c r="C1164" s="400" t="s">
        <v>1032</v>
      </c>
      <c r="D1164" s="97">
        <v>1</v>
      </c>
      <c r="E1164" s="97"/>
      <c r="F1164" s="397" t="s">
        <v>619</v>
      </c>
      <c r="G1164" s="497">
        <v>0</v>
      </c>
      <c r="H1164" s="497">
        <v>0</v>
      </c>
      <c r="I1164" s="62"/>
      <c r="J1164" s="62"/>
      <c r="K1164" s="62"/>
      <c r="L1164" s="62"/>
      <c r="M1164" s="550"/>
      <c r="N1164" s="62"/>
      <c r="O1164" s="550">
        <f t="shared" si="603"/>
        <v>0</v>
      </c>
      <c r="P1164" s="550"/>
      <c r="Q1164" s="62"/>
      <c r="R1164" s="62">
        <f t="shared" si="604"/>
        <v>0</v>
      </c>
      <c r="S1164" s="62">
        <f t="shared" si="610"/>
        <v>0</v>
      </c>
      <c r="T1164" s="62">
        <f t="shared" si="611"/>
        <v>0</v>
      </c>
      <c r="U1164" s="62">
        <f t="shared" si="612"/>
        <v>0</v>
      </c>
      <c r="V1164" s="124"/>
    </row>
    <row r="1165" spans="1:26">
      <c r="A1165" s="146"/>
      <c r="B1165" s="146"/>
      <c r="C1165" s="147"/>
      <c r="D1165" s="99"/>
      <c r="E1165" s="99"/>
      <c r="F1165" s="148"/>
      <c r="G1165" s="82"/>
      <c r="H1165" s="82"/>
      <c r="I1165" s="82"/>
      <c r="J1165" s="82"/>
      <c r="K1165" s="82"/>
      <c r="L1165" s="62"/>
      <c r="M1165" s="553"/>
      <c r="N1165" s="82"/>
      <c r="O1165" s="553">
        <f t="shared" si="603"/>
        <v>0</v>
      </c>
      <c r="P1165" s="553"/>
      <c r="Q1165" s="82"/>
      <c r="R1165" s="82">
        <f t="shared" si="604"/>
        <v>0</v>
      </c>
      <c r="S1165" s="82">
        <f t="shared" si="610"/>
        <v>0</v>
      </c>
      <c r="T1165" s="82">
        <f t="shared" si="611"/>
        <v>0</v>
      </c>
      <c r="U1165" s="82">
        <f t="shared" si="612"/>
        <v>0</v>
      </c>
      <c r="V1165" s="124"/>
      <c r="X1165" s="10"/>
      <c r="Y1165" s="10"/>
      <c r="Z1165" s="10"/>
    </row>
    <row r="1166" spans="1:26">
      <c r="A1166" s="165" t="s">
        <v>43</v>
      </c>
      <c r="B1166" s="165"/>
      <c r="C1166" s="166" t="s">
        <v>44</v>
      </c>
      <c r="D1166" s="167"/>
      <c r="E1166" s="167"/>
      <c r="F1166" s="168"/>
      <c r="G1166" s="169"/>
      <c r="H1166" s="169"/>
      <c r="I1166" s="169"/>
      <c r="J1166" s="169"/>
      <c r="K1166" s="169"/>
      <c r="L1166" s="169">
        <f>SUBTOTAL(9,L1167:L1208)</f>
        <v>162238150.00776628</v>
      </c>
      <c r="M1166" s="551"/>
      <c r="N1166" s="169"/>
      <c r="O1166" s="551">
        <f t="shared" si="603"/>
        <v>0</v>
      </c>
      <c r="P1166" s="551"/>
      <c r="Q1166" s="169"/>
      <c r="R1166" s="169">
        <f t="shared" si="604"/>
        <v>0</v>
      </c>
      <c r="S1166" s="169">
        <f t="shared" si="610"/>
        <v>0</v>
      </c>
      <c r="T1166" s="169">
        <f t="shared" si="611"/>
        <v>0</v>
      </c>
      <c r="U1166" s="169">
        <f>SUBTOTAL(9,U1167:U1208)</f>
        <v>0</v>
      </c>
      <c r="V1166" s="170"/>
      <c r="X1166" s="10"/>
      <c r="Y1166" s="10"/>
      <c r="Z1166" s="10"/>
    </row>
    <row r="1167" spans="1:26">
      <c r="A1167" s="146"/>
      <c r="B1167" s="146"/>
      <c r="C1167" s="147"/>
      <c r="D1167" s="99"/>
      <c r="E1167" s="99"/>
      <c r="F1167" s="148"/>
      <c r="G1167" s="82"/>
      <c r="H1167" s="82"/>
      <c r="I1167" s="82"/>
      <c r="J1167" s="82"/>
      <c r="K1167" s="82"/>
      <c r="L1167" s="62"/>
      <c r="M1167" s="553"/>
      <c r="N1167" s="82"/>
      <c r="O1167" s="553">
        <f t="shared" si="603"/>
        <v>0</v>
      </c>
      <c r="P1167" s="553"/>
      <c r="Q1167" s="82"/>
      <c r="R1167" s="82">
        <f t="shared" si="604"/>
        <v>0</v>
      </c>
      <c r="S1167" s="82">
        <f t="shared" si="610"/>
        <v>0</v>
      </c>
      <c r="T1167" s="82">
        <f t="shared" si="611"/>
        <v>0</v>
      </c>
      <c r="U1167" s="82">
        <f t="shared" si="612"/>
        <v>0</v>
      </c>
      <c r="V1167" s="124"/>
      <c r="X1167" s="10"/>
      <c r="Y1167" s="10"/>
      <c r="Z1167" s="10"/>
    </row>
    <row r="1168" spans="1:26" collapsed="1">
      <c r="A1168" s="149" t="s">
        <v>319</v>
      </c>
      <c r="B1168" s="149"/>
      <c r="C1168" s="150" t="s">
        <v>78</v>
      </c>
      <c r="D1168" s="100">
        <v>1</v>
      </c>
      <c r="E1168" s="100"/>
      <c r="F1168" s="151" t="s">
        <v>10</v>
      </c>
      <c r="G1168" s="75"/>
      <c r="H1168" s="75"/>
      <c r="I1168" s="75"/>
      <c r="J1168" s="75"/>
      <c r="K1168" s="75"/>
      <c r="L1168" s="75">
        <f>SUM(L1169:L1170)</f>
        <v>0</v>
      </c>
      <c r="M1168" s="555"/>
      <c r="N1168" s="75"/>
      <c r="O1168" s="555">
        <f t="shared" si="603"/>
        <v>0</v>
      </c>
      <c r="P1168" s="555"/>
      <c r="Q1168" s="75"/>
      <c r="R1168" s="75">
        <f t="shared" si="604"/>
        <v>0</v>
      </c>
      <c r="S1168" s="75">
        <f t="shared" si="610"/>
        <v>0</v>
      </c>
      <c r="T1168" s="75">
        <f t="shared" si="611"/>
        <v>0</v>
      </c>
      <c r="U1168" s="75">
        <f t="shared" si="612"/>
        <v>0</v>
      </c>
      <c r="V1168" s="176"/>
      <c r="X1168" s="10"/>
      <c r="Y1168" s="10"/>
      <c r="Z1168" s="10"/>
    </row>
    <row r="1169" spans="1:26" hidden="1" outlineLevel="1">
      <c r="A1169" s="137" t="s">
        <v>320</v>
      </c>
      <c r="B1169" s="137"/>
      <c r="C1169" s="138" t="s">
        <v>321</v>
      </c>
      <c r="D1169" s="94">
        <v>1</v>
      </c>
      <c r="E1169" s="94"/>
      <c r="F1169" s="139" t="s">
        <v>10</v>
      </c>
      <c r="G1169" s="71"/>
      <c r="H1169" s="71"/>
      <c r="I1169" s="71"/>
      <c r="J1169" s="71"/>
      <c r="K1169" s="71"/>
      <c r="L1169" s="62">
        <v>0</v>
      </c>
      <c r="M1169" s="552"/>
      <c r="N1169" s="71"/>
      <c r="O1169" s="552">
        <f t="shared" si="603"/>
        <v>0</v>
      </c>
      <c r="P1169" s="552"/>
      <c r="Q1169" s="71"/>
      <c r="R1169" s="71">
        <f t="shared" si="604"/>
        <v>0</v>
      </c>
      <c r="S1169" s="71">
        <f t="shared" si="610"/>
        <v>0</v>
      </c>
      <c r="T1169" s="71">
        <f t="shared" si="611"/>
        <v>0</v>
      </c>
      <c r="U1169" s="71">
        <f t="shared" si="612"/>
        <v>0</v>
      </c>
      <c r="V1169" s="124"/>
      <c r="X1169" s="10"/>
      <c r="Y1169" s="10"/>
      <c r="Z1169" s="10"/>
    </row>
    <row r="1170" spans="1:26" hidden="1" outlineLevel="1">
      <c r="A1170" s="137" t="s">
        <v>322</v>
      </c>
      <c r="B1170" s="137"/>
      <c r="C1170" s="138" t="s">
        <v>323</v>
      </c>
      <c r="D1170" s="94">
        <v>1</v>
      </c>
      <c r="E1170" s="94"/>
      <c r="F1170" s="139" t="s">
        <v>10</v>
      </c>
      <c r="G1170" s="71"/>
      <c r="H1170" s="71"/>
      <c r="I1170" s="71"/>
      <c r="J1170" s="71"/>
      <c r="K1170" s="71"/>
      <c r="L1170" s="62">
        <v>0</v>
      </c>
      <c r="M1170" s="552"/>
      <c r="N1170" s="71"/>
      <c r="O1170" s="552">
        <f t="shared" si="603"/>
        <v>0</v>
      </c>
      <c r="P1170" s="552"/>
      <c r="Q1170" s="71"/>
      <c r="R1170" s="71">
        <f t="shared" si="604"/>
        <v>0</v>
      </c>
      <c r="S1170" s="71">
        <f t="shared" si="610"/>
        <v>0</v>
      </c>
      <c r="T1170" s="71">
        <f t="shared" si="611"/>
        <v>0</v>
      </c>
      <c r="U1170" s="71">
        <f t="shared" si="612"/>
        <v>0</v>
      </c>
      <c r="V1170" s="124"/>
      <c r="X1170" s="10"/>
      <c r="Y1170" s="10"/>
      <c r="Z1170" s="10"/>
    </row>
    <row r="1171" spans="1:26">
      <c r="A1171" s="137"/>
      <c r="B1171" s="137"/>
      <c r="C1171" s="138"/>
      <c r="D1171" s="94"/>
      <c r="E1171" s="94"/>
      <c r="F1171" s="139"/>
      <c r="G1171" s="71"/>
      <c r="H1171" s="71"/>
      <c r="I1171" s="71"/>
      <c r="J1171" s="71"/>
      <c r="K1171" s="71"/>
      <c r="L1171" s="62"/>
      <c r="M1171" s="552"/>
      <c r="N1171" s="71"/>
      <c r="O1171" s="552">
        <f t="shared" si="603"/>
        <v>0</v>
      </c>
      <c r="P1171" s="552"/>
      <c r="Q1171" s="71"/>
      <c r="R1171" s="71">
        <f t="shared" si="604"/>
        <v>0</v>
      </c>
      <c r="S1171" s="71">
        <f t="shared" si="610"/>
        <v>0</v>
      </c>
      <c r="T1171" s="71">
        <f t="shared" si="611"/>
        <v>0</v>
      </c>
      <c r="U1171" s="71">
        <f t="shared" si="612"/>
        <v>0</v>
      </c>
      <c r="V1171" s="124"/>
      <c r="X1171" s="10"/>
      <c r="Y1171" s="10"/>
      <c r="Z1171" s="10"/>
    </row>
    <row r="1172" spans="1:26">
      <c r="A1172" s="149" t="s">
        <v>324</v>
      </c>
      <c r="B1172" s="149"/>
      <c r="C1172" s="150" t="s">
        <v>144</v>
      </c>
      <c r="D1172" s="100">
        <v>1</v>
      </c>
      <c r="E1172" s="100">
        <v>1</v>
      </c>
      <c r="F1172" s="151" t="s">
        <v>10</v>
      </c>
      <c r="G1172" s="75"/>
      <c r="H1172" s="75"/>
      <c r="I1172" s="75"/>
      <c r="J1172" s="75">
        <f>SUBTOTAL(9,J1173:J1204)</f>
        <v>144640388.53921181</v>
      </c>
      <c r="K1172" s="75">
        <f>SUBTOTAL(9,K1173:K1204)</f>
        <v>17597761.468554489</v>
      </c>
      <c r="L1172" s="75">
        <f>SUBTOTAL(9,L1173:L1204)</f>
        <v>162238150.00776628</v>
      </c>
      <c r="M1172" s="555"/>
      <c r="N1172" s="75"/>
      <c r="O1172" s="555">
        <f t="shared" si="603"/>
        <v>0</v>
      </c>
      <c r="P1172" s="555"/>
      <c r="Q1172" s="75"/>
      <c r="R1172" s="75">
        <f t="shared" si="604"/>
        <v>0</v>
      </c>
      <c r="S1172" s="75">
        <f>SUBTOTAL(9,S1173:S1204)</f>
        <v>0</v>
      </c>
      <c r="T1172" s="75">
        <f>SUBTOTAL(9,T1173:T1204)</f>
        <v>0</v>
      </c>
      <c r="U1172" s="75">
        <f>SUBTOTAL(9,U1173:U1204)</f>
        <v>0</v>
      </c>
      <c r="V1172" s="176"/>
      <c r="X1172" s="10"/>
      <c r="Y1172" s="10"/>
      <c r="Z1172" s="10"/>
    </row>
    <row r="1173" spans="1:26">
      <c r="A1173" s="137" t="s">
        <v>325</v>
      </c>
      <c r="B1173" s="137"/>
      <c r="C1173" s="138" t="s">
        <v>326</v>
      </c>
      <c r="D1173" s="94">
        <v>1</v>
      </c>
      <c r="E1173" s="94"/>
      <c r="F1173" s="139" t="s">
        <v>10</v>
      </c>
      <c r="G1173" s="71"/>
      <c r="H1173" s="71"/>
      <c r="I1173" s="71"/>
      <c r="J1173" s="71"/>
      <c r="K1173" s="71"/>
      <c r="L1173" s="62"/>
      <c r="M1173" s="552"/>
      <c r="N1173" s="71"/>
      <c r="O1173" s="552">
        <f t="shared" si="603"/>
        <v>0</v>
      </c>
      <c r="P1173" s="552"/>
      <c r="Q1173" s="71"/>
      <c r="R1173" s="71">
        <f t="shared" si="604"/>
        <v>0</v>
      </c>
      <c r="S1173" s="71">
        <f t="shared" si="610"/>
        <v>0</v>
      </c>
      <c r="T1173" s="71">
        <f t="shared" si="611"/>
        <v>0</v>
      </c>
      <c r="U1173" s="71">
        <f t="shared" si="612"/>
        <v>0</v>
      </c>
      <c r="V1173" s="124"/>
      <c r="X1173" s="10"/>
      <c r="Y1173" s="10"/>
      <c r="Z1173" s="10"/>
    </row>
    <row r="1174" spans="1:26">
      <c r="A1174" s="137" t="s">
        <v>327</v>
      </c>
      <c r="B1174" s="137"/>
      <c r="C1174" s="138" t="s">
        <v>152</v>
      </c>
      <c r="D1174" s="94">
        <v>1</v>
      </c>
      <c r="E1174" s="94"/>
      <c r="F1174" s="139" t="s">
        <v>10</v>
      </c>
      <c r="G1174" s="71"/>
      <c r="H1174" s="71"/>
      <c r="I1174" s="71"/>
      <c r="J1174" s="71"/>
      <c r="K1174" s="71"/>
      <c r="L1174" s="62">
        <v>0</v>
      </c>
      <c r="M1174" s="552"/>
      <c r="N1174" s="71"/>
      <c r="O1174" s="552">
        <f t="shared" si="603"/>
        <v>0</v>
      </c>
      <c r="P1174" s="552"/>
      <c r="Q1174" s="71"/>
      <c r="R1174" s="71">
        <f t="shared" si="604"/>
        <v>0</v>
      </c>
      <c r="S1174" s="71">
        <f t="shared" si="610"/>
        <v>0</v>
      </c>
      <c r="T1174" s="71">
        <f t="shared" si="611"/>
        <v>0</v>
      </c>
      <c r="U1174" s="71">
        <f t="shared" si="612"/>
        <v>0</v>
      </c>
      <c r="V1174" s="124"/>
      <c r="X1174" s="10"/>
      <c r="Y1174" s="10"/>
      <c r="Z1174" s="10"/>
    </row>
    <row r="1175" spans="1:26">
      <c r="A1175" s="137" t="s">
        <v>328</v>
      </c>
      <c r="B1175" s="137"/>
      <c r="C1175" s="138" t="s">
        <v>160</v>
      </c>
      <c r="D1175" s="94">
        <v>1</v>
      </c>
      <c r="E1175" s="94"/>
      <c r="F1175" s="139" t="s">
        <v>10</v>
      </c>
      <c r="G1175" s="71"/>
      <c r="H1175" s="71"/>
      <c r="I1175" s="71"/>
      <c r="J1175" s="71"/>
      <c r="K1175" s="71"/>
      <c r="L1175" s="62">
        <v>0</v>
      </c>
      <c r="M1175" s="552"/>
      <c r="N1175" s="71"/>
      <c r="O1175" s="552">
        <f t="shared" si="603"/>
        <v>0</v>
      </c>
      <c r="P1175" s="552"/>
      <c r="Q1175" s="71"/>
      <c r="R1175" s="71">
        <f t="shared" si="604"/>
        <v>0</v>
      </c>
      <c r="S1175" s="71">
        <f t="shared" si="610"/>
        <v>0</v>
      </c>
      <c r="T1175" s="71">
        <f t="shared" si="611"/>
        <v>0</v>
      </c>
      <c r="U1175" s="71">
        <f t="shared" si="612"/>
        <v>0</v>
      </c>
      <c r="V1175" s="124"/>
      <c r="X1175" s="10"/>
      <c r="Y1175" s="10"/>
      <c r="Z1175" s="10"/>
    </row>
    <row r="1176" spans="1:26">
      <c r="A1176" s="137" t="s">
        <v>329</v>
      </c>
      <c r="B1176" s="137"/>
      <c r="C1176" s="138" t="s">
        <v>330</v>
      </c>
      <c r="D1176" s="94">
        <v>1</v>
      </c>
      <c r="E1176" s="94"/>
      <c r="F1176" s="139" t="s">
        <v>10</v>
      </c>
      <c r="G1176" s="71"/>
      <c r="H1176" s="71"/>
      <c r="I1176" s="71"/>
      <c r="J1176" s="71"/>
      <c r="K1176" s="71"/>
      <c r="L1176" s="82"/>
      <c r="M1176" s="552"/>
      <c r="N1176" s="71"/>
      <c r="O1176" s="552">
        <f t="shared" si="603"/>
        <v>0</v>
      </c>
      <c r="P1176" s="552"/>
      <c r="Q1176" s="71"/>
      <c r="R1176" s="71">
        <f t="shared" si="604"/>
        <v>0</v>
      </c>
      <c r="S1176" s="71">
        <f t="shared" si="610"/>
        <v>0</v>
      </c>
      <c r="T1176" s="71">
        <f t="shared" si="611"/>
        <v>0</v>
      </c>
      <c r="U1176" s="71">
        <f t="shared" si="612"/>
        <v>0</v>
      </c>
      <c r="V1176" s="124"/>
      <c r="X1176" s="10"/>
      <c r="Y1176" s="10"/>
      <c r="Z1176" s="10"/>
    </row>
    <row r="1177" spans="1:26">
      <c r="A1177" s="137" t="s">
        <v>331</v>
      </c>
      <c r="B1177" s="137"/>
      <c r="C1177" s="138" t="s">
        <v>165</v>
      </c>
      <c r="D1177" s="94">
        <v>1</v>
      </c>
      <c r="E1177" s="94"/>
      <c r="F1177" s="139" t="s">
        <v>10</v>
      </c>
      <c r="G1177" s="71"/>
      <c r="H1177" s="71"/>
      <c r="I1177" s="71"/>
      <c r="J1177" s="71"/>
      <c r="K1177" s="71"/>
      <c r="L1177" s="82"/>
      <c r="M1177" s="552"/>
      <c r="N1177" s="71"/>
      <c r="O1177" s="552">
        <f t="shared" si="603"/>
        <v>0</v>
      </c>
      <c r="P1177" s="552"/>
      <c r="Q1177" s="71"/>
      <c r="R1177" s="71">
        <f t="shared" si="604"/>
        <v>0</v>
      </c>
      <c r="S1177" s="71">
        <f t="shared" si="610"/>
        <v>0</v>
      </c>
      <c r="T1177" s="71">
        <f t="shared" si="611"/>
        <v>0</v>
      </c>
      <c r="U1177" s="71">
        <f t="shared" si="612"/>
        <v>0</v>
      </c>
      <c r="V1177" s="124"/>
      <c r="X1177" s="10"/>
      <c r="Y1177" s="10"/>
      <c r="Z1177" s="10"/>
    </row>
    <row r="1178" spans="1:26">
      <c r="A1178" s="137" t="s">
        <v>332</v>
      </c>
      <c r="B1178" s="137"/>
      <c r="C1178" s="138" t="s">
        <v>333</v>
      </c>
      <c r="D1178" s="94">
        <v>1</v>
      </c>
      <c r="E1178" s="94"/>
      <c r="F1178" s="139" t="s">
        <v>10</v>
      </c>
      <c r="G1178" s="71"/>
      <c r="H1178" s="71"/>
      <c r="I1178" s="71"/>
      <c r="J1178" s="71"/>
      <c r="K1178" s="71"/>
      <c r="L1178" s="62">
        <v>0</v>
      </c>
      <c r="M1178" s="552"/>
      <c r="N1178" s="71"/>
      <c r="O1178" s="552">
        <f t="shared" si="603"/>
        <v>0</v>
      </c>
      <c r="P1178" s="552"/>
      <c r="Q1178" s="71"/>
      <c r="R1178" s="71">
        <f t="shared" si="604"/>
        <v>0</v>
      </c>
      <c r="S1178" s="71">
        <f t="shared" si="610"/>
        <v>0</v>
      </c>
      <c r="T1178" s="71">
        <f t="shared" si="611"/>
        <v>0</v>
      </c>
      <c r="U1178" s="71">
        <f t="shared" si="612"/>
        <v>0</v>
      </c>
      <c r="V1178" s="124"/>
      <c r="X1178" s="10"/>
      <c r="Y1178" s="10"/>
      <c r="Z1178" s="10"/>
    </row>
    <row r="1179" spans="1:26" s="153" customFormat="1">
      <c r="A1179" s="146" t="s">
        <v>334</v>
      </c>
      <c r="B1179" s="146"/>
      <c r="C1179" s="147" t="s">
        <v>174</v>
      </c>
      <c r="D1179" s="122">
        <v>1</v>
      </c>
      <c r="E1179" s="122">
        <v>1</v>
      </c>
      <c r="F1179" s="148" t="s">
        <v>10</v>
      </c>
      <c r="G1179" s="77"/>
      <c r="H1179" s="77"/>
      <c r="I1179" s="77"/>
      <c r="J1179" s="82">
        <f>SUBTOTAL(9,J1180:J1204)</f>
        <v>144640388.53921181</v>
      </c>
      <c r="K1179" s="82">
        <f>SUBTOTAL(9,K1180:K1204)</f>
        <v>17597761.468554489</v>
      </c>
      <c r="L1179" s="82">
        <f>SUBTOTAL(9,L1180:L1204)</f>
        <v>162238150.00776628</v>
      </c>
      <c r="M1179" s="553"/>
      <c r="N1179" s="82"/>
      <c r="O1179" s="553">
        <f t="shared" si="603"/>
        <v>0</v>
      </c>
      <c r="P1179" s="553"/>
      <c r="Q1179" s="82"/>
      <c r="R1179" s="82">
        <f t="shared" si="604"/>
        <v>0</v>
      </c>
      <c r="S1179" s="82">
        <f>SUBTOTAL(9,S1180:S1204)</f>
        <v>0</v>
      </c>
      <c r="T1179" s="82">
        <f>SUBTOTAL(9,T1180:T1204)</f>
        <v>0</v>
      </c>
      <c r="U1179" s="82">
        <f>SUBTOTAL(9,U1180:U1204)</f>
        <v>0</v>
      </c>
      <c r="V1179" s="127"/>
    </row>
    <row r="1180" spans="1:26" outlineLevel="1">
      <c r="A1180" s="137"/>
      <c r="B1180" s="137"/>
      <c r="C1180" s="400" t="s">
        <v>1033</v>
      </c>
      <c r="D1180" s="97">
        <v>2</v>
      </c>
      <c r="E1180" s="97">
        <v>2</v>
      </c>
      <c r="F1180" s="139" t="s">
        <v>660</v>
      </c>
      <c r="G1180" s="359">
        <v>1650000.0000000002</v>
      </c>
      <c r="H1180" s="359">
        <v>136250</v>
      </c>
      <c r="I1180" s="62">
        <f t="shared" ref="I1180" si="614">SUM(G1180:H1180)</f>
        <v>1786250.0000000002</v>
      </c>
      <c r="J1180" s="62">
        <f t="shared" ref="J1180:J1203" si="615">G1180*E1180</f>
        <v>3300000.0000000005</v>
      </c>
      <c r="K1180" s="62">
        <f t="shared" ref="K1180:K1203" si="616">H1180*E1180</f>
        <v>272500</v>
      </c>
      <c r="L1180" s="62">
        <f t="shared" ref="L1180:L1203" si="617">I1180*E1180</f>
        <v>3572500.0000000005</v>
      </c>
      <c r="M1180" s="550"/>
      <c r="N1180" s="62"/>
      <c r="O1180" s="550">
        <f t="shared" si="603"/>
        <v>0</v>
      </c>
      <c r="P1180" s="550"/>
      <c r="Q1180" s="62"/>
      <c r="R1180" s="62">
        <f t="shared" si="604"/>
        <v>0</v>
      </c>
      <c r="S1180" s="62">
        <f t="shared" si="610"/>
        <v>0</v>
      </c>
      <c r="T1180" s="62">
        <f t="shared" si="611"/>
        <v>0</v>
      </c>
      <c r="U1180" s="62">
        <f t="shared" si="612"/>
        <v>0</v>
      </c>
      <c r="V1180" s="124" t="s">
        <v>713</v>
      </c>
      <c r="X1180" s="10"/>
      <c r="Y1180" s="10"/>
      <c r="Z1180" s="10"/>
    </row>
    <row r="1181" spans="1:26" outlineLevel="1">
      <c r="A1181" s="137"/>
      <c r="B1181" s="137"/>
      <c r="C1181" s="400" t="s">
        <v>1034</v>
      </c>
      <c r="D1181" s="97">
        <v>2</v>
      </c>
      <c r="E1181" s="97">
        <v>2</v>
      </c>
      <c r="F1181" s="139" t="s">
        <v>660</v>
      </c>
      <c r="G1181" s="359">
        <v>1650000.0000000002</v>
      </c>
      <c r="H1181" s="359">
        <v>136250</v>
      </c>
      <c r="I1181" s="62">
        <f t="shared" ref="I1181:I1203" si="618">SUM(G1181:H1181)</f>
        <v>1786250.0000000002</v>
      </c>
      <c r="J1181" s="62">
        <f t="shared" si="615"/>
        <v>3300000.0000000005</v>
      </c>
      <c r="K1181" s="62">
        <f t="shared" si="616"/>
        <v>272500</v>
      </c>
      <c r="L1181" s="62">
        <f t="shared" si="617"/>
        <v>3572500.0000000005</v>
      </c>
      <c r="M1181" s="550"/>
      <c r="N1181" s="62"/>
      <c r="O1181" s="550">
        <f t="shared" si="603"/>
        <v>0</v>
      </c>
      <c r="P1181" s="550"/>
      <c r="Q1181" s="62"/>
      <c r="R1181" s="62">
        <f t="shared" si="604"/>
        <v>0</v>
      </c>
      <c r="S1181" s="62">
        <f t="shared" si="610"/>
        <v>0</v>
      </c>
      <c r="T1181" s="62">
        <f t="shared" si="611"/>
        <v>0</v>
      </c>
      <c r="U1181" s="62">
        <f t="shared" si="612"/>
        <v>0</v>
      </c>
      <c r="V1181" s="124" t="s">
        <v>713</v>
      </c>
      <c r="X1181" s="10"/>
      <c r="Y1181" s="10"/>
      <c r="Z1181" s="10"/>
    </row>
    <row r="1182" spans="1:26" outlineLevel="1">
      <c r="A1182" s="137"/>
      <c r="B1182" s="137"/>
      <c r="C1182" s="400" t="s">
        <v>1035</v>
      </c>
      <c r="D1182" s="97">
        <v>2</v>
      </c>
      <c r="E1182" s="97">
        <v>2</v>
      </c>
      <c r="F1182" s="139" t="s">
        <v>660</v>
      </c>
      <c r="G1182" s="359">
        <v>27500.000000000004</v>
      </c>
      <c r="H1182" s="359">
        <v>10900</v>
      </c>
      <c r="I1182" s="62">
        <f t="shared" si="618"/>
        <v>38400</v>
      </c>
      <c r="J1182" s="62">
        <f t="shared" si="615"/>
        <v>55000.000000000007</v>
      </c>
      <c r="K1182" s="62">
        <f t="shared" si="616"/>
        <v>21800</v>
      </c>
      <c r="L1182" s="62">
        <f t="shared" si="617"/>
        <v>76800</v>
      </c>
      <c r="M1182" s="550"/>
      <c r="N1182" s="62"/>
      <c r="O1182" s="550">
        <f t="shared" si="603"/>
        <v>0</v>
      </c>
      <c r="P1182" s="550"/>
      <c r="Q1182" s="62"/>
      <c r="R1182" s="62">
        <f t="shared" si="604"/>
        <v>0</v>
      </c>
      <c r="S1182" s="62">
        <f t="shared" si="610"/>
        <v>0</v>
      </c>
      <c r="T1182" s="62">
        <f t="shared" si="611"/>
        <v>0</v>
      </c>
      <c r="U1182" s="62">
        <f t="shared" si="612"/>
        <v>0</v>
      </c>
      <c r="V1182" s="124" t="s">
        <v>713</v>
      </c>
      <c r="X1182" s="10"/>
      <c r="Y1182" s="10"/>
      <c r="Z1182" s="10"/>
    </row>
    <row r="1183" spans="1:26" s="11" customFormat="1" outlineLevel="1">
      <c r="A1183" s="192"/>
      <c r="B1183" s="192"/>
      <c r="C1183" s="193" t="s">
        <v>1036</v>
      </c>
      <c r="D1183" s="194">
        <v>2</v>
      </c>
      <c r="E1183" s="97">
        <v>2</v>
      </c>
      <c r="F1183" s="195" t="s">
        <v>660</v>
      </c>
      <c r="G1183" s="359">
        <v>90000</v>
      </c>
      <c r="H1183" s="359">
        <v>49050</v>
      </c>
      <c r="I1183" s="199">
        <f t="shared" si="618"/>
        <v>139050</v>
      </c>
      <c r="J1183" s="199">
        <f t="shared" si="615"/>
        <v>180000</v>
      </c>
      <c r="K1183" s="199">
        <f t="shared" si="616"/>
        <v>98100</v>
      </c>
      <c r="L1183" s="199">
        <f t="shared" si="617"/>
        <v>278100</v>
      </c>
      <c r="M1183" s="554"/>
      <c r="N1183" s="199"/>
      <c r="O1183" s="554">
        <f t="shared" si="603"/>
        <v>0</v>
      </c>
      <c r="P1183" s="554"/>
      <c r="Q1183" s="199"/>
      <c r="R1183" s="199">
        <f t="shared" si="604"/>
        <v>0</v>
      </c>
      <c r="S1183" s="199">
        <f t="shared" si="610"/>
        <v>0</v>
      </c>
      <c r="T1183" s="199">
        <f t="shared" si="611"/>
        <v>0</v>
      </c>
      <c r="U1183" s="199">
        <f t="shared" si="612"/>
        <v>0</v>
      </c>
      <c r="V1183" s="128" t="s">
        <v>879</v>
      </c>
    </row>
    <row r="1184" spans="1:26" s="11" customFormat="1" outlineLevel="1">
      <c r="A1184" s="192"/>
      <c r="B1184" s="192"/>
      <c r="C1184" s="138" t="s">
        <v>1037</v>
      </c>
      <c r="D1184" s="194">
        <v>2</v>
      </c>
      <c r="E1184" s="97">
        <v>2</v>
      </c>
      <c r="F1184" s="195" t="s">
        <v>660</v>
      </c>
      <c r="G1184" s="359">
        <v>2833600</v>
      </c>
      <c r="H1184" s="359">
        <v>114450.00000000001</v>
      </c>
      <c r="I1184" s="199">
        <f t="shared" si="618"/>
        <v>2948050</v>
      </c>
      <c r="J1184" s="199">
        <f t="shared" si="615"/>
        <v>5667200</v>
      </c>
      <c r="K1184" s="199">
        <f t="shared" si="616"/>
        <v>228900.00000000003</v>
      </c>
      <c r="L1184" s="199">
        <f t="shared" si="617"/>
        <v>5896100</v>
      </c>
      <c r="M1184" s="554"/>
      <c r="N1184" s="199"/>
      <c r="O1184" s="554">
        <f t="shared" si="603"/>
        <v>0</v>
      </c>
      <c r="P1184" s="554"/>
      <c r="Q1184" s="199"/>
      <c r="R1184" s="199">
        <f t="shared" si="604"/>
        <v>0</v>
      </c>
      <c r="S1184" s="199">
        <f t="shared" si="610"/>
        <v>0</v>
      </c>
      <c r="T1184" s="199">
        <f t="shared" si="611"/>
        <v>0</v>
      </c>
      <c r="U1184" s="199">
        <f t="shared" si="612"/>
        <v>0</v>
      </c>
      <c r="V1184" s="128" t="s">
        <v>1038</v>
      </c>
    </row>
    <row r="1185" spans="1:26" s="11" customFormat="1" outlineLevel="1">
      <c r="A1185" s="192"/>
      <c r="B1185" s="192"/>
      <c r="C1185" s="138" t="s">
        <v>1039</v>
      </c>
      <c r="D1185" s="194">
        <v>2</v>
      </c>
      <c r="E1185" s="97">
        <v>2</v>
      </c>
      <c r="F1185" s="195" t="s">
        <v>660</v>
      </c>
      <c r="G1185" s="359">
        <v>15180000.000000002</v>
      </c>
      <c r="H1185" s="359">
        <v>272500</v>
      </c>
      <c r="I1185" s="199">
        <f t="shared" si="618"/>
        <v>15452500.000000002</v>
      </c>
      <c r="J1185" s="199">
        <f t="shared" si="615"/>
        <v>30360000.000000004</v>
      </c>
      <c r="K1185" s="199">
        <f t="shared" si="616"/>
        <v>545000</v>
      </c>
      <c r="L1185" s="199">
        <f t="shared" si="617"/>
        <v>30905000.000000004</v>
      </c>
      <c r="M1185" s="554"/>
      <c r="N1185" s="199"/>
      <c r="O1185" s="554">
        <f t="shared" si="603"/>
        <v>0</v>
      </c>
      <c r="P1185" s="554"/>
      <c r="Q1185" s="199"/>
      <c r="R1185" s="199">
        <f t="shared" si="604"/>
        <v>0</v>
      </c>
      <c r="S1185" s="199">
        <f t="shared" si="610"/>
        <v>0</v>
      </c>
      <c r="T1185" s="199">
        <f t="shared" si="611"/>
        <v>0</v>
      </c>
      <c r="U1185" s="199">
        <f t="shared" si="612"/>
        <v>0</v>
      </c>
      <c r="V1185" s="128" t="s">
        <v>1040</v>
      </c>
    </row>
    <row r="1186" spans="1:26" s="11" customFormat="1" ht="26.4" outlineLevel="1">
      <c r="A1186" s="192"/>
      <c r="B1186" s="192"/>
      <c r="C1186" s="193" t="s">
        <v>1041</v>
      </c>
      <c r="D1186" s="194">
        <v>8</v>
      </c>
      <c r="E1186" s="97">
        <v>8</v>
      </c>
      <c r="F1186" s="195" t="s">
        <v>660</v>
      </c>
      <c r="G1186" s="359">
        <v>1264480.0000000002</v>
      </c>
      <c r="H1186" s="359">
        <v>137500</v>
      </c>
      <c r="I1186" s="199">
        <f t="shared" si="618"/>
        <v>1401980.0000000002</v>
      </c>
      <c r="J1186" s="199">
        <f t="shared" si="615"/>
        <v>10115840.000000002</v>
      </c>
      <c r="K1186" s="199">
        <f t="shared" si="616"/>
        <v>1100000</v>
      </c>
      <c r="L1186" s="199">
        <f t="shared" si="617"/>
        <v>11215840.000000002</v>
      </c>
      <c r="M1186" s="554"/>
      <c r="N1186" s="199"/>
      <c r="O1186" s="554">
        <f t="shared" si="603"/>
        <v>0</v>
      </c>
      <c r="P1186" s="554"/>
      <c r="Q1186" s="199"/>
      <c r="R1186" s="199">
        <f t="shared" si="604"/>
        <v>0</v>
      </c>
      <c r="S1186" s="199">
        <f t="shared" si="610"/>
        <v>0</v>
      </c>
      <c r="T1186" s="199">
        <f t="shared" si="611"/>
        <v>0</v>
      </c>
      <c r="U1186" s="199">
        <f t="shared" si="612"/>
        <v>0</v>
      </c>
      <c r="V1186" s="128" t="s">
        <v>1042</v>
      </c>
    </row>
    <row r="1187" spans="1:26" ht="26.4" outlineLevel="1">
      <c r="A1187" s="137"/>
      <c r="B1187" s="137"/>
      <c r="C1187" s="138" t="s">
        <v>995</v>
      </c>
      <c r="D1187" s="97">
        <v>8</v>
      </c>
      <c r="E1187" s="97">
        <v>8</v>
      </c>
      <c r="F1187" s="139" t="s">
        <v>660</v>
      </c>
      <c r="G1187" s="359">
        <v>1803200.0000000002</v>
      </c>
      <c r="H1187" s="359">
        <v>49500.000000000007</v>
      </c>
      <c r="I1187" s="62">
        <f t="shared" si="618"/>
        <v>1852700.0000000002</v>
      </c>
      <c r="J1187" s="62">
        <f t="shared" si="615"/>
        <v>14425600.000000002</v>
      </c>
      <c r="K1187" s="62">
        <f t="shared" si="616"/>
        <v>396000.00000000006</v>
      </c>
      <c r="L1187" s="62">
        <f t="shared" si="617"/>
        <v>14821600.000000002</v>
      </c>
      <c r="M1187" s="550"/>
      <c r="N1187" s="62"/>
      <c r="O1187" s="550">
        <f t="shared" si="603"/>
        <v>0</v>
      </c>
      <c r="P1187" s="550"/>
      <c r="Q1187" s="62"/>
      <c r="R1187" s="62">
        <f t="shared" si="604"/>
        <v>0</v>
      </c>
      <c r="S1187" s="62">
        <f t="shared" si="610"/>
        <v>0</v>
      </c>
      <c r="T1187" s="62">
        <f t="shared" si="611"/>
        <v>0</v>
      </c>
      <c r="U1187" s="62">
        <f t="shared" si="612"/>
        <v>0</v>
      </c>
      <c r="V1187" s="124" t="s">
        <v>1042</v>
      </c>
      <c r="X1187" s="10"/>
      <c r="Y1187" s="10"/>
      <c r="Z1187" s="10"/>
    </row>
    <row r="1188" spans="1:26" outlineLevel="1">
      <c r="A1188" s="137"/>
      <c r="B1188" s="137"/>
      <c r="C1188" s="138" t="s">
        <v>997</v>
      </c>
      <c r="D1188" s="97">
        <v>8</v>
      </c>
      <c r="E1188" s="97">
        <v>8</v>
      </c>
      <c r="F1188" s="139" t="s">
        <v>660</v>
      </c>
      <c r="G1188" s="359">
        <v>4494000</v>
      </c>
      <c r="H1188" s="359">
        <v>49050</v>
      </c>
      <c r="I1188" s="62">
        <f t="shared" si="618"/>
        <v>4543050</v>
      </c>
      <c r="J1188" s="62">
        <f t="shared" si="615"/>
        <v>35952000</v>
      </c>
      <c r="K1188" s="62">
        <f t="shared" si="616"/>
        <v>392400</v>
      </c>
      <c r="L1188" s="62">
        <f t="shared" si="617"/>
        <v>36344400</v>
      </c>
      <c r="M1188" s="550"/>
      <c r="N1188" s="62"/>
      <c r="O1188" s="550">
        <f t="shared" si="603"/>
        <v>0</v>
      </c>
      <c r="P1188" s="550"/>
      <c r="Q1188" s="62"/>
      <c r="R1188" s="62">
        <f t="shared" si="604"/>
        <v>0</v>
      </c>
      <c r="S1188" s="62">
        <f t="shared" si="610"/>
        <v>0</v>
      </c>
      <c r="T1188" s="62">
        <f t="shared" si="611"/>
        <v>0</v>
      </c>
      <c r="U1188" s="62">
        <f t="shared" si="612"/>
        <v>0</v>
      </c>
      <c r="V1188" s="124" t="s">
        <v>998</v>
      </c>
      <c r="X1188" s="10"/>
      <c r="Y1188" s="10"/>
      <c r="Z1188" s="10"/>
    </row>
    <row r="1189" spans="1:26" s="11" customFormat="1" ht="26.4" outlineLevel="1">
      <c r="A1189" s="192"/>
      <c r="B1189" s="192"/>
      <c r="C1189" s="193" t="s">
        <v>1013</v>
      </c>
      <c r="D1189" s="194">
        <v>8</v>
      </c>
      <c r="E1189" s="97">
        <v>8</v>
      </c>
      <c r="F1189" s="195" t="s">
        <v>660</v>
      </c>
      <c r="G1189" s="359">
        <v>276000</v>
      </c>
      <c r="H1189" s="359">
        <v>81750</v>
      </c>
      <c r="I1189" s="199">
        <f t="shared" si="618"/>
        <v>357750</v>
      </c>
      <c r="J1189" s="199">
        <f t="shared" si="615"/>
        <v>2208000</v>
      </c>
      <c r="K1189" s="199">
        <f t="shared" si="616"/>
        <v>654000</v>
      </c>
      <c r="L1189" s="199">
        <f t="shared" si="617"/>
        <v>2862000</v>
      </c>
      <c r="M1189" s="554"/>
      <c r="N1189" s="199"/>
      <c r="O1189" s="554">
        <f t="shared" si="603"/>
        <v>0</v>
      </c>
      <c r="P1189" s="554"/>
      <c r="Q1189" s="199"/>
      <c r="R1189" s="199">
        <f t="shared" si="604"/>
        <v>0</v>
      </c>
      <c r="S1189" s="199">
        <f t="shared" si="610"/>
        <v>0</v>
      </c>
      <c r="T1189" s="199">
        <f t="shared" si="611"/>
        <v>0</v>
      </c>
      <c r="U1189" s="199">
        <f t="shared" si="612"/>
        <v>0</v>
      </c>
      <c r="V1189" s="128" t="s">
        <v>1014</v>
      </c>
    </row>
    <row r="1190" spans="1:26" s="11" customFormat="1" ht="26.4" outlineLevel="1">
      <c r="A1190" s="192"/>
      <c r="B1190" s="192"/>
      <c r="C1190" s="193" t="s">
        <v>1015</v>
      </c>
      <c r="D1190" s="194">
        <v>8</v>
      </c>
      <c r="E1190" s="97">
        <v>8</v>
      </c>
      <c r="F1190" s="195" t="s">
        <v>660</v>
      </c>
      <c r="G1190" s="359">
        <v>198000.00000000003</v>
      </c>
      <c r="H1190" s="359">
        <v>10900</v>
      </c>
      <c r="I1190" s="199">
        <f t="shared" si="618"/>
        <v>208900.00000000003</v>
      </c>
      <c r="J1190" s="199">
        <f t="shared" si="615"/>
        <v>1584000.0000000002</v>
      </c>
      <c r="K1190" s="199">
        <f t="shared" si="616"/>
        <v>87200</v>
      </c>
      <c r="L1190" s="199">
        <f t="shared" si="617"/>
        <v>1671200.0000000002</v>
      </c>
      <c r="M1190" s="554"/>
      <c r="N1190" s="199"/>
      <c r="O1190" s="554">
        <f t="shared" si="603"/>
        <v>0</v>
      </c>
      <c r="P1190" s="554"/>
      <c r="Q1190" s="199"/>
      <c r="R1190" s="199">
        <f t="shared" si="604"/>
        <v>0</v>
      </c>
      <c r="S1190" s="199">
        <f t="shared" si="610"/>
        <v>0</v>
      </c>
      <c r="T1190" s="199">
        <f t="shared" si="611"/>
        <v>0</v>
      </c>
      <c r="U1190" s="199">
        <f t="shared" si="612"/>
        <v>0</v>
      </c>
      <c r="V1190" s="128" t="s">
        <v>975</v>
      </c>
    </row>
    <row r="1191" spans="1:26" s="11" customFormat="1" ht="26.4" outlineLevel="1">
      <c r="A1191" s="192"/>
      <c r="B1191" s="192"/>
      <c r="C1191" s="193" t="s">
        <v>923</v>
      </c>
      <c r="D1191" s="194">
        <v>343</v>
      </c>
      <c r="E1191" s="97">
        <v>264</v>
      </c>
      <c r="F1191" s="195" t="s">
        <v>624</v>
      </c>
      <c r="G1191" s="359">
        <v>10032.786885245901</v>
      </c>
      <c r="H1191" s="359">
        <v>3360.0000000000005</v>
      </c>
      <c r="I1191" s="199">
        <f t="shared" si="618"/>
        <v>13392.786885245901</v>
      </c>
      <c r="J1191" s="199">
        <f t="shared" si="615"/>
        <v>2648655.7377049178</v>
      </c>
      <c r="K1191" s="199">
        <f t="shared" si="616"/>
        <v>887040.00000000012</v>
      </c>
      <c r="L1191" s="199">
        <f t="shared" si="617"/>
        <v>3535695.7377049178</v>
      </c>
      <c r="M1191" s="554"/>
      <c r="N1191" s="199"/>
      <c r="O1191" s="554">
        <f t="shared" ref="O1191:O1254" si="619">M1191+N1191</f>
        <v>0</v>
      </c>
      <c r="P1191" s="554"/>
      <c r="Q1191" s="199"/>
      <c r="R1191" s="199">
        <f t="shared" ref="R1191:R1254" si="620">P1191+Q1191</f>
        <v>0</v>
      </c>
      <c r="S1191" s="199">
        <f t="shared" si="610"/>
        <v>0</v>
      </c>
      <c r="T1191" s="199">
        <f t="shared" si="611"/>
        <v>0</v>
      </c>
      <c r="U1191" s="199">
        <f t="shared" si="612"/>
        <v>0</v>
      </c>
      <c r="V1191" s="128" t="s">
        <v>924</v>
      </c>
    </row>
    <row r="1192" spans="1:26" s="11" customFormat="1" outlineLevel="1">
      <c r="A1192" s="192"/>
      <c r="B1192" s="192"/>
      <c r="C1192" s="193" t="s">
        <v>1043</v>
      </c>
      <c r="D1192" s="194">
        <v>2</v>
      </c>
      <c r="E1192" s="97">
        <v>2</v>
      </c>
      <c r="F1192" s="195" t="s">
        <v>660</v>
      </c>
      <c r="G1192" s="359">
        <v>4031999.9999999995</v>
      </c>
      <c r="H1192" s="359">
        <v>272500</v>
      </c>
      <c r="I1192" s="199">
        <f t="shared" si="618"/>
        <v>4304500</v>
      </c>
      <c r="J1192" s="199">
        <f t="shared" si="615"/>
        <v>8063999.9999999991</v>
      </c>
      <c r="K1192" s="199">
        <f t="shared" si="616"/>
        <v>545000</v>
      </c>
      <c r="L1192" s="199">
        <f t="shared" si="617"/>
        <v>8609000</v>
      </c>
      <c r="M1192" s="554"/>
      <c r="N1192" s="199"/>
      <c r="O1192" s="554">
        <f t="shared" si="619"/>
        <v>0</v>
      </c>
      <c r="P1192" s="554"/>
      <c r="Q1192" s="199"/>
      <c r="R1192" s="199">
        <f t="shared" si="620"/>
        <v>0</v>
      </c>
      <c r="S1192" s="199">
        <f t="shared" ref="S1192:S1255" si="621">J1192*M1192</f>
        <v>0</v>
      </c>
      <c r="T1192" s="199">
        <f t="shared" ref="T1192:T1255" si="622">P1192*K1192</f>
        <v>0</v>
      </c>
      <c r="U1192" s="199">
        <f t="shared" ref="U1192:U1255" si="623">S1192+T1192</f>
        <v>0</v>
      </c>
      <c r="V1192" s="128" t="s">
        <v>1044</v>
      </c>
    </row>
    <row r="1193" spans="1:26" s="11" customFormat="1" ht="26.4" outlineLevel="1">
      <c r="A1193" s="192"/>
      <c r="B1193" s="192"/>
      <c r="C1193" s="400" t="s">
        <v>1045</v>
      </c>
      <c r="D1193" s="194">
        <v>2</v>
      </c>
      <c r="E1193" s="97">
        <v>2</v>
      </c>
      <c r="F1193" s="195" t="s">
        <v>660</v>
      </c>
      <c r="G1193" s="359">
        <v>935000.00000000012</v>
      </c>
      <c r="H1193" s="359">
        <v>49050</v>
      </c>
      <c r="I1193" s="199">
        <f t="shared" si="618"/>
        <v>984050.00000000012</v>
      </c>
      <c r="J1193" s="199">
        <f t="shared" si="615"/>
        <v>1870000.0000000002</v>
      </c>
      <c r="K1193" s="199">
        <f t="shared" si="616"/>
        <v>98100</v>
      </c>
      <c r="L1193" s="199">
        <f t="shared" si="617"/>
        <v>1968100.0000000002</v>
      </c>
      <c r="M1193" s="554"/>
      <c r="N1193" s="199"/>
      <c r="O1193" s="554">
        <f t="shared" si="619"/>
        <v>0</v>
      </c>
      <c r="P1193" s="554"/>
      <c r="Q1193" s="199"/>
      <c r="R1193" s="199">
        <f t="shared" si="620"/>
        <v>0</v>
      </c>
      <c r="S1193" s="199">
        <f t="shared" si="621"/>
        <v>0</v>
      </c>
      <c r="T1193" s="199">
        <f t="shared" si="622"/>
        <v>0</v>
      </c>
      <c r="U1193" s="199">
        <f t="shared" si="623"/>
        <v>0</v>
      </c>
      <c r="V1193" s="128" t="s">
        <v>898</v>
      </c>
    </row>
    <row r="1194" spans="1:26" s="11" customFormat="1" ht="26.4" outlineLevel="1">
      <c r="A1194" s="192"/>
      <c r="B1194" s="192"/>
      <c r="C1194" s="193" t="s">
        <v>1046</v>
      </c>
      <c r="D1194" s="194">
        <v>4</v>
      </c>
      <c r="E1194" s="97">
        <v>4</v>
      </c>
      <c r="F1194" s="195" t="s">
        <v>660</v>
      </c>
      <c r="G1194" s="359">
        <v>198000.00000000003</v>
      </c>
      <c r="H1194" s="359">
        <v>10900</v>
      </c>
      <c r="I1194" s="199">
        <f t="shared" si="618"/>
        <v>208900.00000000003</v>
      </c>
      <c r="J1194" s="199">
        <f t="shared" si="615"/>
        <v>792000.00000000012</v>
      </c>
      <c r="K1194" s="199">
        <f t="shared" si="616"/>
        <v>43600</v>
      </c>
      <c r="L1194" s="199">
        <f t="shared" si="617"/>
        <v>835600.00000000012</v>
      </c>
      <c r="M1194" s="554"/>
      <c r="N1194" s="199"/>
      <c r="O1194" s="554">
        <f t="shared" si="619"/>
        <v>0</v>
      </c>
      <c r="P1194" s="554"/>
      <c r="Q1194" s="199"/>
      <c r="R1194" s="199">
        <f t="shared" si="620"/>
        <v>0</v>
      </c>
      <c r="S1194" s="199">
        <f t="shared" si="621"/>
        <v>0</v>
      </c>
      <c r="T1194" s="199">
        <f t="shared" si="622"/>
        <v>0</v>
      </c>
      <c r="U1194" s="199">
        <f t="shared" si="623"/>
        <v>0</v>
      </c>
      <c r="V1194" s="128" t="s">
        <v>975</v>
      </c>
    </row>
    <row r="1195" spans="1:26" s="11" customFormat="1" ht="26.4" outlineLevel="1">
      <c r="A1195" s="192"/>
      <c r="B1195" s="192"/>
      <c r="C1195" s="347" t="s">
        <v>985</v>
      </c>
      <c r="D1195" s="194">
        <v>2</v>
      </c>
      <c r="E1195" s="97">
        <v>2</v>
      </c>
      <c r="F1195" s="195" t="s">
        <v>660</v>
      </c>
      <c r="G1195" s="359">
        <v>550000</v>
      </c>
      <c r="H1195" s="359">
        <v>10900</v>
      </c>
      <c r="I1195" s="199">
        <f t="shared" si="618"/>
        <v>560900</v>
      </c>
      <c r="J1195" s="199">
        <f t="shared" si="615"/>
        <v>1100000</v>
      </c>
      <c r="K1195" s="199">
        <f t="shared" si="616"/>
        <v>21800</v>
      </c>
      <c r="L1195" s="199">
        <f t="shared" si="617"/>
        <v>1121800</v>
      </c>
      <c r="M1195" s="554"/>
      <c r="N1195" s="199"/>
      <c r="O1195" s="554">
        <f t="shared" si="619"/>
        <v>0</v>
      </c>
      <c r="P1195" s="554"/>
      <c r="Q1195" s="199"/>
      <c r="R1195" s="199">
        <f t="shared" si="620"/>
        <v>0</v>
      </c>
      <c r="S1195" s="199">
        <f t="shared" si="621"/>
        <v>0</v>
      </c>
      <c r="T1195" s="199">
        <f t="shared" si="622"/>
        <v>0</v>
      </c>
      <c r="U1195" s="199">
        <f t="shared" si="623"/>
        <v>0</v>
      </c>
      <c r="V1195" s="128" t="s">
        <v>986</v>
      </c>
    </row>
    <row r="1196" spans="1:26" s="11" customFormat="1" ht="26.4" outlineLevel="1">
      <c r="A1196" s="192"/>
      <c r="B1196" s="192"/>
      <c r="C1196" s="193" t="s">
        <v>1047</v>
      </c>
      <c r="D1196" s="194">
        <v>190</v>
      </c>
      <c r="E1196" s="97">
        <v>190</v>
      </c>
      <c r="F1196" s="195" t="s">
        <v>624</v>
      </c>
      <c r="G1196" s="359">
        <v>54000</v>
      </c>
      <c r="H1196" s="359">
        <v>3360.0000000000005</v>
      </c>
      <c r="I1196" s="199">
        <f t="shared" si="618"/>
        <v>57360</v>
      </c>
      <c r="J1196" s="199">
        <f t="shared" si="615"/>
        <v>10260000</v>
      </c>
      <c r="K1196" s="199">
        <f t="shared" si="616"/>
        <v>638400.00000000012</v>
      </c>
      <c r="L1196" s="199">
        <f t="shared" si="617"/>
        <v>10898400</v>
      </c>
      <c r="M1196" s="554"/>
      <c r="N1196" s="199"/>
      <c r="O1196" s="554">
        <f t="shared" si="619"/>
        <v>0</v>
      </c>
      <c r="P1196" s="554"/>
      <c r="Q1196" s="199"/>
      <c r="R1196" s="199">
        <f t="shared" si="620"/>
        <v>0</v>
      </c>
      <c r="S1196" s="199">
        <f t="shared" si="621"/>
        <v>0</v>
      </c>
      <c r="T1196" s="199">
        <f t="shared" si="622"/>
        <v>0</v>
      </c>
      <c r="U1196" s="199">
        <f t="shared" si="623"/>
        <v>0</v>
      </c>
      <c r="V1196" s="128" t="s">
        <v>1048</v>
      </c>
    </row>
    <row r="1197" spans="1:26" s="11" customFormat="1" outlineLevel="1">
      <c r="A1197" s="192"/>
      <c r="B1197" s="192"/>
      <c r="C1197" s="355" t="s">
        <v>646</v>
      </c>
      <c r="D1197" s="194">
        <v>100</v>
      </c>
      <c r="E1197" s="97">
        <v>100</v>
      </c>
      <c r="F1197" s="195" t="s">
        <v>624</v>
      </c>
      <c r="G1197" s="359">
        <v>32518.739999999998</v>
      </c>
      <c r="H1197" s="359">
        <v>7485.6650000000009</v>
      </c>
      <c r="I1197" s="199">
        <f t="shared" si="618"/>
        <v>40004.404999999999</v>
      </c>
      <c r="J1197" s="199">
        <f t="shared" si="615"/>
        <v>3251874</v>
      </c>
      <c r="K1197" s="199">
        <f t="shared" si="616"/>
        <v>748566.50000000012</v>
      </c>
      <c r="L1197" s="199">
        <f t="shared" si="617"/>
        <v>4000440.5</v>
      </c>
      <c r="M1197" s="554"/>
      <c r="N1197" s="199"/>
      <c r="O1197" s="554">
        <f t="shared" si="619"/>
        <v>0</v>
      </c>
      <c r="P1197" s="554"/>
      <c r="Q1197" s="199"/>
      <c r="R1197" s="199">
        <f t="shared" si="620"/>
        <v>0</v>
      </c>
      <c r="S1197" s="199">
        <f t="shared" si="621"/>
        <v>0</v>
      </c>
      <c r="T1197" s="199">
        <f t="shared" si="622"/>
        <v>0</v>
      </c>
      <c r="U1197" s="199">
        <f t="shared" si="623"/>
        <v>0</v>
      </c>
      <c r="V1197" s="128" t="s">
        <v>625</v>
      </c>
    </row>
    <row r="1198" spans="1:26" s="11" customFormat="1" outlineLevel="1">
      <c r="A1198" s="192"/>
      <c r="B1198" s="192"/>
      <c r="C1198" s="386" t="s">
        <v>928</v>
      </c>
      <c r="D1198" s="194">
        <v>144</v>
      </c>
      <c r="E1198" s="97">
        <v>200</v>
      </c>
      <c r="F1198" s="195" t="s">
        <v>624</v>
      </c>
      <c r="G1198" s="359">
        <v>8773.9726027397246</v>
      </c>
      <c r="H1198" s="359">
        <v>14594.016411764707</v>
      </c>
      <c r="I1198" s="199">
        <f t="shared" si="618"/>
        <v>23367.989014504434</v>
      </c>
      <c r="J1198" s="199">
        <f t="shared" si="615"/>
        <v>1754794.5205479448</v>
      </c>
      <c r="K1198" s="199">
        <f t="shared" si="616"/>
        <v>2918803.2823529416</v>
      </c>
      <c r="L1198" s="199">
        <f t="shared" si="617"/>
        <v>4673597.8029008871</v>
      </c>
      <c r="M1198" s="554"/>
      <c r="N1198" s="199"/>
      <c r="O1198" s="554">
        <f t="shared" si="619"/>
        <v>0</v>
      </c>
      <c r="P1198" s="554"/>
      <c r="Q1198" s="199"/>
      <c r="R1198" s="199">
        <f t="shared" si="620"/>
        <v>0</v>
      </c>
      <c r="S1198" s="199">
        <f t="shared" si="621"/>
        <v>0</v>
      </c>
      <c r="T1198" s="199">
        <f t="shared" si="622"/>
        <v>0</v>
      </c>
      <c r="U1198" s="199">
        <f t="shared" si="623"/>
        <v>0</v>
      </c>
      <c r="V1198" s="389" t="s">
        <v>929</v>
      </c>
    </row>
    <row r="1199" spans="1:26" s="11" customFormat="1" outlineLevel="1">
      <c r="A1199" s="192"/>
      <c r="B1199" s="192"/>
      <c r="C1199" s="193" t="s">
        <v>1049</v>
      </c>
      <c r="D1199" s="194">
        <v>100</v>
      </c>
      <c r="E1199" s="97">
        <v>100</v>
      </c>
      <c r="F1199" s="195" t="s">
        <v>624</v>
      </c>
      <c r="G1199" s="359">
        <v>17049.186602870814</v>
      </c>
      <c r="H1199" s="359">
        <v>15805.000000000002</v>
      </c>
      <c r="I1199" s="199">
        <f t="shared" si="618"/>
        <v>32854.186602870817</v>
      </c>
      <c r="J1199" s="199">
        <f t="shared" si="615"/>
        <v>1704918.6602870813</v>
      </c>
      <c r="K1199" s="199">
        <f t="shared" si="616"/>
        <v>1580500.0000000002</v>
      </c>
      <c r="L1199" s="199">
        <f t="shared" si="617"/>
        <v>3285418.6602870817</v>
      </c>
      <c r="M1199" s="554"/>
      <c r="N1199" s="199"/>
      <c r="O1199" s="554">
        <f t="shared" si="619"/>
        <v>0</v>
      </c>
      <c r="P1199" s="554"/>
      <c r="Q1199" s="199"/>
      <c r="R1199" s="199">
        <f t="shared" si="620"/>
        <v>0</v>
      </c>
      <c r="S1199" s="199">
        <f t="shared" si="621"/>
        <v>0</v>
      </c>
      <c r="T1199" s="199">
        <f t="shared" si="622"/>
        <v>0</v>
      </c>
      <c r="U1199" s="199">
        <f t="shared" si="623"/>
        <v>0</v>
      </c>
      <c r="V1199" s="128" t="s">
        <v>625</v>
      </c>
    </row>
    <row r="1200" spans="1:26" s="11" customFormat="1" ht="26.4" outlineLevel="1">
      <c r="A1200" s="192"/>
      <c r="B1200" s="192"/>
      <c r="C1200" s="193" t="s">
        <v>1050</v>
      </c>
      <c r="D1200" s="194">
        <v>8</v>
      </c>
      <c r="E1200" s="97">
        <v>8</v>
      </c>
      <c r="F1200" s="195" t="s">
        <v>624</v>
      </c>
      <c r="G1200" s="359">
        <v>0</v>
      </c>
      <c r="H1200" s="359">
        <v>175000</v>
      </c>
      <c r="I1200" s="199">
        <f t="shared" si="618"/>
        <v>175000</v>
      </c>
      <c r="J1200" s="199">
        <f t="shared" si="615"/>
        <v>0</v>
      </c>
      <c r="K1200" s="199">
        <f t="shared" si="616"/>
        <v>1400000</v>
      </c>
      <c r="L1200" s="199">
        <f t="shared" si="617"/>
        <v>1400000</v>
      </c>
      <c r="M1200" s="554"/>
      <c r="N1200" s="199"/>
      <c r="O1200" s="554">
        <f t="shared" si="619"/>
        <v>0</v>
      </c>
      <c r="P1200" s="554"/>
      <c r="Q1200" s="199"/>
      <c r="R1200" s="199">
        <f t="shared" si="620"/>
        <v>0</v>
      </c>
      <c r="S1200" s="199">
        <f t="shared" si="621"/>
        <v>0</v>
      </c>
      <c r="T1200" s="199">
        <f t="shared" si="622"/>
        <v>0</v>
      </c>
      <c r="U1200" s="199">
        <f t="shared" si="623"/>
        <v>0</v>
      </c>
      <c r="V1200" s="270" t="s">
        <v>1051</v>
      </c>
    </row>
    <row r="1201" spans="1:26" outlineLevel="1">
      <c r="A1201" s="137"/>
      <c r="B1201" s="137"/>
      <c r="C1201" s="138" t="s">
        <v>896</v>
      </c>
      <c r="D1201" s="97">
        <v>2</v>
      </c>
      <c r="E1201" s="97">
        <f>48</f>
        <v>48</v>
      </c>
      <c r="F1201" s="139" t="s">
        <v>897</v>
      </c>
      <c r="G1201" s="359">
        <v>0</v>
      </c>
      <c r="H1201" s="359">
        <v>50600.000000000007</v>
      </c>
      <c r="I1201" s="62">
        <f t="shared" si="618"/>
        <v>50600.000000000007</v>
      </c>
      <c r="J1201" s="62">
        <f t="shared" si="615"/>
        <v>0</v>
      </c>
      <c r="K1201" s="62">
        <f t="shared" si="616"/>
        <v>2428800.0000000005</v>
      </c>
      <c r="L1201" s="62">
        <f t="shared" si="617"/>
        <v>2428800.0000000005</v>
      </c>
      <c r="M1201" s="550"/>
      <c r="N1201" s="62"/>
      <c r="O1201" s="550">
        <f t="shared" si="619"/>
        <v>0</v>
      </c>
      <c r="P1201" s="550"/>
      <c r="Q1201" s="62"/>
      <c r="R1201" s="62">
        <f t="shared" si="620"/>
        <v>0</v>
      </c>
      <c r="S1201" s="62">
        <f t="shared" si="621"/>
        <v>0</v>
      </c>
      <c r="T1201" s="62">
        <f t="shared" si="622"/>
        <v>0</v>
      </c>
      <c r="U1201" s="62">
        <f t="shared" si="623"/>
        <v>0</v>
      </c>
      <c r="V1201" s="124" t="s">
        <v>898</v>
      </c>
      <c r="X1201" s="10"/>
      <c r="Y1201" s="10"/>
      <c r="Z1201" s="10"/>
    </row>
    <row r="1202" spans="1:26" outlineLevel="1">
      <c r="A1202" s="137"/>
      <c r="B1202" s="137"/>
      <c r="C1202" s="138" t="s">
        <v>899</v>
      </c>
      <c r="D1202" s="97">
        <v>8</v>
      </c>
      <c r="E1202" s="97">
        <v>8</v>
      </c>
      <c r="F1202" s="139" t="s">
        <v>897</v>
      </c>
      <c r="G1202" s="359">
        <v>0</v>
      </c>
      <c r="H1202" s="359">
        <v>50600.000000000007</v>
      </c>
      <c r="I1202" s="62">
        <f t="shared" si="618"/>
        <v>50600.000000000007</v>
      </c>
      <c r="J1202" s="62">
        <f t="shared" si="615"/>
        <v>0</v>
      </c>
      <c r="K1202" s="62">
        <f t="shared" si="616"/>
        <v>404800.00000000006</v>
      </c>
      <c r="L1202" s="62">
        <f t="shared" si="617"/>
        <v>404800.00000000006</v>
      </c>
      <c r="M1202" s="550"/>
      <c r="N1202" s="62"/>
      <c r="O1202" s="550">
        <f t="shared" si="619"/>
        <v>0</v>
      </c>
      <c r="P1202" s="550"/>
      <c r="Q1202" s="62"/>
      <c r="R1202" s="62">
        <f t="shared" si="620"/>
        <v>0</v>
      </c>
      <c r="S1202" s="62">
        <f t="shared" si="621"/>
        <v>0</v>
      </c>
      <c r="T1202" s="62">
        <f t="shared" si="622"/>
        <v>0</v>
      </c>
      <c r="U1202" s="62">
        <f t="shared" si="623"/>
        <v>0</v>
      </c>
      <c r="V1202" s="124" t="s">
        <v>898</v>
      </c>
      <c r="X1202" s="10"/>
      <c r="Y1202" s="10"/>
      <c r="Z1202" s="10"/>
    </row>
    <row r="1203" spans="1:26" s="399" customFormat="1" outlineLevel="1">
      <c r="A1203" s="395"/>
      <c r="B1203" s="395"/>
      <c r="C1203" s="400" t="s">
        <v>657</v>
      </c>
      <c r="D1203" s="97">
        <v>1</v>
      </c>
      <c r="E1203" s="97">
        <v>1</v>
      </c>
      <c r="F1203" s="397" t="s">
        <v>619</v>
      </c>
      <c r="G1203" s="497">
        <v>6046505.6206718339</v>
      </c>
      <c r="H1203" s="497">
        <v>1813951.6862015501</v>
      </c>
      <c r="I1203" s="62">
        <f t="shared" si="618"/>
        <v>7860457.3068733839</v>
      </c>
      <c r="J1203" s="62">
        <f t="shared" si="615"/>
        <v>6046505.6206718339</v>
      </c>
      <c r="K1203" s="62">
        <f t="shared" si="616"/>
        <v>1813951.6862015501</v>
      </c>
      <c r="L1203" s="62">
        <f t="shared" si="617"/>
        <v>7860457.3068733839</v>
      </c>
      <c r="M1203" s="550"/>
      <c r="N1203" s="62"/>
      <c r="O1203" s="550">
        <f t="shared" si="619"/>
        <v>0</v>
      </c>
      <c r="P1203" s="550"/>
      <c r="Q1203" s="62"/>
      <c r="R1203" s="62">
        <f t="shared" si="620"/>
        <v>0</v>
      </c>
      <c r="S1203" s="62">
        <f t="shared" si="621"/>
        <v>0</v>
      </c>
      <c r="T1203" s="62">
        <f t="shared" si="622"/>
        <v>0</v>
      </c>
      <c r="U1203" s="62">
        <f t="shared" si="623"/>
        <v>0</v>
      </c>
      <c r="V1203" s="124"/>
    </row>
    <row r="1204" spans="1:26">
      <c r="A1204" s="137"/>
      <c r="B1204" s="137"/>
      <c r="C1204" s="138"/>
      <c r="D1204" s="94"/>
      <c r="E1204" s="94"/>
      <c r="F1204" s="139"/>
      <c r="G1204" s="71"/>
      <c r="H1204" s="71"/>
      <c r="I1204" s="71"/>
      <c r="J1204" s="71"/>
      <c r="K1204" s="71"/>
      <c r="L1204" s="62"/>
      <c r="M1204" s="552"/>
      <c r="N1204" s="71"/>
      <c r="O1204" s="552">
        <f t="shared" si="619"/>
        <v>0</v>
      </c>
      <c r="P1204" s="552"/>
      <c r="Q1204" s="71"/>
      <c r="R1204" s="71">
        <f t="shared" si="620"/>
        <v>0</v>
      </c>
      <c r="S1204" s="71">
        <f t="shared" si="621"/>
        <v>0</v>
      </c>
      <c r="T1204" s="71">
        <f t="shared" si="622"/>
        <v>0</v>
      </c>
      <c r="U1204" s="71">
        <f t="shared" si="623"/>
        <v>0</v>
      </c>
      <c r="V1204" s="124"/>
      <c r="X1204" s="10"/>
      <c r="Y1204" s="10"/>
      <c r="Z1204" s="10"/>
    </row>
    <row r="1205" spans="1:26">
      <c r="A1205" s="149" t="s">
        <v>335</v>
      </c>
      <c r="B1205" s="149"/>
      <c r="C1205" s="150" t="s">
        <v>336</v>
      </c>
      <c r="D1205" s="100"/>
      <c r="E1205" s="100"/>
      <c r="F1205" s="151"/>
      <c r="G1205" s="75"/>
      <c r="H1205" s="75"/>
      <c r="I1205" s="75"/>
      <c r="J1205" s="75"/>
      <c r="K1205" s="75"/>
      <c r="L1205" s="75">
        <f>SUBTOTAL(9,L1206:L1208)</f>
        <v>0</v>
      </c>
      <c r="M1205" s="555"/>
      <c r="N1205" s="75"/>
      <c r="O1205" s="555">
        <f t="shared" si="619"/>
        <v>0</v>
      </c>
      <c r="P1205" s="555"/>
      <c r="Q1205" s="75"/>
      <c r="R1205" s="75">
        <f t="shared" si="620"/>
        <v>0</v>
      </c>
      <c r="S1205" s="75">
        <f t="shared" si="621"/>
        <v>0</v>
      </c>
      <c r="T1205" s="75">
        <f t="shared" si="622"/>
        <v>0</v>
      </c>
      <c r="U1205" s="75">
        <f t="shared" si="623"/>
        <v>0</v>
      </c>
      <c r="V1205" s="176"/>
      <c r="X1205" s="10"/>
      <c r="Y1205" s="10"/>
      <c r="Z1205" s="10"/>
    </row>
    <row r="1206" spans="1:26">
      <c r="A1206" s="137" t="s">
        <v>337</v>
      </c>
      <c r="B1206" s="137"/>
      <c r="C1206" s="138" t="s">
        <v>338</v>
      </c>
      <c r="D1206" s="94">
        <v>1</v>
      </c>
      <c r="E1206" s="94"/>
      <c r="F1206" s="139" t="s">
        <v>10</v>
      </c>
      <c r="G1206" s="71"/>
      <c r="H1206" s="71"/>
      <c r="I1206" s="71"/>
      <c r="J1206" s="71"/>
      <c r="K1206" s="71"/>
      <c r="L1206" s="62"/>
      <c r="M1206" s="552"/>
      <c r="N1206" s="71"/>
      <c r="O1206" s="552">
        <f t="shared" si="619"/>
        <v>0</v>
      </c>
      <c r="P1206" s="552"/>
      <c r="Q1206" s="71"/>
      <c r="R1206" s="71">
        <f t="shared" si="620"/>
        <v>0</v>
      </c>
      <c r="S1206" s="71">
        <f t="shared" si="621"/>
        <v>0</v>
      </c>
      <c r="T1206" s="71">
        <f t="shared" si="622"/>
        <v>0</v>
      </c>
      <c r="U1206" s="71">
        <f t="shared" si="623"/>
        <v>0</v>
      </c>
      <c r="V1206" s="124"/>
      <c r="X1206" s="10"/>
      <c r="Y1206" s="10"/>
      <c r="Z1206" s="10"/>
    </row>
    <row r="1207" spans="1:26">
      <c r="A1207" s="137" t="s">
        <v>339</v>
      </c>
      <c r="B1207" s="137"/>
      <c r="C1207" s="138" t="s">
        <v>340</v>
      </c>
      <c r="D1207" s="94">
        <v>1</v>
      </c>
      <c r="E1207" s="94"/>
      <c r="F1207" s="139" t="s">
        <v>10</v>
      </c>
      <c r="G1207" s="71"/>
      <c r="H1207" s="71"/>
      <c r="I1207" s="71"/>
      <c r="J1207" s="71"/>
      <c r="K1207" s="71"/>
      <c r="L1207" s="62"/>
      <c r="M1207" s="552"/>
      <c r="N1207" s="71"/>
      <c r="O1207" s="552">
        <f t="shared" si="619"/>
        <v>0</v>
      </c>
      <c r="P1207" s="552"/>
      <c r="Q1207" s="71"/>
      <c r="R1207" s="71">
        <f t="shared" si="620"/>
        <v>0</v>
      </c>
      <c r="S1207" s="71">
        <f t="shared" si="621"/>
        <v>0</v>
      </c>
      <c r="T1207" s="71">
        <f t="shared" si="622"/>
        <v>0</v>
      </c>
      <c r="U1207" s="71">
        <f t="shared" si="623"/>
        <v>0</v>
      </c>
      <c r="V1207" s="124"/>
      <c r="X1207" s="10"/>
      <c r="Y1207" s="10"/>
      <c r="Z1207" s="10"/>
    </row>
    <row r="1208" spans="1:26">
      <c r="A1208" s="146"/>
      <c r="B1208" s="146"/>
      <c r="C1208" s="147"/>
      <c r="D1208" s="99"/>
      <c r="E1208" s="99"/>
      <c r="F1208" s="148"/>
      <c r="G1208" s="82"/>
      <c r="H1208" s="82"/>
      <c r="I1208" s="82"/>
      <c r="J1208" s="82"/>
      <c r="K1208" s="82"/>
      <c r="L1208" s="62"/>
      <c r="M1208" s="553"/>
      <c r="N1208" s="82"/>
      <c r="O1208" s="553">
        <f t="shared" si="619"/>
        <v>0</v>
      </c>
      <c r="P1208" s="553"/>
      <c r="Q1208" s="82"/>
      <c r="R1208" s="82">
        <f t="shared" si="620"/>
        <v>0</v>
      </c>
      <c r="S1208" s="82">
        <f t="shared" si="621"/>
        <v>0</v>
      </c>
      <c r="T1208" s="82">
        <f t="shared" si="622"/>
        <v>0</v>
      </c>
      <c r="U1208" s="82">
        <f t="shared" si="623"/>
        <v>0</v>
      </c>
      <c r="V1208" s="124"/>
      <c r="X1208" s="10"/>
      <c r="Y1208" s="10"/>
      <c r="Z1208" s="10"/>
    </row>
    <row r="1209" spans="1:26">
      <c r="A1209" s="165" t="s">
        <v>45</v>
      </c>
      <c r="B1209" s="165"/>
      <c r="C1209" s="166" t="s">
        <v>46</v>
      </c>
      <c r="D1209" s="167"/>
      <c r="E1209" s="167"/>
      <c r="F1209" s="168"/>
      <c r="G1209" s="169"/>
      <c r="H1209" s="169"/>
      <c r="I1209" s="169"/>
      <c r="J1209" s="169"/>
      <c r="K1209" s="169"/>
      <c r="L1209" s="169">
        <f>SUBTOTAL(9,L1210:L1292)</f>
        <v>274132627.47018391</v>
      </c>
      <c r="M1209" s="551"/>
      <c r="N1209" s="169"/>
      <c r="O1209" s="551">
        <f t="shared" si="619"/>
        <v>0</v>
      </c>
      <c r="P1209" s="551"/>
      <c r="Q1209" s="169"/>
      <c r="R1209" s="169">
        <f t="shared" si="620"/>
        <v>0</v>
      </c>
      <c r="S1209" s="169">
        <f t="shared" si="621"/>
        <v>0</v>
      </c>
      <c r="T1209" s="169">
        <f t="shared" si="622"/>
        <v>0</v>
      </c>
      <c r="U1209" s="169">
        <f>SUBTOTAL(9,U1210:U1292)</f>
        <v>0</v>
      </c>
      <c r="V1209" s="170"/>
      <c r="X1209" s="10"/>
      <c r="Y1209" s="10"/>
      <c r="Z1209" s="10"/>
    </row>
    <row r="1210" spans="1:26">
      <c r="A1210" s="146"/>
      <c r="B1210" s="146"/>
      <c r="C1210" s="147"/>
      <c r="D1210" s="99"/>
      <c r="E1210" s="99"/>
      <c r="F1210" s="148"/>
      <c r="G1210" s="82"/>
      <c r="H1210" s="82"/>
      <c r="I1210" s="82"/>
      <c r="J1210" s="82"/>
      <c r="K1210" s="82"/>
      <c r="L1210" s="62"/>
      <c r="M1210" s="553"/>
      <c r="N1210" s="82"/>
      <c r="O1210" s="553">
        <f t="shared" si="619"/>
        <v>0</v>
      </c>
      <c r="P1210" s="553"/>
      <c r="Q1210" s="82"/>
      <c r="R1210" s="82">
        <f t="shared" si="620"/>
        <v>0</v>
      </c>
      <c r="S1210" s="82">
        <f t="shared" si="621"/>
        <v>0</v>
      </c>
      <c r="T1210" s="82">
        <f t="shared" si="622"/>
        <v>0</v>
      </c>
      <c r="U1210" s="82">
        <f t="shared" si="623"/>
        <v>0</v>
      </c>
      <c r="V1210" s="124"/>
      <c r="X1210" s="10"/>
      <c r="Y1210" s="10"/>
      <c r="Z1210" s="10"/>
    </row>
    <row r="1211" spans="1:26" collapsed="1">
      <c r="A1211" s="149" t="s">
        <v>341</v>
      </c>
      <c r="B1211" s="149"/>
      <c r="C1211" s="150" t="s">
        <v>78</v>
      </c>
      <c r="D1211" s="100"/>
      <c r="E1211" s="100"/>
      <c r="F1211" s="151"/>
      <c r="G1211" s="75"/>
      <c r="H1211" s="75"/>
      <c r="I1211" s="75"/>
      <c r="J1211" s="75"/>
      <c r="K1211" s="75"/>
      <c r="L1211" s="75">
        <f>SUM(L1212:L1241)</f>
        <v>0</v>
      </c>
      <c r="M1211" s="555"/>
      <c r="N1211" s="75"/>
      <c r="O1211" s="555">
        <f t="shared" si="619"/>
        <v>0</v>
      </c>
      <c r="P1211" s="555"/>
      <c r="Q1211" s="75"/>
      <c r="R1211" s="75">
        <f t="shared" si="620"/>
        <v>0</v>
      </c>
      <c r="S1211" s="75">
        <f t="shared" si="621"/>
        <v>0</v>
      </c>
      <c r="T1211" s="75">
        <f t="shared" si="622"/>
        <v>0</v>
      </c>
      <c r="U1211" s="75">
        <f t="shared" si="623"/>
        <v>0</v>
      </c>
      <c r="V1211" s="176"/>
      <c r="X1211" s="10"/>
      <c r="Y1211" s="10"/>
      <c r="Z1211" s="10"/>
    </row>
    <row r="1212" spans="1:26" hidden="1" outlineLevel="1">
      <c r="A1212" s="137" t="s">
        <v>342</v>
      </c>
      <c r="B1212" s="137"/>
      <c r="C1212" s="138" t="s">
        <v>343</v>
      </c>
      <c r="D1212" s="94">
        <v>1</v>
      </c>
      <c r="E1212" s="94"/>
      <c r="F1212" s="139" t="s">
        <v>10</v>
      </c>
      <c r="G1212" s="71"/>
      <c r="H1212" s="71"/>
      <c r="I1212" s="71"/>
      <c r="J1212" s="71"/>
      <c r="K1212" s="71"/>
      <c r="L1212" s="62">
        <v>0</v>
      </c>
      <c r="M1212" s="552"/>
      <c r="N1212" s="71"/>
      <c r="O1212" s="552">
        <f t="shared" si="619"/>
        <v>0</v>
      </c>
      <c r="P1212" s="552"/>
      <c r="Q1212" s="71"/>
      <c r="R1212" s="71">
        <f t="shared" si="620"/>
        <v>0</v>
      </c>
      <c r="S1212" s="71">
        <f t="shared" si="621"/>
        <v>0</v>
      </c>
      <c r="T1212" s="71">
        <f t="shared" si="622"/>
        <v>0</v>
      </c>
      <c r="U1212" s="71">
        <f t="shared" si="623"/>
        <v>0</v>
      </c>
      <c r="V1212" s="124"/>
      <c r="X1212" s="10"/>
      <c r="Y1212" s="10"/>
      <c r="Z1212" s="10"/>
    </row>
    <row r="1213" spans="1:26" hidden="1" outlineLevel="1">
      <c r="A1213" s="137" t="s">
        <v>344</v>
      </c>
      <c r="B1213" s="137"/>
      <c r="C1213" s="138" t="s">
        <v>345</v>
      </c>
      <c r="D1213" s="94">
        <v>1</v>
      </c>
      <c r="E1213" s="94"/>
      <c r="F1213" s="139" t="s">
        <v>10</v>
      </c>
      <c r="G1213" s="71"/>
      <c r="H1213" s="71"/>
      <c r="I1213" s="71"/>
      <c r="J1213" s="71"/>
      <c r="K1213" s="71"/>
      <c r="L1213" s="62">
        <v>0</v>
      </c>
      <c r="M1213" s="552"/>
      <c r="N1213" s="71"/>
      <c r="O1213" s="552">
        <f t="shared" si="619"/>
        <v>0</v>
      </c>
      <c r="P1213" s="552"/>
      <c r="Q1213" s="71"/>
      <c r="R1213" s="71">
        <f t="shared" si="620"/>
        <v>0</v>
      </c>
      <c r="S1213" s="71">
        <f t="shared" si="621"/>
        <v>0</v>
      </c>
      <c r="T1213" s="71">
        <f t="shared" si="622"/>
        <v>0</v>
      </c>
      <c r="U1213" s="71">
        <f t="shared" si="623"/>
        <v>0</v>
      </c>
      <c r="V1213" s="124"/>
      <c r="X1213" s="10"/>
      <c r="Y1213" s="10"/>
      <c r="Z1213" s="10"/>
    </row>
    <row r="1214" spans="1:26" hidden="1" outlineLevel="1">
      <c r="A1214" s="137" t="s">
        <v>346</v>
      </c>
      <c r="B1214" s="137"/>
      <c r="C1214" s="138" t="s">
        <v>84</v>
      </c>
      <c r="D1214" s="94">
        <v>1</v>
      </c>
      <c r="E1214" s="94"/>
      <c r="F1214" s="139" t="s">
        <v>10</v>
      </c>
      <c r="G1214" s="71"/>
      <c r="H1214" s="71"/>
      <c r="I1214" s="71"/>
      <c r="J1214" s="71"/>
      <c r="K1214" s="71"/>
      <c r="L1214" s="62">
        <v>0</v>
      </c>
      <c r="M1214" s="552"/>
      <c r="N1214" s="71"/>
      <c r="O1214" s="552">
        <f t="shared" si="619"/>
        <v>0</v>
      </c>
      <c r="P1214" s="552"/>
      <c r="Q1214" s="71"/>
      <c r="R1214" s="71">
        <f t="shared" si="620"/>
        <v>0</v>
      </c>
      <c r="S1214" s="71">
        <f t="shared" si="621"/>
        <v>0</v>
      </c>
      <c r="T1214" s="71">
        <f t="shared" si="622"/>
        <v>0</v>
      </c>
      <c r="U1214" s="71">
        <f t="shared" si="623"/>
        <v>0</v>
      </c>
      <c r="V1214" s="124"/>
      <c r="X1214" s="10"/>
      <c r="Y1214" s="10"/>
      <c r="Z1214" s="10"/>
    </row>
    <row r="1215" spans="1:26" hidden="1" outlineLevel="1">
      <c r="A1215" s="137" t="s">
        <v>347</v>
      </c>
      <c r="B1215" s="137"/>
      <c r="C1215" s="138" t="s">
        <v>348</v>
      </c>
      <c r="D1215" s="94">
        <v>1</v>
      </c>
      <c r="E1215" s="94"/>
      <c r="F1215" s="139" t="s">
        <v>10</v>
      </c>
      <c r="G1215" s="71"/>
      <c r="H1215" s="71"/>
      <c r="I1215" s="71"/>
      <c r="J1215" s="71"/>
      <c r="K1215" s="71"/>
      <c r="L1215" s="62">
        <v>0</v>
      </c>
      <c r="M1215" s="552"/>
      <c r="N1215" s="71"/>
      <c r="O1215" s="552">
        <f t="shared" si="619"/>
        <v>0</v>
      </c>
      <c r="P1215" s="552"/>
      <c r="Q1215" s="71"/>
      <c r="R1215" s="71">
        <f t="shared" si="620"/>
        <v>0</v>
      </c>
      <c r="S1215" s="71">
        <f t="shared" si="621"/>
        <v>0</v>
      </c>
      <c r="T1215" s="71">
        <f t="shared" si="622"/>
        <v>0</v>
      </c>
      <c r="U1215" s="71">
        <f t="shared" si="623"/>
        <v>0</v>
      </c>
      <c r="V1215" s="124"/>
      <c r="X1215" s="10"/>
      <c r="Y1215" s="10"/>
      <c r="Z1215" s="10"/>
    </row>
    <row r="1216" spans="1:26" hidden="1" outlineLevel="1">
      <c r="A1216" s="137" t="s">
        <v>349</v>
      </c>
      <c r="B1216" s="137"/>
      <c r="C1216" s="138" t="s">
        <v>350</v>
      </c>
      <c r="D1216" s="94">
        <v>1</v>
      </c>
      <c r="E1216" s="94"/>
      <c r="F1216" s="139" t="s">
        <v>10</v>
      </c>
      <c r="G1216" s="71"/>
      <c r="H1216" s="71"/>
      <c r="I1216" s="71"/>
      <c r="J1216" s="71"/>
      <c r="K1216" s="71"/>
      <c r="L1216" s="62">
        <v>0</v>
      </c>
      <c r="M1216" s="552"/>
      <c r="N1216" s="71"/>
      <c r="O1216" s="552">
        <f t="shared" si="619"/>
        <v>0</v>
      </c>
      <c r="P1216" s="552"/>
      <c r="Q1216" s="71"/>
      <c r="R1216" s="71">
        <f t="shared" si="620"/>
        <v>0</v>
      </c>
      <c r="S1216" s="71">
        <f t="shared" si="621"/>
        <v>0</v>
      </c>
      <c r="T1216" s="71">
        <f t="shared" si="622"/>
        <v>0</v>
      </c>
      <c r="U1216" s="71">
        <f t="shared" si="623"/>
        <v>0</v>
      </c>
      <c r="V1216" s="124"/>
      <c r="X1216" s="10"/>
      <c r="Y1216" s="10"/>
      <c r="Z1216" s="10"/>
    </row>
    <row r="1217" spans="1:26" hidden="1" outlineLevel="1">
      <c r="A1217" s="137" t="s">
        <v>351</v>
      </c>
      <c r="B1217" s="137"/>
      <c r="C1217" s="138" t="s">
        <v>192</v>
      </c>
      <c r="D1217" s="94">
        <v>1</v>
      </c>
      <c r="E1217" s="94"/>
      <c r="F1217" s="139" t="s">
        <v>10</v>
      </c>
      <c r="G1217" s="71"/>
      <c r="H1217" s="71"/>
      <c r="I1217" s="71"/>
      <c r="J1217" s="71"/>
      <c r="K1217" s="71"/>
      <c r="L1217" s="62">
        <v>0</v>
      </c>
      <c r="M1217" s="552"/>
      <c r="N1217" s="71"/>
      <c r="O1217" s="552">
        <f t="shared" si="619"/>
        <v>0</v>
      </c>
      <c r="P1217" s="552"/>
      <c r="Q1217" s="71"/>
      <c r="R1217" s="71">
        <f t="shared" si="620"/>
        <v>0</v>
      </c>
      <c r="S1217" s="71">
        <f t="shared" si="621"/>
        <v>0</v>
      </c>
      <c r="T1217" s="71">
        <f t="shared" si="622"/>
        <v>0</v>
      </c>
      <c r="U1217" s="71">
        <f t="shared" si="623"/>
        <v>0</v>
      </c>
      <c r="V1217" s="124"/>
      <c r="X1217" s="10"/>
      <c r="Y1217" s="10"/>
      <c r="Z1217" s="10"/>
    </row>
    <row r="1218" spans="1:26" hidden="1" outlineLevel="1">
      <c r="A1218" s="137" t="s">
        <v>352</v>
      </c>
      <c r="B1218" s="137"/>
      <c r="C1218" s="138" t="s">
        <v>353</v>
      </c>
      <c r="D1218" s="94">
        <v>1</v>
      </c>
      <c r="E1218" s="94"/>
      <c r="F1218" s="139" t="s">
        <v>10</v>
      </c>
      <c r="G1218" s="71"/>
      <c r="H1218" s="71"/>
      <c r="I1218" s="71"/>
      <c r="J1218" s="71"/>
      <c r="K1218" s="71"/>
      <c r="L1218" s="62">
        <v>0</v>
      </c>
      <c r="M1218" s="552"/>
      <c r="N1218" s="71"/>
      <c r="O1218" s="552">
        <f t="shared" si="619"/>
        <v>0</v>
      </c>
      <c r="P1218" s="552"/>
      <c r="Q1218" s="71"/>
      <c r="R1218" s="71">
        <f t="shared" si="620"/>
        <v>0</v>
      </c>
      <c r="S1218" s="71">
        <f t="shared" si="621"/>
        <v>0</v>
      </c>
      <c r="T1218" s="71">
        <f t="shared" si="622"/>
        <v>0</v>
      </c>
      <c r="U1218" s="71">
        <f t="shared" si="623"/>
        <v>0</v>
      </c>
      <c r="V1218" s="124"/>
      <c r="X1218" s="10"/>
      <c r="Y1218" s="10"/>
      <c r="Z1218" s="10"/>
    </row>
    <row r="1219" spans="1:26" hidden="1" outlineLevel="1">
      <c r="A1219" s="137" t="s">
        <v>354</v>
      </c>
      <c r="B1219" s="137"/>
      <c r="C1219" s="138" t="s">
        <v>355</v>
      </c>
      <c r="D1219" s="94">
        <v>1</v>
      </c>
      <c r="E1219" s="94"/>
      <c r="F1219" s="139" t="s">
        <v>10</v>
      </c>
      <c r="G1219" s="71"/>
      <c r="H1219" s="71"/>
      <c r="I1219" s="71"/>
      <c r="J1219" s="71"/>
      <c r="K1219" s="71"/>
      <c r="L1219" s="62">
        <v>0</v>
      </c>
      <c r="M1219" s="552"/>
      <c r="N1219" s="71"/>
      <c r="O1219" s="552">
        <f t="shared" si="619"/>
        <v>0</v>
      </c>
      <c r="P1219" s="552"/>
      <c r="Q1219" s="71"/>
      <c r="R1219" s="71">
        <f t="shared" si="620"/>
        <v>0</v>
      </c>
      <c r="S1219" s="71">
        <f t="shared" si="621"/>
        <v>0</v>
      </c>
      <c r="T1219" s="71">
        <f t="shared" si="622"/>
        <v>0</v>
      </c>
      <c r="U1219" s="71">
        <f t="shared" si="623"/>
        <v>0</v>
      </c>
      <c r="V1219" s="124"/>
      <c r="X1219" s="10"/>
      <c r="Y1219" s="10"/>
      <c r="Z1219" s="10"/>
    </row>
    <row r="1220" spans="1:26" hidden="1" outlineLevel="1">
      <c r="A1220" s="137" t="s">
        <v>356</v>
      </c>
      <c r="B1220" s="137"/>
      <c r="C1220" s="138" t="s">
        <v>357</v>
      </c>
      <c r="D1220" s="94">
        <v>1</v>
      </c>
      <c r="E1220" s="94"/>
      <c r="F1220" s="139" t="s">
        <v>10</v>
      </c>
      <c r="G1220" s="71"/>
      <c r="H1220" s="71"/>
      <c r="I1220" s="71"/>
      <c r="J1220" s="71"/>
      <c r="K1220" s="71"/>
      <c r="L1220" s="62">
        <v>0</v>
      </c>
      <c r="M1220" s="552"/>
      <c r="N1220" s="71"/>
      <c r="O1220" s="552">
        <f t="shared" si="619"/>
        <v>0</v>
      </c>
      <c r="P1220" s="552"/>
      <c r="Q1220" s="71"/>
      <c r="R1220" s="71">
        <f t="shared" si="620"/>
        <v>0</v>
      </c>
      <c r="S1220" s="71">
        <f t="shared" si="621"/>
        <v>0</v>
      </c>
      <c r="T1220" s="71">
        <f t="shared" si="622"/>
        <v>0</v>
      </c>
      <c r="U1220" s="71">
        <f t="shared" si="623"/>
        <v>0</v>
      </c>
      <c r="V1220" s="124"/>
      <c r="X1220" s="10"/>
      <c r="Y1220" s="10"/>
      <c r="Z1220" s="10"/>
    </row>
    <row r="1221" spans="1:26" hidden="1" outlineLevel="1">
      <c r="A1221" s="137" t="s">
        <v>358</v>
      </c>
      <c r="B1221" s="137"/>
      <c r="C1221" s="138" t="s">
        <v>359</v>
      </c>
      <c r="D1221" s="94">
        <v>1</v>
      </c>
      <c r="E1221" s="94"/>
      <c r="F1221" s="139" t="s">
        <v>10</v>
      </c>
      <c r="G1221" s="71"/>
      <c r="H1221" s="71"/>
      <c r="I1221" s="71"/>
      <c r="J1221" s="71"/>
      <c r="K1221" s="71"/>
      <c r="L1221" s="62">
        <v>0</v>
      </c>
      <c r="M1221" s="552"/>
      <c r="N1221" s="71"/>
      <c r="O1221" s="552">
        <f t="shared" si="619"/>
        <v>0</v>
      </c>
      <c r="P1221" s="552"/>
      <c r="Q1221" s="71"/>
      <c r="R1221" s="71">
        <f t="shared" si="620"/>
        <v>0</v>
      </c>
      <c r="S1221" s="71">
        <f t="shared" si="621"/>
        <v>0</v>
      </c>
      <c r="T1221" s="71">
        <f t="shared" si="622"/>
        <v>0</v>
      </c>
      <c r="U1221" s="71">
        <f t="shared" si="623"/>
        <v>0</v>
      </c>
      <c r="V1221" s="124"/>
      <c r="X1221" s="10"/>
      <c r="Y1221" s="10"/>
      <c r="Z1221" s="10"/>
    </row>
    <row r="1222" spans="1:26" hidden="1" outlineLevel="1">
      <c r="A1222" s="137" t="s">
        <v>360</v>
      </c>
      <c r="B1222" s="137"/>
      <c r="C1222" s="138" t="s">
        <v>361</v>
      </c>
      <c r="D1222" s="94">
        <v>1</v>
      </c>
      <c r="E1222" s="94"/>
      <c r="F1222" s="139" t="s">
        <v>10</v>
      </c>
      <c r="G1222" s="71"/>
      <c r="H1222" s="71"/>
      <c r="I1222" s="71"/>
      <c r="J1222" s="71"/>
      <c r="K1222" s="71"/>
      <c r="L1222" s="62">
        <v>0</v>
      </c>
      <c r="M1222" s="552"/>
      <c r="N1222" s="71"/>
      <c r="O1222" s="552">
        <f t="shared" si="619"/>
        <v>0</v>
      </c>
      <c r="P1222" s="552"/>
      <c r="Q1222" s="71"/>
      <c r="R1222" s="71">
        <f t="shared" si="620"/>
        <v>0</v>
      </c>
      <c r="S1222" s="71">
        <f t="shared" si="621"/>
        <v>0</v>
      </c>
      <c r="T1222" s="71">
        <f t="shared" si="622"/>
        <v>0</v>
      </c>
      <c r="U1222" s="71">
        <f t="shared" si="623"/>
        <v>0</v>
      </c>
      <c r="V1222" s="124"/>
      <c r="X1222" s="10"/>
      <c r="Y1222" s="10"/>
      <c r="Z1222" s="10"/>
    </row>
    <row r="1223" spans="1:26" hidden="1" outlineLevel="1">
      <c r="A1223" s="137" t="s">
        <v>362</v>
      </c>
      <c r="B1223" s="137"/>
      <c r="C1223" s="138" t="s">
        <v>201</v>
      </c>
      <c r="D1223" s="94">
        <v>1</v>
      </c>
      <c r="E1223" s="94"/>
      <c r="F1223" s="139" t="s">
        <v>10</v>
      </c>
      <c r="G1223" s="71"/>
      <c r="H1223" s="71"/>
      <c r="I1223" s="71"/>
      <c r="J1223" s="71"/>
      <c r="K1223" s="71"/>
      <c r="L1223" s="62">
        <v>0</v>
      </c>
      <c r="M1223" s="552"/>
      <c r="N1223" s="71"/>
      <c r="O1223" s="552">
        <f t="shared" si="619"/>
        <v>0</v>
      </c>
      <c r="P1223" s="552"/>
      <c r="Q1223" s="71"/>
      <c r="R1223" s="71">
        <f t="shared" si="620"/>
        <v>0</v>
      </c>
      <c r="S1223" s="71">
        <f t="shared" si="621"/>
        <v>0</v>
      </c>
      <c r="T1223" s="71">
        <f t="shared" si="622"/>
        <v>0</v>
      </c>
      <c r="U1223" s="71">
        <f t="shared" si="623"/>
        <v>0</v>
      </c>
      <c r="V1223" s="124"/>
      <c r="X1223" s="10"/>
      <c r="Y1223" s="10"/>
      <c r="Z1223" s="10"/>
    </row>
    <row r="1224" spans="1:26" hidden="1" outlineLevel="1">
      <c r="A1224" s="137" t="s">
        <v>363</v>
      </c>
      <c r="B1224" s="137"/>
      <c r="C1224" s="138" t="s">
        <v>364</v>
      </c>
      <c r="D1224" s="94">
        <v>1</v>
      </c>
      <c r="E1224" s="94"/>
      <c r="F1224" s="139" t="s">
        <v>10</v>
      </c>
      <c r="G1224" s="71"/>
      <c r="H1224" s="71"/>
      <c r="I1224" s="71"/>
      <c r="J1224" s="71"/>
      <c r="K1224" s="71"/>
      <c r="L1224" s="62">
        <v>0</v>
      </c>
      <c r="M1224" s="552"/>
      <c r="N1224" s="71"/>
      <c r="O1224" s="552">
        <f t="shared" si="619"/>
        <v>0</v>
      </c>
      <c r="P1224" s="552"/>
      <c r="Q1224" s="71"/>
      <c r="R1224" s="71">
        <f t="shared" si="620"/>
        <v>0</v>
      </c>
      <c r="S1224" s="71">
        <f t="shared" si="621"/>
        <v>0</v>
      </c>
      <c r="T1224" s="71">
        <f t="shared" si="622"/>
        <v>0</v>
      </c>
      <c r="U1224" s="71">
        <f t="shared" si="623"/>
        <v>0</v>
      </c>
      <c r="V1224" s="124"/>
      <c r="X1224" s="10"/>
      <c r="Y1224" s="10"/>
      <c r="Z1224" s="10"/>
    </row>
    <row r="1225" spans="1:26" hidden="1" outlineLevel="1">
      <c r="A1225" s="137" t="s">
        <v>365</v>
      </c>
      <c r="B1225" s="137"/>
      <c r="C1225" s="138" t="s">
        <v>203</v>
      </c>
      <c r="D1225" s="94">
        <v>1</v>
      </c>
      <c r="E1225" s="94"/>
      <c r="F1225" s="139" t="s">
        <v>10</v>
      </c>
      <c r="G1225" s="71"/>
      <c r="H1225" s="71"/>
      <c r="I1225" s="71"/>
      <c r="J1225" s="71"/>
      <c r="K1225" s="71"/>
      <c r="L1225" s="62">
        <v>0</v>
      </c>
      <c r="M1225" s="552"/>
      <c r="N1225" s="71"/>
      <c r="O1225" s="552">
        <f t="shared" si="619"/>
        <v>0</v>
      </c>
      <c r="P1225" s="552"/>
      <c r="Q1225" s="71"/>
      <c r="R1225" s="71">
        <f t="shared" si="620"/>
        <v>0</v>
      </c>
      <c r="S1225" s="71">
        <f t="shared" si="621"/>
        <v>0</v>
      </c>
      <c r="T1225" s="71">
        <f t="shared" si="622"/>
        <v>0</v>
      </c>
      <c r="U1225" s="71">
        <f t="shared" si="623"/>
        <v>0</v>
      </c>
      <c r="V1225" s="124"/>
      <c r="X1225" s="10"/>
      <c r="Y1225" s="10"/>
      <c r="Z1225" s="10"/>
    </row>
    <row r="1226" spans="1:26" hidden="1" outlineLevel="1">
      <c r="A1226" s="137" t="s">
        <v>366</v>
      </c>
      <c r="B1226" s="137"/>
      <c r="C1226" s="138" t="s">
        <v>367</v>
      </c>
      <c r="D1226" s="94">
        <v>1</v>
      </c>
      <c r="E1226" s="94"/>
      <c r="F1226" s="139" t="s">
        <v>10</v>
      </c>
      <c r="G1226" s="71"/>
      <c r="H1226" s="71"/>
      <c r="I1226" s="71"/>
      <c r="J1226" s="71"/>
      <c r="K1226" s="71"/>
      <c r="L1226" s="62">
        <v>0</v>
      </c>
      <c r="M1226" s="552"/>
      <c r="N1226" s="71"/>
      <c r="O1226" s="552">
        <f t="shared" si="619"/>
        <v>0</v>
      </c>
      <c r="P1226" s="552"/>
      <c r="Q1226" s="71"/>
      <c r="R1226" s="71">
        <f t="shared" si="620"/>
        <v>0</v>
      </c>
      <c r="S1226" s="71">
        <f t="shared" si="621"/>
        <v>0</v>
      </c>
      <c r="T1226" s="71">
        <f t="shared" si="622"/>
        <v>0</v>
      </c>
      <c r="U1226" s="71">
        <f t="shared" si="623"/>
        <v>0</v>
      </c>
      <c r="V1226" s="124"/>
      <c r="X1226" s="10"/>
      <c r="Y1226" s="10"/>
      <c r="Z1226" s="10"/>
    </row>
    <row r="1227" spans="1:26" hidden="1" outlineLevel="1">
      <c r="A1227" s="137" t="s">
        <v>368</v>
      </c>
      <c r="B1227" s="137"/>
      <c r="C1227" s="138" t="s">
        <v>369</v>
      </c>
      <c r="D1227" s="94">
        <v>1</v>
      </c>
      <c r="E1227" s="94"/>
      <c r="F1227" s="139" t="s">
        <v>10</v>
      </c>
      <c r="G1227" s="71"/>
      <c r="H1227" s="71"/>
      <c r="I1227" s="71"/>
      <c r="J1227" s="71"/>
      <c r="K1227" s="71"/>
      <c r="L1227" s="62">
        <v>0</v>
      </c>
      <c r="M1227" s="552"/>
      <c r="N1227" s="71"/>
      <c r="O1227" s="552">
        <f t="shared" si="619"/>
        <v>0</v>
      </c>
      <c r="P1227" s="552"/>
      <c r="Q1227" s="71"/>
      <c r="R1227" s="71">
        <f t="shared" si="620"/>
        <v>0</v>
      </c>
      <c r="S1227" s="71">
        <f t="shared" si="621"/>
        <v>0</v>
      </c>
      <c r="T1227" s="71">
        <f t="shared" si="622"/>
        <v>0</v>
      </c>
      <c r="U1227" s="71">
        <f t="shared" si="623"/>
        <v>0</v>
      </c>
      <c r="V1227" s="124"/>
      <c r="X1227" s="10"/>
      <c r="Y1227" s="10"/>
      <c r="Z1227" s="10"/>
    </row>
    <row r="1228" spans="1:26" hidden="1" outlineLevel="1">
      <c r="A1228" s="137" t="s">
        <v>370</v>
      </c>
      <c r="B1228" s="137"/>
      <c r="C1228" s="138" t="s">
        <v>208</v>
      </c>
      <c r="D1228" s="94">
        <v>1</v>
      </c>
      <c r="E1228" s="94"/>
      <c r="F1228" s="139" t="s">
        <v>10</v>
      </c>
      <c r="G1228" s="71"/>
      <c r="H1228" s="71"/>
      <c r="I1228" s="71"/>
      <c r="J1228" s="71"/>
      <c r="K1228" s="71"/>
      <c r="L1228" s="62">
        <v>0</v>
      </c>
      <c r="M1228" s="552"/>
      <c r="N1228" s="71"/>
      <c r="O1228" s="552">
        <f t="shared" si="619"/>
        <v>0</v>
      </c>
      <c r="P1228" s="552"/>
      <c r="Q1228" s="71"/>
      <c r="R1228" s="71">
        <f t="shared" si="620"/>
        <v>0</v>
      </c>
      <c r="S1228" s="71">
        <f t="shared" si="621"/>
        <v>0</v>
      </c>
      <c r="T1228" s="71">
        <f t="shared" si="622"/>
        <v>0</v>
      </c>
      <c r="U1228" s="71">
        <f t="shared" si="623"/>
        <v>0</v>
      </c>
      <c r="V1228" s="124"/>
      <c r="X1228" s="10"/>
      <c r="Y1228" s="10"/>
      <c r="Z1228" s="10"/>
    </row>
    <row r="1229" spans="1:26" hidden="1" outlineLevel="1">
      <c r="A1229" s="137" t="s">
        <v>371</v>
      </c>
      <c r="B1229" s="137"/>
      <c r="C1229" s="138" t="s">
        <v>372</v>
      </c>
      <c r="D1229" s="94">
        <v>1</v>
      </c>
      <c r="E1229" s="94"/>
      <c r="F1229" s="139" t="s">
        <v>10</v>
      </c>
      <c r="G1229" s="71"/>
      <c r="H1229" s="71"/>
      <c r="I1229" s="71"/>
      <c r="J1229" s="71"/>
      <c r="K1229" s="71"/>
      <c r="L1229" s="62">
        <v>0</v>
      </c>
      <c r="M1229" s="552"/>
      <c r="N1229" s="71"/>
      <c r="O1229" s="552">
        <f t="shared" si="619"/>
        <v>0</v>
      </c>
      <c r="P1229" s="552"/>
      <c r="Q1229" s="71"/>
      <c r="R1229" s="71">
        <f t="shared" si="620"/>
        <v>0</v>
      </c>
      <c r="S1229" s="71">
        <f t="shared" si="621"/>
        <v>0</v>
      </c>
      <c r="T1229" s="71">
        <f t="shared" si="622"/>
        <v>0</v>
      </c>
      <c r="U1229" s="71">
        <f t="shared" si="623"/>
        <v>0</v>
      </c>
      <c r="V1229" s="124"/>
      <c r="X1229" s="10"/>
      <c r="Y1229" s="10"/>
      <c r="Z1229" s="10"/>
    </row>
    <row r="1230" spans="1:26" hidden="1" outlineLevel="1">
      <c r="A1230" s="137" t="s">
        <v>373</v>
      </c>
      <c r="B1230" s="137"/>
      <c r="C1230" s="138" t="s">
        <v>94</v>
      </c>
      <c r="D1230" s="94">
        <v>1</v>
      </c>
      <c r="E1230" s="94"/>
      <c r="F1230" s="139" t="s">
        <v>10</v>
      </c>
      <c r="G1230" s="71"/>
      <c r="H1230" s="71"/>
      <c r="I1230" s="71"/>
      <c r="J1230" s="71"/>
      <c r="K1230" s="71"/>
      <c r="L1230" s="62">
        <v>0</v>
      </c>
      <c r="M1230" s="552"/>
      <c r="N1230" s="71"/>
      <c r="O1230" s="552">
        <f t="shared" si="619"/>
        <v>0</v>
      </c>
      <c r="P1230" s="552"/>
      <c r="Q1230" s="71"/>
      <c r="R1230" s="71">
        <f t="shared" si="620"/>
        <v>0</v>
      </c>
      <c r="S1230" s="71">
        <f t="shared" si="621"/>
        <v>0</v>
      </c>
      <c r="T1230" s="71">
        <f t="shared" si="622"/>
        <v>0</v>
      </c>
      <c r="U1230" s="71">
        <f t="shared" si="623"/>
        <v>0</v>
      </c>
      <c r="V1230" s="124"/>
      <c r="X1230" s="10"/>
      <c r="Y1230" s="10"/>
      <c r="Z1230" s="10"/>
    </row>
    <row r="1231" spans="1:26" hidden="1" outlineLevel="1">
      <c r="A1231" s="137" t="s">
        <v>374</v>
      </c>
      <c r="B1231" s="137"/>
      <c r="C1231" s="138" t="s">
        <v>106</v>
      </c>
      <c r="D1231" s="94">
        <v>1</v>
      </c>
      <c r="E1231" s="94"/>
      <c r="F1231" s="139" t="s">
        <v>10</v>
      </c>
      <c r="G1231" s="71"/>
      <c r="H1231" s="71"/>
      <c r="I1231" s="71"/>
      <c r="J1231" s="71"/>
      <c r="K1231" s="71"/>
      <c r="L1231" s="62">
        <v>0</v>
      </c>
      <c r="M1231" s="552"/>
      <c r="N1231" s="71"/>
      <c r="O1231" s="552">
        <f t="shared" si="619"/>
        <v>0</v>
      </c>
      <c r="P1231" s="552"/>
      <c r="Q1231" s="71"/>
      <c r="R1231" s="71">
        <f t="shared" si="620"/>
        <v>0</v>
      </c>
      <c r="S1231" s="71">
        <f t="shared" si="621"/>
        <v>0</v>
      </c>
      <c r="T1231" s="71">
        <f t="shared" si="622"/>
        <v>0</v>
      </c>
      <c r="U1231" s="71">
        <f t="shared" si="623"/>
        <v>0</v>
      </c>
      <c r="V1231" s="124"/>
      <c r="X1231" s="10"/>
      <c r="Y1231" s="10"/>
      <c r="Z1231" s="10"/>
    </row>
    <row r="1232" spans="1:26" hidden="1" outlineLevel="1">
      <c r="A1232" s="137" t="s">
        <v>375</v>
      </c>
      <c r="B1232" s="137"/>
      <c r="C1232" s="138" t="s">
        <v>376</v>
      </c>
      <c r="D1232" s="94">
        <v>1</v>
      </c>
      <c r="E1232" s="94"/>
      <c r="F1232" s="139" t="s">
        <v>10</v>
      </c>
      <c r="G1232" s="71"/>
      <c r="H1232" s="71"/>
      <c r="I1232" s="71"/>
      <c r="J1232" s="71"/>
      <c r="K1232" s="71"/>
      <c r="L1232" s="62">
        <v>0</v>
      </c>
      <c r="M1232" s="552"/>
      <c r="N1232" s="71"/>
      <c r="O1232" s="552">
        <f t="shared" si="619"/>
        <v>0</v>
      </c>
      <c r="P1232" s="552"/>
      <c r="Q1232" s="71"/>
      <c r="R1232" s="71">
        <f t="shared" si="620"/>
        <v>0</v>
      </c>
      <c r="S1232" s="71">
        <f t="shared" si="621"/>
        <v>0</v>
      </c>
      <c r="T1232" s="71">
        <f t="shared" si="622"/>
        <v>0</v>
      </c>
      <c r="U1232" s="71">
        <f t="shared" si="623"/>
        <v>0</v>
      </c>
      <c r="V1232" s="124"/>
      <c r="X1232" s="10"/>
      <c r="Y1232" s="10"/>
      <c r="Z1232" s="10"/>
    </row>
    <row r="1233" spans="1:26" hidden="1" outlineLevel="1">
      <c r="A1233" s="137" t="s">
        <v>377</v>
      </c>
      <c r="B1233" s="137"/>
      <c r="C1233" s="138" t="s">
        <v>230</v>
      </c>
      <c r="D1233" s="94">
        <v>1</v>
      </c>
      <c r="E1233" s="94"/>
      <c r="F1233" s="139" t="s">
        <v>10</v>
      </c>
      <c r="G1233" s="71"/>
      <c r="H1233" s="71"/>
      <c r="I1233" s="71"/>
      <c r="J1233" s="71"/>
      <c r="K1233" s="71"/>
      <c r="L1233" s="62">
        <v>0</v>
      </c>
      <c r="M1233" s="552"/>
      <c r="N1233" s="71"/>
      <c r="O1233" s="552">
        <f t="shared" si="619"/>
        <v>0</v>
      </c>
      <c r="P1233" s="552"/>
      <c r="Q1233" s="71"/>
      <c r="R1233" s="71">
        <f t="shared" si="620"/>
        <v>0</v>
      </c>
      <c r="S1233" s="71">
        <f t="shared" si="621"/>
        <v>0</v>
      </c>
      <c r="T1233" s="71">
        <f t="shared" si="622"/>
        <v>0</v>
      </c>
      <c r="U1233" s="71">
        <f t="shared" si="623"/>
        <v>0</v>
      </c>
      <c r="V1233" s="124"/>
      <c r="X1233" s="10"/>
      <c r="Y1233" s="10"/>
      <c r="Z1233" s="10"/>
    </row>
    <row r="1234" spans="1:26" hidden="1" outlineLevel="1">
      <c r="A1234" s="137" t="s">
        <v>378</v>
      </c>
      <c r="B1234" s="137"/>
      <c r="C1234" s="138" t="s">
        <v>232</v>
      </c>
      <c r="D1234" s="94">
        <v>1</v>
      </c>
      <c r="E1234" s="94"/>
      <c r="F1234" s="139" t="s">
        <v>10</v>
      </c>
      <c r="G1234" s="71"/>
      <c r="H1234" s="71"/>
      <c r="I1234" s="71"/>
      <c r="J1234" s="71"/>
      <c r="K1234" s="71"/>
      <c r="L1234" s="62">
        <v>0</v>
      </c>
      <c r="M1234" s="552"/>
      <c r="N1234" s="71"/>
      <c r="O1234" s="552">
        <f t="shared" si="619"/>
        <v>0</v>
      </c>
      <c r="P1234" s="552"/>
      <c r="Q1234" s="71"/>
      <c r="R1234" s="71">
        <f t="shared" si="620"/>
        <v>0</v>
      </c>
      <c r="S1234" s="71">
        <f t="shared" si="621"/>
        <v>0</v>
      </c>
      <c r="T1234" s="71">
        <f t="shared" si="622"/>
        <v>0</v>
      </c>
      <c r="U1234" s="71">
        <f t="shared" si="623"/>
        <v>0</v>
      </c>
      <c r="V1234" s="124"/>
      <c r="X1234" s="10"/>
      <c r="Y1234" s="10"/>
      <c r="Z1234" s="10"/>
    </row>
    <row r="1235" spans="1:26" hidden="1" outlineLevel="1">
      <c r="A1235" s="137" t="s">
        <v>379</v>
      </c>
      <c r="B1235" s="137"/>
      <c r="C1235" s="138" t="s">
        <v>380</v>
      </c>
      <c r="D1235" s="94">
        <v>1</v>
      </c>
      <c r="E1235" s="94"/>
      <c r="F1235" s="139" t="s">
        <v>10</v>
      </c>
      <c r="G1235" s="71"/>
      <c r="H1235" s="71"/>
      <c r="I1235" s="71"/>
      <c r="J1235" s="71"/>
      <c r="K1235" s="71"/>
      <c r="L1235" s="62">
        <v>0</v>
      </c>
      <c r="M1235" s="552"/>
      <c r="N1235" s="71"/>
      <c r="O1235" s="552">
        <f t="shared" si="619"/>
        <v>0</v>
      </c>
      <c r="P1235" s="552"/>
      <c r="Q1235" s="71"/>
      <c r="R1235" s="71">
        <f t="shared" si="620"/>
        <v>0</v>
      </c>
      <c r="S1235" s="71">
        <f t="shared" si="621"/>
        <v>0</v>
      </c>
      <c r="T1235" s="71">
        <f t="shared" si="622"/>
        <v>0</v>
      </c>
      <c r="U1235" s="71">
        <f t="shared" si="623"/>
        <v>0</v>
      </c>
      <c r="V1235" s="124"/>
      <c r="X1235" s="10"/>
      <c r="Y1235" s="10"/>
      <c r="Z1235" s="10"/>
    </row>
    <row r="1236" spans="1:26" hidden="1" outlineLevel="1">
      <c r="A1236" s="137" t="s">
        <v>381</v>
      </c>
      <c r="B1236" s="137"/>
      <c r="C1236" s="138" t="s">
        <v>382</v>
      </c>
      <c r="D1236" s="94">
        <v>1</v>
      </c>
      <c r="E1236" s="94"/>
      <c r="F1236" s="139" t="s">
        <v>10</v>
      </c>
      <c r="G1236" s="71"/>
      <c r="H1236" s="71"/>
      <c r="I1236" s="71"/>
      <c r="J1236" s="71"/>
      <c r="K1236" s="71"/>
      <c r="L1236" s="62">
        <v>0</v>
      </c>
      <c r="M1236" s="552"/>
      <c r="N1236" s="71"/>
      <c r="O1236" s="552">
        <f t="shared" si="619"/>
        <v>0</v>
      </c>
      <c r="P1236" s="552"/>
      <c r="Q1236" s="71"/>
      <c r="R1236" s="71">
        <f t="shared" si="620"/>
        <v>0</v>
      </c>
      <c r="S1236" s="71">
        <f t="shared" si="621"/>
        <v>0</v>
      </c>
      <c r="T1236" s="71">
        <f t="shared" si="622"/>
        <v>0</v>
      </c>
      <c r="U1236" s="71">
        <f t="shared" si="623"/>
        <v>0</v>
      </c>
      <c r="V1236" s="124"/>
      <c r="X1236" s="10"/>
      <c r="Y1236" s="10"/>
      <c r="Z1236" s="10"/>
    </row>
    <row r="1237" spans="1:26" hidden="1" outlineLevel="1">
      <c r="A1237" s="137" t="s">
        <v>383</v>
      </c>
      <c r="B1237" s="137"/>
      <c r="C1237" s="138" t="s">
        <v>384</v>
      </c>
      <c r="D1237" s="94">
        <v>1</v>
      </c>
      <c r="E1237" s="94"/>
      <c r="F1237" s="139" t="s">
        <v>10</v>
      </c>
      <c r="G1237" s="71"/>
      <c r="H1237" s="71"/>
      <c r="I1237" s="71"/>
      <c r="J1237" s="71"/>
      <c r="K1237" s="71"/>
      <c r="L1237" s="62">
        <v>0</v>
      </c>
      <c r="M1237" s="552"/>
      <c r="N1237" s="71"/>
      <c r="O1237" s="552">
        <f t="shared" si="619"/>
        <v>0</v>
      </c>
      <c r="P1237" s="552"/>
      <c r="Q1237" s="71"/>
      <c r="R1237" s="71">
        <f t="shared" si="620"/>
        <v>0</v>
      </c>
      <c r="S1237" s="71">
        <f t="shared" si="621"/>
        <v>0</v>
      </c>
      <c r="T1237" s="71">
        <f t="shared" si="622"/>
        <v>0</v>
      </c>
      <c r="U1237" s="71">
        <f t="shared" si="623"/>
        <v>0</v>
      </c>
      <c r="V1237" s="124"/>
      <c r="X1237" s="10"/>
      <c r="Y1237" s="10"/>
      <c r="Z1237" s="10"/>
    </row>
    <row r="1238" spans="1:26" hidden="1" outlineLevel="1">
      <c r="A1238" s="137" t="s">
        <v>385</v>
      </c>
      <c r="B1238" s="137"/>
      <c r="C1238" s="138" t="s">
        <v>386</v>
      </c>
      <c r="D1238" s="94">
        <v>1</v>
      </c>
      <c r="E1238" s="94"/>
      <c r="F1238" s="139" t="s">
        <v>10</v>
      </c>
      <c r="G1238" s="71"/>
      <c r="H1238" s="71"/>
      <c r="I1238" s="71"/>
      <c r="J1238" s="71"/>
      <c r="K1238" s="71"/>
      <c r="L1238" s="62">
        <v>0</v>
      </c>
      <c r="M1238" s="552"/>
      <c r="N1238" s="71"/>
      <c r="O1238" s="552">
        <f t="shared" si="619"/>
        <v>0</v>
      </c>
      <c r="P1238" s="552"/>
      <c r="Q1238" s="71"/>
      <c r="R1238" s="71">
        <f t="shared" si="620"/>
        <v>0</v>
      </c>
      <c r="S1238" s="71">
        <f t="shared" si="621"/>
        <v>0</v>
      </c>
      <c r="T1238" s="71">
        <f t="shared" si="622"/>
        <v>0</v>
      </c>
      <c r="U1238" s="71">
        <f t="shared" si="623"/>
        <v>0</v>
      </c>
      <c r="V1238" s="124"/>
      <c r="X1238" s="10"/>
      <c r="Y1238" s="10"/>
      <c r="Z1238" s="10"/>
    </row>
    <row r="1239" spans="1:26" hidden="1" outlineLevel="1">
      <c r="A1239" s="137" t="s">
        <v>387</v>
      </c>
      <c r="B1239" s="137"/>
      <c r="C1239" s="138" t="s">
        <v>388</v>
      </c>
      <c r="D1239" s="94">
        <v>1</v>
      </c>
      <c r="E1239" s="94"/>
      <c r="F1239" s="139" t="s">
        <v>10</v>
      </c>
      <c r="G1239" s="71"/>
      <c r="H1239" s="71"/>
      <c r="I1239" s="71"/>
      <c r="J1239" s="71"/>
      <c r="K1239" s="71"/>
      <c r="L1239" s="62">
        <v>0</v>
      </c>
      <c r="M1239" s="552"/>
      <c r="N1239" s="71"/>
      <c r="O1239" s="552">
        <f t="shared" si="619"/>
        <v>0</v>
      </c>
      <c r="P1239" s="552"/>
      <c r="Q1239" s="71"/>
      <c r="R1239" s="71">
        <f t="shared" si="620"/>
        <v>0</v>
      </c>
      <c r="S1239" s="71">
        <f t="shared" si="621"/>
        <v>0</v>
      </c>
      <c r="T1239" s="71">
        <f t="shared" si="622"/>
        <v>0</v>
      </c>
      <c r="U1239" s="71">
        <f t="shared" si="623"/>
        <v>0</v>
      </c>
      <c r="V1239" s="124"/>
      <c r="X1239" s="10"/>
      <c r="Y1239" s="10"/>
      <c r="Z1239" s="10"/>
    </row>
    <row r="1240" spans="1:26" hidden="1" outlineLevel="1">
      <c r="A1240" s="137" t="s">
        <v>389</v>
      </c>
      <c r="B1240" s="137"/>
      <c r="C1240" s="138" t="s">
        <v>390</v>
      </c>
      <c r="D1240" s="94">
        <v>1</v>
      </c>
      <c r="E1240" s="94"/>
      <c r="F1240" s="139" t="s">
        <v>10</v>
      </c>
      <c r="G1240" s="71"/>
      <c r="H1240" s="71"/>
      <c r="I1240" s="71"/>
      <c r="J1240" s="71"/>
      <c r="K1240" s="71"/>
      <c r="L1240" s="62">
        <v>0</v>
      </c>
      <c r="M1240" s="552"/>
      <c r="N1240" s="71"/>
      <c r="O1240" s="552">
        <f t="shared" si="619"/>
        <v>0</v>
      </c>
      <c r="P1240" s="552"/>
      <c r="Q1240" s="71"/>
      <c r="R1240" s="71">
        <f t="shared" si="620"/>
        <v>0</v>
      </c>
      <c r="S1240" s="71">
        <f t="shared" si="621"/>
        <v>0</v>
      </c>
      <c r="T1240" s="71">
        <f t="shared" si="622"/>
        <v>0</v>
      </c>
      <c r="U1240" s="71">
        <f t="shared" si="623"/>
        <v>0</v>
      </c>
      <c r="V1240" s="124"/>
      <c r="X1240" s="10"/>
      <c r="Y1240" s="10"/>
      <c r="Z1240" s="10"/>
    </row>
    <row r="1241" spans="1:26" hidden="1" outlineLevel="1">
      <c r="A1241" s="137" t="s">
        <v>391</v>
      </c>
      <c r="B1241" s="137"/>
      <c r="C1241" s="138" t="s">
        <v>132</v>
      </c>
      <c r="D1241" s="94">
        <v>1</v>
      </c>
      <c r="E1241" s="94"/>
      <c r="F1241" s="139" t="s">
        <v>10</v>
      </c>
      <c r="G1241" s="71"/>
      <c r="H1241" s="71"/>
      <c r="I1241" s="71"/>
      <c r="J1241" s="71"/>
      <c r="K1241" s="71"/>
      <c r="L1241" s="62">
        <v>0</v>
      </c>
      <c r="M1241" s="552"/>
      <c r="N1241" s="71"/>
      <c r="O1241" s="552">
        <f t="shared" si="619"/>
        <v>0</v>
      </c>
      <c r="P1241" s="552"/>
      <c r="Q1241" s="71"/>
      <c r="R1241" s="71">
        <f t="shared" si="620"/>
        <v>0</v>
      </c>
      <c r="S1241" s="71">
        <f t="shared" si="621"/>
        <v>0</v>
      </c>
      <c r="T1241" s="71">
        <f t="shared" si="622"/>
        <v>0</v>
      </c>
      <c r="U1241" s="71">
        <f t="shared" si="623"/>
        <v>0</v>
      </c>
      <c r="V1241" s="124"/>
      <c r="X1241" s="10"/>
      <c r="Y1241" s="10"/>
      <c r="Z1241" s="10"/>
    </row>
    <row r="1242" spans="1:26" collapsed="1">
      <c r="A1242" s="137"/>
      <c r="B1242" s="137"/>
      <c r="C1242" s="138"/>
      <c r="D1242" s="94"/>
      <c r="E1242" s="94"/>
      <c r="F1242" s="139"/>
      <c r="G1242" s="71"/>
      <c r="H1242" s="71"/>
      <c r="I1242" s="71"/>
      <c r="J1242" s="71"/>
      <c r="K1242" s="71"/>
      <c r="L1242" s="62"/>
      <c r="M1242" s="552"/>
      <c r="N1242" s="71"/>
      <c r="O1242" s="552">
        <f t="shared" si="619"/>
        <v>0</v>
      </c>
      <c r="P1242" s="552"/>
      <c r="Q1242" s="71"/>
      <c r="R1242" s="71">
        <f t="shared" si="620"/>
        <v>0</v>
      </c>
      <c r="S1242" s="71">
        <f t="shared" si="621"/>
        <v>0</v>
      </c>
      <c r="T1242" s="71">
        <f t="shared" si="622"/>
        <v>0</v>
      </c>
      <c r="U1242" s="71">
        <f t="shared" si="623"/>
        <v>0</v>
      </c>
      <c r="V1242" s="124"/>
      <c r="X1242" s="10"/>
      <c r="Y1242" s="10"/>
      <c r="Z1242" s="10"/>
    </row>
    <row r="1243" spans="1:26">
      <c r="A1243" s="149" t="s">
        <v>392</v>
      </c>
      <c r="B1243" s="149"/>
      <c r="C1243" s="150" t="s">
        <v>144</v>
      </c>
      <c r="D1243" s="100"/>
      <c r="E1243" s="100"/>
      <c r="F1243" s="151"/>
      <c r="G1243" s="75"/>
      <c r="H1243" s="75"/>
      <c r="I1243" s="75"/>
      <c r="J1243" s="75">
        <f>SUBTOTAL(9,J1245:J1282)</f>
        <v>246947482.5690546</v>
      </c>
      <c r="K1243" s="75">
        <f>SUBTOTAL(9,K1245:K1282)</f>
        <v>27185144.90112938</v>
      </c>
      <c r="L1243" s="75">
        <f>SUBTOTAL(9,L1245:L1282)</f>
        <v>274132627.47018391</v>
      </c>
      <c r="M1243" s="555"/>
      <c r="N1243" s="75"/>
      <c r="O1243" s="555">
        <f t="shared" si="619"/>
        <v>0</v>
      </c>
      <c r="P1243" s="555"/>
      <c r="Q1243" s="75"/>
      <c r="R1243" s="75">
        <f t="shared" si="620"/>
        <v>0</v>
      </c>
      <c r="S1243" s="75">
        <f>SUBTOTAL(9,S1245:S1282)</f>
        <v>0</v>
      </c>
      <c r="T1243" s="75">
        <f>SUBTOTAL(9,T1245:T1282)</f>
        <v>0</v>
      </c>
      <c r="U1243" s="75">
        <f>SUBTOTAL(9,U1245:U1282)</f>
        <v>0</v>
      </c>
      <c r="V1243" s="176"/>
      <c r="X1243" s="10"/>
      <c r="Y1243" s="10"/>
      <c r="Z1243" s="10"/>
    </row>
    <row r="1244" spans="1:26">
      <c r="A1244" s="137"/>
      <c r="B1244" s="137"/>
      <c r="C1244" s="138" t="s">
        <v>393</v>
      </c>
      <c r="D1244" s="94"/>
      <c r="E1244" s="94"/>
      <c r="F1244" s="139"/>
      <c r="G1244" s="71"/>
      <c r="H1244" s="71"/>
      <c r="I1244" s="71"/>
      <c r="J1244" s="71"/>
      <c r="K1244" s="71"/>
      <c r="L1244" s="62"/>
      <c r="M1244" s="552"/>
      <c r="N1244" s="71"/>
      <c r="O1244" s="552">
        <f t="shared" si="619"/>
        <v>0</v>
      </c>
      <c r="P1244" s="552"/>
      <c r="Q1244" s="71"/>
      <c r="R1244" s="71">
        <f t="shared" si="620"/>
        <v>0</v>
      </c>
      <c r="S1244" s="71">
        <f t="shared" si="621"/>
        <v>0</v>
      </c>
      <c r="T1244" s="71">
        <f t="shared" si="622"/>
        <v>0</v>
      </c>
      <c r="U1244" s="71">
        <f t="shared" si="623"/>
        <v>0</v>
      </c>
      <c r="V1244" s="124"/>
      <c r="X1244" s="10"/>
      <c r="Y1244" s="10"/>
      <c r="Z1244" s="10"/>
    </row>
    <row r="1245" spans="1:26">
      <c r="A1245" s="137" t="s">
        <v>394</v>
      </c>
      <c r="B1245" s="137"/>
      <c r="C1245" s="138" t="s">
        <v>326</v>
      </c>
      <c r="D1245" s="94">
        <v>1</v>
      </c>
      <c r="E1245" s="94"/>
      <c r="F1245" s="139" t="s">
        <v>10</v>
      </c>
      <c r="G1245" s="71"/>
      <c r="H1245" s="71"/>
      <c r="I1245" s="71"/>
      <c r="J1245" s="71"/>
      <c r="K1245" s="71"/>
      <c r="L1245" s="62">
        <v>0</v>
      </c>
      <c r="M1245" s="552"/>
      <c r="N1245" s="71"/>
      <c r="O1245" s="552">
        <f t="shared" si="619"/>
        <v>0</v>
      </c>
      <c r="P1245" s="552"/>
      <c r="Q1245" s="71"/>
      <c r="R1245" s="71">
        <f t="shared" si="620"/>
        <v>0</v>
      </c>
      <c r="S1245" s="71">
        <f t="shared" si="621"/>
        <v>0</v>
      </c>
      <c r="T1245" s="71">
        <f t="shared" si="622"/>
        <v>0</v>
      </c>
      <c r="U1245" s="71">
        <f t="shared" si="623"/>
        <v>0</v>
      </c>
      <c r="V1245" s="124"/>
      <c r="X1245" s="10"/>
      <c r="Y1245" s="10"/>
      <c r="Z1245" s="10"/>
    </row>
    <row r="1246" spans="1:26">
      <c r="A1246" s="137" t="s">
        <v>395</v>
      </c>
      <c r="B1246" s="137"/>
      <c r="C1246" s="138" t="s">
        <v>152</v>
      </c>
      <c r="D1246" s="94">
        <v>1</v>
      </c>
      <c r="E1246" s="94"/>
      <c r="F1246" s="139" t="s">
        <v>10</v>
      </c>
      <c r="G1246" s="71"/>
      <c r="H1246" s="71"/>
      <c r="I1246" s="71"/>
      <c r="J1246" s="71"/>
      <c r="K1246" s="71"/>
      <c r="L1246" s="82"/>
      <c r="M1246" s="552"/>
      <c r="N1246" s="71"/>
      <c r="O1246" s="552">
        <f t="shared" si="619"/>
        <v>0</v>
      </c>
      <c r="P1246" s="552"/>
      <c r="Q1246" s="71"/>
      <c r="R1246" s="71">
        <f t="shared" si="620"/>
        <v>0</v>
      </c>
      <c r="S1246" s="71">
        <f t="shared" si="621"/>
        <v>0</v>
      </c>
      <c r="T1246" s="71">
        <f t="shared" si="622"/>
        <v>0</v>
      </c>
      <c r="U1246" s="71">
        <f t="shared" si="623"/>
        <v>0</v>
      </c>
      <c r="V1246" s="124"/>
      <c r="X1246" s="10"/>
      <c r="Y1246" s="10"/>
      <c r="Z1246" s="10"/>
    </row>
    <row r="1247" spans="1:26">
      <c r="A1247" s="137" t="s">
        <v>396</v>
      </c>
      <c r="B1247" s="137"/>
      <c r="C1247" s="138" t="s">
        <v>160</v>
      </c>
      <c r="D1247" s="94">
        <v>1</v>
      </c>
      <c r="E1247" s="94"/>
      <c r="F1247" s="139" t="s">
        <v>10</v>
      </c>
      <c r="G1247" s="71"/>
      <c r="H1247" s="71"/>
      <c r="I1247" s="71"/>
      <c r="J1247" s="71"/>
      <c r="K1247" s="71"/>
      <c r="L1247" s="62"/>
      <c r="M1247" s="552"/>
      <c r="N1247" s="71"/>
      <c r="O1247" s="552">
        <f t="shared" si="619"/>
        <v>0</v>
      </c>
      <c r="P1247" s="552"/>
      <c r="Q1247" s="71"/>
      <c r="R1247" s="71">
        <f t="shared" si="620"/>
        <v>0</v>
      </c>
      <c r="S1247" s="71">
        <f t="shared" si="621"/>
        <v>0</v>
      </c>
      <c r="T1247" s="71">
        <f t="shared" si="622"/>
        <v>0</v>
      </c>
      <c r="U1247" s="71">
        <f t="shared" si="623"/>
        <v>0</v>
      </c>
      <c r="V1247" s="124"/>
      <c r="X1247" s="10"/>
      <c r="Y1247" s="10"/>
      <c r="Z1247" s="10"/>
    </row>
    <row r="1248" spans="1:26">
      <c r="A1248" s="137" t="s">
        <v>397</v>
      </c>
      <c r="B1248" s="137"/>
      <c r="C1248" s="138" t="s">
        <v>330</v>
      </c>
      <c r="D1248" s="94">
        <v>1</v>
      </c>
      <c r="E1248" s="94"/>
      <c r="F1248" s="139" t="s">
        <v>10</v>
      </c>
      <c r="G1248" s="71"/>
      <c r="H1248" s="71"/>
      <c r="I1248" s="71"/>
      <c r="J1248" s="71"/>
      <c r="K1248" s="71"/>
      <c r="L1248" s="82"/>
      <c r="M1248" s="552"/>
      <c r="N1248" s="71"/>
      <c r="O1248" s="552">
        <f t="shared" si="619"/>
        <v>0</v>
      </c>
      <c r="P1248" s="552"/>
      <c r="Q1248" s="71"/>
      <c r="R1248" s="71">
        <f t="shared" si="620"/>
        <v>0</v>
      </c>
      <c r="S1248" s="71">
        <f t="shared" si="621"/>
        <v>0</v>
      </c>
      <c r="T1248" s="71">
        <f t="shared" si="622"/>
        <v>0</v>
      </c>
      <c r="U1248" s="71">
        <f t="shared" si="623"/>
        <v>0</v>
      </c>
      <c r="V1248" s="124"/>
      <c r="X1248" s="10"/>
      <c r="Y1248" s="10"/>
      <c r="Z1248" s="10"/>
    </row>
    <row r="1249" spans="1:26">
      <c r="A1249" s="137" t="s">
        <v>398</v>
      </c>
      <c r="B1249" s="137"/>
      <c r="C1249" s="138" t="s">
        <v>165</v>
      </c>
      <c r="D1249" s="94">
        <v>1</v>
      </c>
      <c r="E1249" s="94"/>
      <c r="F1249" s="139" t="s">
        <v>10</v>
      </c>
      <c r="G1249" s="71"/>
      <c r="H1249" s="71"/>
      <c r="I1249" s="71"/>
      <c r="J1249" s="71"/>
      <c r="K1249" s="71"/>
      <c r="L1249" s="82"/>
      <c r="M1249" s="552"/>
      <c r="N1249" s="71"/>
      <c r="O1249" s="552">
        <f t="shared" si="619"/>
        <v>0</v>
      </c>
      <c r="P1249" s="552"/>
      <c r="Q1249" s="71"/>
      <c r="R1249" s="71">
        <f t="shared" si="620"/>
        <v>0</v>
      </c>
      <c r="S1249" s="71">
        <f t="shared" si="621"/>
        <v>0</v>
      </c>
      <c r="T1249" s="71">
        <f t="shared" si="622"/>
        <v>0</v>
      </c>
      <c r="U1249" s="71">
        <f t="shared" si="623"/>
        <v>0</v>
      </c>
      <c r="V1249" s="124"/>
      <c r="X1249" s="10"/>
      <c r="Y1249" s="10"/>
      <c r="Z1249" s="10"/>
    </row>
    <row r="1250" spans="1:26">
      <c r="A1250" s="137" t="s">
        <v>399</v>
      </c>
      <c r="B1250" s="137"/>
      <c r="C1250" s="138" t="s">
        <v>333</v>
      </c>
      <c r="D1250" s="94">
        <v>1</v>
      </c>
      <c r="E1250" s="94"/>
      <c r="F1250" s="139" t="s">
        <v>10</v>
      </c>
      <c r="G1250" s="71"/>
      <c r="H1250" s="71"/>
      <c r="I1250" s="71"/>
      <c r="J1250" s="71"/>
      <c r="K1250" s="71"/>
      <c r="L1250" s="62">
        <v>0</v>
      </c>
      <c r="M1250" s="552"/>
      <c r="N1250" s="71"/>
      <c r="O1250" s="552">
        <f t="shared" si="619"/>
        <v>0</v>
      </c>
      <c r="P1250" s="552"/>
      <c r="Q1250" s="71"/>
      <c r="R1250" s="71">
        <f t="shared" si="620"/>
        <v>0</v>
      </c>
      <c r="S1250" s="71">
        <f t="shared" si="621"/>
        <v>0</v>
      </c>
      <c r="T1250" s="71">
        <f t="shared" si="622"/>
        <v>0</v>
      </c>
      <c r="U1250" s="71">
        <f t="shared" si="623"/>
        <v>0</v>
      </c>
      <c r="V1250" s="124"/>
      <c r="X1250" s="10"/>
      <c r="Y1250" s="10"/>
      <c r="Z1250" s="10"/>
    </row>
    <row r="1251" spans="1:26" s="153" customFormat="1">
      <c r="A1251" s="146" t="s">
        <v>400</v>
      </c>
      <c r="B1251" s="146"/>
      <c r="C1251" s="147" t="s">
        <v>1052</v>
      </c>
      <c r="D1251" s="122">
        <v>1</v>
      </c>
      <c r="E1251" s="122">
        <v>1</v>
      </c>
      <c r="F1251" s="148" t="s">
        <v>10</v>
      </c>
      <c r="G1251" s="77"/>
      <c r="H1251" s="77"/>
      <c r="I1251" s="77"/>
      <c r="J1251" s="82">
        <f t="shared" ref="J1251:K1251" si="624">SUBTOTAL(9,J1252:J1262)</f>
        <v>117565498.5133618</v>
      </c>
      <c r="K1251" s="82">
        <f t="shared" si="624"/>
        <v>6055261.4345239159</v>
      </c>
      <c r="L1251" s="82">
        <f>SUBTOTAL(9,L1252:L1262)</f>
        <v>123620759.94788571</v>
      </c>
      <c r="M1251" s="553"/>
      <c r="N1251" s="82"/>
      <c r="O1251" s="553">
        <f t="shared" si="619"/>
        <v>0</v>
      </c>
      <c r="P1251" s="553"/>
      <c r="Q1251" s="82"/>
      <c r="R1251" s="82">
        <f t="shared" si="620"/>
        <v>0</v>
      </c>
      <c r="S1251" s="82">
        <f t="shared" ref="S1251:T1251" si="625">SUBTOTAL(9,S1252:S1262)</f>
        <v>0</v>
      </c>
      <c r="T1251" s="82">
        <f t="shared" si="625"/>
        <v>0</v>
      </c>
      <c r="U1251" s="82">
        <f>SUBTOTAL(9,U1252:U1262)</f>
        <v>0</v>
      </c>
      <c r="V1251" s="127"/>
    </row>
    <row r="1252" spans="1:26" outlineLevel="1">
      <c r="A1252" s="137"/>
      <c r="B1252" s="137"/>
      <c r="C1252" s="138" t="s">
        <v>1008</v>
      </c>
      <c r="D1252" s="97">
        <v>8</v>
      </c>
      <c r="E1252" s="97">
        <v>8</v>
      </c>
      <c r="F1252" s="139" t="s">
        <v>660</v>
      </c>
      <c r="G1252" s="359">
        <v>11990000.000000002</v>
      </c>
      <c r="H1252" s="359">
        <v>163500</v>
      </c>
      <c r="I1252" s="62">
        <f t="shared" ref="I1252:I1258" si="626">SUM(G1252:H1252)</f>
        <v>12153500.000000002</v>
      </c>
      <c r="J1252" s="62">
        <f t="shared" ref="J1252:J1261" si="627">G1252*E1252</f>
        <v>95920000.000000015</v>
      </c>
      <c r="K1252" s="62">
        <f t="shared" ref="K1252:K1261" si="628">H1252*E1252</f>
        <v>1308000</v>
      </c>
      <c r="L1252" s="62">
        <f t="shared" ref="L1252:L1261" si="629">I1252*E1252</f>
        <v>97228000.000000015</v>
      </c>
      <c r="M1252" s="550"/>
      <c r="N1252" s="62"/>
      <c r="O1252" s="550">
        <f t="shared" si="619"/>
        <v>0</v>
      </c>
      <c r="P1252" s="550"/>
      <c r="Q1252" s="62"/>
      <c r="R1252" s="62">
        <f t="shared" si="620"/>
        <v>0</v>
      </c>
      <c r="S1252" s="62">
        <f t="shared" si="621"/>
        <v>0</v>
      </c>
      <c r="T1252" s="62">
        <f t="shared" si="622"/>
        <v>0</v>
      </c>
      <c r="U1252" s="62">
        <f t="shared" si="623"/>
        <v>0</v>
      </c>
      <c r="V1252" s="124" t="s">
        <v>1009</v>
      </c>
      <c r="X1252" s="10"/>
      <c r="Y1252" s="10"/>
      <c r="Z1252" s="10"/>
    </row>
    <row r="1253" spans="1:26" outlineLevel="1">
      <c r="A1253" s="137"/>
      <c r="B1253" s="137"/>
      <c r="C1253" s="138" t="s">
        <v>1011</v>
      </c>
      <c r="D1253" s="97">
        <v>8</v>
      </c>
      <c r="E1253" s="97">
        <v>8</v>
      </c>
      <c r="F1253" s="139" t="s">
        <v>660</v>
      </c>
      <c r="G1253" s="359">
        <v>979000.00000000012</v>
      </c>
      <c r="H1253" s="359">
        <v>59950.000000000007</v>
      </c>
      <c r="I1253" s="62">
        <f t="shared" si="626"/>
        <v>1038950.0000000001</v>
      </c>
      <c r="J1253" s="62">
        <f t="shared" si="627"/>
        <v>7832000.0000000009</v>
      </c>
      <c r="K1253" s="62">
        <f t="shared" si="628"/>
        <v>479600.00000000006</v>
      </c>
      <c r="L1253" s="62">
        <f t="shared" si="629"/>
        <v>8311600.0000000009</v>
      </c>
      <c r="M1253" s="550"/>
      <c r="N1253" s="62"/>
      <c r="O1253" s="550">
        <f t="shared" si="619"/>
        <v>0</v>
      </c>
      <c r="P1253" s="550"/>
      <c r="Q1253" s="62"/>
      <c r="R1253" s="62">
        <f t="shared" si="620"/>
        <v>0</v>
      </c>
      <c r="S1253" s="62">
        <f t="shared" si="621"/>
        <v>0</v>
      </c>
      <c r="T1253" s="62">
        <f t="shared" si="622"/>
        <v>0</v>
      </c>
      <c r="U1253" s="62">
        <f t="shared" si="623"/>
        <v>0</v>
      </c>
      <c r="V1253" s="124" t="s">
        <v>1012</v>
      </c>
      <c r="X1253" s="10"/>
      <c r="Y1253" s="10"/>
      <c r="Z1253" s="10"/>
    </row>
    <row r="1254" spans="1:26" ht="26.4" outlineLevel="1">
      <c r="A1254" s="137"/>
      <c r="B1254" s="137"/>
      <c r="C1254" s="138" t="s">
        <v>1053</v>
      </c>
      <c r="D1254" s="97">
        <v>4</v>
      </c>
      <c r="E1254" s="97">
        <v>4</v>
      </c>
      <c r="F1254" s="139" t="s">
        <v>660</v>
      </c>
      <c r="G1254" s="359">
        <v>1264480.0000000002</v>
      </c>
      <c r="H1254" s="359">
        <v>137500</v>
      </c>
      <c r="I1254" s="62">
        <f t="shared" si="626"/>
        <v>1401980.0000000002</v>
      </c>
      <c r="J1254" s="62">
        <f t="shared" si="627"/>
        <v>5057920.0000000009</v>
      </c>
      <c r="K1254" s="62">
        <f t="shared" si="628"/>
        <v>550000</v>
      </c>
      <c r="L1254" s="62">
        <f t="shared" si="629"/>
        <v>5607920.0000000009</v>
      </c>
      <c r="M1254" s="550"/>
      <c r="N1254" s="62"/>
      <c r="O1254" s="550">
        <f t="shared" si="619"/>
        <v>0</v>
      </c>
      <c r="P1254" s="550"/>
      <c r="Q1254" s="62"/>
      <c r="R1254" s="62">
        <f t="shared" si="620"/>
        <v>0</v>
      </c>
      <c r="S1254" s="62">
        <f t="shared" si="621"/>
        <v>0</v>
      </c>
      <c r="T1254" s="62">
        <f t="shared" si="622"/>
        <v>0</v>
      </c>
      <c r="U1254" s="62">
        <f t="shared" si="623"/>
        <v>0</v>
      </c>
      <c r="V1254" s="124" t="s">
        <v>1042</v>
      </c>
      <c r="X1254" s="10"/>
      <c r="Y1254" s="10"/>
      <c r="Z1254" s="10"/>
    </row>
    <row r="1255" spans="1:26" s="11" customFormat="1" ht="26.4" outlineLevel="1">
      <c r="A1255" s="192"/>
      <c r="B1255" s="192"/>
      <c r="C1255" s="193" t="s">
        <v>1013</v>
      </c>
      <c r="D1255" s="194">
        <v>4</v>
      </c>
      <c r="E1255" s="97">
        <v>4</v>
      </c>
      <c r="F1255" s="195" t="s">
        <v>660</v>
      </c>
      <c r="G1255" s="359">
        <v>276000</v>
      </c>
      <c r="H1255" s="359">
        <v>81750</v>
      </c>
      <c r="I1255" s="199">
        <f t="shared" si="626"/>
        <v>357750</v>
      </c>
      <c r="J1255" s="199">
        <f t="shared" si="627"/>
        <v>1104000</v>
      </c>
      <c r="K1255" s="199">
        <f t="shared" si="628"/>
        <v>327000</v>
      </c>
      <c r="L1255" s="199">
        <f t="shared" si="629"/>
        <v>1431000</v>
      </c>
      <c r="M1255" s="554"/>
      <c r="N1255" s="199"/>
      <c r="O1255" s="554">
        <f t="shared" ref="O1255:O1318" si="630">M1255+N1255</f>
        <v>0</v>
      </c>
      <c r="P1255" s="554"/>
      <c r="Q1255" s="199"/>
      <c r="R1255" s="199">
        <f t="shared" ref="R1255:R1318" si="631">P1255+Q1255</f>
        <v>0</v>
      </c>
      <c r="S1255" s="199">
        <f t="shared" si="621"/>
        <v>0</v>
      </c>
      <c r="T1255" s="199">
        <f t="shared" si="622"/>
        <v>0</v>
      </c>
      <c r="U1255" s="199">
        <f t="shared" si="623"/>
        <v>0</v>
      </c>
      <c r="V1255" s="128" t="s">
        <v>1014</v>
      </c>
    </row>
    <row r="1256" spans="1:26" s="11" customFormat="1" ht="26.4" outlineLevel="1">
      <c r="A1256" s="192"/>
      <c r="B1256" s="192"/>
      <c r="C1256" s="193" t="s">
        <v>1015</v>
      </c>
      <c r="D1256" s="194">
        <v>4</v>
      </c>
      <c r="E1256" s="97">
        <v>4</v>
      </c>
      <c r="F1256" s="195" t="s">
        <v>660</v>
      </c>
      <c r="G1256" s="359">
        <v>198000.00000000003</v>
      </c>
      <c r="H1256" s="359">
        <v>10900</v>
      </c>
      <c r="I1256" s="199">
        <f t="shared" si="626"/>
        <v>208900.00000000003</v>
      </c>
      <c r="J1256" s="199">
        <f t="shared" si="627"/>
        <v>792000.00000000012</v>
      </c>
      <c r="K1256" s="199">
        <f t="shared" si="628"/>
        <v>43600</v>
      </c>
      <c r="L1256" s="199">
        <f t="shared" si="629"/>
        <v>835600.00000000012</v>
      </c>
      <c r="M1256" s="554"/>
      <c r="N1256" s="199"/>
      <c r="O1256" s="554">
        <f t="shared" si="630"/>
        <v>0</v>
      </c>
      <c r="P1256" s="554"/>
      <c r="Q1256" s="199"/>
      <c r="R1256" s="199">
        <f t="shared" si="631"/>
        <v>0</v>
      </c>
      <c r="S1256" s="199">
        <f t="shared" ref="S1256:S1318" si="632">J1256*M1256</f>
        <v>0</v>
      </c>
      <c r="T1256" s="199">
        <f t="shared" ref="T1256:T1318" si="633">P1256*K1256</f>
        <v>0</v>
      </c>
      <c r="U1256" s="199">
        <f t="shared" ref="U1256:U1318" si="634">S1256+T1256</f>
        <v>0</v>
      </c>
      <c r="V1256" s="128" t="s">
        <v>975</v>
      </c>
    </row>
    <row r="1257" spans="1:26" s="11" customFormat="1" ht="26.4" outlineLevel="1">
      <c r="A1257" s="192"/>
      <c r="B1257" s="192"/>
      <c r="C1257" s="193" t="s">
        <v>923</v>
      </c>
      <c r="D1257" s="194">
        <v>229</v>
      </c>
      <c r="E1257" s="97">
        <v>200</v>
      </c>
      <c r="F1257" s="195" t="s">
        <v>624</v>
      </c>
      <c r="G1257" s="359">
        <v>10032.786885245901</v>
      </c>
      <c r="H1257" s="359">
        <v>3360.0000000000005</v>
      </c>
      <c r="I1257" s="199">
        <f t="shared" si="626"/>
        <v>13392.786885245901</v>
      </c>
      <c r="J1257" s="199">
        <f t="shared" si="627"/>
        <v>2006557.3770491802</v>
      </c>
      <c r="K1257" s="199">
        <f t="shared" si="628"/>
        <v>672000.00000000012</v>
      </c>
      <c r="L1257" s="199">
        <f t="shared" si="629"/>
        <v>2678557.3770491802</v>
      </c>
      <c r="M1257" s="554"/>
      <c r="N1257" s="199"/>
      <c r="O1257" s="554">
        <f t="shared" si="630"/>
        <v>0</v>
      </c>
      <c r="P1257" s="554"/>
      <c r="Q1257" s="199"/>
      <c r="R1257" s="199">
        <f t="shared" si="631"/>
        <v>0</v>
      </c>
      <c r="S1257" s="199">
        <f t="shared" si="632"/>
        <v>0</v>
      </c>
      <c r="T1257" s="199">
        <f t="shared" si="633"/>
        <v>0</v>
      </c>
      <c r="U1257" s="199">
        <f t="shared" si="634"/>
        <v>0</v>
      </c>
      <c r="V1257" s="128" t="s">
        <v>924</v>
      </c>
    </row>
    <row r="1258" spans="1:26" s="11" customFormat="1" outlineLevel="1">
      <c r="A1258" s="192"/>
      <c r="B1258" s="192"/>
      <c r="C1258" s="386" t="s">
        <v>928</v>
      </c>
      <c r="D1258" s="194">
        <v>91</v>
      </c>
      <c r="E1258" s="97">
        <v>85</v>
      </c>
      <c r="F1258" s="195" t="s">
        <v>624</v>
      </c>
      <c r="G1258" s="359">
        <v>8773.9726027397246</v>
      </c>
      <c r="H1258" s="359">
        <v>14594.016411764707</v>
      </c>
      <c r="I1258" s="199">
        <f t="shared" si="626"/>
        <v>23367.989014504434</v>
      </c>
      <c r="J1258" s="199">
        <f t="shared" si="627"/>
        <v>745787.6712328766</v>
      </c>
      <c r="K1258" s="199">
        <f t="shared" si="628"/>
        <v>1240491.395</v>
      </c>
      <c r="L1258" s="199">
        <f t="shared" si="629"/>
        <v>1986279.0662328769</v>
      </c>
      <c r="M1258" s="554"/>
      <c r="N1258" s="199"/>
      <c r="O1258" s="554">
        <f t="shared" si="630"/>
        <v>0</v>
      </c>
      <c r="P1258" s="554"/>
      <c r="Q1258" s="199"/>
      <c r="R1258" s="199">
        <f t="shared" si="631"/>
        <v>0</v>
      </c>
      <c r="S1258" s="199">
        <f t="shared" si="632"/>
        <v>0</v>
      </c>
      <c r="T1258" s="199">
        <f t="shared" si="633"/>
        <v>0</v>
      </c>
      <c r="U1258" s="199">
        <f t="shared" si="634"/>
        <v>0</v>
      </c>
      <c r="V1258" s="389" t="s">
        <v>929</v>
      </c>
    </row>
    <row r="1259" spans="1:26" outlineLevel="1">
      <c r="A1259" s="137"/>
      <c r="B1259" s="137"/>
      <c r="C1259" s="138" t="s">
        <v>896</v>
      </c>
      <c r="D1259" s="194">
        <v>0</v>
      </c>
      <c r="E1259" s="97">
        <v>0</v>
      </c>
      <c r="F1259" s="139" t="s">
        <v>897</v>
      </c>
      <c r="G1259" s="359">
        <v>0</v>
      </c>
      <c r="H1259" s="359">
        <v>50600.000000000007</v>
      </c>
      <c r="I1259" s="62">
        <f t="shared" ref="I1259:I1261" si="635">SUM(G1259:H1259)</f>
        <v>50600.000000000007</v>
      </c>
      <c r="J1259" s="62">
        <f t="shared" si="627"/>
        <v>0</v>
      </c>
      <c r="K1259" s="62">
        <f t="shared" si="628"/>
        <v>0</v>
      </c>
      <c r="L1259" s="62">
        <f t="shared" si="629"/>
        <v>0</v>
      </c>
      <c r="M1259" s="550"/>
      <c r="N1259" s="62"/>
      <c r="O1259" s="550">
        <f t="shared" si="630"/>
        <v>0</v>
      </c>
      <c r="P1259" s="550"/>
      <c r="Q1259" s="62"/>
      <c r="R1259" s="62">
        <f t="shared" si="631"/>
        <v>0</v>
      </c>
      <c r="S1259" s="62">
        <f t="shared" si="632"/>
        <v>0</v>
      </c>
      <c r="T1259" s="62">
        <f t="shared" si="633"/>
        <v>0</v>
      </c>
      <c r="U1259" s="62">
        <f t="shared" si="634"/>
        <v>0</v>
      </c>
      <c r="V1259" s="124" t="s">
        <v>898</v>
      </c>
      <c r="X1259" s="10"/>
      <c r="Y1259" s="10"/>
      <c r="Z1259" s="10"/>
    </row>
    <row r="1260" spans="1:26" outlineLevel="1">
      <c r="A1260" s="137"/>
      <c r="B1260" s="137"/>
      <c r="C1260" s="138" t="s">
        <v>899</v>
      </c>
      <c r="D1260" s="194">
        <v>4</v>
      </c>
      <c r="E1260" s="97">
        <v>4</v>
      </c>
      <c r="F1260" s="139" t="s">
        <v>897</v>
      </c>
      <c r="G1260" s="359">
        <v>0</v>
      </c>
      <c r="H1260" s="359">
        <v>50600.000000000007</v>
      </c>
      <c r="I1260" s="62">
        <f t="shared" si="635"/>
        <v>50600.000000000007</v>
      </c>
      <c r="J1260" s="62">
        <f t="shared" si="627"/>
        <v>0</v>
      </c>
      <c r="K1260" s="62">
        <f t="shared" si="628"/>
        <v>202400.00000000003</v>
      </c>
      <c r="L1260" s="62">
        <f t="shared" si="629"/>
        <v>202400.00000000003</v>
      </c>
      <c r="M1260" s="550"/>
      <c r="N1260" s="62"/>
      <c r="O1260" s="550">
        <f t="shared" si="630"/>
        <v>0</v>
      </c>
      <c r="P1260" s="550"/>
      <c r="Q1260" s="62"/>
      <c r="R1260" s="62">
        <f t="shared" si="631"/>
        <v>0</v>
      </c>
      <c r="S1260" s="62">
        <f t="shared" si="632"/>
        <v>0</v>
      </c>
      <c r="T1260" s="62">
        <f t="shared" si="633"/>
        <v>0</v>
      </c>
      <c r="U1260" s="62">
        <f t="shared" si="634"/>
        <v>0</v>
      </c>
      <c r="V1260" s="124" t="s">
        <v>898</v>
      </c>
      <c r="X1260" s="10"/>
      <c r="Y1260" s="10"/>
      <c r="Z1260" s="10"/>
    </row>
    <row r="1261" spans="1:26" s="399" customFormat="1" outlineLevel="1">
      <c r="A1261" s="395"/>
      <c r="B1261" s="395"/>
      <c r="C1261" s="400" t="s">
        <v>657</v>
      </c>
      <c r="D1261" s="97">
        <v>1</v>
      </c>
      <c r="E1261" s="97">
        <v>1</v>
      </c>
      <c r="F1261" s="397" t="s">
        <v>619</v>
      </c>
      <c r="G1261" s="497">
        <v>4107233.465079722</v>
      </c>
      <c r="H1261" s="497">
        <v>1232170.0395239166</v>
      </c>
      <c r="I1261" s="62">
        <f t="shared" si="635"/>
        <v>5339403.5046036383</v>
      </c>
      <c r="J1261" s="62">
        <f t="shared" si="627"/>
        <v>4107233.465079722</v>
      </c>
      <c r="K1261" s="62">
        <f t="shared" si="628"/>
        <v>1232170.0395239166</v>
      </c>
      <c r="L1261" s="62">
        <f t="shared" si="629"/>
        <v>5339403.5046036383</v>
      </c>
      <c r="M1261" s="550"/>
      <c r="N1261" s="62"/>
      <c r="O1261" s="550">
        <f t="shared" si="630"/>
        <v>0</v>
      </c>
      <c r="P1261" s="550"/>
      <c r="Q1261" s="62"/>
      <c r="R1261" s="62">
        <f t="shared" si="631"/>
        <v>0</v>
      </c>
      <c r="S1261" s="62">
        <f t="shared" si="632"/>
        <v>0</v>
      </c>
      <c r="T1261" s="62">
        <f t="shared" si="633"/>
        <v>0</v>
      </c>
      <c r="U1261" s="62">
        <f t="shared" si="634"/>
        <v>0</v>
      </c>
      <c r="V1261" s="124"/>
    </row>
    <row r="1262" spans="1:26">
      <c r="A1262" s="137"/>
      <c r="B1262" s="137"/>
      <c r="C1262" s="138"/>
      <c r="D1262" s="362"/>
      <c r="E1262" s="498"/>
      <c r="F1262" s="139"/>
      <c r="G1262" s="62"/>
      <c r="H1262" s="62"/>
      <c r="I1262" s="62"/>
      <c r="J1262" s="62"/>
      <c r="K1262" s="62"/>
      <c r="L1262" s="62"/>
      <c r="M1262" s="550"/>
      <c r="N1262" s="62"/>
      <c r="O1262" s="550">
        <f t="shared" si="630"/>
        <v>0</v>
      </c>
      <c r="P1262" s="550"/>
      <c r="Q1262" s="62"/>
      <c r="R1262" s="62">
        <f t="shared" si="631"/>
        <v>0</v>
      </c>
      <c r="S1262" s="62">
        <f t="shared" si="632"/>
        <v>0</v>
      </c>
      <c r="T1262" s="62">
        <f t="shared" si="633"/>
        <v>0</v>
      </c>
      <c r="U1262" s="62">
        <f t="shared" si="634"/>
        <v>0</v>
      </c>
      <c r="V1262" s="124"/>
      <c r="X1262" s="10"/>
      <c r="Y1262" s="10"/>
      <c r="Z1262" s="10"/>
    </row>
    <row r="1263" spans="1:26" s="153" customFormat="1">
      <c r="A1263" s="146" t="s">
        <v>401</v>
      </c>
      <c r="B1263" s="146"/>
      <c r="C1263" s="147" t="s">
        <v>169</v>
      </c>
      <c r="D1263" s="190">
        <v>1</v>
      </c>
      <c r="E1263" s="99">
        <v>1</v>
      </c>
      <c r="F1263" s="148" t="s">
        <v>10</v>
      </c>
      <c r="G1263" s="82"/>
      <c r="H1263" s="82"/>
      <c r="I1263" s="82"/>
      <c r="J1263" s="82">
        <f>SUBTOTAL(9,J1264:J1282)</f>
        <v>129381984.05569279</v>
      </c>
      <c r="K1263" s="82">
        <f>SUBTOTAL(9,K1264:K1282)</f>
        <v>21129883.466605462</v>
      </c>
      <c r="L1263" s="82">
        <f>SUBTOTAL(9,L1264:L1282)</f>
        <v>150511867.52229828</v>
      </c>
      <c r="M1263" s="553"/>
      <c r="N1263" s="82"/>
      <c r="O1263" s="553">
        <f t="shared" si="630"/>
        <v>0</v>
      </c>
      <c r="P1263" s="553"/>
      <c r="Q1263" s="82"/>
      <c r="R1263" s="82">
        <f t="shared" si="631"/>
        <v>0</v>
      </c>
      <c r="S1263" s="82">
        <f>SUBTOTAL(9,S1264:S1282)</f>
        <v>0</v>
      </c>
      <c r="T1263" s="82">
        <f>SUBTOTAL(9,T1264:T1282)</f>
        <v>0</v>
      </c>
      <c r="U1263" s="82">
        <f>SUBTOTAL(9,U1264:U1282)</f>
        <v>0</v>
      </c>
      <c r="V1263" s="127"/>
    </row>
    <row r="1264" spans="1:26" s="11" customFormat="1" ht="52.8" outlineLevel="1">
      <c r="A1264" s="192"/>
      <c r="B1264" s="192"/>
      <c r="C1264" s="193" t="s">
        <v>1551</v>
      </c>
      <c r="D1264" s="194">
        <v>1</v>
      </c>
      <c r="E1264" s="97">
        <v>1</v>
      </c>
      <c r="F1264" s="195" t="s">
        <v>660</v>
      </c>
      <c r="G1264" s="359">
        <v>68750000</v>
      </c>
      <c r="H1264" s="359">
        <v>1308000</v>
      </c>
      <c r="I1264" s="199">
        <f t="shared" ref="I1264:I1274" si="636">SUM(G1264:H1264)</f>
        <v>70058000</v>
      </c>
      <c r="J1264" s="199">
        <f t="shared" ref="J1264:J1280" si="637">G1264*E1264</f>
        <v>68750000</v>
      </c>
      <c r="K1264" s="199">
        <f t="shared" ref="K1264:K1280" si="638">H1264*E1264</f>
        <v>1308000</v>
      </c>
      <c r="L1264" s="199">
        <f t="shared" ref="L1264:L1280" si="639">I1264*E1264</f>
        <v>70058000</v>
      </c>
      <c r="M1264" s="554"/>
      <c r="N1264" s="199"/>
      <c r="O1264" s="554">
        <f t="shared" si="630"/>
        <v>0</v>
      </c>
      <c r="P1264" s="554"/>
      <c r="Q1264" s="199"/>
      <c r="R1264" s="199">
        <f t="shared" si="631"/>
        <v>0</v>
      </c>
      <c r="S1264" s="199">
        <f t="shared" si="632"/>
        <v>0</v>
      </c>
      <c r="T1264" s="199">
        <f t="shared" si="633"/>
        <v>0</v>
      </c>
      <c r="U1264" s="199">
        <f t="shared" si="634"/>
        <v>0</v>
      </c>
      <c r="V1264" s="128" t="s">
        <v>969</v>
      </c>
    </row>
    <row r="1265" spans="1:26" s="11" customFormat="1" ht="26.4" outlineLevel="1">
      <c r="A1265" s="192"/>
      <c r="B1265" s="192"/>
      <c r="C1265" s="193" t="s">
        <v>970</v>
      </c>
      <c r="D1265" s="194">
        <v>2</v>
      </c>
      <c r="E1265" s="97"/>
      <c r="F1265" s="195" t="s">
        <v>660</v>
      </c>
      <c r="G1265" s="359">
        <v>5060000</v>
      </c>
      <c r="H1265" s="359">
        <v>654000</v>
      </c>
      <c r="I1265" s="199">
        <f t="shared" ref="I1265" si="640">SUM(G1265:H1265)</f>
        <v>5714000</v>
      </c>
      <c r="J1265" s="199">
        <f t="shared" si="637"/>
        <v>0</v>
      </c>
      <c r="K1265" s="199">
        <f t="shared" si="638"/>
        <v>0</v>
      </c>
      <c r="L1265" s="199">
        <f t="shared" si="639"/>
        <v>0</v>
      </c>
      <c r="M1265" s="554"/>
      <c r="N1265" s="199"/>
      <c r="O1265" s="554">
        <f t="shared" si="630"/>
        <v>0</v>
      </c>
      <c r="P1265" s="554"/>
      <c r="Q1265" s="199"/>
      <c r="R1265" s="199">
        <f t="shared" si="631"/>
        <v>0</v>
      </c>
      <c r="S1265" s="199">
        <f t="shared" si="632"/>
        <v>0</v>
      </c>
      <c r="T1265" s="199">
        <f t="shared" si="633"/>
        <v>0</v>
      </c>
      <c r="U1265" s="199">
        <f t="shared" si="634"/>
        <v>0</v>
      </c>
      <c r="V1265" s="128" t="s">
        <v>971</v>
      </c>
    </row>
    <row r="1266" spans="1:26" s="11" customFormat="1" ht="26.4" outlineLevel="1">
      <c r="A1266" s="192"/>
      <c r="B1266" s="192"/>
      <c r="C1266" s="193" t="s">
        <v>974</v>
      </c>
      <c r="D1266" s="194">
        <v>28</v>
      </c>
      <c r="E1266" s="97">
        <f>12+4</f>
        <v>16</v>
      </c>
      <c r="F1266" s="195" t="s">
        <v>660</v>
      </c>
      <c r="G1266" s="359">
        <v>198000.00000000003</v>
      </c>
      <c r="H1266" s="359">
        <v>10900</v>
      </c>
      <c r="I1266" s="199">
        <f>SUM(G1266:H1266)</f>
        <v>208900.00000000003</v>
      </c>
      <c r="J1266" s="199">
        <f>G1266*E1266</f>
        <v>3168000.0000000005</v>
      </c>
      <c r="K1266" s="199">
        <f>H1266*E1266</f>
        <v>174400</v>
      </c>
      <c r="L1266" s="199">
        <f>I1266*E1266</f>
        <v>3342400.0000000005</v>
      </c>
      <c r="M1266" s="554"/>
      <c r="N1266" s="199"/>
      <c r="O1266" s="554">
        <f t="shared" si="630"/>
        <v>0</v>
      </c>
      <c r="P1266" s="554"/>
      <c r="Q1266" s="199"/>
      <c r="R1266" s="199">
        <f t="shared" si="631"/>
        <v>0</v>
      </c>
      <c r="S1266" s="199">
        <f t="shared" si="632"/>
        <v>0</v>
      </c>
      <c r="T1266" s="199">
        <f t="shared" si="633"/>
        <v>0</v>
      </c>
      <c r="U1266" s="199">
        <f t="shared" si="634"/>
        <v>0</v>
      </c>
      <c r="V1266" s="128" t="s">
        <v>975</v>
      </c>
    </row>
    <row r="1267" spans="1:26" s="11" customFormat="1" ht="26.4" outlineLevel="1">
      <c r="A1267" s="192"/>
      <c r="B1267" s="192"/>
      <c r="C1267" s="193" t="s">
        <v>974</v>
      </c>
      <c r="D1267" s="194">
        <v>0</v>
      </c>
      <c r="E1267" s="97">
        <v>0</v>
      </c>
      <c r="F1267" s="195" t="s">
        <v>660</v>
      </c>
      <c r="G1267" s="359">
        <v>198000.00000000003</v>
      </c>
      <c r="H1267" s="359">
        <v>10900</v>
      </c>
      <c r="I1267" s="199">
        <f>SUM(G1267:H1267)</f>
        <v>208900.00000000003</v>
      </c>
      <c r="J1267" s="199">
        <f>G1267*E1267</f>
        <v>0</v>
      </c>
      <c r="K1267" s="199">
        <f>H1267*E1267</f>
        <v>0</v>
      </c>
      <c r="L1267" s="199">
        <f>I1267*E1267</f>
        <v>0</v>
      </c>
      <c r="M1267" s="554"/>
      <c r="N1267" s="199"/>
      <c r="O1267" s="554">
        <f t="shared" si="630"/>
        <v>0</v>
      </c>
      <c r="P1267" s="554"/>
      <c r="Q1267" s="199"/>
      <c r="R1267" s="199">
        <f t="shared" si="631"/>
        <v>0</v>
      </c>
      <c r="S1267" s="199">
        <f t="shared" si="632"/>
        <v>0</v>
      </c>
      <c r="T1267" s="199">
        <f t="shared" si="633"/>
        <v>0</v>
      </c>
      <c r="U1267" s="199">
        <f t="shared" si="634"/>
        <v>0</v>
      </c>
      <c r="V1267" s="128" t="s">
        <v>975</v>
      </c>
    </row>
    <row r="1268" spans="1:26" s="11" customFormat="1" ht="26.4" outlineLevel="1">
      <c r="A1268" s="192"/>
      <c r="B1268" s="192"/>
      <c r="C1268" s="193" t="s">
        <v>976</v>
      </c>
      <c r="D1268" s="194">
        <v>1</v>
      </c>
      <c r="E1268" s="97">
        <v>1</v>
      </c>
      <c r="F1268" s="195" t="s">
        <v>660</v>
      </c>
      <c r="G1268" s="359">
        <v>6490000.0000000009</v>
      </c>
      <c r="H1268" s="359">
        <v>490500.00000000006</v>
      </c>
      <c r="I1268" s="199">
        <f t="shared" si="636"/>
        <v>6980500.0000000009</v>
      </c>
      <c r="J1268" s="199">
        <f t="shared" si="637"/>
        <v>6490000.0000000009</v>
      </c>
      <c r="K1268" s="199">
        <f t="shared" si="638"/>
        <v>490500.00000000006</v>
      </c>
      <c r="L1268" s="199">
        <f t="shared" si="639"/>
        <v>6980500.0000000009</v>
      </c>
      <c r="M1268" s="554"/>
      <c r="N1268" s="199"/>
      <c r="O1268" s="554">
        <f t="shared" si="630"/>
        <v>0</v>
      </c>
      <c r="P1268" s="554"/>
      <c r="Q1268" s="199"/>
      <c r="R1268" s="199">
        <f t="shared" si="631"/>
        <v>0</v>
      </c>
      <c r="S1268" s="199">
        <f t="shared" si="632"/>
        <v>0</v>
      </c>
      <c r="T1268" s="199">
        <f t="shared" si="633"/>
        <v>0</v>
      </c>
      <c r="U1268" s="199">
        <f t="shared" si="634"/>
        <v>0</v>
      </c>
      <c r="V1268" s="128" t="s">
        <v>977</v>
      </c>
    </row>
    <row r="1269" spans="1:26" s="354" customFormat="1" outlineLevel="1">
      <c r="A1269" s="348"/>
      <c r="B1269" s="348"/>
      <c r="C1269" s="349" t="s">
        <v>978</v>
      </c>
      <c r="D1269" s="350">
        <v>2</v>
      </c>
      <c r="E1269" s="499">
        <v>2</v>
      </c>
      <c r="F1269" s="351" t="s">
        <v>660</v>
      </c>
      <c r="G1269" s="359"/>
      <c r="H1269" s="359"/>
      <c r="I1269" s="352">
        <f t="shared" si="636"/>
        <v>0</v>
      </c>
      <c r="J1269" s="352">
        <f t="shared" si="637"/>
        <v>0</v>
      </c>
      <c r="K1269" s="352">
        <f t="shared" si="638"/>
        <v>0</v>
      </c>
      <c r="L1269" s="352">
        <f t="shared" si="639"/>
        <v>0</v>
      </c>
      <c r="M1269" s="599"/>
      <c r="N1269" s="352"/>
      <c r="O1269" s="599">
        <f t="shared" si="630"/>
        <v>0</v>
      </c>
      <c r="P1269" s="599"/>
      <c r="Q1269" s="352"/>
      <c r="R1269" s="352">
        <f t="shared" si="631"/>
        <v>0</v>
      </c>
      <c r="S1269" s="352">
        <f t="shared" si="632"/>
        <v>0</v>
      </c>
      <c r="T1269" s="352">
        <f t="shared" si="633"/>
        <v>0</v>
      </c>
      <c r="U1269" s="352">
        <f t="shared" si="634"/>
        <v>0</v>
      </c>
      <c r="V1269" s="353" t="s">
        <v>255</v>
      </c>
    </row>
    <row r="1270" spans="1:26" s="11" customFormat="1" outlineLevel="1">
      <c r="A1270" s="192"/>
      <c r="B1270" s="192"/>
      <c r="C1270" s="193" t="s">
        <v>980</v>
      </c>
      <c r="D1270" s="194">
        <v>2</v>
      </c>
      <c r="E1270" s="97">
        <v>2</v>
      </c>
      <c r="F1270" s="195" t="s">
        <v>660</v>
      </c>
      <c r="G1270" s="359">
        <v>150480</v>
      </c>
      <c r="H1270" s="359">
        <v>54500.000000000007</v>
      </c>
      <c r="I1270" s="199">
        <f t="shared" si="636"/>
        <v>204980</v>
      </c>
      <c r="J1270" s="199">
        <f t="shared" si="637"/>
        <v>300960</v>
      </c>
      <c r="K1270" s="199">
        <f t="shared" si="638"/>
        <v>109000.00000000001</v>
      </c>
      <c r="L1270" s="199">
        <f t="shared" si="639"/>
        <v>409960</v>
      </c>
      <c r="M1270" s="554"/>
      <c r="N1270" s="199"/>
      <c r="O1270" s="554">
        <f t="shared" si="630"/>
        <v>0</v>
      </c>
      <c r="P1270" s="554"/>
      <c r="Q1270" s="199"/>
      <c r="R1270" s="199">
        <f t="shared" si="631"/>
        <v>0</v>
      </c>
      <c r="S1270" s="199">
        <f t="shared" si="632"/>
        <v>0</v>
      </c>
      <c r="T1270" s="199">
        <f t="shared" si="633"/>
        <v>0</v>
      </c>
      <c r="U1270" s="199">
        <f t="shared" si="634"/>
        <v>0</v>
      </c>
      <c r="V1270" s="128" t="s">
        <v>898</v>
      </c>
    </row>
    <row r="1271" spans="1:26" ht="26.4" outlineLevel="1">
      <c r="A1271" s="137"/>
      <c r="B1271" s="137"/>
      <c r="C1271" s="138" t="s">
        <v>894</v>
      </c>
      <c r="D1271" s="97">
        <v>12</v>
      </c>
      <c r="E1271" s="97">
        <v>12</v>
      </c>
      <c r="F1271" s="139" t="s">
        <v>660</v>
      </c>
      <c r="G1271" s="359">
        <v>480000</v>
      </c>
      <c r="H1271" s="359">
        <v>81750</v>
      </c>
      <c r="I1271" s="62">
        <f t="shared" si="636"/>
        <v>561750</v>
      </c>
      <c r="J1271" s="62">
        <f t="shared" si="637"/>
        <v>5760000</v>
      </c>
      <c r="K1271" s="62">
        <f t="shared" si="638"/>
        <v>981000</v>
      </c>
      <c r="L1271" s="62">
        <f t="shared" si="639"/>
        <v>6741000</v>
      </c>
      <c r="M1271" s="550"/>
      <c r="N1271" s="62"/>
      <c r="O1271" s="550">
        <f t="shared" si="630"/>
        <v>0</v>
      </c>
      <c r="P1271" s="550"/>
      <c r="Q1271" s="62"/>
      <c r="R1271" s="62">
        <f t="shared" si="631"/>
        <v>0</v>
      </c>
      <c r="S1271" s="62">
        <f t="shared" si="632"/>
        <v>0</v>
      </c>
      <c r="T1271" s="62">
        <f t="shared" si="633"/>
        <v>0</v>
      </c>
      <c r="U1271" s="62">
        <f t="shared" si="634"/>
        <v>0</v>
      </c>
      <c r="V1271" s="124" t="s">
        <v>895</v>
      </c>
      <c r="X1271" s="10"/>
      <c r="Y1271" s="10"/>
      <c r="Z1271" s="10"/>
    </row>
    <row r="1272" spans="1:26" s="11" customFormat="1" ht="26.4" outlineLevel="1">
      <c r="A1272" s="192"/>
      <c r="B1272" s="192"/>
      <c r="C1272" s="193" t="s">
        <v>983</v>
      </c>
      <c r="D1272" s="194">
        <v>4</v>
      </c>
      <c r="E1272" s="97">
        <v>4</v>
      </c>
      <c r="F1272" s="195" t="s">
        <v>660</v>
      </c>
      <c r="G1272" s="359">
        <v>0</v>
      </c>
      <c r="H1272" s="359">
        <v>136250</v>
      </c>
      <c r="I1272" s="199">
        <f t="shared" si="636"/>
        <v>136250</v>
      </c>
      <c r="J1272" s="199">
        <f t="shared" si="637"/>
        <v>0</v>
      </c>
      <c r="K1272" s="199">
        <f t="shared" si="638"/>
        <v>545000</v>
      </c>
      <c r="L1272" s="199">
        <f t="shared" si="639"/>
        <v>545000</v>
      </c>
      <c r="M1272" s="554"/>
      <c r="N1272" s="199"/>
      <c r="O1272" s="554">
        <f t="shared" si="630"/>
        <v>0</v>
      </c>
      <c r="P1272" s="554"/>
      <c r="Q1272" s="199"/>
      <c r="R1272" s="199">
        <f t="shared" si="631"/>
        <v>0</v>
      </c>
      <c r="S1272" s="199">
        <f t="shared" si="632"/>
        <v>0</v>
      </c>
      <c r="T1272" s="199">
        <f t="shared" si="633"/>
        <v>0</v>
      </c>
      <c r="U1272" s="199">
        <f t="shared" si="634"/>
        <v>0</v>
      </c>
      <c r="V1272" s="128" t="s">
        <v>984</v>
      </c>
    </row>
    <row r="1273" spans="1:26" s="11" customFormat="1" ht="26.4" outlineLevel="1">
      <c r="A1273" s="192"/>
      <c r="B1273" s="192"/>
      <c r="C1273" s="347" t="s">
        <v>985</v>
      </c>
      <c r="D1273" s="194">
        <v>2</v>
      </c>
      <c r="E1273" s="97">
        <v>2</v>
      </c>
      <c r="F1273" s="195" t="s">
        <v>660</v>
      </c>
      <c r="G1273" s="359">
        <v>550000</v>
      </c>
      <c r="H1273" s="359">
        <v>10900</v>
      </c>
      <c r="I1273" s="199">
        <f t="shared" si="636"/>
        <v>560900</v>
      </c>
      <c r="J1273" s="199">
        <f t="shared" si="637"/>
        <v>1100000</v>
      </c>
      <c r="K1273" s="199">
        <f t="shared" si="638"/>
        <v>21800</v>
      </c>
      <c r="L1273" s="199">
        <f t="shared" si="639"/>
        <v>1121800</v>
      </c>
      <c r="M1273" s="554"/>
      <c r="N1273" s="199"/>
      <c r="O1273" s="554">
        <f t="shared" si="630"/>
        <v>0</v>
      </c>
      <c r="P1273" s="554"/>
      <c r="Q1273" s="199"/>
      <c r="R1273" s="199">
        <f t="shared" si="631"/>
        <v>0</v>
      </c>
      <c r="S1273" s="199">
        <f t="shared" si="632"/>
        <v>0</v>
      </c>
      <c r="T1273" s="199">
        <f t="shared" si="633"/>
        <v>0</v>
      </c>
      <c r="U1273" s="199">
        <f t="shared" si="634"/>
        <v>0</v>
      </c>
      <c r="V1273" s="128" t="s">
        <v>986</v>
      </c>
    </row>
    <row r="1274" spans="1:26" s="11" customFormat="1" ht="26.4" outlineLevel="1">
      <c r="A1274" s="192"/>
      <c r="B1274" s="192"/>
      <c r="C1274" s="193" t="s">
        <v>987</v>
      </c>
      <c r="D1274" s="194">
        <v>2</v>
      </c>
      <c r="E1274" s="97">
        <v>48</v>
      </c>
      <c r="F1274" s="195" t="s">
        <v>660</v>
      </c>
      <c r="G1274" s="359">
        <v>132000</v>
      </c>
      <c r="H1274" s="359">
        <v>65400.000000000007</v>
      </c>
      <c r="I1274" s="199">
        <f t="shared" si="636"/>
        <v>197400</v>
      </c>
      <c r="J1274" s="199">
        <f t="shared" si="637"/>
        <v>6336000</v>
      </c>
      <c r="K1274" s="199">
        <f t="shared" si="638"/>
        <v>3139200.0000000005</v>
      </c>
      <c r="L1274" s="199">
        <f t="shared" si="639"/>
        <v>9475200</v>
      </c>
      <c r="M1274" s="554"/>
      <c r="N1274" s="199"/>
      <c r="O1274" s="554">
        <f t="shared" si="630"/>
        <v>0</v>
      </c>
      <c r="P1274" s="554"/>
      <c r="Q1274" s="199"/>
      <c r="R1274" s="199">
        <f t="shared" si="631"/>
        <v>0</v>
      </c>
      <c r="S1274" s="199">
        <f t="shared" si="632"/>
        <v>0</v>
      </c>
      <c r="T1274" s="199">
        <f t="shared" si="633"/>
        <v>0</v>
      </c>
      <c r="U1274" s="199">
        <f t="shared" si="634"/>
        <v>0</v>
      </c>
      <c r="V1274" s="128" t="s">
        <v>988</v>
      </c>
    </row>
    <row r="1275" spans="1:26" s="11" customFormat="1" ht="26.4" outlineLevel="1">
      <c r="A1275" s="192"/>
      <c r="B1275" s="192"/>
      <c r="C1275" s="193" t="s">
        <v>1054</v>
      </c>
      <c r="D1275" s="194">
        <v>4</v>
      </c>
      <c r="E1275" s="97">
        <v>4</v>
      </c>
      <c r="F1275" s="195" t="s">
        <v>660</v>
      </c>
      <c r="G1275" s="359">
        <v>198000.00000000003</v>
      </c>
      <c r="H1275" s="359">
        <v>10900</v>
      </c>
      <c r="I1275" s="199">
        <f>SUM(G1275:H1275)</f>
        <v>208900.00000000003</v>
      </c>
      <c r="J1275" s="199">
        <f>G1275*E1275</f>
        <v>792000.00000000012</v>
      </c>
      <c r="K1275" s="199">
        <f>H1275*E1275</f>
        <v>43600</v>
      </c>
      <c r="L1275" s="199">
        <f>I1275*E1275</f>
        <v>835600.00000000012</v>
      </c>
      <c r="M1275" s="554"/>
      <c r="N1275" s="199"/>
      <c r="O1275" s="554">
        <f t="shared" si="630"/>
        <v>0</v>
      </c>
      <c r="P1275" s="554"/>
      <c r="Q1275" s="199"/>
      <c r="R1275" s="199">
        <f t="shared" si="631"/>
        <v>0</v>
      </c>
      <c r="S1275" s="199">
        <f t="shared" si="632"/>
        <v>0</v>
      </c>
      <c r="T1275" s="199">
        <f t="shared" si="633"/>
        <v>0</v>
      </c>
      <c r="U1275" s="199">
        <f t="shared" si="634"/>
        <v>0</v>
      </c>
      <c r="V1275" s="128" t="s">
        <v>975</v>
      </c>
    </row>
    <row r="1276" spans="1:26" s="11" customFormat="1" outlineLevel="1">
      <c r="A1276" s="192"/>
      <c r="B1276" s="192"/>
      <c r="C1276" s="193" t="s">
        <v>671</v>
      </c>
      <c r="D1276" s="194">
        <v>1257</v>
      </c>
      <c r="E1276" s="97">
        <f>265*2*2+24*6+12*3</f>
        <v>1240</v>
      </c>
      <c r="F1276" s="195" t="s">
        <v>624</v>
      </c>
      <c r="G1276" s="359">
        <v>21639.344262295082</v>
      </c>
      <c r="H1276" s="359">
        <v>3360.0000000000005</v>
      </c>
      <c r="I1276" s="199">
        <f t="shared" ref="I1276:I1280" si="641">SUM(G1276:H1276)</f>
        <v>24999.344262295082</v>
      </c>
      <c r="J1276" s="199">
        <f t="shared" si="637"/>
        <v>26832786.885245901</v>
      </c>
      <c r="K1276" s="199">
        <f t="shared" si="638"/>
        <v>4166400.0000000005</v>
      </c>
      <c r="L1276" s="199">
        <f t="shared" si="639"/>
        <v>30999186.885245901</v>
      </c>
      <c r="M1276" s="554"/>
      <c r="N1276" s="199"/>
      <c r="O1276" s="554">
        <f t="shared" si="630"/>
        <v>0</v>
      </c>
      <c r="P1276" s="554"/>
      <c r="Q1276" s="199"/>
      <c r="R1276" s="199">
        <f t="shared" si="631"/>
        <v>0</v>
      </c>
      <c r="S1276" s="199">
        <f t="shared" si="632"/>
        <v>0</v>
      </c>
      <c r="T1276" s="199">
        <f t="shared" si="633"/>
        <v>0</v>
      </c>
      <c r="U1276" s="199">
        <f t="shared" si="634"/>
        <v>0</v>
      </c>
      <c r="V1276" s="128" t="s">
        <v>1589</v>
      </c>
    </row>
    <row r="1277" spans="1:26" s="11" customFormat="1" outlineLevel="1">
      <c r="A1277" s="192"/>
      <c r="B1277" s="192"/>
      <c r="C1277" s="386" t="s">
        <v>928</v>
      </c>
      <c r="D1277" s="194">
        <v>503</v>
      </c>
      <c r="E1277" s="97">
        <v>500</v>
      </c>
      <c r="F1277" s="195" t="s">
        <v>624</v>
      </c>
      <c r="G1277" s="359">
        <v>8773.9726027397246</v>
      </c>
      <c r="H1277" s="359">
        <v>14594.016411764707</v>
      </c>
      <c r="I1277" s="199">
        <f t="shared" si="641"/>
        <v>23367.989014504434</v>
      </c>
      <c r="J1277" s="199">
        <f t="shared" si="637"/>
        <v>4386986.3013698626</v>
      </c>
      <c r="K1277" s="199">
        <f t="shared" si="638"/>
        <v>7297008.2058823537</v>
      </c>
      <c r="L1277" s="199">
        <f t="shared" si="639"/>
        <v>11683994.507252216</v>
      </c>
      <c r="M1277" s="554"/>
      <c r="N1277" s="199"/>
      <c r="O1277" s="554">
        <f t="shared" si="630"/>
        <v>0</v>
      </c>
      <c r="P1277" s="554"/>
      <c r="Q1277" s="199"/>
      <c r="R1277" s="199">
        <f t="shared" si="631"/>
        <v>0</v>
      </c>
      <c r="S1277" s="199">
        <f t="shared" si="632"/>
        <v>0</v>
      </c>
      <c r="T1277" s="199">
        <f t="shared" si="633"/>
        <v>0</v>
      </c>
      <c r="U1277" s="199">
        <f t="shared" si="634"/>
        <v>0</v>
      </c>
      <c r="V1277" s="389" t="s">
        <v>929</v>
      </c>
    </row>
    <row r="1278" spans="1:26" s="11" customFormat="1" outlineLevel="1">
      <c r="A1278" s="192"/>
      <c r="B1278" s="192"/>
      <c r="C1278" s="193" t="s">
        <v>896</v>
      </c>
      <c r="D1278" s="194">
        <v>0</v>
      </c>
      <c r="E1278" s="97">
        <v>0</v>
      </c>
      <c r="F1278" s="195" t="s">
        <v>897</v>
      </c>
      <c r="G1278" s="359">
        <v>0</v>
      </c>
      <c r="H1278" s="359">
        <v>50600.000000000007</v>
      </c>
      <c r="I1278" s="199">
        <f t="shared" si="641"/>
        <v>50600.000000000007</v>
      </c>
      <c r="J1278" s="199">
        <f t="shared" si="637"/>
        <v>0</v>
      </c>
      <c r="K1278" s="199">
        <f t="shared" si="638"/>
        <v>0</v>
      </c>
      <c r="L1278" s="199">
        <f t="shared" si="639"/>
        <v>0</v>
      </c>
      <c r="M1278" s="554"/>
      <c r="N1278" s="199"/>
      <c r="O1278" s="554">
        <f t="shared" si="630"/>
        <v>0</v>
      </c>
      <c r="P1278" s="554"/>
      <c r="Q1278" s="199"/>
      <c r="R1278" s="199">
        <f t="shared" si="631"/>
        <v>0</v>
      </c>
      <c r="S1278" s="199">
        <f t="shared" si="632"/>
        <v>0</v>
      </c>
      <c r="T1278" s="199">
        <f t="shared" si="633"/>
        <v>0</v>
      </c>
      <c r="U1278" s="199">
        <f t="shared" si="634"/>
        <v>0</v>
      </c>
      <c r="V1278" s="128" t="s">
        <v>898</v>
      </c>
    </row>
    <row r="1279" spans="1:26" s="11" customFormat="1" outlineLevel="1">
      <c r="A1279" s="192"/>
      <c r="B1279" s="192"/>
      <c r="C1279" s="193" t="s">
        <v>899</v>
      </c>
      <c r="D1279" s="194">
        <v>12</v>
      </c>
      <c r="E1279" s="97">
        <v>24</v>
      </c>
      <c r="F1279" s="195" t="s">
        <v>897</v>
      </c>
      <c r="G1279" s="359">
        <v>0</v>
      </c>
      <c r="H1279" s="359">
        <v>50600.000000000007</v>
      </c>
      <c r="I1279" s="199">
        <f t="shared" si="641"/>
        <v>50600.000000000007</v>
      </c>
      <c r="J1279" s="199">
        <f t="shared" si="637"/>
        <v>0</v>
      </c>
      <c r="K1279" s="199">
        <f t="shared" si="638"/>
        <v>1214400.0000000002</v>
      </c>
      <c r="L1279" s="199">
        <f t="shared" si="639"/>
        <v>1214400.0000000002</v>
      </c>
      <c r="M1279" s="554"/>
      <c r="N1279" s="199"/>
      <c r="O1279" s="554">
        <f t="shared" si="630"/>
        <v>0</v>
      </c>
      <c r="P1279" s="554"/>
      <c r="Q1279" s="199"/>
      <c r="R1279" s="199">
        <f t="shared" si="631"/>
        <v>0</v>
      </c>
      <c r="S1279" s="199">
        <f t="shared" si="632"/>
        <v>0</v>
      </c>
      <c r="T1279" s="199">
        <f t="shared" si="633"/>
        <v>0</v>
      </c>
      <c r="U1279" s="199">
        <f t="shared" si="634"/>
        <v>0</v>
      </c>
      <c r="V1279" s="128" t="s">
        <v>898</v>
      </c>
    </row>
    <row r="1280" spans="1:26" s="399" customFormat="1" outlineLevel="1">
      <c r="A1280" s="395"/>
      <c r="B1280" s="395"/>
      <c r="C1280" s="400" t="s">
        <v>657</v>
      </c>
      <c r="D1280" s="97">
        <v>1</v>
      </c>
      <c r="E1280" s="97">
        <v>1</v>
      </c>
      <c r="F1280" s="397" t="s">
        <v>619</v>
      </c>
      <c r="G1280" s="497">
        <v>5465250.8690770268</v>
      </c>
      <c r="H1280" s="497">
        <v>1639575.260723108</v>
      </c>
      <c r="I1280" s="62">
        <f t="shared" si="641"/>
        <v>7104826.1298001353</v>
      </c>
      <c r="J1280" s="62">
        <f t="shared" si="637"/>
        <v>5465250.8690770268</v>
      </c>
      <c r="K1280" s="62">
        <f t="shared" si="638"/>
        <v>1639575.260723108</v>
      </c>
      <c r="L1280" s="62">
        <f t="shared" si="639"/>
        <v>7104826.1298001353</v>
      </c>
      <c r="M1280" s="550"/>
      <c r="N1280" s="62"/>
      <c r="O1280" s="550">
        <f t="shared" si="630"/>
        <v>0</v>
      </c>
      <c r="P1280" s="550"/>
      <c r="Q1280" s="62"/>
      <c r="R1280" s="62">
        <f t="shared" si="631"/>
        <v>0</v>
      </c>
      <c r="S1280" s="62">
        <f t="shared" si="632"/>
        <v>0</v>
      </c>
      <c r="T1280" s="62">
        <f t="shared" si="633"/>
        <v>0</v>
      </c>
      <c r="U1280" s="62">
        <f t="shared" si="634"/>
        <v>0</v>
      </c>
      <c r="V1280" s="124" t="s">
        <v>713</v>
      </c>
    </row>
    <row r="1281" spans="1:26">
      <c r="A1281" s="137"/>
      <c r="B1281" s="137"/>
      <c r="C1281" s="138"/>
      <c r="D1281" s="94"/>
      <c r="E1281" s="94"/>
      <c r="F1281" s="139"/>
      <c r="G1281" s="71"/>
      <c r="H1281" s="71"/>
      <c r="I1281" s="71"/>
      <c r="J1281" s="71"/>
      <c r="K1281" s="71"/>
      <c r="L1281" s="62"/>
      <c r="M1281" s="552"/>
      <c r="N1281" s="71"/>
      <c r="O1281" s="552">
        <f t="shared" si="630"/>
        <v>0</v>
      </c>
      <c r="P1281" s="552"/>
      <c r="Q1281" s="71"/>
      <c r="R1281" s="71">
        <f t="shared" si="631"/>
        <v>0</v>
      </c>
      <c r="S1281" s="71">
        <f t="shared" si="632"/>
        <v>0</v>
      </c>
      <c r="T1281" s="71">
        <f t="shared" si="633"/>
        <v>0</v>
      </c>
      <c r="U1281" s="71">
        <f t="shared" si="634"/>
        <v>0</v>
      </c>
      <c r="V1281" s="124"/>
      <c r="X1281" s="10"/>
      <c r="Y1281" s="10"/>
      <c r="Z1281" s="10"/>
    </row>
    <row r="1282" spans="1:26">
      <c r="A1282" s="137"/>
      <c r="B1282" s="137"/>
      <c r="C1282" s="138"/>
      <c r="D1282" s="94"/>
      <c r="E1282" s="94"/>
      <c r="F1282" s="139"/>
      <c r="G1282" s="71"/>
      <c r="H1282" s="71"/>
      <c r="I1282" s="71"/>
      <c r="J1282" s="71"/>
      <c r="K1282" s="71"/>
      <c r="L1282" s="62"/>
      <c r="M1282" s="552"/>
      <c r="N1282" s="71"/>
      <c r="O1282" s="552">
        <f t="shared" si="630"/>
        <v>0</v>
      </c>
      <c r="P1282" s="552"/>
      <c r="Q1282" s="71"/>
      <c r="R1282" s="71">
        <f t="shared" si="631"/>
        <v>0</v>
      </c>
      <c r="S1282" s="71">
        <f t="shared" si="632"/>
        <v>0</v>
      </c>
      <c r="T1282" s="71">
        <f t="shared" si="633"/>
        <v>0</v>
      </c>
      <c r="U1282" s="71">
        <f t="shared" si="634"/>
        <v>0</v>
      </c>
      <c r="V1282" s="124"/>
      <c r="X1282" s="10"/>
      <c r="Y1282" s="10"/>
      <c r="Z1282" s="10"/>
    </row>
    <row r="1283" spans="1:26">
      <c r="A1283" s="149" t="s">
        <v>402</v>
      </c>
      <c r="B1283" s="149"/>
      <c r="C1283" s="150" t="s">
        <v>336</v>
      </c>
      <c r="D1283" s="100"/>
      <c r="E1283" s="100"/>
      <c r="F1283" s="151"/>
      <c r="G1283" s="75"/>
      <c r="H1283" s="75"/>
      <c r="I1283" s="75"/>
      <c r="J1283" s="75"/>
      <c r="K1283" s="75"/>
      <c r="L1283" s="75">
        <f>SUBTOTAL(9,L1284:L1292)</f>
        <v>0</v>
      </c>
      <c r="M1283" s="555"/>
      <c r="N1283" s="75"/>
      <c r="O1283" s="555">
        <f t="shared" si="630"/>
        <v>0</v>
      </c>
      <c r="P1283" s="555"/>
      <c r="Q1283" s="75"/>
      <c r="R1283" s="75">
        <f t="shared" si="631"/>
        <v>0</v>
      </c>
      <c r="S1283" s="75">
        <f t="shared" si="632"/>
        <v>0</v>
      </c>
      <c r="T1283" s="75">
        <f t="shared" si="633"/>
        <v>0</v>
      </c>
      <c r="U1283" s="75">
        <f t="shared" si="634"/>
        <v>0</v>
      </c>
      <c r="V1283" s="176"/>
      <c r="X1283" s="10"/>
      <c r="Y1283" s="10"/>
      <c r="Z1283" s="10"/>
    </row>
    <row r="1284" spans="1:26">
      <c r="A1284" s="137" t="s">
        <v>403</v>
      </c>
      <c r="B1284" s="137"/>
      <c r="C1284" s="138" t="s">
        <v>338</v>
      </c>
      <c r="D1284" s="94">
        <v>1</v>
      </c>
      <c r="E1284" s="94"/>
      <c r="F1284" s="139" t="s">
        <v>10</v>
      </c>
      <c r="G1284" s="71"/>
      <c r="H1284" s="71"/>
      <c r="I1284" s="71"/>
      <c r="J1284" s="71"/>
      <c r="K1284" s="71"/>
      <c r="L1284" s="82"/>
      <c r="M1284" s="552"/>
      <c r="N1284" s="71"/>
      <c r="O1284" s="552">
        <f t="shared" si="630"/>
        <v>0</v>
      </c>
      <c r="P1284" s="552"/>
      <c r="Q1284" s="71"/>
      <c r="R1284" s="71">
        <f t="shared" si="631"/>
        <v>0</v>
      </c>
      <c r="S1284" s="71">
        <f t="shared" si="632"/>
        <v>0</v>
      </c>
      <c r="T1284" s="71">
        <f t="shared" si="633"/>
        <v>0</v>
      </c>
      <c r="U1284" s="71">
        <f t="shared" si="634"/>
        <v>0</v>
      </c>
      <c r="V1284" s="124"/>
      <c r="X1284" s="10"/>
      <c r="Y1284" s="10"/>
      <c r="Z1284" s="10"/>
    </row>
    <row r="1285" spans="1:26">
      <c r="A1285" s="137" t="s">
        <v>404</v>
      </c>
      <c r="B1285" s="137"/>
      <c r="C1285" s="138" t="s">
        <v>290</v>
      </c>
      <c r="D1285" s="94">
        <v>1</v>
      </c>
      <c r="E1285" s="94"/>
      <c r="F1285" s="139" t="s">
        <v>10</v>
      </c>
      <c r="G1285" s="71"/>
      <c r="H1285" s="71"/>
      <c r="I1285" s="71"/>
      <c r="J1285" s="71"/>
      <c r="K1285" s="71"/>
      <c r="L1285" s="82"/>
      <c r="M1285" s="552"/>
      <c r="N1285" s="71"/>
      <c r="O1285" s="552">
        <f t="shared" si="630"/>
        <v>0</v>
      </c>
      <c r="P1285" s="552"/>
      <c r="Q1285" s="71"/>
      <c r="R1285" s="71">
        <f t="shared" si="631"/>
        <v>0</v>
      </c>
      <c r="S1285" s="71">
        <f t="shared" si="632"/>
        <v>0</v>
      </c>
      <c r="T1285" s="71">
        <f t="shared" si="633"/>
        <v>0</v>
      </c>
      <c r="U1285" s="71">
        <f t="shared" si="634"/>
        <v>0</v>
      </c>
      <c r="V1285" s="124"/>
      <c r="X1285" s="10"/>
      <c r="Y1285" s="10"/>
      <c r="Z1285" s="10"/>
    </row>
    <row r="1286" spans="1:26">
      <c r="A1286" s="137" t="s">
        <v>405</v>
      </c>
      <c r="B1286" s="137"/>
      <c r="C1286" s="138" t="s">
        <v>292</v>
      </c>
      <c r="D1286" s="94">
        <v>1</v>
      </c>
      <c r="E1286" s="94"/>
      <c r="F1286" s="139" t="s">
        <v>10</v>
      </c>
      <c r="G1286" s="71"/>
      <c r="H1286" s="71"/>
      <c r="I1286" s="71"/>
      <c r="J1286" s="71"/>
      <c r="K1286" s="71"/>
      <c r="L1286" s="82"/>
      <c r="M1286" s="552"/>
      <c r="N1286" s="71"/>
      <c r="O1286" s="552">
        <f t="shared" si="630"/>
        <v>0</v>
      </c>
      <c r="P1286" s="552"/>
      <c r="Q1286" s="71"/>
      <c r="R1286" s="71">
        <f t="shared" si="631"/>
        <v>0</v>
      </c>
      <c r="S1286" s="71">
        <f t="shared" si="632"/>
        <v>0</v>
      </c>
      <c r="T1286" s="71">
        <f t="shared" si="633"/>
        <v>0</v>
      </c>
      <c r="U1286" s="71">
        <f t="shared" si="634"/>
        <v>0</v>
      </c>
      <c r="V1286" s="124"/>
      <c r="X1286" s="10"/>
      <c r="Y1286" s="10"/>
      <c r="Z1286" s="10"/>
    </row>
    <row r="1287" spans="1:26">
      <c r="A1287" s="137" t="s">
        <v>406</v>
      </c>
      <c r="B1287" s="137"/>
      <c r="C1287" s="138" t="s">
        <v>294</v>
      </c>
      <c r="D1287" s="94">
        <v>1</v>
      </c>
      <c r="E1287" s="94"/>
      <c r="F1287" s="139" t="s">
        <v>10</v>
      </c>
      <c r="G1287" s="71"/>
      <c r="H1287" s="71"/>
      <c r="I1287" s="71"/>
      <c r="J1287" s="71"/>
      <c r="K1287" s="71"/>
      <c r="L1287" s="82"/>
      <c r="M1287" s="552"/>
      <c r="N1287" s="71"/>
      <c r="O1287" s="552">
        <f t="shared" si="630"/>
        <v>0</v>
      </c>
      <c r="P1287" s="552"/>
      <c r="Q1287" s="71"/>
      <c r="R1287" s="71">
        <f t="shared" si="631"/>
        <v>0</v>
      </c>
      <c r="S1287" s="71">
        <f t="shared" si="632"/>
        <v>0</v>
      </c>
      <c r="T1287" s="71">
        <f t="shared" si="633"/>
        <v>0</v>
      </c>
      <c r="U1287" s="71">
        <f t="shared" si="634"/>
        <v>0</v>
      </c>
      <c r="V1287" s="124"/>
      <c r="X1287" s="10"/>
      <c r="Y1287" s="10"/>
      <c r="Z1287" s="10"/>
    </row>
    <row r="1288" spans="1:26">
      <c r="A1288" s="137" t="s">
        <v>407</v>
      </c>
      <c r="B1288" s="137"/>
      <c r="C1288" s="138" t="s">
        <v>302</v>
      </c>
      <c r="D1288" s="94">
        <v>1</v>
      </c>
      <c r="E1288" s="94"/>
      <c r="F1288" s="139" t="s">
        <v>10</v>
      </c>
      <c r="G1288" s="71"/>
      <c r="H1288" s="71"/>
      <c r="I1288" s="71"/>
      <c r="J1288" s="71"/>
      <c r="K1288" s="71"/>
      <c r="L1288" s="62"/>
      <c r="M1288" s="552"/>
      <c r="N1288" s="71"/>
      <c r="O1288" s="552">
        <f t="shared" si="630"/>
        <v>0</v>
      </c>
      <c r="P1288" s="552"/>
      <c r="Q1288" s="71"/>
      <c r="R1288" s="71">
        <f t="shared" si="631"/>
        <v>0</v>
      </c>
      <c r="S1288" s="71">
        <f t="shared" si="632"/>
        <v>0</v>
      </c>
      <c r="T1288" s="71">
        <f t="shared" si="633"/>
        <v>0</v>
      </c>
      <c r="U1288" s="71">
        <f t="shared" si="634"/>
        <v>0</v>
      </c>
      <c r="V1288" s="124"/>
      <c r="X1288" s="10"/>
      <c r="Y1288" s="10"/>
      <c r="Z1288" s="10"/>
    </row>
    <row r="1289" spans="1:26">
      <c r="A1289" s="137" t="s">
        <v>409</v>
      </c>
      <c r="B1289" s="137"/>
      <c r="C1289" s="138" t="s">
        <v>410</v>
      </c>
      <c r="D1289" s="94">
        <v>1</v>
      </c>
      <c r="E1289" s="94"/>
      <c r="F1289" s="139" t="s">
        <v>10</v>
      </c>
      <c r="G1289" s="71"/>
      <c r="H1289" s="71"/>
      <c r="I1289" s="71"/>
      <c r="J1289" s="71"/>
      <c r="K1289" s="71"/>
      <c r="L1289" s="62"/>
      <c r="M1289" s="552"/>
      <c r="N1289" s="71"/>
      <c r="O1289" s="552">
        <f t="shared" si="630"/>
        <v>0</v>
      </c>
      <c r="P1289" s="552"/>
      <c r="Q1289" s="71"/>
      <c r="R1289" s="71">
        <f t="shared" si="631"/>
        <v>0</v>
      </c>
      <c r="S1289" s="71">
        <f t="shared" si="632"/>
        <v>0</v>
      </c>
      <c r="T1289" s="71">
        <f t="shared" si="633"/>
        <v>0</v>
      </c>
      <c r="U1289" s="71">
        <f t="shared" si="634"/>
        <v>0</v>
      </c>
      <c r="V1289" s="124"/>
      <c r="X1289" s="10"/>
      <c r="Y1289" s="10"/>
      <c r="Z1289" s="10"/>
    </row>
    <row r="1290" spans="1:26">
      <c r="A1290" s="137" t="s">
        <v>411</v>
      </c>
      <c r="B1290" s="137"/>
      <c r="C1290" s="138" t="s">
        <v>296</v>
      </c>
      <c r="D1290" s="94">
        <v>1</v>
      </c>
      <c r="E1290" s="94"/>
      <c r="F1290" s="139" t="s">
        <v>10</v>
      </c>
      <c r="G1290" s="71"/>
      <c r="H1290" s="71"/>
      <c r="I1290" s="71"/>
      <c r="J1290" s="71"/>
      <c r="K1290" s="71"/>
      <c r="L1290" s="62"/>
      <c r="M1290" s="552"/>
      <c r="N1290" s="71"/>
      <c r="O1290" s="552">
        <f t="shared" si="630"/>
        <v>0</v>
      </c>
      <c r="P1290" s="552"/>
      <c r="Q1290" s="71"/>
      <c r="R1290" s="71">
        <f t="shared" si="631"/>
        <v>0</v>
      </c>
      <c r="S1290" s="71">
        <f t="shared" si="632"/>
        <v>0</v>
      </c>
      <c r="T1290" s="71">
        <f t="shared" si="633"/>
        <v>0</v>
      </c>
      <c r="U1290" s="71">
        <f t="shared" si="634"/>
        <v>0</v>
      </c>
      <c r="V1290" s="124"/>
      <c r="X1290" s="10"/>
      <c r="Y1290" s="10"/>
      <c r="Z1290" s="10"/>
    </row>
    <row r="1291" spans="1:26">
      <c r="A1291" s="137" t="s">
        <v>412</v>
      </c>
      <c r="B1291" s="137"/>
      <c r="C1291" s="138" t="s">
        <v>340</v>
      </c>
      <c r="D1291" s="94">
        <v>1</v>
      </c>
      <c r="E1291" s="94"/>
      <c r="F1291" s="139" t="s">
        <v>10</v>
      </c>
      <c r="G1291" s="71"/>
      <c r="H1291" s="71"/>
      <c r="I1291" s="71"/>
      <c r="J1291" s="71"/>
      <c r="K1291" s="71"/>
      <c r="L1291" s="62"/>
      <c r="M1291" s="552"/>
      <c r="N1291" s="71"/>
      <c r="O1291" s="552">
        <f t="shared" si="630"/>
        <v>0</v>
      </c>
      <c r="P1291" s="552"/>
      <c r="Q1291" s="71"/>
      <c r="R1291" s="71">
        <f t="shared" si="631"/>
        <v>0</v>
      </c>
      <c r="S1291" s="71">
        <f t="shared" si="632"/>
        <v>0</v>
      </c>
      <c r="T1291" s="71">
        <f t="shared" si="633"/>
        <v>0</v>
      </c>
      <c r="U1291" s="71">
        <f t="shared" si="634"/>
        <v>0</v>
      </c>
      <c r="V1291" s="124"/>
      <c r="X1291" s="10"/>
      <c r="Y1291" s="10"/>
      <c r="Z1291" s="10"/>
    </row>
    <row r="1292" spans="1:26">
      <c r="A1292" s="146"/>
      <c r="B1292" s="146"/>
      <c r="C1292" s="147"/>
      <c r="D1292" s="99"/>
      <c r="E1292" s="99"/>
      <c r="F1292" s="148"/>
      <c r="G1292" s="82"/>
      <c r="H1292" s="82"/>
      <c r="I1292" s="82"/>
      <c r="J1292" s="82"/>
      <c r="K1292" s="82"/>
      <c r="L1292" s="62"/>
      <c r="M1292" s="553"/>
      <c r="N1292" s="82"/>
      <c r="O1292" s="553">
        <f t="shared" si="630"/>
        <v>0</v>
      </c>
      <c r="P1292" s="553"/>
      <c r="Q1292" s="82"/>
      <c r="R1292" s="82">
        <f t="shared" si="631"/>
        <v>0</v>
      </c>
      <c r="S1292" s="82">
        <f t="shared" si="632"/>
        <v>0</v>
      </c>
      <c r="T1292" s="82">
        <f t="shared" si="633"/>
        <v>0</v>
      </c>
      <c r="U1292" s="82">
        <f t="shared" si="634"/>
        <v>0</v>
      </c>
      <c r="V1292" s="124"/>
      <c r="X1292" s="10"/>
      <c r="Y1292" s="10"/>
      <c r="Z1292" s="10"/>
    </row>
    <row r="1293" spans="1:26">
      <c r="A1293" s="165" t="s">
        <v>47</v>
      </c>
      <c r="B1293" s="165"/>
      <c r="C1293" s="166" t="s">
        <v>48</v>
      </c>
      <c r="D1293" s="167"/>
      <c r="E1293" s="167"/>
      <c r="F1293" s="168"/>
      <c r="G1293" s="169"/>
      <c r="H1293" s="169"/>
      <c r="I1293" s="169"/>
      <c r="J1293" s="169">
        <f>SUBTOTAL(9,J1294:J1335)</f>
        <v>509452988.94228613</v>
      </c>
      <c r="K1293" s="169">
        <f>SUBTOTAL(9,K1294:K1335)</f>
        <v>100342530.35889488</v>
      </c>
      <c r="L1293" s="169">
        <f>SUBTOTAL(9,L1294:L1335)</f>
        <v>609795519.30118096</v>
      </c>
      <c r="M1293" s="551"/>
      <c r="N1293" s="169"/>
      <c r="O1293" s="551">
        <f t="shared" si="630"/>
        <v>0</v>
      </c>
      <c r="P1293" s="551"/>
      <c r="Q1293" s="169"/>
      <c r="R1293" s="169">
        <f t="shared" si="631"/>
        <v>0</v>
      </c>
      <c r="S1293" s="169">
        <f>SUBTOTAL(9,S1294:S1335)</f>
        <v>0</v>
      </c>
      <c r="T1293" s="169">
        <f>SUBTOTAL(9,T1294:T1335)</f>
        <v>0</v>
      </c>
      <c r="U1293" s="169">
        <f>SUBTOTAL(9,U1294:U1335)</f>
        <v>0</v>
      </c>
      <c r="V1293" s="170"/>
      <c r="X1293" s="10"/>
      <c r="Y1293" s="10"/>
      <c r="Z1293" s="10"/>
    </row>
    <row r="1294" spans="1:26">
      <c r="A1294" s="146"/>
      <c r="B1294" s="146"/>
      <c r="C1294" s="147"/>
      <c r="D1294" s="99"/>
      <c r="E1294" s="99"/>
      <c r="F1294" s="148"/>
      <c r="G1294" s="82"/>
      <c r="H1294" s="82"/>
      <c r="I1294" s="82"/>
      <c r="J1294" s="82"/>
      <c r="K1294" s="82"/>
      <c r="L1294" s="62"/>
      <c r="M1294" s="553"/>
      <c r="N1294" s="82"/>
      <c r="O1294" s="553">
        <f t="shared" si="630"/>
        <v>0</v>
      </c>
      <c r="P1294" s="553"/>
      <c r="Q1294" s="82"/>
      <c r="R1294" s="82">
        <f t="shared" si="631"/>
        <v>0</v>
      </c>
      <c r="S1294" s="82">
        <f t="shared" si="632"/>
        <v>0</v>
      </c>
      <c r="T1294" s="82">
        <f t="shared" si="633"/>
        <v>0</v>
      </c>
      <c r="U1294" s="82">
        <f t="shared" si="634"/>
        <v>0</v>
      </c>
      <c r="V1294" s="124"/>
      <c r="X1294" s="10"/>
      <c r="Y1294" s="10"/>
      <c r="Z1294" s="10"/>
    </row>
    <row r="1295" spans="1:26" collapsed="1">
      <c r="A1295" s="149" t="s">
        <v>415</v>
      </c>
      <c r="B1295" s="149"/>
      <c r="C1295" s="150" t="s">
        <v>78</v>
      </c>
      <c r="D1295" s="100"/>
      <c r="E1295" s="100"/>
      <c r="F1295" s="151"/>
      <c r="G1295" s="75"/>
      <c r="H1295" s="75"/>
      <c r="I1295" s="75"/>
      <c r="J1295" s="75"/>
      <c r="K1295" s="75"/>
      <c r="L1295" s="75">
        <f>SUM(L1296:L1302)</f>
        <v>0</v>
      </c>
      <c r="M1295" s="555"/>
      <c r="N1295" s="75"/>
      <c r="O1295" s="555">
        <f t="shared" si="630"/>
        <v>0</v>
      </c>
      <c r="P1295" s="555"/>
      <c r="Q1295" s="75"/>
      <c r="R1295" s="75">
        <f t="shared" si="631"/>
        <v>0</v>
      </c>
      <c r="S1295" s="75">
        <f t="shared" si="632"/>
        <v>0</v>
      </c>
      <c r="T1295" s="75">
        <f t="shared" si="633"/>
        <v>0</v>
      </c>
      <c r="U1295" s="75">
        <f t="shared" si="634"/>
        <v>0</v>
      </c>
      <c r="V1295" s="176"/>
      <c r="X1295" s="10"/>
      <c r="Y1295" s="10"/>
      <c r="Z1295" s="10"/>
    </row>
    <row r="1296" spans="1:26" hidden="1" outlineLevel="1">
      <c r="A1296" s="137" t="s">
        <v>416</v>
      </c>
      <c r="B1296" s="137"/>
      <c r="C1296" s="138" t="s">
        <v>417</v>
      </c>
      <c r="D1296" s="94">
        <v>1</v>
      </c>
      <c r="E1296" s="94"/>
      <c r="F1296" s="139" t="s">
        <v>10</v>
      </c>
      <c r="G1296" s="71"/>
      <c r="H1296" s="71"/>
      <c r="I1296" s="71"/>
      <c r="J1296" s="71"/>
      <c r="K1296" s="71"/>
      <c r="L1296" s="62">
        <v>0</v>
      </c>
      <c r="M1296" s="552"/>
      <c r="N1296" s="71"/>
      <c r="O1296" s="552">
        <f t="shared" si="630"/>
        <v>0</v>
      </c>
      <c r="P1296" s="552"/>
      <c r="Q1296" s="71"/>
      <c r="R1296" s="71">
        <f t="shared" si="631"/>
        <v>0</v>
      </c>
      <c r="S1296" s="71">
        <f t="shared" si="632"/>
        <v>0</v>
      </c>
      <c r="T1296" s="71">
        <f t="shared" si="633"/>
        <v>0</v>
      </c>
      <c r="U1296" s="71">
        <f t="shared" si="634"/>
        <v>0</v>
      </c>
      <c r="V1296" s="124"/>
      <c r="X1296" s="10"/>
      <c r="Y1296" s="10"/>
      <c r="Z1296" s="10"/>
    </row>
    <row r="1297" spans="1:26" hidden="1" outlineLevel="1">
      <c r="A1297" s="137" t="s">
        <v>418</v>
      </c>
      <c r="B1297" s="137"/>
      <c r="C1297" s="138" t="s">
        <v>419</v>
      </c>
      <c r="D1297" s="94">
        <v>1</v>
      </c>
      <c r="E1297" s="94"/>
      <c r="F1297" s="139" t="s">
        <v>10</v>
      </c>
      <c r="G1297" s="71"/>
      <c r="H1297" s="71"/>
      <c r="I1297" s="71"/>
      <c r="J1297" s="71"/>
      <c r="K1297" s="71"/>
      <c r="L1297" s="62">
        <v>0</v>
      </c>
      <c r="M1297" s="552"/>
      <c r="N1297" s="71"/>
      <c r="O1297" s="552">
        <f t="shared" si="630"/>
        <v>0</v>
      </c>
      <c r="P1297" s="552"/>
      <c r="Q1297" s="71"/>
      <c r="R1297" s="71">
        <f t="shared" si="631"/>
        <v>0</v>
      </c>
      <c r="S1297" s="71">
        <f t="shared" si="632"/>
        <v>0</v>
      </c>
      <c r="T1297" s="71">
        <f t="shared" si="633"/>
        <v>0</v>
      </c>
      <c r="U1297" s="71">
        <f t="shared" si="634"/>
        <v>0</v>
      </c>
      <c r="V1297" s="124"/>
      <c r="X1297" s="10"/>
      <c r="Y1297" s="10"/>
      <c r="Z1297" s="10"/>
    </row>
    <row r="1298" spans="1:26" hidden="1" outlineLevel="1">
      <c r="A1298" s="137" t="s">
        <v>420</v>
      </c>
      <c r="B1298" s="137"/>
      <c r="C1298" s="138" t="s">
        <v>421</v>
      </c>
      <c r="D1298" s="94">
        <v>1</v>
      </c>
      <c r="E1298" s="94"/>
      <c r="F1298" s="139" t="s">
        <v>10</v>
      </c>
      <c r="G1298" s="71"/>
      <c r="H1298" s="71"/>
      <c r="I1298" s="71"/>
      <c r="J1298" s="71"/>
      <c r="K1298" s="71"/>
      <c r="L1298" s="62">
        <v>0</v>
      </c>
      <c r="M1298" s="552"/>
      <c r="N1298" s="71"/>
      <c r="O1298" s="552">
        <f t="shared" si="630"/>
        <v>0</v>
      </c>
      <c r="P1298" s="552"/>
      <c r="Q1298" s="71"/>
      <c r="R1298" s="71">
        <f t="shared" si="631"/>
        <v>0</v>
      </c>
      <c r="S1298" s="71">
        <f t="shared" si="632"/>
        <v>0</v>
      </c>
      <c r="T1298" s="71">
        <f t="shared" si="633"/>
        <v>0</v>
      </c>
      <c r="U1298" s="71">
        <f t="shared" si="634"/>
        <v>0</v>
      </c>
      <c r="V1298" s="124"/>
      <c r="X1298" s="10"/>
      <c r="Y1298" s="10"/>
      <c r="Z1298" s="10"/>
    </row>
    <row r="1299" spans="1:26" hidden="1" outlineLevel="1">
      <c r="A1299" s="137" t="s">
        <v>422</v>
      </c>
      <c r="B1299" s="137"/>
      <c r="C1299" s="138" t="s">
        <v>423</v>
      </c>
      <c r="D1299" s="94">
        <v>1</v>
      </c>
      <c r="E1299" s="94"/>
      <c r="F1299" s="139" t="s">
        <v>10</v>
      </c>
      <c r="G1299" s="71"/>
      <c r="H1299" s="71"/>
      <c r="I1299" s="71"/>
      <c r="J1299" s="71"/>
      <c r="K1299" s="71"/>
      <c r="L1299" s="62">
        <v>0</v>
      </c>
      <c r="M1299" s="552"/>
      <c r="N1299" s="71"/>
      <c r="O1299" s="552">
        <f t="shared" si="630"/>
        <v>0</v>
      </c>
      <c r="P1299" s="552"/>
      <c r="Q1299" s="71"/>
      <c r="R1299" s="71">
        <f t="shared" si="631"/>
        <v>0</v>
      </c>
      <c r="S1299" s="71">
        <f t="shared" si="632"/>
        <v>0</v>
      </c>
      <c r="T1299" s="71">
        <f t="shared" si="633"/>
        <v>0</v>
      </c>
      <c r="U1299" s="71">
        <f t="shared" si="634"/>
        <v>0</v>
      </c>
      <c r="V1299" s="124"/>
      <c r="X1299" s="10"/>
      <c r="Y1299" s="10"/>
      <c r="Z1299" s="10"/>
    </row>
    <row r="1300" spans="1:26" hidden="1" outlineLevel="1">
      <c r="A1300" s="137" t="s">
        <v>424</v>
      </c>
      <c r="B1300" s="137"/>
      <c r="C1300" s="138" t="s">
        <v>425</v>
      </c>
      <c r="D1300" s="94">
        <v>1</v>
      </c>
      <c r="E1300" s="94"/>
      <c r="F1300" s="139" t="s">
        <v>10</v>
      </c>
      <c r="G1300" s="71"/>
      <c r="H1300" s="71"/>
      <c r="I1300" s="71"/>
      <c r="J1300" s="71"/>
      <c r="K1300" s="71"/>
      <c r="L1300" s="62">
        <v>0</v>
      </c>
      <c r="M1300" s="552"/>
      <c r="N1300" s="71"/>
      <c r="O1300" s="552">
        <f t="shared" si="630"/>
        <v>0</v>
      </c>
      <c r="P1300" s="552"/>
      <c r="Q1300" s="71"/>
      <c r="R1300" s="71">
        <f t="shared" si="631"/>
        <v>0</v>
      </c>
      <c r="S1300" s="71">
        <f t="shared" si="632"/>
        <v>0</v>
      </c>
      <c r="T1300" s="71">
        <f t="shared" si="633"/>
        <v>0</v>
      </c>
      <c r="U1300" s="71">
        <f t="shared" si="634"/>
        <v>0</v>
      </c>
      <c r="V1300" s="124"/>
      <c r="X1300" s="10"/>
      <c r="Y1300" s="10"/>
      <c r="Z1300" s="10"/>
    </row>
    <row r="1301" spans="1:26" hidden="1" outlineLevel="1">
      <c r="A1301" s="137" t="s">
        <v>426</v>
      </c>
      <c r="B1301" s="137"/>
      <c r="C1301" s="138" t="s">
        <v>427</v>
      </c>
      <c r="D1301" s="94">
        <v>1</v>
      </c>
      <c r="E1301" s="94"/>
      <c r="F1301" s="139" t="s">
        <v>10</v>
      </c>
      <c r="G1301" s="71"/>
      <c r="H1301" s="71"/>
      <c r="I1301" s="71"/>
      <c r="J1301" s="71"/>
      <c r="K1301" s="71"/>
      <c r="L1301" s="62">
        <v>0</v>
      </c>
      <c r="M1301" s="552"/>
      <c r="N1301" s="71"/>
      <c r="O1301" s="552">
        <f t="shared" si="630"/>
        <v>0</v>
      </c>
      <c r="P1301" s="552"/>
      <c r="Q1301" s="71"/>
      <c r="R1301" s="71">
        <f t="shared" si="631"/>
        <v>0</v>
      </c>
      <c r="S1301" s="71">
        <f t="shared" si="632"/>
        <v>0</v>
      </c>
      <c r="T1301" s="71">
        <f t="shared" si="633"/>
        <v>0</v>
      </c>
      <c r="U1301" s="71">
        <f t="shared" si="634"/>
        <v>0</v>
      </c>
      <c r="V1301" s="124"/>
      <c r="X1301" s="10"/>
      <c r="Y1301" s="10"/>
      <c r="Z1301" s="10"/>
    </row>
    <row r="1302" spans="1:26" hidden="1" outlineLevel="1">
      <c r="A1302" s="137" t="s">
        <v>428</v>
      </c>
      <c r="B1302" s="137"/>
      <c r="C1302" s="138" t="s">
        <v>429</v>
      </c>
      <c r="D1302" s="94">
        <v>1</v>
      </c>
      <c r="E1302" s="94"/>
      <c r="F1302" s="139" t="s">
        <v>10</v>
      </c>
      <c r="G1302" s="71"/>
      <c r="H1302" s="71"/>
      <c r="I1302" s="71"/>
      <c r="J1302" s="71"/>
      <c r="K1302" s="71"/>
      <c r="L1302" s="62">
        <v>0</v>
      </c>
      <c r="M1302" s="552"/>
      <c r="N1302" s="71"/>
      <c r="O1302" s="552">
        <f t="shared" si="630"/>
        <v>0</v>
      </c>
      <c r="P1302" s="552"/>
      <c r="Q1302" s="71"/>
      <c r="R1302" s="71">
        <f t="shared" si="631"/>
        <v>0</v>
      </c>
      <c r="S1302" s="71">
        <f t="shared" si="632"/>
        <v>0</v>
      </c>
      <c r="T1302" s="71">
        <f t="shared" si="633"/>
        <v>0</v>
      </c>
      <c r="U1302" s="71">
        <f t="shared" si="634"/>
        <v>0</v>
      </c>
      <c r="V1302" s="124"/>
      <c r="X1302" s="10"/>
      <c r="Y1302" s="10"/>
      <c r="Z1302" s="10"/>
    </row>
    <row r="1303" spans="1:26" collapsed="1">
      <c r="A1303" s="137"/>
      <c r="B1303" s="137"/>
      <c r="C1303" s="138"/>
      <c r="D1303" s="94"/>
      <c r="E1303" s="94"/>
      <c r="F1303" s="139"/>
      <c r="G1303" s="71"/>
      <c r="H1303" s="71"/>
      <c r="I1303" s="71"/>
      <c r="J1303" s="71"/>
      <c r="K1303" s="71"/>
      <c r="L1303" s="62"/>
      <c r="M1303" s="552"/>
      <c r="N1303" s="71"/>
      <c r="O1303" s="552">
        <f t="shared" si="630"/>
        <v>0</v>
      </c>
      <c r="P1303" s="552"/>
      <c r="Q1303" s="71"/>
      <c r="R1303" s="71">
        <f t="shared" si="631"/>
        <v>0</v>
      </c>
      <c r="S1303" s="71">
        <f t="shared" si="632"/>
        <v>0</v>
      </c>
      <c r="T1303" s="71">
        <f t="shared" si="633"/>
        <v>0</v>
      </c>
      <c r="U1303" s="71">
        <f t="shared" si="634"/>
        <v>0</v>
      </c>
      <c r="V1303" s="124"/>
      <c r="X1303" s="10"/>
      <c r="Y1303" s="10"/>
      <c r="Z1303" s="10"/>
    </row>
    <row r="1304" spans="1:26">
      <c r="A1304" s="149" t="s">
        <v>430</v>
      </c>
      <c r="B1304" s="149"/>
      <c r="C1304" s="150" t="s">
        <v>144</v>
      </c>
      <c r="D1304" s="100"/>
      <c r="E1304" s="100"/>
      <c r="F1304" s="151"/>
      <c r="G1304" s="75"/>
      <c r="H1304" s="75"/>
      <c r="I1304" s="75"/>
      <c r="J1304" s="75">
        <f>SUBTOTAL(9,J1305:J1332)</f>
        <v>509452988.94228613</v>
      </c>
      <c r="K1304" s="75">
        <f>SUBTOTAL(9,K1305:K1332)</f>
        <v>100342530.35889488</v>
      </c>
      <c r="L1304" s="75">
        <f>SUBTOTAL(9,L1305:L1332)</f>
        <v>609795519.30118096</v>
      </c>
      <c r="M1304" s="555"/>
      <c r="N1304" s="75"/>
      <c r="O1304" s="555">
        <f t="shared" si="630"/>
        <v>0</v>
      </c>
      <c r="P1304" s="555"/>
      <c r="Q1304" s="75"/>
      <c r="R1304" s="75">
        <f t="shared" si="631"/>
        <v>0</v>
      </c>
      <c r="S1304" s="75">
        <f>SUBTOTAL(9,S1305:S1332)</f>
        <v>0</v>
      </c>
      <c r="T1304" s="75">
        <f>SUBTOTAL(9,T1305:T1332)</f>
        <v>0</v>
      </c>
      <c r="U1304" s="75">
        <f>SUBTOTAL(9,U1305:U1332)</f>
        <v>0</v>
      </c>
      <c r="V1304" s="176"/>
      <c r="X1304" s="10"/>
      <c r="Y1304" s="10"/>
      <c r="Z1304" s="10"/>
    </row>
    <row r="1305" spans="1:26">
      <c r="A1305" s="137" t="s">
        <v>431</v>
      </c>
      <c r="B1305" s="137"/>
      <c r="C1305" s="138" t="s">
        <v>432</v>
      </c>
      <c r="D1305" s="94">
        <v>1</v>
      </c>
      <c r="E1305" s="94"/>
      <c r="F1305" s="139" t="s">
        <v>10</v>
      </c>
      <c r="G1305" s="71"/>
      <c r="H1305" s="71"/>
      <c r="I1305" s="71"/>
      <c r="J1305" s="71"/>
      <c r="K1305" s="71"/>
      <c r="L1305" s="82"/>
      <c r="M1305" s="552"/>
      <c r="N1305" s="71"/>
      <c r="O1305" s="552">
        <f t="shared" si="630"/>
        <v>0</v>
      </c>
      <c r="P1305" s="552"/>
      <c r="Q1305" s="71"/>
      <c r="R1305" s="71">
        <f t="shared" si="631"/>
        <v>0</v>
      </c>
      <c r="S1305" s="71">
        <f t="shared" si="632"/>
        <v>0</v>
      </c>
      <c r="T1305" s="71">
        <f t="shared" si="633"/>
        <v>0</v>
      </c>
      <c r="U1305" s="71">
        <f t="shared" si="634"/>
        <v>0</v>
      </c>
      <c r="V1305" s="124"/>
      <c r="X1305" s="10"/>
      <c r="Y1305" s="10"/>
      <c r="Z1305" s="10"/>
    </row>
    <row r="1306" spans="1:26">
      <c r="A1306" s="137" t="s">
        <v>433</v>
      </c>
      <c r="B1306" s="137"/>
      <c r="C1306" s="138" t="s">
        <v>434</v>
      </c>
      <c r="D1306" s="94">
        <v>1</v>
      </c>
      <c r="E1306" s="94"/>
      <c r="F1306" s="139" t="s">
        <v>10</v>
      </c>
      <c r="G1306" s="71"/>
      <c r="H1306" s="71"/>
      <c r="I1306" s="71"/>
      <c r="J1306" s="71"/>
      <c r="K1306" s="71"/>
      <c r="L1306" s="82"/>
      <c r="M1306" s="552"/>
      <c r="N1306" s="71"/>
      <c r="O1306" s="552">
        <f t="shared" si="630"/>
        <v>0</v>
      </c>
      <c r="P1306" s="552"/>
      <c r="Q1306" s="71"/>
      <c r="R1306" s="71">
        <f t="shared" si="631"/>
        <v>0</v>
      </c>
      <c r="S1306" s="71">
        <f t="shared" si="632"/>
        <v>0</v>
      </c>
      <c r="T1306" s="71">
        <f t="shared" si="633"/>
        <v>0</v>
      </c>
      <c r="U1306" s="71">
        <f t="shared" si="634"/>
        <v>0</v>
      </c>
      <c r="V1306" s="124"/>
      <c r="X1306" s="10"/>
      <c r="Y1306" s="10"/>
      <c r="Z1306" s="10"/>
    </row>
    <row r="1307" spans="1:26">
      <c r="A1307" s="137" t="s">
        <v>435</v>
      </c>
      <c r="B1307" s="137"/>
      <c r="C1307" s="138" t="s">
        <v>436</v>
      </c>
      <c r="D1307" s="94">
        <v>1</v>
      </c>
      <c r="E1307" s="94"/>
      <c r="F1307" s="139" t="s">
        <v>10</v>
      </c>
      <c r="G1307" s="71"/>
      <c r="H1307" s="71"/>
      <c r="I1307" s="71"/>
      <c r="J1307" s="71"/>
      <c r="K1307" s="71"/>
      <c r="L1307" s="62">
        <v>0</v>
      </c>
      <c r="M1307" s="552"/>
      <c r="N1307" s="71"/>
      <c r="O1307" s="552">
        <f t="shared" si="630"/>
        <v>0</v>
      </c>
      <c r="P1307" s="552"/>
      <c r="Q1307" s="71"/>
      <c r="R1307" s="71">
        <f t="shared" si="631"/>
        <v>0</v>
      </c>
      <c r="S1307" s="71">
        <f t="shared" si="632"/>
        <v>0</v>
      </c>
      <c r="T1307" s="71">
        <f t="shared" si="633"/>
        <v>0</v>
      </c>
      <c r="U1307" s="71">
        <f t="shared" si="634"/>
        <v>0</v>
      </c>
      <c r="V1307" s="124"/>
      <c r="X1307" s="10"/>
      <c r="Y1307" s="10"/>
      <c r="Z1307" s="10"/>
    </row>
    <row r="1308" spans="1:26" s="153" customFormat="1">
      <c r="A1308" s="146" t="s">
        <v>437</v>
      </c>
      <c r="B1308" s="146"/>
      <c r="C1308" s="147" t="s">
        <v>438</v>
      </c>
      <c r="D1308" s="122">
        <v>1</v>
      </c>
      <c r="E1308" s="122">
        <v>1</v>
      </c>
      <c r="F1308" s="148" t="s">
        <v>10</v>
      </c>
      <c r="G1308" s="77"/>
      <c r="H1308" s="77"/>
      <c r="I1308" s="77"/>
      <c r="J1308" s="82">
        <f>SUBTOTAL(9,J1309:J1318)</f>
        <v>449449440.00000006</v>
      </c>
      <c r="K1308" s="82">
        <f>SUBTOTAL(9,K1309:K1318)</f>
        <v>94825780.000000015</v>
      </c>
      <c r="L1308" s="82">
        <f>SUBTOTAL(9,L1309:L1318)</f>
        <v>544275220.00000012</v>
      </c>
      <c r="M1308" s="553"/>
      <c r="N1308" s="82"/>
      <c r="O1308" s="553">
        <f t="shared" si="630"/>
        <v>0</v>
      </c>
      <c r="P1308" s="553"/>
      <c r="Q1308" s="82"/>
      <c r="R1308" s="82">
        <f t="shared" si="631"/>
        <v>0</v>
      </c>
      <c r="S1308" s="82">
        <f>SUBTOTAL(9,S1309:S1318)</f>
        <v>0</v>
      </c>
      <c r="T1308" s="82">
        <f>SUBTOTAL(9,T1309:T1318)</f>
        <v>0</v>
      </c>
      <c r="U1308" s="82">
        <f>SUBTOTAL(9,U1309:U1318)</f>
        <v>0</v>
      </c>
      <c r="V1308" s="127"/>
    </row>
    <row r="1309" spans="1:26" s="11" customFormat="1" outlineLevel="1">
      <c r="A1309" s="192"/>
      <c r="B1309" s="192"/>
      <c r="C1309" s="193" t="s">
        <v>965</v>
      </c>
      <c r="D1309" s="194">
        <v>1325</v>
      </c>
      <c r="E1309" s="97">
        <v>2141.2600000000002</v>
      </c>
      <c r="F1309" s="195" t="s">
        <v>624</v>
      </c>
      <c r="G1309" s="359">
        <v>144000</v>
      </c>
      <c r="H1309" s="359">
        <v>28000.000000000004</v>
      </c>
      <c r="I1309" s="199">
        <f t="shared" ref="I1309:I1314" si="642">SUM(G1309:H1309)</f>
        <v>172000</v>
      </c>
      <c r="J1309" s="199">
        <f t="shared" ref="J1309:J1317" si="643">G1309*E1309</f>
        <v>308341440.00000006</v>
      </c>
      <c r="K1309" s="199">
        <f t="shared" ref="K1309:K1317" si="644">H1309*E1309</f>
        <v>59955280.000000015</v>
      </c>
      <c r="L1309" s="199">
        <f t="shared" ref="L1309:L1317" si="645">I1309*E1309</f>
        <v>368296720.00000006</v>
      </c>
      <c r="M1309" s="554"/>
      <c r="N1309" s="199"/>
      <c r="O1309" s="554">
        <f t="shared" si="630"/>
        <v>0</v>
      </c>
      <c r="P1309" s="554"/>
      <c r="Q1309" s="199"/>
      <c r="R1309" s="199">
        <f t="shared" si="631"/>
        <v>0</v>
      </c>
      <c r="S1309" s="199">
        <f t="shared" si="632"/>
        <v>0</v>
      </c>
      <c r="T1309" s="199">
        <f t="shared" si="633"/>
        <v>0</v>
      </c>
      <c r="U1309" s="199">
        <f t="shared" si="634"/>
        <v>0</v>
      </c>
      <c r="V1309" s="128" t="s">
        <v>1589</v>
      </c>
    </row>
    <row r="1310" spans="1:26" s="11" customFormat="1" ht="26.4" outlineLevel="1">
      <c r="A1310" s="192"/>
      <c r="B1310" s="192"/>
      <c r="C1310" s="193" t="s">
        <v>1055</v>
      </c>
      <c r="D1310" s="194">
        <v>0</v>
      </c>
      <c r="E1310" s="97"/>
      <c r="F1310" s="195" t="s">
        <v>624</v>
      </c>
      <c r="G1310" s="359">
        <v>117360</v>
      </c>
      <c r="H1310" s="359">
        <v>13798.400000000001</v>
      </c>
      <c r="I1310" s="199">
        <f t="shared" si="642"/>
        <v>131158.39999999999</v>
      </c>
      <c r="J1310" s="199">
        <f t="shared" si="643"/>
        <v>0</v>
      </c>
      <c r="K1310" s="199">
        <f t="shared" si="644"/>
        <v>0</v>
      </c>
      <c r="L1310" s="199">
        <f t="shared" si="645"/>
        <v>0</v>
      </c>
      <c r="M1310" s="554"/>
      <c r="N1310" s="199"/>
      <c r="O1310" s="554">
        <f t="shared" si="630"/>
        <v>0</v>
      </c>
      <c r="P1310" s="554"/>
      <c r="Q1310" s="199"/>
      <c r="R1310" s="199">
        <f t="shared" si="631"/>
        <v>0</v>
      </c>
      <c r="S1310" s="199">
        <f t="shared" si="632"/>
        <v>0</v>
      </c>
      <c r="T1310" s="199">
        <f t="shared" si="633"/>
        <v>0</v>
      </c>
      <c r="U1310" s="199">
        <f t="shared" si="634"/>
        <v>0</v>
      </c>
      <c r="V1310" s="128" t="s">
        <v>967</v>
      </c>
    </row>
    <row r="1311" spans="1:26" s="11" customFormat="1" ht="26.4" outlineLevel="1">
      <c r="A1311" s="192"/>
      <c r="B1311" s="192"/>
      <c r="C1311" s="193" t="s">
        <v>1056</v>
      </c>
      <c r="D1311" s="194">
        <v>5</v>
      </c>
      <c r="E1311" s="97">
        <v>5</v>
      </c>
      <c r="F1311" s="195" t="s">
        <v>660</v>
      </c>
      <c r="G1311" s="359">
        <v>6490000.0000000009</v>
      </c>
      <c r="H1311" s="359">
        <v>490500.00000000006</v>
      </c>
      <c r="I1311" s="199">
        <f t="shared" si="642"/>
        <v>6980500.0000000009</v>
      </c>
      <c r="J1311" s="199">
        <f t="shared" si="643"/>
        <v>32450000.000000004</v>
      </c>
      <c r="K1311" s="199">
        <f t="shared" si="644"/>
        <v>2452500.0000000005</v>
      </c>
      <c r="L1311" s="199">
        <f t="shared" si="645"/>
        <v>34902500.000000007</v>
      </c>
      <c r="M1311" s="554"/>
      <c r="N1311" s="199"/>
      <c r="O1311" s="554">
        <f t="shared" si="630"/>
        <v>0</v>
      </c>
      <c r="P1311" s="554"/>
      <c r="Q1311" s="199"/>
      <c r="R1311" s="199">
        <f t="shared" si="631"/>
        <v>0</v>
      </c>
      <c r="S1311" s="199">
        <f t="shared" si="632"/>
        <v>0</v>
      </c>
      <c r="T1311" s="199">
        <f t="shared" si="633"/>
        <v>0</v>
      </c>
      <c r="U1311" s="199">
        <f t="shared" si="634"/>
        <v>0</v>
      </c>
      <c r="V1311" s="128" t="s">
        <v>977</v>
      </c>
    </row>
    <row r="1312" spans="1:26" s="11" customFormat="1" ht="26.4" outlineLevel="1">
      <c r="A1312" s="192"/>
      <c r="B1312" s="192"/>
      <c r="C1312" s="193" t="s">
        <v>972</v>
      </c>
      <c r="D1312" s="194">
        <v>5</v>
      </c>
      <c r="E1312" s="97">
        <v>5</v>
      </c>
      <c r="F1312" s="195" t="s">
        <v>660</v>
      </c>
      <c r="G1312" s="359">
        <v>2195600</v>
      </c>
      <c r="H1312" s="359">
        <v>654000</v>
      </c>
      <c r="I1312" s="199">
        <f t="shared" ref="I1312" si="646">SUM(G1312:H1312)</f>
        <v>2849600</v>
      </c>
      <c r="J1312" s="199">
        <f t="shared" si="643"/>
        <v>10978000</v>
      </c>
      <c r="K1312" s="199">
        <f t="shared" si="644"/>
        <v>3270000</v>
      </c>
      <c r="L1312" s="199">
        <f t="shared" si="645"/>
        <v>14248000</v>
      </c>
      <c r="M1312" s="554"/>
      <c r="N1312" s="199"/>
      <c r="O1312" s="554">
        <f t="shared" si="630"/>
        <v>0</v>
      </c>
      <c r="P1312" s="554"/>
      <c r="Q1312" s="199"/>
      <c r="R1312" s="199">
        <f t="shared" si="631"/>
        <v>0</v>
      </c>
      <c r="S1312" s="199">
        <f t="shared" si="632"/>
        <v>0</v>
      </c>
      <c r="T1312" s="199">
        <f t="shared" si="633"/>
        <v>0</v>
      </c>
      <c r="U1312" s="199">
        <f t="shared" si="634"/>
        <v>0</v>
      </c>
      <c r="V1312" s="128" t="s">
        <v>973</v>
      </c>
    </row>
    <row r="1313" spans="1:26" s="11" customFormat="1" ht="26.4" outlineLevel="1">
      <c r="A1313" s="192"/>
      <c r="B1313" s="192"/>
      <c r="C1313" s="193" t="s">
        <v>974</v>
      </c>
      <c r="D1313" s="194">
        <v>120</v>
      </c>
      <c r="E1313" s="97"/>
      <c r="F1313" s="195" t="s">
        <v>660</v>
      </c>
      <c r="G1313" s="359">
        <v>198000.00000000003</v>
      </c>
      <c r="H1313" s="359">
        <v>10900</v>
      </c>
      <c r="I1313" s="199">
        <f>SUM(G1313:H1313)</f>
        <v>208900.00000000003</v>
      </c>
      <c r="J1313" s="199">
        <f>G1313*E1313</f>
        <v>0</v>
      </c>
      <c r="K1313" s="199">
        <f>H1313*E1313</f>
        <v>0</v>
      </c>
      <c r="L1313" s="199">
        <f>I1313*E1313</f>
        <v>0</v>
      </c>
      <c r="M1313" s="554"/>
      <c r="N1313" s="199"/>
      <c r="O1313" s="554">
        <f t="shared" si="630"/>
        <v>0</v>
      </c>
      <c r="P1313" s="554"/>
      <c r="Q1313" s="199"/>
      <c r="R1313" s="199">
        <f t="shared" si="631"/>
        <v>0</v>
      </c>
      <c r="S1313" s="199">
        <f t="shared" si="632"/>
        <v>0</v>
      </c>
      <c r="T1313" s="199">
        <f t="shared" si="633"/>
        <v>0</v>
      </c>
      <c r="U1313" s="199">
        <f t="shared" si="634"/>
        <v>0</v>
      </c>
      <c r="V1313" s="128" t="s">
        <v>975</v>
      </c>
    </row>
    <row r="1314" spans="1:26" s="11" customFormat="1" ht="26.4" outlineLevel="1">
      <c r="A1314" s="192"/>
      <c r="B1314" s="192"/>
      <c r="C1314" s="347" t="s">
        <v>985</v>
      </c>
      <c r="D1314" s="194">
        <v>120</v>
      </c>
      <c r="E1314" s="97">
        <v>120</v>
      </c>
      <c r="F1314" s="195" t="s">
        <v>660</v>
      </c>
      <c r="G1314" s="359">
        <v>550000</v>
      </c>
      <c r="H1314" s="359">
        <v>10900</v>
      </c>
      <c r="I1314" s="199">
        <f t="shared" si="642"/>
        <v>560900</v>
      </c>
      <c r="J1314" s="199">
        <f t="shared" si="643"/>
        <v>66000000</v>
      </c>
      <c r="K1314" s="199">
        <f t="shared" si="644"/>
        <v>1308000</v>
      </c>
      <c r="L1314" s="199">
        <f t="shared" si="645"/>
        <v>67308000</v>
      </c>
      <c r="M1314" s="554"/>
      <c r="N1314" s="199"/>
      <c r="O1314" s="554">
        <f t="shared" si="630"/>
        <v>0</v>
      </c>
      <c r="P1314" s="554"/>
      <c r="Q1314" s="199"/>
      <c r="R1314" s="199">
        <f t="shared" si="631"/>
        <v>0</v>
      </c>
      <c r="S1314" s="199">
        <f t="shared" si="632"/>
        <v>0</v>
      </c>
      <c r="T1314" s="199">
        <f t="shared" si="633"/>
        <v>0</v>
      </c>
      <c r="U1314" s="199">
        <f t="shared" si="634"/>
        <v>0</v>
      </c>
      <c r="V1314" s="128" t="s">
        <v>986</v>
      </c>
    </row>
    <row r="1315" spans="1:26" s="11" customFormat="1" ht="26.4" outlineLevel="1">
      <c r="A1315" s="192"/>
      <c r="B1315" s="192"/>
      <c r="C1315" s="193" t="s">
        <v>987</v>
      </c>
      <c r="D1315" s="194">
        <v>120</v>
      </c>
      <c r="E1315" s="97">
        <f>E1311*48</f>
        <v>240</v>
      </c>
      <c r="F1315" s="195" t="s">
        <v>660</v>
      </c>
      <c r="G1315" s="359">
        <v>132000</v>
      </c>
      <c r="H1315" s="359">
        <v>65400.000000000007</v>
      </c>
      <c r="I1315" s="199">
        <f t="shared" ref="I1315:I1317" si="647">SUM(G1315:H1315)</f>
        <v>197400</v>
      </c>
      <c r="J1315" s="199">
        <f t="shared" si="643"/>
        <v>31680000</v>
      </c>
      <c r="K1315" s="199">
        <f t="shared" si="644"/>
        <v>15696000.000000002</v>
      </c>
      <c r="L1315" s="199">
        <f t="shared" si="645"/>
        <v>47376000</v>
      </c>
      <c r="M1315" s="554"/>
      <c r="N1315" s="199"/>
      <c r="O1315" s="554">
        <f t="shared" si="630"/>
        <v>0</v>
      </c>
      <c r="P1315" s="554"/>
      <c r="Q1315" s="199"/>
      <c r="R1315" s="199">
        <f t="shared" si="631"/>
        <v>0</v>
      </c>
      <c r="S1315" s="199">
        <f t="shared" si="632"/>
        <v>0</v>
      </c>
      <c r="T1315" s="199">
        <f t="shared" si="633"/>
        <v>0</v>
      </c>
      <c r="U1315" s="199">
        <f t="shared" si="634"/>
        <v>0</v>
      </c>
      <c r="V1315" s="128" t="s">
        <v>988</v>
      </c>
    </row>
    <row r="1316" spans="1:26" s="11" customFormat="1" outlineLevel="1">
      <c r="A1316" s="192"/>
      <c r="B1316" s="192"/>
      <c r="C1316" s="193" t="s">
        <v>896</v>
      </c>
      <c r="D1316" s="194">
        <v>120</v>
      </c>
      <c r="E1316" s="97">
        <f>E1315</f>
        <v>240</v>
      </c>
      <c r="F1316" s="195" t="s">
        <v>897</v>
      </c>
      <c r="G1316" s="359">
        <v>0</v>
      </c>
      <c r="H1316" s="359">
        <v>50600.000000000007</v>
      </c>
      <c r="I1316" s="199">
        <f t="shared" si="647"/>
        <v>50600.000000000007</v>
      </c>
      <c r="J1316" s="199">
        <f t="shared" si="643"/>
        <v>0</v>
      </c>
      <c r="K1316" s="199">
        <f t="shared" si="644"/>
        <v>12144000.000000002</v>
      </c>
      <c r="L1316" s="199">
        <f t="shared" si="645"/>
        <v>12144000.000000002</v>
      </c>
      <c r="M1316" s="554"/>
      <c r="N1316" s="199"/>
      <c r="O1316" s="554">
        <f t="shared" si="630"/>
        <v>0</v>
      </c>
      <c r="P1316" s="554"/>
      <c r="Q1316" s="199"/>
      <c r="R1316" s="199">
        <f t="shared" si="631"/>
        <v>0</v>
      </c>
      <c r="S1316" s="199">
        <f t="shared" si="632"/>
        <v>0</v>
      </c>
      <c r="T1316" s="199">
        <f t="shared" si="633"/>
        <v>0</v>
      </c>
      <c r="U1316" s="199">
        <f t="shared" si="634"/>
        <v>0</v>
      </c>
      <c r="V1316" s="128" t="s">
        <v>898</v>
      </c>
    </row>
    <row r="1317" spans="1:26" s="11" customFormat="1" outlineLevel="1">
      <c r="A1317" s="192"/>
      <c r="B1317" s="192"/>
      <c r="C1317" s="193" t="s">
        <v>899</v>
      </c>
      <c r="D1317" s="194">
        <v>0</v>
      </c>
      <c r="E1317" s="97">
        <v>0</v>
      </c>
      <c r="F1317" s="195" t="s">
        <v>897</v>
      </c>
      <c r="G1317" s="359">
        <v>0</v>
      </c>
      <c r="H1317" s="359">
        <v>50600.000000000007</v>
      </c>
      <c r="I1317" s="199">
        <f t="shared" si="647"/>
        <v>50600.000000000007</v>
      </c>
      <c r="J1317" s="199">
        <f t="shared" si="643"/>
        <v>0</v>
      </c>
      <c r="K1317" s="199">
        <f t="shared" si="644"/>
        <v>0</v>
      </c>
      <c r="L1317" s="199">
        <f t="shared" si="645"/>
        <v>0</v>
      </c>
      <c r="M1317" s="554"/>
      <c r="N1317" s="199"/>
      <c r="O1317" s="554">
        <f t="shared" si="630"/>
        <v>0</v>
      </c>
      <c r="P1317" s="554"/>
      <c r="Q1317" s="199"/>
      <c r="R1317" s="199">
        <f t="shared" si="631"/>
        <v>0</v>
      </c>
      <c r="S1317" s="199">
        <f t="shared" si="632"/>
        <v>0</v>
      </c>
      <c r="T1317" s="199">
        <f t="shared" si="633"/>
        <v>0</v>
      </c>
      <c r="U1317" s="199">
        <f t="shared" si="634"/>
        <v>0</v>
      </c>
      <c r="V1317" s="128" t="s">
        <v>898</v>
      </c>
    </row>
    <row r="1318" spans="1:26" s="11" customFormat="1">
      <c r="A1318" s="192"/>
      <c r="B1318" s="192"/>
      <c r="C1318" s="193"/>
      <c r="D1318" s="194"/>
      <c r="E1318" s="194"/>
      <c r="F1318" s="195"/>
      <c r="G1318" s="199"/>
      <c r="H1318" s="199"/>
      <c r="I1318" s="199"/>
      <c r="J1318" s="199"/>
      <c r="K1318" s="199"/>
      <c r="L1318" s="199"/>
      <c r="M1318" s="554"/>
      <c r="N1318" s="199"/>
      <c r="O1318" s="554">
        <f t="shared" si="630"/>
        <v>0</v>
      </c>
      <c r="P1318" s="554"/>
      <c r="Q1318" s="199"/>
      <c r="R1318" s="199">
        <f t="shared" si="631"/>
        <v>0</v>
      </c>
      <c r="S1318" s="199">
        <f t="shared" si="632"/>
        <v>0</v>
      </c>
      <c r="T1318" s="199">
        <f t="shared" si="633"/>
        <v>0</v>
      </c>
      <c r="U1318" s="199">
        <f t="shared" si="634"/>
        <v>0</v>
      </c>
      <c r="V1318" s="128"/>
    </row>
    <row r="1319" spans="1:26" s="153" customFormat="1">
      <c r="A1319" s="146" t="s">
        <v>439</v>
      </c>
      <c r="B1319" s="146"/>
      <c r="C1319" s="147" t="s">
        <v>174</v>
      </c>
      <c r="D1319" s="99">
        <v>1</v>
      </c>
      <c r="E1319" s="99">
        <v>1</v>
      </c>
      <c r="F1319" s="148" t="s">
        <v>10</v>
      </c>
      <c r="G1319" s="82"/>
      <c r="H1319" s="82"/>
      <c r="I1319" s="82"/>
      <c r="J1319" s="82">
        <f>SUBTOTAL(9,J1320:J1332)</f>
        <v>60003548.942286097</v>
      </c>
      <c r="K1319" s="82">
        <f>SUBTOTAL(9,K1320:K1332)</f>
        <v>5516750.3588948622</v>
      </c>
      <c r="L1319" s="82">
        <f>SUBTOTAL(9,L1320:L1332)</f>
        <v>65520299.301180959</v>
      </c>
      <c r="M1319" s="553"/>
      <c r="N1319" s="82"/>
      <c r="O1319" s="553">
        <f t="shared" ref="O1319:O1382" si="648">M1319+N1319</f>
        <v>0</v>
      </c>
      <c r="P1319" s="553"/>
      <c r="Q1319" s="82"/>
      <c r="R1319" s="82">
        <f t="shared" ref="R1319:R1382" si="649">P1319+Q1319</f>
        <v>0</v>
      </c>
      <c r="S1319" s="82">
        <f>SUBTOTAL(9,S1320:S1332)</f>
        <v>0</v>
      </c>
      <c r="T1319" s="82">
        <f>SUBTOTAL(9,T1320:T1332)</f>
        <v>0</v>
      </c>
      <c r="U1319" s="82">
        <f>SUBTOTAL(9,U1320:U1332)</f>
        <v>0</v>
      </c>
      <c r="V1319" s="127"/>
    </row>
    <row r="1320" spans="1:26" s="153" customFormat="1" outlineLevel="1">
      <c r="A1320" s="146"/>
      <c r="B1320" s="146"/>
      <c r="C1320" s="147" t="s">
        <v>1057</v>
      </c>
      <c r="D1320" s="99"/>
      <c r="E1320" s="99"/>
      <c r="F1320" s="148"/>
      <c r="G1320" s="82"/>
      <c r="H1320" s="82"/>
      <c r="I1320" s="82"/>
      <c r="J1320" s="82">
        <f t="shared" ref="J1320:K1320" si="650">SUBTOTAL(9,J1321:J1332)</f>
        <v>60003548.942286097</v>
      </c>
      <c r="K1320" s="82">
        <f t="shared" si="650"/>
        <v>5516750.3588948622</v>
      </c>
      <c r="L1320" s="82">
        <f>SUBTOTAL(9,L1321:L1332)</f>
        <v>65520299.301180959</v>
      </c>
      <c r="M1320" s="553"/>
      <c r="N1320" s="82"/>
      <c r="O1320" s="553">
        <f t="shared" si="648"/>
        <v>0</v>
      </c>
      <c r="P1320" s="553"/>
      <c r="Q1320" s="82"/>
      <c r="R1320" s="82">
        <f t="shared" si="649"/>
        <v>0</v>
      </c>
      <c r="S1320" s="82">
        <f t="shared" ref="S1320:T1320" si="651">SUBTOTAL(9,S1321:S1332)</f>
        <v>0</v>
      </c>
      <c r="T1320" s="82">
        <f t="shared" si="651"/>
        <v>0</v>
      </c>
      <c r="U1320" s="82">
        <f>SUBTOTAL(9,U1321:U1332)</f>
        <v>0</v>
      </c>
      <c r="V1320" s="127"/>
    </row>
    <row r="1321" spans="1:26" ht="26.4" outlineLevel="1">
      <c r="A1321" s="137"/>
      <c r="B1321" s="137"/>
      <c r="C1321" s="138" t="s">
        <v>1058</v>
      </c>
      <c r="D1321" s="97">
        <v>1</v>
      </c>
      <c r="E1321" s="97">
        <v>1</v>
      </c>
      <c r="F1321" s="139" t="s">
        <v>660</v>
      </c>
      <c r="G1321" s="359">
        <v>19810560.000000004</v>
      </c>
      <c r="H1321" s="359">
        <v>385000.00000000006</v>
      </c>
      <c r="I1321" s="62">
        <f t="shared" ref="I1321" si="652">SUM(G1321:H1321)</f>
        <v>20195560.000000004</v>
      </c>
      <c r="J1321" s="62">
        <f t="shared" ref="J1321:J1331" si="653">G1321*E1321</f>
        <v>19810560.000000004</v>
      </c>
      <c r="K1321" s="62">
        <f t="shared" ref="K1321:K1331" si="654">H1321*E1321</f>
        <v>385000.00000000006</v>
      </c>
      <c r="L1321" s="62">
        <f t="shared" ref="L1321:L1331" si="655">I1321*E1321</f>
        <v>20195560.000000004</v>
      </c>
      <c r="M1321" s="550"/>
      <c r="N1321" s="62"/>
      <c r="O1321" s="550">
        <f t="shared" si="648"/>
        <v>0</v>
      </c>
      <c r="P1321" s="550"/>
      <c r="Q1321" s="62"/>
      <c r="R1321" s="62">
        <f t="shared" si="649"/>
        <v>0</v>
      </c>
      <c r="S1321" s="62">
        <f t="shared" ref="S1321:S1384" si="656">J1321*M1321</f>
        <v>0</v>
      </c>
      <c r="T1321" s="62">
        <f t="shared" ref="T1321:T1384" si="657">P1321*K1321</f>
        <v>0</v>
      </c>
      <c r="U1321" s="62">
        <f t="shared" ref="U1321:U1383" si="658">S1321+T1321</f>
        <v>0</v>
      </c>
      <c r="V1321" s="124" t="s">
        <v>1059</v>
      </c>
      <c r="X1321" s="10"/>
      <c r="Y1321" s="10"/>
      <c r="Z1321" s="10"/>
    </row>
    <row r="1322" spans="1:26" ht="26.4" outlineLevel="1">
      <c r="A1322" s="137"/>
      <c r="B1322" s="137"/>
      <c r="C1322" s="138" t="s">
        <v>1060</v>
      </c>
      <c r="D1322" s="97">
        <v>4</v>
      </c>
      <c r="E1322" s="97">
        <v>4</v>
      </c>
      <c r="F1322" s="139" t="s">
        <v>660</v>
      </c>
      <c r="G1322" s="359">
        <v>1264480.0000000002</v>
      </c>
      <c r="H1322" s="359">
        <v>137500</v>
      </c>
      <c r="I1322" s="62">
        <f t="shared" ref="I1322:I1331" si="659">SUM(G1322:H1322)</f>
        <v>1401980.0000000002</v>
      </c>
      <c r="J1322" s="62">
        <f t="shared" si="653"/>
        <v>5057920.0000000009</v>
      </c>
      <c r="K1322" s="62">
        <f t="shared" si="654"/>
        <v>550000</v>
      </c>
      <c r="L1322" s="62">
        <f t="shared" si="655"/>
        <v>5607920.0000000009</v>
      </c>
      <c r="M1322" s="550"/>
      <c r="N1322" s="62"/>
      <c r="O1322" s="550">
        <f t="shared" si="648"/>
        <v>0</v>
      </c>
      <c r="P1322" s="550"/>
      <c r="Q1322" s="62"/>
      <c r="R1322" s="62">
        <f t="shared" si="649"/>
        <v>0</v>
      </c>
      <c r="S1322" s="62">
        <f t="shared" si="656"/>
        <v>0</v>
      </c>
      <c r="T1322" s="62">
        <f t="shared" si="657"/>
        <v>0</v>
      </c>
      <c r="U1322" s="62">
        <f t="shared" si="658"/>
        <v>0</v>
      </c>
      <c r="V1322" s="124" t="s">
        <v>1005</v>
      </c>
      <c r="X1322" s="10"/>
      <c r="Y1322" s="10"/>
      <c r="Z1322" s="10"/>
    </row>
    <row r="1323" spans="1:26" outlineLevel="1">
      <c r="A1323" s="137"/>
      <c r="B1323" s="137"/>
      <c r="C1323" s="138" t="s">
        <v>995</v>
      </c>
      <c r="D1323" s="97">
        <v>4</v>
      </c>
      <c r="E1323" s="97">
        <v>4</v>
      </c>
      <c r="F1323" s="139" t="s">
        <v>660</v>
      </c>
      <c r="G1323" s="359">
        <v>1803200.0000000002</v>
      </c>
      <c r="H1323" s="359">
        <v>49500.000000000007</v>
      </c>
      <c r="I1323" s="62">
        <f t="shared" si="659"/>
        <v>1852700.0000000002</v>
      </c>
      <c r="J1323" s="62">
        <f t="shared" si="653"/>
        <v>7212800.0000000009</v>
      </c>
      <c r="K1323" s="62">
        <f t="shared" si="654"/>
        <v>198000.00000000003</v>
      </c>
      <c r="L1323" s="62">
        <f t="shared" si="655"/>
        <v>7410800.0000000009</v>
      </c>
      <c r="M1323" s="550"/>
      <c r="N1323" s="62"/>
      <c r="O1323" s="550">
        <f t="shared" si="648"/>
        <v>0</v>
      </c>
      <c r="P1323" s="550"/>
      <c r="Q1323" s="62"/>
      <c r="R1323" s="62">
        <f t="shared" si="649"/>
        <v>0</v>
      </c>
      <c r="S1323" s="62">
        <f t="shared" si="656"/>
        <v>0</v>
      </c>
      <c r="T1323" s="62">
        <f t="shared" si="657"/>
        <v>0</v>
      </c>
      <c r="U1323" s="62">
        <f t="shared" si="658"/>
        <v>0</v>
      </c>
      <c r="V1323" s="124" t="s">
        <v>1061</v>
      </c>
      <c r="X1323" s="10"/>
      <c r="Y1323" s="10"/>
      <c r="Z1323" s="10"/>
    </row>
    <row r="1324" spans="1:26" outlineLevel="1">
      <c r="A1324" s="137"/>
      <c r="B1324" s="137"/>
      <c r="C1324" s="138" t="s">
        <v>997</v>
      </c>
      <c r="D1324" s="97">
        <v>4</v>
      </c>
      <c r="E1324" s="97">
        <v>4</v>
      </c>
      <c r="F1324" s="139" t="s">
        <v>660</v>
      </c>
      <c r="G1324" s="359">
        <v>4494000</v>
      </c>
      <c r="H1324" s="359">
        <v>49050</v>
      </c>
      <c r="I1324" s="62">
        <f t="shared" si="659"/>
        <v>4543050</v>
      </c>
      <c r="J1324" s="62">
        <f t="shared" si="653"/>
        <v>17976000</v>
      </c>
      <c r="K1324" s="62">
        <f t="shared" si="654"/>
        <v>196200</v>
      </c>
      <c r="L1324" s="62">
        <f t="shared" si="655"/>
        <v>18172200</v>
      </c>
      <c r="M1324" s="550"/>
      <c r="N1324" s="62"/>
      <c r="O1324" s="550">
        <f t="shared" si="648"/>
        <v>0</v>
      </c>
      <c r="P1324" s="550"/>
      <c r="Q1324" s="62"/>
      <c r="R1324" s="62">
        <f t="shared" si="649"/>
        <v>0</v>
      </c>
      <c r="S1324" s="62">
        <f t="shared" si="656"/>
        <v>0</v>
      </c>
      <c r="T1324" s="62">
        <f t="shared" si="657"/>
        <v>0</v>
      </c>
      <c r="U1324" s="62">
        <f t="shared" si="658"/>
        <v>0</v>
      </c>
      <c r="V1324" s="124" t="s">
        <v>998</v>
      </c>
      <c r="X1324" s="10"/>
      <c r="Y1324" s="10"/>
      <c r="Z1324" s="10"/>
    </row>
    <row r="1325" spans="1:26" ht="26.4" outlineLevel="1">
      <c r="A1325" s="137"/>
      <c r="B1325" s="137"/>
      <c r="C1325" s="138" t="s">
        <v>894</v>
      </c>
      <c r="D1325" s="97">
        <v>4</v>
      </c>
      <c r="E1325" s="97">
        <v>4</v>
      </c>
      <c r="F1325" s="139" t="s">
        <v>660</v>
      </c>
      <c r="G1325" s="359">
        <v>480000</v>
      </c>
      <c r="H1325" s="359">
        <v>81750</v>
      </c>
      <c r="I1325" s="62">
        <f t="shared" si="659"/>
        <v>561750</v>
      </c>
      <c r="J1325" s="62">
        <f t="shared" si="653"/>
        <v>1920000</v>
      </c>
      <c r="K1325" s="62">
        <f t="shared" si="654"/>
        <v>327000</v>
      </c>
      <c r="L1325" s="62">
        <f t="shared" si="655"/>
        <v>2247000</v>
      </c>
      <c r="M1325" s="550"/>
      <c r="N1325" s="62"/>
      <c r="O1325" s="550">
        <f t="shared" si="648"/>
        <v>0</v>
      </c>
      <c r="P1325" s="550"/>
      <c r="Q1325" s="62"/>
      <c r="R1325" s="62">
        <f t="shared" si="649"/>
        <v>0</v>
      </c>
      <c r="S1325" s="62">
        <f t="shared" si="656"/>
        <v>0</v>
      </c>
      <c r="T1325" s="62">
        <f t="shared" si="657"/>
        <v>0</v>
      </c>
      <c r="U1325" s="62">
        <f t="shared" si="658"/>
        <v>0</v>
      </c>
      <c r="V1325" s="124" t="s">
        <v>895</v>
      </c>
      <c r="X1325" s="10"/>
      <c r="Y1325" s="10"/>
      <c r="Z1325" s="10"/>
    </row>
    <row r="1326" spans="1:26" ht="26.4" outlineLevel="1">
      <c r="A1326" s="137"/>
      <c r="B1326" s="137"/>
      <c r="C1326" s="138" t="s">
        <v>999</v>
      </c>
      <c r="D1326" s="97">
        <v>12</v>
      </c>
      <c r="E1326" s="97">
        <v>12</v>
      </c>
      <c r="F1326" s="139" t="s">
        <v>660</v>
      </c>
      <c r="G1326" s="359">
        <v>198000.00000000003</v>
      </c>
      <c r="H1326" s="359">
        <v>10900</v>
      </c>
      <c r="I1326" s="62">
        <f t="shared" si="659"/>
        <v>208900.00000000003</v>
      </c>
      <c r="J1326" s="62">
        <f t="shared" si="653"/>
        <v>2376000.0000000005</v>
      </c>
      <c r="K1326" s="62">
        <f t="shared" si="654"/>
        <v>130800</v>
      </c>
      <c r="L1326" s="62">
        <f t="shared" si="655"/>
        <v>2506800.0000000005</v>
      </c>
      <c r="M1326" s="550"/>
      <c r="N1326" s="62"/>
      <c r="O1326" s="550">
        <f t="shared" si="648"/>
        <v>0</v>
      </c>
      <c r="P1326" s="550"/>
      <c r="Q1326" s="62"/>
      <c r="R1326" s="62">
        <f t="shared" si="649"/>
        <v>0</v>
      </c>
      <c r="S1326" s="62">
        <f t="shared" si="656"/>
        <v>0</v>
      </c>
      <c r="T1326" s="62">
        <f t="shared" si="657"/>
        <v>0</v>
      </c>
      <c r="U1326" s="62">
        <f t="shared" si="658"/>
        <v>0</v>
      </c>
      <c r="V1326" s="124" t="s">
        <v>975</v>
      </c>
      <c r="X1326" s="10"/>
      <c r="Y1326" s="10"/>
      <c r="Z1326" s="10"/>
    </row>
    <row r="1327" spans="1:26" s="11" customFormat="1" ht="26.4" outlineLevel="1">
      <c r="A1327" s="192"/>
      <c r="B1327" s="192"/>
      <c r="C1327" s="193" t="s">
        <v>923</v>
      </c>
      <c r="D1327" s="194">
        <v>240</v>
      </c>
      <c r="E1327" s="97">
        <f>203+8*3</f>
        <v>227</v>
      </c>
      <c r="F1327" s="195" t="s">
        <v>624</v>
      </c>
      <c r="G1327" s="359">
        <v>10032.786885245901</v>
      </c>
      <c r="H1327" s="359">
        <v>3360.0000000000005</v>
      </c>
      <c r="I1327" s="199">
        <f t="shared" si="659"/>
        <v>13392.786885245901</v>
      </c>
      <c r="J1327" s="199">
        <f t="shared" si="653"/>
        <v>2277442.6229508198</v>
      </c>
      <c r="K1327" s="199">
        <f t="shared" si="654"/>
        <v>762720.00000000012</v>
      </c>
      <c r="L1327" s="199">
        <f t="shared" si="655"/>
        <v>3040162.6229508198</v>
      </c>
      <c r="M1327" s="554"/>
      <c r="N1327" s="199"/>
      <c r="O1327" s="554">
        <f t="shared" si="648"/>
        <v>0</v>
      </c>
      <c r="P1327" s="554"/>
      <c r="Q1327" s="199"/>
      <c r="R1327" s="199">
        <f t="shared" si="649"/>
        <v>0</v>
      </c>
      <c r="S1327" s="199">
        <f t="shared" si="656"/>
        <v>0</v>
      </c>
      <c r="T1327" s="199">
        <f t="shared" si="657"/>
        <v>0</v>
      </c>
      <c r="U1327" s="199">
        <f t="shared" si="658"/>
        <v>0</v>
      </c>
      <c r="V1327" s="128" t="s">
        <v>924</v>
      </c>
    </row>
    <row r="1328" spans="1:26" s="11" customFormat="1" outlineLevel="1">
      <c r="A1328" s="192"/>
      <c r="B1328" s="192"/>
      <c r="C1328" s="386" t="s">
        <v>928</v>
      </c>
      <c r="D1328" s="194">
        <v>96</v>
      </c>
      <c r="E1328" s="97">
        <v>100</v>
      </c>
      <c r="F1328" s="195" t="s">
        <v>624</v>
      </c>
      <c r="G1328" s="359">
        <v>8773.9726027397246</v>
      </c>
      <c r="H1328" s="359">
        <v>14594.016411764707</v>
      </c>
      <c r="I1328" s="199">
        <f t="shared" si="659"/>
        <v>23367.989014504434</v>
      </c>
      <c r="J1328" s="199">
        <f t="shared" si="653"/>
        <v>877397.26027397241</v>
      </c>
      <c r="K1328" s="199">
        <f t="shared" si="654"/>
        <v>1459401.6411764708</v>
      </c>
      <c r="L1328" s="199">
        <f t="shared" si="655"/>
        <v>2336798.9014504435</v>
      </c>
      <c r="M1328" s="554"/>
      <c r="N1328" s="199"/>
      <c r="O1328" s="554">
        <f t="shared" si="648"/>
        <v>0</v>
      </c>
      <c r="P1328" s="554"/>
      <c r="Q1328" s="199"/>
      <c r="R1328" s="199">
        <f t="shared" si="649"/>
        <v>0</v>
      </c>
      <c r="S1328" s="199">
        <f t="shared" si="656"/>
        <v>0</v>
      </c>
      <c r="T1328" s="199">
        <f t="shared" si="657"/>
        <v>0</v>
      </c>
      <c r="U1328" s="199">
        <f t="shared" si="658"/>
        <v>0</v>
      </c>
      <c r="V1328" s="389" t="s">
        <v>929</v>
      </c>
    </row>
    <row r="1329" spans="1:26" outlineLevel="1">
      <c r="A1329" s="137"/>
      <c r="B1329" s="137"/>
      <c r="C1329" s="138" t="s">
        <v>896</v>
      </c>
      <c r="D1329" s="97">
        <v>0</v>
      </c>
      <c r="E1329" s="97">
        <v>0</v>
      </c>
      <c r="F1329" s="139" t="s">
        <v>897</v>
      </c>
      <c r="G1329" s="359">
        <v>0</v>
      </c>
      <c r="H1329" s="359">
        <v>50600.000000000007</v>
      </c>
      <c r="I1329" s="62">
        <f t="shared" si="659"/>
        <v>50600.000000000007</v>
      </c>
      <c r="J1329" s="62">
        <f t="shared" si="653"/>
        <v>0</v>
      </c>
      <c r="K1329" s="62">
        <f t="shared" si="654"/>
        <v>0</v>
      </c>
      <c r="L1329" s="62">
        <f t="shared" si="655"/>
        <v>0</v>
      </c>
      <c r="M1329" s="550"/>
      <c r="N1329" s="62"/>
      <c r="O1329" s="550">
        <f t="shared" si="648"/>
        <v>0</v>
      </c>
      <c r="P1329" s="550"/>
      <c r="Q1329" s="62"/>
      <c r="R1329" s="62">
        <f t="shared" si="649"/>
        <v>0</v>
      </c>
      <c r="S1329" s="62">
        <f t="shared" si="656"/>
        <v>0</v>
      </c>
      <c r="T1329" s="62">
        <f t="shared" si="657"/>
        <v>0</v>
      </c>
      <c r="U1329" s="62">
        <f t="shared" si="658"/>
        <v>0</v>
      </c>
      <c r="V1329" s="124" t="s">
        <v>898</v>
      </c>
      <c r="X1329" s="10"/>
      <c r="Y1329" s="10"/>
      <c r="Z1329" s="10"/>
    </row>
    <row r="1330" spans="1:26" outlineLevel="1">
      <c r="A1330" s="137"/>
      <c r="B1330" s="137"/>
      <c r="C1330" s="138" t="s">
        <v>899</v>
      </c>
      <c r="D1330" s="97">
        <v>4</v>
      </c>
      <c r="E1330" s="97">
        <f>8+7</f>
        <v>15</v>
      </c>
      <c r="F1330" s="139" t="s">
        <v>897</v>
      </c>
      <c r="G1330" s="359">
        <v>0</v>
      </c>
      <c r="H1330" s="359">
        <v>50600.000000000007</v>
      </c>
      <c r="I1330" s="62">
        <f t="shared" si="659"/>
        <v>50600.000000000007</v>
      </c>
      <c r="J1330" s="62">
        <f t="shared" si="653"/>
        <v>0</v>
      </c>
      <c r="K1330" s="62">
        <f t="shared" si="654"/>
        <v>759000.00000000012</v>
      </c>
      <c r="L1330" s="62">
        <f t="shared" si="655"/>
        <v>759000.00000000012</v>
      </c>
      <c r="M1330" s="550"/>
      <c r="N1330" s="62"/>
      <c r="O1330" s="550">
        <f t="shared" si="648"/>
        <v>0</v>
      </c>
      <c r="P1330" s="550"/>
      <c r="Q1330" s="62"/>
      <c r="R1330" s="62">
        <f t="shared" si="649"/>
        <v>0</v>
      </c>
      <c r="S1330" s="62">
        <f t="shared" si="656"/>
        <v>0</v>
      </c>
      <c r="T1330" s="62">
        <f t="shared" si="657"/>
        <v>0</v>
      </c>
      <c r="U1330" s="62">
        <f t="shared" si="658"/>
        <v>0</v>
      </c>
      <c r="V1330" s="124" t="s">
        <v>898</v>
      </c>
      <c r="X1330" s="10"/>
      <c r="Y1330" s="10"/>
      <c r="Z1330" s="10"/>
    </row>
    <row r="1331" spans="1:26" s="503" customFormat="1" outlineLevel="1">
      <c r="A1331" s="500"/>
      <c r="B1331" s="500"/>
      <c r="C1331" s="501" t="s">
        <v>657</v>
      </c>
      <c r="D1331" s="493">
        <v>1</v>
      </c>
      <c r="E1331" s="493">
        <v>1</v>
      </c>
      <c r="F1331" s="502" t="s">
        <v>619</v>
      </c>
      <c r="G1331" s="496">
        <v>2495429.059061307</v>
      </c>
      <c r="H1331" s="496">
        <v>748628.71771839203</v>
      </c>
      <c r="I1331" s="494">
        <f t="shared" si="659"/>
        <v>3244057.7767796991</v>
      </c>
      <c r="J1331" s="494">
        <f t="shared" si="653"/>
        <v>2495429.059061307</v>
      </c>
      <c r="K1331" s="494">
        <f t="shared" si="654"/>
        <v>748628.71771839203</v>
      </c>
      <c r="L1331" s="494">
        <f t="shared" si="655"/>
        <v>3244057.7767796991</v>
      </c>
      <c r="M1331" s="595"/>
      <c r="N1331" s="494"/>
      <c r="O1331" s="595">
        <f t="shared" si="648"/>
        <v>0</v>
      </c>
      <c r="P1331" s="595"/>
      <c r="Q1331" s="494"/>
      <c r="R1331" s="494">
        <f t="shared" si="649"/>
        <v>0</v>
      </c>
      <c r="S1331" s="494">
        <f t="shared" si="656"/>
        <v>0</v>
      </c>
      <c r="T1331" s="494">
        <f t="shared" si="657"/>
        <v>0</v>
      </c>
      <c r="U1331" s="494">
        <f t="shared" si="658"/>
        <v>0</v>
      </c>
      <c r="V1331" s="495"/>
    </row>
    <row r="1332" spans="1:26">
      <c r="A1332" s="137"/>
      <c r="B1332" s="137"/>
      <c r="C1332" s="138"/>
      <c r="D1332" s="94"/>
      <c r="E1332" s="94"/>
      <c r="F1332" s="139"/>
      <c r="G1332" s="71"/>
      <c r="H1332" s="71"/>
      <c r="I1332" s="71"/>
      <c r="J1332" s="71"/>
      <c r="K1332" s="71"/>
      <c r="L1332" s="62"/>
      <c r="M1332" s="552"/>
      <c r="N1332" s="71"/>
      <c r="O1332" s="552">
        <f t="shared" si="648"/>
        <v>0</v>
      </c>
      <c r="P1332" s="552"/>
      <c r="Q1332" s="71"/>
      <c r="R1332" s="71">
        <f t="shared" si="649"/>
        <v>0</v>
      </c>
      <c r="S1332" s="71">
        <f t="shared" si="656"/>
        <v>0</v>
      </c>
      <c r="T1332" s="71">
        <f t="shared" si="657"/>
        <v>0</v>
      </c>
      <c r="U1332" s="71">
        <f t="shared" si="658"/>
        <v>0</v>
      </c>
      <c r="V1332" s="124"/>
      <c r="X1332" s="10"/>
      <c r="Y1332" s="10"/>
      <c r="Z1332" s="10"/>
    </row>
    <row r="1333" spans="1:26">
      <c r="A1333" s="149" t="s">
        <v>440</v>
      </c>
      <c r="B1333" s="149"/>
      <c r="C1333" s="150" t="s">
        <v>176</v>
      </c>
      <c r="D1333" s="100"/>
      <c r="E1333" s="100"/>
      <c r="F1333" s="151"/>
      <c r="G1333" s="75"/>
      <c r="H1333" s="75"/>
      <c r="I1333" s="75"/>
      <c r="J1333" s="75"/>
      <c r="K1333" s="75"/>
      <c r="L1333" s="75">
        <f>SUBTOTAL(9,L1334:L1335)</f>
        <v>0</v>
      </c>
      <c r="M1333" s="555"/>
      <c r="N1333" s="75"/>
      <c r="O1333" s="555">
        <f t="shared" si="648"/>
        <v>0</v>
      </c>
      <c r="P1333" s="555"/>
      <c r="Q1333" s="75"/>
      <c r="R1333" s="75">
        <f t="shared" si="649"/>
        <v>0</v>
      </c>
      <c r="S1333" s="75">
        <f t="shared" si="656"/>
        <v>0</v>
      </c>
      <c r="T1333" s="75">
        <f t="shared" si="657"/>
        <v>0</v>
      </c>
      <c r="U1333" s="75">
        <f t="shared" si="658"/>
        <v>0</v>
      </c>
      <c r="V1333" s="176"/>
      <c r="X1333" s="10"/>
      <c r="Y1333" s="10"/>
      <c r="Z1333" s="10"/>
    </row>
    <row r="1334" spans="1:26">
      <c r="A1334" s="137" t="s">
        <v>441</v>
      </c>
      <c r="B1334" s="137"/>
      <c r="C1334" s="138" t="s">
        <v>442</v>
      </c>
      <c r="D1334" s="94">
        <v>1</v>
      </c>
      <c r="E1334" s="94"/>
      <c r="F1334" s="139" t="s">
        <v>10</v>
      </c>
      <c r="G1334" s="71"/>
      <c r="H1334" s="71"/>
      <c r="I1334" s="71"/>
      <c r="J1334" s="71"/>
      <c r="K1334" s="71"/>
      <c r="L1334" s="62">
        <f>SUBTOTAL(9,L1335:L1335)</f>
        <v>0</v>
      </c>
      <c r="M1334" s="552"/>
      <c r="N1334" s="71"/>
      <c r="O1334" s="552">
        <f t="shared" si="648"/>
        <v>0</v>
      </c>
      <c r="P1334" s="552"/>
      <c r="Q1334" s="71"/>
      <c r="R1334" s="71">
        <f t="shared" si="649"/>
        <v>0</v>
      </c>
      <c r="S1334" s="71">
        <f t="shared" si="656"/>
        <v>0</v>
      </c>
      <c r="T1334" s="71">
        <f t="shared" si="657"/>
        <v>0</v>
      </c>
      <c r="U1334" s="71">
        <f t="shared" si="658"/>
        <v>0</v>
      </c>
      <c r="V1334" s="124"/>
      <c r="X1334" s="10"/>
      <c r="Y1334" s="10"/>
      <c r="Z1334" s="10"/>
    </row>
    <row r="1335" spans="1:26">
      <c r="A1335" s="146"/>
      <c r="B1335" s="146"/>
      <c r="C1335" s="147"/>
      <c r="D1335" s="99"/>
      <c r="E1335" s="99"/>
      <c r="F1335" s="148"/>
      <c r="G1335" s="82"/>
      <c r="H1335" s="82"/>
      <c r="I1335" s="82"/>
      <c r="J1335" s="82"/>
      <c r="K1335" s="82"/>
      <c r="L1335" s="62"/>
      <c r="M1335" s="553"/>
      <c r="N1335" s="82"/>
      <c r="O1335" s="553">
        <f t="shared" si="648"/>
        <v>0</v>
      </c>
      <c r="P1335" s="553"/>
      <c r="Q1335" s="82"/>
      <c r="R1335" s="82">
        <f t="shared" si="649"/>
        <v>0</v>
      </c>
      <c r="S1335" s="82">
        <f t="shared" si="656"/>
        <v>0</v>
      </c>
      <c r="T1335" s="82">
        <f t="shared" si="657"/>
        <v>0</v>
      </c>
      <c r="U1335" s="82">
        <f t="shared" si="658"/>
        <v>0</v>
      </c>
      <c r="V1335" s="124"/>
      <c r="X1335" s="10"/>
      <c r="Y1335" s="10"/>
      <c r="Z1335" s="10"/>
    </row>
    <row r="1336" spans="1:26">
      <c r="A1336" s="165" t="s">
        <v>49</v>
      </c>
      <c r="B1336" s="165"/>
      <c r="C1336" s="166" t="s">
        <v>50</v>
      </c>
      <c r="D1336" s="167"/>
      <c r="E1336" s="167"/>
      <c r="F1336" s="168"/>
      <c r="G1336" s="169"/>
      <c r="H1336" s="169"/>
      <c r="I1336" s="169"/>
      <c r="J1336" s="169"/>
      <c r="K1336" s="169"/>
      <c r="L1336" s="169">
        <f>SUBTOTAL(9,L1337:L1355)</f>
        <v>0</v>
      </c>
      <c r="M1336" s="551"/>
      <c r="N1336" s="169"/>
      <c r="O1336" s="551">
        <f t="shared" si="648"/>
        <v>0</v>
      </c>
      <c r="P1336" s="551"/>
      <c r="Q1336" s="169"/>
      <c r="R1336" s="169">
        <f t="shared" si="649"/>
        <v>0</v>
      </c>
      <c r="S1336" s="169">
        <f t="shared" si="656"/>
        <v>0</v>
      </c>
      <c r="T1336" s="169">
        <f t="shared" si="657"/>
        <v>0</v>
      </c>
      <c r="U1336" s="169">
        <f t="shared" si="658"/>
        <v>0</v>
      </c>
      <c r="V1336" s="170"/>
      <c r="X1336" s="10"/>
      <c r="Y1336" s="10"/>
      <c r="Z1336" s="10"/>
    </row>
    <row r="1337" spans="1:26">
      <c r="A1337" s="146"/>
      <c r="B1337" s="146"/>
      <c r="C1337" s="147"/>
      <c r="D1337" s="99"/>
      <c r="E1337" s="99"/>
      <c r="F1337" s="148"/>
      <c r="G1337" s="82"/>
      <c r="H1337" s="82"/>
      <c r="I1337" s="82"/>
      <c r="J1337" s="82"/>
      <c r="K1337" s="82"/>
      <c r="L1337" s="62"/>
      <c r="M1337" s="553"/>
      <c r="N1337" s="82"/>
      <c r="O1337" s="553">
        <f t="shared" si="648"/>
        <v>0</v>
      </c>
      <c r="P1337" s="553"/>
      <c r="Q1337" s="82"/>
      <c r="R1337" s="82">
        <f t="shared" si="649"/>
        <v>0</v>
      </c>
      <c r="S1337" s="82">
        <f t="shared" si="656"/>
        <v>0</v>
      </c>
      <c r="T1337" s="82">
        <f t="shared" si="657"/>
        <v>0</v>
      </c>
      <c r="U1337" s="82">
        <f t="shared" si="658"/>
        <v>0</v>
      </c>
      <c r="V1337" s="124"/>
      <c r="X1337" s="10"/>
      <c r="Y1337" s="10"/>
      <c r="Z1337" s="10"/>
    </row>
    <row r="1338" spans="1:26" outlineLevel="1">
      <c r="A1338" s="149" t="s">
        <v>443</v>
      </c>
      <c r="B1338" s="149"/>
      <c r="C1338" s="150" t="s">
        <v>444</v>
      </c>
      <c r="D1338" s="100"/>
      <c r="E1338" s="100"/>
      <c r="F1338" s="151"/>
      <c r="G1338" s="75"/>
      <c r="H1338" s="75"/>
      <c r="I1338" s="75"/>
      <c r="J1338" s="75"/>
      <c r="K1338" s="75"/>
      <c r="L1338" s="75">
        <f>L1339</f>
        <v>0</v>
      </c>
      <c r="M1338" s="555"/>
      <c r="N1338" s="75"/>
      <c r="O1338" s="555">
        <f t="shared" si="648"/>
        <v>0</v>
      </c>
      <c r="P1338" s="555"/>
      <c r="Q1338" s="75"/>
      <c r="R1338" s="75">
        <f t="shared" si="649"/>
        <v>0</v>
      </c>
      <c r="S1338" s="75">
        <f t="shared" si="656"/>
        <v>0</v>
      </c>
      <c r="T1338" s="75">
        <f t="shared" si="657"/>
        <v>0</v>
      </c>
      <c r="U1338" s="75">
        <f t="shared" si="658"/>
        <v>0</v>
      </c>
      <c r="V1338" s="176"/>
      <c r="X1338" s="10"/>
      <c r="Y1338" s="10"/>
      <c r="Z1338" s="10"/>
    </row>
    <row r="1339" spans="1:26" outlineLevel="1">
      <c r="A1339" s="137" t="s">
        <v>445</v>
      </c>
      <c r="B1339" s="137"/>
      <c r="C1339" s="138" t="s">
        <v>446</v>
      </c>
      <c r="D1339" s="94">
        <v>1</v>
      </c>
      <c r="E1339" s="94"/>
      <c r="F1339" s="139" t="s">
        <v>10</v>
      </c>
      <c r="G1339" s="71"/>
      <c r="H1339" s="71"/>
      <c r="I1339" s="71"/>
      <c r="J1339" s="71"/>
      <c r="K1339" s="71"/>
      <c r="L1339" s="62">
        <v>0</v>
      </c>
      <c r="M1339" s="552"/>
      <c r="N1339" s="71"/>
      <c r="O1339" s="552">
        <f t="shared" si="648"/>
        <v>0</v>
      </c>
      <c r="P1339" s="552"/>
      <c r="Q1339" s="71"/>
      <c r="R1339" s="71">
        <f t="shared" si="649"/>
        <v>0</v>
      </c>
      <c r="S1339" s="71">
        <f t="shared" si="656"/>
        <v>0</v>
      </c>
      <c r="T1339" s="71">
        <f t="shared" si="657"/>
        <v>0</v>
      </c>
      <c r="U1339" s="71">
        <f t="shared" si="658"/>
        <v>0</v>
      </c>
      <c r="V1339" s="124"/>
      <c r="X1339" s="10"/>
      <c r="Y1339" s="10"/>
      <c r="Z1339" s="10"/>
    </row>
    <row r="1340" spans="1:26" outlineLevel="1">
      <c r="A1340" s="137"/>
      <c r="B1340" s="137"/>
      <c r="C1340" s="138"/>
      <c r="D1340" s="94"/>
      <c r="E1340" s="94"/>
      <c r="F1340" s="139"/>
      <c r="G1340" s="71"/>
      <c r="H1340" s="71"/>
      <c r="I1340" s="71"/>
      <c r="J1340" s="71"/>
      <c r="K1340" s="71"/>
      <c r="L1340" s="62"/>
      <c r="M1340" s="552"/>
      <c r="N1340" s="71"/>
      <c r="O1340" s="552">
        <f t="shared" si="648"/>
        <v>0</v>
      </c>
      <c r="P1340" s="552"/>
      <c r="Q1340" s="71"/>
      <c r="R1340" s="71">
        <f t="shared" si="649"/>
        <v>0</v>
      </c>
      <c r="S1340" s="71">
        <f t="shared" si="656"/>
        <v>0</v>
      </c>
      <c r="T1340" s="71">
        <f t="shared" si="657"/>
        <v>0</v>
      </c>
      <c r="U1340" s="71">
        <f t="shared" si="658"/>
        <v>0</v>
      </c>
      <c r="V1340" s="124"/>
      <c r="X1340" s="10"/>
      <c r="Y1340" s="10"/>
      <c r="Z1340" s="10"/>
    </row>
    <row r="1341" spans="1:26" outlineLevel="1">
      <c r="A1341" s="149" t="s">
        <v>447</v>
      </c>
      <c r="B1341" s="149"/>
      <c r="C1341" s="150" t="s">
        <v>448</v>
      </c>
      <c r="D1341" s="100"/>
      <c r="E1341" s="100"/>
      <c r="F1341" s="151"/>
      <c r="G1341" s="75"/>
      <c r="H1341" s="75"/>
      <c r="I1341" s="75"/>
      <c r="J1341" s="75"/>
      <c r="K1341" s="75"/>
      <c r="L1341" s="75">
        <f>L1342</f>
        <v>0</v>
      </c>
      <c r="M1341" s="555"/>
      <c r="N1341" s="75"/>
      <c r="O1341" s="555">
        <f t="shared" si="648"/>
        <v>0</v>
      </c>
      <c r="P1341" s="555"/>
      <c r="Q1341" s="75"/>
      <c r="R1341" s="75">
        <f t="shared" si="649"/>
        <v>0</v>
      </c>
      <c r="S1341" s="75">
        <f t="shared" si="656"/>
        <v>0</v>
      </c>
      <c r="T1341" s="75">
        <f t="shared" si="657"/>
        <v>0</v>
      </c>
      <c r="U1341" s="75">
        <f t="shared" si="658"/>
        <v>0</v>
      </c>
      <c r="V1341" s="176"/>
      <c r="X1341" s="10"/>
      <c r="Y1341" s="10"/>
      <c r="Z1341" s="10"/>
    </row>
    <row r="1342" spans="1:26" outlineLevel="1">
      <c r="A1342" s="137" t="s">
        <v>449</v>
      </c>
      <c r="B1342" s="137"/>
      <c r="C1342" s="138" t="s">
        <v>448</v>
      </c>
      <c r="D1342" s="94">
        <v>1</v>
      </c>
      <c r="E1342" s="94"/>
      <c r="F1342" s="139" t="s">
        <v>10</v>
      </c>
      <c r="G1342" s="71"/>
      <c r="H1342" s="71"/>
      <c r="I1342" s="71"/>
      <c r="J1342" s="71"/>
      <c r="K1342" s="71"/>
      <c r="L1342" s="62">
        <v>0</v>
      </c>
      <c r="M1342" s="552"/>
      <c r="N1342" s="71"/>
      <c r="O1342" s="552">
        <f t="shared" si="648"/>
        <v>0</v>
      </c>
      <c r="P1342" s="552"/>
      <c r="Q1342" s="71"/>
      <c r="R1342" s="71">
        <f t="shared" si="649"/>
        <v>0</v>
      </c>
      <c r="S1342" s="71">
        <f t="shared" si="656"/>
        <v>0</v>
      </c>
      <c r="T1342" s="71">
        <f t="shared" si="657"/>
        <v>0</v>
      </c>
      <c r="U1342" s="71">
        <f t="shared" si="658"/>
        <v>0</v>
      </c>
      <c r="V1342" s="124"/>
      <c r="X1342" s="10"/>
      <c r="Y1342" s="10"/>
      <c r="Z1342" s="10"/>
    </row>
    <row r="1343" spans="1:26" outlineLevel="1">
      <c r="A1343" s="137"/>
      <c r="B1343" s="137"/>
      <c r="C1343" s="138"/>
      <c r="D1343" s="94"/>
      <c r="E1343" s="94"/>
      <c r="F1343" s="139"/>
      <c r="G1343" s="71"/>
      <c r="H1343" s="71"/>
      <c r="I1343" s="71"/>
      <c r="J1343" s="71"/>
      <c r="K1343" s="71"/>
      <c r="L1343" s="62"/>
      <c r="M1343" s="552"/>
      <c r="N1343" s="71"/>
      <c r="O1343" s="552">
        <f t="shared" si="648"/>
        <v>0</v>
      </c>
      <c r="P1343" s="552"/>
      <c r="Q1343" s="71"/>
      <c r="R1343" s="71">
        <f t="shared" si="649"/>
        <v>0</v>
      </c>
      <c r="S1343" s="71">
        <f t="shared" si="656"/>
        <v>0</v>
      </c>
      <c r="T1343" s="71">
        <f t="shared" si="657"/>
        <v>0</v>
      </c>
      <c r="U1343" s="71">
        <f t="shared" si="658"/>
        <v>0</v>
      </c>
      <c r="V1343" s="124"/>
      <c r="X1343" s="10"/>
      <c r="Y1343" s="10"/>
      <c r="Z1343" s="10"/>
    </row>
    <row r="1344" spans="1:26" outlineLevel="1">
      <c r="A1344" s="149" t="s">
        <v>450</v>
      </c>
      <c r="B1344" s="149"/>
      <c r="C1344" s="150" t="s">
        <v>451</v>
      </c>
      <c r="D1344" s="100"/>
      <c r="E1344" s="100"/>
      <c r="F1344" s="151"/>
      <c r="G1344" s="75"/>
      <c r="H1344" s="75"/>
      <c r="I1344" s="75"/>
      <c r="J1344" s="75"/>
      <c r="K1344" s="75"/>
      <c r="L1344" s="75">
        <f>L1345</f>
        <v>0</v>
      </c>
      <c r="M1344" s="555"/>
      <c r="N1344" s="75"/>
      <c r="O1344" s="555">
        <f t="shared" si="648"/>
        <v>0</v>
      </c>
      <c r="P1344" s="555"/>
      <c r="Q1344" s="75"/>
      <c r="R1344" s="75">
        <f t="shared" si="649"/>
        <v>0</v>
      </c>
      <c r="S1344" s="75">
        <f t="shared" si="656"/>
        <v>0</v>
      </c>
      <c r="T1344" s="75">
        <f t="shared" si="657"/>
        <v>0</v>
      </c>
      <c r="U1344" s="75">
        <f t="shared" si="658"/>
        <v>0</v>
      </c>
      <c r="V1344" s="176"/>
      <c r="X1344" s="10"/>
      <c r="Y1344" s="10"/>
      <c r="Z1344" s="10"/>
    </row>
    <row r="1345" spans="1:26" outlineLevel="1">
      <c r="A1345" s="137" t="s">
        <v>452</v>
      </c>
      <c r="B1345" s="137"/>
      <c r="C1345" s="138" t="s">
        <v>451</v>
      </c>
      <c r="D1345" s="94">
        <v>1</v>
      </c>
      <c r="E1345" s="94"/>
      <c r="F1345" s="139" t="s">
        <v>10</v>
      </c>
      <c r="G1345" s="71"/>
      <c r="H1345" s="71"/>
      <c r="I1345" s="71"/>
      <c r="J1345" s="71"/>
      <c r="K1345" s="71"/>
      <c r="L1345" s="62">
        <v>0</v>
      </c>
      <c r="M1345" s="552"/>
      <c r="N1345" s="71"/>
      <c r="O1345" s="552">
        <f t="shared" si="648"/>
        <v>0</v>
      </c>
      <c r="P1345" s="552"/>
      <c r="Q1345" s="71"/>
      <c r="R1345" s="71">
        <f t="shared" si="649"/>
        <v>0</v>
      </c>
      <c r="S1345" s="71">
        <f t="shared" si="656"/>
        <v>0</v>
      </c>
      <c r="T1345" s="71">
        <f t="shared" si="657"/>
        <v>0</v>
      </c>
      <c r="U1345" s="71">
        <f t="shared" si="658"/>
        <v>0</v>
      </c>
      <c r="V1345" s="124"/>
      <c r="X1345" s="10"/>
      <c r="Y1345" s="10"/>
      <c r="Z1345" s="10"/>
    </row>
    <row r="1346" spans="1:26" outlineLevel="1">
      <c r="A1346" s="137"/>
      <c r="B1346" s="137"/>
      <c r="C1346" s="138"/>
      <c r="D1346" s="94"/>
      <c r="E1346" s="94"/>
      <c r="F1346" s="139"/>
      <c r="G1346" s="71"/>
      <c r="H1346" s="71"/>
      <c r="I1346" s="71"/>
      <c r="J1346" s="71"/>
      <c r="K1346" s="71"/>
      <c r="L1346" s="62"/>
      <c r="M1346" s="552"/>
      <c r="N1346" s="71"/>
      <c r="O1346" s="552">
        <f t="shared" si="648"/>
        <v>0</v>
      </c>
      <c r="P1346" s="552"/>
      <c r="Q1346" s="71"/>
      <c r="R1346" s="71">
        <f t="shared" si="649"/>
        <v>0</v>
      </c>
      <c r="S1346" s="71">
        <f t="shared" si="656"/>
        <v>0</v>
      </c>
      <c r="T1346" s="71">
        <f t="shared" si="657"/>
        <v>0</v>
      </c>
      <c r="U1346" s="71">
        <f t="shared" si="658"/>
        <v>0</v>
      </c>
      <c r="V1346" s="124"/>
      <c r="X1346" s="10"/>
      <c r="Y1346" s="10"/>
      <c r="Z1346" s="10"/>
    </row>
    <row r="1347" spans="1:26" outlineLevel="1">
      <c r="A1347" s="149" t="s">
        <v>454</v>
      </c>
      <c r="B1347" s="149"/>
      <c r="C1347" s="150" t="s">
        <v>455</v>
      </c>
      <c r="D1347" s="100"/>
      <c r="E1347" s="100"/>
      <c r="F1347" s="151"/>
      <c r="G1347" s="75"/>
      <c r="H1347" s="75"/>
      <c r="I1347" s="75"/>
      <c r="J1347" s="75"/>
      <c r="K1347" s="75"/>
      <c r="L1347" s="75">
        <f>L1348</f>
        <v>0</v>
      </c>
      <c r="M1347" s="555"/>
      <c r="N1347" s="75"/>
      <c r="O1347" s="555">
        <f t="shared" si="648"/>
        <v>0</v>
      </c>
      <c r="P1347" s="555"/>
      <c r="Q1347" s="75"/>
      <c r="R1347" s="75">
        <f t="shared" si="649"/>
        <v>0</v>
      </c>
      <c r="S1347" s="75">
        <f t="shared" si="656"/>
        <v>0</v>
      </c>
      <c r="T1347" s="75">
        <f t="shared" si="657"/>
        <v>0</v>
      </c>
      <c r="U1347" s="75">
        <f t="shared" si="658"/>
        <v>0</v>
      </c>
      <c r="V1347" s="176"/>
      <c r="X1347" s="10"/>
      <c r="Y1347" s="10"/>
      <c r="Z1347" s="10"/>
    </row>
    <row r="1348" spans="1:26" outlineLevel="1">
      <c r="A1348" s="192" t="s">
        <v>456</v>
      </c>
      <c r="B1348" s="192"/>
      <c r="C1348" s="193" t="s">
        <v>455</v>
      </c>
      <c r="D1348" s="194">
        <v>1</v>
      </c>
      <c r="E1348" s="194"/>
      <c r="F1348" s="195" t="s">
        <v>10</v>
      </c>
      <c r="G1348" s="71"/>
      <c r="H1348" s="71"/>
      <c r="I1348" s="71"/>
      <c r="J1348" s="71"/>
      <c r="K1348" s="71"/>
      <c r="L1348" s="62">
        <v>0</v>
      </c>
      <c r="M1348" s="552"/>
      <c r="N1348" s="71"/>
      <c r="O1348" s="552">
        <f t="shared" si="648"/>
        <v>0</v>
      </c>
      <c r="P1348" s="552"/>
      <c r="Q1348" s="71"/>
      <c r="R1348" s="71">
        <f t="shared" si="649"/>
        <v>0</v>
      </c>
      <c r="S1348" s="71">
        <f t="shared" si="656"/>
        <v>0</v>
      </c>
      <c r="T1348" s="71">
        <f t="shared" si="657"/>
        <v>0</v>
      </c>
      <c r="U1348" s="71">
        <f t="shared" si="658"/>
        <v>0</v>
      </c>
      <c r="V1348" s="124"/>
      <c r="X1348" s="10"/>
      <c r="Y1348" s="10"/>
      <c r="Z1348" s="10"/>
    </row>
    <row r="1349" spans="1:26" outlineLevel="1">
      <c r="A1349" s="137"/>
      <c r="B1349" s="137"/>
      <c r="C1349" s="138"/>
      <c r="D1349" s="94"/>
      <c r="E1349" s="94"/>
      <c r="F1349" s="139"/>
      <c r="G1349" s="71"/>
      <c r="H1349" s="71"/>
      <c r="I1349" s="71"/>
      <c r="J1349" s="71"/>
      <c r="K1349" s="71"/>
      <c r="L1349" s="62"/>
      <c r="M1349" s="552"/>
      <c r="N1349" s="71"/>
      <c r="O1349" s="552">
        <f t="shared" si="648"/>
        <v>0</v>
      </c>
      <c r="P1349" s="552"/>
      <c r="Q1349" s="71"/>
      <c r="R1349" s="71">
        <f t="shared" si="649"/>
        <v>0</v>
      </c>
      <c r="S1349" s="71">
        <f t="shared" si="656"/>
        <v>0</v>
      </c>
      <c r="T1349" s="71">
        <f t="shared" si="657"/>
        <v>0</v>
      </c>
      <c r="U1349" s="71">
        <f t="shared" si="658"/>
        <v>0</v>
      </c>
      <c r="V1349" s="124"/>
      <c r="X1349" s="10"/>
      <c r="Y1349" s="10"/>
      <c r="Z1349" s="10"/>
    </row>
    <row r="1350" spans="1:26" outlineLevel="1">
      <c r="A1350" s="149" t="s">
        <v>457</v>
      </c>
      <c r="B1350" s="149"/>
      <c r="C1350" s="150" t="s">
        <v>458</v>
      </c>
      <c r="D1350" s="100"/>
      <c r="E1350" s="100"/>
      <c r="F1350" s="151"/>
      <c r="G1350" s="75"/>
      <c r="H1350" s="75"/>
      <c r="I1350" s="75"/>
      <c r="J1350" s="75"/>
      <c r="K1350" s="75"/>
      <c r="L1350" s="75">
        <f>SUBTOTAL(9,L1351:L1352)</f>
        <v>0</v>
      </c>
      <c r="M1350" s="555"/>
      <c r="N1350" s="75"/>
      <c r="O1350" s="555">
        <f t="shared" si="648"/>
        <v>0</v>
      </c>
      <c r="P1350" s="555"/>
      <c r="Q1350" s="75"/>
      <c r="R1350" s="75">
        <f t="shared" si="649"/>
        <v>0</v>
      </c>
      <c r="S1350" s="75">
        <f t="shared" si="656"/>
        <v>0</v>
      </c>
      <c r="T1350" s="75">
        <f t="shared" si="657"/>
        <v>0</v>
      </c>
      <c r="U1350" s="75">
        <f t="shared" si="658"/>
        <v>0</v>
      </c>
      <c r="V1350" s="176"/>
      <c r="X1350" s="10"/>
      <c r="Y1350" s="10"/>
      <c r="Z1350" s="10"/>
    </row>
    <row r="1351" spans="1:26" outlineLevel="1">
      <c r="A1351" s="137" t="s">
        <v>459</v>
      </c>
      <c r="B1351" s="137"/>
      <c r="C1351" s="138" t="s">
        <v>458</v>
      </c>
      <c r="D1351" s="94">
        <v>1</v>
      </c>
      <c r="E1351" s="94"/>
      <c r="F1351" s="139" t="s">
        <v>10</v>
      </c>
      <c r="G1351" s="71"/>
      <c r="H1351" s="71"/>
      <c r="I1351" s="71"/>
      <c r="J1351" s="71"/>
      <c r="K1351" s="71"/>
      <c r="L1351" s="82">
        <f>SUBTOTAL(9,L1352:L1352)</f>
        <v>0</v>
      </c>
      <c r="M1351" s="552"/>
      <c r="N1351" s="71"/>
      <c r="O1351" s="552">
        <f t="shared" si="648"/>
        <v>0</v>
      </c>
      <c r="P1351" s="552"/>
      <c r="Q1351" s="71"/>
      <c r="R1351" s="71">
        <f t="shared" si="649"/>
        <v>0</v>
      </c>
      <c r="S1351" s="71">
        <f t="shared" si="656"/>
        <v>0</v>
      </c>
      <c r="T1351" s="71">
        <f t="shared" si="657"/>
        <v>0</v>
      </c>
      <c r="U1351" s="71">
        <f t="shared" si="658"/>
        <v>0</v>
      </c>
      <c r="V1351" s="124"/>
      <c r="X1351" s="10"/>
      <c r="Y1351" s="10"/>
      <c r="Z1351" s="10"/>
    </row>
    <row r="1352" spans="1:26" outlineLevel="1">
      <c r="A1352" s="137"/>
      <c r="B1352" s="137"/>
      <c r="C1352" s="138"/>
      <c r="D1352" s="94"/>
      <c r="E1352" s="94"/>
      <c r="F1352" s="139"/>
      <c r="G1352" s="71"/>
      <c r="H1352" s="71"/>
      <c r="I1352" s="71"/>
      <c r="J1352" s="71"/>
      <c r="K1352" s="71"/>
      <c r="L1352" s="62"/>
      <c r="M1352" s="552"/>
      <c r="N1352" s="71"/>
      <c r="O1352" s="552">
        <f t="shared" si="648"/>
        <v>0</v>
      </c>
      <c r="P1352" s="552"/>
      <c r="Q1352" s="71"/>
      <c r="R1352" s="71">
        <f t="shared" si="649"/>
        <v>0</v>
      </c>
      <c r="S1352" s="71">
        <f t="shared" si="656"/>
        <v>0</v>
      </c>
      <c r="T1352" s="71">
        <f t="shared" si="657"/>
        <v>0</v>
      </c>
      <c r="U1352" s="71">
        <f t="shared" si="658"/>
        <v>0</v>
      </c>
      <c r="V1352" s="124"/>
      <c r="X1352" s="10"/>
      <c r="Y1352" s="10"/>
      <c r="Z1352" s="10"/>
    </row>
    <row r="1353" spans="1:26" outlineLevel="1">
      <c r="A1353" s="149" t="s">
        <v>460</v>
      </c>
      <c r="B1353" s="149"/>
      <c r="C1353" s="150" t="s">
        <v>417</v>
      </c>
      <c r="D1353" s="100"/>
      <c r="E1353" s="100"/>
      <c r="F1353" s="151"/>
      <c r="G1353" s="75"/>
      <c r="H1353" s="75"/>
      <c r="I1353" s="75"/>
      <c r="J1353" s="75"/>
      <c r="K1353" s="75"/>
      <c r="L1353" s="75">
        <f>SUBTOTAL(9,L1354:L1355)</f>
        <v>0</v>
      </c>
      <c r="M1353" s="555"/>
      <c r="N1353" s="75"/>
      <c r="O1353" s="555">
        <f t="shared" si="648"/>
        <v>0</v>
      </c>
      <c r="P1353" s="555"/>
      <c r="Q1353" s="75"/>
      <c r="R1353" s="75">
        <f t="shared" si="649"/>
        <v>0</v>
      </c>
      <c r="S1353" s="75">
        <f t="shared" si="656"/>
        <v>0</v>
      </c>
      <c r="T1353" s="75">
        <f t="shared" si="657"/>
        <v>0</v>
      </c>
      <c r="U1353" s="75">
        <f t="shared" si="658"/>
        <v>0</v>
      </c>
      <c r="V1353" s="176"/>
      <c r="X1353" s="10"/>
      <c r="Y1353" s="10"/>
      <c r="Z1353" s="10"/>
    </row>
    <row r="1354" spans="1:26" outlineLevel="1">
      <c r="A1354" s="137" t="s">
        <v>461</v>
      </c>
      <c r="B1354" s="137"/>
      <c r="C1354" s="138" t="s">
        <v>417</v>
      </c>
      <c r="D1354" s="94">
        <v>0</v>
      </c>
      <c r="E1354" s="94"/>
      <c r="F1354" s="139" t="s">
        <v>10</v>
      </c>
      <c r="G1354" s="71"/>
      <c r="H1354" s="71"/>
      <c r="I1354" s="71"/>
      <c r="J1354" s="71"/>
      <c r="K1354" s="71"/>
      <c r="L1354" s="62">
        <v>0</v>
      </c>
      <c r="M1354" s="552"/>
      <c r="N1354" s="71"/>
      <c r="O1354" s="552">
        <f t="shared" si="648"/>
        <v>0</v>
      </c>
      <c r="P1354" s="552"/>
      <c r="Q1354" s="71"/>
      <c r="R1354" s="71">
        <f t="shared" si="649"/>
        <v>0</v>
      </c>
      <c r="S1354" s="71">
        <f t="shared" si="656"/>
        <v>0</v>
      </c>
      <c r="T1354" s="71">
        <f t="shared" si="657"/>
        <v>0</v>
      </c>
      <c r="U1354" s="71">
        <f t="shared" si="658"/>
        <v>0</v>
      </c>
      <c r="V1354" s="124"/>
      <c r="X1354" s="10"/>
      <c r="Y1354" s="10"/>
      <c r="Z1354" s="10"/>
    </row>
    <row r="1355" spans="1:26">
      <c r="A1355" s="146"/>
      <c r="B1355" s="146"/>
      <c r="C1355" s="147"/>
      <c r="D1355" s="99"/>
      <c r="E1355" s="99"/>
      <c r="F1355" s="148"/>
      <c r="G1355" s="82"/>
      <c r="H1355" s="82"/>
      <c r="I1355" s="82"/>
      <c r="J1355" s="82"/>
      <c r="K1355" s="82"/>
      <c r="L1355" s="62"/>
      <c r="M1355" s="553"/>
      <c r="N1355" s="82"/>
      <c r="O1355" s="553">
        <f t="shared" si="648"/>
        <v>0</v>
      </c>
      <c r="P1355" s="553"/>
      <c r="Q1355" s="82"/>
      <c r="R1355" s="82">
        <f t="shared" si="649"/>
        <v>0</v>
      </c>
      <c r="S1355" s="82">
        <f t="shared" si="656"/>
        <v>0</v>
      </c>
      <c r="T1355" s="82">
        <f t="shared" si="657"/>
        <v>0</v>
      </c>
      <c r="U1355" s="82">
        <f t="shared" si="658"/>
        <v>0</v>
      </c>
      <c r="V1355" s="124"/>
      <c r="X1355" s="10"/>
      <c r="Y1355" s="10"/>
      <c r="Z1355" s="10"/>
    </row>
    <row r="1356" spans="1:26">
      <c r="A1356" s="165" t="s">
        <v>51</v>
      </c>
      <c r="B1356" s="165"/>
      <c r="C1356" s="166" t="s">
        <v>52</v>
      </c>
      <c r="D1356" s="167"/>
      <c r="E1356" s="167"/>
      <c r="F1356" s="168"/>
      <c r="G1356" s="169"/>
      <c r="H1356" s="169"/>
      <c r="I1356" s="169"/>
      <c r="J1356" s="169"/>
      <c r="K1356" s="169"/>
      <c r="L1356" s="169">
        <f>SUBTOTAL(9,L1357:L1360)</f>
        <v>0</v>
      </c>
      <c r="M1356" s="551"/>
      <c r="N1356" s="169"/>
      <c r="O1356" s="551">
        <f t="shared" si="648"/>
        <v>0</v>
      </c>
      <c r="P1356" s="551"/>
      <c r="Q1356" s="169"/>
      <c r="R1356" s="169">
        <f t="shared" si="649"/>
        <v>0</v>
      </c>
      <c r="S1356" s="169">
        <f t="shared" si="656"/>
        <v>0</v>
      </c>
      <c r="T1356" s="169">
        <f t="shared" si="657"/>
        <v>0</v>
      </c>
      <c r="U1356" s="169">
        <f t="shared" si="658"/>
        <v>0</v>
      </c>
      <c r="V1356" s="170"/>
      <c r="X1356" s="10"/>
      <c r="Y1356" s="10"/>
      <c r="Z1356" s="10"/>
    </row>
    <row r="1357" spans="1:26">
      <c r="A1357" s="146"/>
      <c r="B1357" s="146"/>
      <c r="C1357" s="147"/>
      <c r="D1357" s="99"/>
      <c r="E1357" s="99"/>
      <c r="F1357" s="148"/>
      <c r="G1357" s="82"/>
      <c r="H1357" s="82"/>
      <c r="I1357" s="82"/>
      <c r="J1357" s="82"/>
      <c r="K1357" s="82"/>
      <c r="L1357" s="62"/>
      <c r="M1357" s="553"/>
      <c r="N1357" s="82"/>
      <c r="O1357" s="553">
        <f t="shared" si="648"/>
        <v>0</v>
      </c>
      <c r="P1357" s="553"/>
      <c r="Q1357" s="82"/>
      <c r="R1357" s="82">
        <f t="shared" si="649"/>
        <v>0</v>
      </c>
      <c r="S1357" s="82">
        <f t="shared" si="656"/>
        <v>0</v>
      </c>
      <c r="T1357" s="82">
        <f t="shared" si="657"/>
        <v>0</v>
      </c>
      <c r="U1357" s="82">
        <f t="shared" si="658"/>
        <v>0</v>
      </c>
      <c r="V1357" s="124"/>
      <c r="X1357" s="10"/>
      <c r="Y1357" s="10"/>
      <c r="Z1357" s="10"/>
    </row>
    <row r="1358" spans="1:26">
      <c r="A1358" s="149" t="s">
        <v>462</v>
      </c>
      <c r="B1358" s="149"/>
      <c r="C1358" s="150" t="s">
        <v>463</v>
      </c>
      <c r="D1358" s="100"/>
      <c r="E1358" s="100"/>
      <c r="F1358" s="151"/>
      <c r="G1358" s="75"/>
      <c r="H1358" s="75"/>
      <c r="I1358" s="75"/>
      <c r="J1358" s="75"/>
      <c r="K1358" s="75"/>
      <c r="L1358" s="75">
        <f>L1359</f>
        <v>0</v>
      </c>
      <c r="M1358" s="555"/>
      <c r="N1358" s="75"/>
      <c r="O1358" s="555">
        <f t="shared" si="648"/>
        <v>0</v>
      </c>
      <c r="P1358" s="555"/>
      <c r="Q1358" s="75"/>
      <c r="R1358" s="75">
        <f t="shared" si="649"/>
        <v>0</v>
      </c>
      <c r="S1358" s="75">
        <f t="shared" si="656"/>
        <v>0</v>
      </c>
      <c r="T1358" s="75">
        <f t="shared" si="657"/>
        <v>0</v>
      </c>
      <c r="U1358" s="75">
        <f t="shared" si="658"/>
        <v>0</v>
      </c>
      <c r="V1358" s="176"/>
      <c r="X1358" s="10"/>
      <c r="Y1358" s="10"/>
      <c r="Z1358" s="10"/>
    </row>
    <row r="1359" spans="1:26">
      <c r="A1359" s="137" t="s">
        <v>464</v>
      </c>
      <c r="B1359" s="137"/>
      <c r="C1359" s="138" t="s">
        <v>52</v>
      </c>
      <c r="D1359" s="94">
        <v>1</v>
      </c>
      <c r="E1359" s="94"/>
      <c r="F1359" s="139" t="s">
        <v>10</v>
      </c>
      <c r="G1359" s="71"/>
      <c r="H1359" s="71"/>
      <c r="I1359" s="71"/>
      <c r="J1359" s="71"/>
      <c r="K1359" s="71"/>
      <c r="L1359" s="62">
        <v>0</v>
      </c>
      <c r="M1359" s="552"/>
      <c r="N1359" s="71"/>
      <c r="O1359" s="552">
        <f t="shared" si="648"/>
        <v>0</v>
      </c>
      <c r="P1359" s="552"/>
      <c r="Q1359" s="71"/>
      <c r="R1359" s="71">
        <f t="shared" si="649"/>
        <v>0</v>
      </c>
      <c r="S1359" s="71">
        <f t="shared" si="656"/>
        <v>0</v>
      </c>
      <c r="T1359" s="71">
        <f t="shared" si="657"/>
        <v>0</v>
      </c>
      <c r="U1359" s="71">
        <f t="shared" si="658"/>
        <v>0</v>
      </c>
      <c r="V1359" s="124"/>
      <c r="X1359" s="10"/>
      <c r="Y1359" s="10"/>
      <c r="Z1359" s="10"/>
    </row>
    <row r="1360" spans="1:26">
      <c r="A1360" s="137"/>
      <c r="B1360" s="137"/>
      <c r="C1360" s="138"/>
      <c r="D1360" s="94"/>
      <c r="E1360" s="94"/>
      <c r="F1360" s="139"/>
      <c r="G1360" s="71"/>
      <c r="H1360" s="71"/>
      <c r="I1360" s="71"/>
      <c r="J1360" s="71"/>
      <c r="K1360" s="71"/>
      <c r="L1360" s="71"/>
      <c r="M1360" s="552"/>
      <c r="N1360" s="71"/>
      <c r="O1360" s="552">
        <f t="shared" si="648"/>
        <v>0</v>
      </c>
      <c r="P1360" s="552"/>
      <c r="Q1360" s="71"/>
      <c r="R1360" s="71">
        <f t="shared" si="649"/>
        <v>0</v>
      </c>
      <c r="S1360" s="71">
        <f t="shared" si="656"/>
        <v>0</v>
      </c>
      <c r="T1360" s="71">
        <f t="shared" si="657"/>
        <v>0</v>
      </c>
      <c r="U1360" s="71">
        <f t="shared" si="658"/>
        <v>0</v>
      </c>
      <c r="V1360" s="123"/>
      <c r="X1360" s="10"/>
      <c r="Y1360" s="10"/>
      <c r="Z1360" s="10"/>
    </row>
    <row r="1361" spans="1:26">
      <c r="A1361" s="165" t="s">
        <v>53</v>
      </c>
      <c r="B1361" s="165"/>
      <c r="C1361" s="166" t="s">
        <v>54</v>
      </c>
      <c r="D1361" s="167"/>
      <c r="E1361" s="167"/>
      <c r="F1361" s="168"/>
      <c r="G1361" s="169"/>
      <c r="H1361" s="169"/>
      <c r="I1361" s="169"/>
      <c r="J1361" s="169"/>
      <c r="K1361" s="169"/>
      <c r="L1361" s="169">
        <f>SUBTOTAL(9,L1362:L1384)</f>
        <v>0</v>
      </c>
      <c r="M1361" s="551"/>
      <c r="N1361" s="169"/>
      <c r="O1361" s="551">
        <f t="shared" si="648"/>
        <v>0</v>
      </c>
      <c r="P1361" s="551"/>
      <c r="Q1361" s="169"/>
      <c r="R1361" s="169">
        <f t="shared" si="649"/>
        <v>0</v>
      </c>
      <c r="S1361" s="169">
        <f t="shared" si="656"/>
        <v>0</v>
      </c>
      <c r="T1361" s="169">
        <f t="shared" si="657"/>
        <v>0</v>
      </c>
      <c r="U1361" s="169">
        <f t="shared" si="658"/>
        <v>0</v>
      </c>
      <c r="V1361" s="170"/>
      <c r="X1361" s="10"/>
      <c r="Y1361" s="10"/>
      <c r="Z1361" s="10"/>
    </row>
    <row r="1362" spans="1:26">
      <c r="A1362" s="146"/>
      <c r="B1362" s="146"/>
      <c r="C1362" s="147"/>
      <c r="D1362" s="99"/>
      <c r="E1362" s="99"/>
      <c r="F1362" s="148"/>
      <c r="G1362" s="82"/>
      <c r="H1362" s="82"/>
      <c r="I1362" s="82"/>
      <c r="J1362" s="82"/>
      <c r="K1362" s="82"/>
      <c r="L1362" s="62"/>
      <c r="M1362" s="553"/>
      <c r="N1362" s="82"/>
      <c r="O1362" s="553">
        <f t="shared" si="648"/>
        <v>0</v>
      </c>
      <c r="P1362" s="553"/>
      <c r="Q1362" s="82"/>
      <c r="R1362" s="82">
        <f t="shared" si="649"/>
        <v>0</v>
      </c>
      <c r="S1362" s="82">
        <f t="shared" si="656"/>
        <v>0</v>
      </c>
      <c r="T1362" s="82">
        <f t="shared" si="657"/>
        <v>0</v>
      </c>
      <c r="U1362" s="82">
        <f t="shared" si="658"/>
        <v>0</v>
      </c>
      <c r="V1362" s="124"/>
      <c r="X1362" s="10"/>
      <c r="Y1362" s="10"/>
      <c r="Z1362" s="10"/>
    </row>
    <row r="1363" spans="1:26" collapsed="1">
      <c r="A1363" s="149" t="s">
        <v>465</v>
      </c>
      <c r="B1363" s="149"/>
      <c r="C1363" s="150" t="s">
        <v>466</v>
      </c>
      <c r="D1363" s="100"/>
      <c r="E1363" s="100"/>
      <c r="F1363" s="151"/>
      <c r="G1363" s="75"/>
      <c r="H1363" s="75"/>
      <c r="I1363" s="75"/>
      <c r="J1363" s="75"/>
      <c r="K1363" s="75"/>
      <c r="L1363" s="75">
        <f>SUM(L1364:L1377)</f>
        <v>0</v>
      </c>
      <c r="M1363" s="555"/>
      <c r="N1363" s="75"/>
      <c r="O1363" s="555">
        <f t="shared" si="648"/>
        <v>0</v>
      </c>
      <c r="P1363" s="555"/>
      <c r="Q1363" s="75"/>
      <c r="R1363" s="75">
        <f t="shared" si="649"/>
        <v>0</v>
      </c>
      <c r="S1363" s="75">
        <f t="shared" si="656"/>
        <v>0</v>
      </c>
      <c r="T1363" s="75">
        <f t="shared" si="657"/>
        <v>0</v>
      </c>
      <c r="U1363" s="75">
        <f t="shared" si="658"/>
        <v>0</v>
      </c>
      <c r="V1363" s="176"/>
      <c r="X1363" s="10"/>
      <c r="Y1363" s="10"/>
      <c r="Z1363" s="10"/>
    </row>
    <row r="1364" spans="1:26" hidden="1" outlineLevel="1">
      <c r="A1364" s="137" t="s">
        <v>467</v>
      </c>
      <c r="B1364" s="137"/>
      <c r="C1364" s="138" t="s">
        <v>468</v>
      </c>
      <c r="D1364" s="94">
        <v>1</v>
      </c>
      <c r="E1364" s="94"/>
      <c r="F1364" s="139" t="s">
        <v>10</v>
      </c>
      <c r="G1364" s="71"/>
      <c r="H1364" s="71"/>
      <c r="I1364" s="71"/>
      <c r="J1364" s="71"/>
      <c r="K1364" s="71"/>
      <c r="L1364" s="62">
        <v>0</v>
      </c>
      <c r="M1364" s="552"/>
      <c r="N1364" s="71"/>
      <c r="O1364" s="552">
        <f t="shared" si="648"/>
        <v>0</v>
      </c>
      <c r="P1364" s="552"/>
      <c r="Q1364" s="71"/>
      <c r="R1364" s="71">
        <f t="shared" si="649"/>
        <v>0</v>
      </c>
      <c r="S1364" s="71">
        <f t="shared" si="656"/>
        <v>0</v>
      </c>
      <c r="T1364" s="71">
        <f t="shared" si="657"/>
        <v>0</v>
      </c>
      <c r="U1364" s="71">
        <f t="shared" si="658"/>
        <v>0</v>
      </c>
      <c r="V1364" s="124"/>
      <c r="X1364" s="10"/>
      <c r="Y1364" s="10"/>
      <c r="Z1364" s="10"/>
    </row>
    <row r="1365" spans="1:26" hidden="1" outlineLevel="1">
      <c r="A1365" s="137" t="s">
        <v>469</v>
      </c>
      <c r="B1365" s="137"/>
      <c r="C1365" s="138" t="s">
        <v>470</v>
      </c>
      <c r="D1365" s="94">
        <v>1</v>
      </c>
      <c r="E1365" s="94"/>
      <c r="F1365" s="139" t="s">
        <v>10</v>
      </c>
      <c r="G1365" s="71"/>
      <c r="H1365" s="71"/>
      <c r="I1365" s="71"/>
      <c r="J1365" s="71"/>
      <c r="K1365" s="71"/>
      <c r="L1365" s="62">
        <v>0</v>
      </c>
      <c r="M1365" s="552"/>
      <c r="N1365" s="71"/>
      <c r="O1365" s="552">
        <f t="shared" si="648"/>
        <v>0</v>
      </c>
      <c r="P1365" s="552"/>
      <c r="Q1365" s="71"/>
      <c r="R1365" s="71">
        <f t="shared" si="649"/>
        <v>0</v>
      </c>
      <c r="S1365" s="71">
        <f t="shared" si="656"/>
        <v>0</v>
      </c>
      <c r="T1365" s="71">
        <f t="shared" si="657"/>
        <v>0</v>
      </c>
      <c r="U1365" s="71">
        <f t="shared" si="658"/>
        <v>0</v>
      </c>
      <c r="V1365" s="124"/>
      <c r="X1365" s="10"/>
      <c r="Y1365" s="10"/>
      <c r="Z1365" s="10"/>
    </row>
    <row r="1366" spans="1:26" hidden="1" outlineLevel="1">
      <c r="A1366" s="137" t="s">
        <v>471</v>
      </c>
      <c r="B1366" s="137"/>
      <c r="C1366" s="138" t="s">
        <v>472</v>
      </c>
      <c r="D1366" s="94">
        <v>1</v>
      </c>
      <c r="E1366" s="94"/>
      <c r="F1366" s="139" t="s">
        <v>10</v>
      </c>
      <c r="G1366" s="71"/>
      <c r="H1366" s="71"/>
      <c r="I1366" s="71"/>
      <c r="J1366" s="71"/>
      <c r="K1366" s="71"/>
      <c r="L1366" s="62">
        <v>0</v>
      </c>
      <c r="M1366" s="552"/>
      <c r="N1366" s="71"/>
      <c r="O1366" s="552">
        <f t="shared" si="648"/>
        <v>0</v>
      </c>
      <c r="P1366" s="552"/>
      <c r="Q1366" s="71"/>
      <c r="R1366" s="71">
        <f t="shared" si="649"/>
        <v>0</v>
      </c>
      <c r="S1366" s="71">
        <f t="shared" si="656"/>
        <v>0</v>
      </c>
      <c r="T1366" s="71">
        <f t="shared" si="657"/>
        <v>0</v>
      </c>
      <c r="U1366" s="71">
        <f t="shared" si="658"/>
        <v>0</v>
      </c>
      <c r="V1366" s="124"/>
      <c r="X1366" s="10"/>
      <c r="Y1366" s="10"/>
      <c r="Z1366" s="10"/>
    </row>
    <row r="1367" spans="1:26" hidden="1" outlineLevel="1">
      <c r="A1367" s="137" t="s">
        <v>473</v>
      </c>
      <c r="B1367" s="137"/>
      <c r="C1367" s="138" t="s">
        <v>474</v>
      </c>
      <c r="D1367" s="94">
        <v>1</v>
      </c>
      <c r="E1367" s="94"/>
      <c r="F1367" s="139" t="s">
        <v>10</v>
      </c>
      <c r="G1367" s="71"/>
      <c r="H1367" s="71"/>
      <c r="I1367" s="71"/>
      <c r="J1367" s="71"/>
      <c r="K1367" s="71"/>
      <c r="L1367" s="62">
        <v>0</v>
      </c>
      <c r="M1367" s="552"/>
      <c r="N1367" s="71"/>
      <c r="O1367" s="552">
        <f t="shared" si="648"/>
        <v>0</v>
      </c>
      <c r="P1367" s="552"/>
      <c r="Q1367" s="71"/>
      <c r="R1367" s="71">
        <f t="shared" si="649"/>
        <v>0</v>
      </c>
      <c r="S1367" s="71">
        <f t="shared" si="656"/>
        <v>0</v>
      </c>
      <c r="T1367" s="71">
        <f t="shared" si="657"/>
        <v>0</v>
      </c>
      <c r="U1367" s="71">
        <f t="shared" si="658"/>
        <v>0</v>
      </c>
      <c r="V1367" s="124"/>
      <c r="X1367" s="10"/>
      <c r="Y1367" s="10"/>
      <c r="Z1367" s="10"/>
    </row>
    <row r="1368" spans="1:26" hidden="1" outlineLevel="1">
      <c r="A1368" s="137" t="s">
        <v>475</v>
      </c>
      <c r="B1368" s="137"/>
      <c r="C1368" s="138" t="s">
        <v>476</v>
      </c>
      <c r="D1368" s="94">
        <v>1</v>
      </c>
      <c r="E1368" s="94"/>
      <c r="F1368" s="139" t="s">
        <v>10</v>
      </c>
      <c r="G1368" s="71"/>
      <c r="H1368" s="71"/>
      <c r="I1368" s="71"/>
      <c r="J1368" s="71"/>
      <c r="K1368" s="71"/>
      <c r="L1368" s="62">
        <v>0</v>
      </c>
      <c r="M1368" s="552"/>
      <c r="N1368" s="71"/>
      <c r="O1368" s="552">
        <f t="shared" si="648"/>
        <v>0</v>
      </c>
      <c r="P1368" s="552"/>
      <c r="Q1368" s="71"/>
      <c r="R1368" s="71">
        <f t="shared" si="649"/>
        <v>0</v>
      </c>
      <c r="S1368" s="71">
        <f t="shared" si="656"/>
        <v>0</v>
      </c>
      <c r="T1368" s="71">
        <f t="shared" si="657"/>
        <v>0</v>
      </c>
      <c r="U1368" s="71">
        <f t="shared" si="658"/>
        <v>0</v>
      </c>
      <c r="V1368" s="124"/>
      <c r="X1368" s="10"/>
      <c r="Y1368" s="10"/>
      <c r="Z1368" s="10"/>
    </row>
    <row r="1369" spans="1:26" hidden="1" outlineLevel="1">
      <c r="A1369" s="137" t="s">
        <v>477</v>
      </c>
      <c r="B1369" s="137"/>
      <c r="C1369" s="138" t="s">
        <v>478</v>
      </c>
      <c r="D1369" s="94">
        <v>1</v>
      </c>
      <c r="E1369" s="94"/>
      <c r="F1369" s="139" t="s">
        <v>10</v>
      </c>
      <c r="G1369" s="71"/>
      <c r="H1369" s="71"/>
      <c r="I1369" s="71"/>
      <c r="J1369" s="71"/>
      <c r="K1369" s="71"/>
      <c r="L1369" s="62">
        <v>0</v>
      </c>
      <c r="M1369" s="552"/>
      <c r="N1369" s="71"/>
      <c r="O1369" s="552">
        <f t="shared" si="648"/>
        <v>0</v>
      </c>
      <c r="P1369" s="552"/>
      <c r="Q1369" s="71"/>
      <c r="R1369" s="71">
        <f t="shared" si="649"/>
        <v>0</v>
      </c>
      <c r="S1369" s="71">
        <f t="shared" si="656"/>
        <v>0</v>
      </c>
      <c r="T1369" s="71">
        <f t="shared" si="657"/>
        <v>0</v>
      </c>
      <c r="U1369" s="71">
        <f t="shared" si="658"/>
        <v>0</v>
      </c>
      <c r="V1369" s="124"/>
      <c r="X1369" s="10"/>
      <c r="Y1369" s="10"/>
      <c r="Z1369" s="10"/>
    </row>
    <row r="1370" spans="1:26" hidden="1" outlineLevel="1">
      <c r="A1370" s="137" t="s">
        <v>479</v>
      </c>
      <c r="B1370" s="137"/>
      <c r="C1370" s="138" t="s">
        <v>480</v>
      </c>
      <c r="D1370" s="94">
        <v>1</v>
      </c>
      <c r="E1370" s="94"/>
      <c r="F1370" s="139" t="s">
        <v>10</v>
      </c>
      <c r="G1370" s="71"/>
      <c r="H1370" s="71"/>
      <c r="I1370" s="71"/>
      <c r="J1370" s="71"/>
      <c r="K1370" s="71"/>
      <c r="L1370" s="62">
        <v>0</v>
      </c>
      <c r="M1370" s="552"/>
      <c r="N1370" s="71"/>
      <c r="O1370" s="552">
        <f t="shared" si="648"/>
        <v>0</v>
      </c>
      <c r="P1370" s="552"/>
      <c r="Q1370" s="71"/>
      <c r="R1370" s="71">
        <f t="shared" si="649"/>
        <v>0</v>
      </c>
      <c r="S1370" s="71">
        <f t="shared" si="656"/>
        <v>0</v>
      </c>
      <c r="T1370" s="71">
        <f t="shared" si="657"/>
        <v>0</v>
      </c>
      <c r="U1370" s="71">
        <f t="shared" si="658"/>
        <v>0</v>
      </c>
      <c r="V1370" s="124"/>
      <c r="X1370" s="10"/>
      <c r="Y1370" s="10"/>
      <c r="Z1370" s="10"/>
    </row>
    <row r="1371" spans="1:26" hidden="1" outlineLevel="1">
      <c r="A1371" s="137" t="s">
        <v>481</v>
      </c>
      <c r="B1371" s="137"/>
      <c r="C1371" s="138" t="s">
        <v>482</v>
      </c>
      <c r="D1371" s="94">
        <v>1</v>
      </c>
      <c r="E1371" s="94"/>
      <c r="F1371" s="139" t="s">
        <v>10</v>
      </c>
      <c r="G1371" s="71"/>
      <c r="H1371" s="71"/>
      <c r="I1371" s="71"/>
      <c r="J1371" s="71"/>
      <c r="K1371" s="71"/>
      <c r="L1371" s="62">
        <v>0</v>
      </c>
      <c r="M1371" s="552"/>
      <c r="N1371" s="71"/>
      <c r="O1371" s="552">
        <f t="shared" si="648"/>
        <v>0</v>
      </c>
      <c r="P1371" s="552"/>
      <c r="Q1371" s="71"/>
      <c r="R1371" s="71">
        <f t="shared" si="649"/>
        <v>0</v>
      </c>
      <c r="S1371" s="71">
        <f t="shared" si="656"/>
        <v>0</v>
      </c>
      <c r="T1371" s="71">
        <f t="shared" si="657"/>
        <v>0</v>
      </c>
      <c r="U1371" s="71">
        <f t="shared" si="658"/>
        <v>0</v>
      </c>
      <c r="V1371" s="124"/>
      <c r="X1371" s="10"/>
      <c r="Y1371" s="10"/>
      <c r="Z1371" s="10"/>
    </row>
    <row r="1372" spans="1:26" hidden="1" outlineLevel="1">
      <c r="A1372" s="137" t="s">
        <v>483</v>
      </c>
      <c r="B1372" s="137"/>
      <c r="C1372" s="138" t="s">
        <v>484</v>
      </c>
      <c r="D1372" s="94">
        <v>1</v>
      </c>
      <c r="E1372" s="94"/>
      <c r="F1372" s="139" t="s">
        <v>10</v>
      </c>
      <c r="G1372" s="71"/>
      <c r="H1372" s="71"/>
      <c r="I1372" s="71"/>
      <c r="J1372" s="71"/>
      <c r="K1372" s="71"/>
      <c r="L1372" s="62">
        <v>0</v>
      </c>
      <c r="M1372" s="552"/>
      <c r="N1372" s="71"/>
      <c r="O1372" s="552">
        <f t="shared" si="648"/>
        <v>0</v>
      </c>
      <c r="P1372" s="552"/>
      <c r="Q1372" s="71"/>
      <c r="R1372" s="71">
        <f t="shared" si="649"/>
        <v>0</v>
      </c>
      <c r="S1372" s="71">
        <f t="shared" si="656"/>
        <v>0</v>
      </c>
      <c r="T1372" s="71">
        <f t="shared" si="657"/>
        <v>0</v>
      </c>
      <c r="U1372" s="71">
        <f t="shared" si="658"/>
        <v>0</v>
      </c>
      <c r="V1372" s="124"/>
      <c r="X1372" s="10"/>
      <c r="Y1372" s="10"/>
      <c r="Z1372" s="10"/>
    </row>
    <row r="1373" spans="1:26" hidden="1" outlineLevel="1">
      <c r="A1373" s="137" t="s">
        <v>485</v>
      </c>
      <c r="B1373" s="137"/>
      <c r="C1373" s="138" t="s">
        <v>486</v>
      </c>
      <c r="D1373" s="94">
        <v>1</v>
      </c>
      <c r="E1373" s="94"/>
      <c r="F1373" s="139" t="s">
        <v>10</v>
      </c>
      <c r="G1373" s="71"/>
      <c r="H1373" s="71"/>
      <c r="I1373" s="71"/>
      <c r="J1373" s="71"/>
      <c r="K1373" s="71"/>
      <c r="L1373" s="62">
        <v>0</v>
      </c>
      <c r="M1373" s="552"/>
      <c r="N1373" s="71"/>
      <c r="O1373" s="552">
        <f t="shared" si="648"/>
        <v>0</v>
      </c>
      <c r="P1373" s="552"/>
      <c r="Q1373" s="71"/>
      <c r="R1373" s="71">
        <f t="shared" si="649"/>
        <v>0</v>
      </c>
      <c r="S1373" s="71">
        <f t="shared" si="656"/>
        <v>0</v>
      </c>
      <c r="T1373" s="71">
        <f t="shared" si="657"/>
        <v>0</v>
      </c>
      <c r="U1373" s="71">
        <f t="shared" si="658"/>
        <v>0</v>
      </c>
      <c r="V1373" s="124"/>
      <c r="X1373" s="10"/>
      <c r="Y1373" s="10"/>
      <c r="Z1373" s="10"/>
    </row>
    <row r="1374" spans="1:26" hidden="1" outlineLevel="1">
      <c r="A1374" s="137" t="s">
        <v>487</v>
      </c>
      <c r="B1374" s="137"/>
      <c r="C1374" s="138" t="s">
        <v>488</v>
      </c>
      <c r="D1374" s="94">
        <v>1</v>
      </c>
      <c r="E1374" s="94"/>
      <c r="F1374" s="139" t="s">
        <v>10</v>
      </c>
      <c r="G1374" s="71"/>
      <c r="H1374" s="71"/>
      <c r="I1374" s="71"/>
      <c r="J1374" s="71"/>
      <c r="K1374" s="71"/>
      <c r="L1374" s="62">
        <v>0</v>
      </c>
      <c r="M1374" s="552"/>
      <c r="N1374" s="71"/>
      <c r="O1374" s="552">
        <f t="shared" si="648"/>
        <v>0</v>
      </c>
      <c r="P1374" s="552"/>
      <c r="Q1374" s="71"/>
      <c r="R1374" s="71">
        <f t="shared" si="649"/>
        <v>0</v>
      </c>
      <c r="S1374" s="71">
        <f t="shared" si="656"/>
        <v>0</v>
      </c>
      <c r="T1374" s="71">
        <f t="shared" si="657"/>
        <v>0</v>
      </c>
      <c r="U1374" s="71">
        <f t="shared" si="658"/>
        <v>0</v>
      </c>
      <c r="V1374" s="124"/>
      <c r="X1374" s="10"/>
      <c r="Y1374" s="10"/>
      <c r="Z1374" s="10"/>
    </row>
    <row r="1375" spans="1:26" hidden="1" outlineLevel="1">
      <c r="A1375" s="137" t="s">
        <v>489</v>
      </c>
      <c r="B1375" s="137"/>
      <c r="C1375" s="138" t="s">
        <v>490</v>
      </c>
      <c r="D1375" s="94">
        <v>1</v>
      </c>
      <c r="E1375" s="94"/>
      <c r="F1375" s="139" t="s">
        <v>10</v>
      </c>
      <c r="G1375" s="71"/>
      <c r="H1375" s="71"/>
      <c r="I1375" s="71"/>
      <c r="J1375" s="71"/>
      <c r="K1375" s="71"/>
      <c r="L1375" s="62">
        <v>0</v>
      </c>
      <c r="M1375" s="552"/>
      <c r="N1375" s="71"/>
      <c r="O1375" s="552">
        <f t="shared" si="648"/>
        <v>0</v>
      </c>
      <c r="P1375" s="552"/>
      <c r="Q1375" s="71"/>
      <c r="R1375" s="71">
        <f t="shared" si="649"/>
        <v>0</v>
      </c>
      <c r="S1375" s="71">
        <f t="shared" si="656"/>
        <v>0</v>
      </c>
      <c r="T1375" s="71">
        <f t="shared" si="657"/>
        <v>0</v>
      </c>
      <c r="U1375" s="71">
        <f t="shared" si="658"/>
        <v>0</v>
      </c>
      <c r="V1375" s="124"/>
      <c r="X1375" s="10"/>
      <c r="Y1375" s="10"/>
      <c r="Z1375" s="10"/>
    </row>
    <row r="1376" spans="1:26" ht="26.4" hidden="1" outlineLevel="1">
      <c r="A1376" s="137" t="s">
        <v>491</v>
      </c>
      <c r="B1376" s="137"/>
      <c r="C1376" s="138" t="s">
        <v>492</v>
      </c>
      <c r="D1376" s="94">
        <v>1</v>
      </c>
      <c r="E1376" s="94"/>
      <c r="F1376" s="139" t="s">
        <v>10</v>
      </c>
      <c r="G1376" s="71"/>
      <c r="H1376" s="71"/>
      <c r="I1376" s="71"/>
      <c r="J1376" s="71"/>
      <c r="K1376" s="71"/>
      <c r="L1376" s="62">
        <v>0</v>
      </c>
      <c r="M1376" s="552"/>
      <c r="N1376" s="71"/>
      <c r="O1376" s="552">
        <f t="shared" si="648"/>
        <v>0</v>
      </c>
      <c r="P1376" s="552"/>
      <c r="Q1376" s="71"/>
      <c r="R1376" s="71">
        <f t="shared" si="649"/>
        <v>0</v>
      </c>
      <c r="S1376" s="71">
        <f t="shared" si="656"/>
        <v>0</v>
      </c>
      <c r="T1376" s="71">
        <f t="shared" si="657"/>
        <v>0</v>
      </c>
      <c r="U1376" s="71">
        <f t="shared" si="658"/>
        <v>0</v>
      </c>
      <c r="V1376" s="124"/>
      <c r="X1376" s="10"/>
      <c r="Y1376" s="10"/>
      <c r="Z1376" s="10"/>
    </row>
    <row r="1377" spans="1:26" hidden="1" outlineLevel="1">
      <c r="A1377" s="137" t="s">
        <v>493</v>
      </c>
      <c r="B1377" s="137"/>
      <c r="C1377" s="138" t="s">
        <v>494</v>
      </c>
      <c r="D1377" s="94">
        <v>1</v>
      </c>
      <c r="E1377" s="94"/>
      <c r="F1377" s="139" t="s">
        <v>10</v>
      </c>
      <c r="G1377" s="71"/>
      <c r="H1377" s="71"/>
      <c r="I1377" s="71"/>
      <c r="J1377" s="71"/>
      <c r="K1377" s="71"/>
      <c r="L1377" s="62">
        <v>0</v>
      </c>
      <c r="M1377" s="552"/>
      <c r="N1377" s="71"/>
      <c r="O1377" s="552">
        <f t="shared" si="648"/>
        <v>0</v>
      </c>
      <c r="P1377" s="552"/>
      <c r="Q1377" s="71"/>
      <c r="R1377" s="71">
        <f t="shared" si="649"/>
        <v>0</v>
      </c>
      <c r="S1377" s="71">
        <f t="shared" si="656"/>
        <v>0</v>
      </c>
      <c r="T1377" s="71">
        <f t="shared" si="657"/>
        <v>0</v>
      </c>
      <c r="U1377" s="71">
        <f t="shared" si="658"/>
        <v>0</v>
      </c>
      <c r="V1377" s="124"/>
      <c r="X1377" s="10"/>
      <c r="Y1377" s="10"/>
      <c r="Z1377" s="10"/>
    </row>
    <row r="1378" spans="1:26">
      <c r="A1378" s="137"/>
      <c r="B1378" s="137"/>
      <c r="C1378" s="138"/>
      <c r="D1378" s="94"/>
      <c r="E1378" s="94"/>
      <c r="F1378" s="139"/>
      <c r="G1378" s="71"/>
      <c r="H1378" s="71"/>
      <c r="I1378" s="71"/>
      <c r="J1378" s="71"/>
      <c r="K1378" s="71"/>
      <c r="L1378" s="71"/>
      <c r="M1378" s="552"/>
      <c r="N1378" s="71"/>
      <c r="O1378" s="552">
        <f t="shared" si="648"/>
        <v>0</v>
      </c>
      <c r="P1378" s="552"/>
      <c r="Q1378" s="71"/>
      <c r="R1378" s="71">
        <f t="shared" si="649"/>
        <v>0</v>
      </c>
      <c r="S1378" s="71">
        <f t="shared" si="656"/>
        <v>0</v>
      </c>
      <c r="T1378" s="71">
        <f t="shared" si="657"/>
        <v>0</v>
      </c>
      <c r="U1378" s="71">
        <f t="shared" si="658"/>
        <v>0</v>
      </c>
      <c r="V1378" s="123"/>
      <c r="X1378" s="10"/>
      <c r="Y1378" s="10"/>
      <c r="Z1378" s="10"/>
    </row>
    <row r="1379" spans="1:26">
      <c r="A1379" s="149" t="s">
        <v>495</v>
      </c>
      <c r="B1379" s="149"/>
      <c r="C1379" s="150" t="s">
        <v>253</v>
      </c>
      <c r="D1379" s="100"/>
      <c r="E1379" s="100"/>
      <c r="F1379" s="151"/>
      <c r="G1379" s="75"/>
      <c r="H1379" s="75"/>
      <c r="I1379" s="75"/>
      <c r="J1379" s="75"/>
      <c r="K1379" s="75"/>
      <c r="L1379" s="75">
        <f>L1380</f>
        <v>0</v>
      </c>
      <c r="M1379" s="555"/>
      <c r="N1379" s="75"/>
      <c r="O1379" s="555">
        <f t="shared" si="648"/>
        <v>0</v>
      </c>
      <c r="P1379" s="555"/>
      <c r="Q1379" s="75"/>
      <c r="R1379" s="75">
        <f t="shared" si="649"/>
        <v>0</v>
      </c>
      <c r="S1379" s="75">
        <f t="shared" si="656"/>
        <v>0</v>
      </c>
      <c r="T1379" s="75">
        <f t="shared" si="657"/>
        <v>0</v>
      </c>
      <c r="U1379" s="75">
        <f t="shared" si="658"/>
        <v>0</v>
      </c>
      <c r="V1379" s="176"/>
      <c r="X1379" s="10"/>
      <c r="Y1379" s="10"/>
      <c r="Z1379" s="10"/>
    </row>
    <row r="1380" spans="1:26">
      <c r="A1380" s="137" t="s">
        <v>496</v>
      </c>
      <c r="B1380" s="137"/>
      <c r="C1380" s="138" t="s">
        <v>497</v>
      </c>
      <c r="D1380" s="94">
        <v>1</v>
      </c>
      <c r="E1380" s="94"/>
      <c r="F1380" s="139" t="s">
        <v>73</v>
      </c>
      <c r="G1380" s="71"/>
      <c r="H1380" s="71"/>
      <c r="I1380" s="71"/>
      <c r="J1380" s="71"/>
      <c r="K1380" s="71"/>
      <c r="L1380" s="62">
        <v>0</v>
      </c>
      <c r="M1380" s="552"/>
      <c r="N1380" s="71"/>
      <c r="O1380" s="552">
        <f t="shared" si="648"/>
        <v>0</v>
      </c>
      <c r="P1380" s="552"/>
      <c r="Q1380" s="71"/>
      <c r="R1380" s="71">
        <f t="shared" si="649"/>
        <v>0</v>
      </c>
      <c r="S1380" s="71">
        <f t="shared" si="656"/>
        <v>0</v>
      </c>
      <c r="T1380" s="71">
        <f t="shared" si="657"/>
        <v>0</v>
      </c>
      <c r="U1380" s="71">
        <f t="shared" si="658"/>
        <v>0</v>
      </c>
      <c r="V1380" s="124"/>
      <c r="X1380" s="10"/>
      <c r="Y1380" s="10"/>
      <c r="Z1380" s="10"/>
    </row>
    <row r="1381" spans="1:26">
      <c r="A1381" s="137"/>
      <c r="B1381" s="137"/>
      <c r="C1381" s="138"/>
      <c r="D1381" s="94"/>
      <c r="E1381" s="94"/>
      <c r="F1381" s="139"/>
      <c r="G1381" s="71"/>
      <c r="H1381" s="71"/>
      <c r="I1381" s="71"/>
      <c r="J1381" s="71"/>
      <c r="K1381" s="71"/>
      <c r="L1381" s="71"/>
      <c r="M1381" s="552"/>
      <c r="N1381" s="71"/>
      <c r="O1381" s="552">
        <f t="shared" si="648"/>
        <v>0</v>
      </c>
      <c r="P1381" s="552"/>
      <c r="Q1381" s="71"/>
      <c r="R1381" s="71">
        <f t="shared" si="649"/>
        <v>0</v>
      </c>
      <c r="S1381" s="71">
        <f t="shared" si="656"/>
        <v>0</v>
      </c>
      <c r="T1381" s="71">
        <f t="shared" si="657"/>
        <v>0</v>
      </c>
      <c r="U1381" s="71">
        <f t="shared" si="658"/>
        <v>0</v>
      </c>
      <c r="V1381" s="123"/>
      <c r="X1381" s="10"/>
      <c r="Y1381" s="10"/>
      <c r="Z1381" s="10"/>
    </row>
    <row r="1382" spans="1:26">
      <c r="A1382" s="149" t="s">
        <v>498</v>
      </c>
      <c r="B1382" s="149"/>
      <c r="C1382" s="150" t="s">
        <v>499</v>
      </c>
      <c r="D1382" s="100"/>
      <c r="E1382" s="100"/>
      <c r="F1382" s="151"/>
      <c r="G1382" s="75"/>
      <c r="H1382" s="75"/>
      <c r="I1382" s="75"/>
      <c r="J1382" s="75"/>
      <c r="K1382" s="75"/>
      <c r="L1382" s="75">
        <f>L1383</f>
        <v>0</v>
      </c>
      <c r="M1382" s="555"/>
      <c r="N1382" s="75"/>
      <c r="O1382" s="555">
        <f t="shared" si="648"/>
        <v>0</v>
      </c>
      <c r="P1382" s="555"/>
      <c r="Q1382" s="75"/>
      <c r="R1382" s="75">
        <f t="shared" si="649"/>
        <v>0</v>
      </c>
      <c r="S1382" s="75">
        <f t="shared" si="656"/>
        <v>0</v>
      </c>
      <c r="T1382" s="75">
        <f t="shared" si="657"/>
        <v>0</v>
      </c>
      <c r="U1382" s="75">
        <f t="shared" si="658"/>
        <v>0</v>
      </c>
      <c r="V1382" s="176"/>
      <c r="X1382" s="10"/>
      <c r="Y1382" s="10"/>
      <c r="Z1382" s="10"/>
    </row>
    <row r="1383" spans="1:26">
      <c r="A1383" s="137" t="s">
        <v>500</v>
      </c>
      <c r="B1383" s="137"/>
      <c r="C1383" s="138" t="s">
        <v>497</v>
      </c>
      <c r="D1383" s="94">
        <v>1</v>
      </c>
      <c r="E1383" s="94"/>
      <c r="F1383" s="139" t="s">
        <v>73</v>
      </c>
      <c r="G1383" s="71"/>
      <c r="H1383" s="71"/>
      <c r="I1383" s="71"/>
      <c r="J1383" s="71"/>
      <c r="K1383" s="71"/>
      <c r="L1383" s="62">
        <v>0</v>
      </c>
      <c r="M1383" s="552"/>
      <c r="N1383" s="71"/>
      <c r="O1383" s="552">
        <f t="shared" ref="O1383:O1384" si="660">M1383+N1383</f>
        <v>0</v>
      </c>
      <c r="P1383" s="552"/>
      <c r="Q1383" s="71"/>
      <c r="R1383" s="71">
        <f t="shared" ref="R1383:R1384" si="661">P1383+Q1383</f>
        <v>0</v>
      </c>
      <c r="S1383" s="71">
        <f t="shared" si="656"/>
        <v>0</v>
      </c>
      <c r="T1383" s="71">
        <f t="shared" si="657"/>
        <v>0</v>
      </c>
      <c r="U1383" s="71">
        <f t="shared" si="658"/>
        <v>0</v>
      </c>
      <c r="V1383" s="124"/>
      <c r="X1383" s="10"/>
      <c r="Y1383" s="10"/>
      <c r="Z1383" s="10"/>
    </row>
    <row r="1384" spans="1:26">
      <c r="A1384" s="146"/>
      <c r="B1384" s="146"/>
      <c r="C1384" s="147"/>
      <c r="D1384" s="99"/>
      <c r="E1384" s="99"/>
      <c r="F1384" s="148"/>
      <c r="G1384" s="82"/>
      <c r="H1384" s="82"/>
      <c r="I1384" s="82"/>
      <c r="J1384" s="82"/>
      <c r="K1384" s="82"/>
      <c r="L1384" s="62"/>
      <c r="M1384" s="553"/>
      <c r="N1384" s="82"/>
      <c r="O1384" s="553">
        <f t="shared" si="660"/>
        <v>0</v>
      </c>
      <c r="P1384" s="553"/>
      <c r="Q1384" s="82"/>
      <c r="R1384" s="82">
        <f t="shared" si="661"/>
        <v>0</v>
      </c>
      <c r="S1384" s="82">
        <f t="shared" si="656"/>
        <v>0</v>
      </c>
      <c r="T1384" s="82">
        <f t="shared" si="657"/>
        <v>0</v>
      </c>
      <c r="U1384" s="82"/>
      <c r="V1384" s="124"/>
      <c r="X1384" s="10"/>
      <c r="Y1384" s="10"/>
      <c r="Z1384" s="10"/>
    </row>
    <row r="1385" spans="1:26" ht="13.8">
      <c r="A1385" s="208"/>
      <c r="B1385" s="209"/>
      <c r="C1385" s="213" t="s">
        <v>18</v>
      </c>
      <c r="D1385" s="213"/>
      <c r="E1385" s="214"/>
      <c r="F1385" s="198"/>
      <c r="G1385" s="198"/>
      <c r="H1385" s="211"/>
      <c r="I1385" s="211"/>
      <c r="J1385" s="162">
        <f>SUBTOTAL(9,J869:J1384)</f>
        <v>2924099307.3030205</v>
      </c>
      <c r="K1385" s="162">
        <f>SUBTOTAL(9,K869:K1384)</f>
        <v>488828772.86371696</v>
      </c>
      <c r="L1385" s="162">
        <f>SUBTOTAL(9,L869:L1384)</f>
        <v>3412928080.1667376</v>
      </c>
      <c r="M1385" s="601"/>
      <c r="N1385" s="162"/>
      <c r="O1385" s="601"/>
      <c r="P1385" s="601"/>
      <c r="Q1385" s="162"/>
      <c r="R1385" s="162"/>
      <c r="S1385" s="162">
        <f>SUBTOTAL(9,S869:S1384)</f>
        <v>111817559.85215332</v>
      </c>
      <c r="T1385" s="162">
        <f>SUBTOTAL(9,T869:T1384)</f>
        <v>18158432.923660897</v>
      </c>
      <c r="U1385" s="162">
        <f>SUBTOTAL(9,U869:U1384)</f>
        <v>129975992.77581422</v>
      </c>
      <c r="V1385" s="211"/>
      <c r="X1385" s="10"/>
      <c r="Y1385" s="10"/>
      <c r="Z1385" s="10"/>
    </row>
    <row r="1386" spans="1:26" s="6" customFormat="1" ht="15.6">
      <c r="A1386" s="64" t="s">
        <v>76</v>
      </c>
      <c r="B1386" s="64"/>
      <c r="C1386" s="65" t="s">
        <v>38</v>
      </c>
      <c r="D1386" s="117"/>
      <c r="E1386" s="167"/>
      <c r="F1386" s="450"/>
      <c r="G1386" s="169"/>
      <c r="H1386" s="169"/>
      <c r="I1386" s="169"/>
      <c r="J1386" s="169">
        <f>SUBTOTAL(9,J1387:J1457)</f>
        <v>585597305.97807789</v>
      </c>
      <c r="K1386" s="169">
        <f>SUBTOTAL(9,K1387:K1457)</f>
        <v>205702981.36610115</v>
      </c>
      <c r="L1386" s="169">
        <f>SUBTOTAL(9,L1387:L1457)</f>
        <v>791300287.3441788</v>
      </c>
      <c r="M1386" s="169"/>
      <c r="N1386" s="169"/>
      <c r="O1386" s="169"/>
      <c r="P1386" s="169"/>
      <c r="Q1386" s="169"/>
      <c r="R1386" s="169"/>
      <c r="S1386" s="169">
        <f>SUBTOTAL(9,S1387:S1457)</f>
        <v>0</v>
      </c>
      <c r="T1386" s="169">
        <f>SUBTOTAL(9,T1387:T1457)</f>
        <v>0</v>
      </c>
      <c r="U1386" s="169">
        <f>SUBTOTAL(9,U1387:U1457)</f>
        <v>0</v>
      </c>
      <c r="V1386" s="452"/>
    </row>
    <row r="1387" spans="1:26" s="6" customFormat="1">
      <c r="A1387" s="8"/>
      <c r="B1387" s="8"/>
      <c r="C1387" s="25"/>
      <c r="D1387" s="94"/>
      <c r="E1387" s="94"/>
      <c r="F1387" s="18"/>
      <c r="G1387" s="71"/>
      <c r="H1387" s="71"/>
      <c r="I1387" s="71"/>
      <c r="J1387" s="71"/>
      <c r="K1387" s="71"/>
      <c r="L1387" s="71"/>
      <c r="M1387" s="570"/>
      <c r="N1387" s="570"/>
      <c r="O1387" s="570">
        <f>M1387+N1387</f>
        <v>0</v>
      </c>
      <c r="P1387" s="570"/>
      <c r="Q1387" s="570"/>
      <c r="R1387" s="570">
        <f t="shared" ref="R1387:R1450" si="662">P1387+Q1387</f>
        <v>0</v>
      </c>
      <c r="S1387" s="71">
        <f>J1387*M1387</f>
        <v>0</v>
      </c>
      <c r="T1387" s="71">
        <f t="shared" ref="T1387:T1450" si="663">K1387*P1387</f>
        <v>0</v>
      </c>
      <c r="U1387" s="71">
        <f t="shared" ref="U1387:U1450" si="664">S1387+T1387</f>
        <v>0</v>
      </c>
      <c r="V1387" s="72"/>
    </row>
    <row r="1388" spans="1:26" s="6" customFormat="1" outlineLevel="1">
      <c r="A1388" s="19" t="s">
        <v>175</v>
      </c>
      <c r="B1388" s="19"/>
      <c r="C1388" s="35" t="s">
        <v>176</v>
      </c>
      <c r="D1388" s="98"/>
      <c r="E1388" s="98"/>
      <c r="F1388" s="22"/>
      <c r="G1388" s="74"/>
      <c r="H1388" s="74"/>
      <c r="I1388" s="74"/>
      <c r="J1388" s="75">
        <f>SUBTOTAL(9,J1389:J1457)</f>
        <v>585597305.97807789</v>
      </c>
      <c r="K1388" s="75">
        <f>SUBTOTAL(9,K1389:K1457)</f>
        <v>205702981.36610115</v>
      </c>
      <c r="L1388" s="75">
        <f>SUBTOTAL(9,L1389:L1457)</f>
        <v>791300287.3441788</v>
      </c>
      <c r="M1388" s="571"/>
      <c r="N1388" s="571"/>
      <c r="O1388" s="571">
        <f>M1388+N1388</f>
        <v>0</v>
      </c>
      <c r="P1388" s="571"/>
      <c r="Q1388" s="571"/>
      <c r="R1388" s="571">
        <f t="shared" si="662"/>
        <v>0</v>
      </c>
      <c r="S1388" s="75">
        <f>SUBTOTAL(9,S1389:S1457)</f>
        <v>0</v>
      </c>
      <c r="T1388" s="75">
        <f>SUBTOTAL(9,T1389:T1457)</f>
        <v>0</v>
      </c>
      <c r="U1388" s="75">
        <f>SUBTOTAL(9,U1389:U1457)</f>
        <v>0</v>
      </c>
      <c r="V1388" s="76"/>
    </row>
    <row r="1389" spans="1:26" s="36" customFormat="1" outlineLevel="1">
      <c r="A1389" s="21" t="s">
        <v>183</v>
      </c>
      <c r="B1389" s="21"/>
      <c r="C1389" s="28" t="s">
        <v>184</v>
      </c>
      <c r="D1389" s="122">
        <v>1</v>
      </c>
      <c r="E1389" s="122"/>
      <c r="F1389" s="37" t="s">
        <v>10</v>
      </c>
      <c r="G1389" s="77"/>
      <c r="H1389" s="77"/>
      <c r="I1389" s="77"/>
      <c r="J1389" s="77">
        <f t="shared" ref="J1389:K1389" si="665">SUBTOTAL(9,J1390:J1412)</f>
        <v>425312121.51690239</v>
      </c>
      <c r="K1389" s="77">
        <f t="shared" si="665"/>
        <v>147070051.59877241</v>
      </c>
      <c r="L1389" s="77">
        <f>SUBTOTAL(9,L1390:L1412)</f>
        <v>572382173.11567473</v>
      </c>
      <c r="M1389" s="572"/>
      <c r="N1389" s="572"/>
      <c r="O1389" s="572">
        <f t="shared" ref="O1389:O1452" si="666">M1389+N1389</f>
        <v>0</v>
      </c>
      <c r="P1389" s="572"/>
      <c r="Q1389" s="572"/>
      <c r="R1389" s="572">
        <f t="shared" si="662"/>
        <v>0</v>
      </c>
      <c r="S1389" s="77">
        <f t="shared" ref="S1389:T1389" si="667">SUBTOTAL(9,S1390:S1412)</f>
        <v>0</v>
      </c>
      <c r="T1389" s="77">
        <f t="shared" si="667"/>
        <v>0</v>
      </c>
      <c r="U1389" s="77">
        <f>SUBTOTAL(9,U1390:U1412)</f>
        <v>0</v>
      </c>
      <c r="V1389" s="81"/>
    </row>
    <row r="1390" spans="1:26" s="6" customFormat="1" ht="26.4" outlineLevel="2">
      <c r="A1390" s="8"/>
      <c r="B1390" s="8"/>
      <c r="C1390" s="25" t="s">
        <v>1062</v>
      </c>
      <c r="D1390" s="97">
        <v>470</v>
      </c>
      <c r="E1390" s="453">
        <v>485</v>
      </c>
      <c r="F1390" s="387" t="s">
        <v>624</v>
      </c>
      <c r="G1390" s="359">
        <v>362322.68570639991</v>
      </c>
      <c r="H1390" s="359">
        <v>115320.5625</v>
      </c>
      <c r="I1390" s="71">
        <f t="shared" ref="I1390:I1411" si="668">SUM(G1390:H1390)</f>
        <v>477643.24820639991</v>
      </c>
      <c r="J1390" s="71">
        <f t="shared" ref="J1390:J1411" si="669">G1390*E1390</f>
        <v>175726502.56760395</v>
      </c>
      <c r="K1390" s="71">
        <f t="shared" ref="K1390:K1411" si="670">H1390*E1390</f>
        <v>55930472.8125</v>
      </c>
      <c r="L1390" s="71">
        <f t="shared" ref="L1390:L1411" si="671">I1390*E1390</f>
        <v>231656975.38010395</v>
      </c>
      <c r="M1390" s="570"/>
      <c r="N1390" s="570"/>
      <c r="O1390" s="570">
        <f t="shared" si="666"/>
        <v>0</v>
      </c>
      <c r="P1390" s="570"/>
      <c r="Q1390" s="570"/>
      <c r="R1390" s="570">
        <f t="shared" si="662"/>
        <v>0</v>
      </c>
      <c r="S1390" s="71">
        <f t="shared" ref="S1390:S1453" si="672">J1390*M1390</f>
        <v>0</v>
      </c>
      <c r="T1390" s="71">
        <f t="shared" si="663"/>
        <v>0</v>
      </c>
      <c r="U1390" s="71">
        <f t="shared" si="664"/>
        <v>0</v>
      </c>
      <c r="V1390" s="72" t="s">
        <v>1063</v>
      </c>
    </row>
    <row r="1391" spans="1:26" s="6" customFormat="1" ht="26.4" outlineLevel="2">
      <c r="A1391" s="8"/>
      <c r="B1391" s="8"/>
      <c r="C1391" s="25" t="s">
        <v>1064</v>
      </c>
      <c r="D1391" s="97">
        <v>0</v>
      </c>
      <c r="E1391" s="442">
        <v>30</v>
      </c>
      <c r="F1391" s="387" t="s">
        <v>660</v>
      </c>
      <c r="G1391" s="359">
        <v>190224.16559999998</v>
      </c>
      <c r="H1391" s="359">
        <v>70966.5</v>
      </c>
      <c r="I1391" s="71">
        <f>SUM(G1391:H1391)</f>
        <v>261190.66559999998</v>
      </c>
      <c r="J1391" s="71">
        <f>G1391*E1391</f>
        <v>5706724.9679999994</v>
      </c>
      <c r="K1391" s="71">
        <f>H1391*E1391</f>
        <v>2128995</v>
      </c>
      <c r="L1391" s="71">
        <f>I1391*E1391</f>
        <v>7835719.9679999994</v>
      </c>
      <c r="M1391" s="570"/>
      <c r="N1391" s="570"/>
      <c r="O1391" s="570">
        <f t="shared" si="666"/>
        <v>0</v>
      </c>
      <c r="P1391" s="570"/>
      <c r="Q1391" s="570"/>
      <c r="R1391" s="570">
        <f t="shared" si="662"/>
        <v>0</v>
      </c>
      <c r="S1391" s="71">
        <f t="shared" si="672"/>
        <v>0</v>
      </c>
      <c r="T1391" s="71">
        <f t="shared" si="663"/>
        <v>0</v>
      </c>
      <c r="U1391" s="71">
        <f t="shared" si="664"/>
        <v>0</v>
      </c>
      <c r="V1391" s="72" t="s">
        <v>1065</v>
      </c>
    </row>
    <row r="1392" spans="1:26" s="6" customFormat="1" ht="26.4" outlineLevel="2">
      <c r="A1392" s="8"/>
      <c r="B1392" s="8"/>
      <c r="C1392" s="25" t="s">
        <v>1066</v>
      </c>
      <c r="D1392" s="97">
        <v>180</v>
      </c>
      <c r="E1392" s="442">
        <v>174</v>
      </c>
      <c r="F1392" s="387" t="s">
        <v>624</v>
      </c>
      <c r="G1392" s="359">
        <v>94950.666666666672</v>
      </c>
      <c r="H1392" s="359">
        <v>42579.9</v>
      </c>
      <c r="I1392" s="71">
        <f>SUM(G1392:H1392)</f>
        <v>137530.56666666668</v>
      </c>
      <c r="J1392" s="71">
        <f>G1392*E1392</f>
        <v>16521416</v>
      </c>
      <c r="K1392" s="71">
        <f>H1392*E1392</f>
        <v>7408902.6000000006</v>
      </c>
      <c r="L1392" s="71">
        <f>I1392*E1392</f>
        <v>23930318.600000001</v>
      </c>
      <c r="M1392" s="570"/>
      <c r="N1392" s="570"/>
      <c r="O1392" s="570">
        <f t="shared" si="666"/>
        <v>0</v>
      </c>
      <c r="P1392" s="570"/>
      <c r="Q1392" s="570"/>
      <c r="R1392" s="570">
        <f t="shared" si="662"/>
        <v>0</v>
      </c>
      <c r="S1392" s="71">
        <f t="shared" si="672"/>
        <v>0</v>
      </c>
      <c r="T1392" s="71">
        <f t="shared" si="663"/>
        <v>0</v>
      </c>
      <c r="U1392" s="71">
        <f t="shared" si="664"/>
        <v>0</v>
      </c>
      <c r="V1392" s="72" t="s">
        <v>1067</v>
      </c>
    </row>
    <row r="1393" spans="1:22" s="6" customFormat="1" outlineLevel="2">
      <c r="A1393" s="8"/>
      <c r="B1393" s="8"/>
      <c r="C1393" s="25" t="s">
        <v>1068</v>
      </c>
      <c r="D1393" s="97">
        <v>162</v>
      </c>
      <c r="E1393" s="442">
        <v>172</v>
      </c>
      <c r="F1393" s="387" t="s">
        <v>660</v>
      </c>
      <c r="G1393" s="359">
        <v>54295.411838399996</v>
      </c>
      <c r="H1393" s="359">
        <v>82376.800000000003</v>
      </c>
      <c r="I1393" s="71">
        <f t="shared" ref="I1393:I1409" si="673">SUM(G1393:H1393)</f>
        <v>136672.21183839999</v>
      </c>
      <c r="J1393" s="71">
        <f t="shared" ref="J1393:J1409" si="674">G1393*E1393</f>
        <v>9338810.8362047989</v>
      </c>
      <c r="K1393" s="71">
        <f t="shared" ref="K1393:K1409" si="675">H1393*E1393</f>
        <v>14168809.6</v>
      </c>
      <c r="L1393" s="71">
        <f t="shared" ref="L1393:L1409" si="676">I1393*E1393</f>
        <v>23507620.436204799</v>
      </c>
      <c r="M1393" s="570"/>
      <c r="N1393" s="570"/>
      <c r="O1393" s="570">
        <f t="shared" si="666"/>
        <v>0</v>
      </c>
      <c r="P1393" s="570"/>
      <c r="Q1393" s="570"/>
      <c r="R1393" s="570">
        <f t="shared" si="662"/>
        <v>0</v>
      </c>
      <c r="S1393" s="71">
        <f t="shared" si="672"/>
        <v>0</v>
      </c>
      <c r="T1393" s="71">
        <f t="shared" si="663"/>
        <v>0</v>
      </c>
      <c r="U1393" s="71">
        <f t="shared" si="664"/>
        <v>0</v>
      </c>
      <c r="V1393" s="72" t="s">
        <v>1069</v>
      </c>
    </row>
    <row r="1394" spans="1:22" s="6" customFormat="1" outlineLevel="2">
      <c r="A1394" s="8"/>
      <c r="B1394" s="8"/>
      <c r="C1394" s="25" t="s">
        <v>1070</v>
      </c>
      <c r="D1394" s="97">
        <v>76</v>
      </c>
      <c r="E1394" s="442">
        <v>10</v>
      </c>
      <c r="F1394" s="387" t="s">
        <v>660</v>
      </c>
      <c r="G1394" s="359">
        <v>32609.856959999997</v>
      </c>
      <c r="H1394" s="359">
        <v>57608.1</v>
      </c>
      <c r="I1394" s="71">
        <f t="shared" si="673"/>
        <v>90217.956959999996</v>
      </c>
      <c r="J1394" s="71">
        <f t="shared" si="674"/>
        <v>326098.56959999999</v>
      </c>
      <c r="K1394" s="71">
        <f t="shared" si="675"/>
        <v>576081</v>
      </c>
      <c r="L1394" s="71">
        <f t="shared" si="676"/>
        <v>902179.56959999993</v>
      </c>
      <c r="M1394" s="570"/>
      <c r="N1394" s="570"/>
      <c r="O1394" s="570">
        <f t="shared" si="666"/>
        <v>0</v>
      </c>
      <c r="P1394" s="570"/>
      <c r="Q1394" s="570"/>
      <c r="R1394" s="570">
        <f t="shared" si="662"/>
        <v>0</v>
      </c>
      <c r="S1394" s="71">
        <f t="shared" si="672"/>
        <v>0</v>
      </c>
      <c r="T1394" s="71">
        <f t="shared" si="663"/>
        <v>0</v>
      </c>
      <c r="U1394" s="71">
        <f t="shared" si="664"/>
        <v>0</v>
      </c>
      <c r="V1394" s="72" t="s">
        <v>1069</v>
      </c>
    </row>
    <row r="1395" spans="1:22" s="6" customFormat="1" outlineLevel="2">
      <c r="A1395" s="8"/>
      <c r="B1395" s="8"/>
      <c r="C1395" s="25" t="s">
        <v>1071</v>
      </c>
      <c r="D1395" s="97">
        <v>79</v>
      </c>
      <c r="E1395" s="442">
        <v>79</v>
      </c>
      <c r="F1395" s="387" t="s">
        <v>660</v>
      </c>
      <c r="G1395" s="359">
        <v>597901.72736159991</v>
      </c>
      <c r="H1395" s="359">
        <v>82376.800000000003</v>
      </c>
      <c r="I1395" s="71">
        <f t="shared" si="673"/>
        <v>680278.52736159996</v>
      </c>
      <c r="J1395" s="71">
        <f t="shared" si="674"/>
        <v>47234236.461566396</v>
      </c>
      <c r="K1395" s="71">
        <f t="shared" si="675"/>
        <v>6507767.2000000002</v>
      </c>
      <c r="L1395" s="71">
        <f t="shared" si="676"/>
        <v>53742003.661566399</v>
      </c>
      <c r="M1395" s="570"/>
      <c r="N1395" s="570"/>
      <c r="O1395" s="570">
        <f t="shared" si="666"/>
        <v>0</v>
      </c>
      <c r="P1395" s="570"/>
      <c r="Q1395" s="570"/>
      <c r="R1395" s="570">
        <f t="shared" si="662"/>
        <v>0</v>
      </c>
      <c r="S1395" s="71">
        <f t="shared" si="672"/>
        <v>0</v>
      </c>
      <c r="T1395" s="71">
        <f t="shared" si="663"/>
        <v>0</v>
      </c>
      <c r="U1395" s="71">
        <f t="shared" si="664"/>
        <v>0</v>
      </c>
      <c r="V1395" s="72" t="s">
        <v>1069</v>
      </c>
    </row>
    <row r="1396" spans="1:22" s="6" customFormat="1" outlineLevel="2">
      <c r="A1396" s="8"/>
      <c r="B1396" s="8"/>
      <c r="C1396" s="25" t="s">
        <v>1071</v>
      </c>
      <c r="D1396" s="97">
        <v>50</v>
      </c>
      <c r="E1396" s="442">
        <v>50</v>
      </c>
      <c r="F1396" s="387" t="s">
        <v>660</v>
      </c>
      <c r="G1396" s="359">
        <v>597901.72736159991</v>
      </c>
      <c r="H1396" s="359">
        <v>82376.800000000003</v>
      </c>
      <c r="I1396" s="71">
        <f t="shared" si="673"/>
        <v>680278.52736159996</v>
      </c>
      <c r="J1396" s="71">
        <f t="shared" si="674"/>
        <v>29895086.368079998</v>
      </c>
      <c r="K1396" s="71">
        <f t="shared" si="675"/>
        <v>4118840</v>
      </c>
      <c r="L1396" s="71">
        <f t="shared" si="676"/>
        <v>34013926.368079998</v>
      </c>
      <c r="M1396" s="570"/>
      <c r="N1396" s="570"/>
      <c r="O1396" s="570">
        <f t="shared" si="666"/>
        <v>0</v>
      </c>
      <c r="P1396" s="570"/>
      <c r="Q1396" s="570"/>
      <c r="R1396" s="570">
        <f t="shared" si="662"/>
        <v>0</v>
      </c>
      <c r="S1396" s="71">
        <f t="shared" si="672"/>
        <v>0</v>
      </c>
      <c r="T1396" s="71">
        <f t="shared" si="663"/>
        <v>0</v>
      </c>
      <c r="U1396" s="71">
        <f t="shared" si="664"/>
        <v>0</v>
      </c>
      <c r="V1396" s="72" t="s">
        <v>1069</v>
      </c>
    </row>
    <row r="1397" spans="1:22" s="6" customFormat="1" outlineLevel="2">
      <c r="A1397" s="8"/>
      <c r="B1397" s="8"/>
      <c r="C1397" s="25" t="s">
        <v>1072</v>
      </c>
      <c r="D1397" s="97">
        <v>6</v>
      </c>
      <c r="E1397" s="443">
        <v>8</v>
      </c>
      <c r="F1397" s="387" t="s">
        <v>660</v>
      </c>
      <c r="G1397" s="359">
        <v>326098.56960000005</v>
      </c>
      <c r="H1397" s="359">
        <v>82376.800000000003</v>
      </c>
      <c r="I1397" s="71">
        <f t="shared" si="673"/>
        <v>408475.36960000003</v>
      </c>
      <c r="J1397" s="71">
        <f t="shared" si="674"/>
        <v>2608788.5568000004</v>
      </c>
      <c r="K1397" s="71">
        <f t="shared" si="675"/>
        <v>659014.40000000002</v>
      </c>
      <c r="L1397" s="71">
        <f t="shared" si="676"/>
        <v>3267802.9568000003</v>
      </c>
      <c r="M1397" s="570"/>
      <c r="N1397" s="570"/>
      <c r="O1397" s="570">
        <f t="shared" si="666"/>
        <v>0</v>
      </c>
      <c r="P1397" s="570"/>
      <c r="Q1397" s="570"/>
      <c r="R1397" s="570">
        <f t="shared" si="662"/>
        <v>0</v>
      </c>
      <c r="S1397" s="71">
        <f t="shared" si="672"/>
        <v>0</v>
      </c>
      <c r="T1397" s="71">
        <f t="shared" si="663"/>
        <v>0</v>
      </c>
      <c r="U1397" s="71">
        <f t="shared" si="664"/>
        <v>0</v>
      </c>
      <c r="V1397" s="72" t="s">
        <v>1069</v>
      </c>
    </row>
    <row r="1398" spans="1:22" s="6" customFormat="1" outlineLevel="2">
      <c r="A1398" s="8"/>
      <c r="B1398" s="8"/>
      <c r="C1398" s="25" t="s">
        <v>1073</v>
      </c>
      <c r="D1398" s="97">
        <v>3</v>
      </c>
      <c r="E1398" s="453">
        <v>5</v>
      </c>
      <c r="F1398" s="387" t="s">
        <v>660</v>
      </c>
      <c r="G1398" s="359">
        <v>543443.2662383999</v>
      </c>
      <c r="H1398" s="359">
        <v>82376.800000000003</v>
      </c>
      <c r="I1398" s="71">
        <f t="shared" si="673"/>
        <v>625820.06623839994</v>
      </c>
      <c r="J1398" s="71">
        <f t="shared" si="674"/>
        <v>2717216.3311919994</v>
      </c>
      <c r="K1398" s="71">
        <f t="shared" si="675"/>
        <v>411884</v>
      </c>
      <c r="L1398" s="71">
        <f t="shared" si="676"/>
        <v>3129100.3311919998</v>
      </c>
      <c r="M1398" s="570"/>
      <c r="N1398" s="570"/>
      <c r="O1398" s="570">
        <f t="shared" si="666"/>
        <v>0</v>
      </c>
      <c r="P1398" s="570"/>
      <c r="Q1398" s="570"/>
      <c r="R1398" s="570">
        <f t="shared" si="662"/>
        <v>0</v>
      </c>
      <c r="S1398" s="71">
        <f t="shared" si="672"/>
        <v>0</v>
      </c>
      <c r="T1398" s="71">
        <f t="shared" si="663"/>
        <v>0</v>
      </c>
      <c r="U1398" s="71">
        <f t="shared" si="664"/>
        <v>0</v>
      </c>
      <c r="V1398" s="72" t="s">
        <v>1069</v>
      </c>
    </row>
    <row r="1399" spans="1:22" s="6" customFormat="1" outlineLevel="2">
      <c r="A1399" s="8"/>
      <c r="B1399" s="8"/>
      <c r="C1399" s="25" t="s">
        <v>1074</v>
      </c>
      <c r="D1399" s="97">
        <v>1</v>
      </c>
      <c r="E1399" s="442">
        <v>1</v>
      </c>
      <c r="F1399" s="387" t="s">
        <v>660</v>
      </c>
      <c r="G1399" s="359">
        <v>380393.98143839993</v>
      </c>
      <c r="H1399" s="359">
        <v>82376.800000000003</v>
      </c>
      <c r="I1399" s="71">
        <f>SUM(G1399:H1399)</f>
        <v>462770.78143839992</v>
      </c>
      <c r="J1399" s="71">
        <f>G1399*E1399</f>
        <v>380393.98143839993</v>
      </c>
      <c r="K1399" s="71">
        <f>H1399*E1399</f>
        <v>82376.800000000003</v>
      </c>
      <c r="L1399" s="71">
        <f>I1399*E1399</f>
        <v>462770.78143839992</v>
      </c>
      <c r="M1399" s="570"/>
      <c r="N1399" s="570"/>
      <c r="O1399" s="570">
        <f t="shared" si="666"/>
        <v>0</v>
      </c>
      <c r="P1399" s="570"/>
      <c r="Q1399" s="570"/>
      <c r="R1399" s="570">
        <f t="shared" si="662"/>
        <v>0</v>
      </c>
      <c r="S1399" s="71">
        <f t="shared" si="672"/>
        <v>0</v>
      </c>
      <c r="T1399" s="71">
        <f t="shared" si="663"/>
        <v>0</v>
      </c>
      <c r="U1399" s="71">
        <f t="shared" si="664"/>
        <v>0</v>
      </c>
      <c r="V1399" s="72" t="s">
        <v>1069</v>
      </c>
    </row>
    <row r="1400" spans="1:22" s="6" customFormat="1" outlineLevel="2">
      <c r="A1400" s="8"/>
      <c r="B1400" s="8"/>
      <c r="C1400" s="25" t="s">
        <v>1075</v>
      </c>
      <c r="D1400" s="97">
        <v>12</v>
      </c>
      <c r="E1400" s="442">
        <v>14</v>
      </c>
      <c r="F1400" s="387" t="s">
        <v>660</v>
      </c>
      <c r="G1400" s="359">
        <v>861389.37159839983</v>
      </c>
      <c r="H1400" s="359">
        <v>82376.800000000003</v>
      </c>
      <c r="I1400" s="71">
        <f t="shared" si="673"/>
        <v>943766.17159839987</v>
      </c>
      <c r="J1400" s="71">
        <f t="shared" si="674"/>
        <v>12059451.202377597</v>
      </c>
      <c r="K1400" s="71">
        <f t="shared" si="675"/>
        <v>1153275.2</v>
      </c>
      <c r="L1400" s="71">
        <f t="shared" si="676"/>
        <v>13212726.402377598</v>
      </c>
      <c r="M1400" s="570"/>
      <c r="N1400" s="570"/>
      <c r="O1400" s="570">
        <f t="shared" si="666"/>
        <v>0</v>
      </c>
      <c r="P1400" s="570"/>
      <c r="Q1400" s="570"/>
      <c r="R1400" s="570">
        <f t="shared" si="662"/>
        <v>0</v>
      </c>
      <c r="S1400" s="71">
        <f t="shared" si="672"/>
        <v>0</v>
      </c>
      <c r="T1400" s="71">
        <f t="shared" si="663"/>
        <v>0</v>
      </c>
      <c r="U1400" s="71">
        <f t="shared" si="664"/>
        <v>0</v>
      </c>
      <c r="V1400" s="72" t="s">
        <v>1069</v>
      </c>
    </row>
    <row r="1401" spans="1:22" s="6" customFormat="1" outlineLevel="2">
      <c r="A1401" s="8"/>
      <c r="B1401" s="8"/>
      <c r="C1401" s="25" t="s">
        <v>1076</v>
      </c>
      <c r="D1401" s="97">
        <v>32</v>
      </c>
      <c r="E1401" s="442">
        <v>32</v>
      </c>
      <c r="F1401" s="387" t="s">
        <v>660</v>
      </c>
      <c r="G1401" s="359">
        <v>372241.51719839993</v>
      </c>
      <c r="H1401" s="359">
        <v>82376.800000000003</v>
      </c>
      <c r="I1401" s="71">
        <f t="shared" si="673"/>
        <v>454618.31719839992</v>
      </c>
      <c r="J1401" s="71">
        <f t="shared" si="674"/>
        <v>11911728.550348798</v>
      </c>
      <c r="K1401" s="71">
        <f t="shared" si="675"/>
        <v>2636057.6000000001</v>
      </c>
      <c r="L1401" s="71">
        <f t="shared" si="676"/>
        <v>14547786.150348797</v>
      </c>
      <c r="M1401" s="570"/>
      <c r="N1401" s="570"/>
      <c r="O1401" s="570">
        <f t="shared" si="666"/>
        <v>0</v>
      </c>
      <c r="P1401" s="570"/>
      <c r="Q1401" s="570"/>
      <c r="R1401" s="570">
        <f t="shared" si="662"/>
        <v>0</v>
      </c>
      <c r="S1401" s="71">
        <f t="shared" si="672"/>
        <v>0</v>
      </c>
      <c r="T1401" s="71">
        <f t="shared" si="663"/>
        <v>0</v>
      </c>
      <c r="U1401" s="71">
        <f t="shared" si="664"/>
        <v>0</v>
      </c>
      <c r="V1401" s="72" t="s">
        <v>1069</v>
      </c>
    </row>
    <row r="1402" spans="1:22" s="6" customFormat="1" outlineLevel="2">
      <c r="A1402" s="8"/>
      <c r="B1402" s="8"/>
      <c r="C1402" s="25" t="s">
        <v>1077</v>
      </c>
      <c r="D1402" s="97">
        <v>37</v>
      </c>
      <c r="E1402" s="442">
        <v>37</v>
      </c>
      <c r="F1402" s="387" t="s">
        <v>660</v>
      </c>
      <c r="G1402" s="359">
        <v>317946.10535999999</v>
      </c>
      <c r="H1402" s="359">
        <v>57608.1</v>
      </c>
      <c r="I1402" s="71">
        <f t="shared" si="673"/>
        <v>375554.20535999996</v>
      </c>
      <c r="J1402" s="71">
        <f t="shared" si="674"/>
        <v>11764005.898319999</v>
      </c>
      <c r="K1402" s="71">
        <f t="shared" si="675"/>
        <v>2131499.6999999997</v>
      </c>
      <c r="L1402" s="71">
        <f t="shared" si="676"/>
        <v>13895505.598319998</v>
      </c>
      <c r="M1402" s="570"/>
      <c r="N1402" s="570"/>
      <c r="O1402" s="570">
        <f t="shared" si="666"/>
        <v>0</v>
      </c>
      <c r="P1402" s="570"/>
      <c r="Q1402" s="570"/>
      <c r="R1402" s="570">
        <f t="shared" si="662"/>
        <v>0</v>
      </c>
      <c r="S1402" s="71">
        <f t="shared" si="672"/>
        <v>0</v>
      </c>
      <c r="T1402" s="71">
        <f t="shared" si="663"/>
        <v>0</v>
      </c>
      <c r="U1402" s="71">
        <f t="shared" si="664"/>
        <v>0</v>
      </c>
      <c r="V1402" s="72" t="s">
        <v>1069</v>
      </c>
    </row>
    <row r="1403" spans="1:22" s="6" customFormat="1" ht="26.4" outlineLevel="2">
      <c r="A1403" s="8"/>
      <c r="B1403" s="8"/>
      <c r="C1403" s="25" t="s">
        <v>1078</v>
      </c>
      <c r="D1403" s="97">
        <v>32</v>
      </c>
      <c r="E1403" s="442">
        <v>32</v>
      </c>
      <c r="F1403" s="387" t="s">
        <v>660</v>
      </c>
      <c r="G1403" s="359">
        <v>680241.61618559994</v>
      </c>
      <c r="H1403" s="359">
        <v>53385.955040000001</v>
      </c>
      <c r="I1403" s="71">
        <f t="shared" si="673"/>
        <v>733627.57122559997</v>
      </c>
      <c r="J1403" s="71">
        <f t="shared" si="674"/>
        <v>21767731.717939198</v>
      </c>
      <c r="K1403" s="71">
        <f t="shared" si="675"/>
        <v>1708350.56128</v>
      </c>
      <c r="L1403" s="71">
        <f t="shared" si="676"/>
        <v>23476082.279219199</v>
      </c>
      <c r="M1403" s="570"/>
      <c r="N1403" s="570"/>
      <c r="O1403" s="570">
        <f t="shared" si="666"/>
        <v>0</v>
      </c>
      <c r="P1403" s="570"/>
      <c r="Q1403" s="570"/>
      <c r="R1403" s="570">
        <f t="shared" si="662"/>
        <v>0</v>
      </c>
      <c r="S1403" s="71">
        <f t="shared" si="672"/>
        <v>0</v>
      </c>
      <c r="T1403" s="71">
        <f t="shared" si="663"/>
        <v>0</v>
      </c>
      <c r="U1403" s="71">
        <f t="shared" si="664"/>
        <v>0</v>
      </c>
      <c r="V1403" s="72" t="s">
        <v>1069</v>
      </c>
    </row>
    <row r="1404" spans="1:22" s="6" customFormat="1" ht="26.4" outlineLevel="2">
      <c r="A1404" s="8"/>
      <c r="B1404" s="8"/>
      <c r="C1404" s="25" t="s">
        <v>1079</v>
      </c>
      <c r="D1404" s="97">
        <v>0</v>
      </c>
      <c r="E1404" s="443"/>
      <c r="F1404" s="387" t="s">
        <v>660</v>
      </c>
      <c r="G1404" s="359">
        <v>206583.4438416</v>
      </c>
      <c r="H1404" s="359">
        <v>53385.955040000001</v>
      </c>
      <c r="I1404" s="71">
        <f t="shared" si="673"/>
        <v>259969.39888160001</v>
      </c>
      <c r="J1404" s="71">
        <f t="shared" si="674"/>
        <v>0</v>
      </c>
      <c r="K1404" s="71">
        <f t="shared" si="675"/>
        <v>0</v>
      </c>
      <c r="L1404" s="71">
        <f t="shared" si="676"/>
        <v>0</v>
      </c>
      <c r="M1404" s="570"/>
      <c r="N1404" s="570"/>
      <c r="O1404" s="570">
        <f t="shared" si="666"/>
        <v>0</v>
      </c>
      <c r="P1404" s="570"/>
      <c r="Q1404" s="570"/>
      <c r="R1404" s="570">
        <f t="shared" si="662"/>
        <v>0</v>
      </c>
      <c r="S1404" s="71">
        <f t="shared" si="672"/>
        <v>0</v>
      </c>
      <c r="T1404" s="71">
        <f t="shared" si="663"/>
        <v>0</v>
      </c>
      <c r="U1404" s="71">
        <f t="shared" si="664"/>
        <v>0</v>
      </c>
      <c r="V1404" s="72" t="s">
        <v>1069</v>
      </c>
    </row>
    <row r="1405" spans="1:22" s="6" customFormat="1" outlineLevel="2">
      <c r="A1405" s="8"/>
      <c r="B1405" s="8"/>
      <c r="C1405" s="25" t="s">
        <v>1080</v>
      </c>
      <c r="D1405" s="97">
        <v>228</v>
      </c>
      <c r="E1405" s="442">
        <v>228</v>
      </c>
      <c r="F1405" s="387" t="s">
        <v>660</v>
      </c>
      <c r="G1405" s="359">
        <v>3260.9856959999997</v>
      </c>
      <c r="H1405" s="359">
        <v>3850.0000000000005</v>
      </c>
      <c r="I1405" s="71">
        <f t="shared" si="673"/>
        <v>7110.9856959999997</v>
      </c>
      <c r="J1405" s="71">
        <f t="shared" si="674"/>
        <v>743504.7386879999</v>
      </c>
      <c r="K1405" s="71">
        <f t="shared" si="675"/>
        <v>877800.00000000012</v>
      </c>
      <c r="L1405" s="71">
        <f t="shared" si="676"/>
        <v>1621304.738688</v>
      </c>
      <c r="M1405" s="570"/>
      <c r="N1405" s="570"/>
      <c r="O1405" s="570">
        <f t="shared" si="666"/>
        <v>0</v>
      </c>
      <c r="P1405" s="570"/>
      <c r="Q1405" s="570"/>
      <c r="R1405" s="570">
        <f t="shared" si="662"/>
        <v>0</v>
      </c>
      <c r="S1405" s="71">
        <f t="shared" si="672"/>
        <v>0</v>
      </c>
      <c r="T1405" s="71">
        <f t="shared" si="663"/>
        <v>0</v>
      </c>
      <c r="U1405" s="71">
        <f t="shared" si="664"/>
        <v>0</v>
      </c>
      <c r="V1405" s="72" t="s">
        <v>713</v>
      </c>
    </row>
    <row r="1406" spans="1:22" s="6" customFormat="1" outlineLevel="2">
      <c r="A1406" s="8"/>
      <c r="B1406" s="8"/>
      <c r="C1406" s="25" t="s">
        <v>1081</v>
      </c>
      <c r="D1406" s="97">
        <v>50</v>
      </c>
      <c r="E1406" s="442">
        <v>50</v>
      </c>
      <c r="F1406" s="387" t="s">
        <v>660</v>
      </c>
      <c r="G1406" s="359">
        <v>48914.785439999992</v>
      </c>
      <c r="H1406" s="359">
        <v>11000</v>
      </c>
      <c r="I1406" s="71">
        <f t="shared" si="673"/>
        <v>59914.785439999992</v>
      </c>
      <c r="J1406" s="71">
        <f t="shared" si="674"/>
        <v>2445739.2719999994</v>
      </c>
      <c r="K1406" s="71">
        <f t="shared" si="675"/>
        <v>550000</v>
      </c>
      <c r="L1406" s="71">
        <f t="shared" si="676"/>
        <v>2995739.2719999994</v>
      </c>
      <c r="M1406" s="570"/>
      <c r="N1406" s="570"/>
      <c r="O1406" s="570">
        <f t="shared" si="666"/>
        <v>0</v>
      </c>
      <c r="P1406" s="570"/>
      <c r="Q1406" s="570"/>
      <c r="R1406" s="570">
        <f t="shared" si="662"/>
        <v>0</v>
      </c>
      <c r="S1406" s="71">
        <f t="shared" si="672"/>
        <v>0</v>
      </c>
      <c r="T1406" s="71">
        <f t="shared" si="663"/>
        <v>0</v>
      </c>
      <c r="U1406" s="71">
        <f t="shared" si="664"/>
        <v>0</v>
      </c>
      <c r="V1406" s="72" t="s">
        <v>713</v>
      </c>
    </row>
    <row r="1407" spans="1:22" s="6" customFormat="1" outlineLevel="2">
      <c r="A1407" s="8"/>
      <c r="B1407" s="8"/>
      <c r="C1407" s="25" t="s">
        <v>1082</v>
      </c>
      <c r="D1407" s="97">
        <v>228</v>
      </c>
      <c r="E1407" s="454">
        <v>228</v>
      </c>
      <c r="F1407" s="387" t="s">
        <v>660</v>
      </c>
      <c r="G1407" s="359">
        <v>92448.944481600003</v>
      </c>
      <c r="H1407" s="359">
        <v>8250</v>
      </c>
      <c r="I1407" s="71">
        <f t="shared" si="673"/>
        <v>100698.9444816</v>
      </c>
      <c r="J1407" s="71">
        <f t="shared" si="674"/>
        <v>21078359.341804802</v>
      </c>
      <c r="K1407" s="71">
        <f t="shared" si="675"/>
        <v>1881000</v>
      </c>
      <c r="L1407" s="71">
        <f t="shared" si="676"/>
        <v>22959359.341804802</v>
      </c>
      <c r="M1407" s="570"/>
      <c r="N1407" s="570"/>
      <c r="O1407" s="570">
        <f t="shared" si="666"/>
        <v>0</v>
      </c>
      <c r="P1407" s="570"/>
      <c r="Q1407" s="570"/>
      <c r="R1407" s="570">
        <f t="shared" si="662"/>
        <v>0</v>
      </c>
      <c r="S1407" s="71">
        <f t="shared" si="672"/>
        <v>0</v>
      </c>
      <c r="T1407" s="71">
        <f t="shared" si="663"/>
        <v>0</v>
      </c>
      <c r="U1407" s="71">
        <f t="shared" si="664"/>
        <v>0</v>
      </c>
      <c r="V1407" s="72" t="s">
        <v>713</v>
      </c>
    </row>
    <row r="1408" spans="1:22" s="6" customFormat="1" outlineLevel="2">
      <c r="A1408" s="8"/>
      <c r="B1408" s="8"/>
      <c r="C1408" s="25" t="s">
        <v>1083</v>
      </c>
      <c r="D1408" s="97">
        <v>456</v>
      </c>
      <c r="E1408" s="455">
        <v>456</v>
      </c>
      <c r="F1408" s="387" t="s">
        <v>660</v>
      </c>
      <c r="G1408" s="359">
        <v>37990.483358400001</v>
      </c>
      <c r="H1408" s="359">
        <v>8250</v>
      </c>
      <c r="I1408" s="71">
        <f t="shared" si="673"/>
        <v>46240.483358400001</v>
      </c>
      <c r="J1408" s="71">
        <f t="shared" si="674"/>
        <v>17323660.4114304</v>
      </c>
      <c r="K1408" s="71">
        <f t="shared" si="675"/>
        <v>3762000</v>
      </c>
      <c r="L1408" s="71">
        <f t="shared" si="676"/>
        <v>21085660.4114304</v>
      </c>
      <c r="M1408" s="570"/>
      <c r="N1408" s="570"/>
      <c r="O1408" s="570">
        <f t="shared" si="666"/>
        <v>0</v>
      </c>
      <c r="P1408" s="570"/>
      <c r="Q1408" s="570"/>
      <c r="R1408" s="570">
        <f t="shared" si="662"/>
        <v>0</v>
      </c>
      <c r="S1408" s="71">
        <f t="shared" si="672"/>
        <v>0</v>
      </c>
      <c r="T1408" s="71">
        <f t="shared" si="663"/>
        <v>0</v>
      </c>
      <c r="U1408" s="71">
        <f t="shared" si="664"/>
        <v>0</v>
      </c>
      <c r="V1408" s="72" t="s">
        <v>713</v>
      </c>
    </row>
    <row r="1409" spans="1:22" s="6" customFormat="1" outlineLevel="2">
      <c r="A1409" s="8"/>
      <c r="B1409" s="8"/>
      <c r="C1409" s="25" t="s">
        <v>1084</v>
      </c>
      <c r="D1409" s="97">
        <v>1</v>
      </c>
      <c r="E1409" s="455">
        <v>1</v>
      </c>
      <c r="F1409" s="387" t="s">
        <v>619</v>
      </c>
      <c r="G1409" s="359">
        <v>2500000</v>
      </c>
      <c r="H1409" s="359">
        <v>1000000</v>
      </c>
      <c r="I1409" s="71">
        <f t="shared" si="673"/>
        <v>3500000</v>
      </c>
      <c r="J1409" s="71">
        <f t="shared" si="674"/>
        <v>2500000</v>
      </c>
      <c r="K1409" s="71">
        <f t="shared" si="675"/>
        <v>1000000</v>
      </c>
      <c r="L1409" s="71">
        <f t="shared" si="676"/>
        <v>3500000</v>
      </c>
      <c r="M1409" s="570"/>
      <c r="N1409" s="570"/>
      <c r="O1409" s="570">
        <f t="shared" si="666"/>
        <v>0</v>
      </c>
      <c r="P1409" s="570"/>
      <c r="Q1409" s="570"/>
      <c r="R1409" s="570">
        <f t="shared" si="662"/>
        <v>0</v>
      </c>
      <c r="S1409" s="71">
        <f t="shared" si="672"/>
        <v>0</v>
      </c>
      <c r="T1409" s="71">
        <f t="shared" si="663"/>
        <v>0</v>
      </c>
      <c r="U1409" s="71">
        <f t="shared" si="664"/>
        <v>0</v>
      </c>
      <c r="V1409" s="72" t="s">
        <v>713</v>
      </c>
    </row>
    <row r="1410" spans="1:22" s="6" customFormat="1" outlineLevel="2">
      <c r="A1410" s="8"/>
      <c r="B1410" s="8"/>
      <c r="C1410" s="25" t="s">
        <v>1085</v>
      </c>
      <c r="D1410" s="97">
        <v>1</v>
      </c>
      <c r="E1410" s="97">
        <v>1</v>
      </c>
      <c r="F1410" s="387" t="s">
        <v>619</v>
      </c>
      <c r="G1410" s="359">
        <v>33262665.743507996</v>
      </c>
      <c r="H1410" s="359">
        <v>9978799.7230523992</v>
      </c>
      <c r="I1410" s="71">
        <f t="shared" si="668"/>
        <v>43241465.466560394</v>
      </c>
      <c r="J1410" s="71">
        <f t="shared" si="669"/>
        <v>33262665.743507996</v>
      </c>
      <c r="K1410" s="71">
        <f t="shared" si="670"/>
        <v>9978799.7230523992</v>
      </c>
      <c r="L1410" s="71">
        <f t="shared" si="671"/>
        <v>43241465.466560394</v>
      </c>
      <c r="M1410" s="570"/>
      <c r="N1410" s="570"/>
      <c r="O1410" s="570">
        <f t="shared" si="666"/>
        <v>0</v>
      </c>
      <c r="P1410" s="570"/>
      <c r="Q1410" s="570"/>
      <c r="R1410" s="570">
        <f t="shared" si="662"/>
        <v>0</v>
      </c>
      <c r="S1410" s="71">
        <f t="shared" si="672"/>
        <v>0</v>
      </c>
      <c r="T1410" s="71">
        <f t="shared" si="663"/>
        <v>0</v>
      </c>
      <c r="U1410" s="71">
        <f t="shared" si="664"/>
        <v>0</v>
      </c>
      <c r="V1410" s="72" t="s">
        <v>255</v>
      </c>
    </row>
    <row r="1411" spans="1:22" s="6" customFormat="1" outlineLevel="2">
      <c r="A1411" s="8"/>
      <c r="B1411" s="8"/>
      <c r="C1411" s="25" t="s">
        <v>787</v>
      </c>
      <c r="D1411" s="97">
        <v>1</v>
      </c>
      <c r="E1411" s="97">
        <v>1</v>
      </c>
      <c r="F1411" s="387" t="s">
        <v>619</v>
      </c>
      <c r="G1411" s="359">
        <v>0</v>
      </c>
      <c r="H1411" s="359">
        <v>29398125.401939999</v>
      </c>
      <c r="I1411" s="71">
        <f t="shared" si="668"/>
        <v>29398125.401939999</v>
      </c>
      <c r="J1411" s="71">
        <f t="shared" si="669"/>
        <v>0</v>
      </c>
      <c r="K1411" s="71">
        <f t="shared" si="670"/>
        <v>29398125.401939999</v>
      </c>
      <c r="L1411" s="71">
        <f t="shared" si="671"/>
        <v>29398125.401939999</v>
      </c>
      <c r="M1411" s="570"/>
      <c r="N1411" s="570"/>
      <c r="O1411" s="570">
        <f t="shared" si="666"/>
        <v>0</v>
      </c>
      <c r="P1411" s="570"/>
      <c r="Q1411" s="570"/>
      <c r="R1411" s="570">
        <f t="shared" si="662"/>
        <v>0</v>
      </c>
      <c r="S1411" s="71">
        <f t="shared" si="672"/>
        <v>0</v>
      </c>
      <c r="T1411" s="71">
        <f t="shared" si="663"/>
        <v>0</v>
      </c>
      <c r="U1411" s="71">
        <f t="shared" si="664"/>
        <v>0</v>
      </c>
      <c r="V1411" s="72" t="s">
        <v>713</v>
      </c>
    </row>
    <row r="1412" spans="1:22" s="6" customFormat="1" outlineLevel="1">
      <c r="A1412" s="8"/>
      <c r="B1412" s="8"/>
      <c r="C1412" s="25"/>
      <c r="D1412" s="97"/>
      <c r="E1412" s="97"/>
      <c r="F1412" s="387"/>
      <c r="G1412" s="62"/>
      <c r="H1412" s="71"/>
      <c r="I1412" s="71"/>
      <c r="J1412" s="71"/>
      <c r="K1412" s="71"/>
      <c r="L1412" s="71"/>
      <c r="M1412" s="570"/>
      <c r="N1412" s="570"/>
      <c r="O1412" s="570">
        <f t="shared" si="666"/>
        <v>0</v>
      </c>
      <c r="P1412" s="570"/>
      <c r="Q1412" s="570"/>
      <c r="R1412" s="570">
        <f t="shared" si="662"/>
        <v>0</v>
      </c>
      <c r="S1412" s="71">
        <f t="shared" si="672"/>
        <v>0</v>
      </c>
      <c r="T1412" s="71">
        <f t="shared" si="663"/>
        <v>0</v>
      </c>
      <c r="U1412" s="71">
        <f t="shared" si="664"/>
        <v>0</v>
      </c>
      <c r="V1412" s="72"/>
    </row>
    <row r="1413" spans="1:22" s="36" customFormat="1" outlineLevel="1">
      <c r="A1413" s="21" t="s">
        <v>185</v>
      </c>
      <c r="B1413" s="21"/>
      <c r="C1413" s="28" t="s">
        <v>186</v>
      </c>
      <c r="D1413" s="99">
        <v>1</v>
      </c>
      <c r="E1413" s="99"/>
      <c r="F1413" s="388" t="s">
        <v>10</v>
      </c>
      <c r="G1413" s="82"/>
      <c r="H1413" s="77"/>
      <c r="I1413" s="77"/>
      <c r="J1413" s="77">
        <f>SUBTOTAL(9,J1414:J1457)</f>
        <v>160285184.46117544</v>
      </c>
      <c r="K1413" s="77">
        <f>SUBTOTAL(9,K1414:K1457)</f>
        <v>58632929.767328799</v>
      </c>
      <c r="L1413" s="77">
        <f>SUBTOTAL(9,L1414:L1457)</f>
        <v>218918114.22850427</v>
      </c>
      <c r="M1413" s="572"/>
      <c r="N1413" s="572"/>
      <c r="O1413" s="572">
        <f t="shared" si="666"/>
        <v>0</v>
      </c>
      <c r="P1413" s="572"/>
      <c r="Q1413" s="572"/>
      <c r="R1413" s="572">
        <f t="shared" si="662"/>
        <v>0</v>
      </c>
      <c r="S1413" s="77">
        <f>SUBTOTAL(9,S1414:S1457)</f>
        <v>0</v>
      </c>
      <c r="T1413" s="77">
        <f>SUBTOTAL(9,T1414:T1457)</f>
        <v>0</v>
      </c>
      <c r="U1413" s="77">
        <f>SUBTOTAL(9,U1414:U1457)</f>
        <v>0</v>
      </c>
      <c r="V1413" s="81"/>
    </row>
    <row r="1414" spans="1:22" s="36" customFormat="1" outlineLevel="2">
      <c r="A1414" s="21"/>
      <c r="B1414" s="21"/>
      <c r="C1414" s="28" t="s">
        <v>1086</v>
      </c>
      <c r="D1414" s="99"/>
      <c r="E1414" s="99"/>
      <c r="F1414" s="388"/>
      <c r="G1414" s="82"/>
      <c r="H1414" s="77"/>
      <c r="I1414" s="77"/>
      <c r="J1414" s="77">
        <f>SUBTOTAL(9,J1415:J1429)</f>
        <v>83418012.701272517</v>
      </c>
      <c r="K1414" s="77">
        <f t="shared" ref="K1414:L1414" si="677">SUBTOTAL(9,K1415:K1429)</f>
        <v>26026366.150400002</v>
      </c>
      <c r="L1414" s="77">
        <f t="shared" si="677"/>
        <v>109444378.85167249</v>
      </c>
      <c r="M1414" s="572"/>
      <c r="N1414" s="572"/>
      <c r="O1414" s="572">
        <f t="shared" si="666"/>
        <v>0</v>
      </c>
      <c r="P1414" s="572"/>
      <c r="Q1414" s="572"/>
      <c r="R1414" s="572">
        <f t="shared" si="662"/>
        <v>0</v>
      </c>
      <c r="S1414" s="77">
        <f>SUBTOTAL(9,S1415:S1429)</f>
        <v>0</v>
      </c>
      <c r="T1414" s="77">
        <f t="shared" ref="T1414:U1414" si="678">SUBTOTAL(9,T1415:T1429)</f>
        <v>0</v>
      </c>
      <c r="U1414" s="77">
        <f t="shared" si="678"/>
        <v>0</v>
      </c>
      <c r="V1414" s="81"/>
    </row>
    <row r="1415" spans="1:22" s="6" customFormat="1" ht="26.4" outlineLevel="2">
      <c r="A1415" s="8"/>
      <c r="B1415" s="8"/>
      <c r="C1415" s="25" t="s">
        <v>1064</v>
      </c>
      <c r="D1415" s="97">
        <v>109</v>
      </c>
      <c r="E1415" s="456">
        <v>210</v>
      </c>
      <c r="F1415" s="387" t="s">
        <v>624</v>
      </c>
      <c r="G1415" s="359">
        <v>190224.16559999998</v>
      </c>
      <c r="H1415" s="359">
        <v>70966.5</v>
      </c>
      <c r="I1415" s="71">
        <f>SUM(G1415:H1415)</f>
        <v>261190.66559999998</v>
      </c>
      <c r="J1415" s="71">
        <f>G1415*E1415</f>
        <v>39947074.775999993</v>
      </c>
      <c r="K1415" s="71">
        <f>H1415*E1415</f>
        <v>14902965</v>
      </c>
      <c r="L1415" s="71">
        <f>I1415*E1415</f>
        <v>54850039.775999993</v>
      </c>
      <c r="M1415" s="570"/>
      <c r="N1415" s="570"/>
      <c r="O1415" s="570">
        <f t="shared" si="666"/>
        <v>0</v>
      </c>
      <c r="P1415" s="570"/>
      <c r="Q1415" s="570"/>
      <c r="R1415" s="570">
        <f t="shared" si="662"/>
        <v>0</v>
      </c>
      <c r="S1415" s="71">
        <f t="shared" si="672"/>
        <v>0</v>
      </c>
      <c r="T1415" s="71">
        <f t="shared" si="663"/>
        <v>0</v>
      </c>
      <c r="U1415" s="71">
        <f t="shared" si="664"/>
        <v>0</v>
      </c>
      <c r="V1415" s="72" t="s">
        <v>1065</v>
      </c>
    </row>
    <row r="1416" spans="1:22" s="6" customFormat="1" ht="26.4" outlineLevel="2">
      <c r="A1416" s="8"/>
      <c r="B1416" s="8"/>
      <c r="C1416" s="25" t="s">
        <v>1066</v>
      </c>
      <c r="D1416" s="97">
        <v>56</v>
      </c>
      <c r="E1416" s="454">
        <v>59</v>
      </c>
      <c r="F1416" s="387" t="s">
        <v>624</v>
      </c>
      <c r="G1416" s="359">
        <v>94950.666666666672</v>
      </c>
      <c r="H1416" s="359">
        <v>42579.9</v>
      </c>
      <c r="I1416" s="71">
        <f>SUM(G1416:H1416)</f>
        <v>137530.56666666668</v>
      </c>
      <c r="J1416" s="71">
        <f>G1416*E1416</f>
        <v>5602089.333333334</v>
      </c>
      <c r="K1416" s="71">
        <f>H1416*E1416</f>
        <v>2512214.1</v>
      </c>
      <c r="L1416" s="71">
        <f>I1416*E1416</f>
        <v>8114303.4333333345</v>
      </c>
      <c r="M1416" s="570"/>
      <c r="N1416" s="570"/>
      <c r="O1416" s="570">
        <f t="shared" si="666"/>
        <v>0</v>
      </c>
      <c r="P1416" s="570"/>
      <c r="Q1416" s="570"/>
      <c r="R1416" s="570">
        <f t="shared" si="662"/>
        <v>0</v>
      </c>
      <c r="S1416" s="71">
        <f t="shared" si="672"/>
        <v>0</v>
      </c>
      <c r="T1416" s="71">
        <f t="shared" si="663"/>
        <v>0</v>
      </c>
      <c r="U1416" s="71">
        <f t="shared" si="664"/>
        <v>0</v>
      </c>
      <c r="V1416" s="72" t="s">
        <v>1067</v>
      </c>
    </row>
    <row r="1417" spans="1:22" s="6" customFormat="1" outlineLevel="2">
      <c r="A1417" s="8"/>
      <c r="B1417" s="8"/>
      <c r="C1417" s="25" t="s">
        <v>1071</v>
      </c>
      <c r="D1417" s="97">
        <v>4</v>
      </c>
      <c r="E1417" s="454">
        <v>4</v>
      </c>
      <c r="F1417" s="387" t="s">
        <v>660</v>
      </c>
      <c r="G1417" s="359">
        <v>597901.72736159991</v>
      </c>
      <c r="H1417" s="359">
        <v>82376.800000000003</v>
      </c>
      <c r="I1417" s="71">
        <f t="shared" ref="I1417" si="679">SUM(G1417:H1417)</f>
        <v>680278.52736159996</v>
      </c>
      <c r="J1417" s="71">
        <f t="shared" ref="J1417:J1456" si="680">G1417*E1417</f>
        <v>2391606.9094463997</v>
      </c>
      <c r="K1417" s="71">
        <f t="shared" ref="K1417:K1456" si="681">H1417*E1417</f>
        <v>329507.20000000001</v>
      </c>
      <c r="L1417" s="71">
        <f t="shared" ref="L1417:L1456" si="682">I1417*E1417</f>
        <v>2721114.1094463998</v>
      </c>
      <c r="M1417" s="570"/>
      <c r="N1417" s="570"/>
      <c r="O1417" s="570">
        <f t="shared" si="666"/>
        <v>0</v>
      </c>
      <c r="P1417" s="570"/>
      <c r="Q1417" s="570"/>
      <c r="R1417" s="570">
        <f t="shared" si="662"/>
        <v>0</v>
      </c>
      <c r="S1417" s="71">
        <f t="shared" si="672"/>
        <v>0</v>
      </c>
      <c r="T1417" s="71">
        <f t="shared" si="663"/>
        <v>0</v>
      </c>
      <c r="U1417" s="71">
        <f t="shared" si="664"/>
        <v>0</v>
      </c>
      <c r="V1417" s="72" t="s">
        <v>1069</v>
      </c>
    </row>
    <row r="1418" spans="1:22" s="6" customFormat="1" outlineLevel="2">
      <c r="A1418" s="8"/>
      <c r="B1418" s="8"/>
      <c r="C1418" s="25" t="s">
        <v>1077</v>
      </c>
      <c r="D1418" s="97">
        <v>19</v>
      </c>
      <c r="E1418" s="454">
        <v>19</v>
      </c>
      <c r="F1418" s="387" t="s">
        <v>660</v>
      </c>
      <c r="G1418" s="359">
        <v>317946.10535999999</v>
      </c>
      <c r="H1418" s="359">
        <v>57608.1</v>
      </c>
      <c r="I1418" s="71">
        <f>SUM(G1418:H1418)</f>
        <v>375554.20535999996</v>
      </c>
      <c r="J1418" s="71">
        <f>G1418*E1418</f>
        <v>6040976.00184</v>
      </c>
      <c r="K1418" s="71">
        <f>H1418*E1418</f>
        <v>1094553.8999999999</v>
      </c>
      <c r="L1418" s="71">
        <f>I1418*E1418</f>
        <v>7135529.9018399995</v>
      </c>
      <c r="M1418" s="570"/>
      <c r="N1418" s="570"/>
      <c r="O1418" s="570">
        <f t="shared" si="666"/>
        <v>0</v>
      </c>
      <c r="P1418" s="570"/>
      <c r="Q1418" s="570"/>
      <c r="R1418" s="570">
        <f t="shared" si="662"/>
        <v>0</v>
      </c>
      <c r="S1418" s="71">
        <f t="shared" si="672"/>
        <v>0</v>
      </c>
      <c r="T1418" s="71">
        <f t="shared" si="663"/>
        <v>0</v>
      </c>
      <c r="U1418" s="71">
        <f t="shared" si="664"/>
        <v>0</v>
      </c>
      <c r="V1418" s="72" t="s">
        <v>1069</v>
      </c>
    </row>
    <row r="1419" spans="1:22" s="6" customFormat="1" outlineLevel="2">
      <c r="A1419" s="8"/>
      <c r="B1419" s="8"/>
      <c r="C1419" s="25" t="s">
        <v>1075</v>
      </c>
      <c r="D1419" s="97">
        <v>2</v>
      </c>
      <c r="E1419" s="454">
        <v>2</v>
      </c>
      <c r="F1419" s="387" t="s">
        <v>660</v>
      </c>
      <c r="G1419" s="359">
        <v>861389.37159839983</v>
      </c>
      <c r="H1419" s="359">
        <v>82376.800000000003</v>
      </c>
      <c r="I1419" s="71">
        <f t="shared" ref="I1419:I1429" si="683">SUM(G1419:H1419)</f>
        <v>943766.17159839987</v>
      </c>
      <c r="J1419" s="71">
        <f t="shared" si="680"/>
        <v>1722778.7431967997</v>
      </c>
      <c r="K1419" s="71">
        <f t="shared" si="681"/>
        <v>164753.60000000001</v>
      </c>
      <c r="L1419" s="71">
        <f t="shared" si="682"/>
        <v>1887532.3431967997</v>
      </c>
      <c r="M1419" s="570"/>
      <c r="N1419" s="570"/>
      <c r="O1419" s="570">
        <f t="shared" si="666"/>
        <v>0</v>
      </c>
      <c r="P1419" s="570"/>
      <c r="Q1419" s="570"/>
      <c r="R1419" s="570">
        <f t="shared" si="662"/>
        <v>0</v>
      </c>
      <c r="S1419" s="71">
        <f t="shared" si="672"/>
        <v>0</v>
      </c>
      <c r="T1419" s="71">
        <f t="shared" si="663"/>
        <v>0</v>
      </c>
      <c r="U1419" s="71">
        <f t="shared" si="664"/>
        <v>0</v>
      </c>
      <c r="V1419" s="72" t="s">
        <v>1069</v>
      </c>
    </row>
    <row r="1420" spans="1:22" s="6" customFormat="1" outlineLevel="2">
      <c r="A1420" s="8"/>
      <c r="B1420" s="8"/>
      <c r="C1420" s="25" t="s">
        <v>1070</v>
      </c>
      <c r="D1420" s="97">
        <v>40</v>
      </c>
      <c r="E1420" s="454">
        <v>70</v>
      </c>
      <c r="F1420" s="387" t="s">
        <v>660</v>
      </c>
      <c r="G1420" s="359">
        <v>32609.856959999997</v>
      </c>
      <c r="H1420" s="359">
        <v>57608.1</v>
      </c>
      <c r="I1420" s="71">
        <f t="shared" si="683"/>
        <v>90217.956959999996</v>
      </c>
      <c r="J1420" s="71">
        <f t="shared" si="680"/>
        <v>2282689.9871999999</v>
      </c>
      <c r="K1420" s="71">
        <f t="shared" si="681"/>
        <v>4032567</v>
      </c>
      <c r="L1420" s="71">
        <f t="shared" si="682"/>
        <v>6315256.9871999994</v>
      </c>
      <c r="M1420" s="570"/>
      <c r="N1420" s="570"/>
      <c r="O1420" s="570">
        <f t="shared" si="666"/>
        <v>0</v>
      </c>
      <c r="P1420" s="570"/>
      <c r="Q1420" s="570"/>
      <c r="R1420" s="570">
        <f t="shared" si="662"/>
        <v>0</v>
      </c>
      <c r="S1420" s="71">
        <f t="shared" si="672"/>
        <v>0</v>
      </c>
      <c r="T1420" s="71">
        <f t="shared" si="663"/>
        <v>0</v>
      </c>
      <c r="U1420" s="71">
        <f t="shared" si="664"/>
        <v>0</v>
      </c>
      <c r="V1420" s="72" t="s">
        <v>1069</v>
      </c>
    </row>
    <row r="1421" spans="1:22" s="6" customFormat="1" outlineLevel="2">
      <c r="A1421" s="8"/>
      <c r="B1421" s="8"/>
      <c r="C1421" s="25" t="s">
        <v>1087</v>
      </c>
      <c r="D1421" s="97">
        <v>6</v>
      </c>
      <c r="E1421" s="454">
        <v>6</v>
      </c>
      <c r="F1421" s="387" t="s">
        <v>660</v>
      </c>
      <c r="G1421" s="359">
        <v>741874.24583999999</v>
      </c>
      <c r="H1421" s="359">
        <v>57608.1</v>
      </c>
      <c r="I1421" s="71">
        <f t="shared" si="683"/>
        <v>799482.34583999997</v>
      </c>
      <c r="J1421" s="71">
        <f t="shared" si="680"/>
        <v>4451245.4750399999</v>
      </c>
      <c r="K1421" s="71">
        <f t="shared" si="681"/>
        <v>345648.6</v>
      </c>
      <c r="L1421" s="71">
        <f t="shared" si="682"/>
        <v>4796894.0750399996</v>
      </c>
      <c r="M1421" s="570"/>
      <c r="N1421" s="570"/>
      <c r="O1421" s="570">
        <f t="shared" si="666"/>
        <v>0</v>
      </c>
      <c r="P1421" s="570"/>
      <c r="Q1421" s="570"/>
      <c r="R1421" s="570">
        <f t="shared" si="662"/>
        <v>0</v>
      </c>
      <c r="S1421" s="71">
        <f t="shared" si="672"/>
        <v>0</v>
      </c>
      <c r="T1421" s="71">
        <f t="shared" si="663"/>
        <v>0</v>
      </c>
      <c r="U1421" s="71">
        <f t="shared" si="664"/>
        <v>0</v>
      </c>
      <c r="V1421" s="72" t="s">
        <v>1069</v>
      </c>
    </row>
    <row r="1422" spans="1:22" s="6" customFormat="1" outlineLevel="2">
      <c r="A1422" s="8"/>
      <c r="B1422" s="8"/>
      <c r="C1422" s="25" t="s">
        <v>1088</v>
      </c>
      <c r="D1422" s="97">
        <v>10</v>
      </c>
      <c r="E1422" s="454">
        <v>10</v>
      </c>
      <c r="F1422" s="387" t="s">
        <v>660</v>
      </c>
      <c r="G1422" s="359">
        <v>318435.25321439997</v>
      </c>
      <c r="H1422" s="359">
        <v>57608.1</v>
      </c>
      <c r="I1422" s="71">
        <f t="shared" si="683"/>
        <v>376043.35321439995</v>
      </c>
      <c r="J1422" s="71">
        <f t="shared" si="680"/>
        <v>3184352.5321439998</v>
      </c>
      <c r="K1422" s="71">
        <f t="shared" si="681"/>
        <v>576081</v>
      </c>
      <c r="L1422" s="71">
        <f t="shared" si="682"/>
        <v>3760433.5321439994</v>
      </c>
      <c r="M1422" s="570"/>
      <c r="N1422" s="570"/>
      <c r="O1422" s="570">
        <f t="shared" si="666"/>
        <v>0</v>
      </c>
      <c r="P1422" s="570"/>
      <c r="Q1422" s="570"/>
      <c r="R1422" s="570">
        <f t="shared" si="662"/>
        <v>0</v>
      </c>
      <c r="S1422" s="71">
        <f t="shared" si="672"/>
        <v>0</v>
      </c>
      <c r="T1422" s="71">
        <f t="shared" si="663"/>
        <v>0</v>
      </c>
      <c r="U1422" s="71">
        <f t="shared" si="664"/>
        <v>0</v>
      </c>
      <c r="V1422" s="72" t="s">
        <v>1069</v>
      </c>
    </row>
    <row r="1423" spans="1:22" s="6" customFormat="1" outlineLevel="2">
      <c r="A1423" s="8"/>
      <c r="B1423" s="8"/>
      <c r="C1423" s="25" t="s">
        <v>1089</v>
      </c>
      <c r="D1423" s="97">
        <v>2</v>
      </c>
      <c r="E1423" s="454">
        <v>2</v>
      </c>
      <c r="F1423" s="387" t="s">
        <v>660</v>
      </c>
      <c r="G1423" s="359">
        <v>1451138.63472</v>
      </c>
      <c r="H1423" s="359">
        <v>57608.1</v>
      </c>
      <c r="I1423" s="71">
        <f t="shared" si="683"/>
        <v>1508746.7347200001</v>
      </c>
      <c r="J1423" s="71">
        <f t="shared" si="680"/>
        <v>2902277.2694399999</v>
      </c>
      <c r="K1423" s="71">
        <f t="shared" si="681"/>
        <v>115216.2</v>
      </c>
      <c r="L1423" s="71">
        <f t="shared" si="682"/>
        <v>3017493.4694400001</v>
      </c>
      <c r="M1423" s="570"/>
      <c r="N1423" s="570"/>
      <c r="O1423" s="570">
        <f t="shared" si="666"/>
        <v>0</v>
      </c>
      <c r="P1423" s="570"/>
      <c r="Q1423" s="570"/>
      <c r="R1423" s="570">
        <f t="shared" si="662"/>
        <v>0</v>
      </c>
      <c r="S1423" s="71">
        <f t="shared" si="672"/>
        <v>0</v>
      </c>
      <c r="T1423" s="71">
        <f t="shared" si="663"/>
        <v>0</v>
      </c>
      <c r="U1423" s="71">
        <f t="shared" si="664"/>
        <v>0</v>
      </c>
      <c r="V1423" s="72" t="s">
        <v>1069</v>
      </c>
    </row>
    <row r="1424" spans="1:22" s="6" customFormat="1" ht="26.4" outlineLevel="2">
      <c r="A1424" s="8"/>
      <c r="B1424" s="8"/>
      <c r="C1424" s="25" t="s">
        <v>1078</v>
      </c>
      <c r="D1424" s="97">
        <v>10</v>
      </c>
      <c r="E1424" s="454">
        <v>10</v>
      </c>
      <c r="F1424" s="387" t="s">
        <v>660</v>
      </c>
      <c r="G1424" s="359">
        <v>680241.61618559994</v>
      </c>
      <c r="H1424" s="359">
        <v>53385.955040000001</v>
      </c>
      <c r="I1424" s="71">
        <f t="shared" si="683"/>
        <v>733627.57122559997</v>
      </c>
      <c r="J1424" s="71">
        <f t="shared" si="680"/>
        <v>6802416.1618559994</v>
      </c>
      <c r="K1424" s="71">
        <f t="shared" si="681"/>
        <v>533859.55040000007</v>
      </c>
      <c r="L1424" s="71">
        <f t="shared" si="682"/>
        <v>7336275.7122559994</v>
      </c>
      <c r="M1424" s="570"/>
      <c r="N1424" s="570"/>
      <c r="O1424" s="570">
        <f t="shared" si="666"/>
        <v>0</v>
      </c>
      <c r="P1424" s="570"/>
      <c r="Q1424" s="570"/>
      <c r="R1424" s="570">
        <f t="shared" si="662"/>
        <v>0</v>
      </c>
      <c r="S1424" s="71">
        <f t="shared" si="672"/>
        <v>0</v>
      </c>
      <c r="T1424" s="71">
        <f t="shared" si="663"/>
        <v>0</v>
      </c>
      <c r="U1424" s="71">
        <f t="shared" si="664"/>
        <v>0</v>
      </c>
      <c r="V1424" s="72" t="s">
        <v>1069</v>
      </c>
    </row>
    <row r="1425" spans="1:22" s="6" customFormat="1" ht="26.4" outlineLevel="2">
      <c r="A1425" s="8"/>
      <c r="B1425" s="8"/>
      <c r="C1425" s="25" t="s">
        <v>1079</v>
      </c>
      <c r="D1425" s="97">
        <v>0</v>
      </c>
      <c r="E1425" s="454"/>
      <c r="F1425" s="387" t="s">
        <v>660</v>
      </c>
      <c r="G1425" s="359">
        <v>206583.4438416</v>
      </c>
      <c r="H1425" s="359">
        <v>53385.955040000001</v>
      </c>
      <c r="I1425" s="71">
        <f t="shared" si="683"/>
        <v>259969.39888160001</v>
      </c>
      <c r="J1425" s="71">
        <f t="shared" si="680"/>
        <v>0</v>
      </c>
      <c r="K1425" s="71">
        <f t="shared" si="681"/>
        <v>0</v>
      </c>
      <c r="L1425" s="71">
        <f t="shared" si="682"/>
        <v>0</v>
      </c>
      <c r="M1425" s="570"/>
      <c r="N1425" s="570"/>
      <c r="O1425" s="570">
        <f t="shared" si="666"/>
        <v>0</v>
      </c>
      <c r="P1425" s="570"/>
      <c r="Q1425" s="570"/>
      <c r="R1425" s="570">
        <f t="shared" si="662"/>
        <v>0</v>
      </c>
      <c r="S1425" s="71">
        <f t="shared" si="672"/>
        <v>0</v>
      </c>
      <c r="T1425" s="71">
        <f t="shared" si="663"/>
        <v>0</v>
      </c>
      <c r="U1425" s="71">
        <f t="shared" si="664"/>
        <v>0</v>
      </c>
      <c r="V1425" s="72" t="s">
        <v>1069</v>
      </c>
    </row>
    <row r="1426" spans="1:22" s="6" customFormat="1" outlineLevel="2">
      <c r="A1426" s="8"/>
      <c r="B1426" s="8"/>
      <c r="C1426" s="25" t="s">
        <v>1080</v>
      </c>
      <c r="D1426" s="97">
        <v>40</v>
      </c>
      <c r="E1426" s="454">
        <v>40</v>
      </c>
      <c r="F1426" s="387" t="s">
        <v>660</v>
      </c>
      <c r="G1426" s="359">
        <v>3260.9856959999997</v>
      </c>
      <c r="H1426" s="359">
        <v>3850.0000000000005</v>
      </c>
      <c r="I1426" s="71">
        <f t="shared" si="683"/>
        <v>7110.9856959999997</v>
      </c>
      <c r="J1426" s="71">
        <f t="shared" si="680"/>
        <v>130439.42783999999</v>
      </c>
      <c r="K1426" s="71">
        <f t="shared" si="681"/>
        <v>154000.00000000003</v>
      </c>
      <c r="L1426" s="71">
        <f t="shared" si="682"/>
        <v>284439.42784000002</v>
      </c>
      <c r="M1426" s="570"/>
      <c r="N1426" s="570"/>
      <c r="O1426" s="570">
        <f t="shared" si="666"/>
        <v>0</v>
      </c>
      <c r="P1426" s="570"/>
      <c r="Q1426" s="570"/>
      <c r="R1426" s="570">
        <f t="shared" si="662"/>
        <v>0</v>
      </c>
      <c r="S1426" s="71">
        <f t="shared" si="672"/>
        <v>0</v>
      </c>
      <c r="T1426" s="71">
        <f t="shared" si="663"/>
        <v>0</v>
      </c>
      <c r="U1426" s="71">
        <f t="shared" si="664"/>
        <v>0</v>
      </c>
      <c r="V1426" s="72" t="s">
        <v>713</v>
      </c>
    </row>
    <row r="1427" spans="1:22" s="6" customFormat="1" outlineLevel="2">
      <c r="A1427" s="8"/>
      <c r="B1427" s="8"/>
      <c r="C1427" s="25" t="s">
        <v>1081</v>
      </c>
      <c r="D1427" s="97">
        <v>25</v>
      </c>
      <c r="E1427" s="454">
        <v>25</v>
      </c>
      <c r="F1427" s="387" t="s">
        <v>660</v>
      </c>
      <c r="G1427" s="359">
        <v>48914.785439999992</v>
      </c>
      <c r="H1427" s="359">
        <v>11000</v>
      </c>
      <c r="I1427" s="71">
        <f t="shared" si="683"/>
        <v>59914.785439999992</v>
      </c>
      <c r="J1427" s="71">
        <f t="shared" si="680"/>
        <v>1222869.6359999997</v>
      </c>
      <c r="K1427" s="71">
        <f t="shared" si="681"/>
        <v>275000</v>
      </c>
      <c r="L1427" s="71">
        <f t="shared" si="682"/>
        <v>1497869.6359999997</v>
      </c>
      <c r="M1427" s="570"/>
      <c r="N1427" s="570"/>
      <c r="O1427" s="570">
        <f t="shared" si="666"/>
        <v>0</v>
      </c>
      <c r="P1427" s="570"/>
      <c r="Q1427" s="570"/>
      <c r="R1427" s="570">
        <f t="shared" si="662"/>
        <v>0</v>
      </c>
      <c r="S1427" s="71">
        <f t="shared" si="672"/>
        <v>0</v>
      </c>
      <c r="T1427" s="71">
        <f t="shared" si="663"/>
        <v>0</v>
      </c>
      <c r="U1427" s="71">
        <f t="shared" si="664"/>
        <v>0</v>
      </c>
      <c r="V1427" s="72" t="s">
        <v>713</v>
      </c>
    </row>
    <row r="1428" spans="1:22" s="6" customFormat="1" outlineLevel="2">
      <c r="A1428" s="8"/>
      <c r="B1428" s="8"/>
      <c r="C1428" s="25" t="s">
        <v>1082</v>
      </c>
      <c r="D1428" s="97">
        <v>40</v>
      </c>
      <c r="E1428" s="454">
        <v>40</v>
      </c>
      <c r="F1428" s="387" t="s">
        <v>660</v>
      </c>
      <c r="G1428" s="359">
        <v>92448.944481600003</v>
      </c>
      <c r="H1428" s="359">
        <v>8250</v>
      </c>
      <c r="I1428" s="71">
        <f t="shared" si="683"/>
        <v>100698.9444816</v>
      </c>
      <c r="J1428" s="71">
        <f t="shared" si="680"/>
        <v>3697957.7792640002</v>
      </c>
      <c r="K1428" s="71">
        <f t="shared" si="681"/>
        <v>330000</v>
      </c>
      <c r="L1428" s="71">
        <f t="shared" si="682"/>
        <v>4027957.7792640002</v>
      </c>
      <c r="M1428" s="570"/>
      <c r="N1428" s="570"/>
      <c r="O1428" s="570">
        <f t="shared" si="666"/>
        <v>0</v>
      </c>
      <c r="P1428" s="570"/>
      <c r="Q1428" s="570"/>
      <c r="R1428" s="570">
        <f t="shared" si="662"/>
        <v>0</v>
      </c>
      <c r="S1428" s="71">
        <f t="shared" si="672"/>
        <v>0</v>
      </c>
      <c r="T1428" s="71">
        <f t="shared" si="663"/>
        <v>0</v>
      </c>
      <c r="U1428" s="71">
        <f t="shared" si="664"/>
        <v>0</v>
      </c>
      <c r="V1428" s="72" t="s">
        <v>713</v>
      </c>
    </row>
    <row r="1429" spans="1:22" s="6" customFormat="1" outlineLevel="2">
      <c r="A1429" s="8"/>
      <c r="B1429" s="8"/>
      <c r="C1429" s="25" t="s">
        <v>1083</v>
      </c>
      <c r="D1429" s="97">
        <v>80</v>
      </c>
      <c r="E1429" s="455">
        <v>80</v>
      </c>
      <c r="F1429" s="18" t="s">
        <v>660</v>
      </c>
      <c r="G1429" s="359">
        <v>37990.483358400001</v>
      </c>
      <c r="H1429" s="359">
        <v>8250</v>
      </c>
      <c r="I1429" s="71">
        <f t="shared" si="683"/>
        <v>46240.483358400001</v>
      </c>
      <c r="J1429" s="71">
        <f t="shared" si="680"/>
        <v>3039238.6686720001</v>
      </c>
      <c r="K1429" s="71">
        <f t="shared" si="681"/>
        <v>660000</v>
      </c>
      <c r="L1429" s="71">
        <f t="shared" si="682"/>
        <v>3699238.6686720001</v>
      </c>
      <c r="M1429" s="570"/>
      <c r="N1429" s="570"/>
      <c r="O1429" s="570">
        <f t="shared" si="666"/>
        <v>0</v>
      </c>
      <c r="P1429" s="570"/>
      <c r="Q1429" s="570"/>
      <c r="R1429" s="570">
        <f t="shared" si="662"/>
        <v>0</v>
      </c>
      <c r="S1429" s="71">
        <f t="shared" si="672"/>
        <v>0</v>
      </c>
      <c r="T1429" s="71">
        <f t="shared" si="663"/>
        <v>0</v>
      </c>
      <c r="U1429" s="71">
        <f t="shared" si="664"/>
        <v>0</v>
      </c>
      <c r="V1429" s="72" t="s">
        <v>713</v>
      </c>
    </row>
    <row r="1430" spans="1:22" s="36" customFormat="1" outlineLevel="2">
      <c r="A1430" s="21"/>
      <c r="B1430" s="21"/>
      <c r="C1430" s="28" t="s">
        <v>1090</v>
      </c>
      <c r="D1430" s="99"/>
      <c r="E1430" s="99"/>
      <c r="F1430" s="37"/>
      <c r="G1430" s="359"/>
      <c r="H1430" s="359"/>
      <c r="I1430" s="77"/>
      <c r="J1430" s="77">
        <f>SUBTOTAL(9,J1431:J1457)</f>
        <v>76867171.759902924</v>
      </c>
      <c r="K1430" s="77">
        <f>SUBTOTAL(9,K1431:K1457)</f>
        <v>32606563.616928801</v>
      </c>
      <c r="L1430" s="77">
        <f>SUBTOTAL(9,L1431:L1457)</f>
        <v>109473735.37683173</v>
      </c>
      <c r="M1430" s="572"/>
      <c r="N1430" s="572"/>
      <c r="O1430" s="572">
        <f t="shared" si="666"/>
        <v>0</v>
      </c>
      <c r="P1430" s="572"/>
      <c r="Q1430" s="572"/>
      <c r="R1430" s="572">
        <f t="shared" si="662"/>
        <v>0</v>
      </c>
      <c r="S1430" s="77">
        <f>SUBTOTAL(9,S1431:S1457)</f>
        <v>0</v>
      </c>
      <c r="T1430" s="77">
        <f>SUBTOTAL(9,T1431:T1457)</f>
        <v>0</v>
      </c>
      <c r="U1430" s="77">
        <f>SUBTOTAL(9,U1431:U1457)</f>
        <v>0</v>
      </c>
      <c r="V1430" s="72"/>
    </row>
    <row r="1431" spans="1:22" s="6" customFormat="1" ht="26.4" outlineLevel="2">
      <c r="A1431" s="8"/>
      <c r="B1431" s="8"/>
      <c r="C1431" s="25" t="s">
        <v>1062</v>
      </c>
      <c r="D1431" s="97">
        <v>0</v>
      </c>
      <c r="E1431" s="456">
        <v>30</v>
      </c>
      <c r="F1431" s="18" t="s">
        <v>624</v>
      </c>
      <c r="G1431" s="359">
        <v>362322.68570639991</v>
      </c>
      <c r="H1431" s="359">
        <v>115320.5625</v>
      </c>
      <c r="I1431" s="71">
        <f>SUM(G1431:H1431)</f>
        <v>477643.24820639991</v>
      </c>
      <c r="J1431" s="71">
        <f>G1431*E1431</f>
        <v>10869680.571191996</v>
      </c>
      <c r="K1431" s="71">
        <f>H1431*E1431</f>
        <v>3459616.875</v>
      </c>
      <c r="L1431" s="71">
        <f>I1431*E1431</f>
        <v>14329297.446191996</v>
      </c>
      <c r="M1431" s="570"/>
      <c r="N1431" s="570"/>
      <c r="O1431" s="570">
        <f t="shared" si="666"/>
        <v>0</v>
      </c>
      <c r="P1431" s="570"/>
      <c r="Q1431" s="570"/>
      <c r="R1431" s="570">
        <f t="shared" si="662"/>
        <v>0</v>
      </c>
      <c r="S1431" s="71">
        <f t="shared" si="672"/>
        <v>0</v>
      </c>
      <c r="T1431" s="71">
        <f t="shared" si="663"/>
        <v>0</v>
      </c>
      <c r="U1431" s="71">
        <f t="shared" si="664"/>
        <v>0</v>
      </c>
      <c r="V1431" s="72" t="s">
        <v>1063</v>
      </c>
    </row>
    <row r="1432" spans="1:22" s="6" customFormat="1" ht="26.4" outlineLevel="2">
      <c r="A1432" s="8"/>
      <c r="B1432" s="8"/>
      <c r="C1432" s="25" t="s">
        <v>1064</v>
      </c>
      <c r="D1432" s="97">
        <v>69</v>
      </c>
      <c r="E1432" s="454">
        <v>72</v>
      </c>
      <c r="F1432" s="18" t="s">
        <v>624</v>
      </c>
      <c r="G1432" s="359">
        <v>190224.16559999998</v>
      </c>
      <c r="H1432" s="359">
        <v>70966.5</v>
      </c>
      <c r="I1432" s="71">
        <f>SUM(G1432:H1432)</f>
        <v>261190.66559999998</v>
      </c>
      <c r="J1432" s="71">
        <f>G1432*E1432</f>
        <v>13696139.923199998</v>
      </c>
      <c r="K1432" s="71">
        <f>H1432*E1432</f>
        <v>5109588</v>
      </c>
      <c r="L1432" s="71">
        <f>I1432*E1432</f>
        <v>18805727.9232</v>
      </c>
      <c r="M1432" s="570"/>
      <c r="N1432" s="570"/>
      <c r="O1432" s="570">
        <f t="shared" si="666"/>
        <v>0</v>
      </c>
      <c r="P1432" s="570"/>
      <c r="Q1432" s="570"/>
      <c r="R1432" s="570">
        <f t="shared" si="662"/>
        <v>0</v>
      </c>
      <c r="S1432" s="71">
        <f t="shared" si="672"/>
        <v>0</v>
      </c>
      <c r="T1432" s="71">
        <f t="shared" si="663"/>
        <v>0</v>
      </c>
      <c r="U1432" s="71">
        <f t="shared" si="664"/>
        <v>0</v>
      </c>
      <c r="V1432" s="72" t="s">
        <v>1065</v>
      </c>
    </row>
    <row r="1433" spans="1:22" s="6" customFormat="1" ht="26.4" outlineLevel="2">
      <c r="A1433" s="8"/>
      <c r="B1433" s="8"/>
      <c r="C1433" s="25" t="s">
        <v>1066</v>
      </c>
      <c r="D1433" s="97">
        <v>17</v>
      </c>
      <c r="E1433" s="454">
        <v>21</v>
      </c>
      <c r="F1433" s="18" t="s">
        <v>624</v>
      </c>
      <c r="G1433" s="359">
        <v>94950.666666666672</v>
      </c>
      <c r="H1433" s="359">
        <v>42579.9</v>
      </c>
      <c r="I1433" s="71">
        <f>SUM(G1433:H1433)</f>
        <v>137530.56666666668</v>
      </c>
      <c r="J1433" s="71">
        <f>G1433*E1433</f>
        <v>1993964</v>
      </c>
      <c r="K1433" s="71">
        <f>H1433*E1433</f>
        <v>894177.9</v>
      </c>
      <c r="L1433" s="71">
        <f>I1433*E1433</f>
        <v>2888141.9000000004</v>
      </c>
      <c r="M1433" s="570"/>
      <c r="N1433" s="570"/>
      <c r="O1433" s="570">
        <f t="shared" si="666"/>
        <v>0</v>
      </c>
      <c r="P1433" s="570"/>
      <c r="Q1433" s="570"/>
      <c r="R1433" s="570">
        <f t="shared" si="662"/>
        <v>0</v>
      </c>
      <c r="S1433" s="71">
        <f t="shared" si="672"/>
        <v>0</v>
      </c>
      <c r="T1433" s="71">
        <f t="shared" si="663"/>
        <v>0</v>
      </c>
      <c r="U1433" s="71">
        <f t="shared" si="664"/>
        <v>0</v>
      </c>
      <c r="V1433" s="72" t="s">
        <v>1067</v>
      </c>
    </row>
    <row r="1434" spans="1:22" s="6" customFormat="1" outlineLevel="2">
      <c r="A1434" s="8"/>
      <c r="B1434" s="8"/>
      <c r="C1434" s="25" t="s">
        <v>1068</v>
      </c>
      <c r="D1434" s="97">
        <v>0</v>
      </c>
      <c r="E1434" s="454">
        <v>6</v>
      </c>
      <c r="F1434" s="18" t="s">
        <v>660</v>
      </c>
      <c r="G1434" s="359">
        <v>54295.411838399996</v>
      </c>
      <c r="H1434" s="359">
        <v>82376.800000000003</v>
      </c>
      <c r="I1434" s="71">
        <f t="shared" ref="I1434:I1456" si="684">SUM(G1434:H1434)</f>
        <v>136672.21183839999</v>
      </c>
      <c r="J1434" s="71">
        <f t="shared" ref="J1434:J1455" si="685">G1434*E1434</f>
        <v>325772.47103039996</v>
      </c>
      <c r="K1434" s="71">
        <f t="shared" ref="K1434:K1455" si="686">H1434*E1434</f>
        <v>494260.80000000005</v>
      </c>
      <c r="L1434" s="71">
        <f t="shared" ref="L1434:L1455" si="687">I1434*E1434</f>
        <v>820033.27103039995</v>
      </c>
      <c r="M1434" s="570"/>
      <c r="N1434" s="570"/>
      <c r="O1434" s="570">
        <f t="shared" si="666"/>
        <v>0</v>
      </c>
      <c r="P1434" s="570"/>
      <c r="Q1434" s="570"/>
      <c r="R1434" s="570">
        <f t="shared" si="662"/>
        <v>0</v>
      </c>
      <c r="S1434" s="71">
        <f t="shared" si="672"/>
        <v>0</v>
      </c>
      <c r="T1434" s="71">
        <f t="shared" si="663"/>
        <v>0</v>
      </c>
      <c r="U1434" s="71">
        <f t="shared" si="664"/>
        <v>0</v>
      </c>
      <c r="V1434" s="72" t="s">
        <v>1069</v>
      </c>
    </row>
    <row r="1435" spans="1:22" s="6" customFormat="1" outlineLevel="2">
      <c r="A1435" s="8"/>
      <c r="B1435" s="8"/>
      <c r="C1435" s="25" t="s">
        <v>1071</v>
      </c>
      <c r="D1435" s="97">
        <v>0</v>
      </c>
      <c r="E1435" s="454">
        <v>8</v>
      </c>
      <c r="F1435" s="18" t="s">
        <v>660</v>
      </c>
      <c r="G1435" s="359">
        <v>597901.72736159991</v>
      </c>
      <c r="H1435" s="359">
        <v>82376.800000000003</v>
      </c>
      <c r="I1435" s="71">
        <f t="shared" si="684"/>
        <v>680278.52736159996</v>
      </c>
      <c r="J1435" s="71">
        <f t="shared" si="685"/>
        <v>4783213.8188927993</v>
      </c>
      <c r="K1435" s="71">
        <f t="shared" si="686"/>
        <v>659014.40000000002</v>
      </c>
      <c r="L1435" s="71">
        <f t="shared" si="687"/>
        <v>5442228.2188927997</v>
      </c>
      <c r="M1435" s="570"/>
      <c r="N1435" s="570"/>
      <c r="O1435" s="570">
        <f t="shared" si="666"/>
        <v>0</v>
      </c>
      <c r="P1435" s="570"/>
      <c r="Q1435" s="570"/>
      <c r="R1435" s="570">
        <f t="shared" si="662"/>
        <v>0</v>
      </c>
      <c r="S1435" s="71">
        <f t="shared" si="672"/>
        <v>0</v>
      </c>
      <c r="T1435" s="71">
        <f t="shared" si="663"/>
        <v>0</v>
      </c>
      <c r="U1435" s="71">
        <f t="shared" si="664"/>
        <v>0</v>
      </c>
      <c r="V1435" s="72" t="s">
        <v>1069</v>
      </c>
    </row>
    <row r="1436" spans="1:22" s="6" customFormat="1" outlineLevel="2">
      <c r="A1436" s="8"/>
      <c r="B1436" s="8"/>
      <c r="C1436" s="25" t="s">
        <v>1071</v>
      </c>
      <c r="D1436" s="97">
        <v>0</v>
      </c>
      <c r="E1436" s="454">
        <v>8</v>
      </c>
      <c r="F1436" s="18" t="s">
        <v>660</v>
      </c>
      <c r="G1436" s="359">
        <v>597901.72736159991</v>
      </c>
      <c r="H1436" s="359">
        <v>82376.800000000003</v>
      </c>
      <c r="I1436" s="71">
        <f t="shared" si="684"/>
        <v>680278.52736159996</v>
      </c>
      <c r="J1436" s="71">
        <f t="shared" si="685"/>
        <v>4783213.8188927993</v>
      </c>
      <c r="K1436" s="71">
        <f t="shared" si="686"/>
        <v>659014.40000000002</v>
      </c>
      <c r="L1436" s="71">
        <f t="shared" si="687"/>
        <v>5442228.2188927997</v>
      </c>
      <c r="M1436" s="570"/>
      <c r="N1436" s="570"/>
      <c r="O1436" s="570">
        <f t="shared" si="666"/>
        <v>0</v>
      </c>
      <c r="P1436" s="570"/>
      <c r="Q1436" s="570"/>
      <c r="R1436" s="570">
        <f t="shared" si="662"/>
        <v>0</v>
      </c>
      <c r="S1436" s="71">
        <f t="shared" si="672"/>
        <v>0</v>
      </c>
      <c r="T1436" s="71">
        <f t="shared" si="663"/>
        <v>0</v>
      </c>
      <c r="U1436" s="71">
        <f t="shared" si="664"/>
        <v>0</v>
      </c>
      <c r="V1436" s="72" t="s">
        <v>1069</v>
      </c>
    </row>
    <row r="1437" spans="1:22" s="6" customFormat="1" outlineLevel="2">
      <c r="A1437" s="8"/>
      <c r="B1437" s="8"/>
      <c r="C1437" s="25" t="s">
        <v>1073</v>
      </c>
      <c r="D1437" s="97">
        <v>0</v>
      </c>
      <c r="E1437" s="454">
        <v>6</v>
      </c>
      <c r="F1437" s="18" t="s">
        <v>660</v>
      </c>
      <c r="G1437" s="359">
        <v>543443.2662383999</v>
      </c>
      <c r="H1437" s="359">
        <v>82376.800000000003</v>
      </c>
      <c r="I1437" s="71">
        <f t="shared" si="684"/>
        <v>625820.06623839994</v>
      </c>
      <c r="J1437" s="71">
        <f t="shared" si="685"/>
        <v>3260659.5974303996</v>
      </c>
      <c r="K1437" s="71">
        <f t="shared" si="686"/>
        <v>494260.80000000005</v>
      </c>
      <c r="L1437" s="71">
        <f t="shared" si="687"/>
        <v>3754920.3974303994</v>
      </c>
      <c r="M1437" s="570"/>
      <c r="N1437" s="570"/>
      <c r="O1437" s="570">
        <f t="shared" si="666"/>
        <v>0</v>
      </c>
      <c r="P1437" s="570"/>
      <c r="Q1437" s="570"/>
      <c r="R1437" s="570">
        <f t="shared" si="662"/>
        <v>0</v>
      </c>
      <c r="S1437" s="71">
        <f t="shared" si="672"/>
        <v>0</v>
      </c>
      <c r="T1437" s="71">
        <f t="shared" si="663"/>
        <v>0</v>
      </c>
      <c r="U1437" s="71">
        <f t="shared" si="664"/>
        <v>0</v>
      </c>
      <c r="V1437" s="72" t="s">
        <v>1069</v>
      </c>
    </row>
    <row r="1438" spans="1:22" s="6" customFormat="1" outlineLevel="2">
      <c r="A1438" s="8"/>
      <c r="B1438" s="8"/>
      <c r="C1438" s="25" t="s">
        <v>1075</v>
      </c>
      <c r="D1438" s="97">
        <v>2</v>
      </c>
      <c r="E1438" s="454">
        <v>2</v>
      </c>
      <c r="F1438" s="18" t="s">
        <v>660</v>
      </c>
      <c r="G1438" s="359">
        <v>861389.37159839983</v>
      </c>
      <c r="H1438" s="359">
        <v>82376.800000000003</v>
      </c>
      <c r="I1438" s="71">
        <f t="shared" si="684"/>
        <v>943766.17159839987</v>
      </c>
      <c r="J1438" s="71">
        <f t="shared" si="685"/>
        <v>1722778.7431967997</v>
      </c>
      <c r="K1438" s="71">
        <f t="shared" si="686"/>
        <v>164753.60000000001</v>
      </c>
      <c r="L1438" s="71">
        <f t="shared" si="687"/>
        <v>1887532.3431967997</v>
      </c>
      <c r="M1438" s="570"/>
      <c r="N1438" s="570"/>
      <c r="O1438" s="570">
        <f t="shared" si="666"/>
        <v>0</v>
      </c>
      <c r="P1438" s="570"/>
      <c r="Q1438" s="570"/>
      <c r="R1438" s="570">
        <f t="shared" si="662"/>
        <v>0</v>
      </c>
      <c r="S1438" s="71">
        <f t="shared" si="672"/>
        <v>0</v>
      </c>
      <c r="T1438" s="71">
        <f t="shared" si="663"/>
        <v>0</v>
      </c>
      <c r="U1438" s="71">
        <f t="shared" si="664"/>
        <v>0</v>
      </c>
      <c r="V1438" s="72" t="s">
        <v>1069</v>
      </c>
    </row>
    <row r="1439" spans="1:22" s="6" customFormat="1" outlineLevel="2">
      <c r="A1439" s="8"/>
      <c r="B1439" s="8"/>
      <c r="C1439" s="25" t="s">
        <v>1074</v>
      </c>
      <c r="D1439" s="97">
        <v>1</v>
      </c>
      <c r="E1439" s="454">
        <v>1</v>
      </c>
      <c r="F1439" s="18" t="s">
        <v>660</v>
      </c>
      <c r="G1439" s="359">
        <v>380393.98143839993</v>
      </c>
      <c r="H1439" s="359">
        <v>82376.800000000003</v>
      </c>
      <c r="I1439" s="71">
        <f t="shared" si="684"/>
        <v>462770.78143839992</v>
      </c>
      <c r="J1439" s="71">
        <f t="shared" si="685"/>
        <v>380393.98143839993</v>
      </c>
      <c r="K1439" s="71">
        <f t="shared" si="686"/>
        <v>82376.800000000003</v>
      </c>
      <c r="L1439" s="71">
        <f t="shared" si="687"/>
        <v>462770.78143839992</v>
      </c>
      <c r="M1439" s="570"/>
      <c r="N1439" s="570"/>
      <c r="O1439" s="570">
        <f t="shared" si="666"/>
        <v>0</v>
      </c>
      <c r="P1439" s="570"/>
      <c r="Q1439" s="570"/>
      <c r="R1439" s="570">
        <f t="shared" si="662"/>
        <v>0</v>
      </c>
      <c r="S1439" s="71">
        <f t="shared" si="672"/>
        <v>0</v>
      </c>
      <c r="T1439" s="71">
        <f t="shared" si="663"/>
        <v>0</v>
      </c>
      <c r="U1439" s="71">
        <f t="shared" si="664"/>
        <v>0</v>
      </c>
      <c r="V1439" s="72" t="s">
        <v>1069</v>
      </c>
    </row>
    <row r="1440" spans="1:22" s="6" customFormat="1" outlineLevel="2">
      <c r="A1440" s="8"/>
      <c r="B1440" s="8"/>
      <c r="C1440" s="25" t="s">
        <v>1070</v>
      </c>
      <c r="D1440" s="97">
        <v>26</v>
      </c>
      <c r="E1440" s="454">
        <v>24</v>
      </c>
      <c r="F1440" s="18" t="s">
        <v>660</v>
      </c>
      <c r="G1440" s="359">
        <v>32609.856959999997</v>
      </c>
      <c r="H1440" s="359">
        <v>57608.1</v>
      </c>
      <c r="I1440" s="71">
        <f t="shared" si="684"/>
        <v>90217.956959999996</v>
      </c>
      <c r="J1440" s="71">
        <f t="shared" si="685"/>
        <v>782636.56703999988</v>
      </c>
      <c r="K1440" s="71">
        <f t="shared" si="686"/>
        <v>1382594.4</v>
      </c>
      <c r="L1440" s="71">
        <f t="shared" si="687"/>
        <v>2165230.96704</v>
      </c>
      <c r="M1440" s="570"/>
      <c r="N1440" s="570"/>
      <c r="O1440" s="570">
        <f t="shared" si="666"/>
        <v>0</v>
      </c>
      <c r="P1440" s="570"/>
      <c r="Q1440" s="570"/>
      <c r="R1440" s="570">
        <f t="shared" si="662"/>
        <v>0</v>
      </c>
      <c r="S1440" s="71">
        <f t="shared" si="672"/>
        <v>0</v>
      </c>
      <c r="T1440" s="71">
        <f t="shared" si="663"/>
        <v>0</v>
      </c>
      <c r="U1440" s="71">
        <f t="shared" si="664"/>
        <v>0</v>
      </c>
      <c r="V1440" s="72" t="s">
        <v>1069</v>
      </c>
    </row>
    <row r="1441" spans="1:22" s="6" customFormat="1" outlineLevel="2">
      <c r="A1441" s="8"/>
      <c r="B1441" s="8"/>
      <c r="C1441" s="25" t="s">
        <v>1077</v>
      </c>
      <c r="D1441" s="97">
        <v>12</v>
      </c>
      <c r="E1441" s="454">
        <v>12</v>
      </c>
      <c r="F1441" s="18" t="s">
        <v>660</v>
      </c>
      <c r="G1441" s="359">
        <v>317946.10535999999</v>
      </c>
      <c r="H1441" s="359">
        <v>57608.1</v>
      </c>
      <c r="I1441" s="71">
        <f t="shared" si="684"/>
        <v>375554.20535999996</v>
      </c>
      <c r="J1441" s="71">
        <f t="shared" si="685"/>
        <v>3815353.2643200001</v>
      </c>
      <c r="K1441" s="71">
        <f t="shared" si="686"/>
        <v>691297.2</v>
      </c>
      <c r="L1441" s="71">
        <f t="shared" si="687"/>
        <v>4506650.4643199993</v>
      </c>
      <c r="M1441" s="570"/>
      <c r="N1441" s="570"/>
      <c r="O1441" s="570">
        <f t="shared" si="666"/>
        <v>0</v>
      </c>
      <c r="P1441" s="570"/>
      <c r="Q1441" s="570"/>
      <c r="R1441" s="570">
        <f t="shared" si="662"/>
        <v>0</v>
      </c>
      <c r="S1441" s="71">
        <f t="shared" si="672"/>
        <v>0</v>
      </c>
      <c r="T1441" s="71">
        <f t="shared" si="663"/>
        <v>0</v>
      </c>
      <c r="U1441" s="71">
        <f t="shared" si="664"/>
        <v>0</v>
      </c>
      <c r="V1441" s="72" t="s">
        <v>1069</v>
      </c>
    </row>
    <row r="1442" spans="1:22" s="6" customFormat="1" outlineLevel="2">
      <c r="A1442" s="8"/>
      <c r="B1442" s="8"/>
      <c r="C1442" s="25" t="s">
        <v>1091</v>
      </c>
      <c r="D1442" s="97">
        <v>1</v>
      </c>
      <c r="E1442" s="454">
        <v>1</v>
      </c>
      <c r="F1442" s="18" t="s">
        <v>660</v>
      </c>
      <c r="G1442" s="359">
        <v>706492.55103839992</v>
      </c>
      <c r="H1442" s="359">
        <v>57608.1</v>
      </c>
      <c r="I1442" s="71">
        <f t="shared" si="684"/>
        <v>764100.6510383999</v>
      </c>
      <c r="J1442" s="71">
        <f t="shared" si="685"/>
        <v>706492.55103839992</v>
      </c>
      <c r="K1442" s="71">
        <f t="shared" si="686"/>
        <v>57608.1</v>
      </c>
      <c r="L1442" s="71">
        <f t="shared" si="687"/>
        <v>764100.6510383999</v>
      </c>
      <c r="M1442" s="570"/>
      <c r="N1442" s="570"/>
      <c r="O1442" s="570">
        <f t="shared" si="666"/>
        <v>0</v>
      </c>
      <c r="P1442" s="570"/>
      <c r="Q1442" s="570"/>
      <c r="R1442" s="570">
        <f t="shared" si="662"/>
        <v>0</v>
      </c>
      <c r="S1442" s="71">
        <f t="shared" si="672"/>
        <v>0</v>
      </c>
      <c r="T1442" s="71">
        <f t="shared" si="663"/>
        <v>0</v>
      </c>
      <c r="U1442" s="71">
        <f t="shared" si="664"/>
        <v>0</v>
      </c>
      <c r="V1442" s="72" t="s">
        <v>1069</v>
      </c>
    </row>
    <row r="1443" spans="1:22" s="6" customFormat="1" outlineLevel="2">
      <c r="A1443" s="8"/>
      <c r="B1443" s="8"/>
      <c r="C1443" s="25" t="s">
        <v>1092</v>
      </c>
      <c r="D1443" s="97">
        <v>1</v>
      </c>
      <c r="E1443" s="454">
        <v>1</v>
      </c>
      <c r="F1443" s="18" t="s">
        <v>660</v>
      </c>
      <c r="G1443" s="359">
        <v>1066831.4704464001</v>
      </c>
      <c r="H1443" s="359">
        <v>57608.1</v>
      </c>
      <c r="I1443" s="71">
        <f t="shared" si="684"/>
        <v>1124439.5704464002</v>
      </c>
      <c r="J1443" s="71">
        <f t="shared" si="685"/>
        <v>1066831.4704464001</v>
      </c>
      <c r="K1443" s="71">
        <f t="shared" si="686"/>
        <v>57608.1</v>
      </c>
      <c r="L1443" s="71">
        <f t="shared" si="687"/>
        <v>1124439.5704464002</v>
      </c>
      <c r="M1443" s="570"/>
      <c r="N1443" s="570"/>
      <c r="O1443" s="570">
        <f t="shared" si="666"/>
        <v>0</v>
      </c>
      <c r="P1443" s="570"/>
      <c r="Q1443" s="570"/>
      <c r="R1443" s="570">
        <f t="shared" si="662"/>
        <v>0</v>
      </c>
      <c r="S1443" s="71">
        <f t="shared" si="672"/>
        <v>0</v>
      </c>
      <c r="T1443" s="71">
        <f t="shared" si="663"/>
        <v>0</v>
      </c>
      <c r="U1443" s="71">
        <f t="shared" si="664"/>
        <v>0</v>
      </c>
      <c r="V1443" s="72" t="s">
        <v>1069</v>
      </c>
    </row>
    <row r="1444" spans="1:22" s="6" customFormat="1" outlineLevel="2">
      <c r="A1444" s="8"/>
      <c r="B1444" s="8"/>
      <c r="C1444" s="25" t="s">
        <v>1076</v>
      </c>
      <c r="D1444" s="97">
        <v>1</v>
      </c>
      <c r="E1444" s="454">
        <v>1</v>
      </c>
      <c r="F1444" s="18" t="s">
        <v>660</v>
      </c>
      <c r="G1444" s="359">
        <v>372241.51719839993</v>
      </c>
      <c r="H1444" s="359">
        <v>82376.800000000003</v>
      </c>
      <c r="I1444" s="71">
        <f t="shared" si="684"/>
        <v>454618.31719839992</v>
      </c>
      <c r="J1444" s="71">
        <f t="shared" si="685"/>
        <v>372241.51719839993</v>
      </c>
      <c r="K1444" s="71">
        <f t="shared" si="686"/>
        <v>82376.800000000003</v>
      </c>
      <c r="L1444" s="71">
        <f t="shared" si="687"/>
        <v>454618.31719839992</v>
      </c>
      <c r="M1444" s="570"/>
      <c r="N1444" s="570"/>
      <c r="O1444" s="570">
        <f t="shared" si="666"/>
        <v>0</v>
      </c>
      <c r="P1444" s="570"/>
      <c r="Q1444" s="570"/>
      <c r="R1444" s="570">
        <f t="shared" si="662"/>
        <v>0</v>
      </c>
      <c r="S1444" s="71">
        <f t="shared" si="672"/>
        <v>0</v>
      </c>
      <c r="T1444" s="71">
        <f t="shared" si="663"/>
        <v>0</v>
      </c>
      <c r="U1444" s="71">
        <f t="shared" si="664"/>
        <v>0</v>
      </c>
      <c r="V1444" s="72" t="s">
        <v>1069</v>
      </c>
    </row>
    <row r="1445" spans="1:22" s="6" customFormat="1" outlineLevel="2">
      <c r="A1445" s="8"/>
      <c r="B1445" s="8"/>
      <c r="C1445" s="25" t="s">
        <v>1088</v>
      </c>
      <c r="D1445" s="97">
        <v>2</v>
      </c>
      <c r="E1445" s="454">
        <v>2</v>
      </c>
      <c r="F1445" s="18" t="s">
        <v>660</v>
      </c>
      <c r="G1445" s="359">
        <v>318435.25321439997</v>
      </c>
      <c r="H1445" s="359">
        <v>57608.1</v>
      </c>
      <c r="I1445" s="71">
        <f t="shared" si="684"/>
        <v>376043.35321439995</v>
      </c>
      <c r="J1445" s="71">
        <f t="shared" si="685"/>
        <v>636870.50642879994</v>
      </c>
      <c r="K1445" s="71">
        <f t="shared" si="686"/>
        <v>115216.2</v>
      </c>
      <c r="L1445" s="71">
        <f t="shared" si="687"/>
        <v>752086.70642879989</v>
      </c>
      <c r="M1445" s="570"/>
      <c r="N1445" s="570"/>
      <c r="O1445" s="570">
        <f t="shared" si="666"/>
        <v>0</v>
      </c>
      <c r="P1445" s="570"/>
      <c r="Q1445" s="570"/>
      <c r="R1445" s="570">
        <f t="shared" si="662"/>
        <v>0</v>
      </c>
      <c r="S1445" s="71">
        <f t="shared" si="672"/>
        <v>0</v>
      </c>
      <c r="T1445" s="71">
        <f t="shared" si="663"/>
        <v>0</v>
      </c>
      <c r="U1445" s="71">
        <f t="shared" si="664"/>
        <v>0</v>
      </c>
      <c r="V1445" s="72" t="s">
        <v>1069</v>
      </c>
    </row>
    <row r="1446" spans="1:22" s="6" customFormat="1" outlineLevel="2">
      <c r="A1446" s="8"/>
      <c r="B1446" s="8"/>
      <c r="C1446" s="25" t="s">
        <v>1093</v>
      </c>
      <c r="D1446" s="97">
        <v>2</v>
      </c>
      <c r="E1446" s="454">
        <v>2</v>
      </c>
      <c r="F1446" s="18" t="s">
        <v>660</v>
      </c>
      <c r="G1446" s="359">
        <v>529910.17560000008</v>
      </c>
      <c r="H1446" s="359">
        <v>57608.1</v>
      </c>
      <c r="I1446" s="71">
        <f t="shared" si="684"/>
        <v>587518.27560000005</v>
      </c>
      <c r="J1446" s="71">
        <f t="shared" si="685"/>
        <v>1059820.3512000002</v>
      </c>
      <c r="K1446" s="71">
        <f t="shared" si="686"/>
        <v>115216.2</v>
      </c>
      <c r="L1446" s="71">
        <f t="shared" si="687"/>
        <v>1175036.5512000001</v>
      </c>
      <c r="M1446" s="570"/>
      <c r="N1446" s="570"/>
      <c r="O1446" s="570">
        <f t="shared" si="666"/>
        <v>0</v>
      </c>
      <c r="P1446" s="570"/>
      <c r="Q1446" s="570"/>
      <c r="R1446" s="570">
        <f t="shared" si="662"/>
        <v>0</v>
      </c>
      <c r="S1446" s="71">
        <f t="shared" si="672"/>
        <v>0</v>
      </c>
      <c r="T1446" s="71">
        <f t="shared" si="663"/>
        <v>0</v>
      </c>
      <c r="U1446" s="71">
        <f t="shared" si="664"/>
        <v>0</v>
      </c>
      <c r="V1446" s="72" t="s">
        <v>1069</v>
      </c>
    </row>
    <row r="1447" spans="1:22" s="6" customFormat="1" outlineLevel="2">
      <c r="A1447" s="8"/>
      <c r="B1447" s="8"/>
      <c r="C1447" s="25" t="s">
        <v>1089</v>
      </c>
      <c r="D1447" s="97">
        <v>2</v>
      </c>
      <c r="E1447" s="454">
        <v>2</v>
      </c>
      <c r="F1447" s="18" t="s">
        <v>660</v>
      </c>
      <c r="G1447" s="359">
        <v>1451138.63472</v>
      </c>
      <c r="H1447" s="359">
        <v>57608.1</v>
      </c>
      <c r="I1447" s="71">
        <f t="shared" si="684"/>
        <v>1508746.7347200001</v>
      </c>
      <c r="J1447" s="71">
        <f t="shared" si="685"/>
        <v>2902277.2694399999</v>
      </c>
      <c r="K1447" s="71">
        <f t="shared" si="686"/>
        <v>115216.2</v>
      </c>
      <c r="L1447" s="71">
        <f t="shared" si="687"/>
        <v>3017493.4694400001</v>
      </c>
      <c r="M1447" s="570"/>
      <c r="N1447" s="570"/>
      <c r="O1447" s="570">
        <f t="shared" si="666"/>
        <v>0</v>
      </c>
      <c r="P1447" s="570"/>
      <c r="Q1447" s="570"/>
      <c r="R1447" s="570">
        <f t="shared" si="662"/>
        <v>0</v>
      </c>
      <c r="S1447" s="71">
        <f t="shared" si="672"/>
        <v>0</v>
      </c>
      <c r="T1447" s="71">
        <f t="shared" si="663"/>
        <v>0</v>
      </c>
      <c r="U1447" s="71">
        <f t="shared" si="664"/>
        <v>0</v>
      </c>
      <c r="V1447" s="72" t="s">
        <v>1069</v>
      </c>
    </row>
    <row r="1448" spans="1:22" s="6" customFormat="1" ht="26.4" outlineLevel="2">
      <c r="A1448" s="391"/>
      <c r="B1448" s="391"/>
      <c r="C1448" s="392" t="s">
        <v>1094</v>
      </c>
      <c r="D1448" s="97">
        <v>2</v>
      </c>
      <c r="E1448" s="454">
        <v>2</v>
      </c>
      <c r="F1448" s="387" t="s">
        <v>660</v>
      </c>
      <c r="G1448" s="359">
        <v>617304.59225279989</v>
      </c>
      <c r="H1448" s="359">
        <v>53385.955040000001</v>
      </c>
      <c r="I1448" s="71">
        <f t="shared" si="684"/>
        <v>670690.54729279992</v>
      </c>
      <c r="J1448" s="71">
        <f t="shared" si="685"/>
        <v>1234609.1845055998</v>
      </c>
      <c r="K1448" s="71">
        <f t="shared" si="686"/>
        <v>106771.91008</v>
      </c>
      <c r="L1448" s="71">
        <f t="shared" si="687"/>
        <v>1341381.0945855998</v>
      </c>
      <c r="M1448" s="570"/>
      <c r="N1448" s="570"/>
      <c r="O1448" s="570">
        <f t="shared" si="666"/>
        <v>0</v>
      </c>
      <c r="P1448" s="570"/>
      <c r="Q1448" s="570"/>
      <c r="R1448" s="570">
        <f t="shared" si="662"/>
        <v>0</v>
      </c>
      <c r="S1448" s="71">
        <f t="shared" si="672"/>
        <v>0</v>
      </c>
      <c r="T1448" s="71">
        <f t="shared" si="663"/>
        <v>0</v>
      </c>
      <c r="U1448" s="71">
        <f t="shared" si="664"/>
        <v>0</v>
      </c>
      <c r="V1448" s="72" t="s">
        <v>1069</v>
      </c>
    </row>
    <row r="1449" spans="1:22" s="6" customFormat="1" ht="26.4" outlineLevel="2">
      <c r="A1449" s="391"/>
      <c r="B1449" s="391"/>
      <c r="C1449" s="392" t="s">
        <v>1079</v>
      </c>
      <c r="D1449" s="97">
        <v>0</v>
      </c>
      <c r="E1449" s="454"/>
      <c r="F1449" s="387" t="s">
        <v>660</v>
      </c>
      <c r="G1449" s="359">
        <v>206583.4438416</v>
      </c>
      <c r="H1449" s="359">
        <v>48702.500000000007</v>
      </c>
      <c r="I1449" s="71">
        <f t="shared" si="684"/>
        <v>255285.9438416</v>
      </c>
      <c r="J1449" s="71">
        <f t="shared" si="685"/>
        <v>0</v>
      </c>
      <c r="K1449" s="71">
        <f t="shared" si="686"/>
        <v>0</v>
      </c>
      <c r="L1449" s="71">
        <f t="shared" si="687"/>
        <v>0</v>
      </c>
      <c r="M1449" s="570"/>
      <c r="N1449" s="570"/>
      <c r="O1449" s="570">
        <f t="shared" si="666"/>
        <v>0</v>
      </c>
      <c r="P1449" s="570"/>
      <c r="Q1449" s="570"/>
      <c r="R1449" s="570">
        <f t="shared" si="662"/>
        <v>0</v>
      </c>
      <c r="S1449" s="71">
        <f t="shared" si="672"/>
        <v>0</v>
      </c>
      <c r="T1449" s="71">
        <f t="shared" si="663"/>
        <v>0</v>
      </c>
      <c r="U1449" s="71">
        <f t="shared" si="664"/>
        <v>0</v>
      </c>
      <c r="V1449" s="72" t="s">
        <v>1069</v>
      </c>
    </row>
    <row r="1450" spans="1:22" s="6" customFormat="1" outlineLevel="2">
      <c r="A1450" s="391"/>
      <c r="B1450" s="391"/>
      <c r="C1450" s="392" t="s">
        <v>1080</v>
      </c>
      <c r="D1450" s="97">
        <v>40</v>
      </c>
      <c r="E1450" s="454">
        <v>40</v>
      </c>
      <c r="F1450" s="387" t="s">
        <v>660</v>
      </c>
      <c r="G1450" s="359">
        <v>3260.9856959999997</v>
      </c>
      <c r="H1450" s="359">
        <v>3850.0000000000005</v>
      </c>
      <c r="I1450" s="71">
        <f t="shared" si="684"/>
        <v>7110.9856959999997</v>
      </c>
      <c r="J1450" s="71">
        <f t="shared" si="685"/>
        <v>130439.42783999999</v>
      </c>
      <c r="K1450" s="71">
        <f t="shared" si="686"/>
        <v>154000.00000000003</v>
      </c>
      <c r="L1450" s="71">
        <f t="shared" si="687"/>
        <v>284439.42784000002</v>
      </c>
      <c r="M1450" s="570"/>
      <c r="N1450" s="570"/>
      <c r="O1450" s="570">
        <f t="shared" si="666"/>
        <v>0</v>
      </c>
      <c r="P1450" s="570"/>
      <c r="Q1450" s="570"/>
      <c r="R1450" s="570">
        <f t="shared" si="662"/>
        <v>0</v>
      </c>
      <c r="S1450" s="71">
        <f t="shared" si="672"/>
        <v>0</v>
      </c>
      <c r="T1450" s="71">
        <f t="shared" si="663"/>
        <v>0</v>
      </c>
      <c r="U1450" s="71">
        <f t="shared" si="664"/>
        <v>0</v>
      </c>
      <c r="V1450" s="72" t="s">
        <v>713</v>
      </c>
    </row>
    <row r="1451" spans="1:22" s="6" customFormat="1" outlineLevel="2">
      <c r="A1451" s="391"/>
      <c r="B1451" s="391"/>
      <c r="C1451" s="392" t="s">
        <v>1081</v>
      </c>
      <c r="D1451" s="97">
        <v>25</v>
      </c>
      <c r="E1451" s="454">
        <v>25</v>
      </c>
      <c r="F1451" s="387" t="s">
        <v>660</v>
      </c>
      <c r="G1451" s="359">
        <v>48914.785439999992</v>
      </c>
      <c r="H1451" s="359">
        <v>11000</v>
      </c>
      <c r="I1451" s="71">
        <f t="shared" si="684"/>
        <v>59914.785439999992</v>
      </c>
      <c r="J1451" s="71">
        <f t="shared" si="685"/>
        <v>1222869.6359999997</v>
      </c>
      <c r="K1451" s="71">
        <f t="shared" si="686"/>
        <v>275000</v>
      </c>
      <c r="L1451" s="71">
        <f t="shared" si="687"/>
        <v>1497869.6359999997</v>
      </c>
      <c r="M1451" s="570"/>
      <c r="N1451" s="570"/>
      <c r="O1451" s="570">
        <f t="shared" si="666"/>
        <v>0</v>
      </c>
      <c r="P1451" s="570"/>
      <c r="Q1451" s="570"/>
      <c r="R1451" s="570">
        <f t="shared" ref="R1451:R1514" si="688">P1451+Q1451</f>
        <v>0</v>
      </c>
      <c r="S1451" s="71">
        <f t="shared" si="672"/>
        <v>0</v>
      </c>
      <c r="T1451" s="71">
        <f t="shared" ref="T1451:T1514" si="689">K1451*P1451</f>
        <v>0</v>
      </c>
      <c r="U1451" s="71">
        <f t="shared" ref="U1451:U1514" si="690">S1451+T1451</f>
        <v>0</v>
      </c>
      <c r="V1451" s="72" t="s">
        <v>713</v>
      </c>
    </row>
    <row r="1452" spans="1:22" s="6" customFormat="1" outlineLevel="2">
      <c r="A1452" s="391"/>
      <c r="B1452" s="391"/>
      <c r="C1452" s="392" t="s">
        <v>1082</v>
      </c>
      <c r="D1452" s="97">
        <v>36</v>
      </c>
      <c r="E1452" s="454">
        <v>36</v>
      </c>
      <c r="F1452" s="387" t="s">
        <v>660</v>
      </c>
      <c r="G1452" s="359">
        <v>92448.944481600003</v>
      </c>
      <c r="H1452" s="359">
        <v>8250</v>
      </c>
      <c r="I1452" s="71">
        <f t="shared" si="684"/>
        <v>100698.9444816</v>
      </c>
      <c r="J1452" s="71">
        <f t="shared" si="685"/>
        <v>3328162.0013375999</v>
      </c>
      <c r="K1452" s="71">
        <f t="shared" si="686"/>
        <v>297000</v>
      </c>
      <c r="L1452" s="71">
        <f t="shared" si="687"/>
        <v>3625162.0013375999</v>
      </c>
      <c r="M1452" s="570"/>
      <c r="N1452" s="570"/>
      <c r="O1452" s="570">
        <f t="shared" si="666"/>
        <v>0</v>
      </c>
      <c r="P1452" s="570"/>
      <c r="Q1452" s="570"/>
      <c r="R1452" s="570">
        <f t="shared" si="688"/>
        <v>0</v>
      </c>
      <c r="S1452" s="71">
        <f t="shared" si="672"/>
        <v>0</v>
      </c>
      <c r="T1452" s="71">
        <f t="shared" si="689"/>
        <v>0</v>
      </c>
      <c r="U1452" s="71">
        <f t="shared" si="690"/>
        <v>0</v>
      </c>
      <c r="V1452" s="72" t="s">
        <v>713</v>
      </c>
    </row>
    <row r="1453" spans="1:22" s="6" customFormat="1" outlineLevel="2">
      <c r="A1453" s="8"/>
      <c r="B1453" s="8"/>
      <c r="C1453" s="25" t="s">
        <v>1083</v>
      </c>
      <c r="D1453" s="97">
        <v>72</v>
      </c>
      <c r="E1453" s="455">
        <v>72</v>
      </c>
      <c r="F1453" s="18" t="s">
        <v>660</v>
      </c>
      <c r="G1453" s="359">
        <v>37990.483358400001</v>
      </c>
      <c r="H1453" s="359">
        <v>8250</v>
      </c>
      <c r="I1453" s="71">
        <f t="shared" si="684"/>
        <v>46240.483358400001</v>
      </c>
      <c r="J1453" s="71">
        <f t="shared" si="685"/>
        <v>2735314.8018048001</v>
      </c>
      <c r="K1453" s="71">
        <f t="shared" si="686"/>
        <v>594000</v>
      </c>
      <c r="L1453" s="71">
        <f t="shared" si="687"/>
        <v>3329314.8018048001</v>
      </c>
      <c r="M1453" s="570"/>
      <c r="N1453" s="570"/>
      <c r="O1453" s="570">
        <f t="shared" ref="O1453:O1516" si="691">M1453+N1453</f>
        <v>0</v>
      </c>
      <c r="P1453" s="570"/>
      <c r="Q1453" s="570"/>
      <c r="R1453" s="570">
        <f t="shared" si="688"/>
        <v>0</v>
      </c>
      <c r="S1453" s="71">
        <f t="shared" si="672"/>
        <v>0</v>
      </c>
      <c r="T1453" s="71">
        <f t="shared" si="689"/>
        <v>0</v>
      </c>
      <c r="U1453" s="71">
        <f t="shared" si="690"/>
        <v>0</v>
      </c>
      <c r="V1453" s="72" t="s">
        <v>713</v>
      </c>
    </row>
    <row r="1454" spans="1:22" s="6" customFormat="1" outlineLevel="2">
      <c r="A1454" s="8"/>
      <c r="B1454" s="8"/>
      <c r="C1454" s="25" t="s">
        <v>1084</v>
      </c>
      <c r="D1454" s="94">
        <v>1</v>
      </c>
      <c r="E1454" s="94">
        <v>1</v>
      </c>
      <c r="F1454" s="18" t="s">
        <v>619</v>
      </c>
      <c r="G1454" s="359">
        <v>2500000</v>
      </c>
      <c r="H1454" s="359">
        <v>1000000</v>
      </c>
      <c r="I1454" s="71">
        <f t="shared" si="684"/>
        <v>3500000</v>
      </c>
      <c r="J1454" s="71">
        <f t="shared" si="685"/>
        <v>2500000</v>
      </c>
      <c r="K1454" s="71">
        <f t="shared" si="686"/>
        <v>1000000</v>
      </c>
      <c r="L1454" s="71">
        <f t="shared" si="687"/>
        <v>3500000</v>
      </c>
      <c r="M1454" s="570"/>
      <c r="N1454" s="570"/>
      <c r="O1454" s="570">
        <f t="shared" si="691"/>
        <v>0</v>
      </c>
      <c r="P1454" s="570"/>
      <c r="Q1454" s="570"/>
      <c r="R1454" s="570">
        <f t="shared" si="688"/>
        <v>0</v>
      </c>
      <c r="S1454" s="71">
        <f t="shared" ref="S1454:S1517" si="692">J1454*M1454</f>
        <v>0</v>
      </c>
      <c r="T1454" s="71">
        <f t="shared" si="689"/>
        <v>0</v>
      </c>
      <c r="U1454" s="71">
        <f t="shared" si="690"/>
        <v>0</v>
      </c>
      <c r="V1454" s="72" t="s">
        <v>713</v>
      </c>
    </row>
    <row r="1455" spans="1:22" s="6" customFormat="1" outlineLevel="2">
      <c r="A1455" s="8"/>
      <c r="B1455" s="8"/>
      <c r="C1455" s="25" t="s">
        <v>1085</v>
      </c>
      <c r="D1455" s="97">
        <v>1</v>
      </c>
      <c r="E1455" s="97">
        <v>1</v>
      </c>
      <c r="F1455" s="18" t="s">
        <v>619</v>
      </c>
      <c r="G1455" s="359">
        <v>12557436.286029337</v>
      </c>
      <c r="H1455" s="359">
        <v>3767230.8858088008</v>
      </c>
      <c r="I1455" s="71">
        <f t="shared" si="684"/>
        <v>16324667.171838138</v>
      </c>
      <c r="J1455" s="71">
        <f t="shared" si="685"/>
        <v>12557436.286029337</v>
      </c>
      <c r="K1455" s="71">
        <f t="shared" si="686"/>
        <v>3767230.8858088008</v>
      </c>
      <c r="L1455" s="71">
        <f t="shared" si="687"/>
        <v>16324667.171838138</v>
      </c>
      <c r="M1455" s="570"/>
      <c r="N1455" s="570"/>
      <c r="O1455" s="570">
        <f t="shared" si="691"/>
        <v>0</v>
      </c>
      <c r="P1455" s="570"/>
      <c r="Q1455" s="570"/>
      <c r="R1455" s="570">
        <f t="shared" si="688"/>
        <v>0</v>
      </c>
      <c r="S1455" s="71">
        <f t="shared" si="692"/>
        <v>0</v>
      </c>
      <c r="T1455" s="71">
        <f t="shared" si="689"/>
        <v>0</v>
      </c>
      <c r="U1455" s="71">
        <f t="shared" si="690"/>
        <v>0</v>
      </c>
      <c r="V1455" s="72" t="s">
        <v>255</v>
      </c>
    </row>
    <row r="1456" spans="1:22" s="6" customFormat="1" outlineLevel="2">
      <c r="A1456" s="8"/>
      <c r="B1456" s="8"/>
      <c r="C1456" s="25" t="s">
        <v>787</v>
      </c>
      <c r="D1456" s="97">
        <v>1</v>
      </c>
      <c r="E1456" s="97">
        <v>1</v>
      </c>
      <c r="F1456" s="18" t="s">
        <v>619</v>
      </c>
      <c r="G1456" s="359">
        <v>0</v>
      </c>
      <c r="H1456" s="359">
        <v>11778364.04604</v>
      </c>
      <c r="I1456" s="71">
        <f t="shared" si="684"/>
        <v>11778364.04604</v>
      </c>
      <c r="J1456" s="71">
        <f t="shared" si="680"/>
        <v>0</v>
      </c>
      <c r="K1456" s="71">
        <f t="shared" si="681"/>
        <v>11778364.04604</v>
      </c>
      <c r="L1456" s="71">
        <f t="shared" si="682"/>
        <v>11778364.04604</v>
      </c>
      <c r="M1456" s="570"/>
      <c r="N1456" s="570"/>
      <c r="O1456" s="570">
        <f t="shared" si="691"/>
        <v>0</v>
      </c>
      <c r="P1456" s="570"/>
      <c r="Q1456" s="570"/>
      <c r="R1456" s="570">
        <f t="shared" si="688"/>
        <v>0</v>
      </c>
      <c r="S1456" s="71">
        <f t="shared" si="692"/>
        <v>0</v>
      </c>
      <c r="T1456" s="71">
        <f t="shared" si="689"/>
        <v>0</v>
      </c>
      <c r="U1456" s="71">
        <f t="shared" si="690"/>
        <v>0</v>
      </c>
      <c r="V1456" s="72" t="s">
        <v>713</v>
      </c>
    </row>
    <row r="1457" spans="1:22" s="6" customFormat="1" outlineLevel="1">
      <c r="A1457" s="8"/>
      <c r="B1457" s="8"/>
      <c r="C1457" s="25"/>
      <c r="D1457" s="97"/>
      <c r="E1457" s="97"/>
      <c r="F1457" s="18"/>
      <c r="G1457" s="71"/>
      <c r="H1457" s="71"/>
      <c r="I1457" s="71"/>
      <c r="J1457" s="71"/>
      <c r="K1457" s="71"/>
      <c r="L1457" s="71"/>
      <c r="M1457" s="570"/>
      <c r="N1457" s="570"/>
      <c r="O1457" s="570">
        <f t="shared" si="691"/>
        <v>0</v>
      </c>
      <c r="P1457" s="570"/>
      <c r="Q1457" s="570"/>
      <c r="R1457" s="570">
        <f t="shared" si="688"/>
        <v>0</v>
      </c>
      <c r="S1457" s="71">
        <f t="shared" si="692"/>
        <v>0</v>
      </c>
      <c r="T1457" s="71">
        <f t="shared" si="689"/>
        <v>0</v>
      </c>
      <c r="U1457" s="71">
        <f t="shared" si="690"/>
        <v>0</v>
      </c>
      <c r="V1457" s="72"/>
    </row>
    <row r="1458" spans="1:22" s="6" customFormat="1" ht="15.6">
      <c r="A1458" s="64" t="s">
        <v>39</v>
      </c>
      <c r="B1458" s="64"/>
      <c r="C1458" s="65" t="s">
        <v>40</v>
      </c>
      <c r="D1458" s="117"/>
      <c r="E1458" s="167"/>
      <c r="F1458" s="450"/>
      <c r="G1458" s="169"/>
      <c r="H1458" s="169"/>
      <c r="I1458" s="169"/>
      <c r="J1458" s="169">
        <f>SUBTOTAL(9,J1459:J1461)</f>
        <v>0</v>
      </c>
      <c r="K1458" s="169">
        <f>SUBTOTAL(9,K1459:K1461)</f>
        <v>0</v>
      </c>
      <c r="L1458" s="169">
        <f>SUBTOTAL(9,L1459:L1461)</f>
        <v>0</v>
      </c>
      <c r="M1458" s="573"/>
      <c r="N1458" s="573"/>
      <c r="O1458" s="573">
        <f t="shared" si="691"/>
        <v>0</v>
      </c>
      <c r="P1458" s="573"/>
      <c r="Q1458" s="573"/>
      <c r="R1458" s="573">
        <f t="shared" si="688"/>
        <v>0</v>
      </c>
      <c r="S1458" s="169">
        <f t="shared" si="692"/>
        <v>0</v>
      </c>
      <c r="T1458" s="169">
        <f t="shared" si="689"/>
        <v>0</v>
      </c>
      <c r="U1458" s="169">
        <f t="shared" si="690"/>
        <v>0</v>
      </c>
      <c r="V1458" s="451"/>
    </row>
    <row r="1459" spans="1:22" s="6" customFormat="1">
      <c r="A1459" s="21"/>
      <c r="B1459" s="21"/>
      <c r="C1459" s="28"/>
      <c r="D1459" s="99"/>
      <c r="E1459" s="99"/>
      <c r="F1459" s="37"/>
      <c r="G1459" s="82"/>
      <c r="H1459" s="82"/>
      <c r="I1459" s="82"/>
      <c r="J1459" s="82"/>
      <c r="K1459" s="82"/>
      <c r="L1459" s="62"/>
      <c r="M1459" s="574"/>
      <c r="N1459" s="574"/>
      <c r="O1459" s="574">
        <f t="shared" si="691"/>
        <v>0</v>
      </c>
      <c r="P1459" s="574"/>
      <c r="Q1459" s="574"/>
      <c r="R1459" s="574">
        <f t="shared" si="688"/>
        <v>0</v>
      </c>
      <c r="S1459" s="62">
        <f t="shared" si="692"/>
        <v>0</v>
      </c>
      <c r="T1459" s="62">
        <f t="shared" si="689"/>
        <v>0</v>
      </c>
      <c r="U1459" s="62">
        <f t="shared" si="690"/>
        <v>0</v>
      </c>
      <c r="V1459" s="72"/>
    </row>
    <row r="1460" spans="1:22" s="6" customFormat="1" outlineLevel="1">
      <c r="A1460" s="19" t="s">
        <v>288</v>
      </c>
      <c r="B1460" s="19"/>
      <c r="C1460" s="35" t="s">
        <v>176</v>
      </c>
      <c r="D1460" s="100"/>
      <c r="E1460" s="100"/>
      <c r="F1460" s="20"/>
      <c r="G1460" s="75"/>
      <c r="H1460" s="75"/>
      <c r="I1460" s="75"/>
      <c r="J1460" s="75">
        <f>SUBTOTAL(9,J1461:J1461)</f>
        <v>0</v>
      </c>
      <c r="K1460" s="75">
        <f>SUBTOTAL(9,K1461:K1461)</f>
        <v>0</v>
      </c>
      <c r="L1460" s="75">
        <f>SUBTOTAL(9,L1461:L1461)</f>
        <v>0</v>
      </c>
      <c r="M1460" s="571"/>
      <c r="N1460" s="571"/>
      <c r="O1460" s="571">
        <f t="shared" si="691"/>
        <v>0</v>
      </c>
      <c r="P1460" s="571"/>
      <c r="Q1460" s="571"/>
      <c r="R1460" s="571">
        <f t="shared" si="688"/>
        <v>0</v>
      </c>
      <c r="S1460" s="75">
        <f t="shared" si="692"/>
        <v>0</v>
      </c>
      <c r="T1460" s="75">
        <f t="shared" si="689"/>
        <v>0</v>
      </c>
      <c r="U1460" s="75">
        <f t="shared" si="690"/>
        <v>0</v>
      </c>
      <c r="V1460" s="76"/>
    </row>
    <row r="1461" spans="1:22" s="42" customFormat="1" outlineLevel="2">
      <c r="A1461" s="40" t="s">
        <v>311</v>
      </c>
      <c r="B1461" s="40"/>
      <c r="C1461" s="41" t="s">
        <v>312</v>
      </c>
      <c r="D1461" s="118">
        <v>1</v>
      </c>
      <c r="E1461" s="118"/>
      <c r="F1461" s="45" t="s">
        <v>10</v>
      </c>
      <c r="G1461" s="78"/>
      <c r="H1461" s="78"/>
      <c r="I1461" s="78"/>
      <c r="J1461" s="78"/>
      <c r="K1461" s="78"/>
      <c r="L1461" s="83">
        <v>0</v>
      </c>
      <c r="M1461" s="575"/>
      <c r="N1461" s="575"/>
      <c r="O1461" s="575">
        <f t="shared" si="691"/>
        <v>0</v>
      </c>
      <c r="P1461" s="575"/>
      <c r="Q1461" s="575"/>
      <c r="R1461" s="575">
        <f t="shared" si="688"/>
        <v>0</v>
      </c>
      <c r="S1461" s="83">
        <f t="shared" si="692"/>
        <v>0</v>
      </c>
      <c r="T1461" s="83">
        <f t="shared" si="689"/>
        <v>0</v>
      </c>
      <c r="U1461" s="83">
        <f t="shared" si="690"/>
        <v>0</v>
      </c>
      <c r="V1461" s="79" t="s">
        <v>1095</v>
      </c>
    </row>
    <row r="1462" spans="1:22" s="6" customFormat="1" ht="15.6">
      <c r="A1462" s="64" t="s">
        <v>41</v>
      </c>
      <c r="B1462" s="64"/>
      <c r="C1462" s="65" t="s">
        <v>42</v>
      </c>
      <c r="D1462" s="117"/>
      <c r="E1462" s="167"/>
      <c r="F1462" s="450"/>
      <c r="G1462" s="169"/>
      <c r="H1462" s="169"/>
      <c r="I1462" s="169"/>
      <c r="J1462" s="169">
        <f>SUBTOTAL(9,J1463:J1488)</f>
        <v>246537484.78126073</v>
      </c>
      <c r="K1462" s="169">
        <f>SUBTOTAL(9,K1463:K1488)</f>
        <v>58813621.167480811</v>
      </c>
      <c r="L1462" s="169">
        <f>SUBTOTAL(9,L1463:L1488)</f>
        <v>305351105.9487415</v>
      </c>
      <c r="M1462" s="573"/>
      <c r="N1462" s="573"/>
      <c r="O1462" s="573">
        <f t="shared" si="691"/>
        <v>0</v>
      </c>
      <c r="P1462" s="573"/>
      <c r="Q1462" s="573"/>
      <c r="R1462" s="573">
        <f t="shared" si="688"/>
        <v>0</v>
      </c>
      <c r="S1462" s="169">
        <f>SUBTOTAL(9,S1463:S1488)</f>
        <v>0</v>
      </c>
      <c r="T1462" s="169">
        <f>SUBTOTAL(9,T1463:T1488)</f>
        <v>0</v>
      </c>
      <c r="U1462" s="169">
        <f>SUBTOTAL(9,U1463:U1488)</f>
        <v>0</v>
      </c>
      <c r="V1462" s="451"/>
    </row>
    <row r="1463" spans="1:22" s="6" customFormat="1">
      <c r="A1463" s="21"/>
      <c r="B1463" s="21"/>
      <c r="C1463" s="28"/>
      <c r="D1463" s="99"/>
      <c r="E1463" s="99"/>
      <c r="F1463" s="37"/>
      <c r="G1463" s="82"/>
      <c r="H1463" s="82"/>
      <c r="I1463" s="82"/>
      <c r="J1463" s="82"/>
      <c r="K1463" s="82"/>
      <c r="L1463" s="62"/>
      <c r="M1463" s="574"/>
      <c r="N1463" s="574"/>
      <c r="O1463" s="574">
        <f t="shared" si="691"/>
        <v>0</v>
      </c>
      <c r="P1463" s="574"/>
      <c r="Q1463" s="574"/>
      <c r="R1463" s="574">
        <f t="shared" si="688"/>
        <v>0</v>
      </c>
      <c r="S1463" s="82"/>
      <c r="T1463" s="82"/>
      <c r="U1463" s="62"/>
      <c r="V1463" s="72"/>
    </row>
    <row r="1464" spans="1:22" s="6" customFormat="1" outlineLevel="1">
      <c r="A1464" s="19" t="s">
        <v>317</v>
      </c>
      <c r="B1464" s="19"/>
      <c r="C1464" s="35" t="s">
        <v>176</v>
      </c>
      <c r="D1464" s="100"/>
      <c r="E1464" s="100"/>
      <c r="F1464" s="20"/>
      <c r="G1464" s="75"/>
      <c r="H1464" s="75"/>
      <c r="I1464" s="75"/>
      <c r="J1464" s="75">
        <f>SUBTOTAL(9,J1465:J1488)</f>
        <v>246537484.78126073</v>
      </c>
      <c r="K1464" s="75">
        <f>SUBTOTAL(9,K1465:K1488)</f>
        <v>58813621.167480811</v>
      </c>
      <c r="L1464" s="75">
        <f>SUBTOTAL(9,L1465:L1488)</f>
        <v>305351105.9487415</v>
      </c>
      <c r="M1464" s="571"/>
      <c r="N1464" s="571"/>
      <c r="O1464" s="571">
        <f t="shared" si="691"/>
        <v>0</v>
      </c>
      <c r="P1464" s="571"/>
      <c r="Q1464" s="571"/>
      <c r="R1464" s="571">
        <f t="shared" si="688"/>
        <v>0</v>
      </c>
      <c r="S1464" s="75">
        <f>SUBTOTAL(9,S1465:S1488)</f>
        <v>0</v>
      </c>
      <c r="T1464" s="75">
        <f>SUBTOTAL(9,T1465:T1488)</f>
        <v>0</v>
      </c>
      <c r="U1464" s="75">
        <f>SUBTOTAL(9,U1465:U1488)</f>
        <v>0</v>
      </c>
      <c r="V1464" s="76"/>
    </row>
    <row r="1465" spans="1:22" s="36" customFormat="1" outlineLevel="1">
      <c r="A1465" s="21" t="s">
        <v>318</v>
      </c>
      <c r="B1465" s="21"/>
      <c r="C1465" s="28" t="s">
        <v>316</v>
      </c>
      <c r="D1465" s="122">
        <v>1</v>
      </c>
      <c r="E1465" s="122">
        <v>1</v>
      </c>
      <c r="F1465" s="37" t="s">
        <v>10</v>
      </c>
      <c r="G1465" s="77"/>
      <c r="H1465" s="77"/>
      <c r="I1465" s="77"/>
      <c r="J1465" s="82">
        <f t="shared" ref="J1465:K1465" si="693">SUBTOTAL(9,J1466:J1488)</f>
        <v>246537484.78126073</v>
      </c>
      <c r="K1465" s="82">
        <f t="shared" si="693"/>
        <v>58813621.167480811</v>
      </c>
      <c r="L1465" s="82">
        <f>SUBTOTAL(9,L1466:L1488)</f>
        <v>305351105.9487415</v>
      </c>
      <c r="M1465" s="576"/>
      <c r="N1465" s="576"/>
      <c r="O1465" s="576">
        <f t="shared" si="691"/>
        <v>0</v>
      </c>
      <c r="P1465" s="576"/>
      <c r="Q1465" s="576"/>
      <c r="R1465" s="576">
        <f t="shared" si="688"/>
        <v>0</v>
      </c>
      <c r="S1465" s="82">
        <f t="shared" ref="S1465:T1465" si="694">SUBTOTAL(9,S1466:S1488)</f>
        <v>0</v>
      </c>
      <c r="T1465" s="82">
        <f t="shared" si="694"/>
        <v>0</v>
      </c>
      <c r="U1465" s="82">
        <f>SUBTOTAL(9,U1466:U1488)</f>
        <v>0</v>
      </c>
      <c r="V1465" s="81"/>
    </row>
    <row r="1466" spans="1:22" s="6" customFormat="1" ht="26.4" outlineLevel="2">
      <c r="A1466" s="8"/>
      <c r="B1466" s="8"/>
      <c r="C1466" s="25" t="s">
        <v>1062</v>
      </c>
      <c r="D1466" s="97">
        <v>16</v>
      </c>
      <c r="E1466" s="456">
        <v>18</v>
      </c>
      <c r="F1466" s="387" t="s">
        <v>624</v>
      </c>
      <c r="G1466" s="359">
        <v>362322.68570639991</v>
      </c>
      <c r="H1466" s="359">
        <v>115320.5625</v>
      </c>
      <c r="I1466" s="71">
        <f>SUM(G1466:H1466)</f>
        <v>477643.24820639991</v>
      </c>
      <c r="J1466" s="71">
        <f>G1466*E1466</f>
        <v>6521808.3427151982</v>
      </c>
      <c r="K1466" s="71">
        <f>H1466*E1466</f>
        <v>2075770.125</v>
      </c>
      <c r="L1466" s="71">
        <f>I1466*E1466</f>
        <v>8597578.4677151982</v>
      </c>
      <c r="M1466" s="570"/>
      <c r="N1466" s="570"/>
      <c r="O1466" s="570">
        <f t="shared" si="691"/>
        <v>0</v>
      </c>
      <c r="P1466" s="570"/>
      <c r="Q1466" s="570"/>
      <c r="R1466" s="570">
        <f t="shared" si="688"/>
        <v>0</v>
      </c>
      <c r="S1466" s="71">
        <f t="shared" si="692"/>
        <v>0</v>
      </c>
      <c r="T1466" s="71">
        <f t="shared" si="689"/>
        <v>0</v>
      </c>
      <c r="U1466" s="71">
        <f t="shared" si="690"/>
        <v>0</v>
      </c>
      <c r="V1466" s="72" t="s">
        <v>1063</v>
      </c>
    </row>
    <row r="1467" spans="1:22" s="6" customFormat="1" ht="26.4" outlineLevel="2">
      <c r="A1467" s="8"/>
      <c r="B1467" s="8"/>
      <c r="C1467" s="25" t="s">
        <v>1064</v>
      </c>
      <c r="D1467" s="97">
        <v>257</v>
      </c>
      <c r="E1467" s="454">
        <v>228</v>
      </c>
      <c r="F1467" s="387" t="s">
        <v>624</v>
      </c>
      <c r="G1467" s="359">
        <v>190224.16559999998</v>
      </c>
      <c r="H1467" s="359">
        <v>70966.5</v>
      </c>
      <c r="I1467" s="71">
        <f t="shared" ref="I1467" si="695">SUM(G1467:H1467)</f>
        <v>261190.66559999998</v>
      </c>
      <c r="J1467" s="71">
        <f t="shared" ref="J1467:J1487" si="696">G1467*E1467</f>
        <v>43371109.756799996</v>
      </c>
      <c r="K1467" s="71">
        <f t="shared" ref="K1467:K1487" si="697">H1467*E1467</f>
        <v>16180362</v>
      </c>
      <c r="L1467" s="71">
        <f t="shared" ref="L1467:L1487" si="698">I1467*E1467</f>
        <v>59551471.756799996</v>
      </c>
      <c r="M1467" s="570"/>
      <c r="N1467" s="570"/>
      <c r="O1467" s="570">
        <f t="shared" si="691"/>
        <v>0</v>
      </c>
      <c r="P1467" s="570"/>
      <c r="Q1467" s="570"/>
      <c r="R1467" s="570">
        <f t="shared" si="688"/>
        <v>0</v>
      </c>
      <c r="S1467" s="71">
        <f t="shared" si="692"/>
        <v>0</v>
      </c>
      <c r="T1467" s="71">
        <f t="shared" si="689"/>
        <v>0</v>
      </c>
      <c r="U1467" s="71">
        <f t="shared" si="690"/>
        <v>0</v>
      </c>
      <c r="V1467" s="72" t="s">
        <v>1065</v>
      </c>
    </row>
    <row r="1468" spans="1:22" s="6" customFormat="1" ht="26.4" outlineLevel="2">
      <c r="A1468" s="8"/>
      <c r="B1468" s="8"/>
      <c r="C1468" s="25" t="s">
        <v>1066</v>
      </c>
      <c r="D1468" s="97">
        <v>23</v>
      </c>
      <c r="E1468" s="454">
        <v>27</v>
      </c>
      <c r="F1468" s="387" t="s">
        <v>624</v>
      </c>
      <c r="G1468" s="359">
        <v>94950.666666666672</v>
      </c>
      <c r="H1468" s="359">
        <v>42579.9</v>
      </c>
      <c r="I1468" s="71">
        <f>SUM(G1468:H1468)</f>
        <v>137530.56666666668</v>
      </c>
      <c r="J1468" s="71">
        <f>G1468*E1468</f>
        <v>2563668</v>
      </c>
      <c r="K1468" s="71">
        <f>H1468*E1468</f>
        <v>1149657.3</v>
      </c>
      <c r="L1468" s="71">
        <f>I1468*E1468</f>
        <v>3713325.3000000003</v>
      </c>
      <c r="M1468" s="570"/>
      <c r="N1468" s="570"/>
      <c r="O1468" s="570">
        <f t="shared" si="691"/>
        <v>0</v>
      </c>
      <c r="P1468" s="570"/>
      <c r="Q1468" s="570"/>
      <c r="R1468" s="570">
        <f t="shared" si="688"/>
        <v>0</v>
      </c>
      <c r="S1468" s="71">
        <f t="shared" si="692"/>
        <v>0</v>
      </c>
      <c r="T1468" s="71">
        <f t="shared" si="689"/>
        <v>0</v>
      </c>
      <c r="U1468" s="71">
        <f t="shared" si="690"/>
        <v>0</v>
      </c>
      <c r="V1468" s="72" t="s">
        <v>1067</v>
      </c>
    </row>
    <row r="1469" spans="1:22" s="6" customFormat="1" outlineLevel="2">
      <c r="A1469" s="8"/>
      <c r="B1469" s="8"/>
      <c r="C1469" s="25" t="s">
        <v>1071</v>
      </c>
      <c r="D1469" s="94">
        <v>1</v>
      </c>
      <c r="E1469" s="454">
        <v>1</v>
      </c>
      <c r="F1469" s="18" t="s">
        <v>660</v>
      </c>
      <c r="G1469" s="359">
        <v>597901.72736159991</v>
      </c>
      <c r="H1469" s="359">
        <v>82376.800000000003</v>
      </c>
      <c r="I1469" s="71">
        <f t="shared" ref="I1469:I1487" si="699">SUM(G1469:H1469)</f>
        <v>680278.52736159996</v>
      </c>
      <c r="J1469" s="71">
        <f t="shared" si="696"/>
        <v>597901.72736159991</v>
      </c>
      <c r="K1469" s="71">
        <f t="shared" si="697"/>
        <v>82376.800000000003</v>
      </c>
      <c r="L1469" s="71">
        <f t="shared" si="698"/>
        <v>680278.52736159996</v>
      </c>
      <c r="M1469" s="570"/>
      <c r="N1469" s="570"/>
      <c r="O1469" s="570">
        <f t="shared" si="691"/>
        <v>0</v>
      </c>
      <c r="P1469" s="570"/>
      <c r="Q1469" s="570"/>
      <c r="R1469" s="570">
        <f t="shared" si="688"/>
        <v>0</v>
      </c>
      <c r="S1469" s="71">
        <f t="shared" si="692"/>
        <v>0</v>
      </c>
      <c r="T1469" s="71">
        <f t="shared" si="689"/>
        <v>0</v>
      </c>
      <c r="U1469" s="71">
        <f t="shared" si="690"/>
        <v>0</v>
      </c>
      <c r="V1469" s="72" t="s">
        <v>1069</v>
      </c>
    </row>
    <row r="1470" spans="1:22" s="6" customFormat="1" outlineLevel="2">
      <c r="A1470" s="8"/>
      <c r="B1470" s="8"/>
      <c r="C1470" s="25" t="s">
        <v>1096</v>
      </c>
      <c r="D1470" s="94">
        <v>1</v>
      </c>
      <c r="E1470" s="454">
        <v>1</v>
      </c>
      <c r="F1470" s="18" t="s">
        <v>660</v>
      </c>
      <c r="G1470" s="359">
        <v>684154.79902079992</v>
      </c>
      <c r="H1470" s="359">
        <v>82376.800000000003</v>
      </c>
      <c r="I1470" s="71">
        <f t="shared" si="699"/>
        <v>766531.59902079997</v>
      </c>
      <c r="J1470" s="71">
        <f t="shared" si="696"/>
        <v>684154.79902079992</v>
      </c>
      <c r="K1470" s="71">
        <f t="shared" si="697"/>
        <v>82376.800000000003</v>
      </c>
      <c r="L1470" s="71">
        <f t="shared" si="698"/>
        <v>766531.59902079997</v>
      </c>
      <c r="M1470" s="570"/>
      <c r="N1470" s="570"/>
      <c r="O1470" s="570">
        <f t="shared" si="691"/>
        <v>0</v>
      </c>
      <c r="P1470" s="570"/>
      <c r="Q1470" s="570"/>
      <c r="R1470" s="570">
        <f t="shared" si="688"/>
        <v>0</v>
      </c>
      <c r="S1470" s="71">
        <f t="shared" si="692"/>
        <v>0</v>
      </c>
      <c r="T1470" s="71">
        <f t="shared" si="689"/>
        <v>0</v>
      </c>
      <c r="U1470" s="71">
        <f t="shared" si="690"/>
        <v>0</v>
      </c>
      <c r="V1470" s="72" t="s">
        <v>1069</v>
      </c>
    </row>
    <row r="1471" spans="1:22" s="6" customFormat="1" outlineLevel="2">
      <c r="A1471" s="8"/>
      <c r="B1471" s="8"/>
      <c r="C1471" s="25" t="s">
        <v>1070</v>
      </c>
      <c r="D1471" s="94">
        <v>92</v>
      </c>
      <c r="E1471" s="454">
        <v>77</v>
      </c>
      <c r="F1471" s="18" t="s">
        <v>660</v>
      </c>
      <c r="G1471" s="359">
        <v>32609.856959999997</v>
      </c>
      <c r="H1471" s="359">
        <v>57608.1</v>
      </c>
      <c r="I1471" s="71">
        <f t="shared" si="699"/>
        <v>90217.956959999996</v>
      </c>
      <c r="J1471" s="71">
        <f t="shared" si="696"/>
        <v>2510958.9859199999</v>
      </c>
      <c r="K1471" s="71">
        <f t="shared" si="697"/>
        <v>4435823.7</v>
      </c>
      <c r="L1471" s="71">
        <f t="shared" si="698"/>
        <v>6946782.6859200001</v>
      </c>
      <c r="M1471" s="570"/>
      <c r="N1471" s="570"/>
      <c r="O1471" s="570">
        <f t="shared" si="691"/>
        <v>0</v>
      </c>
      <c r="P1471" s="570"/>
      <c r="Q1471" s="570"/>
      <c r="R1471" s="570">
        <f t="shared" si="688"/>
        <v>0</v>
      </c>
      <c r="S1471" s="71">
        <f t="shared" si="692"/>
        <v>0</v>
      </c>
      <c r="T1471" s="71">
        <f t="shared" si="689"/>
        <v>0</v>
      </c>
      <c r="U1471" s="71">
        <f t="shared" si="690"/>
        <v>0</v>
      </c>
      <c r="V1471" s="72" t="s">
        <v>1069</v>
      </c>
    </row>
    <row r="1472" spans="1:22" s="6" customFormat="1" outlineLevel="2">
      <c r="A1472" s="8"/>
      <c r="B1472" s="8"/>
      <c r="C1472" s="25" t="s">
        <v>1077</v>
      </c>
      <c r="D1472" s="94">
        <v>45</v>
      </c>
      <c r="E1472" s="454">
        <v>45</v>
      </c>
      <c r="F1472" s="18" t="s">
        <v>660</v>
      </c>
      <c r="G1472" s="359">
        <v>317946.10535999999</v>
      </c>
      <c r="H1472" s="359">
        <v>57608.1</v>
      </c>
      <c r="I1472" s="71">
        <f t="shared" si="699"/>
        <v>375554.20535999996</v>
      </c>
      <c r="J1472" s="71">
        <f t="shared" si="696"/>
        <v>14307574.7412</v>
      </c>
      <c r="K1472" s="71">
        <f t="shared" si="697"/>
        <v>2592364.5</v>
      </c>
      <c r="L1472" s="71">
        <f t="shared" si="698"/>
        <v>16899939.2412</v>
      </c>
      <c r="M1472" s="570"/>
      <c r="N1472" s="570"/>
      <c r="O1472" s="570">
        <f t="shared" si="691"/>
        <v>0</v>
      </c>
      <c r="P1472" s="570"/>
      <c r="Q1472" s="570"/>
      <c r="R1472" s="570">
        <f t="shared" si="688"/>
        <v>0</v>
      </c>
      <c r="S1472" s="71">
        <f t="shared" si="692"/>
        <v>0</v>
      </c>
      <c r="T1472" s="71">
        <f t="shared" si="689"/>
        <v>0</v>
      </c>
      <c r="U1472" s="71">
        <f t="shared" si="690"/>
        <v>0</v>
      </c>
      <c r="V1472" s="72" t="s">
        <v>1069</v>
      </c>
    </row>
    <row r="1473" spans="1:22" s="6" customFormat="1" outlineLevel="2">
      <c r="A1473" s="8"/>
      <c r="B1473" s="8"/>
      <c r="C1473" s="25" t="s">
        <v>1088</v>
      </c>
      <c r="D1473" s="94">
        <v>45</v>
      </c>
      <c r="E1473" s="454">
        <v>45</v>
      </c>
      <c r="F1473" s="18" t="s">
        <v>660</v>
      </c>
      <c r="G1473" s="359">
        <v>318435.25321439997</v>
      </c>
      <c r="H1473" s="359">
        <v>57608.1</v>
      </c>
      <c r="I1473" s="71">
        <f t="shared" si="699"/>
        <v>376043.35321439995</v>
      </c>
      <c r="J1473" s="71">
        <f t="shared" si="696"/>
        <v>14329586.394647999</v>
      </c>
      <c r="K1473" s="71">
        <f t="shared" si="697"/>
        <v>2592364.5</v>
      </c>
      <c r="L1473" s="71">
        <f t="shared" si="698"/>
        <v>16921950.894647997</v>
      </c>
      <c r="M1473" s="570"/>
      <c r="N1473" s="570"/>
      <c r="O1473" s="570">
        <f t="shared" si="691"/>
        <v>0</v>
      </c>
      <c r="P1473" s="570"/>
      <c r="Q1473" s="570"/>
      <c r="R1473" s="570">
        <f t="shared" si="688"/>
        <v>0</v>
      </c>
      <c r="S1473" s="71">
        <f t="shared" si="692"/>
        <v>0</v>
      </c>
      <c r="T1473" s="71">
        <f t="shared" si="689"/>
        <v>0</v>
      </c>
      <c r="U1473" s="71">
        <f t="shared" si="690"/>
        <v>0</v>
      </c>
      <c r="V1473" s="72" t="s">
        <v>1069</v>
      </c>
    </row>
    <row r="1474" spans="1:22" s="6" customFormat="1" ht="31.5" customHeight="1" outlineLevel="2">
      <c r="A1474" s="391"/>
      <c r="B1474" s="391"/>
      <c r="C1474" s="392" t="s">
        <v>1097</v>
      </c>
      <c r="D1474" s="97">
        <v>96</v>
      </c>
      <c r="E1474" s="454">
        <v>96</v>
      </c>
      <c r="F1474" s="387" t="s">
        <v>660</v>
      </c>
      <c r="G1474" s="359">
        <v>387040</v>
      </c>
      <c r="H1474" s="359">
        <v>30056.400000000001</v>
      </c>
      <c r="I1474" s="62">
        <f t="shared" si="699"/>
        <v>417096.4</v>
      </c>
      <c r="J1474" s="62">
        <f t="shared" si="696"/>
        <v>37155840</v>
      </c>
      <c r="K1474" s="62">
        <f t="shared" si="697"/>
        <v>2885414.4000000004</v>
      </c>
      <c r="L1474" s="62">
        <f t="shared" si="698"/>
        <v>40041254.400000006</v>
      </c>
      <c r="M1474" s="574"/>
      <c r="N1474" s="574"/>
      <c r="O1474" s="574">
        <f t="shared" si="691"/>
        <v>0</v>
      </c>
      <c r="P1474" s="574"/>
      <c r="Q1474" s="574"/>
      <c r="R1474" s="574">
        <f t="shared" si="688"/>
        <v>0</v>
      </c>
      <c r="S1474" s="62">
        <f t="shared" si="692"/>
        <v>0</v>
      </c>
      <c r="T1474" s="62">
        <f t="shared" si="689"/>
        <v>0</v>
      </c>
      <c r="U1474" s="62">
        <f t="shared" si="690"/>
        <v>0</v>
      </c>
      <c r="V1474" s="393" t="s">
        <v>1546</v>
      </c>
    </row>
    <row r="1475" spans="1:22" s="6" customFormat="1" outlineLevel="2">
      <c r="A1475" s="391"/>
      <c r="B1475" s="391"/>
      <c r="C1475" s="392" t="s">
        <v>1098</v>
      </c>
      <c r="D1475" s="97">
        <v>1</v>
      </c>
      <c r="E1475" s="454">
        <v>1</v>
      </c>
      <c r="F1475" s="387" t="s">
        <v>660</v>
      </c>
      <c r="G1475" s="359">
        <v>2445739.2719999999</v>
      </c>
      <c r="H1475" s="359">
        <v>82376.800000000003</v>
      </c>
      <c r="I1475" s="62">
        <f t="shared" si="699"/>
        <v>2528116.0719999997</v>
      </c>
      <c r="J1475" s="62">
        <f t="shared" si="696"/>
        <v>2445739.2719999999</v>
      </c>
      <c r="K1475" s="62">
        <f t="shared" si="697"/>
        <v>82376.800000000003</v>
      </c>
      <c r="L1475" s="62">
        <f t="shared" si="698"/>
        <v>2528116.0719999997</v>
      </c>
      <c r="M1475" s="574"/>
      <c r="N1475" s="574"/>
      <c r="O1475" s="574">
        <f t="shared" si="691"/>
        <v>0</v>
      </c>
      <c r="P1475" s="574"/>
      <c r="Q1475" s="574"/>
      <c r="R1475" s="574">
        <f t="shared" si="688"/>
        <v>0</v>
      </c>
      <c r="S1475" s="62">
        <f t="shared" si="692"/>
        <v>0</v>
      </c>
      <c r="T1475" s="62">
        <f t="shared" si="689"/>
        <v>0</v>
      </c>
      <c r="U1475" s="62">
        <f t="shared" si="690"/>
        <v>0</v>
      </c>
      <c r="V1475" s="393" t="s">
        <v>1069</v>
      </c>
    </row>
    <row r="1476" spans="1:22" s="6" customFormat="1" outlineLevel="2">
      <c r="A1476" s="391"/>
      <c r="B1476" s="391"/>
      <c r="C1476" s="392" t="s">
        <v>1089</v>
      </c>
      <c r="D1476" s="97">
        <v>2</v>
      </c>
      <c r="E1476" s="454">
        <v>2</v>
      </c>
      <c r="F1476" s="387" t="s">
        <v>660</v>
      </c>
      <c r="G1476" s="359">
        <v>1451138.63472</v>
      </c>
      <c r="H1476" s="359">
        <v>57608.1</v>
      </c>
      <c r="I1476" s="62">
        <f t="shared" si="699"/>
        <v>1508746.7347200001</v>
      </c>
      <c r="J1476" s="62">
        <f t="shared" si="696"/>
        <v>2902277.2694399999</v>
      </c>
      <c r="K1476" s="62">
        <f t="shared" si="697"/>
        <v>115216.2</v>
      </c>
      <c r="L1476" s="62">
        <f t="shared" si="698"/>
        <v>3017493.4694400001</v>
      </c>
      <c r="M1476" s="574"/>
      <c r="N1476" s="574"/>
      <c r="O1476" s="574">
        <f t="shared" si="691"/>
        <v>0</v>
      </c>
      <c r="P1476" s="574"/>
      <c r="Q1476" s="574"/>
      <c r="R1476" s="574">
        <f t="shared" si="688"/>
        <v>0</v>
      </c>
      <c r="S1476" s="62">
        <f t="shared" si="692"/>
        <v>0</v>
      </c>
      <c r="T1476" s="62">
        <f t="shared" si="689"/>
        <v>0</v>
      </c>
      <c r="U1476" s="62">
        <f t="shared" si="690"/>
        <v>0</v>
      </c>
      <c r="V1476" s="393" t="s">
        <v>1069</v>
      </c>
    </row>
    <row r="1477" spans="1:22" s="6" customFormat="1" ht="26.4" outlineLevel="2">
      <c r="A1477" s="391"/>
      <c r="B1477" s="391"/>
      <c r="C1477" s="392" t="s">
        <v>1078</v>
      </c>
      <c r="D1477" s="97">
        <v>28</v>
      </c>
      <c r="E1477" s="454">
        <v>28</v>
      </c>
      <c r="F1477" s="387" t="s">
        <v>660</v>
      </c>
      <c r="G1477" s="359">
        <v>680241.61618559994</v>
      </c>
      <c r="H1477" s="359">
        <v>53385.955040000001</v>
      </c>
      <c r="I1477" s="62">
        <f t="shared" si="699"/>
        <v>733627.57122559997</v>
      </c>
      <c r="J1477" s="62">
        <f t="shared" si="696"/>
        <v>19046765.253196798</v>
      </c>
      <c r="K1477" s="62">
        <f t="shared" si="697"/>
        <v>1494806.7411199999</v>
      </c>
      <c r="L1477" s="62">
        <f t="shared" si="698"/>
        <v>20541571.994316798</v>
      </c>
      <c r="M1477" s="574"/>
      <c r="N1477" s="574"/>
      <c r="O1477" s="574">
        <f t="shared" si="691"/>
        <v>0</v>
      </c>
      <c r="P1477" s="574"/>
      <c r="Q1477" s="574"/>
      <c r="R1477" s="574">
        <f t="shared" si="688"/>
        <v>0</v>
      </c>
      <c r="S1477" s="62">
        <f t="shared" si="692"/>
        <v>0</v>
      </c>
      <c r="T1477" s="62">
        <f t="shared" si="689"/>
        <v>0</v>
      </c>
      <c r="U1477" s="62">
        <f t="shared" si="690"/>
        <v>0</v>
      </c>
      <c r="V1477" s="393" t="s">
        <v>1069</v>
      </c>
    </row>
    <row r="1478" spans="1:22" s="6" customFormat="1" ht="26.4" outlineLevel="2">
      <c r="A1478" s="391"/>
      <c r="B1478" s="391"/>
      <c r="C1478" s="392" t="s">
        <v>1099</v>
      </c>
      <c r="D1478" s="97">
        <v>68</v>
      </c>
      <c r="E1478" s="454">
        <v>68</v>
      </c>
      <c r="F1478" s="387" t="s">
        <v>660</v>
      </c>
      <c r="G1478" s="359">
        <v>680241.61618559994</v>
      </c>
      <c r="H1478" s="359">
        <v>53385.955040000001</v>
      </c>
      <c r="I1478" s="62">
        <f t="shared" si="699"/>
        <v>733627.57122559997</v>
      </c>
      <c r="J1478" s="62">
        <f t="shared" si="696"/>
        <v>46256429.900620796</v>
      </c>
      <c r="K1478" s="62">
        <f t="shared" si="697"/>
        <v>3630244.9427200002</v>
      </c>
      <c r="L1478" s="62">
        <f t="shared" si="698"/>
        <v>49886674.843340799</v>
      </c>
      <c r="M1478" s="574"/>
      <c r="N1478" s="574"/>
      <c r="O1478" s="574">
        <f t="shared" si="691"/>
        <v>0</v>
      </c>
      <c r="P1478" s="574"/>
      <c r="Q1478" s="574"/>
      <c r="R1478" s="574">
        <f t="shared" si="688"/>
        <v>0</v>
      </c>
      <c r="S1478" s="62">
        <f t="shared" si="692"/>
        <v>0</v>
      </c>
      <c r="T1478" s="62">
        <f t="shared" si="689"/>
        <v>0</v>
      </c>
      <c r="U1478" s="62">
        <f t="shared" si="690"/>
        <v>0</v>
      </c>
      <c r="V1478" s="393" t="s">
        <v>1069</v>
      </c>
    </row>
    <row r="1479" spans="1:22" s="6" customFormat="1" ht="26.4" outlineLevel="2">
      <c r="A1479" s="391"/>
      <c r="B1479" s="391"/>
      <c r="C1479" s="392" t="s">
        <v>1094</v>
      </c>
      <c r="D1479" s="97">
        <v>6</v>
      </c>
      <c r="E1479" s="454">
        <v>6</v>
      </c>
      <c r="F1479" s="387" t="s">
        <v>660</v>
      </c>
      <c r="G1479" s="359">
        <v>617304.59225279989</v>
      </c>
      <c r="H1479" s="359">
        <v>53385.955040000001</v>
      </c>
      <c r="I1479" s="62">
        <f t="shared" si="699"/>
        <v>670690.54729279992</v>
      </c>
      <c r="J1479" s="62">
        <f t="shared" si="696"/>
        <v>3703827.5535167996</v>
      </c>
      <c r="K1479" s="62">
        <f t="shared" si="697"/>
        <v>320315.73024</v>
      </c>
      <c r="L1479" s="62">
        <f t="shared" si="698"/>
        <v>4024143.2837567995</v>
      </c>
      <c r="M1479" s="574"/>
      <c r="N1479" s="574"/>
      <c r="O1479" s="574">
        <f t="shared" si="691"/>
        <v>0</v>
      </c>
      <c r="P1479" s="574"/>
      <c r="Q1479" s="574"/>
      <c r="R1479" s="574">
        <f t="shared" si="688"/>
        <v>0</v>
      </c>
      <c r="S1479" s="62">
        <f t="shared" si="692"/>
        <v>0</v>
      </c>
      <c r="T1479" s="62">
        <f t="shared" si="689"/>
        <v>0</v>
      </c>
      <c r="U1479" s="62">
        <f t="shared" si="690"/>
        <v>0</v>
      </c>
      <c r="V1479" s="393" t="s">
        <v>1069</v>
      </c>
    </row>
    <row r="1480" spans="1:22" s="6" customFormat="1" outlineLevel="2">
      <c r="A1480" s="394"/>
      <c r="B1480" s="391"/>
      <c r="C1480" s="392" t="s">
        <v>1100</v>
      </c>
      <c r="D1480" s="97">
        <v>28</v>
      </c>
      <c r="E1480" s="454">
        <v>28</v>
      </c>
      <c r="F1480" s="387" t="s">
        <v>660</v>
      </c>
      <c r="G1480" s="359">
        <v>451350</v>
      </c>
      <c r="H1480" s="359">
        <v>27500.000000000004</v>
      </c>
      <c r="I1480" s="62">
        <f t="shared" si="699"/>
        <v>478850</v>
      </c>
      <c r="J1480" s="62">
        <f t="shared" si="696"/>
        <v>12637800</v>
      </c>
      <c r="K1480" s="62">
        <f t="shared" si="697"/>
        <v>770000.00000000012</v>
      </c>
      <c r="L1480" s="62">
        <f t="shared" si="698"/>
        <v>13407800</v>
      </c>
      <c r="M1480" s="574"/>
      <c r="N1480" s="574"/>
      <c r="O1480" s="574">
        <f t="shared" si="691"/>
        <v>0</v>
      </c>
      <c r="P1480" s="574"/>
      <c r="Q1480" s="574"/>
      <c r="R1480" s="574">
        <f t="shared" si="688"/>
        <v>0</v>
      </c>
      <c r="S1480" s="62">
        <f t="shared" si="692"/>
        <v>0</v>
      </c>
      <c r="T1480" s="62">
        <f t="shared" si="689"/>
        <v>0</v>
      </c>
      <c r="U1480" s="62">
        <f t="shared" si="690"/>
        <v>0</v>
      </c>
      <c r="V1480" s="393" t="s">
        <v>898</v>
      </c>
    </row>
    <row r="1481" spans="1:22" s="6" customFormat="1" outlineLevel="2">
      <c r="A1481" s="8"/>
      <c r="B1481" s="8"/>
      <c r="C1481" s="25" t="s">
        <v>1080</v>
      </c>
      <c r="D1481" s="94">
        <v>92</v>
      </c>
      <c r="E1481" s="454">
        <v>92</v>
      </c>
      <c r="F1481" s="18" t="s">
        <v>660</v>
      </c>
      <c r="G1481" s="359">
        <v>3260.9856959999997</v>
      </c>
      <c r="H1481" s="359">
        <v>3850.0000000000005</v>
      </c>
      <c r="I1481" s="71">
        <f t="shared" si="699"/>
        <v>7110.9856959999997</v>
      </c>
      <c r="J1481" s="71">
        <f t="shared" si="696"/>
        <v>300010.68403199996</v>
      </c>
      <c r="K1481" s="71">
        <f t="shared" si="697"/>
        <v>354200.00000000006</v>
      </c>
      <c r="L1481" s="71">
        <f t="shared" si="698"/>
        <v>654210.68403200002</v>
      </c>
      <c r="M1481" s="570"/>
      <c r="N1481" s="570"/>
      <c r="O1481" s="570">
        <f t="shared" si="691"/>
        <v>0</v>
      </c>
      <c r="P1481" s="570"/>
      <c r="Q1481" s="570"/>
      <c r="R1481" s="570">
        <f t="shared" si="688"/>
        <v>0</v>
      </c>
      <c r="S1481" s="71">
        <f t="shared" si="692"/>
        <v>0</v>
      </c>
      <c r="T1481" s="71">
        <f t="shared" si="689"/>
        <v>0</v>
      </c>
      <c r="U1481" s="71">
        <f t="shared" si="690"/>
        <v>0</v>
      </c>
      <c r="V1481" s="72" t="s">
        <v>713</v>
      </c>
    </row>
    <row r="1482" spans="1:22" s="6" customFormat="1" outlineLevel="2">
      <c r="A1482" s="8"/>
      <c r="B1482" s="8"/>
      <c r="C1482" s="25" t="s">
        <v>1081</v>
      </c>
      <c r="D1482" s="94">
        <v>50</v>
      </c>
      <c r="E1482" s="454">
        <v>50</v>
      </c>
      <c r="F1482" s="18" t="s">
        <v>660</v>
      </c>
      <c r="G1482" s="359">
        <v>48914.785439999992</v>
      </c>
      <c r="H1482" s="359">
        <v>11000</v>
      </c>
      <c r="I1482" s="71">
        <f t="shared" si="699"/>
        <v>59914.785439999992</v>
      </c>
      <c r="J1482" s="71">
        <f t="shared" si="696"/>
        <v>2445739.2719999994</v>
      </c>
      <c r="K1482" s="71">
        <f t="shared" si="697"/>
        <v>550000</v>
      </c>
      <c r="L1482" s="71">
        <f t="shared" si="698"/>
        <v>2995739.2719999994</v>
      </c>
      <c r="M1482" s="570"/>
      <c r="N1482" s="570"/>
      <c r="O1482" s="570">
        <f t="shared" si="691"/>
        <v>0</v>
      </c>
      <c r="P1482" s="570"/>
      <c r="Q1482" s="570"/>
      <c r="R1482" s="570">
        <f t="shared" si="688"/>
        <v>0</v>
      </c>
      <c r="S1482" s="71">
        <f t="shared" si="692"/>
        <v>0</v>
      </c>
      <c r="T1482" s="71">
        <f t="shared" si="689"/>
        <v>0</v>
      </c>
      <c r="U1482" s="71">
        <f t="shared" si="690"/>
        <v>0</v>
      </c>
      <c r="V1482" s="72" t="s">
        <v>713</v>
      </c>
    </row>
    <row r="1483" spans="1:22" s="6" customFormat="1" outlineLevel="2">
      <c r="A1483" s="8"/>
      <c r="B1483" s="8"/>
      <c r="C1483" s="25" t="s">
        <v>1082</v>
      </c>
      <c r="D1483" s="94">
        <v>92</v>
      </c>
      <c r="E1483" s="454">
        <v>92</v>
      </c>
      <c r="F1483" s="18" t="s">
        <v>660</v>
      </c>
      <c r="G1483" s="359">
        <v>92448.944481600003</v>
      </c>
      <c r="H1483" s="359">
        <v>8250</v>
      </c>
      <c r="I1483" s="71">
        <f t="shared" si="699"/>
        <v>100698.9444816</v>
      </c>
      <c r="J1483" s="71">
        <f t="shared" si="696"/>
        <v>8505302.8923071995</v>
      </c>
      <c r="K1483" s="71">
        <f t="shared" si="697"/>
        <v>759000</v>
      </c>
      <c r="L1483" s="71">
        <f t="shared" si="698"/>
        <v>9264302.8923071995</v>
      </c>
      <c r="M1483" s="570"/>
      <c r="N1483" s="570"/>
      <c r="O1483" s="570">
        <f t="shared" si="691"/>
        <v>0</v>
      </c>
      <c r="P1483" s="570"/>
      <c r="Q1483" s="570"/>
      <c r="R1483" s="570">
        <f t="shared" si="688"/>
        <v>0</v>
      </c>
      <c r="S1483" s="71">
        <f t="shared" si="692"/>
        <v>0</v>
      </c>
      <c r="T1483" s="71">
        <f t="shared" si="689"/>
        <v>0</v>
      </c>
      <c r="U1483" s="71">
        <f t="shared" si="690"/>
        <v>0</v>
      </c>
      <c r="V1483" s="72" t="s">
        <v>713</v>
      </c>
    </row>
    <row r="1484" spans="1:22" s="6" customFormat="1" outlineLevel="2">
      <c r="A1484" s="8"/>
      <c r="B1484" s="8"/>
      <c r="C1484" s="25" t="s">
        <v>1083</v>
      </c>
      <c r="D1484" s="94">
        <v>184</v>
      </c>
      <c r="E1484" s="454">
        <v>184</v>
      </c>
      <c r="F1484" s="18" t="s">
        <v>660</v>
      </c>
      <c r="G1484" s="359">
        <v>37990.483358400001</v>
      </c>
      <c r="H1484" s="359">
        <v>8250</v>
      </c>
      <c r="I1484" s="71">
        <f t="shared" si="699"/>
        <v>46240.483358400001</v>
      </c>
      <c r="J1484" s="71">
        <f t="shared" si="696"/>
        <v>6990248.9379456006</v>
      </c>
      <c r="K1484" s="71">
        <f t="shared" si="697"/>
        <v>1518000</v>
      </c>
      <c r="L1484" s="71">
        <f t="shared" si="698"/>
        <v>8508248.9379456006</v>
      </c>
      <c r="M1484" s="570"/>
      <c r="N1484" s="570"/>
      <c r="O1484" s="570">
        <f t="shared" si="691"/>
        <v>0</v>
      </c>
      <c r="P1484" s="570"/>
      <c r="Q1484" s="570"/>
      <c r="R1484" s="570">
        <f t="shared" si="688"/>
        <v>0</v>
      </c>
      <c r="S1484" s="71">
        <f t="shared" si="692"/>
        <v>0</v>
      </c>
      <c r="T1484" s="71">
        <f t="shared" si="689"/>
        <v>0</v>
      </c>
      <c r="U1484" s="71">
        <f t="shared" si="690"/>
        <v>0</v>
      </c>
      <c r="V1484" s="72" t="s">
        <v>713</v>
      </c>
    </row>
    <row r="1485" spans="1:22" s="6" customFormat="1" outlineLevel="2">
      <c r="A1485" s="8"/>
      <c r="B1485" s="8"/>
      <c r="C1485" s="25"/>
      <c r="D1485" s="94"/>
      <c r="E1485" s="94"/>
      <c r="F1485" s="18"/>
      <c r="G1485" s="71"/>
      <c r="H1485" s="71"/>
      <c r="I1485" s="71"/>
      <c r="J1485" s="71"/>
      <c r="K1485" s="71"/>
      <c r="L1485" s="71"/>
      <c r="M1485" s="570"/>
      <c r="N1485" s="570"/>
      <c r="O1485" s="570">
        <f t="shared" si="691"/>
        <v>0</v>
      </c>
      <c r="P1485" s="570"/>
      <c r="Q1485" s="570"/>
      <c r="R1485" s="570">
        <f t="shared" si="688"/>
        <v>0</v>
      </c>
      <c r="S1485" s="71">
        <f t="shared" si="692"/>
        <v>0</v>
      </c>
      <c r="T1485" s="71">
        <f t="shared" si="689"/>
        <v>0</v>
      </c>
      <c r="U1485" s="71">
        <f t="shared" si="690"/>
        <v>0</v>
      </c>
      <c r="V1485" s="72"/>
    </row>
    <row r="1486" spans="1:22" s="6" customFormat="1" outlineLevel="2">
      <c r="A1486" s="8"/>
      <c r="B1486" s="8"/>
      <c r="C1486" s="25" t="s">
        <v>1085</v>
      </c>
      <c r="D1486" s="94">
        <v>1</v>
      </c>
      <c r="E1486" s="94">
        <v>1</v>
      </c>
      <c r="F1486" s="18" t="s">
        <v>619</v>
      </c>
      <c r="G1486" s="359">
        <v>19260740.998536002</v>
      </c>
      <c r="H1486" s="359">
        <v>5778222.2995608002</v>
      </c>
      <c r="I1486" s="71">
        <f t="shared" si="699"/>
        <v>25038963.298096802</v>
      </c>
      <c r="J1486" s="71">
        <f t="shared" si="696"/>
        <v>19260740.998536002</v>
      </c>
      <c r="K1486" s="71">
        <f t="shared" si="697"/>
        <v>5778222.2995608002</v>
      </c>
      <c r="L1486" s="71">
        <f t="shared" si="698"/>
        <v>25038963.298096802</v>
      </c>
      <c r="M1486" s="570"/>
      <c r="N1486" s="570"/>
      <c r="O1486" s="570">
        <f t="shared" si="691"/>
        <v>0</v>
      </c>
      <c r="P1486" s="570"/>
      <c r="Q1486" s="570"/>
      <c r="R1486" s="570">
        <f t="shared" si="688"/>
        <v>0</v>
      </c>
      <c r="S1486" s="71">
        <f t="shared" si="692"/>
        <v>0</v>
      </c>
      <c r="T1486" s="71">
        <f t="shared" si="689"/>
        <v>0</v>
      </c>
      <c r="U1486" s="71">
        <f t="shared" si="690"/>
        <v>0</v>
      </c>
      <c r="V1486" s="72" t="s">
        <v>255</v>
      </c>
    </row>
    <row r="1487" spans="1:22" s="6" customFormat="1" outlineLevel="2">
      <c r="A1487" s="8"/>
      <c r="B1487" s="8"/>
      <c r="C1487" s="25" t="s">
        <v>787</v>
      </c>
      <c r="D1487" s="94">
        <v>1</v>
      </c>
      <c r="E1487" s="94">
        <v>1</v>
      </c>
      <c r="F1487" s="18" t="s">
        <v>619</v>
      </c>
      <c r="G1487" s="359">
        <v>0</v>
      </c>
      <c r="H1487" s="359">
        <v>11364728.328840001</v>
      </c>
      <c r="I1487" s="71">
        <f t="shared" si="699"/>
        <v>11364728.328840001</v>
      </c>
      <c r="J1487" s="71">
        <f t="shared" si="696"/>
        <v>0</v>
      </c>
      <c r="K1487" s="71">
        <f t="shared" si="697"/>
        <v>11364728.328840001</v>
      </c>
      <c r="L1487" s="71">
        <f t="shared" si="698"/>
        <v>11364728.328840001</v>
      </c>
      <c r="M1487" s="570"/>
      <c r="N1487" s="570"/>
      <c r="O1487" s="570">
        <f t="shared" si="691"/>
        <v>0</v>
      </c>
      <c r="P1487" s="570"/>
      <c r="Q1487" s="570"/>
      <c r="R1487" s="570">
        <f t="shared" si="688"/>
        <v>0</v>
      </c>
      <c r="S1487" s="71">
        <f t="shared" si="692"/>
        <v>0</v>
      </c>
      <c r="T1487" s="71">
        <f t="shared" si="689"/>
        <v>0</v>
      </c>
      <c r="U1487" s="71">
        <f t="shared" si="690"/>
        <v>0</v>
      </c>
      <c r="V1487" s="72" t="s">
        <v>713</v>
      </c>
    </row>
    <row r="1488" spans="1:22" s="6" customFormat="1" outlineLevel="1">
      <c r="A1488" s="21"/>
      <c r="B1488" s="21"/>
      <c r="C1488" s="28"/>
      <c r="D1488" s="99"/>
      <c r="E1488" s="99"/>
      <c r="F1488" s="37"/>
      <c r="G1488" s="82"/>
      <c r="H1488" s="82"/>
      <c r="I1488" s="82"/>
      <c r="J1488" s="82"/>
      <c r="K1488" s="82"/>
      <c r="L1488" s="62"/>
      <c r="M1488" s="574"/>
      <c r="N1488" s="574"/>
      <c r="O1488" s="574">
        <f t="shared" si="691"/>
        <v>0</v>
      </c>
      <c r="P1488" s="574"/>
      <c r="Q1488" s="574"/>
      <c r="R1488" s="574">
        <f t="shared" si="688"/>
        <v>0</v>
      </c>
      <c r="S1488" s="62">
        <f t="shared" si="692"/>
        <v>0</v>
      </c>
      <c r="T1488" s="62">
        <f t="shared" si="689"/>
        <v>0</v>
      </c>
      <c r="U1488" s="62">
        <f t="shared" si="690"/>
        <v>0</v>
      </c>
      <c r="V1488" s="72"/>
    </row>
    <row r="1489" spans="1:22" s="6" customFormat="1" ht="15.6">
      <c r="A1489" s="64" t="s">
        <v>43</v>
      </c>
      <c r="B1489" s="64"/>
      <c r="C1489" s="65" t="s">
        <v>44</v>
      </c>
      <c r="D1489" s="117"/>
      <c r="E1489" s="167"/>
      <c r="F1489" s="450"/>
      <c r="G1489" s="169"/>
      <c r="H1489" s="169"/>
      <c r="I1489" s="169"/>
      <c r="J1489" s="169">
        <f t="shared" ref="J1489:K1489" si="700">SUBTOTAL(9,J1490:J1490)</f>
        <v>0</v>
      </c>
      <c r="K1489" s="169">
        <f t="shared" si="700"/>
        <v>0</v>
      </c>
      <c r="L1489" s="169">
        <f>SUBTOTAL(9,L1490:L1490)</f>
        <v>0</v>
      </c>
      <c r="M1489" s="573"/>
      <c r="N1489" s="573"/>
      <c r="O1489" s="573">
        <f t="shared" si="691"/>
        <v>0</v>
      </c>
      <c r="P1489" s="573"/>
      <c r="Q1489" s="573"/>
      <c r="R1489" s="573">
        <f t="shared" si="688"/>
        <v>0</v>
      </c>
      <c r="S1489" s="169">
        <f t="shared" si="692"/>
        <v>0</v>
      </c>
      <c r="T1489" s="169">
        <f t="shared" si="689"/>
        <v>0</v>
      </c>
      <c r="U1489" s="169">
        <f t="shared" si="690"/>
        <v>0</v>
      </c>
      <c r="V1489" s="451"/>
    </row>
    <row r="1490" spans="1:22" s="6" customFormat="1">
      <c r="A1490" s="21"/>
      <c r="B1490" s="21"/>
      <c r="C1490" s="28"/>
      <c r="D1490" s="99"/>
      <c r="E1490" s="99"/>
      <c r="F1490" s="37"/>
      <c r="G1490" s="82"/>
      <c r="H1490" s="82"/>
      <c r="I1490" s="82"/>
      <c r="J1490" s="82"/>
      <c r="K1490" s="82"/>
      <c r="L1490" s="62"/>
      <c r="M1490" s="574"/>
      <c r="N1490" s="574"/>
      <c r="O1490" s="574">
        <f t="shared" si="691"/>
        <v>0</v>
      </c>
      <c r="P1490" s="574"/>
      <c r="Q1490" s="574"/>
      <c r="R1490" s="574">
        <f t="shared" si="688"/>
        <v>0</v>
      </c>
      <c r="S1490" s="62">
        <f t="shared" si="692"/>
        <v>0</v>
      </c>
      <c r="T1490" s="62">
        <f t="shared" si="689"/>
        <v>0</v>
      </c>
      <c r="U1490" s="62">
        <f t="shared" si="690"/>
        <v>0</v>
      </c>
      <c r="V1490" s="72"/>
    </row>
    <row r="1491" spans="1:22" s="6" customFormat="1" ht="15.6">
      <c r="A1491" s="64" t="s">
        <v>45</v>
      </c>
      <c r="B1491" s="64"/>
      <c r="C1491" s="65" t="s">
        <v>46</v>
      </c>
      <c r="D1491" s="117"/>
      <c r="E1491" s="167"/>
      <c r="F1491" s="450"/>
      <c r="G1491" s="169"/>
      <c r="H1491" s="169"/>
      <c r="I1491" s="169"/>
      <c r="J1491" s="169">
        <f>SUBTOTAL(9,J1492:J1492)</f>
        <v>0</v>
      </c>
      <c r="K1491" s="169">
        <f>SUBTOTAL(9,K1492:K1492)</f>
        <v>0</v>
      </c>
      <c r="L1491" s="169">
        <f>SUBTOTAL(9,L1492:L1492)</f>
        <v>0</v>
      </c>
      <c r="M1491" s="573"/>
      <c r="N1491" s="573"/>
      <c r="O1491" s="573">
        <f t="shared" si="691"/>
        <v>0</v>
      </c>
      <c r="P1491" s="573"/>
      <c r="Q1491" s="573"/>
      <c r="R1491" s="573">
        <f t="shared" si="688"/>
        <v>0</v>
      </c>
      <c r="S1491" s="169">
        <f t="shared" si="692"/>
        <v>0</v>
      </c>
      <c r="T1491" s="169">
        <f t="shared" si="689"/>
        <v>0</v>
      </c>
      <c r="U1491" s="169">
        <f t="shared" si="690"/>
        <v>0</v>
      </c>
      <c r="V1491" s="451"/>
    </row>
    <row r="1492" spans="1:22" s="6" customFormat="1">
      <c r="A1492" s="21"/>
      <c r="B1492" s="21"/>
      <c r="C1492" s="28"/>
      <c r="D1492" s="99"/>
      <c r="E1492" s="99"/>
      <c r="F1492" s="37"/>
      <c r="G1492" s="82"/>
      <c r="H1492" s="82"/>
      <c r="I1492" s="82"/>
      <c r="J1492" s="82"/>
      <c r="K1492" s="82"/>
      <c r="L1492" s="62"/>
      <c r="M1492" s="574"/>
      <c r="N1492" s="574"/>
      <c r="O1492" s="574">
        <f t="shared" si="691"/>
        <v>0</v>
      </c>
      <c r="P1492" s="574"/>
      <c r="Q1492" s="574"/>
      <c r="R1492" s="574">
        <f t="shared" si="688"/>
        <v>0</v>
      </c>
      <c r="S1492" s="62">
        <f t="shared" si="692"/>
        <v>0</v>
      </c>
      <c r="T1492" s="62">
        <f t="shared" si="689"/>
        <v>0</v>
      </c>
      <c r="U1492" s="62">
        <f t="shared" si="690"/>
        <v>0</v>
      </c>
      <c r="V1492" s="72"/>
    </row>
    <row r="1493" spans="1:22" s="6" customFormat="1" ht="15.6">
      <c r="A1493" s="64" t="s">
        <v>47</v>
      </c>
      <c r="B1493" s="64"/>
      <c r="C1493" s="65" t="s">
        <v>48</v>
      </c>
      <c r="D1493" s="117"/>
      <c r="E1493" s="167"/>
      <c r="F1493" s="450"/>
      <c r="G1493" s="169"/>
      <c r="H1493" s="169"/>
      <c r="I1493" s="169"/>
      <c r="J1493" s="169">
        <f>SUBTOTAL(9,J1494:J1501)</f>
        <v>28542816</v>
      </c>
      <c r="K1493" s="169">
        <f>SUBTOTAL(9,K1494:K1501)</f>
        <v>17816848.800000001</v>
      </c>
      <c r="L1493" s="169">
        <f>SUBTOTAL(9,L1494:L1501)</f>
        <v>46359664.800000004</v>
      </c>
      <c r="M1493" s="573"/>
      <c r="N1493" s="573"/>
      <c r="O1493" s="573">
        <f t="shared" si="691"/>
        <v>0</v>
      </c>
      <c r="P1493" s="573"/>
      <c r="Q1493" s="573"/>
      <c r="R1493" s="573">
        <f t="shared" si="688"/>
        <v>0</v>
      </c>
      <c r="S1493" s="169">
        <f>SUBTOTAL(9,S1494:S1501)</f>
        <v>16491404.800000001</v>
      </c>
      <c r="T1493" s="169">
        <f>SUBTOTAL(9,T1494:T1501)</f>
        <v>0</v>
      </c>
      <c r="U1493" s="169">
        <f>SUBTOTAL(9,U1494:U1501)</f>
        <v>16491404.800000001</v>
      </c>
      <c r="V1493" s="451"/>
    </row>
    <row r="1494" spans="1:22" s="6" customFormat="1">
      <c r="A1494" s="21"/>
      <c r="B1494" s="21"/>
      <c r="C1494" s="28"/>
      <c r="D1494" s="99"/>
      <c r="E1494" s="99"/>
      <c r="F1494" s="37"/>
      <c r="G1494" s="82"/>
      <c r="H1494" s="82"/>
      <c r="I1494" s="82"/>
      <c r="J1494" s="82"/>
      <c r="K1494" s="82"/>
      <c r="L1494" s="62"/>
      <c r="M1494" s="574"/>
      <c r="N1494" s="574"/>
      <c r="O1494" s="574">
        <f t="shared" si="691"/>
        <v>0</v>
      </c>
      <c r="P1494" s="574"/>
      <c r="Q1494" s="574"/>
      <c r="R1494" s="574">
        <f t="shared" si="688"/>
        <v>0</v>
      </c>
      <c r="S1494" s="82"/>
      <c r="T1494" s="82"/>
      <c r="U1494" s="62"/>
      <c r="V1494" s="72"/>
    </row>
    <row r="1495" spans="1:22" s="6" customFormat="1" outlineLevel="1">
      <c r="A1495" s="19" t="s">
        <v>440</v>
      </c>
      <c r="B1495" s="19"/>
      <c r="C1495" s="35" t="s">
        <v>176</v>
      </c>
      <c r="D1495" s="100"/>
      <c r="E1495" s="100"/>
      <c r="F1495" s="20"/>
      <c r="G1495" s="75"/>
      <c r="H1495" s="75"/>
      <c r="I1495" s="75"/>
      <c r="J1495" s="75">
        <f>SUBTOTAL(9,J1496:J1501)</f>
        <v>28542816</v>
      </c>
      <c r="K1495" s="75">
        <f>SUBTOTAL(9,K1496:K1501)</f>
        <v>17816848.800000001</v>
      </c>
      <c r="L1495" s="75">
        <f>SUBTOTAL(9,L1496:L1501)</f>
        <v>46359664.800000004</v>
      </c>
      <c r="M1495" s="571"/>
      <c r="N1495" s="571"/>
      <c r="O1495" s="571">
        <f t="shared" si="691"/>
        <v>0</v>
      </c>
      <c r="P1495" s="571"/>
      <c r="Q1495" s="571"/>
      <c r="R1495" s="571">
        <f t="shared" si="688"/>
        <v>0</v>
      </c>
      <c r="S1495" s="75">
        <f>SUBTOTAL(9,S1496:S1501)</f>
        <v>16491404.800000001</v>
      </c>
      <c r="T1495" s="75">
        <f>SUBTOTAL(9,T1496:T1501)</f>
        <v>0</v>
      </c>
      <c r="U1495" s="75">
        <f>SUBTOTAL(9,U1496:U1501)</f>
        <v>16491404.800000001</v>
      </c>
      <c r="V1495" s="76"/>
    </row>
    <row r="1496" spans="1:22" s="6" customFormat="1" outlineLevel="2">
      <c r="A1496" s="8" t="s">
        <v>441</v>
      </c>
      <c r="B1496" s="8"/>
      <c r="C1496" s="25" t="s">
        <v>442</v>
      </c>
      <c r="D1496" s="94">
        <v>1</v>
      </c>
      <c r="E1496" s="94"/>
      <c r="F1496" s="18" t="s">
        <v>10</v>
      </c>
      <c r="G1496" s="71"/>
      <c r="H1496" s="71"/>
      <c r="I1496" s="71"/>
      <c r="J1496" s="62">
        <f>SUBTOTAL(9,J1497:J1501)</f>
        <v>28542816</v>
      </c>
      <c r="K1496" s="62">
        <f>SUBTOTAL(9,K1497:K1501)</f>
        <v>17816848.800000001</v>
      </c>
      <c r="L1496" s="62">
        <f>SUBTOTAL(9,L1497:L1501)</f>
        <v>46359664.800000004</v>
      </c>
      <c r="M1496" s="574"/>
      <c r="N1496" s="574"/>
      <c r="O1496" s="574">
        <f t="shared" si="691"/>
        <v>0</v>
      </c>
      <c r="P1496" s="574"/>
      <c r="Q1496" s="574"/>
      <c r="R1496" s="574">
        <f t="shared" si="688"/>
        <v>0</v>
      </c>
      <c r="S1496" s="62">
        <f>SUBTOTAL(9,S1497:S1501)</f>
        <v>16491404.800000001</v>
      </c>
      <c r="T1496" s="62">
        <f>SUBTOTAL(9,T1497:T1501)</f>
        <v>0</v>
      </c>
      <c r="U1496" s="62">
        <f>SUBTOTAL(9,U1497:U1501)</f>
        <v>16491404.800000001</v>
      </c>
      <c r="V1496" s="72"/>
    </row>
    <row r="1497" spans="1:22" s="6" customFormat="1" ht="26.4" outlineLevel="2">
      <c r="A1497" s="8"/>
      <c r="B1497" s="8"/>
      <c r="C1497" s="25" t="s">
        <v>1101</v>
      </c>
      <c r="D1497" s="97">
        <v>115</v>
      </c>
      <c r="E1497" s="97">
        <v>115</v>
      </c>
      <c r="F1497" s="18" t="s">
        <v>624</v>
      </c>
      <c r="G1497" s="359">
        <v>179254.39999999999</v>
      </c>
      <c r="H1497" s="359">
        <v>96096.000000000015</v>
      </c>
      <c r="I1497" s="71">
        <f t="shared" ref="I1497:I1500" si="701">SUM(G1497:H1497)</f>
        <v>275350.40000000002</v>
      </c>
      <c r="J1497" s="71">
        <f t="shared" ref="J1497:J1500" si="702">G1497*E1497</f>
        <v>20614256</v>
      </c>
      <c r="K1497" s="71">
        <f t="shared" ref="K1497:K1500" si="703">H1497*E1497</f>
        <v>11051040.000000002</v>
      </c>
      <c r="L1497" s="71">
        <f t="shared" ref="L1497:L1500" si="704">I1497*E1497</f>
        <v>31665296.000000004</v>
      </c>
      <c r="M1497" s="570">
        <v>0.8</v>
      </c>
      <c r="N1497" s="570"/>
      <c r="O1497" s="570">
        <f t="shared" si="691"/>
        <v>0.8</v>
      </c>
      <c r="P1497" s="570"/>
      <c r="Q1497" s="570"/>
      <c r="R1497" s="570">
        <f t="shared" si="688"/>
        <v>0</v>
      </c>
      <c r="S1497" s="71">
        <f t="shared" si="692"/>
        <v>16491404.800000001</v>
      </c>
      <c r="T1497" s="71">
        <f t="shared" si="689"/>
        <v>0</v>
      </c>
      <c r="U1497" s="71">
        <f t="shared" si="690"/>
        <v>16491404.800000001</v>
      </c>
      <c r="V1497" s="72" t="s">
        <v>1102</v>
      </c>
    </row>
    <row r="1498" spans="1:22" s="6" customFormat="1" outlineLevel="2">
      <c r="A1498" s="8"/>
      <c r="B1498" s="8"/>
      <c r="C1498" s="25" t="s">
        <v>1106</v>
      </c>
      <c r="D1498" s="97">
        <v>1</v>
      </c>
      <c r="E1498" s="97">
        <v>1</v>
      </c>
      <c r="F1498" s="18" t="s">
        <v>619</v>
      </c>
      <c r="G1498" s="359">
        <v>4757136</v>
      </c>
      <c r="H1498" s="359">
        <v>1427140.8</v>
      </c>
      <c r="I1498" s="71">
        <f t="shared" ref="I1498" si="705">SUM(G1498:H1498)</f>
        <v>6184276.7999999998</v>
      </c>
      <c r="J1498" s="71">
        <f t="shared" si="702"/>
        <v>4757136</v>
      </c>
      <c r="K1498" s="71">
        <f t="shared" si="703"/>
        <v>1427140.8</v>
      </c>
      <c r="L1498" s="71">
        <f t="shared" si="704"/>
        <v>6184276.7999999998</v>
      </c>
      <c r="M1498" s="570"/>
      <c r="N1498" s="570"/>
      <c r="O1498" s="570">
        <f t="shared" si="691"/>
        <v>0</v>
      </c>
      <c r="P1498" s="570"/>
      <c r="Q1498" s="570"/>
      <c r="R1498" s="570">
        <f t="shared" si="688"/>
        <v>0</v>
      </c>
      <c r="S1498" s="71">
        <f t="shared" si="692"/>
        <v>0</v>
      </c>
      <c r="T1498" s="71">
        <f t="shared" si="689"/>
        <v>0</v>
      </c>
      <c r="U1498" s="71">
        <f t="shared" si="690"/>
        <v>0</v>
      </c>
      <c r="V1498" s="72" t="s">
        <v>1105</v>
      </c>
    </row>
    <row r="1499" spans="1:22" s="6" customFormat="1" outlineLevel="2">
      <c r="A1499" s="8"/>
      <c r="B1499" s="8"/>
      <c r="C1499" s="25" t="s">
        <v>1032</v>
      </c>
      <c r="D1499" s="97">
        <v>1</v>
      </c>
      <c r="E1499" s="97">
        <v>1</v>
      </c>
      <c r="F1499" s="18" t="s">
        <v>619</v>
      </c>
      <c r="G1499" s="359">
        <v>3171424</v>
      </c>
      <c r="H1499" s="359">
        <v>951427.2</v>
      </c>
      <c r="I1499" s="71">
        <f t="shared" si="701"/>
        <v>4122851.2</v>
      </c>
      <c r="J1499" s="71">
        <f t="shared" si="702"/>
        <v>3171424</v>
      </c>
      <c r="K1499" s="71">
        <f t="shared" si="703"/>
        <v>951427.2</v>
      </c>
      <c r="L1499" s="71">
        <f t="shared" si="704"/>
        <v>4122851.2</v>
      </c>
      <c r="M1499" s="570"/>
      <c r="N1499" s="570"/>
      <c r="O1499" s="570">
        <f t="shared" si="691"/>
        <v>0</v>
      </c>
      <c r="P1499" s="570"/>
      <c r="Q1499" s="570"/>
      <c r="R1499" s="570">
        <f t="shared" si="688"/>
        <v>0</v>
      </c>
      <c r="S1499" s="71">
        <f t="shared" si="692"/>
        <v>0</v>
      </c>
      <c r="T1499" s="71">
        <f t="shared" si="689"/>
        <v>0</v>
      </c>
      <c r="U1499" s="71">
        <f t="shared" si="690"/>
        <v>0</v>
      </c>
      <c r="V1499" s="72" t="s">
        <v>1105</v>
      </c>
    </row>
    <row r="1500" spans="1:22" s="6" customFormat="1" outlineLevel="2">
      <c r="A1500" s="8"/>
      <c r="B1500" s="8"/>
      <c r="C1500" s="25" t="s">
        <v>787</v>
      </c>
      <c r="D1500" s="97">
        <v>1</v>
      </c>
      <c r="E1500" s="97">
        <v>1</v>
      </c>
      <c r="F1500" s="18" t="s">
        <v>619</v>
      </c>
      <c r="G1500" s="359">
        <v>0</v>
      </c>
      <c r="H1500" s="359">
        <v>4387240.8</v>
      </c>
      <c r="I1500" s="71">
        <f t="shared" si="701"/>
        <v>4387240.8</v>
      </c>
      <c r="J1500" s="71">
        <f t="shared" si="702"/>
        <v>0</v>
      </c>
      <c r="K1500" s="71">
        <f t="shared" si="703"/>
        <v>4387240.8</v>
      </c>
      <c r="L1500" s="71">
        <f t="shared" si="704"/>
        <v>4387240.8</v>
      </c>
      <c r="M1500" s="570"/>
      <c r="N1500" s="570"/>
      <c r="O1500" s="570">
        <f t="shared" si="691"/>
        <v>0</v>
      </c>
      <c r="P1500" s="570"/>
      <c r="Q1500" s="570"/>
      <c r="R1500" s="570">
        <f t="shared" si="688"/>
        <v>0</v>
      </c>
      <c r="S1500" s="71">
        <f t="shared" si="692"/>
        <v>0</v>
      </c>
      <c r="T1500" s="71">
        <f t="shared" si="689"/>
        <v>0</v>
      </c>
      <c r="U1500" s="71">
        <f t="shared" si="690"/>
        <v>0</v>
      </c>
      <c r="V1500" s="72" t="s">
        <v>1105</v>
      </c>
    </row>
    <row r="1501" spans="1:22" s="6" customFormat="1" outlineLevel="1">
      <c r="A1501" s="21"/>
      <c r="B1501" s="21"/>
      <c r="C1501" s="28"/>
      <c r="D1501" s="99"/>
      <c r="E1501" s="99"/>
      <c r="F1501" s="37"/>
      <c r="G1501" s="82"/>
      <c r="H1501" s="82"/>
      <c r="I1501" s="82"/>
      <c r="J1501" s="82"/>
      <c r="K1501" s="82"/>
      <c r="L1501" s="62"/>
      <c r="M1501" s="574"/>
      <c r="N1501" s="574"/>
      <c r="O1501" s="574">
        <f t="shared" si="691"/>
        <v>0</v>
      </c>
      <c r="P1501" s="574"/>
      <c r="Q1501" s="574"/>
      <c r="R1501" s="574">
        <f t="shared" si="688"/>
        <v>0</v>
      </c>
      <c r="S1501" s="62">
        <f t="shared" si="692"/>
        <v>0</v>
      </c>
      <c r="T1501" s="62">
        <f t="shared" si="689"/>
        <v>0</v>
      </c>
      <c r="U1501" s="62">
        <f t="shared" si="690"/>
        <v>0</v>
      </c>
      <c r="V1501" s="72"/>
    </row>
    <row r="1502" spans="1:22" s="6" customFormat="1" ht="15.6">
      <c r="A1502" s="64" t="s">
        <v>49</v>
      </c>
      <c r="B1502" s="64"/>
      <c r="C1502" s="65" t="s">
        <v>50</v>
      </c>
      <c r="D1502" s="117"/>
      <c r="E1502" s="167"/>
      <c r="F1502" s="450"/>
      <c r="G1502" s="169"/>
      <c r="H1502" s="169"/>
      <c r="I1502" s="169"/>
      <c r="J1502" s="169">
        <f>SUBTOTAL(9,J1503:J1503)</f>
        <v>0</v>
      </c>
      <c r="K1502" s="169">
        <f>SUBTOTAL(9,K1503:K1503)</f>
        <v>0</v>
      </c>
      <c r="L1502" s="169">
        <f>SUBTOTAL(9,L1503:L1503)</f>
        <v>0</v>
      </c>
      <c r="M1502" s="573"/>
      <c r="N1502" s="573"/>
      <c r="O1502" s="573">
        <f t="shared" si="691"/>
        <v>0</v>
      </c>
      <c r="P1502" s="573"/>
      <c r="Q1502" s="573"/>
      <c r="R1502" s="573">
        <f t="shared" si="688"/>
        <v>0</v>
      </c>
      <c r="S1502" s="169">
        <f t="shared" si="692"/>
        <v>0</v>
      </c>
      <c r="T1502" s="169">
        <f t="shared" si="689"/>
        <v>0</v>
      </c>
      <c r="U1502" s="169">
        <f t="shared" si="690"/>
        <v>0</v>
      </c>
      <c r="V1502" s="451"/>
    </row>
    <row r="1503" spans="1:22" s="6" customFormat="1">
      <c r="A1503" s="21"/>
      <c r="B1503" s="21"/>
      <c r="C1503" s="28"/>
      <c r="D1503" s="99"/>
      <c r="E1503" s="99"/>
      <c r="F1503" s="37"/>
      <c r="G1503" s="82"/>
      <c r="H1503" s="82"/>
      <c r="I1503" s="82"/>
      <c r="J1503" s="82"/>
      <c r="K1503" s="82"/>
      <c r="L1503" s="62"/>
      <c r="M1503" s="574"/>
      <c r="N1503" s="574"/>
      <c r="O1503" s="574">
        <f t="shared" si="691"/>
        <v>0</v>
      </c>
      <c r="P1503" s="574"/>
      <c r="Q1503" s="574"/>
      <c r="R1503" s="574">
        <f t="shared" si="688"/>
        <v>0</v>
      </c>
      <c r="S1503" s="62">
        <f t="shared" si="692"/>
        <v>0</v>
      </c>
      <c r="T1503" s="62">
        <f t="shared" si="689"/>
        <v>0</v>
      </c>
      <c r="U1503" s="62">
        <f t="shared" si="690"/>
        <v>0</v>
      </c>
      <c r="V1503" s="72"/>
    </row>
    <row r="1504" spans="1:22" s="6" customFormat="1" ht="26.4">
      <c r="A1504" s="21" t="s">
        <v>457</v>
      </c>
      <c r="B1504" s="21"/>
      <c r="C1504" s="28" t="s">
        <v>458</v>
      </c>
      <c r="D1504" s="99"/>
      <c r="E1504" s="99"/>
      <c r="F1504" s="37"/>
      <c r="G1504" s="82"/>
      <c r="H1504" s="82"/>
      <c r="I1504" s="82"/>
      <c r="J1504" s="82">
        <f>SUBTOTAL(9,J1505:J1536)</f>
        <v>0</v>
      </c>
      <c r="K1504" s="82">
        <f>SUBTOTAL(9,K1505:K1536)</f>
        <v>0</v>
      </c>
      <c r="L1504" s="77">
        <f>SUBTOTAL(9,L1505:L1536)</f>
        <v>0</v>
      </c>
      <c r="M1504" s="572"/>
      <c r="N1504" s="572"/>
      <c r="O1504" s="572">
        <f t="shared" si="691"/>
        <v>0</v>
      </c>
      <c r="P1504" s="572"/>
      <c r="Q1504" s="572"/>
      <c r="R1504" s="572">
        <f t="shared" si="688"/>
        <v>0</v>
      </c>
      <c r="S1504" s="77">
        <f t="shared" si="692"/>
        <v>0</v>
      </c>
      <c r="T1504" s="77">
        <f t="shared" si="689"/>
        <v>0</v>
      </c>
      <c r="U1504" s="77">
        <f t="shared" si="690"/>
        <v>0</v>
      </c>
      <c r="V1504" s="413" t="s">
        <v>1588</v>
      </c>
    </row>
    <row r="1505" spans="1:22" s="6" customFormat="1" outlineLevel="1">
      <c r="A1505" s="21" t="s">
        <v>459</v>
      </c>
      <c r="B1505" s="21"/>
      <c r="C1505" s="28" t="s">
        <v>458</v>
      </c>
      <c r="D1505" s="99">
        <v>1</v>
      </c>
      <c r="E1505" s="99"/>
      <c r="F1505" s="37" t="s">
        <v>10</v>
      </c>
      <c r="G1505" s="82"/>
      <c r="H1505" s="82"/>
      <c r="I1505" s="82"/>
      <c r="J1505" s="82">
        <f>SUBTOTAL(9,J1506:J1536)</f>
        <v>0</v>
      </c>
      <c r="K1505" s="82">
        <f>SUBTOTAL(9,K1506:K1536)</f>
        <v>0</v>
      </c>
      <c r="L1505" s="77">
        <f>SUBTOTAL(9,L1506:L1536)</f>
        <v>0</v>
      </c>
      <c r="M1505" s="572"/>
      <c r="N1505" s="572"/>
      <c r="O1505" s="572">
        <f t="shared" si="691"/>
        <v>0</v>
      </c>
      <c r="P1505" s="572"/>
      <c r="Q1505" s="572"/>
      <c r="R1505" s="572">
        <f t="shared" si="688"/>
        <v>0</v>
      </c>
      <c r="S1505" s="77">
        <f t="shared" si="692"/>
        <v>0</v>
      </c>
      <c r="T1505" s="77">
        <f t="shared" si="689"/>
        <v>0</v>
      </c>
      <c r="U1505" s="77">
        <f t="shared" si="690"/>
        <v>0</v>
      </c>
      <c r="V1505" s="72"/>
    </row>
    <row r="1506" spans="1:22" s="6" customFormat="1" outlineLevel="1">
      <c r="A1506" s="8"/>
      <c r="B1506" s="8"/>
      <c r="C1506" s="25" t="s">
        <v>1561</v>
      </c>
      <c r="D1506" s="97"/>
      <c r="E1506" s="97"/>
      <c r="F1506" s="18"/>
      <c r="G1506" s="62"/>
      <c r="H1506" s="62"/>
      <c r="I1506" s="62"/>
      <c r="J1506" s="62"/>
      <c r="K1506" s="62"/>
      <c r="L1506" s="62"/>
      <c r="M1506" s="574"/>
      <c r="N1506" s="574"/>
      <c r="O1506" s="574">
        <f t="shared" si="691"/>
        <v>0</v>
      </c>
      <c r="P1506" s="574"/>
      <c r="Q1506" s="574"/>
      <c r="R1506" s="574">
        <f t="shared" si="688"/>
        <v>0</v>
      </c>
      <c r="S1506" s="62">
        <f t="shared" si="692"/>
        <v>0</v>
      </c>
      <c r="T1506" s="62">
        <f t="shared" si="689"/>
        <v>0</v>
      </c>
      <c r="U1506" s="62">
        <f t="shared" si="690"/>
        <v>0</v>
      </c>
      <c r="V1506" s="72"/>
    </row>
    <row r="1507" spans="1:22" s="6" customFormat="1" outlineLevel="1">
      <c r="A1507" s="8"/>
      <c r="B1507" s="8"/>
      <c r="C1507" s="25" t="s">
        <v>1562</v>
      </c>
      <c r="D1507" s="97">
        <v>1</v>
      </c>
      <c r="E1507" s="97"/>
      <c r="F1507" s="18" t="s">
        <v>1107</v>
      </c>
      <c r="G1507" s="62"/>
      <c r="H1507" s="62"/>
      <c r="I1507" s="71">
        <f t="shared" ref="I1507:I1535" si="706">SUM(G1507:H1507)</f>
        <v>0</v>
      </c>
      <c r="J1507" s="71">
        <f t="shared" ref="J1507:J1535" si="707">G1507*E1507</f>
        <v>0</v>
      </c>
      <c r="K1507" s="71">
        <f t="shared" ref="K1507:K1535" si="708">H1507*E1507</f>
        <v>0</v>
      </c>
      <c r="L1507" s="71">
        <f t="shared" ref="L1507:L1535" si="709">I1507*E1507</f>
        <v>0</v>
      </c>
      <c r="M1507" s="570"/>
      <c r="N1507" s="570"/>
      <c r="O1507" s="570">
        <f t="shared" si="691"/>
        <v>0</v>
      </c>
      <c r="P1507" s="570"/>
      <c r="Q1507" s="570"/>
      <c r="R1507" s="570">
        <f t="shared" si="688"/>
        <v>0</v>
      </c>
      <c r="S1507" s="71">
        <f t="shared" si="692"/>
        <v>0</v>
      </c>
      <c r="T1507" s="71">
        <f t="shared" si="689"/>
        <v>0</v>
      </c>
      <c r="U1507" s="71">
        <f t="shared" si="690"/>
        <v>0</v>
      </c>
      <c r="V1507" s="72" t="s">
        <v>1563</v>
      </c>
    </row>
    <row r="1508" spans="1:22" s="6" customFormat="1" outlineLevel="1">
      <c r="A1508" s="8"/>
      <c r="B1508" s="8"/>
      <c r="C1508" s="25" t="s">
        <v>1564</v>
      </c>
      <c r="D1508" s="97">
        <v>1</v>
      </c>
      <c r="E1508" s="97"/>
      <c r="F1508" s="18" t="s">
        <v>1107</v>
      </c>
      <c r="G1508" s="62"/>
      <c r="H1508" s="62"/>
      <c r="I1508" s="71">
        <f t="shared" si="706"/>
        <v>0</v>
      </c>
      <c r="J1508" s="71">
        <f t="shared" si="707"/>
        <v>0</v>
      </c>
      <c r="K1508" s="71">
        <f t="shared" si="708"/>
        <v>0</v>
      </c>
      <c r="L1508" s="71">
        <f t="shared" si="709"/>
        <v>0</v>
      </c>
      <c r="M1508" s="570"/>
      <c r="N1508" s="570"/>
      <c r="O1508" s="570">
        <f t="shared" si="691"/>
        <v>0</v>
      </c>
      <c r="P1508" s="570"/>
      <c r="Q1508" s="570"/>
      <c r="R1508" s="570">
        <f t="shared" si="688"/>
        <v>0</v>
      </c>
      <c r="S1508" s="71">
        <f t="shared" si="692"/>
        <v>0</v>
      </c>
      <c r="T1508" s="71">
        <f t="shared" si="689"/>
        <v>0</v>
      </c>
      <c r="U1508" s="71">
        <f t="shared" si="690"/>
        <v>0</v>
      </c>
      <c r="V1508" s="72" t="s">
        <v>1565</v>
      </c>
    </row>
    <row r="1509" spans="1:22" s="6" customFormat="1" outlineLevel="1">
      <c r="A1509" s="8"/>
      <c r="B1509" s="8"/>
      <c r="C1509" s="25" t="s">
        <v>1566</v>
      </c>
      <c r="D1509" s="97">
        <v>1</v>
      </c>
      <c r="E1509" s="97"/>
      <c r="F1509" s="18" t="s">
        <v>1107</v>
      </c>
      <c r="G1509" s="62"/>
      <c r="H1509" s="62"/>
      <c r="I1509" s="71">
        <f t="shared" si="706"/>
        <v>0</v>
      </c>
      <c r="J1509" s="71">
        <f t="shared" si="707"/>
        <v>0</v>
      </c>
      <c r="K1509" s="71">
        <f t="shared" si="708"/>
        <v>0</v>
      </c>
      <c r="L1509" s="71">
        <f t="shared" si="709"/>
        <v>0</v>
      </c>
      <c r="M1509" s="570"/>
      <c r="N1509" s="570"/>
      <c r="O1509" s="570">
        <f t="shared" si="691"/>
        <v>0</v>
      </c>
      <c r="P1509" s="570"/>
      <c r="Q1509" s="570"/>
      <c r="R1509" s="570">
        <f t="shared" si="688"/>
        <v>0</v>
      </c>
      <c r="S1509" s="71">
        <f t="shared" si="692"/>
        <v>0</v>
      </c>
      <c r="T1509" s="71">
        <f t="shared" si="689"/>
        <v>0</v>
      </c>
      <c r="U1509" s="71">
        <f t="shared" si="690"/>
        <v>0</v>
      </c>
      <c r="V1509" s="72" t="s">
        <v>1069</v>
      </c>
    </row>
    <row r="1510" spans="1:22" s="6" customFormat="1" outlineLevel="1">
      <c r="A1510" s="8"/>
      <c r="B1510" s="8"/>
      <c r="C1510" s="25" t="s">
        <v>1567</v>
      </c>
      <c r="D1510" s="97">
        <v>6</v>
      </c>
      <c r="E1510" s="97"/>
      <c r="F1510" s="18" t="s">
        <v>1107</v>
      </c>
      <c r="G1510" s="62"/>
      <c r="H1510" s="62"/>
      <c r="I1510" s="71">
        <f t="shared" si="706"/>
        <v>0</v>
      </c>
      <c r="J1510" s="71">
        <f t="shared" si="707"/>
        <v>0</v>
      </c>
      <c r="K1510" s="71">
        <f t="shared" si="708"/>
        <v>0</v>
      </c>
      <c r="L1510" s="71">
        <f t="shared" si="709"/>
        <v>0</v>
      </c>
      <c r="M1510" s="570"/>
      <c r="N1510" s="570"/>
      <c r="O1510" s="570">
        <f t="shared" si="691"/>
        <v>0</v>
      </c>
      <c r="P1510" s="570"/>
      <c r="Q1510" s="570"/>
      <c r="R1510" s="570">
        <f t="shared" si="688"/>
        <v>0</v>
      </c>
      <c r="S1510" s="71">
        <f t="shared" si="692"/>
        <v>0</v>
      </c>
      <c r="T1510" s="71">
        <f t="shared" si="689"/>
        <v>0</v>
      </c>
      <c r="U1510" s="71">
        <f t="shared" si="690"/>
        <v>0</v>
      </c>
      <c r="V1510" s="72" t="s">
        <v>1069</v>
      </c>
    </row>
    <row r="1511" spans="1:22" s="6" customFormat="1" ht="26.4" outlineLevel="1">
      <c r="A1511" s="8"/>
      <c r="B1511" s="8"/>
      <c r="C1511" s="25" t="s">
        <v>1568</v>
      </c>
      <c r="D1511" s="97">
        <v>1</v>
      </c>
      <c r="E1511" s="97"/>
      <c r="F1511" s="18" t="s">
        <v>1107</v>
      </c>
      <c r="G1511" s="62"/>
      <c r="H1511" s="62"/>
      <c r="I1511" s="71">
        <f t="shared" si="706"/>
        <v>0</v>
      </c>
      <c r="J1511" s="71">
        <f t="shared" si="707"/>
        <v>0</v>
      </c>
      <c r="K1511" s="71">
        <f t="shared" si="708"/>
        <v>0</v>
      </c>
      <c r="L1511" s="71">
        <f t="shared" si="709"/>
        <v>0</v>
      </c>
      <c r="M1511" s="570"/>
      <c r="N1511" s="570"/>
      <c r="O1511" s="570">
        <f t="shared" si="691"/>
        <v>0</v>
      </c>
      <c r="P1511" s="570"/>
      <c r="Q1511" s="570"/>
      <c r="R1511" s="570">
        <f t="shared" si="688"/>
        <v>0</v>
      </c>
      <c r="S1511" s="71">
        <f t="shared" si="692"/>
        <v>0</v>
      </c>
      <c r="T1511" s="71">
        <f t="shared" si="689"/>
        <v>0</v>
      </c>
      <c r="U1511" s="71">
        <f t="shared" si="690"/>
        <v>0</v>
      </c>
      <c r="V1511" s="72" t="s">
        <v>1569</v>
      </c>
    </row>
    <row r="1512" spans="1:22" s="6" customFormat="1" ht="26.4" outlineLevel="1">
      <c r="A1512" s="8"/>
      <c r="B1512" s="8"/>
      <c r="C1512" s="25" t="s">
        <v>1570</v>
      </c>
      <c r="D1512" s="97">
        <v>1</v>
      </c>
      <c r="E1512" s="97"/>
      <c r="F1512" s="18" t="s">
        <v>1107</v>
      </c>
      <c r="G1512" s="62"/>
      <c r="H1512" s="62"/>
      <c r="I1512" s="71">
        <f t="shared" si="706"/>
        <v>0</v>
      </c>
      <c r="J1512" s="71">
        <f t="shared" si="707"/>
        <v>0</v>
      </c>
      <c r="K1512" s="71">
        <f t="shared" si="708"/>
        <v>0</v>
      </c>
      <c r="L1512" s="71">
        <f t="shared" si="709"/>
        <v>0</v>
      </c>
      <c r="M1512" s="570"/>
      <c r="N1512" s="570"/>
      <c r="O1512" s="570">
        <f t="shared" si="691"/>
        <v>0</v>
      </c>
      <c r="P1512" s="570"/>
      <c r="Q1512" s="570"/>
      <c r="R1512" s="570">
        <f t="shared" si="688"/>
        <v>0</v>
      </c>
      <c r="S1512" s="71">
        <f t="shared" si="692"/>
        <v>0</v>
      </c>
      <c r="T1512" s="71">
        <f t="shared" si="689"/>
        <v>0</v>
      </c>
      <c r="U1512" s="71">
        <f t="shared" si="690"/>
        <v>0</v>
      </c>
      <c r="V1512" s="72" t="s">
        <v>1571</v>
      </c>
    </row>
    <row r="1513" spans="1:22" s="6" customFormat="1" outlineLevel="1">
      <c r="A1513" s="8"/>
      <c r="B1513" s="8"/>
      <c r="C1513" s="25" t="s">
        <v>1572</v>
      </c>
      <c r="D1513" s="97">
        <v>15</v>
      </c>
      <c r="E1513" s="97"/>
      <c r="F1513" s="18" t="s">
        <v>624</v>
      </c>
      <c r="G1513" s="62"/>
      <c r="H1513" s="62"/>
      <c r="I1513" s="71">
        <f t="shared" si="706"/>
        <v>0</v>
      </c>
      <c r="J1513" s="71">
        <f t="shared" si="707"/>
        <v>0</v>
      </c>
      <c r="K1513" s="71">
        <f t="shared" si="708"/>
        <v>0</v>
      </c>
      <c r="L1513" s="71">
        <f t="shared" si="709"/>
        <v>0</v>
      </c>
      <c r="M1513" s="570"/>
      <c r="N1513" s="570"/>
      <c r="O1513" s="570">
        <f t="shared" si="691"/>
        <v>0</v>
      </c>
      <c r="P1513" s="570"/>
      <c r="Q1513" s="570"/>
      <c r="R1513" s="570">
        <f t="shared" si="688"/>
        <v>0</v>
      </c>
      <c r="S1513" s="71">
        <f t="shared" si="692"/>
        <v>0</v>
      </c>
      <c r="T1513" s="71">
        <f t="shared" si="689"/>
        <v>0</v>
      </c>
      <c r="U1513" s="71">
        <f t="shared" si="690"/>
        <v>0</v>
      </c>
      <c r="V1513" s="72" t="s">
        <v>1108</v>
      </c>
    </row>
    <row r="1514" spans="1:22" s="6" customFormat="1" outlineLevel="1">
      <c r="A1514" s="8"/>
      <c r="B1514" s="8"/>
      <c r="C1514" s="25" t="s">
        <v>1573</v>
      </c>
      <c r="D1514" s="97">
        <v>25</v>
      </c>
      <c r="E1514" s="97"/>
      <c r="F1514" s="18" t="s">
        <v>624</v>
      </c>
      <c r="G1514" s="62"/>
      <c r="H1514" s="62"/>
      <c r="I1514" s="71">
        <f t="shared" si="706"/>
        <v>0</v>
      </c>
      <c r="J1514" s="71">
        <f t="shared" si="707"/>
        <v>0</v>
      </c>
      <c r="K1514" s="71">
        <f t="shared" si="708"/>
        <v>0</v>
      </c>
      <c r="L1514" s="71">
        <f t="shared" si="709"/>
        <v>0</v>
      </c>
      <c r="M1514" s="570"/>
      <c r="N1514" s="570"/>
      <c r="O1514" s="570">
        <f t="shared" si="691"/>
        <v>0</v>
      </c>
      <c r="P1514" s="570"/>
      <c r="Q1514" s="570"/>
      <c r="R1514" s="570">
        <f t="shared" si="688"/>
        <v>0</v>
      </c>
      <c r="S1514" s="71">
        <f t="shared" si="692"/>
        <v>0</v>
      </c>
      <c r="T1514" s="71">
        <f t="shared" si="689"/>
        <v>0</v>
      </c>
      <c r="U1514" s="71">
        <f t="shared" si="690"/>
        <v>0</v>
      </c>
      <c r="V1514" s="72" t="s">
        <v>1108</v>
      </c>
    </row>
    <row r="1515" spans="1:22" s="6" customFormat="1" outlineLevel="1">
      <c r="A1515" s="8"/>
      <c r="B1515" s="8"/>
      <c r="C1515" s="25" t="s">
        <v>657</v>
      </c>
      <c r="D1515" s="97">
        <v>1</v>
      </c>
      <c r="E1515" s="97"/>
      <c r="F1515" s="18" t="s">
        <v>619</v>
      </c>
      <c r="G1515" s="62"/>
      <c r="H1515" s="62"/>
      <c r="I1515" s="71">
        <f t="shared" si="706"/>
        <v>0</v>
      </c>
      <c r="J1515" s="71">
        <f t="shared" si="707"/>
        <v>0</v>
      </c>
      <c r="K1515" s="71">
        <f t="shared" si="708"/>
        <v>0</v>
      </c>
      <c r="L1515" s="71">
        <f t="shared" si="709"/>
        <v>0</v>
      </c>
      <c r="M1515" s="570"/>
      <c r="N1515" s="570"/>
      <c r="O1515" s="570">
        <f t="shared" si="691"/>
        <v>0</v>
      </c>
      <c r="P1515" s="570"/>
      <c r="Q1515" s="570"/>
      <c r="R1515" s="570">
        <f t="shared" ref="R1515:R1536" si="710">P1515+Q1515</f>
        <v>0</v>
      </c>
      <c r="S1515" s="71">
        <f t="shared" si="692"/>
        <v>0</v>
      </c>
      <c r="T1515" s="71">
        <f t="shared" ref="T1515:T1536" si="711">K1515*P1515</f>
        <v>0</v>
      </c>
      <c r="U1515" s="71">
        <f t="shared" ref="U1515:U1536" si="712">S1515+T1515</f>
        <v>0</v>
      </c>
      <c r="V1515" s="72" t="s">
        <v>1105</v>
      </c>
    </row>
    <row r="1516" spans="1:22" s="6" customFormat="1" outlineLevel="1">
      <c r="A1516" s="8"/>
      <c r="B1516" s="8"/>
      <c r="C1516" s="25" t="s">
        <v>787</v>
      </c>
      <c r="D1516" s="97">
        <v>1</v>
      </c>
      <c r="E1516" s="97"/>
      <c r="F1516" s="18" t="s">
        <v>1107</v>
      </c>
      <c r="G1516" s="62"/>
      <c r="H1516" s="62"/>
      <c r="I1516" s="71">
        <f t="shared" si="706"/>
        <v>0</v>
      </c>
      <c r="J1516" s="71">
        <f t="shared" si="707"/>
        <v>0</v>
      </c>
      <c r="K1516" s="71">
        <f t="shared" si="708"/>
        <v>0</v>
      </c>
      <c r="L1516" s="71">
        <f t="shared" si="709"/>
        <v>0</v>
      </c>
      <c r="M1516" s="570"/>
      <c r="N1516" s="570"/>
      <c r="O1516" s="570">
        <f t="shared" si="691"/>
        <v>0</v>
      </c>
      <c r="P1516" s="570"/>
      <c r="Q1516" s="570"/>
      <c r="R1516" s="570">
        <f t="shared" si="710"/>
        <v>0</v>
      </c>
      <c r="S1516" s="71">
        <f t="shared" si="692"/>
        <v>0</v>
      </c>
      <c r="T1516" s="71">
        <f t="shared" si="711"/>
        <v>0</v>
      </c>
      <c r="U1516" s="71">
        <f t="shared" si="712"/>
        <v>0</v>
      </c>
      <c r="V1516" s="72" t="s">
        <v>1105</v>
      </c>
    </row>
    <row r="1517" spans="1:22" s="6" customFormat="1" outlineLevel="1">
      <c r="A1517" s="8"/>
      <c r="B1517" s="8"/>
      <c r="C1517" s="25"/>
      <c r="D1517" s="97"/>
      <c r="E1517" s="97"/>
      <c r="F1517" s="18"/>
      <c r="G1517" s="62"/>
      <c r="H1517" s="62"/>
      <c r="I1517" s="71">
        <f t="shared" si="706"/>
        <v>0</v>
      </c>
      <c r="J1517" s="71">
        <f t="shared" si="707"/>
        <v>0</v>
      </c>
      <c r="K1517" s="71">
        <f t="shared" si="708"/>
        <v>0</v>
      </c>
      <c r="L1517" s="71">
        <f t="shared" si="709"/>
        <v>0</v>
      </c>
      <c r="M1517" s="570"/>
      <c r="N1517" s="570"/>
      <c r="O1517" s="570">
        <f t="shared" ref="O1517:O1536" si="713">M1517+N1517</f>
        <v>0</v>
      </c>
      <c r="P1517" s="570"/>
      <c r="Q1517" s="570"/>
      <c r="R1517" s="570">
        <f t="shared" si="710"/>
        <v>0</v>
      </c>
      <c r="S1517" s="71">
        <f t="shared" si="692"/>
        <v>0</v>
      </c>
      <c r="T1517" s="71">
        <f t="shared" si="711"/>
        <v>0</v>
      </c>
      <c r="U1517" s="71">
        <f t="shared" si="712"/>
        <v>0</v>
      </c>
      <c r="V1517" s="72"/>
    </row>
    <row r="1518" spans="1:22" s="6" customFormat="1" outlineLevel="1">
      <c r="A1518" s="8"/>
      <c r="B1518" s="8"/>
      <c r="C1518" s="25" t="s">
        <v>1574</v>
      </c>
      <c r="D1518" s="97"/>
      <c r="E1518" s="97"/>
      <c r="F1518" s="18"/>
      <c r="G1518" s="62"/>
      <c r="H1518" s="62"/>
      <c r="I1518" s="71">
        <f t="shared" si="706"/>
        <v>0</v>
      </c>
      <c r="J1518" s="71">
        <f t="shared" si="707"/>
        <v>0</v>
      </c>
      <c r="K1518" s="71">
        <f t="shared" si="708"/>
        <v>0</v>
      </c>
      <c r="L1518" s="71">
        <f t="shared" si="709"/>
        <v>0</v>
      </c>
      <c r="M1518" s="570"/>
      <c r="N1518" s="570"/>
      <c r="O1518" s="570">
        <f t="shared" si="713"/>
        <v>0</v>
      </c>
      <c r="P1518" s="570"/>
      <c r="Q1518" s="570"/>
      <c r="R1518" s="570">
        <f t="shared" si="710"/>
        <v>0</v>
      </c>
      <c r="S1518" s="71">
        <f t="shared" ref="S1518:S1536" si="714">J1518*M1518</f>
        <v>0</v>
      </c>
      <c r="T1518" s="71">
        <f t="shared" si="711"/>
        <v>0</v>
      </c>
      <c r="U1518" s="71">
        <f t="shared" si="712"/>
        <v>0</v>
      </c>
      <c r="V1518" s="72"/>
    </row>
    <row r="1519" spans="1:22" s="6" customFormat="1" outlineLevel="1">
      <c r="A1519" s="8"/>
      <c r="B1519" s="8"/>
      <c r="C1519" s="25" t="s">
        <v>1575</v>
      </c>
      <c r="D1519" s="97">
        <v>12</v>
      </c>
      <c r="E1519" s="97"/>
      <c r="F1519" s="18" t="s">
        <v>1109</v>
      </c>
      <c r="G1519" s="62"/>
      <c r="H1519" s="62"/>
      <c r="I1519" s="71">
        <f t="shared" si="706"/>
        <v>0</v>
      </c>
      <c r="J1519" s="71">
        <f t="shared" si="707"/>
        <v>0</v>
      </c>
      <c r="K1519" s="71">
        <f t="shared" si="708"/>
        <v>0</v>
      </c>
      <c r="L1519" s="71">
        <f t="shared" si="709"/>
        <v>0</v>
      </c>
      <c r="M1519" s="570"/>
      <c r="N1519" s="570"/>
      <c r="O1519" s="570">
        <f t="shared" si="713"/>
        <v>0</v>
      </c>
      <c r="P1519" s="570"/>
      <c r="Q1519" s="570"/>
      <c r="R1519" s="570">
        <f t="shared" si="710"/>
        <v>0</v>
      </c>
      <c r="S1519" s="71">
        <f t="shared" si="714"/>
        <v>0</v>
      </c>
      <c r="T1519" s="71">
        <f t="shared" si="711"/>
        <v>0</v>
      </c>
      <c r="U1519" s="71">
        <f t="shared" si="712"/>
        <v>0</v>
      </c>
      <c r="V1519" s="72" t="s">
        <v>1576</v>
      </c>
    </row>
    <row r="1520" spans="1:22" s="6" customFormat="1" outlineLevel="1">
      <c r="A1520" s="8"/>
      <c r="B1520" s="8"/>
      <c r="C1520" s="25" t="s">
        <v>1577</v>
      </c>
      <c r="D1520" s="97">
        <v>1</v>
      </c>
      <c r="E1520" s="97"/>
      <c r="F1520" s="18" t="s">
        <v>1107</v>
      </c>
      <c r="G1520" s="62"/>
      <c r="H1520" s="62"/>
      <c r="I1520" s="71">
        <f t="shared" si="706"/>
        <v>0</v>
      </c>
      <c r="J1520" s="71">
        <f t="shared" si="707"/>
        <v>0</v>
      </c>
      <c r="K1520" s="71">
        <f t="shared" si="708"/>
        <v>0</v>
      </c>
      <c r="L1520" s="71">
        <f t="shared" si="709"/>
        <v>0</v>
      </c>
      <c r="M1520" s="570"/>
      <c r="N1520" s="570"/>
      <c r="O1520" s="570">
        <f t="shared" si="713"/>
        <v>0</v>
      </c>
      <c r="P1520" s="570"/>
      <c r="Q1520" s="570"/>
      <c r="R1520" s="570">
        <f t="shared" si="710"/>
        <v>0</v>
      </c>
      <c r="S1520" s="71">
        <f t="shared" si="714"/>
        <v>0</v>
      </c>
      <c r="T1520" s="71">
        <f t="shared" si="711"/>
        <v>0</v>
      </c>
      <c r="U1520" s="71">
        <f t="shared" si="712"/>
        <v>0</v>
      </c>
      <c r="V1520" s="72" t="s">
        <v>713</v>
      </c>
    </row>
    <row r="1521" spans="1:22" s="6" customFormat="1" outlineLevel="1">
      <c r="A1521" s="8"/>
      <c r="B1521" s="8"/>
      <c r="C1521" s="25" t="s">
        <v>1578</v>
      </c>
      <c r="D1521" s="97">
        <v>1</v>
      </c>
      <c r="E1521" s="97"/>
      <c r="F1521" s="18" t="s">
        <v>1107</v>
      </c>
      <c r="G1521" s="62"/>
      <c r="H1521" s="62"/>
      <c r="I1521" s="71">
        <f t="shared" si="706"/>
        <v>0</v>
      </c>
      <c r="J1521" s="71">
        <f t="shared" si="707"/>
        <v>0</v>
      </c>
      <c r="K1521" s="71">
        <f t="shared" si="708"/>
        <v>0</v>
      </c>
      <c r="L1521" s="71">
        <f t="shared" si="709"/>
        <v>0</v>
      </c>
      <c r="M1521" s="570"/>
      <c r="N1521" s="570"/>
      <c r="O1521" s="570">
        <f t="shared" si="713"/>
        <v>0</v>
      </c>
      <c r="P1521" s="570"/>
      <c r="Q1521" s="570"/>
      <c r="R1521" s="570">
        <f t="shared" si="710"/>
        <v>0</v>
      </c>
      <c r="S1521" s="71">
        <f t="shared" si="714"/>
        <v>0</v>
      </c>
      <c r="T1521" s="71">
        <f t="shared" si="711"/>
        <v>0</v>
      </c>
      <c r="U1521" s="71">
        <f t="shared" si="712"/>
        <v>0</v>
      </c>
      <c r="V1521" s="72"/>
    </row>
    <row r="1522" spans="1:22" s="6" customFormat="1" ht="26.4" outlineLevel="1">
      <c r="A1522" s="8"/>
      <c r="B1522" s="8"/>
      <c r="C1522" s="25" t="s">
        <v>671</v>
      </c>
      <c r="D1522" s="97">
        <v>66</v>
      </c>
      <c r="E1522" s="97"/>
      <c r="F1522" s="18" t="s">
        <v>624</v>
      </c>
      <c r="G1522" s="62"/>
      <c r="H1522" s="62"/>
      <c r="I1522" s="71">
        <f t="shared" si="706"/>
        <v>0</v>
      </c>
      <c r="J1522" s="71">
        <f t="shared" si="707"/>
        <v>0</v>
      </c>
      <c r="K1522" s="71">
        <f t="shared" si="708"/>
        <v>0</v>
      </c>
      <c r="L1522" s="71">
        <f t="shared" si="709"/>
        <v>0</v>
      </c>
      <c r="M1522" s="570"/>
      <c r="N1522" s="570"/>
      <c r="O1522" s="570">
        <f t="shared" si="713"/>
        <v>0</v>
      </c>
      <c r="P1522" s="570"/>
      <c r="Q1522" s="570"/>
      <c r="R1522" s="570">
        <f t="shared" si="710"/>
        <v>0</v>
      </c>
      <c r="S1522" s="71">
        <f t="shared" si="714"/>
        <v>0</v>
      </c>
      <c r="T1522" s="71">
        <f t="shared" si="711"/>
        <v>0</v>
      </c>
      <c r="U1522" s="71">
        <f t="shared" si="712"/>
        <v>0</v>
      </c>
      <c r="V1522" s="72" t="s">
        <v>672</v>
      </c>
    </row>
    <row r="1523" spans="1:22" s="6" customFormat="1" outlineLevel="1">
      <c r="A1523" s="8"/>
      <c r="B1523" s="8"/>
      <c r="C1523" s="25" t="s">
        <v>1579</v>
      </c>
      <c r="D1523" s="97">
        <v>22</v>
      </c>
      <c r="E1523" s="97"/>
      <c r="F1523" s="18" t="s">
        <v>624</v>
      </c>
      <c r="G1523" s="62"/>
      <c r="H1523" s="62"/>
      <c r="I1523" s="71">
        <f t="shared" si="706"/>
        <v>0</v>
      </c>
      <c r="J1523" s="71">
        <f t="shared" si="707"/>
        <v>0</v>
      </c>
      <c r="K1523" s="71">
        <f t="shared" si="708"/>
        <v>0</v>
      </c>
      <c r="L1523" s="71">
        <f t="shared" si="709"/>
        <v>0</v>
      </c>
      <c r="M1523" s="570"/>
      <c r="N1523" s="570"/>
      <c r="O1523" s="570">
        <f t="shared" si="713"/>
        <v>0</v>
      </c>
      <c r="P1523" s="570"/>
      <c r="Q1523" s="570"/>
      <c r="R1523" s="570">
        <f t="shared" si="710"/>
        <v>0</v>
      </c>
      <c r="S1523" s="71">
        <f t="shared" si="714"/>
        <v>0</v>
      </c>
      <c r="T1523" s="71">
        <f t="shared" si="711"/>
        <v>0</v>
      </c>
      <c r="U1523" s="71">
        <f t="shared" si="712"/>
        <v>0</v>
      </c>
      <c r="V1523" s="72" t="s">
        <v>961</v>
      </c>
    </row>
    <row r="1524" spans="1:22" s="6" customFormat="1" outlineLevel="1">
      <c r="A1524" s="8"/>
      <c r="B1524" s="8"/>
      <c r="C1524" s="25" t="s">
        <v>1110</v>
      </c>
      <c r="D1524" s="97">
        <v>22</v>
      </c>
      <c r="E1524" s="97"/>
      <c r="F1524" s="18" t="s">
        <v>624</v>
      </c>
      <c r="G1524" s="62"/>
      <c r="H1524" s="62"/>
      <c r="I1524" s="71">
        <f t="shared" si="706"/>
        <v>0</v>
      </c>
      <c r="J1524" s="71">
        <f t="shared" si="707"/>
        <v>0</v>
      </c>
      <c r="K1524" s="71">
        <f t="shared" si="708"/>
        <v>0</v>
      </c>
      <c r="L1524" s="71">
        <f t="shared" si="709"/>
        <v>0</v>
      </c>
      <c r="M1524" s="570"/>
      <c r="N1524" s="570"/>
      <c r="O1524" s="570">
        <f t="shared" si="713"/>
        <v>0</v>
      </c>
      <c r="P1524" s="570"/>
      <c r="Q1524" s="570"/>
      <c r="R1524" s="570">
        <f t="shared" si="710"/>
        <v>0</v>
      </c>
      <c r="S1524" s="71">
        <f t="shared" si="714"/>
        <v>0</v>
      </c>
      <c r="T1524" s="71">
        <f t="shared" si="711"/>
        <v>0</v>
      </c>
      <c r="U1524" s="71">
        <f t="shared" si="712"/>
        <v>0</v>
      </c>
      <c r="V1524" s="72" t="s">
        <v>625</v>
      </c>
    </row>
    <row r="1525" spans="1:22" s="6" customFormat="1" outlineLevel="1">
      <c r="A1525" s="8"/>
      <c r="B1525" s="8"/>
      <c r="C1525" s="25" t="s">
        <v>845</v>
      </c>
      <c r="D1525" s="97">
        <v>39</v>
      </c>
      <c r="E1525" s="97"/>
      <c r="F1525" s="18" t="s">
        <v>624</v>
      </c>
      <c r="G1525" s="62"/>
      <c r="H1525" s="62"/>
      <c r="I1525" s="71">
        <f t="shared" si="706"/>
        <v>0</v>
      </c>
      <c r="J1525" s="71">
        <f t="shared" si="707"/>
        <v>0</v>
      </c>
      <c r="K1525" s="71">
        <f t="shared" si="708"/>
        <v>0</v>
      </c>
      <c r="L1525" s="71">
        <f t="shared" si="709"/>
        <v>0</v>
      </c>
      <c r="M1525" s="570"/>
      <c r="N1525" s="570"/>
      <c r="O1525" s="570">
        <f t="shared" si="713"/>
        <v>0</v>
      </c>
      <c r="P1525" s="570"/>
      <c r="Q1525" s="570"/>
      <c r="R1525" s="570">
        <f t="shared" si="710"/>
        <v>0</v>
      </c>
      <c r="S1525" s="71">
        <f t="shared" si="714"/>
        <v>0</v>
      </c>
      <c r="T1525" s="71">
        <f t="shared" si="711"/>
        <v>0</v>
      </c>
      <c r="U1525" s="71">
        <f t="shared" si="712"/>
        <v>0</v>
      </c>
      <c r="V1525" s="72" t="s">
        <v>625</v>
      </c>
    </row>
    <row r="1526" spans="1:22" s="6" customFormat="1" outlineLevel="1">
      <c r="A1526" s="8"/>
      <c r="B1526" s="8"/>
      <c r="C1526" s="25" t="s">
        <v>1580</v>
      </c>
      <c r="D1526" s="97">
        <v>42</v>
      </c>
      <c r="E1526" s="97"/>
      <c r="F1526" s="18" t="s">
        <v>624</v>
      </c>
      <c r="G1526" s="62"/>
      <c r="H1526" s="62"/>
      <c r="I1526" s="71">
        <f t="shared" si="706"/>
        <v>0</v>
      </c>
      <c r="J1526" s="71">
        <f t="shared" si="707"/>
        <v>0</v>
      </c>
      <c r="K1526" s="71">
        <f t="shared" si="708"/>
        <v>0</v>
      </c>
      <c r="L1526" s="71">
        <f t="shared" si="709"/>
        <v>0</v>
      </c>
      <c r="M1526" s="570"/>
      <c r="N1526" s="570"/>
      <c r="O1526" s="570">
        <f t="shared" si="713"/>
        <v>0</v>
      </c>
      <c r="P1526" s="570"/>
      <c r="Q1526" s="570"/>
      <c r="R1526" s="570">
        <f t="shared" si="710"/>
        <v>0</v>
      </c>
      <c r="S1526" s="71">
        <f t="shared" si="714"/>
        <v>0</v>
      </c>
      <c r="T1526" s="71">
        <f t="shared" si="711"/>
        <v>0</v>
      </c>
      <c r="U1526" s="71">
        <f t="shared" si="712"/>
        <v>0</v>
      </c>
      <c r="V1526" s="72" t="s">
        <v>1581</v>
      </c>
    </row>
    <row r="1527" spans="1:22" s="6" customFormat="1" outlineLevel="1">
      <c r="A1527" s="8"/>
      <c r="B1527" s="8"/>
      <c r="C1527" s="25" t="s">
        <v>1582</v>
      </c>
      <c r="D1527" s="97">
        <v>7</v>
      </c>
      <c r="E1527" s="97"/>
      <c r="F1527" s="18" t="s">
        <v>624</v>
      </c>
      <c r="G1527" s="62"/>
      <c r="H1527" s="62"/>
      <c r="I1527" s="71">
        <f t="shared" si="706"/>
        <v>0</v>
      </c>
      <c r="J1527" s="71">
        <f t="shared" si="707"/>
        <v>0</v>
      </c>
      <c r="K1527" s="71">
        <f t="shared" si="708"/>
        <v>0</v>
      </c>
      <c r="L1527" s="71">
        <f t="shared" si="709"/>
        <v>0</v>
      </c>
      <c r="M1527" s="570"/>
      <c r="N1527" s="570"/>
      <c r="O1527" s="570">
        <f t="shared" si="713"/>
        <v>0</v>
      </c>
      <c r="P1527" s="570"/>
      <c r="Q1527" s="570"/>
      <c r="R1527" s="570">
        <f t="shared" si="710"/>
        <v>0</v>
      </c>
      <c r="S1527" s="71">
        <f t="shared" si="714"/>
        <v>0</v>
      </c>
      <c r="T1527" s="71">
        <f t="shared" si="711"/>
        <v>0</v>
      </c>
      <c r="U1527" s="71">
        <f t="shared" si="712"/>
        <v>0</v>
      </c>
      <c r="V1527" s="72" t="s">
        <v>680</v>
      </c>
    </row>
    <row r="1528" spans="1:22" s="6" customFormat="1" outlineLevel="1">
      <c r="A1528" s="8"/>
      <c r="B1528" s="8"/>
      <c r="C1528" s="25" t="s">
        <v>1583</v>
      </c>
      <c r="D1528" s="97">
        <v>1</v>
      </c>
      <c r="E1528" s="97"/>
      <c r="F1528" s="18" t="s">
        <v>619</v>
      </c>
      <c r="G1528" s="62"/>
      <c r="H1528" s="62"/>
      <c r="I1528" s="71">
        <f t="shared" si="706"/>
        <v>0</v>
      </c>
      <c r="J1528" s="71">
        <f t="shared" si="707"/>
        <v>0</v>
      </c>
      <c r="K1528" s="71">
        <f t="shared" si="708"/>
        <v>0</v>
      </c>
      <c r="L1528" s="71">
        <f t="shared" si="709"/>
        <v>0</v>
      </c>
      <c r="M1528" s="570"/>
      <c r="N1528" s="570"/>
      <c r="O1528" s="570">
        <f t="shared" si="713"/>
        <v>0</v>
      </c>
      <c r="P1528" s="570"/>
      <c r="Q1528" s="570"/>
      <c r="R1528" s="570">
        <f t="shared" si="710"/>
        <v>0</v>
      </c>
      <c r="S1528" s="71">
        <f t="shared" si="714"/>
        <v>0</v>
      </c>
      <c r="T1528" s="71">
        <f t="shared" si="711"/>
        <v>0</v>
      </c>
      <c r="U1528" s="71">
        <f t="shared" si="712"/>
        <v>0</v>
      </c>
      <c r="V1528" s="72" t="s">
        <v>1105</v>
      </c>
    </row>
    <row r="1529" spans="1:22" s="6" customFormat="1" outlineLevel="1">
      <c r="A1529" s="8"/>
      <c r="B1529" s="8"/>
      <c r="C1529" s="25" t="s">
        <v>657</v>
      </c>
      <c r="D1529" s="97">
        <v>1</v>
      </c>
      <c r="E1529" s="97"/>
      <c r="F1529" s="18" t="s">
        <v>619</v>
      </c>
      <c r="G1529" s="62"/>
      <c r="H1529" s="62"/>
      <c r="I1529" s="71">
        <f t="shared" si="706"/>
        <v>0</v>
      </c>
      <c r="J1529" s="71">
        <f t="shared" si="707"/>
        <v>0</v>
      </c>
      <c r="K1529" s="71">
        <f t="shared" si="708"/>
        <v>0</v>
      </c>
      <c r="L1529" s="71">
        <f t="shared" si="709"/>
        <v>0</v>
      </c>
      <c r="M1529" s="570"/>
      <c r="N1529" s="570"/>
      <c r="O1529" s="570">
        <f t="shared" si="713"/>
        <v>0</v>
      </c>
      <c r="P1529" s="570"/>
      <c r="Q1529" s="570"/>
      <c r="R1529" s="570">
        <f t="shared" si="710"/>
        <v>0</v>
      </c>
      <c r="S1529" s="71">
        <f t="shared" si="714"/>
        <v>0</v>
      </c>
      <c r="T1529" s="71">
        <f t="shared" si="711"/>
        <v>0</v>
      </c>
      <c r="U1529" s="71">
        <f t="shared" si="712"/>
        <v>0</v>
      </c>
      <c r="V1529" s="72" t="s">
        <v>1105</v>
      </c>
    </row>
    <row r="1530" spans="1:22" s="6" customFormat="1" outlineLevel="1">
      <c r="A1530" s="8"/>
      <c r="B1530" s="8"/>
      <c r="C1530" s="25"/>
      <c r="D1530" s="97"/>
      <c r="E1530" s="97"/>
      <c r="F1530" s="18"/>
      <c r="G1530" s="62"/>
      <c r="H1530" s="62"/>
      <c r="I1530" s="71">
        <f t="shared" si="706"/>
        <v>0</v>
      </c>
      <c r="J1530" s="71">
        <f t="shared" si="707"/>
        <v>0</v>
      </c>
      <c r="K1530" s="71">
        <f t="shared" si="708"/>
        <v>0</v>
      </c>
      <c r="L1530" s="71">
        <f t="shared" si="709"/>
        <v>0</v>
      </c>
      <c r="M1530" s="570"/>
      <c r="N1530" s="570"/>
      <c r="O1530" s="570">
        <f t="shared" si="713"/>
        <v>0</v>
      </c>
      <c r="P1530" s="570"/>
      <c r="Q1530" s="570"/>
      <c r="R1530" s="570">
        <f t="shared" si="710"/>
        <v>0</v>
      </c>
      <c r="S1530" s="71">
        <f t="shared" si="714"/>
        <v>0</v>
      </c>
      <c r="T1530" s="71">
        <f t="shared" si="711"/>
        <v>0</v>
      </c>
      <c r="U1530" s="71">
        <f t="shared" si="712"/>
        <v>0</v>
      </c>
      <c r="V1530" s="72"/>
    </row>
    <row r="1531" spans="1:22" s="6" customFormat="1" outlineLevel="1">
      <c r="A1531" s="8"/>
      <c r="B1531" s="8"/>
      <c r="C1531" s="25" t="s">
        <v>1111</v>
      </c>
      <c r="D1531" s="97"/>
      <c r="E1531" s="97"/>
      <c r="F1531" s="18"/>
      <c r="G1531" s="62"/>
      <c r="H1531" s="62"/>
      <c r="I1531" s="71">
        <f t="shared" si="706"/>
        <v>0</v>
      </c>
      <c r="J1531" s="71">
        <f t="shared" si="707"/>
        <v>0</v>
      </c>
      <c r="K1531" s="71">
        <f t="shared" si="708"/>
        <v>0</v>
      </c>
      <c r="L1531" s="71">
        <f t="shared" si="709"/>
        <v>0</v>
      </c>
      <c r="M1531" s="570"/>
      <c r="N1531" s="570"/>
      <c r="O1531" s="570">
        <f t="shared" si="713"/>
        <v>0</v>
      </c>
      <c r="P1531" s="570"/>
      <c r="Q1531" s="570"/>
      <c r="R1531" s="570">
        <f t="shared" si="710"/>
        <v>0</v>
      </c>
      <c r="S1531" s="71">
        <f t="shared" si="714"/>
        <v>0</v>
      </c>
      <c r="T1531" s="71">
        <f t="shared" si="711"/>
        <v>0</v>
      </c>
      <c r="U1531" s="71">
        <f t="shared" si="712"/>
        <v>0</v>
      </c>
      <c r="V1531" s="72"/>
    </row>
    <row r="1532" spans="1:22" s="6" customFormat="1" ht="26.4" outlineLevel="1">
      <c r="A1532" s="8"/>
      <c r="B1532" s="8"/>
      <c r="C1532" s="25" t="s">
        <v>1584</v>
      </c>
      <c r="D1532" s="97">
        <v>11</v>
      </c>
      <c r="E1532" s="97"/>
      <c r="F1532" s="18" t="s">
        <v>624</v>
      </c>
      <c r="G1532" s="62"/>
      <c r="H1532" s="62"/>
      <c r="I1532" s="71">
        <f t="shared" si="706"/>
        <v>0</v>
      </c>
      <c r="J1532" s="71">
        <f t="shared" si="707"/>
        <v>0</v>
      </c>
      <c r="K1532" s="71">
        <f t="shared" si="708"/>
        <v>0</v>
      </c>
      <c r="L1532" s="71">
        <f t="shared" si="709"/>
        <v>0</v>
      </c>
      <c r="M1532" s="570"/>
      <c r="N1532" s="570"/>
      <c r="O1532" s="570">
        <f t="shared" si="713"/>
        <v>0</v>
      </c>
      <c r="P1532" s="570"/>
      <c r="Q1532" s="570"/>
      <c r="R1532" s="570">
        <f t="shared" si="710"/>
        <v>0</v>
      </c>
      <c r="S1532" s="71">
        <f t="shared" si="714"/>
        <v>0</v>
      </c>
      <c r="T1532" s="71">
        <f t="shared" si="711"/>
        <v>0</v>
      </c>
      <c r="U1532" s="71">
        <f t="shared" si="712"/>
        <v>0</v>
      </c>
      <c r="V1532" s="72" t="s">
        <v>1063</v>
      </c>
    </row>
    <row r="1533" spans="1:22" s="6" customFormat="1" ht="26.4" outlineLevel="1">
      <c r="A1533" s="8"/>
      <c r="B1533" s="8"/>
      <c r="C1533" s="25" t="s">
        <v>1585</v>
      </c>
      <c r="D1533" s="97">
        <v>8</v>
      </c>
      <c r="E1533" s="97"/>
      <c r="F1533" s="18" t="s">
        <v>624</v>
      </c>
      <c r="G1533" s="62"/>
      <c r="H1533" s="62"/>
      <c r="I1533" s="71">
        <f t="shared" si="706"/>
        <v>0</v>
      </c>
      <c r="J1533" s="71">
        <f t="shared" si="707"/>
        <v>0</v>
      </c>
      <c r="K1533" s="71">
        <f t="shared" si="708"/>
        <v>0</v>
      </c>
      <c r="L1533" s="71">
        <f t="shared" si="709"/>
        <v>0</v>
      </c>
      <c r="M1533" s="570"/>
      <c r="N1533" s="570"/>
      <c r="O1533" s="570">
        <f t="shared" si="713"/>
        <v>0</v>
      </c>
      <c r="P1533" s="570"/>
      <c r="Q1533" s="570"/>
      <c r="R1533" s="570">
        <f t="shared" si="710"/>
        <v>0</v>
      </c>
      <c r="S1533" s="71">
        <f t="shared" si="714"/>
        <v>0</v>
      </c>
      <c r="T1533" s="71">
        <f t="shared" si="711"/>
        <v>0</v>
      </c>
      <c r="U1533" s="71">
        <f t="shared" si="712"/>
        <v>0</v>
      </c>
      <c r="V1533" s="72" t="s">
        <v>1065</v>
      </c>
    </row>
    <row r="1534" spans="1:22" s="6" customFormat="1" outlineLevel="1">
      <c r="A1534" s="8"/>
      <c r="B1534" s="8"/>
      <c r="C1534" s="25" t="s">
        <v>1586</v>
      </c>
      <c r="D1534" s="97">
        <v>1</v>
      </c>
      <c r="E1534" s="97"/>
      <c r="F1534" s="18" t="s">
        <v>619</v>
      </c>
      <c r="G1534" s="62"/>
      <c r="H1534" s="62"/>
      <c r="I1534" s="71">
        <f t="shared" si="706"/>
        <v>0</v>
      </c>
      <c r="J1534" s="71">
        <f t="shared" si="707"/>
        <v>0</v>
      </c>
      <c r="K1534" s="71">
        <f t="shared" si="708"/>
        <v>0</v>
      </c>
      <c r="L1534" s="71">
        <f t="shared" si="709"/>
        <v>0</v>
      </c>
      <c r="M1534" s="570"/>
      <c r="N1534" s="570"/>
      <c r="O1534" s="570">
        <f t="shared" si="713"/>
        <v>0</v>
      </c>
      <c r="P1534" s="570"/>
      <c r="Q1534" s="570"/>
      <c r="R1534" s="570">
        <f t="shared" si="710"/>
        <v>0</v>
      </c>
      <c r="S1534" s="71">
        <f t="shared" si="714"/>
        <v>0</v>
      </c>
      <c r="T1534" s="71">
        <f t="shared" si="711"/>
        <v>0</v>
      </c>
      <c r="U1534" s="71">
        <f t="shared" si="712"/>
        <v>0</v>
      </c>
      <c r="V1534" s="72" t="s">
        <v>1105</v>
      </c>
    </row>
    <row r="1535" spans="1:22" s="6" customFormat="1" outlineLevel="1">
      <c r="A1535" s="8"/>
      <c r="B1535" s="8"/>
      <c r="C1535" s="25" t="s">
        <v>1587</v>
      </c>
      <c r="D1535" s="97">
        <v>1</v>
      </c>
      <c r="E1535" s="97"/>
      <c r="F1535" s="18" t="s">
        <v>619</v>
      </c>
      <c r="G1535" s="62"/>
      <c r="H1535" s="62"/>
      <c r="I1535" s="71">
        <f t="shared" si="706"/>
        <v>0</v>
      </c>
      <c r="J1535" s="71">
        <f t="shared" si="707"/>
        <v>0</v>
      </c>
      <c r="K1535" s="71">
        <f t="shared" si="708"/>
        <v>0</v>
      </c>
      <c r="L1535" s="71">
        <f t="shared" si="709"/>
        <v>0</v>
      </c>
      <c r="M1535" s="570"/>
      <c r="N1535" s="570"/>
      <c r="O1535" s="570">
        <f t="shared" si="713"/>
        <v>0</v>
      </c>
      <c r="P1535" s="570"/>
      <c r="Q1535" s="570"/>
      <c r="R1535" s="570">
        <f t="shared" si="710"/>
        <v>0</v>
      </c>
      <c r="S1535" s="71">
        <f t="shared" si="714"/>
        <v>0</v>
      </c>
      <c r="T1535" s="71">
        <f t="shared" si="711"/>
        <v>0</v>
      </c>
      <c r="U1535" s="71">
        <f t="shared" si="712"/>
        <v>0</v>
      </c>
      <c r="V1535" s="72" t="s">
        <v>255</v>
      </c>
    </row>
    <row r="1536" spans="1:22" s="6" customFormat="1">
      <c r="A1536" s="21"/>
      <c r="B1536" s="21"/>
      <c r="C1536" s="28"/>
      <c r="D1536" s="99"/>
      <c r="E1536" s="99"/>
      <c r="F1536" s="37"/>
      <c r="G1536" s="82"/>
      <c r="H1536" s="82"/>
      <c r="I1536" s="82"/>
      <c r="J1536" s="82"/>
      <c r="K1536" s="82"/>
      <c r="L1536" s="62"/>
      <c r="M1536" s="574"/>
      <c r="N1536" s="574"/>
      <c r="O1536" s="574">
        <f t="shared" si="713"/>
        <v>0</v>
      </c>
      <c r="P1536" s="574"/>
      <c r="Q1536" s="574"/>
      <c r="R1536" s="574">
        <f t="shared" si="710"/>
        <v>0</v>
      </c>
      <c r="S1536" s="62">
        <f t="shared" si="714"/>
        <v>0</v>
      </c>
      <c r="T1536" s="62">
        <f t="shared" si="711"/>
        <v>0</v>
      </c>
      <c r="U1536" s="62">
        <f t="shared" si="712"/>
        <v>0</v>
      </c>
      <c r="V1536" s="72"/>
    </row>
    <row r="1537" spans="1:22" s="6" customFormat="1" ht="13.8">
      <c r="A1537" s="102"/>
      <c r="B1537" s="103"/>
      <c r="C1537" s="107" t="s">
        <v>18</v>
      </c>
      <c r="D1537" s="107"/>
      <c r="E1537" s="457"/>
      <c r="F1537" s="458"/>
      <c r="G1537" s="458"/>
      <c r="H1537" s="459"/>
      <c r="I1537" s="459"/>
      <c r="J1537" s="460">
        <f>SUBTOTAL(9,J1385:J1536)</f>
        <v>860677606.75933838</v>
      </c>
      <c r="K1537" s="460">
        <f>SUBTOTAL(9,K1385:K1536)</f>
        <v>282333451.33358198</v>
      </c>
      <c r="L1537" s="460">
        <f>SUBTOTAL(9,L1385:L1536)</f>
        <v>1143011058.0929201</v>
      </c>
      <c r="M1537" s="460"/>
      <c r="N1537" s="460"/>
      <c r="O1537" s="460"/>
      <c r="P1537" s="460"/>
      <c r="Q1537" s="460"/>
      <c r="R1537" s="460"/>
      <c r="S1537" s="460">
        <f>SUBTOTAL(9,S1385:S1536)</f>
        <v>16491404.800000001</v>
      </c>
      <c r="T1537" s="460">
        <f>SUBTOTAL(9,T1385:T1536)</f>
        <v>0</v>
      </c>
      <c r="U1537" s="460">
        <f>SUBTOTAL(9,U1385:U1536)</f>
        <v>16491404.800000001</v>
      </c>
      <c r="V1537" s="459"/>
    </row>
    <row r="1538" spans="1:22" s="6" customFormat="1" ht="15.6">
      <c r="A1538" s="64" t="s">
        <v>76</v>
      </c>
      <c r="B1538" s="64"/>
      <c r="C1538" s="65" t="s">
        <v>38</v>
      </c>
      <c r="D1538" s="117"/>
      <c r="E1538" s="66"/>
      <c r="F1538" s="67"/>
      <c r="G1538" s="477"/>
      <c r="H1538" s="477"/>
      <c r="I1538" s="68"/>
      <c r="J1538" s="68">
        <f>SUBTOTAL(9,J1539:J1591)</f>
        <v>876156669.52160192</v>
      </c>
      <c r="K1538" s="68">
        <f>SUBTOTAL(9,K1539:K1591)</f>
        <v>245761873.27888826</v>
      </c>
      <c r="L1538" s="68">
        <f>SUBTOTAL(9,L1539:L1591)</f>
        <v>1121918542.8004899</v>
      </c>
      <c r="M1538" s="68"/>
      <c r="N1538" s="68"/>
      <c r="O1538" s="68"/>
      <c r="P1538" s="68"/>
      <c r="Q1538" s="68"/>
      <c r="R1538" s="68"/>
      <c r="S1538" s="68">
        <f>SUBTOTAL(9,S1539:S1591)</f>
        <v>44143514.582317427</v>
      </c>
      <c r="T1538" s="68">
        <f>SUBTOTAL(9,T1539:T1591)</f>
        <v>0</v>
      </c>
      <c r="U1538" s="68">
        <f>SUBTOTAL(9,U1539:U1591)</f>
        <v>44143514.582317427</v>
      </c>
      <c r="V1538" s="69"/>
    </row>
    <row r="1539" spans="1:22" s="6" customFormat="1" outlineLevel="1">
      <c r="A1539" s="19" t="s">
        <v>175</v>
      </c>
      <c r="B1539" s="19"/>
      <c r="C1539" s="35" t="s">
        <v>176</v>
      </c>
      <c r="D1539" s="98"/>
      <c r="E1539" s="73"/>
      <c r="F1539" s="22"/>
      <c r="G1539" s="74"/>
      <c r="H1539" s="74"/>
      <c r="I1539" s="74"/>
      <c r="J1539" s="75">
        <f>SUBTOTAL(9,J1540:J1591)</f>
        <v>876156669.52160192</v>
      </c>
      <c r="K1539" s="75">
        <f>SUBTOTAL(9,K1540:K1591)</f>
        <v>245761873.27888826</v>
      </c>
      <c r="L1539" s="75">
        <f>SUBTOTAL(9,L1540:L1591)</f>
        <v>1121918542.8004899</v>
      </c>
      <c r="M1539" s="75"/>
      <c r="N1539" s="75"/>
      <c r="O1539" s="75">
        <f t="shared" ref="O1539:O1602" si="715">M1539+N1539</f>
        <v>0</v>
      </c>
      <c r="P1539" s="571"/>
      <c r="Q1539" s="75"/>
      <c r="R1539" s="75">
        <f t="shared" ref="R1539:R1602" si="716">P1539+Q1539</f>
        <v>0</v>
      </c>
      <c r="S1539" s="75">
        <f>SUBTOTAL(9,S1540:S1591)</f>
        <v>44143514.582317427</v>
      </c>
      <c r="T1539" s="75">
        <f>SUBTOTAL(9,T1540:T1591)</f>
        <v>0</v>
      </c>
      <c r="U1539" s="75">
        <f>SUBTOTAL(9,U1540:U1591)</f>
        <v>44143514.582317427</v>
      </c>
      <c r="V1539" s="76"/>
    </row>
    <row r="1540" spans="1:22" s="6" customFormat="1" outlineLevel="1">
      <c r="A1540" s="8" t="s">
        <v>177</v>
      </c>
      <c r="B1540" s="8"/>
      <c r="C1540" s="25" t="s">
        <v>178</v>
      </c>
      <c r="D1540" s="94">
        <v>1</v>
      </c>
      <c r="E1540" s="97">
        <v>1</v>
      </c>
      <c r="F1540" s="18" t="s">
        <v>10</v>
      </c>
      <c r="G1540" s="71"/>
      <c r="H1540" s="71"/>
      <c r="I1540" s="71"/>
      <c r="J1540" s="77">
        <f>SUBTOTAL(9,J1541:J1578)</f>
        <v>304034489.60426581</v>
      </c>
      <c r="K1540" s="77">
        <f t="shared" ref="K1540:L1540" si="717">SUBTOTAL(9,K1541:K1578)</f>
        <v>189644193.28888404</v>
      </c>
      <c r="L1540" s="77">
        <f t="shared" si="717"/>
        <v>493678682.89314985</v>
      </c>
      <c r="M1540" s="572"/>
      <c r="N1540" s="77"/>
      <c r="O1540" s="77">
        <f t="shared" si="715"/>
        <v>0</v>
      </c>
      <c r="P1540" s="572"/>
      <c r="Q1540" s="77"/>
      <c r="R1540" s="77">
        <f t="shared" si="716"/>
        <v>0</v>
      </c>
      <c r="S1540" s="77">
        <f>SUBTOTAL(9,S1541:S1578)</f>
        <v>32145968.448452871</v>
      </c>
      <c r="T1540" s="77">
        <f t="shared" ref="T1540:U1540" si="718">SUBTOTAL(9,T1541:T1578)</f>
        <v>0</v>
      </c>
      <c r="U1540" s="77">
        <f t="shared" si="718"/>
        <v>32145968.448452871</v>
      </c>
      <c r="V1540" s="72"/>
    </row>
    <row r="1541" spans="1:22" s="6" customFormat="1" outlineLevel="1">
      <c r="A1541" s="8"/>
      <c r="B1541" s="8"/>
      <c r="C1541" s="28" t="s">
        <v>1112</v>
      </c>
      <c r="D1541" s="94"/>
      <c r="E1541" s="97"/>
      <c r="F1541" s="18"/>
      <c r="G1541" s="71"/>
      <c r="H1541" s="71"/>
      <c r="I1541" s="71"/>
      <c r="J1541" s="77">
        <f>SUBTOTAL(9,J1542:J1551)</f>
        <v>32646354.870528627</v>
      </c>
      <c r="K1541" s="77">
        <f t="shared" ref="K1541:L1541" si="719">SUBTOTAL(9,K1542:K1551)</f>
        <v>20550720.396438114</v>
      </c>
      <c r="L1541" s="77">
        <f t="shared" si="719"/>
        <v>53197075.266966745</v>
      </c>
      <c r="M1541" s="572"/>
      <c r="N1541" s="77"/>
      <c r="O1541" s="77">
        <f t="shared" si="715"/>
        <v>0</v>
      </c>
      <c r="P1541" s="572"/>
      <c r="Q1541" s="77"/>
      <c r="R1541" s="77">
        <f t="shared" si="716"/>
        <v>0</v>
      </c>
      <c r="S1541" s="77">
        <f>SUBTOTAL(9,S1542:S1551)</f>
        <v>3957283.4015494869</v>
      </c>
      <c r="T1541" s="77">
        <f t="shared" ref="T1541:U1541" si="720">SUBTOTAL(9,T1542:T1551)</f>
        <v>0</v>
      </c>
      <c r="U1541" s="77">
        <f t="shared" si="720"/>
        <v>3957283.4015494869</v>
      </c>
      <c r="V1541" s="72"/>
    </row>
    <row r="1542" spans="1:22" s="6" customFormat="1" ht="39.6" outlineLevel="2">
      <c r="A1542" s="8"/>
      <c r="B1542" s="8"/>
      <c r="C1542" s="25" t="s">
        <v>1113</v>
      </c>
      <c r="D1542" s="97">
        <v>2</v>
      </c>
      <c r="E1542" s="97">
        <v>2</v>
      </c>
      <c r="F1542" s="18" t="s">
        <v>660</v>
      </c>
      <c r="G1542" s="199">
        <v>0</v>
      </c>
      <c r="H1542" s="199">
        <v>6300000</v>
      </c>
      <c r="I1542" s="71">
        <f>SUM(G1542:H1542)</f>
        <v>6300000</v>
      </c>
      <c r="J1542" s="71">
        <f>G1542*E1542</f>
        <v>0</v>
      </c>
      <c r="K1542" s="71">
        <f>H1542*E1542</f>
        <v>12600000</v>
      </c>
      <c r="L1542" s="71">
        <f>I1542*E1542</f>
        <v>12600000</v>
      </c>
      <c r="M1542" s="570"/>
      <c r="N1542" s="71"/>
      <c r="O1542" s="71">
        <f t="shared" si="715"/>
        <v>0</v>
      </c>
      <c r="P1542" s="570"/>
      <c r="Q1542" s="71"/>
      <c r="R1542" s="71">
        <f t="shared" si="716"/>
        <v>0</v>
      </c>
      <c r="S1542" s="71">
        <f t="shared" ref="S1542:S1605" si="721">J1542*M1542</f>
        <v>0</v>
      </c>
      <c r="T1542" s="71">
        <f t="shared" ref="T1542:T1605" si="722">P1542*K1542</f>
        <v>0</v>
      </c>
      <c r="U1542" s="71">
        <f t="shared" ref="U1542:U1605" si="723">S1542+T1542</f>
        <v>0</v>
      </c>
      <c r="V1542" s="79" t="s">
        <v>1114</v>
      </c>
    </row>
    <row r="1543" spans="1:22" s="6" customFormat="1" ht="26.4" outlineLevel="2">
      <c r="A1543" s="8"/>
      <c r="B1543" s="8"/>
      <c r="C1543" s="25" t="s">
        <v>1115</v>
      </c>
      <c r="D1543" s="97">
        <v>1</v>
      </c>
      <c r="E1543" s="97">
        <v>1</v>
      </c>
      <c r="F1543" s="18" t="s">
        <v>660</v>
      </c>
      <c r="G1543" s="199">
        <v>19550000</v>
      </c>
      <c r="H1543" s="199">
        <v>385000.00000000006</v>
      </c>
      <c r="I1543" s="71">
        <f t="shared" ref="I1543:I1550" si="724">SUM(G1543:H1543)</f>
        <v>19935000</v>
      </c>
      <c r="J1543" s="71">
        <f t="shared" ref="J1543:J1550" si="725">G1543*E1543</f>
        <v>19550000</v>
      </c>
      <c r="K1543" s="71">
        <f t="shared" ref="K1543:K1550" si="726">H1543*E1543</f>
        <v>385000.00000000006</v>
      </c>
      <c r="L1543" s="71">
        <f t="shared" ref="L1543:L1550" si="727">I1543*E1543</f>
        <v>19935000</v>
      </c>
      <c r="M1543" s="570"/>
      <c r="N1543" s="71"/>
      <c r="O1543" s="71">
        <f t="shared" si="715"/>
        <v>0</v>
      </c>
      <c r="P1543" s="570"/>
      <c r="Q1543" s="71"/>
      <c r="R1543" s="71">
        <f t="shared" si="716"/>
        <v>0</v>
      </c>
      <c r="S1543" s="71">
        <f t="shared" si="721"/>
        <v>0</v>
      </c>
      <c r="T1543" s="71">
        <f t="shared" si="722"/>
        <v>0</v>
      </c>
      <c r="U1543" s="71">
        <f t="shared" si="723"/>
        <v>0</v>
      </c>
      <c r="V1543" s="72" t="s">
        <v>1116</v>
      </c>
    </row>
    <row r="1544" spans="1:22" s="6" customFormat="1" outlineLevel="2">
      <c r="A1544" s="8"/>
      <c r="B1544" s="8"/>
      <c r="C1544" s="25" t="s">
        <v>1117</v>
      </c>
      <c r="D1544" s="94">
        <v>160</v>
      </c>
      <c r="E1544" s="97">
        <v>163.80000000000001</v>
      </c>
      <c r="F1544" s="18" t="s">
        <v>624</v>
      </c>
      <c r="G1544" s="199">
        <v>25928.399999999998</v>
      </c>
      <c r="H1544" s="199">
        <v>7485.6650000000009</v>
      </c>
      <c r="I1544" s="71">
        <f t="shared" si="724"/>
        <v>33414.065000000002</v>
      </c>
      <c r="J1544" s="71">
        <f t="shared" si="725"/>
        <v>4247071.92</v>
      </c>
      <c r="K1544" s="71">
        <f t="shared" si="726"/>
        <v>1226151.9270000001</v>
      </c>
      <c r="L1544" s="71">
        <f t="shared" si="727"/>
        <v>5473223.847000001</v>
      </c>
      <c r="M1544" s="570"/>
      <c r="N1544" s="71"/>
      <c r="O1544" s="71">
        <f t="shared" si="715"/>
        <v>0</v>
      </c>
      <c r="P1544" s="570"/>
      <c r="Q1544" s="71"/>
      <c r="R1544" s="71">
        <f t="shared" si="716"/>
        <v>0</v>
      </c>
      <c r="S1544" s="71">
        <f t="shared" si="721"/>
        <v>0</v>
      </c>
      <c r="T1544" s="71">
        <f t="shared" si="722"/>
        <v>0</v>
      </c>
      <c r="U1544" s="71">
        <f t="shared" si="723"/>
        <v>0</v>
      </c>
      <c r="V1544" s="72" t="s">
        <v>625</v>
      </c>
    </row>
    <row r="1545" spans="1:22" s="6" customFormat="1" outlineLevel="2">
      <c r="A1545" s="8"/>
      <c r="B1545" s="8"/>
      <c r="C1545" s="25" t="s">
        <v>1110</v>
      </c>
      <c r="D1545" s="94">
        <v>165</v>
      </c>
      <c r="E1545" s="97">
        <v>163.80000000000001</v>
      </c>
      <c r="F1545" s="18" t="s">
        <v>624</v>
      </c>
      <c r="G1545" s="199">
        <v>15443.88</v>
      </c>
      <c r="H1545" s="199">
        <v>5031.18</v>
      </c>
      <c r="I1545" s="71">
        <f t="shared" si="724"/>
        <v>20475.059999999998</v>
      </c>
      <c r="J1545" s="71">
        <f t="shared" si="725"/>
        <v>2529707.5440000002</v>
      </c>
      <c r="K1545" s="71">
        <f t="shared" si="726"/>
        <v>824107.2840000001</v>
      </c>
      <c r="L1545" s="71">
        <f t="shared" si="727"/>
        <v>3353814.8279999997</v>
      </c>
      <c r="M1545" s="570"/>
      <c r="N1545" s="71"/>
      <c r="O1545" s="71">
        <f t="shared" si="715"/>
        <v>0</v>
      </c>
      <c r="P1545" s="570"/>
      <c r="Q1545" s="71"/>
      <c r="R1545" s="71">
        <f t="shared" si="716"/>
        <v>0</v>
      </c>
      <c r="S1545" s="71">
        <f t="shared" si="721"/>
        <v>0</v>
      </c>
      <c r="T1545" s="71">
        <f t="shared" si="722"/>
        <v>0</v>
      </c>
      <c r="U1545" s="71">
        <f t="shared" si="723"/>
        <v>0</v>
      </c>
      <c r="V1545" s="72" t="s">
        <v>625</v>
      </c>
    </row>
    <row r="1546" spans="1:22" s="6" customFormat="1" outlineLevel="2">
      <c r="A1546" s="8"/>
      <c r="B1546" s="8"/>
      <c r="C1546" s="25" t="s">
        <v>928</v>
      </c>
      <c r="D1546" s="94">
        <v>243</v>
      </c>
      <c r="E1546" s="97">
        <v>300</v>
      </c>
      <c r="F1546" s="18" t="s">
        <v>624</v>
      </c>
      <c r="G1546" s="199">
        <v>8773.9726027397246</v>
      </c>
      <c r="H1546" s="199">
        <v>14594.016411764707</v>
      </c>
      <c r="I1546" s="71">
        <f t="shared" si="724"/>
        <v>23367.989014504434</v>
      </c>
      <c r="J1546" s="71">
        <f t="shared" si="725"/>
        <v>2632191.7808219176</v>
      </c>
      <c r="K1546" s="71">
        <f t="shared" si="726"/>
        <v>4378204.9235294126</v>
      </c>
      <c r="L1546" s="71">
        <f t="shared" si="727"/>
        <v>7010396.7043513302</v>
      </c>
      <c r="M1546" s="570">
        <v>0.8</v>
      </c>
      <c r="N1546" s="71"/>
      <c r="O1546" s="71">
        <f t="shared" si="715"/>
        <v>0.8</v>
      </c>
      <c r="P1546" s="570"/>
      <c r="Q1546" s="71"/>
      <c r="R1546" s="71">
        <f t="shared" si="716"/>
        <v>0</v>
      </c>
      <c r="S1546" s="71">
        <f t="shared" si="721"/>
        <v>2105753.4246575343</v>
      </c>
      <c r="T1546" s="71">
        <f t="shared" si="722"/>
        <v>0</v>
      </c>
      <c r="U1546" s="71">
        <f t="shared" si="723"/>
        <v>2105753.4246575343</v>
      </c>
      <c r="V1546" s="72" t="s">
        <v>929</v>
      </c>
    </row>
    <row r="1547" spans="1:22" s="6" customFormat="1" outlineLevel="2">
      <c r="A1547" s="8"/>
      <c r="B1547" s="8"/>
      <c r="C1547" s="25" t="s">
        <v>1183</v>
      </c>
      <c r="D1547" s="94">
        <v>7</v>
      </c>
      <c r="E1547" s="97">
        <v>7.3500000000000005</v>
      </c>
      <c r="F1547" s="18" t="s">
        <v>624</v>
      </c>
      <c r="G1547" s="199">
        <v>3554.7229199999997</v>
      </c>
      <c r="H1547" s="199">
        <v>5289.7058823529414</v>
      </c>
      <c r="I1547" s="71">
        <f t="shared" si="724"/>
        <v>8844.4288023529407</v>
      </c>
      <c r="J1547" s="71">
        <f t="shared" si="725"/>
        <v>26127.213462</v>
      </c>
      <c r="K1547" s="71">
        <f t="shared" si="726"/>
        <v>38879.338235294119</v>
      </c>
      <c r="L1547" s="71">
        <f t="shared" si="727"/>
        <v>65006.551697294119</v>
      </c>
      <c r="M1547" s="570">
        <v>0.8</v>
      </c>
      <c r="N1547" s="71"/>
      <c r="O1547" s="71">
        <f t="shared" si="715"/>
        <v>0.8</v>
      </c>
      <c r="P1547" s="570"/>
      <c r="Q1547" s="71"/>
      <c r="R1547" s="71">
        <f t="shared" si="716"/>
        <v>0</v>
      </c>
      <c r="S1547" s="71">
        <f t="shared" si="721"/>
        <v>20901.7707696</v>
      </c>
      <c r="T1547" s="71">
        <f t="shared" si="722"/>
        <v>0</v>
      </c>
      <c r="U1547" s="71">
        <f t="shared" si="723"/>
        <v>20901.7707696</v>
      </c>
      <c r="V1547" s="72" t="s">
        <v>1549</v>
      </c>
    </row>
    <row r="1548" spans="1:22" s="6" customFormat="1" outlineLevel="2">
      <c r="A1548" s="8"/>
      <c r="B1548" s="8"/>
      <c r="C1548" s="25" t="s">
        <v>928</v>
      </c>
      <c r="D1548" s="94">
        <v>15</v>
      </c>
      <c r="E1548" s="97"/>
      <c r="F1548" s="18" t="s">
        <v>624</v>
      </c>
      <c r="G1548" s="199">
        <v>8773.9726027397246</v>
      </c>
      <c r="H1548" s="199">
        <v>14594.016411764707</v>
      </c>
      <c r="I1548" s="71">
        <f t="shared" si="724"/>
        <v>23367.989014504434</v>
      </c>
      <c r="J1548" s="71">
        <f t="shared" si="725"/>
        <v>0</v>
      </c>
      <c r="K1548" s="71">
        <f t="shared" si="726"/>
        <v>0</v>
      </c>
      <c r="L1548" s="71">
        <f t="shared" si="727"/>
        <v>0</v>
      </c>
      <c r="M1548" s="570"/>
      <c r="N1548" s="71"/>
      <c r="O1548" s="71">
        <f t="shared" si="715"/>
        <v>0</v>
      </c>
      <c r="P1548" s="570"/>
      <c r="Q1548" s="71"/>
      <c r="R1548" s="71">
        <f t="shared" si="716"/>
        <v>0</v>
      </c>
      <c r="S1548" s="71">
        <f t="shared" si="721"/>
        <v>0</v>
      </c>
      <c r="T1548" s="71">
        <f t="shared" si="722"/>
        <v>0</v>
      </c>
      <c r="U1548" s="71">
        <f t="shared" si="723"/>
        <v>0</v>
      </c>
      <c r="V1548" s="72" t="s">
        <v>929</v>
      </c>
    </row>
    <row r="1549" spans="1:22" s="6" customFormat="1" outlineLevel="2">
      <c r="A1549" s="8"/>
      <c r="B1549" s="8"/>
      <c r="C1549" s="25" t="s">
        <v>1118</v>
      </c>
      <c r="D1549" s="97">
        <v>1</v>
      </c>
      <c r="E1549" s="97">
        <v>1</v>
      </c>
      <c r="F1549" s="18" t="s">
        <v>619</v>
      </c>
      <c r="G1549" s="199">
        <v>1220418.8040815685</v>
      </c>
      <c r="H1549" s="199">
        <v>366125.64122447051</v>
      </c>
      <c r="I1549" s="71">
        <f t="shared" si="724"/>
        <v>1586544.4453060389</v>
      </c>
      <c r="J1549" s="71">
        <f t="shared" si="725"/>
        <v>1220418.8040815685</v>
      </c>
      <c r="K1549" s="71">
        <f t="shared" si="726"/>
        <v>366125.64122447051</v>
      </c>
      <c r="L1549" s="71">
        <f t="shared" si="727"/>
        <v>1586544.4453060389</v>
      </c>
      <c r="M1549" s="570">
        <v>0.5</v>
      </c>
      <c r="N1549" s="71"/>
      <c r="O1549" s="71">
        <f t="shared" si="715"/>
        <v>0.5</v>
      </c>
      <c r="P1549" s="570"/>
      <c r="Q1549" s="71"/>
      <c r="R1549" s="71">
        <f t="shared" si="716"/>
        <v>0</v>
      </c>
      <c r="S1549" s="71">
        <f t="shared" si="721"/>
        <v>610209.40204078425</v>
      </c>
      <c r="T1549" s="71">
        <f t="shared" si="722"/>
        <v>0</v>
      </c>
      <c r="U1549" s="71">
        <f t="shared" si="723"/>
        <v>610209.40204078425</v>
      </c>
      <c r="V1549" s="72" t="s">
        <v>713</v>
      </c>
    </row>
    <row r="1550" spans="1:22" s="6" customFormat="1" outlineLevel="2">
      <c r="A1550" s="8"/>
      <c r="B1550" s="8"/>
      <c r="C1550" s="25" t="s">
        <v>657</v>
      </c>
      <c r="D1550" s="97">
        <v>1</v>
      </c>
      <c r="E1550" s="97">
        <v>1</v>
      </c>
      <c r="F1550" s="18" t="s">
        <v>619</v>
      </c>
      <c r="G1550" s="199">
        <v>2440837.608163137</v>
      </c>
      <c r="H1550" s="199">
        <v>732251.28244894103</v>
      </c>
      <c r="I1550" s="71">
        <f t="shared" si="724"/>
        <v>3173088.8906120779</v>
      </c>
      <c r="J1550" s="71">
        <f t="shared" si="725"/>
        <v>2440837.608163137</v>
      </c>
      <c r="K1550" s="71">
        <f t="shared" si="726"/>
        <v>732251.28244894103</v>
      </c>
      <c r="L1550" s="71">
        <f t="shared" si="727"/>
        <v>3173088.8906120779</v>
      </c>
      <c r="M1550" s="570">
        <v>0.5</v>
      </c>
      <c r="N1550" s="71"/>
      <c r="O1550" s="71">
        <f t="shared" si="715"/>
        <v>0.5</v>
      </c>
      <c r="P1550" s="570"/>
      <c r="Q1550" s="71"/>
      <c r="R1550" s="71">
        <f t="shared" si="716"/>
        <v>0</v>
      </c>
      <c r="S1550" s="71">
        <f t="shared" si="721"/>
        <v>1220418.8040815685</v>
      </c>
      <c r="T1550" s="71">
        <f t="shared" si="722"/>
        <v>0</v>
      </c>
      <c r="U1550" s="71">
        <f t="shared" si="723"/>
        <v>1220418.8040815685</v>
      </c>
      <c r="V1550" s="72" t="s">
        <v>1119</v>
      </c>
    </row>
    <row r="1551" spans="1:22" s="6" customFormat="1" outlineLevel="1">
      <c r="A1551" s="8"/>
      <c r="B1551" s="8"/>
      <c r="C1551" s="25"/>
      <c r="D1551" s="94">
        <v>0</v>
      </c>
      <c r="E1551" s="97">
        <v>0</v>
      </c>
      <c r="F1551" s="18"/>
      <c r="G1551" s="71"/>
      <c r="H1551" s="71"/>
      <c r="I1551" s="71"/>
      <c r="J1551" s="71"/>
      <c r="K1551" s="71"/>
      <c r="L1551" s="71"/>
      <c r="M1551" s="570"/>
      <c r="N1551" s="71"/>
      <c r="O1551" s="71">
        <f t="shared" si="715"/>
        <v>0</v>
      </c>
      <c r="P1551" s="570"/>
      <c r="Q1551" s="71"/>
      <c r="R1551" s="71">
        <f t="shared" si="716"/>
        <v>0</v>
      </c>
      <c r="S1551" s="71">
        <f t="shared" si="721"/>
        <v>0</v>
      </c>
      <c r="T1551" s="71">
        <f t="shared" si="722"/>
        <v>0</v>
      </c>
      <c r="U1551" s="71">
        <f t="shared" si="723"/>
        <v>0</v>
      </c>
      <c r="V1551" s="72"/>
    </row>
    <row r="1552" spans="1:22" s="6" customFormat="1" outlineLevel="1">
      <c r="A1552" s="8"/>
      <c r="B1552" s="8"/>
      <c r="C1552" s="28" t="s">
        <v>1120</v>
      </c>
      <c r="D1552" s="94">
        <v>0</v>
      </c>
      <c r="E1552" s="97">
        <v>0</v>
      </c>
      <c r="F1552" s="18"/>
      <c r="G1552" s="71"/>
      <c r="H1552" s="71"/>
      <c r="I1552" s="71"/>
      <c r="J1552" s="77">
        <f>SUBTOTAL(9,J1553:J1562)</f>
        <v>233479516.92761949</v>
      </c>
      <c r="K1552" s="77">
        <f t="shared" ref="K1552:L1552" si="728">SUBTOTAL(9,K1553:K1562)</f>
        <v>145274230.70716596</v>
      </c>
      <c r="L1552" s="77">
        <f t="shared" si="728"/>
        <v>378753747.63478547</v>
      </c>
      <c r="M1552" s="572"/>
      <c r="N1552" s="77"/>
      <c r="O1552" s="77">
        <f t="shared" si="715"/>
        <v>0</v>
      </c>
      <c r="P1552" s="572"/>
      <c r="Q1552" s="77"/>
      <c r="R1552" s="77">
        <f t="shared" si="716"/>
        <v>0</v>
      </c>
      <c r="S1552" s="77">
        <f>SUBTOTAL(9,S1553:S1562)</f>
        <v>24800344.556723766</v>
      </c>
      <c r="T1552" s="77">
        <f t="shared" ref="T1552:U1552" si="729">SUBTOTAL(9,T1553:T1562)</f>
        <v>0</v>
      </c>
      <c r="U1552" s="77">
        <f t="shared" si="729"/>
        <v>24800344.556723766</v>
      </c>
      <c r="V1552" s="72"/>
    </row>
    <row r="1553" spans="1:22" s="6" customFormat="1" ht="39.6" outlineLevel="2">
      <c r="A1553" s="8"/>
      <c r="B1553" s="8"/>
      <c r="C1553" s="25" t="s">
        <v>1113</v>
      </c>
      <c r="D1553" s="97">
        <v>14</v>
      </c>
      <c r="E1553" s="97">
        <v>14</v>
      </c>
      <c r="F1553" s="18" t="s">
        <v>660</v>
      </c>
      <c r="G1553" s="199">
        <v>0</v>
      </c>
      <c r="H1553" s="199">
        <v>6300000</v>
      </c>
      <c r="I1553" s="71">
        <f>SUM(G1553:H1553)</f>
        <v>6300000</v>
      </c>
      <c r="J1553" s="71">
        <f>G1553*E1553</f>
        <v>0</v>
      </c>
      <c r="K1553" s="71">
        <f>H1553*E1553</f>
        <v>88200000</v>
      </c>
      <c r="L1553" s="71">
        <f>I1553*E1553</f>
        <v>88200000</v>
      </c>
      <c r="M1553" s="570"/>
      <c r="N1553" s="71"/>
      <c r="O1553" s="71">
        <f t="shared" si="715"/>
        <v>0</v>
      </c>
      <c r="P1553" s="570"/>
      <c r="Q1553" s="71"/>
      <c r="R1553" s="71">
        <f t="shared" si="716"/>
        <v>0</v>
      </c>
      <c r="S1553" s="71">
        <f t="shared" si="721"/>
        <v>0</v>
      </c>
      <c r="T1553" s="71">
        <f t="shared" si="722"/>
        <v>0</v>
      </c>
      <c r="U1553" s="71">
        <f t="shared" si="723"/>
        <v>0</v>
      </c>
      <c r="V1553" s="79" t="s">
        <v>1114</v>
      </c>
    </row>
    <row r="1554" spans="1:22" s="6" customFormat="1" ht="26.4" outlineLevel="2">
      <c r="A1554" s="8"/>
      <c r="B1554" s="8"/>
      <c r="C1554" s="25" t="s">
        <v>1115</v>
      </c>
      <c r="D1554" s="97">
        <v>7</v>
      </c>
      <c r="E1554" s="97">
        <v>7</v>
      </c>
      <c r="F1554" s="18" t="s">
        <v>624</v>
      </c>
      <c r="G1554" s="199">
        <v>19550000</v>
      </c>
      <c r="H1554" s="199">
        <v>385000.00000000006</v>
      </c>
      <c r="I1554" s="71">
        <f t="shared" ref="I1554:I1561" si="730">SUM(G1554:H1554)</f>
        <v>19935000</v>
      </c>
      <c r="J1554" s="71">
        <f t="shared" ref="J1554:J1561" si="731">G1554*E1554</f>
        <v>136850000</v>
      </c>
      <c r="K1554" s="71">
        <f t="shared" ref="K1554:K1561" si="732">H1554*E1554</f>
        <v>2695000.0000000005</v>
      </c>
      <c r="L1554" s="71">
        <f t="shared" ref="L1554:L1561" si="733">I1554*E1554</f>
        <v>139545000</v>
      </c>
      <c r="M1554" s="570"/>
      <c r="N1554" s="71"/>
      <c r="O1554" s="71">
        <f t="shared" si="715"/>
        <v>0</v>
      </c>
      <c r="P1554" s="570"/>
      <c r="Q1554" s="71"/>
      <c r="R1554" s="71">
        <f t="shared" si="716"/>
        <v>0</v>
      </c>
      <c r="S1554" s="71">
        <f t="shared" si="721"/>
        <v>0</v>
      </c>
      <c r="T1554" s="71">
        <f t="shared" si="722"/>
        <v>0</v>
      </c>
      <c r="U1554" s="71">
        <f t="shared" si="723"/>
        <v>0</v>
      </c>
      <c r="V1554" s="72" t="s">
        <v>1116</v>
      </c>
    </row>
    <row r="1555" spans="1:22" s="6" customFormat="1" outlineLevel="2">
      <c r="A1555" s="8"/>
      <c r="B1555" s="8"/>
      <c r="C1555" s="25" t="s">
        <v>1121</v>
      </c>
      <c r="D1555" s="94">
        <v>1600</v>
      </c>
      <c r="E1555" s="97">
        <v>1556.5000000000002</v>
      </c>
      <c r="F1555" s="18" t="s">
        <v>624</v>
      </c>
      <c r="G1555" s="199">
        <v>25928.399999999998</v>
      </c>
      <c r="H1555" s="199">
        <v>7485.6650000000009</v>
      </c>
      <c r="I1555" s="71">
        <f t="shared" si="730"/>
        <v>33414.065000000002</v>
      </c>
      <c r="J1555" s="71">
        <f t="shared" si="731"/>
        <v>40357554.600000001</v>
      </c>
      <c r="K1555" s="71">
        <f t="shared" si="732"/>
        <v>11651437.572500004</v>
      </c>
      <c r="L1555" s="71">
        <f t="shared" si="733"/>
        <v>52008992.172500014</v>
      </c>
      <c r="M1555" s="570"/>
      <c r="N1555" s="71"/>
      <c r="O1555" s="71">
        <f t="shared" si="715"/>
        <v>0</v>
      </c>
      <c r="P1555" s="570"/>
      <c r="Q1555" s="71"/>
      <c r="R1555" s="71">
        <f t="shared" si="716"/>
        <v>0</v>
      </c>
      <c r="S1555" s="71">
        <f t="shared" si="721"/>
        <v>0</v>
      </c>
      <c r="T1555" s="71">
        <f t="shared" si="722"/>
        <v>0</v>
      </c>
      <c r="U1555" s="71">
        <f t="shared" si="723"/>
        <v>0</v>
      </c>
      <c r="V1555" s="72" t="s">
        <v>625</v>
      </c>
    </row>
    <row r="1556" spans="1:22" s="6" customFormat="1" outlineLevel="2">
      <c r="A1556" s="8"/>
      <c r="B1556" s="8"/>
      <c r="C1556" s="25" t="s">
        <v>1122</v>
      </c>
      <c r="D1556" s="97">
        <v>1050</v>
      </c>
      <c r="E1556" s="97">
        <v>1156.5</v>
      </c>
      <c r="F1556" s="18" t="s">
        <v>624</v>
      </c>
      <c r="G1556" s="199">
        <v>15443.88</v>
      </c>
      <c r="H1556" s="199">
        <v>5031.18</v>
      </c>
      <c r="I1556" s="71">
        <f t="shared" si="730"/>
        <v>20475.059999999998</v>
      </c>
      <c r="J1556" s="71">
        <f t="shared" si="731"/>
        <v>17860847.219999999</v>
      </c>
      <c r="K1556" s="71">
        <f t="shared" si="732"/>
        <v>5818559.6699999999</v>
      </c>
      <c r="L1556" s="71">
        <f t="shared" si="733"/>
        <v>23679406.889999997</v>
      </c>
      <c r="M1556" s="570"/>
      <c r="N1556" s="71"/>
      <c r="O1556" s="71">
        <f t="shared" si="715"/>
        <v>0</v>
      </c>
      <c r="P1556" s="570"/>
      <c r="Q1556" s="71"/>
      <c r="R1556" s="71">
        <f t="shared" si="716"/>
        <v>0</v>
      </c>
      <c r="S1556" s="71">
        <f t="shared" si="721"/>
        <v>0</v>
      </c>
      <c r="T1556" s="71">
        <f t="shared" si="722"/>
        <v>0</v>
      </c>
      <c r="U1556" s="71">
        <f t="shared" si="723"/>
        <v>0</v>
      </c>
      <c r="V1556" s="72" t="s">
        <v>625</v>
      </c>
    </row>
    <row r="1557" spans="1:22" s="6" customFormat="1" outlineLevel="2">
      <c r="A1557" s="8"/>
      <c r="B1557" s="8"/>
      <c r="C1557" s="25" t="s">
        <v>928</v>
      </c>
      <c r="D1557" s="97">
        <v>2125</v>
      </c>
      <c r="E1557" s="97">
        <v>2100</v>
      </c>
      <c r="F1557" s="18" t="s">
        <v>624</v>
      </c>
      <c r="G1557" s="199">
        <v>8773.9726027397246</v>
      </c>
      <c r="H1557" s="199">
        <v>14594.016411764707</v>
      </c>
      <c r="I1557" s="71">
        <f t="shared" si="730"/>
        <v>23367.989014504434</v>
      </c>
      <c r="J1557" s="71">
        <f t="shared" si="731"/>
        <v>18425342.465753421</v>
      </c>
      <c r="K1557" s="71">
        <f t="shared" si="732"/>
        <v>30647434.464705884</v>
      </c>
      <c r="L1557" s="71">
        <f t="shared" si="733"/>
        <v>49072776.930459313</v>
      </c>
      <c r="M1557" s="570">
        <v>0.8</v>
      </c>
      <c r="N1557" s="71"/>
      <c r="O1557" s="71">
        <f t="shared" si="715"/>
        <v>0.8</v>
      </c>
      <c r="P1557" s="570"/>
      <c r="Q1557" s="71"/>
      <c r="R1557" s="71">
        <f t="shared" si="716"/>
        <v>0</v>
      </c>
      <c r="S1557" s="71">
        <f t="shared" si="721"/>
        <v>14740273.972602738</v>
      </c>
      <c r="T1557" s="71">
        <f t="shared" si="722"/>
        <v>0</v>
      </c>
      <c r="U1557" s="71">
        <f t="shared" si="723"/>
        <v>14740273.972602738</v>
      </c>
      <c r="V1557" s="72" t="s">
        <v>929</v>
      </c>
    </row>
    <row r="1558" spans="1:22" s="6" customFormat="1" outlineLevel="2">
      <c r="A1558" s="8"/>
      <c r="B1558" s="8"/>
      <c r="C1558" s="25" t="s">
        <v>1183</v>
      </c>
      <c r="D1558" s="97">
        <v>70</v>
      </c>
      <c r="E1558" s="97">
        <v>63</v>
      </c>
      <c r="F1558" s="18" t="s">
        <v>624</v>
      </c>
      <c r="G1558" s="199">
        <v>3554.7229199999997</v>
      </c>
      <c r="H1558" s="199">
        <v>5289.7058823529414</v>
      </c>
      <c r="I1558" s="71">
        <f t="shared" si="730"/>
        <v>8844.4288023529407</v>
      </c>
      <c r="J1558" s="71">
        <f t="shared" si="731"/>
        <v>223947.54395999998</v>
      </c>
      <c r="K1558" s="71">
        <f t="shared" si="732"/>
        <v>333251.4705882353</v>
      </c>
      <c r="L1558" s="71">
        <f t="shared" si="733"/>
        <v>557199.01454823522</v>
      </c>
      <c r="M1558" s="570">
        <v>0.8</v>
      </c>
      <c r="N1558" s="71"/>
      <c r="O1558" s="71">
        <f t="shared" si="715"/>
        <v>0.8</v>
      </c>
      <c r="P1558" s="570"/>
      <c r="Q1558" s="71"/>
      <c r="R1558" s="71">
        <f t="shared" si="716"/>
        <v>0</v>
      </c>
      <c r="S1558" s="71">
        <f t="shared" si="721"/>
        <v>179158.035168</v>
      </c>
      <c r="T1558" s="71">
        <f t="shared" si="722"/>
        <v>0</v>
      </c>
      <c r="U1558" s="71">
        <f t="shared" si="723"/>
        <v>179158.035168</v>
      </c>
      <c r="V1558" s="72" t="s">
        <v>1549</v>
      </c>
    </row>
    <row r="1559" spans="1:22" s="6" customFormat="1" outlineLevel="2">
      <c r="A1559" s="8"/>
      <c r="B1559" s="8"/>
      <c r="C1559" s="25" t="s">
        <v>928</v>
      </c>
      <c r="D1559" s="97">
        <v>150</v>
      </c>
      <c r="E1559" s="97"/>
      <c r="F1559" s="18" t="s">
        <v>624</v>
      </c>
      <c r="G1559" s="199">
        <v>8773.9726027397246</v>
      </c>
      <c r="H1559" s="199">
        <v>14594.016411764707</v>
      </c>
      <c r="I1559" s="71">
        <f t="shared" si="730"/>
        <v>23367.989014504434</v>
      </c>
      <c r="J1559" s="71">
        <f t="shared" si="731"/>
        <v>0</v>
      </c>
      <c r="K1559" s="71">
        <f t="shared" si="732"/>
        <v>0</v>
      </c>
      <c r="L1559" s="71">
        <f t="shared" si="733"/>
        <v>0</v>
      </c>
      <c r="M1559" s="570"/>
      <c r="N1559" s="71"/>
      <c r="O1559" s="71">
        <f t="shared" si="715"/>
        <v>0</v>
      </c>
      <c r="P1559" s="570"/>
      <c r="Q1559" s="71"/>
      <c r="R1559" s="71">
        <f t="shared" si="716"/>
        <v>0</v>
      </c>
      <c r="S1559" s="71">
        <f t="shared" si="721"/>
        <v>0</v>
      </c>
      <c r="T1559" s="71">
        <f t="shared" si="722"/>
        <v>0</v>
      </c>
      <c r="U1559" s="71">
        <f t="shared" si="723"/>
        <v>0</v>
      </c>
      <c r="V1559" s="72" t="s">
        <v>929</v>
      </c>
    </row>
    <row r="1560" spans="1:22" s="6" customFormat="1" outlineLevel="2">
      <c r="A1560" s="8"/>
      <c r="B1560" s="8"/>
      <c r="C1560" s="25" t="s">
        <v>1118</v>
      </c>
      <c r="D1560" s="97">
        <v>1</v>
      </c>
      <c r="E1560" s="97">
        <v>1</v>
      </c>
      <c r="F1560" s="18" t="s">
        <v>619</v>
      </c>
      <c r="G1560" s="199">
        <v>8982647.7717754804</v>
      </c>
      <c r="H1560" s="199">
        <v>2694794.3315326441</v>
      </c>
      <c r="I1560" s="71">
        <f t="shared" si="730"/>
        <v>11677442.103308124</v>
      </c>
      <c r="J1560" s="71">
        <f t="shared" si="731"/>
        <v>8982647.7717754804</v>
      </c>
      <c r="K1560" s="71">
        <f t="shared" si="732"/>
        <v>2694794.3315326441</v>
      </c>
      <c r="L1560" s="71">
        <f t="shared" si="733"/>
        <v>11677442.103308124</v>
      </c>
      <c r="M1560" s="570">
        <v>0.5</v>
      </c>
      <c r="N1560" s="71"/>
      <c r="O1560" s="71">
        <f t="shared" si="715"/>
        <v>0.5</v>
      </c>
      <c r="P1560" s="570"/>
      <c r="Q1560" s="71"/>
      <c r="R1560" s="71">
        <f t="shared" si="716"/>
        <v>0</v>
      </c>
      <c r="S1560" s="71">
        <f t="shared" si="721"/>
        <v>4491323.8858877402</v>
      </c>
      <c r="T1560" s="71">
        <f t="shared" si="722"/>
        <v>0</v>
      </c>
      <c r="U1560" s="71">
        <f t="shared" si="723"/>
        <v>4491323.8858877402</v>
      </c>
      <c r="V1560" s="72" t="s">
        <v>713</v>
      </c>
    </row>
    <row r="1561" spans="1:22" s="403" customFormat="1" outlineLevel="2">
      <c r="A1561" s="391"/>
      <c r="B1561" s="391"/>
      <c r="C1561" s="392" t="s">
        <v>657</v>
      </c>
      <c r="D1561" s="97">
        <v>1</v>
      </c>
      <c r="E1561" s="97">
        <v>1</v>
      </c>
      <c r="F1561" s="387" t="s">
        <v>619</v>
      </c>
      <c r="G1561" s="62">
        <v>10779177.326130575</v>
      </c>
      <c r="H1561" s="62">
        <v>3233753.1978391721</v>
      </c>
      <c r="I1561" s="62">
        <f t="shared" si="730"/>
        <v>14012930.523969747</v>
      </c>
      <c r="J1561" s="62">
        <f t="shared" si="731"/>
        <v>10779177.326130575</v>
      </c>
      <c r="K1561" s="62">
        <f t="shared" si="732"/>
        <v>3233753.1978391721</v>
      </c>
      <c r="L1561" s="62">
        <f t="shared" si="733"/>
        <v>14012930.523969747</v>
      </c>
      <c r="M1561" s="574">
        <v>0.5</v>
      </c>
      <c r="N1561" s="62"/>
      <c r="O1561" s="62">
        <f t="shared" si="715"/>
        <v>0.5</v>
      </c>
      <c r="P1561" s="574"/>
      <c r="Q1561" s="62"/>
      <c r="R1561" s="62">
        <f t="shared" si="716"/>
        <v>0</v>
      </c>
      <c r="S1561" s="62">
        <f t="shared" si="721"/>
        <v>5389588.6630652873</v>
      </c>
      <c r="T1561" s="62">
        <f t="shared" si="722"/>
        <v>0</v>
      </c>
      <c r="U1561" s="62">
        <f t="shared" si="723"/>
        <v>5389588.6630652873</v>
      </c>
      <c r="V1561" s="393" t="s">
        <v>713</v>
      </c>
    </row>
    <row r="1562" spans="1:22" s="6" customFormat="1" outlineLevel="1">
      <c r="A1562" s="8"/>
      <c r="B1562" s="8"/>
      <c r="C1562" s="25"/>
      <c r="D1562" s="97"/>
      <c r="E1562" s="97"/>
      <c r="F1562" s="18"/>
      <c r="G1562" s="71"/>
      <c r="H1562" s="71"/>
      <c r="I1562" s="71"/>
      <c r="J1562" s="71"/>
      <c r="K1562" s="71"/>
      <c r="L1562" s="71"/>
      <c r="M1562" s="570"/>
      <c r="N1562" s="71"/>
      <c r="O1562" s="71">
        <f t="shared" si="715"/>
        <v>0</v>
      </c>
      <c r="P1562" s="570"/>
      <c r="Q1562" s="71"/>
      <c r="R1562" s="71">
        <f t="shared" si="716"/>
        <v>0</v>
      </c>
      <c r="S1562" s="71">
        <f t="shared" si="721"/>
        <v>0</v>
      </c>
      <c r="T1562" s="71">
        <f t="shared" si="722"/>
        <v>0</v>
      </c>
      <c r="U1562" s="71">
        <f t="shared" si="723"/>
        <v>0</v>
      </c>
      <c r="V1562" s="72"/>
    </row>
    <row r="1563" spans="1:22" s="6" customFormat="1" outlineLevel="1">
      <c r="A1563" s="8"/>
      <c r="B1563" s="8"/>
      <c r="C1563" s="28" t="s">
        <v>1123</v>
      </c>
      <c r="D1563" s="97">
        <v>0</v>
      </c>
      <c r="E1563" s="97">
        <v>0</v>
      </c>
      <c r="F1563" s="18"/>
      <c r="G1563" s="71"/>
      <c r="H1563" s="71"/>
      <c r="I1563" s="71"/>
      <c r="J1563" s="77">
        <f>SUBTOTAL(9,J1564:J1572)</f>
        <v>30503490.575295746</v>
      </c>
      <c r="K1563" s="77">
        <f t="shared" ref="K1563:L1563" si="734">SUBTOTAL(9,K1564:K1572)</f>
        <v>19149107.586806972</v>
      </c>
      <c r="L1563" s="77">
        <f t="shared" si="734"/>
        <v>49652598.162102722</v>
      </c>
      <c r="M1563" s="572"/>
      <c r="N1563" s="77"/>
      <c r="O1563" s="77">
        <f t="shared" si="715"/>
        <v>0</v>
      </c>
      <c r="P1563" s="572"/>
      <c r="Q1563" s="77"/>
      <c r="R1563" s="77">
        <f t="shared" si="716"/>
        <v>0</v>
      </c>
      <c r="S1563" s="77">
        <f>SUBTOTAL(9,S1564:S1572)</f>
        <v>3388340.4901796235</v>
      </c>
      <c r="T1563" s="77">
        <f t="shared" ref="T1563:U1563" si="735">SUBTOTAL(9,T1564:T1572)</f>
        <v>0</v>
      </c>
      <c r="U1563" s="77">
        <f t="shared" si="735"/>
        <v>3388340.4901796235</v>
      </c>
      <c r="V1563" s="72"/>
    </row>
    <row r="1564" spans="1:22" s="6" customFormat="1" ht="39.6" outlineLevel="2">
      <c r="A1564" s="8"/>
      <c r="B1564" s="8"/>
      <c r="C1564" s="25" t="s">
        <v>1113</v>
      </c>
      <c r="D1564" s="97">
        <v>2</v>
      </c>
      <c r="E1564" s="97">
        <v>2</v>
      </c>
      <c r="F1564" s="18" t="s">
        <v>660</v>
      </c>
      <c r="G1564" s="199">
        <v>0</v>
      </c>
      <c r="H1564" s="199">
        <v>6300000</v>
      </c>
      <c r="I1564" s="71">
        <f>SUM(G1564:H1564)</f>
        <v>6300000</v>
      </c>
      <c r="J1564" s="71">
        <f>G1564*E1564</f>
        <v>0</v>
      </c>
      <c r="K1564" s="71">
        <f>H1564*E1564</f>
        <v>12600000</v>
      </c>
      <c r="L1564" s="71">
        <f>I1564*E1564</f>
        <v>12600000</v>
      </c>
      <c r="M1564" s="570"/>
      <c r="N1564" s="71"/>
      <c r="O1564" s="71">
        <f t="shared" si="715"/>
        <v>0</v>
      </c>
      <c r="P1564" s="570"/>
      <c r="Q1564" s="71"/>
      <c r="R1564" s="71">
        <f t="shared" si="716"/>
        <v>0</v>
      </c>
      <c r="S1564" s="71">
        <f t="shared" si="721"/>
        <v>0</v>
      </c>
      <c r="T1564" s="71">
        <f t="shared" si="722"/>
        <v>0</v>
      </c>
      <c r="U1564" s="71">
        <f t="shared" si="723"/>
        <v>0</v>
      </c>
      <c r="V1564" s="79" t="s">
        <v>1114</v>
      </c>
    </row>
    <row r="1565" spans="1:22" s="6" customFormat="1" ht="26.4" outlineLevel="2">
      <c r="A1565" s="8"/>
      <c r="B1565" s="8"/>
      <c r="C1565" s="25" t="s">
        <v>1115</v>
      </c>
      <c r="D1565" s="97">
        <v>1</v>
      </c>
      <c r="E1565" s="97">
        <v>1</v>
      </c>
      <c r="F1565" s="18" t="s">
        <v>624</v>
      </c>
      <c r="G1565" s="199">
        <v>19550000</v>
      </c>
      <c r="H1565" s="199">
        <v>385000.00000000006</v>
      </c>
      <c r="I1565" s="71">
        <f t="shared" ref="I1565:I1572" si="736">SUM(G1565:H1565)</f>
        <v>19935000</v>
      </c>
      <c r="J1565" s="71">
        <f t="shared" ref="J1565:J1572" si="737">G1565*E1565</f>
        <v>19550000</v>
      </c>
      <c r="K1565" s="71">
        <f t="shared" ref="K1565:K1572" si="738">H1565*E1565</f>
        <v>385000.00000000006</v>
      </c>
      <c r="L1565" s="71">
        <f t="shared" ref="L1565:L1572" si="739">I1565*E1565</f>
        <v>19935000</v>
      </c>
      <c r="M1565" s="570"/>
      <c r="N1565" s="71"/>
      <c r="O1565" s="71">
        <f t="shared" si="715"/>
        <v>0</v>
      </c>
      <c r="P1565" s="570"/>
      <c r="Q1565" s="71"/>
      <c r="R1565" s="71">
        <f t="shared" si="716"/>
        <v>0</v>
      </c>
      <c r="S1565" s="71">
        <f t="shared" si="721"/>
        <v>0</v>
      </c>
      <c r="T1565" s="71">
        <f t="shared" si="722"/>
        <v>0</v>
      </c>
      <c r="U1565" s="71">
        <f t="shared" si="723"/>
        <v>0</v>
      </c>
      <c r="V1565" s="72" t="s">
        <v>1116</v>
      </c>
    </row>
    <row r="1566" spans="1:22" s="6" customFormat="1" outlineLevel="2">
      <c r="A1566" s="8"/>
      <c r="B1566" s="8"/>
      <c r="C1566" s="25" t="s">
        <v>1121</v>
      </c>
      <c r="D1566" s="97">
        <v>160</v>
      </c>
      <c r="E1566" s="97">
        <v>108.15</v>
      </c>
      <c r="F1566" s="18" t="s">
        <v>624</v>
      </c>
      <c r="G1566" s="199">
        <v>25928.399999999998</v>
      </c>
      <c r="H1566" s="199">
        <v>7485.6650000000009</v>
      </c>
      <c r="I1566" s="71">
        <f t="shared" si="736"/>
        <v>33414.065000000002</v>
      </c>
      <c r="J1566" s="71">
        <f t="shared" si="737"/>
        <v>2804156.46</v>
      </c>
      <c r="K1566" s="71">
        <f t="shared" si="738"/>
        <v>809574.66975000012</v>
      </c>
      <c r="L1566" s="71">
        <f t="shared" si="739"/>
        <v>3613731.1297500003</v>
      </c>
      <c r="M1566" s="570"/>
      <c r="N1566" s="71"/>
      <c r="O1566" s="71">
        <f t="shared" si="715"/>
        <v>0</v>
      </c>
      <c r="P1566" s="570"/>
      <c r="Q1566" s="71"/>
      <c r="R1566" s="71">
        <f t="shared" si="716"/>
        <v>0</v>
      </c>
      <c r="S1566" s="71">
        <f t="shared" si="721"/>
        <v>0</v>
      </c>
      <c r="T1566" s="71">
        <f t="shared" si="722"/>
        <v>0</v>
      </c>
      <c r="U1566" s="71">
        <f t="shared" si="723"/>
        <v>0</v>
      </c>
      <c r="V1566" s="72" t="s">
        <v>625</v>
      </c>
    </row>
    <row r="1567" spans="1:22" s="6" customFormat="1" outlineLevel="2">
      <c r="A1567" s="8"/>
      <c r="B1567" s="8"/>
      <c r="C1567" s="25" t="s">
        <v>1122</v>
      </c>
      <c r="D1567" s="97">
        <v>165</v>
      </c>
      <c r="E1567" s="97">
        <v>170</v>
      </c>
      <c r="F1567" s="18" t="s">
        <v>624</v>
      </c>
      <c r="G1567" s="199">
        <v>15443.88</v>
      </c>
      <c r="H1567" s="199">
        <v>5031.18</v>
      </c>
      <c r="I1567" s="71">
        <f t="shared" si="736"/>
        <v>20475.059999999998</v>
      </c>
      <c r="J1567" s="71">
        <f t="shared" si="737"/>
        <v>2625459.6</v>
      </c>
      <c r="K1567" s="71">
        <f t="shared" si="738"/>
        <v>855300.60000000009</v>
      </c>
      <c r="L1567" s="71">
        <f t="shared" si="739"/>
        <v>3480760.1999999997</v>
      </c>
      <c r="M1567" s="570"/>
      <c r="N1567" s="71"/>
      <c r="O1567" s="71">
        <f t="shared" si="715"/>
        <v>0</v>
      </c>
      <c r="P1567" s="570"/>
      <c r="Q1567" s="71"/>
      <c r="R1567" s="71">
        <f t="shared" si="716"/>
        <v>0</v>
      </c>
      <c r="S1567" s="71">
        <f t="shared" si="721"/>
        <v>0</v>
      </c>
      <c r="T1567" s="71">
        <f t="shared" si="722"/>
        <v>0</v>
      </c>
      <c r="U1567" s="71">
        <f t="shared" si="723"/>
        <v>0</v>
      </c>
      <c r="V1567" s="72" t="s">
        <v>625</v>
      </c>
    </row>
    <row r="1568" spans="1:22" s="6" customFormat="1" outlineLevel="2">
      <c r="A1568" s="8"/>
      <c r="B1568" s="8"/>
      <c r="C1568" s="25" t="s">
        <v>928</v>
      </c>
      <c r="D1568" s="97">
        <v>243</v>
      </c>
      <c r="E1568" s="97">
        <v>220</v>
      </c>
      <c r="F1568" s="18" t="s">
        <v>624</v>
      </c>
      <c r="G1568" s="199">
        <v>8773.9726027397246</v>
      </c>
      <c r="H1568" s="199">
        <v>14594.016411764707</v>
      </c>
      <c r="I1568" s="71">
        <f t="shared" si="736"/>
        <v>23367.989014504434</v>
      </c>
      <c r="J1568" s="71">
        <f t="shared" si="737"/>
        <v>1930273.9726027395</v>
      </c>
      <c r="K1568" s="71">
        <f t="shared" si="738"/>
        <v>3210683.6105882358</v>
      </c>
      <c r="L1568" s="71">
        <f t="shared" si="739"/>
        <v>5140957.5831909757</v>
      </c>
      <c r="M1568" s="570">
        <v>0.8</v>
      </c>
      <c r="N1568" s="71"/>
      <c r="O1568" s="71">
        <f t="shared" si="715"/>
        <v>0.8</v>
      </c>
      <c r="P1568" s="570"/>
      <c r="Q1568" s="71"/>
      <c r="R1568" s="71">
        <f t="shared" si="716"/>
        <v>0</v>
      </c>
      <c r="S1568" s="71">
        <f t="shared" si="721"/>
        <v>1544219.1780821916</v>
      </c>
      <c r="T1568" s="71">
        <f t="shared" si="722"/>
        <v>0</v>
      </c>
      <c r="U1568" s="71">
        <f t="shared" si="723"/>
        <v>1544219.1780821916</v>
      </c>
      <c r="V1568" s="72" t="s">
        <v>929</v>
      </c>
    </row>
    <row r="1569" spans="1:22" s="6" customFormat="1" outlineLevel="2">
      <c r="A1569" s="8"/>
      <c r="B1569" s="8"/>
      <c r="C1569" s="25" t="s">
        <v>1183</v>
      </c>
      <c r="D1569" s="97">
        <v>7</v>
      </c>
      <c r="E1569" s="97">
        <v>7.3500000000000005</v>
      </c>
      <c r="F1569" s="18" t="s">
        <v>624</v>
      </c>
      <c r="G1569" s="199">
        <v>3554.7229199999997</v>
      </c>
      <c r="H1569" s="199">
        <v>5289.7058823529414</v>
      </c>
      <c r="I1569" s="71">
        <f t="shared" si="736"/>
        <v>8844.4288023529407</v>
      </c>
      <c r="J1569" s="71">
        <f t="shared" si="737"/>
        <v>26127.213462</v>
      </c>
      <c r="K1569" s="71">
        <f t="shared" si="738"/>
        <v>38879.338235294119</v>
      </c>
      <c r="L1569" s="71">
        <f t="shared" si="739"/>
        <v>65006.551697294119</v>
      </c>
      <c r="M1569" s="570">
        <v>0.8</v>
      </c>
      <c r="N1569" s="71"/>
      <c r="O1569" s="71">
        <f t="shared" si="715"/>
        <v>0.8</v>
      </c>
      <c r="P1569" s="570"/>
      <c r="Q1569" s="71"/>
      <c r="R1569" s="71">
        <f t="shared" si="716"/>
        <v>0</v>
      </c>
      <c r="S1569" s="71">
        <f t="shared" si="721"/>
        <v>20901.7707696</v>
      </c>
      <c r="T1569" s="71">
        <f t="shared" si="722"/>
        <v>0</v>
      </c>
      <c r="U1569" s="71">
        <f t="shared" si="723"/>
        <v>20901.7707696</v>
      </c>
      <c r="V1569" s="72" t="s">
        <v>1549</v>
      </c>
    </row>
    <row r="1570" spans="1:22" s="6" customFormat="1" outlineLevel="2">
      <c r="A1570" s="8"/>
      <c r="B1570" s="8"/>
      <c r="C1570" s="25" t="s">
        <v>928</v>
      </c>
      <c r="D1570" s="97">
        <v>15</v>
      </c>
      <c r="E1570" s="97">
        <v>15</v>
      </c>
      <c r="F1570" s="18" t="s">
        <v>624</v>
      </c>
      <c r="G1570" s="199">
        <v>8773.9726027397246</v>
      </c>
      <c r="H1570" s="199">
        <v>14594.016411764707</v>
      </c>
      <c r="I1570" s="71">
        <f t="shared" si="736"/>
        <v>23367.989014504434</v>
      </c>
      <c r="J1570" s="71">
        <f t="shared" si="737"/>
        <v>131609.58904109587</v>
      </c>
      <c r="K1570" s="71">
        <f t="shared" si="738"/>
        <v>218910.24617647059</v>
      </c>
      <c r="L1570" s="71">
        <f t="shared" si="739"/>
        <v>350519.83521756652</v>
      </c>
      <c r="M1570" s="570">
        <v>0.8</v>
      </c>
      <c r="N1570" s="71"/>
      <c r="O1570" s="71">
        <f t="shared" si="715"/>
        <v>0.8</v>
      </c>
      <c r="P1570" s="570"/>
      <c r="Q1570" s="71"/>
      <c r="R1570" s="71">
        <f t="shared" si="716"/>
        <v>0</v>
      </c>
      <c r="S1570" s="71">
        <f t="shared" si="721"/>
        <v>105287.6712328767</v>
      </c>
      <c r="T1570" s="71">
        <f t="shared" si="722"/>
        <v>0</v>
      </c>
      <c r="U1570" s="71">
        <f t="shared" si="723"/>
        <v>105287.6712328767</v>
      </c>
      <c r="V1570" s="72" t="s">
        <v>929</v>
      </c>
    </row>
    <row r="1571" spans="1:22" s="6" customFormat="1" outlineLevel="2">
      <c r="A1571" s="8"/>
      <c r="B1571" s="8"/>
      <c r="C1571" s="25" t="s">
        <v>1118</v>
      </c>
      <c r="D1571" s="97">
        <v>1</v>
      </c>
      <c r="E1571" s="97">
        <v>1</v>
      </c>
      <c r="F1571" s="18" t="s">
        <v>619</v>
      </c>
      <c r="G1571" s="199">
        <v>1145287.913396637</v>
      </c>
      <c r="H1571" s="199">
        <v>343586.37401899107</v>
      </c>
      <c r="I1571" s="71">
        <f t="shared" si="736"/>
        <v>1488874.2874156281</v>
      </c>
      <c r="J1571" s="71">
        <f t="shared" si="737"/>
        <v>1145287.913396637</v>
      </c>
      <c r="K1571" s="71">
        <f t="shared" si="738"/>
        <v>343586.37401899107</v>
      </c>
      <c r="L1571" s="71">
        <f t="shared" si="739"/>
        <v>1488874.2874156281</v>
      </c>
      <c r="M1571" s="570">
        <v>0.5</v>
      </c>
      <c r="N1571" s="71"/>
      <c r="O1571" s="71">
        <f t="shared" si="715"/>
        <v>0.5</v>
      </c>
      <c r="P1571" s="570"/>
      <c r="Q1571" s="71"/>
      <c r="R1571" s="71">
        <f t="shared" si="716"/>
        <v>0</v>
      </c>
      <c r="S1571" s="71">
        <f t="shared" si="721"/>
        <v>572643.95669831848</v>
      </c>
      <c r="T1571" s="71">
        <f t="shared" si="722"/>
        <v>0</v>
      </c>
      <c r="U1571" s="71">
        <f t="shared" si="723"/>
        <v>572643.95669831848</v>
      </c>
      <c r="V1571" s="72" t="s">
        <v>713</v>
      </c>
    </row>
    <row r="1572" spans="1:22" s="6" customFormat="1" outlineLevel="2">
      <c r="A1572" s="8"/>
      <c r="B1572" s="8"/>
      <c r="C1572" s="25" t="s">
        <v>657</v>
      </c>
      <c r="D1572" s="97">
        <v>1</v>
      </c>
      <c r="E1572" s="97">
        <v>1</v>
      </c>
      <c r="F1572" s="18" t="s">
        <v>619</v>
      </c>
      <c r="G1572" s="199">
        <v>2290575.8267932739</v>
      </c>
      <c r="H1572" s="199">
        <v>687172.74803798215</v>
      </c>
      <c r="I1572" s="71">
        <f t="shared" si="736"/>
        <v>2977748.5748312562</v>
      </c>
      <c r="J1572" s="71">
        <f t="shared" si="737"/>
        <v>2290575.8267932739</v>
      </c>
      <c r="K1572" s="71">
        <f t="shared" si="738"/>
        <v>687172.74803798215</v>
      </c>
      <c r="L1572" s="71">
        <f t="shared" si="739"/>
        <v>2977748.5748312562</v>
      </c>
      <c r="M1572" s="570">
        <v>0.5</v>
      </c>
      <c r="N1572" s="71"/>
      <c r="O1572" s="71">
        <f t="shared" si="715"/>
        <v>0.5</v>
      </c>
      <c r="P1572" s="570"/>
      <c r="Q1572" s="71"/>
      <c r="R1572" s="71">
        <f t="shared" si="716"/>
        <v>0</v>
      </c>
      <c r="S1572" s="71">
        <f t="shared" si="721"/>
        <v>1145287.913396637</v>
      </c>
      <c r="T1572" s="71">
        <f t="shared" si="722"/>
        <v>0</v>
      </c>
      <c r="U1572" s="71">
        <f t="shared" si="723"/>
        <v>1145287.913396637</v>
      </c>
      <c r="V1572" s="72" t="s">
        <v>713</v>
      </c>
    </row>
    <row r="1573" spans="1:22" s="6" customFormat="1" outlineLevel="1">
      <c r="A1573" s="8"/>
      <c r="B1573" s="8"/>
      <c r="C1573" s="25"/>
      <c r="D1573" s="97"/>
      <c r="E1573" s="97"/>
      <c r="F1573" s="18"/>
      <c r="G1573" s="71"/>
      <c r="H1573" s="71"/>
      <c r="I1573" s="71"/>
      <c r="J1573" s="71"/>
      <c r="K1573" s="71"/>
      <c r="L1573" s="71"/>
      <c r="M1573" s="570"/>
      <c r="N1573" s="71"/>
      <c r="O1573" s="71">
        <f t="shared" si="715"/>
        <v>0</v>
      </c>
      <c r="P1573" s="570"/>
      <c r="Q1573" s="71"/>
      <c r="R1573" s="71">
        <f t="shared" si="716"/>
        <v>0</v>
      </c>
      <c r="S1573" s="71">
        <f t="shared" si="721"/>
        <v>0</v>
      </c>
      <c r="T1573" s="71">
        <f t="shared" si="722"/>
        <v>0</v>
      </c>
      <c r="U1573" s="71">
        <f t="shared" si="723"/>
        <v>0</v>
      </c>
      <c r="V1573" s="72"/>
    </row>
    <row r="1574" spans="1:22" s="6" customFormat="1" outlineLevel="1">
      <c r="A1574" s="8"/>
      <c r="B1574" s="8"/>
      <c r="C1574" s="28" t="s">
        <v>1124</v>
      </c>
      <c r="D1574" s="97">
        <v>0</v>
      </c>
      <c r="E1574" s="97">
        <v>0</v>
      </c>
      <c r="F1574" s="18"/>
      <c r="G1574" s="71"/>
      <c r="H1574" s="71"/>
      <c r="I1574" s="71"/>
      <c r="J1574" s="77">
        <f t="shared" ref="J1574:K1574" si="740">SUBTOTAL(9,J1575:J1578)</f>
        <v>7405127.2308219178</v>
      </c>
      <c r="K1574" s="77">
        <f t="shared" si="740"/>
        <v>4670134.5984730059</v>
      </c>
      <c r="L1574" s="77">
        <f>SUBTOTAL(9,L1575:L1578)</f>
        <v>12075261.829294924</v>
      </c>
      <c r="M1574" s="572"/>
      <c r="N1574" s="77"/>
      <c r="O1574" s="77">
        <f t="shared" si="715"/>
        <v>0</v>
      </c>
      <c r="P1574" s="572"/>
      <c r="Q1574" s="77"/>
      <c r="R1574" s="77">
        <f t="shared" si="716"/>
        <v>0</v>
      </c>
      <c r="S1574" s="77">
        <f t="shared" ref="S1574:T1574" si="741">SUBTOTAL(9,S1575:S1578)</f>
        <v>0</v>
      </c>
      <c r="T1574" s="77">
        <f t="shared" si="741"/>
        <v>0</v>
      </c>
      <c r="U1574" s="77">
        <f>SUBTOTAL(9,U1575:U1578)</f>
        <v>0</v>
      </c>
      <c r="V1574" s="72"/>
    </row>
    <row r="1575" spans="1:22" s="6" customFormat="1" ht="26.4" outlineLevel="2">
      <c r="A1575" s="8"/>
      <c r="B1575" s="18">
        <v>8</v>
      </c>
      <c r="C1575" s="25" t="s">
        <v>1125</v>
      </c>
      <c r="D1575" s="97">
        <v>830</v>
      </c>
      <c r="E1575" s="97">
        <v>830</v>
      </c>
      <c r="F1575" s="18" t="s">
        <v>1126</v>
      </c>
      <c r="G1575" s="199">
        <v>7457.49</v>
      </c>
      <c r="H1575" s="199">
        <v>3300.0000000000005</v>
      </c>
      <c r="I1575" s="62">
        <f t="shared" ref="I1575:I1577" si="742">SUM(G1575:H1575)</f>
        <v>10757.49</v>
      </c>
      <c r="J1575" s="62">
        <f t="shared" ref="J1575:J1577" si="743">G1575*E1575</f>
        <v>6189716.7000000002</v>
      </c>
      <c r="K1575" s="62">
        <f t="shared" ref="K1575:K1577" si="744">H1575*E1575</f>
        <v>2739000.0000000005</v>
      </c>
      <c r="L1575" s="62">
        <f t="shared" ref="L1575:L1577" si="745">I1575*E1575</f>
        <v>8928716.6999999993</v>
      </c>
      <c r="M1575" s="574"/>
      <c r="N1575" s="62"/>
      <c r="O1575" s="62">
        <f t="shared" si="715"/>
        <v>0</v>
      </c>
      <c r="P1575" s="574"/>
      <c r="Q1575" s="62"/>
      <c r="R1575" s="62">
        <f t="shared" si="716"/>
        <v>0</v>
      </c>
      <c r="S1575" s="62">
        <f t="shared" si="721"/>
        <v>0</v>
      </c>
      <c r="T1575" s="62">
        <f t="shared" si="722"/>
        <v>0</v>
      </c>
      <c r="U1575" s="62">
        <f t="shared" si="723"/>
        <v>0</v>
      </c>
      <c r="V1575" s="72" t="s">
        <v>1127</v>
      </c>
    </row>
    <row r="1576" spans="1:22" s="6" customFormat="1" ht="26.4" outlineLevel="2">
      <c r="A1576" s="8"/>
      <c r="B1576" s="18">
        <v>10</v>
      </c>
      <c r="C1576" s="279" t="s">
        <v>1522</v>
      </c>
      <c r="D1576" s="97">
        <v>140</v>
      </c>
      <c r="E1576" s="97">
        <v>140</v>
      </c>
      <c r="F1576" s="18" t="s">
        <v>1126</v>
      </c>
      <c r="G1576" s="199">
        <v>6646.869178082191</v>
      </c>
      <c r="H1576" s="199">
        <v>13183.42817647059</v>
      </c>
      <c r="I1576" s="62">
        <f t="shared" si="742"/>
        <v>19830.297354552782</v>
      </c>
      <c r="J1576" s="62">
        <f t="shared" si="743"/>
        <v>930561.68493150675</v>
      </c>
      <c r="K1576" s="62">
        <f t="shared" si="744"/>
        <v>1845679.9447058826</v>
      </c>
      <c r="L1576" s="62">
        <f t="shared" si="745"/>
        <v>2776241.6296373894</v>
      </c>
      <c r="M1576" s="574"/>
      <c r="N1576" s="62"/>
      <c r="O1576" s="62">
        <f t="shared" si="715"/>
        <v>0</v>
      </c>
      <c r="P1576" s="574"/>
      <c r="Q1576" s="62"/>
      <c r="R1576" s="62">
        <f t="shared" si="716"/>
        <v>0</v>
      </c>
      <c r="S1576" s="62">
        <f t="shared" si="721"/>
        <v>0</v>
      </c>
      <c r="T1576" s="62">
        <f t="shared" si="722"/>
        <v>0</v>
      </c>
      <c r="U1576" s="62">
        <f t="shared" si="723"/>
        <v>0</v>
      </c>
      <c r="V1576" s="72" t="s">
        <v>1202</v>
      </c>
    </row>
    <row r="1577" spans="1:22" s="6" customFormat="1" outlineLevel="2">
      <c r="A1577" s="8"/>
      <c r="B1577" s="8"/>
      <c r="C1577" s="25" t="s">
        <v>657</v>
      </c>
      <c r="D1577" s="97">
        <v>1</v>
      </c>
      <c r="E1577" s="97">
        <v>1</v>
      </c>
      <c r="F1577" s="18" t="s">
        <v>619</v>
      </c>
      <c r="G1577" s="199">
        <v>284848.84589041094</v>
      </c>
      <c r="H1577" s="199">
        <v>85454.65376712328</v>
      </c>
      <c r="I1577" s="71">
        <f t="shared" si="742"/>
        <v>370303.49965753424</v>
      </c>
      <c r="J1577" s="71">
        <f t="shared" si="743"/>
        <v>284848.84589041094</v>
      </c>
      <c r="K1577" s="71">
        <f t="shared" si="744"/>
        <v>85454.65376712328</v>
      </c>
      <c r="L1577" s="71">
        <f t="shared" si="745"/>
        <v>370303.49965753424</v>
      </c>
      <c r="M1577" s="570"/>
      <c r="N1577" s="71"/>
      <c r="O1577" s="71">
        <f t="shared" si="715"/>
        <v>0</v>
      </c>
      <c r="P1577" s="570"/>
      <c r="Q1577" s="71"/>
      <c r="R1577" s="71">
        <f t="shared" si="716"/>
        <v>0</v>
      </c>
      <c r="S1577" s="71">
        <f t="shared" si="721"/>
        <v>0</v>
      </c>
      <c r="T1577" s="71">
        <f t="shared" si="722"/>
        <v>0</v>
      </c>
      <c r="U1577" s="71">
        <f t="shared" si="723"/>
        <v>0</v>
      </c>
      <c r="V1577" s="72" t="s">
        <v>713</v>
      </c>
    </row>
    <row r="1578" spans="1:22" s="6" customFormat="1" outlineLevel="1">
      <c r="A1578" s="8"/>
      <c r="B1578" s="8"/>
      <c r="C1578" s="25"/>
      <c r="D1578" s="97"/>
      <c r="E1578" s="97"/>
      <c r="F1578" s="18"/>
      <c r="G1578" s="71"/>
      <c r="H1578" s="71"/>
      <c r="I1578" s="71"/>
      <c r="J1578" s="71"/>
      <c r="K1578" s="71"/>
      <c r="L1578" s="71"/>
      <c r="M1578" s="570"/>
      <c r="N1578" s="71"/>
      <c r="O1578" s="71">
        <f t="shared" si="715"/>
        <v>0</v>
      </c>
      <c r="P1578" s="570"/>
      <c r="Q1578" s="71"/>
      <c r="R1578" s="71">
        <f t="shared" si="716"/>
        <v>0</v>
      </c>
      <c r="S1578" s="71">
        <f t="shared" si="721"/>
        <v>0</v>
      </c>
      <c r="T1578" s="71">
        <f t="shared" si="722"/>
        <v>0</v>
      </c>
      <c r="U1578" s="71">
        <f t="shared" si="723"/>
        <v>0</v>
      </c>
      <c r="V1578" s="72"/>
    </row>
    <row r="1579" spans="1:22" s="36" customFormat="1" outlineLevel="1">
      <c r="A1579" s="285" t="s">
        <v>187</v>
      </c>
      <c r="B1579" s="285"/>
      <c r="C1579" s="286" t="s">
        <v>1128</v>
      </c>
      <c r="D1579" s="414"/>
      <c r="E1579" s="414"/>
      <c r="F1579" s="288"/>
      <c r="G1579" s="478"/>
      <c r="H1579" s="478"/>
      <c r="I1579" s="289"/>
      <c r="J1579" s="289">
        <f>SUBTOTAL(9,J1580:J1590)</f>
        <v>572122179.91733599</v>
      </c>
      <c r="K1579" s="289">
        <f t="shared" ref="K1579:L1579" si="746">SUBTOTAL(9,K1580:K1590)</f>
        <v>56117679.990004219</v>
      </c>
      <c r="L1579" s="289">
        <f t="shared" si="746"/>
        <v>628239859.90734029</v>
      </c>
      <c r="M1579" s="577"/>
      <c r="N1579" s="289"/>
      <c r="O1579" s="289">
        <f t="shared" si="715"/>
        <v>0</v>
      </c>
      <c r="P1579" s="577"/>
      <c r="Q1579" s="289"/>
      <c r="R1579" s="289">
        <f t="shared" si="716"/>
        <v>0</v>
      </c>
      <c r="S1579" s="289">
        <f>SUBTOTAL(9,S1580:S1590)</f>
        <v>11997546.133864556</v>
      </c>
      <c r="T1579" s="289">
        <f t="shared" ref="T1579:U1579" si="747">SUBTOTAL(9,T1580:T1590)</f>
        <v>0</v>
      </c>
      <c r="U1579" s="289">
        <f t="shared" si="747"/>
        <v>11997546.133864556</v>
      </c>
      <c r="V1579" s="290"/>
    </row>
    <row r="1580" spans="1:22" s="421" customFormat="1" outlineLevel="2">
      <c r="A1580" s="415"/>
      <c r="B1580" s="415"/>
      <c r="C1580" s="416" t="s">
        <v>1129</v>
      </c>
      <c r="D1580" s="417"/>
      <c r="E1580" s="417"/>
      <c r="F1580" s="418"/>
      <c r="G1580" s="419"/>
      <c r="H1580" s="419"/>
      <c r="I1580" s="419"/>
      <c r="J1580" s="174">
        <f>SUBTOTAL(9,J1581:J1584)</f>
        <v>474178458.00000006</v>
      </c>
      <c r="K1580" s="174">
        <f t="shared" ref="K1580:L1580" si="748">SUBTOTAL(9,K1581:K1584)</f>
        <v>32835793.100000001</v>
      </c>
      <c r="L1580" s="174">
        <f t="shared" si="748"/>
        <v>507014251.10000002</v>
      </c>
      <c r="M1580" s="578"/>
      <c r="N1580" s="174"/>
      <c r="O1580" s="174">
        <f t="shared" si="715"/>
        <v>0</v>
      </c>
      <c r="P1580" s="578"/>
      <c r="Q1580" s="174"/>
      <c r="R1580" s="174">
        <f t="shared" si="716"/>
        <v>0</v>
      </c>
      <c r="S1580" s="174">
        <f>SUBTOTAL(9,S1581:S1584)</f>
        <v>0</v>
      </c>
      <c r="T1580" s="174">
        <f t="shared" ref="T1580:U1580" si="749">SUBTOTAL(9,T1581:T1584)</f>
        <v>0</v>
      </c>
      <c r="U1580" s="174">
        <f t="shared" si="749"/>
        <v>0</v>
      </c>
      <c r="V1580" s="420"/>
    </row>
    <row r="1581" spans="1:22" s="7" customFormat="1" ht="26.4" outlineLevel="2">
      <c r="A1581" s="5"/>
      <c r="B1581" s="5"/>
      <c r="C1581" s="2" t="s">
        <v>1130</v>
      </c>
      <c r="D1581" s="194">
        <v>6</v>
      </c>
      <c r="E1581" s="97">
        <v>6</v>
      </c>
      <c r="F1581" s="277" t="s">
        <v>660</v>
      </c>
      <c r="G1581" s="199">
        <v>43434300.000000007</v>
      </c>
      <c r="H1581" s="199">
        <v>2241801.1</v>
      </c>
      <c r="I1581" s="199">
        <f>SUM(G1581:H1581)</f>
        <v>45676101.100000009</v>
      </c>
      <c r="J1581" s="199">
        <f>G1581*E1581</f>
        <v>260605800.00000006</v>
      </c>
      <c r="K1581" s="199">
        <f>H1581*E1581</f>
        <v>13450806.600000001</v>
      </c>
      <c r="L1581" s="199">
        <f>I1581*E1581</f>
        <v>274056606.60000002</v>
      </c>
      <c r="M1581" s="579"/>
      <c r="N1581" s="199"/>
      <c r="O1581" s="199">
        <f t="shared" si="715"/>
        <v>0</v>
      </c>
      <c r="P1581" s="579"/>
      <c r="Q1581" s="199"/>
      <c r="R1581" s="199">
        <f t="shared" si="716"/>
        <v>0</v>
      </c>
      <c r="S1581" s="199">
        <f t="shared" si="721"/>
        <v>0</v>
      </c>
      <c r="T1581" s="199">
        <f t="shared" si="722"/>
        <v>0</v>
      </c>
      <c r="U1581" s="199">
        <f t="shared" si="723"/>
        <v>0</v>
      </c>
      <c r="V1581" s="402" t="s">
        <v>1131</v>
      </c>
    </row>
    <row r="1582" spans="1:22" s="7" customFormat="1" ht="26.4" outlineLevel="2">
      <c r="A1582" s="5"/>
      <c r="B1582" s="5"/>
      <c r="C1582" s="2" t="s">
        <v>1132</v>
      </c>
      <c r="D1582" s="194">
        <v>4</v>
      </c>
      <c r="E1582" s="97">
        <v>4</v>
      </c>
      <c r="F1582" s="277" t="s">
        <v>660</v>
      </c>
      <c r="G1582" s="199">
        <v>17612370</v>
      </c>
      <c r="H1582" s="199">
        <v>923094.70000000007</v>
      </c>
      <c r="I1582" s="199">
        <f>SUM(G1582:H1582)</f>
        <v>18535464.699999999</v>
      </c>
      <c r="J1582" s="199">
        <f>G1582*E1582</f>
        <v>70449480</v>
      </c>
      <c r="K1582" s="199">
        <f>H1582*E1582</f>
        <v>3692378.8000000003</v>
      </c>
      <c r="L1582" s="199">
        <f>I1582*E1582</f>
        <v>74141858.799999997</v>
      </c>
      <c r="M1582" s="579"/>
      <c r="N1582" s="199"/>
      <c r="O1582" s="199">
        <f t="shared" si="715"/>
        <v>0</v>
      </c>
      <c r="P1582" s="579"/>
      <c r="Q1582" s="199"/>
      <c r="R1582" s="199">
        <f t="shared" si="716"/>
        <v>0</v>
      </c>
      <c r="S1582" s="199">
        <f t="shared" si="721"/>
        <v>0</v>
      </c>
      <c r="T1582" s="199">
        <f t="shared" si="722"/>
        <v>0</v>
      </c>
      <c r="U1582" s="199">
        <f t="shared" si="723"/>
        <v>0</v>
      </c>
      <c r="V1582" s="402" t="s">
        <v>1133</v>
      </c>
    </row>
    <row r="1583" spans="1:22" s="7" customFormat="1" ht="26.4" outlineLevel="2">
      <c r="A1583" s="5"/>
      <c r="B1583" s="5"/>
      <c r="C1583" s="2" t="s">
        <v>1134</v>
      </c>
      <c r="D1583" s="194">
        <v>3</v>
      </c>
      <c r="E1583" s="97">
        <v>3</v>
      </c>
      <c r="F1583" s="277" t="s">
        <v>660</v>
      </c>
      <c r="G1583" s="199">
        <v>25306446.000000004</v>
      </c>
      <c r="H1583" s="199">
        <v>2241801.1</v>
      </c>
      <c r="I1583" s="199">
        <f>SUM(G1583:H1583)</f>
        <v>27548247.100000005</v>
      </c>
      <c r="J1583" s="199">
        <f>G1583*E1583</f>
        <v>75919338.000000015</v>
      </c>
      <c r="K1583" s="199">
        <f>H1583*E1583</f>
        <v>6725403.3000000007</v>
      </c>
      <c r="L1583" s="199">
        <f>I1583*E1583</f>
        <v>82644741.300000012</v>
      </c>
      <c r="M1583" s="579"/>
      <c r="N1583" s="199"/>
      <c r="O1583" s="199">
        <f t="shared" si="715"/>
        <v>0</v>
      </c>
      <c r="P1583" s="579"/>
      <c r="Q1583" s="199"/>
      <c r="R1583" s="199">
        <f t="shared" si="716"/>
        <v>0</v>
      </c>
      <c r="S1583" s="199">
        <f t="shared" si="721"/>
        <v>0</v>
      </c>
      <c r="T1583" s="199">
        <f t="shared" si="722"/>
        <v>0</v>
      </c>
      <c r="U1583" s="199">
        <f t="shared" si="723"/>
        <v>0</v>
      </c>
      <c r="V1583" s="402" t="s">
        <v>1135</v>
      </c>
    </row>
    <row r="1584" spans="1:22" s="7" customFormat="1" ht="26.4" outlineLevel="2">
      <c r="A1584" s="5"/>
      <c r="B1584" s="5"/>
      <c r="C1584" s="2" t="s">
        <v>1136</v>
      </c>
      <c r="D1584" s="194">
        <v>4</v>
      </c>
      <c r="E1584" s="97">
        <v>4</v>
      </c>
      <c r="F1584" s="277" t="s">
        <v>660</v>
      </c>
      <c r="G1584" s="199">
        <v>16800960</v>
      </c>
      <c r="H1584" s="199">
        <v>2241801.1</v>
      </c>
      <c r="I1584" s="199">
        <f>SUM(G1584:H1584)</f>
        <v>19042761.100000001</v>
      </c>
      <c r="J1584" s="199">
        <f>G1584*E1584</f>
        <v>67203840</v>
      </c>
      <c r="K1584" s="199">
        <f>H1584*E1584</f>
        <v>8967204.4000000004</v>
      </c>
      <c r="L1584" s="199">
        <f>I1584*E1584</f>
        <v>76171044.400000006</v>
      </c>
      <c r="M1584" s="579"/>
      <c r="N1584" s="199"/>
      <c r="O1584" s="199">
        <f t="shared" si="715"/>
        <v>0</v>
      </c>
      <c r="P1584" s="579"/>
      <c r="Q1584" s="199"/>
      <c r="R1584" s="199">
        <f t="shared" si="716"/>
        <v>0</v>
      </c>
      <c r="S1584" s="199">
        <f t="shared" si="721"/>
        <v>0</v>
      </c>
      <c r="T1584" s="199">
        <f t="shared" si="722"/>
        <v>0</v>
      </c>
      <c r="U1584" s="199">
        <f t="shared" si="723"/>
        <v>0</v>
      </c>
      <c r="V1584" s="402" t="s">
        <v>1137</v>
      </c>
    </row>
    <row r="1585" spans="1:22" s="7" customFormat="1" outlineLevel="2">
      <c r="A1585" s="5"/>
      <c r="B1585" s="5"/>
      <c r="C1585" s="416" t="s">
        <v>1138</v>
      </c>
      <c r="D1585" s="194"/>
      <c r="E1585" s="97"/>
      <c r="F1585" s="277"/>
      <c r="G1585" s="199"/>
      <c r="H1585" s="199"/>
      <c r="I1585" s="199"/>
      <c r="J1585" s="174">
        <f>SUBTOTAL(9,J1586:J1590)</f>
        <v>97943721.917335957</v>
      </c>
      <c r="K1585" s="174">
        <f t="shared" ref="K1585:L1585" si="750">SUBTOTAL(9,K1586:K1590)</f>
        <v>23281886.89000421</v>
      </c>
      <c r="L1585" s="174">
        <f t="shared" si="750"/>
        <v>121225608.80734017</v>
      </c>
      <c r="M1585" s="578"/>
      <c r="N1585" s="174"/>
      <c r="O1585" s="174">
        <f t="shared" si="715"/>
        <v>0</v>
      </c>
      <c r="P1585" s="578"/>
      <c r="Q1585" s="174"/>
      <c r="R1585" s="174">
        <f t="shared" si="716"/>
        <v>0</v>
      </c>
      <c r="S1585" s="174">
        <f>SUBTOTAL(9,S1586:S1590)</f>
        <v>11997546.133864556</v>
      </c>
      <c r="T1585" s="174">
        <f t="shared" ref="T1585:U1585" si="751">SUBTOTAL(9,T1586:T1590)</f>
        <v>0</v>
      </c>
      <c r="U1585" s="174">
        <f t="shared" si="751"/>
        <v>11997546.133864556</v>
      </c>
      <c r="V1585" s="402"/>
    </row>
    <row r="1586" spans="1:22" s="7" customFormat="1" outlineLevel="2">
      <c r="A1586" s="5"/>
      <c r="B1586" s="5"/>
      <c r="C1586" s="2" t="s">
        <v>1139</v>
      </c>
      <c r="D1586" s="194">
        <v>1156</v>
      </c>
      <c r="E1586" s="97">
        <v>1281</v>
      </c>
      <c r="F1586" s="277" t="s">
        <v>624</v>
      </c>
      <c r="G1586" s="199">
        <v>60411.45</v>
      </c>
      <c r="H1586" s="199">
        <v>9350</v>
      </c>
      <c r="I1586" s="199">
        <f t="shared" ref="I1586" si="752">SUM(G1586:H1586)</f>
        <v>69761.45</v>
      </c>
      <c r="J1586" s="199">
        <f t="shared" ref="J1586:J1589" si="753">G1586*E1586</f>
        <v>77387067.450000003</v>
      </c>
      <c r="K1586" s="199">
        <f t="shared" ref="K1586:K1589" si="754">H1586*E1586</f>
        <v>11977350</v>
      </c>
      <c r="L1586" s="199">
        <f t="shared" ref="L1586:L1589" si="755">I1586*E1586</f>
        <v>89364417.450000003</v>
      </c>
      <c r="M1586" s="579"/>
      <c r="N1586" s="199"/>
      <c r="O1586" s="199">
        <f t="shared" si="715"/>
        <v>0</v>
      </c>
      <c r="P1586" s="579"/>
      <c r="Q1586" s="199"/>
      <c r="R1586" s="199">
        <f t="shared" si="716"/>
        <v>0</v>
      </c>
      <c r="S1586" s="199">
        <f t="shared" si="721"/>
        <v>0</v>
      </c>
      <c r="T1586" s="199">
        <f t="shared" si="722"/>
        <v>0</v>
      </c>
      <c r="U1586" s="199">
        <f t="shared" si="723"/>
        <v>0</v>
      </c>
      <c r="V1586" s="402" t="s">
        <v>625</v>
      </c>
    </row>
    <row r="1587" spans="1:22" s="7" customFormat="1" outlineLevel="2">
      <c r="A1587" s="5"/>
      <c r="B1587" s="5"/>
      <c r="C1587" s="2" t="s">
        <v>1330</v>
      </c>
      <c r="D1587" s="194">
        <v>463</v>
      </c>
      <c r="E1587" s="97">
        <v>415</v>
      </c>
      <c r="F1587" s="277" t="s">
        <v>624</v>
      </c>
      <c r="G1587" s="199">
        <v>12762.035616438356</v>
      </c>
      <c r="H1587" s="199">
        <v>15805.000000000002</v>
      </c>
      <c r="I1587" s="199">
        <f t="shared" ref="I1587:I1589" si="756">SUM(G1587:H1587)</f>
        <v>28567.035616438356</v>
      </c>
      <c r="J1587" s="199">
        <f t="shared" si="753"/>
        <v>5296244.7808219176</v>
      </c>
      <c r="K1587" s="199">
        <f t="shared" si="754"/>
        <v>6559075.0000000009</v>
      </c>
      <c r="L1587" s="199">
        <f t="shared" si="755"/>
        <v>11855319.780821918</v>
      </c>
      <c r="M1587" s="579">
        <v>0.8</v>
      </c>
      <c r="N1587" s="199"/>
      <c r="O1587" s="199">
        <f t="shared" si="715"/>
        <v>0.8</v>
      </c>
      <c r="P1587" s="579"/>
      <c r="Q1587" s="199"/>
      <c r="R1587" s="199">
        <f t="shared" si="716"/>
        <v>0</v>
      </c>
      <c r="S1587" s="199">
        <f t="shared" si="721"/>
        <v>4236995.8246575342</v>
      </c>
      <c r="T1587" s="199">
        <f t="shared" si="722"/>
        <v>0</v>
      </c>
      <c r="U1587" s="199">
        <f t="shared" si="723"/>
        <v>4236995.8246575342</v>
      </c>
      <c r="V1587" s="402" t="s">
        <v>1331</v>
      </c>
    </row>
    <row r="1588" spans="1:22" s="7" customFormat="1" outlineLevel="2">
      <c r="A1588" s="5"/>
      <c r="B1588" s="5"/>
      <c r="C1588" s="2" t="s">
        <v>1548</v>
      </c>
      <c r="D1588" s="194">
        <v>120</v>
      </c>
      <c r="E1588" s="97">
        <v>53.550000000000004</v>
      </c>
      <c r="F1588" s="277" t="s">
        <v>624</v>
      </c>
      <c r="G1588" s="199">
        <v>8113.6299999999992</v>
      </c>
      <c r="H1588" s="199">
        <v>5559</v>
      </c>
      <c r="I1588" s="199">
        <f t="shared" si="756"/>
        <v>13672.63</v>
      </c>
      <c r="J1588" s="199">
        <f t="shared" si="753"/>
        <v>434484.88649999996</v>
      </c>
      <c r="K1588" s="199">
        <f t="shared" si="754"/>
        <v>297684.45</v>
      </c>
      <c r="L1588" s="199">
        <f t="shared" si="755"/>
        <v>732169.33649999998</v>
      </c>
      <c r="M1588" s="579">
        <v>0.8</v>
      </c>
      <c r="N1588" s="199"/>
      <c r="O1588" s="199">
        <f t="shared" si="715"/>
        <v>0.8</v>
      </c>
      <c r="P1588" s="579"/>
      <c r="Q1588" s="199"/>
      <c r="R1588" s="199">
        <f t="shared" si="716"/>
        <v>0</v>
      </c>
      <c r="S1588" s="199">
        <f t="shared" si="721"/>
        <v>347587.90919999999</v>
      </c>
      <c r="T1588" s="199">
        <f t="shared" si="722"/>
        <v>0</v>
      </c>
      <c r="U1588" s="199">
        <f t="shared" si="723"/>
        <v>347587.90919999999</v>
      </c>
      <c r="V1588" s="402" t="s">
        <v>1549</v>
      </c>
    </row>
    <row r="1589" spans="1:22" s="403" customFormat="1" outlineLevel="2">
      <c r="A1589" s="391"/>
      <c r="B1589" s="391"/>
      <c r="C1589" s="392" t="s">
        <v>657</v>
      </c>
      <c r="D1589" s="97">
        <v>1</v>
      </c>
      <c r="E1589" s="97">
        <v>1</v>
      </c>
      <c r="F1589" s="387" t="s">
        <v>619</v>
      </c>
      <c r="G1589" s="62">
        <v>14825924.800014041</v>
      </c>
      <c r="H1589" s="62">
        <v>4447777.4400042119</v>
      </c>
      <c r="I1589" s="62">
        <f t="shared" si="756"/>
        <v>19273702.240018252</v>
      </c>
      <c r="J1589" s="62">
        <f t="shared" si="753"/>
        <v>14825924.800014041</v>
      </c>
      <c r="K1589" s="62">
        <f t="shared" si="754"/>
        <v>4447777.4400042119</v>
      </c>
      <c r="L1589" s="62">
        <f t="shared" si="755"/>
        <v>19273702.240018252</v>
      </c>
      <c r="M1589" s="574">
        <v>0.5</v>
      </c>
      <c r="N1589" s="62"/>
      <c r="O1589" s="62">
        <f t="shared" si="715"/>
        <v>0.5</v>
      </c>
      <c r="P1589" s="574"/>
      <c r="Q1589" s="62"/>
      <c r="R1589" s="62">
        <f t="shared" si="716"/>
        <v>0</v>
      </c>
      <c r="S1589" s="62">
        <f t="shared" si="721"/>
        <v>7412962.4000070207</v>
      </c>
      <c r="T1589" s="62">
        <f t="shared" si="722"/>
        <v>0</v>
      </c>
      <c r="U1589" s="62">
        <f t="shared" si="723"/>
        <v>7412962.4000070207</v>
      </c>
      <c r="V1589" s="393" t="s">
        <v>713</v>
      </c>
    </row>
    <row r="1590" spans="1:22" s="6" customFormat="1" outlineLevel="1">
      <c r="A1590" s="8"/>
      <c r="B1590" s="8"/>
      <c r="C1590" s="25"/>
      <c r="D1590" s="97"/>
      <c r="E1590" s="97"/>
      <c r="F1590" s="18"/>
      <c r="G1590" s="71"/>
      <c r="H1590" s="71"/>
      <c r="I1590" s="71"/>
      <c r="J1590" s="71"/>
      <c r="K1590" s="71"/>
      <c r="L1590" s="71"/>
      <c r="M1590" s="570"/>
      <c r="N1590" s="71"/>
      <c r="O1590" s="71">
        <f t="shared" si="715"/>
        <v>0</v>
      </c>
      <c r="P1590" s="570"/>
      <c r="Q1590" s="71"/>
      <c r="R1590" s="71">
        <f t="shared" si="716"/>
        <v>0</v>
      </c>
      <c r="S1590" s="71">
        <f t="shared" si="721"/>
        <v>0</v>
      </c>
      <c r="T1590" s="71">
        <f t="shared" si="722"/>
        <v>0</v>
      </c>
      <c r="U1590" s="71">
        <f t="shared" si="723"/>
        <v>0</v>
      </c>
      <c r="V1590" s="72"/>
    </row>
    <row r="1591" spans="1:22" s="6" customFormat="1">
      <c r="A1591" s="8"/>
      <c r="B1591" s="8"/>
      <c r="C1591" s="25"/>
      <c r="D1591" s="94"/>
      <c r="E1591" s="94"/>
      <c r="F1591" s="18"/>
      <c r="G1591" s="71"/>
      <c r="H1591" s="71"/>
      <c r="I1591" s="71"/>
      <c r="J1591" s="71"/>
      <c r="K1591" s="71"/>
      <c r="L1591" s="71"/>
      <c r="M1591" s="570"/>
      <c r="N1591" s="71"/>
      <c r="O1591" s="71">
        <f t="shared" si="715"/>
        <v>0</v>
      </c>
      <c r="P1591" s="570"/>
      <c r="Q1591" s="71"/>
      <c r="R1591" s="71">
        <f t="shared" si="716"/>
        <v>0</v>
      </c>
      <c r="S1591" s="71">
        <f t="shared" si="721"/>
        <v>0</v>
      </c>
      <c r="T1591" s="71">
        <f t="shared" si="722"/>
        <v>0</v>
      </c>
      <c r="U1591" s="71">
        <f t="shared" si="723"/>
        <v>0</v>
      </c>
      <c r="V1591" s="72"/>
    </row>
    <row r="1592" spans="1:22" s="6" customFormat="1" ht="15.6">
      <c r="A1592" s="64" t="s">
        <v>39</v>
      </c>
      <c r="B1592" s="64"/>
      <c r="C1592" s="65" t="s">
        <v>40</v>
      </c>
      <c r="D1592" s="117"/>
      <c r="E1592" s="117"/>
      <c r="F1592" s="67"/>
      <c r="G1592" s="477"/>
      <c r="H1592" s="477"/>
      <c r="I1592" s="68"/>
      <c r="J1592" s="68">
        <f>SUBTOTAL(9,J1593:J1775)</f>
        <v>1272946321.0444708</v>
      </c>
      <c r="K1592" s="68">
        <f>SUBTOTAL(9,K1593:K1775)</f>
        <v>134316312.18791825</v>
      </c>
      <c r="L1592" s="68">
        <f>SUBTOTAL(9,L1593:L1775)</f>
        <v>1407262633.232389</v>
      </c>
      <c r="M1592" s="580"/>
      <c r="N1592" s="68"/>
      <c r="O1592" s="68">
        <f t="shared" si="715"/>
        <v>0</v>
      </c>
      <c r="P1592" s="580"/>
      <c r="Q1592" s="68"/>
      <c r="R1592" s="68">
        <f t="shared" si="716"/>
        <v>0</v>
      </c>
      <c r="S1592" s="68">
        <f>SUBTOTAL(9,S1593:S1775)</f>
        <v>22047224.004421785</v>
      </c>
      <c r="T1592" s="68">
        <f>SUBTOTAL(9,T1593:T1775)</f>
        <v>0</v>
      </c>
      <c r="U1592" s="68">
        <f>SUBTOTAL(9,U1593:U1775)</f>
        <v>22047224.004421785</v>
      </c>
      <c r="V1592" s="69"/>
    </row>
    <row r="1593" spans="1:22" s="6" customFormat="1">
      <c r="A1593" s="21"/>
      <c r="B1593" s="21"/>
      <c r="C1593" s="28"/>
      <c r="D1593" s="99"/>
      <c r="E1593" s="99"/>
      <c r="F1593" s="37"/>
      <c r="G1593" s="82"/>
      <c r="H1593" s="82"/>
      <c r="I1593" s="82"/>
      <c r="J1593" s="82"/>
      <c r="K1593" s="82"/>
      <c r="L1593" s="62"/>
      <c r="M1593" s="574"/>
      <c r="N1593" s="62"/>
      <c r="O1593" s="62">
        <f t="shared" si="715"/>
        <v>0</v>
      </c>
      <c r="P1593" s="574"/>
      <c r="Q1593" s="62"/>
      <c r="R1593" s="62">
        <f t="shared" si="716"/>
        <v>0</v>
      </c>
      <c r="S1593" s="62">
        <f t="shared" si="721"/>
        <v>0</v>
      </c>
      <c r="T1593" s="62">
        <f t="shared" si="722"/>
        <v>0</v>
      </c>
      <c r="U1593" s="62">
        <f t="shared" si="723"/>
        <v>0</v>
      </c>
      <c r="V1593" s="72"/>
    </row>
    <row r="1594" spans="1:22" s="6" customFormat="1" outlineLevel="1">
      <c r="A1594" s="19" t="s">
        <v>288</v>
      </c>
      <c r="B1594" s="19"/>
      <c r="C1594" s="35" t="s">
        <v>176</v>
      </c>
      <c r="D1594" s="100"/>
      <c r="E1594" s="100"/>
      <c r="F1594" s="20"/>
      <c r="G1594" s="75"/>
      <c r="H1594" s="75"/>
      <c r="I1594" s="75"/>
      <c r="J1594" s="75">
        <f>SUBTOTAL(9,J1595:J1775)</f>
        <v>1272946321.0444708</v>
      </c>
      <c r="K1594" s="75">
        <f>SUBTOTAL(9,K1595:K1775)</f>
        <v>134316312.18791825</v>
      </c>
      <c r="L1594" s="75">
        <f>SUBTOTAL(9,L1595:L1775)</f>
        <v>1407262633.232389</v>
      </c>
      <c r="M1594" s="571"/>
      <c r="N1594" s="75"/>
      <c r="O1594" s="75">
        <f t="shared" si="715"/>
        <v>0</v>
      </c>
      <c r="P1594" s="571"/>
      <c r="Q1594" s="75"/>
      <c r="R1594" s="75">
        <f t="shared" si="716"/>
        <v>0</v>
      </c>
      <c r="S1594" s="75">
        <f>SUBTOTAL(9,S1595:S1775)</f>
        <v>22047224.004421785</v>
      </c>
      <c r="T1594" s="75">
        <f>SUBTOTAL(9,T1595:T1775)</f>
        <v>0</v>
      </c>
      <c r="U1594" s="75">
        <f>SUBTOTAL(9,U1595:U1775)</f>
        <v>22047224.004421785</v>
      </c>
      <c r="V1594" s="76"/>
    </row>
    <row r="1595" spans="1:22" s="6" customFormat="1" outlineLevel="1">
      <c r="A1595" s="8" t="s">
        <v>295</v>
      </c>
      <c r="B1595" s="8"/>
      <c r="C1595" s="25" t="s">
        <v>296</v>
      </c>
      <c r="D1595" s="94">
        <v>1</v>
      </c>
      <c r="E1595" s="97">
        <v>1</v>
      </c>
      <c r="F1595" s="18" t="s">
        <v>10</v>
      </c>
      <c r="G1595" s="71"/>
      <c r="H1595" s="71"/>
      <c r="I1595" s="71"/>
      <c r="J1595" s="82">
        <f>SUBTOTAL(9,J1596:J1731)</f>
        <v>915624507.99519026</v>
      </c>
      <c r="K1595" s="82">
        <f>SUBTOTAL(9,K1596:K1731)</f>
        <v>94236583.203898728</v>
      </c>
      <c r="L1595" s="82">
        <f>SUBTOTAL(9,L1596:L1731)</f>
        <v>1009861091.1990893</v>
      </c>
      <c r="M1595" s="576"/>
      <c r="N1595" s="82"/>
      <c r="O1595" s="82">
        <f t="shared" si="715"/>
        <v>0</v>
      </c>
      <c r="P1595" s="576"/>
      <c r="Q1595" s="82"/>
      <c r="R1595" s="82">
        <f t="shared" si="716"/>
        <v>0</v>
      </c>
      <c r="S1595" s="82">
        <f>SUBTOTAL(9,S1596:S1731)</f>
        <v>21336774.861194607</v>
      </c>
      <c r="T1595" s="82">
        <f>SUBTOTAL(9,T1596:T1731)</f>
        <v>0</v>
      </c>
      <c r="U1595" s="82">
        <f>SUBTOTAL(9,U1596:U1731)</f>
        <v>21336774.861194607</v>
      </c>
      <c r="V1595" s="72"/>
    </row>
    <row r="1596" spans="1:22" s="7" customFormat="1" outlineLevel="2">
      <c r="A1596" s="5"/>
      <c r="B1596" s="5"/>
      <c r="C1596" s="401" t="s">
        <v>1140</v>
      </c>
      <c r="D1596" s="194"/>
      <c r="E1596" s="97"/>
      <c r="F1596" s="277"/>
      <c r="G1596" s="199"/>
      <c r="H1596" s="199"/>
      <c r="I1596" s="199"/>
      <c r="J1596" s="174">
        <f>SUBTOTAL(9,J1597:J1634)</f>
        <v>259524148.72564298</v>
      </c>
      <c r="K1596" s="174">
        <f>SUBTOTAL(9,K1597:K1634)</f>
        <v>33244549.975186165</v>
      </c>
      <c r="L1596" s="174">
        <f>SUBTOTAL(9,L1597:L1634)</f>
        <v>292768698.70082921</v>
      </c>
      <c r="M1596" s="578"/>
      <c r="N1596" s="174"/>
      <c r="O1596" s="174">
        <f t="shared" si="715"/>
        <v>0</v>
      </c>
      <c r="P1596" s="578"/>
      <c r="Q1596" s="174"/>
      <c r="R1596" s="174">
        <f t="shared" si="716"/>
        <v>0</v>
      </c>
      <c r="S1596" s="174">
        <f>SUBTOTAL(9,S1597:S1634)</f>
        <v>2696279.6283870367</v>
      </c>
      <c r="T1596" s="174">
        <f>SUBTOTAL(9,T1597:T1634)</f>
        <v>0</v>
      </c>
      <c r="U1596" s="174">
        <f>SUBTOTAL(9,U1597:U1634)</f>
        <v>2696279.6283870367</v>
      </c>
      <c r="V1596" s="402"/>
    </row>
    <row r="1597" spans="1:22" s="6" customFormat="1" outlineLevel="3">
      <c r="A1597" s="8"/>
      <c r="B1597" s="8"/>
      <c r="C1597" s="28" t="s">
        <v>1141</v>
      </c>
      <c r="D1597" s="94"/>
      <c r="E1597" s="97"/>
      <c r="F1597" s="18"/>
      <c r="G1597" s="71"/>
      <c r="H1597" s="71"/>
      <c r="I1597" s="71"/>
      <c r="J1597" s="82">
        <f>SUBTOTAL(9,J1598:J1603)</f>
        <v>32262384</v>
      </c>
      <c r="K1597" s="82">
        <f t="shared" ref="K1597:L1597" si="757">SUBTOTAL(9,K1598:K1603)</f>
        <v>3815280.7</v>
      </c>
      <c r="L1597" s="82">
        <f t="shared" si="757"/>
        <v>36077664.700000003</v>
      </c>
      <c r="M1597" s="576"/>
      <c r="N1597" s="82"/>
      <c r="O1597" s="82">
        <f t="shared" si="715"/>
        <v>0</v>
      </c>
      <c r="P1597" s="576"/>
      <c r="Q1597" s="82"/>
      <c r="R1597" s="82">
        <f t="shared" si="716"/>
        <v>0</v>
      </c>
      <c r="S1597" s="82">
        <f>SUBTOTAL(9,S1598:S1603)</f>
        <v>0</v>
      </c>
      <c r="T1597" s="82">
        <f t="shared" ref="T1597:U1597" si="758">SUBTOTAL(9,T1598:T1603)</f>
        <v>0</v>
      </c>
      <c r="U1597" s="82">
        <f t="shared" si="758"/>
        <v>0</v>
      </c>
      <c r="V1597" s="72"/>
    </row>
    <row r="1598" spans="1:22" s="6" customFormat="1" ht="26.4" outlineLevel="3">
      <c r="A1598" s="8"/>
      <c r="B1598" s="8"/>
      <c r="C1598" s="25" t="s">
        <v>1142</v>
      </c>
      <c r="D1598" s="97">
        <v>1</v>
      </c>
      <c r="E1598" s="97">
        <v>1</v>
      </c>
      <c r="F1598" s="18" t="s">
        <v>660</v>
      </c>
      <c r="G1598" s="199">
        <v>7426788.0000000009</v>
      </c>
      <c r="H1598" s="199">
        <v>923094.70000000007</v>
      </c>
      <c r="I1598" s="71">
        <f t="shared" ref="I1598:I1600" si="759">SUM(G1598:H1598)</f>
        <v>8349882.7000000011</v>
      </c>
      <c r="J1598" s="71">
        <f t="shared" ref="J1598:J1634" si="760">G1598*E1598</f>
        <v>7426788.0000000009</v>
      </c>
      <c r="K1598" s="71">
        <f t="shared" ref="K1598:K1634" si="761">H1598*E1598</f>
        <v>923094.70000000007</v>
      </c>
      <c r="L1598" s="71">
        <f t="shared" ref="L1598:L1634" si="762">I1598*E1598</f>
        <v>8349882.7000000011</v>
      </c>
      <c r="M1598" s="570"/>
      <c r="N1598" s="71"/>
      <c r="O1598" s="71">
        <f t="shared" si="715"/>
        <v>0</v>
      </c>
      <c r="P1598" s="570"/>
      <c r="Q1598" s="71"/>
      <c r="R1598" s="71">
        <f t="shared" si="716"/>
        <v>0</v>
      </c>
      <c r="S1598" s="71">
        <f t="shared" si="721"/>
        <v>0</v>
      </c>
      <c r="T1598" s="71">
        <f t="shared" si="722"/>
        <v>0</v>
      </c>
      <c r="U1598" s="71">
        <f t="shared" si="723"/>
        <v>0</v>
      </c>
      <c r="V1598" s="72" t="s">
        <v>1143</v>
      </c>
    </row>
    <row r="1599" spans="1:22" s="6" customFormat="1" ht="26.4" outlineLevel="3">
      <c r="A1599" s="8"/>
      <c r="B1599" s="8"/>
      <c r="C1599" s="25" t="s">
        <v>1144</v>
      </c>
      <c r="D1599" s="97">
        <v>1</v>
      </c>
      <c r="E1599" s="97">
        <v>1</v>
      </c>
      <c r="F1599" s="18" t="s">
        <v>660</v>
      </c>
      <c r="G1599" s="199">
        <v>4658448</v>
      </c>
      <c r="H1599" s="199">
        <v>495000.00000000006</v>
      </c>
      <c r="I1599" s="71">
        <f t="shared" si="759"/>
        <v>5153448</v>
      </c>
      <c r="J1599" s="71">
        <f t="shared" si="760"/>
        <v>4658448</v>
      </c>
      <c r="K1599" s="71">
        <f t="shared" si="761"/>
        <v>495000.00000000006</v>
      </c>
      <c r="L1599" s="71">
        <f t="shared" si="762"/>
        <v>5153448</v>
      </c>
      <c r="M1599" s="570"/>
      <c r="N1599" s="71"/>
      <c r="O1599" s="71">
        <f t="shared" si="715"/>
        <v>0</v>
      </c>
      <c r="P1599" s="570"/>
      <c r="Q1599" s="71"/>
      <c r="R1599" s="71">
        <f t="shared" si="716"/>
        <v>0</v>
      </c>
      <c r="S1599" s="71">
        <f t="shared" si="721"/>
        <v>0</v>
      </c>
      <c r="T1599" s="71">
        <f t="shared" si="722"/>
        <v>0</v>
      </c>
      <c r="U1599" s="71">
        <f t="shared" si="723"/>
        <v>0</v>
      </c>
      <c r="V1599" s="72" t="s">
        <v>1145</v>
      </c>
    </row>
    <row r="1600" spans="1:22" s="6" customFormat="1" ht="26.4" outlineLevel="3">
      <c r="A1600" s="8"/>
      <c r="B1600" s="8"/>
      <c r="C1600" s="25" t="s">
        <v>1146</v>
      </c>
      <c r="D1600" s="97">
        <v>1</v>
      </c>
      <c r="E1600" s="97">
        <v>1</v>
      </c>
      <c r="F1600" s="18" t="s">
        <v>660</v>
      </c>
      <c r="G1600" s="199">
        <v>4734816</v>
      </c>
      <c r="H1600" s="199">
        <v>495000.00000000006</v>
      </c>
      <c r="I1600" s="71">
        <f t="shared" si="759"/>
        <v>5229816</v>
      </c>
      <c r="J1600" s="71">
        <f t="shared" si="760"/>
        <v>4734816</v>
      </c>
      <c r="K1600" s="71">
        <f t="shared" si="761"/>
        <v>495000.00000000006</v>
      </c>
      <c r="L1600" s="71">
        <f t="shared" si="762"/>
        <v>5229816</v>
      </c>
      <c r="M1600" s="570"/>
      <c r="N1600" s="71"/>
      <c r="O1600" s="71">
        <f t="shared" si="715"/>
        <v>0</v>
      </c>
      <c r="P1600" s="570"/>
      <c r="Q1600" s="71"/>
      <c r="R1600" s="71">
        <f t="shared" si="716"/>
        <v>0</v>
      </c>
      <c r="S1600" s="71">
        <f t="shared" si="721"/>
        <v>0</v>
      </c>
      <c r="T1600" s="71">
        <f t="shared" si="722"/>
        <v>0</v>
      </c>
      <c r="U1600" s="71">
        <f t="shared" si="723"/>
        <v>0</v>
      </c>
      <c r="V1600" s="72" t="s">
        <v>1147</v>
      </c>
    </row>
    <row r="1601" spans="1:22" s="6" customFormat="1" ht="26.4" outlineLevel="3">
      <c r="A1601" s="8"/>
      <c r="B1601" s="8"/>
      <c r="C1601" s="25" t="s">
        <v>1148</v>
      </c>
      <c r="D1601" s="97">
        <v>2</v>
      </c>
      <c r="E1601" s="97">
        <v>2</v>
      </c>
      <c r="F1601" s="18" t="s">
        <v>660</v>
      </c>
      <c r="G1601" s="199">
        <v>4658448</v>
      </c>
      <c r="H1601" s="199">
        <v>495000.00000000006</v>
      </c>
      <c r="I1601" s="71">
        <f t="shared" ref="I1601:I1634" si="763">SUM(G1601:H1601)</f>
        <v>5153448</v>
      </c>
      <c r="J1601" s="71">
        <f t="shared" si="760"/>
        <v>9316896</v>
      </c>
      <c r="K1601" s="71">
        <f t="shared" si="761"/>
        <v>990000.00000000012</v>
      </c>
      <c r="L1601" s="71">
        <f t="shared" si="762"/>
        <v>10306896</v>
      </c>
      <c r="M1601" s="570"/>
      <c r="N1601" s="71"/>
      <c r="O1601" s="71">
        <f t="shared" si="715"/>
        <v>0</v>
      </c>
      <c r="P1601" s="570"/>
      <c r="Q1601" s="71"/>
      <c r="R1601" s="71">
        <f t="shared" si="716"/>
        <v>0</v>
      </c>
      <c r="S1601" s="71">
        <f t="shared" si="721"/>
        <v>0</v>
      </c>
      <c r="T1601" s="71">
        <f t="shared" si="722"/>
        <v>0</v>
      </c>
      <c r="U1601" s="71">
        <f t="shared" si="723"/>
        <v>0</v>
      </c>
      <c r="V1601" s="72" t="s">
        <v>1145</v>
      </c>
    </row>
    <row r="1602" spans="1:22" s="6" customFormat="1" ht="26.4" outlineLevel="3">
      <c r="A1602" s="8"/>
      <c r="B1602" s="8"/>
      <c r="C1602" s="25" t="s">
        <v>1149</v>
      </c>
      <c r="D1602" s="97">
        <v>1</v>
      </c>
      <c r="E1602" s="97">
        <v>1</v>
      </c>
      <c r="F1602" s="18" t="s">
        <v>660</v>
      </c>
      <c r="G1602" s="199">
        <v>4734816</v>
      </c>
      <c r="H1602" s="199">
        <v>495000.00000000006</v>
      </c>
      <c r="I1602" s="71">
        <f t="shared" si="763"/>
        <v>5229816</v>
      </c>
      <c r="J1602" s="71">
        <f t="shared" si="760"/>
        <v>4734816</v>
      </c>
      <c r="K1602" s="71">
        <f t="shared" si="761"/>
        <v>495000.00000000006</v>
      </c>
      <c r="L1602" s="71">
        <f t="shared" si="762"/>
        <v>5229816</v>
      </c>
      <c r="M1602" s="570"/>
      <c r="N1602" s="71"/>
      <c r="O1602" s="71">
        <f t="shared" si="715"/>
        <v>0</v>
      </c>
      <c r="P1602" s="570"/>
      <c r="Q1602" s="71"/>
      <c r="R1602" s="71">
        <f t="shared" si="716"/>
        <v>0</v>
      </c>
      <c r="S1602" s="71">
        <f t="shared" si="721"/>
        <v>0</v>
      </c>
      <c r="T1602" s="71">
        <f t="shared" si="722"/>
        <v>0</v>
      </c>
      <c r="U1602" s="71">
        <f t="shared" si="723"/>
        <v>0</v>
      </c>
      <c r="V1602" s="72" t="s">
        <v>1150</v>
      </c>
    </row>
    <row r="1603" spans="1:22" s="6" customFormat="1" outlineLevel="3">
      <c r="A1603" s="8"/>
      <c r="B1603" s="8"/>
      <c r="C1603" s="25" t="s">
        <v>1151</v>
      </c>
      <c r="D1603" s="97">
        <v>1</v>
      </c>
      <c r="E1603" s="97">
        <v>1</v>
      </c>
      <c r="F1603" s="18" t="s">
        <v>619</v>
      </c>
      <c r="G1603" s="199">
        <v>1390620</v>
      </c>
      <c r="H1603" s="199">
        <v>417186</v>
      </c>
      <c r="I1603" s="71">
        <f t="shared" si="763"/>
        <v>1807806</v>
      </c>
      <c r="J1603" s="71">
        <f t="shared" si="760"/>
        <v>1390620</v>
      </c>
      <c r="K1603" s="71">
        <f t="shared" si="761"/>
        <v>417186</v>
      </c>
      <c r="L1603" s="71">
        <f t="shared" si="762"/>
        <v>1807806</v>
      </c>
      <c r="M1603" s="570"/>
      <c r="N1603" s="71"/>
      <c r="O1603" s="71">
        <f t="shared" ref="O1603:O1666" si="764">M1603+N1603</f>
        <v>0</v>
      </c>
      <c r="P1603" s="570"/>
      <c r="Q1603" s="71"/>
      <c r="R1603" s="71">
        <f t="shared" ref="R1603:R1666" si="765">P1603+Q1603</f>
        <v>0</v>
      </c>
      <c r="S1603" s="71">
        <f t="shared" si="721"/>
        <v>0</v>
      </c>
      <c r="T1603" s="71">
        <f t="shared" si="722"/>
        <v>0</v>
      </c>
      <c r="U1603" s="71">
        <f t="shared" si="723"/>
        <v>0</v>
      </c>
      <c r="V1603" s="72" t="s">
        <v>713</v>
      </c>
    </row>
    <row r="1604" spans="1:22" s="6" customFormat="1" outlineLevel="3">
      <c r="A1604" s="8"/>
      <c r="B1604" s="8"/>
      <c r="C1604" s="28" t="s">
        <v>1152</v>
      </c>
      <c r="D1604" s="97"/>
      <c r="E1604" s="97"/>
      <c r="F1604" s="18"/>
      <c r="G1604" s="71"/>
      <c r="H1604" s="71"/>
      <c r="I1604" s="71"/>
      <c r="J1604" s="82">
        <f>SUBTOTAL(9,J1605:J1619)</f>
        <v>167427120</v>
      </c>
      <c r="K1604" s="82">
        <f t="shared" ref="K1604:L1604" si="766">SUBTOTAL(9,K1605:K1619)</f>
        <v>9290400</v>
      </c>
      <c r="L1604" s="82">
        <f t="shared" si="766"/>
        <v>176717520</v>
      </c>
      <c r="M1604" s="576"/>
      <c r="N1604" s="82"/>
      <c r="O1604" s="82">
        <f t="shared" si="764"/>
        <v>0</v>
      </c>
      <c r="P1604" s="576"/>
      <c r="Q1604" s="82"/>
      <c r="R1604" s="82">
        <f t="shared" si="765"/>
        <v>0</v>
      </c>
      <c r="S1604" s="82">
        <f>SUBTOTAL(9,S1605:S1619)</f>
        <v>0</v>
      </c>
      <c r="T1604" s="82">
        <f t="shared" ref="T1604:U1604" si="767">SUBTOTAL(9,T1605:T1619)</f>
        <v>0</v>
      </c>
      <c r="U1604" s="82">
        <f t="shared" si="767"/>
        <v>0</v>
      </c>
      <c r="V1604" s="72"/>
    </row>
    <row r="1605" spans="1:22" s="6" customFormat="1" outlineLevel="3">
      <c r="A1605" s="8"/>
      <c r="B1605" s="8"/>
      <c r="C1605" s="25" t="s">
        <v>1153</v>
      </c>
      <c r="D1605" s="97">
        <v>3</v>
      </c>
      <c r="E1605" s="97">
        <v>3</v>
      </c>
      <c r="F1605" s="18" t="s">
        <v>660</v>
      </c>
      <c r="G1605" s="199">
        <v>1079160</v>
      </c>
      <c r="H1605" s="199">
        <v>84000.000000000015</v>
      </c>
      <c r="I1605" s="71">
        <f t="shared" si="763"/>
        <v>1163160</v>
      </c>
      <c r="J1605" s="71">
        <f t="shared" si="760"/>
        <v>3237480</v>
      </c>
      <c r="K1605" s="71">
        <f t="shared" si="761"/>
        <v>252000.00000000006</v>
      </c>
      <c r="L1605" s="71">
        <f t="shared" si="762"/>
        <v>3489480</v>
      </c>
      <c r="M1605" s="570"/>
      <c r="N1605" s="71"/>
      <c r="O1605" s="71">
        <f t="shared" si="764"/>
        <v>0</v>
      </c>
      <c r="P1605" s="570"/>
      <c r="Q1605" s="71"/>
      <c r="R1605" s="71">
        <f t="shared" si="765"/>
        <v>0</v>
      </c>
      <c r="S1605" s="71">
        <f t="shared" si="721"/>
        <v>0</v>
      </c>
      <c r="T1605" s="71">
        <f t="shared" si="722"/>
        <v>0</v>
      </c>
      <c r="U1605" s="71">
        <f t="shared" si="723"/>
        <v>0</v>
      </c>
      <c r="V1605" s="72" t="s">
        <v>1154</v>
      </c>
    </row>
    <row r="1606" spans="1:22" s="6" customFormat="1" outlineLevel="3">
      <c r="A1606" s="8"/>
      <c r="B1606" s="8"/>
      <c r="C1606" s="25" t="s">
        <v>1155</v>
      </c>
      <c r="D1606" s="97">
        <v>43</v>
      </c>
      <c r="E1606" s="97">
        <v>43</v>
      </c>
      <c r="F1606" s="18" t="s">
        <v>660</v>
      </c>
      <c r="G1606" s="199">
        <v>921840</v>
      </c>
      <c r="H1606" s="199">
        <v>84000.000000000015</v>
      </c>
      <c r="I1606" s="71">
        <f t="shared" si="763"/>
        <v>1005840</v>
      </c>
      <c r="J1606" s="71">
        <f t="shared" si="760"/>
        <v>39639120</v>
      </c>
      <c r="K1606" s="71">
        <f t="shared" si="761"/>
        <v>3612000.0000000005</v>
      </c>
      <c r="L1606" s="71">
        <f t="shared" si="762"/>
        <v>43251120</v>
      </c>
      <c r="M1606" s="570"/>
      <c r="N1606" s="71"/>
      <c r="O1606" s="71">
        <f t="shared" si="764"/>
        <v>0</v>
      </c>
      <c r="P1606" s="570"/>
      <c r="Q1606" s="71"/>
      <c r="R1606" s="71">
        <f t="shared" si="765"/>
        <v>0</v>
      </c>
      <c r="S1606" s="71">
        <f t="shared" ref="S1606:S1669" si="768">J1606*M1606</f>
        <v>0</v>
      </c>
      <c r="T1606" s="71">
        <f t="shared" ref="T1606:T1669" si="769">P1606*K1606</f>
        <v>0</v>
      </c>
      <c r="U1606" s="71">
        <f t="shared" ref="U1606:U1669" si="770">S1606+T1606</f>
        <v>0</v>
      </c>
      <c r="V1606" s="72" t="s">
        <v>1154</v>
      </c>
    </row>
    <row r="1607" spans="1:22" s="6" customFormat="1" ht="26.4" outlineLevel="3">
      <c r="A1607" s="8"/>
      <c r="B1607" s="8"/>
      <c r="C1607" s="25" t="s">
        <v>1156</v>
      </c>
      <c r="D1607" s="97">
        <v>18</v>
      </c>
      <c r="E1607" s="97">
        <v>18</v>
      </c>
      <c r="F1607" s="18" t="s">
        <v>660</v>
      </c>
      <c r="G1607" s="199">
        <v>1117800</v>
      </c>
      <c r="H1607" s="199">
        <v>140000</v>
      </c>
      <c r="I1607" s="71">
        <f t="shared" si="763"/>
        <v>1257800</v>
      </c>
      <c r="J1607" s="71">
        <f t="shared" si="760"/>
        <v>20120400</v>
      </c>
      <c r="K1607" s="71">
        <f t="shared" si="761"/>
        <v>2520000</v>
      </c>
      <c r="L1607" s="71">
        <f t="shared" si="762"/>
        <v>22640400</v>
      </c>
      <c r="M1607" s="570"/>
      <c r="N1607" s="71"/>
      <c r="O1607" s="71">
        <f t="shared" si="764"/>
        <v>0</v>
      </c>
      <c r="P1607" s="570"/>
      <c r="Q1607" s="71"/>
      <c r="R1607" s="71">
        <f t="shared" si="765"/>
        <v>0</v>
      </c>
      <c r="S1607" s="71">
        <f t="shared" si="768"/>
        <v>0</v>
      </c>
      <c r="T1607" s="71">
        <f t="shared" si="769"/>
        <v>0</v>
      </c>
      <c r="U1607" s="71">
        <f t="shared" si="770"/>
        <v>0</v>
      </c>
      <c r="V1607" s="72" t="s">
        <v>1157</v>
      </c>
    </row>
    <row r="1608" spans="1:22" s="6" customFormat="1" ht="26.4" outlineLevel="3">
      <c r="A1608" s="8"/>
      <c r="B1608" s="8"/>
      <c r="C1608" s="25" t="s">
        <v>1158</v>
      </c>
      <c r="D1608" s="97">
        <v>1</v>
      </c>
      <c r="E1608" s="97">
        <v>1</v>
      </c>
      <c r="F1608" s="18" t="s">
        <v>660</v>
      </c>
      <c r="G1608" s="199">
        <v>797640</v>
      </c>
      <c r="H1608" s="199">
        <v>117600.00000000001</v>
      </c>
      <c r="I1608" s="71">
        <f t="shared" si="763"/>
        <v>915240</v>
      </c>
      <c r="J1608" s="71">
        <f t="shared" si="760"/>
        <v>797640</v>
      </c>
      <c r="K1608" s="71">
        <f t="shared" si="761"/>
        <v>117600.00000000001</v>
      </c>
      <c r="L1608" s="71">
        <f t="shared" si="762"/>
        <v>915240</v>
      </c>
      <c r="M1608" s="570"/>
      <c r="N1608" s="71"/>
      <c r="O1608" s="71">
        <f t="shared" si="764"/>
        <v>0</v>
      </c>
      <c r="P1608" s="570"/>
      <c r="Q1608" s="71"/>
      <c r="R1608" s="71">
        <f t="shared" si="765"/>
        <v>0</v>
      </c>
      <c r="S1608" s="71">
        <f t="shared" si="768"/>
        <v>0</v>
      </c>
      <c r="T1608" s="71">
        <f t="shared" si="769"/>
        <v>0</v>
      </c>
      <c r="U1608" s="71">
        <f t="shared" si="770"/>
        <v>0</v>
      </c>
      <c r="V1608" s="72" t="s">
        <v>1157</v>
      </c>
    </row>
    <row r="1609" spans="1:22" s="6" customFormat="1" ht="26.4" outlineLevel="3">
      <c r="A1609" s="8"/>
      <c r="B1609" s="8"/>
      <c r="C1609" s="25" t="s">
        <v>1159</v>
      </c>
      <c r="D1609" s="97">
        <v>1</v>
      </c>
      <c r="E1609" s="97">
        <v>1</v>
      </c>
      <c r="F1609" s="18" t="s">
        <v>660</v>
      </c>
      <c r="G1609" s="199">
        <v>698279.99999999988</v>
      </c>
      <c r="H1609" s="199">
        <v>117600.00000000001</v>
      </c>
      <c r="I1609" s="71">
        <f t="shared" si="763"/>
        <v>815879.99999999988</v>
      </c>
      <c r="J1609" s="71">
        <f t="shared" si="760"/>
        <v>698279.99999999988</v>
      </c>
      <c r="K1609" s="71">
        <f t="shared" si="761"/>
        <v>117600.00000000001</v>
      </c>
      <c r="L1609" s="71">
        <f t="shared" si="762"/>
        <v>815879.99999999988</v>
      </c>
      <c r="M1609" s="570"/>
      <c r="N1609" s="71"/>
      <c r="O1609" s="71">
        <f t="shared" si="764"/>
        <v>0</v>
      </c>
      <c r="P1609" s="570"/>
      <c r="Q1609" s="71"/>
      <c r="R1609" s="71">
        <f t="shared" si="765"/>
        <v>0</v>
      </c>
      <c r="S1609" s="71">
        <f t="shared" si="768"/>
        <v>0</v>
      </c>
      <c r="T1609" s="71">
        <f t="shared" si="769"/>
        <v>0</v>
      </c>
      <c r="U1609" s="71">
        <f t="shared" si="770"/>
        <v>0</v>
      </c>
      <c r="V1609" s="72" t="s">
        <v>1160</v>
      </c>
    </row>
    <row r="1610" spans="1:22" s="6" customFormat="1" ht="26.4" outlineLevel="3">
      <c r="A1610" s="8"/>
      <c r="B1610" s="8"/>
      <c r="C1610" s="25" t="s">
        <v>1161</v>
      </c>
      <c r="D1610" s="97">
        <v>1</v>
      </c>
      <c r="E1610" s="97">
        <v>1</v>
      </c>
      <c r="F1610" s="18" t="s">
        <v>660</v>
      </c>
      <c r="G1610" s="199">
        <v>844560</v>
      </c>
      <c r="H1610" s="199">
        <v>117600.00000000001</v>
      </c>
      <c r="I1610" s="71">
        <f t="shared" si="763"/>
        <v>962160</v>
      </c>
      <c r="J1610" s="71">
        <f t="shared" si="760"/>
        <v>844560</v>
      </c>
      <c r="K1610" s="71">
        <f t="shared" si="761"/>
        <v>117600.00000000001</v>
      </c>
      <c r="L1610" s="71">
        <f t="shared" si="762"/>
        <v>962160</v>
      </c>
      <c r="M1610" s="570"/>
      <c r="N1610" s="71"/>
      <c r="O1610" s="71">
        <f t="shared" si="764"/>
        <v>0</v>
      </c>
      <c r="P1610" s="570"/>
      <c r="Q1610" s="71"/>
      <c r="R1610" s="71">
        <f t="shared" si="765"/>
        <v>0</v>
      </c>
      <c r="S1610" s="71">
        <f t="shared" si="768"/>
        <v>0</v>
      </c>
      <c r="T1610" s="71">
        <f t="shared" si="769"/>
        <v>0</v>
      </c>
      <c r="U1610" s="71">
        <f t="shared" si="770"/>
        <v>0</v>
      </c>
      <c r="V1610" s="72" t="s">
        <v>1160</v>
      </c>
    </row>
    <row r="1611" spans="1:22" s="6" customFormat="1" ht="26.4" outlineLevel="3">
      <c r="A1611" s="8"/>
      <c r="B1611" s="8"/>
      <c r="C1611" s="25" t="s">
        <v>1162</v>
      </c>
      <c r="D1611" s="97">
        <v>3</v>
      </c>
      <c r="E1611" s="97">
        <v>3</v>
      </c>
      <c r="F1611" s="18" t="s">
        <v>660</v>
      </c>
      <c r="G1611" s="199">
        <v>1073640</v>
      </c>
      <c r="H1611" s="199">
        <v>117600.00000000001</v>
      </c>
      <c r="I1611" s="71">
        <f t="shared" si="763"/>
        <v>1191240</v>
      </c>
      <c r="J1611" s="71">
        <f t="shared" si="760"/>
        <v>3220920</v>
      </c>
      <c r="K1611" s="71">
        <f t="shared" si="761"/>
        <v>352800.00000000006</v>
      </c>
      <c r="L1611" s="71">
        <f t="shared" si="762"/>
        <v>3573720</v>
      </c>
      <c r="M1611" s="570"/>
      <c r="N1611" s="71"/>
      <c r="O1611" s="71">
        <f t="shared" si="764"/>
        <v>0</v>
      </c>
      <c r="P1611" s="570"/>
      <c r="Q1611" s="71"/>
      <c r="R1611" s="71">
        <f t="shared" si="765"/>
        <v>0</v>
      </c>
      <c r="S1611" s="71">
        <f t="shared" si="768"/>
        <v>0</v>
      </c>
      <c r="T1611" s="71">
        <f t="shared" si="769"/>
        <v>0</v>
      </c>
      <c r="U1611" s="71">
        <f t="shared" si="770"/>
        <v>0</v>
      </c>
      <c r="V1611" s="72" t="s">
        <v>1160</v>
      </c>
    </row>
    <row r="1612" spans="1:22" s="6" customFormat="1" ht="26.4" outlineLevel="3">
      <c r="A1612" s="8"/>
      <c r="B1612" s="8"/>
      <c r="C1612" s="25" t="s">
        <v>1163</v>
      </c>
      <c r="D1612" s="97">
        <v>1</v>
      </c>
      <c r="E1612" s="97">
        <v>1</v>
      </c>
      <c r="F1612" s="18" t="s">
        <v>660</v>
      </c>
      <c r="G1612" s="199">
        <v>2152800</v>
      </c>
      <c r="H1612" s="199">
        <v>140000</v>
      </c>
      <c r="I1612" s="71">
        <f t="shared" si="763"/>
        <v>2292800</v>
      </c>
      <c r="J1612" s="71">
        <f t="shared" si="760"/>
        <v>2152800</v>
      </c>
      <c r="K1612" s="71">
        <f t="shared" si="761"/>
        <v>140000</v>
      </c>
      <c r="L1612" s="71">
        <f t="shared" si="762"/>
        <v>2292800</v>
      </c>
      <c r="M1612" s="570"/>
      <c r="N1612" s="71"/>
      <c r="O1612" s="71">
        <f t="shared" si="764"/>
        <v>0</v>
      </c>
      <c r="P1612" s="570"/>
      <c r="Q1612" s="71"/>
      <c r="R1612" s="71">
        <f t="shared" si="765"/>
        <v>0</v>
      </c>
      <c r="S1612" s="71">
        <f t="shared" si="768"/>
        <v>0</v>
      </c>
      <c r="T1612" s="71">
        <f t="shared" si="769"/>
        <v>0</v>
      </c>
      <c r="U1612" s="71">
        <f t="shared" si="770"/>
        <v>0</v>
      </c>
      <c r="V1612" s="72" t="s">
        <v>1160</v>
      </c>
    </row>
    <row r="1613" spans="1:22" s="6" customFormat="1" outlineLevel="3">
      <c r="A1613" s="8"/>
      <c r="B1613" s="8"/>
      <c r="C1613" s="25" t="s">
        <v>1164</v>
      </c>
      <c r="D1613" s="97">
        <v>1</v>
      </c>
      <c r="E1613" s="97">
        <v>1</v>
      </c>
      <c r="F1613" s="18" t="s">
        <v>660</v>
      </c>
      <c r="G1613" s="199">
        <v>979800</v>
      </c>
      <c r="H1613" s="199">
        <v>84000.000000000015</v>
      </c>
      <c r="I1613" s="71">
        <f t="shared" si="763"/>
        <v>1063800</v>
      </c>
      <c r="J1613" s="71">
        <f t="shared" si="760"/>
        <v>979800</v>
      </c>
      <c r="K1613" s="71">
        <f t="shared" si="761"/>
        <v>84000.000000000015</v>
      </c>
      <c r="L1613" s="71">
        <f t="shared" si="762"/>
        <v>1063800</v>
      </c>
      <c r="M1613" s="570"/>
      <c r="N1613" s="71"/>
      <c r="O1613" s="71">
        <f t="shared" si="764"/>
        <v>0</v>
      </c>
      <c r="P1613" s="570"/>
      <c r="Q1613" s="71"/>
      <c r="R1613" s="71">
        <f t="shared" si="765"/>
        <v>0</v>
      </c>
      <c r="S1613" s="71">
        <f t="shared" si="768"/>
        <v>0</v>
      </c>
      <c r="T1613" s="71">
        <f t="shared" si="769"/>
        <v>0</v>
      </c>
      <c r="U1613" s="71">
        <f t="shared" si="770"/>
        <v>0</v>
      </c>
      <c r="V1613" s="72" t="s">
        <v>1165</v>
      </c>
    </row>
    <row r="1614" spans="1:22" s="6" customFormat="1" outlineLevel="3">
      <c r="A1614" s="8"/>
      <c r="B1614" s="8"/>
      <c r="C1614" s="25" t="s">
        <v>1166</v>
      </c>
      <c r="D1614" s="97">
        <v>6</v>
      </c>
      <c r="E1614" s="97">
        <v>6</v>
      </c>
      <c r="F1614" s="18" t="s">
        <v>660</v>
      </c>
      <c r="G1614" s="199">
        <v>1208879.9999999998</v>
      </c>
      <c r="H1614" s="199">
        <v>84000.000000000015</v>
      </c>
      <c r="I1614" s="71">
        <f t="shared" si="763"/>
        <v>1292879.9999999998</v>
      </c>
      <c r="J1614" s="71">
        <f t="shared" si="760"/>
        <v>7253279.9999999981</v>
      </c>
      <c r="K1614" s="71">
        <f t="shared" si="761"/>
        <v>504000.00000000012</v>
      </c>
      <c r="L1614" s="71">
        <f t="shared" si="762"/>
        <v>7757279.9999999981</v>
      </c>
      <c r="M1614" s="570"/>
      <c r="N1614" s="71"/>
      <c r="O1614" s="71">
        <f t="shared" si="764"/>
        <v>0</v>
      </c>
      <c r="P1614" s="570"/>
      <c r="Q1614" s="71"/>
      <c r="R1614" s="71">
        <f t="shared" si="765"/>
        <v>0</v>
      </c>
      <c r="S1614" s="71">
        <f t="shared" si="768"/>
        <v>0</v>
      </c>
      <c r="T1614" s="71">
        <f t="shared" si="769"/>
        <v>0</v>
      </c>
      <c r="U1614" s="71">
        <f t="shared" si="770"/>
        <v>0</v>
      </c>
      <c r="V1614" s="72" t="s">
        <v>1165</v>
      </c>
    </row>
    <row r="1615" spans="1:22" s="6" customFormat="1" outlineLevel="3">
      <c r="A1615" s="8"/>
      <c r="B1615" s="8"/>
      <c r="C1615" s="25" t="s">
        <v>1167</v>
      </c>
      <c r="D1615" s="97">
        <v>1</v>
      </c>
      <c r="E1615" s="97">
        <v>1</v>
      </c>
      <c r="F1615" s="18" t="s">
        <v>660</v>
      </c>
      <c r="G1615" s="199">
        <v>1479360</v>
      </c>
      <c r="H1615" s="199">
        <v>84000.000000000015</v>
      </c>
      <c r="I1615" s="71">
        <f t="shared" si="763"/>
        <v>1563360</v>
      </c>
      <c r="J1615" s="71">
        <f t="shared" si="760"/>
        <v>1479360</v>
      </c>
      <c r="K1615" s="71">
        <f t="shared" si="761"/>
        <v>84000.000000000015</v>
      </c>
      <c r="L1615" s="71">
        <f t="shared" si="762"/>
        <v>1563360</v>
      </c>
      <c r="M1615" s="570"/>
      <c r="N1615" s="71"/>
      <c r="O1615" s="71">
        <f t="shared" si="764"/>
        <v>0</v>
      </c>
      <c r="P1615" s="570"/>
      <c r="Q1615" s="71"/>
      <c r="R1615" s="71">
        <f t="shared" si="765"/>
        <v>0</v>
      </c>
      <c r="S1615" s="71">
        <f t="shared" si="768"/>
        <v>0</v>
      </c>
      <c r="T1615" s="71">
        <f t="shared" si="769"/>
        <v>0</v>
      </c>
      <c r="U1615" s="71">
        <f t="shared" si="770"/>
        <v>0</v>
      </c>
      <c r="V1615" s="72" t="s">
        <v>1165</v>
      </c>
    </row>
    <row r="1616" spans="1:22" s="6" customFormat="1" outlineLevel="3">
      <c r="A1616" s="8"/>
      <c r="B1616" s="8"/>
      <c r="C1616" s="25" t="s">
        <v>1168</v>
      </c>
      <c r="D1616" s="97">
        <v>1</v>
      </c>
      <c r="E1616" s="97">
        <v>1</v>
      </c>
      <c r="F1616" s="18" t="s">
        <v>660</v>
      </c>
      <c r="G1616" s="199">
        <v>2718600</v>
      </c>
      <c r="H1616" s="199">
        <v>84000.000000000015</v>
      </c>
      <c r="I1616" s="71">
        <f t="shared" si="763"/>
        <v>2802600</v>
      </c>
      <c r="J1616" s="71">
        <f t="shared" si="760"/>
        <v>2718600</v>
      </c>
      <c r="K1616" s="71">
        <f t="shared" si="761"/>
        <v>84000.000000000015</v>
      </c>
      <c r="L1616" s="71">
        <f t="shared" si="762"/>
        <v>2802600</v>
      </c>
      <c r="M1616" s="570"/>
      <c r="N1616" s="71"/>
      <c r="O1616" s="71">
        <f t="shared" si="764"/>
        <v>0</v>
      </c>
      <c r="P1616" s="570"/>
      <c r="Q1616" s="71"/>
      <c r="R1616" s="71">
        <f t="shared" si="765"/>
        <v>0</v>
      </c>
      <c r="S1616" s="71">
        <f t="shared" si="768"/>
        <v>0</v>
      </c>
      <c r="T1616" s="71">
        <f t="shared" si="769"/>
        <v>0</v>
      </c>
      <c r="U1616" s="71">
        <f t="shared" si="770"/>
        <v>0</v>
      </c>
      <c r="V1616" s="72" t="s">
        <v>1169</v>
      </c>
    </row>
    <row r="1617" spans="1:22" s="6" customFormat="1" outlineLevel="3">
      <c r="A1617" s="8"/>
      <c r="B1617" s="8"/>
      <c r="C1617" s="25" t="s">
        <v>1170</v>
      </c>
      <c r="D1617" s="97">
        <v>2</v>
      </c>
      <c r="E1617" s="97">
        <v>2</v>
      </c>
      <c r="F1617" s="18" t="s">
        <v>660</v>
      </c>
      <c r="G1617" s="199">
        <v>30674640.000000004</v>
      </c>
      <c r="H1617" s="199">
        <v>280000</v>
      </c>
      <c r="I1617" s="71">
        <f t="shared" si="763"/>
        <v>30954640.000000004</v>
      </c>
      <c r="J1617" s="71">
        <f t="shared" si="760"/>
        <v>61349280.000000007</v>
      </c>
      <c r="K1617" s="71">
        <f t="shared" si="761"/>
        <v>560000</v>
      </c>
      <c r="L1617" s="71">
        <f t="shared" si="762"/>
        <v>61909280.000000007</v>
      </c>
      <c r="M1617" s="570"/>
      <c r="N1617" s="71"/>
      <c r="O1617" s="71">
        <f t="shared" si="764"/>
        <v>0</v>
      </c>
      <c r="P1617" s="570"/>
      <c r="Q1617" s="71"/>
      <c r="R1617" s="71">
        <f t="shared" si="765"/>
        <v>0</v>
      </c>
      <c r="S1617" s="71">
        <f t="shared" si="768"/>
        <v>0</v>
      </c>
      <c r="T1617" s="71">
        <f t="shared" si="769"/>
        <v>0</v>
      </c>
      <c r="U1617" s="71">
        <f t="shared" si="770"/>
        <v>0</v>
      </c>
      <c r="V1617" s="72" t="s">
        <v>1171</v>
      </c>
    </row>
    <row r="1618" spans="1:22" s="6" customFormat="1" outlineLevel="3">
      <c r="A1618" s="8"/>
      <c r="B1618" s="8"/>
      <c r="C1618" s="25" t="s">
        <v>1172</v>
      </c>
      <c r="D1618" s="97">
        <v>1</v>
      </c>
      <c r="E1618" s="97">
        <v>1</v>
      </c>
      <c r="F1618" s="18" t="s">
        <v>660</v>
      </c>
      <c r="G1618" s="199">
        <v>2368080</v>
      </c>
      <c r="H1618" s="199">
        <v>106400.00000000001</v>
      </c>
      <c r="I1618" s="71">
        <f t="shared" si="763"/>
        <v>2474480</v>
      </c>
      <c r="J1618" s="71">
        <f t="shared" si="760"/>
        <v>2368080</v>
      </c>
      <c r="K1618" s="71">
        <f t="shared" si="761"/>
        <v>106400.00000000001</v>
      </c>
      <c r="L1618" s="71">
        <f t="shared" si="762"/>
        <v>2474480</v>
      </c>
      <c r="M1618" s="570"/>
      <c r="N1618" s="71"/>
      <c r="O1618" s="71">
        <f t="shared" si="764"/>
        <v>0</v>
      </c>
      <c r="P1618" s="570"/>
      <c r="Q1618" s="71"/>
      <c r="R1618" s="71">
        <f t="shared" si="765"/>
        <v>0</v>
      </c>
      <c r="S1618" s="71">
        <f t="shared" si="768"/>
        <v>0</v>
      </c>
      <c r="T1618" s="71">
        <f t="shared" si="769"/>
        <v>0</v>
      </c>
      <c r="U1618" s="71">
        <f t="shared" si="770"/>
        <v>0</v>
      </c>
      <c r="V1618" s="72" t="s">
        <v>1173</v>
      </c>
    </row>
    <row r="1619" spans="1:22" s="6" customFormat="1" outlineLevel="3">
      <c r="A1619" s="8"/>
      <c r="B1619" s="8"/>
      <c r="C1619" s="25" t="s">
        <v>1174</v>
      </c>
      <c r="D1619" s="97">
        <v>6</v>
      </c>
      <c r="E1619" s="97">
        <v>6</v>
      </c>
      <c r="F1619" s="18" t="s">
        <v>660</v>
      </c>
      <c r="G1619" s="199">
        <v>3427920.0000000005</v>
      </c>
      <c r="H1619" s="199">
        <v>106400.00000000001</v>
      </c>
      <c r="I1619" s="71">
        <f t="shared" si="763"/>
        <v>3534320.0000000005</v>
      </c>
      <c r="J1619" s="71">
        <f t="shared" si="760"/>
        <v>20567520.000000004</v>
      </c>
      <c r="K1619" s="71">
        <f t="shared" si="761"/>
        <v>638400.00000000012</v>
      </c>
      <c r="L1619" s="71">
        <f t="shared" si="762"/>
        <v>21205920.000000004</v>
      </c>
      <c r="M1619" s="570"/>
      <c r="N1619" s="71"/>
      <c r="O1619" s="71">
        <f t="shared" si="764"/>
        <v>0</v>
      </c>
      <c r="P1619" s="570"/>
      <c r="Q1619" s="71"/>
      <c r="R1619" s="71">
        <f t="shared" si="765"/>
        <v>0</v>
      </c>
      <c r="S1619" s="71">
        <f t="shared" si="768"/>
        <v>0</v>
      </c>
      <c r="T1619" s="71">
        <f t="shared" si="769"/>
        <v>0</v>
      </c>
      <c r="U1619" s="71">
        <f t="shared" si="770"/>
        <v>0</v>
      </c>
      <c r="V1619" s="72" t="s">
        <v>1173</v>
      </c>
    </row>
    <row r="1620" spans="1:22" s="6" customFormat="1" outlineLevel="3">
      <c r="A1620" s="8"/>
      <c r="B1620" s="8"/>
      <c r="C1620" s="28" t="s">
        <v>1175</v>
      </c>
      <c r="D1620" s="97"/>
      <c r="E1620" s="97"/>
      <c r="F1620" s="18"/>
      <c r="G1620" s="71"/>
      <c r="H1620" s="71"/>
      <c r="I1620" s="71"/>
      <c r="J1620" s="82">
        <f>SUBTOTAL(9,J1621:J1634)</f>
        <v>59834644.725642972</v>
      </c>
      <c r="K1620" s="82">
        <f>SUBTOTAL(9,K1621:K1634)</f>
        <v>20138869.275186166</v>
      </c>
      <c r="L1620" s="82">
        <f>SUBTOTAL(9,L1621:L1634)</f>
        <v>79973514.00082913</v>
      </c>
      <c r="M1620" s="576"/>
      <c r="N1620" s="82"/>
      <c r="O1620" s="82">
        <f t="shared" si="764"/>
        <v>0</v>
      </c>
      <c r="P1620" s="576"/>
      <c r="Q1620" s="82"/>
      <c r="R1620" s="82">
        <f t="shared" si="765"/>
        <v>0</v>
      </c>
      <c r="S1620" s="82">
        <f>SUBTOTAL(9,S1621:S1634)</f>
        <v>2696279.6283870367</v>
      </c>
      <c r="T1620" s="82">
        <f>SUBTOTAL(9,T1621:T1634)</f>
        <v>0</v>
      </c>
      <c r="U1620" s="82">
        <f>SUBTOTAL(9,U1621:U1634)</f>
        <v>2696279.6283870367</v>
      </c>
      <c r="V1620" s="72"/>
    </row>
    <row r="1621" spans="1:22" s="6" customFormat="1" outlineLevel="3">
      <c r="A1621" s="8"/>
      <c r="B1621" s="8"/>
      <c r="C1621" s="25" t="s">
        <v>1176</v>
      </c>
      <c r="D1621" s="97">
        <v>52</v>
      </c>
      <c r="E1621" s="97">
        <v>51.7</v>
      </c>
      <c r="F1621" s="18" t="s">
        <v>1109</v>
      </c>
      <c r="G1621" s="199">
        <v>236291.34545454543</v>
      </c>
      <c r="H1621" s="199">
        <v>106400.00000000001</v>
      </c>
      <c r="I1621" s="71">
        <f t="shared" si="763"/>
        <v>342691.34545454546</v>
      </c>
      <c r="J1621" s="71">
        <f t="shared" si="760"/>
        <v>12216262.559999999</v>
      </c>
      <c r="K1621" s="71">
        <f t="shared" si="761"/>
        <v>5500880.0000000009</v>
      </c>
      <c r="L1621" s="71">
        <f t="shared" si="762"/>
        <v>17717142.560000002</v>
      </c>
      <c r="M1621" s="570"/>
      <c r="N1621" s="71"/>
      <c r="O1621" s="71">
        <f t="shared" si="764"/>
        <v>0</v>
      </c>
      <c r="P1621" s="570"/>
      <c r="Q1621" s="71"/>
      <c r="R1621" s="71">
        <f t="shared" si="765"/>
        <v>0</v>
      </c>
      <c r="S1621" s="71">
        <f t="shared" si="768"/>
        <v>0</v>
      </c>
      <c r="T1621" s="71">
        <f t="shared" si="769"/>
        <v>0</v>
      </c>
      <c r="U1621" s="71">
        <f t="shared" si="770"/>
        <v>0</v>
      </c>
      <c r="V1621" s="72" t="s">
        <v>1177</v>
      </c>
    </row>
    <row r="1622" spans="1:22" s="6" customFormat="1" outlineLevel="3">
      <c r="A1622" s="8"/>
      <c r="B1622" s="8"/>
      <c r="C1622" s="25" t="s">
        <v>1178</v>
      </c>
      <c r="D1622" s="97">
        <v>57</v>
      </c>
      <c r="E1622" s="97">
        <v>55.000000000000007</v>
      </c>
      <c r="F1622" s="18" t="s">
        <v>1109</v>
      </c>
      <c r="G1622" s="199">
        <v>104230.8</v>
      </c>
      <c r="H1622" s="199">
        <v>44800.000000000007</v>
      </c>
      <c r="I1622" s="71">
        <f t="shared" si="763"/>
        <v>149030.80000000002</v>
      </c>
      <c r="J1622" s="71">
        <f t="shared" si="760"/>
        <v>5732694.0000000009</v>
      </c>
      <c r="K1622" s="71">
        <f t="shared" si="761"/>
        <v>2464000.0000000009</v>
      </c>
      <c r="L1622" s="71">
        <f t="shared" si="762"/>
        <v>8196694.0000000019</v>
      </c>
      <c r="M1622" s="570"/>
      <c r="N1622" s="71"/>
      <c r="O1622" s="71">
        <f t="shared" si="764"/>
        <v>0</v>
      </c>
      <c r="P1622" s="570"/>
      <c r="Q1622" s="71"/>
      <c r="R1622" s="71">
        <f t="shared" si="765"/>
        <v>0</v>
      </c>
      <c r="S1622" s="71">
        <f t="shared" si="768"/>
        <v>0</v>
      </c>
      <c r="T1622" s="71">
        <f t="shared" si="769"/>
        <v>0</v>
      </c>
      <c r="U1622" s="71">
        <f t="shared" si="770"/>
        <v>0</v>
      </c>
      <c r="V1622" s="72" t="s">
        <v>1179</v>
      </c>
    </row>
    <row r="1623" spans="1:22" s="6" customFormat="1" outlineLevel="3">
      <c r="A1623" s="8"/>
      <c r="B1623" s="8"/>
      <c r="C1623" s="25" t="s">
        <v>1180</v>
      </c>
      <c r="D1623" s="97">
        <v>12</v>
      </c>
      <c r="E1623" s="97">
        <v>12</v>
      </c>
      <c r="F1623" s="18" t="s">
        <v>660</v>
      </c>
      <c r="G1623" s="199">
        <v>90000</v>
      </c>
      <c r="H1623" s="199">
        <v>35000</v>
      </c>
      <c r="I1623" s="71">
        <f t="shared" si="763"/>
        <v>125000</v>
      </c>
      <c r="J1623" s="71">
        <f t="shared" si="760"/>
        <v>1080000</v>
      </c>
      <c r="K1623" s="71">
        <f t="shared" si="761"/>
        <v>420000</v>
      </c>
      <c r="L1623" s="71">
        <f t="shared" si="762"/>
        <v>1500000</v>
      </c>
      <c r="M1623" s="570"/>
      <c r="N1623" s="71"/>
      <c r="O1623" s="71">
        <f t="shared" si="764"/>
        <v>0</v>
      </c>
      <c r="P1623" s="570"/>
      <c r="Q1623" s="71"/>
      <c r="R1623" s="71">
        <f t="shared" si="765"/>
        <v>0</v>
      </c>
      <c r="S1623" s="71">
        <f t="shared" si="768"/>
        <v>0</v>
      </c>
      <c r="T1623" s="71">
        <f t="shared" si="769"/>
        <v>0</v>
      </c>
      <c r="U1623" s="71">
        <f t="shared" si="770"/>
        <v>0</v>
      </c>
      <c r="V1623" s="72" t="s">
        <v>713</v>
      </c>
    </row>
    <row r="1624" spans="1:22" s="403" customFormat="1" outlineLevel="3">
      <c r="A1624" s="391"/>
      <c r="B1624" s="391"/>
      <c r="C1624" s="392" t="s">
        <v>1151</v>
      </c>
      <c r="D1624" s="97">
        <v>1</v>
      </c>
      <c r="E1624" s="97">
        <v>1</v>
      </c>
      <c r="F1624" s="387" t="s">
        <v>619</v>
      </c>
      <c r="G1624" s="62">
        <v>15556006.380000003</v>
      </c>
      <c r="H1624" s="62">
        <v>4666801.9140000008</v>
      </c>
      <c r="I1624" s="62">
        <f t="shared" si="763"/>
        <v>20222808.294000003</v>
      </c>
      <c r="J1624" s="62">
        <f t="shared" si="760"/>
        <v>15556006.380000003</v>
      </c>
      <c r="K1624" s="62">
        <f t="shared" si="761"/>
        <v>4666801.9140000008</v>
      </c>
      <c r="L1624" s="62">
        <f t="shared" si="762"/>
        <v>20222808.294000003</v>
      </c>
      <c r="M1624" s="574"/>
      <c r="N1624" s="62"/>
      <c r="O1624" s="62">
        <f t="shared" si="764"/>
        <v>0</v>
      </c>
      <c r="P1624" s="574"/>
      <c r="Q1624" s="62"/>
      <c r="R1624" s="62">
        <f t="shared" si="765"/>
        <v>0</v>
      </c>
      <c r="S1624" s="62">
        <f t="shared" si="768"/>
        <v>0</v>
      </c>
      <c r="T1624" s="62">
        <f t="shared" si="769"/>
        <v>0</v>
      </c>
      <c r="U1624" s="62">
        <f t="shared" si="770"/>
        <v>0</v>
      </c>
      <c r="V1624" s="393" t="s">
        <v>713</v>
      </c>
    </row>
    <row r="1625" spans="1:22" s="6" customFormat="1" outlineLevel="3">
      <c r="A1625" s="8"/>
      <c r="B1625" s="8"/>
      <c r="C1625" s="25"/>
      <c r="D1625" s="97"/>
      <c r="E1625" s="97"/>
      <c r="F1625" s="18"/>
      <c r="G1625" s="71"/>
      <c r="H1625" s="71"/>
      <c r="I1625" s="71"/>
      <c r="J1625" s="71"/>
      <c r="K1625" s="71"/>
      <c r="L1625" s="71"/>
      <c r="M1625" s="570"/>
      <c r="N1625" s="71"/>
      <c r="O1625" s="71">
        <f t="shared" si="764"/>
        <v>0</v>
      </c>
      <c r="P1625" s="570"/>
      <c r="Q1625" s="71"/>
      <c r="R1625" s="71">
        <f t="shared" si="765"/>
        <v>0</v>
      </c>
      <c r="S1625" s="71">
        <f t="shared" si="768"/>
        <v>0</v>
      </c>
      <c r="T1625" s="71">
        <f t="shared" si="769"/>
        <v>0</v>
      </c>
      <c r="U1625" s="71">
        <f t="shared" si="770"/>
        <v>0</v>
      </c>
      <c r="V1625" s="72"/>
    </row>
    <row r="1626" spans="1:22" s="6" customFormat="1" outlineLevel="3">
      <c r="A1626" s="8"/>
      <c r="B1626" s="8"/>
      <c r="C1626" s="28" t="s">
        <v>1138</v>
      </c>
      <c r="D1626" s="97"/>
      <c r="E1626" s="97"/>
      <c r="F1626" s="18"/>
      <c r="G1626" s="71"/>
      <c r="H1626" s="71"/>
      <c r="I1626" s="71"/>
      <c r="J1626" s="82">
        <f>SUBTOTAL(9,J1627:J1634)</f>
        <v>25249681.78564297</v>
      </c>
      <c r="K1626" s="82">
        <f>SUBTOTAL(9,K1627:K1634)</f>
        <v>7087187.3611861654</v>
      </c>
      <c r="L1626" s="82">
        <f>SUBTOTAL(9,L1627:L1634)</f>
        <v>32336869.146829143</v>
      </c>
      <c r="M1626" s="576"/>
      <c r="N1626" s="82"/>
      <c r="O1626" s="82">
        <f t="shared" si="764"/>
        <v>0</v>
      </c>
      <c r="P1626" s="576"/>
      <c r="Q1626" s="82"/>
      <c r="R1626" s="82">
        <f t="shared" si="765"/>
        <v>0</v>
      </c>
      <c r="S1626" s="82">
        <f>SUBTOTAL(9,S1627:S1634)</f>
        <v>2696279.6283870367</v>
      </c>
      <c r="T1626" s="82">
        <f>SUBTOTAL(9,T1627:T1634)</f>
        <v>0</v>
      </c>
      <c r="U1626" s="82">
        <f>SUBTOTAL(9,U1627:U1634)</f>
        <v>2696279.6283870367</v>
      </c>
      <c r="V1626" s="72"/>
    </row>
    <row r="1627" spans="1:22" s="6" customFormat="1" outlineLevel="3">
      <c r="A1627" s="8"/>
      <c r="B1627" s="8"/>
      <c r="C1627" s="25" t="s">
        <v>1181</v>
      </c>
      <c r="D1627" s="97">
        <v>5</v>
      </c>
      <c r="E1627" s="97">
        <v>5</v>
      </c>
      <c r="F1627" s="18" t="s">
        <v>660</v>
      </c>
      <c r="G1627" s="199">
        <v>2875000</v>
      </c>
      <c r="H1627" s="199">
        <v>82500</v>
      </c>
      <c r="I1627" s="71">
        <f>SUM(G1627:H1627)</f>
        <v>2957500</v>
      </c>
      <c r="J1627" s="71">
        <f>G1627*E1627</f>
        <v>14375000</v>
      </c>
      <c r="K1627" s="71">
        <f>H1627*E1627</f>
        <v>412500</v>
      </c>
      <c r="L1627" s="71">
        <f>I1627*E1627</f>
        <v>14787500</v>
      </c>
      <c r="M1627" s="570"/>
      <c r="N1627" s="71"/>
      <c r="O1627" s="71">
        <f t="shared" si="764"/>
        <v>0</v>
      </c>
      <c r="P1627" s="570"/>
      <c r="Q1627" s="71"/>
      <c r="R1627" s="71">
        <f t="shared" si="765"/>
        <v>0</v>
      </c>
      <c r="S1627" s="71">
        <f t="shared" si="768"/>
        <v>0</v>
      </c>
      <c r="T1627" s="71">
        <f t="shared" si="769"/>
        <v>0</v>
      </c>
      <c r="U1627" s="71">
        <f t="shared" si="770"/>
        <v>0</v>
      </c>
      <c r="V1627" s="72" t="s">
        <v>713</v>
      </c>
    </row>
    <row r="1628" spans="1:22" s="6" customFormat="1" ht="26.4" outlineLevel="3">
      <c r="A1628" s="8"/>
      <c r="B1628" s="8"/>
      <c r="C1628" s="25" t="s">
        <v>1182</v>
      </c>
      <c r="D1628" s="97">
        <v>1</v>
      </c>
      <c r="E1628" s="97">
        <v>1</v>
      </c>
      <c r="F1628" s="18" t="s">
        <v>624</v>
      </c>
      <c r="G1628" s="199">
        <v>46800</v>
      </c>
      <c r="H1628" s="199">
        <v>54500.000000000007</v>
      </c>
      <c r="I1628" s="71">
        <f t="shared" ref="I1628" si="771">SUM(G1628:H1628)</f>
        <v>101300</v>
      </c>
      <c r="J1628" s="71">
        <f t="shared" ref="J1628" si="772">G1628*E1628</f>
        <v>46800</v>
      </c>
      <c r="K1628" s="71">
        <f t="shared" ref="K1628" si="773">H1628*E1628</f>
        <v>54500.000000000007</v>
      </c>
      <c r="L1628" s="71">
        <f t="shared" ref="L1628" si="774">I1628*E1628</f>
        <v>101300</v>
      </c>
      <c r="M1628" s="570"/>
      <c r="N1628" s="71"/>
      <c r="O1628" s="71">
        <f t="shared" si="764"/>
        <v>0</v>
      </c>
      <c r="P1628" s="570"/>
      <c r="Q1628" s="71"/>
      <c r="R1628" s="71">
        <f t="shared" si="765"/>
        <v>0</v>
      </c>
      <c r="S1628" s="71">
        <f t="shared" si="768"/>
        <v>0</v>
      </c>
      <c r="T1628" s="71">
        <f t="shared" si="769"/>
        <v>0</v>
      </c>
      <c r="U1628" s="71">
        <f t="shared" si="770"/>
        <v>0</v>
      </c>
      <c r="V1628" s="72" t="s">
        <v>697</v>
      </c>
    </row>
    <row r="1629" spans="1:22" s="6" customFormat="1" outlineLevel="3">
      <c r="A1629" s="8"/>
      <c r="B1629" s="8"/>
      <c r="C1629" s="25" t="s">
        <v>812</v>
      </c>
      <c r="D1629" s="97">
        <v>330</v>
      </c>
      <c r="E1629" s="97">
        <v>308</v>
      </c>
      <c r="F1629" s="18" t="s">
        <v>624</v>
      </c>
      <c r="G1629" s="199">
        <v>22980.09</v>
      </c>
      <c r="H1629" s="199">
        <v>5743.9305000000022</v>
      </c>
      <c r="I1629" s="71">
        <f>SUM(G1629:H1629)</f>
        <v>28724.020500000002</v>
      </c>
      <c r="J1629" s="71">
        <f>G1629*E1629</f>
        <v>7077867.7199999997</v>
      </c>
      <c r="K1629" s="71">
        <f>H1629*E1629</f>
        <v>1769130.5940000007</v>
      </c>
      <c r="L1629" s="71">
        <f>I1629*E1629</f>
        <v>8846998.3140000012</v>
      </c>
      <c r="M1629" s="570"/>
      <c r="N1629" s="71"/>
      <c r="O1629" s="71">
        <f t="shared" si="764"/>
        <v>0</v>
      </c>
      <c r="P1629" s="570"/>
      <c r="Q1629" s="71"/>
      <c r="R1629" s="71">
        <f t="shared" si="765"/>
        <v>0</v>
      </c>
      <c r="S1629" s="71">
        <f t="shared" si="768"/>
        <v>0</v>
      </c>
      <c r="T1629" s="71">
        <f t="shared" si="769"/>
        <v>0</v>
      </c>
      <c r="U1629" s="71">
        <f t="shared" si="770"/>
        <v>0</v>
      </c>
      <c r="V1629" s="72" t="s">
        <v>625</v>
      </c>
    </row>
    <row r="1630" spans="1:22" s="6" customFormat="1" outlineLevel="3">
      <c r="A1630" s="8"/>
      <c r="B1630" s="8"/>
      <c r="C1630" s="25" t="s">
        <v>1183</v>
      </c>
      <c r="D1630" s="97">
        <v>9</v>
      </c>
      <c r="E1630" s="97">
        <v>9.9</v>
      </c>
      <c r="F1630" s="18" t="s">
        <v>624</v>
      </c>
      <c r="G1630" s="199">
        <v>3554.7229199999997</v>
      </c>
      <c r="H1630" s="199">
        <v>5289.7058823529414</v>
      </c>
      <c r="I1630" s="71">
        <f t="shared" si="763"/>
        <v>8844.4288023529407</v>
      </c>
      <c r="J1630" s="71">
        <f t="shared" si="760"/>
        <v>35191.756907999996</v>
      </c>
      <c r="K1630" s="71">
        <f t="shared" si="761"/>
        <v>52368.088235294119</v>
      </c>
      <c r="L1630" s="71">
        <f t="shared" si="762"/>
        <v>87559.845143294122</v>
      </c>
      <c r="M1630" s="570">
        <v>0.8</v>
      </c>
      <c r="N1630" s="71"/>
      <c r="O1630" s="71">
        <f t="shared" si="764"/>
        <v>0.8</v>
      </c>
      <c r="P1630" s="570"/>
      <c r="Q1630" s="71"/>
      <c r="R1630" s="71">
        <f t="shared" si="765"/>
        <v>0</v>
      </c>
      <c r="S1630" s="71">
        <f t="shared" si="768"/>
        <v>28153.405526399998</v>
      </c>
      <c r="T1630" s="71">
        <f t="shared" si="769"/>
        <v>0</v>
      </c>
      <c r="U1630" s="71">
        <f t="shared" si="770"/>
        <v>28153.405526399998</v>
      </c>
      <c r="V1630" s="72" t="s">
        <v>713</v>
      </c>
    </row>
    <row r="1631" spans="1:22" s="6" customFormat="1" outlineLevel="3">
      <c r="A1631" s="8"/>
      <c r="B1631" s="8"/>
      <c r="C1631" s="25" t="s">
        <v>928</v>
      </c>
      <c r="D1631" s="97">
        <v>333</v>
      </c>
      <c r="E1631" s="97">
        <v>308</v>
      </c>
      <c r="F1631" s="18" t="s">
        <v>624</v>
      </c>
      <c r="G1631" s="199">
        <v>8773.9726027397246</v>
      </c>
      <c r="H1631" s="199">
        <v>14594.016411764707</v>
      </c>
      <c r="I1631" s="71">
        <f t="shared" si="763"/>
        <v>23367.989014504434</v>
      </c>
      <c r="J1631" s="71">
        <f t="shared" si="760"/>
        <v>2702383.5616438352</v>
      </c>
      <c r="K1631" s="71">
        <f t="shared" si="761"/>
        <v>4494957.0548235299</v>
      </c>
      <c r="L1631" s="71">
        <f t="shared" si="762"/>
        <v>7197340.616467366</v>
      </c>
      <c r="M1631" s="570">
        <v>0.8</v>
      </c>
      <c r="N1631" s="71"/>
      <c r="O1631" s="71">
        <f t="shared" si="764"/>
        <v>0.8</v>
      </c>
      <c r="P1631" s="570"/>
      <c r="Q1631" s="71"/>
      <c r="R1631" s="71">
        <f t="shared" si="765"/>
        <v>0</v>
      </c>
      <c r="S1631" s="71">
        <f t="shared" si="768"/>
        <v>2161906.8493150682</v>
      </c>
      <c r="T1631" s="71">
        <f t="shared" si="769"/>
        <v>0</v>
      </c>
      <c r="U1631" s="71">
        <f t="shared" si="770"/>
        <v>2161906.8493150682</v>
      </c>
      <c r="V1631" s="72" t="s">
        <v>929</v>
      </c>
    </row>
    <row r="1632" spans="1:22" s="6" customFormat="1" outlineLevel="3">
      <c r="A1632" s="8"/>
      <c r="B1632" s="8"/>
      <c r="C1632" s="25"/>
      <c r="D1632" s="97"/>
      <c r="E1632" s="97"/>
      <c r="F1632" s="18"/>
      <c r="G1632" s="71"/>
      <c r="H1632" s="71"/>
      <c r="I1632" s="71"/>
      <c r="J1632" s="71"/>
      <c r="K1632" s="71"/>
      <c r="L1632" s="71"/>
      <c r="M1632" s="570"/>
      <c r="N1632" s="71"/>
      <c r="O1632" s="71">
        <f t="shared" si="764"/>
        <v>0</v>
      </c>
      <c r="P1632" s="570"/>
      <c r="Q1632" s="71"/>
      <c r="R1632" s="71">
        <f t="shared" si="765"/>
        <v>0</v>
      </c>
      <c r="S1632" s="71">
        <f t="shared" si="768"/>
        <v>0</v>
      </c>
      <c r="T1632" s="71">
        <f t="shared" si="769"/>
        <v>0</v>
      </c>
      <c r="U1632" s="71">
        <f t="shared" si="770"/>
        <v>0</v>
      </c>
      <c r="V1632" s="72"/>
    </row>
    <row r="1633" spans="1:22" s="6" customFormat="1" outlineLevel="3">
      <c r="A1633" s="8"/>
      <c r="B1633" s="8"/>
      <c r="C1633" s="25"/>
      <c r="D1633" s="97"/>
      <c r="E1633" s="97"/>
      <c r="F1633" s="18"/>
      <c r="G1633" s="71"/>
      <c r="H1633" s="71"/>
      <c r="I1633" s="71"/>
      <c r="J1633" s="71"/>
      <c r="K1633" s="71"/>
      <c r="L1633" s="71"/>
      <c r="M1633" s="570"/>
      <c r="N1633" s="71"/>
      <c r="O1633" s="71">
        <f t="shared" si="764"/>
        <v>0</v>
      </c>
      <c r="P1633" s="570"/>
      <c r="Q1633" s="71"/>
      <c r="R1633" s="71">
        <f t="shared" si="765"/>
        <v>0</v>
      </c>
      <c r="S1633" s="71">
        <f t="shared" si="768"/>
        <v>0</v>
      </c>
      <c r="T1633" s="71">
        <f t="shared" si="769"/>
        <v>0</v>
      </c>
      <c r="U1633" s="71">
        <f t="shared" si="770"/>
        <v>0</v>
      </c>
      <c r="V1633" s="72"/>
    </row>
    <row r="1634" spans="1:22" s="6" customFormat="1" outlineLevel="3">
      <c r="A1634" s="8"/>
      <c r="B1634" s="8"/>
      <c r="C1634" s="25" t="s">
        <v>657</v>
      </c>
      <c r="D1634" s="97">
        <v>1</v>
      </c>
      <c r="E1634" s="97">
        <v>1</v>
      </c>
      <c r="F1634" s="18" t="s">
        <v>619</v>
      </c>
      <c r="G1634" s="199">
        <v>1012438.7470911371</v>
      </c>
      <c r="H1634" s="199">
        <v>303731.62412734114</v>
      </c>
      <c r="I1634" s="71">
        <f t="shared" si="763"/>
        <v>1316170.3712184783</v>
      </c>
      <c r="J1634" s="71">
        <f t="shared" si="760"/>
        <v>1012438.7470911371</v>
      </c>
      <c r="K1634" s="71">
        <f t="shared" si="761"/>
        <v>303731.62412734114</v>
      </c>
      <c r="L1634" s="71">
        <f t="shared" si="762"/>
        <v>1316170.3712184783</v>
      </c>
      <c r="M1634" s="570">
        <v>0.5</v>
      </c>
      <c r="N1634" s="71"/>
      <c r="O1634" s="71">
        <f t="shared" si="764"/>
        <v>0.5</v>
      </c>
      <c r="P1634" s="570"/>
      <c r="Q1634" s="71"/>
      <c r="R1634" s="71">
        <f t="shared" si="765"/>
        <v>0</v>
      </c>
      <c r="S1634" s="71">
        <f t="shared" si="768"/>
        <v>506219.37354556855</v>
      </c>
      <c r="T1634" s="71">
        <f t="shared" si="769"/>
        <v>0</v>
      </c>
      <c r="U1634" s="71">
        <f t="shared" si="770"/>
        <v>506219.37354556855</v>
      </c>
      <c r="V1634" s="72" t="s">
        <v>713</v>
      </c>
    </row>
    <row r="1635" spans="1:22" s="7" customFormat="1" outlineLevel="2">
      <c r="A1635" s="5"/>
      <c r="B1635" s="5"/>
      <c r="C1635" s="401" t="s">
        <v>1184</v>
      </c>
      <c r="D1635" s="194"/>
      <c r="E1635" s="97"/>
      <c r="F1635" s="277"/>
      <c r="G1635" s="199"/>
      <c r="H1635" s="199"/>
      <c r="I1635" s="199"/>
      <c r="J1635" s="174">
        <f>SUBTOTAL(9,J1636:J1679)</f>
        <v>540527596.87237489</v>
      </c>
      <c r="K1635" s="174">
        <f>SUBTOTAL(9,K1636:K1679)</f>
        <v>42856692.037624359</v>
      </c>
      <c r="L1635" s="174">
        <f>SUBTOTAL(9,L1636:L1679)</f>
        <v>583384288.90999937</v>
      </c>
      <c r="M1635" s="578"/>
      <c r="N1635" s="174"/>
      <c r="O1635" s="174">
        <f t="shared" si="764"/>
        <v>0</v>
      </c>
      <c r="P1635" s="578"/>
      <c r="Q1635" s="174"/>
      <c r="R1635" s="174">
        <f t="shared" si="765"/>
        <v>0</v>
      </c>
      <c r="S1635" s="174">
        <f>SUBTOTAL(9,S1636:S1679)</f>
        <v>17444464.048716661</v>
      </c>
      <c r="T1635" s="174">
        <f>SUBTOTAL(9,T1636:T1679)</f>
        <v>0</v>
      </c>
      <c r="U1635" s="174">
        <f>SUBTOTAL(9,U1636:U1679)</f>
        <v>17444464.048716661</v>
      </c>
      <c r="V1635" s="402"/>
    </row>
    <row r="1636" spans="1:22" s="6" customFormat="1" outlineLevel="3">
      <c r="A1636" s="8"/>
      <c r="B1636" s="8"/>
      <c r="C1636" s="28" t="s">
        <v>1141</v>
      </c>
      <c r="D1636" s="94"/>
      <c r="E1636" s="97"/>
      <c r="F1636" s="18"/>
      <c r="G1636" s="71"/>
      <c r="H1636" s="71"/>
      <c r="I1636" s="71"/>
      <c r="J1636" s="82">
        <f>SUBTOTAL(9,J1637:J1643)</f>
        <v>41276280</v>
      </c>
      <c r="K1636" s="82">
        <f t="shared" ref="K1636:L1636" si="775">SUBTOTAL(9,K1637:K1643)</f>
        <v>4988745.0000000009</v>
      </c>
      <c r="L1636" s="82">
        <f t="shared" si="775"/>
        <v>46265025</v>
      </c>
      <c r="M1636" s="576"/>
      <c r="N1636" s="82"/>
      <c r="O1636" s="82">
        <f t="shared" si="764"/>
        <v>0</v>
      </c>
      <c r="P1636" s="576"/>
      <c r="Q1636" s="82"/>
      <c r="R1636" s="82">
        <f t="shared" si="765"/>
        <v>0</v>
      </c>
      <c r="S1636" s="82">
        <f>SUBTOTAL(9,S1637:S1643)</f>
        <v>0</v>
      </c>
      <c r="T1636" s="82">
        <f t="shared" ref="T1636:U1636" si="776">SUBTOTAL(9,T1637:T1643)</f>
        <v>0</v>
      </c>
      <c r="U1636" s="82">
        <f t="shared" si="776"/>
        <v>0</v>
      </c>
      <c r="V1636" s="72"/>
    </row>
    <row r="1637" spans="1:22" s="6" customFormat="1" ht="26.4" outlineLevel="3">
      <c r="A1637" s="8"/>
      <c r="B1637" s="8"/>
      <c r="C1637" s="25" t="s">
        <v>1185</v>
      </c>
      <c r="D1637" s="97">
        <v>1</v>
      </c>
      <c r="E1637" s="97">
        <v>1</v>
      </c>
      <c r="F1637" s="18" t="s">
        <v>660</v>
      </c>
      <c r="G1637" s="199">
        <v>4734816</v>
      </c>
      <c r="H1637" s="199">
        <v>495000.00000000006</v>
      </c>
      <c r="I1637" s="71">
        <f t="shared" ref="I1637:I1643" si="777">SUM(G1637:H1637)</f>
        <v>5229816</v>
      </c>
      <c r="J1637" s="71">
        <f t="shared" ref="J1637:J1643" si="778">G1637*E1637</f>
        <v>4734816</v>
      </c>
      <c r="K1637" s="71">
        <f t="shared" ref="K1637:K1643" si="779">H1637*E1637</f>
        <v>495000.00000000006</v>
      </c>
      <c r="L1637" s="71">
        <f t="shared" ref="L1637:L1643" si="780">I1637*E1637</f>
        <v>5229816</v>
      </c>
      <c r="M1637" s="570"/>
      <c r="N1637" s="71"/>
      <c r="O1637" s="71">
        <f t="shared" si="764"/>
        <v>0</v>
      </c>
      <c r="P1637" s="570"/>
      <c r="Q1637" s="71"/>
      <c r="R1637" s="71">
        <f t="shared" si="765"/>
        <v>0</v>
      </c>
      <c r="S1637" s="71">
        <f t="shared" si="768"/>
        <v>0</v>
      </c>
      <c r="T1637" s="71">
        <f t="shared" si="769"/>
        <v>0</v>
      </c>
      <c r="U1637" s="71">
        <f t="shared" si="770"/>
        <v>0</v>
      </c>
      <c r="V1637" s="72" t="s">
        <v>1147</v>
      </c>
    </row>
    <row r="1638" spans="1:22" s="6" customFormat="1" ht="26.4" outlineLevel="3">
      <c r="A1638" s="8"/>
      <c r="B1638" s="8"/>
      <c r="C1638" s="25" t="s">
        <v>1186</v>
      </c>
      <c r="D1638" s="97">
        <v>1</v>
      </c>
      <c r="E1638" s="97">
        <v>1</v>
      </c>
      <c r="F1638" s="18" t="s">
        <v>660</v>
      </c>
      <c r="G1638" s="199">
        <v>4658448</v>
      </c>
      <c r="H1638" s="199">
        <v>495000.00000000006</v>
      </c>
      <c r="I1638" s="71">
        <f t="shared" si="777"/>
        <v>5153448</v>
      </c>
      <c r="J1638" s="71">
        <f t="shared" si="778"/>
        <v>4658448</v>
      </c>
      <c r="K1638" s="71">
        <f t="shared" si="779"/>
        <v>495000.00000000006</v>
      </c>
      <c r="L1638" s="71">
        <f t="shared" si="780"/>
        <v>5153448</v>
      </c>
      <c r="M1638" s="570"/>
      <c r="N1638" s="71"/>
      <c r="O1638" s="71">
        <f t="shared" si="764"/>
        <v>0</v>
      </c>
      <c r="P1638" s="570"/>
      <c r="Q1638" s="71"/>
      <c r="R1638" s="71">
        <f t="shared" si="765"/>
        <v>0</v>
      </c>
      <c r="S1638" s="71">
        <f t="shared" si="768"/>
        <v>0</v>
      </c>
      <c r="T1638" s="71">
        <f t="shared" si="769"/>
        <v>0</v>
      </c>
      <c r="U1638" s="71">
        <f t="shared" si="770"/>
        <v>0</v>
      </c>
      <c r="V1638" s="72" t="s">
        <v>1147</v>
      </c>
    </row>
    <row r="1639" spans="1:22" s="6" customFormat="1" ht="26.4" outlineLevel="3">
      <c r="A1639" s="8"/>
      <c r="B1639" s="8"/>
      <c r="C1639" s="25" t="s">
        <v>1148</v>
      </c>
      <c r="D1639" s="97">
        <v>1</v>
      </c>
      <c r="E1639" s="97">
        <v>1</v>
      </c>
      <c r="F1639" s="18" t="s">
        <v>660</v>
      </c>
      <c r="G1639" s="199">
        <v>4658448</v>
      </c>
      <c r="H1639" s="199">
        <v>495000.00000000006</v>
      </c>
      <c r="I1639" s="71">
        <f t="shared" si="777"/>
        <v>5153448</v>
      </c>
      <c r="J1639" s="71">
        <f t="shared" si="778"/>
        <v>4658448</v>
      </c>
      <c r="K1639" s="71">
        <f t="shared" si="779"/>
        <v>495000.00000000006</v>
      </c>
      <c r="L1639" s="71">
        <f t="shared" si="780"/>
        <v>5153448</v>
      </c>
      <c r="M1639" s="570"/>
      <c r="N1639" s="71"/>
      <c r="O1639" s="71">
        <f t="shared" si="764"/>
        <v>0</v>
      </c>
      <c r="P1639" s="570"/>
      <c r="Q1639" s="71"/>
      <c r="R1639" s="71">
        <f t="shared" si="765"/>
        <v>0</v>
      </c>
      <c r="S1639" s="71">
        <f t="shared" si="768"/>
        <v>0</v>
      </c>
      <c r="T1639" s="71">
        <f t="shared" si="769"/>
        <v>0</v>
      </c>
      <c r="U1639" s="71">
        <f t="shared" si="770"/>
        <v>0</v>
      </c>
      <c r="V1639" s="72" t="s">
        <v>1145</v>
      </c>
    </row>
    <row r="1640" spans="1:22" s="6" customFormat="1" ht="26.4" outlineLevel="3">
      <c r="A1640" s="8"/>
      <c r="B1640" s="8"/>
      <c r="C1640" s="25" t="s">
        <v>1187</v>
      </c>
      <c r="D1640" s="97">
        <v>1</v>
      </c>
      <c r="E1640" s="97">
        <v>1</v>
      </c>
      <c r="F1640" s="18" t="s">
        <v>660</v>
      </c>
      <c r="G1640" s="199">
        <v>4658448</v>
      </c>
      <c r="H1640" s="199">
        <v>495000.00000000006</v>
      </c>
      <c r="I1640" s="71">
        <f t="shared" si="777"/>
        <v>5153448</v>
      </c>
      <c r="J1640" s="71">
        <f t="shared" si="778"/>
        <v>4658448</v>
      </c>
      <c r="K1640" s="71">
        <f t="shared" si="779"/>
        <v>495000.00000000006</v>
      </c>
      <c r="L1640" s="71">
        <f t="shared" si="780"/>
        <v>5153448</v>
      </c>
      <c r="M1640" s="570"/>
      <c r="N1640" s="71"/>
      <c r="O1640" s="71">
        <f t="shared" si="764"/>
        <v>0</v>
      </c>
      <c r="P1640" s="570"/>
      <c r="Q1640" s="71"/>
      <c r="R1640" s="71">
        <f t="shared" si="765"/>
        <v>0</v>
      </c>
      <c r="S1640" s="71">
        <f t="shared" si="768"/>
        <v>0</v>
      </c>
      <c r="T1640" s="71">
        <f t="shared" si="769"/>
        <v>0</v>
      </c>
      <c r="U1640" s="71">
        <f t="shared" si="770"/>
        <v>0</v>
      </c>
      <c r="V1640" s="72" t="s">
        <v>1145</v>
      </c>
    </row>
    <row r="1641" spans="1:22" s="6" customFormat="1" outlineLevel="3">
      <c r="A1641" s="8"/>
      <c r="B1641" s="8"/>
      <c r="C1641" s="25" t="s">
        <v>1188</v>
      </c>
      <c r="D1641" s="97">
        <v>1</v>
      </c>
      <c r="E1641" s="97">
        <v>1</v>
      </c>
      <c r="F1641" s="18" t="s">
        <v>660</v>
      </c>
      <c r="G1641" s="199">
        <v>2324562</v>
      </c>
      <c r="H1641" s="199">
        <v>495000.00000000006</v>
      </c>
      <c r="I1641" s="71">
        <f t="shared" si="777"/>
        <v>2819562</v>
      </c>
      <c r="J1641" s="71">
        <f t="shared" si="778"/>
        <v>2324562</v>
      </c>
      <c r="K1641" s="71">
        <f t="shared" si="779"/>
        <v>495000.00000000006</v>
      </c>
      <c r="L1641" s="71">
        <f t="shared" si="780"/>
        <v>2819562</v>
      </c>
      <c r="M1641" s="570"/>
      <c r="N1641" s="71"/>
      <c r="O1641" s="71">
        <f t="shared" si="764"/>
        <v>0</v>
      </c>
      <c r="P1641" s="570"/>
      <c r="Q1641" s="71"/>
      <c r="R1641" s="71">
        <f t="shared" si="765"/>
        <v>0</v>
      </c>
      <c r="S1641" s="71">
        <f t="shared" si="768"/>
        <v>0</v>
      </c>
      <c r="T1641" s="71">
        <f t="shared" si="769"/>
        <v>0</v>
      </c>
      <c r="U1641" s="71">
        <f t="shared" si="770"/>
        <v>0</v>
      </c>
      <c r="V1641" s="72" t="s">
        <v>1251</v>
      </c>
    </row>
    <row r="1642" spans="1:22" s="6" customFormat="1" ht="26.4" outlineLevel="3">
      <c r="A1642" s="8"/>
      <c r="B1642" s="8"/>
      <c r="C1642" s="25" t="s">
        <v>1189</v>
      </c>
      <c r="D1642" s="97">
        <v>4</v>
      </c>
      <c r="E1642" s="97">
        <v>4</v>
      </c>
      <c r="F1642" s="18" t="s">
        <v>660</v>
      </c>
      <c r="G1642" s="199">
        <v>4615602</v>
      </c>
      <c r="H1642" s="199">
        <v>495000.00000000006</v>
      </c>
      <c r="I1642" s="71">
        <f t="shared" ref="I1642" si="781">SUM(G1642:H1642)</f>
        <v>5110602</v>
      </c>
      <c r="J1642" s="71">
        <f t="shared" si="778"/>
        <v>18462408</v>
      </c>
      <c r="K1642" s="71">
        <f t="shared" si="779"/>
        <v>1980000.0000000002</v>
      </c>
      <c r="L1642" s="71">
        <f t="shared" si="780"/>
        <v>20442408</v>
      </c>
      <c r="M1642" s="570"/>
      <c r="N1642" s="71"/>
      <c r="O1642" s="71">
        <f t="shared" si="764"/>
        <v>0</v>
      </c>
      <c r="P1642" s="570"/>
      <c r="Q1642" s="71"/>
      <c r="R1642" s="71">
        <f t="shared" si="765"/>
        <v>0</v>
      </c>
      <c r="S1642" s="71">
        <f t="shared" si="768"/>
        <v>0</v>
      </c>
      <c r="T1642" s="71">
        <f t="shared" si="769"/>
        <v>0</v>
      </c>
      <c r="U1642" s="71">
        <f t="shared" si="770"/>
        <v>0</v>
      </c>
      <c r="V1642" s="72" t="s">
        <v>1190</v>
      </c>
    </row>
    <row r="1643" spans="1:22" s="6" customFormat="1" outlineLevel="3">
      <c r="A1643" s="8"/>
      <c r="B1643" s="8"/>
      <c r="C1643" s="25" t="s">
        <v>1151</v>
      </c>
      <c r="D1643" s="97">
        <v>1</v>
      </c>
      <c r="E1643" s="97">
        <v>1</v>
      </c>
      <c r="F1643" s="18" t="s">
        <v>619</v>
      </c>
      <c r="G1643" s="199">
        <v>1779150</v>
      </c>
      <c r="H1643" s="199">
        <v>533745</v>
      </c>
      <c r="I1643" s="71">
        <f t="shared" si="777"/>
        <v>2312895</v>
      </c>
      <c r="J1643" s="71">
        <f t="shared" si="778"/>
        <v>1779150</v>
      </c>
      <c r="K1643" s="71">
        <f t="shared" si="779"/>
        <v>533745</v>
      </c>
      <c r="L1643" s="71">
        <f t="shared" si="780"/>
        <v>2312895</v>
      </c>
      <c r="M1643" s="570"/>
      <c r="N1643" s="71"/>
      <c r="O1643" s="71">
        <f t="shared" si="764"/>
        <v>0</v>
      </c>
      <c r="P1643" s="570"/>
      <c r="Q1643" s="71"/>
      <c r="R1643" s="71">
        <f t="shared" si="765"/>
        <v>0</v>
      </c>
      <c r="S1643" s="71">
        <f t="shared" si="768"/>
        <v>0</v>
      </c>
      <c r="T1643" s="71">
        <f t="shared" si="769"/>
        <v>0</v>
      </c>
      <c r="U1643" s="71">
        <f t="shared" si="770"/>
        <v>0</v>
      </c>
      <c r="V1643" s="72" t="s">
        <v>713</v>
      </c>
    </row>
    <row r="1644" spans="1:22" s="6" customFormat="1" outlineLevel="3">
      <c r="A1644" s="8"/>
      <c r="B1644" s="8"/>
      <c r="C1644" s="28" t="s">
        <v>1152</v>
      </c>
      <c r="D1644" s="97"/>
      <c r="E1644" s="97"/>
      <c r="F1644" s="18"/>
      <c r="G1644" s="71"/>
      <c r="H1644" s="71"/>
      <c r="I1644" s="71"/>
      <c r="J1644" s="82">
        <f>SUBTOTAL(9,J1645:J1661)</f>
        <v>429116520</v>
      </c>
      <c r="K1644" s="82">
        <f t="shared" ref="K1644:L1644" si="782">SUBTOTAL(9,K1645:K1661)</f>
        <v>10169600</v>
      </c>
      <c r="L1644" s="82">
        <f t="shared" si="782"/>
        <v>439286120</v>
      </c>
      <c r="M1644" s="576"/>
      <c r="N1644" s="82"/>
      <c r="O1644" s="82">
        <f t="shared" si="764"/>
        <v>0</v>
      </c>
      <c r="P1644" s="576"/>
      <c r="Q1644" s="82"/>
      <c r="R1644" s="82">
        <f t="shared" si="765"/>
        <v>0</v>
      </c>
      <c r="S1644" s="82">
        <f>SUBTOTAL(9,S1645:S1661)</f>
        <v>0</v>
      </c>
      <c r="T1644" s="82">
        <f t="shared" ref="T1644:U1644" si="783">SUBTOTAL(9,T1645:T1661)</f>
        <v>0</v>
      </c>
      <c r="U1644" s="82">
        <f t="shared" si="783"/>
        <v>0</v>
      </c>
      <c r="V1644" s="72"/>
    </row>
    <row r="1645" spans="1:22" s="6" customFormat="1" outlineLevel="3">
      <c r="A1645" s="8"/>
      <c r="B1645" s="8"/>
      <c r="C1645" s="25" t="s">
        <v>1153</v>
      </c>
      <c r="D1645" s="97">
        <v>1</v>
      </c>
      <c r="E1645" s="97">
        <v>1</v>
      </c>
      <c r="F1645" s="18" t="s">
        <v>660</v>
      </c>
      <c r="G1645" s="199">
        <v>1079160</v>
      </c>
      <c r="H1645" s="199">
        <v>84000.000000000015</v>
      </c>
      <c r="I1645" s="71">
        <f t="shared" ref="I1645:I1661" si="784">SUM(G1645:H1645)</f>
        <v>1163160</v>
      </c>
      <c r="J1645" s="71">
        <f t="shared" ref="J1645:J1661" si="785">G1645*E1645</f>
        <v>1079160</v>
      </c>
      <c r="K1645" s="71">
        <f t="shared" ref="K1645:K1661" si="786">H1645*E1645</f>
        <v>84000.000000000015</v>
      </c>
      <c r="L1645" s="71">
        <f t="shared" ref="L1645:L1661" si="787">I1645*E1645</f>
        <v>1163160</v>
      </c>
      <c r="M1645" s="570"/>
      <c r="N1645" s="71"/>
      <c r="O1645" s="71">
        <f t="shared" si="764"/>
        <v>0</v>
      </c>
      <c r="P1645" s="570"/>
      <c r="Q1645" s="71"/>
      <c r="R1645" s="71">
        <f t="shared" si="765"/>
        <v>0</v>
      </c>
      <c r="S1645" s="71">
        <f t="shared" si="768"/>
        <v>0</v>
      </c>
      <c r="T1645" s="71">
        <f t="shared" si="769"/>
        <v>0</v>
      </c>
      <c r="U1645" s="71">
        <f t="shared" si="770"/>
        <v>0</v>
      </c>
      <c r="V1645" s="72" t="s">
        <v>1154</v>
      </c>
    </row>
    <row r="1646" spans="1:22" s="6" customFormat="1" outlineLevel="3">
      <c r="A1646" s="8"/>
      <c r="B1646" s="8"/>
      <c r="C1646" s="25" t="s">
        <v>1155</v>
      </c>
      <c r="D1646" s="97">
        <v>23</v>
      </c>
      <c r="E1646" s="97">
        <v>23</v>
      </c>
      <c r="F1646" s="18" t="s">
        <v>660</v>
      </c>
      <c r="G1646" s="199">
        <v>921840</v>
      </c>
      <c r="H1646" s="199">
        <v>84000.000000000015</v>
      </c>
      <c r="I1646" s="71">
        <f t="shared" si="784"/>
        <v>1005840</v>
      </c>
      <c r="J1646" s="71">
        <f t="shared" si="785"/>
        <v>21202320</v>
      </c>
      <c r="K1646" s="71">
        <f t="shared" si="786"/>
        <v>1932000.0000000002</v>
      </c>
      <c r="L1646" s="71">
        <f t="shared" si="787"/>
        <v>23134320</v>
      </c>
      <c r="M1646" s="570"/>
      <c r="N1646" s="71"/>
      <c r="O1646" s="71">
        <f t="shared" si="764"/>
        <v>0</v>
      </c>
      <c r="P1646" s="570"/>
      <c r="Q1646" s="71"/>
      <c r="R1646" s="71">
        <f t="shared" si="765"/>
        <v>0</v>
      </c>
      <c r="S1646" s="71">
        <f t="shared" si="768"/>
        <v>0</v>
      </c>
      <c r="T1646" s="71">
        <f t="shared" si="769"/>
        <v>0</v>
      </c>
      <c r="U1646" s="71">
        <f t="shared" si="770"/>
        <v>0</v>
      </c>
      <c r="V1646" s="72" t="s">
        <v>1154</v>
      </c>
    </row>
    <row r="1647" spans="1:22" s="6" customFormat="1" ht="26.4" outlineLevel="3">
      <c r="A1647" s="8"/>
      <c r="B1647" s="8"/>
      <c r="C1647" s="25" t="s">
        <v>1156</v>
      </c>
      <c r="D1647" s="97">
        <v>18</v>
      </c>
      <c r="E1647" s="97">
        <v>18</v>
      </c>
      <c r="F1647" s="18" t="s">
        <v>660</v>
      </c>
      <c r="G1647" s="199">
        <v>1117800</v>
      </c>
      <c r="H1647" s="199">
        <v>140000</v>
      </c>
      <c r="I1647" s="71">
        <f t="shared" si="784"/>
        <v>1257800</v>
      </c>
      <c r="J1647" s="71">
        <f t="shared" si="785"/>
        <v>20120400</v>
      </c>
      <c r="K1647" s="71">
        <f t="shared" si="786"/>
        <v>2520000</v>
      </c>
      <c r="L1647" s="71">
        <f t="shared" si="787"/>
        <v>22640400</v>
      </c>
      <c r="M1647" s="570"/>
      <c r="N1647" s="71"/>
      <c r="O1647" s="71">
        <f t="shared" si="764"/>
        <v>0</v>
      </c>
      <c r="P1647" s="570"/>
      <c r="Q1647" s="71"/>
      <c r="R1647" s="71">
        <f t="shared" si="765"/>
        <v>0</v>
      </c>
      <c r="S1647" s="71">
        <f t="shared" si="768"/>
        <v>0</v>
      </c>
      <c r="T1647" s="71">
        <f t="shared" si="769"/>
        <v>0</v>
      </c>
      <c r="U1647" s="71">
        <f t="shared" si="770"/>
        <v>0</v>
      </c>
      <c r="V1647" s="72" t="s">
        <v>1157</v>
      </c>
    </row>
    <row r="1648" spans="1:22" s="6" customFormat="1" ht="26.4" outlineLevel="3">
      <c r="A1648" s="8"/>
      <c r="B1648" s="8"/>
      <c r="C1648" s="25" t="s">
        <v>1158</v>
      </c>
      <c r="D1648" s="97">
        <v>1</v>
      </c>
      <c r="E1648" s="97">
        <v>1</v>
      </c>
      <c r="F1648" s="18" t="s">
        <v>660</v>
      </c>
      <c r="G1648" s="199">
        <v>797640</v>
      </c>
      <c r="H1648" s="199">
        <v>117600.00000000001</v>
      </c>
      <c r="I1648" s="71">
        <f t="shared" si="784"/>
        <v>915240</v>
      </c>
      <c r="J1648" s="71">
        <f t="shared" si="785"/>
        <v>797640</v>
      </c>
      <c r="K1648" s="71">
        <f t="shared" si="786"/>
        <v>117600.00000000001</v>
      </c>
      <c r="L1648" s="71">
        <f t="shared" si="787"/>
        <v>915240</v>
      </c>
      <c r="M1648" s="570"/>
      <c r="N1648" s="71"/>
      <c r="O1648" s="71">
        <f t="shared" si="764"/>
        <v>0</v>
      </c>
      <c r="P1648" s="570"/>
      <c r="Q1648" s="71"/>
      <c r="R1648" s="71">
        <f t="shared" si="765"/>
        <v>0</v>
      </c>
      <c r="S1648" s="71">
        <f t="shared" si="768"/>
        <v>0</v>
      </c>
      <c r="T1648" s="71">
        <f t="shared" si="769"/>
        <v>0</v>
      </c>
      <c r="U1648" s="71">
        <f t="shared" si="770"/>
        <v>0</v>
      </c>
      <c r="V1648" s="72" t="s">
        <v>1157</v>
      </c>
    </row>
    <row r="1649" spans="1:22" s="6" customFormat="1" ht="26.4" outlineLevel="3">
      <c r="A1649" s="8"/>
      <c r="B1649" s="8"/>
      <c r="C1649" s="25" t="s">
        <v>1191</v>
      </c>
      <c r="D1649" s="97">
        <v>13</v>
      </c>
      <c r="E1649" s="97">
        <v>13</v>
      </c>
      <c r="F1649" s="18" t="s">
        <v>660</v>
      </c>
      <c r="G1649" s="199">
        <v>1349640.0000000002</v>
      </c>
      <c r="H1649" s="199">
        <v>140000</v>
      </c>
      <c r="I1649" s="71">
        <f t="shared" ref="I1649" si="788">SUM(G1649:H1649)</f>
        <v>1489640.0000000002</v>
      </c>
      <c r="J1649" s="71">
        <f t="shared" si="785"/>
        <v>17545320.000000004</v>
      </c>
      <c r="K1649" s="71">
        <f t="shared" si="786"/>
        <v>1820000</v>
      </c>
      <c r="L1649" s="71">
        <f t="shared" si="787"/>
        <v>19365320.000000004</v>
      </c>
      <c r="M1649" s="570"/>
      <c r="N1649" s="71"/>
      <c r="O1649" s="71">
        <f t="shared" si="764"/>
        <v>0</v>
      </c>
      <c r="P1649" s="570"/>
      <c r="Q1649" s="71"/>
      <c r="R1649" s="71">
        <f t="shared" si="765"/>
        <v>0</v>
      </c>
      <c r="S1649" s="71">
        <f t="shared" si="768"/>
        <v>0</v>
      </c>
      <c r="T1649" s="71">
        <f t="shared" si="769"/>
        <v>0</v>
      </c>
      <c r="U1649" s="71">
        <f t="shared" si="770"/>
        <v>0</v>
      </c>
      <c r="V1649" s="72" t="s">
        <v>1157</v>
      </c>
    </row>
    <row r="1650" spans="1:22" s="6" customFormat="1" ht="26.4" outlineLevel="3">
      <c r="A1650" s="8"/>
      <c r="B1650" s="8"/>
      <c r="C1650" s="25" t="s">
        <v>1159</v>
      </c>
      <c r="D1650" s="97">
        <v>1</v>
      </c>
      <c r="E1650" s="97">
        <v>1</v>
      </c>
      <c r="F1650" s="18" t="s">
        <v>660</v>
      </c>
      <c r="G1650" s="199">
        <v>698279.99999999988</v>
      </c>
      <c r="H1650" s="199">
        <v>117600.00000000001</v>
      </c>
      <c r="I1650" s="71">
        <f t="shared" si="784"/>
        <v>815879.99999999988</v>
      </c>
      <c r="J1650" s="71">
        <f t="shared" si="785"/>
        <v>698279.99999999988</v>
      </c>
      <c r="K1650" s="71">
        <f t="shared" si="786"/>
        <v>117600.00000000001</v>
      </c>
      <c r="L1650" s="71">
        <f t="shared" si="787"/>
        <v>815879.99999999988</v>
      </c>
      <c r="M1650" s="570"/>
      <c r="N1650" s="71"/>
      <c r="O1650" s="71">
        <f t="shared" si="764"/>
        <v>0</v>
      </c>
      <c r="P1650" s="570"/>
      <c r="Q1650" s="71"/>
      <c r="R1650" s="71">
        <f t="shared" si="765"/>
        <v>0</v>
      </c>
      <c r="S1650" s="71">
        <f t="shared" si="768"/>
        <v>0</v>
      </c>
      <c r="T1650" s="71">
        <f t="shared" si="769"/>
        <v>0</v>
      </c>
      <c r="U1650" s="71">
        <f t="shared" si="770"/>
        <v>0</v>
      </c>
      <c r="V1650" s="72" t="s">
        <v>1160</v>
      </c>
    </row>
    <row r="1651" spans="1:22" s="6" customFormat="1" ht="26.4" outlineLevel="3">
      <c r="A1651" s="8"/>
      <c r="B1651" s="8"/>
      <c r="C1651" s="25" t="s">
        <v>1162</v>
      </c>
      <c r="D1651" s="97">
        <v>3</v>
      </c>
      <c r="E1651" s="97">
        <v>3</v>
      </c>
      <c r="F1651" s="18" t="s">
        <v>660</v>
      </c>
      <c r="G1651" s="199">
        <v>1073640</v>
      </c>
      <c r="H1651" s="199">
        <v>117600.00000000001</v>
      </c>
      <c r="I1651" s="71">
        <f t="shared" si="784"/>
        <v>1191240</v>
      </c>
      <c r="J1651" s="71">
        <f t="shared" si="785"/>
        <v>3220920</v>
      </c>
      <c r="K1651" s="71">
        <f t="shared" si="786"/>
        <v>352800.00000000006</v>
      </c>
      <c r="L1651" s="71">
        <f t="shared" si="787"/>
        <v>3573720</v>
      </c>
      <c r="M1651" s="570"/>
      <c r="N1651" s="71"/>
      <c r="O1651" s="71">
        <f t="shared" si="764"/>
        <v>0</v>
      </c>
      <c r="P1651" s="570"/>
      <c r="Q1651" s="71"/>
      <c r="R1651" s="71">
        <f t="shared" si="765"/>
        <v>0</v>
      </c>
      <c r="S1651" s="71">
        <f t="shared" si="768"/>
        <v>0</v>
      </c>
      <c r="T1651" s="71">
        <f t="shared" si="769"/>
        <v>0</v>
      </c>
      <c r="U1651" s="71">
        <f t="shared" si="770"/>
        <v>0</v>
      </c>
      <c r="V1651" s="72" t="s">
        <v>1160</v>
      </c>
    </row>
    <row r="1652" spans="1:22" s="6" customFormat="1" ht="26.4" outlineLevel="3">
      <c r="A1652" s="8"/>
      <c r="B1652" s="8"/>
      <c r="C1652" s="25" t="s">
        <v>1192</v>
      </c>
      <c r="D1652" s="97">
        <v>4</v>
      </c>
      <c r="E1652" s="97">
        <v>4</v>
      </c>
      <c r="F1652" s="18" t="s">
        <v>660</v>
      </c>
      <c r="G1652" s="199">
        <v>2484000</v>
      </c>
      <c r="H1652" s="199">
        <v>140000</v>
      </c>
      <c r="I1652" s="71">
        <f t="shared" ref="I1652" si="789">SUM(G1652:H1652)</f>
        <v>2624000</v>
      </c>
      <c r="J1652" s="71">
        <f t="shared" si="785"/>
        <v>9936000</v>
      </c>
      <c r="K1652" s="71">
        <f t="shared" si="786"/>
        <v>560000</v>
      </c>
      <c r="L1652" s="71">
        <f t="shared" si="787"/>
        <v>10496000</v>
      </c>
      <c r="M1652" s="570"/>
      <c r="N1652" s="71"/>
      <c r="O1652" s="71">
        <f t="shared" si="764"/>
        <v>0</v>
      </c>
      <c r="P1652" s="570"/>
      <c r="Q1652" s="71"/>
      <c r="R1652" s="71">
        <f t="shared" si="765"/>
        <v>0</v>
      </c>
      <c r="S1652" s="71">
        <f t="shared" si="768"/>
        <v>0</v>
      </c>
      <c r="T1652" s="71">
        <f t="shared" si="769"/>
        <v>0</v>
      </c>
      <c r="U1652" s="71">
        <f t="shared" si="770"/>
        <v>0</v>
      </c>
      <c r="V1652" s="72" t="s">
        <v>1160</v>
      </c>
    </row>
    <row r="1653" spans="1:22" s="6" customFormat="1" ht="26.4" outlineLevel="3">
      <c r="A1653" s="8"/>
      <c r="B1653" s="8"/>
      <c r="C1653" s="25" t="s">
        <v>1193</v>
      </c>
      <c r="D1653" s="97">
        <v>1</v>
      </c>
      <c r="E1653" s="97">
        <v>1</v>
      </c>
      <c r="F1653" s="18" t="s">
        <v>660</v>
      </c>
      <c r="G1653" s="199">
        <v>2152800</v>
      </c>
      <c r="H1653" s="199">
        <v>140000</v>
      </c>
      <c r="I1653" s="71">
        <f t="shared" si="784"/>
        <v>2292800</v>
      </c>
      <c r="J1653" s="71">
        <f t="shared" si="785"/>
        <v>2152800</v>
      </c>
      <c r="K1653" s="71">
        <f t="shared" si="786"/>
        <v>140000</v>
      </c>
      <c r="L1653" s="71">
        <f t="shared" si="787"/>
        <v>2292800</v>
      </c>
      <c r="M1653" s="570"/>
      <c r="N1653" s="71"/>
      <c r="O1653" s="71">
        <f t="shared" si="764"/>
        <v>0</v>
      </c>
      <c r="P1653" s="570"/>
      <c r="Q1653" s="71"/>
      <c r="R1653" s="71">
        <f t="shared" si="765"/>
        <v>0</v>
      </c>
      <c r="S1653" s="71">
        <f t="shared" si="768"/>
        <v>0</v>
      </c>
      <c r="T1653" s="71">
        <f t="shared" si="769"/>
        <v>0</v>
      </c>
      <c r="U1653" s="71">
        <f t="shared" si="770"/>
        <v>0</v>
      </c>
      <c r="V1653" s="72" t="s">
        <v>1160</v>
      </c>
    </row>
    <row r="1654" spans="1:22" s="6" customFormat="1" outlineLevel="3">
      <c r="A1654" s="8"/>
      <c r="B1654" s="8"/>
      <c r="C1654" s="25" t="s">
        <v>1164</v>
      </c>
      <c r="D1654" s="97">
        <v>1</v>
      </c>
      <c r="E1654" s="97">
        <v>1</v>
      </c>
      <c r="F1654" s="18" t="s">
        <v>660</v>
      </c>
      <c r="G1654" s="199">
        <v>979800</v>
      </c>
      <c r="H1654" s="199">
        <v>84000.000000000015</v>
      </c>
      <c r="I1654" s="71">
        <f t="shared" si="784"/>
        <v>1063800</v>
      </c>
      <c r="J1654" s="71">
        <f t="shared" si="785"/>
        <v>979800</v>
      </c>
      <c r="K1654" s="71">
        <f t="shared" si="786"/>
        <v>84000.000000000015</v>
      </c>
      <c r="L1654" s="71">
        <f t="shared" si="787"/>
        <v>1063800</v>
      </c>
      <c r="M1654" s="570"/>
      <c r="N1654" s="71"/>
      <c r="O1654" s="71">
        <f t="shared" si="764"/>
        <v>0</v>
      </c>
      <c r="P1654" s="570"/>
      <c r="Q1654" s="71"/>
      <c r="R1654" s="71">
        <f t="shared" si="765"/>
        <v>0</v>
      </c>
      <c r="S1654" s="71">
        <f t="shared" si="768"/>
        <v>0</v>
      </c>
      <c r="T1654" s="71">
        <f t="shared" si="769"/>
        <v>0</v>
      </c>
      <c r="U1654" s="71">
        <f t="shared" si="770"/>
        <v>0</v>
      </c>
      <c r="V1654" s="72" t="s">
        <v>1165</v>
      </c>
    </row>
    <row r="1655" spans="1:22" s="6" customFormat="1" outlineLevel="3">
      <c r="A1655" s="8"/>
      <c r="B1655" s="8"/>
      <c r="C1655" s="25" t="s">
        <v>1166</v>
      </c>
      <c r="D1655" s="97">
        <v>3</v>
      </c>
      <c r="E1655" s="97">
        <v>3</v>
      </c>
      <c r="F1655" s="18" t="s">
        <v>660</v>
      </c>
      <c r="G1655" s="199">
        <v>1208879.9999999998</v>
      </c>
      <c r="H1655" s="199">
        <v>84000.000000000015</v>
      </c>
      <c r="I1655" s="71">
        <f t="shared" si="784"/>
        <v>1292879.9999999998</v>
      </c>
      <c r="J1655" s="71">
        <f t="shared" si="785"/>
        <v>3626639.9999999991</v>
      </c>
      <c r="K1655" s="71">
        <f t="shared" si="786"/>
        <v>252000.00000000006</v>
      </c>
      <c r="L1655" s="71">
        <f t="shared" si="787"/>
        <v>3878639.9999999991</v>
      </c>
      <c r="M1655" s="570"/>
      <c r="N1655" s="71"/>
      <c r="O1655" s="71">
        <f t="shared" si="764"/>
        <v>0</v>
      </c>
      <c r="P1655" s="570"/>
      <c r="Q1655" s="71"/>
      <c r="R1655" s="71">
        <f t="shared" si="765"/>
        <v>0</v>
      </c>
      <c r="S1655" s="71">
        <f t="shared" si="768"/>
        <v>0</v>
      </c>
      <c r="T1655" s="71">
        <f t="shared" si="769"/>
        <v>0</v>
      </c>
      <c r="U1655" s="71">
        <f t="shared" si="770"/>
        <v>0</v>
      </c>
      <c r="V1655" s="72" t="s">
        <v>1165</v>
      </c>
    </row>
    <row r="1656" spans="1:22" s="6" customFormat="1" outlineLevel="3">
      <c r="A1656" s="8"/>
      <c r="B1656" s="8"/>
      <c r="C1656" s="25" t="s">
        <v>1168</v>
      </c>
      <c r="D1656" s="97">
        <v>1</v>
      </c>
      <c r="E1656" s="97">
        <v>1</v>
      </c>
      <c r="F1656" s="18" t="s">
        <v>660</v>
      </c>
      <c r="G1656" s="199">
        <v>2718600</v>
      </c>
      <c r="H1656" s="199">
        <v>84000.000000000015</v>
      </c>
      <c r="I1656" s="71">
        <f t="shared" si="784"/>
        <v>2802600</v>
      </c>
      <c r="J1656" s="71">
        <f t="shared" si="785"/>
        <v>2718600</v>
      </c>
      <c r="K1656" s="71">
        <f t="shared" si="786"/>
        <v>84000.000000000015</v>
      </c>
      <c r="L1656" s="71">
        <f t="shared" si="787"/>
        <v>2802600</v>
      </c>
      <c r="M1656" s="570"/>
      <c r="N1656" s="71"/>
      <c r="O1656" s="71">
        <f t="shared" si="764"/>
        <v>0</v>
      </c>
      <c r="P1656" s="570"/>
      <c r="Q1656" s="71"/>
      <c r="R1656" s="71">
        <f t="shared" si="765"/>
        <v>0</v>
      </c>
      <c r="S1656" s="71">
        <f t="shared" si="768"/>
        <v>0</v>
      </c>
      <c r="T1656" s="71">
        <f t="shared" si="769"/>
        <v>0</v>
      </c>
      <c r="U1656" s="71">
        <f t="shared" si="770"/>
        <v>0</v>
      </c>
      <c r="V1656" s="72" t="s">
        <v>1169</v>
      </c>
    </row>
    <row r="1657" spans="1:22" s="6" customFormat="1" outlineLevel="3">
      <c r="A1657" s="8"/>
      <c r="B1657" s="8"/>
      <c r="C1657" s="25" t="s">
        <v>1170</v>
      </c>
      <c r="D1657" s="97">
        <v>2</v>
      </c>
      <c r="E1657" s="97">
        <v>2</v>
      </c>
      <c r="F1657" s="18" t="s">
        <v>660</v>
      </c>
      <c r="G1657" s="199">
        <v>30674640.000000004</v>
      </c>
      <c r="H1657" s="199">
        <v>280000</v>
      </c>
      <c r="I1657" s="71">
        <f t="shared" si="784"/>
        <v>30954640.000000004</v>
      </c>
      <c r="J1657" s="71">
        <f t="shared" si="785"/>
        <v>61349280.000000007</v>
      </c>
      <c r="K1657" s="71">
        <f t="shared" si="786"/>
        <v>560000</v>
      </c>
      <c r="L1657" s="71">
        <f t="shared" si="787"/>
        <v>61909280.000000007</v>
      </c>
      <c r="M1657" s="570"/>
      <c r="N1657" s="71"/>
      <c r="O1657" s="71">
        <f t="shared" si="764"/>
        <v>0</v>
      </c>
      <c r="P1657" s="570"/>
      <c r="Q1657" s="71"/>
      <c r="R1657" s="71">
        <f t="shared" si="765"/>
        <v>0</v>
      </c>
      <c r="S1657" s="71">
        <f t="shared" si="768"/>
        <v>0</v>
      </c>
      <c r="T1657" s="71">
        <f t="shared" si="769"/>
        <v>0</v>
      </c>
      <c r="U1657" s="71">
        <f t="shared" si="770"/>
        <v>0</v>
      </c>
      <c r="V1657" s="72" t="s">
        <v>1171</v>
      </c>
    </row>
    <row r="1658" spans="1:22" s="6" customFormat="1" ht="26.4" outlineLevel="3">
      <c r="A1658" s="8"/>
      <c r="B1658" s="8"/>
      <c r="C1658" s="25" t="s">
        <v>1194</v>
      </c>
      <c r="D1658" s="97">
        <v>2</v>
      </c>
      <c r="E1658" s="97">
        <v>2</v>
      </c>
      <c r="F1658" s="18" t="s">
        <v>660</v>
      </c>
      <c r="G1658" s="199">
        <v>21834360</v>
      </c>
      <c r="H1658" s="199">
        <v>140000</v>
      </c>
      <c r="I1658" s="71">
        <f t="shared" ref="I1658:I1659" si="790">SUM(G1658:H1658)</f>
        <v>21974360</v>
      </c>
      <c r="J1658" s="71">
        <f t="shared" si="785"/>
        <v>43668720</v>
      </c>
      <c r="K1658" s="71">
        <f t="shared" si="786"/>
        <v>280000</v>
      </c>
      <c r="L1658" s="71">
        <f t="shared" si="787"/>
        <v>43948720</v>
      </c>
      <c r="M1658" s="570"/>
      <c r="N1658" s="71"/>
      <c r="O1658" s="71">
        <f t="shared" si="764"/>
        <v>0</v>
      </c>
      <c r="P1658" s="570"/>
      <c r="Q1658" s="71"/>
      <c r="R1658" s="71">
        <f t="shared" si="765"/>
        <v>0</v>
      </c>
      <c r="S1658" s="71">
        <f t="shared" si="768"/>
        <v>0</v>
      </c>
      <c r="T1658" s="71">
        <f t="shared" si="769"/>
        <v>0</v>
      </c>
      <c r="U1658" s="71">
        <f t="shared" si="770"/>
        <v>0</v>
      </c>
      <c r="V1658" s="72" t="s">
        <v>1195</v>
      </c>
    </row>
    <row r="1659" spans="1:22" s="6" customFormat="1" ht="26.4" outlineLevel="3">
      <c r="A1659" s="8"/>
      <c r="B1659" s="8"/>
      <c r="C1659" s="25" t="s">
        <v>1196</v>
      </c>
      <c r="D1659" s="97">
        <v>3</v>
      </c>
      <c r="E1659" s="97">
        <v>3</v>
      </c>
      <c r="F1659" s="18" t="s">
        <v>660</v>
      </c>
      <c r="G1659" s="199">
        <v>75789600</v>
      </c>
      <c r="H1659" s="199">
        <v>280000</v>
      </c>
      <c r="I1659" s="71">
        <f t="shared" si="790"/>
        <v>76069600</v>
      </c>
      <c r="J1659" s="71">
        <f t="shared" si="785"/>
        <v>227368800</v>
      </c>
      <c r="K1659" s="71">
        <f t="shared" si="786"/>
        <v>840000</v>
      </c>
      <c r="L1659" s="71">
        <f t="shared" si="787"/>
        <v>228208800</v>
      </c>
      <c r="M1659" s="570"/>
      <c r="N1659" s="71"/>
      <c r="O1659" s="71">
        <f t="shared" si="764"/>
        <v>0</v>
      </c>
      <c r="P1659" s="570"/>
      <c r="Q1659" s="71"/>
      <c r="R1659" s="71">
        <f t="shared" si="765"/>
        <v>0</v>
      </c>
      <c r="S1659" s="71">
        <f t="shared" si="768"/>
        <v>0</v>
      </c>
      <c r="T1659" s="71">
        <f t="shared" si="769"/>
        <v>0</v>
      </c>
      <c r="U1659" s="71">
        <f t="shared" si="770"/>
        <v>0</v>
      </c>
      <c r="V1659" s="72" t="s">
        <v>1197</v>
      </c>
    </row>
    <row r="1660" spans="1:22" s="6" customFormat="1" outlineLevel="3">
      <c r="A1660" s="8"/>
      <c r="B1660" s="8"/>
      <c r="C1660" s="25" t="s">
        <v>1172</v>
      </c>
      <c r="D1660" s="97">
        <v>1</v>
      </c>
      <c r="E1660" s="97">
        <v>1</v>
      </c>
      <c r="F1660" s="18" t="s">
        <v>660</v>
      </c>
      <c r="G1660" s="199">
        <v>2368080</v>
      </c>
      <c r="H1660" s="199">
        <v>106400.00000000001</v>
      </c>
      <c r="I1660" s="71">
        <f t="shared" si="784"/>
        <v>2474480</v>
      </c>
      <c r="J1660" s="71">
        <f t="shared" si="785"/>
        <v>2368080</v>
      </c>
      <c r="K1660" s="71">
        <f t="shared" si="786"/>
        <v>106400.00000000001</v>
      </c>
      <c r="L1660" s="71">
        <f t="shared" si="787"/>
        <v>2474480</v>
      </c>
      <c r="M1660" s="570"/>
      <c r="N1660" s="71"/>
      <c r="O1660" s="71">
        <f t="shared" si="764"/>
        <v>0</v>
      </c>
      <c r="P1660" s="570"/>
      <c r="Q1660" s="71"/>
      <c r="R1660" s="71">
        <f t="shared" si="765"/>
        <v>0</v>
      </c>
      <c r="S1660" s="71">
        <f t="shared" si="768"/>
        <v>0</v>
      </c>
      <c r="T1660" s="71">
        <f t="shared" si="769"/>
        <v>0</v>
      </c>
      <c r="U1660" s="71">
        <f t="shared" si="770"/>
        <v>0</v>
      </c>
      <c r="V1660" s="72" t="s">
        <v>1173</v>
      </c>
    </row>
    <row r="1661" spans="1:22" s="6" customFormat="1" outlineLevel="3">
      <c r="A1661" s="8"/>
      <c r="B1661" s="8"/>
      <c r="C1661" s="25" t="s">
        <v>1174</v>
      </c>
      <c r="D1661" s="97">
        <v>3</v>
      </c>
      <c r="E1661" s="97">
        <v>3</v>
      </c>
      <c r="F1661" s="18" t="s">
        <v>660</v>
      </c>
      <c r="G1661" s="199">
        <v>3427920.0000000005</v>
      </c>
      <c r="H1661" s="199">
        <v>106400.00000000001</v>
      </c>
      <c r="I1661" s="71">
        <f t="shared" si="784"/>
        <v>3534320.0000000005</v>
      </c>
      <c r="J1661" s="71">
        <f t="shared" si="785"/>
        <v>10283760.000000002</v>
      </c>
      <c r="K1661" s="71">
        <f t="shared" si="786"/>
        <v>319200.00000000006</v>
      </c>
      <c r="L1661" s="71">
        <f t="shared" si="787"/>
        <v>10602960.000000002</v>
      </c>
      <c r="M1661" s="570"/>
      <c r="N1661" s="71"/>
      <c r="O1661" s="71">
        <f t="shared" si="764"/>
        <v>0</v>
      </c>
      <c r="P1661" s="570"/>
      <c r="Q1661" s="71"/>
      <c r="R1661" s="71">
        <f t="shared" si="765"/>
        <v>0</v>
      </c>
      <c r="S1661" s="71">
        <f t="shared" si="768"/>
        <v>0</v>
      </c>
      <c r="T1661" s="71">
        <f t="shared" si="769"/>
        <v>0</v>
      </c>
      <c r="U1661" s="71">
        <f t="shared" si="770"/>
        <v>0</v>
      </c>
      <c r="V1661" s="72" t="s">
        <v>1173</v>
      </c>
    </row>
    <row r="1662" spans="1:22" s="6" customFormat="1" outlineLevel="3">
      <c r="A1662" s="8"/>
      <c r="B1662" s="8"/>
      <c r="C1662" s="28" t="s">
        <v>1175</v>
      </c>
      <c r="D1662" s="94"/>
      <c r="E1662" s="97"/>
      <c r="F1662" s="18"/>
      <c r="G1662" s="71"/>
      <c r="H1662" s="71"/>
      <c r="I1662" s="71"/>
      <c r="J1662" s="82">
        <f>SUBTOTAL(9,J1663:J1667)</f>
        <v>42937395.394000001</v>
      </c>
      <c r="K1662" s="82">
        <f t="shared" ref="K1662:L1662" si="791">SUBTOTAL(9,K1663:K1667)</f>
        <v>15270557.026200002</v>
      </c>
      <c r="L1662" s="82">
        <f t="shared" si="791"/>
        <v>58207952.420200005</v>
      </c>
      <c r="M1662" s="576"/>
      <c r="N1662" s="82"/>
      <c r="O1662" s="82">
        <f t="shared" si="764"/>
        <v>0</v>
      </c>
      <c r="P1662" s="576"/>
      <c r="Q1662" s="82"/>
      <c r="R1662" s="82">
        <f t="shared" si="765"/>
        <v>0</v>
      </c>
      <c r="S1662" s="82">
        <f>SUBTOTAL(9,S1663:S1667)</f>
        <v>13013328.377</v>
      </c>
      <c r="T1662" s="82">
        <f t="shared" ref="T1662:U1662" si="792">SUBTOTAL(9,T1663:T1667)</f>
        <v>0</v>
      </c>
      <c r="U1662" s="82">
        <f t="shared" si="792"/>
        <v>13013328.377</v>
      </c>
      <c r="V1662" s="72"/>
    </row>
    <row r="1663" spans="1:22" s="6" customFormat="1" outlineLevel="3">
      <c r="A1663" s="8"/>
      <c r="B1663" s="8"/>
      <c r="C1663" s="25" t="s">
        <v>1176</v>
      </c>
      <c r="D1663" s="97">
        <v>44</v>
      </c>
      <c r="E1663" s="97">
        <v>46.2</v>
      </c>
      <c r="F1663" s="18" t="s">
        <v>1109</v>
      </c>
      <c r="G1663" s="199">
        <v>236291.34545454543</v>
      </c>
      <c r="H1663" s="199">
        <v>106400.00000000001</v>
      </c>
      <c r="I1663" s="71">
        <f t="shared" ref="I1663:I1666" si="793">SUM(G1663:H1663)</f>
        <v>342691.34545454546</v>
      </c>
      <c r="J1663" s="71">
        <f t="shared" ref="J1663:J1666" si="794">G1663*E1663</f>
        <v>10916660.16</v>
      </c>
      <c r="K1663" s="71">
        <f t="shared" ref="K1663:K1666" si="795">H1663*E1663</f>
        <v>4915680.0000000009</v>
      </c>
      <c r="L1663" s="71">
        <f t="shared" ref="L1663:L1666" si="796">I1663*E1663</f>
        <v>15832340.160000002</v>
      </c>
      <c r="M1663" s="570"/>
      <c r="N1663" s="71"/>
      <c r="O1663" s="71">
        <f t="shared" si="764"/>
        <v>0</v>
      </c>
      <c r="P1663" s="570"/>
      <c r="Q1663" s="71"/>
      <c r="R1663" s="71">
        <f t="shared" si="765"/>
        <v>0</v>
      </c>
      <c r="S1663" s="71">
        <f t="shared" si="768"/>
        <v>0</v>
      </c>
      <c r="T1663" s="71">
        <f t="shared" si="769"/>
        <v>0</v>
      </c>
      <c r="U1663" s="71">
        <f t="shared" si="770"/>
        <v>0</v>
      </c>
      <c r="V1663" s="72" t="s">
        <v>1177</v>
      </c>
    </row>
    <row r="1664" spans="1:22" s="6" customFormat="1" outlineLevel="3">
      <c r="A1664" s="8"/>
      <c r="B1664" s="8"/>
      <c r="C1664" s="25" t="s">
        <v>1178</v>
      </c>
      <c r="D1664" s="97">
        <v>50</v>
      </c>
      <c r="E1664" s="97">
        <v>50.6</v>
      </c>
      <c r="F1664" s="18" t="s">
        <v>1109</v>
      </c>
      <c r="G1664" s="199">
        <v>104230.8</v>
      </c>
      <c r="H1664" s="199">
        <v>44800.000000000007</v>
      </c>
      <c r="I1664" s="71">
        <f t="shared" si="793"/>
        <v>149030.80000000002</v>
      </c>
      <c r="J1664" s="71">
        <f t="shared" si="794"/>
        <v>5274078.4800000004</v>
      </c>
      <c r="K1664" s="71">
        <f t="shared" si="795"/>
        <v>2266880.0000000005</v>
      </c>
      <c r="L1664" s="71">
        <f t="shared" si="796"/>
        <v>7540958.4800000014</v>
      </c>
      <c r="M1664" s="570"/>
      <c r="N1664" s="71"/>
      <c r="O1664" s="71">
        <f t="shared" si="764"/>
        <v>0</v>
      </c>
      <c r="P1664" s="570"/>
      <c r="Q1664" s="71"/>
      <c r="R1664" s="71">
        <f t="shared" si="765"/>
        <v>0</v>
      </c>
      <c r="S1664" s="71">
        <f t="shared" si="768"/>
        <v>0</v>
      </c>
      <c r="T1664" s="71">
        <f t="shared" si="769"/>
        <v>0</v>
      </c>
      <c r="U1664" s="71">
        <f t="shared" si="770"/>
        <v>0</v>
      </c>
      <c r="V1664" s="72" t="s">
        <v>1179</v>
      </c>
    </row>
    <row r="1665" spans="1:22" s="6" customFormat="1" outlineLevel="3">
      <c r="A1665" s="8"/>
      <c r="B1665" s="8"/>
      <c r="C1665" s="25" t="s">
        <v>1180</v>
      </c>
      <c r="D1665" s="97">
        <v>8</v>
      </c>
      <c r="E1665" s="97">
        <v>8</v>
      </c>
      <c r="F1665" s="18" t="s">
        <v>660</v>
      </c>
      <c r="G1665" s="199">
        <v>90000</v>
      </c>
      <c r="H1665" s="199">
        <v>35000</v>
      </c>
      <c r="I1665" s="71">
        <f t="shared" si="793"/>
        <v>125000</v>
      </c>
      <c r="J1665" s="71">
        <f t="shared" si="794"/>
        <v>720000</v>
      </c>
      <c r="K1665" s="71">
        <f t="shared" si="795"/>
        <v>280000</v>
      </c>
      <c r="L1665" s="71">
        <f t="shared" si="796"/>
        <v>1000000</v>
      </c>
      <c r="M1665" s="570"/>
      <c r="N1665" s="71"/>
      <c r="O1665" s="71">
        <f t="shared" si="764"/>
        <v>0</v>
      </c>
      <c r="P1665" s="570"/>
      <c r="Q1665" s="71"/>
      <c r="R1665" s="71">
        <f t="shared" si="765"/>
        <v>0</v>
      </c>
      <c r="S1665" s="71">
        <f t="shared" si="768"/>
        <v>0</v>
      </c>
      <c r="T1665" s="71">
        <f t="shared" si="769"/>
        <v>0</v>
      </c>
      <c r="U1665" s="71">
        <f t="shared" si="770"/>
        <v>0</v>
      </c>
      <c r="V1665" s="72" t="s">
        <v>713</v>
      </c>
    </row>
    <row r="1666" spans="1:22" s="403" customFormat="1" outlineLevel="3">
      <c r="A1666" s="391"/>
      <c r="B1666" s="391"/>
      <c r="C1666" s="392" t="s">
        <v>1151</v>
      </c>
      <c r="D1666" s="97">
        <v>1</v>
      </c>
      <c r="E1666" s="97">
        <v>1</v>
      </c>
      <c r="F1666" s="387" t="s">
        <v>619</v>
      </c>
      <c r="G1666" s="62">
        <v>26026656.754000001</v>
      </c>
      <c r="H1666" s="62">
        <v>7807997.0262000002</v>
      </c>
      <c r="I1666" s="62">
        <f t="shared" si="793"/>
        <v>33834653.780200005</v>
      </c>
      <c r="J1666" s="62">
        <f t="shared" si="794"/>
        <v>26026656.754000001</v>
      </c>
      <c r="K1666" s="62">
        <f t="shared" si="795"/>
        <v>7807997.0262000002</v>
      </c>
      <c r="L1666" s="62">
        <f t="shared" si="796"/>
        <v>33834653.780200005</v>
      </c>
      <c r="M1666" s="574">
        <v>0.5</v>
      </c>
      <c r="N1666" s="62"/>
      <c r="O1666" s="62">
        <f t="shared" si="764"/>
        <v>0.5</v>
      </c>
      <c r="P1666" s="574"/>
      <c r="Q1666" s="62"/>
      <c r="R1666" s="62">
        <f t="shared" si="765"/>
        <v>0</v>
      </c>
      <c r="S1666" s="62">
        <f t="shared" si="768"/>
        <v>13013328.377</v>
      </c>
      <c r="T1666" s="62">
        <f t="shared" si="769"/>
        <v>0</v>
      </c>
      <c r="U1666" s="62">
        <f t="shared" si="770"/>
        <v>13013328.377</v>
      </c>
      <c r="V1666" s="393"/>
    </row>
    <row r="1667" spans="1:22" s="6" customFormat="1" outlineLevel="3">
      <c r="A1667" s="8"/>
      <c r="B1667" s="8"/>
      <c r="C1667" s="25"/>
      <c r="D1667" s="94"/>
      <c r="E1667" s="94"/>
      <c r="F1667" s="18"/>
      <c r="G1667" s="71"/>
      <c r="H1667" s="71"/>
      <c r="I1667" s="71"/>
      <c r="J1667" s="71"/>
      <c r="K1667" s="71"/>
      <c r="L1667" s="71"/>
      <c r="M1667" s="570"/>
      <c r="N1667" s="71"/>
      <c r="O1667" s="71">
        <f t="shared" ref="O1667:O1730" si="797">M1667+N1667</f>
        <v>0</v>
      </c>
      <c r="P1667" s="570"/>
      <c r="Q1667" s="71"/>
      <c r="R1667" s="71">
        <f t="shared" ref="R1667:R1730" si="798">P1667+Q1667</f>
        <v>0</v>
      </c>
      <c r="S1667" s="71">
        <f t="shared" si="768"/>
        <v>0</v>
      </c>
      <c r="T1667" s="71">
        <f t="shared" si="769"/>
        <v>0</v>
      </c>
      <c r="U1667" s="71">
        <f t="shared" si="770"/>
        <v>0</v>
      </c>
      <c r="V1667" s="72"/>
    </row>
    <row r="1668" spans="1:22" s="6" customFormat="1" outlineLevel="3">
      <c r="A1668" s="8"/>
      <c r="B1668" s="8"/>
      <c r="C1668" s="28" t="s">
        <v>1138</v>
      </c>
      <c r="D1668" s="94"/>
      <c r="E1668" s="94"/>
      <c r="F1668" s="18"/>
      <c r="G1668" s="71"/>
      <c r="H1668" s="71"/>
      <c r="I1668" s="71"/>
      <c r="J1668" s="82">
        <f>SUBTOTAL(9,J1669:J1679)</f>
        <v>27197401.478374809</v>
      </c>
      <c r="K1668" s="82">
        <f>SUBTOTAL(9,K1669:K1679)</f>
        <v>12427790.011424366</v>
      </c>
      <c r="L1668" s="82">
        <f>SUBTOTAL(9,L1669:L1679)</f>
        <v>39625191.489799172</v>
      </c>
      <c r="M1668" s="576"/>
      <c r="N1668" s="82"/>
      <c r="O1668" s="82">
        <f t="shared" si="797"/>
        <v>0</v>
      </c>
      <c r="P1668" s="576"/>
      <c r="Q1668" s="82"/>
      <c r="R1668" s="82">
        <f t="shared" si="798"/>
        <v>0</v>
      </c>
      <c r="S1668" s="82">
        <f>SUBTOTAL(9,S1669:S1679)</f>
        <v>4431135.6717166593</v>
      </c>
      <c r="T1668" s="82">
        <f>SUBTOTAL(9,T1669:T1679)</f>
        <v>0</v>
      </c>
      <c r="U1668" s="82">
        <f>SUBTOTAL(9,U1669:U1679)</f>
        <v>4431135.6717166593</v>
      </c>
      <c r="V1668" s="72"/>
    </row>
    <row r="1669" spans="1:22" s="6" customFormat="1" outlineLevel="3">
      <c r="A1669" s="8"/>
      <c r="B1669" s="8"/>
      <c r="C1669" s="25" t="s">
        <v>1181</v>
      </c>
      <c r="D1669" s="97">
        <v>2</v>
      </c>
      <c r="E1669" s="97">
        <v>2</v>
      </c>
      <c r="F1669" s="18" t="s">
        <v>660</v>
      </c>
      <c r="G1669" s="199">
        <v>2875000</v>
      </c>
      <c r="H1669" s="199">
        <v>82500</v>
      </c>
      <c r="I1669" s="71">
        <f>SUM(G1669:H1669)</f>
        <v>2957500</v>
      </c>
      <c r="J1669" s="71">
        <f>G1669*E1669</f>
        <v>5750000</v>
      </c>
      <c r="K1669" s="71">
        <f>H1669*E1669</f>
        <v>165000</v>
      </c>
      <c r="L1669" s="71">
        <f>I1669*E1669</f>
        <v>5915000</v>
      </c>
      <c r="M1669" s="570"/>
      <c r="N1669" s="71"/>
      <c r="O1669" s="71">
        <f t="shared" si="797"/>
        <v>0</v>
      </c>
      <c r="P1669" s="570"/>
      <c r="Q1669" s="71"/>
      <c r="R1669" s="71">
        <f t="shared" si="798"/>
        <v>0</v>
      </c>
      <c r="S1669" s="71">
        <f t="shared" si="768"/>
        <v>0</v>
      </c>
      <c r="T1669" s="71">
        <f t="shared" si="769"/>
        <v>0</v>
      </c>
      <c r="U1669" s="71">
        <f t="shared" si="770"/>
        <v>0</v>
      </c>
      <c r="V1669" s="72" t="s">
        <v>713</v>
      </c>
    </row>
    <row r="1670" spans="1:22" s="6" customFormat="1" ht="26.4" outlineLevel="3">
      <c r="A1670" s="8"/>
      <c r="B1670" s="8"/>
      <c r="C1670" s="25" t="s">
        <v>1182</v>
      </c>
      <c r="D1670" s="97">
        <v>1</v>
      </c>
      <c r="E1670" s="97">
        <v>1</v>
      </c>
      <c r="F1670" s="18" t="s">
        <v>624</v>
      </c>
      <c r="G1670" s="199">
        <v>46800</v>
      </c>
      <c r="H1670" s="199">
        <v>54500.000000000007</v>
      </c>
      <c r="I1670" s="71">
        <f t="shared" ref="I1670:I1671" si="799">SUM(G1670:H1670)</f>
        <v>101300</v>
      </c>
      <c r="J1670" s="71">
        <f t="shared" ref="J1670:J1671" si="800">G1670*E1670</f>
        <v>46800</v>
      </c>
      <c r="K1670" s="71">
        <f t="shared" ref="K1670:K1671" si="801">H1670*E1670</f>
        <v>54500.000000000007</v>
      </c>
      <c r="L1670" s="71">
        <f t="shared" ref="L1670:L1671" si="802">I1670*E1670</f>
        <v>101300</v>
      </c>
      <c r="M1670" s="570"/>
      <c r="N1670" s="71"/>
      <c r="O1670" s="71">
        <f t="shared" si="797"/>
        <v>0</v>
      </c>
      <c r="P1670" s="570"/>
      <c r="Q1670" s="71"/>
      <c r="R1670" s="71">
        <f t="shared" si="798"/>
        <v>0</v>
      </c>
      <c r="S1670" s="71">
        <f t="shared" ref="S1670:S1731" si="803">J1670*M1670</f>
        <v>0</v>
      </c>
      <c r="T1670" s="71">
        <f t="shared" ref="T1670:T1731" si="804">P1670*K1670</f>
        <v>0</v>
      </c>
      <c r="U1670" s="71">
        <f t="shared" ref="U1670:U1731" si="805">S1670+T1670</f>
        <v>0</v>
      </c>
      <c r="V1670" s="72" t="s">
        <v>697</v>
      </c>
    </row>
    <row r="1671" spans="1:22" s="403" customFormat="1" ht="28.5" customHeight="1" outlineLevel="3">
      <c r="A1671" s="391"/>
      <c r="B1671" s="391"/>
      <c r="C1671" s="392" t="s">
        <v>1198</v>
      </c>
      <c r="D1671" s="97">
        <v>3</v>
      </c>
      <c r="E1671" s="97">
        <v>3</v>
      </c>
      <c r="F1671" s="387" t="s">
        <v>624</v>
      </c>
      <c r="G1671" s="199">
        <v>900000</v>
      </c>
      <c r="H1671" s="199">
        <v>163500</v>
      </c>
      <c r="I1671" s="62">
        <f t="shared" si="799"/>
        <v>1063500</v>
      </c>
      <c r="J1671" s="62">
        <f t="shared" si="800"/>
        <v>2700000</v>
      </c>
      <c r="K1671" s="62">
        <f t="shared" si="801"/>
        <v>490500</v>
      </c>
      <c r="L1671" s="62">
        <f t="shared" si="802"/>
        <v>3190500</v>
      </c>
      <c r="M1671" s="574"/>
      <c r="N1671" s="62"/>
      <c r="O1671" s="62">
        <f t="shared" si="797"/>
        <v>0</v>
      </c>
      <c r="P1671" s="574"/>
      <c r="Q1671" s="62"/>
      <c r="R1671" s="62">
        <f t="shared" si="798"/>
        <v>0</v>
      </c>
      <c r="S1671" s="62">
        <f t="shared" si="803"/>
        <v>0</v>
      </c>
      <c r="T1671" s="62">
        <f t="shared" si="804"/>
        <v>0</v>
      </c>
      <c r="U1671" s="62">
        <f t="shared" si="805"/>
        <v>0</v>
      </c>
      <c r="V1671" s="393" t="s">
        <v>1199</v>
      </c>
    </row>
    <row r="1672" spans="1:22" s="403" customFormat="1" outlineLevel="3">
      <c r="A1672" s="391"/>
      <c r="B1672" s="391"/>
      <c r="C1672" s="392" t="s">
        <v>812</v>
      </c>
      <c r="D1672" s="97">
        <v>495</v>
      </c>
      <c r="E1672" s="97">
        <v>495</v>
      </c>
      <c r="F1672" s="387" t="s">
        <v>624</v>
      </c>
      <c r="G1672" s="199">
        <v>22980.09</v>
      </c>
      <c r="H1672" s="199">
        <v>5743.9305000000022</v>
      </c>
      <c r="I1672" s="62">
        <f>SUM(G1672:H1672)</f>
        <v>28724.020500000002</v>
      </c>
      <c r="J1672" s="62">
        <f>G1672*E1672</f>
        <v>11375144.550000001</v>
      </c>
      <c r="K1672" s="62">
        <f>H1672*E1672</f>
        <v>2843245.5975000011</v>
      </c>
      <c r="L1672" s="62">
        <f>I1672*E1672</f>
        <v>14218390.147500001</v>
      </c>
      <c r="M1672" s="574"/>
      <c r="N1672" s="62"/>
      <c r="O1672" s="62">
        <f t="shared" si="797"/>
        <v>0</v>
      </c>
      <c r="P1672" s="574"/>
      <c r="Q1672" s="62"/>
      <c r="R1672" s="62">
        <f t="shared" si="798"/>
        <v>0</v>
      </c>
      <c r="S1672" s="62">
        <f t="shared" si="803"/>
        <v>0</v>
      </c>
      <c r="T1672" s="62">
        <f t="shared" si="804"/>
        <v>0</v>
      </c>
      <c r="U1672" s="62">
        <f t="shared" si="805"/>
        <v>0</v>
      </c>
      <c r="V1672" s="393" t="s">
        <v>625</v>
      </c>
    </row>
    <row r="1673" spans="1:22" s="403" customFormat="1" outlineLevel="3">
      <c r="A1673" s="391"/>
      <c r="B1673" s="391"/>
      <c r="C1673" s="392" t="s">
        <v>1200</v>
      </c>
      <c r="D1673" s="97">
        <v>90</v>
      </c>
      <c r="E1673" s="97">
        <v>90</v>
      </c>
      <c r="F1673" s="387" t="s">
        <v>624</v>
      </c>
      <c r="G1673" s="199">
        <v>15443.88</v>
      </c>
      <c r="H1673" s="199">
        <v>5031.18</v>
      </c>
      <c r="I1673" s="62">
        <f>SUM(G1673:H1673)</f>
        <v>20475.059999999998</v>
      </c>
      <c r="J1673" s="62">
        <f>G1673*E1673</f>
        <v>1389949.2</v>
      </c>
      <c r="K1673" s="62">
        <f>H1673*E1673</f>
        <v>452806.2</v>
      </c>
      <c r="L1673" s="62">
        <f>I1673*E1673</f>
        <v>1842755.4</v>
      </c>
      <c r="M1673" s="574"/>
      <c r="N1673" s="62"/>
      <c r="O1673" s="62">
        <f t="shared" si="797"/>
        <v>0</v>
      </c>
      <c r="P1673" s="574"/>
      <c r="Q1673" s="62"/>
      <c r="R1673" s="62">
        <f t="shared" si="798"/>
        <v>0</v>
      </c>
      <c r="S1673" s="62">
        <f t="shared" si="803"/>
        <v>0</v>
      </c>
      <c r="T1673" s="62">
        <f t="shared" si="804"/>
        <v>0</v>
      </c>
      <c r="U1673" s="62">
        <f t="shared" si="805"/>
        <v>0</v>
      </c>
      <c r="V1673" s="393" t="s">
        <v>625</v>
      </c>
    </row>
    <row r="1674" spans="1:22" s="403" customFormat="1" outlineLevel="3">
      <c r="A1674" s="391"/>
      <c r="B1674" s="391"/>
      <c r="C1674" s="392" t="s">
        <v>1183</v>
      </c>
      <c r="D1674" s="97">
        <v>14</v>
      </c>
      <c r="E1674" s="97">
        <v>14.700000000000001</v>
      </c>
      <c r="F1674" s="387" t="s">
        <v>624</v>
      </c>
      <c r="G1674" s="199">
        <v>3554.7229199999997</v>
      </c>
      <c r="H1674" s="199">
        <v>5289.7058823529414</v>
      </c>
      <c r="I1674" s="62">
        <f t="shared" ref="I1674:I1676" si="806">SUM(G1674:H1674)</f>
        <v>8844.4288023529407</v>
      </c>
      <c r="J1674" s="62">
        <f t="shared" ref="J1674:J1679" si="807">G1674*E1674</f>
        <v>52254.426923999999</v>
      </c>
      <c r="K1674" s="62">
        <f t="shared" ref="K1674:K1679" si="808">H1674*E1674</f>
        <v>77758.676470588238</v>
      </c>
      <c r="L1674" s="62">
        <f t="shared" ref="L1674:L1679" si="809">I1674*E1674</f>
        <v>130013.10339458824</v>
      </c>
      <c r="M1674" s="574">
        <v>0.8</v>
      </c>
      <c r="N1674" s="62"/>
      <c r="O1674" s="62">
        <f t="shared" si="797"/>
        <v>0.8</v>
      </c>
      <c r="P1674" s="574"/>
      <c r="Q1674" s="62"/>
      <c r="R1674" s="62">
        <f t="shared" si="798"/>
        <v>0</v>
      </c>
      <c r="S1674" s="62">
        <f t="shared" si="803"/>
        <v>41803.5415392</v>
      </c>
      <c r="T1674" s="62">
        <f t="shared" si="804"/>
        <v>0</v>
      </c>
      <c r="U1674" s="62">
        <f t="shared" si="805"/>
        <v>41803.5415392</v>
      </c>
      <c r="V1674" s="393" t="s">
        <v>713</v>
      </c>
    </row>
    <row r="1675" spans="1:22" s="403" customFormat="1" outlineLevel="3">
      <c r="A1675" s="391"/>
      <c r="B1675" s="391"/>
      <c r="C1675" s="392" t="s">
        <v>1201</v>
      </c>
      <c r="D1675" s="97">
        <v>495</v>
      </c>
      <c r="E1675" s="97"/>
      <c r="F1675" s="387" t="s">
        <v>624</v>
      </c>
      <c r="G1675" s="199">
        <v>6646.869178082191</v>
      </c>
      <c r="H1675" s="199">
        <v>13183.42817647059</v>
      </c>
      <c r="I1675" s="62">
        <f t="shared" si="806"/>
        <v>19830.297354552782</v>
      </c>
      <c r="J1675" s="62">
        <f t="shared" si="807"/>
        <v>0</v>
      </c>
      <c r="K1675" s="62">
        <f t="shared" si="808"/>
        <v>0</v>
      </c>
      <c r="L1675" s="62">
        <f t="shared" si="809"/>
        <v>0</v>
      </c>
      <c r="M1675" s="574"/>
      <c r="N1675" s="62"/>
      <c r="O1675" s="62">
        <f t="shared" si="797"/>
        <v>0</v>
      </c>
      <c r="P1675" s="574"/>
      <c r="Q1675" s="62"/>
      <c r="R1675" s="62">
        <f t="shared" si="798"/>
        <v>0</v>
      </c>
      <c r="S1675" s="62">
        <f t="shared" si="803"/>
        <v>0</v>
      </c>
      <c r="T1675" s="62">
        <f t="shared" si="804"/>
        <v>0</v>
      </c>
      <c r="U1675" s="62">
        <f t="shared" si="805"/>
        <v>0</v>
      </c>
      <c r="V1675" s="393" t="s">
        <v>1202</v>
      </c>
    </row>
    <row r="1676" spans="1:22" s="403" customFormat="1" outlineLevel="3">
      <c r="A1676" s="391"/>
      <c r="B1676" s="391"/>
      <c r="C1676" s="392" t="s">
        <v>928</v>
      </c>
      <c r="D1676" s="97">
        <v>498</v>
      </c>
      <c r="E1676" s="97">
        <v>550</v>
      </c>
      <c r="F1676" s="387" t="s">
        <v>624</v>
      </c>
      <c r="G1676" s="199">
        <v>8773.9726027397246</v>
      </c>
      <c r="H1676" s="199">
        <v>14594.016411764707</v>
      </c>
      <c r="I1676" s="62">
        <f t="shared" si="806"/>
        <v>23367.989014504434</v>
      </c>
      <c r="J1676" s="62">
        <f t="shared" si="807"/>
        <v>4825684.9315068489</v>
      </c>
      <c r="K1676" s="62">
        <f t="shared" si="808"/>
        <v>8026709.0264705895</v>
      </c>
      <c r="L1676" s="62">
        <f t="shared" si="809"/>
        <v>12852393.957977438</v>
      </c>
      <c r="M1676" s="574">
        <v>0.8</v>
      </c>
      <c r="N1676" s="62"/>
      <c r="O1676" s="62">
        <f t="shared" si="797"/>
        <v>0.8</v>
      </c>
      <c r="P1676" s="574"/>
      <c r="Q1676" s="62"/>
      <c r="R1676" s="62">
        <f t="shared" si="798"/>
        <v>0</v>
      </c>
      <c r="S1676" s="62">
        <f t="shared" si="803"/>
        <v>3860547.9452054794</v>
      </c>
      <c r="T1676" s="62">
        <f t="shared" si="804"/>
        <v>0</v>
      </c>
      <c r="U1676" s="62">
        <f t="shared" si="805"/>
        <v>3860547.9452054794</v>
      </c>
      <c r="V1676" s="393" t="s">
        <v>929</v>
      </c>
    </row>
    <row r="1677" spans="1:22" s="403" customFormat="1" outlineLevel="3">
      <c r="A1677" s="391"/>
      <c r="B1677" s="391"/>
      <c r="C1677" s="392"/>
      <c r="D1677" s="97"/>
      <c r="E1677" s="97"/>
      <c r="F1677" s="387"/>
      <c r="G1677" s="62"/>
      <c r="H1677" s="62"/>
      <c r="I1677" s="62"/>
      <c r="J1677" s="62"/>
      <c r="K1677" s="62"/>
      <c r="L1677" s="62"/>
      <c r="M1677" s="574"/>
      <c r="N1677" s="62"/>
      <c r="O1677" s="62">
        <f t="shared" si="797"/>
        <v>0</v>
      </c>
      <c r="P1677" s="574"/>
      <c r="Q1677" s="62"/>
      <c r="R1677" s="62">
        <f t="shared" si="798"/>
        <v>0</v>
      </c>
      <c r="S1677" s="62">
        <f t="shared" si="803"/>
        <v>0</v>
      </c>
      <c r="T1677" s="62">
        <f t="shared" si="804"/>
        <v>0</v>
      </c>
      <c r="U1677" s="62">
        <f t="shared" si="805"/>
        <v>0</v>
      </c>
      <c r="V1677" s="393"/>
    </row>
    <row r="1678" spans="1:22" s="403" customFormat="1" outlineLevel="3">
      <c r="A1678" s="391"/>
      <c r="B1678" s="391"/>
      <c r="C1678" s="392"/>
      <c r="D1678" s="97"/>
      <c r="E1678" s="97"/>
      <c r="F1678" s="387"/>
      <c r="G1678" s="62"/>
      <c r="H1678" s="62"/>
      <c r="I1678" s="62"/>
      <c r="J1678" s="62"/>
      <c r="K1678" s="62"/>
      <c r="L1678" s="62"/>
      <c r="M1678" s="574"/>
      <c r="N1678" s="62"/>
      <c r="O1678" s="62">
        <f t="shared" si="797"/>
        <v>0</v>
      </c>
      <c r="P1678" s="574"/>
      <c r="Q1678" s="62"/>
      <c r="R1678" s="62">
        <f t="shared" si="798"/>
        <v>0</v>
      </c>
      <c r="S1678" s="62">
        <f t="shared" si="803"/>
        <v>0</v>
      </c>
      <c r="T1678" s="62">
        <f t="shared" si="804"/>
        <v>0</v>
      </c>
      <c r="U1678" s="62">
        <f t="shared" si="805"/>
        <v>0</v>
      </c>
      <c r="V1678" s="393"/>
    </row>
    <row r="1679" spans="1:22" s="403" customFormat="1" outlineLevel="3">
      <c r="A1679" s="391"/>
      <c r="B1679" s="391"/>
      <c r="C1679" s="392" t="s">
        <v>657</v>
      </c>
      <c r="D1679" s="97">
        <v>1</v>
      </c>
      <c r="E1679" s="97">
        <v>1</v>
      </c>
      <c r="F1679" s="387" t="s">
        <v>619</v>
      </c>
      <c r="G1679" s="199">
        <v>1057568.3699439589</v>
      </c>
      <c r="H1679" s="199">
        <v>317270.51098318765</v>
      </c>
      <c r="I1679" s="62">
        <f t="shared" ref="I1679" si="810">SUM(G1679:H1679)</f>
        <v>1374838.8809271466</v>
      </c>
      <c r="J1679" s="62">
        <f t="shared" si="807"/>
        <v>1057568.3699439589</v>
      </c>
      <c r="K1679" s="62">
        <f t="shared" si="808"/>
        <v>317270.51098318765</v>
      </c>
      <c r="L1679" s="62">
        <f t="shared" si="809"/>
        <v>1374838.8809271466</v>
      </c>
      <c r="M1679" s="574">
        <v>0.5</v>
      </c>
      <c r="N1679" s="62"/>
      <c r="O1679" s="62">
        <f t="shared" si="797"/>
        <v>0.5</v>
      </c>
      <c r="P1679" s="574"/>
      <c r="Q1679" s="62"/>
      <c r="R1679" s="62">
        <f t="shared" si="798"/>
        <v>0</v>
      </c>
      <c r="S1679" s="62">
        <f t="shared" si="803"/>
        <v>528784.18497197947</v>
      </c>
      <c r="T1679" s="62">
        <f t="shared" si="804"/>
        <v>0</v>
      </c>
      <c r="U1679" s="62">
        <f t="shared" si="805"/>
        <v>528784.18497197947</v>
      </c>
      <c r="V1679" s="393"/>
    </row>
    <row r="1680" spans="1:22" s="7" customFormat="1" outlineLevel="2">
      <c r="A1680" s="5"/>
      <c r="B1680" s="5"/>
      <c r="C1680" s="401" t="s">
        <v>1203</v>
      </c>
      <c r="D1680" s="194"/>
      <c r="E1680" s="194"/>
      <c r="F1680" s="277"/>
      <c r="G1680" s="199"/>
      <c r="H1680" s="199"/>
      <c r="I1680" s="199"/>
      <c r="J1680" s="174">
        <f>SUBTOTAL(9,J1681:J1703)</f>
        <v>95572762.397172585</v>
      </c>
      <c r="K1680" s="174">
        <f>SUBTOTAL(9,K1681:K1703)</f>
        <v>15135341.191088216</v>
      </c>
      <c r="L1680" s="174">
        <f>SUBTOTAL(9,L1681:L1703)</f>
        <v>110708103.58826081</v>
      </c>
      <c r="M1680" s="578"/>
      <c r="N1680" s="174"/>
      <c r="O1680" s="174">
        <f t="shared" si="797"/>
        <v>0</v>
      </c>
      <c r="P1680" s="578"/>
      <c r="Q1680" s="174"/>
      <c r="R1680" s="174">
        <f t="shared" si="798"/>
        <v>0</v>
      </c>
      <c r="S1680" s="174">
        <f>SUBTOTAL(9,S1681:S1703)</f>
        <v>1196031.1840909091</v>
      </c>
      <c r="T1680" s="174">
        <f>SUBTOTAL(9,T1681:T1703)</f>
        <v>0</v>
      </c>
      <c r="U1680" s="174">
        <f>SUBTOTAL(9,U1681:U1703)</f>
        <v>1196031.1840909091</v>
      </c>
      <c r="V1680" s="402"/>
    </row>
    <row r="1681" spans="1:22" s="7" customFormat="1" outlineLevel="3">
      <c r="A1681" s="5"/>
      <c r="B1681" s="5"/>
      <c r="C1681" s="401" t="s">
        <v>1141</v>
      </c>
      <c r="D1681" s="194"/>
      <c r="E1681" s="194"/>
      <c r="F1681" s="277"/>
      <c r="G1681" s="199"/>
      <c r="H1681" s="199"/>
      <c r="I1681" s="199"/>
      <c r="J1681" s="174">
        <f>SUBTOTAL(9,J1682:J1685)</f>
        <v>19632768</v>
      </c>
      <c r="K1681" s="174">
        <f>SUBTOTAL(9,K1682:K1685)</f>
        <v>2233872</v>
      </c>
      <c r="L1681" s="174">
        <f>SUBTOTAL(9,L1682:L1685)</f>
        <v>21866640</v>
      </c>
      <c r="M1681" s="578"/>
      <c r="N1681" s="174"/>
      <c r="O1681" s="174">
        <f t="shared" si="797"/>
        <v>0</v>
      </c>
      <c r="P1681" s="578"/>
      <c r="Q1681" s="174"/>
      <c r="R1681" s="174">
        <f t="shared" si="798"/>
        <v>0</v>
      </c>
      <c r="S1681" s="174">
        <f>SUBTOTAL(9,S1682:S1685)</f>
        <v>0</v>
      </c>
      <c r="T1681" s="174">
        <f>SUBTOTAL(9,T1682:T1685)</f>
        <v>0</v>
      </c>
      <c r="U1681" s="174">
        <f>SUBTOTAL(9,U1682:U1685)</f>
        <v>0</v>
      </c>
      <c r="V1681" s="402"/>
    </row>
    <row r="1682" spans="1:22" s="7" customFormat="1" ht="26.4" outlineLevel="3">
      <c r="A1682" s="5"/>
      <c r="B1682" s="5"/>
      <c r="C1682" s="2" t="s">
        <v>1204</v>
      </c>
      <c r="D1682" s="194">
        <v>2</v>
      </c>
      <c r="E1682" s="97">
        <v>2</v>
      </c>
      <c r="F1682" s="277" t="s">
        <v>660</v>
      </c>
      <c r="G1682" s="199">
        <v>4734816</v>
      </c>
      <c r="H1682" s="199">
        <v>495000.00000000006</v>
      </c>
      <c r="I1682" s="199">
        <f t="shared" ref="I1682:I1685" si="811">SUM(G1682:H1682)</f>
        <v>5229816</v>
      </c>
      <c r="J1682" s="199">
        <f t="shared" ref="J1682:J1685" si="812">G1682*E1682</f>
        <v>9469632</v>
      </c>
      <c r="K1682" s="199">
        <f t="shared" ref="K1682:K1685" si="813">H1682*E1682</f>
        <v>990000.00000000012</v>
      </c>
      <c r="L1682" s="199">
        <f t="shared" ref="L1682:L1685" si="814">I1682*E1682</f>
        <v>10459632</v>
      </c>
      <c r="M1682" s="579"/>
      <c r="N1682" s="199"/>
      <c r="O1682" s="199">
        <f t="shared" si="797"/>
        <v>0</v>
      </c>
      <c r="P1682" s="579"/>
      <c r="Q1682" s="199"/>
      <c r="R1682" s="199">
        <f t="shared" si="798"/>
        <v>0</v>
      </c>
      <c r="S1682" s="199">
        <f t="shared" si="803"/>
        <v>0</v>
      </c>
      <c r="T1682" s="199">
        <f t="shared" si="804"/>
        <v>0</v>
      </c>
      <c r="U1682" s="199">
        <f t="shared" si="805"/>
        <v>0</v>
      </c>
      <c r="V1682" s="402" t="s">
        <v>1147</v>
      </c>
    </row>
    <row r="1683" spans="1:22" s="7" customFormat="1" ht="26.4" outlineLevel="3">
      <c r="A1683" s="5"/>
      <c r="B1683" s="5"/>
      <c r="C1683" s="2" t="s">
        <v>1205</v>
      </c>
      <c r="D1683" s="194">
        <v>1</v>
      </c>
      <c r="E1683" s="97">
        <v>1</v>
      </c>
      <c r="F1683" s="277" t="s">
        <v>660</v>
      </c>
      <c r="G1683" s="199">
        <v>4658448</v>
      </c>
      <c r="H1683" s="199">
        <v>495000.00000000006</v>
      </c>
      <c r="I1683" s="199">
        <f t="shared" si="811"/>
        <v>5153448</v>
      </c>
      <c r="J1683" s="199">
        <f t="shared" si="812"/>
        <v>4658448</v>
      </c>
      <c r="K1683" s="199">
        <f t="shared" si="813"/>
        <v>495000.00000000006</v>
      </c>
      <c r="L1683" s="199">
        <f t="shared" si="814"/>
        <v>5153448</v>
      </c>
      <c r="M1683" s="579"/>
      <c r="N1683" s="199"/>
      <c r="O1683" s="199">
        <f t="shared" si="797"/>
        <v>0</v>
      </c>
      <c r="P1683" s="579"/>
      <c r="Q1683" s="199"/>
      <c r="R1683" s="199">
        <f t="shared" si="798"/>
        <v>0</v>
      </c>
      <c r="S1683" s="199">
        <f t="shared" si="803"/>
        <v>0</v>
      </c>
      <c r="T1683" s="199">
        <f t="shared" si="804"/>
        <v>0</v>
      </c>
      <c r="U1683" s="199">
        <f t="shared" si="805"/>
        <v>0</v>
      </c>
      <c r="V1683" s="402" t="s">
        <v>1145</v>
      </c>
    </row>
    <row r="1684" spans="1:22" s="7" customFormat="1" ht="26.4" outlineLevel="3">
      <c r="A1684" s="5"/>
      <c r="B1684" s="5"/>
      <c r="C1684" s="2" t="s">
        <v>1206</v>
      </c>
      <c r="D1684" s="194">
        <v>1</v>
      </c>
      <c r="E1684" s="97">
        <v>1</v>
      </c>
      <c r="F1684" s="277" t="s">
        <v>660</v>
      </c>
      <c r="G1684" s="199">
        <v>4658448</v>
      </c>
      <c r="H1684" s="199">
        <v>495000.00000000006</v>
      </c>
      <c r="I1684" s="199">
        <f t="shared" si="811"/>
        <v>5153448</v>
      </c>
      <c r="J1684" s="199">
        <f t="shared" si="812"/>
        <v>4658448</v>
      </c>
      <c r="K1684" s="199">
        <f t="shared" si="813"/>
        <v>495000.00000000006</v>
      </c>
      <c r="L1684" s="199">
        <f t="shared" si="814"/>
        <v>5153448</v>
      </c>
      <c r="M1684" s="579"/>
      <c r="N1684" s="199"/>
      <c r="O1684" s="199">
        <f t="shared" si="797"/>
        <v>0</v>
      </c>
      <c r="P1684" s="579"/>
      <c r="Q1684" s="199"/>
      <c r="R1684" s="199">
        <f t="shared" si="798"/>
        <v>0</v>
      </c>
      <c r="S1684" s="199">
        <f t="shared" si="803"/>
        <v>0</v>
      </c>
      <c r="T1684" s="199">
        <f t="shared" si="804"/>
        <v>0</v>
      </c>
      <c r="U1684" s="199">
        <f t="shared" si="805"/>
        <v>0</v>
      </c>
      <c r="V1684" s="402" t="s">
        <v>1145</v>
      </c>
    </row>
    <row r="1685" spans="1:22" s="7" customFormat="1" outlineLevel="3">
      <c r="A1685" s="5"/>
      <c r="B1685" s="5"/>
      <c r="C1685" s="2" t="s">
        <v>1151</v>
      </c>
      <c r="D1685" s="194">
        <v>1</v>
      </c>
      <c r="E1685" s="97">
        <v>1</v>
      </c>
      <c r="F1685" s="277" t="s">
        <v>619</v>
      </c>
      <c r="G1685" s="199">
        <v>846240</v>
      </c>
      <c r="H1685" s="199">
        <v>253872</v>
      </c>
      <c r="I1685" s="199">
        <f t="shared" si="811"/>
        <v>1100112</v>
      </c>
      <c r="J1685" s="199">
        <f t="shared" si="812"/>
        <v>846240</v>
      </c>
      <c r="K1685" s="199">
        <f t="shared" si="813"/>
        <v>253872</v>
      </c>
      <c r="L1685" s="199">
        <f t="shared" si="814"/>
        <v>1100112</v>
      </c>
      <c r="M1685" s="579"/>
      <c r="N1685" s="199"/>
      <c r="O1685" s="199">
        <f t="shared" si="797"/>
        <v>0</v>
      </c>
      <c r="P1685" s="579"/>
      <c r="Q1685" s="199"/>
      <c r="R1685" s="199">
        <f t="shared" si="798"/>
        <v>0</v>
      </c>
      <c r="S1685" s="199">
        <f t="shared" si="803"/>
        <v>0</v>
      </c>
      <c r="T1685" s="199">
        <f t="shared" si="804"/>
        <v>0</v>
      </c>
      <c r="U1685" s="199">
        <f t="shared" si="805"/>
        <v>0</v>
      </c>
      <c r="V1685" s="402"/>
    </row>
    <row r="1686" spans="1:22" s="7" customFormat="1" outlineLevel="3">
      <c r="A1686" s="5"/>
      <c r="B1686" s="5"/>
      <c r="C1686" s="401" t="s">
        <v>1152</v>
      </c>
      <c r="D1686" s="194"/>
      <c r="E1686" s="97"/>
      <c r="F1686" s="277"/>
      <c r="G1686" s="199"/>
      <c r="H1686" s="199"/>
      <c r="I1686" s="199"/>
      <c r="J1686" s="174">
        <f>SUBTOTAL(9,J1687:J1691)</f>
        <v>47615520</v>
      </c>
      <c r="K1686" s="174">
        <f t="shared" ref="K1686:L1686" si="815">SUBTOTAL(9,K1687:K1691)</f>
        <v>2996000.0000000005</v>
      </c>
      <c r="L1686" s="174">
        <f t="shared" si="815"/>
        <v>50611520</v>
      </c>
      <c r="M1686" s="578"/>
      <c r="N1686" s="174"/>
      <c r="O1686" s="174">
        <f t="shared" si="797"/>
        <v>0</v>
      </c>
      <c r="P1686" s="578"/>
      <c r="Q1686" s="174"/>
      <c r="R1686" s="174">
        <f t="shared" si="798"/>
        <v>0</v>
      </c>
      <c r="S1686" s="174">
        <f>SUBTOTAL(9,S1687:S1691)</f>
        <v>0</v>
      </c>
      <c r="T1686" s="174">
        <f t="shared" ref="T1686:U1686" si="816">SUBTOTAL(9,T1687:T1691)</f>
        <v>0</v>
      </c>
      <c r="U1686" s="174">
        <f t="shared" si="816"/>
        <v>0</v>
      </c>
      <c r="V1686" s="402"/>
    </row>
    <row r="1687" spans="1:22" s="7" customFormat="1" outlineLevel="3">
      <c r="A1687" s="5"/>
      <c r="B1687" s="5"/>
      <c r="C1687" s="2" t="s">
        <v>1155</v>
      </c>
      <c r="D1687" s="194">
        <v>15</v>
      </c>
      <c r="E1687" s="97">
        <v>15</v>
      </c>
      <c r="F1687" s="277" t="s">
        <v>660</v>
      </c>
      <c r="G1687" s="199">
        <v>921840</v>
      </c>
      <c r="H1687" s="199">
        <v>84000.000000000015</v>
      </c>
      <c r="I1687" s="199">
        <f t="shared" ref="I1687:I1690" si="817">SUM(G1687:H1687)</f>
        <v>1005840</v>
      </c>
      <c r="J1687" s="199">
        <f t="shared" ref="J1687:J1691" si="818">G1687*E1687</f>
        <v>13827600</v>
      </c>
      <c r="K1687" s="199">
        <f t="shared" ref="K1687:K1691" si="819">H1687*E1687</f>
        <v>1260000.0000000002</v>
      </c>
      <c r="L1687" s="199">
        <f t="shared" ref="L1687:L1691" si="820">I1687*E1687</f>
        <v>15087600</v>
      </c>
      <c r="M1687" s="579"/>
      <c r="N1687" s="199"/>
      <c r="O1687" s="199">
        <f t="shared" si="797"/>
        <v>0</v>
      </c>
      <c r="P1687" s="579"/>
      <c r="Q1687" s="199"/>
      <c r="R1687" s="199">
        <f t="shared" si="798"/>
        <v>0</v>
      </c>
      <c r="S1687" s="199">
        <f t="shared" si="803"/>
        <v>0</v>
      </c>
      <c r="T1687" s="199">
        <f t="shared" si="804"/>
        <v>0</v>
      </c>
      <c r="U1687" s="199">
        <f t="shared" si="805"/>
        <v>0</v>
      </c>
      <c r="V1687" s="402" t="s">
        <v>1154</v>
      </c>
    </row>
    <row r="1688" spans="1:22" s="7" customFormat="1" ht="26.4" outlineLevel="3">
      <c r="A1688" s="5"/>
      <c r="B1688" s="5"/>
      <c r="C1688" s="2" t="s">
        <v>1193</v>
      </c>
      <c r="D1688" s="194">
        <v>2</v>
      </c>
      <c r="E1688" s="97">
        <v>2</v>
      </c>
      <c r="F1688" s="277" t="s">
        <v>660</v>
      </c>
      <c r="G1688" s="199">
        <v>2152800</v>
      </c>
      <c r="H1688" s="199">
        <v>140000</v>
      </c>
      <c r="I1688" s="199">
        <f t="shared" si="817"/>
        <v>2292800</v>
      </c>
      <c r="J1688" s="199">
        <f t="shared" si="818"/>
        <v>4305600</v>
      </c>
      <c r="K1688" s="199">
        <f t="shared" si="819"/>
        <v>280000</v>
      </c>
      <c r="L1688" s="199">
        <f t="shared" si="820"/>
        <v>4585600</v>
      </c>
      <c r="M1688" s="579"/>
      <c r="N1688" s="199"/>
      <c r="O1688" s="199">
        <f t="shared" si="797"/>
        <v>0</v>
      </c>
      <c r="P1688" s="579"/>
      <c r="Q1688" s="199"/>
      <c r="R1688" s="199">
        <f t="shared" si="798"/>
        <v>0</v>
      </c>
      <c r="S1688" s="199">
        <f t="shared" si="803"/>
        <v>0</v>
      </c>
      <c r="T1688" s="199">
        <f t="shared" si="804"/>
        <v>0</v>
      </c>
      <c r="U1688" s="199">
        <f t="shared" si="805"/>
        <v>0</v>
      </c>
      <c r="V1688" s="402" t="s">
        <v>1160</v>
      </c>
    </row>
    <row r="1689" spans="1:22" s="7" customFormat="1" ht="26.4" outlineLevel="3">
      <c r="A1689" s="5"/>
      <c r="B1689" s="5"/>
      <c r="C1689" s="2" t="s">
        <v>1161</v>
      </c>
      <c r="D1689" s="194">
        <v>2</v>
      </c>
      <c r="E1689" s="97">
        <v>2</v>
      </c>
      <c r="F1689" s="277" t="s">
        <v>660</v>
      </c>
      <c r="G1689" s="199">
        <v>844560</v>
      </c>
      <c r="H1689" s="199">
        <v>117600.00000000001</v>
      </c>
      <c r="I1689" s="199">
        <f t="shared" ref="I1689" si="821">SUM(G1689:H1689)</f>
        <v>962160</v>
      </c>
      <c r="J1689" s="199">
        <f t="shared" si="818"/>
        <v>1689120</v>
      </c>
      <c r="K1689" s="199">
        <f t="shared" si="819"/>
        <v>235200.00000000003</v>
      </c>
      <c r="L1689" s="199">
        <f t="shared" si="820"/>
        <v>1924320</v>
      </c>
      <c r="M1689" s="579"/>
      <c r="N1689" s="199"/>
      <c r="O1689" s="199">
        <f t="shared" si="797"/>
        <v>0</v>
      </c>
      <c r="P1689" s="579"/>
      <c r="Q1689" s="199"/>
      <c r="R1689" s="199">
        <f t="shared" si="798"/>
        <v>0</v>
      </c>
      <c r="S1689" s="199">
        <f t="shared" si="803"/>
        <v>0</v>
      </c>
      <c r="T1689" s="199">
        <f t="shared" si="804"/>
        <v>0</v>
      </c>
      <c r="U1689" s="199">
        <f t="shared" si="805"/>
        <v>0</v>
      </c>
      <c r="V1689" s="402" t="s">
        <v>1160</v>
      </c>
    </row>
    <row r="1690" spans="1:22" s="7" customFormat="1" ht="26.4" outlineLevel="3">
      <c r="A1690" s="5"/>
      <c r="B1690" s="5"/>
      <c r="C1690" s="2" t="s">
        <v>1207</v>
      </c>
      <c r="D1690" s="194">
        <v>2</v>
      </c>
      <c r="E1690" s="97">
        <v>2</v>
      </c>
      <c r="F1690" s="277" t="s">
        <v>660</v>
      </c>
      <c r="G1690" s="199">
        <v>3960600</v>
      </c>
      <c r="H1690" s="199">
        <v>140000</v>
      </c>
      <c r="I1690" s="199">
        <f t="shared" si="817"/>
        <v>4100600</v>
      </c>
      <c r="J1690" s="199">
        <f t="shared" si="818"/>
        <v>7921200</v>
      </c>
      <c r="K1690" s="199">
        <f t="shared" si="819"/>
        <v>280000</v>
      </c>
      <c r="L1690" s="199">
        <f t="shared" si="820"/>
        <v>8201200</v>
      </c>
      <c r="M1690" s="579"/>
      <c r="N1690" s="199"/>
      <c r="O1690" s="199">
        <f t="shared" si="797"/>
        <v>0</v>
      </c>
      <c r="P1690" s="579"/>
      <c r="Q1690" s="199"/>
      <c r="R1690" s="199">
        <f t="shared" si="798"/>
        <v>0</v>
      </c>
      <c r="S1690" s="199">
        <f t="shared" si="803"/>
        <v>0</v>
      </c>
      <c r="T1690" s="199">
        <f t="shared" si="804"/>
        <v>0</v>
      </c>
      <c r="U1690" s="199">
        <f t="shared" si="805"/>
        <v>0</v>
      </c>
      <c r="V1690" s="402" t="s">
        <v>1157</v>
      </c>
    </row>
    <row r="1691" spans="1:22" s="7" customFormat="1" outlineLevel="3">
      <c r="A1691" s="5"/>
      <c r="B1691" s="5"/>
      <c r="C1691" s="2" t="s">
        <v>1208</v>
      </c>
      <c r="D1691" s="194">
        <v>8</v>
      </c>
      <c r="E1691" s="97">
        <v>8</v>
      </c>
      <c r="F1691" s="277" t="s">
        <v>660</v>
      </c>
      <c r="G1691" s="199">
        <v>2484000</v>
      </c>
      <c r="H1691" s="199">
        <v>117600.00000000001</v>
      </c>
      <c r="I1691" s="199">
        <f t="shared" ref="I1691" si="822">SUM(G1691:H1691)</f>
        <v>2601600</v>
      </c>
      <c r="J1691" s="199">
        <f t="shared" si="818"/>
        <v>19872000</v>
      </c>
      <c r="K1691" s="199">
        <f t="shared" si="819"/>
        <v>940800.00000000012</v>
      </c>
      <c r="L1691" s="199">
        <f t="shared" si="820"/>
        <v>20812800</v>
      </c>
      <c r="M1691" s="579"/>
      <c r="N1691" s="199"/>
      <c r="O1691" s="199">
        <f t="shared" si="797"/>
        <v>0</v>
      </c>
      <c r="P1691" s="579"/>
      <c r="Q1691" s="199"/>
      <c r="R1691" s="199">
        <f t="shared" si="798"/>
        <v>0</v>
      </c>
      <c r="S1691" s="199">
        <f t="shared" si="803"/>
        <v>0</v>
      </c>
      <c r="T1691" s="199">
        <f t="shared" si="804"/>
        <v>0</v>
      </c>
      <c r="U1691" s="199">
        <f t="shared" si="805"/>
        <v>0</v>
      </c>
      <c r="V1691" s="402" t="s">
        <v>1209</v>
      </c>
    </row>
    <row r="1692" spans="1:22" s="7" customFormat="1" outlineLevel="3">
      <c r="A1692" s="5"/>
      <c r="B1692" s="5"/>
      <c r="C1692" s="401" t="s">
        <v>1175</v>
      </c>
      <c r="D1692" s="194"/>
      <c r="E1692" s="97"/>
      <c r="F1692" s="277"/>
      <c r="G1692" s="199"/>
      <c r="H1692" s="199"/>
      <c r="I1692" s="199"/>
      <c r="J1692" s="174">
        <f>SUBTOTAL(9,J1693:J1697)</f>
        <v>12042039.204545453</v>
      </c>
      <c r="K1692" s="174">
        <f t="shared" ref="K1692:L1692" si="823">SUBTOTAL(9,K1693:K1697)</f>
        <v>4956818.7104545459</v>
      </c>
      <c r="L1692" s="174">
        <f t="shared" si="823"/>
        <v>16998857.914999999</v>
      </c>
      <c r="M1692" s="578"/>
      <c r="N1692" s="174"/>
      <c r="O1692" s="174">
        <f t="shared" si="797"/>
        <v>0</v>
      </c>
      <c r="P1692" s="578"/>
      <c r="Q1692" s="174"/>
      <c r="R1692" s="174">
        <f t="shared" si="798"/>
        <v>0</v>
      </c>
      <c r="S1692" s="174">
        <f>SUBTOTAL(9,S1693:S1697)</f>
        <v>1196031.1840909091</v>
      </c>
      <c r="T1692" s="174">
        <f t="shared" ref="T1692:U1692" si="824">SUBTOTAL(9,T1693:T1697)</f>
        <v>0</v>
      </c>
      <c r="U1692" s="174">
        <f t="shared" si="824"/>
        <v>1196031.1840909091</v>
      </c>
      <c r="V1692" s="402"/>
    </row>
    <row r="1693" spans="1:22" s="7" customFormat="1" outlineLevel="3">
      <c r="A1693" s="5"/>
      <c r="B1693" s="5"/>
      <c r="C1693" s="2" t="s">
        <v>1176</v>
      </c>
      <c r="D1693" s="194">
        <v>25</v>
      </c>
      <c r="E1693" s="97">
        <v>25</v>
      </c>
      <c r="F1693" s="277" t="s">
        <v>1109</v>
      </c>
      <c r="G1693" s="199">
        <v>236291.34545454543</v>
      </c>
      <c r="H1693" s="199">
        <v>106400.00000000001</v>
      </c>
      <c r="I1693" s="199">
        <f t="shared" ref="I1693:I1696" si="825">SUM(G1693:H1693)</f>
        <v>342691.34545454546</v>
      </c>
      <c r="J1693" s="199">
        <f t="shared" ref="J1693:J1696" si="826">G1693*E1693</f>
        <v>5907283.6363636358</v>
      </c>
      <c r="K1693" s="199">
        <f t="shared" ref="K1693:K1696" si="827">H1693*E1693</f>
        <v>2660000.0000000005</v>
      </c>
      <c r="L1693" s="199">
        <f t="shared" ref="L1693:L1696" si="828">I1693*E1693</f>
        <v>8567283.6363636367</v>
      </c>
      <c r="M1693" s="579"/>
      <c r="N1693" s="199"/>
      <c r="O1693" s="199">
        <f t="shared" si="797"/>
        <v>0</v>
      </c>
      <c r="P1693" s="579"/>
      <c r="Q1693" s="199"/>
      <c r="R1693" s="199">
        <f t="shared" si="798"/>
        <v>0</v>
      </c>
      <c r="S1693" s="199">
        <f t="shared" si="803"/>
        <v>0</v>
      </c>
      <c r="T1693" s="199">
        <f t="shared" si="804"/>
        <v>0</v>
      </c>
      <c r="U1693" s="199">
        <f t="shared" si="805"/>
        <v>0</v>
      </c>
      <c r="V1693" s="402" t="s">
        <v>1177</v>
      </c>
    </row>
    <row r="1694" spans="1:22" s="7" customFormat="1" outlineLevel="3">
      <c r="A1694" s="5"/>
      <c r="B1694" s="5"/>
      <c r="C1694" s="2" t="s">
        <v>1178</v>
      </c>
      <c r="D1694" s="194">
        <v>29</v>
      </c>
      <c r="E1694" s="97">
        <v>29</v>
      </c>
      <c r="F1694" s="277" t="s">
        <v>1109</v>
      </c>
      <c r="G1694" s="199">
        <v>104230.8</v>
      </c>
      <c r="H1694" s="199">
        <v>44800.000000000007</v>
      </c>
      <c r="I1694" s="199">
        <f t="shared" si="825"/>
        <v>149030.80000000002</v>
      </c>
      <c r="J1694" s="199">
        <f t="shared" si="826"/>
        <v>3022693.2</v>
      </c>
      <c r="K1694" s="199">
        <f t="shared" si="827"/>
        <v>1299200.0000000002</v>
      </c>
      <c r="L1694" s="199">
        <f t="shared" si="828"/>
        <v>4321893.2</v>
      </c>
      <c r="M1694" s="579"/>
      <c r="N1694" s="199"/>
      <c r="O1694" s="199">
        <f t="shared" si="797"/>
        <v>0</v>
      </c>
      <c r="P1694" s="579"/>
      <c r="Q1694" s="199"/>
      <c r="R1694" s="199">
        <f t="shared" si="798"/>
        <v>0</v>
      </c>
      <c r="S1694" s="199">
        <f t="shared" si="803"/>
        <v>0</v>
      </c>
      <c r="T1694" s="199">
        <f t="shared" si="804"/>
        <v>0</v>
      </c>
      <c r="U1694" s="199">
        <f t="shared" si="805"/>
        <v>0</v>
      </c>
      <c r="V1694" s="402" t="s">
        <v>1179</v>
      </c>
    </row>
    <row r="1695" spans="1:22" s="7" customFormat="1" outlineLevel="3">
      <c r="A1695" s="5"/>
      <c r="B1695" s="5"/>
      <c r="C1695" s="2" t="s">
        <v>1180</v>
      </c>
      <c r="D1695" s="194">
        <v>8</v>
      </c>
      <c r="E1695" s="97">
        <v>8</v>
      </c>
      <c r="F1695" s="277" t="s">
        <v>660</v>
      </c>
      <c r="G1695" s="199">
        <v>90000</v>
      </c>
      <c r="H1695" s="199">
        <v>35000</v>
      </c>
      <c r="I1695" s="199">
        <f t="shared" si="825"/>
        <v>125000</v>
      </c>
      <c r="J1695" s="199">
        <f t="shared" si="826"/>
        <v>720000</v>
      </c>
      <c r="K1695" s="199">
        <f t="shared" si="827"/>
        <v>280000</v>
      </c>
      <c r="L1695" s="199">
        <f t="shared" si="828"/>
        <v>1000000</v>
      </c>
      <c r="M1695" s="579"/>
      <c r="N1695" s="199"/>
      <c r="O1695" s="199">
        <f t="shared" si="797"/>
        <v>0</v>
      </c>
      <c r="P1695" s="579"/>
      <c r="Q1695" s="199"/>
      <c r="R1695" s="199">
        <f t="shared" si="798"/>
        <v>0</v>
      </c>
      <c r="S1695" s="199">
        <f t="shared" si="803"/>
        <v>0</v>
      </c>
      <c r="T1695" s="199">
        <f t="shared" si="804"/>
        <v>0</v>
      </c>
      <c r="U1695" s="199">
        <f t="shared" si="805"/>
        <v>0</v>
      </c>
      <c r="V1695" s="402" t="s">
        <v>713</v>
      </c>
    </row>
    <row r="1696" spans="1:22" s="7" customFormat="1" outlineLevel="3">
      <c r="A1696" s="5"/>
      <c r="B1696" s="5"/>
      <c r="C1696" s="2" t="s">
        <v>1151</v>
      </c>
      <c r="D1696" s="194">
        <v>1</v>
      </c>
      <c r="E1696" s="97">
        <v>1</v>
      </c>
      <c r="F1696" s="277" t="s">
        <v>619</v>
      </c>
      <c r="G1696" s="199">
        <v>2392062.3681818182</v>
      </c>
      <c r="H1696" s="199">
        <v>717618.71045454545</v>
      </c>
      <c r="I1696" s="199">
        <f t="shared" si="825"/>
        <v>3109681.0786363636</v>
      </c>
      <c r="J1696" s="199">
        <f t="shared" si="826"/>
        <v>2392062.3681818182</v>
      </c>
      <c r="K1696" s="199">
        <f t="shared" si="827"/>
        <v>717618.71045454545</v>
      </c>
      <c r="L1696" s="199">
        <f t="shared" si="828"/>
        <v>3109681.0786363636</v>
      </c>
      <c r="M1696" s="579">
        <v>0.5</v>
      </c>
      <c r="N1696" s="199"/>
      <c r="O1696" s="199">
        <f t="shared" si="797"/>
        <v>0.5</v>
      </c>
      <c r="P1696" s="579"/>
      <c r="Q1696" s="199"/>
      <c r="R1696" s="199">
        <f t="shared" si="798"/>
        <v>0</v>
      </c>
      <c r="S1696" s="199">
        <f t="shared" si="803"/>
        <v>1196031.1840909091</v>
      </c>
      <c r="T1696" s="199">
        <f t="shared" si="804"/>
        <v>0</v>
      </c>
      <c r="U1696" s="199">
        <f t="shared" si="805"/>
        <v>1196031.1840909091</v>
      </c>
      <c r="V1696" s="402"/>
    </row>
    <row r="1697" spans="1:22" s="7" customFormat="1" outlineLevel="3">
      <c r="A1697" s="5"/>
      <c r="B1697" s="5"/>
      <c r="C1697" s="2"/>
      <c r="D1697" s="194"/>
      <c r="E1697" s="97"/>
      <c r="F1697" s="277"/>
      <c r="G1697" s="199"/>
      <c r="H1697" s="199"/>
      <c r="I1697" s="199"/>
      <c r="J1697" s="199"/>
      <c r="K1697" s="199"/>
      <c r="L1697" s="199"/>
      <c r="M1697" s="579"/>
      <c r="N1697" s="199"/>
      <c r="O1697" s="199">
        <f t="shared" si="797"/>
        <v>0</v>
      </c>
      <c r="P1697" s="579"/>
      <c r="Q1697" s="199"/>
      <c r="R1697" s="199">
        <f t="shared" si="798"/>
        <v>0</v>
      </c>
      <c r="S1697" s="199">
        <f t="shared" si="803"/>
        <v>0</v>
      </c>
      <c r="T1697" s="199">
        <f t="shared" si="804"/>
        <v>0</v>
      </c>
      <c r="U1697" s="199">
        <f t="shared" si="805"/>
        <v>0</v>
      </c>
      <c r="V1697" s="402"/>
    </row>
    <row r="1698" spans="1:22" s="7" customFormat="1" outlineLevel="3">
      <c r="A1698" s="5"/>
      <c r="B1698" s="5"/>
      <c r="C1698" s="401" t="s">
        <v>1138</v>
      </c>
      <c r="D1698" s="194"/>
      <c r="E1698" s="97"/>
      <c r="F1698" s="277"/>
      <c r="G1698" s="199"/>
      <c r="H1698" s="199"/>
      <c r="I1698" s="199"/>
      <c r="J1698" s="174">
        <f>SUBTOTAL(9,J1699:J1703)</f>
        <v>16282435.192627124</v>
      </c>
      <c r="K1698" s="174">
        <f>SUBTOTAL(9,K1699:K1703)</f>
        <v>4948650.4806336695</v>
      </c>
      <c r="L1698" s="174">
        <f>SUBTOTAL(9,L1699:L1703)</f>
        <v>21231085.673260793</v>
      </c>
      <c r="M1698" s="578"/>
      <c r="N1698" s="174"/>
      <c r="O1698" s="174">
        <f t="shared" si="797"/>
        <v>0</v>
      </c>
      <c r="P1698" s="578"/>
      <c r="Q1698" s="174"/>
      <c r="R1698" s="174">
        <f t="shared" si="798"/>
        <v>0</v>
      </c>
      <c r="S1698" s="174">
        <f>SUBTOTAL(9,S1699:S1703)</f>
        <v>0</v>
      </c>
      <c r="T1698" s="174">
        <f>SUBTOTAL(9,T1699:T1703)</f>
        <v>0</v>
      </c>
      <c r="U1698" s="174">
        <f>SUBTOTAL(9,U1699:U1703)</f>
        <v>0</v>
      </c>
      <c r="V1698" s="402"/>
    </row>
    <row r="1699" spans="1:22" s="7" customFormat="1" outlineLevel="3">
      <c r="A1699" s="5"/>
      <c r="B1699" s="5"/>
      <c r="C1699" s="2" t="s">
        <v>1181</v>
      </c>
      <c r="D1699" s="194">
        <v>3</v>
      </c>
      <c r="E1699" s="97">
        <v>3</v>
      </c>
      <c r="F1699" s="277" t="s">
        <v>660</v>
      </c>
      <c r="G1699" s="199">
        <v>2875000</v>
      </c>
      <c r="H1699" s="199">
        <v>82500</v>
      </c>
      <c r="I1699" s="199">
        <f>SUM(G1699:H1699)</f>
        <v>2957500</v>
      </c>
      <c r="J1699" s="199">
        <f>G1699*E1699</f>
        <v>8625000</v>
      </c>
      <c r="K1699" s="199">
        <f>H1699*E1699</f>
        <v>247500</v>
      </c>
      <c r="L1699" s="199">
        <f>I1699*E1699</f>
        <v>8872500</v>
      </c>
      <c r="M1699" s="579"/>
      <c r="N1699" s="199"/>
      <c r="O1699" s="199">
        <f t="shared" si="797"/>
        <v>0</v>
      </c>
      <c r="P1699" s="579"/>
      <c r="Q1699" s="199"/>
      <c r="R1699" s="199">
        <f t="shared" si="798"/>
        <v>0</v>
      </c>
      <c r="S1699" s="199">
        <f t="shared" si="803"/>
        <v>0</v>
      </c>
      <c r="T1699" s="199">
        <f t="shared" si="804"/>
        <v>0</v>
      </c>
      <c r="U1699" s="199">
        <f t="shared" si="805"/>
        <v>0</v>
      </c>
      <c r="V1699" s="402" t="s">
        <v>713</v>
      </c>
    </row>
    <row r="1700" spans="1:22" s="7" customFormat="1" outlineLevel="3">
      <c r="A1700" s="5"/>
      <c r="B1700" s="5"/>
      <c r="C1700" s="2" t="s">
        <v>812</v>
      </c>
      <c r="D1700" s="194">
        <v>220</v>
      </c>
      <c r="E1700" s="97">
        <v>220</v>
      </c>
      <c r="F1700" s="277" t="s">
        <v>624</v>
      </c>
      <c r="G1700" s="199">
        <v>22980.09</v>
      </c>
      <c r="H1700" s="199">
        <v>5743.9305000000022</v>
      </c>
      <c r="I1700" s="199">
        <f>SUM(G1700:H1700)</f>
        <v>28724.020500000002</v>
      </c>
      <c r="J1700" s="199">
        <f>G1700*E1700</f>
        <v>5055619.8</v>
      </c>
      <c r="K1700" s="199">
        <f>H1700*E1700</f>
        <v>1263664.7100000004</v>
      </c>
      <c r="L1700" s="199">
        <f>I1700*E1700</f>
        <v>6319284.5100000007</v>
      </c>
      <c r="M1700" s="579"/>
      <c r="N1700" s="199"/>
      <c r="O1700" s="199">
        <f t="shared" si="797"/>
        <v>0</v>
      </c>
      <c r="P1700" s="579"/>
      <c r="Q1700" s="199"/>
      <c r="R1700" s="199">
        <f t="shared" si="798"/>
        <v>0</v>
      </c>
      <c r="S1700" s="199">
        <f t="shared" si="803"/>
        <v>0</v>
      </c>
      <c r="T1700" s="199">
        <f t="shared" si="804"/>
        <v>0</v>
      </c>
      <c r="U1700" s="199">
        <f t="shared" si="805"/>
        <v>0</v>
      </c>
      <c r="V1700" s="402" t="s">
        <v>625</v>
      </c>
    </row>
    <row r="1701" spans="1:22" s="7" customFormat="1" outlineLevel="3">
      <c r="A1701" s="5"/>
      <c r="B1701" s="5"/>
      <c r="C1701" s="2" t="s">
        <v>928</v>
      </c>
      <c r="D1701" s="194">
        <v>220</v>
      </c>
      <c r="E1701" s="97">
        <v>220</v>
      </c>
      <c r="F1701" s="277" t="s">
        <v>624</v>
      </c>
      <c r="G1701" s="199">
        <v>8773.9726027397246</v>
      </c>
      <c r="H1701" s="199">
        <v>14594.016411764707</v>
      </c>
      <c r="I1701" s="199">
        <f t="shared" ref="I1701:I1703" si="829">SUM(G1701:H1701)</f>
        <v>23367.989014504434</v>
      </c>
      <c r="J1701" s="199">
        <f t="shared" ref="J1701:J1703" si="830">G1701*E1701</f>
        <v>1930273.9726027395</v>
      </c>
      <c r="K1701" s="199">
        <f t="shared" ref="K1701:K1703" si="831">H1701*E1701</f>
        <v>3210683.6105882358</v>
      </c>
      <c r="L1701" s="199">
        <f t="shared" ref="L1701:L1703" si="832">I1701*E1701</f>
        <v>5140957.5831909757</v>
      </c>
      <c r="M1701" s="579"/>
      <c r="N1701" s="199"/>
      <c r="O1701" s="199">
        <f t="shared" si="797"/>
        <v>0</v>
      </c>
      <c r="P1701" s="579"/>
      <c r="Q1701" s="199"/>
      <c r="R1701" s="199">
        <f t="shared" si="798"/>
        <v>0</v>
      </c>
      <c r="S1701" s="199">
        <f t="shared" si="803"/>
        <v>0</v>
      </c>
      <c r="T1701" s="199">
        <f t="shared" si="804"/>
        <v>0</v>
      </c>
      <c r="U1701" s="199">
        <f t="shared" si="805"/>
        <v>0</v>
      </c>
      <c r="V1701" s="402" t="s">
        <v>929</v>
      </c>
    </row>
    <row r="1702" spans="1:22" s="7" customFormat="1" outlineLevel="3">
      <c r="A1702" s="5"/>
      <c r="B1702" s="5"/>
      <c r="C1702" s="2" t="s">
        <v>1183</v>
      </c>
      <c r="D1702" s="194">
        <v>6</v>
      </c>
      <c r="E1702" s="97">
        <v>6</v>
      </c>
      <c r="F1702" s="277" t="s">
        <v>624</v>
      </c>
      <c r="G1702" s="199">
        <v>3554.7229199999997</v>
      </c>
      <c r="H1702" s="199">
        <v>5289.7058823529414</v>
      </c>
      <c r="I1702" s="199">
        <f t="shared" si="829"/>
        <v>8844.4288023529407</v>
      </c>
      <c r="J1702" s="199">
        <f t="shared" si="830"/>
        <v>21328.337519999997</v>
      </c>
      <c r="K1702" s="199">
        <f t="shared" si="831"/>
        <v>31738.23529411765</v>
      </c>
      <c r="L1702" s="199">
        <f t="shared" si="832"/>
        <v>53066.572814117644</v>
      </c>
      <c r="M1702" s="579"/>
      <c r="N1702" s="199"/>
      <c r="O1702" s="199">
        <f t="shared" si="797"/>
        <v>0</v>
      </c>
      <c r="P1702" s="579"/>
      <c r="Q1702" s="199"/>
      <c r="R1702" s="199">
        <f t="shared" si="798"/>
        <v>0</v>
      </c>
      <c r="S1702" s="199">
        <f t="shared" si="803"/>
        <v>0</v>
      </c>
      <c r="T1702" s="199">
        <f t="shared" si="804"/>
        <v>0</v>
      </c>
      <c r="U1702" s="199">
        <f t="shared" si="805"/>
        <v>0</v>
      </c>
      <c r="V1702" s="402" t="s">
        <v>1549</v>
      </c>
    </row>
    <row r="1703" spans="1:22" s="7" customFormat="1" outlineLevel="3">
      <c r="A1703" s="5"/>
      <c r="B1703" s="5"/>
      <c r="C1703" s="2" t="s">
        <v>657</v>
      </c>
      <c r="D1703" s="194">
        <v>1</v>
      </c>
      <c r="E1703" s="97">
        <v>1</v>
      </c>
      <c r="F1703" s="277" t="s">
        <v>619</v>
      </c>
      <c r="G1703" s="199">
        <v>650213.08250438352</v>
      </c>
      <c r="H1703" s="199">
        <v>195063.92475131506</v>
      </c>
      <c r="I1703" s="199">
        <f t="shared" si="829"/>
        <v>845277.00725569855</v>
      </c>
      <c r="J1703" s="199">
        <f t="shared" si="830"/>
        <v>650213.08250438352</v>
      </c>
      <c r="K1703" s="199">
        <f t="shared" si="831"/>
        <v>195063.92475131506</v>
      </c>
      <c r="L1703" s="199">
        <f t="shared" si="832"/>
        <v>845277.00725569855</v>
      </c>
      <c r="M1703" s="579"/>
      <c r="N1703" s="199"/>
      <c r="O1703" s="199">
        <f t="shared" si="797"/>
        <v>0</v>
      </c>
      <c r="P1703" s="579"/>
      <c r="Q1703" s="199"/>
      <c r="R1703" s="199">
        <f t="shared" si="798"/>
        <v>0</v>
      </c>
      <c r="S1703" s="199">
        <f t="shared" si="803"/>
        <v>0</v>
      </c>
      <c r="T1703" s="199">
        <f t="shared" si="804"/>
        <v>0</v>
      </c>
      <c r="U1703" s="199">
        <f t="shared" si="805"/>
        <v>0</v>
      </c>
      <c r="V1703" s="402"/>
    </row>
    <row r="1704" spans="1:22" s="7" customFormat="1" outlineLevel="2">
      <c r="A1704" s="5"/>
      <c r="B1704" s="5"/>
      <c r="C1704" s="401" t="s">
        <v>1210</v>
      </c>
      <c r="D1704" s="194"/>
      <c r="E1704" s="97"/>
      <c r="F1704" s="277"/>
      <c r="G1704" s="199"/>
      <c r="H1704" s="199"/>
      <c r="I1704" s="199"/>
      <c r="J1704" s="174">
        <f>SUBTOTAL(9,J1705:J1731)</f>
        <v>20000000</v>
      </c>
      <c r="K1704" s="174">
        <f t="shared" ref="K1704:L1704" si="833">SUBTOTAL(9,K1705:K1731)</f>
        <v>3000000</v>
      </c>
      <c r="L1704" s="174">
        <f t="shared" si="833"/>
        <v>23000000</v>
      </c>
      <c r="M1704" s="578"/>
      <c r="N1704" s="174"/>
      <c r="O1704" s="174">
        <f t="shared" si="797"/>
        <v>0</v>
      </c>
      <c r="P1704" s="578"/>
      <c r="Q1704" s="174"/>
      <c r="R1704" s="174">
        <f t="shared" si="798"/>
        <v>0</v>
      </c>
      <c r="S1704" s="174">
        <f>SUBTOTAL(9,S1705:S1731)</f>
        <v>0</v>
      </c>
      <c r="T1704" s="174">
        <f t="shared" ref="T1704:U1704" si="834">SUBTOTAL(9,T1705:T1731)</f>
        <v>0</v>
      </c>
      <c r="U1704" s="174">
        <f t="shared" si="834"/>
        <v>0</v>
      </c>
      <c r="V1704" s="402"/>
    </row>
    <row r="1705" spans="1:22" s="7" customFormat="1" outlineLevel="3">
      <c r="A1705" s="5"/>
      <c r="B1705" s="5"/>
      <c r="C1705" s="401" t="s">
        <v>1141</v>
      </c>
      <c r="D1705" s="194"/>
      <c r="E1705" s="97"/>
      <c r="F1705" s="277"/>
      <c r="G1705" s="199"/>
      <c r="H1705" s="199"/>
      <c r="I1705" s="199"/>
      <c r="J1705" s="174">
        <f>SUBTOTAL(9,J1706:J1707)</f>
        <v>0</v>
      </c>
      <c r="K1705" s="174">
        <f t="shared" ref="K1705:L1705" si="835">SUBTOTAL(9,K1706:K1707)</f>
        <v>0</v>
      </c>
      <c r="L1705" s="174">
        <f t="shared" si="835"/>
        <v>0</v>
      </c>
      <c r="M1705" s="578"/>
      <c r="N1705" s="174"/>
      <c r="O1705" s="174">
        <f t="shared" si="797"/>
        <v>0</v>
      </c>
      <c r="P1705" s="578"/>
      <c r="Q1705" s="174"/>
      <c r="R1705" s="174">
        <f t="shared" si="798"/>
        <v>0</v>
      </c>
      <c r="S1705" s="174">
        <f t="shared" si="803"/>
        <v>0</v>
      </c>
      <c r="T1705" s="174">
        <f t="shared" si="804"/>
        <v>0</v>
      </c>
      <c r="U1705" s="174">
        <f t="shared" si="805"/>
        <v>0</v>
      </c>
      <c r="V1705" s="402"/>
    </row>
    <row r="1706" spans="1:22" s="7" customFormat="1" ht="26.4" outlineLevel="3">
      <c r="A1706" s="5"/>
      <c r="B1706" s="5"/>
      <c r="C1706" s="2" t="s">
        <v>1211</v>
      </c>
      <c r="D1706" s="194">
        <v>3</v>
      </c>
      <c r="E1706" s="97"/>
      <c r="F1706" s="277" t="s">
        <v>660</v>
      </c>
      <c r="G1706" s="199">
        <v>4658448</v>
      </c>
      <c r="H1706" s="199">
        <v>495000.00000000006</v>
      </c>
      <c r="I1706" s="199">
        <f t="shared" ref="I1706:I1707" si="836">SUM(G1706:H1706)</f>
        <v>5153448</v>
      </c>
      <c r="J1706" s="199">
        <f t="shared" ref="J1706:J1707" si="837">G1706*E1706</f>
        <v>0</v>
      </c>
      <c r="K1706" s="199">
        <f t="shared" ref="K1706:K1707" si="838">H1706*E1706</f>
        <v>0</v>
      </c>
      <c r="L1706" s="199">
        <f t="shared" ref="L1706:L1707" si="839">I1706*E1706</f>
        <v>0</v>
      </c>
      <c r="M1706" s="579"/>
      <c r="N1706" s="199"/>
      <c r="O1706" s="199">
        <f t="shared" si="797"/>
        <v>0</v>
      </c>
      <c r="P1706" s="579"/>
      <c r="Q1706" s="199"/>
      <c r="R1706" s="199">
        <f t="shared" si="798"/>
        <v>0</v>
      </c>
      <c r="S1706" s="199">
        <f t="shared" si="803"/>
        <v>0</v>
      </c>
      <c r="T1706" s="199">
        <f t="shared" si="804"/>
        <v>0</v>
      </c>
      <c r="U1706" s="199">
        <f t="shared" si="805"/>
        <v>0</v>
      </c>
      <c r="V1706" s="402" t="s">
        <v>1145</v>
      </c>
    </row>
    <row r="1707" spans="1:22" s="6" customFormat="1" outlineLevel="3">
      <c r="A1707" s="8"/>
      <c r="B1707" s="8"/>
      <c r="C1707" s="25" t="s">
        <v>1151</v>
      </c>
      <c r="D1707" s="97">
        <v>1</v>
      </c>
      <c r="E1707" s="97"/>
      <c r="F1707" s="18" t="s">
        <v>619</v>
      </c>
      <c r="G1707" s="199">
        <v>0</v>
      </c>
      <c r="H1707" s="199">
        <v>0</v>
      </c>
      <c r="I1707" s="71">
        <f t="shared" si="836"/>
        <v>0</v>
      </c>
      <c r="J1707" s="71">
        <f t="shared" si="837"/>
        <v>0</v>
      </c>
      <c r="K1707" s="71">
        <f t="shared" si="838"/>
        <v>0</v>
      </c>
      <c r="L1707" s="71">
        <f t="shared" si="839"/>
        <v>0</v>
      </c>
      <c r="M1707" s="570"/>
      <c r="N1707" s="71"/>
      <c r="O1707" s="71">
        <f t="shared" si="797"/>
        <v>0</v>
      </c>
      <c r="P1707" s="570"/>
      <c r="Q1707" s="71"/>
      <c r="R1707" s="71">
        <f t="shared" si="798"/>
        <v>0</v>
      </c>
      <c r="S1707" s="71">
        <f t="shared" si="803"/>
        <v>0</v>
      </c>
      <c r="T1707" s="71">
        <f t="shared" si="804"/>
        <v>0</v>
      </c>
      <c r="U1707" s="71">
        <f t="shared" si="805"/>
        <v>0</v>
      </c>
      <c r="V1707" s="72"/>
    </row>
    <row r="1708" spans="1:22" s="6" customFormat="1" outlineLevel="3">
      <c r="A1708" s="8"/>
      <c r="B1708" s="8"/>
      <c r="C1708" s="28" t="s">
        <v>1152</v>
      </c>
      <c r="D1708" s="97"/>
      <c r="E1708" s="97"/>
      <c r="F1708" s="18"/>
      <c r="G1708" s="71"/>
      <c r="H1708" s="71"/>
      <c r="I1708" s="71"/>
      <c r="J1708" s="82">
        <f>SUBTOTAL(9,J1709:J1716)</f>
        <v>0</v>
      </c>
      <c r="K1708" s="82">
        <f t="shared" ref="K1708:L1708" si="840">SUBTOTAL(9,K1709:K1716)</f>
        <v>0</v>
      </c>
      <c r="L1708" s="82">
        <f t="shared" si="840"/>
        <v>0</v>
      </c>
      <c r="M1708" s="576"/>
      <c r="N1708" s="82"/>
      <c r="O1708" s="82">
        <f t="shared" si="797"/>
        <v>0</v>
      </c>
      <c r="P1708" s="576"/>
      <c r="Q1708" s="82"/>
      <c r="R1708" s="82">
        <f t="shared" si="798"/>
        <v>0</v>
      </c>
      <c r="S1708" s="82">
        <f t="shared" si="803"/>
        <v>0</v>
      </c>
      <c r="T1708" s="82">
        <f t="shared" si="804"/>
        <v>0</v>
      </c>
      <c r="U1708" s="82">
        <f t="shared" si="805"/>
        <v>0</v>
      </c>
      <c r="V1708" s="72"/>
    </row>
    <row r="1709" spans="1:22" s="6" customFormat="1" outlineLevel="3">
      <c r="A1709" s="8"/>
      <c r="B1709" s="8"/>
      <c r="C1709" s="25" t="s">
        <v>1212</v>
      </c>
      <c r="D1709" s="97">
        <v>4</v>
      </c>
      <c r="E1709" s="97"/>
      <c r="F1709" s="18" t="s">
        <v>660</v>
      </c>
      <c r="G1709" s="199">
        <v>1484880</v>
      </c>
      <c r="H1709" s="199">
        <v>84000.000000000015</v>
      </c>
      <c r="I1709" s="71">
        <f t="shared" ref="I1709:I1715" si="841">SUM(G1709:H1709)</f>
        <v>1568880</v>
      </c>
      <c r="J1709" s="71">
        <f t="shared" ref="J1709:J1716" si="842">G1709*E1709</f>
        <v>0</v>
      </c>
      <c r="K1709" s="71">
        <f t="shared" ref="K1709:K1716" si="843">H1709*E1709</f>
        <v>0</v>
      </c>
      <c r="L1709" s="71">
        <f t="shared" ref="L1709:L1716" si="844">I1709*E1709</f>
        <v>0</v>
      </c>
      <c r="M1709" s="570"/>
      <c r="N1709" s="71"/>
      <c r="O1709" s="71">
        <f t="shared" si="797"/>
        <v>0</v>
      </c>
      <c r="P1709" s="570"/>
      <c r="Q1709" s="71"/>
      <c r="R1709" s="71">
        <f t="shared" si="798"/>
        <v>0</v>
      </c>
      <c r="S1709" s="71">
        <f t="shared" si="803"/>
        <v>0</v>
      </c>
      <c r="T1709" s="71">
        <f t="shared" si="804"/>
        <v>0</v>
      </c>
      <c r="U1709" s="71">
        <f t="shared" si="805"/>
        <v>0</v>
      </c>
      <c r="V1709" s="72" t="s">
        <v>1154</v>
      </c>
    </row>
    <row r="1710" spans="1:22" s="6" customFormat="1" outlineLevel="3">
      <c r="A1710" s="8"/>
      <c r="B1710" s="8"/>
      <c r="C1710" s="25" t="s">
        <v>1155</v>
      </c>
      <c r="D1710" s="97">
        <v>19</v>
      </c>
      <c r="E1710" s="97"/>
      <c r="F1710" s="18" t="s">
        <v>660</v>
      </c>
      <c r="G1710" s="199">
        <v>921840</v>
      </c>
      <c r="H1710" s="199">
        <v>84000.000000000015</v>
      </c>
      <c r="I1710" s="71">
        <f t="shared" si="841"/>
        <v>1005840</v>
      </c>
      <c r="J1710" s="71">
        <f t="shared" si="842"/>
        <v>0</v>
      </c>
      <c r="K1710" s="71">
        <f t="shared" si="843"/>
        <v>0</v>
      </c>
      <c r="L1710" s="71">
        <f t="shared" si="844"/>
        <v>0</v>
      </c>
      <c r="M1710" s="570"/>
      <c r="N1710" s="71"/>
      <c r="O1710" s="71">
        <f t="shared" si="797"/>
        <v>0</v>
      </c>
      <c r="P1710" s="570"/>
      <c r="Q1710" s="71"/>
      <c r="R1710" s="71">
        <f t="shared" si="798"/>
        <v>0</v>
      </c>
      <c r="S1710" s="71">
        <f t="shared" si="803"/>
        <v>0</v>
      </c>
      <c r="T1710" s="71">
        <f t="shared" si="804"/>
        <v>0</v>
      </c>
      <c r="U1710" s="71">
        <f t="shared" si="805"/>
        <v>0</v>
      </c>
      <c r="V1710" s="72" t="s">
        <v>1154</v>
      </c>
    </row>
    <row r="1711" spans="1:22" s="6" customFormat="1" ht="26.4" outlineLevel="3">
      <c r="A1711" s="8"/>
      <c r="B1711" s="8"/>
      <c r="C1711" s="25" t="s">
        <v>1161</v>
      </c>
      <c r="D1711" s="97">
        <v>3</v>
      </c>
      <c r="E1711" s="97"/>
      <c r="F1711" s="18" t="s">
        <v>660</v>
      </c>
      <c r="G1711" s="199">
        <v>844560</v>
      </c>
      <c r="H1711" s="199">
        <v>117600.00000000001</v>
      </c>
      <c r="I1711" s="71">
        <f t="shared" si="841"/>
        <v>962160</v>
      </c>
      <c r="J1711" s="71">
        <f t="shared" si="842"/>
        <v>0</v>
      </c>
      <c r="K1711" s="71">
        <f t="shared" si="843"/>
        <v>0</v>
      </c>
      <c r="L1711" s="71">
        <f t="shared" si="844"/>
        <v>0</v>
      </c>
      <c r="M1711" s="570"/>
      <c r="N1711" s="71"/>
      <c r="O1711" s="71">
        <f t="shared" si="797"/>
        <v>0</v>
      </c>
      <c r="P1711" s="570"/>
      <c r="Q1711" s="71"/>
      <c r="R1711" s="71">
        <f t="shared" si="798"/>
        <v>0</v>
      </c>
      <c r="S1711" s="71">
        <f t="shared" si="803"/>
        <v>0</v>
      </c>
      <c r="T1711" s="71">
        <f t="shared" si="804"/>
        <v>0</v>
      </c>
      <c r="U1711" s="71">
        <f t="shared" si="805"/>
        <v>0</v>
      </c>
      <c r="V1711" s="72" t="s">
        <v>1160</v>
      </c>
    </row>
    <row r="1712" spans="1:22" s="6" customFormat="1" outlineLevel="3">
      <c r="A1712" s="8"/>
      <c r="B1712" s="8"/>
      <c r="C1712" s="25" t="s">
        <v>1164</v>
      </c>
      <c r="D1712" s="97">
        <v>1</v>
      </c>
      <c r="E1712" s="97"/>
      <c r="F1712" s="18" t="s">
        <v>660</v>
      </c>
      <c r="G1712" s="199">
        <v>979800</v>
      </c>
      <c r="H1712" s="199">
        <v>84000.000000000015</v>
      </c>
      <c r="I1712" s="71">
        <f t="shared" si="841"/>
        <v>1063800</v>
      </c>
      <c r="J1712" s="71">
        <f t="shared" si="842"/>
        <v>0</v>
      </c>
      <c r="K1712" s="71">
        <f t="shared" si="843"/>
        <v>0</v>
      </c>
      <c r="L1712" s="71">
        <f t="shared" si="844"/>
        <v>0</v>
      </c>
      <c r="M1712" s="570"/>
      <c r="N1712" s="71"/>
      <c r="O1712" s="71">
        <f t="shared" si="797"/>
        <v>0</v>
      </c>
      <c r="P1712" s="570"/>
      <c r="Q1712" s="71"/>
      <c r="R1712" s="71">
        <f t="shared" si="798"/>
        <v>0</v>
      </c>
      <c r="S1712" s="71">
        <f t="shared" si="803"/>
        <v>0</v>
      </c>
      <c r="T1712" s="71">
        <f t="shared" si="804"/>
        <v>0</v>
      </c>
      <c r="U1712" s="71">
        <f t="shared" si="805"/>
        <v>0</v>
      </c>
      <c r="V1712" s="72" t="s">
        <v>1165</v>
      </c>
    </row>
    <row r="1713" spans="1:22" s="6" customFormat="1" outlineLevel="3">
      <c r="A1713" s="8"/>
      <c r="B1713" s="8"/>
      <c r="C1713" s="25" t="s">
        <v>1166</v>
      </c>
      <c r="D1713" s="97">
        <v>2</v>
      </c>
      <c r="E1713" s="97"/>
      <c r="F1713" s="18" t="s">
        <v>660</v>
      </c>
      <c r="G1713" s="199">
        <v>1208879.9999999998</v>
      </c>
      <c r="H1713" s="199">
        <v>84000.000000000015</v>
      </c>
      <c r="I1713" s="71">
        <f t="shared" ref="I1713" si="845">SUM(G1713:H1713)</f>
        <v>1292879.9999999998</v>
      </c>
      <c r="J1713" s="71">
        <f t="shared" si="842"/>
        <v>0</v>
      </c>
      <c r="K1713" s="71">
        <f t="shared" si="843"/>
        <v>0</v>
      </c>
      <c r="L1713" s="71">
        <f t="shared" si="844"/>
        <v>0</v>
      </c>
      <c r="M1713" s="570"/>
      <c r="N1713" s="71"/>
      <c r="O1713" s="71">
        <f t="shared" si="797"/>
        <v>0</v>
      </c>
      <c r="P1713" s="570"/>
      <c r="Q1713" s="71"/>
      <c r="R1713" s="71">
        <f t="shared" si="798"/>
        <v>0</v>
      </c>
      <c r="S1713" s="71">
        <f t="shared" si="803"/>
        <v>0</v>
      </c>
      <c r="T1713" s="71">
        <f t="shared" si="804"/>
        <v>0</v>
      </c>
      <c r="U1713" s="71">
        <f t="shared" si="805"/>
        <v>0</v>
      </c>
      <c r="V1713" s="72" t="s">
        <v>1165</v>
      </c>
    </row>
    <row r="1714" spans="1:22" s="6" customFormat="1" outlineLevel="3">
      <c r="A1714" s="8"/>
      <c r="B1714" s="8"/>
      <c r="C1714" s="25" t="s">
        <v>1208</v>
      </c>
      <c r="D1714" s="97">
        <v>4</v>
      </c>
      <c r="E1714" s="97"/>
      <c r="F1714" s="18" t="s">
        <v>660</v>
      </c>
      <c r="G1714" s="199">
        <v>2484000</v>
      </c>
      <c r="H1714" s="199">
        <v>117600.00000000001</v>
      </c>
      <c r="I1714" s="71">
        <f t="shared" si="841"/>
        <v>2601600</v>
      </c>
      <c r="J1714" s="71">
        <f t="shared" si="842"/>
        <v>0</v>
      </c>
      <c r="K1714" s="71">
        <f t="shared" si="843"/>
        <v>0</v>
      </c>
      <c r="L1714" s="71">
        <f t="shared" si="844"/>
        <v>0</v>
      </c>
      <c r="M1714" s="570"/>
      <c r="N1714" s="71"/>
      <c r="O1714" s="71">
        <f t="shared" si="797"/>
        <v>0</v>
      </c>
      <c r="P1714" s="570"/>
      <c r="Q1714" s="71"/>
      <c r="R1714" s="71">
        <f t="shared" si="798"/>
        <v>0</v>
      </c>
      <c r="S1714" s="71">
        <f t="shared" si="803"/>
        <v>0</v>
      </c>
      <c r="T1714" s="71">
        <f t="shared" si="804"/>
        <v>0</v>
      </c>
      <c r="U1714" s="71">
        <f t="shared" si="805"/>
        <v>0</v>
      </c>
      <c r="V1714" s="72" t="s">
        <v>1209</v>
      </c>
    </row>
    <row r="1715" spans="1:22" s="6" customFormat="1" outlineLevel="3">
      <c r="A1715" s="8"/>
      <c r="B1715" s="8"/>
      <c r="C1715" s="25" t="s">
        <v>1172</v>
      </c>
      <c r="D1715" s="97">
        <v>1</v>
      </c>
      <c r="E1715" s="97"/>
      <c r="F1715" s="18" t="s">
        <v>660</v>
      </c>
      <c r="G1715" s="199">
        <v>2368080</v>
      </c>
      <c r="H1715" s="199">
        <v>106400.00000000001</v>
      </c>
      <c r="I1715" s="71">
        <f t="shared" si="841"/>
        <v>2474480</v>
      </c>
      <c r="J1715" s="71">
        <f t="shared" si="842"/>
        <v>0</v>
      </c>
      <c r="K1715" s="71">
        <f t="shared" si="843"/>
        <v>0</v>
      </c>
      <c r="L1715" s="71">
        <f t="shared" si="844"/>
        <v>0</v>
      </c>
      <c r="M1715" s="570"/>
      <c r="N1715" s="71"/>
      <c r="O1715" s="71">
        <f t="shared" si="797"/>
        <v>0</v>
      </c>
      <c r="P1715" s="570"/>
      <c r="Q1715" s="71"/>
      <c r="R1715" s="71">
        <f t="shared" si="798"/>
        <v>0</v>
      </c>
      <c r="S1715" s="71">
        <f t="shared" si="803"/>
        <v>0</v>
      </c>
      <c r="T1715" s="71">
        <f t="shared" si="804"/>
        <v>0</v>
      </c>
      <c r="U1715" s="71">
        <f t="shared" si="805"/>
        <v>0</v>
      </c>
      <c r="V1715" s="72" t="s">
        <v>1173</v>
      </c>
    </row>
    <row r="1716" spans="1:22" s="6" customFormat="1" outlineLevel="3">
      <c r="A1716" s="8"/>
      <c r="B1716" s="8"/>
      <c r="C1716" s="25" t="s">
        <v>1174</v>
      </c>
      <c r="D1716" s="97">
        <v>2</v>
      </c>
      <c r="E1716" s="97"/>
      <c r="F1716" s="18" t="s">
        <v>660</v>
      </c>
      <c r="G1716" s="199">
        <v>3427920.0000000005</v>
      </c>
      <c r="H1716" s="199">
        <v>106400.00000000001</v>
      </c>
      <c r="I1716" s="71">
        <f t="shared" ref="I1716" si="846">SUM(G1716:H1716)</f>
        <v>3534320.0000000005</v>
      </c>
      <c r="J1716" s="71">
        <f t="shared" si="842"/>
        <v>0</v>
      </c>
      <c r="K1716" s="71">
        <f t="shared" si="843"/>
        <v>0</v>
      </c>
      <c r="L1716" s="71">
        <f t="shared" si="844"/>
        <v>0</v>
      </c>
      <c r="M1716" s="570"/>
      <c r="N1716" s="71"/>
      <c r="O1716" s="71">
        <f t="shared" si="797"/>
        <v>0</v>
      </c>
      <c r="P1716" s="570"/>
      <c r="Q1716" s="71"/>
      <c r="R1716" s="71">
        <f t="shared" si="798"/>
        <v>0</v>
      </c>
      <c r="S1716" s="71">
        <f t="shared" si="803"/>
        <v>0</v>
      </c>
      <c r="T1716" s="71">
        <f t="shared" si="804"/>
        <v>0</v>
      </c>
      <c r="U1716" s="71">
        <f t="shared" si="805"/>
        <v>0</v>
      </c>
      <c r="V1716" s="72" t="s">
        <v>1173</v>
      </c>
    </row>
    <row r="1717" spans="1:22" s="6" customFormat="1" outlineLevel="3">
      <c r="A1717" s="8"/>
      <c r="B1717" s="8"/>
      <c r="C1717" s="28" t="s">
        <v>1175</v>
      </c>
      <c r="D1717" s="97"/>
      <c r="E1717" s="97"/>
      <c r="F1717" s="18"/>
      <c r="G1717" s="71"/>
      <c r="H1717" s="71"/>
      <c r="I1717" s="71"/>
      <c r="J1717" s="82">
        <f>SUBTOTAL(9,J1718:J1722)</f>
        <v>0</v>
      </c>
      <c r="K1717" s="82">
        <f t="shared" ref="K1717:L1717" si="847">SUBTOTAL(9,K1718:K1722)</f>
        <v>0</v>
      </c>
      <c r="L1717" s="82">
        <f t="shared" si="847"/>
        <v>0</v>
      </c>
      <c r="M1717" s="576"/>
      <c r="N1717" s="82"/>
      <c r="O1717" s="82">
        <f t="shared" si="797"/>
        <v>0</v>
      </c>
      <c r="P1717" s="576"/>
      <c r="Q1717" s="82"/>
      <c r="R1717" s="82">
        <f t="shared" si="798"/>
        <v>0</v>
      </c>
      <c r="S1717" s="82">
        <f t="shared" si="803"/>
        <v>0</v>
      </c>
      <c r="T1717" s="82">
        <f t="shared" si="804"/>
        <v>0</v>
      </c>
      <c r="U1717" s="82">
        <f t="shared" si="805"/>
        <v>0</v>
      </c>
      <c r="V1717" s="72"/>
    </row>
    <row r="1718" spans="1:22" s="6" customFormat="1" outlineLevel="3">
      <c r="A1718" s="8"/>
      <c r="B1718" s="8"/>
      <c r="C1718" s="25" t="s">
        <v>1176</v>
      </c>
      <c r="D1718" s="97">
        <v>18</v>
      </c>
      <c r="E1718" s="97"/>
      <c r="F1718" s="18" t="s">
        <v>1109</v>
      </c>
      <c r="G1718" s="199">
        <v>236291.34545454543</v>
      </c>
      <c r="H1718" s="199">
        <v>106400.00000000001</v>
      </c>
      <c r="I1718" s="71">
        <f t="shared" ref="I1718:I1721" si="848">SUM(G1718:H1718)</f>
        <v>342691.34545454546</v>
      </c>
      <c r="J1718" s="71">
        <f t="shared" ref="J1718:J1721" si="849">G1718*E1718</f>
        <v>0</v>
      </c>
      <c r="K1718" s="71">
        <f t="shared" ref="K1718:K1721" si="850">H1718*E1718</f>
        <v>0</v>
      </c>
      <c r="L1718" s="71">
        <f t="shared" ref="L1718:L1721" si="851">I1718*E1718</f>
        <v>0</v>
      </c>
      <c r="M1718" s="570"/>
      <c r="N1718" s="71"/>
      <c r="O1718" s="71">
        <f t="shared" si="797"/>
        <v>0</v>
      </c>
      <c r="P1718" s="570"/>
      <c r="Q1718" s="71"/>
      <c r="R1718" s="71">
        <f t="shared" si="798"/>
        <v>0</v>
      </c>
      <c r="S1718" s="71">
        <f t="shared" si="803"/>
        <v>0</v>
      </c>
      <c r="T1718" s="71">
        <f t="shared" si="804"/>
        <v>0</v>
      </c>
      <c r="U1718" s="71">
        <f t="shared" si="805"/>
        <v>0</v>
      </c>
      <c r="V1718" s="72" t="s">
        <v>1177</v>
      </c>
    </row>
    <row r="1719" spans="1:22" s="6" customFormat="1" outlineLevel="3">
      <c r="A1719" s="8"/>
      <c r="B1719" s="8"/>
      <c r="C1719" s="25" t="s">
        <v>1178</v>
      </c>
      <c r="D1719" s="97">
        <v>22</v>
      </c>
      <c r="E1719" s="97"/>
      <c r="F1719" s="18" t="s">
        <v>1109</v>
      </c>
      <c r="G1719" s="199">
        <v>104230.8</v>
      </c>
      <c r="H1719" s="199">
        <v>44800.000000000007</v>
      </c>
      <c r="I1719" s="71">
        <f t="shared" si="848"/>
        <v>149030.80000000002</v>
      </c>
      <c r="J1719" s="71">
        <f t="shared" si="849"/>
        <v>0</v>
      </c>
      <c r="K1719" s="71">
        <f t="shared" si="850"/>
        <v>0</v>
      </c>
      <c r="L1719" s="71">
        <f t="shared" si="851"/>
        <v>0</v>
      </c>
      <c r="M1719" s="570"/>
      <c r="N1719" s="71"/>
      <c r="O1719" s="71">
        <f t="shared" si="797"/>
        <v>0</v>
      </c>
      <c r="P1719" s="570"/>
      <c r="Q1719" s="71"/>
      <c r="R1719" s="71">
        <f t="shared" si="798"/>
        <v>0</v>
      </c>
      <c r="S1719" s="71">
        <f t="shared" si="803"/>
        <v>0</v>
      </c>
      <c r="T1719" s="71">
        <f t="shared" si="804"/>
        <v>0</v>
      </c>
      <c r="U1719" s="71">
        <f t="shared" si="805"/>
        <v>0</v>
      </c>
      <c r="V1719" s="72" t="s">
        <v>1179</v>
      </c>
    </row>
    <row r="1720" spans="1:22" s="6" customFormat="1" outlineLevel="3">
      <c r="A1720" s="8"/>
      <c r="B1720" s="8"/>
      <c r="C1720" s="25" t="s">
        <v>1180</v>
      </c>
      <c r="D1720" s="97">
        <v>6</v>
      </c>
      <c r="E1720" s="97"/>
      <c r="F1720" s="18" t="s">
        <v>660</v>
      </c>
      <c r="G1720" s="199">
        <v>90000</v>
      </c>
      <c r="H1720" s="199">
        <v>35000</v>
      </c>
      <c r="I1720" s="71">
        <f t="shared" si="848"/>
        <v>125000</v>
      </c>
      <c r="J1720" s="71">
        <f t="shared" si="849"/>
        <v>0</v>
      </c>
      <c r="K1720" s="71">
        <f t="shared" si="850"/>
        <v>0</v>
      </c>
      <c r="L1720" s="71">
        <f t="shared" si="851"/>
        <v>0</v>
      </c>
      <c r="M1720" s="570"/>
      <c r="N1720" s="71"/>
      <c r="O1720" s="71">
        <f t="shared" si="797"/>
        <v>0</v>
      </c>
      <c r="P1720" s="570"/>
      <c r="Q1720" s="71"/>
      <c r="R1720" s="71">
        <f t="shared" si="798"/>
        <v>0</v>
      </c>
      <c r="S1720" s="71">
        <f t="shared" si="803"/>
        <v>0</v>
      </c>
      <c r="T1720" s="71">
        <f t="shared" si="804"/>
        <v>0</v>
      </c>
      <c r="U1720" s="71">
        <f t="shared" si="805"/>
        <v>0</v>
      </c>
      <c r="V1720" s="72" t="s">
        <v>713</v>
      </c>
    </row>
    <row r="1721" spans="1:22" s="6" customFormat="1" outlineLevel="3">
      <c r="A1721" s="8"/>
      <c r="B1721" s="8"/>
      <c r="C1721" s="25" t="s">
        <v>1151</v>
      </c>
      <c r="D1721" s="97">
        <v>1</v>
      </c>
      <c r="E1721" s="97"/>
      <c r="F1721" s="18" t="s">
        <v>619</v>
      </c>
      <c r="G1721" s="199">
        <v>0</v>
      </c>
      <c r="H1721" s="199">
        <v>0</v>
      </c>
      <c r="I1721" s="71">
        <f t="shared" si="848"/>
        <v>0</v>
      </c>
      <c r="J1721" s="71">
        <f t="shared" si="849"/>
        <v>0</v>
      </c>
      <c r="K1721" s="71">
        <f t="shared" si="850"/>
        <v>0</v>
      </c>
      <c r="L1721" s="71">
        <f t="shared" si="851"/>
        <v>0</v>
      </c>
      <c r="M1721" s="570"/>
      <c r="N1721" s="71"/>
      <c r="O1721" s="71">
        <f t="shared" si="797"/>
        <v>0</v>
      </c>
      <c r="P1721" s="570"/>
      <c r="Q1721" s="71"/>
      <c r="R1721" s="71">
        <f t="shared" si="798"/>
        <v>0</v>
      </c>
      <c r="S1721" s="71">
        <f t="shared" si="803"/>
        <v>0</v>
      </c>
      <c r="T1721" s="71">
        <f t="shared" si="804"/>
        <v>0</v>
      </c>
      <c r="U1721" s="71">
        <f t="shared" si="805"/>
        <v>0</v>
      </c>
      <c r="V1721" s="72"/>
    </row>
    <row r="1722" spans="1:22" s="6" customFormat="1" outlineLevel="3">
      <c r="A1722" s="8"/>
      <c r="B1722" s="8"/>
      <c r="C1722" s="25"/>
      <c r="D1722" s="94"/>
      <c r="E1722" s="97"/>
      <c r="F1722" s="18"/>
      <c r="G1722" s="71"/>
      <c r="H1722" s="71"/>
      <c r="I1722" s="71"/>
      <c r="J1722" s="71"/>
      <c r="K1722" s="71"/>
      <c r="L1722" s="71"/>
      <c r="M1722" s="570"/>
      <c r="N1722" s="71"/>
      <c r="O1722" s="71">
        <f t="shared" si="797"/>
        <v>0</v>
      </c>
      <c r="P1722" s="570"/>
      <c r="Q1722" s="71"/>
      <c r="R1722" s="71">
        <f t="shared" si="798"/>
        <v>0</v>
      </c>
      <c r="S1722" s="71">
        <f t="shared" si="803"/>
        <v>0</v>
      </c>
      <c r="T1722" s="71">
        <f t="shared" si="804"/>
        <v>0</v>
      </c>
      <c r="U1722" s="71">
        <f t="shared" si="805"/>
        <v>0</v>
      </c>
      <c r="V1722" s="72"/>
    </row>
    <row r="1723" spans="1:22" s="6" customFormat="1" outlineLevel="3">
      <c r="A1723" s="8"/>
      <c r="B1723" s="8"/>
      <c r="C1723" s="404" t="s">
        <v>1138</v>
      </c>
      <c r="D1723" s="97"/>
      <c r="E1723" s="97"/>
      <c r="F1723" s="387"/>
      <c r="G1723" s="71"/>
      <c r="H1723" s="71"/>
      <c r="I1723" s="71"/>
      <c r="J1723" s="82">
        <f>SUBTOTAL(9,J1724:J1731)</f>
        <v>20000000</v>
      </c>
      <c r="K1723" s="82">
        <f t="shared" ref="K1723:L1723" si="852">SUBTOTAL(9,K1724:K1731)</f>
        <v>3000000</v>
      </c>
      <c r="L1723" s="82">
        <f t="shared" si="852"/>
        <v>23000000</v>
      </c>
      <c r="M1723" s="576"/>
      <c r="N1723" s="82"/>
      <c r="O1723" s="82">
        <f t="shared" si="797"/>
        <v>0</v>
      </c>
      <c r="P1723" s="576"/>
      <c r="Q1723" s="82"/>
      <c r="R1723" s="82">
        <f t="shared" si="798"/>
        <v>0</v>
      </c>
      <c r="S1723" s="82">
        <f>SUBTOTAL(9,S1724:S1731)</f>
        <v>0</v>
      </c>
      <c r="T1723" s="82">
        <f t="shared" ref="T1723:U1723" si="853">SUBTOTAL(9,T1724:T1731)</f>
        <v>0</v>
      </c>
      <c r="U1723" s="82">
        <f t="shared" si="853"/>
        <v>0</v>
      </c>
      <c r="V1723" s="72"/>
    </row>
    <row r="1724" spans="1:22" s="6" customFormat="1" outlineLevel="3">
      <c r="A1724" s="8"/>
      <c r="B1724" s="8"/>
      <c r="C1724" s="392" t="s">
        <v>1181</v>
      </c>
      <c r="D1724" s="97">
        <v>2</v>
      </c>
      <c r="E1724" s="97"/>
      <c r="F1724" s="387" t="s">
        <v>660</v>
      </c>
      <c r="G1724" s="199">
        <v>2875000</v>
      </c>
      <c r="H1724" s="199">
        <v>82500</v>
      </c>
      <c r="I1724" s="71">
        <f>SUM(G1724:H1724)</f>
        <v>2957500</v>
      </c>
      <c r="J1724" s="71">
        <f>G1724*E1724</f>
        <v>0</v>
      </c>
      <c r="K1724" s="71">
        <f>H1724*E1724</f>
        <v>0</v>
      </c>
      <c r="L1724" s="71">
        <f>I1724*E1724</f>
        <v>0</v>
      </c>
      <c r="M1724" s="570"/>
      <c r="N1724" s="71"/>
      <c r="O1724" s="71">
        <f t="shared" si="797"/>
        <v>0</v>
      </c>
      <c r="P1724" s="570"/>
      <c r="Q1724" s="71"/>
      <c r="R1724" s="71">
        <f t="shared" si="798"/>
        <v>0</v>
      </c>
      <c r="S1724" s="71">
        <f t="shared" si="803"/>
        <v>0</v>
      </c>
      <c r="T1724" s="71">
        <f t="shared" si="804"/>
        <v>0</v>
      </c>
      <c r="U1724" s="71">
        <f t="shared" si="805"/>
        <v>0</v>
      </c>
      <c r="V1724" s="72" t="s">
        <v>713</v>
      </c>
    </row>
    <row r="1725" spans="1:22" s="6" customFormat="1" outlineLevel="3">
      <c r="A1725" s="8"/>
      <c r="B1725" s="8"/>
      <c r="C1725" s="392" t="s">
        <v>812</v>
      </c>
      <c r="D1725" s="97">
        <v>165</v>
      </c>
      <c r="E1725" s="97"/>
      <c r="F1725" s="387" t="s">
        <v>624</v>
      </c>
      <c r="G1725" s="199">
        <v>22980.09</v>
      </c>
      <c r="H1725" s="199">
        <v>5743.9305000000022</v>
      </c>
      <c r="I1725" s="71">
        <f>SUM(G1725:H1725)</f>
        <v>28724.020500000002</v>
      </c>
      <c r="J1725" s="71">
        <f>G1725*E1725</f>
        <v>0</v>
      </c>
      <c r="K1725" s="71">
        <f>H1725*E1725</f>
        <v>0</v>
      </c>
      <c r="L1725" s="71">
        <f>I1725*E1725</f>
        <v>0</v>
      </c>
      <c r="M1725" s="570"/>
      <c r="N1725" s="71"/>
      <c r="O1725" s="71">
        <f t="shared" si="797"/>
        <v>0</v>
      </c>
      <c r="P1725" s="570"/>
      <c r="Q1725" s="71"/>
      <c r="R1725" s="71">
        <f t="shared" si="798"/>
        <v>0</v>
      </c>
      <c r="S1725" s="71">
        <f t="shared" si="803"/>
        <v>0</v>
      </c>
      <c r="T1725" s="71">
        <f t="shared" si="804"/>
        <v>0</v>
      </c>
      <c r="U1725" s="71">
        <f t="shared" si="805"/>
        <v>0</v>
      </c>
      <c r="V1725" s="72" t="s">
        <v>625</v>
      </c>
    </row>
    <row r="1726" spans="1:22" s="6" customFormat="1" outlineLevel="3">
      <c r="A1726" s="8"/>
      <c r="B1726" s="8"/>
      <c r="C1726" s="392" t="s">
        <v>928</v>
      </c>
      <c r="D1726" s="97">
        <v>165</v>
      </c>
      <c r="E1726" s="97"/>
      <c r="F1726" s="387" t="s">
        <v>624</v>
      </c>
      <c r="G1726" s="199">
        <v>8773.9726027397246</v>
      </c>
      <c r="H1726" s="199">
        <v>14594.016411764707</v>
      </c>
      <c r="I1726" s="71">
        <f t="shared" ref="I1726:I1729" si="854">SUM(G1726:H1726)</f>
        <v>23367.989014504434</v>
      </c>
      <c r="J1726" s="71">
        <f t="shared" ref="J1726:J1729" si="855">G1726*E1726</f>
        <v>0</v>
      </c>
      <c r="K1726" s="71">
        <f t="shared" ref="K1726:K1729" si="856">H1726*E1726</f>
        <v>0</v>
      </c>
      <c r="L1726" s="71">
        <f t="shared" ref="L1726:L1729" si="857">I1726*E1726</f>
        <v>0</v>
      </c>
      <c r="M1726" s="570"/>
      <c r="N1726" s="71"/>
      <c r="O1726" s="71">
        <f t="shared" si="797"/>
        <v>0</v>
      </c>
      <c r="P1726" s="570"/>
      <c r="Q1726" s="71"/>
      <c r="R1726" s="71">
        <f t="shared" si="798"/>
        <v>0</v>
      </c>
      <c r="S1726" s="71">
        <f t="shared" si="803"/>
        <v>0</v>
      </c>
      <c r="T1726" s="71">
        <f t="shared" si="804"/>
        <v>0</v>
      </c>
      <c r="U1726" s="71">
        <f t="shared" si="805"/>
        <v>0</v>
      </c>
      <c r="V1726" s="72" t="s">
        <v>929</v>
      </c>
    </row>
    <row r="1727" spans="1:22" s="6" customFormat="1" outlineLevel="3">
      <c r="A1727" s="8"/>
      <c r="B1727" s="8"/>
      <c r="C1727" s="392" t="s">
        <v>1183</v>
      </c>
      <c r="D1727" s="97">
        <v>6</v>
      </c>
      <c r="E1727" s="97"/>
      <c r="F1727" s="387" t="s">
        <v>624</v>
      </c>
      <c r="G1727" s="199">
        <v>3554.7229199999997</v>
      </c>
      <c r="H1727" s="199">
        <v>5289.7058823529414</v>
      </c>
      <c r="I1727" s="71">
        <f t="shared" si="854"/>
        <v>8844.4288023529407</v>
      </c>
      <c r="J1727" s="71">
        <f t="shared" si="855"/>
        <v>0</v>
      </c>
      <c r="K1727" s="71">
        <f t="shared" si="856"/>
        <v>0</v>
      </c>
      <c r="L1727" s="71">
        <f t="shared" si="857"/>
        <v>0</v>
      </c>
      <c r="M1727" s="570"/>
      <c r="N1727" s="71"/>
      <c r="O1727" s="71">
        <f t="shared" si="797"/>
        <v>0</v>
      </c>
      <c r="P1727" s="570"/>
      <c r="Q1727" s="71"/>
      <c r="R1727" s="71">
        <f t="shared" si="798"/>
        <v>0</v>
      </c>
      <c r="S1727" s="71">
        <f t="shared" si="803"/>
        <v>0</v>
      </c>
      <c r="T1727" s="71">
        <f t="shared" si="804"/>
        <v>0</v>
      </c>
      <c r="U1727" s="71">
        <f t="shared" si="805"/>
        <v>0</v>
      </c>
      <c r="V1727" s="72" t="s">
        <v>1549</v>
      </c>
    </row>
    <row r="1728" spans="1:22" s="6" customFormat="1" ht="26.4" outlineLevel="3">
      <c r="A1728" s="8"/>
      <c r="B1728" s="8"/>
      <c r="C1728" s="392" t="s">
        <v>691</v>
      </c>
      <c r="D1728" s="97">
        <v>3</v>
      </c>
      <c r="E1728" s="97">
        <v>1</v>
      </c>
      <c r="F1728" s="18" t="s">
        <v>619</v>
      </c>
      <c r="G1728" s="199">
        <v>20000000</v>
      </c>
      <c r="H1728" s="199">
        <v>3000000</v>
      </c>
      <c r="I1728" s="71">
        <f>SUM(G1728:H1728)</f>
        <v>23000000</v>
      </c>
      <c r="J1728" s="71">
        <f>G1728*E1728</f>
        <v>20000000</v>
      </c>
      <c r="K1728" s="71">
        <f>H1728*E1728</f>
        <v>3000000</v>
      </c>
      <c r="L1728" s="71">
        <f>I1728*E1728</f>
        <v>23000000</v>
      </c>
      <c r="M1728" s="570"/>
      <c r="N1728" s="71"/>
      <c r="O1728" s="71">
        <f t="shared" si="797"/>
        <v>0</v>
      </c>
      <c r="P1728" s="570"/>
      <c r="Q1728" s="71"/>
      <c r="R1728" s="71">
        <f t="shared" si="798"/>
        <v>0</v>
      </c>
      <c r="S1728" s="71">
        <f t="shared" si="803"/>
        <v>0</v>
      </c>
      <c r="T1728" s="71">
        <f t="shared" si="804"/>
        <v>0</v>
      </c>
      <c r="U1728" s="71">
        <f t="shared" si="805"/>
        <v>0</v>
      </c>
      <c r="V1728" s="505" t="s">
        <v>1605</v>
      </c>
    </row>
    <row r="1729" spans="1:22" s="6" customFormat="1" outlineLevel="3">
      <c r="A1729" s="8"/>
      <c r="B1729" s="8"/>
      <c r="C1729" s="25" t="s">
        <v>657</v>
      </c>
      <c r="D1729" s="97">
        <v>1</v>
      </c>
      <c r="E1729" s="97"/>
      <c r="F1729" s="18" t="s">
        <v>619</v>
      </c>
      <c r="G1729" s="199">
        <v>1000000</v>
      </c>
      <c r="H1729" s="199">
        <v>300000</v>
      </c>
      <c r="I1729" s="71">
        <f t="shared" si="854"/>
        <v>1300000</v>
      </c>
      <c r="J1729" s="71">
        <f t="shared" si="855"/>
        <v>0</v>
      </c>
      <c r="K1729" s="71">
        <f t="shared" si="856"/>
        <v>0</v>
      </c>
      <c r="L1729" s="71">
        <f t="shared" si="857"/>
        <v>0</v>
      </c>
      <c r="M1729" s="570"/>
      <c r="N1729" s="71"/>
      <c r="O1729" s="71">
        <f t="shared" si="797"/>
        <v>0</v>
      </c>
      <c r="P1729" s="570"/>
      <c r="Q1729" s="71"/>
      <c r="R1729" s="71">
        <f t="shared" si="798"/>
        <v>0</v>
      </c>
      <c r="S1729" s="71">
        <f t="shared" si="803"/>
        <v>0</v>
      </c>
      <c r="T1729" s="71">
        <f t="shared" si="804"/>
        <v>0</v>
      </c>
      <c r="U1729" s="71">
        <f t="shared" si="805"/>
        <v>0</v>
      </c>
      <c r="V1729" s="72"/>
    </row>
    <row r="1730" spans="1:22" s="6" customFormat="1" outlineLevel="2">
      <c r="A1730" s="8"/>
      <c r="B1730" s="8"/>
      <c r="C1730" s="25"/>
      <c r="D1730" s="97"/>
      <c r="E1730" s="97"/>
      <c r="F1730" s="18"/>
      <c r="G1730" s="71"/>
      <c r="H1730" s="71"/>
      <c r="I1730" s="71"/>
      <c r="J1730" s="71"/>
      <c r="K1730" s="71"/>
      <c r="L1730" s="71"/>
      <c r="M1730" s="570"/>
      <c r="N1730" s="71"/>
      <c r="O1730" s="71">
        <f t="shared" si="797"/>
        <v>0</v>
      </c>
      <c r="P1730" s="570"/>
      <c r="Q1730" s="71"/>
      <c r="R1730" s="71">
        <f t="shared" si="798"/>
        <v>0</v>
      </c>
      <c r="S1730" s="71">
        <f t="shared" si="803"/>
        <v>0</v>
      </c>
      <c r="T1730" s="71">
        <f t="shared" si="804"/>
        <v>0</v>
      </c>
      <c r="U1730" s="71">
        <f t="shared" si="805"/>
        <v>0</v>
      </c>
      <c r="V1730" s="72"/>
    </row>
    <row r="1731" spans="1:22" s="6" customFormat="1" outlineLevel="1">
      <c r="A1731" s="8"/>
      <c r="B1731" s="8"/>
      <c r="C1731" s="25"/>
      <c r="D1731" s="97"/>
      <c r="E1731" s="97"/>
      <c r="F1731" s="18"/>
      <c r="G1731" s="71"/>
      <c r="H1731" s="71"/>
      <c r="I1731" s="71"/>
      <c r="J1731" s="71"/>
      <c r="K1731" s="71"/>
      <c r="L1731" s="62"/>
      <c r="M1731" s="574"/>
      <c r="N1731" s="62"/>
      <c r="O1731" s="62">
        <f t="shared" ref="O1731:O1794" si="858">M1731+N1731</f>
        <v>0</v>
      </c>
      <c r="P1731" s="574"/>
      <c r="Q1731" s="62"/>
      <c r="R1731" s="62">
        <f t="shared" ref="R1731:R1794" si="859">P1731+Q1731</f>
        <v>0</v>
      </c>
      <c r="S1731" s="62">
        <f t="shared" si="803"/>
        <v>0</v>
      </c>
      <c r="T1731" s="62">
        <f t="shared" si="804"/>
        <v>0</v>
      </c>
      <c r="U1731" s="62">
        <f t="shared" si="805"/>
        <v>0</v>
      </c>
      <c r="V1731" s="72"/>
    </row>
    <row r="1732" spans="1:22" s="6" customFormat="1" outlineLevel="1">
      <c r="A1732" s="8" t="s">
        <v>297</v>
      </c>
      <c r="B1732" s="8"/>
      <c r="C1732" s="25" t="s">
        <v>298</v>
      </c>
      <c r="D1732" s="94">
        <v>1</v>
      </c>
      <c r="E1732" s="97">
        <v>1</v>
      </c>
      <c r="F1732" s="18" t="s">
        <v>10</v>
      </c>
      <c r="G1732" s="71"/>
      <c r="H1732" s="71"/>
      <c r="I1732" s="71"/>
      <c r="J1732" s="82">
        <f>SUBTOTAL(9,J1733:J1746)</f>
        <v>84938287.258642346</v>
      </c>
      <c r="K1732" s="82">
        <f>SUBTOTAL(9,K1733:K1746)</f>
        <v>5889562.8377060369</v>
      </c>
      <c r="L1732" s="82">
        <f>SUBTOTAL(9,L1733:L1746)</f>
        <v>90827850.09634836</v>
      </c>
      <c r="M1732" s="576"/>
      <c r="N1732" s="82"/>
      <c r="O1732" s="82">
        <f t="shared" si="858"/>
        <v>0</v>
      </c>
      <c r="P1732" s="576"/>
      <c r="Q1732" s="82"/>
      <c r="R1732" s="82">
        <f t="shared" si="859"/>
        <v>0</v>
      </c>
      <c r="S1732" s="82">
        <f>SUBTOTAL(9,S1733:S1746)</f>
        <v>710449.14322717802</v>
      </c>
      <c r="T1732" s="82">
        <f>SUBTOTAL(9,T1733:T1746)</f>
        <v>0</v>
      </c>
      <c r="U1732" s="82">
        <f>SUBTOTAL(9,U1733:U1746)</f>
        <v>710449.14322717802</v>
      </c>
      <c r="V1732" s="72"/>
    </row>
    <row r="1733" spans="1:22" s="7" customFormat="1" outlineLevel="2">
      <c r="A1733" s="5"/>
      <c r="B1733" s="5"/>
      <c r="C1733" s="401" t="s">
        <v>1213</v>
      </c>
      <c r="D1733" s="194">
        <v>0</v>
      </c>
      <c r="E1733" s="194">
        <v>0</v>
      </c>
      <c r="F1733" s="277"/>
      <c r="G1733" s="199"/>
      <c r="H1733" s="199"/>
      <c r="I1733" s="199">
        <f t="shared" ref="I1733:I1738" si="860">SUM(G1733:H1733)</f>
        <v>0</v>
      </c>
      <c r="J1733" s="174">
        <f>SUBTOTAL(9,J1735:J1745)</f>
        <v>84938287.258642346</v>
      </c>
      <c r="K1733" s="174">
        <f>SUBTOTAL(9,K1735:K1745)</f>
        <v>5889562.8377060369</v>
      </c>
      <c r="L1733" s="174">
        <f>SUBTOTAL(9,L1735:L1745)</f>
        <v>90827850.09634836</v>
      </c>
      <c r="M1733" s="578"/>
      <c r="N1733" s="174"/>
      <c r="O1733" s="174">
        <f t="shared" si="858"/>
        <v>0</v>
      </c>
      <c r="P1733" s="578"/>
      <c r="Q1733" s="174"/>
      <c r="R1733" s="174">
        <f t="shared" si="859"/>
        <v>0</v>
      </c>
      <c r="S1733" s="174">
        <f>SUBTOTAL(9,S1735:S1745)</f>
        <v>710449.14322717802</v>
      </c>
      <c r="T1733" s="174">
        <f>SUBTOTAL(9,T1735:T1745)</f>
        <v>0</v>
      </c>
      <c r="U1733" s="174">
        <f>SUBTOTAL(9,U1735:U1745)</f>
        <v>710449.14322717802</v>
      </c>
      <c r="V1733" s="402"/>
    </row>
    <row r="1734" spans="1:22" s="6" customFormat="1" outlineLevel="2">
      <c r="A1734" s="8"/>
      <c r="B1734" s="8"/>
      <c r="C1734" s="28" t="s">
        <v>1141</v>
      </c>
      <c r="D1734" s="97"/>
      <c r="E1734" s="97"/>
      <c r="F1734" s="18"/>
      <c r="G1734" s="71"/>
      <c r="H1734" s="71"/>
      <c r="I1734" s="71"/>
      <c r="J1734" s="82">
        <f>SUBTOTAL(9,J1735:J1738)</f>
        <v>80634445.350000009</v>
      </c>
      <c r="K1734" s="82">
        <f t="shared" ref="K1734:L1734" si="861">SUBTOTAL(9,K1735:K1738)</f>
        <v>3616553.6349999998</v>
      </c>
      <c r="L1734" s="82">
        <f t="shared" si="861"/>
        <v>84250998.984999999</v>
      </c>
      <c r="M1734" s="576"/>
      <c r="N1734" s="82"/>
      <c r="O1734" s="82">
        <f t="shared" si="858"/>
        <v>0</v>
      </c>
      <c r="P1734" s="576"/>
      <c r="Q1734" s="82"/>
      <c r="R1734" s="82">
        <f t="shared" si="859"/>
        <v>0</v>
      </c>
      <c r="S1734" s="82">
        <f>SUBTOTAL(9,S1735:S1738)</f>
        <v>0</v>
      </c>
      <c r="T1734" s="82">
        <f t="shared" ref="T1734:U1734" si="862">SUBTOTAL(9,T1735:T1738)</f>
        <v>0</v>
      </c>
      <c r="U1734" s="82">
        <f t="shared" si="862"/>
        <v>0</v>
      </c>
      <c r="V1734" s="72"/>
    </row>
    <row r="1735" spans="1:22" s="6" customFormat="1" outlineLevel="2">
      <c r="A1735" s="8"/>
      <c r="B1735" s="8"/>
      <c r="C1735" s="392" t="s">
        <v>1214</v>
      </c>
      <c r="D1735" s="97">
        <v>1</v>
      </c>
      <c r="E1735" s="97">
        <v>1</v>
      </c>
      <c r="F1735" s="18" t="s">
        <v>660</v>
      </c>
      <c r="G1735" s="199">
        <v>19802999.700000003</v>
      </c>
      <c r="H1735" s="199">
        <v>1064000</v>
      </c>
      <c r="I1735" s="71">
        <f t="shared" si="860"/>
        <v>20866999.700000003</v>
      </c>
      <c r="J1735" s="71">
        <f t="shared" ref="J1735:J1738" si="863">G1735*E1735</f>
        <v>19802999.700000003</v>
      </c>
      <c r="K1735" s="71">
        <f t="shared" ref="K1735:K1738" si="864">H1735*E1735</f>
        <v>1064000</v>
      </c>
      <c r="L1735" s="71">
        <f t="shared" ref="L1735:L1738" si="865">I1735*E1735</f>
        <v>20866999.700000003</v>
      </c>
      <c r="M1735" s="570"/>
      <c r="N1735" s="71"/>
      <c r="O1735" s="71">
        <f t="shared" si="858"/>
        <v>0</v>
      </c>
      <c r="P1735" s="570"/>
      <c r="Q1735" s="71"/>
      <c r="R1735" s="71">
        <f t="shared" si="859"/>
        <v>0</v>
      </c>
      <c r="S1735" s="71">
        <f t="shared" ref="S1735:S1798" si="866">J1735*M1735</f>
        <v>0</v>
      </c>
      <c r="T1735" s="71">
        <f t="shared" ref="T1735:T1798" si="867">P1735*K1735</f>
        <v>0</v>
      </c>
      <c r="U1735" s="71">
        <f t="shared" ref="U1735:U1798" si="868">S1735+T1735</f>
        <v>0</v>
      </c>
      <c r="V1735" s="72" t="s">
        <v>1215</v>
      </c>
    </row>
    <row r="1736" spans="1:22" s="6" customFormat="1" outlineLevel="2">
      <c r="A1736" s="8"/>
      <c r="B1736" s="8"/>
      <c r="C1736" s="392" t="s">
        <v>1216</v>
      </c>
      <c r="D1736" s="97">
        <v>1</v>
      </c>
      <c r="E1736" s="97">
        <v>1</v>
      </c>
      <c r="F1736" s="18" t="s">
        <v>660</v>
      </c>
      <c r="G1736" s="199">
        <v>54096000.200000003</v>
      </c>
      <c r="H1736" s="199">
        <v>1400000.0000000002</v>
      </c>
      <c r="I1736" s="71">
        <f t="shared" si="860"/>
        <v>55496000.200000003</v>
      </c>
      <c r="J1736" s="71">
        <f t="shared" si="863"/>
        <v>54096000.200000003</v>
      </c>
      <c r="K1736" s="71">
        <f t="shared" si="864"/>
        <v>1400000.0000000002</v>
      </c>
      <c r="L1736" s="71">
        <f t="shared" si="865"/>
        <v>55496000.200000003</v>
      </c>
      <c r="M1736" s="570"/>
      <c r="N1736" s="71"/>
      <c r="O1736" s="71">
        <f t="shared" si="858"/>
        <v>0</v>
      </c>
      <c r="P1736" s="570"/>
      <c r="Q1736" s="71"/>
      <c r="R1736" s="71">
        <f t="shared" si="859"/>
        <v>0</v>
      </c>
      <c r="S1736" s="71">
        <f t="shared" si="866"/>
        <v>0</v>
      </c>
      <c r="T1736" s="71">
        <f t="shared" si="867"/>
        <v>0</v>
      </c>
      <c r="U1736" s="71">
        <f t="shared" si="868"/>
        <v>0</v>
      </c>
      <c r="V1736" s="72" t="s">
        <v>1217</v>
      </c>
    </row>
    <row r="1737" spans="1:22" s="6" customFormat="1" outlineLevel="2">
      <c r="A1737" s="8"/>
      <c r="B1737" s="8"/>
      <c r="C1737" s="25" t="s">
        <v>1218</v>
      </c>
      <c r="D1737" s="97">
        <v>2</v>
      </c>
      <c r="E1737" s="97">
        <v>2</v>
      </c>
      <c r="F1737" s="18" t="s">
        <v>660</v>
      </c>
      <c r="G1737" s="199">
        <v>1614800.0000000002</v>
      </c>
      <c r="H1737" s="199">
        <v>50400.000000000007</v>
      </c>
      <c r="I1737" s="71">
        <f t="shared" si="860"/>
        <v>1665200.0000000002</v>
      </c>
      <c r="J1737" s="71">
        <f t="shared" si="863"/>
        <v>3229600.0000000005</v>
      </c>
      <c r="K1737" s="71">
        <f t="shared" si="864"/>
        <v>100800.00000000001</v>
      </c>
      <c r="L1737" s="71">
        <f t="shared" si="865"/>
        <v>3330400.0000000005</v>
      </c>
      <c r="M1737" s="570"/>
      <c r="N1737" s="71"/>
      <c r="O1737" s="71">
        <f t="shared" si="858"/>
        <v>0</v>
      </c>
      <c r="P1737" s="570"/>
      <c r="Q1737" s="71"/>
      <c r="R1737" s="71">
        <f t="shared" si="859"/>
        <v>0</v>
      </c>
      <c r="S1737" s="71">
        <f t="shared" si="866"/>
        <v>0</v>
      </c>
      <c r="T1737" s="71">
        <f t="shared" si="867"/>
        <v>0</v>
      </c>
      <c r="U1737" s="71">
        <f t="shared" si="868"/>
        <v>0</v>
      </c>
      <c r="V1737" s="72" t="s">
        <v>1608</v>
      </c>
    </row>
    <row r="1738" spans="1:22" s="6" customFormat="1" outlineLevel="2">
      <c r="A1738" s="8"/>
      <c r="B1738" s="8"/>
      <c r="C1738" s="25" t="s">
        <v>1220</v>
      </c>
      <c r="D1738" s="97">
        <v>1</v>
      </c>
      <c r="E1738" s="97">
        <v>1</v>
      </c>
      <c r="F1738" s="18" t="s">
        <v>619</v>
      </c>
      <c r="G1738" s="199">
        <v>3505845.45</v>
      </c>
      <c r="H1738" s="199">
        <v>1051753.635</v>
      </c>
      <c r="I1738" s="71">
        <f t="shared" si="860"/>
        <v>4557599.085</v>
      </c>
      <c r="J1738" s="71">
        <f t="shared" si="863"/>
        <v>3505845.45</v>
      </c>
      <c r="K1738" s="71">
        <f t="shared" si="864"/>
        <v>1051753.635</v>
      </c>
      <c r="L1738" s="71">
        <f t="shared" si="865"/>
        <v>4557599.085</v>
      </c>
      <c r="M1738" s="570"/>
      <c r="N1738" s="71"/>
      <c r="O1738" s="71">
        <f t="shared" si="858"/>
        <v>0</v>
      </c>
      <c r="P1738" s="570"/>
      <c r="Q1738" s="71"/>
      <c r="R1738" s="71">
        <f t="shared" si="859"/>
        <v>0</v>
      </c>
      <c r="S1738" s="71">
        <f t="shared" si="866"/>
        <v>0</v>
      </c>
      <c r="T1738" s="71">
        <f t="shared" si="867"/>
        <v>0</v>
      </c>
      <c r="U1738" s="71">
        <f t="shared" si="868"/>
        <v>0</v>
      </c>
      <c r="V1738" s="72" t="s">
        <v>713</v>
      </c>
    </row>
    <row r="1739" spans="1:22" s="6" customFormat="1" outlineLevel="2">
      <c r="A1739" s="8"/>
      <c r="B1739" s="8"/>
      <c r="C1739" s="28" t="s">
        <v>1138</v>
      </c>
      <c r="D1739" s="97"/>
      <c r="E1739" s="97"/>
      <c r="F1739" s="18"/>
      <c r="G1739" s="71"/>
      <c r="H1739" s="71"/>
      <c r="I1739" s="71"/>
      <c r="J1739" s="82">
        <f>SUBTOTAL(9,J1740:J1745)</f>
        <v>4303841.9086423283</v>
      </c>
      <c r="K1739" s="82">
        <f>SUBTOTAL(9,K1740:K1745)</f>
        <v>2273009.2027060366</v>
      </c>
      <c r="L1739" s="82">
        <f>SUBTOTAL(9,L1740:L1745)</f>
        <v>6576851.1113483664</v>
      </c>
      <c r="M1739" s="576"/>
      <c r="N1739" s="82"/>
      <c r="O1739" s="82">
        <f t="shared" si="858"/>
        <v>0</v>
      </c>
      <c r="P1739" s="576"/>
      <c r="Q1739" s="82"/>
      <c r="R1739" s="82">
        <f t="shared" si="859"/>
        <v>0</v>
      </c>
      <c r="S1739" s="82">
        <f>SUBTOTAL(9,S1740:S1745)</f>
        <v>710449.14322717802</v>
      </c>
      <c r="T1739" s="82">
        <f>SUBTOTAL(9,T1740:T1745)</f>
        <v>0</v>
      </c>
      <c r="U1739" s="82">
        <f>SUBTOTAL(9,U1740:U1745)</f>
        <v>710449.14322717802</v>
      </c>
      <c r="V1739" s="72"/>
    </row>
    <row r="1740" spans="1:22" s="6" customFormat="1" outlineLevel="2">
      <c r="A1740" s="8"/>
      <c r="B1740" s="8"/>
      <c r="C1740" s="25" t="s">
        <v>842</v>
      </c>
      <c r="D1740" s="97">
        <v>100</v>
      </c>
      <c r="E1740" s="97">
        <v>100</v>
      </c>
      <c r="F1740" s="18" t="s">
        <v>624</v>
      </c>
      <c r="G1740" s="199">
        <v>32518.739999999998</v>
      </c>
      <c r="H1740" s="199">
        <v>7485.6650000000009</v>
      </c>
      <c r="I1740" s="71">
        <f>SUM(G1740:H1740)</f>
        <v>40004.404999999999</v>
      </c>
      <c r="J1740" s="71">
        <f>G1740*E1740</f>
        <v>3251874</v>
      </c>
      <c r="K1740" s="71">
        <f>H1740*E1740</f>
        <v>748566.50000000012</v>
      </c>
      <c r="L1740" s="71">
        <f>I1740*E1740</f>
        <v>4000440.5</v>
      </c>
      <c r="M1740" s="570"/>
      <c r="N1740" s="71"/>
      <c r="O1740" s="71">
        <f t="shared" si="858"/>
        <v>0</v>
      </c>
      <c r="P1740" s="570"/>
      <c r="Q1740" s="71"/>
      <c r="R1740" s="71">
        <f t="shared" si="859"/>
        <v>0</v>
      </c>
      <c r="S1740" s="71">
        <f t="shared" si="866"/>
        <v>0</v>
      </c>
      <c r="T1740" s="71">
        <f t="shared" si="867"/>
        <v>0</v>
      </c>
      <c r="U1740" s="71">
        <f t="shared" si="868"/>
        <v>0</v>
      </c>
      <c r="V1740" s="72" t="s">
        <v>625</v>
      </c>
    </row>
    <row r="1741" spans="1:22" s="6" customFormat="1" outlineLevel="2">
      <c r="A1741" s="8"/>
      <c r="B1741" s="8"/>
      <c r="C1741" s="25" t="s">
        <v>928</v>
      </c>
      <c r="D1741" s="97">
        <v>100</v>
      </c>
      <c r="E1741" s="97">
        <v>100</v>
      </c>
      <c r="F1741" s="18" t="s">
        <v>624</v>
      </c>
      <c r="G1741" s="199">
        <v>8773.9726027397246</v>
      </c>
      <c r="H1741" s="199">
        <v>14594.016411764707</v>
      </c>
      <c r="I1741" s="71">
        <f t="shared" ref="I1741:I1745" si="869">SUM(G1741:H1741)</f>
        <v>23367.989014504434</v>
      </c>
      <c r="J1741" s="71">
        <f t="shared" ref="J1741:J1745" si="870">G1741*E1741</f>
        <v>877397.26027397241</v>
      </c>
      <c r="K1741" s="71">
        <f t="shared" ref="K1741:K1745" si="871">H1741*E1741</f>
        <v>1459401.6411764708</v>
      </c>
      <c r="L1741" s="71">
        <f t="shared" ref="L1741:L1745" si="872">I1741*E1741</f>
        <v>2336798.9014504435</v>
      </c>
      <c r="M1741" s="570">
        <v>0.8</v>
      </c>
      <c r="N1741" s="71"/>
      <c r="O1741" s="71">
        <f t="shared" si="858"/>
        <v>0.8</v>
      </c>
      <c r="P1741" s="570"/>
      <c r="Q1741" s="71"/>
      <c r="R1741" s="71">
        <f t="shared" si="859"/>
        <v>0</v>
      </c>
      <c r="S1741" s="71">
        <f t="shared" si="866"/>
        <v>701917.808219178</v>
      </c>
      <c r="T1741" s="71">
        <f t="shared" si="867"/>
        <v>0</v>
      </c>
      <c r="U1741" s="71">
        <f t="shared" si="868"/>
        <v>701917.808219178</v>
      </c>
      <c r="V1741" s="72" t="s">
        <v>929</v>
      </c>
    </row>
    <row r="1742" spans="1:22" s="6" customFormat="1" outlineLevel="2">
      <c r="A1742" s="8"/>
      <c r="B1742" s="8"/>
      <c r="C1742" s="25" t="s">
        <v>1183</v>
      </c>
      <c r="D1742" s="97">
        <v>3</v>
      </c>
      <c r="E1742" s="97">
        <v>3</v>
      </c>
      <c r="F1742" s="18" t="s">
        <v>624</v>
      </c>
      <c r="G1742" s="199">
        <v>3554.7229199999997</v>
      </c>
      <c r="H1742" s="199">
        <v>5289.7058823529414</v>
      </c>
      <c r="I1742" s="71">
        <f t="shared" si="869"/>
        <v>8844.4288023529407</v>
      </c>
      <c r="J1742" s="71">
        <f t="shared" si="870"/>
        <v>10664.168759999999</v>
      </c>
      <c r="K1742" s="71">
        <f t="shared" si="871"/>
        <v>15869.117647058825</v>
      </c>
      <c r="L1742" s="71">
        <f t="shared" si="872"/>
        <v>26533.286407058822</v>
      </c>
      <c r="M1742" s="570">
        <v>0.8</v>
      </c>
      <c r="N1742" s="71"/>
      <c r="O1742" s="71">
        <f t="shared" si="858"/>
        <v>0.8</v>
      </c>
      <c r="P1742" s="570"/>
      <c r="Q1742" s="71"/>
      <c r="R1742" s="71">
        <f t="shared" si="859"/>
        <v>0</v>
      </c>
      <c r="S1742" s="71">
        <f t="shared" si="866"/>
        <v>8531.335008</v>
      </c>
      <c r="T1742" s="71">
        <f t="shared" si="867"/>
        <v>0</v>
      </c>
      <c r="U1742" s="71">
        <f t="shared" si="868"/>
        <v>8531.335008</v>
      </c>
      <c r="V1742" s="72" t="s">
        <v>1549</v>
      </c>
    </row>
    <row r="1743" spans="1:22" s="6" customFormat="1" outlineLevel="2">
      <c r="A1743" s="8"/>
      <c r="B1743" s="8"/>
      <c r="C1743" s="25" t="s">
        <v>928</v>
      </c>
      <c r="D1743" s="97">
        <v>3</v>
      </c>
      <c r="E1743" s="97"/>
      <c r="F1743" s="18" t="s">
        <v>624</v>
      </c>
      <c r="G1743" s="199">
        <v>8773.9726027397246</v>
      </c>
      <c r="H1743" s="199">
        <v>14594.016411764707</v>
      </c>
      <c r="I1743" s="71">
        <f t="shared" si="869"/>
        <v>23367.989014504434</v>
      </c>
      <c r="J1743" s="71">
        <f t="shared" si="870"/>
        <v>0</v>
      </c>
      <c r="K1743" s="71">
        <f t="shared" si="871"/>
        <v>0</v>
      </c>
      <c r="L1743" s="71">
        <f t="shared" si="872"/>
        <v>0</v>
      </c>
      <c r="M1743" s="570">
        <v>0.8</v>
      </c>
      <c r="N1743" s="71"/>
      <c r="O1743" s="71">
        <f t="shared" si="858"/>
        <v>0.8</v>
      </c>
      <c r="P1743" s="570"/>
      <c r="Q1743" s="71"/>
      <c r="R1743" s="71">
        <f t="shared" si="859"/>
        <v>0</v>
      </c>
      <c r="S1743" s="71">
        <f t="shared" si="866"/>
        <v>0</v>
      </c>
      <c r="T1743" s="71">
        <f t="shared" si="867"/>
        <v>0</v>
      </c>
      <c r="U1743" s="71">
        <f t="shared" si="868"/>
        <v>0</v>
      </c>
      <c r="V1743" s="72" t="s">
        <v>929</v>
      </c>
    </row>
    <row r="1744" spans="1:22" s="6" customFormat="1" outlineLevel="2">
      <c r="A1744" s="8"/>
      <c r="B1744" s="8"/>
      <c r="C1744" s="25"/>
      <c r="D1744" s="97"/>
      <c r="E1744" s="97"/>
      <c r="F1744" s="18"/>
      <c r="G1744" s="71"/>
      <c r="H1744" s="71"/>
      <c r="I1744" s="71"/>
      <c r="J1744" s="71"/>
      <c r="K1744" s="71"/>
      <c r="L1744" s="71"/>
      <c r="M1744" s="570"/>
      <c r="N1744" s="71"/>
      <c r="O1744" s="71">
        <f t="shared" si="858"/>
        <v>0</v>
      </c>
      <c r="P1744" s="570"/>
      <c r="Q1744" s="71"/>
      <c r="R1744" s="71">
        <f t="shared" si="859"/>
        <v>0</v>
      </c>
      <c r="S1744" s="71">
        <f t="shared" si="866"/>
        <v>0</v>
      </c>
      <c r="T1744" s="71">
        <f t="shared" si="867"/>
        <v>0</v>
      </c>
      <c r="U1744" s="71">
        <f t="shared" si="868"/>
        <v>0</v>
      </c>
      <c r="V1744" s="72"/>
    </row>
    <row r="1745" spans="1:22" s="6" customFormat="1" outlineLevel="2">
      <c r="A1745" s="8"/>
      <c r="B1745" s="8"/>
      <c r="C1745" s="25" t="s">
        <v>657</v>
      </c>
      <c r="D1745" s="97">
        <v>1</v>
      </c>
      <c r="E1745" s="97">
        <v>1</v>
      </c>
      <c r="F1745" s="18" t="s">
        <v>619</v>
      </c>
      <c r="G1745" s="199">
        <v>163906.47960835617</v>
      </c>
      <c r="H1745" s="199">
        <v>49171.94388250685</v>
      </c>
      <c r="I1745" s="71">
        <f t="shared" si="869"/>
        <v>213078.423490863</v>
      </c>
      <c r="J1745" s="71">
        <f t="shared" si="870"/>
        <v>163906.47960835617</v>
      </c>
      <c r="K1745" s="71">
        <f t="shared" si="871"/>
        <v>49171.94388250685</v>
      </c>
      <c r="L1745" s="71">
        <f t="shared" si="872"/>
        <v>213078.423490863</v>
      </c>
      <c r="M1745" s="570"/>
      <c r="N1745" s="71"/>
      <c r="O1745" s="71">
        <f t="shared" si="858"/>
        <v>0</v>
      </c>
      <c r="P1745" s="570"/>
      <c r="Q1745" s="71"/>
      <c r="R1745" s="71">
        <f t="shared" si="859"/>
        <v>0</v>
      </c>
      <c r="S1745" s="71">
        <f t="shared" si="866"/>
        <v>0</v>
      </c>
      <c r="T1745" s="71">
        <f t="shared" si="867"/>
        <v>0</v>
      </c>
      <c r="U1745" s="71">
        <f t="shared" si="868"/>
        <v>0</v>
      </c>
      <c r="V1745" s="72" t="s">
        <v>713</v>
      </c>
    </row>
    <row r="1746" spans="1:22" s="6" customFormat="1" outlineLevel="1">
      <c r="A1746" s="8"/>
      <c r="B1746" s="8"/>
      <c r="C1746" s="25"/>
      <c r="D1746" s="94"/>
      <c r="E1746" s="97"/>
      <c r="F1746" s="18"/>
      <c r="G1746" s="71"/>
      <c r="H1746" s="71"/>
      <c r="I1746" s="71"/>
      <c r="J1746" s="71"/>
      <c r="K1746" s="71"/>
      <c r="L1746" s="62"/>
      <c r="M1746" s="574"/>
      <c r="N1746" s="62"/>
      <c r="O1746" s="62">
        <f t="shared" si="858"/>
        <v>0</v>
      </c>
      <c r="P1746" s="574"/>
      <c r="Q1746" s="62"/>
      <c r="R1746" s="62">
        <f t="shared" si="859"/>
        <v>0</v>
      </c>
      <c r="S1746" s="62">
        <f t="shared" si="866"/>
        <v>0</v>
      </c>
      <c r="T1746" s="62">
        <f t="shared" si="867"/>
        <v>0</v>
      </c>
      <c r="U1746" s="62">
        <f t="shared" si="868"/>
        <v>0</v>
      </c>
      <c r="V1746" s="72"/>
    </row>
    <row r="1747" spans="1:22" s="6" customFormat="1" outlineLevel="1">
      <c r="A1747" s="8" t="s">
        <v>299</v>
      </c>
      <c r="B1747" s="8"/>
      <c r="C1747" s="25" t="s">
        <v>300</v>
      </c>
      <c r="D1747" s="94">
        <v>1</v>
      </c>
      <c r="E1747" s="97">
        <v>1</v>
      </c>
      <c r="F1747" s="18" t="s">
        <v>10</v>
      </c>
      <c r="G1747" s="71"/>
      <c r="H1747" s="71"/>
      <c r="I1747" s="71"/>
      <c r="J1747" s="82">
        <f>SUBTOTAL(9,J1748:J1775)</f>
        <v>272383525.79063809</v>
      </c>
      <c r="K1747" s="82">
        <f>SUBTOTAL(9,K1748:K1775)</f>
        <v>34190166.146313481</v>
      </c>
      <c r="L1747" s="82">
        <f>SUBTOTAL(9,L1748:L1775)</f>
        <v>306573691.93695146</v>
      </c>
      <c r="M1747" s="576"/>
      <c r="N1747" s="82"/>
      <c r="O1747" s="82">
        <f t="shared" si="858"/>
        <v>0</v>
      </c>
      <c r="P1747" s="576"/>
      <c r="Q1747" s="82"/>
      <c r="R1747" s="82">
        <f t="shared" si="859"/>
        <v>0</v>
      </c>
      <c r="S1747" s="82">
        <f>SUBTOTAL(9,S1748:S1775)</f>
        <v>0</v>
      </c>
      <c r="T1747" s="82">
        <f>SUBTOTAL(9,T1748:T1775)</f>
        <v>0</v>
      </c>
      <c r="U1747" s="82">
        <f>SUBTOTAL(9,U1748:U1775)</f>
        <v>0</v>
      </c>
      <c r="V1747" s="72"/>
    </row>
    <row r="1748" spans="1:22" s="7" customFormat="1" outlineLevel="2">
      <c r="A1748" s="5"/>
      <c r="B1748" s="5"/>
      <c r="C1748" s="401" t="s">
        <v>1213</v>
      </c>
      <c r="D1748" s="194">
        <v>0</v>
      </c>
      <c r="E1748" s="194">
        <v>0</v>
      </c>
      <c r="F1748" s="277"/>
      <c r="G1748" s="199"/>
      <c r="H1748" s="199"/>
      <c r="I1748" s="199">
        <f t="shared" ref="I1748" si="873">SUM(G1748:H1748)</f>
        <v>0</v>
      </c>
      <c r="J1748" s="174">
        <f>SUBTOTAL(9,J1749:J1774)</f>
        <v>272383525.79063809</v>
      </c>
      <c r="K1748" s="174">
        <f t="shared" ref="K1748:L1748" si="874">SUBTOTAL(9,K1749:K1774)</f>
        <v>34190166.146313481</v>
      </c>
      <c r="L1748" s="174">
        <f t="shared" si="874"/>
        <v>306573691.93695146</v>
      </c>
      <c r="M1748" s="578"/>
      <c r="N1748" s="174"/>
      <c r="O1748" s="174">
        <f t="shared" si="858"/>
        <v>0</v>
      </c>
      <c r="P1748" s="578"/>
      <c r="Q1748" s="174"/>
      <c r="R1748" s="174">
        <f t="shared" si="859"/>
        <v>0</v>
      </c>
      <c r="S1748" s="174">
        <f>SUBTOTAL(9,S1749:S1774)</f>
        <v>0</v>
      </c>
      <c r="T1748" s="174">
        <f t="shared" ref="T1748:U1748" si="875">SUBTOTAL(9,T1749:T1774)</f>
        <v>0</v>
      </c>
      <c r="U1748" s="174">
        <f t="shared" si="875"/>
        <v>0</v>
      </c>
      <c r="V1748" s="402"/>
    </row>
    <row r="1749" spans="1:22" s="6" customFormat="1" outlineLevel="2">
      <c r="A1749" s="8"/>
      <c r="B1749" s="8"/>
      <c r="C1749" s="28" t="s">
        <v>1141</v>
      </c>
      <c r="D1749" s="97"/>
      <c r="E1749" s="97"/>
      <c r="F1749" s="18"/>
      <c r="G1749" s="71"/>
      <c r="H1749" s="71"/>
      <c r="I1749" s="71"/>
      <c r="J1749" s="82">
        <f>SUBTOTAL(9,J1750:J1762)</f>
        <v>262643773.89553002</v>
      </c>
      <c r="K1749" s="82">
        <f t="shared" ref="K1749:L1749" si="876">SUBTOTAL(9,K1750:K1762)</f>
        <v>29033956.568659011</v>
      </c>
      <c r="L1749" s="82">
        <f t="shared" si="876"/>
        <v>291677730.46418899</v>
      </c>
      <c r="M1749" s="576"/>
      <c r="N1749" s="82"/>
      <c r="O1749" s="82">
        <f t="shared" si="858"/>
        <v>0</v>
      </c>
      <c r="P1749" s="576"/>
      <c r="Q1749" s="82"/>
      <c r="R1749" s="82">
        <f t="shared" si="859"/>
        <v>0</v>
      </c>
      <c r="S1749" s="82">
        <f>SUBTOTAL(9,S1750:S1762)</f>
        <v>0</v>
      </c>
      <c r="T1749" s="82">
        <f t="shared" ref="T1749:U1749" si="877">SUBTOTAL(9,T1750:T1762)</f>
        <v>0</v>
      </c>
      <c r="U1749" s="82">
        <f t="shared" si="877"/>
        <v>0</v>
      </c>
      <c r="V1749" s="72"/>
    </row>
    <row r="1750" spans="1:22" s="6" customFormat="1" ht="26.4" outlineLevel="2">
      <c r="A1750" s="8"/>
      <c r="B1750" s="8"/>
      <c r="C1750" s="25" t="s">
        <v>1221</v>
      </c>
      <c r="D1750" s="97">
        <v>2</v>
      </c>
      <c r="E1750" s="97">
        <v>2</v>
      </c>
      <c r="F1750" s="18" t="s">
        <v>660</v>
      </c>
      <c r="G1750" s="199">
        <v>7379058.0000000009</v>
      </c>
      <c r="H1750" s="199">
        <v>923094.70000000007</v>
      </c>
      <c r="I1750" s="71">
        <f t="shared" ref="I1750:I1759" si="878">SUM(G1750:H1750)</f>
        <v>8302152.7000000011</v>
      </c>
      <c r="J1750" s="71">
        <f t="shared" ref="J1750:J1762" si="879">G1750*E1750</f>
        <v>14758116.000000002</v>
      </c>
      <c r="K1750" s="71">
        <f t="shared" ref="K1750:K1762" si="880">H1750*E1750</f>
        <v>1846189.4000000001</v>
      </c>
      <c r="L1750" s="71">
        <f t="shared" ref="L1750:L1762" si="881">I1750*E1750</f>
        <v>16604305.400000002</v>
      </c>
      <c r="M1750" s="570"/>
      <c r="N1750" s="71"/>
      <c r="O1750" s="71">
        <f t="shared" si="858"/>
        <v>0</v>
      </c>
      <c r="P1750" s="570"/>
      <c r="Q1750" s="71"/>
      <c r="R1750" s="71">
        <f t="shared" si="859"/>
        <v>0</v>
      </c>
      <c r="S1750" s="71">
        <f t="shared" si="866"/>
        <v>0</v>
      </c>
      <c r="T1750" s="71">
        <f t="shared" si="867"/>
        <v>0</v>
      </c>
      <c r="U1750" s="71">
        <f t="shared" si="868"/>
        <v>0</v>
      </c>
      <c r="V1750" s="72" t="s">
        <v>1222</v>
      </c>
    </row>
    <row r="1751" spans="1:22" s="403" customFormat="1" outlineLevel="2">
      <c r="A1751" s="391"/>
      <c r="B1751" s="391"/>
      <c r="C1751" s="392" t="s">
        <v>1223</v>
      </c>
      <c r="D1751" s="97">
        <v>4</v>
      </c>
      <c r="E1751" s="97">
        <v>4</v>
      </c>
      <c r="F1751" s="387" t="s">
        <v>660</v>
      </c>
      <c r="G1751" s="199">
        <v>4140000</v>
      </c>
      <c r="H1751" s="199">
        <v>128800.00000000001</v>
      </c>
      <c r="I1751" s="62">
        <f t="shared" si="878"/>
        <v>4268800</v>
      </c>
      <c r="J1751" s="62">
        <f t="shared" si="879"/>
        <v>16560000</v>
      </c>
      <c r="K1751" s="62">
        <f t="shared" si="880"/>
        <v>515200.00000000006</v>
      </c>
      <c r="L1751" s="62">
        <f t="shared" si="881"/>
        <v>17075200</v>
      </c>
      <c r="M1751" s="574"/>
      <c r="N1751" s="62"/>
      <c r="O1751" s="62">
        <f t="shared" si="858"/>
        <v>0</v>
      </c>
      <c r="P1751" s="574"/>
      <c r="Q1751" s="62"/>
      <c r="R1751" s="62">
        <f t="shared" si="859"/>
        <v>0</v>
      </c>
      <c r="S1751" s="62">
        <f t="shared" si="866"/>
        <v>0</v>
      </c>
      <c r="T1751" s="62">
        <f t="shared" si="867"/>
        <v>0</v>
      </c>
      <c r="U1751" s="62">
        <f t="shared" si="868"/>
        <v>0</v>
      </c>
      <c r="V1751" s="393" t="s">
        <v>1224</v>
      </c>
    </row>
    <row r="1752" spans="1:22" s="6" customFormat="1" outlineLevel="2">
      <c r="A1752" s="8"/>
      <c r="B1752" s="8"/>
      <c r="C1752" s="25" t="s">
        <v>1176</v>
      </c>
      <c r="D1752" s="97">
        <v>132</v>
      </c>
      <c r="E1752" s="97">
        <v>132</v>
      </c>
      <c r="F1752" s="18" t="s">
        <v>1109</v>
      </c>
      <c r="G1752" s="199">
        <v>236291.34545454543</v>
      </c>
      <c r="H1752" s="199">
        <v>106400.00000000001</v>
      </c>
      <c r="I1752" s="71">
        <f t="shared" si="878"/>
        <v>342691.34545454546</v>
      </c>
      <c r="J1752" s="71">
        <f t="shared" si="879"/>
        <v>31190457.599999998</v>
      </c>
      <c r="K1752" s="71">
        <f t="shared" si="880"/>
        <v>14044800.000000002</v>
      </c>
      <c r="L1752" s="71">
        <f t="shared" si="881"/>
        <v>45235257.600000001</v>
      </c>
      <c r="M1752" s="570"/>
      <c r="N1752" s="71"/>
      <c r="O1752" s="71">
        <f t="shared" si="858"/>
        <v>0</v>
      </c>
      <c r="P1752" s="570"/>
      <c r="Q1752" s="71"/>
      <c r="R1752" s="71">
        <f t="shared" si="859"/>
        <v>0</v>
      </c>
      <c r="S1752" s="71">
        <f t="shared" si="866"/>
        <v>0</v>
      </c>
      <c r="T1752" s="71">
        <f t="shared" si="867"/>
        <v>0</v>
      </c>
      <c r="U1752" s="71">
        <f t="shared" si="868"/>
        <v>0</v>
      </c>
      <c r="V1752" s="72" t="s">
        <v>1177</v>
      </c>
    </row>
    <row r="1753" spans="1:22" s="6" customFormat="1" outlineLevel="2">
      <c r="A1753" s="8"/>
      <c r="B1753" s="8"/>
      <c r="C1753" s="25" t="s">
        <v>1225</v>
      </c>
      <c r="D1753" s="97">
        <v>142</v>
      </c>
      <c r="E1753" s="97">
        <v>143</v>
      </c>
      <c r="F1753" s="18" t="s">
        <v>1109</v>
      </c>
      <c r="G1753" s="199">
        <v>207754.8</v>
      </c>
      <c r="H1753" s="199">
        <v>44800.000000000007</v>
      </c>
      <c r="I1753" s="71">
        <f t="shared" si="878"/>
        <v>252554.8</v>
      </c>
      <c r="J1753" s="71">
        <f t="shared" si="879"/>
        <v>29708936.399999999</v>
      </c>
      <c r="K1753" s="71">
        <f t="shared" si="880"/>
        <v>6406400.0000000009</v>
      </c>
      <c r="L1753" s="71">
        <f t="shared" si="881"/>
        <v>36115336.399999999</v>
      </c>
      <c r="M1753" s="570"/>
      <c r="N1753" s="71"/>
      <c r="O1753" s="71">
        <f t="shared" si="858"/>
        <v>0</v>
      </c>
      <c r="P1753" s="570"/>
      <c r="Q1753" s="71"/>
      <c r="R1753" s="71">
        <f t="shared" si="859"/>
        <v>0</v>
      </c>
      <c r="S1753" s="71">
        <f t="shared" si="866"/>
        <v>0</v>
      </c>
      <c r="T1753" s="71">
        <f t="shared" si="867"/>
        <v>0</v>
      </c>
      <c r="U1753" s="71">
        <f t="shared" si="868"/>
        <v>0</v>
      </c>
      <c r="V1753" s="72" t="s">
        <v>1179</v>
      </c>
    </row>
    <row r="1754" spans="1:22" s="6" customFormat="1" outlineLevel="2">
      <c r="A1754" s="8"/>
      <c r="B1754" s="8"/>
      <c r="C1754" s="25" t="s">
        <v>1226</v>
      </c>
      <c r="D1754" s="97">
        <v>6</v>
      </c>
      <c r="E1754" s="97">
        <v>6</v>
      </c>
      <c r="F1754" s="18" t="s">
        <v>660</v>
      </c>
      <c r="G1754" s="199">
        <v>2484000</v>
      </c>
      <c r="H1754" s="199">
        <v>117600.00000000001</v>
      </c>
      <c r="I1754" s="71">
        <f t="shared" si="878"/>
        <v>2601600</v>
      </c>
      <c r="J1754" s="71">
        <f t="shared" si="879"/>
        <v>14904000</v>
      </c>
      <c r="K1754" s="71">
        <f t="shared" si="880"/>
        <v>705600.00000000012</v>
      </c>
      <c r="L1754" s="71">
        <f t="shared" si="881"/>
        <v>15609600</v>
      </c>
      <c r="M1754" s="570"/>
      <c r="N1754" s="71"/>
      <c r="O1754" s="71">
        <f t="shared" si="858"/>
        <v>0</v>
      </c>
      <c r="P1754" s="570"/>
      <c r="Q1754" s="71"/>
      <c r="R1754" s="71">
        <f t="shared" si="859"/>
        <v>0</v>
      </c>
      <c r="S1754" s="71">
        <f t="shared" si="866"/>
        <v>0</v>
      </c>
      <c r="T1754" s="71">
        <f t="shared" si="867"/>
        <v>0</v>
      </c>
      <c r="U1754" s="71">
        <f t="shared" si="868"/>
        <v>0</v>
      </c>
      <c r="V1754" s="72" t="s">
        <v>1209</v>
      </c>
    </row>
    <row r="1755" spans="1:22" s="6" customFormat="1" outlineLevel="2">
      <c r="A1755" s="8"/>
      <c r="B1755" s="8"/>
      <c r="C1755" s="25" t="s">
        <v>1227</v>
      </c>
      <c r="D1755" s="97">
        <v>3</v>
      </c>
      <c r="E1755" s="97">
        <v>3</v>
      </c>
      <c r="F1755" s="18" t="s">
        <v>660</v>
      </c>
      <c r="G1755" s="199">
        <v>3960600</v>
      </c>
      <c r="H1755" s="199">
        <v>140000</v>
      </c>
      <c r="I1755" s="71">
        <f t="shared" si="878"/>
        <v>4100600</v>
      </c>
      <c r="J1755" s="71">
        <f t="shared" si="879"/>
        <v>11881800</v>
      </c>
      <c r="K1755" s="71">
        <f t="shared" si="880"/>
        <v>420000</v>
      </c>
      <c r="L1755" s="71">
        <f t="shared" si="881"/>
        <v>12301800</v>
      </c>
      <c r="M1755" s="570"/>
      <c r="N1755" s="71"/>
      <c r="O1755" s="71">
        <f t="shared" si="858"/>
        <v>0</v>
      </c>
      <c r="P1755" s="570"/>
      <c r="Q1755" s="71"/>
      <c r="R1755" s="71">
        <f t="shared" si="859"/>
        <v>0</v>
      </c>
      <c r="S1755" s="71">
        <f t="shared" si="866"/>
        <v>0</v>
      </c>
      <c r="T1755" s="71">
        <f t="shared" si="867"/>
        <v>0</v>
      </c>
      <c r="U1755" s="71">
        <f t="shared" si="868"/>
        <v>0</v>
      </c>
      <c r="V1755" s="72" t="s">
        <v>1209</v>
      </c>
    </row>
    <row r="1756" spans="1:22" s="6" customFormat="1" ht="26.4" outlineLevel="2">
      <c r="A1756" s="8"/>
      <c r="B1756" s="8"/>
      <c r="C1756" s="25" t="s">
        <v>1228</v>
      </c>
      <c r="D1756" s="97">
        <v>5</v>
      </c>
      <c r="E1756" s="97">
        <v>5</v>
      </c>
      <c r="F1756" s="18" t="s">
        <v>660</v>
      </c>
      <c r="G1756" s="199">
        <v>3960600</v>
      </c>
      <c r="H1756" s="199">
        <v>140000</v>
      </c>
      <c r="I1756" s="71">
        <f t="shared" si="878"/>
        <v>4100600</v>
      </c>
      <c r="J1756" s="71">
        <f t="shared" si="879"/>
        <v>19803000</v>
      </c>
      <c r="K1756" s="71">
        <f t="shared" si="880"/>
        <v>700000</v>
      </c>
      <c r="L1756" s="71">
        <f t="shared" si="881"/>
        <v>20503000</v>
      </c>
      <c r="M1756" s="570"/>
      <c r="N1756" s="71"/>
      <c r="O1756" s="71">
        <f t="shared" si="858"/>
        <v>0</v>
      </c>
      <c r="P1756" s="570"/>
      <c r="Q1756" s="71"/>
      <c r="R1756" s="71">
        <f t="shared" si="859"/>
        <v>0</v>
      </c>
      <c r="S1756" s="71">
        <f t="shared" si="866"/>
        <v>0</v>
      </c>
      <c r="T1756" s="71">
        <f t="shared" si="867"/>
        <v>0</v>
      </c>
      <c r="U1756" s="71">
        <f t="shared" si="868"/>
        <v>0</v>
      </c>
      <c r="V1756" s="72" t="s">
        <v>1157</v>
      </c>
    </row>
    <row r="1757" spans="1:22" s="6" customFormat="1" ht="26.4" outlineLevel="2">
      <c r="A1757" s="8"/>
      <c r="B1757" s="8"/>
      <c r="C1757" s="25" t="s">
        <v>1161</v>
      </c>
      <c r="D1757" s="97">
        <v>2</v>
      </c>
      <c r="E1757" s="97">
        <v>2</v>
      </c>
      <c r="F1757" s="18" t="s">
        <v>660</v>
      </c>
      <c r="G1757" s="199">
        <v>844560</v>
      </c>
      <c r="H1757" s="199">
        <v>117600.00000000001</v>
      </c>
      <c r="I1757" s="71">
        <f t="shared" si="878"/>
        <v>962160</v>
      </c>
      <c r="J1757" s="71">
        <f t="shared" si="879"/>
        <v>1689120</v>
      </c>
      <c r="K1757" s="71">
        <f t="shared" si="880"/>
        <v>235200.00000000003</v>
      </c>
      <c r="L1757" s="71">
        <f t="shared" si="881"/>
        <v>1924320</v>
      </c>
      <c r="M1757" s="570"/>
      <c r="N1757" s="71"/>
      <c r="O1757" s="71">
        <f t="shared" si="858"/>
        <v>0</v>
      </c>
      <c r="P1757" s="570"/>
      <c r="Q1757" s="71"/>
      <c r="R1757" s="71">
        <f t="shared" si="859"/>
        <v>0</v>
      </c>
      <c r="S1757" s="71">
        <f t="shared" si="866"/>
        <v>0</v>
      </c>
      <c r="T1757" s="71">
        <f t="shared" si="867"/>
        <v>0</v>
      </c>
      <c r="U1757" s="71">
        <f t="shared" si="868"/>
        <v>0</v>
      </c>
      <c r="V1757" s="72" t="s">
        <v>1160</v>
      </c>
    </row>
    <row r="1758" spans="1:22" s="6" customFormat="1" ht="26.4" outlineLevel="2">
      <c r="A1758" s="8"/>
      <c r="B1758" s="8"/>
      <c r="C1758" s="25" t="s">
        <v>1229</v>
      </c>
      <c r="D1758" s="97">
        <v>2</v>
      </c>
      <c r="E1758" s="97">
        <v>2</v>
      </c>
      <c r="F1758" s="18" t="s">
        <v>660</v>
      </c>
      <c r="G1758" s="199">
        <v>3759119.9999999995</v>
      </c>
      <c r="H1758" s="199">
        <v>140000</v>
      </c>
      <c r="I1758" s="71">
        <f t="shared" si="878"/>
        <v>3899119.9999999995</v>
      </c>
      <c r="J1758" s="71">
        <f t="shared" si="879"/>
        <v>7518239.9999999991</v>
      </c>
      <c r="K1758" s="71">
        <f t="shared" si="880"/>
        <v>280000</v>
      </c>
      <c r="L1758" s="71">
        <f t="shared" si="881"/>
        <v>7798239.9999999991</v>
      </c>
      <c r="M1758" s="570"/>
      <c r="N1758" s="71"/>
      <c r="O1758" s="71">
        <f t="shared" si="858"/>
        <v>0</v>
      </c>
      <c r="P1758" s="570"/>
      <c r="Q1758" s="71"/>
      <c r="R1758" s="71">
        <f t="shared" si="859"/>
        <v>0</v>
      </c>
      <c r="S1758" s="71">
        <f t="shared" si="866"/>
        <v>0</v>
      </c>
      <c r="T1758" s="71">
        <f t="shared" si="867"/>
        <v>0</v>
      </c>
      <c r="U1758" s="71">
        <f t="shared" si="868"/>
        <v>0</v>
      </c>
      <c r="V1758" s="72" t="s">
        <v>1160</v>
      </c>
    </row>
    <row r="1759" spans="1:22" s="6" customFormat="1" outlineLevel="2">
      <c r="A1759" s="8"/>
      <c r="B1759" s="8"/>
      <c r="C1759" s="25" t="s">
        <v>1230</v>
      </c>
      <c r="D1759" s="97">
        <v>2</v>
      </c>
      <c r="E1759" s="97">
        <v>2</v>
      </c>
      <c r="F1759" s="18" t="s">
        <v>660</v>
      </c>
      <c r="G1759" s="199">
        <v>6668160</v>
      </c>
      <c r="H1759" s="199">
        <v>106400.00000000001</v>
      </c>
      <c r="I1759" s="71">
        <f t="shared" si="878"/>
        <v>6774560</v>
      </c>
      <c r="J1759" s="71">
        <f t="shared" si="879"/>
        <v>13336320</v>
      </c>
      <c r="K1759" s="71">
        <f t="shared" si="880"/>
        <v>212800.00000000003</v>
      </c>
      <c r="L1759" s="71">
        <f t="shared" si="881"/>
        <v>13549120</v>
      </c>
      <c r="M1759" s="570"/>
      <c r="N1759" s="71"/>
      <c r="O1759" s="71">
        <f t="shared" si="858"/>
        <v>0</v>
      </c>
      <c r="P1759" s="570"/>
      <c r="Q1759" s="71"/>
      <c r="R1759" s="71">
        <f t="shared" si="859"/>
        <v>0</v>
      </c>
      <c r="S1759" s="71">
        <f t="shared" si="866"/>
        <v>0</v>
      </c>
      <c r="T1759" s="71">
        <f t="shared" si="867"/>
        <v>0</v>
      </c>
      <c r="U1759" s="71">
        <f t="shared" si="868"/>
        <v>0</v>
      </c>
      <c r="V1759" s="72" t="s">
        <v>1173</v>
      </c>
    </row>
    <row r="1760" spans="1:22" s="6" customFormat="1" outlineLevel="2">
      <c r="A1760" s="8"/>
      <c r="B1760" s="8"/>
      <c r="C1760" s="25" t="s">
        <v>1231</v>
      </c>
      <c r="D1760" s="97">
        <v>6</v>
      </c>
      <c r="E1760" s="97">
        <v>6</v>
      </c>
      <c r="F1760" s="18" t="s">
        <v>660</v>
      </c>
      <c r="G1760" s="199">
        <v>7998479.9999999981</v>
      </c>
      <c r="H1760" s="199">
        <v>106400.00000000001</v>
      </c>
      <c r="I1760" s="71">
        <f t="shared" ref="I1760:I1762" si="882">SUM(G1760:H1760)</f>
        <v>8104879.9999999981</v>
      </c>
      <c r="J1760" s="71">
        <f t="shared" si="879"/>
        <v>47990879.999999985</v>
      </c>
      <c r="K1760" s="71">
        <f t="shared" si="880"/>
        <v>638400.00000000012</v>
      </c>
      <c r="L1760" s="71">
        <f t="shared" si="881"/>
        <v>48629279.999999985</v>
      </c>
      <c r="M1760" s="570"/>
      <c r="N1760" s="71"/>
      <c r="O1760" s="71">
        <f t="shared" si="858"/>
        <v>0</v>
      </c>
      <c r="P1760" s="570"/>
      <c r="Q1760" s="71"/>
      <c r="R1760" s="71">
        <f t="shared" si="859"/>
        <v>0</v>
      </c>
      <c r="S1760" s="71">
        <f t="shared" si="866"/>
        <v>0</v>
      </c>
      <c r="T1760" s="71">
        <f t="shared" si="867"/>
        <v>0</v>
      </c>
      <c r="U1760" s="71">
        <f t="shared" si="868"/>
        <v>0</v>
      </c>
      <c r="V1760" s="72" t="s">
        <v>1173</v>
      </c>
    </row>
    <row r="1761" spans="1:22" s="6" customFormat="1" outlineLevel="2">
      <c r="A1761" s="8"/>
      <c r="B1761" s="8"/>
      <c r="C1761" s="25" t="s">
        <v>1232</v>
      </c>
      <c r="D1761" s="97">
        <v>4</v>
      </c>
      <c r="E1761" s="97">
        <v>4</v>
      </c>
      <c r="F1761" s="18" t="s">
        <v>660</v>
      </c>
      <c r="G1761" s="199">
        <v>11155920</v>
      </c>
      <c r="H1761" s="199">
        <v>106400.00000000001</v>
      </c>
      <c r="I1761" s="71">
        <f t="shared" si="882"/>
        <v>11262320</v>
      </c>
      <c r="J1761" s="71">
        <f t="shared" si="879"/>
        <v>44623680</v>
      </c>
      <c r="K1761" s="71">
        <f t="shared" si="880"/>
        <v>425600.00000000006</v>
      </c>
      <c r="L1761" s="71">
        <f t="shared" si="881"/>
        <v>45049280</v>
      </c>
      <c r="M1761" s="570"/>
      <c r="N1761" s="71"/>
      <c r="O1761" s="71">
        <f t="shared" si="858"/>
        <v>0</v>
      </c>
      <c r="P1761" s="570"/>
      <c r="Q1761" s="71"/>
      <c r="R1761" s="71">
        <f t="shared" si="859"/>
        <v>0</v>
      </c>
      <c r="S1761" s="71">
        <f t="shared" si="866"/>
        <v>0</v>
      </c>
      <c r="T1761" s="71">
        <f t="shared" si="867"/>
        <v>0</v>
      </c>
      <c r="U1761" s="71">
        <f t="shared" si="868"/>
        <v>0</v>
      </c>
      <c r="V1761" s="72" t="s">
        <v>1173</v>
      </c>
    </row>
    <row r="1762" spans="1:22" s="403" customFormat="1" outlineLevel="2">
      <c r="A1762" s="391"/>
      <c r="B1762" s="391"/>
      <c r="C1762" s="392" t="s">
        <v>1220</v>
      </c>
      <c r="D1762" s="97">
        <v>1</v>
      </c>
      <c r="E1762" s="97">
        <v>1</v>
      </c>
      <c r="F1762" s="387" t="s">
        <v>619</v>
      </c>
      <c r="G1762" s="62">
        <v>8679223.8955300283</v>
      </c>
      <c r="H1762" s="62">
        <v>2603767.1686590086</v>
      </c>
      <c r="I1762" s="62">
        <f t="shared" si="882"/>
        <v>11282991.064189037</v>
      </c>
      <c r="J1762" s="62">
        <f t="shared" si="879"/>
        <v>8679223.8955300283</v>
      </c>
      <c r="K1762" s="62">
        <f t="shared" si="880"/>
        <v>2603767.1686590086</v>
      </c>
      <c r="L1762" s="62">
        <f t="shared" si="881"/>
        <v>11282991.064189037</v>
      </c>
      <c r="M1762" s="574"/>
      <c r="N1762" s="62"/>
      <c r="O1762" s="62">
        <f t="shared" si="858"/>
        <v>0</v>
      </c>
      <c r="P1762" s="574"/>
      <c r="Q1762" s="62"/>
      <c r="R1762" s="62">
        <f t="shared" si="859"/>
        <v>0</v>
      </c>
      <c r="S1762" s="62">
        <f t="shared" si="866"/>
        <v>0</v>
      </c>
      <c r="T1762" s="62">
        <f t="shared" si="867"/>
        <v>0</v>
      </c>
      <c r="U1762" s="62">
        <f t="shared" si="868"/>
        <v>0</v>
      </c>
      <c r="V1762" s="393"/>
    </row>
    <row r="1763" spans="1:22" s="6" customFormat="1" outlineLevel="2">
      <c r="A1763" s="8"/>
      <c r="B1763" s="8"/>
      <c r="C1763" s="28" t="s">
        <v>1138</v>
      </c>
      <c r="D1763" s="97"/>
      <c r="E1763" s="97"/>
      <c r="F1763" s="18"/>
      <c r="G1763" s="71"/>
      <c r="H1763" s="71"/>
      <c r="I1763" s="71"/>
      <c r="J1763" s="82">
        <f>SUBTOTAL(9,J1764:J1774)</f>
        <v>9739751.8951080833</v>
      </c>
      <c r="K1763" s="82">
        <f t="shared" ref="K1763:L1763" si="883">SUBTOTAL(9,K1764:K1774)</f>
        <v>5156209.577654466</v>
      </c>
      <c r="L1763" s="82">
        <f t="shared" si="883"/>
        <v>14895961.472762549</v>
      </c>
      <c r="M1763" s="576"/>
      <c r="N1763" s="82"/>
      <c r="O1763" s="82">
        <f t="shared" si="858"/>
        <v>0</v>
      </c>
      <c r="P1763" s="576"/>
      <c r="Q1763" s="82"/>
      <c r="R1763" s="82">
        <f t="shared" si="859"/>
        <v>0</v>
      </c>
      <c r="S1763" s="82">
        <f>SUBTOTAL(9,S1764:S1774)</f>
        <v>0</v>
      </c>
      <c r="T1763" s="82">
        <f t="shared" ref="T1763:U1763" si="884">SUBTOTAL(9,T1764:T1774)</f>
        <v>0</v>
      </c>
      <c r="U1763" s="82">
        <f t="shared" si="884"/>
        <v>0</v>
      </c>
      <c r="V1763" s="72"/>
    </row>
    <row r="1764" spans="1:22" s="6" customFormat="1" outlineLevel="2">
      <c r="A1764" s="8"/>
      <c r="B1764" s="8"/>
      <c r="C1764" s="25" t="s">
        <v>1233</v>
      </c>
      <c r="D1764" s="97">
        <v>1</v>
      </c>
      <c r="E1764" s="97">
        <v>1</v>
      </c>
      <c r="F1764" s="18" t="s">
        <v>624</v>
      </c>
      <c r="G1764" s="199">
        <v>46800</v>
      </c>
      <c r="H1764" s="199">
        <v>54500.000000000007</v>
      </c>
      <c r="I1764" s="71">
        <f t="shared" ref="I1764:I1765" si="885">SUM(G1764:H1764)</f>
        <v>101300</v>
      </c>
      <c r="J1764" s="71">
        <f t="shared" ref="J1764:J1765" si="886">G1764*E1764</f>
        <v>46800</v>
      </c>
      <c r="K1764" s="71">
        <f t="shared" ref="K1764:K1765" si="887">H1764*E1764</f>
        <v>54500.000000000007</v>
      </c>
      <c r="L1764" s="71">
        <f t="shared" ref="L1764:L1765" si="888">I1764*E1764</f>
        <v>101300</v>
      </c>
      <c r="M1764" s="570"/>
      <c r="N1764" s="71"/>
      <c r="O1764" s="71">
        <f t="shared" si="858"/>
        <v>0</v>
      </c>
      <c r="P1764" s="570"/>
      <c r="Q1764" s="71"/>
      <c r="R1764" s="71">
        <f t="shared" si="859"/>
        <v>0</v>
      </c>
      <c r="S1764" s="71">
        <f t="shared" si="866"/>
        <v>0</v>
      </c>
      <c r="T1764" s="71">
        <f t="shared" si="867"/>
        <v>0</v>
      </c>
      <c r="U1764" s="71">
        <f t="shared" si="868"/>
        <v>0</v>
      </c>
      <c r="V1764" s="72" t="s">
        <v>699</v>
      </c>
    </row>
    <row r="1765" spans="1:22" s="403" customFormat="1" ht="28.5" customHeight="1" outlineLevel="2">
      <c r="A1765" s="391"/>
      <c r="B1765" s="391"/>
      <c r="C1765" s="392" t="s">
        <v>1198</v>
      </c>
      <c r="D1765" s="97">
        <v>4</v>
      </c>
      <c r="E1765" s="97">
        <v>4</v>
      </c>
      <c r="F1765" s="387" t="s">
        <v>624</v>
      </c>
      <c r="G1765" s="199">
        <v>900000</v>
      </c>
      <c r="H1765" s="199">
        <v>163500</v>
      </c>
      <c r="I1765" s="62">
        <f t="shared" si="885"/>
        <v>1063500</v>
      </c>
      <c r="J1765" s="62">
        <f t="shared" si="886"/>
        <v>3600000</v>
      </c>
      <c r="K1765" s="62">
        <f t="shared" si="887"/>
        <v>654000</v>
      </c>
      <c r="L1765" s="62">
        <f t="shared" si="888"/>
        <v>4254000</v>
      </c>
      <c r="M1765" s="574"/>
      <c r="N1765" s="62"/>
      <c r="O1765" s="62">
        <f t="shared" si="858"/>
        <v>0</v>
      </c>
      <c r="P1765" s="574"/>
      <c r="Q1765" s="62"/>
      <c r="R1765" s="62">
        <f t="shared" si="859"/>
        <v>0</v>
      </c>
      <c r="S1765" s="62">
        <f t="shared" si="866"/>
        <v>0</v>
      </c>
      <c r="T1765" s="62">
        <f t="shared" si="867"/>
        <v>0</v>
      </c>
      <c r="U1765" s="62">
        <f t="shared" si="868"/>
        <v>0</v>
      </c>
      <c r="V1765" s="393" t="s">
        <v>1199</v>
      </c>
    </row>
    <row r="1766" spans="1:22" s="403" customFormat="1" outlineLevel="2">
      <c r="A1766" s="391"/>
      <c r="B1766" s="391"/>
      <c r="C1766" s="392" t="s">
        <v>842</v>
      </c>
      <c r="D1766" s="97">
        <v>80</v>
      </c>
      <c r="E1766" s="97">
        <v>79.2</v>
      </c>
      <c r="F1766" s="387" t="s">
        <v>624</v>
      </c>
      <c r="G1766" s="199">
        <v>32518.739999999998</v>
      </c>
      <c r="H1766" s="199">
        <v>7485.6650000000009</v>
      </c>
      <c r="I1766" s="62">
        <f>SUM(G1766:H1766)</f>
        <v>40004.404999999999</v>
      </c>
      <c r="J1766" s="62">
        <f>G1766*E1766</f>
        <v>2575484.2080000001</v>
      </c>
      <c r="K1766" s="62">
        <f>H1766*E1766</f>
        <v>592864.66800000006</v>
      </c>
      <c r="L1766" s="62">
        <f>I1766*E1766</f>
        <v>3168348.8760000002</v>
      </c>
      <c r="M1766" s="574"/>
      <c r="N1766" s="62"/>
      <c r="O1766" s="62">
        <f t="shared" si="858"/>
        <v>0</v>
      </c>
      <c r="P1766" s="574"/>
      <c r="Q1766" s="62"/>
      <c r="R1766" s="62">
        <f t="shared" si="859"/>
        <v>0</v>
      </c>
      <c r="S1766" s="62">
        <f t="shared" si="866"/>
        <v>0</v>
      </c>
      <c r="T1766" s="62">
        <f t="shared" si="867"/>
        <v>0</v>
      </c>
      <c r="U1766" s="62">
        <f t="shared" si="868"/>
        <v>0</v>
      </c>
      <c r="V1766" s="393" t="s">
        <v>625</v>
      </c>
    </row>
    <row r="1767" spans="1:22" s="403" customFormat="1" outlineLevel="2">
      <c r="A1767" s="391"/>
      <c r="B1767" s="391"/>
      <c r="C1767" s="392" t="s">
        <v>1200</v>
      </c>
      <c r="D1767" s="97">
        <v>80</v>
      </c>
      <c r="E1767" s="97">
        <v>79.2</v>
      </c>
      <c r="F1767" s="387" t="s">
        <v>624</v>
      </c>
      <c r="G1767" s="199">
        <v>15443.88</v>
      </c>
      <c r="H1767" s="199">
        <v>5031.18</v>
      </c>
      <c r="I1767" s="62">
        <f>SUM(G1767:H1767)</f>
        <v>20475.059999999998</v>
      </c>
      <c r="J1767" s="62">
        <f>G1767*E1767</f>
        <v>1223155.2960000001</v>
      </c>
      <c r="K1767" s="62">
        <f>H1767*E1767</f>
        <v>398469.45600000006</v>
      </c>
      <c r="L1767" s="62">
        <f>I1767*E1767</f>
        <v>1621624.7519999999</v>
      </c>
      <c r="M1767" s="574"/>
      <c r="N1767" s="62"/>
      <c r="O1767" s="62">
        <f t="shared" si="858"/>
        <v>0</v>
      </c>
      <c r="P1767" s="574"/>
      <c r="Q1767" s="62"/>
      <c r="R1767" s="62">
        <f t="shared" si="859"/>
        <v>0</v>
      </c>
      <c r="S1767" s="62">
        <f t="shared" si="866"/>
        <v>0</v>
      </c>
      <c r="T1767" s="62">
        <f t="shared" si="867"/>
        <v>0</v>
      </c>
      <c r="U1767" s="62">
        <f t="shared" si="868"/>
        <v>0</v>
      </c>
      <c r="V1767" s="393"/>
    </row>
    <row r="1768" spans="1:22" s="403" customFormat="1" outlineLevel="2">
      <c r="A1768" s="391"/>
      <c r="B1768" s="391"/>
      <c r="C1768" s="392" t="s">
        <v>928</v>
      </c>
      <c r="D1768" s="97">
        <v>76</v>
      </c>
      <c r="E1768" s="97">
        <v>160</v>
      </c>
      <c r="F1768" s="387" t="s">
        <v>624</v>
      </c>
      <c r="G1768" s="199">
        <v>8773.9726027397246</v>
      </c>
      <c r="H1768" s="199">
        <v>14594.016411764707</v>
      </c>
      <c r="I1768" s="62">
        <f t="shared" ref="I1768:I1774" si="889">SUM(G1768:H1768)</f>
        <v>23367.989014504434</v>
      </c>
      <c r="J1768" s="62">
        <f t="shared" ref="J1768:J1774" si="890">G1768*E1768</f>
        <v>1403835.616438356</v>
      </c>
      <c r="K1768" s="62">
        <f t="shared" ref="K1768:K1774" si="891">H1768*E1768</f>
        <v>2335042.6258823532</v>
      </c>
      <c r="L1768" s="62">
        <f t="shared" ref="L1768:L1774" si="892">I1768*E1768</f>
        <v>3738878.2423207094</v>
      </c>
      <c r="M1768" s="574"/>
      <c r="N1768" s="62"/>
      <c r="O1768" s="62">
        <f t="shared" si="858"/>
        <v>0</v>
      </c>
      <c r="P1768" s="574"/>
      <c r="Q1768" s="62"/>
      <c r="R1768" s="62">
        <f t="shared" si="859"/>
        <v>0</v>
      </c>
      <c r="S1768" s="62">
        <f t="shared" si="866"/>
        <v>0</v>
      </c>
      <c r="T1768" s="62">
        <f t="shared" si="867"/>
        <v>0</v>
      </c>
      <c r="U1768" s="62">
        <f t="shared" si="868"/>
        <v>0</v>
      </c>
      <c r="V1768" s="393" t="s">
        <v>929</v>
      </c>
    </row>
    <row r="1769" spans="1:22" s="403" customFormat="1" outlineLevel="2">
      <c r="A1769" s="391"/>
      <c r="B1769" s="391"/>
      <c r="C1769" s="392" t="s">
        <v>1183</v>
      </c>
      <c r="D1769" s="97">
        <v>3</v>
      </c>
      <c r="E1769" s="97">
        <v>3</v>
      </c>
      <c r="F1769" s="387" t="s">
        <v>624</v>
      </c>
      <c r="G1769" s="199">
        <v>3554.7229199999997</v>
      </c>
      <c r="H1769" s="199">
        <v>5289.7058823529414</v>
      </c>
      <c r="I1769" s="62">
        <f t="shared" si="889"/>
        <v>8844.4288023529407</v>
      </c>
      <c r="J1769" s="62">
        <f t="shared" si="890"/>
        <v>10664.168759999999</v>
      </c>
      <c r="K1769" s="62">
        <f t="shared" si="891"/>
        <v>15869.117647058825</v>
      </c>
      <c r="L1769" s="62">
        <f t="shared" si="892"/>
        <v>26533.286407058822</v>
      </c>
      <c r="M1769" s="574"/>
      <c r="N1769" s="62"/>
      <c r="O1769" s="62">
        <f t="shared" si="858"/>
        <v>0</v>
      </c>
      <c r="P1769" s="574"/>
      <c r="Q1769" s="62"/>
      <c r="R1769" s="62">
        <f t="shared" si="859"/>
        <v>0</v>
      </c>
      <c r="S1769" s="62">
        <f t="shared" si="866"/>
        <v>0</v>
      </c>
      <c r="T1769" s="62">
        <f t="shared" si="867"/>
        <v>0</v>
      </c>
      <c r="U1769" s="62">
        <f t="shared" si="868"/>
        <v>0</v>
      </c>
      <c r="V1769" s="393" t="s">
        <v>1549</v>
      </c>
    </row>
    <row r="1770" spans="1:22" s="403" customFormat="1" outlineLevel="2">
      <c r="A1770" s="391"/>
      <c r="B1770" s="391"/>
      <c r="C1770" s="392" t="s">
        <v>928</v>
      </c>
      <c r="D1770" s="97">
        <v>3</v>
      </c>
      <c r="E1770" s="97">
        <v>3</v>
      </c>
      <c r="F1770" s="387" t="s">
        <v>624</v>
      </c>
      <c r="G1770" s="199">
        <v>8773.9726027397246</v>
      </c>
      <c r="H1770" s="199">
        <v>14594.016411764707</v>
      </c>
      <c r="I1770" s="62">
        <f t="shared" si="889"/>
        <v>23367.989014504434</v>
      </c>
      <c r="J1770" s="62">
        <f t="shared" si="890"/>
        <v>26321.917808219172</v>
      </c>
      <c r="K1770" s="62">
        <f t="shared" si="891"/>
        <v>43782.049235294122</v>
      </c>
      <c r="L1770" s="62">
        <f t="shared" si="892"/>
        <v>70103.967043513301</v>
      </c>
      <c r="M1770" s="574"/>
      <c r="N1770" s="62"/>
      <c r="O1770" s="62">
        <f t="shared" si="858"/>
        <v>0</v>
      </c>
      <c r="P1770" s="574"/>
      <c r="Q1770" s="62"/>
      <c r="R1770" s="62">
        <f t="shared" si="859"/>
        <v>0</v>
      </c>
      <c r="S1770" s="62">
        <f t="shared" si="866"/>
        <v>0</v>
      </c>
      <c r="T1770" s="62">
        <f t="shared" si="867"/>
        <v>0</v>
      </c>
      <c r="U1770" s="62">
        <f t="shared" si="868"/>
        <v>0</v>
      </c>
      <c r="V1770" s="393" t="s">
        <v>929</v>
      </c>
    </row>
    <row r="1771" spans="1:22" s="403" customFormat="1" ht="13.2" customHeight="1" outlineLevel="2">
      <c r="A1771" s="391"/>
      <c r="B1771" s="391"/>
      <c r="C1771" s="392" t="s">
        <v>1201</v>
      </c>
      <c r="D1771" s="97">
        <v>72</v>
      </c>
      <c r="E1771" s="97">
        <v>72</v>
      </c>
      <c r="F1771" s="387" t="s">
        <v>624</v>
      </c>
      <c r="G1771" s="199">
        <v>6646.869178082191</v>
      </c>
      <c r="H1771" s="199">
        <v>13183.42817647059</v>
      </c>
      <c r="I1771" s="62">
        <f t="shared" si="889"/>
        <v>19830.297354552782</v>
      </c>
      <c r="J1771" s="62">
        <f t="shared" si="890"/>
        <v>478574.58082191774</v>
      </c>
      <c r="K1771" s="62">
        <f t="shared" si="891"/>
        <v>949206.82870588254</v>
      </c>
      <c r="L1771" s="62">
        <f t="shared" si="892"/>
        <v>1427781.4095278003</v>
      </c>
      <c r="M1771" s="574"/>
      <c r="N1771" s="62"/>
      <c r="O1771" s="62">
        <f t="shared" si="858"/>
        <v>0</v>
      </c>
      <c r="P1771" s="574"/>
      <c r="Q1771" s="62"/>
      <c r="R1771" s="62">
        <f t="shared" si="859"/>
        <v>0</v>
      </c>
      <c r="S1771" s="62">
        <f t="shared" si="866"/>
        <v>0</v>
      </c>
      <c r="T1771" s="62">
        <f t="shared" si="867"/>
        <v>0</v>
      </c>
      <c r="U1771" s="62">
        <f t="shared" si="868"/>
        <v>0</v>
      </c>
      <c r="V1771" s="393" t="s">
        <v>1202</v>
      </c>
    </row>
    <row r="1772" spans="1:22" s="6" customFormat="1" outlineLevel="2">
      <c r="A1772" s="8"/>
      <c r="B1772" s="8"/>
      <c r="C1772" s="25"/>
      <c r="D1772" s="97"/>
      <c r="E1772" s="97"/>
      <c r="F1772" s="18"/>
      <c r="G1772" s="71"/>
      <c r="H1772" s="71"/>
      <c r="I1772" s="71"/>
      <c r="J1772" s="71"/>
      <c r="K1772" s="71"/>
      <c r="L1772" s="71"/>
      <c r="M1772" s="570"/>
      <c r="N1772" s="71"/>
      <c r="O1772" s="71">
        <f t="shared" si="858"/>
        <v>0</v>
      </c>
      <c r="P1772" s="570"/>
      <c r="Q1772" s="71"/>
      <c r="R1772" s="71">
        <f t="shared" si="859"/>
        <v>0</v>
      </c>
      <c r="S1772" s="71">
        <f t="shared" si="866"/>
        <v>0</v>
      </c>
      <c r="T1772" s="71">
        <f t="shared" si="867"/>
        <v>0</v>
      </c>
      <c r="U1772" s="71">
        <f t="shared" si="868"/>
        <v>0</v>
      </c>
      <c r="V1772" s="72"/>
    </row>
    <row r="1773" spans="1:22" s="6" customFormat="1" outlineLevel="2">
      <c r="A1773" s="8"/>
      <c r="B1773" s="8"/>
      <c r="C1773" s="25"/>
      <c r="D1773" s="97"/>
      <c r="E1773" s="97"/>
      <c r="F1773" s="18"/>
      <c r="G1773" s="71"/>
      <c r="H1773" s="71"/>
      <c r="I1773" s="71"/>
      <c r="J1773" s="71"/>
      <c r="K1773" s="71"/>
      <c r="L1773" s="71"/>
      <c r="M1773" s="570"/>
      <c r="N1773" s="71"/>
      <c r="O1773" s="71">
        <f t="shared" si="858"/>
        <v>0</v>
      </c>
      <c r="P1773" s="570"/>
      <c r="Q1773" s="71"/>
      <c r="R1773" s="71">
        <f t="shared" si="859"/>
        <v>0</v>
      </c>
      <c r="S1773" s="71">
        <f t="shared" si="866"/>
        <v>0</v>
      </c>
      <c r="T1773" s="71">
        <f t="shared" si="867"/>
        <v>0</v>
      </c>
      <c r="U1773" s="71">
        <f t="shared" si="868"/>
        <v>0</v>
      </c>
      <c r="V1773" s="72"/>
    </row>
    <row r="1774" spans="1:22" s="403" customFormat="1" outlineLevel="2">
      <c r="A1774" s="391"/>
      <c r="B1774" s="391"/>
      <c r="C1774" s="392" t="s">
        <v>657</v>
      </c>
      <c r="D1774" s="97">
        <v>1</v>
      </c>
      <c r="E1774" s="97">
        <v>1</v>
      </c>
      <c r="F1774" s="387" t="s">
        <v>619</v>
      </c>
      <c r="G1774" s="62">
        <v>374916.10727958905</v>
      </c>
      <c r="H1774" s="62">
        <v>112474.83218387672</v>
      </c>
      <c r="I1774" s="62">
        <f t="shared" si="889"/>
        <v>487390.93946346577</v>
      </c>
      <c r="J1774" s="62">
        <f t="shared" si="890"/>
        <v>374916.10727958905</v>
      </c>
      <c r="K1774" s="62">
        <f t="shared" si="891"/>
        <v>112474.83218387672</v>
      </c>
      <c r="L1774" s="62">
        <f t="shared" si="892"/>
        <v>487390.93946346577</v>
      </c>
      <c r="M1774" s="574"/>
      <c r="N1774" s="62"/>
      <c r="O1774" s="62">
        <f t="shared" si="858"/>
        <v>0</v>
      </c>
      <c r="P1774" s="574"/>
      <c r="Q1774" s="62"/>
      <c r="R1774" s="62">
        <f t="shared" si="859"/>
        <v>0</v>
      </c>
      <c r="S1774" s="62">
        <f t="shared" si="866"/>
        <v>0</v>
      </c>
      <c r="T1774" s="62">
        <f t="shared" si="867"/>
        <v>0</v>
      </c>
      <c r="U1774" s="62">
        <f t="shared" si="868"/>
        <v>0</v>
      </c>
      <c r="V1774" s="393" t="s">
        <v>713</v>
      </c>
    </row>
    <row r="1775" spans="1:22" s="6" customFormat="1" outlineLevel="1">
      <c r="A1775" s="8"/>
      <c r="B1775" s="8"/>
      <c r="C1775" s="25"/>
      <c r="D1775" s="94"/>
      <c r="E1775" s="94"/>
      <c r="F1775" s="18"/>
      <c r="G1775" s="71"/>
      <c r="H1775" s="71"/>
      <c r="I1775" s="71"/>
      <c r="J1775" s="71"/>
      <c r="K1775" s="71"/>
      <c r="L1775" s="71"/>
      <c r="M1775" s="570"/>
      <c r="N1775" s="71"/>
      <c r="O1775" s="71">
        <f t="shared" si="858"/>
        <v>0</v>
      </c>
      <c r="P1775" s="570"/>
      <c r="Q1775" s="71"/>
      <c r="R1775" s="71">
        <f t="shared" si="859"/>
        <v>0</v>
      </c>
      <c r="S1775" s="71">
        <f t="shared" si="866"/>
        <v>0</v>
      </c>
      <c r="T1775" s="71">
        <f t="shared" si="867"/>
        <v>0</v>
      </c>
      <c r="U1775" s="71">
        <f t="shared" si="868"/>
        <v>0</v>
      </c>
      <c r="V1775" s="72"/>
    </row>
    <row r="1776" spans="1:22" s="36" customFormat="1" outlineLevel="1">
      <c r="A1776" s="280" t="s">
        <v>313</v>
      </c>
      <c r="B1776" s="280"/>
      <c r="C1776" s="281" t="s">
        <v>1128</v>
      </c>
      <c r="D1776" s="99"/>
      <c r="E1776" s="99"/>
      <c r="F1776" s="282"/>
      <c r="G1776" s="77"/>
      <c r="H1776" s="77"/>
      <c r="I1776" s="283"/>
      <c r="J1776" s="283">
        <f>SUBTOTAL(9,J1777:J1805)</f>
        <v>143640024.00778028</v>
      </c>
      <c r="K1776" s="283">
        <f t="shared" ref="K1776:L1776" si="893">SUBTOTAL(9,K1777:K1805)</f>
        <v>24229831.233193748</v>
      </c>
      <c r="L1776" s="283">
        <f t="shared" si="893"/>
        <v>167869855.2409741</v>
      </c>
      <c r="M1776" s="581"/>
      <c r="N1776" s="283"/>
      <c r="O1776" s="283">
        <f t="shared" si="858"/>
        <v>0</v>
      </c>
      <c r="P1776" s="581"/>
      <c r="Q1776" s="283"/>
      <c r="R1776" s="283">
        <f t="shared" si="859"/>
        <v>0</v>
      </c>
      <c r="S1776" s="283">
        <f>SUBTOTAL(9,S1777:S1805)</f>
        <v>6864379.7260012906</v>
      </c>
      <c r="T1776" s="283">
        <f t="shared" ref="T1776:U1776" si="894">SUBTOTAL(9,T1777:T1805)</f>
        <v>0</v>
      </c>
      <c r="U1776" s="283">
        <f t="shared" si="894"/>
        <v>6864379.7260012906</v>
      </c>
      <c r="V1776" s="284"/>
    </row>
    <row r="1777" spans="1:22" s="421" customFormat="1" outlineLevel="2">
      <c r="A1777" s="415"/>
      <c r="B1777" s="415"/>
      <c r="C1777" s="422" t="s">
        <v>1234</v>
      </c>
      <c r="D1777" s="417"/>
      <c r="E1777" s="417"/>
      <c r="F1777" s="418"/>
      <c r="G1777" s="419"/>
      <c r="H1777" s="419"/>
      <c r="I1777" s="419"/>
      <c r="J1777" s="174">
        <f>SUBTOTAL(9,J1778:J1784)</f>
        <v>32042422.667197403</v>
      </c>
      <c r="K1777" s="174">
        <f t="shared" ref="K1777:L1777" si="895">SUBTOTAL(9,K1778:K1784)</f>
        <v>2927603.7910602568</v>
      </c>
      <c r="L1777" s="174">
        <f t="shared" si="895"/>
        <v>34970026.45825766</v>
      </c>
      <c r="M1777" s="578"/>
      <c r="N1777" s="174"/>
      <c r="O1777" s="174">
        <f t="shared" si="858"/>
        <v>0</v>
      </c>
      <c r="P1777" s="578"/>
      <c r="Q1777" s="174"/>
      <c r="R1777" s="174">
        <f t="shared" si="859"/>
        <v>0</v>
      </c>
      <c r="S1777" s="174">
        <f>SUBTOTAL(9,S1778:S1784)</f>
        <v>0</v>
      </c>
      <c r="T1777" s="174">
        <f t="shared" ref="T1777:U1777" si="896">SUBTOTAL(9,T1778:T1784)</f>
        <v>0</v>
      </c>
      <c r="U1777" s="174">
        <f t="shared" si="896"/>
        <v>0</v>
      </c>
      <c r="V1777" s="420"/>
    </row>
    <row r="1778" spans="1:22" s="421" customFormat="1" outlineLevel="2">
      <c r="A1778" s="415"/>
      <c r="B1778" s="415"/>
      <c r="C1778" s="416" t="s">
        <v>1129</v>
      </c>
      <c r="D1778" s="417"/>
      <c r="E1778" s="417"/>
      <c r="F1778" s="418"/>
      <c r="G1778" s="419"/>
      <c r="H1778" s="419"/>
      <c r="I1778" s="419"/>
      <c r="J1778" s="174">
        <f>SUBTOTAL(9,J1779:J1779)</f>
        <v>26144496.000000004</v>
      </c>
      <c r="K1778" s="174">
        <f>SUBTOTAL(9,K1779:K1779)</f>
        <v>990000.00000000012</v>
      </c>
      <c r="L1778" s="174">
        <f>SUBTOTAL(9,L1779:L1779)</f>
        <v>27134496.000000004</v>
      </c>
      <c r="M1778" s="578"/>
      <c r="N1778" s="174"/>
      <c r="O1778" s="174">
        <f t="shared" si="858"/>
        <v>0</v>
      </c>
      <c r="P1778" s="578"/>
      <c r="Q1778" s="174"/>
      <c r="R1778" s="174">
        <f t="shared" si="859"/>
        <v>0</v>
      </c>
      <c r="S1778" s="174">
        <f>SUBTOTAL(9,S1779:S1779)</f>
        <v>0</v>
      </c>
      <c r="T1778" s="174">
        <f>SUBTOTAL(9,T1779:T1779)</f>
        <v>0</v>
      </c>
      <c r="U1778" s="174">
        <f>SUBTOTAL(9,U1779:U1779)</f>
        <v>0</v>
      </c>
      <c r="V1778" s="420"/>
    </row>
    <row r="1779" spans="1:22" s="7" customFormat="1" ht="26.4" outlineLevel="2">
      <c r="A1779" s="5"/>
      <c r="B1779" s="5"/>
      <c r="C1779" s="2" t="s">
        <v>1235</v>
      </c>
      <c r="D1779" s="194">
        <v>2</v>
      </c>
      <c r="E1779" s="97">
        <v>2</v>
      </c>
      <c r="F1779" s="277" t="s">
        <v>660</v>
      </c>
      <c r="G1779" s="199">
        <v>13072248.000000002</v>
      </c>
      <c r="H1779" s="199">
        <v>495000.00000000006</v>
      </c>
      <c r="I1779" s="199">
        <f>SUM(G1779:H1779)</f>
        <v>13567248.000000002</v>
      </c>
      <c r="J1779" s="199">
        <f>G1779*E1779</f>
        <v>26144496.000000004</v>
      </c>
      <c r="K1779" s="199">
        <f>H1779*E1779</f>
        <v>990000.00000000012</v>
      </c>
      <c r="L1779" s="199">
        <f>I1779*E1779</f>
        <v>27134496.000000004</v>
      </c>
      <c r="M1779" s="579"/>
      <c r="N1779" s="199"/>
      <c r="O1779" s="199">
        <f t="shared" si="858"/>
        <v>0</v>
      </c>
      <c r="P1779" s="579"/>
      <c r="Q1779" s="199"/>
      <c r="R1779" s="199">
        <f t="shared" si="859"/>
        <v>0</v>
      </c>
      <c r="S1779" s="199">
        <f t="shared" si="866"/>
        <v>0</v>
      </c>
      <c r="T1779" s="199">
        <f t="shared" si="867"/>
        <v>0</v>
      </c>
      <c r="U1779" s="199">
        <f t="shared" si="868"/>
        <v>0</v>
      </c>
      <c r="V1779" s="402" t="s">
        <v>1236</v>
      </c>
    </row>
    <row r="1780" spans="1:22" s="7" customFormat="1" outlineLevel="2">
      <c r="A1780" s="5"/>
      <c r="B1780" s="5"/>
      <c r="C1780" s="416" t="s">
        <v>1138</v>
      </c>
      <c r="D1780" s="194"/>
      <c r="E1780" s="97"/>
      <c r="F1780" s="277"/>
      <c r="G1780" s="199"/>
      <c r="H1780" s="199"/>
      <c r="I1780" s="199"/>
      <c r="J1780" s="174">
        <f>SUBTOTAL(9,J1781:J1786)</f>
        <v>5897926.667197397</v>
      </c>
      <c r="K1780" s="174">
        <f t="shared" ref="K1780:L1780" si="897">SUBTOTAL(9,K1781:K1786)</f>
        <v>1937603.7910602572</v>
      </c>
      <c r="L1780" s="174">
        <f t="shared" si="897"/>
        <v>7835530.4582576547</v>
      </c>
      <c r="M1780" s="578"/>
      <c r="N1780" s="174"/>
      <c r="O1780" s="174">
        <f t="shared" si="858"/>
        <v>0</v>
      </c>
      <c r="P1780" s="578"/>
      <c r="Q1780" s="174"/>
      <c r="R1780" s="174">
        <f t="shared" si="859"/>
        <v>0</v>
      </c>
      <c r="S1780" s="174">
        <f>SUBTOTAL(9,S1781:S1786)</f>
        <v>0</v>
      </c>
      <c r="T1780" s="174">
        <f t="shared" ref="T1780:U1780" si="898">SUBTOTAL(9,T1781:T1786)</f>
        <v>0</v>
      </c>
      <c r="U1780" s="174">
        <f t="shared" si="898"/>
        <v>0</v>
      </c>
      <c r="V1780" s="402"/>
    </row>
    <row r="1781" spans="1:22" s="7" customFormat="1" outlineLevel="2">
      <c r="A1781" s="5"/>
      <c r="B1781" s="5"/>
      <c r="C1781" s="2" t="s">
        <v>1139</v>
      </c>
      <c r="D1781" s="194">
        <v>70</v>
      </c>
      <c r="E1781" s="97">
        <v>66</v>
      </c>
      <c r="F1781" s="277" t="s">
        <v>624</v>
      </c>
      <c r="G1781" s="199">
        <v>60411.45</v>
      </c>
      <c r="H1781" s="199">
        <v>9350</v>
      </c>
      <c r="I1781" s="199">
        <f t="shared" ref="I1781" si="899">SUM(G1781:H1781)</f>
        <v>69761.45</v>
      </c>
      <c r="J1781" s="199">
        <f t="shared" ref="J1781:J1784" si="900">G1781*E1781</f>
        <v>3987155.6999999997</v>
      </c>
      <c r="K1781" s="199">
        <f t="shared" ref="K1781:K1784" si="901">H1781*E1781</f>
        <v>617100</v>
      </c>
      <c r="L1781" s="199">
        <f t="shared" ref="L1781:L1784" si="902">I1781*E1781</f>
        <v>4604255.7</v>
      </c>
      <c r="M1781" s="579"/>
      <c r="N1781" s="199"/>
      <c r="O1781" s="199">
        <f t="shared" si="858"/>
        <v>0</v>
      </c>
      <c r="P1781" s="579"/>
      <c r="Q1781" s="199"/>
      <c r="R1781" s="199">
        <f t="shared" si="859"/>
        <v>0</v>
      </c>
      <c r="S1781" s="199">
        <f t="shared" si="866"/>
        <v>0</v>
      </c>
      <c r="T1781" s="199">
        <f t="shared" si="867"/>
        <v>0</v>
      </c>
      <c r="U1781" s="199">
        <f t="shared" si="868"/>
        <v>0</v>
      </c>
      <c r="V1781" s="402" t="s">
        <v>625</v>
      </c>
    </row>
    <row r="1782" spans="1:22" s="7" customFormat="1" outlineLevel="2">
      <c r="A1782" s="5"/>
      <c r="B1782" s="5"/>
      <c r="C1782" s="2" t="s">
        <v>928</v>
      </c>
      <c r="D1782" s="194">
        <v>63</v>
      </c>
      <c r="E1782" s="97">
        <v>60</v>
      </c>
      <c r="F1782" s="277" t="s">
        <v>624</v>
      </c>
      <c r="G1782" s="199">
        <v>8773.9726027397246</v>
      </c>
      <c r="H1782" s="199">
        <v>14594.016411764707</v>
      </c>
      <c r="I1782" s="199">
        <f t="shared" ref="I1782:I1784" si="903">SUM(G1782:H1782)</f>
        <v>23367.989014504434</v>
      </c>
      <c r="J1782" s="199">
        <f t="shared" si="900"/>
        <v>526438.35616438347</v>
      </c>
      <c r="K1782" s="199">
        <f t="shared" si="901"/>
        <v>875640.98470588238</v>
      </c>
      <c r="L1782" s="199">
        <f t="shared" si="902"/>
        <v>1402079.3408702661</v>
      </c>
      <c r="M1782" s="579"/>
      <c r="N1782" s="199"/>
      <c r="O1782" s="199">
        <f t="shared" si="858"/>
        <v>0</v>
      </c>
      <c r="P1782" s="579"/>
      <c r="Q1782" s="199"/>
      <c r="R1782" s="199">
        <f t="shared" si="859"/>
        <v>0</v>
      </c>
      <c r="S1782" s="199">
        <f t="shared" si="866"/>
        <v>0</v>
      </c>
      <c r="T1782" s="199">
        <f t="shared" si="867"/>
        <v>0</v>
      </c>
      <c r="U1782" s="199">
        <f t="shared" si="868"/>
        <v>0</v>
      </c>
      <c r="V1782" s="402" t="s">
        <v>929</v>
      </c>
    </row>
    <row r="1783" spans="1:22" s="7" customFormat="1" outlineLevel="2">
      <c r="A1783" s="5"/>
      <c r="B1783" s="5"/>
      <c r="C1783" s="2" t="s">
        <v>1183</v>
      </c>
      <c r="D1783" s="194">
        <v>7</v>
      </c>
      <c r="E1783" s="97">
        <v>7</v>
      </c>
      <c r="F1783" s="277" t="s">
        <v>624</v>
      </c>
      <c r="G1783" s="199">
        <v>3554.7229199999997</v>
      </c>
      <c r="H1783" s="199">
        <v>5289.7058823529414</v>
      </c>
      <c r="I1783" s="199">
        <f t="shared" si="903"/>
        <v>8844.4288023529407</v>
      </c>
      <c r="J1783" s="199">
        <f t="shared" si="900"/>
        <v>24883.060439999997</v>
      </c>
      <c r="K1783" s="199">
        <f t="shared" si="901"/>
        <v>37027.941176470587</v>
      </c>
      <c r="L1783" s="199">
        <f t="shared" si="902"/>
        <v>61911.001616470588</v>
      </c>
      <c r="M1783" s="579"/>
      <c r="N1783" s="199"/>
      <c r="O1783" s="199">
        <f t="shared" si="858"/>
        <v>0</v>
      </c>
      <c r="P1783" s="579"/>
      <c r="Q1783" s="199"/>
      <c r="R1783" s="199">
        <f t="shared" si="859"/>
        <v>0</v>
      </c>
      <c r="S1783" s="199">
        <f t="shared" si="866"/>
        <v>0</v>
      </c>
      <c r="T1783" s="199">
        <f t="shared" si="867"/>
        <v>0</v>
      </c>
      <c r="U1783" s="199">
        <f t="shared" si="868"/>
        <v>0</v>
      </c>
      <c r="V1783" s="402" t="s">
        <v>1549</v>
      </c>
    </row>
    <row r="1784" spans="1:22" s="7" customFormat="1" outlineLevel="2">
      <c r="A1784" s="5"/>
      <c r="B1784" s="5"/>
      <c r="C1784" s="2" t="s">
        <v>657</v>
      </c>
      <c r="D1784" s="194">
        <v>1</v>
      </c>
      <c r="E1784" s="97">
        <v>1</v>
      </c>
      <c r="F1784" s="277" t="s">
        <v>619</v>
      </c>
      <c r="G1784" s="199">
        <v>1359449.5505930139</v>
      </c>
      <c r="H1784" s="199">
        <v>407834.86517790414</v>
      </c>
      <c r="I1784" s="199">
        <f t="shared" si="903"/>
        <v>1767284.4157709181</v>
      </c>
      <c r="J1784" s="199">
        <f t="shared" si="900"/>
        <v>1359449.5505930139</v>
      </c>
      <c r="K1784" s="199">
        <f t="shared" si="901"/>
        <v>407834.86517790414</v>
      </c>
      <c r="L1784" s="199">
        <f t="shared" si="902"/>
        <v>1767284.4157709181</v>
      </c>
      <c r="M1784" s="579"/>
      <c r="N1784" s="199"/>
      <c r="O1784" s="199">
        <f t="shared" si="858"/>
        <v>0</v>
      </c>
      <c r="P1784" s="579"/>
      <c r="Q1784" s="199"/>
      <c r="R1784" s="199">
        <f t="shared" si="859"/>
        <v>0</v>
      </c>
      <c r="S1784" s="199">
        <f t="shared" si="866"/>
        <v>0</v>
      </c>
      <c r="T1784" s="199">
        <f t="shared" si="867"/>
        <v>0</v>
      </c>
      <c r="U1784" s="199">
        <f t="shared" si="868"/>
        <v>0</v>
      </c>
      <c r="V1784" s="402" t="s">
        <v>713</v>
      </c>
    </row>
    <row r="1785" spans="1:22" s="421" customFormat="1" outlineLevel="2">
      <c r="A1785" s="415"/>
      <c r="B1785" s="415"/>
      <c r="C1785" s="422" t="s">
        <v>1237</v>
      </c>
      <c r="D1785" s="417"/>
      <c r="E1785" s="476"/>
      <c r="F1785" s="418"/>
      <c r="G1785" s="419"/>
      <c r="H1785" s="419"/>
      <c r="I1785" s="419"/>
      <c r="J1785" s="174">
        <f>SUBTOTAL(9,J1786:J1804)</f>
        <v>111597601.34058291</v>
      </c>
      <c r="K1785" s="174">
        <f t="shared" ref="K1785:L1785" si="904">SUBTOTAL(9,K1786:K1804)</f>
        <v>21302227.442133494</v>
      </c>
      <c r="L1785" s="174">
        <f t="shared" si="904"/>
        <v>132899828.78271641</v>
      </c>
      <c r="M1785" s="578"/>
      <c r="N1785" s="174"/>
      <c r="O1785" s="174">
        <f t="shared" si="858"/>
        <v>0</v>
      </c>
      <c r="P1785" s="578"/>
      <c r="Q1785" s="174"/>
      <c r="R1785" s="174">
        <f t="shared" si="859"/>
        <v>0</v>
      </c>
      <c r="S1785" s="174">
        <f>SUBTOTAL(9,S1786:S1804)</f>
        <v>6864379.7260012906</v>
      </c>
      <c r="T1785" s="174">
        <f t="shared" ref="T1785:U1785" si="905">SUBTOTAL(9,T1786:T1804)</f>
        <v>0</v>
      </c>
      <c r="U1785" s="174">
        <f t="shared" si="905"/>
        <v>6864379.7260012906</v>
      </c>
      <c r="V1785" s="420"/>
    </row>
    <row r="1786" spans="1:22" s="421" customFormat="1" outlineLevel="2">
      <c r="A1786" s="415"/>
      <c r="B1786" s="415"/>
      <c r="C1786" s="416" t="s">
        <v>1129</v>
      </c>
      <c r="D1786" s="417"/>
      <c r="E1786" s="476"/>
      <c r="F1786" s="418"/>
      <c r="G1786" s="419"/>
      <c r="H1786" s="419"/>
      <c r="I1786" s="419"/>
      <c r="J1786" s="174">
        <f>SUBTOTAL(9,J1787:J1787)</f>
        <v>23339970.000000004</v>
      </c>
      <c r="K1786" s="174">
        <f>SUBTOTAL(9,K1787:K1787)</f>
        <v>2769284.1</v>
      </c>
      <c r="L1786" s="174">
        <f>SUBTOTAL(9,L1787:L1787)</f>
        <v>26109254.100000001</v>
      </c>
      <c r="M1786" s="578"/>
      <c r="N1786" s="174"/>
      <c r="O1786" s="174">
        <f t="shared" si="858"/>
        <v>0</v>
      </c>
      <c r="P1786" s="578"/>
      <c r="Q1786" s="174"/>
      <c r="R1786" s="174">
        <f t="shared" si="859"/>
        <v>0</v>
      </c>
      <c r="S1786" s="174">
        <f>SUBTOTAL(9,S1787:S1787)</f>
        <v>0</v>
      </c>
      <c r="T1786" s="174">
        <f>SUBTOTAL(9,T1787:T1787)</f>
        <v>0</v>
      </c>
      <c r="U1786" s="174">
        <f>SUBTOTAL(9,U1787:U1787)</f>
        <v>0</v>
      </c>
      <c r="V1786" s="420"/>
    </row>
    <row r="1787" spans="1:22" s="403" customFormat="1" ht="26.4" outlineLevel="2">
      <c r="A1787" s="391"/>
      <c r="B1787" s="391"/>
      <c r="C1787" s="392" t="s">
        <v>1238</v>
      </c>
      <c r="D1787" s="97">
        <v>3</v>
      </c>
      <c r="E1787" s="97">
        <v>3</v>
      </c>
      <c r="F1787" s="387" t="s">
        <v>660</v>
      </c>
      <c r="G1787" s="199">
        <v>7779990.0000000009</v>
      </c>
      <c r="H1787" s="199">
        <v>923094.70000000007</v>
      </c>
      <c r="I1787" s="62">
        <f>SUM(G1787:H1787)</f>
        <v>8703084.7000000011</v>
      </c>
      <c r="J1787" s="62">
        <f>G1787*E1787</f>
        <v>23339970.000000004</v>
      </c>
      <c r="K1787" s="62">
        <f>H1787*E1787</f>
        <v>2769284.1</v>
      </c>
      <c r="L1787" s="62">
        <f>I1787*E1787</f>
        <v>26109254.100000001</v>
      </c>
      <c r="M1787" s="574"/>
      <c r="N1787" s="62"/>
      <c r="O1787" s="62">
        <f t="shared" si="858"/>
        <v>0</v>
      </c>
      <c r="P1787" s="574"/>
      <c r="Q1787" s="62"/>
      <c r="R1787" s="62">
        <f t="shared" si="859"/>
        <v>0</v>
      </c>
      <c r="S1787" s="62">
        <f t="shared" si="866"/>
        <v>0</v>
      </c>
      <c r="T1787" s="62">
        <f t="shared" si="867"/>
        <v>0</v>
      </c>
      <c r="U1787" s="62">
        <f t="shared" si="868"/>
        <v>0</v>
      </c>
      <c r="V1787" s="393" t="s">
        <v>1239</v>
      </c>
    </row>
    <row r="1788" spans="1:22" s="403" customFormat="1" outlineLevel="2">
      <c r="A1788" s="391"/>
      <c r="B1788" s="391"/>
      <c r="C1788" s="392" t="s">
        <v>1151</v>
      </c>
      <c r="D1788" s="97">
        <v>1</v>
      </c>
      <c r="E1788" s="97">
        <v>1</v>
      </c>
      <c r="F1788" s="387" t="s">
        <v>619</v>
      </c>
      <c r="G1788" s="199">
        <v>1051350</v>
      </c>
      <c r="H1788" s="199">
        <v>315405</v>
      </c>
      <c r="I1788" s="62">
        <f t="shared" ref="I1788" si="906">SUM(G1788:H1788)</f>
        <v>1366755</v>
      </c>
      <c r="J1788" s="62">
        <f t="shared" ref="J1788" si="907">G1788*E1788</f>
        <v>1051350</v>
      </c>
      <c r="K1788" s="62">
        <f t="shared" ref="K1788" si="908">H1788*E1788</f>
        <v>315405</v>
      </c>
      <c r="L1788" s="62">
        <f t="shared" ref="L1788" si="909">I1788*E1788</f>
        <v>1366755</v>
      </c>
      <c r="M1788" s="574"/>
      <c r="N1788" s="62"/>
      <c r="O1788" s="62">
        <f t="shared" si="858"/>
        <v>0</v>
      </c>
      <c r="P1788" s="574"/>
      <c r="Q1788" s="62"/>
      <c r="R1788" s="62">
        <f t="shared" si="859"/>
        <v>0</v>
      </c>
      <c r="S1788" s="62">
        <f t="shared" si="866"/>
        <v>0</v>
      </c>
      <c r="T1788" s="62">
        <f t="shared" si="867"/>
        <v>0</v>
      </c>
      <c r="U1788" s="62">
        <f t="shared" si="868"/>
        <v>0</v>
      </c>
      <c r="V1788" s="393" t="s">
        <v>713</v>
      </c>
    </row>
    <row r="1789" spans="1:22" s="403" customFormat="1" outlineLevel="2">
      <c r="A1789" s="391"/>
      <c r="B1789" s="391"/>
      <c r="C1789" s="405" t="s">
        <v>1152</v>
      </c>
      <c r="D1789" s="97"/>
      <c r="E1789" s="97"/>
      <c r="F1789" s="387"/>
      <c r="G1789" s="62"/>
      <c r="H1789" s="62"/>
      <c r="I1789" s="62"/>
      <c r="J1789" s="82">
        <f>SUBTOTAL(9,J1790:J1791)</f>
        <v>23084639.999999996</v>
      </c>
      <c r="K1789" s="82">
        <f>SUBTOTAL(9,K1790:K1791)</f>
        <v>840000</v>
      </c>
      <c r="L1789" s="82">
        <f>SUBTOTAL(9,L1790:L1791)</f>
        <v>23924639.999999996</v>
      </c>
      <c r="M1789" s="576"/>
      <c r="N1789" s="82"/>
      <c r="O1789" s="82">
        <f t="shared" si="858"/>
        <v>0</v>
      </c>
      <c r="P1789" s="576"/>
      <c r="Q1789" s="82"/>
      <c r="R1789" s="82">
        <f t="shared" si="859"/>
        <v>0</v>
      </c>
      <c r="S1789" s="82">
        <f>SUBTOTAL(9,S1790:S1791)</f>
        <v>0</v>
      </c>
      <c r="T1789" s="82">
        <f>SUBTOTAL(9,T1790:T1791)</f>
        <v>0</v>
      </c>
      <c r="U1789" s="82">
        <f>SUBTOTAL(9,U1790:U1791)</f>
        <v>0</v>
      </c>
      <c r="V1789" s="393"/>
    </row>
    <row r="1790" spans="1:22" s="403" customFormat="1" ht="26.4" outlineLevel="2">
      <c r="A1790" s="391"/>
      <c r="B1790" s="391"/>
      <c r="C1790" s="392" t="s">
        <v>1240</v>
      </c>
      <c r="D1790" s="97">
        <v>3</v>
      </c>
      <c r="E1790" s="97">
        <v>3</v>
      </c>
      <c r="F1790" s="387" t="s">
        <v>660</v>
      </c>
      <c r="G1790" s="199">
        <v>3281640</v>
      </c>
      <c r="H1790" s="199">
        <v>140000</v>
      </c>
      <c r="I1790" s="62">
        <f t="shared" ref="I1790:I1791" si="910">SUM(G1790:H1790)</f>
        <v>3421640</v>
      </c>
      <c r="J1790" s="62">
        <f t="shared" ref="J1790:J1791" si="911">G1790*E1790</f>
        <v>9844920</v>
      </c>
      <c r="K1790" s="62">
        <f t="shared" ref="K1790:K1791" si="912">H1790*E1790</f>
        <v>420000</v>
      </c>
      <c r="L1790" s="62">
        <f t="shared" ref="L1790:L1791" si="913">I1790*E1790</f>
        <v>10264920</v>
      </c>
      <c r="M1790" s="574"/>
      <c r="N1790" s="62"/>
      <c r="O1790" s="62">
        <f t="shared" si="858"/>
        <v>0</v>
      </c>
      <c r="P1790" s="574"/>
      <c r="Q1790" s="62"/>
      <c r="R1790" s="62">
        <f t="shared" si="859"/>
        <v>0</v>
      </c>
      <c r="S1790" s="62">
        <f t="shared" si="866"/>
        <v>0</v>
      </c>
      <c r="T1790" s="62">
        <f t="shared" si="867"/>
        <v>0</v>
      </c>
      <c r="U1790" s="62">
        <f t="shared" si="868"/>
        <v>0</v>
      </c>
      <c r="V1790" s="393" t="s">
        <v>1241</v>
      </c>
    </row>
    <row r="1791" spans="1:22" s="403" customFormat="1" ht="26.4" outlineLevel="2">
      <c r="A1791" s="391"/>
      <c r="B1791" s="391"/>
      <c r="C1791" s="392" t="s">
        <v>1242</v>
      </c>
      <c r="D1791" s="97">
        <v>3</v>
      </c>
      <c r="E1791" s="97">
        <v>3</v>
      </c>
      <c r="F1791" s="387" t="s">
        <v>660</v>
      </c>
      <c r="G1791" s="199">
        <v>4413239.9999999991</v>
      </c>
      <c r="H1791" s="199">
        <v>140000</v>
      </c>
      <c r="I1791" s="62">
        <f t="shared" si="910"/>
        <v>4553239.9999999991</v>
      </c>
      <c r="J1791" s="62">
        <f t="shared" si="911"/>
        <v>13239719.999999996</v>
      </c>
      <c r="K1791" s="62">
        <f t="shared" si="912"/>
        <v>420000</v>
      </c>
      <c r="L1791" s="62">
        <f t="shared" si="913"/>
        <v>13659719.999999996</v>
      </c>
      <c r="M1791" s="574"/>
      <c r="N1791" s="62"/>
      <c r="O1791" s="62">
        <f t="shared" si="858"/>
        <v>0</v>
      </c>
      <c r="P1791" s="574"/>
      <c r="Q1791" s="62"/>
      <c r="R1791" s="62">
        <f t="shared" si="859"/>
        <v>0</v>
      </c>
      <c r="S1791" s="62">
        <f t="shared" si="866"/>
        <v>0</v>
      </c>
      <c r="T1791" s="62">
        <f t="shared" si="867"/>
        <v>0</v>
      </c>
      <c r="U1791" s="62">
        <f t="shared" si="868"/>
        <v>0</v>
      </c>
      <c r="V1791" s="393" t="s">
        <v>1243</v>
      </c>
    </row>
    <row r="1792" spans="1:22" s="403" customFormat="1" outlineLevel="2">
      <c r="A1792" s="391"/>
      <c r="B1792" s="391"/>
      <c r="C1792" s="404" t="s">
        <v>1175</v>
      </c>
      <c r="D1792" s="97"/>
      <c r="E1792" s="97"/>
      <c r="F1792" s="387"/>
      <c r="G1792" s="62"/>
      <c r="H1792" s="62"/>
      <c r="I1792" s="62"/>
      <c r="J1792" s="82">
        <f>SUBTOTAL(9,J1793:J1798)</f>
        <v>48893376.218181819</v>
      </c>
      <c r="K1792" s="82">
        <f>SUBTOTAL(9,K1793:K1798)</f>
        <v>12696041.912727274</v>
      </c>
      <c r="L1792" s="82">
        <f>SUBTOTAL(9,L1793:L1798)</f>
        <v>61589418.130909085</v>
      </c>
      <c r="M1792" s="576"/>
      <c r="N1792" s="82"/>
      <c r="O1792" s="82">
        <f t="shared" si="858"/>
        <v>0</v>
      </c>
      <c r="P1792" s="576"/>
      <c r="Q1792" s="82"/>
      <c r="R1792" s="82">
        <f t="shared" si="859"/>
        <v>0</v>
      </c>
      <c r="S1792" s="82">
        <f>SUBTOTAL(9,S1793:S1798)</f>
        <v>4738069.8545454545</v>
      </c>
      <c r="T1792" s="82">
        <f>SUBTOTAL(9,T1793:T1798)</f>
        <v>0</v>
      </c>
      <c r="U1792" s="82">
        <f>SUBTOTAL(9,U1793:U1798)</f>
        <v>4738069.8545454545</v>
      </c>
      <c r="V1792" s="393"/>
    </row>
    <row r="1793" spans="1:22" s="403" customFormat="1" outlineLevel="2">
      <c r="A1793" s="391"/>
      <c r="B1793" s="391"/>
      <c r="C1793" s="392" t="s">
        <v>1176</v>
      </c>
      <c r="D1793" s="97">
        <v>47</v>
      </c>
      <c r="E1793" s="97">
        <v>42</v>
      </c>
      <c r="F1793" s="387" t="s">
        <v>1109</v>
      </c>
      <c r="G1793" s="199">
        <v>236291.34545454543</v>
      </c>
      <c r="H1793" s="199">
        <v>106400.00000000001</v>
      </c>
      <c r="I1793" s="62">
        <f t="shared" ref="I1793:I1797" si="914">SUM(G1793:H1793)</f>
        <v>342691.34545454546</v>
      </c>
      <c r="J1793" s="62">
        <f t="shared" ref="J1793:J1797" si="915">G1793*E1793</f>
        <v>9924236.5090909079</v>
      </c>
      <c r="K1793" s="62">
        <f t="shared" ref="K1793:K1797" si="916">H1793*E1793</f>
        <v>4468800.0000000009</v>
      </c>
      <c r="L1793" s="62">
        <f t="shared" ref="L1793:L1797" si="917">I1793*E1793</f>
        <v>14393036.50909091</v>
      </c>
      <c r="M1793" s="574"/>
      <c r="N1793" s="62"/>
      <c r="O1793" s="62">
        <f t="shared" si="858"/>
        <v>0</v>
      </c>
      <c r="P1793" s="574"/>
      <c r="Q1793" s="62"/>
      <c r="R1793" s="62">
        <f t="shared" si="859"/>
        <v>0</v>
      </c>
      <c r="S1793" s="62">
        <f t="shared" si="866"/>
        <v>0</v>
      </c>
      <c r="T1793" s="62">
        <f t="shared" si="867"/>
        <v>0</v>
      </c>
      <c r="U1793" s="62">
        <f t="shared" si="868"/>
        <v>0</v>
      </c>
      <c r="V1793" s="393" t="s">
        <v>1177</v>
      </c>
    </row>
    <row r="1794" spans="1:22" s="403" customFormat="1" outlineLevel="2">
      <c r="A1794" s="391"/>
      <c r="B1794" s="391"/>
      <c r="C1794" s="392" t="s">
        <v>1244</v>
      </c>
      <c r="D1794" s="97">
        <v>36</v>
      </c>
      <c r="E1794" s="97">
        <v>36</v>
      </c>
      <c r="F1794" s="387" t="s">
        <v>1109</v>
      </c>
      <c r="G1794" s="199">
        <v>408249.99999999994</v>
      </c>
      <c r="H1794" s="199">
        <v>61600.000000000007</v>
      </c>
      <c r="I1794" s="62">
        <f t="shared" si="914"/>
        <v>469849.99999999994</v>
      </c>
      <c r="J1794" s="62">
        <f t="shared" si="915"/>
        <v>14696999.999999998</v>
      </c>
      <c r="K1794" s="62">
        <f t="shared" si="916"/>
        <v>2217600.0000000005</v>
      </c>
      <c r="L1794" s="62">
        <f t="shared" si="917"/>
        <v>16914599.999999996</v>
      </c>
      <c r="M1794" s="574"/>
      <c r="N1794" s="62"/>
      <c r="O1794" s="62">
        <f t="shared" si="858"/>
        <v>0</v>
      </c>
      <c r="P1794" s="574"/>
      <c r="Q1794" s="62"/>
      <c r="R1794" s="62">
        <f t="shared" si="859"/>
        <v>0</v>
      </c>
      <c r="S1794" s="62">
        <f t="shared" si="866"/>
        <v>0</v>
      </c>
      <c r="T1794" s="62">
        <f t="shared" si="867"/>
        <v>0</v>
      </c>
      <c r="U1794" s="62">
        <f t="shared" si="868"/>
        <v>0</v>
      </c>
      <c r="V1794" s="393" t="s">
        <v>1245</v>
      </c>
    </row>
    <row r="1795" spans="1:22" s="403" customFormat="1" ht="26.4" outlineLevel="2">
      <c r="A1795" s="391"/>
      <c r="B1795" s="391"/>
      <c r="C1795" s="392" t="s">
        <v>1246</v>
      </c>
      <c r="D1795" s="97">
        <v>33</v>
      </c>
      <c r="E1795" s="97">
        <v>33</v>
      </c>
      <c r="F1795" s="387" t="s">
        <v>1109</v>
      </c>
      <c r="G1795" s="199">
        <v>432000</v>
      </c>
      <c r="H1795" s="199">
        <v>89600.000000000015</v>
      </c>
      <c r="I1795" s="62">
        <f t="shared" si="914"/>
        <v>521600</v>
      </c>
      <c r="J1795" s="62">
        <f t="shared" si="915"/>
        <v>14256000</v>
      </c>
      <c r="K1795" s="62">
        <f t="shared" si="916"/>
        <v>2956800.0000000005</v>
      </c>
      <c r="L1795" s="62">
        <f t="shared" si="917"/>
        <v>17212800</v>
      </c>
      <c r="M1795" s="574"/>
      <c r="N1795" s="62"/>
      <c r="O1795" s="62">
        <f t="shared" ref="O1795:O1833" si="918">M1795+N1795</f>
        <v>0</v>
      </c>
      <c r="P1795" s="574"/>
      <c r="Q1795" s="62"/>
      <c r="R1795" s="62">
        <f t="shared" ref="R1795:R1833" si="919">P1795+Q1795</f>
        <v>0</v>
      </c>
      <c r="S1795" s="62">
        <f t="shared" si="866"/>
        <v>0</v>
      </c>
      <c r="T1795" s="62">
        <f t="shared" si="867"/>
        <v>0</v>
      </c>
      <c r="U1795" s="62">
        <f t="shared" si="868"/>
        <v>0</v>
      </c>
      <c r="V1795" s="393" t="s">
        <v>1247</v>
      </c>
    </row>
    <row r="1796" spans="1:22" s="403" customFormat="1" outlineLevel="2">
      <c r="A1796" s="391"/>
      <c r="B1796" s="391"/>
      <c r="C1796" s="392" t="s">
        <v>1180</v>
      </c>
      <c r="D1796" s="97">
        <v>6</v>
      </c>
      <c r="E1796" s="97">
        <v>6</v>
      </c>
      <c r="F1796" s="387" t="s">
        <v>660</v>
      </c>
      <c r="G1796" s="199">
        <v>90000</v>
      </c>
      <c r="H1796" s="199">
        <v>35000</v>
      </c>
      <c r="I1796" s="62">
        <f t="shared" si="914"/>
        <v>125000</v>
      </c>
      <c r="J1796" s="62">
        <f t="shared" si="915"/>
        <v>540000</v>
      </c>
      <c r="K1796" s="62">
        <f t="shared" si="916"/>
        <v>210000</v>
      </c>
      <c r="L1796" s="62">
        <f t="shared" si="917"/>
        <v>750000</v>
      </c>
      <c r="M1796" s="574"/>
      <c r="N1796" s="62"/>
      <c r="O1796" s="62">
        <f t="shared" si="918"/>
        <v>0</v>
      </c>
      <c r="P1796" s="574"/>
      <c r="Q1796" s="62"/>
      <c r="R1796" s="62">
        <f t="shared" si="919"/>
        <v>0</v>
      </c>
      <c r="S1796" s="62">
        <f t="shared" si="866"/>
        <v>0</v>
      </c>
      <c r="T1796" s="62">
        <f t="shared" si="867"/>
        <v>0</v>
      </c>
      <c r="U1796" s="62">
        <f t="shared" si="868"/>
        <v>0</v>
      </c>
      <c r="V1796" s="393" t="s">
        <v>713</v>
      </c>
    </row>
    <row r="1797" spans="1:22" s="403" customFormat="1" outlineLevel="2">
      <c r="A1797" s="391"/>
      <c r="B1797" s="391"/>
      <c r="C1797" s="392" t="s">
        <v>1151</v>
      </c>
      <c r="D1797" s="97">
        <v>1</v>
      </c>
      <c r="E1797" s="97">
        <v>1</v>
      </c>
      <c r="F1797" s="387" t="s">
        <v>619</v>
      </c>
      <c r="G1797" s="199">
        <v>9476139.709090909</v>
      </c>
      <c r="H1797" s="199">
        <v>2842841.9127272726</v>
      </c>
      <c r="I1797" s="62">
        <f t="shared" si="914"/>
        <v>12318981.621818181</v>
      </c>
      <c r="J1797" s="62">
        <f t="shared" si="915"/>
        <v>9476139.709090909</v>
      </c>
      <c r="K1797" s="62">
        <f t="shared" si="916"/>
        <v>2842841.9127272726</v>
      </c>
      <c r="L1797" s="62">
        <f t="shared" si="917"/>
        <v>12318981.621818181</v>
      </c>
      <c r="M1797" s="574">
        <v>0.5</v>
      </c>
      <c r="N1797" s="62"/>
      <c r="O1797" s="62">
        <f t="shared" si="918"/>
        <v>0.5</v>
      </c>
      <c r="P1797" s="574"/>
      <c r="Q1797" s="62"/>
      <c r="R1797" s="62">
        <f t="shared" si="919"/>
        <v>0</v>
      </c>
      <c r="S1797" s="62">
        <f t="shared" si="866"/>
        <v>4738069.8545454545</v>
      </c>
      <c r="T1797" s="62">
        <f t="shared" si="867"/>
        <v>0</v>
      </c>
      <c r="U1797" s="62">
        <f t="shared" si="868"/>
        <v>4738069.8545454545</v>
      </c>
      <c r="V1797" s="393" t="s">
        <v>713</v>
      </c>
    </row>
    <row r="1798" spans="1:22" s="403" customFormat="1" outlineLevel="2">
      <c r="A1798" s="391"/>
      <c r="B1798" s="391"/>
      <c r="C1798" s="392"/>
      <c r="D1798" s="97"/>
      <c r="E1798" s="97"/>
      <c r="F1798" s="387"/>
      <c r="G1798" s="62"/>
      <c r="H1798" s="62"/>
      <c r="I1798" s="62"/>
      <c r="J1798" s="62"/>
      <c r="K1798" s="62"/>
      <c r="L1798" s="62"/>
      <c r="M1798" s="574"/>
      <c r="N1798" s="62"/>
      <c r="O1798" s="62">
        <f t="shared" si="918"/>
        <v>0</v>
      </c>
      <c r="P1798" s="574"/>
      <c r="Q1798" s="62"/>
      <c r="R1798" s="62">
        <f t="shared" si="919"/>
        <v>0</v>
      </c>
      <c r="S1798" s="62">
        <f t="shared" si="866"/>
        <v>0</v>
      </c>
      <c r="T1798" s="62">
        <f t="shared" si="867"/>
        <v>0</v>
      </c>
      <c r="U1798" s="62">
        <f t="shared" si="868"/>
        <v>0</v>
      </c>
      <c r="V1798" s="393"/>
    </row>
    <row r="1799" spans="1:22" s="403" customFormat="1" outlineLevel="2">
      <c r="A1799" s="391"/>
      <c r="B1799" s="391"/>
      <c r="C1799" s="405" t="s">
        <v>1138</v>
      </c>
      <c r="D1799" s="97"/>
      <c r="E1799" s="97"/>
      <c r="F1799" s="387"/>
      <c r="G1799" s="62"/>
      <c r="H1799" s="62"/>
      <c r="I1799" s="62"/>
      <c r="J1799" s="82">
        <f>SUBTOTAL(9,J1800:J1805)</f>
        <v>15228265.122401098</v>
      </c>
      <c r="K1799" s="82">
        <f>SUBTOTAL(9,K1800:K1805)</f>
        <v>4681496.4294062182</v>
      </c>
      <c r="L1799" s="82">
        <f>SUBTOTAL(9,L1800:L1805)</f>
        <v>19909761.551807314</v>
      </c>
      <c r="M1799" s="576"/>
      <c r="N1799" s="82"/>
      <c r="O1799" s="82">
        <f t="shared" si="918"/>
        <v>0</v>
      </c>
      <c r="P1799" s="576"/>
      <c r="Q1799" s="82"/>
      <c r="R1799" s="82">
        <f t="shared" si="919"/>
        <v>0</v>
      </c>
      <c r="S1799" s="82">
        <f>SUBTOTAL(9,S1800:S1805)</f>
        <v>2126309.8714558361</v>
      </c>
      <c r="T1799" s="82">
        <f>SUBTOTAL(9,T1800:T1805)</f>
        <v>0</v>
      </c>
      <c r="U1799" s="82">
        <f>SUBTOTAL(9,U1800:U1805)</f>
        <v>2126309.8714558361</v>
      </c>
      <c r="V1799" s="393"/>
    </row>
    <row r="1800" spans="1:22" s="403" customFormat="1" outlineLevel="2">
      <c r="A1800" s="391"/>
      <c r="B1800" s="391"/>
      <c r="C1800" s="392" t="s">
        <v>1139</v>
      </c>
      <c r="D1800" s="97">
        <v>195</v>
      </c>
      <c r="E1800" s="97">
        <v>195</v>
      </c>
      <c r="F1800" s="387" t="s">
        <v>624</v>
      </c>
      <c r="G1800" s="199">
        <v>60411.45</v>
      </c>
      <c r="H1800" s="199">
        <v>9350</v>
      </c>
      <c r="I1800" s="62">
        <f t="shared" ref="I1800" si="920">SUM(G1800:H1800)</f>
        <v>69761.45</v>
      </c>
      <c r="J1800" s="62">
        <f t="shared" ref="J1800:J1803" si="921">G1800*E1800</f>
        <v>11780232.75</v>
      </c>
      <c r="K1800" s="62">
        <f t="shared" ref="K1800:K1803" si="922">H1800*E1800</f>
        <v>1823250</v>
      </c>
      <c r="L1800" s="62">
        <f t="shared" ref="L1800:L1803" si="923">I1800*E1800</f>
        <v>13603482.75</v>
      </c>
      <c r="M1800" s="574"/>
      <c r="N1800" s="62"/>
      <c r="O1800" s="62">
        <f t="shared" si="918"/>
        <v>0</v>
      </c>
      <c r="P1800" s="574"/>
      <c r="Q1800" s="62"/>
      <c r="R1800" s="62">
        <f t="shared" si="919"/>
        <v>0</v>
      </c>
      <c r="S1800" s="62">
        <f t="shared" ref="S1800:S1833" si="924">J1800*M1800</f>
        <v>0</v>
      </c>
      <c r="T1800" s="62">
        <f t="shared" ref="T1800:T1833" si="925">P1800*K1800</f>
        <v>0</v>
      </c>
      <c r="U1800" s="62">
        <f t="shared" ref="U1800:U1833" si="926">S1800+T1800</f>
        <v>0</v>
      </c>
      <c r="V1800" s="393" t="s">
        <v>625</v>
      </c>
    </row>
    <row r="1801" spans="1:22" s="403" customFormat="1" outlineLevel="2">
      <c r="A1801" s="391"/>
      <c r="B1801" s="391"/>
      <c r="C1801" s="392" t="s">
        <v>928</v>
      </c>
      <c r="D1801" s="97">
        <v>176</v>
      </c>
      <c r="E1801" s="97">
        <v>150</v>
      </c>
      <c r="F1801" s="387" t="s">
        <v>624</v>
      </c>
      <c r="G1801" s="199">
        <v>8773.9726027397246</v>
      </c>
      <c r="H1801" s="199">
        <v>14594.016411764707</v>
      </c>
      <c r="I1801" s="62">
        <f t="shared" ref="I1801:I1803" si="927">SUM(G1801:H1801)</f>
        <v>23367.989014504434</v>
      </c>
      <c r="J1801" s="62">
        <f t="shared" si="921"/>
        <v>1316095.8904109588</v>
      </c>
      <c r="K1801" s="62">
        <f t="shared" si="922"/>
        <v>2189102.4617647063</v>
      </c>
      <c r="L1801" s="62">
        <f t="shared" si="923"/>
        <v>3505198.3521756651</v>
      </c>
      <c r="M1801" s="574">
        <v>0.8</v>
      </c>
      <c r="N1801" s="62"/>
      <c r="O1801" s="62">
        <f t="shared" si="918"/>
        <v>0.8</v>
      </c>
      <c r="P1801" s="574"/>
      <c r="Q1801" s="62"/>
      <c r="R1801" s="62">
        <f t="shared" si="919"/>
        <v>0</v>
      </c>
      <c r="S1801" s="62">
        <f t="shared" si="924"/>
        <v>1052876.7123287672</v>
      </c>
      <c r="T1801" s="62">
        <f t="shared" si="925"/>
        <v>0</v>
      </c>
      <c r="U1801" s="62">
        <f t="shared" si="926"/>
        <v>1052876.7123287672</v>
      </c>
      <c r="V1801" s="393" t="s">
        <v>929</v>
      </c>
    </row>
    <row r="1802" spans="1:22" s="403" customFormat="1" outlineLevel="2">
      <c r="A1802" s="391"/>
      <c r="B1802" s="391"/>
      <c r="C1802" s="392" t="s">
        <v>1183</v>
      </c>
      <c r="D1802" s="97">
        <v>7</v>
      </c>
      <c r="E1802" s="97">
        <v>7</v>
      </c>
      <c r="F1802" s="387" t="s">
        <v>624</v>
      </c>
      <c r="G1802" s="199">
        <v>3554.7229199999997</v>
      </c>
      <c r="H1802" s="199">
        <v>5289.7058823529414</v>
      </c>
      <c r="I1802" s="62">
        <f t="shared" si="927"/>
        <v>8844.4288023529407</v>
      </c>
      <c r="J1802" s="62">
        <f t="shared" si="921"/>
        <v>24883.060439999997</v>
      </c>
      <c r="K1802" s="62">
        <f t="shared" si="922"/>
        <v>37027.941176470587</v>
      </c>
      <c r="L1802" s="62">
        <f t="shared" si="923"/>
        <v>61911.001616470588</v>
      </c>
      <c r="M1802" s="574">
        <v>0.8</v>
      </c>
      <c r="N1802" s="62"/>
      <c r="O1802" s="62">
        <f t="shared" si="918"/>
        <v>0.8</v>
      </c>
      <c r="P1802" s="574"/>
      <c r="Q1802" s="62"/>
      <c r="R1802" s="62">
        <f t="shared" si="919"/>
        <v>0</v>
      </c>
      <c r="S1802" s="62">
        <f t="shared" si="924"/>
        <v>19906.448351999999</v>
      </c>
      <c r="T1802" s="62">
        <f t="shared" si="925"/>
        <v>0</v>
      </c>
      <c r="U1802" s="62">
        <f t="shared" si="926"/>
        <v>19906.448351999999</v>
      </c>
      <c r="V1802" s="393" t="s">
        <v>1549</v>
      </c>
    </row>
    <row r="1803" spans="1:22" s="403" customFormat="1" outlineLevel="2">
      <c r="A1803" s="391"/>
      <c r="B1803" s="391"/>
      <c r="C1803" s="392" t="s">
        <v>657</v>
      </c>
      <c r="D1803" s="97">
        <v>1</v>
      </c>
      <c r="E1803" s="97">
        <v>1</v>
      </c>
      <c r="F1803" s="387" t="s">
        <v>619</v>
      </c>
      <c r="G1803" s="199">
        <v>2107053.4215501375</v>
      </c>
      <c r="H1803" s="199">
        <v>632116.02646504121</v>
      </c>
      <c r="I1803" s="62">
        <f t="shared" si="927"/>
        <v>2739169.4480151786</v>
      </c>
      <c r="J1803" s="62">
        <f t="shared" si="921"/>
        <v>2107053.4215501375</v>
      </c>
      <c r="K1803" s="62">
        <f t="shared" si="922"/>
        <v>632116.02646504121</v>
      </c>
      <c r="L1803" s="62">
        <f t="shared" si="923"/>
        <v>2739169.4480151786</v>
      </c>
      <c r="M1803" s="574">
        <v>0.5</v>
      </c>
      <c r="N1803" s="62"/>
      <c r="O1803" s="62">
        <f t="shared" si="918"/>
        <v>0.5</v>
      </c>
      <c r="P1803" s="574"/>
      <c r="Q1803" s="62"/>
      <c r="R1803" s="62">
        <f t="shared" si="919"/>
        <v>0</v>
      </c>
      <c r="S1803" s="62">
        <f t="shared" si="924"/>
        <v>1053526.7107750687</v>
      </c>
      <c r="T1803" s="62">
        <f t="shared" si="925"/>
        <v>0</v>
      </c>
      <c r="U1803" s="62">
        <f t="shared" si="926"/>
        <v>1053526.7107750687</v>
      </c>
      <c r="V1803" s="393" t="s">
        <v>713</v>
      </c>
    </row>
    <row r="1804" spans="1:22" s="403" customFormat="1" outlineLevel="1">
      <c r="A1804" s="391"/>
      <c r="B1804" s="391"/>
      <c r="C1804" s="392"/>
      <c r="D1804" s="97"/>
      <c r="E1804" s="97"/>
      <c r="F1804" s="387"/>
      <c r="G1804" s="62"/>
      <c r="H1804" s="62"/>
      <c r="I1804" s="62"/>
      <c r="J1804" s="62"/>
      <c r="K1804" s="62"/>
      <c r="L1804" s="62"/>
      <c r="M1804" s="574"/>
      <c r="N1804" s="62"/>
      <c r="O1804" s="62">
        <f t="shared" si="918"/>
        <v>0</v>
      </c>
      <c r="P1804" s="574"/>
      <c r="Q1804" s="62"/>
      <c r="R1804" s="62">
        <f t="shared" si="919"/>
        <v>0</v>
      </c>
      <c r="S1804" s="62">
        <f t="shared" si="924"/>
        <v>0</v>
      </c>
      <c r="T1804" s="62">
        <f t="shared" si="925"/>
        <v>0</v>
      </c>
      <c r="U1804" s="62">
        <f t="shared" si="926"/>
        <v>0</v>
      </c>
      <c r="V1804" s="393"/>
    </row>
    <row r="1805" spans="1:22" s="36" customFormat="1" outlineLevel="1">
      <c r="A1805" s="280"/>
      <c r="B1805" s="280"/>
      <c r="C1805" s="281"/>
      <c r="D1805" s="99"/>
      <c r="E1805" s="99"/>
      <c r="F1805" s="282"/>
      <c r="G1805" s="77"/>
      <c r="H1805" s="77"/>
      <c r="I1805" s="283"/>
      <c r="J1805" s="283"/>
      <c r="K1805" s="283"/>
      <c r="L1805" s="283"/>
      <c r="M1805" s="581"/>
      <c r="N1805" s="283"/>
      <c r="O1805" s="283">
        <f t="shared" si="918"/>
        <v>0</v>
      </c>
      <c r="P1805" s="581"/>
      <c r="Q1805" s="283"/>
      <c r="R1805" s="283">
        <f t="shared" si="919"/>
        <v>0</v>
      </c>
      <c r="S1805" s="283">
        <f t="shared" si="924"/>
        <v>0</v>
      </c>
      <c r="T1805" s="283">
        <f t="shared" si="925"/>
        <v>0</v>
      </c>
      <c r="U1805" s="283">
        <f t="shared" si="926"/>
        <v>0</v>
      </c>
      <c r="V1805" s="284"/>
    </row>
    <row r="1806" spans="1:22" s="6" customFormat="1" ht="15.6">
      <c r="A1806" s="64" t="s">
        <v>41</v>
      </c>
      <c r="B1806" s="64"/>
      <c r="C1806" s="65" t="s">
        <v>42</v>
      </c>
      <c r="D1806" s="117"/>
      <c r="E1806" s="117"/>
      <c r="F1806" s="67"/>
      <c r="G1806" s="477"/>
      <c r="H1806" s="477"/>
      <c r="I1806" s="68"/>
      <c r="J1806" s="68">
        <f t="shared" ref="J1806:K1806" si="928">SUBTOTAL(9,J1807:J1807)</f>
        <v>0</v>
      </c>
      <c r="K1806" s="68">
        <f t="shared" si="928"/>
        <v>0</v>
      </c>
      <c r="L1806" s="68">
        <f>SUBTOTAL(9,L1807:L1807)</f>
        <v>0</v>
      </c>
      <c r="M1806" s="580"/>
      <c r="N1806" s="68"/>
      <c r="O1806" s="68">
        <f t="shared" si="918"/>
        <v>0</v>
      </c>
      <c r="P1806" s="580"/>
      <c r="Q1806" s="68"/>
      <c r="R1806" s="68">
        <f t="shared" si="919"/>
        <v>0</v>
      </c>
      <c r="S1806" s="68">
        <f t="shared" si="924"/>
        <v>0</v>
      </c>
      <c r="T1806" s="68">
        <f t="shared" si="925"/>
        <v>0</v>
      </c>
      <c r="U1806" s="68">
        <f t="shared" si="926"/>
        <v>0</v>
      </c>
      <c r="V1806" s="69"/>
    </row>
    <row r="1807" spans="1:22" s="6" customFormat="1">
      <c r="A1807" s="21"/>
      <c r="B1807" s="21"/>
      <c r="C1807" s="28"/>
      <c r="D1807" s="99"/>
      <c r="E1807" s="99"/>
      <c r="F1807" s="37"/>
      <c r="G1807" s="82"/>
      <c r="H1807" s="82"/>
      <c r="I1807" s="82"/>
      <c r="J1807" s="82"/>
      <c r="K1807" s="82"/>
      <c r="L1807" s="62"/>
      <c r="M1807" s="574"/>
      <c r="N1807" s="62"/>
      <c r="O1807" s="62">
        <f t="shared" si="918"/>
        <v>0</v>
      </c>
      <c r="P1807" s="574"/>
      <c r="Q1807" s="62"/>
      <c r="R1807" s="62">
        <f t="shared" si="919"/>
        <v>0</v>
      </c>
      <c r="S1807" s="62">
        <f t="shared" si="924"/>
        <v>0</v>
      </c>
      <c r="T1807" s="62">
        <f t="shared" si="925"/>
        <v>0</v>
      </c>
      <c r="U1807" s="62">
        <f t="shared" si="926"/>
        <v>0</v>
      </c>
      <c r="V1807" s="72"/>
    </row>
    <row r="1808" spans="1:22" s="6" customFormat="1" ht="15.6">
      <c r="A1808" s="64" t="s">
        <v>43</v>
      </c>
      <c r="B1808" s="64"/>
      <c r="C1808" s="65" t="s">
        <v>44</v>
      </c>
      <c r="D1808" s="117"/>
      <c r="E1808" s="117"/>
      <c r="F1808" s="67"/>
      <c r="G1808" s="477"/>
      <c r="H1808" s="477"/>
      <c r="I1808" s="68"/>
      <c r="J1808" s="68">
        <f t="shared" ref="J1808:K1808" si="929">SUBTOTAL(9,J1809:J1809)</f>
        <v>0</v>
      </c>
      <c r="K1808" s="68">
        <f t="shared" si="929"/>
        <v>0</v>
      </c>
      <c r="L1808" s="68">
        <f>SUBTOTAL(9,L1809:L1809)</f>
        <v>0</v>
      </c>
      <c r="M1808" s="580"/>
      <c r="N1808" s="68"/>
      <c r="O1808" s="68">
        <f t="shared" si="918"/>
        <v>0</v>
      </c>
      <c r="P1808" s="580"/>
      <c r="Q1808" s="68"/>
      <c r="R1808" s="68">
        <f t="shared" si="919"/>
        <v>0</v>
      </c>
      <c r="S1808" s="68">
        <f t="shared" si="924"/>
        <v>0</v>
      </c>
      <c r="T1808" s="68">
        <f t="shared" si="925"/>
        <v>0</v>
      </c>
      <c r="U1808" s="68">
        <f t="shared" si="926"/>
        <v>0</v>
      </c>
      <c r="V1808" s="69"/>
    </row>
    <row r="1809" spans="1:22" s="6" customFormat="1">
      <c r="A1809" s="21"/>
      <c r="B1809" s="21"/>
      <c r="C1809" s="28"/>
      <c r="D1809" s="99"/>
      <c r="E1809" s="99"/>
      <c r="F1809" s="37"/>
      <c r="G1809" s="82"/>
      <c r="H1809" s="82"/>
      <c r="I1809" s="82"/>
      <c r="J1809" s="82"/>
      <c r="K1809" s="82"/>
      <c r="L1809" s="62"/>
      <c r="M1809" s="574"/>
      <c r="N1809" s="62"/>
      <c r="O1809" s="62">
        <f t="shared" si="918"/>
        <v>0</v>
      </c>
      <c r="P1809" s="574"/>
      <c r="Q1809" s="62"/>
      <c r="R1809" s="62">
        <f t="shared" si="919"/>
        <v>0</v>
      </c>
      <c r="S1809" s="62">
        <f t="shared" si="924"/>
        <v>0</v>
      </c>
      <c r="T1809" s="62">
        <f t="shared" si="925"/>
        <v>0</v>
      </c>
      <c r="U1809" s="62">
        <f t="shared" si="926"/>
        <v>0</v>
      </c>
      <c r="V1809" s="72"/>
    </row>
    <row r="1810" spans="1:22" s="6" customFormat="1" ht="15.6">
      <c r="A1810" s="64" t="s">
        <v>45</v>
      </c>
      <c r="B1810" s="64"/>
      <c r="C1810" s="65" t="s">
        <v>46</v>
      </c>
      <c r="D1810" s="117"/>
      <c r="E1810" s="117"/>
      <c r="F1810" s="67"/>
      <c r="G1810" s="477"/>
      <c r="H1810" s="477"/>
      <c r="I1810" s="68"/>
      <c r="J1810" s="68">
        <f>SUBTOTAL(9,J1811:J1832)</f>
        <v>435189667.07995778</v>
      </c>
      <c r="K1810" s="68">
        <f>SUBTOTAL(9,K1811:K1832)</f>
        <v>72472708.168338299</v>
      </c>
      <c r="L1810" s="68">
        <f>SUBTOTAL(9,L1811:L1832)</f>
        <v>507662375.24829608</v>
      </c>
      <c r="M1810" s="580"/>
      <c r="N1810" s="68"/>
      <c r="O1810" s="68">
        <f t="shared" si="918"/>
        <v>0</v>
      </c>
      <c r="P1810" s="580"/>
      <c r="Q1810" s="68"/>
      <c r="R1810" s="68">
        <f t="shared" si="919"/>
        <v>0</v>
      </c>
      <c r="S1810" s="68">
        <f>SUBTOTAL(9,S1811:S1832)</f>
        <v>334665000</v>
      </c>
      <c r="T1810" s="68">
        <f>SUBTOTAL(9,T1811:T1832)</f>
        <v>0</v>
      </c>
      <c r="U1810" s="68">
        <f>SUBTOTAL(9,U1811:U1832)</f>
        <v>334665000</v>
      </c>
      <c r="V1810" s="69"/>
    </row>
    <row r="1811" spans="1:22" s="6" customFormat="1" outlineLevel="1">
      <c r="A1811" s="21"/>
      <c r="B1811" s="21"/>
      <c r="C1811" s="28"/>
      <c r="D1811" s="99"/>
      <c r="E1811" s="99"/>
      <c r="F1811" s="37"/>
      <c r="G1811" s="82"/>
      <c r="H1811" s="82"/>
      <c r="I1811" s="82"/>
      <c r="J1811" s="82"/>
      <c r="K1811" s="82"/>
      <c r="L1811" s="62"/>
      <c r="M1811" s="574"/>
      <c r="N1811" s="62"/>
      <c r="O1811" s="62">
        <f t="shared" si="918"/>
        <v>0</v>
      </c>
      <c r="P1811" s="574"/>
      <c r="Q1811" s="62"/>
      <c r="R1811" s="62">
        <f t="shared" si="919"/>
        <v>0</v>
      </c>
      <c r="S1811" s="62">
        <f t="shared" si="924"/>
        <v>0</v>
      </c>
      <c r="T1811" s="62">
        <f t="shared" si="925"/>
        <v>0</v>
      </c>
      <c r="U1811" s="62">
        <f t="shared" si="926"/>
        <v>0</v>
      </c>
      <c r="V1811" s="72"/>
    </row>
    <row r="1812" spans="1:22" s="6" customFormat="1" outlineLevel="1">
      <c r="A1812" s="8" t="s">
        <v>409</v>
      </c>
      <c r="B1812" s="8"/>
      <c r="C1812" s="25" t="s">
        <v>410</v>
      </c>
      <c r="D1812" s="94">
        <v>1</v>
      </c>
      <c r="E1812" s="97">
        <v>1</v>
      </c>
      <c r="F1812" s="18" t="s">
        <v>10</v>
      </c>
      <c r="G1812" s="71"/>
      <c r="H1812" s="71"/>
      <c r="I1812" s="71"/>
      <c r="J1812" s="82">
        <f>SUBTOTAL(9,J1813:J1820)</f>
        <v>413174538.37914073</v>
      </c>
      <c r="K1812" s="82">
        <f>SUBTOTAL(9,K1813:K1820)</f>
        <v>66328606.836214617</v>
      </c>
      <c r="L1812" s="82">
        <f>SUBTOTAL(9,L1813:L1820)</f>
        <v>479503145.21535528</v>
      </c>
      <c r="M1812" s="576"/>
      <c r="N1812" s="82"/>
      <c r="O1812" s="82">
        <f t="shared" si="918"/>
        <v>0</v>
      </c>
      <c r="P1812" s="576"/>
      <c r="Q1812" s="82"/>
      <c r="R1812" s="82">
        <f t="shared" si="919"/>
        <v>0</v>
      </c>
      <c r="S1812" s="82">
        <f>SUBTOTAL(9,S1813:S1820)</f>
        <v>334665000</v>
      </c>
      <c r="T1812" s="82">
        <f>SUBTOTAL(9,T1813:T1820)</f>
        <v>0</v>
      </c>
      <c r="U1812" s="82">
        <f>SUBTOTAL(9,U1813:U1820)</f>
        <v>334665000</v>
      </c>
      <c r="V1812" s="72"/>
    </row>
    <row r="1813" spans="1:22" s="6" customFormat="1" outlineLevel="2">
      <c r="A1813" s="8"/>
      <c r="B1813" s="8"/>
      <c r="C1813" s="25" t="s">
        <v>1248</v>
      </c>
      <c r="D1813" s="97">
        <v>10</v>
      </c>
      <c r="E1813" s="97">
        <v>10</v>
      </c>
      <c r="F1813" s="18" t="s">
        <v>660</v>
      </c>
      <c r="G1813" s="199">
        <v>37185000</v>
      </c>
      <c r="H1813" s="199">
        <v>4950000</v>
      </c>
      <c r="I1813" s="71">
        <f>SUM(G1813:H1813)</f>
        <v>42135000</v>
      </c>
      <c r="J1813" s="71">
        <f>G1813*E1813</f>
        <v>371850000</v>
      </c>
      <c r="K1813" s="71">
        <f>H1813*E1813</f>
        <v>49500000</v>
      </c>
      <c r="L1813" s="71">
        <f>I1813*E1813</f>
        <v>421350000</v>
      </c>
      <c r="M1813" s="570">
        <v>0.9</v>
      </c>
      <c r="N1813" s="71"/>
      <c r="O1813" s="71">
        <f t="shared" si="918"/>
        <v>0.9</v>
      </c>
      <c r="P1813" s="570"/>
      <c r="Q1813" s="71"/>
      <c r="R1813" s="71">
        <f t="shared" si="919"/>
        <v>0</v>
      </c>
      <c r="S1813" s="71">
        <f t="shared" si="924"/>
        <v>334665000</v>
      </c>
      <c r="T1813" s="71">
        <f t="shared" si="925"/>
        <v>0</v>
      </c>
      <c r="U1813" s="71">
        <f t="shared" si="926"/>
        <v>334665000</v>
      </c>
      <c r="V1813" s="72" t="s">
        <v>1550</v>
      </c>
    </row>
    <row r="1814" spans="1:22" s="6" customFormat="1" outlineLevel="2">
      <c r="A1814" s="8"/>
      <c r="B1814" s="8"/>
      <c r="C1814" s="25" t="s">
        <v>842</v>
      </c>
      <c r="D1814" s="97">
        <v>250</v>
      </c>
      <c r="E1814" s="97">
        <f>100*2+10*3+10*1.5</f>
        <v>245</v>
      </c>
      <c r="F1814" s="18" t="s">
        <v>624</v>
      </c>
      <c r="G1814" s="199">
        <v>32518.739999999998</v>
      </c>
      <c r="H1814" s="199">
        <v>7485.6650000000009</v>
      </c>
      <c r="I1814" s="71">
        <f t="shared" ref="I1814:I1819" si="930">SUM(G1814:H1814)</f>
        <v>40004.404999999999</v>
      </c>
      <c r="J1814" s="71">
        <f t="shared" ref="J1814:J1819" si="931">G1814*E1814</f>
        <v>7967091.2999999998</v>
      </c>
      <c r="K1814" s="71">
        <f t="shared" ref="K1814:K1819" si="932">H1814*E1814</f>
        <v>1833987.9250000003</v>
      </c>
      <c r="L1814" s="71">
        <f t="shared" ref="L1814:L1819" si="933">I1814*E1814</f>
        <v>9801079.2249999996</v>
      </c>
      <c r="M1814" s="570"/>
      <c r="N1814" s="71"/>
      <c r="O1814" s="71">
        <f t="shared" si="918"/>
        <v>0</v>
      </c>
      <c r="P1814" s="570"/>
      <c r="Q1814" s="71"/>
      <c r="R1814" s="71">
        <f t="shared" si="919"/>
        <v>0</v>
      </c>
      <c r="S1814" s="71">
        <f t="shared" si="924"/>
        <v>0</v>
      </c>
      <c r="T1814" s="71">
        <f t="shared" si="925"/>
        <v>0</v>
      </c>
      <c r="U1814" s="71">
        <f t="shared" si="926"/>
        <v>0</v>
      </c>
      <c r="V1814" s="72" t="s">
        <v>625</v>
      </c>
    </row>
    <row r="1815" spans="1:22" s="6" customFormat="1" outlineLevel="2">
      <c r="A1815" s="8"/>
      <c r="B1815" s="8"/>
      <c r="C1815" s="25" t="s">
        <v>1249</v>
      </c>
      <c r="D1815" s="97">
        <v>450</v>
      </c>
      <c r="E1815" s="97">
        <v>350</v>
      </c>
      <c r="F1815" s="18" t="s">
        <v>624</v>
      </c>
      <c r="G1815" s="199">
        <v>15443.88</v>
      </c>
      <c r="H1815" s="199">
        <v>5031.18</v>
      </c>
      <c r="I1815" s="71">
        <f t="shared" si="930"/>
        <v>20475.059999999998</v>
      </c>
      <c r="J1815" s="71">
        <f t="shared" si="931"/>
        <v>5405358</v>
      </c>
      <c r="K1815" s="71">
        <f t="shared" si="932"/>
        <v>1760913</v>
      </c>
      <c r="L1815" s="71">
        <f t="shared" si="933"/>
        <v>7166270.9999999991</v>
      </c>
      <c r="M1815" s="570"/>
      <c r="N1815" s="71"/>
      <c r="O1815" s="71">
        <f t="shared" si="918"/>
        <v>0</v>
      </c>
      <c r="P1815" s="570"/>
      <c r="Q1815" s="71"/>
      <c r="R1815" s="71">
        <f t="shared" si="919"/>
        <v>0</v>
      </c>
      <c r="S1815" s="71">
        <f t="shared" si="924"/>
        <v>0</v>
      </c>
      <c r="T1815" s="71">
        <f t="shared" si="925"/>
        <v>0</v>
      </c>
      <c r="U1815" s="71">
        <f t="shared" si="926"/>
        <v>0</v>
      </c>
      <c r="V1815" s="72" t="s">
        <v>625</v>
      </c>
    </row>
    <row r="1816" spans="1:22" s="6" customFormat="1" outlineLevel="2">
      <c r="A1816" s="8"/>
      <c r="B1816" s="8"/>
      <c r="C1816" s="25" t="s">
        <v>928</v>
      </c>
      <c r="D1816" s="97">
        <v>515</v>
      </c>
      <c r="E1816" s="97">
        <v>400</v>
      </c>
      <c r="F1816" s="18" t="s">
        <v>624</v>
      </c>
      <c r="G1816" s="199">
        <v>8773.9726027397246</v>
      </c>
      <c r="H1816" s="199">
        <v>14594.016411764707</v>
      </c>
      <c r="I1816" s="71">
        <f t="shared" si="930"/>
        <v>23367.989014504434</v>
      </c>
      <c r="J1816" s="71">
        <f t="shared" si="931"/>
        <v>3509589.0410958896</v>
      </c>
      <c r="K1816" s="71">
        <f t="shared" si="932"/>
        <v>5837606.5647058832</v>
      </c>
      <c r="L1816" s="71">
        <f t="shared" si="933"/>
        <v>9347195.6058017742</v>
      </c>
      <c r="M1816" s="570"/>
      <c r="N1816" s="71"/>
      <c r="O1816" s="71">
        <f t="shared" si="918"/>
        <v>0</v>
      </c>
      <c r="P1816" s="570"/>
      <c r="Q1816" s="71"/>
      <c r="R1816" s="71">
        <f t="shared" si="919"/>
        <v>0</v>
      </c>
      <c r="S1816" s="71">
        <f t="shared" si="924"/>
        <v>0</v>
      </c>
      <c r="T1816" s="71">
        <f t="shared" si="925"/>
        <v>0</v>
      </c>
      <c r="U1816" s="71">
        <f t="shared" si="926"/>
        <v>0</v>
      </c>
      <c r="V1816" s="72" t="s">
        <v>929</v>
      </c>
    </row>
    <row r="1817" spans="1:22" s="6" customFormat="1" outlineLevel="2">
      <c r="A1817" s="8"/>
      <c r="B1817" s="8"/>
      <c r="C1817" s="25" t="s">
        <v>1183</v>
      </c>
      <c r="D1817" s="97">
        <v>20</v>
      </c>
      <c r="E1817" s="97">
        <v>15</v>
      </c>
      <c r="F1817" s="18" t="s">
        <v>624</v>
      </c>
      <c r="G1817" s="199">
        <v>3554.7229199999997</v>
      </c>
      <c r="H1817" s="199">
        <v>5289.7058823529414</v>
      </c>
      <c r="I1817" s="71">
        <f t="shared" si="930"/>
        <v>8844.4288023529407</v>
      </c>
      <c r="J1817" s="71">
        <f t="shared" si="931"/>
        <v>53320.843799999995</v>
      </c>
      <c r="K1817" s="71">
        <f t="shared" si="932"/>
        <v>79345.588235294126</v>
      </c>
      <c r="L1817" s="71">
        <f t="shared" si="933"/>
        <v>132666.4320352941</v>
      </c>
      <c r="M1817" s="570"/>
      <c r="N1817" s="71"/>
      <c r="O1817" s="71">
        <f t="shared" si="918"/>
        <v>0</v>
      </c>
      <c r="P1817" s="570"/>
      <c r="Q1817" s="71"/>
      <c r="R1817" s="71">
        <f t="shared" si="919"/>
        <v>0</v>
      </c>
      <c r="S1817" s="71">
        <f t="shared" si="924"/>
        <v>0</v>
      </c>
      <c r="T1817" s="71">
        <f t="shared" si="925"/>
        <v>0</v>
      </c>
      <c r="U1817" s="71">
        <f t="shared" si="926"/>
        <v>0</v>
      </c>
      <c r="V1817" s="72" t="s">
        <v>713</v>
      </c>
    </row>
    <row r="1818" spans="1:22" s="403" customFormat="1" outlineLevel="2">
      <c r="A1818" s="391"/>
      <c r="B1818" s="391"/>
      <c r="C1818" s="392" t="s">
        <v>1118</v>
      </c>
      <c r="D1818" s="97">
        <v>1</v>
      </c>
      <c r="E1818" s="97">
        <v>1</v>
      </c>
      <c r="F1818" s="387" t="s">
        <v>619</v>
      </c>
      <c r="G1818" s="62">
        <v>10452505.368962053</v>
      </c>
      <c r="H1818" s="62">
        <v>3135751.6106886161</v>
      </c>
      <c r="I1818" s="62">
        <f t="shared" si="930"/>
        <v>13588256.979650669</v>
      </c>
      <c r="J1818" s="62">
        <f t="shared" si="931"/>
        <v>10452505.368962053</v>
      </c>
      <c r="K1818" s="62">
        <f t="shared" si="932"/>
        <v>3135751.6106886161</v>
      </c>
      <c r="L1818" s="62">
        <f t="shared" si="933"/>
        <v>13588256.979650669</v>
      </c>
      <c r="M1818" s="574"/>
      <c r="N1818" s="62"/>
      <c r="O1818" s="62">
        <f t="shared" si="918"/>
        <v>0</v>
      </c>
      <c r="P1818" s="574"/>
      <c r="Q1818" s="62"/>
      <c r="R1818" s="62">
        <f t="shared" si="919"/>
        <v>0</v>
      </c>
      <c r="S1818" s="62">
        <f t="shared" si="924"/>
        <v>0</v>
      </c>
      <c r="T1818" s="62">
        <f t="shared" si="925"/>
        <v>0</v>
      </c>
      <c r="U1818" s="62">
        <f t="shared" si="926"/>
        <v>0</v>
      </c>
      <c r="V1818" s="393" t="s">
        <v>713</v>
      </c>
    </row>
    <row r="1819" spans="1:22" s="403" customFormat="1" outlineLevel="2">
      <c r="A1819" s="391"/>
      <c r="B1819" s="391"/>
      <c r="C1819" s="392" t="s">
        <v>657</v>
      </c>
      <c r="D1819" s="97">
        <v>1</v>
      </c>
      <c r="E1819" s="97">
        <v>1</v>
      </c>
      <c r="F1819" s="387" t="s">
        <v>619</v>
      </c>
      <c r="G1819" s="62">
        <v>13936673.825282738</v>
      </c>
      <c r="H1819" s="62">
        <v>4181002.1475848211</v>
      </c>
      <c r="I1819" s="62">
        <f t="shared" si="930"/>
        <v>18117675.97286756</v>
      </c>
      <c r="J1819" s="62">
        <f t="shared" si="931"/>
        <v>13936673.825282738</v>
      </c>
      <c r="K1819" s="62">
        <f t="shared" si="932"/>
        <v>4181002.1475848211</v>
      </c>
      <c r="L1819" s="62">
        <f t="shared" si="933"/>
        <v>18117675.97286756</v>
      </c>
      <c r="M1819" s="574"/>
      <c r="N1819" s="62"/>
      <c r="O1819" s="62">
        <f t="shared" si="918"/>
        <v>0</v>
      </c>
      <c r="P1819" s="574"/>
      <c r="Q1819" s="62"/>
      <c r="R1819" s="62">
        <f t="shared" si="919"/>
        <v>0</v>
      </c>
      <c r="S1819" s="62">
        <f t="shared" si="924"/>
        <v>0</v>
      </c>
      <c r="T1819" s="62">
        <f t="shared" si="925"/>
        <v>0</v>
      </c>
      <c r="U1819" s="62">
        <f t="shared" si="926"/>
        <v>0</v>
      </c>
      <c r="V1819" s="393" t="s">
        <v>713</v>
      </c>
    </row>
    <row r="1820" spans="1:22" s="6" customFormat="1" outlineLevel="1">
      <c r="A1820" s="8"/>
      <c r="B1820" s="8"/>
      <c r="C1820" s="25"/>
      <c r="D1820" s="97"/>
      <c r="E1820" s="97"/>
      <c r="F1820" s="18"/>
      <c r="G1820" s="71"/>
      <c r="H1820" s="71"/>
      <c r="I1820" s="71"/>
      <c r="J1820" s="71"/>
      <c r="K1820" s="71"/>
      <c r="L1820" s="71"/>
      <c r="M1820" s="570"/>
      <c r="N1820" s="71"/>
      <c r="O1820" s="71">
        <f t="shared" si="918"/>
        <v>0</v>
      </c>
      <c r="P1820" s="570"/>
      <c r="Q1820" s="71"/>
      <c r="R1820" s="71">
        <f t="shared" si="919"/>
        <v>0</v>
      </c>
      <c r="S1820" s="71">
        <f t="shared" si="924"/>
        <v>0</v>
      </c>
      <c r="T1820" s="71">
        <f t="shared" si="925"/>
        <v>0</v>
      </c>
      <c r="U1820" s="71">
        <f t="shared" si="926"/>
        <v>0</v>
      </c>
      <c r="V1820" s="72"/>
    </row>
    <row r="1821" spans="1:22" s="6" customFormat="1" outlineLevel="1">
      <c r="A1821" s="8" t="s">
        <v>411</v>
      </c>
      <c r="B1821" s="8"/>
      <c r="C1821" s="25" t="s">
        <v>296</v>
      </c>
      <c r="D1821" s="97">
        <v>1</v>
      </c>
      <c r="E1821" s="97">
        <v>1</v>
      </c>
      <c r="F1821" s="18" t="s">
        <v>10</v>
      </c>
      <c r="G1821" s="71"/>
      <c r="H1821" s="71"/>
      <c r="I1821" s="71"/>
      <c r="J1821" s="82">
        <f>SUBTOTAL(9,J1822:J1833)</f>
        <v>22015128.700817123</v>
      </c>
      <c r="K1821" s="82">
        <f>SUBTOTAL(9,K1822:K1833)</f>
        <v>6144101.3321236959</v>
      </c>
      <c r="L1821" s="82">
        <f>SUBTOTAL(9,L1822:L1833)</f>
        <v>28159230.032940816</v>
      </c>
      <c r="M1821" s="576"/>
      <c r="N1821" s="82"/>
      <c r="O1821" s="82">
        <f t="shared" si="918"/>
        <v>0</v>
      </c>
      <c r="P1821" s="576"/>
      <c r="Q1821" s="82"/>
      <c r="R1821" s="82">
        <f t="shared" si="919"/>
        <v>0</v>
      </c>
      <c r="S1821" s="82">
        <f>SUBTOTAL(9,S1822:S1833)</f>
        <v>0</v>
      </c>
      <c r="T1821" s="82">
        <f>SUBTOTAL(9,T1822:T1833)</f>
        <v>0</v>
      </c>
      <c r="U1821" s="82">
        <f>SUBTOTAL(9,U1822:U1833)</f>
        <v>0</v>
      </c>
      <c r="V1821" s="72"/>
    </row>
    <row r="1822" spans="1:22" s="6" customFormat="1" outlineLevel="2">
      <c r="A1822" s="8"/>
      <c r="B1822" s="8"/>
      <c r="C1822" s="25" t="s">
        <v>1250</v>
      </c>
      <c r="D1822" s="97">
        <v>2</v>
      </c>
      <c r="E1822" s="97">
        <v>2</v>
      </c>
      <c r="F1822" s="18" t="s">
        <v>660</v>
      </c>
      <c r="G1822" s="199">
        <v>2324562</v>
      </c>
      <c r="H1822" s="199">
        <v>495000.00000000006</v>
      </c>
      <c r="I1822" s="71">
        <f>SUM(G1822:H1822)</f>
        <v>2819562</v>
      </c>
      <c r="J1822" s="71">
        <f>G1822*E1822</f>
        <v>4649124</v>
      </c>
      <c r="K1822" s="71">
        <f>H1822*E1822</f>
        <v>990000.00000000012</v>
      </c>
      <c r="L1822" s="71">
        <f>I1822*E1822</f>
        <v>5639124</v>
      </c>
      <c r="M1822" s="570"/>
      <c r="N1822" s="71"/>
      <c r="O1822" s="71">
        <f t="shared" si="918"/>
        <v>0</v>
      </c>
      <c r="P1822" s="570"/>
      <c r="Q1822" s="71"/>
      <c r="R1822" s="71">
        <f t="shared" si="919"/>
        <v>0</v>
      </c>
      <c r="S1822" s="71">
        <f t="shared" si="924"/>
        <v>0</v>
      </c>
      <c r="T1822" s="71">
        <f t="shared" si="925"/>
        <v>0</v>
      </c>
      <c r="U1822" s="71">
        <f t="shared" si="926"/>
        <v>0</v>
      </c>
      <c r="V1822" s="72" t="s">
        <v>1251</v>
      </c>
    </row>
    <row r="1823" spans="1:22" s="6" customFormat="1" outlineLevel="2">
      <c r="A1823" s="8"/>
      <c r="B1823" s="8"/>
      <c r="C1823" s="25" t="s">
        <v>1252</v>
      </c>
      <c r="D1823" s="97">
        <v>1</v>
      </c>
      <c r="E1823" s="97">
        <v>1</v>
      </c>
      <c r="F1823" s="18" t="s">
        <v>660</v>
      </c>
      <c r="G1823" s="199">
        <v>2324562</v>
      </c>
      <c r="H1823" s="199">
        <v>495000.00000000006</v>
      </c>
      <c r="I1823" s="71">
        <f>SUM(G1823:H1823)</f>
        <v>2819562</v>
      </c>
      <c r="J1823" s="71">
        <f>G1823*E1823</f>
        <v>2324562</v>
      </c>
      <c r="K1823" s="71">
        <f>H1823*E1823</f>
        <v>495000.00000000006</v>
      </c>
      <c r="L1823" s="71">
        <f>I1823*E1823</f>
        <v>2819562</v>
      </c>
      <c r="M1823" s="570"/>
      <c r="N1823" s="71"/>
      <c r="O1823" s="71">
        <f t="shared" si="918"/>
        <v>0</v>
      </c>
      <c r="P1823" s="570"/>
      <c r="Q1823" s="71"/>
      <c r="R1823" s="71">
        <f t="shared" si="919"/>
        <v>0</v>
      </c>
      <c r="S1823" s="71">
        <f t="shared" si="924"/>
        <v>0</v>
      </c>
      <c r="T1823" s="71">
        <f t="shared" si="925"/>
        <v>0</v>
      </c>
      <c r="U1823" s="71">
        <f t="shared" si="926"/>
        <v>0</v>
      </c>
      <c r="V1823" s="72" t="s">
        <v>1251</v>
      </c>
    </row>
    <row r="1824" spans="1:22" s="6" customFormat="1" outlineLevel="2">
      <c r="A1824" s="8"/>
      <c r="B1824" s="8"/>
      <c r="C1824" s="25" t="s">
        <v>1253</v>
      </c>
      <c r="D1824" s="97">
        <v>1</v>
      </c>
      <c r="E1824" s="97">
        <v>1</v>
      </c>
      <c r="F1824" s="18" t="s">
        <v>660</v>
      </c>
      <c r="G1824" s="199">
        <v>2324562</v>
      </c>
      <c r="H1824" s="199">
        <v>495000.00000000006</v>
      </c>
      <c r="I1824" s="71">
        <f>SUM(G1824:H1824)</f>
        <v>2819562</v>
      </c>
      <c r="J1824" s="71">
        <f>G1824*E1824</f>
        <v>2324562</v>
      </c>
      <c r="K1824" s="71">
        <f>H1824*E1824</f>
        <v>495000.00000000006</v>
      </c>
      <c r="L1824" s="71">
        <f>I1824*E1824</f>
        <v>2819562</v>
      </c>
      <c r="M1824" s="570"/>
      <c r="N1824" s="71"/>
      <c r="O1824" s="71">
        <f t="shared" si="918"/>
        <v>0</v>
      </c>
      <c r="P1824" s="570"/>
      <c r="Q1824" s="71"/>
      <c r="R1824" s="71">
        <f t="shared" si="919"/>
        <v>0</v>
      </c>
      <c r="S1824" s="71">
        <f t="shared" si="924"/>
        <v>0</v>
      </c>
      <c r="T1824" s="71">
        <f t="shared" si="925"/>
        <v>0</v>
      </c>
      <c r="U1824" s="71">
        <f t="shared" si="926"/>
        <v>0</v>
      </c>
      <c r="V1824" s="72" t="s">
        <v>1251</v>
      </c>
    </row>
    <row r="1825" spans="1:22" s="6" customFormat="1" outlineLevel="2">
      <c r="A1825" s="8"/>
      <c r="B1825" s="8"/>
      <c r="C1825" s="25" t="s">
        <v>1254</v>
      </c>
      <c r="D1825" s="97">
        <v>1</v>
      </c>
      <c r="E1825" s="97">
        <v>1</v>
      </c>
      <c r="F1825" s="18" t="s">
        <v>660</v>
      </c>
      <c r="G1825" s="199">
        <v>2735040.0000000005</v>
      </c>
      <c r="H1825" s="199">
        <v>495000.00000000006</v>
      </c>
      <c r="I1825" s="71">
        <f>SUM(G1825:H1825)</f>
        <v>3230040.0000000005</v>
      </c>
      <c r="J1825" s="71">
        <f>G1825*E1825</f>
        <v>2735040.0000000005</v>
      </c>
      <c r="K1825" s="71">
        <f>H1825*E1825</f>
        <v>495000.00000000006</v>
      </c>
      <c r="L1825" s="71">
        <f>I1825*E1825</f>
        <v>3230040.0000000005</v>
      </c>
      <c r="M1825" s="570"/>
      <c r="N1825" s="71"/>
      <c r="O1825" s="71">
        <f t="shared" si="918"/>
        <v>0</v>
      </c>
      <c r="P1825" s="570"/>
      <c r="Q1825" s="71"/>
      <c r="R1825" s="71">
        <f t="shared" si="919"/>
        <v>0</v>
      </c>
      <c r="S1825" s="71">
        <f t="shared" si="924"/>
        <v>0</v>
      </c>
      <c r="T1825" s="71">
        <f t="shared" si="925"/>
        <v>0</v>
      </c>
      <c r="U1825" s="71">
        <f t="shared" si="926"/>
        <v>0</v>
      </c>
      <c r="V1825" s="72" t="s">
        <v>1255</v>
      </c>
    </row>
    <row r="1826" spans="1:22" s="6" customFormat="1" ht="26.4" outlineLevel="2">
      <c r="A1826" s="8"/>
      <c r="B1826" s="8"/>
      <c r="C1826" s="25" t="s">
        <v>1256</v>
      </c>
      <c r="D1826" s="97">
        <v>5</v>
      </c>
      <c r="E1826" s="97">
        <v>5</v>
      </c>
      <c r="F1826" s="18" t="s">
        <v>660</v>
      </c>
      <c r="G1826" s="199">
        <v>897000</v>
      </c>
      <c r="H1826" s="199">
        <v>117600.00000000001</v>
      </c>
      <c r="I1826" s="71">
        <f t="shared" ref="I1826:I1831" si="934">SUM(G1826:H1826)</f>
        <v>1014600</v>
      </c>
      <c r="J1826" s="71">
        <f t="shared" ref="J1826:J1831" si="935">G1826*E1826</f>
        <v>4485000</v>
      </c>
      <c r="K1826" s="71">
        <f t="shared" ref="K1826:K1831" si="936">H1826*E1826</f>
        <v>588000.00000000012</v>
      </c>
      <c r="L1826" s="71">
        <f t="shared" ref="L1826:L1831" si="937">I1826*E1826</f>
        <v>5073000</v>
      </c>
      <c r="M1826" s="570"/>
      <c r="N1826" s="71"/>
      <c r="O1826" s="71">
        <f t="shared" si="918"/>
        <v>0</v>
      </c>
      <c r="P1826" s="570"/>
      <c r="Q1826" s="71"/>
      <c r="R1826" s="71">
        <f t="shared" si="919"/>
        <v>0</v>
      </c>
      <c r="S1826" s="71">
        <f t="shared" si="924"/>
        <v>0</v>
      </c>
      <c r="T1826" s="71">
        <f t="shared" si="925"/>
        <v>0</v>
      </c>
      <c r="U1826" s="71">
        <f t="shared" si="926"/>
        <v>0</v>
      </c>
      <c r="V1826" s="72" t="s">
        <v>1160</v>
      </c>
    </row>
    <row r="1827" spans="1:22" s="6" customFormat="1" ht="26.4" outlineLevel="2">
      <c r="A1827" s="8"/>
      <c r="B1827" s="8"/>
      <c r="C1827" s="25" t="s">
        <v>1257</v>
      </c>
      <c r="D1827" s="97">
        <v>5</v>
      </c>
      <c r="E1827" s="97">
        <v>5</v>
      </c>
      <c r="F1827" s="18" t="s">
        <v>660</v>
      </c>
      <c r="G1827" s="199">
        <v>46800</v>
      </c>
      <c r="H1827" s="199">
        <v>54500.000000000007</v>
      </c>
      <c r="I1827" s="71">
        <f t="shared" si="934"/>
        <v>101300</v>
      </c>
      <c r="J1827" s="71">
        <f t="shared" si="935"/>
        <v>234000</v>
      </c>
      <c r="K1827" s="71">
        <f t="shared" si="936"/>
        <v>272500.00000000006</v>
      </c>
      <c r="L1827" s="71">
        <f t="shared" si="937"/>
        <v>506500</v>
      </c>
      <c r="M1827" s="570"/>
      <c r="N1827" s="71"/>
      <c r="O1827" s="71">
        <f t="shared" si="918"/>
        <v>0</v>
      </c>
      <c r="P1827" s="570"/>
      <c r="Q1827" s="71"/>
      <c r="R1827" s="71">
        <f t="shared" si="919"/>
        <v>0</v>
      </c>
      <c r="S1827" s="71">
        <f t="shared" si="924"/>
        <v>0</v>
      </c>
      <c r="T1827" s="71">
        <f t="shared" si="925"/>
        <v>0</v>
      </c>
      <c r="U1827" s="71">
        <f t="shared" si="926"/>
        <v>0</v>
      </c>
      <c r="V1827" s="72" t="s">
        <v>697</v>
      </c>
    </row>
    <row r="1828" spans="1:22" s="6" customFormat="1" outlineLevel="2">
      <c r="A1828" s="8"/>
      <c r="B1828" s="8"/>
      <c r="C1828" s="25" t="s">
        <v>812</v>
      </c>
      <c r="D1828" s="97">
        <v>111</v>
      </c>
      <c r="E1828" s="97">
        <v>109.24999999999999</v>
      </c>
      <c r="F1828" s="18" t="s">
        <v>624</v>
      </c>
      <c r="G1828" s="199">
        <v>22980.09</v>
      </c>
      <c r="H1828" s="199">
        <v>5743.9305000000022</v>
      </c>
      <c r="I1828" s="71">
        <f t="shared" si="934"/>
        <v>28724.020500000002</v>
      </c>
      <c r="J1828" s="71">
        <f t="shared" si="935"/>
        <v>2510574.8324999996</v>
      </c>
      <c r="K1828" s="71">
        <f t="shared" si="936"/>
        <v>627524.40712500014</v>
      </c>
      <c r="L1828" s="71">
        <f t="shared" si="937"/>
        <v>3138099.2396249999</v>
      </c>
      <c r="M1828" s="570"/>
      <c r="N1828" s="71"/>
      <c r="O1828" s="71">
        <f t="shared" si="918"/>
        <v>0</v>
      </c>
      <c r="P1828" s="570"/>
      <c r="Q1828" s="71"/>
      <c r="R1828" s="71">
        <f t="shared" si="919"/>
        <v>0</v>
      </c>
      <c r="S1828" s="71">
        <f t="shared" si="924"/>
        <v>0</v>
      </c>
      <c r="T1828" s="71">
        <f t="shared" si="925"/>
        <v>0</v>
      </c>
      <c r="U1828" s="71">
        <f t="shared" si="926"/>
        <v>0</v>
      </c>
      <c r="V1828" s="72" t="s">
        <v>625</v>
      </c>
    </row>
    <row r="1829" spans="1:22" s="6" customFormat="1" outlineLevel="2">
      <c r="A1829" s="8"/>
      <c r="B1829" s="8"/>
      <c r="C1829" s="25" t="s">
        <v>1183</v>
      </c>
      <c r="D1829" s="97">
        <v>8</v>
      </c>
      <c r="E1829" s="97">
        <v>11.5</v>
      </c>
      <c r="F1829" s="18" t="s">
        <v>624</v>
      </c>
      <c r="G1829" s="199">
        <v>3554.7229199999997</v>
      </c>
      <c r="H1829" s="199">
        <v>5289.7058823529414</v>
      </c>
      <c r="I1829" s="71">
        <f t="shared" si="934"/>
        <v>8844.4288023529407</v>
      </c>
      <c r="J1829" s="71">
        <f t="shared" si="935"/>
        <v>40879.313579999995</v>
      </c>
      <c r="K1829" s="71">
        <f t="shared" si="936"/>
        <v>60831.617647058825</v>
      </c>
      <c r="L1829" s="71">
        <f t="shared" si="937"/>
        <v>101710.93122705881</v>
      </c>
      <c r="M1829" s="570"/>
      <c r="N1829" s="71"/>
      <c r="O1829" s="71">
        <f t="shared" si="918"/>
        <v>0</v>
      </c>
      <c r="P1829" s="570"/>
      <c r="Q1829" s="71"/>
      <c r="R1829" s="71">
        <f t="shared" si="919"/>
        <v>0</v>
      </c>
      <c r="S1829" s="71">
        <f t="shared" si="924"/>
        <v>0</v>
      </c>
      <c r="T1829" s="71">
        <f t="shared" si="925"/>
        <v>0</v>
      </c>
      <c r="U1829" s="71">
        <f t="shared" si="926"/>
        <v>0</v>
      </c>
      <c r="V1829" s="72" t="s">
        <v>713</v>
      </c>
    </row>
    <row r="1830" spans="1:22" s="6" customFormat="1" outlineLevel="2">
      <c r="A1830" s="8"/>
      <c r="B1830" s="8"/>
      <c r="C1830" s="25" t="s">
        <v>928</v>
      </c>
      <c r="D1830" s="97">
        <v>119</v>
      </c>
      <c r="E1830" s="97">
        <v>109.24999999999999</v>
      </c>
      <c r="F1830" s="18" t="s">
        <v>624</v>
      </c>
      <c r="G1830" s="199">
        <v>8773.9726027397246</v>
      </c>
      <c r="H1830" s="199">
        <v>14594.016411764707</v>
      </c>
      <c r="I1830" s="71">
        <f t="shared" si="934"/>
        <v>23367.989014504434</v>
      </c>
      <c r="J1830" s="71">
        <f t="shared" si="935"/>
        <v>958556.50684931478</v>
      </c>
      <c r="K1830" s="71">
        <f t="shared" si="936"/>
        <v>1594396.292985294</v>
      </c>
      <c r="L1830" s="71">
        <f t="shared" si="937"/>
        <v>2552952.799834609</v>
      </c>
      <c r="M1830" s="570"/>
      <c r="N1830" s="71"/>
      <c r="O1830" s="71">
        <f t="shared" si="918"/>
        <v>0</v>
      </c>
      <c r="P1830" s="570"/>
      <c r="Q1830" s="71"/>
      <c r="R1830" s="71">
        <f t="shared" si="919"/>
        <v>0</v>
      </c>
      <c r="S1830" s="71">
        <f t="shared" si="924"/>
        <v>0</v>
      </c>
      <c r="T1830" s="71">
        <f t="shared" si="925"/>
        <v>0</v>
      </c>
      <c r="U1830" s="71">
        <f t="shared" si="926"/>
        <v>0</v>
      </c>
      <c r="V1830" s="72" t="s">
        <v>929</v>
      </c>
    </row>
    <row r="1831" spans="1:22" s="6" customFormat="1" outlineLevel="2">
      <c r="A1831" s="8"/>
      <c r="B1831" s="8"/>
      <c r="C1831" s="25" t="s">
        <v>1258</v>
      </c>
      <c r="D1831" s="97">
        <v>1</v>
      </c>
      <c r="E1831" s="97">
        <v>1</v>
      </c>
      <c r="F1831" s="18" t="s">
        <v>619</v>
      </c>
      <c r="G1831" s="199">
        <v>1752830.0478878082</v>
      </c>
      <c r="H1831" s="199">
        <v>525849.01436634245</v>
      </c>
      <c r="I1831" s="71">
        <f t="shared" si="934"/>
        <v>2278679.0622541504</v>
      </c>
      <c r="J1831" s="71">
        <f t="shared" si="935"/>
        <v>1752830.0478878082</v>
      </c>
      <c r="K1831" s="71">
        <f t="shared" si="936"/>
        <v>525849.01436634245</v>
      </c>
      <c r="L1831" s="71">
        <f t="shared" si="937"/>
        <v>2278679.0622541504</v>
      </c>
      <c r="M1831" s="570"/>
      <c r="N1831" s="71"/>
      <c r="O1831" s="71">
        <f t="shared" si="918"/>
        <v>0</v>
      </c>
      <c r="P1831" s="570"/>
      <c r="Q1831" s="71"/>
      <c r="R1831" s="71">
        <f t="shared" si="919"/>
        <v>0</v>
      </c>
      <c r="S1831" s="71">
        <f t="shared" si="924"/>
        <v>0</v>
      </c>
      <c r="T1831" s="71">
        <f t="shared" si="925"/>
        <v>0</v>
      </c>
      <c r="U1831" s="71">
        <f t="shared" si="926"/>
        <v>0</v>
      </c>
      <c r="V1831" s="72" t="s">
        <v>713</v>
      </c>
    </row>
    <row r="1832" spans="1:22" s="6" customFormat="1" outlineLevel="1">
      <c r="A1832" s="8"/>
      <c r="B1832" s="8"/>
      <c r="C1832" s="25"/>
      <c r="D1832" s="97"/>
      <c r="E1832" s="61"/>
      <c r="F1832" s="18"/>
      <c r="G1832" s="71"/>
      <c r="H1832" s="71"/>
      <c r="I1832" s="71"/>
      <c r="J1832" s="71"/>
      <c r="K1832" s="71"/>
      <c r="L1832" s="71"/>
      <c r="M1832" s="570"/>
      <c r="N1832" s="71"/>
      <c r="O1832" s="71">
        <f t="shared" si="918"/>
        <v>0</v>
      </c>
      <c r="P1832" s="570"/>
      <c r="Q1832" s="71"/>
      <c r="R1832" s="71">
        <f t="shared" si="919"/>
        <v>0</v>
      </c>
      <c r="S1832" s="71">
        <f t="shared" si="924"/>
        <v>0</v>
      </c>
      <c r="T1832" s="71">
        <f t="shared" si="925"/>
        <v>0</v>
      </c>
      <c r="U1832" s="71">
        <f t="shared" si="926"/>
        <v>0</v>
      </c>
      <c r="V1832" s="72"/>
    </row>
    <row r="1833" spans="1:22" s="6" customFormat="1">
      <c r="A1833" s="21"/>
      <c r="B1833" s="21"/>
      <c r="C1833" s="28"/>
      <c r="D1833" s="99"/>
      <c r="E1833" s="80"/>
      <c r="F1833" s="37"/>
      <c r="G1833" s="82"/>
      <c r="H1833" s="82"/>
      <c r="I1833" s="82"/>
      <c r="J1833" s="82"/>
      <c r="K1833" s="82"/>
      <c r="L1833" s="62"/>
      <c r="M1833" s="574"/>
      <c r="N1833" s="62"/>
      <c r="O1833" s="62">
        <f t="shared" si="918"/>
        <v>0</v>
      </c>
      <c r="P1833" s="574"/>
      <c r="Q1833" s="62"/>
      <c r="R1833" s="62">
        <f t="shared" si="919"/>
        <v>0</v>
      </c>
      <c r="S1833" s="62">
        <f t="shared" si="924"/>
        <v>0</v>
      </c>
      <c r="T1833" s="62">
        <f t="shared" si="925"/>
        <v>0</v>
      </c>
      <c r="U1833" s="62">
        <f t="shared" si="926"/>
        <v>0</v>
      </c>
      <c r="V1833" s="72"/>
    </row>
    <row r="1834" spans="1:22" s="6" customFormat="1" ht="13.8">
      <c r="A1834" s="102"/>
      <c r="B1834" s="103"/>
      <c r="C1834" s="107" t="s">
        <v>18</v>
      </c>
      <c r="D1834" s="107"/>
      <c r="E1834" s="104"/>
      <c r="F1834" s="105"/>
      <c r="G1834" s="105"/>
      <c r="H1834" s="106"/>
      <c r="I1834" s="106"/>
      <c r="J1834" s="162">
        <f>SUBTOTAL(9,J1536:J1833)</f>
        <v>2727932681.6538105</v>
      </c>
      <c r="K1834" s="162">
        <f>SUBTOTAL(9,K1536:K1833)</f>
        <v>476780724.86833858</v>
      </c>
      <c r="L1834" s="162">
        <f>SUBTOTAL(9,L1536:L1833)</f>
        <v>3204713406.5221486</v>
      </c>
      <c r="M1834" s="162"/>
      <c r="N1834" s="162"/>
      <c r="O1834" s="162"/>
      <c r="P1834" s="162"/>
      <c r="Q1834" s="162"/>
      <c r="R1834" s="162"/>
      <c r="S1834" s="162">
        <f>SUBTOTAL(9,S1536:S1833)</f>
        <v>407720118.3127405</v>
      </c>
      <c r="T1834" s="162">
        <f>SUBTOTAL(9,T1536:T1833)</f>
        <v>0</v>
      </c>
      <c r="U1834" s="162">
        <f>SUBTOTAL(9,U1536:U1833)</f>
        <v>407720118.3127405</v>
      </c>
      <c r="V1834" s="106"/>
    </row>
    <row r="1835" spans="1:22" s="6" customFormat="1" ht="15.6">
      <c r="A1835" s="64" t="s">
        <v>39</v>
      </c>
      <c r="B1835" s="64"/>
      <c r="C1835" s="65" t="s">
        <v>40</v>
      </c>
      <c r="D1835" s="117"/>
      <c r="E1835" s="117"/>
      <c r="F1835" s="67"/>
      <c r="G1835" s="477"/>
      <c r="H1835" s="477"/>
      <c r="I1835" s="68"/>
      <c r="J1835" s="68">
        <f>SUBTOTAL(9,J1836:J1976)</f>
        <v>1992902350.6878726</v>
      </c>
      <c r="K1835" s="68">
        <f>SUBTOTAL(9,K1836:K1976)</f>
        <v>211748078.36348712</v>
      </c>
      <c r="L1835" s="68">
        <f>SUBTOTAL(9,L1836:L1976)</f>
        <v>2204650429.0513597</v>
      </c>
      <c r="M1835" s="68"/>
      <c r="N1835" s="68"/>
      <c r="O1835" s="68"/>
      <c r="P1835" s="68"/>
      <c r="Q1835" s="68"/>
      <c r="R1835" s="68"/>
      <c r="S1835" s="68">
        <f>SUBTOTAL(9,S1836:S1976)</f>
        <v>20593863.568104144</v>
      </c>
      <c r="T1835" s="68">
        <f>SUBTOTAL(9,T1836:T1976)</f>
        <v>0</v>
      </c>
      <c r="U1835" s="68">
        <f>SUBTOTAL(9,U1836:U1976)</f>
        <v>20593863.568104144</v>
      </c>
      <c r="V1835" s="278"/>
    </row>
    <row r="1836" spans="1:22" s="6" customFormat="1" outlineLevel="1">
      <c r="A1836" s="8" t="s">
        <v>301</v>
      </c>
      <c r="B1836" s="8"/>
      <c r="C1836" s="25" t="s">
        <v>302</v>
      </c>
      <c r="D1836" s="94">
        <v>1</v>
      </c>
      <c r="E1836" s="94">
        <v>1</v>
      </c>
      <c r="F1836" s="18" t="s">
        <v>10</v>
      </c>
      <c r="G1836" s="71"/>
      <c r="H1836" s="71"/>
      <c r="I1836" s="71"/>
      <c r="J1836" s="82">
        <f>SUBTOTAL(9,J1837:J1976)</f>
        <v>1992902350.6878726</v>
      </c>
      <c r="K1836" s="82">
        <f>SUBTOTAL(9,K1838:K1976)</f>
        <v>211748078.36348712</v>
      </c>
      <c r="L1836" s="82">
        <f>SUBTOTAL(9,L1838:L1976)</f>
        <v>2204650429.0513597</v>
      </c>
      <c r="M1836" s="576"/>
      <c r="N1836" s="82"/>
      <c r="O1836" s="82">
        <f t="shared" ref="O1836:O1899" si="938">M1836+N1836</f>
        <v>0</v>
      </c>
      <c r="P1836" s="576"/>
      <c r="Q1836" s="82"/>
      <c r="R1836" s="82">
        <f t="shared" ref="R1836:R1899" si="939">P1836+Q1836</f>
        <v>0</v>
      </c>
      <c r="S1836" s="82">
        <f>SUBTOTAL(9,S1837:S1976)</f>
        <v>20593863.568104144</v>
      </c>
      <c r="T1836" s="82">
        <f>SUBTOTAL(9,T1838:T1976)</f>
        <v>0</v>
      </c>
      <c r="U1836" s="82">
        <f>SUBTOTAL(9,U1838:U1976)</f>
        <v>20593863.568104144</v>
      </c>
      <c r="V1836" s="72"/>
    </row>
    <row r="1837" spans="1:22" s="7" customFormat="1" outlineLevel="1">
      <c r="A1837" s="5"/>
      <c r="B1837" s="5"/>
      <c r="C1837" s="401" t="s">
        <v>1213</v>
      </c>
      <c r="D1837" s="194"/>
      <c r="E1837" s="194"/>
      <c r="F1837" s="277"/>
      <c r="G1837" s="199"/>
      <c r="H1837" s="199"/>
      <c r="I1837" s="199"/>
      <c r="J1837" s="174">
        <f>SUBTOTAL(9,J1838:J1908)</f>
        <v>1284913905.8614535</v>
      </c>
      <c r="K1837" s="174">
        <f>SUBTOTAL(9,K1838:K1908)</f>
        <v>131256535.44436786</v>
      </c>
      <c r="L1837" s="174">
        <f>SUBTOTAL(9,L1838:L1908)</f>
        <v>1416170441.3058209</v>
      </c>
      <c r="M1837" s="578"/>
      <c r="N1837" s="174"/>
      <c r="O1837" s="174">
        <f t="shared" si="938"/>
        <v>0</v>
      </c>
      <c r="P1837" s="578"/>
      <c r="Q1837" s="174"/>
      <c r="R1837" s="174">
        <f t="shared" si="939"/>
        <v>0</v>
      </c>
      <c r="S1837" s="174">
        <f>SUBTOTAL(9,S1838:S1908)</f>
        <v>13168730.426769521</v>
      </c>
      <c r="T1837" s="174">
        <f>SUBTOTAL(9,T1838:T1908)</f>
        <v>0</v>
      </c>
      <c r="U1837" s="174">
        <f>SUBTOTAL(9,U1838:U1908)</f>
        <v>13168730.426769521</v>
      </c>
      <c r="V1837" s="402"/>
    </row>
    <row r="1838" spans="1:22" s="7" customFormat="1" outlineLevel="2">
      <c r="A1838" s="5"/>
      <c r="B1838" s="5"/>
      <c r="C1838" s="401" t="s">
        <v>1141</v>
      </c>
      <c r="D1838" s="194"/>
      <c r="E1838" s="194"/>
      <c r="F1838" s="277"/>
      <c r="G1838" s="199"/>
      <c r="H1838" s="199"/>
      <c r="I1838" s="199"/>
      <c r="J1838" s="174">
        <f>SUBTOTAL(9,J1839:J1860)</f>
        <v>1094815450</v>
      </c>
      <c r="K1838" s="174">
        <f>SUBTOTAL(9,K1839:K1860)</f>
        <v>55012677.040000007</v>
      </c>
      <c r="L1838" s="174">
        <f>SUBTOTAL(9,L1839:L1860)</f>
        <v>1149828127.04</v>
      </c>
      <c r="M1838" s="578"/>
      <c r="N1838" s="174"/>
      <c r="O1838" s="174">
        <f t="shared" si="938"/>
        <v>0</v>
      </c>
      <c r="P1838" s="578"/>
      <c r="Q1838" s="174"/>
      <c r="R1838" s="174">
        <f t="shared" si="939"/>
        <v>0</v>
      </c>
      <c r="S1838" s="174">
        <f>SUBTOTAL(9,S1839:S1860)</f>
        <v>0</v>
      </c>
      <c r="T1838" s="174">
        <f>SUBTOTAL(9,T1839:T1860)</f>
        <v>0</v>
      </c>
      <c r="U1838" s="174">
        <f>SUBTOTAL(9,U1839:U1860)</f>
        <v>0</v>
      </c>
      <c r="V1838" s="402"/>
    </row>
    <row r="1839" spans="1:22" s="7" customFormat="1" ht="26.4" outlineLevel="2">
      <c r="A1839" s="5"/>
      <c r="B1839" s="5"/>
      <c r="C1839" s="2" t="s">
        <v>1259</v>
      </c>
      <c r="D1839" s="194">
        <v>1</v>
      </c>
      <c r="E1839" s="97">
        <v>1</v>
      </c>
      <c r="F1839" s="277" t="s">
        <v>660</v>
      </c>
      <c r="G1839" s="199">
        <v>109143100.00000001</v>
      </c>
      <c r="H1839" s="199">
        <v>4434383.5200000005</v>
      </c>
      <c r="I1839" s="199">
        <f t="shared" ref="I1839:I1908" si="940">SUM(G1839:H1839)</f>
        <v>113577483.52000001</v>
      </c>
      <c r="J1839" s="199">
        <f t="shared" ref="J1839:J1860" si="941">G1839*E1839</f>
        <v>109143100.00000001</v>
      </c>
      <c r="K1839" s="199">
        <f t="shared" ref="K1839:K1860" si="942">H1839*E1839</f>
        <v>4434383.5200000005</v>
      </c>
      <c r="L1839" s="199">
        <f t="shared" ref="L1839:L1860" si="943">I1839*E1839</f>
        <v>113577483.52000001</v>
      </c>
      <c r="M1839" s="579"/>
      <c r="N1839" s="199"/>
      <c r="O1839" s="199">
        <f t="shared" si="938"/>
        <v>0</v>
      </c>
      <c r="P1839" s="579"/>
      <c r="Q1839" s="199"/>
      <c r="R1839" s="199">
        <f t="shared" si="939"/>
        <v>0</v>
      </c>
      <c r="S1839" s="199">
        <f t="shared" ref="S1839:S1902" si="944">J1839*M1839</f>
        <v>0</v>
      </c>
      <c r="T1839" s="199">
        <f t="shared" ref="T1839:T1902" si="945">P1839*K1839</f>
        <v>0</v>
      </c>
      <c r="U1839" s="199">
        <f t="shared" ref="U1839:U1902" si="946">S1839+T1839</f>
        <v>0</v>
      </c>
      <c r="V1839" s="402" t="s">
        <v>1260</v>
      </c>
    </row>
    <row r="1840" spans="1:22" s="7" customFormat="1" ht="26.4" outlineLevel="2">
      <c r="A1840" s="5"/>
      <c r="B1840" s="5"/>
      <c r="C1840" s="2" t="s">
        <v>1261</v>
      </c>
      <c r="D1840" s="194">
        <v>1</v>
      </c>
      <c r="E1840" s="97">
        <v>1</v>
      </c>
      <c r="F1840" s="277" t="s">
        <v>660</v>
      </c>
      <c r="G1840" s="199">
        <v>102932500.00000001</v>
      </c>
      <c r="H1840" s="199">
        <v>4434383.5200000005</v>
      </c>
      <c r="I1840" s="199">
        <f t="shared" ref="I1840:I1853" si="947">SUM(G1840:H1840)</f>
        <v>107366883.52000001</v>
      </c>
      <c r="J1840" s="199">
        <f t="shared" si="941"/>
        <v>102932500.00000001</v>
      </c>
      <c r="K1840" s="199">
        <f t="shared" si="942"/>
        <v>4434383.5200000005</v>
      </c>
      <c r="L1840" s="199">
        <f t="shared" si="943"/>
        <v>107366883.52000001</v>
      </c>
      <c r="M1840" s="579"/>
      <c r="N1840" s="199"/>
      <c r="O1840" s="199">
        <f t="shared" si="938"/>
        <v>0</v>
      </c>
      <c r="P1840" s="579"/>
      <c r="Q1840" s="199"/>
      <c r="R1840" s="199">
        <f t="shared" si="939"/>
        <v>0</v>
      </c>
      <c r="S1840" s="199">
        <f t="shared" si="944"/>
        <v>0</v>
      </c>
      <c r="T1840" s="199">
        <f t="shared" si="945"/>
        <v>0</v>
      </c>
      <c r="U1840" s="199">
        <f t="shared" si="946"/>
        <v>0</v>
      </c>
      <c r="V1840" s="402" t="s">
        <v>1262</v>
      </c>
    </row>
    <row r="1841" spans="1:22" s="7" customFormat="1" ht="26.4" outlineLevel="2">
      <c r="A1841" s="5"/>
      <c r="B1841" s="5"/>
      <c r="C1841" s="2" t="s">
        <v>1263</v>
      </c>
      <c r="D1841" s="194">
        <v>1</v>
      </c>
      <c r="E1841" s="97">
        <v>1</v>
      </c>
      <c r="F1841" s="277" t="s">
        <v>660</v>
      </c>
      <c r="G1841" s="199">
        <v>72590100</v>
      </c>
      <c r="H1841" s="199">
        <v>3920000.0000000005</v>
      </c>
      <c r="I1841" s="199">
        <f t="shared" si="947"/>
        <v>76510100</v>
      </c>
      <c r="J1841" s="199">
        <f t="shared" si="941"/>
        <v>72590100</v>
      </c>
      <c r="K1841" s="199">
        <f t="shared" si="942"/>
        <v>3920000.0000000005</v>
      </c>
      <c r="L1841" s="199">
        <f t="shared" si="943"/>
        <v>76510100</v>
      </c>
      <c r="M1841" s="579"/>
      <c r="N1841" s="199"/>
      <c r="O1841" s="199">
        <f t="shared" si="938"/>
        <v>0</v>
      </c>
      <c r="P1841" s="579"/>
      <c r="Q1841" s="199"/>
      <c r="R1841" s="199">
        <f t="shared" si="939"/>
        <v>0</v>
      </c>
      <c r="S1841" s="199">
        <f t="shared" si="944"/>
        <v>0</v>
      </c>
      <c r="T1841" s="199">
        <f t="shared" si="945"/>
        <v>0</v>
      </c>
      <c r="U1841" s="199">
        <f t="shared" si="946"/>
        <v>0</v>
      </c>
      <c r="V1841" s="402" t="s">
        <v>1264</v>
      </c>
    </row>
    <row r="1842" spans="1:22" s="7" customFormat="1" ht="26.4" outlineLevel="2">
      <c r="A1842" s="5"/>
      <c r="B1842" s="5"/>
      <c r="C1842" s="2" t="s">
        <v>1265</v>
      </c>
      <c r="D1842" s="194">
        <v>1</v>
      </c>
      <c r="E1842" s="97">
        <v>1</v>
      </c>
      <c r="F1842" s="277" t="s">
        <v>660</v>
      </c>
      <c r="G1842" s="199">
        <v>62381000.000000007</v>
      </c>
      <c r="H1842" s="199">
        <v>3920000.0000000005</v>
      </c>
      <c r="I1842" s="199">
        <f t="shared" si="947"/>
        <v>66301000.000000007</v>
      </c>
      <c r="J1842" s="199">
        <f t="shared" si="941"/>
        <v>62381000.000000007</v>
      </c>
      <c r="K1842" s="199">
        <f t="shared" si="942"/>
        <v>3920000.0000000005</v>
      </c>
      <c r="L1842" s="199">
        <f t="shared" si="943"/>
        <v>66301000.000000007</v>
      </c>
      <c r="M1842" s="579"/>
      <c r="N1842" s="199"/>
      <c r="O1842" s="199">
        <f t="shared" si="938"/>
        <v>0</v>
      </c>
      <c r="P1842" s="579"/>
      <c r="Q1842" s="199"/>
      <c r="R1842" s="199">
        <f t="shared" si="939"/>
        <v>0</v>
      </c>
      <c r="S1842" s="199">
        <f t="shared" si="944"/>
        <v>0</v>
      </c>
      <c r="T1842" s="199">
        <f t="shared" si="945"/>
        <v>0</v>
      </c>
      <c r="U1842" s="199">
        <f t="shared" si="946"/>
        <v>0</v>
      </c>
      <c r="V1842" s="402" t="s">
        <v>1266</v>
      </c>
    </row>
    <row r="1843" spans="1:22" s="7" customFormat="1" ht="26.4" outlineLevel="2">
      <c r="A1843" s="5"/>
      <c r="B1843" s="5"/>
      <c r="C1843" s="2" t="s">
        <v>1267</v>
      </c>
      <c r="D1843" s="194">
        <v>1</v>
      </c>
      <c r="E1843" s="97">
        <v>1</v>
      </c>
      <c r="F1843" s="277" t="s">
        <v>660</v>
      </c>
      <c r="G1843" s="199">
        <v>30222170.000000004</v>
      </c>
      <c r="H1843" s="199">
        <v>840000.00000000012</v>
      </c>
      <c r="I1843" s="199">
        <f t="shared" si="947"/>
        <v>31062170.000000004</v>
      </c>
      <c r="J1843" s="199">
        <f t="shared" si="941"/>
        <v>30222170.000000004</v>
      </c>
      <c r="K1843" s="199">
        <f t="shared" si="942"/>
        <v>840000.00000000012</v>
      </c>
      <c r="L1843" s="199">
        <f t="shared" si="943"/>
        <v>31062170.000000004</v>
      </c>
      <c r="M1843" s="579"/>
      <c r="N1843" s="199"/>
      <c r="O1843" s="199">
        <f t="shared" si="938"/>
        <v>0</v>
      </c>
      <c r="P1843" s="579"/>
      <c r="Q1843" s="199"/>
      <c r="R1843" s="199">
        <f t="shared" si="939"/>
        <v>0</v>
      </c>
      <c r="S1843" s="199">
        <f t="shared" si="944"/>
        <v>0</v>
      </c>
      <c r="T1843" s="199">
        <f t="shared" si="945"/>
        <v>0</v>
      </c>
      <c r="U1843" s="199">
        <f t="shared" si="946"/>
        <v>0</v>
      </c>
      <c r="V1843" s="402" t="s">
        <v>1268</v>
      </c>
    </row>
    <row r="1844" spans="1:22" s="7" customFormat="1" ht="26.4" outlineLevel="2">
      <c r="A1844" s="5"/>
      <c r="B1844" s="5"/>
      <c r="C1844" s="2" t="s">
        <v>1269</v>
      </c>
      <c r="D1844" s="194">
        <v>6</v>
      </c>
      <c r="E1844" s="97">
        <v>6</v>
      </c>
      <c r="F1844" s="277" t="s">
        <v>660</v>
      </c>
      <c r="G1844" s="199">
        <v>9845660</v>
      </c>
      <c r="H1844" s="199">
        <v>537600</v>
      </c>
      <c r="I1844" s="199">
        <f t="shared" si="947"/>
        <v>10383260</v>
      </c>
      <c r="J1844" s="199">
        <f t="shared" si="941"/>
        <v>59073960</v>
      </c>
      <c r="K1844" s="199">
        <f t="shared" si="942"/>
        <v>3225600</v>
      </c>
      <c r="L1844" s="199">
        <f t="shared" si="943"/>
        <v>62299560</v>
      </c>
      <c r="M1844" s="579"/>
      <c r="N1844" s="199"/>
      <c r="O1844" s="199">
        <f t="shared" si="938"/>
        <v>0</v>
      </c>
      <c r="P1844" s="579"/>
      <c r="Q1844" s="199"/>
      <c r="R1844" s="199">
        <f t="shared" si="939"/>
        <v>0</v>
      </c>
      <c r="S1844" s="199">
        <f t="shared" si="944"/>
        <v>0</v>
      </c>
      <c r="T1844" s="199">
        <f t="shared" si="945"/>
        <v>0</v>
      </c>
      <c r="U1844" s="199">
        <f t="shared" si="946"/>
        <v>0</v>
      </c>
      <c r="V1844" s="402" t="s">
        <v>1270</v>
      </c>
    </row>
    <row r="1845" spans="1:22" s="7" customFormat="1" ht="26.4" outlineLevel="2">
      <c r="A1845" s="5"/>
      <c r="B1845" s="5"/>
      <c r="C1845" s="2" t="s">
        <v>1271</v>
      </c>
      <c r="D1845" s="194">
        <v>11</v>
      </c>
      <c r="E1845" s="97">
        <v>11</v>
      </c>
      <c r="F1845" s="277" t="s">
        <v>660</v>
      </c>
      <c r="G1845" s="199">
        <v>9569780</v>
      </c>
      <c r="H1845" s="199">
        <v>537600</v>
      </c>
      <c r="I1845" s="199">
        <f t="shared" si="947"/>
        <v>10107380</v>
      </c>
      <c r="J1845" s="199">
        <f t="shared" si="941"/>
        <v>105267580</v>
      </c>
      <c r="K1845" s="199">
        <f t="shared" si="942"/>
        <v>5913600</v>
      </c>
      <c r="L1845" s="199">
        <f t="shared" si="943"/>
        <v>111181180</v>
      </c>
      <c r="M1845" s="579"/>
      <c r="N1845" s="199"/>
      <c r="O1845" s="199">
        <f t="shared" si="938"/>
        <v>0</v>
      </c>
      <c r="P1845" s="579"/>
      <c r="Q1845" s="199"/>
      <c r="R1845" s="199">
        <f t="shared" si="939"/>
        <v>0</v>
      </c>
      <c r="S1845" s="199">
        <f t="shared" si="944"/>
        <v>0</v>
      </c>
      <c r="T1845" s="199">
        <f t="shared" si="945"/>
        <v>0</v>
      </c>
      <c r="U1845" s="199">
        <f t="shared" si="946"/>
        <v>0</v>
      </c>
      <c r="V1845" s="402" t="s">
        <v>1272</v>
      </c>
    </row>
    <row r="1846" spans="1:22" s="7" customFormat="1" ht="26.4" outlineLevel="2">
      <c r="A1846" s="5"/>
      <c r="B1846" s="5"/>
      <c r="C1846" s="2" t="s">
        <v>1273</v>
      </c>
      <c r="D1846" s="194">
        <v>7</v>
      </c>
      <c r="E1846" s="97">
        <v>7</v>
      </c>
      <c r="F1846" s="277" t="s">
        <v>660</v>
      </c>
      <c r="G1846" s="199">
        <v>8741260</v>
      </c>
      <c r="H1846" s="199">
        <v>504000.00000000006</v>
      </c>
      <c r="I1846" s="199">
        <f t="shared" si="947"/>
        <v>9245260</v>
      </c>
      <c r="J1846" s="199">
        <f t="shared" si="941"/>
        <v>61188820</v>
      </c>
      <c r="K1846" s="199">
        <f t="shared" si="942"/>
        <v>3528000.0000000005</v>
      </c>
      <c r="L1846" s="199">
        <f t="shared" si="943"/>
        <v>64716820</v>
      </c>
      <c r="M1846" s="579"/>
      <c r="N1846" s="199"/>
      <c r="O1846" s="199">
        <f t="shared" si="938"/>
        <v>0</v>
      </c>
      <c r="P1846" s="579"/>
      <c r="Q1846" s="199"/>
      <c r="R1846" s="199">
        <f t="shared" si="939"/>
        <v>0</v>
      </c>
      <c r="S1846" s="199">
        <f t="shared" si="944"/>
        <v>0</v>
      </c>
      <c r="T1846" s="199">
        <f t="shared" si="945"/>
        <v>0</v>
      </c>
      <c r="U1846" s="199">
        <f t="shared" si="946"/>
        <v>0</v>
      </c>
      <c r="V1846" s="402" t="s">
        <v>1274</v>
      </c>
    </row>
    <row r="1847" spans="1:22" s="7" customFormat="1" ht="26.4" outlineLevel="2">
      <c r="A1847" s="5"/>
      <c r="B1847" s="5"/>
      <c r="C1847" s="2" t="s">
        <v>1275</v>
      </c>
      <c r="D1847" s="194">
        <v>4</v>
      </c>
      <c r="E1847" s="97">
        <v>4</v>
      </c>
      <c r="F1847" s="277" t="s">
        <v>660</v>
      </c>
      <c r="G1847" s="199">
        <v>8464170</v>
      </c>
      <c r="H1847" s="199">
        <v>504000.00000000006</v>
      </c>
      <c r="I1847" s="199">
        <f t="shared" si="947"/>
        <v>8968170</v>
      </c>
      <c r="J1847" s="199">
        <f t="shared" si="941"/>
        <v>33856680</v>
      </c>
      <c r="K1847" s="199">
        <f t="shared" si="942"/>
        <v>2016000.0000000002</v>
      </c>
      <c r="L1847" s="199">
        <f t="shared" si="943"/>
        <v>35872680</v>
      </c>
      <c r="M1847" s="579"/>
      <c r="N1847" s="199"/>
      <c r="O1847" s="199">
        <f t="shared" si="938"/>
        <v>0</v>
      </c>
      <c r="P1847" s="579"/>
      <c r="Q1847" s="199"/>
      <c r="R1847" s="199">
        <f t="shared" si="939"/>
        <v>0</v>
      </c>
      <c r="S1847" s="199">
        <f t="shared" si="944"/>
        <v>0</v>
      </c>
      <c r="T1847" s="199">
        <f t="shared" si="945"/>
        <v>0</v>
      </c>
      <c r="U1847" s="199">
        <f t="shared" si="946"/>
        <v>0</v>
      </c>
      <c r="V1847" s="402" t="s">
        <v>1276</v>
      </c>
    </row>
    <row r="1848" spans="1:22" s="7" customFormat="1" ht="26.4" outlineLevel="2">
      <c r="A1848" s="5"/>
      <c r="B1848" s="5"/>
      <c r="C1848" s="2" t="s">
        <v>1277</v>
      </c>
      <c r="D1848" s="194">
        <v>1</v>
      </c>
      <c r="E1848" s="97">
        <v>1</v>
      </c>
      <c r="F1848" s="277" t="s">
        <v>660</v>
      </c>
      <c r="G1848" s="199">
        <v>7911200.0000000009</v>
      </c>
      <c r="H1848" s="199">
        <v>504000.00000000006</v>
      </c>
      <c r="I1848" s="199">
        <f t="shared" si="947"/>
        <v>8415200.0000000019</v>
      </c>
      <c r="J1848" s="199">
        <f t="shared" si="941"/>
        <v>7911200.0000000009</v>
      </c>
      <c r="K1848" s="199">
        <f t="shared" si="942"/>
        <v>504000.00000000006</v>
      </c>
      <c r="L1848" s="199">
        <f t="shared" si="943"/>
        <v>8415200.0000000019</v>
      </c>
      <c r="M1848" s="579"/>
      <c r="N1848" s="199"/>
      <c r="O1848" s="199">
        <f t="shared" si="938"/>
        <v>0</v>
      </c>
      <c r="P1848" s="579"/>
      <c r="Q1848" s="199"/>
      <c r="R1848" s="199">
        <f t="shared" si="939"/>
        <v>0</v>
      </c>
      <c r="S1848" s="199">
        <f t="shared" si="944"/>
        <v>0</v>
      </c>
      <c r="T1848" s="199">
        <f t="shared" si="945"/>
        <v>0</v>
      </c>
      <c r="U1848" s="199">
        <f t="shared" si="946"/>
        <v>0</v>
      </c>
      <c r="V1848" s="402" t="s">
        <v>1278</v>
      </c>
    </row>
    <row r="1849" spans="1:22" s="7" customFormat="1" ht="39.6" outlineLevel="2">
      <c r="A1849" s="5"/>
      <c r="B1849" s="5"/>
      <c r="C1849" s="2" t="s">
        <v>1279</v>
      </c>
      <c r="D1849" s="194">
        <v>4</v>
      </c>
      <c r="E1849" s="97">
        <v>4</v>
      </c>
      <c r="F1849" s="277" t="s">
        <v>660</v>
      </c>
      <c r="G1849" s="199">
        <v>12599730.000000002</v>
      </c>
      <c r="H1849" s="199">
        <v>621600.00000000012</v>
      </c>
      <c r="I1849" s="199">
        <f t="shared" si="947"/>
        <v>13221330.000000002</v>
      </c>
      <c r="J1849" s="199">
        <f t="shared" si="941"/>
        <v>50398920.000000007</v>
      </c>
      <c r="K1849" s="199">
        <f t="shared" si="942"/>
        <v>2486400.0000000005</v>
      </c>
      <c r="L1849" s="199">
        <f t="shared" si="943"/>
        <v>52885320.000000007</v>
      </c>
      <c r="M1849" s="579"/>
      <c r="N1849" s="199"/>
      <c r="O1849" s="199">
        <f t="shared" si="938"/>
        <v>0</v>
      </c>
      <c r="P1849" s="579"/>
      <c r="Q1849" s="199"/>
      <c r="R1849" s="199">
        <f t="shared" si="939"/>
        <v>0</v>
      </c>
      <c r="S1849" s="199">
        <f t="shared" si="944"/>
        <v>0</v>
      </c>
      <c r="T1849" s="199">
        <f t="shared" si="945"/>
        <v>0</v>
      </c>
      <c r="U1849" s="199">
        <f t="shared" si="946"/>
        <v>0</v>
      </c>
      <c r="V1849" s="402" t="s">
        <v>1280</v>
      </c>
    </row>
    <row r="1850" spans="1:22" s="7" customFormat="1" ht="39.6" outlineLevel="2">
      <c r="A1850" s="5"/>
      <c r="B1850" s="5"/>
      <c r="C1850" s="2" t="s">
        <v>1281</v>
      </c>
      <c r="D1850" s="194">
        <v>2</v>
      </c>
      <c r="E1850" s="97">
        <v>2</v>
      </c>
      <c r="F1850" s="277" t="s">
        <v>660</v>
      </c>
      <c r="G1850" s="199">
        <v>16773020.000000002</v>
      </c>
      <c r="H1850" s="199">
        <v>733600.00000000012</v>
      </c>
      <c r="I1850" s="199">
        <f t="shared" si="947"/>
        <v>17506620.000000004</v>
      </c>
      <c r="J1850" s="199">
        <f t="shared" si="941"/>
        <v>33546040.000000004</v>
      </c>
      <c r="K1850" s="199">
        <f t="shared" si="942"/>
        <v>1467200.0000000002</v>
      </c>
      <c r="L1850" s="199">
        <f t="shared" si="943"/>
        <v>35013240.000000007</v>
      </c>
      <c r="M1850" s="579"/>
      <c r="N1850" s="199"/>
      <c r="O1850" s="199">
        <f t="shared" si="938"/>
        <v>0</v>
      </c>
      <c r="P1850" s="579"/>
      <c r="Q1850" s="199"/>
      <c r="R1850" s="199">
        <f t="shared" si="939"/>
        <v>0</v>
      </c>
      <c r="S1850" s="199">
        <f t="shared" si="944"/>
        <v>0</v>
      </c>
      <c r="T1850" s="199">
        <f t="shared" si="945"/>
        <v>0</v>
      </c>
      <c r="U1850" s="199">
        <f t="shared" si="946"/>
        <v>0</v>
      </c>
      <c r="V1850" s="402" t="s">
        <v>1282</v>
      </c>
    </row>
    <row r="1851" spans="1:22" s="7" customFormat="1" ht="39.6" outlineLevel="2">
      <c r="A1851" s="5"/>
      <c r="B1851" s="5"/>
      <c r="C1851" s="2" t="s">
        <v>1283</v>
      </c>
      <c r="D1851" s="194">
        <v>1</v>
      </c>
      <c r="E1851" s="97">
        <v>1</v>
      </c>
      <c r="F1851" s="277" t="s">
        <v>660</v>
      </c>
      <c r="G1851" s="199">
        <v>31227680.000000004</v>
      </c>
      <c r="H1851" s="199">
        <v>733600.00000000012</v>
      </c>
      <c r="I1851" s="199">
        <f t="shared" si="947"/>
        <v>31961280.000000004</v>
      </c>
      <c r="J1851" s="199">
        <f t="shared" si="941"/>
        <v>31227680.000000004</v>
      </c>
      <c r="K1851" s="199">
        <f t="shared" si="942"/>
        <v>733600.00000000012</v>
      </c>
      <c r="L1851" s="199">
        <f t="shared" si="943"/>
        <v>31961280.000000004</v>
      </c>
      <c r="M1851" s="579"/>
      <c r="N1851" s="199"/>
      <c r="O1851" s="199">
        <f t="shared" si="938"/>
        <v>0</v>
      </c>
      <c r="P1851" s="579"/>
      <c r="Q1851" s="199"/>
      <c r="R1851" s="199">
        <f t="shared" si="939"/>
        <v>0</v>
      </c>
      <c r="S1851" s="199">
        <f t="shared" si="944"/>
        <v>0</v>
      </c>
      <c r="T1851" s="199">
        <f t="shared" si="945"/>
        <v>0</v>
      </c>
      <c r="U1851" s="199">
        <f t="shared" si="946"/>
        <v>0</v>
      </c>
      <c r="V1851" s="402" t="s">
        <v>1284</v>
      </c>
    </row>
    <row r="1852" spans="1:22" s="7" customFormat="1" outlineLevel="2">
      <c r="A1852" s="5"/>
      <c r="B1852" s="5"/>
      <c r="C1852" s="392" t="s">
        <v>1285</v>
      </c>
      <c r="D1852" s="97">
        <v>6</v>
      </c>
      <c r="E1852" s="97">
        <v>6</v>
      </c>
      <c r="F1852" s="277" t="s">
        <v>660</v>
      </c>
      <c r="G1852" s="199">
        <v>19690000</v>
      </c>
      <c r="H1852" s="199">
        <v>168000.00000000003</v>
      </c>
      <c r="I1852" s="199">
        <f t="shared" si="947"/>
        <v>19858000</v>
      </c>
      <c r="J1852" s="199">
        <f t="shared" si="941"/>
        <v>118140000</v>
      </c>
      <c r="K1852" s="199">
        <f t="shared" si="942"/>
        <v>1008000.0000000002</v>
      </c>
      <c r="L1852" s="199">
        <f t="shared" si="943"/>
        <v>119148000</v>
      </c>
      <c r="M1852" s="579"/>
      <c r="N1852" s="199"/>
      <c r="O1852" s="199">
        <f t="shared" si="938"/>
        <v>0</v>
      </c>
      <c r="P1852" s="579"/>
      <c r="Q1852" s="199"/>
      <c r="R1852" s="199">
        <f t="shared" si="939"/>
        <v>0</v>
      </c>
      <c r="S1852" s="199">
        <f t="shared" si="944"/>
        <v>0</v>
      </c>
      <c r="T1852" s="199">
        <f t="shared" si="945"/>
        <v>0</v>
      </c>
      <c r="U1852" s="199">
        <f t="shared" si="946"/>
        <v>0</v>
      </c>
      <c r="V1852" s="402" t="s">
        <v>1547</v>
      </c>
    </row>
    <row r="1853" spans="1:22" s="7" customFormat="1" ht="26.4" outlineLevel="2">
      <c r="A1853" s="5"/>
      <c r="B1853" s="5"/>
      <c r="C1853" s="2" t="s">
        <v>1286</v>
      </c>
      <c r="D1853" s="194">
        <v>1</v>
      </c>
      <c r="E1853" s="97">
        <v>1</v>
      </c>
      <c r="F1853" s="277" t="s">
        <v>660</v>
      </c>
      <c r="G1853" s="199">
        <v>11532400</v>
      </c>
      <c r="H1853" s="199">
        <v>168000.00000000003</v>
      </c>
      <c r="I1853" s="199">
        <f t="shared" si="947"/>
        <v>11700400</v>
      </c>
      <c r="J1853" s="199">
        <f t="shared" si="941"/>
        <v>11532400</v>
      </c>
      <c r="K1853" s="199">
        <f t="shared" si="942"/>
        <v>168000.00000000003</v>
      </c>
      <c r="L1853" s="199">
        <f t="shared" si="943"/>
        <v>11700400</v>
      </c>
      <c r="M1853" s="579"/>
      <c r="N1853" s="199"/>
      <c r="O1853" s="199">
        <f t="shared" si="938"/>
        <v>0</v>
      </c>
      <c r="P1853" s="579"/>
      <c r="Q1853" s="199"/>
      <c r="R1853" s="199">
        <f t="shared" si="939"/>
        <v>0</v>
      </c>
      <c r="S1853" s="199">
        <f t="shared" si="944"/>
        <v>0</v>
      </c>
      <c r="T1853" s="199">
        <f t="shared" si="945"/>
        <v>0</v>
      </c>
      <c r="U1853" s="199">
        <f t="shared" si="946"/>
        <v>0</v>
      </c>
      <c r="V1853" s="402" t="s">
        <v>1287</v>
      </c>
    </row>
    <row r="1854" spans="1:22" s="7" customFormat="1" ht="26.4" outlineLevel="2">
      <c r="A1854" s="5"/>
      <c r="B1854" s="5"/>
      <c r="C1854" s="2" t="s">
        <v>1288</v>
      </c>
      <c r="D1854" s="194">
        <v>36</v>
      </c>
      <c r="E1854" s="97">
        <v>36</v>
      </c>
      <c r="F1854" s="277" t="s">
        <v>660</v>
      </c>
      <c r="G1854" s="199">
        <v>1614800.0000000002</v>
      </c>
      <c r="H1854" s="199">
        <v>50400.000000000007</v>
      </c>
      <c r="I1854" s="199">
        <f t="shared" si="940"/>
        <v>1665200.0000000002</v>
      </c>
      <c r="J1854" s="199">
        <f t="shared" si="941"/>
        <v>58132800.000000007</v>
      </c>
      <c r="K1854" s="199">
        <f t="shared" si="942"/>
        <v>1814400.0000000002</v>
      </c>
      <c r="L1854" s="199">
        <f t="shared" si="943"/>
        <v>59947200.000000007</v>
      </c>
      <c r="M1854" s="579"/>
      <c r="N1854" s="199"/>
      <c r="O1854" s="199">
        <f t="shared" si="938"/>
        <v>0</v>
      </c>
      <c r="P1854" s="579"/>
      <c r="Q1854" s="199"/>
      <c r="R1854" s="199">
        <f t="shared" si="939"/>
        <v>0</v>
      </c>
      <c r="S1854" s="199">
        <f t="shared" si="944"/>
        <v>0</v>
      </c>
      <c r="T1854" s="199">
        <f t="shared" si="945"/>
        <v>0</v>
      </c>
      <c r="U1854" s="199">
        <f t="shared" si="946"/>
        <v>0</v>
      </c>
      <c r="V1854" s="402" t="s">
        <v>1219</v>
      </c>
    </row>
    <row r="1855" spans="1:22" s="7" customFormat="1" ht="26.4" outlineLevel="2">
      <c r="A1855" s="5"/>
      <c r="B1855" s="5"/>
      <c r="C1855" s="2" t="s">
        <v>1289</v>
      </c>
      <c r="D1855" s="194">
        <v>2</v>
      </c>
      <c r="E1855" s="97">
        <v>2</v>
      </c>
      <c r="F1855" s="277" t="s">
        <v>660</v>
      </c>
      <c r="G1855" s="199">
        <v>873400.00000000012</v>
      </c>
      <c r="H1855" s="199">
        <v>140000</v>
      </c>
      <c r="I1855" s="199">
        <f t="shared" ref="I1855:I1859" si="948">SUM(G1855:H1855)</f>
        <v>1013400.0000000001</v>
      </c>
      <c r="J1855" s="199">
        <f t="shared" si="941"/>
        <v>1746800.0000000002</v>
      </c>
      <c r="K1855" s="199">
        <f t="shared" si="942"/>
        <v>280000</v>
      </c>
      <c r="L1855" s="199">
        <f t="shared" si="943"/>
        <v>2026800.0000000002</v>
      </c>
      <c r="M1855" s="579"/>
      <c r="N1855" s="199"/>
      <c r="O1855" s="199">
        <f t="shared" si="938"/>
        <v>0</v>
      </c>
      <c r="P1855" s="579"/>
      <c r="Q1855" s="199"/>
      <c r="R1855" s="199">
        <f t="shared" si="939"/>
        <v>0</v>
      </c>
      <c r="S1855" s="199">
        <f t="shared" si="944"/>
        <v>0</v>
      </c>
      <c r="T1855" s="199">
        <f t="shared" si="945"/>
        <v>0</v>
      </c>
      <c r="U1855" s="199">
        <f t="shared" si="946"/>
        <v>0</v>
      </c>
      <c r="V1855" s="402" t="s">
        <v>1290</v>
      </c>
    </row>
    <row r="1856" spans="1:22" s="7" customFormat="1" outlineLevel="2">
      <c r="A1856" s="5"/>
      <c r="B1856" s="5"/>
      <c r="C1856" s="2" t="s">
        <v>1291</v>
      </c>
      <c r="D1856" s="194">
        <v>1</v>
      </c>
      <c r="E1856" s="97">
        <v>1</v>
      </c>
      <c r="F1856" s="277" t="s">
        <v>660</v>
      </c>
      <c r="G1856" s="199">
        <v>13200000.000000002</v>
      </c>
      <c r="H1856" s="199">
        <v>280000</v>
      </c>
      <c r="I1856" s="199">
        <f t="shared" si="948"/>
        <v>13480000.000000002</v>
      </c>
      <c r="J1856" s="199">
        <f t="shared" si="941"/>
        <v>13200000.000000002</v>
      </c>
      <c r="K1856" s="199">
        <f t="shared" si="942"/>
        <v>280000</v>
      </c>
      <c r="L1856" s="199">
        <f t="shared" si="943"/>
        <v>13480000.000000002</v>
      </c>
      <c r="M1856" s="579"/>
      <c r="N1856" s="199"/>
      <c r="O1856" s="199">
        <f t="shared" si="938"/>
        <v>0</v>
      </c>
      <c r="P1856" s="579"/>
      <c r="Q1856" s="199"/>
      <c r="R1856" s="199">
        <f t="shared" si="939"/>
        <v>0</v>
      </c>
      <c r="S1856" s="199">
        <f t="shared" si="944"/>
        <v>0</v>
      </c>
      <c r="T1856" s="199">
        <f t="shared" si="945"/>
        <v>0</v>
      </c>
      <c r="U1856" s="199">
        <f t="shared" si="946"/>
        <v>0</v>
      </c>
      <c r="V1856" s="402" t="s">
        <v>898</v>
      </c>
    </row>
    <row r="1857" spans="1:22" s="7" customFormat="1" outlineLevel="2">
      <c r="A1857" s="5"/>
      <c r="B1857" s="5"/>
      <c r="C1857" s="2" t="s">
        <v>1292</v>
      </c>
      <c r="D1857" s="194">
        <v>16</v>
      </c>
      <c r="E1857" s="97">
        <v>44</v>
      </c>
      <c r="F1857" s="277" t="s">
        <v>660</v>
      </c>
      <c r="G1857" s="199">
        <v>1815000.0000000002</v>
      </c>
      <c r="H1857" s="199">
        <v>0</v>
      </c>
      <c r="I1857" s="199">
        <f t="shared" si="948"/>
        <v>1815000.0000000002</v>
      </c>
      <c r="J1857" s="199">
        <f t="shared" si="941"/>
        <v>79860000.000000015</v>
      </c>
      <c r="K1857" s="199">
        <f t="shared" si="942"/>
        <v>0</v>
      </c>
      <c r="L1857" s="199">
        <f t="shared" si="943"/>
        <v>79860000.000000015</v>
      </c>
      <c r="M1857" s="579"/>
      <c r="N1857" s="199"/>
      <c r="O1857" s="199">
        <f t="shared" si="938"/>
        <v>0</v>
      </c>
      <c r="P1857" s="579"/>
      <c r="Q1857" s="199"/>
      <c r="R1857" s="199">
        <f t="shared" si="939"/>
        <v>0</v>
      </c>
      <c r="S1857" s="199">
        <f t="shared" si="944"/>
        <v>0</v>
      </c>
      <c r="T1857" s="199">
        <f t="shared" si="945"/>
        <v>0</v>
      </c>
      <c r="U1857" s="199">
        <f t="shared" si="946"/>
        <v>0</v>
      </c>
      <c r="V1857" s="402" t="s">
        <v>1293</v>
      </c>
    </row>
    <row r="1858" spans="1:22" s="7" customFormat="1" outlineLevel="2">
      <c r="A1858" s="5"/>
      <c r="B1858" s="5"/>
      <c r="C1858" s="2" t="s">
        <v>1294</v>
      </c>
      <c r="D1858" s="194">
        <v>5</v>
      </c>
      <c r="E1858" s="97">
        <v>5</v>
      </c>
      <c r="F1858" s="277" t="s">
        <v>660</v>
      </c>
      <c r="G1858" s="199">
        <v>1300000</v>
      </c>
      <c r="H1858" s="199">
        <v>500000</v>
      </c>
      <c r="I1858" s="199">
        <f t="shared" si="948"/>
        <v>1800000</v>
      </c>
      <c r="J1858" s="199">
        <f t="shared" si="941"/>
        <v>6500000</v>
      </c>
      <c r="K1858" s="199">
        <f t="shared" si="942"/>
        <v>2500000</v>
      </c>
      <c r="L1858" s="199">
        <f t="shared" si="943"/>
        <v>9000000</v>
      </c>
      <c r="M1858" s="579"/>
      <c r="N1858" s="199"/>
      <c r="O1858" s="199">
        <f t="shared" si="938"/>
        <v>0</v>
      </c>
      <c r="P1858" s="579"/>
      <c r="Q1858" s="199"/>
      <c r="R1858" s="199">
        <f t="shared" si="939"/>
        <v>0</v>
      </c>
      <c r="S1858" s="199">
        <f t="shared" si="944"/>
        <v>0</v>
      </c>
      <c r="T1858" s="199">
        <f t="shared" si="945"/>
        <v>0</v>
      </c>
      <c r="U1858" s="199">
        <f t="shared" si="946"/>
        <v>0</v>
      </c>
      <c r="V1858" s="402" t="s">
        <v>713</v>
      </c>
    </row>
    <row r="1859" spans="1:22" s="7" customFormat="1" outlineLevel="2">
      <c r="A1859" s="5"/>
      <c r="B1859" s="5"/>
      <c r="C1859" s="2" t="s">
        <v>1295</v>
      </c>
      <c r="D1859" s="194">
        <v>1</v>
      </c>
      <c r="E1859" s="97">
        <v>1</v>
      </c>
      <c r="F1859" s="277" t="s">
        <v>619</v>
      </c>
      <c r="G1859" s="199">
        <v>7500000</v>
      </c>
      <c r="H1859" s="199">
        <v>0</v>
      </c>
      <c r="I1859" s="199">
        <f t="shared" si="948"/>
        <v>7500000</v>
      </c>
      <c r="J1859" s="199">
        <f t="shared" si="941"/>
        <v>7500000</v>
      </c>
      <c r="K1859" s="199">
        <f t="shared" si="942"/>
        <v>0</v>
      </c>
      <c r="L1859" s="199">
        <f t="shared" si="943"/>
        <v>7500000</v>
      </c>
      <c r="M1859" s="579"/>
      <c r="N1859" s="199"/>
      <c r="O1859" s="199">
        <f t="shared" si="938"/>
        <v>0</v>
      </c>
      <c r="P1859" s="579"/>
      <c r="Q1859" s="199"/>
      <c r="R1859" s="199">
        <f t="shared" si="939"/>
        <v>0</v>
      </c>
      <c r="S1859" s="199">
        <f t="shared" si="944"/>
        <v>0</v>
      </c>
      <c r="T1859" s="199">
        <f t="shared" si="945"/>
        <v>0</v>
      </c>
      <c r="U1859" s="199">
        <f t="shared" si="946"/>
        <v>0</v>
      </c>
      <c r="V1859" s="402" t="s">
        <v>713</v>
      </c>
    </row>
    <row r="1860" spans="1:22" s="403" customFormat="1" outlineLevel="2">
      <c r="A1860" s="391"/>
      <c r="B1860" s="391"/>
      <c r="C1860" s="392" t="s">
        <v>1151</v>
      </c>
      <c r="D1860" s="97">
        <v>1</v>
      </c>
      <c r="E1860" s="97">
        <v>1</v>
      </c>
      <c r="F1860" s="387" t="s">
        <v>619</v>
      </c>
      <c r="G1860" s="62">
        <v>38463700</v>
      </c>
      <c r="H1860" s="62">
        <v>11539110</v>
      </c>
      <c r="I1860" s="62">
        <f t="shared" si="940"/>
        <v>50002810</v>
      </c>
      <c r="J1860" s="62">
        <f t="shared" si="941"/>
        <v>38463700</v>
      </c>
      <c r="K1860" s="62">
        <f t="shared" si="942"/>
        <v>11539110</v>
      </c>
      <c r="L1860" s="62">
        <f t="shared" si="943"/>
        <v>50002810</v>
      </c>
      <c r="M1860" s="574"/>
      <c r="N1860" s="62"/>
      <c r="O1860" s="62">
        <f t="shared" si="938"/>
        <v>0</v>
      </c>
      <c r="P1860" s="574"/>
      <c r="Q1860" s="62"/>
      <c r="R1860" s="62">
        <f t="shared" si="939"/>
        <v>0</v>
      </c>
      <c r="S1860" s="62">
        <f t="shared" si="944"/>
        <v>0</v>
      </c>
      <c r="T1860" s="62">
        <f t="shared" si="945"/>
        <v>0</v>
      </c>
      <c r="U1860" s="62">
        <f t="shared" si="946"/>
        <v>0</v>
      </c>
      <c r="V1860" s="393" t="s">
        <v>713</v>
      </c>
    </row>
    <row r="1861" spans="1:22" s="7" customFormat="1" outlineLevel="2">
      <c r="A1861" s="5"/>
      <c r="B1861" s="5"/>
      <c r="C1861" s="401" t="s">
        <v>1296</v>
      </c>
      <c r="D1861" s="194"/>
      <c r="E1861" s="194"/>
      <c r="F1861" s="277"/>
      <c r="G1861" s="199"/>
      <c r="H1861" s="199"/>
      <c r="I1861" s="199"/>
      <c r="J1861" s="174">
        <f>SUBTOTAL(9,J1862:J1869)</f>
        <v>67284685.775862068</v>
      </c>
      <c r="K1861" s="174">
        <f t="shared" ref="K1861:L1861" si="949">SUBTOTAL(9,K1862:K1869)</f>
        <v>24357916.629310347</v>
      </c>
      <c r="L1861" s="174">
        <f t="shared" si="949"/>
        <v>91642602.405172408</v>
      </c>
      <c r="M1861" s="578"/>
      <c r="N1861" s="174"/>
      <c r="O1861" s="174">
        <f t="shared" si="938"/>
        <v>0</v>
      </c>
      <c r="P1861" s="578"/>
      <c r="Q1861" s="174"/>
      <c r="R1861" s="174">
        <f t="shared" si="939"/>
        <v>0</v>
      </c>
      <c r="S1861" s="174">
        <f>SUBTOTAL(9,S1862:S1869)</f>
        <v>0</v>
      </c>
      <c r="T1861" s="174">
        <f t="shared" ref="T1861:U1861" si="950">SUBTOTAL(9,T1862:T1869)</f>
        <v>0</v>
      </c>
      <c r="U1861" s="174">
        <f t="shared" si="950"/>
        <v>0</v>
      </c>
      <c r="V1861" s="402"/>
    </row>
    <row r="1862" spans="1:22" s="7" customFormat="1" outlineLevel="2">
      <c r="A1862" s="5"/>
      <c r="B1862" s="5"/>
      <c r="C1862" s="2" t="s">
        <v>1297</v>
      </c>
      <c r="D1862" s="194">
        <v>78</v>
      </c>
      <c r="E1862" s="97">
        <v>112.69999999999999</v>
      </c>
      <c r="F1862" s="277" t="s">
        <v>624</v>
      </c>
      <c r="G1862" s="199">
        <v>38160</v>
      </c>
      <c r="H1862" s="199">
        <v>22400.000000000004</v>
      </c>
      <c r="I1862" s="199">
        <f t="shared" ref="I1862" si="951">SUM(G1862:H1862)</f>
        <v>60560</v>
      </c>
      <c r="J1862" s="199">
        <f t="shared" ref="J1862:J1869" si="952">G1862*E1862</f>
        <v>4300632</v>
      </c>
      <c r="K1862" s="199">
        <f t="shared" ref="K1862:K1869" si="953">H1862*E1862</f>
        <v>2524480</v>
      </c>
      <c r="L1862" s="199">
        <f t="shared" ref="L1862:L1869" si="954">I1862*E1862</f>
        <v>6825111.9999999991</v>
      </c>
      <c r="M1862" s="579"/>
      <c r="N1862" s="199"/>
      <c r="O1862" s="199">
        <f t="shared" si="938"/>
        <v>0</v>
      </c>
      <c r="P1862" s="579"/>
      <c r="Q1862" s="199"/>
      <c r="R1862" s="199">
        <f t="shared" si="939"/>
        <v>0</v>
      </c>
      <c r="S1862" s="199">
        <f t="shared" si="944"/>
        <v>0</v>
      </c>
      <c r="T1862" s="199">
        <f t="shared" si="945"/>
        <v>0</v>
      </c>
      <c r="U1862" s="199">
        <f t="shared" si="946"/>
        <v>0</v>
      </c>
      <c r="V1862" s="402" t="s">
        <v>1108</v>
      </c>
    </row>
    <row r="1863" spans="1:22" s="7" customFormat="1" outlineLevel="2">
      <c r="A1863" s="5"/>
      <c r="B1863" s="5"/>
      <c r="C1863" s="2" t="s">
        <v>1298</v>
      </c>
      <c r="D1863" s="194">
        <v>249</v>
      </c>
      <c r="E1863" s="97">
        <v>203.54999999999998</v>
      </c>
      <c r="F1863" s="277" t="s">
        <v>624</v>
      </c>
      <c r="G1863" s="199">
        <v>60000</v>
      </c>
      <c r="H1863" s="199">
        <v>23520.000000000004</v>
      </c>
      <c r="I1863" s="199">
        <f t="shared" si="940"/>
        <v>83520</v>
      </c>
      <c r="J1863" s="199">
        <f t="shared" si="952"/>
        <v>12212999.999999998</v>
      </c>
      <c r="K1863" s="199">
        <f t="shared" si="953"/>
        <v>4787496</v>
      </c>
      <c r="L1863" s="199">
        <f t="shared" si="954"/>
        <v>17000496</v>
      </c>
      <c r="M1863" s="579"/>
      <c r="N1863" s="199"/>
      <c r="O1863" s="199">
        <f t="shared" si="938"/>
        <v>0</v>
      </c>
      <c r="P1863" s="579"/>
      <c r="Q1863" s="199"/>
      <c r="R1863" s="199">
        <f t="shared" si="939"/>
        <v>0</v>
      </c>
      <c r="S1863" s="199">
        <f t="shared" si="944"/>
        <v>0</v>
      </c>
      <c r="T1863" s="199">
        <f t="shared" si="945"/>
        <v>0</v>
      </c>
      <c r="U1863" s="199">
        <f t="shared" si="946"/>
        <v>0</v>
      </c>
      <c r="V1863" s="402" t="s">
        <v>1108</v>
      </c>
    </row>
    <row r="1864" spans="1:22" s="7" customFormat="1" outlineLevel="2">
      <c r="A1864" s="5"/>
      <c r="B1864" s="5"/>
      <c r="C1864" s="2" t="s">
        <v>1299</v>
      </c>
      <c r="D1864" s="194">
        <v>90</v>
      </c>
      <c r="E1864" s="97">
        <v>119.6</v>
      </c>
      <c r="F1864" s="277" t="s">
        <v>624</v>
      </c>
      <c r="G1864" s="199">
        <v>81840</v>
      </c>
      <c r="H1864" s="199">
        <v>28000.000000000004</v>
      </c>
      <c r="I1864" s="199">
        <f t="shared" si="940"/>
        <v>109840</v>
      </c>
      <c r="J1864" s="199">
        <f t="shared" si="952"/>
        <v>9788064</v>
      </c>
      <c r="K1864" s="199">
        <f t="shared" si="953"/>
        <v>3348800.0000000005</v>
      </c>
      <c r="L1864" s="199">
        <f t="shared" si="954"/>
        <v>13136864</v>
      </c>
      <c r="M1864" s="579"/>
      <c r="N1864" s="199"/>
      <c r="O1864" s="199">
        <f t="shared" si="938"/>
        <v>0</v>
      </c>
      <c r="P1864" s="579"/>
      <c r="Q1864" s="199"/>
      <c r="R1864" s="199">
        <f t="shared" si="939"/>
        <v>0</v>
      </c>
      <c r="S1864" s="199">
        <f t="shared" si="944"/>
        <v>0</v>
      </c>
      <c r="T1864" s="199">
        <f t="shared" si="945"/>
        <v>0</v>
      </c>
      <c r="U1864" s="199">
        <f t="shared" si="946"/>
        <v>0</v>
      </c>
      <c r="V1864" s="402" t="s">
        <v>1108</v>
      </c>
    </row>
    <row r="1865" spans="1:22" s="7" customFormat="1" outlineLevel="2">
      <c r="A1865" s="5"/>
      <c r="B1865" s="5"/>
      <c r="C1865" s="2" t="s">
        <v>1300</v>
      </c>
      <c r="D1865" s="194">
        <v>262</v>
      </c>
      <c r="E1865" s="97">
        <v>210.45</v>
      </c>
      <c r="F1865" s="277" t="s">
        <v>624</v>
      </c>
      <c r="G1865" s="199">
        <v>103760</v>
      </c>
      <c r="H1865" s="199">
        <v>38808.000000000007</v>
      </c>
      <c r="I1865" s="199">
        <f t="shared" si="940"/>
        <v>142568</v>
      </c>
      <c r="J1865" s="199">
        <f t="shared" si="952"/>
        <v>21836292</v>
      </c>
      <c r="K1865" s="199">
        <f t="shared" si="953"/>
        <v>8167143.6000000015</v>
      </c>
      <c r="L1865" s="199">
        <f t="shared" si="954"/>
        <v>30003435.599999998</v>
      </c>
      <c r="M1865" s="579"/>
      <c r="N1865" s="199"/>
      <c r="O1865" s="199">
        <f t="shared" si="938"/>
        <v>0</v>
      </c>
      <c r="P1865" s="579"/>
      <c r="Q1865" s="199"/>
      <c r="R1865" s="199">
        <f t="shared" si="939"/>
        <v>0</v>
      </c>
      <c r="S1865" s="199">
        <f t="shared" si="944"/>
        <v>0</v>
      </c>
      <c r="T1865" s="199">
        <f t="shared" si="945"/>
        <v>0</v>
      </c>
      <c r="U1865" s="199">
        <f t="shared" si="946"/>
        <v>0</v>
      </c>
      <c r="V1865" s="402" t="s">
        <v>1108</v>
      </c>
    </row>
    <row r="1866" spans="1:22" s="7" customFormat="1" outlineLevel="2">
      <c r="A1866" s="5"/>
      <c r="B1866" s="5"/>
      <c r="C1866" s="2" t="s">
        <v>1301</v>
      </c>
      <c r="D1866" s="194">
        <v>0</v>
      </c>
      <c r="E1866" s="97">
        <v>0</v>
      </c>
      <c r="F1866" s="277" t="s">
        <v>624</v>
      </c>
      <c r="G1866" s="199">
        <v>129600</v>
      </c>
      <c r="H1866" s="199">
        <v>42560.000000000007</v>
      </c>
      <c r="I1866" s="199">
        <f t="shared" si="940"/>
        <v>172160</v>
      </c>
      <c r="J1866" s="199">
        <f t="shared" si="952"/>
        <v>0</v>
      </c>
      <c r="K1866" s="199">
        <f t="shared" si="953"/>
        <v>0</v>
      </c>
      <c r="L1866" s="199">
        <f t="shared" si="954"/>
        <v>0</v>
      </c>
      <c r="M1866" s="579"/>
      <c r="N1866" s="199"/>
      <c r="O1866" s="199">
        <f t="shared" si="938"/>
        <v>0</v>
      </c>
      <c r="P1866" s="579"/>
      <c r="Q1866" s="199"/>
      <c r="R1866" s="199">
        <f t="shared" si="939"/>
        <v>0</v>
      </c>
      <c r="S1866" s="199">
        <f t="shared" si="944"/>
        <v>0</v>
      </c>
      <c r="T1866" s="199">
        <f t="shared" si="945"/>
        <v>0</v>
      </c>
      <c r="U1866" s="199">
        <f t="shared" si="946"/>
        <v>0</v>
      </c>
      <c r="V1866" s="402" t="s">
        <v>1108</v>
      </c>
    </row>
    <row r="1867" spans="1:22" s="7" customFormat="1" outlineLevel="2">
      <c r="A1867" s="5"/>
      <c r="B1867" s="5"/>
      <c r="C1867" s="2" t="s">
        <v>1302</v>
      </c>
      <c r="D1867" s="194">
        <v>18</v>
      </c>
      <c r="E1867" s="97">
        <v>27.599999999999998</v>
      </c>
      <c r="F1867" s="277" t="s">
        <v>624</v>
      </c>
      <c r="G1867" s="199">
        <v>147310.3448275862</v>
      </c>
      <c r="H1867" s="199">
        <v>49392.000000000007</v>
      </c>
      <c r="I1867" s="199">
        <f t="shared" si="940"/>
        <v>196702.3448275862</v>
      </c>
      <c r="J1867" s="199">
        <f t="shared" si="952"/>
        <v>4065765.5172413788</v>
      </c>
      <c r="K1867" s="199">
        <f t="shared" si="953"/>
        <v>1363219.2000000002</v>
      </c>
      <c r="L1867" s="199">
        <f t="shared" si="954"/>
        <v>5428984.7172413785</v>
      </c>
      <c r="M1867" s="579"/>
      <c r="N1867" s="199"/>
      <c r="O1867" s="199">
        <f t="shared" si="938"/>
        <v>0</v>
      </c>
      <c r="P1867" s="579"/>
      <c r="Q1867" s="199"/>
      <c r="R1867" s="199">
        <f t="shared" si="939"/>
        <v>0</v>
      </c>
      <c r="S1867" s="199">
        <f t="shared" si="944"/>
        <v>0</v>
      </c>
      <c r="T1867" s="199">
        <f t="shared" si="945"/>
        <v>0</v>
      </c>
      <c r="U1867" s="199">
        <f t="shared" si="946"/>
        <v>0</v>
      </c>
      <c r="V1867" s="402" t="s">
        <v>1108</v>
      </c>
    </row>
    <row r="1868" spans="1:22" s="7" customFormat="1" outlineLevel="2">
      <c r="A1868" s="5"/>
      <c r="B1868" s="5"/>
      <c r="C1868" s="2" t="s">
        <v>1303</v>
      </c>
      <c r="D1868" s="194">
        <v>54</v>
      </c>
      <c r="E1868" s="97">
        <v>52.9</v>
      </c>
      <c r="F1868" s="277" t="s">
        <v>624</v>
      </c>
      <c r="G1868" s="199">
        <v>234206.89655172414</v>
      </c>
      <c r="H1868" s="199">
        <v>63504.000000000007</v>
      </c>
      <c r="I1868" s="199">
        <f t="shared" si="940"/>
        <v>297710.89655172417</v>
      </c>
      <c r="J1868" s="199">
        <f t="shared" si="952"/>
        <v>12389544.827586208</v>
      </c>
      <c r="K1868" s="199">
        <f t="shared" si="953"/>
        <v>3359361.6</v>
      </c>
      <c r="L1868" s="199">
        <f t="shared" si="954"/>
        <v>15748906.427586209</v>
      </c>
      <c r="M1868" s="579"/>
      <c r="N1868" s="199"/>
      <c r="O1868" s="199">
        <f t="shared" si="938"/>
        <v>0</v>
      </c>
      <c r="P1868" s="579"/>
      <c r="Q1868" s="199"/>
      <c r="R1868" s="199">
        <f t="shared" si="939"/>
        <v>0</v>
      </c>
      <c r="S1868" s="199">
        <f t="shared" si="944"/>
        <v>0</v>
      </c>
      <c r="T1868" s="199">
        <f t="shared" si="945"/>
        <v>0</v>
      </c>
      <c r="U1868" s="199">
        <f t="shared" si="946"/>
        <v>0</v>
      </c>
      <c r="V1868" s="402" t="s">
        <v>1108</v>
      </c>
    </row>
    <row r="1869" spans="1:22" s="7" customFormat="1" outlineLevel="2">
      <c r="A1869" s="5"/>
      <c r="B1869" s="5"/>
      <c r="C1869" s="2" t="s">
        <v>1220</v>
      </c>
      <c r="D1869" s="194">
        <v>1</v>
      </c>
      <c r="E1869" s="97">
        <v>1</v>
      </c>
      <c r="F1869" s="277" t="s">
        <v>619</v>
      </c>
      <c r="G1869" s="199">
        <v>2691387.431034483</v>
      </c>
      <c r="H1869" s="199">
        <v>807416.2293103449</v>
      </c>
      <c r="I1869" s="199">
        <f t="shared" si="940"/>
        <v>3498803.6603448279</v>
      </c>
      <c r="J1869" s="199">
        <f t="shared" si="952"/>
        <v>2691387.431034483</v>
      </c>
      <c r="K1869" s="199">
        <f t="shared" si="953"/>
        <v>807416.2293103449</v>
      </c>
      <c r="L1869" s="199">
        <f t="shared" si="954"/>
        <v>3498803.6603448279</v>
      </c>
      <c r="M1869" s="579"/>
      <c r="N1869" s="199"/>
      <c r="O1869" s="199">
        <f t="shared" si="938"/>
        <v>0</v>
      </c>
      <c r="P1869" s="579"/>
      <c r="Q1869" s="199"/>
      <c r="R1869" s="199">
        <f t="shared" si="939"/>
        <v>0</v>
      </c>
      <c r="S1869" s="199">
        <f t="shared" si="944"/>
        <v>0</v>
      </c>
      <c r="T1869" s="199">
        <f t="shared" si="945"/>
        <v>0</v>
      </c>
      <c r="U1869" s="199">
        <f t="shared" si="946"/>
        <v>0</v>
      </c>
      <c r="V1869" s="402" t="s">
        <v>713</v>
      </c>
    </row>
    <row r="1870" spans="1:22" s="7" customFormat="1" outlineLevel="2">
      <c r="A1870" s="5"/>
      <c r="B1870" s="5"/>
      <c r="C1870" s="401" t="s">
        <v>1304</v>
      </c>
      <c r="D1870" s="194"/>
      <c r="E1870" s="97"/>
      <c r="F1870" s="277"/>
      <c r="G1870" s="199"/>
      <c r="H1870" s="199"/>
      <c r="I1870" s="199"/>
      <c r="J1870" s="174">
        <f>SUBTOTAL(9,J1871:J1878)</f>
        <v>14380586.124999998</v>
      </c>
      <c r="K1870" s="174">
        <f t="shared" ref="K1870:L1870" si="955">SUBTOTAL(9,K1871:K1878)</f>
        <v>5959615.4334999993</v>
      </c>
      <c r="L1870" s="174">
        <f t="shared" si="955"/>
        <v>20340201.558499999</v>
      </c>
      <c r="M1870" s="578"/>
      <c r="N1870" s="174"/>
      <c r="O1870" s="174">
        <f t="shared" si="938"/>
        <v>0</v>
      </c>
      <c r="P1870" s="578"/>
      <c r="Q1870" s="174"/>
      <c r="R1870" s="174">
        <f t="shared" si="939"/>
        <v>0</v>
      </c>
      <c r="S1870" s="174">
        <f>SUBTOTAL(9,S1871:S1878)</f>
        <v>0</v>
      </c>
      <c r="T1870" s="174">
        <f t="shared" ref="T1870:U1870" si="956">SUBTOTAL(9,T1871:T1878)</f>
        <v>0</v>
      </c>
      <c r="U1870" s="174">
        <f t="shared" si="956"/>
        <v>0</v>
      </c>
      <c r="V1870" s="402"/>
    </row>
    <row r="1871" spans="1:22" s="7" customFormat="1" outlineLevel="2">
      <c r="A1871" s="5"/>
      <c r="B1871" s="5"/>
      <c r="C1871" s="2" t="s">
        <v>1305</v>
      </c>
      <c r="D1871" s="194">
        <v>78</v>
      </c>
      <c r="E1871" s="97">
        <v>112.69999999999999</v>
      </c>
      <c r="F1871" s="277" t="s">
        <v>624</v>
      </c>
      <c r="G1871" s="199">
        <v>15358.8</v>
      </c>
      <c r="H1871" s="199">
        <v>5600.0000000000009</v>
      </c>
      <c r="I1871" s="199">
        <f t="shared" si="940"/>
        <v>20958.8</v>
      </c>
      <c r="J1871" s="199">
        <f t="shared" ref="J1871:J1878" si="957">G1871*E1871</f>
        <v>1730936.7599999998</v>
      </c>
      <c r="K1871" s="199">
        <f t="shared" ref="K1871:K1878" si="958">H1871*E1871</f>
        <v>631120</v>
      </c>
      <c r="L1871" s="199">
        <f t="shared" ref="L1871:L1878" si="959">I1871*E1871</f>
        <v>2362056.7599999998</v>
      </c>
      <c r="M1871" s="579"/>
      <c r="N1871" s="199"/>
      <c r="O1871" s="199">
        <f t="shared" si="938"/>
        <v>0</v>
      </c>
      <c r="P1871" s="579"/>
      <c r="Q1871" s="199"/>
      <c r="R1871" s="199">
        <f t="shared" si="939"/>
        <v>0</v>
      </c>
      <c r="S1871" s="199">
        <f t="shared" si="944"/>
        <v>0</v>
      </c>
      <c r="T1871" s="199">
        <f t="shared" si="945"/>
        <v>0</v>
      </c>
      <c r="U1871" s="199">
        <f t="shared" si="946"/>
        <v>0</v>
      </c>
      <c r="V1871" s="402" t="s">
        <v>1179</v>
      </c>
    </row>
    <row r="1872" spans="1:22" s="7" customFormat="1" outlineLevel="2">
      <c r="A1872" s="5"/>
      <c r="B1872" s="5"/>
      <c r="C1872" s="2" t="s">
        <v>1306</v>
      </c>
      <c r="D1872" s="194">
        <v>249</v>
      </c>
      <c r="E1872" s="97">
        <v>203.54999999999998</v>
      </c>
      <c r="F1872" s="277" t="s">
        <v>624</v>
      </c>
      <c r="G1872" s="199">
        <v>16754.399999999998</v>
      </c>
      <c r="H1872" s="199">
        <v>5644.8</v>
      </c>
      <c r="I1872" s="199">
        <f t="shared" si="940"/>
        <v>22399.199999999997</v>
      </c>
      <c r="J1872" s="199">
        <f t="shared" si="957"/>
        <v>3410358.1199999992</v>
      </c>
      <c r="K1872" s="199">
        <f t="shared" si="958"/>
        <v>1148999.04</v>
      </c>
      <c r="L1872" s="199">
        <f t="shared" si="959"/>
        <v>4559357.1599999992</v>
      </c>
      <c r="M1872" s="579"/>
      <c r="N1872" s="199"/>
      <c r="O1872" s="199">
        <f t="shared" si="938"/>
        <v>0</v>
      </c>
      <c r="P1872" s="579"/>
      <c r="Q1872" s="199"/>
      <c r="R1872" s="199">
        <f t="shared" si="939"/>
        <v>0</v>
      </c>
      <c r="S1872" s="199">
        <f t="shared" si="944"/>
        <v>0</v>
      </c>
      <c r="T1872" s="199">
        <f t="shared" si="945"/>
        <v>0</v>
      </c>
      <c r="U1872" s="199">
        <f t="shared" si="946"/>
        <v>0</v>
      </c>
      <c r="V1872" s="402" t="s">
        <v>1179</v>
      </c>
    </row>
    <row r="1873" spans="1:22" s="7" customFormat="1" outlineLevel="2">
      <c r="A1873" s="5"/>
      <c r="B1873" s="5"/>
      <c r="C1873" s="2" t="s">
        <v>1307</v>
      </c>
      <c r="D1873" s="194">
        <v>90</v>
      </c>
      <c r="E1873" s="97">
        <v>119.6</v>
      </c>
      <c r="F1873" s="277" t="s">
        <v>624</v>
      </c>
      <c r="G1873" s="199">
        <v>17871.599999999999</v>
      </c>
      <c r="H1873" s="199">
        <v>7728.0000000000009</v>
      </c>
      <c r="I1873" s="199">
        <f t="shared" si="940"/>
        <v>25599.599999999999</v>
      </c>
      <c r="J1873" s="199">
        <f t="shared" si="957"/>
        <v>2137443.36</v>
      </c>
      <c r="K1873" s="199">
        <f t="shared" si="958"/>
        <v>924268.8</v>
      </c>
      <c r="L1873" s="199">
        <f t="shared" si="959"/>
        <v>3061712.1599999997</v>
      </c>
      <c r="M1873" s="579"/>
      <c r="N1873" s="199"/>
      <c r="O1873" s="199">
        <f t="shared" si="938"/>
        <v>0</v>
      </c>
      <c r="P1873" s="579"/>
      <c r="Q1873" s="199"/>
      <c r="R1873" s="199">
        <f t="shared" si="939"/>
        <v>0</v>
      </c>
      <c r="S1873" s="199">
        <f t="shared" si="944"/>
        <v>0</v>
      </c>
      <c r="T1873" s="199">
        <f t="shared" si="945"/>
        <v>0</v>
      </c>
      <c r="U1873" s="199">
        <f t="shared" si="946"/>
        <v>0</v>
      </c>
      <c r="V1873" s="402" t="s">
        <v>1179</v>
      </c>
    </row>
    <row r="1874" spans="1:22" s="7" customFormat="1" outlineLevel="2">
      <c r="A1874" s="5"/>
      <c r="B1874" s="5"/>
      <c r="C1874" s="2" t="s">
        <v>1308</v>
      </c>
      <c r="D1874" s="194">
        <v>262</v>
      </c>
      <c r="E1874" s="97">
        <v>210.45</v>
      </c>
      <c r="F1874" s="277" t="s">
        <v>624</v>
      </c>
      <c r="G1874" s="199">
        <v>20664</v>
      </c>
      <c r="H1874" s="199">
        <v>9172.8000000000011</v>
      </c>
      <c r="I1874" s="199">
        <f t="shared" si="940"/>
        <v>29836.800000000003</v>
      </c>
      <c r="J1874" s="199">
        <f t="shared" si="957"/>
        <v>4348738.8</v>
      </c>
      <c r="K1874" s="199">
        <f t="shared" si="958"/>
        <v>1930415.76</v>
      </c>
      <c r="L1874" s="199">
        <f t="shared" si="959"/>
        <v>6279154.5600000005</v>
      </c>
      <c r="M1874" s="579"/>
      <c r="N1874" s="199"/>
      <c r="O1874" s="199">
        <f t="shared" si="938"/>
        <v>0</v>
      </c>
      <c r="P1874" s="579"/>
      <c r="Q1874" s="199"/>
      <c r="R1874" s="199">
        <f t="shared" si="939"/>
        <v>0</v>
      </c>
      <c r="S1874" s="199">
        <f t="shared" si="944"/>
        <v>0</v>
      </c>
      <c r="T1874" s="199">
        <f t="shared" si="945"/>
        <v>0</v>
      </c>
      <c r="U1874" s="199">
        <f t="shared" si="946"/>
        <v>0</v>
      </c>
      <c r="V1874" s="402" t="s">
        <v>1179</v>
      </c>
    </row>
    <row r="1875" spans="1:22" s="7" customFormat="1" outlineLevel="2">
      <c r="A1875" s="5"/>
      <c r="B1875" s="5"/>
      <c r="C1875" s="2" t="s">
        <v>1309</v>
      </c>
      <c r="D1875" s="194">
        <v>0</v>
      </c>
      <c r="E1875" s="97">
        <v>0</v>
      </c>
      <c r="F1875" s="277" t="s">
        <v>624</v>
      </c>
      <c r="G1875" s="199">
        <v>23176.799999999999</v>
      </c>
      <c r="H1875" s="199">
        <v>101595.20000000001</v>
      </c>
      <c r="I1875" s="199">
        <f t="shared" si="940"/>
        <v>124772.00000000001</v>
      </c>
      <c r="J1875" s="199">
        <f t="shared" si="957"/>
        <v>0</v>
      </c>
      <c r="K1875" s="199">
        <f t="shared" si="958"/>
        <v>0</v>
      </c>
      <c r="L1875" s="199">
        <f t="shared" si="959"/>
        <v>0</v>
      </c>
      <c r="M1875" s="579"/>
      <c r="N1875" s="199"/>
      <c r="O1875" s="199">
        <f t="shared" si="938"/>
        <v>0</v>
      </c>
      <c r="P1875" s="579"/>
      <c r="Q1875" s="199"/>
      <c r="R1875" s="199">
        <f t="shared" si="939"/>
        <v>0</v>
      </c>
      <c r="S1875" s="199">
        <f t="shared" si="944"/>
        <v>0</v>
      </c>
      <c r="T1875" s="199">
        <f t="shared" si="945"/>
        <v>0</v>
      </c>
      <c r="U1875" s="199">
        <f t="shared" si="946"/>
        <v>0</v>
      </c>
      <c r="V1875" s="402" t="s">
        <v>1179</v>
      </c>
    </row>
    <row r="1876" spans="1:22" s="7" customFormat="1" outlineLevel="2">
      <c r="A1876" s="5"/>
      <c r="B1876" s="5"/>
      <c r="C1876" s="2" t="s">
        <v>1310</v>
      </c>
      <c r="D1876" s="194">
        <v>18</v>
      </c>
      <c r="E1876" s="97">
        <v>27.599999999999998</v>
      </c>
      <c r="F1876" s="277" t="s">
        <v>624</v>
      </c>
      <c r="G1876" s="199">
        <v>24852</v>
      </c>
      <c r="H1876" s="199">
        <v>11995.2</v>
      </c>
      <c r="I1876" s="199">
        <f t="shared" si="940"/>
        <v>36847.199999999997</v>
      </c>
      <c r="J1876" s="199">
        <f t="shared" si="957"/>
        <v>685915.2</v>
      </c>
      <c r="K1876" s="199">
        <f t="shared" si="958"/>
        <v>331067.52000000002</v>
      </c>
      <c r="L1876" s="199">
        <f t="shared" si="959"/>
        <v>1016982.7199999999</v>
      </c>
      <c r="M1876" s="579"/>
      <c r="N1876" s="199"/>
      <c r="O1876" s="199">
        <f t="shared" si="938"/>
        <v>0</v>
      </c>
      <c r="P1876" s="579"/>
      <c r="Q1876" s="199"/>
      <c r="R1876" s="199">
        <f t="shared" si="939"/>
        <v>0</v>
      </c>
      <c r="S1876" s="199">
        <f t="shared" si="944"/>
        <v>0</v>
      </c>
      <c r="T1876" s="199">
        <f t="shared" si="945"/>
        <v>0</v>
      </c>
      <c r="U1876" s="199">
        <f t="shared" si="946"/>
        <v>0</v>
      </c>
      <c r="V1876" s="402" t="s">
        <v>1179</v>
      </c>
    </row>
    <row r="1877" spans="1:22" s="7" customFormat="1" outlineLevel="2">
      <c r="A1877" s="5"/>
      <c r="B1877" s="5"/>
      <c r="C1877" s="2" t="s">
        <v>1311</v>
      </c>
      <c r="D1877" s="194">
        <v>54</v>
      </c>
      <c r="E1877" s="97">
        <v>52.9</v>
      </c>
      <c r="F1877" s="277" t="s">
        <v>624</v>
      </c>
      <c r="G1877" s="199">
        <v>28203.599999999999</v>
      </c>
      <c r="H1877" s="199">
        <v>15523.2</v>
      </c>
      <c r="I1877" s="199">
        <f t="shared" si="940"/>
        <v>43726.8</v>
      </c>
      <c r="J1877" s="199">
        <f t="shared" si="957"/>
        <v>1491970.44</v>
      </c>
      <c r="K1877" s="199">
        <f t="shared" si="958"/>
        <v>821177.28</v>
      </c>
      <c r="L1877" s="199">
        <f t="shared" si="959"/>
        <v>2313147.7200000002</v>
      </c>
      <c r="M1877" s="579"/>
      <c r="N1877" s="199"/>
      <c r="O1877" s="199">
        <f t="shared" si="938"/>
        <v>0</v>
      </c>
      <c r="P1877" s="579"/>
      <c r="Q1877" s="199"/>
      <c r="R1877" s="199">
        <f t="shared" si="939"/>
        <v>0</v>
      </c>
      <c r="S1877" s="199">
        <f t="shared" si="944"/>
        <v>0</v>
      </c>
      <c r="T1877" s="199">
        <f t="shared" si="945"/>
        <v>0</v>
      </c>
      <c r="U1877" s="199">
        <f t="shared" si="946"/>
        <v>0</v>
      </c>
      <c r="V1877" s="402" t="s">
        <v>1179</v>
      </c>
    </row>
    <row r="1878" spans="1:22" s="7" customFormat="1" outlineLevel="2">
      <c r="A1878" s="5"/>
      <c r="B1878" s="5"/>
      <c r="C1878" s="2" t="s">
        <v>657</v>
      </c>
      <c r="D1878" s="194">
        <v>1</v>
      </c>
      <c r="E1878" s="97">
        <v>1</v>
      </c>
      <c r="F1878" s="277" t="s">
        <v>619</v>
      </c>
      <c r="G1878" s="199">
        <v>575223.44499999995</v>
      </c>
      <c r="H1878" s="199">
        <v>172567.03349999999</v>
      </c>
      <c r="I1878" s="199">
        <f t="shared" si="940"/>
        <v>747790.47849999997</v>
      </c>
      <c r="J1878" s="199">
        <f t="shared" si="957"/>
        <v>575223.44499999995</v>
      </c>
      <c r="K1878" s="199">
        <f t="shared" si="958"/>
        <v>172567.03349999999</v>
      </c>
      <c r="L1878" s="199">
        <f t="shared" si="959"/>
        <v>747790.47849999997</v>
      </c>
      <c r="M1878" s="579"/>
      <c r="N1878" s="199"/>
      <c r="O1878" s="199">
        <f t="shared" si="938"/>
        <v>0</v>
      </c>
      <c r="P1878" s="579"/>
      <c r="Q1878" s="199"/>
      <c r="R1878" s="199">
        <f t="shared" si="939"/>
        <v>0</v>
      </c>
      <c r="S1878" s="199">
        <f t="shared" si="944"/>
        <v>0</v>
      </c>
      <c r="T1878" s="199">
        <f t="shared" si="945"/>
        <v>0</v>
      </c>
      <c r="U1878" s="199">
        <f t="shared" si="946"/>
        <v>0</v>
      </c>
      <c r="V1878" s="402" t="s">
        <v>713</v>
      </c>
    </row>
    <row r="1879" spans="1:22" s="7" customFormat="1" outlineLevel="2">
      <c r="A1879" s="5"/>
      <c r="B1879" s="5"/>
      <c r="C1879" s="401" t="s">
        <v>1312</v>
      </c>
      <c r="D1879" s="194"/>
      <c r="E1879" s="97"/>
      <c r="F1879" s="277"/>
      <c r="G1879" s="199"/>
      <c r="H1879" s="199"/>
      <c r="I1879" s="199"/>
      <c r="J1879" s="174">
        <f>SUBTOTAL(9,J1880:J1884)</f>
        <v>3756725.2800000003</v>
      </c>
      <c r="K1879" s="174">
        <f t="shared" ref="K1879:L1879" si="960">SUBTOTAL(9,K1880:K1884)</f>
        <v>3113650.8480000007</v>
      </c>
      <c r="L1879" s="174">
        <f t="shared" si="960"/>
        <v>6870376.1280000005</v>
      </c>
      <c r="M1879" s="578"/>
      <c r="N1879" s="174"/>
      <c r="O1879" s="174">
        <f t="shared" si="938"/>
        <v>0</v>
      </c>
      <c r="P1879" s="578"/>
      <c r="Q1879" s="174"/>
      <c r="R1879" s="174">
        <f t="shared" si="939"/>
        <v>0</v>
      </c>
      <c r="S1879" s="174">
        <f>SUBTOTAL(9,S1880:S1884)</f>
        <v>0</v>
      </c>
      <c r="T1879" s="174">
        <f t="shared" ref="T1879:U1879" si="961">SUBTOTAL(9,T1880:T1884)</f>
        <v>0</v>
      </c>
      <c r="U1879" s="174">
        <f t="shared" si="961"/>
        <v>0</v>
      </c>
      <c r="V1879" s="402"/>
    </row>
    <row r="1880" spans="1:22" s="7" customFormat="1" ht="26.4" outlineLevel="2">
      <c r="A1880" s="5"/>
      <c r="B1880" s="5"/>
      <c r="C1880" s="2" t="s">
        <v>1313</v>
      </c>
      <c r="D1880" s="194">
        <v>124</v>
      </c>
      <c r="E1880" s="97">
        <v>127.60000000000001</v>
      </c>
      <c r="F1880" s="277" t="s">
        <v>624</v>
      </c>
      <c r="G1880" s="199">
        <v>8236.8000000000011</v>
      </c>
      <c r="H1880" s="199">
        <v>11743.2</v>
      </c>
      <c r="I1880" s="199">
        <f t="shared" si="940"/>
        <v>19980</v>
      </c>
      <c r="J1880" s="199">
        <f>G1880*E1880</f>
        <v>1051015.6800000002</v>
      </c>
      <c r="K1880" s="199">
        <f>H1880*E1880</f>
        <v>1498432.3200000003</v>
      </c>
      <c r="L1880" s="199">
        <f>I1880*E1880</f>
        <v>2549448</v>
      </c>
      <c r="M1880" s="579"/>
      <c r="N1880" s="199"/>
      <c r="O1880" s="199">
        <f t="shared" si="938"/>
        <v>0</v>
      </c>
      <c r="P1880" s="579"/>
      <c r="Q1880" s="199"/>
      <c r="R1880" s="199">
        <f t="shared" si="939"/>
        <v>0</v>
      </c>
      <c r="S1880" s="199">
        <f t="shared" si="944"/>
        <v>0</v>
      </c>
      <c r="T1880" s="199">
        <f t="shared" si="945"/>
        <v>0</v>
      </c>
      <c r="U1880" s="199">
        <f t="shared" si="946"/>
        <v>0</v>
      </c>
      <c r="V1880" s="402" t="s">
        <v>1314</v>
      </c>
    </row>
    <row r="1881" spans="1:22" s="7" customFormat="1" ht="26.4" outlineLevel="2">
      <c r="A1881" s="5"/>
      <c r="B1881" s="5"/>
      <c r="C1881" s="2" t="s">
        <v>1315</v>
      </c>
      <c r="D1881" s="194">
        <v>59</v>
      </c>
      <c r="E1881" s="97">
        <v>72.600000000000009</v>
      </c>
      <c r="F1881" s="277" t="s">
        <v>624</v>
      </c>
      <c r="G1881" s="199">
        <v>16286.400000000001</v>
      </c>
      <c r="H1881" s="199">
        <v>12639.2</v>
      </c>
      <c r="I1881" s="199">
        <f t="shared" si="940"/>
        <v>28925.600000000002</v>
      </c>
      <c r="J1881" s="199">
        <f>G1881*E1881</f>
        <v>1182392.6400000001</v>
      </c>
      <c r="K1881" s="199">
        <f>H1881*E1881</f>
        <v>917605.92000000016</v>
      </c>
      <c r="L1881" s="199">
        <f>I1881*E1881</f>
        <v>2099998.5600000005</v>
      </c>
      <c r="M1881" s="579"/>
      <c r="N1881" s="199"/>
      <c r="O1881" s="199">
        <f t="shared" si="938"/>
        <v>0</v>
      </c>
      <c r="P1881" s="579"/>
      <c r="Q1881" s="199"/>
      <c r="R1881" s="199">
        <f t="shared" si="939"/>
        <v>0</v>
      </c>
      <c r="S1881" s="199">
        <f t="shared" si="944"/>
        <v>0</v>
      </c>
      <c r="T1881" s="199">
        <f t="shared" si="945"/>
        <v>0</v>
      </c>
      <c r="U1881" s="199">
        <f t="shared" si="946"/>
        <v>0</v>
      </c>
      <c r="V1881" s="402" t="s">
        <v>1314</v>
      </c>
    </row>
    <row r="1882" spans="1:22" s="7" customFormat="1" ht="26.4" outlineLevel="2">
      <c r="A1882" s="5"/>
      <c r="B1882" s="5"/>
      <c r="C1882" s="2" t="s">
        <v>1316</v>
      </c>
      <c r="D1882" s="194">
        <v>33</v>
      </c>
      <c r="E1882" s="97">
        <v>29.700000000000003</v>
      </c>
      <c r="F1882" s="277" t="s">
        <v>624</v>
      </c>
      <c r="G1882" s="199">
        <v>21528</v>
      </c>
      <c r="H1882" s="199">
        <v>14560.000000000002</v>
      </c>
      <c r="I1882" s="199">
        <f t="shared" si="940"/>
        <v>36088</v>
      </c>
      <c r="J1882" s="199">
        <f>G1882*E1882</f>
        <v>639381.60000000009</v>
      </c>
      <c r="K1882" s="199">
        <f>H1882*E1882</f>
        <v>432432.00000000012</v>
      </c>
      <c r="L1882" s="199">
        <f>I1882*E1882</f>
        <v>1071813.6000000001</v>
      </c>
      <c r="M1882" s="579"/>
      <c r="N1882" s="199"/>
      <c r="O1882" s="199">
        <f t="shared" si="938"/>
        <v>0</v>
      </c>
      <c r="P1882" s="579"/>
      <c r="Q1882" s="199"/>
      <c r="R1882" s="199">
        <f t="shared" si="939"/>
        <v>0</v>
      </c>
      <c r="S1882" s="199">
        <f t="shared" si="944"/>
        <v>0</v>
      </c>
      <c r="T1882" s="199">
        <f t="shared" si="945"/>
        <v>0</v>
      </c>
      <c r="U1882" s="199">
        <f t="shared" si="946"/>
        <v>0</v>
      </c>
      <c r="V1882" s="402" t="s">
        <v>1317</v>
      </c>
    </row>
    <row r="1883" spans="1:22" s="7" customFormat="1" outlineLevel="2">
      <c r="A1883" s="5"/>
      <c r="B1883" s="5"/>
      <c r="C1883" s="2" t="s">
        <v>1318</v>
      </c>
      <c r="D1883" s="194">
        <v>1</v>
      </c>
      <c r="E1883" s="97">
        <v>1</v>
      </c>
      <c r="F1883" s="277" t="s">
        <v>619</v>
      </c>
      <c r="G1883" s="199">
        <v>662951.52000000014</v>
      </c>
      <c r="H1883" s="199">
        <v>198885.45600000003</v>
      </c>
      <c r="I1883" s="199">
        <f>SUM(G1883:H1883)</f>
        <v>861836.97600000014</v>
      </c>
      <c r="J1883" s="199">
        <f>G1883*E1883</f>
        <v>662951.52000000014</v>
      </c>
      <c r="K1883" s="199">
        <f>H1883*E1883</f>
        <v>198885.45600000003</v>
      </c>
      <c r="L1883" s="199">
        <f>I1883*E1883</f>
        <v>861836.97600000014</v>
      </c>
      <c r="M1883" s="579"/>
      <c r="N1883" s="199"/>
      <c r="O1883" s="199">
        <f t="shared" si="938"/>
        <v>0</v>
      </c>
      <c r="P1883" s="579"/>
      <c r="Q1883" s="199"/>
      <c r="R1883" s="199">
        <f t="shared" si="939"/>
        <v>0</v>
      </c>
      <c r="S1883" s="199">
        <f t="shared" si="944"/>
        <v>0</v>
      </c>
      <c r="T1883" s="199">
        <f t="shared" si="945"/>
        <v>0</v>
      </c>
      <c r="U1883" s="199">
        <f t="shared" si="946"/>
        <v>0</v>
      </c>
      <c r="V1883" s="402" t="s">
        <v>713</v>
      </c>
    </row>
    <row r="1884" spans="1:22" s="7" customFormat="1" outlineLevel="2">
      <c r="A1884" s="5"/>
      <c r="B1884" s="5"/>
      <c r="C1884" s="2" t="s">
        <v>1220</v>
      </c>
      <c r="D1884" s="194">
        <v>1</v>
      </c>
      <c r="E1884" s="97">
        <v>1</v>
      </c>
      <c r="F1884" s="277" t="s">
        <v>619</v>
      </c>
      <c r="G1884" s="199">
        <v>220983.84000000005</v>
      </c>
      <c r="H1884" s="199">
        <v>66295.152000000016</v>
      </c>
      <c r="I1884" s="199">
        <f t="shared" si="940"/>
        <v>287278.99200000009</v>
      </c>
      <c r="J1884" s="199">
        <f>G1884*E1884</f>
        <v>220983.84000000005</v>
      </c>
      <c r="K1884" s="199">
        <f>H1884*E1884</f>
        <v>66295.152000000016</v>
      </c>
      <c r="L1884" s="199">
        <f>I1884*E1884</f>
        <v>287278.99200000009</v>
      </c>
      <c r="M1884" s="579"/>
      <c r="N1884" s="199"/>
      <c r="O1884" s="199">
        <f t="shared" si="938"/>
        <v>0</v>
      </c>
      <c r="P1884" s="579"/>
      <c r="Q1884" s="199"/>
      <c r="R1884" s="199">
        <f t="shared" si="939"/>
        <v>0</v>
      </c>
      <c r="S1884" s="199">
        <f t="shared" si="944"/>
        <v>0</v>
      </c>
      <c r="T1884" s="199">
        <f t="shared" si="945"/>
        <v>0</v>
      </c>
      <c r="U1884" s="199">
        <f t="shared" si="946"/>
        <v>0</v>
      </c>
      <c r="V1884" s="402" t="s">
        <v>713</v>
      </c>
    </row>
    <row r="1885" spans="1:22" s="7" customFormat="1" outlineLevel="2">
      <c r="A1885" s="5"/>
      <c r="B1885" s="5"/>
      <c r="C1885" s="401" t="s">
        <v>1319</v>
      </c>
      <c r="D1885" s="194">
        <v>0</v>
      </c>
      <c r="E1885" s="97">
        <v>0</v>
      </c>
      <c r="F1885" s="277"/>
      <c r="G1885" s="199"/>
      <c r="H1885" s="199"/>
      <c r="I1885" s="199"/>
      <c r="J1885" s="174">
        <f>SUBTOTAL(9,J1886:J1889)</f>
        <v>3118303.375</v>
      </c>
      <c r="K1885" s="174">
        <f t="shared" ref="K1885:L1885" si="962">SUBTOTAL(9,K1886:K1889)</f>
        <v>3148490.6805000007</v>
      </c>
      <c r="L1885" s="174">
        <f t="shared" si="962"/>
        <v>6266794.0555000016</v>
      </c>
      <c r="M1885" s="578"/>
      <c r="N1885" s="174"/>
      <c r="O1885" s="174">
        <f t="shared" si="938"/>
        <v>0</v>
      </c>
      <c r="P1885" s="578"/>
      <c r="Q1885" s="174"/>
      <c r="R1885" s="174">
        <f t="shared" si="939"/>
        <v>0</v>
      </c>
      <c r="S1885" s="174">
        <f>SUBTOTAL(9,S1886:S1889)</f>
        <v>0</v>
      </c>
      <c r="T1885" s="174">
        <f t="shared" ref="T1885:U1885" si="963">SUBTOTAL(9,T1886:T1889)</f>
        <v>0</v>
      </c>
      <c r="U1885" s="174">
        <f t="shared" si="963"/>
        <v>0</v>
      </c>
      <c r="V1885" s="402"/>
    </row>
    <row r="1886" spans="1:22" s="7" customFormat="1" outlineLevel="2">
      <c r="A1886" s="5"/>
      <c r="B1886" s="5"/>
      <c r="C1886" s="2" t="s">
        <v>1320</v>
      </c>
      <c r="D1886" s="194">
        <v>124</v>
      </c>
      <c r="E1886" s="97">
        <v>127.60000000000001</v>
      </c>
      <c r="F1886" s="277" t="s">
        <v>624</v>
      </c>
      <c r="G1886" s="199">
        <v>11169.6</v>
      </c>
      <c r="H1886" s="199">
        <v>11743.2</v>
      </c>
      <c r="I1886" s="199">
        <f t="shared" si="940"/>
        <v>22912.800000000003</v>
      </c>
      <c r="J1886" s="199">
        <f>G1886*E1886</f>
        <v>1425240.9600000002</v>
      </c>
      <c r="K1886" s="199">
        <f>H1886*E1886</f>
        <v>1498432.3200000003</v>
      </c>
      <c r="L1886" s="199">
        <f>I1886*E1886</f>
        <v>2923673.2800000007</v>
      </c>
      <c r="M1886" s="579"/>
      <c r="N1886" s="199"/>
      <c r="O1886" s="199">
        <f t="shared" si="938"/>
        <v>0</v>
      </c>
      <c r="P1886" s="579"/>
      <c r="Q1886" s="199"/>
      <c r="R1886" s="199">
        <f t="shared" si="939"/>
        <v>0</v>
      </c>
      <c r="S1886" s="199">
        <f t="shared" si="944"/>
        <v>0</v>
      </c>
      <c r="T1886" s="199">
        <f t="shared" si="945"/>
        <v>0</v>
      </c>
      <c r="U1886" s="199">
        <f t="shared" si="946"/>
        <v>0</v>
      </c>
      <c r="V1886" s="402" t="s">
        <v>1179</v>
      </c>
    </row>
    <row r="1887" spans="1:22" s="7" customFormat="1" outlineLevel="2">
      <c r="A1887" s="5"/>
      <c r="B1887" s="5"/>
      <c r="C1887" s="2" t="s">
        <v>1321</v>
      </c>
      <c r="D1887" s="194">
        <v>59</v>
      </c>
      <c r="E1887" s="97">
        <v>72.600000000000009</v>
      </c>
      <c r="F1887" s="277" t="s">
        <v>624</v>
      </c>
      <c r="G1887" s="199">
        <v>14520</v>
      </c>
      <c r="H1887" s="199">
        <v>15523.2</v>
      </c>
      <c r="I1887" s="199">
        <f t="shared" si="940"/>
        <v>30043.200000000001</v>
      </c>
      <c r="J1887" s="199">
        <f>G1887*E1887</f>
        <v>1054152.0000000002</v>
      </c>
      <c r="K1887" s="199">
        <f>H1887*E1887</f>
        <v>1126984.3200000003</v>
      </c>
      <c r="L1887" s="199">
        <f>I1887*E1887</f>
        <v>2181136.3200000003</v>
      </c>
      <c r="M1887" s="579"/>
      <c r="N1887" s="199"/>
      <c r="O1887" s="199">
        <f t="shared" si="938"/>
        <v>0</v>
      </c>
      <c r="P1887" s="579"/>
      <c r="Q1887" s="199"/>
      <c r="R1887" s="199">
        <f t="shared" si="939"/>
        <v>0</v>
      </c>
      <c r="S1887" s="199">
        <f t="shared" si="944"/>
        <v>0</v>
      </c>
      <c r="T1887" s="199">
        <f t="shared" si="945"/>
        <v>0</v>
      </c>
      <c r="U1887" s="199">
        <f t="shared" si="946"/>
        <v>0</v>
      </c>
      <c r="V1887" s="402" t="s">
        <v>1179</v>
      </c>
    </row>
    <row r="1888" spans="1:22" s="7" customFormat="1" outlineLevel="2">
      <c r="A1888" s="5"/>
      <c r="B1888" s="5"/>
      <c r="C1888" s="2" t="s">
        <v>1322</v>
      </c>
      <c r="D1888" s="194">
        <v>33</v>
      </c>
      <c r="E1888" s="97">
        <v>29.700000000000003</v>
      </c>
      <c r="F1888" s="277" t="s">
        <v>624</v>
      </c>
      <c r="G1888" s="199">
        <v>17312.399999999998</v>
      </c>
      <c r="H1888" s="199">
        <v>16352.000000000002</v>
      </c>
      <c r="I1888" s="199">
        <f t="shared" si="940"/>
        <v>33664.400000000001</v>
      </c>
      <c r="J1888" s="199">
        <f>G1888*E1888</f>
        <v>514178.27999999997</v>
      </c>
      <c r="K1888" s="199">
        <f>H1888*E1888</f>
        <v>485654.40000000008</v>
      </c>
      <c r="L1888" s="199">
        <f>I1888*E1888</f>
        <v>999832.68000000017</v>
      </c>
      <c r="M1888" s="579"/>
      <c r="N1888" s="199"/>
      <c r="O1888" s="199">
        <f t="shared" si="938"/>
        <v>0</v>
      </c>
      <c r="P1888" s="579"/>
      <c r="Q1888" s="199"/>
      <c r="R1888" s="199">
        <f t="shared" si="939"/>
        <v>0</v>
      </c>
      <c r="S1888" s="199">
        <f t="shared" si="944"/>
        <v>0</v>
      </c>
      <c r="T1888" s="199">
        <f t="shared" si="945"/>
        <v>0</v>
      </c>
      <c r="U1888" s="199">
        <f t="shared" si="946"/>
        <v>0</v>
      </c>
      <c r="V1888" s="402" t="s">
        <v>1179</v>
      </c>
    </row>
    <row r="1889" spans="1:22" s="7" customFormat="1" outlineLevel="2">
      <c r="A1889" s="5"/>
      <c r="B1889" s="5"/>
      <c r="C1889" s="2" t="s">
        <v>657</v>
      </c>
      <c r="D1889" s="194">
        <v>1</v>
      </c>
      <c r="E1889" s="97">
        <v>1</v>
      </c>
      <c r="F1889" s="277" t="s">
        <v>619</v>
      </c>
      <c r="G1889" s="199">
        <v>124732.13500000001</v>
      </c>
      <c r="H1889" s="199">
        <v>37419.640500000001</v>
      </c>
      <c r="I1889" s="199">
        <f t="shared" si="940"/>
        <v>162151.77550000002</v>
      </c>
      <c r="J1889" s="199">
        <f>G1889*E1889</f>
        <v>124732.13500000001</v>
      </c>
      <c r="K1889" s="199">
        <f>H1889*E1889</f>
        <v>37419.640500000001</v>
      </c>
      <c r="L1889" s="199">
        <f>I1889*E1889</f>
        <v>162151.77550000002</v>
      </c>
      <c r="M1889" s="579"/>
      <c r="N1889" s="199"/>
      <c r="O1889" s="199">
        <f t="shared" si="938"/>
        <v>0</v>
      </c>
      <c r="P1889" s="579"/>
      <c r="Q1889" s="199"/>
      <c r="R1889" s="199">
        <f t="shared" si="939"/>
        <v>0</v>
      </c>
      <c r="S1889" s="199">
        <f t="shared" si="944"/>
        <v>0</v>
      </c>
      <c r="T1889" s="199">
        <f t="shared" si="945"/>
        <v>0</v>
      </c>
      <c r="U1889" s="199">
        <f t="shared" si="946"/>
        <v>0</v>
      </c>
      <c r="V1889" s="402" t="s">
        <v>713</v>
      </c>
    </row>
    <row r="1890" spans="1:22" s="7" customFormat="1" outlineLevel="2">
      <c r="A1890" s="5"/>
      <c r="B1890" s="5"/>
      <c r="C1890" s="401" t="s">
        <v>1138</v>
      </c>
      <c r="D1890" s="194"/>
      <c r="E1890" s="97"/>
      <c r="F1890" s="277"/>
      <c r="G1890" s="199"/>
      <c r="H1890" s="199"/>
      <c r="I1890" s="199"/>
      <c r="J1890" s="174">
        <f>SUBTOTAL(9,J1891:J1908)</f>
        <v>101558155.30559109</v>
      </c>
      <c r="K1890" s="174">
        <f>SUBTOTAL(9,K1891:K1908)</f>
        <v>39664184.81305749</v>
      </c>
      <c r="L1890" s="174">
        <f>SUBTOTAL(9,L1891:L1908)</f>
        <v>141222340.11864859</v>
      </c>
      <c r="M1890" s="578"/>
      <c r="N1890" s="174"/>
      <c r="O1890" s="174">
        <f t="shared" si="938"/>
        <v>0</v>
      </c>
      <c r="P1890" s="578"/>
      <c r="Q1890" s="174"/>
      <c r="R1890" s="174">
        <f t="shared" si="939"/>
        <v>0</v>
      </c>
      <c r="S1890" s="174">
        <f>SUBTOTAL(9,S1891:S1908)</f>
        <v>13168730.426769521</v>
      </c>
      <c r="T1890" s="174">
        <f>SUBTOTAL(9,T1891:T1908)</f>
        <v>0</v>
      </c>
      <c r="U1890" s="174">
        <f>SUBTOTAL(9,U1891:U1908)</f>
        <v>13168730.426769521</v>
      </c>
      <c r="V1890" s="402"/>
    </row>
    <row r="1891" spans="1:22" s="7" customFormat="1" ht="26.4" outlineLevel="2">
      <c r="A1891" s="5"/>
      <c r="B1891" s="5"/>
      <c r="C1891" s="27" t="s">
        <v>1323</v>
      </c>
      <c r="D1891" s="194">
        <v>6</v>
      </c>
      <c r="E1891" s="97">
        <v>6</v>
      </c>
      <c r="F1891" s="277" t="s">
        <v>660</v>
      </c>
      <c r="G1891" s="199">
        <v>150480</v>
      </c>
      <c r="H1891" s="199">
        <v>54500.000000000007</v>
      </c>
      <c r="I1891" s="199">
        <f t="shared" ref="I1891" si="964">SUM(G1891:H1891)</f>
        <v>204980</v>
      </c>
      <c r="J1891" s="199">
        <f t="shared" ref="J1891:J1905" si="965">G1891*E1891</f>
        <v>902880</v>
      </c>
      <c r="K1891" s="199">
        <f t="shared" ref="K1891:K1905" si="966">H1891*E1891</f>
        <v>327000.00000000006</v>
      </c>
      <c r="L1891" s="199">
        <f t="shared" ref="L1891:L1905" si="967">I1891*E1891</f>
        <v>1229880</v>
      </c>
      <c r="M1891" s="579"/>
      <c r="N1891" s="199"/>
      <c r="O1891" s="199">
        <f t="shared" si="938"/>
        <v>0</v>
      </c>
      <c r="P1891" s="579"/>
      <c r="Q1891" s="199"/>
      <c r="R1891" s="199">
        <f t="shared" si="939"/>
        <v>0</v>
      </c>
      <c r="S1891" s="199">
        <f t="shared" si="944"/>
        <v>0</v>
      </c>
      <c r="T1891" s="199">
        <f t="shared" si="945"/>
        <v>0</v>
      </c>
      <c r="U1891" s="199">
        <f t="shared" si="946"/>
        <v>0</v>
      </c>
      <c r="V1891" s="402" t="s">
        <v>1324</v>
      </c>
    </row>
    <row r="1892" spans="1:22" s="7" customFormat="1" outlineLevel="2">
      <c r="A1892" s="5"/>
      <c r="B1892" s="5"/>
      <c r="C1892" s="27" t="s">
        <v>791</v>
      </c>
      <c r="D1892" s="194">
        <v>200</v>
      </c>
      <c r="E1892" s="97">
        <v>174.9</v>
      </c>
      <c r="F1892" s="277" t="s">
        <v>624</v>
      </c>
      <c r="G1892" s="199">
        <v>72299.399999999994</v>
      </c>
      <c r="H1892" s="199">
        <v>17189.865000000002</v>
      </c>
      <c r="I1892" s="199">
        <f t="shared" ref="I1892" si="968">SUM(G1892:H1892)</f>
        <v>89489.264999999999</v>
      </c>
      <c r="J1892" s="199">
        <f t="shared" si="965"/>
        <v>12645165.059999999</v>
      </c>
      <c r="K1892" s="199">
        <f t="shared" si="966"/>
        <v>3006507.3885000004</v>
      </c>
      <c r="L1892" s="199">
        <f t="shared" si="967"/>
        <v>15651672.4485</v>
      </c>
      <c r="M1892" s="579"/>
      <c r="N1892" s="199"/>
      <c r="O1892" s="199">
        <f t="shared" si="938"/>
        <v>0</v>
      </c>
      <c r="P1892" s="579"/>
      <c r="Q1892" s="199"/>
      <c r="R1892" s="199">
        <f t="shared" si="939"/>
        <v>0</v>
      </c>
      <c r="S1892" s="199">
        <f t="shared" si="944"/>
        <v>0</v>
      </c>
      <c r="T1892" s="199">
        <f t="shared" si="945"/>
        <v>0</v>
      </c>
      <c r="U1892" s="199">
        <f t="shared" si="946"/>
        <v>0</v>
      </c>
      <c r="V1892" s="402" t="s">
        <v>625</v>
      </c>
    </row>
    <row r="1893" spans="1:22" s="7" customFormat="1" outlineLevel="2">
      <c r="A1893" s="5"/>
      <c r="B1893" s="5"/>
      <c r="C1893" s="2" t="s">
        <v>1325</v>
      </c>
      <c r="D1893" s="194">
        <v>260</v>
      </c>
      <c r="E1893" s="97">
        <v>177.10000000000002</v>
      </c>
      <c r="F1893" s="277" t="s">
        <v>624</v>
      </c>
      <c r="G1893" s="199">
        <v>32518.739999999998</v>
      </c>
      <c r="H1893" s="199">
        <v>7485.6650000000009</v>
      </c>
      <c r="I1893" s="199">
        <f t="shared" si="940"/>
        <v>40004.404999999999</v>
      </c>
      <c r="J1893" s="199">
        <f t="shared" si="965"/>
        <v>5759068.8540000003</v>
      </c>
      <c r="K1893" s="199">
        <f t="shared" si="966"/>
        <v>1325711.2715000003</v>
      </c>
      <c r="L1893" s="199">
        <f t="shared" si="967"/>
        <v>7084780.125500001</v>
      </c>
      <c r="M1893" s="579"/>
      <c r="N1893" s="199"/>
      <c r="O1893" s="199">
        <f t="shared" si="938"/>
        <v>0</v>
      </c>
      <c r="P1893" s="579"/>
      <c r="Q1893" s="199"/>
      <c r="R1893" s="199">
        <f t="shared" si="939"/>
        <v>0</v>
      </c>
      <c r="S1893" s="199">
        <f t="shared" si="944"/>
        <v>0</v>
      </c>
      <c r="T1893" s="199">
        <f t="shared" si="945"/>
        <v>0</v>
      </c>
      <c r="U1893" s="199">
        <f t="shared" si="946"/>
        <v>0</v>
      </c>
      <c r="V1893" s="402" t="s">
        <v>625</v>
      </c>
    </row>
    <row r="1894" spans="1:22" s="7" customFormat="1" outlineLevel="2">
      <c r="A1894" s="5"/>
      <c r="B1894" s="5"/>
      <c r="C1894" s="2" t="s">
        <v>1326</v>
      </c>
      <c r="D1894" s="194">
        <v>450</v>
      </c>
      <c r="E1894" s="97">
        <v>338.8</v>
      </c>
      <c r="F1894" s="277" t="s">
        <v>624</v>
      </c>
      <c r="G1894" s="199">
        <v>22980.09</v>
      </c>
      <c r="H1894" s="199">
        <v>5743.9305000000022</v>
      </c>
      <c r="I1894" s="199">
        <f t="shared" si="940"/>
        <v>28724.020500000002</v>
      </c>
      <c r="J1894" s="199">
        <f t="shared" si="965"/>
        <v>7785654.4920000006</v>
      </c>
      <c r="K1894" s="199">
        <f t="shared" si="966"/>
        <v>1946043.6534000009</v>
      </c>
      <c r="L1894" s="199">
        <f t="shared" si="967"/>
        <v>9731698.1454000007</v>
      </c>
      <c r="M1894" s="579"/>
      <c r="N1894" s="199"/>
      <c r="O1894" s="199">
        <f t="shared" si="938"/>
        <v>0</v>
      </c>
      <c r="P1894" s="579"/>
      <c r="Q1894" s="199"/>
      <c r="R1894" s="199">
        <f t="shared" si="939"/>
        <v>0</v>
      </c>
      <c r="S1894" s="199">
        <f t="shared" si="944"/>
        <v>0</v>
      </c>
      <c r="T1894" s="199">
        <f t="shared" si="945"/>
        <v>0</v>
      </c>
      <c r="U1894" s="199">
        <f t="shared" si="946"/>
        <v>0</v>
      </c>
      <c r="V1894" s="402" t="s">
        <v>625</v>
      </c>
    </row>
    <row r="1895" spans="1:22" s="7" customFormat="1" outlineLevel="2">
      <c r="A1895" s="5"/>
      <c r="B1895" s="5"/>
      <c r="C1895" s="2" t="s">
        <v>1327</v>
      </c>
      <c r="D1895" s="194">
        <v>105</v>
      </c>
      <c r="E1895" s="97">
        <v>111.10000000000001</v>
      </c>
      <c r="F1895" s="277" t="s">
        <v>624</v>
      </c>
      <c r="G1895" s="199">
        <v>25928.399999999998</v>
      </c>
      <c r="H1895" s="199">
        <v>7485.6650000000009</v>
      </c>
      <c r="I1895" s="199">
        <f t="shared" ref="I1895:I1896" si="969">SUM(G1895:H1895)</f>
        <v>33414.065000000002</v>
      </c>
      <c r="J1895" s="199">
        <f t="shared" si="965"/>
        <v>2880645.2399999998</v>
      </c>
      <c r="K1895" s="199">
        <f t="shared" si="966"/>
        <v>831657.38150000013</v>
      </c>
      <c r="L1895" s="199">
        <f t="shared" si="967"/>
        <v>3712302.6215000004</v>
      </c>
      <c r="M1895" s="579"/>
      <c r="N1895" s="199"/>
      <c r="O1895" s="199">
        <f t="shared" si="938"/>
        <v>0</v>
      </c>
      <c r="P1895" s="579"/>
      <c r="Q1895" s="199"/>
      <c r="R1895" s="199">
        <f t="shared" si="939"/>
        <v>0</v>
      </c>
      <c r="S1895" s="199">
        <f t="shared" si="944"/>
        <v>0</v>
      </c>
      <c r="T1895" s="199">
        <f t="shared" si="945"/>
        <v>0</v>
      </c>
      <c r="U1895" s="199">
        <f t="shared" si="946"/>
        <v>0</v>
      </c>
      <c r="V1895" s="402" t="s">
        <v>625</v>
      </c>
    </row>
    <row r="1896" spans="1:22" s="7" customFormat="1" outlineLevel="2">
      <c r="A1896" s="5"/>
      <c r="B1896" s="5"/>
      <c r="C1896" s="2" t="s">
        <v>1328</v>
      </c>
      <c r="D1896" s="194">
        <v>495</v>
      </c>
      <c r="E1896" s="97">
        <v>332.20000000000005</v>
      </c>
      <c r="F1896" s="277" t="s">
        <v>624</v>
      </c>
      <c r="G1896" s="199">
        <v>15443.88</v>
      </c>
      <c r="H1896" s="199">
        <v>5031.18</v>
      </c>
      <c r="I1896" s="199">
        <f t="shared" si="969"/>
        <v>20475.059999999998</v>
      </c>
      <c r="J1896" s="199">
        <f t="shared" si="965"/>
        <v>5130456.9360000007</v>
      </c>
      <c r="K1896" s="199">
        <f t="shared" si="966"/>
        <v>1671357.9960000003</v>
      </c>
      <c r="L1896" s="199">
        <f t="shared" si="967"/>
        <v>6801814.932</v>
      </c>
      <c r="M1896" s="579"/>
      <c r="N1896" s="199"/>
      <c r="O1896" s="199">
        <f t="shared" si="938"/>
        <v>0</v>
      </c>
      <c r="P1896" s="579"/>
      <c r="Q1896" s="199"/>
      <c r="R1896" s="199">
        <f t="shared" si="939"/>
        <v>0</v>
      </c>
      <c r="S1896" s="199">
        <f t="shared" si="944"/>
        <v>0</v>
      </c>
      <c r="T1896" s="199">
        <f t="shared" si="945"/>
        <v>0</v>
      </c>
      <c r="U1896" s="199">
        <f t="shared" si="946"/>
        <v>0</v>
      </c>
      <c r="V1896" s="402" t="s">
        <v>625</v>
      </c>
    </row>
    <row r="1897" spans="1:22" s="7" customFormat="1" outlineLevel="2">
      <c r="A1897" s="5"/>
      <c r="B1897" s="5"/>
      <c r="C1897" s="2" t="s">
        <v>1329</v>
      </c>
      <c r="D1897" s="194">
        <v>540</v>
      </c>
      <c r="E1897" s="97">
        <v>607.20000000000005</v>
      </c>
      <c r="F1897" s="277" t="s">
        <v>624</v>
      </c>
      <c r="G1897" s="199">
        <v>21976.799999999999</v>
      </c>
      <c r="H1897" s="199">
        <v>3920.0000000000005</v>
      </c>
      <c r="I1897" s="199">
        <f t="shared" si="940"/>
        <v>25896.799999999999</v>
      </c>
      <c r="J1897" s="199">
        <f t="shared" si="965"/>
        <v>13344312.960000001</v>
      </c>
      <c r="K1897" s="199">
        <f t="shared" si="966"/>
        <v>2380224.0000000005</v>
      </c>
      <c r="L1897" s="199">
        <f t="shared" si="967"/>
        <v>15724536.960000001</v>
      </c>
      <c r="M1897" s="579"/>
      <c r="N1897" s="199"/>
      <c r="O1897" s="199">
        <f t="shared" si="938"/>
        <v>0</v>
      </c>
      <c r="P1897" s="579"/>
      <c r="Q1897" s="199"/>
      <c r="R1897" s="199">
        <f t="shared" si="939"/>
        <v>0</v>
      </c>
      <c r="S1897" s="199">
        <f t="shared" si="944"/>
        <v>0</v>
      </c>
      <c r="T1897" s="199">
        <f t="shared" si="945"/>
        <v>0</v>
      </c>
      <c r="U1897" s="199">
        <f t="shared" si="946"/>
        <v>0</v>
      </c>
      <c r="V1897" s="402" t="s">
        <v>961</v>
      </c>
    </row>
    <row r="1898" spans="1:22" s="7" customFormat="1" outlineLevel="2">
      <c r="A1898" s="5"/>
      <c r="B1898" s="5"/>
      <c r="C1898" s="2" t="s">
        <v>928</v>
      </c>
      <c r="D1898" s="194">
        <v>104</v>
      </c>
      <c r="E1898" s="97">
        <v>660</v>
      </c>
      <c r="F1898" s="277" t="s">
        <v>624</v>
      </c>
      <c r="G1898" s="199">
        <v>8773.9726027397246</v>
      </c>
      <c r="H1898" s="199">
        <v>14594.016411764707</v>
      </c>
      <c r="I1898" s="199">
        <f t="shared" ref="I1898" si="970">SUM(G1898:H1898)</f>
        <v>23367.989014504434</v>
      </c>
      <c r="J1898" s="199">
        <f t="shared" si="965"/>
        <v>5790821.9178082179</v>
      </c>
      <c r="K1898" s="199">
        <f t="shared" si="966"/>
        <v>9632050.8317647073</v>
      </c>
      <c r="L1898" s="199">
        <f t="shared" si="967"/>
        <v>15422872.749572927</v>
      </c>
      <c r="M1898" s="579">
        <v>0.8</v>
      </c>
      <c r="N1898" s="199"/>
      <c r="O1898" s="199">
        <f t="shared" si="938"/>
        <v>0.8</v>
      </c>
      <c r="P1898" s="579"/>
      <c r="Q1898" s="199"/>
      <c r="R1898" s="199">
        <f t="shared" si="939"/>
        <v>0</v>
      </c>
      <c r="S1898" s="199">
        <f t="shared" si="944"/>
        <v>4632657.5342465742</v>
      </c>
      <c r="T1898" s="199">
        <f t="shared" si="945"/>
        <v>0</v>
      </c>
      <c r="U1898" s="199">
        <f t="shared" si="946"/>
        <v>4632657.5342465742</v>
      </c>
      <c r="V1898" s="402" t="s">
        <v>929</v>
      </c>
    </row>
    <row r="1899" spans="1:22" s="7" customFormat="1" outlineLevel="2">
      <c r="A1899" s="5"/>
      <c r="B1899" s="5"/>
      <c r="C1899" s="2" t="s">
        <v>1201</v>
      </c>
      <c r="D1899" s="194">
        <v>378</v>
      </c>
      <c r="E1899" s="97">
        <v>935.00000000000011</v>
      </c>
      <c r="F1899" s="277" t="s">
        <v>624</v>
      </c>
      <c r="G1899" s="199">
        <v>6646.869178082191</v>
      </c>
      <c r="H1899" s="199">
        <v>13183.42817647059</v>
      </c>
      <c r="I1899" s="199">
        <f t="shared" si="940"/>
        <v>19830.297354552782</v>
      </c>
      <c r="J1899" s="199">
        <f t="shared" si="965"/>
        <v>6214822.6815068489</v>
      </c>
      <c r="K1899" s="199">
        <f t="shared" si="966"/>
        <v>12326505.345000003</v>
      </c>
      <c r="L1899" s="199">
        <f t="shared" si="967"/>
        <v>18541328.026506852</v>
      </c>
      <c r="M1899" s="579">
        <v>0.8</v>
      </c>
      <c r="N1899" s="199"/>
      <c r="O1899" s="199">
        <f t="shared" si="938"/>
        <v>0.8</v>
      </c>
      <c r="P1899" s="579"/>
      <c r="Q1899" s="199"/>
      <c r="R1899" s="199">
        <f t="shared" si="939"/>
        <v>0</v>
      </c>
      <c r="S1899" s="199">
        <f t="shared" si="944"/>
        <v>4971858.1452054791</v>
      </c>
      <c r="T1899" s="199">
        <f t="shared" si="945"/>
        <v>0</v>
      </c>
      <c r="U1899" s="199">
        <f t="shared" si="946"/>
        <v>4971858.1452054791</v>
      </c>
      <c r="V1899" s="402" t="s">
        <v>1202</v>
      </c>
    </row>
    <row r="1900" spans="1:22" s="7" customFormat="1" outlineLevel="2">
      <c r="A1900" s="5"/>
      <c r="B1900" s="5"/>
      <c r="C1900" s="2" t="s">
        <v>1201</v>
      </c>
      <c r="D1900" s="194">
        <v>891</v>
      </c>
      <c r="E1900" s="97">
        <v>0</v>
      </c>
      <c r="F1900" s="277" t="s">
        <v>624</v>
      </c>
      <c r="G1900" s="199">
        <v>6646.869178082191</v>
      </c>
      <c r="H1900" s="199">
        <v>13183.42817647059</v>
      </c>
      <c r="I1900" s="199">
        <f t="shared" ref="I1900:I1902" si="971">SUM(G1900:H1900)</f>
        <v>19830.297354552782</v>
      </c>
      <c r="J1900" s="199">
        <f t="shared" si="965"/>
        <v>0</v>
      </c>
      <c r="K1900" s="199">
        <f t="shared" si="966"/>
        <v>0</v>
      </c>
      <c r="L1900" s="199">
        <f t="shared" si="967"/>
        <v>0</v>
      </c>
      <c r="M1900" s="579"/>
      <c r="N1900" s="199"/>
      <c r="O1900" s="199">
        <f t="shared" ref="O1900:O1963" si="972">M1900+N1900</f>
        <v>0</v>
      </c>
      <c r="P1900" s="579"/>
      <c r="Q1900" s="199"/>
      <c r="R1900" s="199">
        <f t="shared" ref="R1900:R1963" si="973">P1900+Q1900</f>
        <v>0</v>
      </c>
      <c r="S1900" s="199">
        <f t="shared" si="944"/>
        <v>0</v>
      </c>
      <c r="T1900" s="199">
        <f t="shared" si="945"/>
        <v>0</v>
      </c>
      <c r="U1900" s="199">
        <f t="shared" si="946"/>
        <v>0</v>
      </c>
      <c r="V1900" s="402" t="s">
        <v>1202</v>
      </c>
    </row>
    <row r="1901" spans="1:22" s="7" customFormat="1" outlineLevel="2">
      <c r="A1901" s="5"/>
      <c r="B1901" s="5"/>
      <c r="C1901" s="2" t="s">
        <v>928</v>
      </c>
      <c r="D1901" s="194">
        <v>143</v>
      </c>
      <c r="E1901" s="97">
        <v>0</v>
      </c>
      <c r="F1901" s="277" t="s">
        <v>624</v>
      </c>
      <c r="G1901" s="199">
        <v>8773.9726027397246</v>
      </c>
      <c r="H1901" s="199">
        <v>14594.016411764707</v>
      </c>
      <c r="I1901" s="199">
        <f t="shared" si="971"/>
        <v>23367.989014504434</v>
      </c>
      <c r="J1901" s="199">
        <f t="shared" si="965"/>
        <v>0</v>
      </c>
      <c r="K1901" s="199">
        <f t="shared" si="966"/>
        <v>0</v>
      </c>
      <c r="L1901" s="199">
        <f t="shared" si="967"/>
        <v>0</v>
      </c>
      <c r="M1901" s="579"/>
      <c r="N1901" s="199"/>
      <c r="O1901" s="199">
        <f t="shared" si="972"/>
        <v>0</v>
      </c>
      <c r="P1901" s="579"/>
      <c r="Q1901" s="199"/>
      <c r="R1901" s="199">
        <f t="shared" si="973"/>
        <v>0</v>
      </c>
      <c r="S1901" s="199">
        <f t="shared" si="944"/>
        <v>0</v>
      </c>
      <c r="T1901" s="199">
        <f t="shared" si="945"/>
        <v>0</v>
      </c>
      <c r="U1901" s="199">
        <f t="shared" si="946"/>
        <v>0</v>
      </c>
      <c r="V1901" s="402" t="s">
        <v>929</v>
      </c>
    </row>
    <row r="1902" spans="1:22" s="7" customFormat="1" outlineLevel="2">
      <c r="A1902" s="5"/>
      <c r="B1902" s="5"/>
      <c r="C1902" s="2" t="s">
        <v>1330</v>
      </c>
      <c r="D1902" s="194">
        <v>140</v>
      </c>
      <c r="E1902" s="97">
        <v>154</v>
      </c>
      <c r="F1902" s="277" t="s">
        <v>624</v>
      </c>
      <c r="G1902" s="199">
        <v>12762.035616438356</v>
      </c>
      <c r="H1902" s="199">
        <v>15805.000000000002</v>
      </c>
      <c r="I1902" s="199">
        <f t="shared" si="971"/>
        <v>28567.035616438356</v>
      </c>
      <c r="J1902" s="199">
        <f t="shared" si="965"/>
        <v>1965353.4849315067</v>
      </c>
      <c r="K1902" s="199">
        <f t="shared" si="966"/>
        <v>2433970.0000000005</v>
      </c>
      <c r="L1902" s="199">
        <f t="shared" si="967"/>
        <v>4399323.4849315071</v>
      </c>
      <c r="M1902" s="579">
        <v>0.8</v>
      </c>
      <c r="N1902" s="199"/>
      <c r="O1902" s="199">
        <f t="shared" si="972"/>
        <v>0.8</v>
      </c>
      <c r="P1902" s="579"/>
      <c r="Q1902" s="199"/>
      <c r="R1902" s="199">
        <f t="shared" si="973"/>
        <v>0</v>
      </c>
      <c r="S1902" s="199">
        <f t="shared" si="944"/>
        <v>1572282.7879452053</v>
      </c>
      <c r="T1902" s="199">
        <f t="shared" si="945"/>
        <v>0</v>
      </c>
      <c r="U1902" s="199">
        <f t="shared" si="946"/>
        <v>1572282.7879452053</v>
      </c>
      <c r="V1902" s="402" t="s">
        <v>1331</v>
      </c>
    </row>
    <row r="1903" spans="1:22" s="7" customFormat="1" outlineLevel="2">
      <c r="A1903" s="5"/>
      <c r="B1903" s="5"/>
      <c r="C1903" s="2" t="s">
        <v>1332</v>
      </c>
      <c r="D1903" s="194">
        <v>39</v>
      </c>
      <c r="E1903" s="97">
        <v>55.000000000000007</v>
      </c>
      <c r="F1903" s="277" t="s">
        <v>624</v>
      </c>
      <c r="G1903" s="199">
        <v>3554.7229199999997</v>
      </c>
      <c r="H1903" s="199">
        <v>5289.7058823529414</v>
      </c>
      <c r="I1903" s="199">
        <f t="shared" si="940"/>
        <v>8844.4288023529407</v>
      </c>
      <c r="J1903" s="199">
        <f t="shared" si="965"/>
        <v>195509.76060000001</v>
      </c>
      <c r="K1903" s="199">
        <f t="shared" si="966"/>
        <v>290933.82352941181</v>
      </c>
      <c r="L1903" s="199">
        <f t="shared" si="967"/>
        <v>486443.58412941179</v>
      </c>
      <c r="M1903" s="579"/>
      <c r="N1903" s="199"/>
      <c r="O1903" s="199">
        <f t="shared" si="972"/>
        <v>0</v>
      </c>
      <c r="P1903" s="579"/>
      <c r="Q1903" s="199"/>
      <c r="R1903" s="199">
        <f t="shared" si="973"/>
        <v>0</v>
      </c>
      <c r="S1903" s="199">
        <f t="shared" ref="S1903:S1966" si="974">J1903*M1903</f>
        <v>0</v>
      </c>
      <c r="T1903" s="199">
        <f t="shared" ref="T1903:T1966" si="975">P1903*K1903</f>
        <v>0</v>
      </c>
      <c r="U1903" s="199">
        <f t="shared" ref="U1903:U1966" si="976">S1903+T1903</f>
        <v>0</v>
      </c>
      <c r="V1903" s="402" t="s">
        <v>1549</v>
      </c>
    </row>
    <row r="1904" spans="1:22" s="7" customFormat="1" outlineLevel="2">
      <c r="A1904" s="5"/>
      <c r="B1904" s="5"/>
      <c r="C1904" s="2" t="s">
        <v>1332</v>
      </c>
      <c r="D1904" s="194">
        <v>22</v>
      </c>
      <c r="E1904" s="97">
        <v>0</v>
      </c>
      <c r="F1904" s="277" t="s">
        <v>624</v>
      </c>
      <c r="G1904" s="199">
        <v>3554.7229199999997</v>
      </c>
      <c r="H1904" s="199">
        <v>5289.7058823529414</v>
      </c>
      <c r="I1904" s="199">
        <f t="shared" ref="I1904:I1905" si="977">SUM(G1904:H1904)</f>
        <v>8844.4288023529407</v>
      </c>
      <c r="J1904" s="199">
        <f t="shared" si="965"/>
        <v>0</v>
      </c>
      <c r="K1904" s="199">
        <f t="shared" si="966"/>
        <v>0</v>
      </c>
      <c r="L1904" s="199">
        <f t="shared" si="967"/>
        <v>0</v>
      </c>
      <c r="M1904" s="579"/>
      <c r="N1904" s="199"/>
      <c r="O1904" s="199">
        <f t="shared" si="972"/>
        <v>0</v>
      </c>
      <c r="P1904" s="579"/>
      <c r="Q1904" s="199"/>
      <c r="R1904" s="199">
        <f t="shared" si="973"/>
        <v>0</v>
      </c>
      <c r="S1904" s="199">
        <f t="shared" si="974"/>
        <v>0</v>
      </c>
      <c r="T1904" s="199">
        <f t="shared" si="975"/>
        <v>0</v>
      </c>
      <c r="U1904" s="199">
        <f t="shared" si="976"/>
        <v>0</v>
      </c>
      <c r="V1904" s="402" t="s">
        <v>713</v>
      </c>
    </row>
    <row r="1905" spans="1:22" s="7" customFormat="1" outlineLevel="2">
      <c r="A1905" s="5"/>
      <c r="B1905" s="5"/>
      <c r="C1905" s="2" t="s">
        <v>679</v>
      </c>
      <c r="D1905" s="194">
        <v>42</v>
      </c>
      <c r="E1905" s="97">
        <v>45</v>
      </c>
      <c r="F1905" s="277" t="s">
        <v>624</v>
      </c>
      <c r="G1905" s="199">
        <v>776880</v>
      </c>
      <c r="H1905" s="199">
        <v>51045.865472000005</v>
      </c>
      <c r="I1905" s="199">
        <f t="shared" si="977"/>
        <v>827925.86547199998</v>
      </c>
      <c r="J1905" s="199">
        <f t="shared" si="965"/>
        <v>34959600</v>
      </c>
      <c r="K1905" s="199">
        <f t="shared" si="966"/>
        <v>2297063.9462400004</v>
      </c>
      <c r="L1905" s="199">
        <f t="shared" si="967"/>
        <v>37256663.94624</v>
      </c>
      <c r="M1905" s="579"/>
      <c r="N1905" s="199"/>
      <c r="O1905" s="199">
        <f t="shared" si="972"/>
        <v>0</v>
      </c>
      <c r="P1905" s="579"/>
      <c r="Q1905" s="199"/>
      <c r="R1905" s="199">
        <f t="shared" si="973"/>
        <v>0</v>
      </c>
      <c r="S1905" s="199">
        <f t="shared" si="974"/>
        <v>0</v>
      </c>
      <c r="T1905" s="199">
        <f t="shared" si="975"/>
        <v>0</v>
      </c>
      <c r="U1905" s="199">
        <f t="shared" si="976"/>
        <v>0</v>
      </c>
      <c r="V1905" s="402" t="s">
        <v>680</v>
      </c>
    </row>
    <row r="1906" spans="1:22" s="7" customFormat="1" outlineLevel="2">
      <c r="A1906" s="5"/>
      <c r="B1906" s="5"/>
      <c r="C1906" s="2"/>
      <c r="D1906" s="194"/>
      <c r="E1906" s="194"/>
      <c r="F1906" s="277"/>
      <c r="G1906" s="199"/>
      <c r="H1906" s="199"/>
      <c r="I1906" s="199"/>
      <c r="J1906" s="199"/>
      <c r="K1906" s="199"/>
      <c r="L1906" s="199"/>
      <c r="M1906" s="579"/>
      <c r="N1906" s="199"/>
      <c r="O1906" s="199">
        <f t="shared" si="972"/>
        <v>0</v>
      </c>
      <c r="P1906" s="579"/>
      <c r="Q1906" s="199"/>
      <c r="R1906" s="199">
        <f t="shared" si="973"/>
        <v>0</v>
      </c>
      <c r="S1906" s="199">
        <f t="shared" si="974"/>
        <v>0</v>
      </c>
      <c r="T1906" s="199">
        <f t="shared" si="975"/>
        <v>0</v>
      </c>
      <c r="U1906" s="199">
        <f t="shared" si="976"/>
        <v>0</v>
      </c>
      <c r="V1906" s="402"/>
    </row>
    <row r="1907" spans="1:22" s="7" customFormat="1" outlineLevel="2">
      <c r="A1907" s="5"/>
      <c r="B1907" s="5"/>
      <c r="C1907" s="2"/>
      <c r="D1907" s="194"/>
      <c r="E1907" s="194"/>
      <c r="F1907" s="277"/>
      <c r="G1907" s="199"/>
      <c r="H1907" s="199"/>
      <c r="I1907" s="199"/>
      <c r="J1907" s="199"/>
      <c r="K1907" s="199"/>
      <c r="L1907" s="199"/>
      <c r="M1907" s="579"/>
      <c r="N1907" s="199"/>
      <c r="O1907" s="199">
        <f t="shared" si="972"/>
        <v>0</v>
      </c>
      <c r="P1907" s="579"/>
      <c r="Q1907" s="199"/>
      <c r="R1907" s="199">
        <f t="shared" si="973"/>
        <v>0</v>
      </c>
      <c r="S1907" s="199">
        <f t="shared" si="974"/>
        <v>0</v>
      </c>
      <c r="T1907" s="199">
        <f t="shared" si="975"/>
        <v>0</v>
      </c>
      <c r="U1907" s="199">
        <f t="shared" si="976"/>
        <v>0</v>
      </c>
      <c r="V1907" s="402"/>
    </row>
    <row r="1908" spans="1:22" s="7" customFormat="1" outlineLevel="2">
      <c r="A1908" s="5"/>
      <c r="B1908" s="5"/>
      <c r="C1908" s="2" t="s">
        <v>657</v>
      </c>
      <c r="D1908" s="194">
        <v>1</v>
      </c>
      <c r="E1908" s="97">
        <v>1</v>
      </c>
      <c r="F1908" s="277" t="s">
        <v>619</v>
      </c>
      <c r="G1908" s="199">
        <v>3983863.9187445212</v>
      </c>
      <c r="H1908" s="199">
        <v>1195159.1756233564</v>
      </c>
      <c r="I1908" s="199">
        <f t="shared" si="940"/>
        <v>5179023.0943678776</v>
      </c>
      <c r="J1908" s="199">
        <f>G1908*E1908</f>
        <v>3983863.9187445212</v>
      </c>
      <c r="K1908" s="199">
        <f>H1908*E1908</f>
        <v>1195159.1756233564</v>
      </c>
      <c r="L1908" s="199">
        <f>I1908*E1908</f>
        <v>5179023.0943678776</v>
      </c>
      <c r="M1908" s="579">
        <v>0.5</v>
      </c>
      <c r="N1908" s="199"/>
      <c r="O1908" s="199">
        <f t="shared" si="972"/>
        <v>0.5</v>
      </c>
      <c r="P1908" s="579"/>
      <c r="Q1908" s="199"/>
      <c r="R1908" s="199">
        <f t="shared" si="973"/>
        <v>0</v>
      </c>
      <c r="S1908" s="199">
        <f t="shared" si="974"/>
        <v>1991931.9593722606</v>
      </c>
      <c r="T1908" s="199">
        <f t="shared" si="975"/>
        <v>0</v>
      </c>
      <c r="U1908" s="199">
        <f t="shared" si="976"/>
        <v>1991931.9593722606</v>
      </c>
      <c r="V1908" s="402" t="s">
        <v>713</v>
      </c>
    </row>
    <row r="1909" spans="1:22" s="7" customFormat="1" outlineLevel="1">
      <c r="A1909" s="5"/>
      <c r="B1909" s="5"/>
      <c r="C1909" s="401" t="s">
        <v>1333</v>
      </c>
      <c r="D1909" s="194"/>
      <c r="E1909" s="97"/>
      <c r="F1909" s="277"/>
      <c r="G1909" s="199"/>
      <c r="H1909" s="199"/>
      <c r="I1909" s="199"/>
      <c r="J1909" s="174">
        <f>SUBTOTAL(9,J1910:J1976)</f>
        <v>707988444.826419</v>
      </c>
      <c r="K1909" s="174">
        <f>SUBTOTAL(9,K1910:K1976)</f>
        <v>80491542.919119284</v>
      </c>
      <c r="L1909" s="174">
        <f>SUBTOTAL(9,L1910:L1976)</f>
        <v>788479987.745538</v>
      </c>
      <c r="M1909" s="578"/>
      <c r="N1909" s="174"/>
      <c r="O1909" s="174">
        <f t="shared" si="972"/>
        <v>0</v>
      </c>
      <c r="P1909" s="578"/>
      <c r="Q1909" s="174"/>
      <c r="R1909" s="174">
        <f t="shared" si="973"/>
        <v>0</v>
      </c>
      <c r="S1909" s="174">
        <f>SUBTOTAL(9,S1910:S1976)</f>
        <v>7425133.1413346231</v>
      </c>
      <c r="T1909" s="174">
        <f>SUBTOTAL(9,T1910:T1976)</f>
        <v>0</v>
      </c>
      <c r="U1909" s="174">
        <f>SUBTOTAL(9,U1910:U1976)</f>
        <v>7425133.1413346231</v>
      </c>
      <c r="V1909" s="402"/>
    </row>
    <row r="1910" spans="1:22" s="7" customFormat="1" outlineLevel="2">
      <c r="A1910" s="5"/>
      <c r="B1910" s="5"/>
      <c r="C1910" s="401" t="s">
        <v>1141</v>
      </c>
      <c r="D1910" s="194"/>
      <c r="E1910" s="97"/>
      <c r="F1910" s="277"/>
      <c r="G1910" s="199"/>
      <c r="H1910" s="199"/>
      <c r="I1910" s="199"/>
      <c r="J1910" s="174">
        <f>SUBTOTAL(9,J1911:J1927)</f>
        <v>606357980</v>
      </c>
      <c r="K1910" s="174">
        <f>SUBTOTAL(9,K1911:K1927)</f>
        <v>35796884</v>
      </c>
      <c r="L1910" s="174">
        <f>SUBTOTAL(9,L1911:L1927)</f>
        <v>642154864</v>
      </c>
      <c r="M1910" s="578"/>
      <c r="N1910" s="174"/>
      <c r="O1910" s="174">
        <f t="shared" si="972"/>
        <v>0</v>
      </c>
      <c r="P1910" s="578"/>
      <c r="Q1910" s="174"/>
      <c r="R1910" s="174">
        <f t="shared" si="973"/>
        <v>0</v>
      </c>
      <c r="S1910" s="174">
        <f>SUBTOTAL(9,S1911:S1927)</f>
        <v>0</v>
      </c>
      <c r="T1910" s="174">
        <f>SUBTOTAL(9,T1911:T1927)</f>
        <v>0</v>
      </c>
      <c r="U1910" s="174">
        <f>SUBTOTAL(9,U1911:U1927)</f>
        <v>0</v>
      </c>
      <c r="V1910" s="402"/>
    </row>
    <row r="1911" spans="1:22" s="7" customFormat="1" ht="26.4" outlineLevel="2">
      <c r="A1911" s="5"/>
      <c r="B1911" s="5"/>
      <c r="C1911" s="2" t="s">
        <v>1265</v>
      </c>
      <c r="D1911" s="194">
        <v>2</v>
      </c>
      <c r="E1911" s="97">
        <v>2</v>
      </c>
      <c r="F1911" s="277" t="s">
        <v>660</v>
      </c>
      <c r="G1911" s="199">
        <v>62381000.000000007</v>
      </c>
      <c r="H1911" s="199">
        <v>3920000.0000000005</v>
      </c>
      <c r="I1911" s="199">
        <f t="shared" ref="I1911:I1927" si="978">SUM(G1911:H1911)</f>
        <v>66301000.000000007</v>
      </c>
      <c r="J1911" s="199">
        <f t="shared" ref="J1911:J1927" si="979">G1911*E1911</f>
        <v>124762000.00000001</v>
      </c>
      <c r="K1911" s="199">
        <f t="shared" ref="K1911:K1927" si="980">H1911*E1911</f>
        <v>7840000.0000000009</v>
      </c>
      <c r="L1911" s="199">
        <f t="shared" ref="L1911:L1927" si="981">I1911*E1911</f>
        <v>132602000.00000001</v>
      </c>
      <c r="M1911" s="579"/>
      <c r="N1911" s="199"/>
      <c r="O1911" s="199">
        <f t="shared" si="972"/>
        <v>0</v>
      </c>
      <c r="P1911" s="579"/>
      <c r="Q1911" s="199"/>
      <c r="R1911" s="199">
        <f t="shared" si="973"/>
        <v>0</v>
      </c>
      <c r="S1911" s="199">
        <f t="shared" si="974"/>
        <v>0</v>
      </c>
      <c r="T1911" s="199">
        <f t="shared" si="975"/>
        <v>0</v>
      </c>
      <c r="U1911" s="199">
        <f t="shared" si="976"/>
        <v>0</v>
      </c>
      <c r="V1911" s="402" t="s">
        <v>1266</v>
      </c>
    </row>
    <row r="1912" spans="1:22" s="7" customFormat="1" ht="26.4" outlineLevel="2">
      <c r="A1912" s="5"/>
      <c r="B1912" s="5"/>
      <c r="C1912" s="2" t="s">
        <v>1334</v>
      </c>
      <c r="D1912" s="194">
        <v>1</v>
      </c>
      <c r="E1912" s="97">
        <v>1</v>
      </c>
      <c r="F1912" s="277" t="s">
        <v>660</v>
      </c>
      <c r="G1912" s="199">
        <v>48310460.000000007</v>
      </c>
      <c r="H1912" s="199">
        <v>3304000.0000000005</v>
      </c>
      <c r="I1912" s="199">
        <f>SUM(G1912:H1912)</f>
        <v>51614460.000000007</v>
      </c>
      <c r="J1912" s="199">
        <f t="shared" si="979"/>
        <v>48310460.000000007</v>
      </c>
      <c r="K1912" s="199">
        <f t="shared" si="980"/>
        <v>3304000.0000000005</v>
      </c>
      <c r="L1912" s="199">
        <f t="shared" si="981"/>
        <v>51614460.000000007</v>
      </c>
      <c r="M1912" s="579"/>
      <c r="N1912" s="199"/>
      <c r="O1912" s="199">
        <f t="shared" si="972"/>
        <v>0</v>
      </c>
      <c r="P1912" s="579"/>
      <c r="Q1912" s="199"/>
      <c r="R1912" s="199">
        <f t="shared" si="973"/>
        <v>0</v>
      </c>
      <c r="S1912" s="199">
        <f t="shared" si="974"/>
        <v>0</v>
      </c>
      <c r="T1912" s="199">
        <f t="shared" si="975"/>
        <v>0</v>
      </c>
      <c r="U1912" s="199">
        <f t="shared" si="976"/>
        <v>0</v>
      </c>
      <c r="V1912" s="402" t="s">
        <v>1335</v>
      </c>
    </row>
    <row r="1913" spans="1:22" s="7" customFormat="1" ht="26.4" outlineLevel="2">
      <c r="A1913" s="5"/>
      <c r="B1913" s="5"/>
      <c r="C1913" s="2" t="s">
        <v>1267</v>
      </c>
      <c r="D1913" s="194">
        <v>1</v>
      </c>
      <c r="E1913" s="97">
        <v>1</v>
      </c>
      <c r="F1913" s="277" t="s">
        <v>660</v>
      </c>
      <c r="G1913" s="199">
        <v>30222170.000000004</v>
      </c>
      <c r="H1913" s="199">
        <v>840000.00000000012</v>
      </c>
      <c r="I1913" s="199">
        <f t="shared" si="978"/>
        <v>31062170.000000004</v>
      </c>
      <c r="J1913" s="199">
        <f t="shared" si="979"/>
        <v>30222170.000000004</v>
      </c>
      <c r="K1913" s="199">
        <f t="shared" si="980"/>
        <v>840000.00000000012</v>
      </c>
      <c r="L1913" s="199">
        <f t="shared" si="981"/>
        <v>31062170.000000004</v>
      </c>
      <c r="M1913" s="579"/>
      <c r="N1913" s="199"/>
      <c r="O1913" s="199">
        <f t="shared" si="972"/>
        <v>0</v>
      </c>
      <c r="P1913" s="579"/>
      <c r="Q1913" s="199"/>
      <c r="R1913" s="199">
        <f t="shared" si="973"/>
        <v>0</v>
      </c>
      <c r="S1913" s="199">
        <f t="shared" si="974"/>
        <v>0</v>
      </c>
      <c r="T1913" s="199">
        <f t="shared" si="975"/>
        <v>0</v>
      </c>
      <c r="U1913" s="199">
        <f t="shared" si="976"/>
        <v>0</v>
      </c>
      <c r="V1913" s="402" t="s">
        <v>1268</v>
      </c>
    </row>
    <row r="1914" spans="1:22" s="7" customFormat="1" ht="26.4" outlineLevel="2">
      <c r="A1914" s="5"/>
      <c r="B1914" s="5"/>
      <c r="C1914" s="2" t="s">
        <v>1269</v>
      </c>
      <c r="D1914" s="194">
        <f>13-7</f>
        <v>6</v>
      </c>
      <c r="E1914" s="97">
        <f>13-7</f>
        <v>6</v>
      </c>
      <c r="F1914" s="277" t="s">
        <v>660</v>
      </c>
      <c r="G1914" s="199">
        <v>9845660</v>
      </c>
      <c r="H1914" s="199">
        <v>537600</v>
      </c>
      <c r="I1914" s="199">
        <f t="shared" si="978"/>
        <v>10383260</v>
      </c>
      <c r="J1914" s="199">
        <f t="shared" si="979"/>
        <v>59073960</v>
      </c>
      <c r="K1914" s="199">
        <f t="shared" si="980"/>
        <v>3225600</v>
      </c>
      <c r="L1914" s="199">
        <f t="shared" si="981"/>
        <v>62299560</v>
      </c>
      <c r="M1914" s="579"/>
      <c r="N1914" s="199"/>
      <c r="O1914" s="199">
        <f t="shared" si="972"/>
        <v>0</v>
      </c>
      <c r="P1914" s="579"/>
      <c r="Q1914" s="199"/>
      <c r="R1914" s="199">
        <f t="shared" si="973"/>
        <v>0</v>
      </c>
      <c r="S1914" s="199">
        <f t="shared" si="974"/>
        <v>0</v>
      </c>
      <c r="T1914" s="199">
        <f t="shared" si="975"/>
        <v>0</v>
      </c>
      <c r="U1914" s="199">
        <f t="shared" si="976"/>
        <v>0</v>
      </c>
      <c r="V1914" s="402" t="s">
        <v>1270</v>
      </c>
    </row>
    <row r="1915" spans="1:22" s="7" customFormat="1" ht="26.4" outlineLevel="2">
      <c r="A1915" s="5"/>
      <c r="B1915" s="5"/>
      <c r="C1915" s="2" t="s">
        <v>1271</v>
      </c>
      <c r="D1915" s="194">
        <f>20-13</f>
        <v>7</v>
      </c>
      <c r="E1915" s="97">
        <f>20-13</f>
        <v>7</v>
      </c>
      <c r="F1915" s="277" t="s">
        <v>660</v>
      </c>
      <c r="G1915" s="199">
        <v>9569780</v>
      </c>
      <c r="H1915" s="199">
        <v>537600</v>
      </c>
      <c r="I1915" s="199">
        <f t="shared" si="978"/>
        <v>10107380</v>
      </c>
      <c r="J1915" s="199">
        <f t="shared" si="979"/>
        <v>66988460</v>
      </c>
      <c r="K1915" s="199">
        <f t="shared" si="980"/>
        <v>3763200</v>
      </c>
      <c r="L1915" s="199">
        <f t="shared" si="981"/>
        <v>70751660</v>
      </c>
      <c r="M1915" s="579"/>
      <c r="N1915" s="199"/>
      <c r="O1915" s="199">
        <f t="shared" si="972"/>
        <v>0</v>
      </c>
      <c r="P1915" s="579"/>
      <c r="Q1915" s="199"/>
      <c r="R1915" s="199">
        <f t="shared" si="973"/>
        <v>0</v>
      </c>
      <c r="S1915" s="199">
        <f t="shared" si="974"/>
        <v>0</v>
      </c>
      <c r="T1915" s="199">
        <f t="shared" si="975"/>
        <v>0</v>
      </c>
      <c r="U1915" s="199">
        <f t="shared" si="976"/>
        <v>0</v>
      </c>
      <c r="V1915" s="402" t="s">
        <v>1272</v>
      </c>
    </row>
    <row r="1916" spans="1:22" s="7" customFormat="1" ht="26.4" outlineLevel="2">
      <c r="A1916" s="5"/>
      <c r="B1916" s="5"/>
      <c r="C1916" s="2" t="s">
        <v>1273</v>
      </c>
      <c r="D1916" s="194">
        <v>1</v>
      </c>
      <c r="E1916" s="97">
        <v>1</v>
      </c>
      <c r="F1916" s="277" t="s">
        <v>660</v>
      </c>
      <c r="G1916" s="199">
        <v>8741260</v>
      </c>
      <c r="H1916" s="199">
        <v>504000.00000000006</v>
      </c>
      <c r="I1916" s="199">
        <f t="shared" si="978"/>
        <v>9245260</v>
      </c>
      <c r="J1916" s="199">
        <f t="shared" si="979"/>
        <v>8741260</v>
      </c>
      <c r="K1916" s="199">
        <f t="shared" si="980"/>
        <v>504000.00000000006</v>
      </c>
      <c r="L1916" s="199">
        <f t="shared" si="981"/>
        <v>9245260</v>
      </c>
      <c r="M1916" s="579"/>
      <c r="N1916" s="199"/>
      <c r="O1916" s="199">
        <f t="shared" si="972"/>
        <v>0</v>
      </c>
      <c r="P1916" s="579"/>
      <c r="Q1916" s="199"/>
      <c r="R1916" s="199">
        <f t="shared" si="973"/>
        <v>0</v>
      </c>
      <c r="S1916" s="199">
        <f t="shared" si="974"/>
        <v>0</v>
      </c>
      <c r="T1916" s="199">
        <f t="shared" si="975"/>
        <v>0</v>
      </c>
      <c r="U1916" s="199">
        <f t="shared" si="976"/>
        <v>0</v>
      </c>
      <c r="V1916" s="402" t="s">
        <v>1274</v>
      </c>
    </row>
    <row r="1917" spans="1:22" s="7" customFormat="1" ht="39.6" outlineLevel="2">
      <c r="A1917" s="5"/>
      <c r="B1917" s="5"/>
      <c r="C1917" s="2" t="s">
        <v>1279</v>
      </c>
      <c r="D1917" s="194">
        <v>2</v>
      </c>
      <c r="E1917" s="97">
        <v>2</v>
      </c>
      <c r="F1917" s="277" t="s">
        <v>660</v>
      </c>
      <c r="G1917" s="199">
        <v>12599730.000000002</v>
      </c>
      <c r="H1917" s="199">
        <v>621600.00000000012</v>
      </c>
      <c r="I1917" s="199">
        <f t="shared" si="978"/>
        <v>13221330.000000002</v>
      </c>
      <c r="J1917" s="199">
        <f t="shared" si="979"/>
        <v>25199460.000000004</v>
      </c>
      <c r="K1917" s="199">
        <f t="shared" si="980"/>
        <v>1243200.0000000002</v>
      </c>
      <c r="L1917" s="199">
        <f t="shared" si="981"/>
        <v>26442660.000000004</v>
      </c>
      <c r="M1917" s="579"/>
      <c r="N1917" s="199"/>
      <c r="O1917" s="199">
        <f t="shared" si="972"/>
        <v>0</v>
      </c>
      <c r="P1917" s="579"/>
      <c r="Q1917" s="199"/>
      <c r="R1917" s="199">
        <f t="shared" si="973"/>
        <v>0</v>
      </c>
      <c r="S1917" s="199">
        <f t="shared" si="974"/>
        <v>0</v>
      </c>
      <c r="T1917" s="199">
        <f t="shared" si="975"/>
        <v>0</v>
      </c>
      <c r="U1917" s="199">
        <f t="shared" si="976"/>
        <v>0</v>
      </c>
      <c r="V1917" s="402" t="s">
        <v>1280</v>
      </c>
    </row>
    <row r="1918" spans="1:22" s="7" customFormat="1" ht="39.6" outlineLevel="2">
      <c r="A1918" s="5"/>
      <c r="B1918" s="5"/>
      <c r="C1918" s="2" t="s">
        <v>1283</v>
      </c>
      <c r="D1918" s="194">
        <v>2</v>
      </c>
      <c r="E1918" s="97">
        <v>2</v>
      </c>
      <c r="F1918" s="277" t="s">
        <v>660</v>
      </c>
      <c r="G1918" s="199">
        <v>31227680.000000004</v>
      </c>
      <c r="H1918" s="199">
        <v>733600.00000000012</v>
      </c>
      <c r="I1918" s="199">
        <f t="shared" si="978"/>
        <v>31961280.000000004</v>
      </c>
      <c r="J1918" s="199">
        <f t="shared" si="979"/>
        <v>62455360.000000007</v>
      </c>
      <c r="K1918" s="199">
        <f t="shared" si="980"/>
        <v>1467200.0000000002</v>
      </c>
      <c r="L1918" s="199">
        <f t="shared" si="981"/>
        <v>63922560.000000007</v>
      </c>
      <c r="M1918" s="579"/>
      <c r="N1918" s="199"/>
      <c r="O1918" s="199">
        <f t="shared" si="972"/>
        <v>0</v>
      </c>
      <c r="P1918" s="579"/>
      <c r="Q1918" s="199"/>
      <c r="R1918" s="199">
        <f t="shared" si="973"/>
        <v>0</v>
      </c>
      <c r="S1918" s="199">
        <f t="shared" si="974"/>
        <v>0</v>
      </c>
      <c r="T1918" s="199">
        <f t="shared" si="975"/>
        <v>0</v>
      </c>
      <c r="U1918" s="199">
        <f t="shared" si="976"/>
        <v>0</v>
      </c>
      <c r="V1918" s="402" t="s">
        <v>1284</v>
      </c>
    </row>
    <row r="1919" spans="1:22" s="7" customFormat="1" ht="52.8" outlineLevel="2">
      <c r="A1919" s="5"/>
      <c r="B1919" s="5"/>
      <c r="C1919" s="2" t="s">
        <v>1336</v>
      </c>
      <c r="D1919" s="194">
        <v>1</v>
      </c>
      <c r="E1919" s="97">
        <v>1</v>
      </c>
      <c r="F1919" s="277" t="s">
        <v>660</v>
      </c>
      <c r="G1919" s="199">
        <v>21620170</v>
      </c>
      <c r="H1919" s="199">
        <v>733600.00000000012</v>
      </c>
      <c r="I1919" s="199">
        <f t="shared" si="978"/>
        <v>22353770</v>
      </c>
      <c r="J1919" s="199">
        <f t="shared" si="979"/>
        <v>21620170</v>
      </c>
      <c r="K1919" s="199">
        <f t="shared" si="980"/>
        <v>733600.00000000012</v>
      </c>
      <c r="L1919" s="199">
        <f t="shared" si="981"/>
        <v>22353770</v>
      </c>
      <c r="M1919" s="579"/>
      <c r="N1919" s="199"/>
      <c r="O1919" s="199">
        <f t="shared" si="972"/>
        <v>0</v>
      </c>
      <c r="P1919" s="579"/>
      <c r="Q1919" s="199"/>
      <c r="R1919" s="199">
        <f t="shared" si="973"/>
        <v>0</v>
      </c>
      <c r="S1919" s="199">
        <f t="shared" si="974"/>
        <v>0</v>
      </c>
      <c r="T1919" s="199">
        <f t="shared" si="975"/>
        <v>0</v>
      </c>
      <c r="U1919" s="199">
        <f t="shared" si="976"/>
        <v>0</v>
      </c>
      <c r="V1919" s="402" t="s">
        <v>1337</v>
      </c>
    </row>
    <row r="1920" spans="1:22" s="7" customFormat="1" outlineLevel="2">
      <c r="A1920" s="5"/>
      <c r="B1920" s="5"/>
      <c r="C1920" s="392" t="s">
        <v>1338</v>
      </c>
      <c r="D1920" s="97">
        <v>3</v>
      </c>
      <c r="E1920" s="97">
        <v>3</v>
      </c>
      <c r="F1920" s="277" t="s">
        <v>660</v>
      </c>
      <c r="G1920" s="199">
        <v>19690000</v>
      </c>
      <c r="H1920" s="199">
        <v>168000.00000000003</v>
      </c>
      <c r="I1920" s="199">
        <f t="shared" ref="I1920" si="982">SUM(G1920:H1920)</f>
        <v>19858000</v>
      </c>
      <c r="J1920" s="199">
        <f t="shared" si="979"/>
        <v>59070000</v>
      </c>
      <c r="K1920" s="199">
        <f t="shared" si="980"/>
        <v>504000.00000000012</v>
      </c>
      <c r="L1920" s="199">
        <f t="shared" si="981"/>
        <v>59574000</v>
      </c>
      <c r="M1920" s="579"/>
      <c r="N1920" s="199"/>
      <c r="O1920" s="199">
        <f t="shared" si="972"/>
        <v>0</v>
      </c>
      <c r="P1920" s="579"/>
      <c r="Q1920" s="199"/>
      <c r="R1920" s="199">
        <f t="shared" si="973"/>
        <v>0</v>
      </c>
      <c r="S1920" s="199">
        <f t="shared" si="974"/>
        <v>0</v>
      </c>
      <c r="T1920" s="199">
        <f t="shared" si="975"/>
        <v>0</v>
      </c>
      <c r="U1920" s="199">
        <f t="shared" si="976"/>
        <v>0</v>
      </c>
      <c r="V1920" s="402" t="s">
        <v>1547</v>
      </c>
    </row>
    <row r="1921" spans="1:22" s="7" customFormat="1" ht="26.4" outlineLevel="2">
      <c r="A1921" s="5"/>
      <c r="B1921" s="5"/>
      <c r="C1921" s="2" t="s">
        <v>1288</v>
      </c>
      <c r="D1921" s="194">
        <f>40-21</f>
        <v>19</v>
      </c>
      <c r="E1921" s="97">
        <f>40-21</f>
        <v>19</v>
      </c>
      <c r="F1921" s="277" t="s">
        <v>660</v>
      </c>
      <c r="G1921" s="199">
        <v>1614800.0000000002</v>
      </c>
      <c r="H1921" s="199">
        <v>168000.00000000003</v>
      </c>
      <c r="I1921" s="199">
        <f t="shared" si="978"/>
        <v>1782800.0000000002</v>
      </c>
      <c r="J1921" s="199">
        <f t="shared" si="979"/>
        <v>30681200.000000004</v>
      </c>
      <c r="K1921" s="199">
        <f t="shared" si="980"/>
        <v>3192000.0000000005</v>
      </c>
      <c r="L1921" s="199">
        <f t="shared" si="981"/>
        <v>33873200.000000007</v>
      </c>
      <c r="M1921" s="579"/>
      <c r="N1921" s="199"/>
      <c r="O1921" s="199">
        <f t="shared" si="972"/>
        <v>0</v>
      </c>
      <c r="P1921" s="579"/>
      <c r="Q1921" s="199"/>
      <c r="R1921" s="199">
        <f t="shared" si="973"/>
        <v>0</v>
      </c>
      <c r="S1921" s="199">
        <f t="shared" si="974"/>
        <v>0</v>
      </c>
      <c r="T1921" s="199">
        <f t="shared" si="975"/>
        <v>0</v>
      </c>
      <c r="U1921" s="199">
        <f t="shared" si="976"/>
        <v>0</v>
      </c>
      <c r="V1921" s="402" t="s">
        <v>1219</v>
      </c>
    </row>
    <row r="1922" spans="1:22" s="7" customFormat="1" ht="26.4" outlineLevel="2">
      <c r="A1922" s="5"/>
      <c r="B1922" s="5"/>
      <c r="C1922" s="2" t="s">
        <v>1339</v>
      </c>
      <c r="D1922" s="194">
        <v>2</v>
      </c>
      <c r="E1922" s="97">
        <v>10</v>
      </c>
      <c r="F1922" s="277" t="s">
        <v>660</v>
      </c>
      <c r="G1922" s="199">
        <v>873400.00000000012</v>
      </c>
      <c r="H1922" s="199">
        <v>50400.000000000007</v>
      </c>
      <c r="I1922" s="199">
        <f t="shared" si="978"/>
        <v>923800.00000000012</v>
      </c>
      <c r="J1922" s="199">
        <f t="shared" si="979"/>
        <v>8734000.0000000019</v>
      </c>
      <c r="K1922" s="199">
        <f t="shared" si="980"/>
        <v>504000.00000000006</v>
      </c>
      <c r="L1922" s="199">
        <f t="shared" si="981"/>
        <v>9238000.0000000019</v>
      </c>
      <c r="M1922" s="579"/>
      <c r="N1922" s="199"/>
      <c r="O1922" s="199">
        <f t="shared" si="972"/>
        <v>0</v>
      </c>
      <c r="P1922" s="579"/>
      <c r="Q1922" s="199"/>
      <c r="R1922" s="199">
        <f t="shared" si="973"/>
        <v>0</v>
      </c>
      <c r="S1922" s="199">
        <f t="shared" si="974"/>
        <v>0</v>
      </c>
      <c r="T1922" s="199">
        <f t="shared" si="975"/>
        <v>0</v>
      </c>
      <c r="U1922" s="199">
        <f t="shared" si="976"/>
        <v>0</v>
      </c>
      <c r="V1922" s="402" t="s">
        <v>1290</v>
      </c>
    </row>
    <row r="1923" spans="1:22" s="7" customFormat="1" outlineLevel="2">
      <c r="A1923" s="5"/>
      <c r="B1923" s="5"/>
      <c r="C1923" s="2" t="s">
        <v>1291</v>
      </c>
      <c r="D1923" s="194">
        <v>1</v>
      </c>
      <c r="E1923" s="97">
        <v>1</v>
      </c>
      <c r="F1923" s="277" t="s">
        <v>660</v>
      </c>
      <c r="G1923" s="199">
        <v>13200000.000000002</v>
      </c>
      <c r="H1923" s="199">
        <v>280000</v>
      </c>
      <c r="I1923" s="199">
        <f t="shared" si="978"/>
        <v>13480000.000000002</v>
      </c>
      <c r="J1923" s="199">
        <f t="shared" si="979"/>
        <v>13200000.000000002</v>
      </c>
      <c r="K1923" s="199">
        <f t="shared" si="980"/>
        <v>280000</v>
      </c>
      <c r="L1923" s="199">
        <f t="shared" si="981"/>
        <v>13480000.000000002</v>
      </c>
      <c r="M1923" s="579"/>
      <c r="N1923" s="199"/>
      <c r="O1923" s="199">
        <f t="shared" si="972"/>
        <v>0</v>
      </c>
      <c r="P1923" s="579"/>
      <c r="Q1923" s="199"/>
      <c r="R1923" s="199">
        <f t="shared" si="973"/>
        <v>0</v>
      </c>
      <c r="S1923" s="199">
        <f t="shared" si="974"/>
        <v>0</v>
      </c>
      <c r="T1923" s="199">
        <f t="shared" si="975"/>
        <v>0</v>
      </c>
      <c r="U1923" s="199">
        <f t="shared" si="976"/>
        <v>0</v>
      </c>
      <c r="V1923" s="402" t="s">
        <v>898</v>
      </c>
    </row>
    <row r="1924" spans="1:22" s="7" customFormat="1" outlineLevel="2">
      <c r="A1924" s="5"/>
      <c r="B1924" s="5"/>
      <c r="C1924" s="2" t="s">
        <v>1292</v>
      </c>
      <c r="D1924" s="194">
        <v>5</v>
      </c>
      <c r="E1924" s="97">
        <v>8</v>
      </c>
      <c r="F1924" s="277" t="s">
        <v>660</v>
      </c>
      <c r="G1924" s="199">
        <v>1659900.0000000002</v>
      </c>
      <c r="H1924" s="199">
        <v>0</v>
      </c>
      <c r="I1924" s="199">
        <f t="shared" si="978"/>
        <v>1659900.0000000002</v>
      </c>
      <c r="J1924" s="199">
        <f t="shared" si="979"/>
        <v>13279200.000000002</v>
      </c>
      <c r="K1924" s="199">
        <f t="shared" si="980"/>
        <v>0</v>
      </c>
      <c r="L1924" s="199">
        <f t="shared" si="981"/>
        <v>13279200.000000002</v>
      </c>
      <c r="M1924" s="579"/>
      <c r="N1924" s="199"/>
      <c r="O1924" s="199">
        <f t="shared" si="972"/>
        <v>0</v>
      </c>
      <c r="P1924" s="579"/>
      <c r="Q1924" s="199"/>
      <c r="R1924" s="199">
        <f t="shared" si="973"/>
        <v>0</v>
      </c>
      <c r="S1924" s="199">
        <f t="shared" si="974"/>
        <v>0</v>
      </c>
      <c r="T1924" s="199">
        <f t="shared" si="975"/>
        <v>0</v>
      </c>
      <c r="U1924" s="199">
        <f t="shared" si="976"/>
        <v>0</v>
      </c>
      <c r="V1924" s="402" t="s">
        <v>1293</v>
      </c>
    </row>
    <row r="1925" spans="1:22" s="7" customFormat="1" outlineLevel="2">
      <c r="A1925" s="5"/>
      <c r="B1925" s="5"/>
      <c r="C1925" s="2" t="s">
        <v>1294</v>
      </c>
      <c r="D1925" s="194">
        <v>4</v>
      </c>
      <c r="E1925" s="97">
        <v>4</v>
      </c>
      <c r="F1925" s="277" t="s">
        <v>660</v>
      </c>
      <c r="G1925" s="199">
        <v>1300000</v>
      </c>
      <c r="H1925" s="199">
        <v>500000</v>
      </c>
      <c r="I1925" s="199">
        <f t="shared" si="978"/>
        <v>1800000</v>
      </c>
      <c r="J1925" s="199">
        <f t="shared" si="979"/>
        <v>5200000</v>
      </c>
      <c r="K1925" s="199">
        <f t="shared" si="980"/>
        <v>2000000</v>
      </c>
      <c r="L1925" s="199">
        <f t="shared" si="981"/>
        <v>7200000</v>
      </c>
      <c r="M1925" s="579"/>
      <c r="N1925" s="199"/>
      <c r="O1925" s="199">
        <f t="shared" si="972"/>
        <v>0</v>
      </c>
      <c r="P1925" s="579"/>
      <c r="Q1925" s="199"/>
      <c r="R1925" s="199">
        <f t="shared" si="973"/>
        <v>0</v>
      </c>
      <c r="S1925" s="199">
        <f t="shared" si="974"/>
        <v>0</v>
      </c>
      <c r="T1925" s="199">
        <f t="shared" si="975"/>
        <v>0</v>
      </c>
      <c r="U1925" s="199">
        <f t="shared" si="976"/>
        <v>0</v>
      </c>
      <c r="V1925" s="402" t="s">
        <v>713</v>
      </c>
    </row>
    <row r="1926" spans="1:22" s="7" customFormat="1" outlineLevel="2">
      <c r="A1926" s="5"/>
      <c r="B1926" s="5"/>
      <c r="C1926" s="2" t="s">
        <v>1295</v>
      </c>
      <c r="D1926" s="194">
        <v>1</v>
      </c>
      <c r="E1926" s="97">
        <v>1</v>
      </c>
      <c r="F1926" s="277" t="s">
        <v>619</v>
      </c>
      <c r="G1926" s="199">
        <v>7500000</v>
      </c>
      <c r="H1926" s="199">
        <v>0</v>
      </c>
      <c r="I1926" s="199">
        <f t="shared" si="978"/>
        <v>7500000</v>
      </c>
      <c r="J1926" s="199">
        <f t="shared" si="979"/>
        <v>7500000</v>
      </c>
      <c r="K1926" s="199">
        <f t="shared" si="980"/>
        <v>0</v>
      </c>
      <c r="L1926" s="199">
        <f t="shared" si="981"/>
        <v>7500000</v>
      </c>
      <c r="M1926" s="579"/>
      <c r="N1926" s="199"/>
      <c r="O1926" s="199">
        <f t="shared" si="972"/>
        <v>0</v>
      </c>
      <c r="P1926" s="579"/>
      <c r="Q1926" s="199"/>
      <c r="R1926" s="199">
        <f t="shared" si="973"/>
        <v>0</v>
      </c>
      <c r="S1926" s="199">
        <f t="shared" si="974"/>
        <v>0</v>
      </c>
      <c r="T1926" s="199">
        <f t="shared" si="975"/>
        <v>0</v>
      </c>
      <c r="U1926" s="199">
        <f t="shared" si="976"/>
        <v>0</v>
      </c>
      <c r="V1926" s="402" t="s">
        <v>713</v>
      </c>
    </row>
    <row r="1927" spans="1:22" s="403" customFormat="1" outlineLevel="2">
      <c r="A1927" s="391"/>
      <c r="B1927" s="391"/>
      <c r="C1927" s="392" t="s">
        <v>1151</v>
      </c>
      <c r="D1927" s="97">
        <v>1</v>
      </c>
      <c r="E1927" s="97">
        <v>1</v>
      </c>
      <c r="F1927" s="387" t="s">
        <v>619</v>
      </c>
      <c r="G1927" s="62">
        <v>21320280</v>
      </c>
      <c r="H1927" s="62">
        <v>6396084</v>
      </c>
      <c r="I1927" s="62">
        <f t="shared" si="978"/>
        <v>27716364</v>
      </c>
      <c r="J1927" s="62">
        <f t="shared" si="979"/>
        <v>21320280</v>
      </c>
      <c r="K1927" s="62">
        <f t="shared" si="980"/>
        <v>6396084</v>
      </c>
      <c r="L1927" s="62">
        <f t="shared" si="981"/>
        <v>27716364</v>
      </c>
      <c r="M1927" s="574"/>
      <c r="N1927" s="62"/>
      <c r="O1927" s="62">
        <f t="shared" si="972"/>
        <v>0</v>
      </c>
      <c r="P1927" s="574"/>
      <c r="Q1927" s="62"/>
      <c r="R1927" s="62">
        <f t="shared" si="973"/>
        <v>0</v>
      </c>
      <c r="S1927" s="62">
        <f t="shared" si="974"/>
        <v>0</v>
      </c>
      <c r="T1927" s="62">
        <f t="shared" si="975"/>
        <v>0</v>
      </c>
      <c r="U1927" s="62">
        <f t="shared" si="976"/>
        <v>0</v>
      </c>
      <c r="V1927" s="393" t="s">
        <v>713</v>
      </c>
    </row>
    <row r="1928" spans="1:22" s="7" customFormat="1" outlineLevel="2">
      <c r="A1928" s="5"/>
      <c r="B1928" s="5"/>
      <c r="C1928" s="401" t="s">
        <v>1296</v>
      </c>
      <c r="D1928" s="194">
        <v>0</v>
      </c>
      <c r="E1928" s="97">
        <v>0</v>
      </c>
      <c r="F1928" s="277"/>
      <c r="G1928" s="199"/>
      <c r="H1928" s="199"/>
      <c r="I1928" s="199"/>
      <c r="J1928" s="174">
        <f>SUBTOTAL(9,J1929:J1936)</f>
        <v>28355645.258620687</v>
      </c>
      <c r="K1928" s="174">
        <f t="shared" ref="K1928:L1928" si="983">SUBTOTAL(9,K1929:K1936)</f>
        <v>9993875.3431034498</v>
      </c>
      <c r="L1928" s="174">
        <f t="shared" si="983"/>
        <v>38349520.60172414</v>
      </c>
      <c r="M1928" s="578"/>
      <c r="N1928" s="174"/>
      <c r="O1928" s="174">
        <f t="shared" si="972"/>
        <v>0</v>
      </c>
      <c r="P1928" s="578"/>
      <c r="Q1928" s="174"/>
      <c r="R1928" s="174">
        <f t="shared" si="973"/>
        <v>0</v>
      </c>
      <c r="S1928" s="174">
        <f>SUBTOTAL(9,S1929:S1936)</f>
        <v>0</v>
      </c>
      <c r="T1928" s="174">
        <f t="shared" ref="T1928:U1928" si="984">SUBTOTAL(9,T1929:T1936)</f>
        <v>0</v>
      </c>
      <c r="U1928" s="174">
        <f t="shared" si="984"/>
        <v>0</v>
      </c>
      <c r="V1928" s="402"/>
    </row>
    <row r="1929" spans="1:22" s="7" customFormat="1" outlineLevel="2">
      <c r="A1929" s="5"/>
      <c r="B1929" s="5"/>
      <c r="C1929" s="2" t="s">
        <v>1297</v>
      </c>
      <c r="D1929" s="194">
        <f>50-32</f>
        <v>18</v>
      </c>
      <c r="E1929" s="97">
        <v>19.95</v>
      </c>
      <c r="F1929" s="277" t="s">
        <v>624</v>
      </c>
      <c r="G1929" s="199">
        <v>38160</v>
      </c>
      <c r="H1929" s="199">
        <v>22400.000000000004</v>
      </c>
      <c r="I1929" s="199">
        <f t="shared" ref="I1929:I1936" si="985">SUM(G1929:H1929)</f>
        <v>60560</v>
      </c>
      <c r="J1929" s="199">
        <f t="shared" ref="J1929:J1936" si="986">G1929*E1929</f>
        <v>761292</v>
      </c>
      <c r="K1929" s="199">
        <f t="shared" ref="K1929:K1936" si="987">H1929*E1929</f>
        <v>446880.00000000006</v>
      </c>
      <c r="L1929" s="199">
        <f t="shared" ref="L1929:L1936" si="988">I1929*E1929</f>
        <v>1208172</v>
      </c>
      <c r="M1929" s="579"/>
      <c r="N1929" s="199"/>
      <c r="O1929" s="199">
        <f t="shared" si="972"/>
        <v>0</v>
      </c>
      <c r="P1929" s="579"/>
      <c r="Q1929" s="199"/>
      <c r="R1929" s="199">
        <f t="shared" si="973"/>
        <v>0</v>
      </c>
      <c r="S1929" s="199">
        <f t="shared" si="974"/>
        <v>0</v>
      </c>
      <c r="T1929" s="199">
        <f t="shared" si="975"/>
        <v>0</v>
      </c>
      <c r="U1929" s="199">
        <f t="shared" si="976"/>
        <v>0</v>
      </c>
      <c r="V1929" s="402" t="s">
        <v>1108</v>
      </c>
    </row>
    <row r="1930" spans="1:22" s="7" customFormat="1" outlineLevel="2">
      <c r="A1930" s="5"/>
      <c r="B1930" s="5"/>
      <c r="C1930" s="2" t="s">
        <v>1298</v>
      </c>
      <c r="D1930" s="194">
        <f>234-148</f>
        <v>86</v>
      </c>
      <c r="E1930" s="97">
        <v>94.5</v>
      </c>
      <c r="F1930" s="277" t="s">
        <v>624</v>
      </c>
      <c r="G1930" s="199">
        <v>60000</v>
      </c>
      <c r="H1930" s="199">
        <v>23520.000000000004</v>
      </c>
      <c r="I1930" s="199">
        <f t="shared" si="985"/>
        <v>83520</v>
      </c>
      <c r="J1930" s="199">
        <f t="shared" si="986"/>
        <v>5670000</v>
      </c>
      <c r="K1930" s="199">
        <f t="shared" si="987"/>
        <v>2222640.0000000005</v>
      </c>
      <c r="L1930" s="199">
        <f t="shared" si="988"/>
        <v>7892640</v>
      </c>
      <c r="M1930" s="579"/>
      <c r="N1930" s="199"/>
      <c r="O1930" s="199">
        <f t="shared" si="972"/>
        <v>0</v>
      </c>
      <c r="P1930" s="579"/>
      <c r="Q1930" s="199"/>
      <c r="R1930" s="199">
        <f t="shared" si="973"/>
        <v>0</v>
      </c>
      <c r="S1930" s="199">
        <f t="shared" si="974"/>
        <v>0</v>
      </c>
      <c r="T1930" s="199">
        <f t="shared" si="975"/>
        <v>0</v>
      </c>
      <c r="U1930" s="199">
        <f t="shared" si="976"/>
        <v>0</v>
      </c>
      <c r="V1930" s="402" t="s">
        <v>1108</v>
      </c>
    </row>
    <row r="1931" spans="1:22" s="7" customFormat="1" outlineLevel="2">
      <c r="A1931" s="5"/>
      <c r="B1931" s="5"/>
      <c r="C1931" s="2" t="s">
        <v>1299</v>
      </c>
      <c r="D1931" s="194">
        <f>78-50</f>
        <v>28</v>
      </c>
      <c r="E1931" s="97">
        <v>30.450000000000003</v>
      </c>
      <c r="F1931" s="277" t="s">
        <v>624</v>
      </c>
      <c r="G1931" s="199">
        <v>81840</v>
      </c>
      <c r="H1931" s="199">
        <v>28000.000000000004</v>
      </c>
      <c r="I1931" s="199">
        <f t="shared" si="985"/>
        <v>109840</v>
      </c>
      <c r="J1931" s="199">
        <f t="shared" si="986"/>
        <v>2492028</v>
      </c>
      <c r="K1931" s="199">
        <f t="shared" si="987"/>
        <v>852600.00000000023</v>
      </c>
      <c r="L1931" s="199">
        <f t="shared" si="988"/>
        <v>3344628.0000000005</v>
      </c>
      <c r="M1931" s="579"/>
      <c r="N1931" s="199"/>
      <c r="O1931" s="199">
        <f t="shared" si="972"/>
        <v>0</v>
      </c>
      <c r="P1931" s="579"/>
      <c r="Q1931" s="199"/>
      <c r="R1931" s="199">
        <f t="shared" si="973"/>
        <v>0</v>
      </c>
      <c r="S1931" s="199">
        <f t="shared" si="974"/>
        <v>0</v>
      </c>
      <c r="T1931" s="199">
        <f t="shared" si="975"/>
        <v>0</v>
      </c>
      <c r="U1931" s="199">
        <f t="shared" si="976"/>
        <v>0</v>
      </c>
      <c r="V1931" s="402" t="s">
        <v>1108</v>
      </c>
    </row>
    <row r="1932" spans="1:22" s="7" customFormat="1" outlineLevel="2">
      <c r="A1932" s="5"/>
      <c r="B1932" s="5"/>
      <c r="C1932" s="2" t="s">
        <v>1300</v>
      </c>
      <c r="D1932" s="194">
        <f>248-156</f>
        <v>92</v>
      </c>
      <c r="E1932" s="97">
        <v>101.85000000000001</v>
      </c>
      <c r="F1932" s="277" t="s">
        <v>624</v>
      </c>
      <c r="G1932" s="199">
        <v>103760</v>
      </c>
      <c r="H1932" s="199">
        <v>38808.000000000007</v>
      </c>
      <c r="I1932" s="199">
        <f t="shared" si="985"/>
        <v>142568</v>
      </c>
      <c r="J1932" s="199">
        <f t="shared" si="986"/>
        <v>10567956</v>
      </c>
      <c r="K1932" s="199">
        <f t="shared" si="987"/>
        <v>3952594.8000000012</v>
      </c>
      <c r="L1932" s="199">
        <f t="shared" si="988"/>
        <v>14520550.800000001</v>
      </c>
      <c r="M1932" s="579"/>
      <c r="N1932" s="199"/>
      <c r="O1932" s="199">
        <f t="shared" si="972"/>
        <v>0</v>
      </c>
      <c r="P1932" s="579"/>
      <c r="Q1932" s="199"/>
      <c r="R1932" s="199">
        <f t="shared" si="973"/>
        <v>0</v>
      </c>
      <c r="S1932" s="199">
        <f t="shared" si="974"/>
        <v>0</v>
      </c>
      <c r="T1932" s="199">
        <f t="shared" si="975"/>
        <v>0</v>
      </c>
      <c r="U1932" s="199">
        <f t="shared" si="976"/>
        <v>0</v>
      </c>
      <c r="V1932" s="402" t="s">
        <v>1108</v>
      </c>
    </row>
    <row r="1933" spans="1:22" s="7" customFormat="1" outlineLevel="2">
      <c r="A1933" s="5"/>
      <c r="B1933" s="5"/>
      <c r="C1933" s="2" t="s">
        <v>1301</v>
      </c>
      <c r="D1933" s="194">
        <f>8-5</f>
        <v>3</v>
      </c>
      <c r="E1933" s="97">
        <v>3.1500000000000004</v>
      </c>
      <c r="F1933" s="277" t="s">
        <v>624</v>
      </c>
      <c r="G1933" s="199">
        <v>129600</v>
      </c>
      <c r="H1933" s="199">
        <v>42560.000000000007</v>
      </c>
      <c r="I1933" s="199">
        <f t="shared" si="985"/>
        <v>172160</v>
      </c>
      <c r="J1933" s="199">
        <f t="shared" si="986"/>
        <v>408240.00000000006</v>
      </c>
      <c r="K1933" s="199">
        <f t="shared" si="987"/>
        <v>134064.00000000003</v>
      </c>
      <c r="L1933" s="199">
        <f t="shared" si="988"/>
        <v>542304.00000000012</v>
      </c>
      <c r="M1933" s="579"/>
      <c r="N1933" s="199"/>
      <c r="O1933" s="199">
        <f t="shared" si="972"/>
        <v>0</v>
      </c>
      <c r="P1933" s="579"/>
      <c r="Q1933" s="199"/>
      <c r="R1933" s="199">
        <f t="shared" si="973"/>
        <v>0</v>
      </c>
      <c r="S1933" s="199">
        <f t="shared" si="974"/>
        <v>0</v>
      </c>
      <c r="T1933" s="199">
        <f t="shared" si="975"/>
        <v>0</v>
      </c>
      <c r="U1933" s="199">
        <f t="shared" si="976"/>
        <v>0</v>
      </c>
      <c r="V1933" s="402" t="s">
        <v>1108</v>
      </c>
    </row>
    <row r="1934" spans="1:22" s="7" customFormat="1" outlineLevel="2">
      <c r="A1934" s="5"/>
      <c r="B1934" s="5"/>
      <c r="C1934" s="2" t="s">
        <v>1302</v>
      </c>
      <c r="D1934" s="194">
        <f>18-12</f>
        <v>6</v>
      </c>
      <c r="E1934" s="97">
        <v>6.3000000000000007</v>
      </c>
      <c r="F1934" s="277" t="s">
        <v>624</v>
      </c>
      <c r="G1934" s="199">
        <v>147310.3448275862</v>
      </c>
      <c r="H1934" s="199">
        <v>49392.000000000007</v>
      </c>
      <c r="I1934" s="199">
        <f t="shared" si="985"/>
        <v>196702.3448275862</v>
      </c>
      <c r="J1934" s="199">
        <f t="shared" si="986"/>
        <v>928055.17241379316</v>
      </c>
      <c r="K1934" s="199">
        <f t="shared" si="987"/>
        <v>311169.60000000009</v>
      </c>
      <c r="L1934" s="199">
        <f t="shared" si="988"/>
        <v>1239224.7724137933</v>
      </c>
      <c r="M1934" s="579"/>
      <c r="N1934" s="199"/>
      <c r="O1934" s="199">
        <f t="shared" si="972"/>
        <v>0</v>
      </c>
      <c r="P1934" s="579"/>
      <c r="Q1934" s="199"/>
      <c r="R1934" s="199">
        <f t="shared" si="973"/>
        <v>0</v>
      </c>
      <c r="S1934" s="199">
        <f t="shared" si="974"/>
        <v>0</v>
      </c>
      <c r="T1934" s="199">
        <f t="shared" si="975"/>
        <v>0</v>
      </c>
      <c r="U1934" s="199">
        <f t="shared" si="976"/>
        <v>0</v>
      </c>
      <c r="V1934" s="402" t="s">
        <v>1108</v>
      </c>
    </row>
    <row r="1935" spans="1:22" s="7" customFormat="1" outlineLevel="2">
      <c r="A1935" s="5"/>
      <c r="B1935" s="5"/>
      <c r="C1935" s="2" t="s">
        <v>1303</v>
      </c>
      <c r="D1935" s="194">
        <f>67-42</f>
        <v>25</v>
      </c>
      <c r="E1935" s="97">
        <v>27.3</v>
      </c>
      <c r="F1935" s="277" t="s">
        <v>624</v>
      </c>
      <c r="G1935" s="199">
        <v>234206.89655172414</v>
      </c>
      <c r="H1935" s="199">
        <v>63504.000000000007</v>
      </c>
      <c r="I1935" s="199">
        <f t="shared" si="985"/>
        <v>297710.89655172417</v>
      </c>
      <c r="J1935" s="199">
        <f t="shared" si="986"/>
        <v>6393848.2758620689</v>
      </c>
      <c r="K1935" s="199">
        <f t="shared" si="987"/>
        <v>1733659.2000000002</v>
      </c>
      <c r="L1935" s="199">
        <f t="shared" si="988"/>
        <v>8127507.47586207</v>
      </c>
      <c r="M1935" s="579"/>
      <c r="N1935" s="199"/>
      <c r="O1935" s="199">
        <f t="shared" si="972"/>
        <v>0</v>
      </c>
      <c r="P1935" s="579"/>
      <c r="Q1935" s="199"/>
      <c r="R1935" s="199">
        <f t="shared" si="973"/>
        <v>0</v>
      </c>
      <c r="S1935" s="199">
        <f t="shared" si="974"/>
        <v>0</v>
      </c>
      <c r="T1935" s="199">
        <f t="shared" si="975"/>
        <v>0</v>
      </c>
      <c r="U1935" s="199">
        <f t="shared" si="976"/>
        <v>0</v>
      </c>
      <c r="V1935" s="402" t="s">
        <v>1108</v>
      </c>
    </row>
    <row r="1936" spans="1:22" s="7" customFormat="1" outlineLevel="2">
      <c r="A1936" s="5"/>
      <c r="B1936" s="5"/>
      <c r="C1936" s="2" t="s">
        <v>1151</v>
      </c>
      <c r="D1936" s="194">
        <v>1</v>
      </c>
      <c r="E1936" s="97">
        <v>1</v>
      </c>
      <c r="F1936" s="277" t="s">
        <v>619</v>
      </c>
      <c r="G1936" s="199">
        <v>1134225.8103448278</v>
      </c>
      <c r="H1936" s="199">
        <v>340267.74310344836</v>
      </c>
      <c r="I1936" s="199">
        <f t="shared" si="985"/>
        <v>1474493.5534482761</v>
      </c>
      <c r="J1936" s="199">
        <f t="shared" si="986"/>
        <v>1134225.8103448278</v>
      </c>
      <c r="K1936" s="199">
        <f t="shared" si="987"/>
        <v>340267.74310344836</v>
      </c>
      <c r="L1936" s="199">
        <f t="shared" si="988"/>
        <v>1474493.5534482761</v>
      </c>
      <c r="M1936" s="579"/>
      <c r="N1936" s="199"/>
      <c r="O1936" s="199">
        <f t="shared" si="972"/>
        <v>0</v>
      </c>
      <c r="P1936" s="579"/>
      <c r="Q1936" s="199"/>
      <c r="R1936" s="199">
        <f t="shared" si="973"/>
        <v>0</v>
      </c>
      <c r="S1936" s="199">
        <f t="shared" si="974"/>
        <v>0</v>
      </c>
      <c r="T1936" s="199">
        <f t="shared" si="975"/>
        <v>0</v>
      </c>
      <c r="U1936" s="199">
        <f t="shared" si="976"/>
        <v>0</v>
      </c>
      <c r="V1936" s="402" t="s">
        <v>713</v>
      </c>
    </row>
    <row r="1937" spans="1:22" s="7" customFormat="1" outlineLevel="2">
      <c r="A1937" s="5"/>
      <c r="B1937" s="5"/>
      <c r="C1937" s="401" t="s">
        <v>1304</v>
      </c>
      <c r="D1937" s="194">
        <v>0</v>
      </c>
      <c r="E1937" s="97">
        <v>0</v>
      </c>
      <c r="F1937" s="277"/>
      <c r="G1937" s="199"/>
      <c r="H1937" s="199"/>
      <c r="I1937" s="199"/>
      <c r="J1937" s="174">
        <f>SUBTOTAL(9,J1938:J1945)</f>
        <v>5768802.375</v>
      </c>
      <c r="K1937" s="174">
        <f t="shared" ref="K1937:L1937" si="989">SUBTOTAL(9,K1938:K1945)</f>
        <v>2703324.5085000005</v>
      </c>
      <c r="L1937" s="174">
        <f t="shared" si="989"/>
        <v>8472126.8835000023</v>
      </c>
      <c r="M1937" s="578"/>
      <c r="N1937" s="174"/>
      <c r="O1937" s="174">
        <f t="shared" si="972"/>
        <v>0</v>
      </c>
      <c r="P1937" s="578"/>
      <c r="Q1937" s="174"/>
      <c r="R1937" s="174">
        <f t="shared" si="973"/>
        <v>0</v>
      </c>
      <c r="S1937" s="174">
        <f>SUBTOTAL(9,S1938:S1945)</f>
        <v>0</v>
      </c>
      <c r="T1937" s="174">
        <f t="shared" ref="T1937:U1937" si="990">SUBTOTAL(9,T1938:T1945)</f>
        <v>0</v>
      </c>
      <c r="U1937" s="174">
        <f t="shared" si="990"/>
        <v>0</v>
      </c>
      <c r="V1937" s="402"/>
    </row>
    <row r="1938" spans="1:22" s="7" customFormat="1" outlineLevel="2">
      <c r="A1938" s="5"/>
      <c r="B1938" s="5"/>
      <c r="C1938" s="2" t="s">
        <v>1305</v>
      </c>
      <c r="D1938" s="194">
        <f>D1929</f>
        <v>18</v>
      </c>
      <c r="E1938" s="97">
        <f>E1929</f>
        <v>19.95</v>
      </c>
      <c r="F1938" s="277" t="s">
        <v>624</v>
      </c>
      <c r="G1938" s="199">
        <v>15358.8</v>
      </c>
      <c r="H1938" s="199">
        <v>5600.0000000000009</v>
      </c>
      <c r="I1938" s="199">
        <f t="shared" ref="I1938:I1945" si="991">SUM(G1938:H1938)</f>
        <v>20958.8</v>
      </c>
      <c r="J1938" s="199">
        <f t="shared" ref="J1938:J1945" si="992">G1938*E1938</f>
        <v>306408.06</v>
      </c>
      <c r="K1938" s="199">
        <f t="shared" ref="K1938:K1945" si="993">H1938*E1938</f>
        <v>111720.00000000001</v>
      </c>
      <c r="L1938" s="199">
        <f t="shared" ref="L1938:L1945" si="994">I1938*E1938</f>
        <v>418128.06</v>
      </c>
      <c r="M1938" s="579"/>
      <c r="N1938" s="199"/>
      <c r="O1938" s="199">
        <f t="shared" si="972"/>
        <v>0</v>
      </c>
      <c r="P1938" s="579"/>
      <c r="Q1938" s="199"/>
      <c r="R1938" s="199">
        <f t="shared" si="973"/>
        <v>0</v>
      </c>
      <c r="S1938" s="199">
        <f t="shared" si="974"/>
        <v>0</v>
      </c>
      <c r="T1938" s="199">
        <f t="shared" si="975"/>
        <v>0</v>
      </c>
      <c r="U1938" s="199">
        <f t="shared" si="976"/>
        <v>0</v>
      </c>
      <c r="V1938" s="402" t="s">
        <v>1179</v>
      </c>
    </row>
    <row r="1939" spans="1:22" s="7" customFormat="1" outlineLevel="2">
      <c r="A1939" s="5"/>
      <c r="B1939" s="5"/>
      <c r="C1939" s="2" t="s">
        <v>1306</v>
      </c>
      <c r="D1939" s="194">
        <f t="shared" ref="D1939:E1944" si="995">D1930</f>
        <v>86</v>
      </c>
      <c r="E1939" s="97">
        <f t="shared" si="995"/>
        <v>94.5</v>
      </c>
      <c r="F1939" s="277" t="s">
        <v>624</v>
      </c>
      <c r="G1939" s="199">
        <v>16754.399999999998</v>
      </c>
      <c r="H1939" s="199">
        <v>5644.8</v>
      </c>
      <c r="I1939" s="199">
        <f t="shared" si="991"/>
        <v>22399.199999999997</v>
      </c>
      <c r="J1939" s="199">
        <f t="shared" si="992"/>
        <v>1583290.7999999998</v>
      </c>
      <c r="K1939" s="199">
        <f t="shared" si="993"/>
        <v>533433.59999999998</v>
      </c>
      <c r="L1939" s="199">
        <f t="shared" si="994"/>
        <v>2116724.4</v>
      </c>
      <c r="M1939" s="579"/>
      <c r="N1939" s="199"/>
      <c r="O1939" s="199">
        <f t="shared" si="972"/>
        <v>0</v>
      </c>
      <c r="P1939" s="579"/>
      <c r="Q1939" s="199"/>
      <c r="R1939" s="199">
        <f t="shared" si="973"/>
        <v>0</v>
      </c>
      <c r="S1939" s="199">
        <f t="shared" si="974"/>
        <v>0</v>
      </c>
      <c r="T1939" s="199">
        <f t="shared" si="975"/>
        <v>0</v>
      </c>
      <c r="U1939" s="199">
        <f t="shared" si="976"/>
        <v>0</v>
      </c>
      <c r="V1939" s="402" t="s">
        <v>1179</v>
      </c>
    </row>
    <row r="1940" spans="1:22" s="7" customFormat="1" outlineLevel="2">
      <c r="A1940" s="5"/>
      <c r="B1940" s="5"/>
      <c r="C1940" s="2" t="s">
        <v>1307</v>
      </c>
      <c r="D1940" s="194">
        <f t="shared" si="995"/>
        <v>28</v>
      </c>
      <c r="E1940" s="97">
        <f t="shared" si="995"/>
        <v>30.450000000000003</v>
      </c>
      <c r="F1940" s="277" t="s">
        <v>624</v>
      </c>
      <c r="G1940" s="199">
        <v>17871.599999999999</v>
      </c>
      <c r="H1940" s="199">
        <v>7728.0000000000009</v>
      </c>
      <c r="I1940" s="199">
        <f t="shared" si="991"/>
        <v>25599.599999999999</v>
      </c>
      <c r="J1940" s="199">
        <f t="shared" si="992"/>
        <v>544190.22</v>
      </c>
      <c r="K1940" s="199">
        <f t="shared" si="993"/>
        <v>235317.60000000006</v>
      </c>
      <c r="L1940" s="199">
        <f t="shared" si="994"/>
        <v>779507.82000000007</v>
      </c>
      <c r="M1940" s="579"/>
      <c r="N1940" s="199"/>
      <c r="O1940" s="199">
        <f t="shared" si="972"/>
        <v>0</v>
      </c>
      <c r="P1940" s="579"/>
      <c r="Q1940" s="199"/>
      <c r="R1940" s="199">
        <f t="shared" si="973"/>
        <v>0</v>
      </c>
      <c r="S1940" s="199">
        <f t="shared" si="974"/>
        <v>0</v>
      </c>
      <c r="T1940" s="199">
        <f t="shared" si="975"/>
        <v>0</v>
      </c>
      <c r="U1940" s="199">
        <f t="shared" si="976"/>
        <v>0</v>
      </c>
      <c r="V1940" s="402" t="s">
        <v>1179</v>
      </c>
    </row>
    <row r="1941" spans="1:22" s="7" customFormat="1" outlineLevel="2">
      <c r="A1941" s="5"/>
      <c r="B1941" s="5"/>
      <c r="C1941" s="2" t="s">
        <v>1308</v>
      </c>
      <c r="D1941" s="194">
        <f t="shared" si="995"/>
        <v>92</v>
      </c>
      <c r="E1941" s="97">
        <f t="shared" si="995"/>
        <v>101.85000000000001</v>
      </c>
      <c r="F1941" s="277" t="s">
        <v>624</v>
      </c>
      <c r="G1941" s="199">
        <v>20664</v>
      </c>
      <c r="H1941" s="199">
        <v>9172.8000000000011</v>
      </c>
      <c r="I1941" s="199">
        <f t="shared" si="991"/>
        <v>29836.800000000003</v>
      </c>
      <c r="J1941" s="199">
        <f t="shared" si="992"/>
        <v>2104628.4000000004</v>
      </c>
      <c r="K1941" s="199">
        <f t="shared" si="993"/>
        <v>934249.68000000017</v>
      </c>
      <c r="L1941" s="199">
        <f t="shared" si="994"/>
        <v>3038878.0800000005</v>
      </c>
      <c r="M1941" s="579"/>
      <c r="N1941" s="199"/>
      <c r="O1941" s="199">
        <f t="shared" si="972"/>
        <v>0</v>
      </c>
      <c r="P1941" s="579"/>
      <c r="Q1941" s="199"/>
      <c r="R1941" s="199">
        <f t="shared" si="973"/>
        <v>0</v>
      </c>
      <c r="S1941" s="199">
        <f t="shared" si="974"/>
        <v>0</v>
      </c>
      <c r="T1941" s="199">
        <f t="shared" si="975"/>
        <v>0</v>
      </c>
      <c r="U1941" s="199">
        <f t="shared" si="976"/>
        <v>0</v>
      </c>
      <c r="V1941" s="402" t="s">
        <v>1179</v>
      </c>
    </row>
    <row r="1942" spans="1:22" s="7" customFormat="1" outlineLevel="2">
      <c r="A1942" s="5"/>
      <c r="B1942" s="5"/>
      <c r="C1942" s="2" t="s">
        <v>1309</v>
      </c>
      <c r="D1942" s="194">
        <f t="shared" si="995"/>
        <v>3</v>
      </c>
      <c r="E1942" s="97">
        <f t="shared" si="995"/>
        <v>3.1500000000000004</v>
      </c>
      <c r="F1942" s="277" t="s">
        <v>624</v>
      </c>
      <c r="G1942" s="199">
        <v>23176.799999999999</v>
      </c>
      <c r="H1942" s="199">
        <v>101595.20000000001</v>
      </c>
      <c r="I1942" s="199">
        <f t="shared" si="991"/>
        <v>124772.00000000001</v>
      </c>
      <c r="J1942" s="199">
        <f t="shared" si="992"/>
        <v>73006.920000000013</v>
      </c>
      <c r="K1942" s="199">
        <f t="shared" si="993"/>
        <v>320024.88000000006</v>
      </c>
      <c r="L1942" s="199">
        <f t="shared" si="994"/>
        <v>393031.8000000001</v>
      </c>
      <c r="M1942" s="579"/>
      <c r="N1942" s="199"/>
      <c r="O1942" s="199">
        <f t="shared" si="972"/>
        <v>0</v>
      </c>
      <c r="P1942" s="579"/>
      <c r="Q1942" s="199"/>
      <c r="R1942" s="199">
        <f t="shared" si="973"/>
        <v>0</v>
      </c>
      <c r="S1942" s="199">
        <f t="shared" si="974"/>
        <v>0</v>
      </c>
      <c r="T1942" s="199">
        <f t="shared" si="975"/>
        <v>0</v>
      </c>
      <c r="U1942" s="199">
        <f t="shared" si="976"/>
        <v>0</v>
      </c>
      <c r="V1942" s="402" t="s">
        <v>1179</v>
      </c>
    </row>
    <row r="1943" spans="1:22" s="7" customFormat="1" outlineLevel="2">
      <c r="A1943" s="5"/>
      <c r="B1943" s="5"/>
      <c r="C1943" s="2" t="s">
        <v>1310</v>
      </c>
      <c r="D1943" s="194">
        <f t="shared" si="995"/>
        <v>6</v>
      </c>
      <c r="E1943" s="97">
        <f t="shared" si="995"/>
        <v>6.3000000000000007</v>
      </c>
      <c r="F1943" s="277" t="s">
        <v>624</v>
      </c>
      <c r="G1943" s="199">
        <v>24852</v>
      </c>
      <c r="H1943" s="199">
        <v>11995.2</v>
      </c>
      <c r="I1943" s="199">
        <f t="shared" si="991"/>
        <v>36847.199999999997</v>
      </c>
      <c r="J1943" s="199">
        <f t="shared" si="992"/>
        <v>156567.6</v>
      </c>
      <c r="K1943" s="199">
        <f t="shared" si="993"/>
        <v>75569.760000000009</v>
      </c>
      <c r="L1943" s="199">
        <f t="shared" si="994"/>
        <v>232137.36000000002</v>
      </c>
      <c r="M1943" s="579"/>
      <c r="N1943" s="199"/>
      <c r="O1943" s="199">
        <f t="shared" si="972"/>
        <v>0</v>
      </c>
      <c r="P1943" s="579"/>
      <c r="Q1943" s="199"/>
      <c r="R1943" s="199">
        <f t="shared" si="973"/>
        <v>0</v>
      </c>
      <c r="S1943" s="199">
        <f t="shared" si="974"/>
        <v>0</v>
      </c>
      <c r="T1943" s="199">
        <f t="shared" si="975"/>
        <v>0</v>
      </c>
      <c r="U1943" s="199">
        <f t="shared" si="976"/>
        <v>0</v>
      </c>
      <c r="V1943" s="402" t="s">
        <v>1179</v>
      </c>
    </row>
    <row r="1944" spans="1:22" s="7" customFormat="1" outlineLevel="2">
      <c r="A1944" s="5"/>
      <c r="B1944" s="5"/>
      <c r="C1944" s="2" t="s">
        <v>1311</v>
      </c>
      <c r="D1944" s="194">
        <f t="shared" si="995"/>
        <v>25</v>
      </c>
      <c r="E1944" s="97">
        <f t="shared" si="995"/>
        <v>27.3</v>
      </c>
      <c r="F1944" s="277" t="s">
        <v>624</v>
      </c>
      <c r="G1944" s="199">
        <v>28203.599999999999</v>
      </c>
      <c r="H1944" s="199">
        <v>15523.2</v>
      </c>
      <c r="I1944" s="199">
        <f t="shared" si="991"/>
        <v>43726.8</v>
      </c>
      <c r="J1944" s="199">
        <f t="shared" si="992"/>
        <v>769958.28</v>
      </c>
      <c r="K1944" s="199">
        <f t="shared" si="993"/>
        <v>423783.36000000004</v>
      </c>
      <c r="L1944" s="199">
        <f t="shared" si="994"/>
        <v>1193741.6400000001</v>
      </c>
      <c r="M1944" s="579"/>
      <c r="N1944" s="199"/>
      <c r="O1944" s="199">
        <f t="shared" si="972"/>
        <v>0</v>
      </c>
      <c r="P1944" s="579"/>
      <c r="Q1944" s="199"/>
      <c r="R1944" s="199">
        <f t="shared" si="973"/>
        <v>0</v>
      </c>
      <c r="S1944" s="199">
        <f t="shared" si="974"/>
        <v>0</v>
      </c>
      <c r="T1944" s="199">
        <f t="shared" si="975"/>
        <v>0</v>
      </c>
      <c r="U1944" s="199">
        <f t="shared" si="976"/>
        <v>0</v>
      </c>
      <c r="V1944" s="402" t="s">
        <v>1179</v>
      </c>
    </row>
    <row r="1945" spans="1:22" s="7" customFormat="1" outlineLevel="2">
      <c r="A1945" s="5"/>
      <c r="B1945" s="5"/>
      <c r="C1945" s="2" t="s">
        <v>657</v>
      </c>
      <c r="D1945" s="194">
        <v>1</v>
      </c>
      <c r="E1945" s="97">
        <v>1</v>
      </c>
      <c r="F1945" s="277" t="s">
        <v>619</v>
      </c>
      <c r="G1945" s="199">
        <v>230752.09500000003</v>
      </c>
      <c r="H1945" s="199">
        <v>69225.628500000006</v>
      </c>
      <c r="I1945" s="199">
        <f t="shared" si="991"/>
        <v>299977.72350000002</v>
      </c>
      <c r="J1945" s="199">
        <f t="shared" si="992"/>
        <v>230752.09500000003</v>
      </c>
      <c r="K1945" s="199">
        <f t="shared" si="993"/>
        <v>69225.628500000006</v>
      </c>
      <c r="L1945" s="199">
        <f t="shared" si="994"/>
        <v>299977.72350000002</v>
      </c>
      <c r="M1945" s="579"/>
      <c r="N1945" s="199"/>
      <c r="O1945" s="199">
        <f t="shared" si="972"/>
        <v>0</v>
      </c>
      <c r="P1945" s="579"/>
      <c r="Q1945" s="199"/>
      <c r="R1945" s="199">
        <f t="shared" si="973"/>
        <v>0</v>
      </c>
      <c r="S1945" s="199">
        <f t="shared" si="974"/>
        <v>0</v>
      </c>
      <c r="T1945" s="199">
        <f t="shared" si="975"/>
        <v>0</v>
      </c>
      <c r="U1945" s="199">
        <f t="shared" si="976"/>
        <v>0</v>
      </c>
      <c r="V1945" s="402" t="s">
        <v>713</v>
      </c>
    </row>
    <row r="1946" spans="1:22" s="7" customFormat="1" outlineLevel="2">
      <c r="A1946" s="5"/>
      <c r="B1946" s="5"/>
      <c r="C1946" s="401" t="s">
        <v>1312</v>
      </c>
      <c r="D1946" s="194">
        <v>0</v>
      </c>
      <c r="E1946" s="97">
        <v>0</v>
      </c>
      <c r="F1946" s="277"/>
      <c r="G1946" s="199"/>
      <c r="H1946" s="199"/>
      <c r="I1946" s="199"/>
      <c r="J1946" s="174">
        <f>SUBTOTAL(9,J1947:J1951)</f>
        <v>4058656.3500000006</v>
      </c>
      <c r="K1946" s="174">
        <f t="shared" ref="K1946:L1946" si="996">SUBTOTAL(9,K1947:K1951)</f>
        <v>2146658.409</v>
      </c>
      <c r="L1946" s="174">
        <f t="shared" si="996"/>
        <v>6205314.7590000015</v>
      </c>
      <c r="M1946" s="578"/>
      <c r="N1946" s="174"/>
      <c r="O1946" s="174">
        <f t="shared" si="972"/>
        <v>0</v>
      </c>
      <c r="P1946" s="578"/>
      <c r="Q1946" s="174"/>
      <c r="R1946" s="174">
        <f t="shared" si="973"/>
        <v>0</v>
      </c>
      <c r="S1946" s="174">
        <f>SUBTOTAL(9,S1947:S1951)</f>
        <v>0</v>
      </c>
      <c r="T1946" s="174">
        <f t="shared" ref="T1946:U1946" si="997">SUBTOTAL(9,T1947:T1951)</f>
        <v>0</v>
      </c>
      <c r="U1946" s="174">
        <f t="shared" si="997"/>
        <v>0</v>
      </c>
      <c r="V1946" s="402"/>
    </row>
    <row r="1947" spans="1:22" s="7" customFormat="1" ht="26.4" outlineLevel="2">
      <c r="A1947" s="5"/>
      <c r="B1947" s="5"/>
      <c r="C1947" s="2" t="s">
        <v>1313</v>
      </c>
      <c r="D1947" s="194">
        <f>125-79</f>
        <v>46</v>
      </c>
      <c r="E1947" s="97">
        <v>50.400000000000006</v>
      </c>
      <c r="F1947" s="277" t="s">
        <v>624</v>
      </c>
      <c r="G1947" s="199">
        <v>8236.8000000000011</v>
      </c>
      <c r="H1947" s="199">
        <v>11743.2</v>
      </c>
      <c r="I1947" s="199">
        <f t="shared" ref="I1947:I1951" si="998">SUM(G1947:H1947)</f>
        <v>19980</v>
      </c>
      <c r="J1947" s="199">
        <f>G1947*E1947</f>
        <v>415134.72000000009</v>
      </c>
      <c r="K1947" s="199">
        <f>H1947*E1947</f>
        <v>591857.28000000014</v>
      </c>
      <c r="L1947" s="199">
        <f>I1947*E1947</f>
        <v>1006992.0000000001</v>
      </c>
      <c r="M1947" s="579"/>
      <c r="N1947" s="199"/>
      <c r="O1947" s="199">
        <f t="shared" si="972"/>
        <v>0</v>
      </c>
      <c r="P1947" s="579"/>
      <c r="Q1947" s="199"/>
      <c r="R1947" s="199">
        <f t="shared" si="973"/>
        <v>0</v>
      </c>
      <c r="S1947" s="199">
        <f t="shared" si="974"/>
        <v>0</v>
      </c>
      <c r="T1947" s="199">
        <f t="shared" si="975"/>
        <v>0</v>
      </c>
      <c r="U1947" s="199">
        <f t="shared" si="976"/>
        <v>0</v>
      </c>
      <c r="V1947" s="402" t="s">
        <v>1314</v>
      </c>
    </row>
    <row r="1948" spans="1:22" s="7" customFormat="1" ht="26.4" outlineLevel="2">
      <c r="A1948" s="5"/>
      <c r="B1948" s="5"/>
      <c r="C1948" s="2" t="s">
        <v>1315</v>
      </c>
      <c r="D1948" s="194">
        <f>104-66</f>
        <v>38</v>
      </c>
      <c r="E1948" s="97">
        <v>42</v>
      </c>
      <c r="F1948" s="277" t="s">
        <v>624</v>
      </c>
      <c r="G1948" s="199">
        <v>16286.400000000001</v>
      </c>
      <c r="H1948" s="199">
        <v>12639.2</v>
      </c>
      <c r="I1948" s="199">
        <f t="shared" si="998"/>
        <v>28925.600000000002</v>
      </c>
      <c r="J1948" s="199">
        <f>G1948*E1948</f>
        <v>684028.8</v>
      </c>
      <c r="K1948" s="199">
        <f>H1948*E1948</f>
        <v>530846.4</v>
      </c>
      <c r="L1948" s="199">
        <f>I1948*E1948</f>
        <v>1214875.2000000002</v>
      </c>
      <c r="M1948" s="579"/>
      <c r="N1948" s="199"/>
      <c r="O1948" s="199">
        <f t="shared" si="972"/>
        <v>0</v>
      </c>
      <c r="P1948" s="579"/>
      <c r="Q1948" s="199"/>
      <c r="R1948" s="199">
        <f t="shared" si="973"/>
        <v>0</v>
      </c>
      <c r="S1948" s="199">
        <f t="shared" si="974"/>
        <v>0</v>
      </c>
      <c r="T1948" s="199">
        <f t="shared" si="975"/>
        <v>0</v>
      </c>
      <c r="U1948" s="199">
        <f t="shared" si="976"/>
        <v>0</v>
      </c>
      <c r="V1948" s="402" t="s">
        <v>1314</v>
      </c>
    </row>
    <row r="1949" spans="1:22" s="7" customFormat="1" ht="26.4" outlineLevel="2">
      <c r="A1949" s="5"/>
      <c r="B1949" s="5"/>
      <c r="C1949" s="2" t="s">
        <v>1316</v>
      </c>
      <c r="D1949" s="194">
        <f>41-26</f>
        <v>15</v>
      </c>
      <c r="E1949" s="97">
        <v>16.8</v>
      </c>
      <c r="F1949" s="277" t="s">
        <v>624</v>
      </c>
      <c r="G1949" s="199">
        <v>21528</v>
      </c>
      <c r="H1949" s="199">
        <v>14560.000000000002</v>
      </c>
      <c r="I1949" s="199">
        <f t="shared" si="998"/>
        <v>36088</v>
      </c>
      <c r="J1949" s="199">
        <f>G1949*E1949</f>
        <v>361670.40000000002</v>
      </c>
      <c r="K1949" s="199">
        <f>H1949*E1949</f>
        <v>244608.00000000003</v>
      </c>
      <c r="L1949" s="199">
        <f>I1949*E1949</f>
        <v>606278.40000000002</v>
      </c>
      <c r="M1949" s="579"/>
      <c r="N1949" s="199"/>
      <c r="O1949" s="199">
        <f t="shared" si="972"/>
        <v>0</v>
      </c>
      <c r="P1949" s="579"/>
      <c r="Q1949" s="199"/>
      <c r="R1949" s="199">
        <f t="shared" si="973"/>
        <v>0</v>
      </c>
      <c r="S1949" s="199">
        <f t="shared" si="974"/>
        <v>0</v>
      </c>
      <c r="T1949" s="199">
        <f t="shared" si="975"/>
        <v>0</v>
      </c>
      <c r="U1949" s="199">
        <f t="shared" si="976"/>
        <v>0</v>
      </c>
      <c r="V1949" s="402" t="s">
        <v>1317</v>
      </c>
    </row>
    <row r="1950" spans="1:22" s="7" customFormat="1" outlineLevel="2">
      <c r="A1950" s="5"/>
      <c r="B1950" s="5"/>
      <c r="C1950" s="2" t="s">
        <v>1318</v>
      </c>
      <c r="D1950" s="194">
        <v>1</v>
      </c>
      <c r="E1950" s="97">
        <v>1</v>
      </c>
      <c r="F1950" s="277" t="s">
        <v>619</v>
      </c>
      <c r="G1950" s="199">
        <v>1953259.5600000003</v>
      </c>
      <c r="H1950" s="199">
        <v>585977.86800000002</v>
      </c>
      <c r="I1950" s="199">
        <f>SUM(G1950:H1950)</f>
        <v>2539237.4280000003</v>
      </c>
      <c r="J1950" s="199">
        <f>G1950*E1950</f>
        <v>1953259.5600000003</v>
      </c>
      <c r="K1950" s="199">
        <f>H1950*E1950</f>
        <v>585977.86800000002</v>
      </c>
      <c r="L1950" s="199">
        <f>I1950*E1950</f>
        <v>2539237.4280000003</v>
      </c>
      <c r="M1950" s="579"/>
      <c r="N1950" s="199"/>
      <c r="O1950" s="199">
        <f t="shared" si="972"/>
        <v>0</v>
      </c>
      <c r="P1950" s="579"/>
      <c r="Q1950" s="199"/>
      <c r="R1950" s="199">
        <f t="shared" si="973"/>
        <v>0</v>
      </c>
      <c r="S1950" s="199">
        <f t="shared" si="974"/>
        <v>0</v>
      </c>
      <c r="T1950" s="199">
        <f t="shared" si="975"/>
        <v>0</v>
      </c>
      <c r="U1950" s="199">
        <f t="shared" si="976"/>
        <v>0</v>
      </c>
      <c r="V1950" s="402" t="s">
        <v>713</v>
      </c>
    </row>
    <row r="1951" spans="1:22" s="7" customFormat="1" outlineLevel="2">
      <c r="A1951" s="5"/>
      <c r="B1951" s="5"/>
      <c r="C1951" s="2" t="s">
        <v>1151</v>
      </c>
      <c r="D1951" s="194">
        <v>1</v>
      </c>
      <c r="E1951" s="97">
        <v>1</v>
      </c>
      <c r="F1951" s="277" t="s">
        <v>619</v>
      </c>
      <c r="G1951" s="199">
        <v>644562.87000000011</v>
      </c>
      <c r="H1951" s="199">
        <v>193368.86100000003</v>
      </c>
      <c r="I1951" s="199">
        <f t="shared" si="998"/>
        <v>837931.73100000015</v>
      </c>
      <c r="J1951" s="199">
        <f>G1951*E1951</f>
        <v>644562.87000000011</v>
      </c>
      <c r="K1951" s="199">
        <f>H1951*E1951</f>
        <v>193368.86100000003</v>
      </c>
      <c r="L1951" s="199">
        <f>I1951*E1951</f>
        <v>837931.73100000015</v>
      </c>
      <c r="M1951" s="579"/>
      <c r="N1951" s="199"/>
      <c r="O1951" s="199">
        <f t="shared" si="972"/>
        <v>0</v>
      </c>
      <c r="P1951" s="579"/>
      <c r="Q1951" s="199"/>
      <c r="R1951" s="199">
        <f t="shared" si="973"/>
        <v>0</v>
      </c>
      <c r="S1951" s="199">
        <f t="shared" si="974"/>
        <v>0</v>
      </c>
      <c r="T1951" s="199">
        <f t="shared" si="975"/>
        <v>0</v>
      </c>
      <c r="U1951" s="199">
        <f t="shared" si="976"/>
        <v>0</v>
      </c>
      <c r="V1951" s="402" t="s">
        <v>713</v>
      </c>
    </row>
    <row r="1952" spans="1:22" s="7" customFormat="1" outlineLevel="2">
      <c r="A1952" s="5"/>
      <c r="B1952" s="5"/>
      <c r="C1952" s="401" t="s">
        <v>1319</v>
      </c>
      <c r="D1952" s="194">
        <v>0</v>
      </c>
      <c r="E1952" s="97">
        <v>0</v>
      </c>
      <c r="F1952" s="277"/>
      <c r="G1952" s="199"/>
      <c r="H1952" s="199"/>
      <c r="I1952" s="199"/>
      <c r="J1952" s="174">
        <f>SUBTOTAL(9,J1953:J1956)</f>
        <v>1524621.0000000002</v>
      </c>
      <c r="K1952" s="174">
        <f t="shared" ref="K1952:L1952" si="999">SUBTOTAL(9,K1953:K1956)</f>
        <v>1536840.7320000003</v>
      </c>
      <c r="L1952" s="174">
        <f t="shared" si="999"/>
        <v>3061461.7320000003</v>
      </c>
      <c r="M1952" s="578"/>
      <c r="N1952" s="174"/>
      <c r="O1952" s="174">
        <f t="shared" si="972"/>
        <v>0</v>
      </c>
      <c r="P1952" s="578"/>
      <c r="Q1952" s="174"/>
      <c r="R1952" s="174">
        <f t="shared" si="973"/>
        <v>0</v>
      </c>
      <c r="S1952" s="174">
        <f>SUBTOTAL(9,S1953:S1956)</f>
        <v>0</v>
      </c>
      <c r="T1952" s="174">
        <f t="shared" ref="T1952:U1952" si="1000">SUBTOTAL(9,T1953:T1956)</f>
        <v>0</v>
      </c>
      <c r="U1952" s="174">
        <f t="shared" si="1000"/>
        <v>0</v>
      </c>
      <c r="V1952" s="402"/>
    </row>
    <row r="1953" spans="1:22" s="7" customFormat="1" outlineLevel="2">
      <c r="A1953" s="5"/>
      <c r="B1953" s="5"/>
      <c r="C1953" s="2" t="s">
        <v>1320</v>
      </c>
      <c r="D1953" s="194">
        <f>D1947</f>
        <v>46</v>
      </c>
      <c r="E1953" s="97">
        <f>E1947</f>
        <v>50.400000000000006</v>
      </c>
      <c r="F1953" s="277" t="s">
        <v>624</v>
      </c>
      <c r="G1953" s="199">
        <v>11169.6</v>
      </c>
      <c r="H1953" s="199">
        <v>11743.2</v>
      </c>
      <c r="I1953" s="199">
        <f t="shared" ref="I1953:I1956" si="1001">SUM(G1953:H1953)</f>
        <v>22912.800000000003</v>
      </c>
      <c r="J1953" s="199">
        <f>G1953*E1953</f>
        <v>562947.84000000008</v>
      </c>
      <c r="K1953" s="199">
        <f>H1953*E1953</f>
        <v>591857.28000000014</v>
      </c>
      <c r="L1953" s="199">
        <f>I1953*E1953</f>
        <v>1154805.1200000003</v>
      </c>
      <c r="M1953" s="579"/>
      <c r="N1953" s="199"/>
      <c r="O1953" s="199">
        <f t="shared" si="972"/>
        <v>0</v>
      </c>
      <c r="P1953" s="579"/>
      <c r="Q1953" s="199"/>
      <c r="R1953" s="199">
        <f t="shared" si="973"/>
        <v>0</v>
      </c>
      <c r="S1953" s="199">
        <f t="shared" si="974"/>
        <v>0</v>
      </c>
      <c r="T1953" s="199">
        <f t="shared" si="975"/>
        <v>0</v>
      </c>
      <c r="U1953" s="199">
        <f t="shared" si="976"/>
        <v>0</v>
      </c>
      <c r="V1953" s="402" t="s">
        <v>1179</v>
      </c>
    </row>
    <row r="1954" spans="1:22" s="7" customFormat="1" outlineLevel="2">
      <c r="A1954" s="5"/>
      <c r="B1954" s="5"/>
      <c r="C1954" s="2" t="s">
        <v>1321</v>
      </c>
      <c r="D1954" s="194">
        <f t="shared" ref="D1954:E1955" si="1002">D1948</f>
        <v>38</v>
      </c>
      <c r="E1954" s="97">
        <f t="shared" si="1002"/>
        <v>42</v>
      </c>
      <c r="F1954" s="277" t="s">
        <v>624</v>
      </c>
      <c r="G1954" s="199">
        <v>14520</v>
      </c>
      <c r="H1954" s="199">
        <v>15523.2</v>
      </c>
      <c r="I1954" s="199">
        <f t="shared" si="1001"/>
        <v>30043.200000000001</v>
      </c>
      <c r="J1954" s="199">
        <f>G1954*E1954</f>
        <v>609840</v>
      </c>
      <c r="K1954" s="199">
        <f>H1954*E1954</f>
        <v>651974.40000000002</v>
      </c>
      <c r="L1954" s="199">
        <f>I1954*E1954</f>
        <v>1261814.4000000001</v>
      </c>
      <c r="M1954" s="579"/>
      <c r="N1954" s="199"/>
      <c r="O1954" s="199">
        <f t="shared" si="972"/>
        <v>0</v>
      </c>
      <c r="P1954" s="579"/>
      <c r="Q1954" s="199"/>
      <c r="R1954" s="199">
        <f t="shared" si="973"/>
        <v>0</v>
      </c>
      <c r="S1954" s="199">
        <f t="shared" si="974"/>
        <v>0</v>
      </c>
      <c r="T1954" s="199">
        <f t="shared" si="975"/>
        <v>0</v>
      </c>
      <c r="U1954" s="199">
        <f t="shared" si="976"/>
        <v>0</v>
      </c>
      <c r="V1954" s="402" t="s">
        <v>1179</v>
      </c>
    </row>
    <row r="1955" spans="1:22" s="7" customFormat="1" outlineLevel="2">
      <c r="A1955" s="5"/>
      <c r="B1955" s="5"/>
      <c r="C1955" s="2" t="s">
        <v>1322</v>
      </c>
      <c r="D1955" s="194">
        <f t="shared" si="1002"/>
        <v>15</v>
      </c>
      <c r="E1955" s="97">
        <f t="shared" si="1002"/>
        <v>16.8</v>
      </c>
      <c r="F1955" s="277" t="s">
        <v>624</v>
      </c>
      <c r="G1955" s="199">
        <v>17312.399999999998</v>
      </c>
      <c r="H1955" s="199">
        <v>16352.000000000002</v>
      </c>
      <c r="I1955" s="199">
        <f t="shared" si="1001"/>
        <v>33664.400000000001</v>
      </c>
      <c r="J1955" s="199">
        <f>G1955*E1955</f>
        <v>290848.31999999995</v>
      </c>
      <c r="K1955" s="199">
        <f>H1955*E1955</f>
        <v>274713.60000000003</v>
      </c>
      <c r="L1955" s="199">
        <f>I1955*E1955</f>
        <v>565561.92000000004</v>
      </c>
      <c r="M1955" s="579"/>
      <c r="N1955" s="199"/>
      <c r="O1955" s="199">
        <f t="shared" si="972"/>
        <v>0</v>
      </c>
      <c r="P1955" s="579"/>
      <c r="Q1955" s="199"/>
      <c r="R1955" s="199">
        <f t="shared" si="973"/>
        <v>0</v>
      </c>
      <c r="S1955" s="199">
        <f t="shared" si="974"/>
        <v>0</v>
      </c>
      <c r="T1955" s="199">
        <f t="shared" si="975"/>
        <v>0</v>
      </c>
      <c r="U1955" s="199">
        <f t="shared" si="976"/>
        <v>0</v>
      </c>
      <c r="V1955" s="402" t="s">
        <v>1179</v>
      </c>
    </row>
    <row r="1956" spans="1:22" s="7" customFormat="1" outlineLevel="2">
      <c r="A1956" s="5"/>
      <c r="B1956" s="5"/>
      <c r="C1956" s="2" t="s">
        <v>657</v>
      </c>
      <c r="D1956" s="194">
        <v>1</v>
      </c>
      <c r="E1956" s="97">
        <v>1</v>
      </c>
      <c r="F1956" s="277" t="s">
        <v>619</v>
      </c>
      <c r="G1956" s="199">
        <v>60984.840000000004</v>
      </c>
      <c r="H1956" s="199">
        <v>18295.452000000001</v>
      </c>
      <c r="I1956" s="199">
        <f t="shared" si="1001"/>
        <v>79280.292000000001</v>
      </c>
      <c r="J1956" s="199">
        <f>G1956*E1956</f>
        <v>60984.840000000004</v>
      </c>
      <c r="K1956" s="199">
        <f>H1956*E1956</f>
        <v>18295.452000000001</v>
      </c>
      <c r="L1956" s="199">
        <f>I1956*E1956</f>
        <v>79280.292000000001</v>
      </c>
      <c r="M1956" s="579"/>
      <c r="N1956" s="199"/>
      <c r="O1956" s="199">
        <f t="shared" si="972"/>
        <v>0</v>
      </c>
      <c r="P1956" s="579"/>
      <c r="Q1956" s="199"/>
      <c r="R1956" s="199">
        <f t="shared" si="973"/>
        <v>0</v>
      </c>
      <c r="S1956" s="199">
        <f t="shared" si="974"/>
        <v>0</v>
      </c>
      <c r="T1956" s="199">
        <f t="shared" si="975"/>
        <v>0</v>
      </c>
      <c r="U1956" s="199">
        <f t="shared" si="976"/>
        <v>0</v>
      </c>
      <c r="V1956" s="402" t="s">
        <v>713</v>
      </c>
    </row>
    <row r="1957" spans="1:22" s="7" customFormat="1" outlineLevel="2">
      <c r="A1957" s="5"/>
      <c r="B1957" s="5"/>
      <c r="C1957" s="401" t="s">
        <v>1138</v>
      </c>
      <c r="D1957" s="194">
        <v>0</v>
      </c>
      <c r="E1957" s="97">
        <v>0</v>
      </c>
      <c r="F1957" s="277"/>
      <c r="G1957" s="199"/>
      <c r="H1957" s="199"/>
      <c r="I1957" s="199"/>
      <c r="J1957" s="174">
        <f>SUBTOTAL(9,J1958:J1976)</f>
        <v>61922739.842798293</v>
      </c>
      <c r="K1957" s="174">
        <f>SUBTOTAL(9,K1958:K1976)</f>
        <v>28313959.92651581</v>
      </c>
      <c r="L1957" s="174">
        <f>SUBTOTAL(9,L1958:L1976)</f>
        <v>90236699.769314095</v>
      </c>
      <c r="M1957" s="578"/>
      <c r="N1957" s="174"/>
      <c r="O1957" s="174">
        <f t="shared" si="972"/>
        <v>0</v>
      </c>
      <c r="P1957" s="578"/>
      <c r="Q1957" s="174"/>
      <c r="R1957" s="174">
        <f t="shared" si="973"/>
        <v>0</v>
      </c>
      <c r="S1957" s="174">
        <f>SUBTOTAL(9,S1958:S1976)</f>
        <v>7425133.1413346231</v>
      </c>
      <c r="T1957" s="174">
        <f>SUBTOTAL(9,T1958:T1976)</f>
        <v>0</v>
      </c>
      <c r="U1957" s="174">
        <f>SUBTOTAL(9,U1958:U1976)</f>
        <v>7425133.1413346231</v>
      </c>
      <c r="V1957" s="402"/>
    </row>
    <row r="1958" spans="1:22" s="7" customFormat="1" ht="26.4" outlineLevel="2">
      <c r="A1958" s="5"/>
      <c r="B1958" s="5"/>
      <c r="C1958" s="27" t="s">
        <v>1323</v>
      </c>
      <c r="D1958" s="194">
        <v>3</v>
      </c>
      <c r="E1958" s="97">
        <v>3</v>
      </c>
      <c r="F1958" s="277" t="s">
        <v>660</v>
      </c>
      <c r="G1958" s="199">
        <v>150480</v>
      </c>
      <c r="H1958" s="199">
        <v>54500.000000000007</v>
      </c>
      <c r="I1958" s="199">
        <f t="shared" ref="I1958:I1975" si="1003">SUM(G1958:H1958)</f>
        <v>204980</v>
      </c>
      <c r="J1958" s="199">
        <f t="shared" ref="J1958:J1972" si="1004">G1958*E1958</f>
        <v>451440</v>
      </c>
      <c r="K1958" s="199">
        <f t="shared" ref="K1958:K1972" si="1005">H1958*E1958</f>
        <v>163500.00000000003</v>
      </c>
      <c r="L1958" s="199">
        <f t="shared" ref="L1958:L1972" si="1006">I1958*E1958</f>
        <v>614940</v>
      </c>
      <c r="M1958" s="579"/>
      <c r="N1958" s="199"/>
      <c r="O1958" s="199">
        <f t="shared" si="972"/>
        <v>0</v>
      </c>
      <c r="P1958" s="579"/>
      <c r="Q1958" s="199"/>
      <c r="R1958" s="199">
        <f t="shared" si="973"/>
        <v>0</v>
      </c>
      <c r="S1958" s="199">
        <f t="shared" si="974"/>
        <v>0</v>
      </c>
      <c r="T1958" s="199">
        <f t="shared" si="975"/>
        <v>0</v>
      </c>
      <c r="U1958" s="199">
        <f t="shared" si="976"/>
        <v>0</v>
      </c>
      <c r="V1958" s="402" t="s">
        <v>1324</v>
      </c>
    </row>
    <row r="1959" spans="1:22" s="7" customFormat="1" outlineLevel="2">
      <c r="A1959" s="5"/>
      <c r="B1959" s="5"/>
      <c r="C1959" s="27" t="s">
        <v>791</v>
      </c>
      <c r="D1959" s="194">
        <f>300-165</f>
        <v>135</v>
      </c>
      <c r="E1959" s="97">
        <v>168</v>
      </c>
      <c r="F1959" s="277" t="s">
        <v>624</v>
      </c>
      <c r="G1959" s="199">
        <v>72299.399999999994</v>
      </c>
      <c r="H1959" s="199">
        <v>17189.865000000002</v>
      </c>
      <c r="I1959" s="199">
        <f t="shared" ref="I1959" si="1007">SUM(G1959:H1959)</f>
        <v>89489.264999999999</v>
      </c>
      <c r="J1959" s="199">
        <f t="shared" si="1004"/>
        <v>12146299.199999999</v>
      </c>
      <c r="K1959" s="199">
        <f t="shared" si="1005"/>
        <v>2887897.3200000003</v>
      </c>
      <c r="L1959" s="199">
        <f t="shared" si="1006"/>
        <v>15034196.52</v>
      </c>
      <c r="M1959" s="579"/>
      <c r="N1959" s="199"/>
      <c r="O1959" s="199">
        <f t="shared" si="972"/>
        <v>0</v>
      </c>
      <c r="P1959" s="579"/>
      <c r="Q1959" s="199"/>
      <c r="R1959" s="199">
        <f t="shared" si="973"/>
        <v>0</v>
      </c>
      <c r="S1959" s="199">
        <f t="shared" si="974"/>
        <v>0</v>
      </c>
      <c r="T1959" s="199">
        <f t="shared" si="975"/>
        <v>0</v>
      </c>
      <c r="U1959" s="199">
        <f t="shared" si="976"/>
        <v>0</v>
      </c>
      <c r="V1959" s="402" t="s">
        <v>625</v>
      </c>
    </row>
    <row r="1960" spans="1:22" s="7" customFormat="1" outlineLevel="2">
      <c r="A1960" s="5"/>
      <c r="B1960" s="5"/>
      <c r="C1960" s="2" t="s">
        <v>1325</v>
      </c>
      <c r="D1960" s="194">
        <v>155</v>
      </c>
      <c r="E1960" s="97">
        <v>43.050000000000004</v>
      </c>
      <c r="F1960" s="277" t="s">
        <v>624</v>
      </c>
      <c r="G1960" s="199">
        <v>32518.739999999998</v>
      </c>
      <c r="H1960" s="199">
        <v>7485.6650000000009</v>
      </c>
      <c r="I1960" s="199">
        <f t="shared" si="1003"/>
        <v>40004.404999999999</v>
      </c>
      <c r="J1960" s="199">
        <f t="shared" si="1004"/>
        <v>1399931.757</v>
      </c>
      <c r="K1960" s="199">
        <f t="shared" si="1005"/>
        <v>322257.87825000007</v>
      </c>
      <c r="L1960" s="199">
        <f t="shared" si="1006"/>
        <v>1722189.6352500001</v>
      </c>
      <c r="M1960" s="579"/>
      <c r="N1960" s="199"/>
      <c r="O1960" s="199">
        <f t="shared" si="972"/>
        <v>0</v>
      </c>
      <c r="P1960" s="579"/>
      <c r="Q1960" s="199"/>
      <c r="R1960" s="199">
        <f t="shared" si="973"/>
        <v>0</v>
      </c>
      <c r="S1960" s="199">
        <f t="shared" si="974"/>
        <v>0</v>
      </c>
      <c r="T1960" s="199">
        <f t="shared" si="975"/>
        <v>0</v>
      </c>
      <c r="U1960" s="199">
        <f t="shared" si="976"/>
        <v>0</v>
      </c>
      <c r="V1960" s="402" t="s">
        <v>625</v>
      </c>
    </row>
    <row r="1961" spans="1:22" s="7" customFormat="1" outlineLevel="2">
      <c r="A1961" s="5"/>
      <c r="B1961" s="5"/>
      <c r="C1961" s="2" t="s">
        <v>1326</v>
      </c>
      <c r="D1961" s="194">
        <f>450-231</f>
        <v>219</v>
      </c>
      <c r="E1961" s="97">
        <v>260.40000000000003</v>
      </c>
      <c r="F1961" s="277" t="s">
        <v>624</v>
      </c>
      <c r="G1961" s="199">
        <v>22980.09</v>
      </c>
      <c r="H1961" s="199">
        <v>5743.9305000000022</v>
      </c>
      <c r="I1961" s="199">
        <f t="shared" si="1003"/>
        <v>28724.020500000002</v>
      </c>
      <c r="J1961" s="199">
        <f t="shared" si="1004"/>
        <v>5984015.4360000007</v>
      </c>
      <c r="K1961" s="199">
        <f t="shared" si="1005"/>
        <v>1495719.5022000007</v>
      </c>
      <c r="L1961" s="199">
        <f t="shared" si="1006"/>
        <v>7479734.9382000016</v>
      </c>
      <c r="M1961" s="579"/>
      <c r="N1961" s="199"/>
      <c r="O1961" s="199">
        <f t="shared" si="972"/>
        <v>0</v>
      </c>
      <c r="P1961" s="579"/>
      <c r="Q1961" s="199"/>
      <c r="R1961" s="199">
        <f t="shared" si="973"/>
        <v>0</v>
      </c>
      <c r="S1961" s="199">
        <f t="shared" si="974"/>
        <v>0</v>
      </c>
      <c r="T1961" s="199">
        <f t="shared" si="975"/>
        <v>0</v>
      </c>
      <c r="U1961" s="199">
        <f t="shared" si="976"/>
        <v>0</v>
      </c>
      <c r="V1961" s="402" t="s">
        <v>625</v>
      </c>
    </row>
    <row r="1962" spans="1:22" s="7" customFormat="1" outlineLevel="2">
      <c r="A1962" s="5"/>
      <c r="B1962" s="5"/>
      <c r="C1962" s="2" t="s">
        <v>1121</v>
      </c>
      <c r="D1962" s="194">
        <v>75</v>
      </c>
      <c r="E1962" s="97">
        <v>70.350000000000009</v>
      </c>
      <c r="F1962" s="277" t="s">
        <v>624</v>
      </c>
      <c r="G1962" s="199">
        <v>25928.399999999998</v>
      </c>
      <c r="H1962" s="199">
        <v>7485.6650000000009</v>
      </c>
      <c r="I1962" s="199">
        <f t="shared" ref="I1962:I1963" si="1008">SUM(G1962:H1962)</f>
        <v>33414.065000000002</v>
      </c>
      <c r="J1962" s="199">
        <f t="shared" si="1004"/>
        <v>1824062.9400000002</v>
      </c>
      <c r="K1962" s="199">
        <f t="shared" si="1005"/>
        <v>526616.53275000013</v>
      </c>
      <c r="L1962" s="199">
        <f t="shared" si="1006"/>
        <v>2350679.4727500007</v>
      </c>
      <c r="M1962" s="579"/>
      <c r="N1962" s="199"/>
      <c r="O1962" s="199">
        <f t="shared" si="972"/>
        <v>0</v>
      </c>
      <c r="P1962" s="579"/>
      <c r="Q1962" s="199"/>
      <c r="R1962" s="199">
        <f t="shared" si="973"/>
        <v>0</v>
      </c>
      <c r="S1962" s="199">
        <f t="shared" si="974"/>
        <v>0</v>
      </c>
      <c r="T1962" s="199">
        <f t="shared" si="975"/>
        <v>0</v>
      </c>
      <c r="U1962" s="199">
        <f t="shared" si="976"/>
        <v>0</v>
      </c>
      <c r="V1962" s="402" t="s">
        <v>625</v>
      </c>
    </row>
    <row r="1963" spans="1:22" s="7" customFormat="1" outlineLevel="2">
      <c r="A1963" s="5"/>
      <c r="B1963" s="5"/>
      <c r="C1963" s="2" t="s">
        <v>1122</v>
      </c>
      <c r="D1963" s="194">
        <f>1470-924</f>
        <v>546</v>
      </c>
      <c r="E1963" s="97">
        <v>176.4</v>
      </c>
      <c r="F1963" s="277" t="s">
        <v>624</v>
      </c>
      <c r="G1963" s="199">
        <v>15443.88</v>
      </c>
      <c r="H1963" s="199">
        <v>5031.18</v>
      </c>
      <c r="I1963" s="199">
        <f t="shared" si="1008"/>
        <v>20475.059999999998</v>
      </c>
      <c r="J1963" s="199">
        <f t="shared" si="1004"/>
        <v>2724300.432</v>
      </c>
      <c r="K1963" s="199">
        <f t="shared" si="1005"/>
        <v>887500.15200000012</v>
      </c>
      <c r="L1963" s="199">
        <f t="shared" si="1006"/>
        <v>3611800.5839999998</v>
      </c>
      <c r="M1963" s="579"/>
      <c r="N1963" s="199"/>
      <c r="O1963" s="199">
        <f t="shared" si="972"/>
        <v>0</v>
      </c>
      <c r="P1963" s="579"/>
      <c r="Q1963" s="199"/>
      <c r="R1963" s="199">
        <f t="shared" si="973"/>
        <v>0</v>
      </c>
      <c r="S1963" s="199">
        <f t="shared" si="974"/>
        <v>0</v>
      </c>
      <c r="T1963" s="199">
        <f t="shared" si="975"/>
        <v>0</v>
      </c>
      <c r="U1963" s="199">
        <f t="shared" si="976"/>
        <v>0</v>
      </c>
      <c r="V1963" s="402" t="s">
        <v>625</v>
      </c>
    </row>
    <row r="1964" spans="1:22" s="7" customFormat="1" outlineLevel="2">
      <c r="A1964" s="5"/>
      <c r="B1964" s="5"/>
      <c r="C1964" s="2" t="s">
        <v>1329</v>
      </c>
      <c r="D1964" s="194">
        <f>600-347</f>
        <v>253</v>
      </c>
      <c r="E1964" s="97">
        <v>396.90000000000003</v>
      </c>
      <c r="F1964" s="277" t="s">
        <v>624</v>
      </c>
      <c r="G1964" s="199">
        <v>21976.799999999999</v>
      </c>
      <c r="H1964" s="199">
        <v>3920.0000000000005</v>
      </c>
      <c r="I1964" s="199">
        <f t="shared" si="1003"/>
        <v>25896.799999999999</v>
      </c>
      <c r="J1964" s="199">
        <f t="shared" si="1004"/>
        <v>8722591.9199999999</v>
      </c>
      <c r="K1964" s="199">
        <f t="shared" si="1005"/>
        <v>1555848.0000000002</v>
      </c>
      <c r="L1964" s="199">
        <f t="shared" si="1006"/>
        <v>10278439.92</v>
      </c>
      <c r="M1964" s="579"/>
      <c r="N1964" s="199"/>
      <c r="O1964" s="199">
        <f t="shared" ref="O1964:O2012" si="1009">M1964+N1964</f>
        <v>0</v>
      </c>
      <c r="P1964" s="579"/>
      <c r="Q1964" s="199"/>
      <c r="R1964" s="199">
        <f t="shared" ref="R1964:R2012" si="1010">P1964+Q1964</f>
        <v>0</v>
      </c>
      <c r="S1964" s="199">
        <f t="shared" si="974"/>
        <v>0</v>
      </c>
      <c r="T1964" s="199">
        <f t="shared" si="975"/>
        <v>0</v>
      </c>
      <c r="U1964" s="199">
        <f t="shared" si="976"/>
        <v>0</v>
      </c>
      <c r="V1964" s="402" t="s">
        <v>961</v>
      </c>
    </row>
    <row r="1965" spans="1:22" s="7" customFormat="1" outlineLevel="2">
      <c r="A1965" s="5"/>
      <c r="B1965" s="5"/>
      <c r="C1965" s="2" t="s">
        <v>928</v>
      </c>
      <c r="D1965" s="194">
        <v>62</v>
      </c>
      <c r="E1965" s="97">
        <v>336</v>
      </c>
      <c r="F1965" s="277" t="s">
        <v>624</v>
      </c>
      <c r="G1965" s="199">
        <v>8773.9726027397246</v>
      </c>
      <c r="H1965" s="199">
        <v>14594.016411764707</v>
      </c>
      <c r="I1965" s="199">
        <f t="shared" si="1003"/>
        <v>23367.989014504434</v>
      </c>
      <c r="J1965" s="199">
        <f t="shared" si="1004"/>
        <v>2948054.7945205476</v>
      </c>
      <c r="K1965" s="199">
        <f t="shared" si="1005"/>
        <v>4903589.5143529419</v>
      </c>
      <c r="L1965" s="199">
        <f t="shared" si="1006"/>
        <v>7851644.3088734895</v>
      </c>
      <c r="M1965" s="579"/>
      <c r="N1965" s="199"/>
      <c r="O1965" s="199">
        <f t="shared" si="1009"/>
        <v>0</v>
      </c>
      <c r="P1965" s="579"/>
      <c r="Q1965" s="199"/>
      <c r="R1965" s="199">
        <f t="shared" si="1010"/>
        <v>0</v>
      </c>
      <c r="S1965" s="199">
        <f t="shared" si="974"/>
        <v>0</v>
      </c>
      <c r="T1965" s="199">
        <f t="shared" si="975"/>
        <v>0</v>
      </c>
      <c r="U1965" s="199">
        <f t="shared" si="976"/>
        <v>0</v>
      </c>
      <c r="V1965" s="402" t="s">
        <v>929</v>
      </c>
    </row>
    <row r="1966" spans="1:22" s="7" customFormat="1" outlineLevel="2">
      <c r="A1966" s="5"/>
      <c r="B1966" s="5"/>
      <c r="C1966" s="2" t="s">
        <v>1201</v>
      </c>
      <c r="D1966" s="194">
        <f>768-441</f>
        <v>327</v>
      </c>
      <c r="E1966" s="97">
        <v>840</v>
      </c>
      <c r="F1966" s="277" t="s">
        <v>624</v>
      </c>
      <c r="G1966" s="199">
        <v>6646.869178082191</v>
      </c>
      <c r="H1966" s="199">
        <v>13183.42817647059</v>
      </c>
      <c r="I1966" s="199">
        <f t="shared" si="1003"/>
        <v>19830.297354552782</v>
      </c>
      <c r="J1966" s="199">
        <f t="shared" si="1004"/>
        <v>5583370.1095890403</v>
      </c>
      <c r="K1966" s="199">
        <f t="shared" si="1005"/>
        <v>11074079.668235296</v>
      </c>
      <c r="L1966" s="199">
        <f t="shared" si="1006"/>
        <v>16657449.777824337</v>
      </c>
      <c r="M1966" s="579">
        <v>0.8</v>
      </c>
      <c r="N1966" s="199"/>
      <c r="O1966" s="199">
        <f t="shared" si="1009"/>
        <v>0.8</v>
      </c>
      <c r="P1966" s="579"/>
      <c r="Q1966" s="199"/>
      <c r="R1966" s="199">
        <f t="shared" si="1010"/>
        <v>0</v>
      </c>
      <c r="S1966" s="199">
        <f t="shared" si="974"/>
        <v>4466696.0876712324</v>
      </c>
      <c r="T1966" s="199">
        <f t="shared" si="975"/>
        <v>0</v>
      </c>
      <c r="U1966" s="199">
        <f t="shared" si="976"/>
        <v>4466696.0876712324</v>
      </c>
      <c r="V1966" s="402" t="s">
        <v>1202</v>
      </c>
    </row>
    <row r="1967" spans="1:22" s="7" customFormat="1" outlineLevel="2">
      <c r="A1967" s="5"/>
      <c r="B1967" s="5"/>
      <c r="C1967" s="2" t="s">
        <v>1201</v>
      </c>
      <c r="D1967" s="194">
        <f>1338-315</f>
        <v>1023</v>
      </c>
      <c r="E1967" s="97">
        <v>0</v>
      </c>
      <c r="F1967" s="277" t="s">
        <v>624</v>
      </c>
      <c r="G1967" s="199">
        <v>6646.869178082191</v>
      </c>
      <c r="H1967" s="199">
        <v>13183.42817647059</v>
      </c>
      <c r="I1967" s="199">
        <f t="shared" si="1003"/>
        <v>19830.297354552782</v>
      </c>
      <c r="J1967" s="199">
        <f t="shared" si="1004"/>
        <v>0</v>
      </c>
      <c r="K1967" s="199">
        <f t="shared" si="1005"/>
        <v>0</v>
      </c>
      <c r="L1967" s="199">
        <f t="shared" si="1006"/>
        <v>0</v>
      </c>
      <c r="M1967" s="579">
        <v>0.8</v>
      </c>
      <c r="N1967" s="199"/>
      <c r="O1967" s="199">
        <f t="shared" si="1009"/>
        <v>0.8</v>
      </c>
      <c r="P1967" s="579"/>
      <c r="Q1967" s="199"/>
      <c r="R1967" s="199">
        <f t="shared" si="1010"/>
        <v>0</v>
      </c>
      <c r="S1967" s="199">
        <f t="shared" ref="S1967:S1994" si="1011">J1967*M1967</f>
        <v>0</v>
      </c>
      <c r="T1967" s="199">
        <f t="shared" ref="T1967:T1994" si="1012">P1967*K1967</f>
        <v>0</v>
      </c>
      <c r="U1967" s="199">
        <f t="shared" ref="U1967:U1994" si="1013">S1967+T1967</f>
        <v>0</v>
      </c>
      <c r="V1967" s="402" t="s">
        <v>1202</v>
      </c>
    </row>
    <row r="1968" spans="1:22" s="7" customFormat="1" outlineLevel="2">
      <c r="A1968" s="5"/>
      <c r="B1968" s="5"/>
      <c r="C1968" s="2" t="s">
        <v>928</v>
      </c>
      <c r="D1968" s="194">
        <v>86</v>
      </c>
      <c r="E1968" s="97">
        <v>0</v>
      </c>
      <c r="F1968" s="277" t="s">
        <v>624</v>
      </c>
      <c r="G1968" s="199">
        <v>8773.9726027397246</v>
      </c>
      <c r="H1968" s="199">
        <v>14594.016411764707</v>
      </c>
      <c r="I1968" s="199">
        <f t="shared" si="1003"/>
        <v>23367.989014504434</v>
      </c>
      <c r="J1968" s="199">
        <f t="shared" si="1004"/>
        <v>0</v>
      </c>
      <c r="K1968" s="199">
        <f t="shared" si="1005"/>
        <v>0</v>
      </c>
      <c r="L1968" s="199">
        <f t="shared" si="1006"/>
        <v>0</v>
      </c>
      <c r="M1968" s="579"/>
      <c r="N1968" s="199"/>
      <c r="O1968" s="199">
        <f t="shared" si="1009"/>
        <v>0</v>
      </c>
      <c r="P1968" s="579"/>
      <c r="Q1968" s="199"/>
      <c r="R1968" s="199">
        <f t="shared" si="1010"/>
        <v>0</v>
      </c>
      <c r="S1968" s="199">
        <f t="shared" si="1011"/>
        <v>0</v>
      </c>
      <c r="T1968" s="199">
        <f t="shared" si="1012"/>
        <v>0</v>
      </c>
      <c r="U1968" s="199">
        <f t="shared" si="1013"/>
        <v>0</v>
      </c>
      <c r="V1968" s="402" t="s">
        <v>929</v>
      </c>
    </row>
    <row r="1969" spans="1:22" s="7" customFormat="1" outlineLevel="2">
      <c r="A1969" s="5"/>
      <c r="B1969" s="5"/>
      <c r="C1969" s="2" t="s">
        <v>1330</v>
      </c>
      <c r="D1969" s="194">
        <f>210-111</f>
        <v>99</v>
      </c>
      <c r="E1969" s="97">
        <v>160</v>
      </c>
      <c r="F1969" s="277" t="s">
        <v>624</v>
      </c>
      <c r="G1969" s="199">
        <v>12762.035616438356</v>
      </c>
      <c r="H1969" s="199">
        <v>15805.000000000002</v>
      </c>
      <c r="I1969" s="199">
        <f t="shared" si="1003"/>
        <v>28567.035616438356</v>
      </c>
      <c r="J1969" s="199">
        <f t="shared" si="1004"/>
        <v>2041925.6986301369</v>
      </c>
      <c r="K1969" s="199">
        <f t="shared" si="1005"/>
        <v>2528800.0000000005</v>
      </c>
      <c r="L1969" s="199">
        <f t="shared" si="1006"/>
        <v>4570725.6986301374</v>
      </c>
      <c r="M1969" s="579">
        <v>0.8</v>
      </c>
      <c r="N1969" s="199"/>
      <c r="O1969" s="199">
        <f t="shared" si="1009"/>
        <v>0.8</v>
      </c>
      <c r="P1969" s="579"/>
      <c r="Q1969" s="199"/>
      <c r="R1969" s="199">
        <f t="shared" si="1010"/>
        <v>0</v>
      </c>
      <c r="S1969" s="199">
        <f t="shared" si="1011"/>
        <v>1633540.5589041095</v>
      </c>
      <c r="T1969" s="199">
        <f t="shared" si="1012"/>
        <v>0</v>
      </c>
      <c r="U1969" s="199">
        <f t="shared" si="1013"/>
        <v>1633540.5589041095</v>
      </c>
      <c r="V1969" s="402" t="s">
        <v>1331</v>
      </c>
    </row>
    <row r="1970" spans="1:22" s="7" customFormat="1" outlineLevel="2">
      <c r="A1970" s="5"/>
      <c r="B1970" s="5"/>
      <c r="C1970" s="2" t="s">
        <v>1332</v>
      </c>
      <c r="D1970" s="194">
        <f>41-20</f>
        <v>21</v>
      </c>
      <c r="E1970" s="97">
        <v>31.5</v>
      </c>
      <c r="F1970" s="277" t="s">
        <v>624</v>
      </c>
      <c r="G1970" s="199">
        <v>3554.7229199999997</v>
      </c>
      <c r="H1970" s="199">
        <v>5289.7058823529414</v>
      </c>
      <c r="I1970" s="199">
        <f t="shared" si="1003"/>
        <v>8844.4288023529407</v>
      </c>
      <c r="J1970" s="199">
        <f t="shared" si="1004"/>
        <v>111973.77197999999</v>
      </c>
      <c r="K1970" s="199">
        <f t="shared" si="1005"/>
        <v>166625.73529411765</v>
      </c>
      <c r="L1970" s="199">
        <f t="shared" si="1006"/>
        <v>278599.50727411761</v>
      </c>
      <c r="M1970" s="579">
        <v>0.8</v>
      </c>
      <c r="N1970" s="199"/>
      <c r="O1970" s="199">
        <f t="shared" si="1009"/>
        <v>0.8</v>
      </c>
      <c r="P1970" s="579"/>
      <c r="Q1970" s="199"/>
      <c r="R1970" s="199">
        <f t="shared" si="1010"/>
        <v>0</v>
      </c>
      <c r="S1970" s="199">
        <f t="shared" si="1011"/>
        <v>89579.017584000001</v>
      </c>
      <c r="T1970" s="199">
        <f t="shared" si="1012"/>
        <v>0</v>
      </c>
      <c r="U1970" s="199">
        <f t="shared" si="1013"/>
        <v>89579.017584000001</v>
      </c>
      <c r="V1970" s="402" t="s">
        <v>1549</v>
      </c>
    </row>
    <row r="1971" spans="1:22" s="7" customFormat="1" outlineLevel="2">
      <c r="A1971" s="5"/>
      <c r="B1971" s="5"/>
      <c r="C1971" s="2" t="s">
        <v>1332</v>
      </c>
      <c r="D1971" s="194">
        <f>25-14</f>
        <v>11</v>
      </c>
      <c r="E1971" s="97">
        <f>25-14</f>
        <v>11</v>
      </c>
      <c r="F1971" s="277" t="s">
        <v>624</v>
      </c>
      <c r="G1971" s="199">
        <v>3554.7229199999997</v>
      </c>
      <c r="H1971" s="199">
        <v>5289.7058823529414</v>
      </c>
      <c r="I1971" s="199">
        <f t="shared" si="1003"/>
        <v>8844.4288023529407</v>
      </c>
      <c r="J1971" s="199">
        <f t="shared" si="1004"/>
        <v>39101.952119999994</v>
      </c>
      <c r="K1971" s="199">
        <f t="shared" si="1005"/>
        <v>58186.764705882357</v>
      </c>
      <c r="L1971" s="199">
        <f t="shared" si="1006"/>
        <v>97288.716825882351</v>
      </c>
      <c r="M1971" s="579">
        <v>0.8</v>
      </c>
      <c r="N1971" s="199"/>
      <c r="O1971" s="199">
        <f t="shared" si="1009"/>
        <v>0.8</v>
      </c>
      <c r="P1971" s="579"/>
      <c r="Q1971" s="199"/>
      <c r="R1971" s="199">
        <f t="shared" si="1010"/>
        <v>0</v>
      </c>
      <c r="S1971" s="199">
        <f t="shared" si="1011"/>
        <v>31281.561695999997</v>
      </c>
      <c r="T1971" s="199">
        <f t="shared" si="1012"/>
        <v>0</v>
      </c>
      <c r="U1971" s="199">
        <f t="shared" si="1013"/>
        <v>31281.561695999997</v>
      </c>
      <c r="V1971" s="402" t="s">
        <v>713</v>
      </c>
    </row>
    <row r="1972" spans="1:22" s="7" customFormat="1" outlineLevel="2">
      <c r="A1972" s="5"/>
      <c r="B1972" s="5"/>
      <c r="C1972" s="2" t="s">
        <v>679</v>
      </c>
      <c r="D1972" s="194">
        <f>33-14</f>
        <v>19</v>
      </c>
      <c r="E1972" s="97">
        <v>20</v>
      </c>
      <c r="F1972" s="277" t="s">
        <v>624</v>
      </c>
      <c r="G1972" s="199">
        <v>776880</v>
      </c>
      <c r="H1972" s="199">
        <v>51045.865472000005</v>
      </c>
      <c r="I1972" s="199">
        <f t="shared" si="1003"/>
        <v>827925.86547199998</v>
      </c>
      <c r="J1972" s="199">
        <f t="shared" si="1004"/>
        <v>15537600</v>
      </c>
      <c r="K1972" s="199">
        <f t="shared" si="1005"/>
        <v>1020917.3094400001</v>
      </c>
      <c r="L1972" s="199">
        <f t="shared" si="1006"/>
        <v>16558517.30944</v>
      </c>
      <c r="M1972" s="579"/>
      <c r="N1972" s="199"/>
      <c r="O1972" s="199">
        <f t="shared" si="1009"/>
        <v>0</v>
      </c>
      <c r="P1972" s="579"/>
      <c r="Q1972" s="199"/>
      <c r="R1972" s="199">
        <f t="shared" si="1010"/>
        <v>0</v>
      </c>
      <c r="S1972" s="199">
        <f t="shared" si="1011"/>
        <v>0</v>
      </c>
      <c r="T1972" s="199">
        <f t="shared" si="1012"/>
        <v>0</v>
      </c>
      <c r="U1972" s="199">
        <f t="shared" si="1013"/>
        <v>0</v>
      </c>
      <c r="V1972" s="402" t="s">
        <v>680</v>
      </c>
    </row>
    <row r="1973" spans="1:22" s="7" customFormat="1" outlineLevel="2">
      <c r="A1973" s="5"/>
      <c r="B1973" s="5"/>
      <c r="C1973" s="2"/>
      <c r="D1973" s="194"/>
      <c r="E1973" s="97"/>
      <c r="F1973" s="277"/>
      <c r="G1973" s="199"/>
      <c r="H1973" s="199"/>
      <c r="I1973" s="199"/>
      <c r="J1973" s="199"/>
      <c r="K1973" s="199"/>
      <c r="L1973" s="199"/>
      <c r="M1973" s="579"/>
      <c r="N1973" s="199"/>
      <c r="O1973" s="199">
        <f t="shared" si="1009"/>
        <v>0</v>
      </c>
      <c r="P1973" s="579"/>
      <c r="Q1973" s="199"/>
      <c r="R1973" s="199">
        <f t="shared" si="1010"/>
        <v>0</v>
      </c>
      <c r="S1973" s="199">
        <f t="shared" si="1011"/>
        <v>0</v>
      </c>
      <c r="T1973" s="199">
        <f t="shared" si="1012"/>
        <v>0</v>
      </c>
      <c r="U1973" s="199">
        <f t="shared" si="1013"/>
        <v>0</v>
      </c>
      <c r="V1973" s="402"/>
    </row>
    <row r="1974" spans="1:22" s="7" customFormat="1" outlineLevel="2">
      <c r="A1974" s="5"/>
      <c r="B1974" s="5"/>
      <c r="C1974" s="2"/>
      <c r="D1974" s="194"/>
      <c r="E1974" s="97"/>
      <c r="F1974" s="277"/>
      <c r="G1974" s="199"/>
      <c r="H1974" s="199"/>
      <c r="I1974" s="199"/>
      <c r="J1974" s="199"/>
      <c r="K1974" s="199"/>
      <c r="L1974" s="199"/>
      <c r="M1974" s="579"/>
      <c r="N1974" s="199"/>
      <c r="O1974" s="199">
        <f t="shared" si="1009"/>
        <v>0</v>
      </c>
      <c r="P1974" s="579"/>
      <c r="Q1974" s="199"/>
      <c r="R1974" s="199">
        <f t="shared" si="1010"/>
        <v>0</v>
      </c>
      <c r="S1974" s="199">
        <f t="shared" si="1011"/>
        <v>0</v>
      </c>
      <c r="T1974" s="199">
        <f t="shared" si="1012"/>
        <v>0</v>
      </c>
      <c r="U1974" s="199">
        <f t="shared" si="1013"/>
        <v>0</v>
      </c>
      <c r="V1974" s="402"/>
    </row>
    <row r="1975" spans="1:22" s="7" customFormat="1" outlineLevel="2">
      <c r="A1975" s="5"/>
      <c r="B1975" s="5"/>
      <c r="C1975" s="2" t="s">
        <v>657</v>
      </c>
      <c r="D1975" s="194">
        <v>1</v>
      </c>
      <c r="E1975" s="97">
        <v>1</v>
      </c>
      <c r="F1975" s="277" t="s">
        <v>619</v>
      </c>
      <c r="G1975" s="199">
        <v>2408071.8309585615</v>
      </c>
      <c r="H1975" s="199">
        <v>722421.54928756843</v>
      </c>
      <c r="I1975" s="199">
        <f t="shared" si="1003"/>
        <v>3130493.3802461298</v>
      </c>
      <c r="J1975" s="199">
        <f>G1975*E1975</f>
        <v>2408071.8309585615</v>
      </c>
      <c r="K1975" s="199">
        <f>H1975*E1975</f>
        <v>722421.54928756843</v>
      </c>
      <c r="L1975" s="199">
        <f>I1975*E1975</f>
        <v>3130493.3802461298</v>
      </c>
      <c r="M1975" s="579">
        <v>0.5</v>
      </c>
      <c r="N1975" s="199"/>
      <c r="O1975" s="199">
        <f t="shared" si="1009"/>
        <v>0.5</v>
      </c>
      <c r="P1975" s="579"/>
      <c r="Q1975" s="199"/>
      <c r="R1975" s="199">
        <f t="shared" si="1010"/>
        <v>0</v>
      </c>
      <c r="S1975" s="199">
        <f t="shared" si="1011"/>
        <v>1204035.9154792808</v>
      </c>
      <c r="T1975" s="199">
        <f t="shared" si="1012"/>
        <v>0</v>
      </c>
      <c r="U1975" s="199">
        <f t="shared" si="1013"/>
        <v>1204035.9154792808</v>
      </c>
      <c r="V1975" s="402" t="s">
        <v>713</v>
      </c>
    </row>
    <row r="1976" spans="1:22" s="7" customFormat="1" outlineLevel="1">
      <c r="A1976" s="5"/>
      <c r="B1976" s="5"/>
      <c r="C1976" s="2"/>
      <c r="D1976" s="194"/>
      <c r="E1976" s="194"/>
      <c r="F1976" s="277"/>
      <c r="G1976" s="199"/>
      <c r="H1976" s="199"/>
      <c r="I1976" s="199"/>
      <c r="J1976" s="199"/>
      <c r="K1976" s="199"/>
      <c r="L1976" s="199"/>
      <c r="M1976" s="579"/>
      <c r="N1976" s="199"/>
      <c r="O1976" s="199">
        <f t="shared" si="1009"/>
        <v>0</v>
      </c>
      <c r="P1976" s="579"/>
      <c r="Q1976" s="199"/>
      <c r="R1976" s="199">
        <f t="shared" si="1010"/>
        <v>0</v>
      </c>
      <c r="S1976" s="199">
        <f t="shared" si="1011"/>
        <v>0</v>
      </c>
      <c r="T1976" s="199">
        <f t="shared" si="1012"/>
        <v>0</v>
      </c>
      <c r="U1976" s="199">
        <f t="shared" si="1013"/>
        <v>0</v>
      </c>
      <c r="V1976" s="402"/>
    </row>
    <row r="1977" spans="1:22" s="6" customFormat="1">
      <c r="A1977" s="8"/>
      <c r="B1977" s="8"/>
      <c r="C1977" s="25"/>
      <c r="D1977" s="94"/>
      <c r="E1977" s="94"/>
      <c r="F1977" s="18"/>
      <c r="G1977" s="71"/>
      <c r="H1977" s="71"/>
      <c r="I1977" s="71"/>
      <c r="J1977" s="71"/>
      <c r="K1977" s="71"/>
      <c r="L1977" s="62"/>
      <c r="M1977" s="574"/>
      <c r="N1977" s="62"/>
      <c r="O1977" s="62">
        <f t="shared" si="1009"/>
        <v>0</v>
      </c>
      <c r="P1977" s="574"/>
      <c r="Q1977" s="62"/>
      <c r="R1977" s="62">
        <f t="shared" si="1010"/>
        <v>0</v>
      </c>
      <c r="S1977" s="62">
        <f t="shared" si="1011"/>
        <v>0</v>
      </c>
      <c r="T1977" s="62">
        <f t="shared" si="1012"/>
        <v>0</v>
      </c>
      <c r="U1977" s="62">
        <f t="shared" si="1013"/>
        <v>0</v>
      </c>
      <c r="V1977" s="72"/>
    </row>
    <row r="1978" spans="1:22" s="6" customFormat="1" ht="15.6">
      <c r="A1978" s="64" t="s">
        <v>41</v>
      </c>
      <c r="B1978" s="64"/>
      <c r="C1978" s="65" t="s">
        <v>42</v>
      </c>
      <c r="D1978" s="117"/>
      <c r="E1978" s="117"/>
      <c r="F1978" s="67"/>
      <c r="G1978" s="477"/>
      <c r="H1978" s="477"/>
      <c r="I1978" s="68"/>
      <c r="J1978" s="68"/>
      <c r="K1978" s="68"/>
      <c r="L1978" s="68">
        <f>SUBTOTAL(9,L1979:L1979)</f>
        <v>0</v>
      </c>
      <c r="M1978" s="580"/>
      <c r="N1978" s="68"/>
      <c r="O1978" s="68">
        <f t="shared" si="1009"/>
        <v>0</v>
      </c>
      <c r="P1978" s="580"/>
      <c r="Q1978" s="68"/>
      <c r="R1978" s="68">
        <f t="shared" si="1010"/>
        <v>0</v>
      </c>
      <c r="S1978" s="68">
        <f t="shared" si="1011"/>
        <v>0</v>
      </c>
      <c r="T1978" s="68">
        <f t="shared" si="1012"/>
        <v>0</v>
      </c>
      <c r="U1978" s="68">
        <f t="shared" si="1013"/>
        <v>0</v>
      </c>
      <c r="V1978" s="69"/>
    </row>
    <row r="1979" spans="1:22" s="6" customFormat="1">
      <c r="A1979" s="21"/>
      <c r="B1979" s="21"/>
      <c r="C1979" s="28"/>
      <c r="D1979" s="99"/>
      <c r="E1979" s="99"/>
      <c r="F1979" s="37"/>
      <c r="G1979" s="82"/>
      <c r="H1979" s="82"/>
      <c r="I1979" s="82"/>
      <c r="J1979" s="82"/>
      <c r="K1979" s="82"/>
      <c r="L1979" s="62"/>
      <c r="M1979" s="574"/>
      <c r="N1979" s="62"/>
      <c r="O1979" s="62">
        <f t="shared" si="1009"/>
        <v>0</v>
      </c>
      <c r="P1979" s="574"/>
      <c r="Q1979" s="62"/>
      <c r="R1979" s="62">
        <f t="shared" si="1010"/>
        <v>0</v>
      </c>
      <c r="S1979" s="62">
        <f t="shared" si="1011"/>
        <v>0</v>
      </c>
      <c r="T1979" s="62">
        <f t="shared" si="1012"/>
        <v>0</v>
      </c>
      <c r="U1979" s="62">
        <f t="shared" si="1013"/>
        <v>0</v>
      </c>
      <c r="V1979" s="72"/>
    </row>
    <row r="1980" spans="1:22" s="6" customFormat="1" ht="15.6">
      <c r="A1980" s="64" t="s">
        <v>43</v>
      </c>
      <c r="B1980" s="64"/>
      <c r="C1980" s="65" t="s">
        <v>44</v>
      </c>
      <c r="D1980" s="117"/>
      <c r="E1980" s="117"/>
      <c r="F1980" s="67"/>
      <c r="G1980" s="477"/>
      <c r="H1980" s="477"/>
      <c r="I1980" s="68"/>
      <c r="J1980" s="68"/>
      <c r="K1980" s="68"/>
      <c r="L1980" s="68">
        <f>SUBTOTAL(9,L1981:L1981)</f>
        <v>0</v>
      </c>
      <c r="M1980" s="580"/>
      <c r="N1980" s="68"/>
      <c r="O1980" s="68">
        <f t="shared" si="1009"/>
        <v>0</v>
      </c>
      <c r="P1980" s="580"/>
      <c r="Q1980" s="68"/>
      <c r="R1980" s="68">
        <f t="shared" si="1010"/>
        <v>0</v>
      </c>
      <c r="S1980" s="68">
        <f t="shared" si="1011"/>
        <v>0</v>
      </c>
      <c r="T1980" s="68">
        <f t="shared" si="1012"/>
        <v>0</v>
      </c>
      <c r="U1980" s="68">
        <f t="shared" si="1013"/>
        <v>0</v>
      </c>
      <c r="V1980" s="69"/>
    </row>
    <row r="1981" spans="1:22" s="6" customFormat="1">
      <c r="A1981" s="21"/>
      <c r="B1981" s="21"/>
      <c r="C1981" s="28"/>
      <c r="D1981" s="99"/>
      <c r="E1981" s="99"/>
      <c r="F1981" s="37"/>
      <c r="G1981" s="82"/>
      <c r="H1981" s="82"/>
      <c r="I1981" s="82"/>
      <c r="J1981" s="82"/>
      <c r="K1981" s="82"/>
      <c r="L1981" s="62"/>
      <c r="M1981" s="574"/>
      <c r="N1981" s="62"/>
      <c r="O1981" s="62">
        <f t="shared" si="1009"/>
        <v>0</v>
      </c>
      <c r="P1981" s="574"/>
      <c r="Q1981" s="62"/>
      <c r="R1981" s="62">
        <f t="shared" si="1010"/>
        <v>0</v>
      </c>
      <c r="S1981" s="62">
        <f t="shared" si="1011"/>
        <v>0</v>
      </c>
      <c r="T1981" s="62">
        <f t="shared" si="1012"/>
        <v>0</v>
      </c>
      <c r="U1981" s="62">
        <f t="shared" si="1013"/>
        <v>0</v>
      </c>
      <c r="V1981" s="72"/>
    </row>
    <row r="1982" spans="1:22" s="6" customFormat="1" ht="15.6">
      <c r="A1982" s="64" t="s">
        <v>45</v>
      </c>
      <c r="B1982" s="64"/>
      <c r="C1982" s="65" t="s">
        <v>46</v>
      </c>
      <c r="D1982" s="117"/>
      <c r="E1982" s="117"/>
      <c r="F1982" s="67"/>
      <c r="G1982" s="477"/>
      <c r="H1982" s="477"/>
      <c r="I1982" s="68"/>
      <c r="J1982" s="68">
        <f>SUBTOTAL(9,J1983:J2012)</f>
        <v>21057187.71986302</v>
      </c>
      <c r="K1982" s="68">
        <f>SUBTOTAL(9,K1983:K2012)</f>
        <v>2439460.9419995975</v>
      </c>
      <c r="L1982" s="68">
        <f>SUBTOTAL(9,L1983:L2012)</f>
        <v>23496648.661862612</v>
      </c>
      <c r="M1982" s="580"/>
      <c r="N1982" s="68"/>
      <c r="O1982" s="68">
        <f t="shared" si="1009"/>
        <v>0</v>
      </c>
      <c r="P1982" s="580"/>
      <c r="Q1982" s="68"/>
      <c r="R1982" s="68">
        <f t="shared" si="1010"/>
        <v>0</v>
      </c>
      <c r="S1982" s="68">
        <f>SUBTOTAL(9,S1983:S2012)</f>
        <v>0</v>
      </c>
      <c r="T1982" s="68">
        <f>SUBTOTAL(9,T1983:T2012)</f>
        <v>0</v>
      </c>
      <c r="U1982" s="68">
        <f>SUBTOTAL(9,U1983:U2012)</f>
        <v>0</v>
      </c>
      <c r="V1982" s="69"/>
    </row>
    <row r="1983" spans="1:22" s="6" customFormat="1">
      <c r="A1983" s="21" t="s">
        <v>407</v>
      </c>
      <c r="B1983" s="21"/>
      <c r="C1983" s="21" t="s">
        <v>302</v>
      </c>
      <c r="D1983" s="37">
        <v>1</v>
      </c>
      <c r="E1983" s="388">
        <v>1</v>
      </c>
      <c r="F1983" s="37" t="s">
        <v>10</v>
      </c>
      <c r="G1983" s="82"/>
      <c r="H1983" s="82"/>
      <c r="I1983" s="82"/>
      <c r="J1983" s="82">
        <f>SUBTOTAL(9,J1984:J2012)</f>
        <v>21057187.71986302</v>
      </c>
      <c r="K1983" s="82">
        <f>SUBTOTAL(9,K1984:K2012)</f>
        <v>2439460.9419995975</v>
      </c>
      <c r="L1983" s="82">
        <f>SUBTOTAL(9,L1984:L2012)</f>
        <v>23496648.661862612</v>
      </c>
      <c r="M1983" s="576"/>
      <c r="N1983" s="82"/>
      <c r="O1983" s="82">
        <f t="shared" si="1009"/>
        <v>0</v>
      </c>
      <c r="P1983" s="576"/>
      <c r="Q1983" s="82"/>
      <c r="R1983" s="82">
        <f t="shared" si="1010"/>
        <v>0</v>
      </c>
      <c r="S1983" s="82">
        <f>SUBTOTAL(9,S1984:S2012)</f>
        <v>0</v>
      </c>
      <c r="T1983" s="82">
        <f>SUBTOTAL(9,T1984:T2012)</f>
        <v>0</v>
      </c>
      <c r="U1983" s="82">
        <f>SUBTOTAL(9,U1984:U2012)</f>
        <v>0</v>
      </c>
      <c r="V1983" s="81"/>
    </row>
    <row r="1984" spans="1:22" s="7" customFormat="1" ht="39.6" outlineLevel="2">
      <c r="A1984" s="5"/>
      <c r="B1984" s="5"/>
      <c r="C1984" s="2" t="s">
        <v>1340</v>
      </c>
      <c r="D1984" s="194">
        <v>1</v>
      </c>
      <c r="E1984" s="97">
        <v>1</v>
      </c>
      <c r="F1984" s="277" t="s">
        <v>660</v>
      </c>
      <c r="G1984" s="199">
        <v>15455330.000000002</v>
      </c>
      <c r="H1984" s="199">
        <v>621600.00000000012</v>
      </c>
      <c r="I1984" s="199">
        <f t="shared" ref="I1984" si="1014">SUM(G1984:H1984)</f>
        <v>16076930.000000002</v>
      </c>
      <c r="J1984" s="199">
        <f>G1984*E1984</f>
        <v>15455330.000000002</v>
      </c>
      <c r="K1984" s="199">
        <f>H1984*E1984</f>
        <v>621600.00000000012</v>
      </c>
      <c r="L1984" s="199">
        <f>I1984*E1984</f>
        <v>16076930.000000002</v>
      </c>
      <c r="M1984" s="579"/>
      <c r="N1984" s="199"/>
      <c r="O1984" s="199">
        <f t="shared" si="1009"/>
        <v>0</v>
      </c>
      <c r="P1984" s="579"/>
      <c r="Q1984" s="199"/>
      <c r="R1984" s="199">
        <f t="shared" si="1010"/>
        <v>0</v>
      </c>
      <c r="S1984" s="199">
        <f t="shared" si="1011"/>
        <v>0</v>
      </c>
      <c r="T1984" s="199">
        <f t="shared" si="1012"/>
        <v>0</v>
      </c>
      <c r="U1984" s="199">
        <f t="shared" si="1013"/>
        <v>0</v>
      </c>
      <c r="V1984" s="402" t="s">
        <v>1341</v>
      </c>
    </row>
    <row r="1985" spans="1:22" s="7" customFormat="1" ht="26.4" outlineLevel="2">
      <c r="A1985" s="5"/>
      <c r="B1985" s="5"/>
      <c r="C1985" s="2" t="s">
        <v>1288</v>
      </c>
      <c r="D1985" s="194">
        <v>1</v>
      </c>
      <c r="E1985" s="97">
        <v>1</v>
      </c>
      <c r="F1985" s="277" t="s">
        <v>660</v>
      </c>
      <c r="G1985" s="199">
        <v>1614800.0000000002</v>
      </c>
      <c r="H1985" s="199">
        <v>50400.000000000007</v>
      </c>
      <c r="I1985" s="199">
        <f t="shared" ref="I1985:I1986" si="1015">SUM(G1985:H1985)</f>
        <v>1665200.0000000002</v>
      </c>
      <c r="J1985" s="199">
        <f>G1985*E1985</f>
        <v>1614800.0000000002</v>
      </c>
      <c r="K1985" s="199">
        <f>H1985*E1985</f>
        <v>50400.000000000007</v>
      </c>
      <c r="L1985" s="199">
        <f>I1985*E1985</f>
        <v>1665200.0000000002</v>
      </c>
      <c r="M1985" s="579"/>
      <c r="N1985" s="199"/>
      <c r="O1985" s="199">
        <f t="shared" si="1009"/>
        <v>0</v>
      </c>
      <c r="P1985" s="579"/>
      <c r="Q1985" s="199"/>
      <c r="R1985" s="199">
        <f t="shared" si="1010"/>
        <v>0</v>
      </c>
      <c r="S1985" s="199">
        <f t="shared" si="1011"/>
        <v>0</v>
      </c>
      <c r="T1985" s="199">
        <f t="shared" si="1012"/>
        <v>0</v>
      </c>
      <c r="U1985" s="199">
        <f t="shared" si="1013"/>
        <v>0</v>
      </c>
      <c r="V1985" s="402" t="s">
        <v>1219</v>
      </c>
    </row>
    <row r="1986" spans="1:22" s="7" customFormat="1" outlineLevel="2">
      <c r="A1986" s="5"/>
      <c r="B1986" s="5"/>
      <c r="C1986" s="2" t="s">
        <v>1151</v>
      </c>
      <c r="D1986" s="194">
        <v>1</v>
      </c>
      <c r="E1986" s="97">
        <v>1</v>
      </c>
      <c r="F1986" s="277" t="s">
        <v>619</v>
      </c>
      <c r="G1986" s="199">
        <v>775915</v>
      </c>
      <c r="H1986" s="199">
        <v>232774.5</v>
      </c>
      <c r="I1986" s="199">
        <f t="shared" si="1015"/>
        <v>1008689.5</v>
      </c>
      <c r="J1986" s="199">
        <f>G1986*E1986</f>
        <v>775915</v>
      </c>
      <c r="K1986" s="199">
        <f>H1986*E1986</f>
        <v>232774.5</v>
      </c>
      <c r="L1986" s="199">
        <f>I1986*E1986</f>
        <v>1008689.5</v>
      </c>
      <c r="M1986" s="579"/>
      <c r="N1986" s="199"/>
      <c r="O1986" s="199">
        <f t="shared" si="1009"/>
        <v>0</v>
      </c>
      <c r="P1986" s="579"/>
      <c r="Q1986" s="199"/>
      <c r="R1986" s="199">
        <f t="shared" si="1010"/>
        <v>0</v>
      </c>
      <c r="S1986" s="199">
        <f t="shared" si="1011"/>
        <v>0</v>
      </c>
      <c r="T1986" s="199">
        <f t="shared" si="1012"/>
        <v>0</v>
      </c>
      <c r="U1986" s="199">
        <f t="shared" si="1013"/>
        <v>0</v>
      </c>
      <c r="V1986" s="402" t="s">
        <v>713</v>
      </c>
    </row>
    <row r="1987" spans="1:22" s="7" customFormat="1" outlineLevel="2">
      <c r="A1987" s="5"/>
      <c r="B1987" s="5"/>
      <c r="C1987" s="401" t="s">
        <v>1296</v>
      </c>
      <c r="D1987" s="194">
        <v>0</v>
      </c>
      <c r="E1987" s="97">
        <v>0</v>
      </c>
      <c r="F1987" s="277"/>
      <c r="G1987" s="199"/>
      <c r="H1987" s="199"/>
      <c r="I1987" s="199"/>
      <c r="J1987" s="174">
        <f>SUBTOTAL(9,J1988:J1990)</f>
        <v>1022500</v>
      </c>
      <c r="K1987" s="174">
        <f>SUBTOTAL(9,K1988:K1990)</f>
        <v>471470.00000000006</v>
      </c>
      <c r="L1987" s="174">
        <f>SUBTOTAL(9,L1988:L1990)</f>
        <v>1493970</v>
      </c>
      <c r="M1987" s="578"/>
      <c r="N1987" s="174"/>
      <c r="O1987" s="174">
        <f t="shared" si="1009"/>
        <v>0</v>
      </c>
      <c r="P1987" s="578"/>
      <c r="Q1987" s="174"/>
      <c r="R1987" s="174">
        <f t="shared" si="1010"/>
        <v>0</v>
      </c>
      <c r="S1987" s="174">
        <f>SUBTOTAL(9,S1988:S1990)</f>
        <v>0</v>
      </c>
      <c r="T1987" s="174">
        <f>SUBTOTAL(9,T1988:T1990)</f>
        <v>0</v>
      </c>
      <c r="U1987" s="174">
        <f>SUBTOTAL(9,U1988:U1990)</f>
        <v>0</v>
      </c>
      <c r="V1987" s="402"/>
    </row>
    <row r="1988" spans="1:22" s="7" customFormat="1" outlineLevel="2">
      <c r="A1988" s="5"/>
      <c r="B1988" s="5"/>
      <c r="C1988" s="2" t="s">
        <v>1297</v>
      </c>
      <c r="D1988" s="194">
        <v>10</v>
      </c>
      <c r="E1988" s="97">
        <v>10</v>
      </c>
      <c r="F1988" s="277" t="s">
        <v>624</v>
      </c>
      <c r="G1988" s="199">
        <v>38160</v>
      </c>
      <c r="H1988" s="199">
        <v>22400.000000000004</v>
      </c>
      <c r="I1988" s="199">
        <f t="shared" ref="I1988:I1990" si="1016">SUM(G1988:H1988)</f>
        <v>60560</v>
      </c>
      <c r="J1988" s="199">
        <f>G1988*E1988</f>
        <v>381600</v>
      </c>
      <c r="K1988" s="199">
        <f>H1988*E1988</f>
        <v>224000.00000000003</v>
      </c>
      <c r="L1988" s="199">
        <f>I1988*E1988</f>
        <v>605600</v>
      </c>
      <c r="M1988" s="579"/>
      <c r="N1988" s="199"/>
      <c r="O1988" s="199">
        <f t="shared" si="1009"/>
        <v>0</v>
      </c>
      <c r="P1988" s="579"/>
      <c r="Q1988" s="199"/>
      <c r="R1988" s="199">
        <f t="shared" si="1010"/>
        <v>0</v>
      </c>
      <c r="S1988" s="199">
        <f t="shared" si="1011"/>
        <v>0</v>
      </c>
      <c r="T1988" s="199">
        <f t="shared" si="1012"/>
        <v>0</v>
      </c>
      <c r="U1988" s="199">
        <f t="shared" si="1013"/>
        <v>0</v>
      </c>
      <c r="V1988" s="402" t="s">
        <v>1108</v>
      </c>
    </row>
    <row r="1989" spans="1:22" s="7" customFormat="1" outlineLevel="2">
      <c r="A1989" s="5"/>
      <c r="B1989" s="5"/>
      <c r="C1989" s="2" t="s">
        <v>1298</v>
      </c>
      <c r="D1989" s="194">
        <v>10</v>
      </c>
      <c r="E1989" s="97">
        <v>10</v>
      </c>
      <c r="F1989" s="277" t="s">
        <v>624</v>
      </c>
      <c r="G1989" s="199">
        <v>60000</v>
      </c>
      <c r="H1989" s="199">
        <v>23520.000000000004</v>
      </c>
      <c r="I1989" s="199">
        <f t="shared" si="1016"/>
        <v>83520</v>
      </c>
      <c r="J1989" s="199">
        <f>G1989*E1989</f>
        <v>600000</v>
      </c>
      <c r="K1989" s="199">
        <f>H1989*E1989</f>
        <v>235200.00000000003</v>
      </c>
      <c r="L1989" s="199">
        <f>I1989*E1989</f>
        <v>835200</v>
      </c>
      <c r="M1989" s="579"/>
      <c r="N1989" s="199"/>
      <c r="O1989" s="199">
        <f t="shared" si="1009"/>
        <v>0</v>
      </c>
      <c r="P1989" s="579"/>
      <c r="Q1989" s="199"/>
      <c r="R1989" s="199">
        <f t="shared" si="1010"/>
        <v>0</v>
      </c>
      <c r="S1989" s="199">
        <f t="shared" si="1011"/>
        <v>0</v>
      </c>
      <c r="T1989" s="199">
        <f t="shared" si="1012"/>
        <v>0</v>
      </c>
      <c r="U1989" s="199">
        <f t="shared" si="1013"/>
        <v>0</v>
      </c>
      <c r="V1989" s="402" t="s">
        <v>1108</v>
      </c>
    </row>
    <row r="1990" spans="1:22" s="7" customFormat="1" outlineLevel="2">
      <c r="A1990" s="5"/>
      <c r="B1990" s="5"/>
      <c r="C1990" s="2" t="s">
        <v>1151</v>
      </c>
      <c r="D1990" s="194">
        <v>1</v>
      </c>
      <c r="E1990" s="97">
        <v>1</v>
      </c>
      <c r="F1990" s="277" t="s">
        <v>619</v>
      </c>
      <c r="G1990" s="199">
        <v>40900</v>
      </c>
      <c r="H1990" s="199">
        <v>12270</v>
      </c>
      <c r="I1990" s="199">
        <f t="shared" si="1016"/>
        <v>53170</v>
      </c>
      <c r="J1990" s="199">
        <f>G1990*E1990</f>
        <v>40900</v>
      </c>
      <c r="K1990" s="199">
        <f>H1990*E1990</f>
        <v>12270</v>
      </c>
      <c r="L1990" s="199">
        <f>I1990*E1990</f>
        <v>53170</v>
      </c>
      <c r="M1990" s="579"/>
      <c r="N1990" s="199"/>
      <c r="O1990" s="199">
        <f t="shared" si="1009"/>
        <v>0</v>
      </c>
      <c r="P1990" s="579"/>
      <c r="Q1990" s="199"/>
      <c r="R1990" s="199">
        <f t="shared" si="1010"/>
        <v>0</v>
      </c>
      <c r="S1990" s="199">
        <f t="shared" si="1011"/>
        <v>0</v>
      </c>
      <c r="T1990" s="199">
        <f t="shared" si="1012"/>
        <v>0</v>
      </c>
      <c r="U1990" s="199">
        <f t="shared" si="1013"/>
        <v>0</v>
      </c>
      <c r="V1990" s="402" t="s">
        <v>713</v>
      </c>
    </row>
    <row r="1991" spans="1:22" s="7" customFormat="1" outlineLevel="2">
      <c r="A1991" s="5"/>
      <c r="B1991" s="5"/>
      <c r="C1991" s="401" t="s">
        <v>1304</v>
      </c>
      <c r="D1991" s="194">
        <v>0</v>
      </c>
      <c r="E1991" s="97">
        <v>0</v>
      </c>
      <c r="F1991" s="277"/>
      <c r="G1991" s="199"/>
      <c r="H1991" s="199"/>
      <c r="I1991" s="199"/>
      <c r="J1991" s="174">
        <f>SUBTOTAL(9,J1992:J1994)</f>
        <v>334512.5</v>
      </c>
      <c r="K1991" s="174">
        <f>SUBTOTAL(9,K1992:K1994)</f>
        <v>116462.15</v>
      </c>
      <c r="L1991" s="174">
        <f>SUBTOTAL(9,L1992:L1994)</f>
        <v>450974.65</v>
      </c>
      <c r="M1991" s="578"/>
      <c r="N1991" s="174"/>
      <c r="O1991" s="174">
        <f t="shared" si="1009"/>
        <v>0</v>
      </c>
      <c r="P1991" s="578"/>
      <c r="Q1991" s="174"/>
      <c r="R1991" s="174">
        <f t="shared" si="1010"/>
        <v>0</v>
      </c>
      <c r="S1991" s="174">
        <f>SUBTOTAL(9,S1992:S1994)</f>
        <v>0</v>
      </c>
      <c r="T1991" s="174">
        <f>SUBTOTAL(9,T1992:T1994)</f>
        <v>0</v>
      </c>
      <c r="U1991" s="174">
        <f>SUBTOTAL(9,U1992:U1994)</f>
        <v>0</v>
      </c>
      <c r="V1991" s="402"/>
    </row>
    <row r="1992" spans="1:22" s="7" customFormat="1" outlineLevel="2">
      <c r="A1992" s="5"/>
      <c r="B1992" s="5"/>
      <c r="C1992" s="2" t="s">
        <v>1305</v>
      </c>
      <c r="D1992" s="194">
        <v>10</v>
      </c>
      <c r="E1992" s="97">
        <v>10</v>
      </c>
      <c r="F1992" s="277" t="s">
        <v>624</v>
      </c>
      <c r="G1992" s="199">
        <v>15358.8</v>
      </c>
      <c r="H1992" s="199">
        <v>5600.0000000000009</v>
      </c>
      <c r="I1992" s="199">
        <f t="shared" ref="I1992:I1994" si="1017">SUM(G1992:H1992)</f>
        <v>20958.8</v>
      </c>
      <c r="J1992" s="199">
        <f>G1992*E1992</f>
        <v>153588</v>
      </c>
      <c r="K1992" s="199">
        <f>H1992*E1992</f>
        <v>56000.000000000007</v>
      </c>
      <c r="L1992" s="199">
        <f>I1992*E1992</f>
        <v>209588</v>
      </c>
      <c r="M1992" s="579"/>
      <c r="N1992" s="199"/>
      <c r="O1992" s="199">
        <f t="shared" si="1009"/>
        <v>0</v>
      </c>
      <c r="P1992" s="579"/>
      <c r="Q1992" s="199"/>
      <c r="R1992" s="199">
        <f t="shared" si="1010"/>
        <v>0</v>
      </c>
      <c r="S1992" s="199">
        <f t="shared" si="1011"/>
        <v>0</v>
      </c>
      <c r="T1992" s="199">
        <f t="shared" si="1012"/>
        <v>0</v>
      </c>
      <c r="U1992" s="199">
        <f t="shared" si="1013"/>
        <v>0</v>
      </c>
      <c r="V1992" s="402" t="s">
        <v>1179</v>
      </c>
    </row>
    <row r="1993" spans="1:22" s="7" customFormat="1" outlineLevel="2">
      <c r="A1993" s="5"/>
      <c r="B1993" s="5"/>
      <c r="C1993" s="2" t="s">
        <v>1306</v>
      </c>
      <c r="D1993" s="194">
        <v>10</v>
      </c>
      <c r="E1993" s="97">
        <v>10</v>
      </c>
      <c r="F1993" s="277" t="s">
        <v>624</v>
      </c>
      <c r="G1993" s="199">
        <v>16754.399999999998</v>
      </c>
      <c r="H1993" s="199">
        <v>5644.8</v>
      </c>
      <c r="I1993" s="199">
        <f t="shared" si="1017"/>
        <v>22399.199999999997</v>
      </c>
      <c r="J1993" s="199">
        <f>G1993*E1993</f>
        <v>167543.99999999997</v>
      </c>
      <c r="K1993" s="199">
        <f>H1993*E1993</f>
        <v>56448</v>
      </c>
      <c r="L1993" s="199">
        <f>I1993*E1993</f>
        <v>223991.99999999997</v>
      </c>
      <c r="M1993" s="579"/>
      <c r="N1993" s="199"/>
      <c r="O1993" s="199">
        <f t="shared" si="1009"/>
        <v>0</v>
      </c>
      <c r="P1993" s="579"/>
      <c r="Q1993" s="199"/>
      <c r="R1993" s="199">
        <f t="shared" si="1010"/>
        <v>0</v>
      </c>
      <c r="S1993" s="199">
        <f t="shared" si="1011"/>
        <v>0</v>
      </c>
      <c r="T1993" s="199">
        <f t="shared" si="1012"/>
        <v>0</v>
      </c>
      <c r="U1993" s="199">
        <f t="shared" si="1013"/>
        <v>0</v>
      </c>
      <c r="V1993" s="402" t="s">
        <v>1179</v>
      </c>
    </row>
    <row r="1994" spans="1:22" s="7" customFormat="1" outlineLevel="2">
      <c r="A1994" s="5"/>
      <c r="B1994" s="5"/>
      <c r="C1994" s="2" t="s">
        <v>657</v>
      </c>
      <c r="D1994" s="194">
        <v>1</v>
      </c>
      <c r="E1994" s="97">
        <v>1</v>
      </c>
      <c r="F1994" s="277" t="s">
        <v>619</v>
      </c>
      <c r="G1994" s="199">
        <v>13380.5</v>
      </c>
      <c r="H1994" s="199">
        <v>4014.1499999999996</v>
      </c>
      <c r="I1994" s="199">
        <f t="shared" si="1017"/>
        <v>17394.650000000001</v>
      </c>
      <c r="J1994" s="199">
        <f>G1994*E1994</f>
        <v>13380.5</v>
      </c>
      <c r="K1994" s="199">
        <f>H1994*E1994</f>
        <v>4014.1499999999996</v>
      </c>
      <c r="L1994" s="199">
        <f>I1994*E1994</f>
        <v>17394.650000000001</v>
      </c>
      <c r="M1994" s="579"/>
      <c r="N1994" s="199"/>
      <c r="O1994" s="199">
        <f t="shared" si="1009"/>
        <v>0</v>
      </c>
      <c r="P1994" s="579"/>
      <c r="Q1994" s="199"/>
      <c r="R1994" s="199">
        <f t="shared" si="1010"/>
        <v>0</v>
      </c>
      <c r="S1994" s="199">
        <f t="shared" si="1011"/>
        <v>0</v>
      </c>
      <c r="T1994" s="199">
        <f t="shared" si="1012"/>
        <v>0</v>
      </c>
      <c r="U1994" s="199">
        <f t="shared" si="1013"/>
        <v>0</v>
      </c>
      <c r="V1994" s="402" t="s">
        <v>713</v>
      </c>
    </row>
    <row r="1995" spans="1:22" s="7" customFormat="1" outlineLevel="2">
      <c r="A1995" s="5"/>
      <c r="B1995" s="5"/>
      <c r="C1995" s="401" t="s">
        <v>1312</v>
      </c>
      <c r="D1995" s="194">
        <v>0</v>
      </c>
      <c r="E1995" s="97">
        <v>0</v>
      </c>
      <c r="F1995" s="277"/>
      <c r="G1995" s="199"/>
      <c r="H1995" s="199"/>
      <c r="I1995" s="199"/>
      <c r="J1995" s="174">
        <f>SUBTOTAL(9,J1996:J1998)</f>
        <v>107712.00000000001</v>
      </c>
      <c r="K1995" s="174">
        <f>SUBTOTAL(9,K1996:K1998)</f>
        <v>125035.2</v>
      </c>
      <c r="L1995" s="174">
        <f>SUBTOTAL(9,L1996:L1998)</f>
        <v>232747.19999999998</v>
      </c>
      <c r="M1995" s="578"/>
      <c r="N1995" s="174"/>
      <c r="O1995" s="174">
        <f t="shared" si="1009"/>
        <v>0</v>
      </c>
      <c r="P1995" s="578"/>
      <c r="Q1995" s="174"/>
      <c r="R1995" s="174">
        <f t="shared" si="1010"/>
        <v>0</v>
      </c>
      <c r="S1995" s="174">
        <f>SUBTOTAL(9,S1996:S1998)</f>
        <v>0</v>
      </c>
      <c r="T1995" s="174">
        <f>SUBTOTAL(9,T1996:T1998)</f>
        <v>0</v>
      </c>
      <c r="U1995" s="174">
        <f>SUBTOTAL(9,U1996:U1998)</f>
        <v>0</v>
      </c>
      <c r="V1995" s="402"/>
    </row>
    <row r="1996" spans="1:22" s="7" customFormat="1" ht="26.4" outlineLevel="2">
      <c r="A1996" s="5"/>
      <c r="B1996" s="5"/>
      <c r="C1996" s="2" t="s">
        <v>1313</v>
      </c>
      <c r="D1996" s="194">
        <v>10</v>
      </c>
      <c r="E1996" s="97">
        <v>10</v>
      </c>
      <c r="F1996" s="277" t="s">
        <v>624</v>
      </c>
      <c r="G1996" s="199">
        <v>8236.8000000000011</v>
      </c>
      <c r="H1996" s="199">
        <v>11743.2</v>
      </c>
      <c r="I1996" s="199">
        <f t="shared" ref="I1996" si="1018">SUM(G1996:H1996)</f>
        <v>19980</v>
      </c>
      <c r="J1996" s="199">
        <f>G1996*E1996</f>
        <v>82368.000000000015</v>
      </c>
      <c r="K1996" s="199">
        <f>H1996*E1996</f>
        <v>117432</v>
      </c>
      <c r="L1996" s="199">
        <f>I1996*E1996</f>
        <v>199800</v>
      </c>
      <c r="M1996" s="579"/>
      <c r="N1996" s="199"/>
      <c r="O1996" s="199">
        <f t="shared" si="1009"/>
        <v>0</v>
      </c>
      <c r="P1996" s="579"/>
      <c r="Q1996" s="199"/>
      <c r="R1996" s="199">
        <f t="shared" si="1010"/>
        <v>0</v>
      </c>
      <c r="S1996" s="199">
        <f t="shared" ref="S1996:S2012" si="1019">J1996*M1996</f>
        <v>0</v>
      </c>
      <c r="T1996" s="199">
        <f t="shared" ref="T1996:T2012" si="1020">P1996*K1996</f>
        <v>0</v>
      </c>
      <c r="U1996" s="199">
        <f t="shared" ref="U1996:U2012" si="1021">S1996+T1996</f>
        <v>0</v>
      </c>
      <c r="V1996" s="402" t="s">
        <v>1314</v>
      </c>
    </row>
    <row r="1997" spans="1:22" s="7" customFormat="1" outlineLevel="2">
      <c r="A1997" s="5"/>
      <c r="B1997" s="5"/>
      <c r="C1997" s="2" t="s">
        <v>1318</v>
      </c>
      <c r="D1997" s="194">
        <v>1</v>
      </c>
      <c r="E1997" s="97">
        <v>1</v>
      </c>
      <c r="F1997" s="277" t="s">
        <v>619</v>
      </c>
      <c r="G1997" s="199">
        <v>19008</v>
      </c>
      <c r="H1997" s="199">
        <v>5702.4</v>
      </c>
      <c r="I1997" s="199">
        <f>SUM(G1997:H1997)</f>
        <v>24710.400000000001</v>
      </c>
      <c r="J1997" s="199">
        <f>G1997*E1997</f>
        <v>19008</v>
      </c>
      <c r="K1997" s="199">
        <f>H1997*E1997</f>
        <v>5702.4</v>
      </c>
      <c r="L1997" s="199">
        <f>I1997*E1997</f>
        <v>24710.400000000001</v>
      </c>
      <c r="M1997" s="579"/>
      <c r="N1997" s="199"/>
      <c r="O1997" s="199">
        <f t="shared" si="1009"/>
        <v>0</v>
      </c>
      <c r="P1997" s="579"/>
      <c r="Q1997" s="199"/>
      <c r="R1997" s="199">
        <f t="shared" si="1010"/>
        <v>0</v>
      </c>
      <c r="S1997" s="199">
        <f t="shared" si="1019"/>
        <v>0</v>
      </c>
      <c r="T1997" s="199">
        <f t="shared" si="1020"/>
        <v>0</v>
      </c>
      <c r="U1997" s="199">
        <f t="shared" si="1021"/>
        <v>0</v>
      </c>
      <c r="V1997" s="402" t="s">
        <v>713</v>
      </c>
    </row>
    <row r="1998" spans="1:22" s="7" customFormat="1" outlineLevel="2">
      <c r="A1998" s="5"/>
      <c r="B1998" s="5"/>
      <c r="C1998" s="2" t="s">
        <v>1151</v>
      </c>
      <c r="D1998" s="194">
        <v>1</v>
      </c>
      <c r="E1998" s="97">
        <v>1</v>
      </c>
      <c r="F1998" s="277" t="s">
        <v>619</v>
      </c>
      <c r="G1998" s="199">
        <v>6336</v>
      </c>
      <c r="H1998" s="199">
        <v>1900.8</v>
      </c>
      <c r="I1998" s="199">
        <f t="shared" ref="I1998" si="1022">SUM(G1998:H1998)</f>
        <v>8236.7999999999993</v>
      </c>
      <c r="J1998" s="199">
        <f>G1998*E1998</f>
        <v>6336</v>
      </c>
      <c r="K1998" s="199">
        <f>H1998*E1998</f>
        <v>1900.8</v>
      </c>
      <c r="L1998" s="199">
        <f>I1998*E1998</f>
        <v>8236.7999999999993</v>
      </c>
      <c r="M1998" s="579"/>
      <c r="N1998" s="199"/>
      <c r="O1998" s="199">
        <f t="shared" si="1009"/>
        <v>0</v>
      </c>
      <c r="P1998" s="579"/>
      <c r="Q1998" s="199"/>
      <c r="R1998" s="199">
        <f t="shared" si="1010"/>
        <v>0</v>
      </c>
      <c r="S1998" s="199">
        <f t="shared" si="1019"/>
        <v>0</v>
      </c>
      <c r="T1998" s="199">
        <f t="shared" si="1020"/>
        <v>0</v>
      </c>
      <c r="U1998" s="199">
        <f t="shared" si="1021"/>
        <v>0</v>
      </c>
      <c r="V1998" s="402" t="s">
        <v>713</v>
      </c>
    </row>
    <row r="1999" spans="1:22" s="7" customFormat="1" outlineLevel="2">
      <c r="A1999" s="5"/>
      <c r="B1999" s="5"/>
      <c r="C1999" s="401" t="s">
        <v>1319</v>
      </c>
      <c r="D1999" s="194">
        <v>0</v>
      </c>
      <c r="E1999" s="97">
        <v>0</v>
      </c>
      <c r="F1999" s="277"/>
      <c r="G1999" s="199"/>
      <c r="H1999" s="199"/>
      <c r="I1999" s="199"/>
      <c r="J1999" s="174">
        <f>SUBTOTAL(9,J2000:J2001)</f>
        <v>116350</v>
      </c>
      <c r="K1999" s="174">
        <f>SUBTOTAL(9,K2000:K2001)</f>
        <v>118828.2</v>
      </c>
      <c r="L1999" s="174">
        <f>SUBTOTAL(9,L2000:L2001)</f>
        <v>235178.20000000004</v>
      </c>
      <c r="M1999" s="578"/>
      <c r="N1999" s="174"/>
      <c r="O1999" s="174">
        <f t="shared" si="1009"/>
        <v>0</v>
      </c>
      <c r="P1999" s="578"/>
      <c r="Q1999" s="174"/>
      <c r="R1999" s="174">
        <f t="shared" si="1010"/>
        <v>0</v>
      </c>
      <c r="S1999" s="174">
        <f>SUBTOTAL(9,S2000:S2001)</f>
        <v>0</v>
      </c>
      <c r="T1999" s="174">
        <f>SUBTOTAL(9,T2000:T2001)</f>
        <v>0</v>
      </c>
      <c r="U1999" s="174">
        <f>SUBTOTAL(9,U2000:U2001)</f>
        <v>0</v>
      </c>
      <c r="V1999" s="402"/>
    </row>
    <row r="2000" spans="1:22" s="7" customFormat="1" outlineLevel="2">
      <c r="A2000" s="5"/>
      <c r="B2000" s="5"/>
      <c r="C2000" s="2" t="s">
        <v>1320</v>
      </c>
      <c r="D2000" s="194">
        <v>10</v>
      </c>
      <c r="E2000" s="97">
        <v>10</v>
      </c>
      <c r="F2000" s="277" t="s">
        <v>624</v>
      </c>
      <c r="G2000" s="199">
        <v>11169.6</v>
      </c>
      <c r="H2000" s="199">
        <v>11743.2</v>
      </c>
      <c r="I2000" s="199">
        <f t="shared" ref="I2000:I2001" si="1023">SUM(G2000:H2000)</f>
        <v>22912.800000000003</v>
      </c>
      <c r="J2000" s="199">
        <f>G2000*E2000</f>
        <v>111696</v>
      </c>
      <c r="K2000" s="199">
        <f>H2000*E2000</f>
        <v>117432</v>
      </c>
      <c r="L2000" s="199">
        <f>I2000*E2000</f>
        <v>229128.00000000003</v>
      </c>
      <c r="M2000" s="579"/>
      <c r="N2000" s="199"/>
      <c r="O2000" s="199">
        <f t="shared" si="1009"/>
        <v>0</v>
      </c>
      <c r="P2000" s="579"/>
      <c r="Q2000" s="199"/>
      <c r="R2000" s="199">
        <f t="shared" si="1010"/>
        <v>0</v>
      </c>
      <c r="S2000" s="199">
        <f t="shared" si="1019"/>
        <v>0</v>
      </c>
      <c r="T2000" s="199">
        <f t="shared" si="1020"/>
        <v>0</v>
      </c>
      <c r="U2000" s="199">
        <f t="shared" si="1021"/>
        <v>0</v>
      </c>
      <c r="V2000" s="402" t="s">
        <v>1179</v>
      </c>
    </row>
    <row r="2001" spans="1:26" s="7" customFormat="1" outlineLevel="2">
      <c r="A2001" s="5"/>
      <c r="B2001" s="5"/>
      <c r="C2001" s="2" t="s">
        <v>657</v>
      </c>
      <c r="D2001" s="194">
        <v>1</v>
      </c>
      <c r="E2001" s="97">
        <v>1</v>
      </c>
      <c r="F2001" s="277" t="s">
        <v>619</v>
      </c>
      <c r="G2001" s="199">
        <v>4654</v>
      </c>
      <c r="H2001" s="199">
        <v>1396.2</v>
      </c>
      <c r="I2001" s="199">
        <f t="shared" si="1023"/>
        <v>6050.2</v>
      </c>
      <c r="J2001" s="199">
        <f>G2001*E2001</f>
        <v>4654</v>
      </c>
      <c r="K2001" s="199">
        <f>H2001*E2001</f>
        <v>1396.2</v>
      </c>
      <c r="L2001" s="199">
        <f>I2001*E2001</f>
        <v>6050.2</v>
      </c>
      <c r="M2001" s="579"/>
      <c r="N2001" s="199"/>
      <c r="O2001" s="199">
        <f t="shared" si="1009"/>
        <v>0</v>
      </c>
      <c r="P2001" s="579"/>
      <c r="Q2001" s="199"/>
      <c r="R2001" s="199">
        <f t="shared" si="1010"/>
        <v>0</v>
      </c>
      <c r="S2001" s="199">
        <f t="shared" si="1019"/>
        <v>0</v>
      </c>
      <c r="T2001" s="199">
        <f t="shared" si="1020"/>
        <v>0</v>
      </c>
      <c r="U2001" s="199">
        <f t="shared" si="1021"/>
        <v>0</v>
      </c>
      <c r="V2001" s="402" t="s">
        <v>713</v>
      </c>
    </row>
    <row r="2002" spans="1:26" s="7" customFormat="1" outlineLevel="2">
      <c r="A2002" s="5"/>
      <c r="B2002" s="5"/>
      <c r="C2002" s="401" t="s">
        <v>1138</v>
      </c>
      <c r="D2002" s="194">
        <v>0</v>
      </c>
      <c r="E2002" s="97">
        <v>0</v>
      </c>
      <c r="F2002" s="277"/>
      <c r="G2002" s="199"/>
      <c r="H2002" s="199"/>
      <c r="I2002" s="199"/>
      <c r="J2002" s="174">
        <f>SUBTOTAL(9,J2003:J2012)</f>
        <v>1630068.2198630136</v>
      </c>
      <c r="K2002" s="174">
        <f>SUBTOTAL(9,K2003:K2012)</f>
        <v>702890.89199959731</v>
      </c>
      <c r="L2002" s="174">
        <f>SUBTOTAL(9,L2003:L2012)</f>
        <v>2332959.111862611</v>
      </c>
      <c r="M2002" s="578"/>
      <c r="N2002" s="174"/>
      <c r="O2002" s="174">
        <f t="shared" si="1009"/>
        <v>0</v>
      </c>
      <c r="P2002" s="578"/>
      <c r="Q2002" s="174"/>
      <c r="R2002" s="174">
        <f t="shared" si="1010"/>
        <v>0</v>
      </c>
      <c r="S2002" s="174">
        <f>SUBTOTAL(9,S2003:S2012)</f>
        <v>0</v>
      </c>
      <c r="T2002" s="174">
        <f>SUBTOTAL(9,T2003:T2012)</f>
        <v>0</v>
      </c>
      <c r="U2002" s="174">
        <f>SUBTOTAL(9,U2003:U2012)</f>
        <v>0</v>
      </c>
      <c r="V2002" s="402"/>
    </row>
    <row r="2003" spans="1:26" s="7" customFormat="1" outlineLevel="2">
      <c r="A2003" s="5"/>
      <c r="B2003" s="5"/>
      <c r="C2003" s="2" t="s">
        <v>1325</v>
      </c>
      <c r="D2003" s="194">
        <v>15</v>
      </c>
      <c r="E2003" s="97">
        <v>15</v>
      </c>
      <c r="F2003" s="277" t="s">
        <v>624</v>
      </c>
      <c r="G2003" s="199">
        <v>32518.739999999998</v>
      </c>
      <c r="H2003" s="199">
        <v>7485.6650000000009</v>
      </c>
      <c r="I2003" s="199">
        <f t="shared" ref="I2003" si="1024">SUM(G2003:H2003)</f>
        <v>40004.404999999999</v>
      </c>
      <c r="J2003" s="199">
        <f t="shared" ref="J2003:J2008" si="1025">G2003*E2003</f>
        <v>487781.1</v>
      </c>
      <c r="K2003" s="199">
        <f t="shared" ref="K2003:K2008" si="1026">H2003*E2003</f>
        <v>112284.97500000001</v>
      </c>
      <c r="L2003" s="199">
        <f t="shared" ref="L2003:L2008" si="1027">I2003*E2003</f>
        <v>600066.07499999995</v>
      </c>
      <c r="M2003" s="579"/>
      <c r="N2003" s="199"/>
      <c r="O2003" s="199">
        <f t="shared" si="1009"/>
        <v>0</v>
      </c>
      <c r="P2003" s="579"/>
      <c r="Q2003" s="199"/>
      <c r="R2003" s="199">
        <f t="shared" si="1010"/>
        <v>0</v>
      </c>
      <c r="S2003" s="199">
        <f t="shared" si="1019"/>
        <v>0</v>
      </c>
      <c r="T2003" s="199">
        <f t="shared" si="1020"/>
        <v>0</v>
      </c>
      <c r="U2003" s="199">
        <f t="shared" si="1021"/>
        <v>0</v>
      </c>
      <c r="V2003" s="402" t="s">
        <v>625</v>
      </c>
    </row>
    <row r="2004" spans="1:26" s="7" customFormat="1" outlineLevel="2">
      <c r="A2004" s="5"/>
      <c r="B2004" s="5"/>
      <c r="C2004" s="2" t="s">
        <v>1326</v>
      </c>
      <c r="D2004" s="194">
        <v>15</v>
      </c>
      <c r="E2004" s="97">
        <v>15</v>
      </c>
      <c r="F2004" s="277" t="s">
        <v>624</v>
      </c>
      <c r="G2004" s="199">
        <v>22980.09</v>
      </c>
      <c r="H2004" s="199">
        <v>5743.9305000000022</v>
      </c>
      <c r="I2004" s="199">
        <f t="shared" ref="I2004:I2011" si="1028">SUM(G2004:H2004)</f>
        <v>28724.020500000002</v>
      </c>
      <c r="J2004" s="199">
        <f t="shared" si="1025"/>
        <v>344701.35</v>
      </c>
      <c r="K2004" s="199">
        <f t="shared" si="1026"/>
        <v>86158.957500000033</v>
      </c>
      <c r="L2004" s="199">
        <f t="shared" si="1027"/>
        <v>430860.30750000005</v>
      </c>
      <c r="M2004" s="579"/>
      <c r="N2004" s="199"/>
      <c r="O2004" s="199">
        <f t="shared" si="1009"/>
        <v>0</v>
      </c>
      <c r="P2004" s="579"/>
      <c r="Q2004" s="199"/>
      <c r="R2004" s="199">
        <f t="shared" si="1010"/>
        <v>0</v>
      </c>
      <c r="S2004" s="199">
        <f t="shared" si="1019"/>
        <v>0</v>
      </c>
      <c r="T2004" s="199">
        <f t="shared" si="1020"/>
        <v>0</v>
      </c>
      <c r="U2004" s="199">
        <f t="shared" si="1021"/>
        <v>0</v>
      </c>
      <c r="V2004" s="402" t="s">
        <v>625</v>
      </c>
    </row>
    <row r="2005" spans="1:26" s="7" customFormat="1" outlineLevel="2">
      <c r="A2005" s="5"/>
      <c r="B2005" s="5"/>
      <c r="C2005" s="2" t="s">
        <v>1121</v>
      </c>
      <c r="D2005" s="194">
        <v>10</v>
      </c>
      <c r="E2005" s="97">
        <v>10</v>
      </c>
      <c r="F2005" s="277" t="s">
        <v>624</v>
      </c>
      <c r="G2005" s="199">
        <v>25928.399999999998</v>
      </c>
      <c r="H2005" s="199">
        <v>7485.6650000000009</v>
      </c>
      <c r="I2005" s="199">
        <f t="shared" si="1028"/>
        <v>33414.065000000002</v>
      </c>
      <c r="J2005" s="199">
        <f t="shared" si="1025"/>
        <v>259283.99999999997</v>
      </c>
      <c r="K2005" s="199">
        <f t="shared" si="1026"/>
        <v>74856.650000000009</v>
      </c>
      <c r="L2005" s="199">
        <f t="shared" si="1027"/>
        <v>334140.65000000002</v>
      </c>
      <c r="M2005" s="579"/>
      <c r="N2005" s="199"/>
      <c r="O2005" s="199">
        <f t="shared" si="1009"/>
        <v>0</v>
      </c>
      <c r="P2005" s="579"/>
      <c r="Q2005" s="199"/>
      <c r="R2005" s="199">
        <f t="shared" si="1010"/>
        <v>0</v>
      </c>
      <c r="S2005" s="199">
        <f t="shared" si="1019"/>
        <v>0</v>
      </c>
      <c r="T2005" s="199">
        <f t="shared" si="1020"/>
        <v>0</v>
      </c>
      <c r="U2005" s="199">
        <f t="shared" si="1021"/>
        <v>0</v>
      </c>
      <c r="V2005" s="402" t="s">
        <v>625</v>
      </c>
    </row>
    <row r="2006" spans="1:26" s="7" customFormat="1" outlineLevel="2">
      <c r="A2006" s="5"/>
      <c r="B2006" s="5"/>
      <c r="C2006" s="2" t="s">
        <v>1329</v>
      </c>
      <c r="D2006" s="194">
        <v>10</v>
      </c>
      <c r="E2006" s="97">
        <v>10</v>
      </c>
      <c r="F2006" s="277" t="s">
        <v>624</v>
      </c>
      <c r="G2006" s="199">
        <v>26400</v>
      </c>
      <c r="H2006" s="199">
        <v>3360.0000000000005</v>
      </c>
      <c r="I2006" s="199">
        <f t="shared" si="1028"/>
        <v>29760</v>
      </c>
      <c r="J2006" s="199">
        <f t="shared" si="1025"/>
        <v>264000</v>
      </c>
      <c r="K2006" s="199">
        <f t="shared" si="1026"/>
        <v>33600.000000000007</v>
      </c>
      <c r="L2006" s="199">
        <f t="shared" si="1027"/>
        <v>297600</v>
      </c>
      <c r="M2006" s="579"/>
      <c r="N2006" s="199"/>
      <c r="O2006" s="199">
        <f t="shared" si="1009"/>
        <v>0</v>
      </c>
      <c r="P2006" s="579"/>
      <c r="Q2006" s="199"/>
      <c r="R2006" s="199">
        <f t="shared" si="1010"/>
        <v>0</v>
      </c>
      <c r="S2006" s="199">
        <f t="shared" si="1019"/>
        <v>0</v>
      </c>
      <c r="T2006" s="199">
        <f t="shared" si="1020"/>
        <v>0</v>
      </c>
      <c r="U2006" s="199">
        <f t="shared" si="1021"/>
        <v>0</v>
      </c>
      <c r="V2006" s="402" t="s">
        <v>961</v>
      </c>
    </row>
    <row r="2007" spans="1:26" s="7" customFormat="1" outlineLevel="2">
      <c r="A2007" s="5"/>
      <c r="B2007" s="5"/>
      <c r="C2007" s="2" t="s">
        <v>928</v>
      </c>
      <c r="D2007" s="194">
        <v>15</v>
      </c>
      <c r="E2007" s="97">
        <v>15</v>
      </c>
      <c r="F2007" s="277" t="s">
        <v>624</v>
      </c>
      <c r="G2007" s="199">
        <v>8773.9726027397246</v>
      </c>
      <c r="H2007" s="199">
        <v>14594.016411764707</v>
      </c>
      <c r="I2007" s="199">
        <f t="shared" si="1028"/>
        <v>23367.989014504434</v>
      </c>
      <c r="J2007" s="199">
        <f t="shared" si="1025"/>
        <v>131609.58904109587</v>
      </c>
      <c r="K2007" s="199">
        <f t="shared" si="1026"/>
        <v>218910.24617647059</v>
      </c>
      <c r="L2007" s="199">
        <f t="shared" si="1027"/>
        <v>350519.83521756652</v>
      </c>
      <c r="M2007" s="579"/>
      <c r="N2007" s="199"/>
      <c r="O2007" s="199">
        <f t="shared" si="1009"/>
        <v>0</v>
      </c>
      <c r="P2007" s="579"/>
      <c r="Q2007" s="199"/>
      <c r="R2007" s="199">
        <f t="shared" si="1010"/>
        <v>0</v>
      </c>
      <c r="S2007" s="199">
        <f t="shared" si="1019"/>
        <v>0</v>
      </c>
      <c r="T2007" s="199">
        <f t="shared" si="1020"/>
        <v>0</v>
      </c>
      <c r="U2007" s="199">
        <f t="shared" si="1021"/>
        <v>0</v>
      </c>
      <c r="V2007" s="402" t="s">
        <v>929</v>
      </c>
    </row>
    <row r="2008" spans="1:26" s="7" customFormat="1" outlineLevel="2">
      <c r="A2008" s="5"/>
      <c r="B2008" s="5"/>
      <c r="C2008" s="2" t="s">
        <v>1201</v>
      </c>
      <c r="D2008" s="194">
        <v>12</v>
      </c>
      <c r="E2008" s="97">
        <v>12</v>
      </c>
      <c r="F2008" s="277" t="s">
        <v>624</v>
      </c>
      <c r="G2008" s="199">
        <v>6646.869178082191</v>
      </c>
      <c r="H2008" s="199">
        <v>13183.42817647059</v>
      </c>
      <c r="I2008" s="199">
        <f t="shared" si="1028"/>
        <v>19830.297354552782</v>
      </c>
      <c r="J2008" s="199">
        <f t="shared" si="1025"/>
        <v>79762.430136986295</v>
      </c>
      <c r="K2008" s="199">
        <f t="shared" si="1026"/>
        <v>158201.13811764709</v>
      </c>
      <c r="L2008" s="199">
        <f t="shared" si="1027"/>
        <v>237963.5682546334</v>
      </c>
      <c r="M2008" s="579"/>
      <c r="N2008" s="199"/>
      <c r="O2008" s="199">
        <f t="shared" si="1009"/>
        <v>0</v>
      </c>
      <c r="P2008" s="579"/>
      <c r="Q2008" s="199"/>
      <c r="R2008" s="199">
        <f t="shared" si="1010"/>
        <v>0</v>
      </c>
      <c r="S2008" s="199">
        <f t="shared" si="1019"/>
        <v>0</v>
      </c>
      <c r="T2008" s="199">
        <f t="shared" si="1020"/>
        <v>0</v>
      </c>
      <c r="U2008" s="199">
        <f t="shared" si="1021"/>
        <v>0</v>
      </c>
      <c r="V2008" s="402" t="s">
        <v>1202</v>
      </c>
    </row>
    <row r="2009" spans="1:26" s="7" customFormat="1" outlineLevel="2">
      <c r="A2009" s="5"/>
      <c r="B2009" s="5"/>
      <c r="C2009" s="2"/>
      <c r="D2009" s="194"/>
      <c r="E2009" s="97"/>
      <c r="F2009" s="277"/>
      <c r="G2009" s="199"/>
      <c r="H2009" s="199"/>
      <c r="I2009" s="199"/>
      <c r="J2009" s="199"/>
      <c r="K2009" s="199"/>
      <c r="L2009" s="199"/>
      <c r="M2009" s="579"/>
      <c r="N2009" s="199"/>
      <c r="O2009" s="199">
        <f t="shared" si="1009"/>
        <v>0</v>
      </c>
      <c r="P2009" s="579"/>
      <c r="Q2009" s="199"/>
      <c r="R2009" s="199">
        <f t="shared" si="1010"/>
        <v>0</v>
      </c>
      <c r="S2009" s="199">
        <f t="shared" si="1019"/>
        <v>0</v>
      </c>
      <c r="T2009" s="199">
        <f t="shared" si="1020"/>
        <v>0</v>
      </c>
      <c r="U2009" s="199">
        <f t="shared" si="1021"/>
        <v>0</v>
      </c>
      <c r="V2009" s="402"/>
    </row>
    <row r="2010" spans="1:26" s="7" customFormat="1" outlineLevel="2">
      <c r="A2010" s="5"/>
      <c r="B2010" s="5"/>
      <c r="C2010" s="2"/>
      <c r="D2010" s="194"/>
      <c r="E2010" s="97"/>
      <c r="F2010" s="277"/>
      <c r="G2010" s="199"/>
      <c r="H2010" s="199"/>
      <c r="I2010" s="199"/>
      <c r="J2010" s="199"/>
      <c r="K2010" s="199"/>
      <c r="L2010" s="199"/>
      <c r="M2010" s="579"/>
      <c r="N2010" s="199"/>
      <c r="O2010" s="199">
        <f t="shared" si="1009"/>
        <v>0</v>
      </c>
      <c r="P2010" s="579"/>
      <c r="Q2010" s="199"/>
      <c r="R2010" s="199">
        <f t="shared" si="1010"/>
        <v>0</v>
      </c>
      <c r="S2010" s="199">
        <f t="shared" si="1019"/>
        <v>0</v>
      </c>
      <c r="T2010" s="199">
        <f t="shared" si="1020"/>
        <v>0</v>
      </c>
      <c r="U2010" s="199">
        <f t="shared" si="1021"/>
        <v>0</v>
      </c>
      <c r="V2010" s="402"/>
    </row>
    <row r="2011" spans="1:26" s="7" customFormat="1" outlineLevel="2">
      <c r="A2011" s="5"/>
      <c r="B2011" s="5"/>
      <c r="C2011" s="2" t="s">
        <v>657</v>
      </c>
      <c r="D2011" s="194">
        <v>1</v>
      </c>
      <c r="E2011" s="97">
        <v>1</v>
      </c>
      <c r="F2011" s="277" t="s">
        <v>619</v>
      </c>
      <c r="G2011" s="199">
        <v>62929.750684931503</v>
      </c>
      <c r="H2011" s="199">
        <v>18878.925205479449</v>
      </c>
      <c r="I2011" s="199">
        <f t="shared" si="1028"/>
        <v>81808.675890410959</v>
      </c>
      <c r="J2011" s="199">
        <f>G2011*E2011</f>
        <v>62929.750684931503</v>
      </c>
      <c r="K2011" s="199">
        <f>H2011*E2011</f>
        <v>18878.925205479449</v>
      </c>
      <c r="L2011" s="199">
        <f>I2011*E2011</f>
        <v>81808.675890410959</v>
      </c>
      <c r="M2011" s="579"/>
      <c r="N2011" s="199"/>
      <c r="O2011" s="199">
        <f t="shared" si="1009"/>
        <v>0</v>
      </c>
      <c r="P2011" s="579"/>
      <c r="Q2011" s="199"/>
      <c r="R2011" s="199">
        <f t="shared" si="1010"/>
        <v>0</v>
      </c>
      <c r="S2011" s="199">
        <f t="shared" si="1019"/>
        <v>0</v>
      </c>
      <c r="T2011" s="199">
        <f t="shared" si="1020"/>
        <v>0</v>
      </c>
      <c r="U2011" s="199">
        <f t="shared" si="1021"/>
        <v>0</v>
      </c>
      <c r="V2011" s="402" t="s">
        <v>713</v>
      </c>
    </row>
    <row r="2012" spans="1:26" s="7" customFormat="1">
      <c r="A2012" s="408"/>
      <c r="B2012" s="408"/>
      <c r="C2012" s="401"/>
      <c r="D2012" s="190"/>
      <c r="E2012" s="190"/>
      <c r="F2012" s="409"/>
      <c r="G2012" s="174"/>
      <c r="H2012" s="174"/>
      <c r="I2012" s="174"/>
      <c r="J2012" s="174"/>
      <c r="K2012" s="174"/>
      <c r="L2012" s="199"/>
      <c r="M2012" s="579"/>
      <c r="N2012" s="199"/>
      <c r="O2012" s="199">
        <f t="shared" si="1009"/>
        <v>0</v>
      </c>
      <c r="P2012" s="199"/>
      <c r="Q2012" s="199"/>
      <c r="R2012" s="199">
        <f t="shared" si="1010"/>
        <v>0</v>
      </c>
      <c r="S2012" s="199">
        <f t="shared" si="1019"/>
        <v>0</v>
      </c>
      <c r="T2012" s="199">
        <f t="shared" si="1020"/>
        <v>0</v>
      </c>
      <c r="U2012" s="199">
        <f t="shared" si="1021"/>
        <v>0</v>
      </c>
      <c r="V2012" s="402"/>
    </row>
    <row r="2013" spans="1:26" s="6" customFormat="1" ht="13.8">
      <c r="A2013" s="102"/>
      <c r="B2013" s="103"/>
      <c r="C2013" s="107" t="s">
        <v>18</v>
      </c>
      <c r="D2013" s="107"/>
      <c r="E2013" s="104"/>
      <c r="F2013" s="105"/>
      <c r="G2013" s="105"/>
      <c r="H2013" s="106"/>
      <c r="I2013" s="106"/>
      <c r="J2013" s="162">
        <f>SUBTOTAL(9,J1834:J2012)</f>
        <v>2013959538.4077353</v>
      </c>
      <c r="K2013" s="162">
        <f>SUBTOTAL(9,K1834:K2012)</f>
        <v>214187539.30548674</v>
      </c>
      <c r="L2013" s="162">
        <f>SUBTOTAL(9,L1834:L2012)</f>
        <v>2228147077.713222</v>
      </c>
      <c r="M2013" s="162"/>
      <c r="N2013" s="162"/>
      <c r="O2013" s="162"/>
      <c r="P2013" s="162"/>
      <c r="Q2013" s="162"/>
      <c r="R2013" s="162"/>
      <c r="S2013" s="162">
        <f>SUBTOTAL(9,S1834:S2012)</f>
        <v>20593863.568104144</v>
      </c>
      <c r="T2013" s="162">
        <f>SUBTOTAL(9,T1834:T2012)</f>
        <v>0</v>
      </c>
      <c r="U2013" s="162">
        <f>SUBTOTAL(9,U1834:U2012)</f>
        <v>20593863.568104144</v>
      </c>
      <c r="V2013" s="106"/>
    </row>
    <row r="2014" spans="1:26" ht="15.6">
      <c r="A2014" s="141" t="s">
        <v>39</v>
      </c>
      <c r="B2014" s="141"/>
      <c r="C2014" s="142" t="s">
        <v>40</v>
      </c>
      <c r="D2014" s="117"/>
      <c r="E2014" s="66"/>
      <c r="F2014" s="143"/>
      <c r="G2014" s="477"/>
      <c r="H2014" s="477"/>
      <c r="I2014" s="68"/>
      <c r="J2014" s="68">
        <f>SUBTOTAL(9,J2015:J2184)</f>
        <v>2135112119.45523</v>
      </c>
      <c r="K2014" s="68">
        <f>SUBTOTAL(9,K2015:K2184)</f>
        <v>210437879.89447534</v>
      </c>
      <c r="L2014" s="68">
        <f>SUBTOTAL(9,L2015:L2184)</f>
        <v>2345549999.3497057</v>
      </c>
      <c r="M2014" s="68"/>
      <c r="N2014" s="68"/>
      <c r="O2014" s="68"/>
      <c r="P2014" s="68"/>
      <c r="Q2014" s="68"/>
      <c r="R2014" s="68"/>
      <c r="S2014" s="68">
        <f>SUBTOTAL(9,S2015:S2184)</f>
        <v>92683593.596712321</v>
      </c>
      <c r="T2014" s="68">
        <f>SUBTOTAL(9,T2015:T2184)</f>
        <v>0</v>
      </c>
      <c r="U2014" s="68">
        <f>SUBTOTAL(9,U2015:U2184)</f>
        <v>92683593.596712321</v>
      </c>
      <c r="V2014" s="144"/>
      <c r="X2014" s="10"/>
      <c r="Y2014" s="10"/>
      <c r="Z2014" s="10"/>
    </row>
    <row r="2015" spans="1:26">
      <c r="A2015" s="146"/>
      <c r="B2015" s="146"/>
      <c r="C2015" s="147"/>
      <c r="D2015" s="99"/>
      <c r="E2015" s="80"/>
      <c r="F2015" s="148"/>
      <c r="G2015" s="82"/>
      <c r="H2015" s="82"/>
      <c r="I2015" s="82"/>
      <c r="J2015" s="82"/>
      <c r="K2015" s="82"/>
      <c r="L2015" s="62"/>
      <c r="M2015" s="574"/>
      <c r="N2015" s="62"/>
      <c r="O2015" s="62">
        <f t="shared" ref="O2015:O2078" si="1029">M2015+N2015</f>
        <v>0</v>
      </c>
      <c r="P2015" s="574"/>
      <c r="Q2015" s="62"/>
      <c r="R2015" s="62">
        <f t="shared" ref="R2015:R2078" si="1030">P2015+Q2015</f>
        <v>0</v>
      </c>
      <c r="S2015" s="82"/>
      <c r="T2015" s="82"/>
      <c r="U2015" s="62"/>
      <c r="V2015" s="145"/>
      <c r="X2015" s="10"/>
      <c r="Y2015" s="10"/>
      <c r="Z2015" s="10"/>
    </row>
    <row r="2016" spans="1:26" outlineLevel="1">
      <c r="A2016" s="149" t="s">
        <v>288</v>
      </c>
      <c r="B2016" s="149"/>
      <c r="C2016" s="150" t="s">
        <v>176</v>
      </c>
      <c r="D2016" s="100"/>
      <c r="E2016" s="447"/>
      <c r="F2016" s="151"/>
      <c r="G2016" s="75"/>
      <c r="H2016" s="75"/>
      <c r="I2016" s="75"/>
      <c r="J2016" s="75">
        <f>SUBTOTAL(9,J2017:J2184)</f>
        <v>2135112119.45523</v>
      </c>
      <c r="K2016" s="75">
        <f>SUBTOTAL(9,K2017:K2184)</f>
        <v>210437879.89447534</v>
      </c>
      <c r="L2016" s="75">
        <f>SUBTOTAL(9,L2017:L2184)</f>
        <v>2345549999.3497057</v>
      </c>
      <c r="M2016" s="571"/>
      <c r="N2016" s="75"/>
      <c r="O2016" s="75">
        <f t="shared" si="1029"/>
        <v>0</v>
      </c>
      <c r="P2016" s="571"/>
      <c r="Q2016" s="75"/>
      <c r="R2016" s="75">
        <f t="shared" si="1030"/>
        <v>0</v>
      </c>
      <c r="S2016" s="75">
        <f>SUBTOTAL(9,S2017:S2184)</f>
        <v>92683593.596712321</v>
      </c>
      <c r="T2016" s="75">
        <f>SUBTOTAL(9,T2017:T2184)</f>
        <v>0</v>
      </c>
      <c r="U2016" s="75">
        <f>SUBTOTAL(9,U2017:U2184)</f>
        <v>92683593.596712321</v>
      </c>
      <c r="V2016" s="152"/>
      <c r="X2016" s="10"/>
      <c r="Y2016" s="10"/>
      <c r="Z2016" s="10"/>
    </row>
    <row r="2017" spans="1:26" outlineLevel="2">
      <c r="A2017" s="137" t="s">
        <v>289</v>
      </c>
      <c r="B2017" s="137"/>
      <c r="C2017" s="138" t="s">
        <v>290</v>
      </c>
      <c r="D2017" s="94">
        <v>1</v>
      </c>
      <c r="E2017" s="70">
        <v>1</v>
      </c>
      <c r="F2017" s="139" t="s">
        <v>10</v>
      </c>
      <c r="G2017" s="71"/>
      <c r="H2017" s="71"/>
      <c r="I2017" s="71"/>
      <c r="J2017" s="82">
        <f>SUBTOTAL(9,J2018:J2050)</f>
        <v>195924697.8575342</v>
      </c>
      <c r="K2017" s="82">
        <f>SUBTOTAL(9,K2018:K2050)</f>
        <v>71484007.416188568</v>
      </c>
      <c r="L2017" s="82">
        <f>SUBTOTAL(9,L2018:L2050)</f>
        <v>267408705.27372274</v>
      </c>
      <c r="M2017" s="576"/>
      <c r="N2017" s="82"/>
      <c r="O2017" s="82">
        <f t="shared" si="1029"/>
        <v>0</v>
      </c>
      <c r="P2017" s="576"/>
      <c r="Q2017" s="82"/>
      <c r="R2017" s="82">
        <f t="shared" si="1030"/>
        <v>0</v>
      </c>
      <c r="S2017" s="82">
        <f>SUBTOTAL(9,S2018:S2050)</f>
        <v>74806310.396712333</v>
      </c>
      <c r="T2017" s="82">
        <f>SUBTOTAL(9,T2018:T2050)</f>
        <v>0</v>
      </c>
      <c r="U2017" s="82">
        <f>SUBTOTAL(9,U2018:U2050)</f>
        <v>74806310.396712333</v>
      </c>
      <c r="V2017" s="145"/>
      <c r="X2017" s="10"/>
      <c r="Y2017" s="10"/>
      <c r="Z2017" s="10"/>
    </row>
    <row r="2018" spans="1:26" s="11" customFormat="1" outlineLevel="3">
      <c r="A2018" s="192"/>
      <c r="B2018" s="192"/>
      <c r="C2018" s="189" t="s">
        <v>1342</v>
      </c>
      <c r="D2018" s="194">
        <v>0</v>
      </c>
      <c r="E2018" s="358">
        <v>0</v>
      </c>
      <c r="F2018" s="195" t="s">
        <v>624</v>
      </c>
      <c r="G2018" s="199">
        <v>0</v>
      </c>
      <c r="H2018" s="199">
        <v>0</v>
      </c>
      <c r="I2018" s="199">
        <f t="shared" ref="I2018:I2049" si="1031">SUM(G2018:H2018)</f>
        <v>0</v>
      </c>
      <c r="J2018" s="174">
        <f>SUBTOTAL(9,J2019:J2029)</f>
        <v>79936135.199999988</v>
      </c>
      <c r="K2018" s="174">
        <f t="shared" ref="K2018:L2018" si="1032">SUBTOTAL(9,K2019:K2029)</f>
        <v>44199519.520000003</v>
      </c>
      <c r="L2018" s="174">
        <f t="shared" si="1032"/>
        <v>124135654.72</v>
      </c>
      <c r="M2018" s="578"/>
      <c r="N2018" s="174"/>
      <c r="O2018" s="174">
        <f t="shared" si="1029"/>
        <v>0</v>
      </c>
      <c r="P2018" s="578"/>
      <c r="Q2018" s="174"/>
      <c r="R2018" s="174">
        <f t="shared" si="1030"/>
        <v>0</v>
      </c>
      <c r="S2018" s="174">
        <f>SUBTOTAL(9,S2019:S2029)</f>
        <v>52663806.719999999</v>
      </c>
      <c r="T2018" s="174">
        <f t="shared" ref="T2018:U2018" si="1033">SUBTOTAL(9,T2019:T2029)</f>
        <v>0</v>
      </c>
      <c r="U2018" s="174">
        <f t="shared" si="1033"/>
        <v>52663806.719999999</v>
      </c>
      <c r="V2018" s="270"/>
    </row>
    <row r="2019" spans="1:26" s="11" customFormat="1" ht="26.4" outlineLevel="3">
      <c r="A2019" s="192"/>
      <c r="B2019" s="192"/>
      <c r="C2019" s="193" t="s">
        <v>1343</v>
      </c>
      <c r="D2019" s="194">
        <v>35</v>
      </c>
      <c r="E2019" s="358">
        <v>40</v>
      </c>
      <c r="F2019" s="195" t="s">
        <v>624</v>
      </c>
      <c r="G2019" s="199">
        <v>356616</v>
      </c>
      <c r="H2019" s="199">
        <v>71941.40800000001</v>
      </c>
      <c r="I2019" s="199">
        <f t="shared" si="1031"/>
        <v>428557.408</v>
      </c>
      <c r="J2019" s="199">
        <f t="shared" ref="J2019:J2049" si="1034">G2019*E2019</f>
        <v>14264640</v>
      </c>
      <c r="K2019" s="199">
        <f t="shared" ref="K2019:K2049" si="1035">H2019*E2019</f>
        <v>2877656.3200000003</v>
      </c>
      <c r="L2019" s="199">
        <f t="shared" ref="L2019:L2049" si="1036">I2019*E2019</f>
        <v>17142296.32</v>
      </c>
      <c r="M2019" s="579">
        <v>0.7</v>
      </c>
      <c r="N2019" s="199"/>
      <c r="O2019" s="579">
        <f t="shared" si="1029"/>
        <v>0.7</v>
      </c>
      <c r="P2019" s="579"/>
      <c r="Q2019" s="199"/>
      <c r="R2019" s="199">
        <f t="shared" si="1030"/>
        <v>0</v>
      </c>
      <c r="S2019" s="199">
        <f t="shared" ref="S2019:S2082" si="1037">J2019*M2019</f>
        <v>9985248</v>
      </c>
      <c r="T2019" s="199">
        <f t="shared" ref="T2019:T2082" si="1038">K2019*P2019</f>
        <v>0</v>
      </c>
      <c r="U2019" s="199">
        <f t="shared" ref="U2019:U2082" si="1039">S2019+T2019</f>
        <v>9985248</v>
      </c>
      <c r="V2019" s="270" t="s">
        <v>1344</v>
      </c>
    </row>
    <row r="2020" spans="1:26" s="11" customFormat="1" ht="26.4" outlineLevel="3">
      <c r="A2020" s="192"/>
      <c r="B2020" s="192"/>
      <c r="C2020" s="193" t="s">
        <v>1345</v>
      </c>
      <c r="D2020" s="194">
        <v>40</v>
      </c>
      <c r="E2020" s="358">
        <v>65</v>
      </c>
      <c r="F2020" s="195" t="s">
        <v>624</v>
      </c>
      <c r="G2020" s="199">
        <v>179337.60000000001</v>
      </c>
      <c r="H2020" s="199">
        <v>57600.928000000007</v>
      </c>
      <c r="I2020" s="199">
        <f t="shared" si="1031"/>
        <v>236938.52800000002</v>
      </c>
      <c r="J2020" s="199">
        <f t="shared" si="1034"/>
        <v>11656944</v>
      </c>
      <c r="K2020" s="199">
        <f t="shared" si="1035"/>
        <v>3744060.3200000003</v>
      </c>
      <c r="L2020" s="199">
        <f t="shared" si="1036"/>
        <v>15401004.320000002</v>
      </c>
      <c r="M2020" s="579">
        <v>0.7</v>
      </c>
      <c r="N2020" s="199"/>
      <c r="O2020" s="579">
        <f t="shared" si="1029"/>
        <v>0.7</v>
      </c>
      <c r="P2020" s="579"/>
      <c r="Q2020" s="199"/>
      <c r="R2020" s="199">
        <f t="shared" si="1030"/>
        <v>0</v>
      </c>
      <c r="S2020" s="199">
        <f t="shared" si="1037"/>
        <v>8159860.7999999998</v>
      </c>
      <c r="T2020" s="199">
        <f t="shared" si="1038"/>
        <v>0</v>
      </c>
      <c r="U2020" s="199">
        <f t="shared" si="1039"/>
        <v>8159860.7999999998</v>
      </c>
      <c r="V2020" s="270" t="s">
        <v>1346</v>
      </c>
    </row>
    <row r="2021" spans="1:26" s="11" customFormat="1" ht="26.4" outlineLevel="3">
      <c r="A2021" s="192"/>
      <c r="B2021" s="192"/>
      <c r="C2021" s="193" t="s">
        <v>1347</v>
      </c>
      <c r="D2021" s="194">
        <v>115</v>
      </c>
      <c r="E2021" s="358">
        <v>156</v>
      </c>
      <c r="F2021" s="195" t="s">
        <v>624</v>
      </c>
      <c r="G2021" s="199">
        <v>93225.600000000006</v>
      </c>
      <c r="H2021" s="199">
        <v>42504.000000000007</v>
      </c>
      <c r="I2021" s="199">
        <f t="shared" si="1031"/>
        <v>135729.60000000001</v>
      </c>
      <c r="J2021" s="199">
        <f t="shared" si="1034"/>
        <v>14543193.600000001</v>
      </c>
      <c r="K2021" s="199">
        <f t="shared" si="1035"/>
        <v>6630624.0000000009</v>
      </c>
      <c r="L2021" s="199">
        <f t="shared" si="1036"/>
        <v>21173817.600000001</v>
      </c>
      <c r="M2021" s="579">
        <v>0.7</v>
      </c>
      <c r="N2021" s="199"/>
      <c r="O2021" s="579">
        <f t="shared" si="1029"/>
        <v>0.7</v>
      </c>
      <c r="P2021" s="579"/>
      <c r="Q2021" s="199"/>
      <c r="R2021" s="199">
        <f t="shared" si="1030"/>
        <v>0</v>
      </c>
      <c r="S2021" s="199">
        <f t="shared" si="1037"/>
        <v>10180235.52</v>
      </c>
      <c r="T2021" s="199">
        <f t="shared" si="1038"/>
        <v>0</v>
      </c>
      <c r="U2021" s="199">
        <f t="shared" si="1039"/>
        <v>10180235.52</v>
      </c>
      <c r="V2021" s="270" t="s">
        <v>1348</v>
      </c>
    </row>
    <row r="2022" spans="1:26" s="11" customFormat="1" ht="26.4" outlineLevel="3">
      <c r="A2022" s="192"/>
      <c r="B2022" s="192"/>
      <c r="C2022" s="193" t="s">
        <v>1349</v>
      </c>
      <c r="D2022" s="194">
        <v>185</v>
      </c>
      <c r="E2022" s="358">
        <v>209</v>
      </c>
      <c r="F2022" s="195" t="s">
        <v>624</v>
      </c>
      <c r="G2022" s="199">
        <v>65145.600000000006</v>
      </c>
      <c r="H2022" s="199">
        <v>36064</v>
      </c>
      <c r="I2022" s="199">
        <f t="shared" si="1031"/>
        <v>101209.60000000001</v>
      </c>
      <c r="J2022" s="199">
        <f t="shared" si="1034"/>
        <v>13615430.4</v>
      </c>
      <c r="K2022" s="199">
        <f t="shared" si="1035"/>
        <v>7537376</v>
      </c>
      <c r="L2022" s="199">
        <f t="shared" si="1036"/>
        <v>21152806.400000002</v>
      </c>
      <c r="M2022" s="579">
        <v>0.7</v>
      </c>
      <c r="N2022" s="199"/>
      <c r="O2022" s="579">
        <f t="shared" si="1029"/>
        <v>0.7</v>
      </c>
      <c r="P2022" s="579"/>
      <c r="Q2022" s="199"/>
      <c r="R2022" s="199">
        <f t="shared" si="1030"/>
        <v>0</v>
      </c>
      <c r="S2022" s="199">
        <f t="shared" si="1037"/>
        <v>9530801.2799999993</v>
      </c>
      <c r="T2022" s="199">
        <f t="shared" si="1038"/>
        <v>0</v>
      </c>
      <c r="U2022" s="199">
        <f t="shared" si="1039"/>
        <v>9530801.2799999993</v>
      </c>
      <c r="V2022" s="270" t="s">
        <v>1350</v>
      </c>
    </row>
    <row r="2023" spans="1:26" s="11" customFormat="1" ht="26.4" outlineLevel="3">
      <c r="A2023" s="192"/>
      <c r="B2023" s="192"/>
      <c r="C2023" s="193" t="s">
        <v>1351</v>
      </c>
      <c r="D2023" s="194">
        <v>153</v>
      </c>
      <c r="E2023" s="358">
        <v>187</v>
      </c>
      <c r="F2023" s="195" t="s">
        <v>624</v>
      </c>
      <c r="G2023" s="199">
        <v>29858.400000000001</v>
      </c>
      <c r="H2023" s="199">
        <v>24884.160000000003</v>
      </c>
      <c r="I2023" s="199">
        <f t="shared" si="1031"/>
        <v>54742.560000000005</v>
      </c>
      <c r="J2023" s="199">
        <f t="shared" si="1034"/>
        <v>5583520.7999999998</v>
      </c>
      <c r="K2023" s="199">
        <f t="shared" si="1035"/>
        <v>4653337.9200000009</v>
      </c>
      <c r="L2023" s="199">
        <f t="shared" si="1036"/>
        <v>10236858.720000001</v>
      </c>
      <c r="M2023" s="579">
        <v>0.7</v>
      </c>
      <c r="N2023" s="199"/>
      <c r="O2023" s="579">
        <f t="shared" si="1029"/>
        <v>0.7</v>
      </c>
      <c r="P2023" s="579"/>
      <c r="Q2023" s="199"/>
      <c r="R2023" s="199">
        <f t="shared" si="1030"/>
        <v>0</v>
      </c>
      <c r="S2023" s="199">
        <f t="shared" si="1037"/>
        <v>3908464.5599999996</v>
      </c>
      <c r="T2023" s="199">
        <f t="shared" si="1038"/>
        <v>0</v>
      </c>
      <c r="U2023" s="199">
        <f t="shared" si="1039"/>
        <v>3908464.5599999996</v>
      </c>
      <c r="V2023" s="270" t="s">
        <v>1352</v>
      </c>
    </row>
    <row r="2024" spans="1:26" s="11" customFormat="1" ht="26.4" outlineLevel="3">
      <c r="A2024" s="192"/>
      <c r="B2024" s="192"/>
      <c r="C2024" s="193" t="s">
        <v>1353</v>
      </c>
      <c r="D2024" s="194">
        <v>65</v>
      </c>
      <c r="E2024" s="358">
        <v>68</v>
      </c>
      <c r="F2024" s="195" t="s">
        <v>624</v>
      </c>
      <c r="G2024" s="199">
        <v>21528</v>
      </c>
      <c r="H2024" s="199">
        <v>17851.68</v>
      </c>
      <c r="I2024" s="199">
        <f t="shared" si="1031"/>
        <v>39379.68</v>
      </c>
      <c r="J2024" s="199">
        <f t="shared" si="1034"/>
        <v>1463904</v>
      </c>
      <c r="K2024" s="199">
        <f t="shared" si="1035"/>
        <v>1213914.24</v>
      </c>
      <c r="L2024" s="199">
        <f t="shared" si="1036"/>
        <v>2677818.2400000002</v>
      </c>
      <c r="M2024" s="579">
        <v>0.7</v>
      </c>
      <c r="N2024" s="199"/>
      <c r="O2024" s="579">
        <f t="shared" si="1029"/>
        <v>0.7</v>
      </c>
      <c r="P2024" s="579"/>
      <c r="Q2024" s="199"/>
      <c r="R2024" s="199">
        <f t="shared" si="1030"/>
        <v>0</v>
      </c>
      <c r="S2024" s="199">
        <f t="shared" si="1037"/>
        <v>1024732.7999999999</v>
      </c>
      <c r="T2024" s="199">
        <f t="shared" si="1038"/>
        <v>0</v>
      </c>
      <c r="U2024" s="199">
        <f t="shared" si="1039"/>
        <v>1024732.7999999999</v>
      </c>
      <c r="V2024" s="270" t="s">
        <v>1317</v>
      </c>
    </row>
    <row r="2025" spans="1:26" s="11" customFormat="1" outlineLevel="3">
      <c r="A2025" s="192"/>
      <c r="B2025" s="192"/>
      <c r="C2025" s="193" t="s">
        <v>1354</v>
      </c>
      <c r="D2025" s="194">
        <v>1</v>
      </c>
      <c r="E2025" s="358">
        <v>1</v>
      </c>
      <c r="F2025" s="195" t="s">
        <v>619</v>
      </c>
      <c r="G2025" s="199">
        <v>14106376.799999999</v>
      </c>
      <c r="H2025" s="199">
        <v>4231913.0399999991</v>
      </c>
      <c r="I2025" s="199">
        <f t="shared" si="1031"/>
        <v>18338289.839999996</v>
      </c>
      <c r="J2025" s="199">
        <f t="shared" si="1034"/>
        <v>14106376.799999999</v>
      </c>
      <c r="K2025" s="199">
        <f t="shared" si="1035"/>
        <v>4231913.0399999991</v>
      </c>
      <c r="L2025" s="199">
        <f t="shared" si="1036"/>
        <v>18338289.839999996</v>
      </c>
      <c r="M2025" s="579">
        <v>0.7</v>
      </c>
      <c r="N2025" s="199"/>
      <c r="O2025" s="579">
        <f t="shared" si="1029"/>
        <v>0.7</v>
      </c>
      <c r="P2025" s="579"/>
      <c r="Q2025" s="199"/>
      <c r="R2025" s="199">
        <f t="shared" si="1030"/>
        <v>0</v>
      </c>
      <c r="S2025" s="199">
        <f t="shared" si="1037"/>
        <v>9874463.7599999979</v>
      </c>
      <c r="T2025" s="199">
        <f t="shared" si="1038"/>
        <v>0</v>
      </c>
      <c r="U2025" s="199">
        <f t="shared" si="1039"/>
        <v>9874463.7599999979</v>
      </c>
      <c r="V2025" s="270" t="s">
        <v>1105</v>
      </c>
    </row>
    <row r="2026" spans="1:26" s="11" customFormat="1" outlineLevel="3">
      <c r="A2026" s="192"/>
      <c r="B2026" s="192"/>
      <c r="C2026" s="193" t="s">
        <v>1355</v>
      </c>
      <c r="D2026" s="194">
        <v>37</v>
      </c>
      <c r="E2026" s="358">
        <v>37</v>
      </c>
      <c r="F2026" s="195" t="s">
        <v>1104</v>
      </c>
      <c r="G2026" s="199">
        <v>0</v>
      </c>
      <c r="H2026" s="199">
        <v>200000</v>
      </c>
      <c r="I2026" s="199">
        <f t="shared" si="1031"/>
        <v>200000</v>
      </c>
      <c r="J2026" s="199">
        <f t="shared" si="1034"/>
        <v>0</v>
      </c>
      <c r="K2026" s="199">
        <f t="shared" si="1035"/>
        <v>7400000</v>
      </c>
      <c r="L2026" s="199">
        <f t="shared" si="1036"/>
        <v>7400000</v>
      </c>
      <c r="M2026" s="579">
        <v>0.7</v>
      </c>
      <c r="N2026" s="199"/>
      <c r="O2026" s="579">
        <f t="shared" si="1029"/>
        <v>0.7</v>
      </c>
      <c r="P2026" s="579"/>
      <c r="Q2026" s="199"/>
      <c r="R2026" s="199">
        <f t="shared" si="1030"/>
        <v>0</v>
      </c>
      <c r="S2026" s="199">
        <f t="shared" si="1037"/>
        <v>0</v>
      </c>
      <c r="T2026" s="199">
        <f t="shared" si="1038"/>
        <v>0</v>
      </c>
      <c r="U2026" s="199">
        <f t="shared" si="1039"/>
        <v>0</v>
      </c>
      <c r="V2026" s="270" t="s">
        <v>1105</v>
      </c>
    </row>
    <row r="2027" spans="1:26" s="11" customFormat="1" outlineLevel="3">
      <c r="A2027" s="192"/>
      <c r="B2027" s="192"/>
      <c r="C2027" s="193" t="s">
        <v>1356</v>
      </c>
      <c r="D2027" s="194">
        <v>1</v>
      </c>
      <c r="E2027" s="358">
        <v>1</v>
      </c>
      <c r="F2027" s="195" t="s">
        <v>619</v>
      </c>
      <c r="G2027" s="199">
        <v>0</v>
      </c>
      <c r="H2027" s="199">
        <v>3000000</v>
      </c>
      <c r="I2027" s="199">
        <f t="shared" si="1031"/>
        <v>3000000</v>
      </c>
      <c r="J2027" s="199">
        <f t="shared" si="1034"/>
        <v>0</v>
      </c>
      <c r="K2027" s="199">
        <f t="shared" si="1035"/>
        <v>3000000</v>
      </c>
      <c r="L2027" s="199">
        <f t="shared" si="1036"/>
        <v>3000000</v>
      </c>
      <c r="M2027" s="579"/>
      <c r="N2027" s="199"/>
      <c r="O2027" s="579">
        <f t="shared" si="1029"/>
        <v>0</v>
      </c>
      <c r="P2027" s="579"/>
      <c r="Q2027" s="199"/>
      <c r="R2027" s="199">
        <f t="shared" si="1030"/>
        <v>0</v>
      </c>
      <c r="S2027" s="199">
        <f t="shared" si="1037"/>
        <v>0</v>
      </c>
      <c r="T2027" s="199">
        <f t="shared" si="1038"/>
        <v>0</v>
      </c>
      <c r="U2027" s="199">
        <f t="shared" si="1039"/>
        <v>0</v>
      </c>
      <c r="V2027" s="270" t="s">
        <v>1105</v>
      </c>
    </row>
    <row r="2028" spans="1:26" s="11" customFormat="1" outlineLevel="3">
      <c r="A2028" s="192"/>
      <c r="B2028" s="192"/>
      <c r="C2028" s="193" t="s">
        <v>1357</v>
      </c>
      <c r="D2028" s="194">
        <v>1</v>
      </c>
      <c r="E2028" s="358">
        <v>1</v>
      </c>
      <c r="F2028" s="195" t="s">
        <v>619</v>
      </c>
      <c r="G2028" s="199">
        <v>0</v>
      </c>
      <c r="H2028" s="199">
        <v>1500000</v>
      </c>
      <c r="I2028" s="199">
        <f t="shared" si="1031"/>
        <v>1500000</v>
      </c>
      <c r="J2028" s="199">
        <f t="shared" si="1034"/>
        <v>0</v>
      </c>
      <c r="K2028" s="199">
        <f t="shared" si="1035"/>
        <v>1500000</v>
      </c>
      <c r="L2028" s="199">
        <f t="shared" si="1036"/>
        <v>1500000</v>
      </c>
      <c r="M2028" s="579"/>
      <c r="N2028" s="199"/>
      <c r="O2028" s="579">
        <f t="shared" si="1029"/>
        <v>0</v>
      </c>
      <c r="P2028" s="579"/>
      <c r="Q2028" s="199"/>
      <c r="R2028" s="199">
        <f t="shared" si="1030"/>
        <v>0</v>
      </c>
      <c r="S2028" s="199">
        <f t="shared" si="1037"/>
        <v>0</v>
      </c>
      <c r="T2028" s="199">
        <f t="shared" si="1038"/>
        <v>0</v>
      </c>
      <c r="U2028" s="199">
        <f t="shared" si="1039"/>
        <v>0</v>
      </c>
      <c r="V2028" s="270" t="s">
        <v>1105</v>
      </c>
    </row>
    <row r="2029" spans="1:26" s="11" customFormat="1" outlineLevel="3">
      <c r="A2029" s="192"/>
      <c r="B2029" s="192"/>
      <c r="C2029" s="193" t="s">
        <v>657</v>
      </c>
      <c r="D2029" s="194">
        <v>1</v>
      </c>
      <c r="E2029" s="358">
        <v>1</v>
      </c>
      <c r="F2029" s="195" t="s">
        <v>619</v>
      </c>
      <c r="G2029" s="199">
        <v>4702125.6000000006</v>
      </c>
      <c r="H2029" s="199">
        <v>1410637.6800000002</v>
      </c>
      <c r="I2029" s="199">
        <f t="shared" si="1031"/>
        <v>6112763.2800000012</v>
      </c>
      <c r="J2029" s="199">
        <f t="shared" si="1034"/>
        <v>4702125.6000000006</v>
      </c>
      <c r="K2029" s="199">
        <f t="shared" si="1035"/>
        <v>1410637.6800000002</v>
      </c>
      <c r="L2029" s="199">
        <f t="shared" si="1036"/>
        <v>6112763.2800000012</v>
      </c>
      <c r="M2029" s="579"/>
      <c r="N2029" s="199"/>
      <c r="O2029" s="579">
        <f t="shared" si="1029"/>
        <v>0</v>
      </c>
      <c r="P2029" s="579"/>
      <c r="Q2029" s="199"/>
      <c r="R2029" s="199">
        <f t="shared" si="1030"/>
        <v>0</v>
      </c>
      <c r="S2029" s="199">
        <f t="shared" si="1037"/>
        <v>0</v>
      </c>
      <c r="T2029" s="199">
        <f t="shared" si="1038"/>
        <v>0</v>
      </c>
      <c r="U2029" s="199">
        <f t="shared" si="1039"/>
        <v>0</v>
      </c>
      <c r="V2029" s="270" t="s">
        <v>1105</v>
      </c>
    </row>
    <row r="2030" spans="1:26" s="11" customFormat="1" outlineLevel="3">
      <c r="A2030" s="192"/>
      <c r="B2030" s="192"/>
      <c r="C2030" s="189" t="s">
        <v>1333</v>
      </c>
      <c r="D2030" s="194">
        <v>0</v>
      </c>
      <c r="E2030" s="358"/>
      <c r="F2030" s="195" t="s">
        <v>624</v>
      </c>
      <c r="G2030" s="199"/>
      <c r="H2030" s="199"/>
      <c r="I2030" s="199"/>
      <c r="J2030" s="174">
        <f>SUBTOTAL(9,J2031:J2050)</f>
        <v>115988562.65753426</v>
      </c>
      <c r="K2030" s="174">
        <f t="shared" ref="K2030:L2030" si="1040">SUBTOTAL(9,K2031:K2050)</f>
        <v>27284487.896188557</v>
      </c>
      <c r="L2030" s="174">
        <f t="shared" si="1040"/>
        <v>143273050.5537228</v>
      </c>
      <c r="M2030" s="578"/>
      <c r="N2030" s="174"/>
      <c r="O2030" s="174">
        <f t="shared" si="1029"/>
        <v>0</v>
      </c>
      <c r="P2030" s="578"/>
      <c r="Q2030" s="174"/>
      <c r="R2030" s="174">
        <f t="shared" si="1030"/>
        <v>0</v>
      </c>
      <c r="S2030" s="174">
        <f>SUBTOTAL(9,S2031:S2050)</f>
        <v>22142503.676712327</v>
      </c>
      <c r="T2030" s="174">
        <f t="shared" ref="T2030:U2030" si="1041">SUBTOTAL(9,T2031:T2050)</f>
        <v>0</v>
      </c>
      <c r="U2030" s="174">
        <f t="shared" si="1041"/>
        <v>22142503.676712327</v>
      </c>
      <c r="V2030" s="270"/>
    </row>
    <row r="2031" spans="1:26" s="11" customFormat="1" ht="25.5" customHeight="1" outlineLevel="3">
      <c r="A2031" s="192"/>
      <c r="B2031" s="192"/>
      <c r="C2031" s="193" t="s">
        <v>1358</v>
      </c>
      <c r="D2031" s="194">
        <v>2</v>
      </c>
      <c r="E2031" s="358">
        <v>2</v>
      </c>
      <c r="F2031" s="195" t="s">
        <v>660</v>
      </c>
      <c r="G2031" s="199">
        <v>19613000</v>
      </c>
      <c r="H2031" s="199">
        <v>616000.00000000012</v>
      </c>
      <c r="I2031" s="199">
        <f t="shared" ref="I2031" si="1042">SUM(G2031:H2031)</f>
        <v>20229000</v>
      </c>
      <c r="J2031" s="199">
        <f t="shared" ref="J2031:J2039" si="1043">G2031*E2031</f>
        <v>39226000</v>
      </c>
      <c r="K2031" s="199">
        <f t="shared" ref="K2031:K2039" si="1044">H2031*E2031</f>
        <v>1232000.0000000002</v>
      </c>
      <c r="L2031" s="199">
        <f t="shared" ref="L2031:L2039" si="1045">I2031*E2031</f>
        <v>40458000</v>
      </c>
      <c r="M2031" s="579"/>
      <c r="N2031" s="199"/>
      <c r="O2031" s="199">
        <f t="shared" si="1029"/>
        <v>0</v>
      </c>
      <c r="P2031" s="579"/>
      <c r="Q2031" s="199"/>
      <c r="R2031" s="199">
        <f t="shared" si="1030"/>
        <v>0</v>
      </c>
      <c r="S2031" s="199">
        <f t="shared" si="1037"/>
        <v>0</v>
      </c>
      <c r="T2031" s="199">
        <f t="shared" si="1038"/>
        <v>0</v>
      </c>
      <c r="U2031" s="199">
        <f t="shared" si="1039"/>
        <v>0</v>
      </c>
      <c r="V2031" s="270" t="s">
        <v>1359</v>
      </c>
    </row>
    <row r="2032" spans="1:26" s="11" customFormat="1" ht="25.5" customHeight="1" outlineLevel="3">
      <c r="A2032" s="192"/>
      <c r="B2032" s="192"/>
      <c r="C2032" s="193" t="s">
        <v>1360</v>
      </c>
      <c r="D2032" s="194">
        <v>2</v>
      </c>
      <c r="E2032" s="358">
        <v>2</v>
      </c>
      <c r="F2032" s="195" t="s">
        <v>660</v>
      </c>
      <c r="G2032" s="199">
        <v>4488000</v>
      </c>
      <c r="H2032" s="199">
        <v>0</v>
      </c>
      <c r="I2032" s="199">
        <f t="shared" ref="I2032:I2039" si="1046">SUM(G2032:H2032)</f>
        <v>4488000</v>
      </c>
      <c r="J2032" s="199">
        <f t="shared" si="1043"/>
        <v>8976000</v>
      </c>
      <c r="K2032" s="199">
        <f t="shared" si="1044"/>
        <v>0</v>
      </c>
      <c r="L2032" s="199">
        <f t="shared" si="1045"/>
        <v>8976000</v>
      </c>
      <c r="M2032" s="579"/>
      <c r="N2032" s="199"/>
      <c r="O2032" s="199">
        <f t="shared" si="1029"/>
        <v>0</v>
      </c>
      <c r="P2032" s="579"/>
      <c r="Q2032" s="199"/>
      <c r="R2032" s="199">
        <f t="shared" si="1030"/>
        <v>0</v>
      </c>
      <c r="S2032" s="199">
        <f t="shared" si="1037"/>
        <v>0</v>
      </c>
      <c r="T2032" s="199">
        <f t="shared" si="1038"/>
        <v>0</v>
      </c>
      <c r="U2032" s="199">
        <f t="shared" si="1039"/>
        <v>0</v>
      </c>
      <c r="V2032" s="270" t="s">
        <v>1361</v>
      </c>
    </row>
    <row r="2033" spans="1:26" s="11" customFormat="1" ht="25.5" customHeight="1" outlineLevel="3">
      <c r="A2033" s="192"/>
      <c r="B2033" s="192"/>
      <c r="C2033" s="193" t="s">
        <v>1362</v>
      </c>
      <c r="D2033" s="194">
        <v>2</v>
      </c>
      <c r="E2033" s="358">
        <v>2</v>
      </c>
      <c r="F2033" s="195" t="s">
        <v>660</v>
      </c>
      <c r="G2033" s="199">
        <v>3850000.0000000005</v>
      </c>
      <c r="H2033" s="199">
        <v>0</v>
      </c>
      <c r="I2033" s="199">
        <f t="shared" si="1046"/>
        <v>3850000.0000000005</v>
      </c>
      <c r="J2033" s="199">
        <f t="shared" si="1043"/>
        <v>7700000.0000000009</v>
      </c>
      <c r="K2033" s="199">
        <f t="shared" si="1044"/>
        <v>0</v>
      </c>
      <c r="L2033" s="199">
        <f t="shared" si="1045"/>
        <v>7700000.0000000009</v>
      </c>
      <c r="M2033" s="579"/>
      <c r="N2033" s="199"/>
      <c r="O2033" s="199">
        <f t="shared" si="1029"/>
        <v>0</v>
      </c>
      <c r="P2033" s="579"/>
      <c r="Q2033" s="199"/>
      <c r="R2033" s="199">
        <f t="shared" si="1030"/>
        <v>0</v>
      </c>
      <c r="S2033" s="199">
        <f t="shared" si="1037"/>
        <v>0</v>
      </c>
      <c r="T2033" s="199">
        <f t="shared" si="1038"/>
        <v>0</v>
      </c>
      <c r="U2033" s="199">
        <f t="shared" si="1039"/>
        <v>0</v>
      </c>
      <c r="V2033" s="270" t="s">
        <v>1105</v>
      </c>
    </row>
    <row r="2034" spans="1:26" s="11" customFormat="1" ht="25.5" customHeight="1" outlineLevel="3">
      <c r="A2034" s="192"/>
      <c r="B2034" s="192"/>
      <c r="C2034" s="193" t="s">
        <v>1363</v>
      </c>
      <c r="D2034" s="194">
        <v>2</v>
      </c>
      <c r="E2034" s="358">
        <v>2</v>
      </c>
      <c r="F2034" s="195" t="s">
        <v>660</v>
      </c>
      <c r="G2034" s="199">
        <v>3850000.0000000005</v>
      </c>
      <c r="H2034" s="199">
        <v>168000.00000000003</v>
      </c>
      <c r="I2034" s="199">
        <f t="shared" si="1046"/>
        <v>4018000.0000000005</v>
      </c>
      <c r="J2034" s="199">
        <f t="shared" si="1043"/>
        <v>7700000.0000000009</v>
      </c>
      <c r="K2034" s="199">
        <f t="shared" si="1044"/>
        <v>336000.00000000006</v>
      </c>
      <c r="L2034" s="199">
        <f t="shared" si="1045"/>
        <v>8036000.0000000009</v>
      </c>
      <c r="M2034" s="579"/>
      <c r="N2034" s="199"/>
      <c r="O2034" s="199">
        <f t="shared" si="1029"/>
        <v>0</v>
      </c>
      <c r="P2034" s="579"/>
      <c r="Q2034" s="199"/>
      <c r="R2034" s="199">
        <f t="shared" si="1030"/>
        <v>0</v>
      </c>
      <c r="S2034" s="199">
        <f t="shared" si="1037"/>
        <v>0</v>
      </c>
      <c r="T2034" s="199">
        <f t="shared" si="1038"/>
        <v>0</v>
      </c>
      <c r="U2034" s="199">
        <f t="shared" si="1039"/>
        <v>0</v>
      </c>
      <c r="V2034" s="270" t="s">
        <v>1105</v>
      </c>
    </row>
    <row r="2035" spans="1:26" s="11" customFormat="1" ht="25.5" customHeight="1" outlineLevel="3">
      <c r="A2035" s="192"/>
      <c r="B2035" s="192"/>
      <c r="C2035" s="193" t="s">
        <v>1364</v>
      </c>
      <c r="D2035" s="194">
        <v>1</v>
      </c>
      <c r="E2035" s="358">
        <v>1</v>
      </c>
      <c r="F2035" s="195" t="s">
        <v>660</v>
      </c>
      <c r="G2035" s="199">
        <v>13420000.000000002</v>
      </c>
      <c r="H2035" s="199">
        <v>840000.00000000012</v>
      </c>
      <c r="I2035" s="199">
        <f t="shared" si="1046"/>
        <v>14260000.000000002</v>
      </c>
      <c r="J2035" s="199">
        <f t="shared" si="1043"/>
        <v>13420000.000000002</v>
      </c>
      <c r="K2035" s="199">
        <f t="shared" si="1044"/>
        <v>840000.00000000012</v>
      </c>
      <c r="L2035" s="199">
        <f t="shared" si="1045"/>
        <v>14260000.000000002</v>
      </c>
      <c r="M2035" s="579"/>
      <c r="N2035" s="199"/>
      <c r="O2035" s="199">
        <f t="shared" si="1029"/>
        <v>0</v>
      </c>
      <c r="P2035" s="579"/>
      <c r="Q2035" s="199"/>
      <c r="R2035" s="199">
        <f t="shared" si="1030"/>
        <v>0</v>
      </c>
      <c r="S2035" s="199">
        <f t="shared" si="1037"/>
        <v>0</v>
      </c>
      <c r="T2035" s="199">
        <f t="shared" si="1038"/>
        <v>0</v>
      </c>
      <c r="U2035" s="199">
        <f t="shared" si="1039"/>
        <v>0</v>
      </c>
      <c r="V2035" s="270" t="s">
        <v>1105</v>
      </c>
    </row>
    <row r="2036" spans="1:26" s="11" customFormat="1" outlineLevel="3">
      <c r="A2036" s="192"/>
      <c r="B2036" s="192"/>
      <c r="C2036" s="192" t="s">
        <v>1365</v>
      </c>
      <c r="D2036" s="194">
        <v>1</v>
      </c>
      <c r="E2036" s="358">
        <v>1</v>
      </c>
      <c r="F2036" s="195" t="s">
        <v>660</v>
      </c>
      <c r="G2036" s="199">
        <v>174200</v>
      </c>
      <c r="H2036" s="199">
        <v>61600.000000000007</v>
      </c>
      <c r="I2036" s="199">
        <f t="shared" si="1046"/>
        <v>235800</v>
      </c>
      <c r="J2036" s="199">
        <f t="shared" si="1043"/>
        <v>174200</v>
      </c>
      <c r="K2036" s="199">
        <f t="shared" si="1044"/>
        <v>61600.000000000007</v>
      </c>
      <c r="L2036" s="199">
        <f t="shared" si="1045"/>
        <v>235800</v>
      </c>
      <c r="M2036" s="579"/>
      <c r="N2036" s="199"/>
      <c r="O2036" s="199">
        <f t="shared" si="1029"/>
        <v>0</v>
      </c>
      <c r="P2036" s="579"/>
      <c r="Q2036" s="199"/>
      <c r="R2036" s="199">
        <f t="shared" si="1030"/>
        <v>0</v>
      </c>
      <c r="S2036" s="199">
        <f t="shared" si="1037"/>
        <v>0</v>
      </c>
      <c r="T2036" s="199">
        <f t="shared" si="1038"/>
        <v>0</v>
      </c>
      <c r="U2036" s="199">
        <f t="shared" si="1039"/>
        <v>0</v>
      </c>
      <c r="V2036" s="270" t="s">
        <v>1366</v>
      </c>
    </row>
    <row r="2037" spans="1:26" s="11" customFormat="1" outlineLevel="3">
      <c r="A2037" s="192"/>
      <c r="B2037" s="192"/>
      <c r="C2037" s="192" t="s">
        <v>1367</v>
      </c>
      <c r="D2037" s="194">
        <v>1</v>
      </c>
      <c r="E2037" s="358">
        <v>1</v>
      </c>
      <c r="F2037" s="195" t="s">
        <v>660</v>
      </c>
      <c r="G2037" s="199">
        <v>128700</v>
      </c>
      <c r="H2037" s="199">
        <v>61600.000000000007</v>
      </c>
      <c r="I2037" s="199">
        <f t="shared" si="1046"/>
        <v>190300</v>
      </c>
      <c r="J2037" s="199">
        <f t="shared" si="1043"/>
        <v>128700</v>
      </c>
      <c r="K2037" s="199">
        <f t="shared" si="1044"/>
        <v>61600.000000000007</v>
      </c>
      <c r="L2037" s="199">
        <f t="shared" si="1045"/>
        <v>190300</v>
      </c>
      <c r="M2037" s="579"/>
      <c r="N2037" s="199"/>
      <c r="O2037" s="199">
        <f t="shared" si="1029"/>
        <v>0</v>
      </c>
      <c r="P2037" s="579"/>
      <c r="Q2037" s="199"/>
      <c r="R2037" s="199">
        <f t="shared" si="1030"/>
        <v>0</v>
      </c>
      <c r="S2037" s="199">
        <f t="shared" si="1037"/>
        <v>0</v>
      </c>
      <c r="T2037" s="199">
        <f t="shared" si="1038"/>
        <v>0</v>
      </c>
      <c r="U2037" s="199">
        <f t="shared" si="1039"/>
        <v>0</v>
      </c>
      <c r="V2037" s="270" t="s">
        <v>1366</v>
      </c>
    </row>
    <row r="2038" spans="1:26" s="11" customFormat="1" outlineLevel="3">
      <c r="A2038" s="192"/>
      <c r="B2038" s="192"/>
      <c r="C2038" s="193" t="s">
        <v>1368</v>
      </c>
      <c r="D2038" s="194">
        <v>30</v>
      </c>
      <c r="E2038" s="358">
        <v>30</v>
      </c>
      <c r="F2038" s="195" t="s">
        <v>624</v>
      </c>
      <c r="G2038" s="199">
        <v>40467</v>
      </c>
      <c r="H2038" s="199">
        <v>9350</v>
      </c>
      <c r="I2038" s="199">
        <f t="shared" si="1046"/>
        <v>49817</v>
      </c>
      <c r="J2038" s="199">
        <f t="shared" si="1043"/>
        <v>1214010</v>
      </c>
      <c r="K2038" s="199">
        <f t="shared" si="1044"/>
        <v>280500</v>
      </c>
      <c r="L2038" s="199">
        <f t="shared" si="1045"/>
        <v>1494510</v>
      </c>
      <c r="M2038" s="579"/>
      <c r="N2038" s="199"/>
      <c r="O2038" s="199">
        <f t="shared" si="1029"/>
        <v>0</v>
      </c>
      <c r="P2038" s="579"/>
      <c r="Q2038" s="199"/>
      <c r="R2038" s="199">
        <f t="shared" si="1030"/>
        <v>0</v>
      </c>
      <c r="S2038" s="199">
        <f t="shared" si="1037"/>
        <v>0</v>
      </c>
      <c r="T2038" s="199">
        <f t="shared" si="1038"/>
        <v>0</v>
      </c>
      <c r="U2038" s="199">
        <f t="shared" si="1039"/>
        <v>0</v>
      </c>
      <c r="V2038" s="270" t="s">
        <v>625</v>
      </c>
    </row>
    <row r="2039" spans="1:26" s="11" customFormat="1" outlineLevel="3">
      <c r="A2039" s="192"/>
      <c r="B2039" s="192"/>
      <c r="C2039" s="193" t="s">
        <v>928</v>
      </c>
      <c r="D2039" s="194">
        <v>30</v>
      </c>
      <c r="E2039" s="358">
        <v>30</v>
      </c>
      <c r="F2039" s="195" t="s">
        <v>624</v>
      </c>
      <c r="G2039" s="199">
        <v>8773.9726027397246</v>
      </c>
      <c r="H2039" s="199">
        <v>14594.016411764707</v>
      </c>
      <c r="I2039" s="199">
        <f t="shared" si="1046"/>
        <v>23367.989014504434</v>
      </c>
      <c r="J2039" s="199">
        <f t="shared" si="1043"/>
        <v>263219.17808219173</v>
      </c>
      <c r="K2039" s="199">
        <f t="shared" si="1044"/>
        <v>437820.49235294119</v>
      </c>
      <c r="L2039" s="199">
        <f t="shared" si="1045"/>
        <v>701039.67043513304</v>
      </c>
      <c r="M2039" s="579"/>
      <c r="N2039" s="199"/>
      <c r="O2039" s="199">
        <f t="shared" si="1029"/>
        <v>0</v>
      </c>
      <c r="P2039" s="579"/>
      <c r="Q2039" s="199"/>
      <c r="R2039" s="199">
        <f t="shared" si="1030"/>
        <v>0</v>
      </c>
      <c r="S2039" s="199">
        <f t="shared" si="1037"/>
        <v>0</v>
      </c>
      <c r="T2039" s="199">
        <f t="shared" si="1038"/>
        <v>0</v>
      </c>
      <c r="U2039" s="199">
        <f t="shared" si="1039"/>
        <v>0</v>
      </c>
      <c r="V2039" s="270" t="s">
        <v>929</v>
      </c>
    </row>
    <row r="2040" spans="1:26" ht="26.4" outlineLevel="3">
      <c r="A2040" s="137"/>
      <c r="B2040" s="137"/>
      <c r="C2040" s="138" t="s">
        <v>1345</v>
      </c>
      <c r="D2040" s="97">
        <v>29</v>
      </c>
      <c r="E2040" s="61">
        <v>35</v>
      </c>
      <c r="F2040" s="139" t="s">
        <v>624</v>
      </c>
      <c r="G2040" s="199">
        <v>179337.60000000001</v>
      </c>
      <c r="H2040" s="199">
        <v>57600.928000000007</v>
      </c>
      <c r="I2040" s="71">
        <f t="shared" si="1031"/>
        <v>236938.52800000002</v>
      </c>
      <c r="J2040" s="71">
        <f t="shared" si="1034"/>
        <v>6276816</v>
      </c>
      <c r="K2040" s="71">
        <f t="shared" si="1035"/>
        <v>2016032.4800000002</v>
      </c>
      <c r="L2040" s="71">
        <f t="shared" si="1036"/>
        <v>8292848.4800000004</v>
      </c>
      <c r="M2040" s="570">
        <v>0.7</v>
      </c>
      <c r="N2040" s="71"/>
      <c r="O2040" s="71">
        <f t="shared" si="1029"/>
        <v>0.7</v>
      </c>
      <c r="P2040" s="570"/>
      <c r="Q2040" s="71"/>
      <c r="R2040" s="71">
        <f t="shared" si="1030"/>
        <v>0</v>
      </c>
      <c r="S2040" s="71">
        <f t="shared" si="1037"/>
        <v>4393771.2</v>
      </c>
      <c r="T2040" s="71">
        <f t="shared" si="1038"/>
        <v>0</v>
      </c>
      <c r="U2040" s="71">
        <f t="shared" si="1039"/>
        <v>4393771.2</v>
      </c>
      <c r="V2040" s="145" t="s">
        <v>1346</v>
      </c>
      <c r="X2040" s="10"/>
      <c r="Y2040" s="10"/>
      <c r="Z2040" s="10"/>
    </row>
    <row r="2041" spans="1:26" ht="26.4" outlineLevel="3">
      <c r="A2041" s="137"/>
      <c r="B2041" s="137"/>
      <c r="C2041" s="138" t="s">
        <v>1347</v>
      </c>
      <c r="D2041" s="97">
        <v>39</v>
      </c>
      <c r="E2041" s="61">
        <v>45</v>
      </c>
      <c r="F2041" s="139" t="s">
        <v>624</v>
      </c>
      <c r="G2041" s="199">
        <v>93225.600000000006</v>
      </c>
      <c r="H2041" s="199">
        <v>42504.000000000007</v>
      </c>
      <c r="I2041" s="71">
        <f t="shared" si="1031"/>
        <v>135729.60000000001</v>
      </c>
      <c r="J2041" s="71">
        <f t="shared" si="1034"/>
        <v>4195152</v>
      </c>
      <c r="K2041" s="71">
        <f t="shared" si="1035"/>
        <v>1912680.0000000002</v>
      </c>
      <c r="L2041" s="71">
        <f t="shared" si="1036"/>
        <v>6107832</v>
      </c>
      <c r="M2041" s="570">
        <v>0.7</v>
      </c>
      <c r="N2041" s="71"/>
      <c r="O2041" s="71">
        <f t="shared" si="1029"/>
        <v>0.7</v>
      </c>
      <c r="P2041" s="570"/>
      <c r="Q2041" s="71"/>
      <c r="R2041" s="71">
        <f t="shared" si="1030"/>
        <v>0</v>
      </c>
      <c r="S2041" s="71">
        <f t="shared" si="1037"/>
        <v>2936606.4</v>
      </c>
      <c r="T2041" s="71">
        <f t="shared" si="1038"/>
        <v>0</v>
      </c>
      <c r="U2041" s="71">
        <f t="shared" si="1039"/>
        <v>2936606.4</v>
      </c>
      <c r="V2041" s="145" t="s">
        <v>1348</v>
      </c>
      <c r="X2041" s="10"/>
      <c r="Y2041" s="10"/>
      <c r="Z2041" s="10"/>
    </row>
    <row r="2042" spans="1:26" ht="26.4" outlineLevel="3">
      <c r="A2042" s="137"/>
      <c r="B2042" s="137"/>
      <c r="C2042" s="138" t="s">
        <v>1349</v>
      </c>
      <c r="D2042" s="97">
        <v>149</v>
      </c>
      <c r="E2042" s="61">
        <v>167</v>
      </c>
      <c r="F2042" s="139" t="s">
        <v>624</v>
      </c>
      <c r="G2042" s="199">
        <v>65145.600000000006</v>
      </c>
      <c r="H2042" s="199">
        <v>36064</v>
      </c>
      <c r="I2042" s="71">
        <f t="shared" si="1031"/>
        <v>101209.60000000001</v>
      </c>
      <c r="J2042" s="71">
        <f t="shared" si="1034"/>
        <v>10879315.200000001</v>
      </c>
      <c r="K2042" s="71">
        <f t="shared" si="1035"/>
        <v>6022688</v>
      </c>
      <c r="L2042" s="71">
        <f t="shared" si="1036"/>
        <v>16902003.199999999</v>
      </c>
      <c r="M2042" s="570">
        <v>0.7</v>
      </c>
      <c r="N2042" s="71"/>
      <c r="O2042" s="71">
        <f t="shared" si="1029"/>
        <v>0.7</v>
      </c>
      <c r="P2042" s="570"/>
      <c r="Q2042" s="71"/>
      <c r="R2042" s="71">
        <f t="shared" si="1030"/>
        <v>0</v>
      </c>
      <c r="S2042" s="71">
        <f t="shared" si="1037"/>
        <v>7615520.6400000006</v>
      </c>
      <c r="T2042" s="71">
        <f t="shared" si="1038"/>
        <v>0</v>
      </c>
      <c r="U2042" s="71">
        <f t="shared" si="1039"/>
        <v>7615520.6400000006</v>
      </c>
      <c r="V2042" s="145" t="s">
        <v>1350</v>
      </c>
      <c r="X2042" s="10"/>
      <c r="Y2042" s="10"/>
      <c r="Z2042" s="10"/>
    </row>
    <row r="2043" spans="1:26" ht="26.4" outlineLevel="3">
      <c r="A2043" s="137"/>
      <c r="B2043" s="137"/>
      <c r="C2043" s="138" t="s">
        <v>1351</v>
      </c>
      <c r="D2043" s="97">
        <v>101</v>
      </c>
      <c r="E2043" s="61">
        <v>124</v>
      </c>
      <c r="F2043" s="139" t="s">
        <v>624</v>
      </c>
      <c r="G2043" s="199">
        <v>29858.400000000001</v>
      </c>
      <c r="H2043" s="199">
        <v>24884.160000000003</v>
      </c>
      <c r="I2043" s="71">
        <f t="shared" si="1031"/>
        <v>54742.560000000005</v>
      </c>
      <c r="J2043" s="71">
        <f t="shared" si="1034"/>
        <v>3702441.6</v>
      </c>
      <c r="K2043" s="71">
        <f t="shared" si="1035"/>
        <v>3085635.8400000003</v>
      </c>
      <c r="L2043" s="71">
        <f t="shared" si="1036"/>
        <v>6788077.4400000004</v>
      </c>
      <c r="M2043" s="570">
        <v>0.7</v>
      </c>
      <c r="N2043" s="71"/>
      <c r="O2043" s="71">
        <f t="shared" si="1029"/>
        <v>0.7</v>
      </c>
      <c r="P2043" s="570"/>
      <c r="Q2043" s="71"/>
      <c r="R2043" s="71">
        <f t="shared" si="1030"/>
        <v>0</v>
      </c>
      <c r="S2043" s="71">
        <f t="shared" si="1037"/>
        <v>2591709.12</v>
      </c>
      <c r="T2043" s="71">
        <f t="shared" si="1038"/>
        <v>0</v>
      </c>
      <c r="U2043" s="71">
        <f t="shared" si="1039"/>
        <v>2591709.12</v>
      </c>
      <c r="V2043" s="145" t="s">
        <v>1352</v>
      </c>
      <c r="X2043" s="10"/>
      <c r="Y2043" s="10"/>
      <c r="Z2043" s="10"/>
    </row>
    <row r="2044" spans="1:26" ht="26.4" outlineLevel="3">
      <c r="A2044" s="137"/>
      <c r="B2044" s="137"/>
      <c r="C2044" s="138" t="s">
        <v>1353</v>
      </c>
      <c r="D2044" s="97">
        <v>18</v>
      </c>
      <c r="E2044" s="61">
        <v>23</v>
      </c>
      <c r="F2044" s="139" t="s">
        <v>624</v>
      </c>
      <c r="G2044" s="199">
        <v>21528</v>
      </c>
      <c r="H2044" s="199">
        <v>17851.68</v>
      </c>
      <c r="I2044" s="71">
        <f t="shared" si="1031"/>
        <v>39379.68</v>
      </c>
      <c r="J2044" s="71">
        <f t="shared" si="1034"/>
        <v>495144</v>
      </c>
      <c r="K2044" s="71">
        <f t="shared" si="1035"/>
        <v>410588.64</v>
      </c>
      <c r="L2044" s="71">
        <f t="shared" si="1036"/>
        <v>905732.64</v>
      </c>
      <c r="M2044" s="570">
        <v>0.7</v>
      </c>
      <c r="N2044" s="71"/>
      <c r="O2044" s="71">
        <f t="shared" si="1029"/>
        <v>0.7</v>
      </c>
      <c r="P2044" s="570"/>
      <c r="Q2044" s="71"/>
      <c r="R2044" s="71">
        <f t="shared" si="1030"/>
        <v>0</v>
      </c>
      <c r="S2044" s="71">
        <f t="shared" si="1037"/>
        <v>346600.8</v>
      </c>
      <c r="T2044" s="71">
        <f t="shared" si="1038"/>
        <v>0</v>
      </c>
      <c r="U2044" s="71">
        <f t="shared" si="1039"/>
        <v>346600.8</v>
      </c>
      <c r="V2044" s="145" t="s">
        <v>1317</v>
      </c>
      <c r="X2044" s="10"/>
      <c r="Y2044" s="10"/>
      <c r="Z2044" s="10"/>
    </row>
    <row r="2045" spans="1:26" outlineLevel="3">
      <c r="A2045" s="137"/>
      <c r="B2045" s="137"/>
      <c r="C2045" s="138" t="s">
        <v>1369</v>
      </c>
      <c r="D2045" s="97">
        <v>1</v>
      </c>
      <c r="E2045" s="61">
        <v>1</v>
      </c>
      <c r="F2045" s="139" t="s">
        <v>660</v>
      </c>
      <c r="G2045" s="199">
        <v>106423.2</v>
      </c>
      <c r="H2045" s="199">
        <v>28000.000000000004</v>
      </c>
      <c r="I2045" s="71">
        <f t="shared" si="1031"/>
        <v>134423.20000000001</v>
      </c>
      <c r="J2045" s="71">
        <f t="shared" si="1034"/>
        <v>106423.2</v>
      </c>
      <c r="K2045" s="71">
        <f t="shared" si="1035"/>
        <v>28000.000000000004</v>
      </c>
      <c r="L2045" s="71">
        <f t="shared" si="1036"/>
        <v>134423.20000000001</v>
      </c>
      <c r="M2045" s="570">
        <v>0.7</v>
      </c>
      <c r="N2045" s="71"/>
      <c r="O2045" s="71">
        <f t="shared" si="1029"/>
        <v>0.7</v>
      </c>
      <c r="P2045" s="570"/>
      <c r="Q2045" s="71"/>
      <c r="R2045" s="71">
        <f t="shared" si="1030"/>
        <v>0</v>
      </c>
      <c r="S2045" s="71">
        <f t="shared" si="1037"/>
        <v>74496.239999999991</v>
      </c>
      <c r="T2045" s="71">
        <f t="shared" si="1038"/>
        <v>0</v>
      </c>
      <c r="U2045" s="71">
        <f t="shared" si="1039"/>
        <v>74496.239999999991</v>
      </c>
      <c r="V2045" s="145" t="s">
        <v>1105</v>
      </c>
      <c r="X2045" s="10"/>
      <c r="Y2045" s="10"/>
      <c r="Z2045" s="10"/>
    </row>
    <row r="2046" spans="1:26" outlineLevel="3">
      <c r="A2046" s="137"/>
      <c r="B2046" s="137"/>
      <c r="C2046" s="138" t="s">
        <v>1354</v>
      </c>
      <c r="D2046" s="97">
        <v>1</v>
      </c>
      <c r="E2046" s="61">
        <v>1</v>
      </c>
      <c r="F2046" s="139" t="s">
        <v>619</v>
      </c>
      <c r="G2046" s="199">
        <v>5976856.1095890412</v>
      </c>
      <c r="H2046" s="199">
        <v>1793056.8328767123</v>
      </c>
      <c r="I2046" s="71">
        <f t="shared" si="1031"/>
        <v>7769912.9424657533</v>
      </c>
      <c r="J2046" s="71">
        <f t="shared" si="1034"/>
        <v>5976856.1095890412</v>
      </c>
      <c r="K2046" s="71">
        <f t="shared" si="1035"/>
        <v>1793056.8328767123</v>
      </c>
      <c r="L2046" s="71">
        <f t="shared" si="1036"/>
        <v>7769912.9424657533</v>
      </c>
      <c r="M2046" s="570">
        <v>0.7</v>
      </c>
      <c r="N2046" s="71"/>
      <c r="O2046" s="71">
        <f t="shared" si="1029"/>
        <v>0.7</v>
      </c>
      <c r="P2046" s="570"/>
      <c r="Q2046" s="71"/>
      <c r="R2046" s="71">
        <f t="shared" si="1030"/>
        <v>0</v>
      </c>
      <c r="S2046" s="71">
        <f t="shared" si="1037"/>
        <v>4183799.2767123287</v>
      </c>
      <c r="T2046" s="71">
        <f t="shared" si="1038"/>
        <v>0</v>
      </c>
      <c r="U2046" s="71">
        <f t="shared" si="1039"/>
        <v>4183799.2767123287</v>
      </c>
      <c r="V2046" s="145" t="s">
        <v>1105</v>
      </c>
      <c r="X2046" s="10"/>
      <c r="Y2046" s="10"/>
      <c r="Z2046" s="10"/>
    </row>
    <row r="2047" spans="1:26" outlineLevel="3">
      <c r="A2047" s="137"/>
      <c r="B2047" s="137"/>
      <c r="C2047" s="138" t="s">
        <v>1355</v>
      </c>
      <c r="D2047" s="97">
        <v>21</v>
      </c>
      <c r="E2047" s="61">
        <v>28</v>
      </c>
      <c r="F2047" s="139" t="s">
        <v>1104</v>
      </c>
      <c r="G2047" s="199">
        <v>0</v>
      </c>
      <c r="H2047" s="199">
        <v>200000</v>
      </c>
      <c r="I2047" s="71">
        <f t="shared" si="1031"/>
        <v>200000</v>
      </c>
      <c r="J2047" s="71">
        <f t="shared" si="1034"/>
        <v>0</v>
      </c>
      <c r="K2047" s="71">
        <f t="shared" si="1035"/>
        <v>5600000</v>
      </c>
      <c r="L2047" s="71">
        <f t="shared" si="1036"/>
        <v>5600000</v>
      </c>
      <c r="M2047" s="570"/>
      <c r="N2047" s="71"/>
      <c r="O2047" s="71">
        <f t="shared" si="1029"/>
        <v>0</v>
      </c>
      <c r="P2047" s="570"/>
      <c r="Q2047" s="71"/>
      <c r="R2047" s="71">
        <f t="shared" si="1030"/>
        <v>0</v>
      </c>
      <c r="S2047" s="71">
        <f t="shared" si="1037"/>
        <v>0</v>
      </c>
      <c r="T2047" s="71">
        <f t="shared" si="1038"/>
        <v>0</v>
      </c>
      <c r="U2047" s="71">
        <f t="shared" si="1039"/>
        <v>0</v>
      </c>
      <c r="V2047" s="145" t="s">
        <v>1105</v>
      </c>
      <c r="X2047" s="10"/>
      <c r="Y2047" s="10"/>
      <c r="Z2047" s="10"/>
    </row>
    <row r="2048" spans="1:26" outlineLevel="3">
      <c r="A2048" s="137"/>
      <c r="B2048" s="137"/>
      <c r="C2048" s="138" t="s">
        <v>1356</v>
      </c>
      <c r="D2048" s="97">
        <v>1</v>
      </c>
      <c r="E2048" s="61">
        <v>1</v>
      </c>
      <c r="F2048" s="139" t="s">
        <v>619</v>
      </c>
      <c r="G2048" s="199">
        <v>0</v>
      </c>
      <c r="H2048" s="199">
        <v>1500000</v>
      </c>
      <c r="I2048" s="71">
        <f t="shared" si="1031"/>
        <v>1500000</v>
      </c>
      <c r="J2048" s="71">
        <f t="shared" si="1034"/>
        <v>0</v>
      </c>
      <c r="K2048" s="71">
        <f t="shared" si="1035"/>
        <v>1500000</v>
      </c>
      <c r="L2048" s="71">
        <f t="shared" si="1036"/>
        <v>1500000</v>
      </c>
      <c r="M2048" s="570"/>
      <c r="N2048" s="71"/>
      <c r="O2048" s="71">
        <f t="shared" si="1029"/>
        <v>0</v>
      </c>
      <c r="P2048" s="570"/>
      <c r="Q2048" s="71"/>
      <c r="R2048" s="71">
        <f t="shared" si="1030"/>
        <v>0</v>
      </c>
      <c r="S2048" s="71">
        <f t="shared" si="1037"/>
        <v>0</v>
      </c>
      <c r="T2048" s="71">
        <f t="shared" si="1038"/>
        <v>0</v>
      </c>
      <c r="U2048" s="71">
        <f t="shared" si="1039"/>
        <v>0</v>
      </c>
      <c r="V2048" s="145" t="s">
        <v>1105</v>
      </c>
      <c r="X2048" s="10"/>
      <c r="Y2048" s="10"/>
      <c r="Z2048" s="10"/>
    </row>
    <row r="2049" spans="1:26" outlineLevel="3">
      <c r="A2049" s="137"/>
      <c r="B2049" s="137"/>
      <c r="C2049" s="138" t="s">
        <v>657</v>
      </c>
      <c r="D2049" s="97">
        <v>1</v>
      </c>
      <c r="E2049" s="61">
        <v>1</v>
      </c>
      <c r="F2049" s="139" t="s">
        <v>619</v>
      </c>
      <c r="G2049" s="199">
        <v>5554285.3698630147</v>
      </c>
      <c r="H2049" s="199">
        <v>1666285.6109589043</v>
      </c>
      <c r="I2049" s="71">
        <f t="shared" si="1031"/>
        <v>7220570.9808219187</v>
      </c>
      <c r="J2049" s="71">
        <f t="shared" si="1034"/>
        <v>5554285.3698630147</v>
      </c>
      <c r="K2049" s="71">
        <f t="shared" si="1035"/>
        <v>1666285.6109589043</v>
      </c>
      <c r="L2049" s="71">
        <f t="shared" si="1036"/>
        <v>7220570.9808219187</v>
      </c>
      <c r="M2049" s="570"/>
      <c r="N2049" s="71"/>
      <c r="O2049" s="71">
        <f t="shared" si="1029"/>
        <v>0</v>
      </c>
      <c r="P2049" s="570"/>
      <c r="Q2049" s="71"/>
      <c r="R2049" s="71">
        <f t="shared" si="1030"/>
        <v>0</v>
      </c>
      <c r="S2049" s="71">
        <f t="shared" si="1037"/>
        <v>0</v>
      </c>
      <c r="T2049" s="71">
        <f t="shared" si="1038"/>
        <v>0</v>
      </c>
      <c r="U2049" s="71">
        <f t="shared" si="1039"/>
        <v>0</v>
      </c>
      <c r="V2049" s="145" t="s">
        <v>1105</v>
      </c>
      <c r="X2049" s="10"/>
      <c r="Y2049" s="10"/>
      <c r="Z2049" s="10"/>
    </row>
    <row r="2050" spans="1:26" outlineLevel="2">
      <c r="A2050" s="137"/>
      <c r="B2050" s="137"/>
      <c r="C2050" s="138"/>
      <c r="D2050" s="97"/>
      <c r="E2050" s="61"/>
      <c r="F2050" s="139"/>
      <c r="G2050" s="71"/>
      <c r="H2050" s="71"/>
      <c r="I2050" s="71"/>
      <c r="J2050" s="71"/>
      <c r="K2050" s="71"/>
      <c r="L2050" s="62"/>
      <c r="M2050" s="574"/>
      <c r="N2050" s="62"/>
      <c r="O2050" s="62">
        <f t="shared" si="1029"/>
        <v>0</v>
      </c>
      <c r="P2050" s="574"/>
      <c r="Q2050" s="62"/>
      <c r="R2050" s="62">
        <f t="shared" si="1030"/>
        <v>0</v>
      </c>
      <c r="S2050" s="62">
        <f t="shared" si="1037"/>
        <v>0</v>
      </c>
      <c r="T2050" s="62">
        <f t="shared" si="1038"/>
        <v>0</v>
      </c>
      <c r="U2050" s="62">
        <f t="shared" si="1039"/>
        <v>0</v>
      </c>
      <c r="V2050" s="145"/>
      <c r="X2050" s="10"/>
      <c r="Y2050" s="10"/>
      <c r="Z2050" s="10"/>
    </row>
    <row r="2051" spans="1:26" outlineLevel="2">
      <c r="A2051" s="137" t="s">
        <v>291</v>
      </c>
      <c r="B2051" s="137"/>
      <c r="C2051" s="138" t="s">
        <v>292</v>
      </c>
      <c r="D2051" s="94">
        <v>1</v>
      </c>
      <c r="E2051" s="70">
        <v>1</v>
      </c>
      <c r="F2051" s="139" t="s">
        <v>10</v>
      </c>
      <c r="G2051" s="71"/>
      <c r="H2051" s="71"/>
      <c r="I2051" s="71"/>
      <c r="J2051" s="82">
        <f>SUBTOTAL(9,J2052:J2147)</f>
        <v>350026408.45678711</v>
      </c>
      <c r="K2051" s="82">
        <f>SUBTOTAL(9,K2052:K2147)</f>
        <v>59395813.319104947</v>
      </c>
      <c r="L2051" s="82">
        <f>SUBTOTAL(9,L2052:L2147)</f>
        <v>409422221.77589172</v>
      </c>
      <c r="M2051" s="576"/>
      <c r="N2051" s="82"/>
      <c r="O2051" s="82">
        <f t="shared" si="1029"/>
        <v>0</v>
      </c>
      <c r="P2051" s="576"/>
      <c r="Q2051" s="82"/>
      <c r="R2051" s="82">
        <f t="shared" si="1030"/>
        <v>0</v>
      </c>
      <c r="S2051" s="82">
        <f>SUBTOTAL(9,S2052:S2147)</f>
        <v>17877283.200000003</v>
      </c>
      <c r="T2051" s="82">
        <f>SUBTOTAL(9,T2052:T2147)</f>
        <v>0</v>
      </c>
      <c r="U2051" s="82">
        <f>SUBTOTAL(9,U2052:U2147)</f>
        <v>17877283.200000003</v>
      </c>
      <c r="V2051" s="145"/>
      <c r="X2051" s="10"/>
      <c r="Y2051" s="10"/>
      <c r="Z2051" s="10"/>
    </row>
    <row r="2052" spans="1:26" s="11" customFormat="1" outlineLevel="3">
      <c r="A2052" s="192"/>
      <c r="B2052" s="192"/>
      <c r="C2052" s="189" t="s">
        <v>1342</v>
      </c>
      <c r="D2052" s="194"/>
      <c r="E2052" s="358"/>
      <c r="F2052" s="195"/>
      <c r="G2052" s="199"/>
      <c r="H2052" s="199"/>
      <c r="I2052" s="199"/>
      <c r="J2052" s="174">
        <f>SUBTOTAL(9,J2053:J2102)</f>
        <v>205749865.95765883</v>
      </c>
      <c r="K2052" s="174">
        <f>SUBTOTAL(9,K2053:K2102)</f>
        <v>34591531.44037205</v>
      </c>
      <c r="L2052" s="174">
        <f>SUBTOTAL(9,L2053:L2102)</f>
        <v>240341397.39803082</v>
      </c>
      <c r="M2052" s="578"/>
      <c r="N2052" s="174"/>
      <c r="O2052" s="174">
        <f t="shared" si="1029"/>
        <v>0</v>
      </c>
      <c r="P2052" s="578"/>
      <c r="Q2052" s="174"/>
      <c r="R2052" s="174">
        <f t="shared" si="1030"/>
        <v>0</v>
      </c>
      <c r="S2052" s="174">
        <f>SUBTOTAL(9,S2053:S2102)</f>
        <v>13261248.000000002</v>
      </c>
      <c r="T2052" s="174">
        <f>SUBTOTAL(9,T2053:T2102)</f>
        <v>0</v>
      </c>
      <c r="U2052" s="174">
        <f>SUBTOTAL(9,U2053:U2102)</f>
        <v>13261248.000000002</v>
      </c>
      <c r="V2052" s="270"/>
    </row>
    <row r="2053" spans="1:26" s="11" customFormat="1" outlineLevel="3">
      <c r="A2053" s="192"/>
      <c r="B2053" s="192"/>
      <c r="C2053" s="172" t="s">
        <v>1370</v>
      </c>
      <c r="D2053" s="194"/>
      <c r="E2053" s="358"/>
      <c r="F2053" s="195"/>
      <c r="G2053" s="199"/>
      <c r="H2053" s="199"/>
      <c r="I2053" s="199"/>
      <c r="J2053" s="174">
        <f>SUBTOTAL(9,J2054:J2065)</f>
        <v>149717065.9576588</v>
      </c>
      <c r="K2053" s="174">
        <f t="shared" ref="K2053:L2053" si="1047">SUBTOTAL(9,K2054:K2065)</f>
        <v>8068928.1915720459</v>
      </c>
      <c r="L2053" s="174">
        <f t="shared" si="1047"/>
        <v>157785994.14923084</v>
      </c>
      <c r="M2053" s="578"/>
      <c r="N2053" s="174"/>
      <c r="O2053" s="174">
        <f t="shared" si="1029"/>
        <v>0</v>
      </c>
      <c r="P2053" s="578"/>
      <c r="Q2053" s="174"/>
      <c r="R2053" s="174">
        <f t="shared" si="1030"/>
        <v>0</v>
      </c>
      <c r="S2053" s="174">
        <f>SUBTOTAL(9,S2054:S2065)</f>
        <v>0</v>
      </c>
      <c r="T2053" s="174">
        <f t="shared" ref="T2053:U2053" si="1048">SUBTOTAL(9,T2054:T2065)</f>
        <v>0</v>
      </c>
      <c r="U2053" s="174">
        <f t="shared" si="1048"/>
        <v>0</v>
      </c>
      <c r="V2053" s="270"/>
    </row>
    <row r="2054" spans="1:26" s="11" customFormat="1" outlineLevel="3">
      <c r="A2054" s="192"/>
      <c r="B2054" s="192"/>
      <c r="C2054" s="193" t="s">
        <v>1371</v>
      </c>
      <c r="D2054" s="194">
        <v>2</v>
      </c>
      <c r="E2054" s="358">
        <v>2</v>
      </c>
      <c r="F2054" s="195" t="s">
        <v>692</v>
      </c>
      <c r="G2054" s="199">
        <v>30745000.000000004</v>
      </c>
      <c r="H2054" s="199">
        <v>728000.00000000012</v>
      </c>
      <c r="I2054" s="199">
        <f t="shared" ref="I2054" si="1049">SUM(G2054:H2054)</f>
        <v>31473000.000000004</v>
      </c>
      <c r="J2054" s="199">
        <f t="shared" ref="J2054:J2064" si="1050">G2054*E2054</f>
        <v>61490000.000000007</v>
      </c>
      <c r="K2054" s="199">
        <f t="shared" ref="K2054:K2064" si="1051">H2054*E2054</f>
        <v>1456000.0000000002</v>
      </c>
      <c r="L2054" s="199">
        <f t="shared" ref="L2054:L2064" si="1052">I2054*E2054</f>
        <v>62946000.000000007</v>
      </c>
      <c r="M2054" s="579"/>
      <c r="N2054" s="199"/>
      <c r="O2054" s="199">
        <f t="shared" si="1029"/>
        <v>0</v>
      </c>
      <c r="P2054" s="579"/>
      <c r="Q2054" s="199"/>
      <c r="R2054" s="199">
        <f t="shared" si="1030"/>
        <v>0</v>
      </c>
      <c r="S2054" s="199">
        <f t="shared" si="1037"/>
        <v>0</v>
      </c>
      <c r="T2054" s="199">
        <f t="shared" si="1038"/>
        <v>0</v>
      </c>
      <c r="U2054" s="199">
        <f t="shared" si="1039"/>
        <v>0</v>
      </c>
      <c r="V2054" s="270" t="s">
        <v>1558</v>
      </c>
    </row>
    <row r="2055" spans="1:26" s="11" customFormat="1" ht="16.2" customHeight="1" outlineLevel="3">
      <c r="A2055" s="192"/>
      <c r="B2055" s="192"/>
      <c r="C2055" s="193" t="s">
        <v>1372</v>
      </c>
      <c r="D2055" s="194">
        <v>1</v>
      </c>
      <c r="E2055" s="358">
        <v>1</v>
      </c>
      <c r="F2055" s="195" t="s">
        <v>692</v>
      </c>
      <c r="G2055" s="199">
        <v>44440000</v>
      </c>
      <c r="H2055" s="199">
        <v>1400000.0000000002</v>
      </c>
      <c r="I2055" s="199">
        <f t="shared" ref="I2055:I2064" si="1053">SUM(G2055:H2055)</f>
        <v>45840000</v>
      </c>
      <c r="J2055" s="199">
        <f t="shared" si="1050"/>
        <v>44440000</v>
      </c>
      <c r="K2055" s="199">
        <f t="shared" si="1051"/>
        <v>1400000.0000000002</v>
      </c>
      <c r="L2055" s="199">
        <f t="shared" si="1052"/>
        <v>45840000</v>
      </c>
      <c r="M2055" s="579"/>
      <c r="N2055" s="199"/>
      <c r="O2055" s="199">
        <f t="shared" si="1029"/>
        <v>0</v>
      </c>
      <c r="P2055" s="579"/>
      <c r="Q2055" s="199"/>
      <c r="R2055" s="199">
        <f t="shared" si="1030"/>
        <v>0</v>
      </c>
      <c r="S2055" s="199">
        <f t="shared" si="1037"/>
        <v>0</v>
      </c>
      <c r="T2055" s="199">
        <f t="shared" si="1038"/>
        <v>0</v>
      </c>
      <c r="U2055" s="199">
        <f t="shared" si="1039"/>
        <v>0</v>
      </c>
      <c r="V2055" s="270" t="s">
        <v>1373</v>
      </c>
    </row>
    <row r="2056" spans="1:26" s="11" customFormat="1" outlineLevel="3">
      <c r="A2056" s="192"/>
      <c r="B2056" s="192"/>
      <c r="C2056" s="193" t="s">
        <v>1374</v>
      </c>
      <c r="D2056" s="194">
        <v>1</v>
      </c>
      <c r="E2056" s="358">
        <v>1</v>
      </c>
      <c r="F2056" s="195" t="s">
        <v>660</v>
      </c>
      <c r="G2056" s="199">
        <v>7915200</v>
      </c>
      <c r="H2056" s="199">
        <v>168000.00000000003</v>
      </c>
      <c r="I2056" s="199">
        <f t="shared" si="1053"/>
        <v>8083200</v>
      </c>
      <c r="J2056" s="199">
        <f t="shared" si="1050"/>
        <v>7915200</v>
      </c>
      <c r="K2056" s="199">
        <f t="shared" si="1051"/>
        <v>168000.00000000003</v>
      </c>
      <c r="L2056" s="199">
        <f t="shared" si="1052"/>
        <v>8083200</v>
      </c>
      <c r="M2056" s="579"/>
      <c r="N2056" s="199"/>
      <c r="O2056" s="199">
        <f t="shared" si="1029"/>
        <v>0</v>
      </c>
      <c r="P2056" s="579"/>
      <c r="Q2056" s="199"/>
      <c r="R2056" s="199">
        <f t="shared" si="1030"/>
        <v>0</v>
      </c>
      <c r="S2056" s="199">
        <f t="shared" si="1037"/>
        <v>0</v>
      </c>
      <c r="T2056" s="199">
        <f t="shared" si="1038"/>
        <v>0</v>
      </c>
      <c r="U2056" s="199">
        <f t="shared" si="1039"/>
        <v>0</v>
      </c>
      <c r="V2056" s="270" t="s">
        <v>1375</v>
      </c>
    </row>
    <row r="2057" spans="1:26" s="11" customFormat="1" ht="26.4" outlineLevel="3">
      <c r="A2057" s="192"/>
      <c r="B2057" s="192"/>
      <c r="C2057" s="193" t="s">
        <v>1376</v>
      </c>
      <c r="D2057" s="194">
        <v>1</v>
      </c>
      <c r="E2057" s="358">
        <v>1</v>
      </c>
      <c r="F2057" s="195" t="s">
        <v>660</v>
      </c>
      <c r="G2057" s="199">
        <v>9970909.0909090899</v>
      </c>
      <c r="H2057" s="199">
        <v>322000.00000000006</v>
      </c>
      <c r="I2057" s="199">
        <f t="shared" si="1053"/>
        <v>10292909.09090909</v>
      </c>
      <c r="J2057" s="199">
        <f t="shared" si="1050"/>
        <v>9970909.0909090899</v>
      </c>
      <c r="K2057" s="199">
        <f t="shared" si="1051"/>
        <v>322000.00000000006</v>
      </c>
      <c r="L2057" s="199">
        <f t="shared" si="1052"/>
        <v>10292909.09090909</v>
      </c>
      <c r="M2057" s="579"/>
      <c r="N2057" s="199"/>
      <c r="O2057" s="199">
        <f t="shared" si="1029"/>
        <v>0</v>
      </c>
      <c r="P2057" s="579"/>
      <c r="Q2057" s="199"/>
      <c r="R2057" s="199">
        <f t="shared" si="1030"/>
        <v>0</v>
      </c>
      <c r="S2057" s="199">
        <f t="shared" si="1037"/>
        <v>0</v>
      </c>
      <c r="T2057" s="199">
        <f t="shared" si="1038"/>
        <v>0</v>
      </c>
      <c r="U2057" s="199">
        <f t="shared" si="1039"/>
        <v>0</v>
      </c>
      <c r="V2057" s="270" t="s">
        <v>1377</v>
      </c>
    </row>
    <row r="2058" spans="1:26" s="11" customFormat="1" outlineLevel="3">
      <c r="A2058" s="192"/>
      <c r="B2058" s="192"/>
      <c r="C2058" s="193" t="s">
        <v>1378</v>
      </c>
      <c r="D2058" s="194">
        <v>1</v>
      </c>
      <c r="E2058" s="358">
        <v>1</v>
      </c>
      <c r="F2058" s="195" t="s">
        <v>692</v>
      </c>
      <c r="G2058" s="199">
        <v>10800000</v>
      </c>
      <c r="H2058" s="199">
        <v>225400</v>
      </c>
      <c r="I2058" s="199">
        <f t="shared" si="1053"/>
        <v>11025400</v>
      </c>
      <c r="J2058" s="199">
        <f t="shared" si="1050"/>
        <v>10800000</v>
      </c>
      <c r="K2058" s="199">
        <f t="shared" si="1051"/>
        <v>225400</v>
      </c>
      <c r="L2058" s="199">
        <f t="shared" si="1052"/>
        <v>11025400</v>
      </c>
      <c r="M2058" s="579"/>
      <c r="N2058" s="199"/>
      <c r="O2058" s="199">
        <f t="shared" si="1029"/>
        <v>0</v>
      </c>
      <c r="P2058" s="579"/>
      <c r="Q2058" s="199"/>
      <c r="R2058" s="199">
        <f t="shared" si="1030"/>
        <v>0</v>
      </c>
      <c r="S2058" s="199">
        <f t="shared" si="1037"/>
        <v>0</v>
      </c>
      <c r="T2058" s="199">
        <f t="shared" si="1038"/>
        <v>0</v>
      </c>
      <c r="U2058" s="199">
        <f t="shared" si="1039"/>
        <v>0</v>
      </c>
      <c r="V2058" s="270" t="s">
        <v>898</v>
      </c>
    </row>
    <row r="2059" spans="1:26" s="11" customFormat="1" outlineLevel="3">
      <c r="A2059" s="192"/>
      <c r="B2059" s="192"/>
      <c r="C2059" s="193" t="s">
        <v>1379</v>
      </c>
      <c r="D2059" s="194">
        <v>1</v>
      </c>
      <c r="E2059" s="358">
        <v>1</v>
      </c>
      <c r="F2059" s="195" t="s">
        <v>660</v>
      </c>
      <c r="G2059" s="199">
        <v>2154000</v>
      </c>
      <c r="H2059" s="199">
        <v>75152</v>
      </c>
      <c r="I2059" s="199">
        <f t="shared" si="1053"/>
        <v>2229152</v>
      </c>
      <c r="J2059" s="199">
        <f t="shared" si="1050"/>
        <v>2154000</v>
      </c>
      <c r="K2059" s="199">
        <f t="shared" si="1051"/>
        <v>75152</v>
      </c>
      <c r="L2059" s="199">
        <f t="shared" si="1052"/>
        <v>2229152</v>
      </c>
      <c r="M2059" s="579"/>
      <c r="N2059" s="199"/>
      <c r="O2059" s="199">
        <f t="shared" si="1029"/>
        <v>0</v>
      </c>
      <c r="P2059" s="579"/>
      <c r="Q2059" s="199"/>
      <c r="R2059" s="199">
        <f t="shared" si="1030"/>
        <v>0</v>
      </c>
      <c r="S2059" s="199">
        <f t="shared" si="1037"/>
        <v>0</v>
      </c>
      <c r="T2059" s="199">
        <f t="shared" si="1038"/>
        <v>0</v>
      </c>
      <c r="U2059" s="199">
        <f t="shared" si="1039"/>
        <v>0</v>
      </c>
      <c r="V2059" s="270" t="s">
        <v>1380</v>
      </c>
    </row>
    <row r="2060" spans="1:26" s="11" customFormat="1" outlineLevel="3">
      <c r="A2060" s="192"/>
      <c r="B2060" s="192"/>
      <c r="C2060" s="193" t="s">
        <v>1110</v>
      </c>
      <c r="D2060" s="194">
        <v>20</v>
      </c>
      <c r="E2060" s="358">
        <v>25</v>
      </c>
      <c r="F2060" s="195" t="s">
        <v>624</v>
      </c>
      <c r="G2060" s="199">
        <v>15443.88</v>
      </c>
      <c r="H2060" s="199">
        <v>5031.18</v>
      </c>
      <c r="I2060" s="199">
        <f t="shared" si="1053"/>
        <v>20475.059999999998</v>
      </c>
      <c r="J2060" s="199">
        <f t="shared" si="1050"/>
        <v>386097</v>
      </c>
      <c r="K2060" s="199">
        <f t="shared" si="1051"/>
        <v>125779.5</v>
      </c>
      <c r="L2060" s="199">
        <f t="shared" si="1052"/>
        <v>511876.49999999994</v>
      </c>
      <c r="M2060" s="579"/>
      <c r="N2060" s="199"/>
      <c r="O2060" s="199">
        <f t="shared" si="1029"/>
        <v>0</v>
      </c>
      <c r="P2060" s="579"/>
      <c r="Q2060" s="199"/>
      <c r="R2060" s="199">
        <f t="shared" si="1030"/>
        <v>0</v>
      </c>
      <c r="S2060" s="199">
        <f t="shared" si="1037"/>
        <v>0</v>
      </c>
      <c r="T2060" s="199">
        <f t="shared" si="1038"/>
        <v>0</v>
      </c>
      <c r="U2060" s="199">
        <f t="shared" si="1039"/>
        <v>0</v>
      </c>
      <c r="V2060" s="270" t="s">
        <v>625</v>
      </c>
    </row>
    <row r="2061" spans="1:26" s="11" customFormat="1" outlineLevel="3">
      <c r="A2061" s="192"/>
      <c r="B2061" s="192"/>
      <c r="C2061" s="193" t="s">
        <v>1368</v>
      </c>
      <c r="D2061" s="194">
        <v>20</v>
      </c>
      <c r="E2061" s="358">
        <v>25</v>
      </c>
      <c r="F2061" s="195" t="s">
        <v>624</v>
      </c>
      <c r="G2061" s="199">
        <v>40467</v>
      </c>
      <c r="H2061" s="199">
        <v>9350</v>
      </c>
      <c r="I2061" s="199">
        <f t="shared" si="1053"/>
        <v>49817</v>
      </c>
      <c r="J2061" s="199">
        <f t="shared" si="1050"/>
        <v>1011675</v>
      </c>
      <c r="K2061" s="199">
        <f t="shared" si="1051"/>
        <v>233750</v>
      </c>
      <c r="L2061" s="199">
        <f t="shared" si="1052"/>
        <v>1245425</v>
      </c>
      <c r="M2061" s="579"/>
      <c r="N2061" s="199"/>
      <c r="O2061" s="199">
        <f t="shared" si="1029"/>
        <v>0</v>
      </c>
      <c r="P2061" s="579"/>
      <c r="Q2061" s="199"/>
      <c r="R2061" s="199">
        <f t="shared" si="1030"/>
        <v>0</v>
      </c>
      <c r="S2061" s="199">
        <f t="shared" si="1037"/>
        <v>0</v>
      </c>
      <c r="T2061" s="199">
        <f t="shared" si="1038"/>
        <v>0</v>
      </c>
      <c r="U2061" s="199">
        <f t="shared" si="1039"/>
        <v>0</v>
      </c>
      <c r="V2061" s="270"/>
    </row>
    <row r="2062" spans="1:26" s="11" customFormat="1" outlineLevel="3">
      <c r="A2062" s="192"/>
      <c r="B2062" s="192"/>
      <c r="C2062" s="193" t="s">
        <v>928</v>
      </c>
      <c r="D2062" s="194">
        <v>40</v>
      </c>
      <c r="E2062" s="358">
        <v>50</v>
      </c>
      <c r="F2062" s="195" t="s">
        <v>624</v>
      </c>
      <c r="G2062" s="199">
        <v>8773.9726027397246</v>
      </c>
      <c r="H2062" s="199">
        <v>14594.016411764707</v>
      </c>
      <c r="I2062" s="199">
        <f t="shared" si="1053"/>
        <v>23367.989014504434</v>
      </c>
      <c r="J2062" s="199">
        <f t="shared" si="1050"/>
        <v>438698.6301369862</v>
      </c>
      <c r="K2062" s="199">
        <f t="shared" si="1051"/>
        <v>729700.82058823539</v>
      </c>
      <c r="L2062" s="199">
        <f t="shared" si="1052"/>
        <v>1168399.4507252218</v>
      </c>
      <c r="M2062" s="579"/>
      <c r="N2062" s="199"/>
      <c r="O2062" s="199">
        <f t="shared" si="1029"/>
        <v>0</v>
      </c>
      <c r="P2062" s="579"/>
      <c r="Q2062" s="199"/>
      <c r="R2062" s="199">
        <f t="shared" si="1030"/>
        <v>0</v>
      </c>
      <c r="S2062" s="199">
        <f t="shared" si="1037"/>
        <v>0</v>
      </c>
      <c r="T2062" s="199">
        <f t="shared" si="1038"/>
        <v>0</v>
      </c>
      <c r="U2062" s="199">
        <f t="shared" si="1039"/>
        <v>0</v>
      </c>
      <c r="V2062" s="270" t="s">
        <v>929</v>
      </c>
    </row>
    <row r="2063" spans="1:26" s="399" customFormat="1" outlineLevel="3">
      <c r="A2063" s="395"/>
      <c r="B2063" s="395"/>
      <c r="C2063" s="400" t="s">
        <v>1381</v>
      </c>
      <c r="D2063" s="97">
        <v>1</v>
      </c>
      <c r="E2063" s="61">
        <v>1</v>
      </c>
      <c r="F2063" s="397" t="s">
        <v>619</v>
      </c>
      <c r="G2063" s="62">
        <v>6172492.3536737235</v>
      </c>
      <c r="H2063" s="62">
        <v>1851747.706102117</v>
      </c>
      <c r="I2063" s="62">
        <f t="shared" si="1053"/>
        <v>8024240.0597758405</v>
      </c>
      <c r="J2063" s="62">
        <f t="shared" si="1050"/>
        <v>6172492.3536737235</v>
      </c>
      <c r="K2063" s="62">
        <f t="shared" si="1051"/>
        <v>1851747.706102117</v>
      </c>
      <c r="L2063" s="62">
        <f t="shared" si="1052"/>
        <v>8024240.0597758405</v>
      </c>
      <c r="M2063" s="574"/>
      <c r="N2063" s="62"/>
      <c r="O2063" s="62">
        <f t="shared" si="1029"/>
        <v>0</v>
      </c>
      <c r="P2063" s="574"/>
      <c r="Q2063" s="62"/>
      <c r="R2063" s="62">
        <f t="shared" si="1030"/>
        <v>0</v>
      </c>
      <c r="S2063" s="62">
        <f t="shared" si="1037"/>
        <v>0</v>
      </c>
      <c r="T2063" s="62">
        <f t="shared" si="1038"/>
        <v>0</v>
      </c>
      <c r="U2063" s="62">
        <f t="shared" si="1039"/>
        <v>0</v>
      </c>
      <c r="V2063" s="398" t="s">
        <v>1105</v>
      </c>
    </row>
    <row r="2064" spans="1:26" s="399" customFormat="1" outlineLevel="3">
      <c r="A2064" s="395"/>
      <c r="B2064" s="395"/>
      <c r="C2064" s="400" t="s">
        <v>657</v>
      </c>
      <c r="D2064" s="97">
        <v>1</v>
      </c>
      <c r="E2064" s="61">
        <v>1</v>
      </c>
      <c r="F2064" s="397" t="s">
        <v>619</v>
      </c>
      <c r="G2064" s="62">
        <v>4937993.8829389792</v>
      </c>
      <c r="H2064" s="62">
        <v>1481398.1648816937</v>
      </c>
      <c r="I2064" s="62">
        <f t="shared" si="1053"/>
        <v>6419392.0478206724</v>
      </c>
      <c r="J2064" s="62">
        <f t="shared" si="1050"/>
        <v>4937993.8829389792</v>
      </c>
      <c r="K2064" s="62">
        <f t="shared" si="1051"/>
        <v>1481398.1648816937</v>
      </c>
      <c r="L2064" s="62">
        <f t="shared" si="1052"/>
        <v>6419392.0478206724</v>
      </c>
      <c r="M2064" s="574"/>
      <c r="N2064" s="62"/>
      <c r="O2064" s="62">
        <f t="shared" si="1029"/>
        <v>0</v>
      </c>
      <c r="P2064" s="574"/>
      <c r="Q2064" s="62"/>
      <c r="R2064" s="62">
        <f t="shared" si="1030"/>
        <v>0</v>
      </c>
      <c r="S2064" s="62">
        <f t="shared" si="1037"/>
        <v>0</v>
      </c>
      <c r="T2064" s="62">
        <f t="shared" si="1038"/>
        <v>0</v>
      </c>
      <c r="U2064" s="62">
        <f t="shared" si="1039"/>
        <v>0</v>
      </c>
      <c r="V2064" s="398" t="s">
        <v>1105</v>
      </c>
    </row>
    <row r="2065" spans="1:26" s="11" customFormat="1" outlineLevel="3">
      <c r="A2065" s="192"/>
      <c r="B2065" s="192"/>
      <c r="C2065" s="193"/>
      <c r="D2065" s="194"/>
      <c r="E2065" s="358"/>
      <c r="F2065" s="195"/>
      <c r="G2065" s="199"/>
      <c r="H2065" s="199"/>
      <c r="I2065" s="199"/>
      <c r="J2065" s="199"/>
      <c r="K2065" s="199"/>
      <c r="L2065" s="199"/>
      <c r="M2065" s="579"/>
      <c r="N2065" s="199"/>
      <c r="O2065" s="199">
        <f t="shared" si="1029"/>
        <v>0</v>
      </c>
      <c r="P2065" s="579"/>
      <c r="Q2065" s="199"/>
      <c r="R2065" s="199">
        <f t="shared" si="1030"/>
        <v>0</v>
      </c>
      <c r="S2065" s="199">
        <f t="shared" si="1037"/>
        <v>0</v>
      </c>
      <c r="T2065" s="199">
        <f t="shared" si="1038"/>
        <v>0</v>
      </c>
      <c r="U2065" s="199">
        <f t="shared" si="1039"/>
        <v>0</v>
      </c>
      <c r="V2065" s="270"/>
    </row>
    <row r="2066" spans="1:26" s="11" customFormat="1" outlineLevel="3">
      <c r="A2066" s="192"/>
      <c r="B2066" s="192"/>
      <c r="C2066" s="172" t="s">
        <v>1382</v>
      </c>
      <c r="D2066" s="194"/>
      <c r="E2066" s="358"/>
      <c r="F2066" s="195"/>
      <c r="G2066" s="199"/>
      <c r="H2066" s="199"/>
      <c r="I2066" s="199"/>
      <c r="J2066" s="174">
        <f>SUBTOTAL(9,J2067:J2080)</f>
        <v>31053568.800000001</v>
      </c>
      <c r="K2066" s="174">
        <f>SUBTOTAL(9,K2067:K2080)</f>
        <v>3110074.6695999997</v>
      </c>
      <c r="L2066" s="174">
        <f>SUBTOTAL(9,L2067:L2080)</f>
        <v>34163643.469599999</v>
      </c>
      <c r="M2066" s="578"/>
      <c r="N2066" s="174"/>
      <c r="O2066" s="174">
        <f t="shared" si="1029"/>
        <v>0</v>
      </c>
      <c r="P2066" s="578"/>
      <c r="Q2066" s="174"/>
      <c r="R2066" s="174">
        <f t="shared" si="1030"/>
        <v>0</v>
      </c>
      <c r="S2066" s="174">
        <f>SUBTOTAL(9,S2067:S2080)</f>
        <v>0</v>
      </c>
      <c r="T2066" s="174">
        <f>SUBTOTAL(9,T2067:T2080)</f>
        <v>0</v>
      </c>
      <c r="U2066" s="174">
        <f>SUBTOTAL(9,U2067:U2080)</f>
        <v>0</v>
      </c>
      <c r="V2066" s="270"/>
    </row>
    <row r="2067" spans="1:26" s="11" customFormat="1" ht="13.8" outlineLevel="3">
      <c r="A2067" s="410"/>
      <c r="B2067" s="411"/>
      <c r="C2067" s="412" t="s">
        <v>1383</v>
      </c>
      <c r="D2067" s="194">
        <v>1</v>
      </c>
      <c r="E2067" s="358">
        <v>1</v>
      </c>
      <c r="F2067" s="195" t="s">
        <v>660</v>
      </c>
      <c r="G2067" s="199">
        <v>1008000</v>
      </c>
      <c r="H2067" s="199">
        <v>49588.000000000007</v>
      </c>
      <c r="I2067" s="199">
        <f t="shared" ref="I2067:I2073" si="1054">SUM(G2067:H2067)</f>
        <v>1057588</v>
      </c>
      <c r="J2067" s="199">
        <f t="shared" ref="J2067:J2079" si="1055">G2067*E2067</f>
        <v>1008000</v>
      </c>
      <c r="K2067" s="199">
        <f t="shared" ref="K2067:K2079" si="1056">H2067*E2067</f>
        <v>49588.000000000007</v>
      </c>
      <c r="L2067" s="199">
        <f t="shared" ref="L2067:L2079" si="1057">I2067*E2067</f>
        <v>1057588</v>
      </c>
      <c r="M2067" s="579"/>
      <c r="N2067" s="199"/>
      <c r="O2067" s="199">
        <f t="shared" si="1029"/>
        <v>0</v>
      </c>
      <c r="P2067" s="579"/>
      <c r="Q2067" s="199"/>
      <c r="R2067" s="199">
        <f t="shared" si="1030"/>
        <v>0</v>
      </c>
      <c r="S2067" s="199">
        <f t="shared" si="1037"/>
        <v>0</v>
      </c>
      <c r="T2067" s="199">
        <f t="shared" si="1038"/>
        <v>0</v>
      </c>
      <c r="U2067" s="199">
        <f t="shared" si="1039"/>
        <v>0</v>
      </c>
      <c r="V2067" s="270" t="s">
        <v>1384</v>
      </c>
    </row>
    <row r="2068" spans="1:26" s="11" customFormat="1" outlineLevel="3">
      <c r="A2068" s="192"/>
      <c r="B2068" s="192"/>
      <c r="C2068" s="192" t="s">
        <v>1385</v>
      </c>
      <c r="D2068" s="194">
        <v>4</v>
      </c>
      <c r="E2068" s="358">
        <v>4</v>
      </c>
      <c r="F2068" s="195" t="s">
        <v>660</v>
      </c>
      <c r="G2068" s="199">
        <v>825600</v>
      </c>
      <c r="H2068" s="199">
        <v>75152</v>
      </c>
      <c r="I2068" s="199">
        <f t="shared" ref="I2068:I2069" si="1058">SUM(G2068:H2068)</f>
        <v>900752</v>
      </c>
      <c r="J2068" s="199">
        <f t="shared" si="1055"/>
        <v>3302400</v>
      </c>
      <c r="K2068" s="199">
        <f t="shared" si="1056"/>
        <v>300608</v>
      </c>
      <c r="L2068" s="199">
        <f t="shared" si="1057"/>
        <v>3603008</v>
      </c>
      <c r="M2068" s="579"/>
      <c r="N2068" s="199"/>
      <c r="O2068" s="199">
        <f t="shared" si="1029"/>
        <v>0</v>
      </c>
      <c r="P2068" s="579"/>
      <c r="Q2068" s="199"/>
      <c r="R2068" s="199">
        <f t="shared" si="1030"/>
        <v>0</v>
      </c>
      <c r="S2068" s="199">
        <f t="shared" si="1037"/>
        <v>0</v>
      </c>
      <c r="T2068" s="199">
        <f t="shared" si="1038"/>
        <v>0</v>
      </c>
      <c r="U2068" s="199">
        <f t="shared" si="1039"/>
        <v>0</v>
      </c>
      <c r="V2068" s="270" t="s">
        <v>1386</v>
      </c>
    </row>
    <row r="2069" spans="1:26" s="11" customFormat="1" outlineLevel="3">
      <c r="A2069" s="192"/>
      <c r="B2069" s="192"/>
      <c r="C2069" s="192" t="s">
        <v>1387</v>
      </c>
      <c r="D2069" s="194">
        <v>1</v>
      </c>
      <c r="E2069" s="358">
        <v>1</v>
      </c>
      <c r="F2069" s="195" t="s">
        <v>660</v>
      </c>
      <c r="G2069" s="199">
        <v>4200000</v>
      </c>
      <c r="H2069" s="199">
        <v>168000.00000000003</v>
      </c>
      <c r="I2069" s="199">
        <f t="shared" si="1058"/>
        <v>4368000</v>
      </c>
      <c r="J2069" s="199">
        <f t="shared" si="1055"/>
        <v>4200000</v>
      </c>
      <c r="K2069" s="199">
        <f t="shared" si="1056"/>
        <v>168000.00000000003</v>
      </c>
      <c r="L2069" s="199">
        <f t="shared" si="1057"/>
        <v>4368000</v>
      </c>
      <c r="M2069" s="579"/>
      <c r="N2069" s="199"/>
      <c r="O2069" s="199">
        <f t="shared" si="1029"/>
        <v>0</v>
      </c>
      <c r="P2069" s="579"/>
      <c r="Q2069" s="199"/>
      <c r="R2069" s="199">
        <f t="shared" si="1030"/>
        <v>0</v>
      </c>
      <c r="S2069" s="199">
        <f t="shared" si="1037"/>
        <v>0</v>
      </c>
      <c r="T2069" s="199">
        <f t="shared" si="1038"/>
        <v>0</v>
      </c>
      <c r="U2069" s="199">
        <f t="shared" si="1039"/>
        <v>0</v>
      </c>
      <c r="V2069" s="270" t="s">
        <v>1388</v>
      </c>
    </row>
    <row r="2070" spans="1:26" s="11" customFormat="1" outlineLevel="3">
      <c r="A2070" s="192"/>
      <c r="B2070" s="192"/>
      <c r="C2070" s="192" t="s">
        <v>1389</v>
      </c>
      <c r="D2070" s="194">
        <v>1</v>
      </c>
      <c r="E2070" s="358">
        <v>1</v>
      </c>
      <c r="F2070" s="195" t="s">
        <v>660</v>
      </c>
      <c r="G2070" s="199">
        <v>2809200</v>
      </c>
      <c r="H2070" s="199">
        <v>75152</v>
      </c>
      <c r="I2070" s="199">
        <f t="shared" si="1054"/>
        <v>2884352</v>
      </c>
      <c r="J2070" s="199">
        <f t="shared" si="1055"/>
        <v>2809200</v>
      </c>
      <c r="K2070" s="199">
        <f t="shared" si="1056"/>
        <v>75152</v>
      </c>
      <c r="L2070" s="199">
        <f t="shared" si="1057"/>
        <v>2884352</v>
      </c>
      <c r="M2070" s="579"/>
      <c r="N2070" s="199"/>
      <c r="O2070" s="199">
        <f t="shared" si="1029"/>
        <v>0</v>
      </c>
      <c r="P2070" s="579"/>
      <c r="Q2070" s="199"/>
      <c r="R2070" s="199">
        <f t="shared" si="1030"/>
        <v>0</v>
      </c>
      <c r="S2070" s="199">
        <f t="shared" si="1037"/>
        <v>0</v>
      </c>
      <c r="T2070" s="199">
        <f t="shared" si="1038"/>
        <v>0</v>
      </c>
      <c r="U2070" s="199">
        <f t="shared" si="1039"/>
        <v>0</v>
      </c>
      <c r="V2070" s="270" t="s">
        <v>1390</v>
      </c>
    </row>
    <row r="2071" spans="1:26" s="11" customFormat="1" outlineLevel="3">
      <c r="A2071" s="192"/>
      <c r="B2071" s="192"/>
      <c r="C2071" s="192" t="s">
        <v>1391</v>
      </c>
      <c r="D2071" s="194">
        <v>2</v>
      </c>
      <c r="E2071" s="358">
        <v>2</v>
      </c>
      <c r="F2071" s="195" t="s">
        <v>660</v>
      </c>
      <c r="G2071" s="199">
        <v>726000</v>
      </c>
      <c r="H2071" s="199">
        <v>75152</v>
      </c>
      <c r="I2071" s="199">
        <f t="shared" si="1054"/>
        <v>801152</v>
      </c>
      <c r="J2071" s="199">
        <f t="shared" si="1055"/>
        <v>1452000</v>
      </c>
      <c r="K2071" s="199">
        <f t="shared" si="1056"/>
        <v>150304</v>
      </c>
      <c r="L2071" s="199">
        <f t="shared" si="1057"/>
        <v>1602304</v>
      </c>
      <c r="M2071" s="579"/>
      <c r="N2071" s="199"/>
      <c r="O2071" s="199">
        <f t="shared" si="1029"/>
        <v>0</v>
      </c>
      <c r="P2071" s="579"/>
      <c r="Q2071" s="199"/>
      <c r="R2071" s="199">
        <f t="shared" si="1030"/>
        <v>0</v>
      </c>
      <c r="S2071" s="199">
        <f t="shared" si="1037"/>
        <v>0</v>
      </c>
      <c r="T2071" s="199">
        <f t="shared" si="1038"/>
        <v>0</v>
      </c>
      <c r="U2071" s="199">
        <f t="shared" si="1039"/>
        <v>0</v>
      </c>
      <c r="V2071" s="270" t="s">
        <v>1392</v>
      </c>
    </row>
    <row r="2072" spans="1:26" s="11" customFormat="1" ht="13.8" outlineLevel="3">
      <c r="A2072" s="410"/>
      <c r="B2072" s="411"/>
      <c r="C2072" s="192" t="s">
        <v>1393</v>
      </c>
      <c r="D2072" s="194">
        <v>3</v>
      </c>
      <c r="E2072" s="358">
        <v>3</v>
      </c>
      <c r="F2072" s="195" t="s">
        <v>660</v>
      </c>
      <c r="G2072" s="199">
        <v>3133200</v>
      </c>
      <c r="H2072" s="199">
        <v>75152</v>
      </c>
      <c r="I2072" s="199">
        <f t="shared" si="1054"/>
        <v>3208352</v>
      </c>
      <c r="J2072" s="199">
        <f t="shared" si="1055"/>
        <v>9399600</v>
      </c>
      <c r="K2072" s="199">
        <f t="shared" si="1056"/>
        <v>225456</v>
      </c>
      <c r="L2072" s="199">
        <f t="shared" si="1057"/>
        <v>9625056</v>
      </c>
      <c r="M2072" s="579"/>
      <c r="N2072" s="199"/>
      <c r="O2072" s="199">
        <f t="shared" si="1029"/>
        <v>0</v>
      </c>
      <c r="P2072" s="579"/>
      <c r="Q2072" s="199"/>
      <c r="R2072" s="199">
        <f t="shared" si="1030"/>
        <v>0</v>
      </c>
      <c r="S2072" s="199">
        <f t="shared" si="1037"/>
        <v>0</v>
      </c>
      <c r="T2072" s="199">
        <f t="shared" si="1038"/>
        <v>0</v>
      </c>
      <c r="U2072" s="199">
        <f t="shared" si="1039"/>
        <v>0</v>
      </c>
      <c r="V2072" s="270" t="s">
        <v>1394</v>
      </c>
    </row>
    <row r="2073" spans="1:26" s="11" customFormat="1" outlineLevel="3">
      <c r="A2073" s="192"/>
      <c r="B2073" s="192"/>
      <c r="C2073" s="192" t="s">
        <v>1395</v>
      </c>
      <c r="D2073" s="194">
        <v>3</v>
      </c>
      <c r="E2073" s="358">
        <v>3</v>
      </c>
      <c r="F2073" s="195" t="s">
        <v>660</v>
      </c>
      <c r="G2073" s="199">
        <v>867600</v>
      </c>
      <c r="H2073" s="199">
        <v>75152</v>
      </c>
      <c r="I2073" s="199">
        <f t="shared" si="1054"/>
        <v>942752</v>
      </c>
      <c r="J2073" s="199">
        <f t="shared" si="1055"/>
        <v>2602800</v>
      </c>
      <c r="K2073" s="199">
        <f t="shared" si="1056"/>
        <v>225456</v>
      </c>
      <c r="L2073" s="199">
        <f t="shared" si="1057"/>
        <v>2828256</v>
      </c>
      <c r="M2073" s="579"/>
      <c r="N2073" s="199"/>
      <c r="O2073" s="199">
        <f t="shared" si="1029"/>
        <v>0</v>
      </c>
      <c r="P2073" s="579"/>
      <c r="Q2073" s="199"/>
      <c r="R2073" s="199">
        <f t="shared" si="1030"/>
        <v>0</v>
      </c>
      <c r="S2073" s="199">
        <f t="shared" si="1037"/>
        <v>0</v>
      </c>
      <c r="T2073" s="199">
        <f t="shared" si="1038"/>
        <v>0</v>
      </c>
      <c r="U2073" s="199">
        <f t="shared" si="1039"/>
        <v>0</v>
      </c>
      <c r="V2073" s="270" t="s">
        <v>1396</v>
      </c>
    </row>
    <row r="2074" spans="1:26" s="11" customFormat="1" outlineLevel="3">
      <c r="A2074" s="192"/>
      <c r="B2074" s="192"/>
      <c r="C2074" s="192" t="s">
        <v>1397</v>
      </c>
      <c r="D2074" s="194">
        <v>4</v>
      </c>
      <c r="E2074" s="358">
        <v>4</v>
      </c>
      <c r="F2074" s="195" t="s">
        <v>660</v>
      </c>
      <c r="G2074" s="199">
        <v>726000</v>
      </c>
      <c r="H2074" s="199">
        <v>75152</v>
      </c>
      <c r="I2074" s="199">
        <f t="shared" ref="I2074:I2079" si="1059">SUM(G2074:H2074)</f>
        <v>801152</v>
      </c>
      <c r="J2074" s="199">
        <f t="shared" si="1055"/>
        <v>2904000</v>
      </c>
      <c r="K2074" s="199">
        <f t="shared" si="1056"/>
        <v>300608</v>
      </c>
      <c r="L2074" s="199">
        <f t="shared" si="1057"/>
        <v>3204608</v>
      </c>
      <c r="M2074" s="579"/>
      <c r="N2074" s="199"/>
      <c r="O2074" s="199">
        <f t="shared" si="1029"/>
        <v>0</v>
      </c>
      <c r="P2074" s="579"/>
      <c r="Q2074" s="199"/>
      <c r="R2074" s="199">
        <f t="shared" si="1030"/>
        <v>0</v>
      </c>
      <c r="S2074" s="199">
        <f t="shared" si="1037"/>
        <v>0</v>
      </c>
      <c r="T2074" s="199">
        <f t="shared" si="1038"/>
        <v>0</v>
      </c>
      <c r="U2074" s="199">
        <f t="shared" si="1039"/>
        <v>0</v>
      </c>
      <c r="V2074" s="270" t="s">
        <v>1398</v>
      </c>
    </row>
    <row r="2075" spans="1:26" s="11" customFormat="1" outlineLevel="3">
      <c r="A2075" s="192"/>
      <c r="B2075" s="192"/>
      <c r="C2075" s="192" t="s">
        <v>1399</v>
      </c>
      <c r="D2075" s="194">
        <v>1</v>
      </c>
      <c r="E2075" s="358">
        <v>1</v>
      </c>
      <c r="F2075" s="195" t="s">
        <v>660</v>
      </c>
      <c r="G2075" s="199">
        <v>322800</v>
      </c>
      <c r="H2075" s="199">
        <v>50880.368000000009</v>
      </c>
      <c r="I2075" s="199">
        <f t="shared" si="1059"/>
        <v>373680.36800000002</v>
      </c>
      <c r="J2075" s="199">
        <f t="shared" si="1055"/>
        <v>322800</v>
      </c>
      <c r="K2075" s="199">
        <f t="shared" si="1056"/>
        <v>50880.368000000009</v>
      </c>
      <c r="L2075" s="199">
        <f t="shared" si="1057"/>
        <v>373680.36800000002</v>
      </c>
      <c r="M2075" s="579"/>
      <c r="N2075" s="199"/>
      <c r="O2075" s="199">
        <f t="shared" si="1029"/>
        <v>0</v>
      </c>
      <c r="P2075" s="579"/>
      <c r="Q2075" s="199"/>
      <c r="R2075" s="199">
        <f t="shared" si="1030"/>
        <v>0</v>
      </c>
      <c r="S2075" s="199">
        <f t="shared" si="1037"/>
        <v>0</v>
      </c>
      <c r="T2075" s="199">
        <f t="shared" si="1038"/>
        <v>0</v>
      </c>
      <c r="U2075" s="199">
        <f t="shared" si="1039"/>
        <v>0</v>
      </c>
      <c r="V2075" s="270" t="s">
        <v>1398</v>
      </c>
    </row>
    <row r="2076" spans="1:26" s="11" customFormat="1" outlineLevel="3">
      <c r="A2076" s="192"/>
      <c r="B2076" s="192"/>
      <c r="C2076" s="192" t="s">
        <v>1400</v>
      </c>
      <c r="D2076" s="194">
        <v>5</v>
      </c>
      <c r="E2076" s="358">
        <v>7</v>
      </c>
      <c r="F2076" s="195" t="s">
        <v>660</v>
      </c>
      <c r="G2076" s="199">
        <v>99122.400000000009</v>
      </c>
      <c r="H2076" s="199">
        <v>58877.300720000007</v>
      </c>
      <c r="I2076" s="199">
        <f t="shared" si="1059"/>
        <v>157999.70072000002</v>
      </c>
      <c r="J2076" s="199">
        <f t="shared" si="1055"/>
        <v>693856.8</v>
      </c>
      <c r="K2076" s="199">
        <f t="shared" si="1056"/>
        <v>412141.10504000005</v>
      </c>
      <c r="L2076" s="199">
        <f t="shared" si="1057"/>
        <v>1105997.9050400001</v>
      </c>
      <c r="M2076" s="579"/>
      <c r="N2076" s="199"/>
      <c r="O2076" s="199">
        <f t="shared" si="1029"/>
        <v>0</v>
      </c>
      <c r="P2076" s="579"/>
      <c r="Q2076" s="199"/>
      <c r="R2076" s="199">
        <f t="shared" si="1030"/>
        <v>0</v>
      </c>
      <c r="S2076" s="199">
        <f t="shared" si="1037"/>
        <v>0</v>
      </c>
      <c r="T2076" s="199">
        <f t="shared" si="1038"/>
        <v>0</v>
      </c>
      <c r="U2076" s="199">
        <f t="shared" si="1039"/>
        <v>0</v>
      </c>
      <c r="V2076" s="270" t="s">
        <v>1366</v>
      </c>
    </row>
    <row r="2077" spans="1:26" outlineLevel="3">
      <c r="A2077" s="137"/>
      <c r="B2077" s="137"/>
      <c r="C2077" s="137" t="s">
        <v>1401</v>
      </c>
      <c r="D2077" s="97">
        <v>3</v>
      </c>
      <c r="E2077" s="61">
        <v>2</v>
      </c>
      <c r="F2077" s="139" t="s">
        <v>660</v>
      </c>
      <c r="G2077" s="199">
        <v>85924.800000000003</v>
      </c>
      <c r="H2077" s="199">
        <v>49415.098879999998</v>
      </c>
      <c r="I2077" s="71">
        <f t="shared" si="1059"/>
        <v>135339.89887999999</v>
      </c>
      <c r="J2077" s="71">
        <f t="shared" si="1055"/>
        <v>171849.60000000001</v>
      </c>
      <c r="K2077" s="71">
        <f t="shared" si="1056"/>
        <v>98830.197759999995</v>
      </c>
      <c r="L2077" s="71">
        <f t="shared" si="1057"/>
        <v>270679.79775999999</v>
      </c>
      <c r="M2077" s="570"/>
      <c r="N2077" s="71"/>
      <c r="O2077" s="71">
        <f t="shared" si="1029"/>
        <v>0</v>
      </c>
      <c r="P2077" s="570"/>
      <c r="Q2077" s="71"/>
      <c r="R2077" s="71">
        <f t="shared" si="1030"/>
        <v>0</v>
      </c>
      <c r="S2077" s="71">
        <f t="shared" si="1037"/>
        <v>0</v>
      </c>
      <c r="T2077" s="71">
        <f t="shared" si="1038"/>
        <v>0</v>
      </c>
      <c r="U2077" s="71">
        <f t="shared" si="1039"/>
        <v>0</v>
      </c>
      <c r="V2077" s="145" t="s">
        <v>1366</v>
      </c>
      <c r="X2077" s="10"/>
      <c r="Y2077" s="10"/>
      <c r="Z2077" s="10"/>
    </row>
    <row r="2078" spans="1:26" outlineLevel="3">
      <c r="A2078" s="137"/>
      <c r="B2078" s="137"/>
      <c r="C2078" s="137" t="s">
        <v>1402</v>
      </c>
      <c r="D2078" s="97">
        <v>10</v>
      </c>
      <c r="E2078" s="61">
        <v>15</v>
      </c>
      <c r="F2078" s="139" t="s">
        <v>660</v>
      </c>
      <c r="G2078" s="199">
        <v>63367.200000000004</v>
      </c>
      <c r="H2078" s="199">
        <v>45472.31192</v>
      </c>
      <c r="I2078" s="71">
        <f t="shared" si="1059"/>
        <v>108839.51192</v>
      </c>
      <c r="J2078" s="71">
        <f t="shared" si="1055"/>
        <v>950508.00000000012</v>
      </c>
      <c r="K2078" s="71">
        <f t="shared" si="1056"/>
        <v>682084.67879999999</v>
      </c>
      <c r="L2078" s="71">
        <f t="shared" si="1057"/>
        <v>1632592.6788000001</v>
      </c>
      <c r="M2078" s="570"/>
      <c r="N2078" s="71"/>
      <c r="O2078" s="71">
        <f t="shared" si="1029"/>
        <v>0</v>
      </c>
      <c r="P2078" s="570"/>
      <c r="Q2078" s="71"/>
      <c r="R2078" s="71">
        <f t="shared" si="1030"/>
        <v>0</v>
      </c>
      <c r="S2078" s="71">
        <f t="shared" si="1037"/>
        <v>0</v>
      </c>
      <c r="T2078" s="71">
        <f t="shared" si="1038"/>
        <v>0</v>
      </c>
      <c r="U2078" s="71">
        <f t="shared" si="1039"/>
        <v>0</v>
      </c>
      <c r="V2078" s="145" t="s">
        <v>1366</v>
      </c>
      <c r="X2078" s="10"/>
      <c r="Y2078" s="10"/>
      <c r="Z2078" s="10"/>
    </row>
    <row r="2079" spans="1:26" outlineLevel="3">
      <c r="A2079" s="137"/>
      <c r="B2079" s="137"/>
      <c r="C2079" s="138" t="s">
        <v>657</v>
      </c>
      <c r="D2079" s="97">
        <v>1</v>
      </c>
      <c r="E2079" s="61">
        <v>1</v>
      </c>
      <c r="F2079" s="139" t="s">
        <v>619</v>
      </c>
      <c r="G2079" s="199">
        <v>1236554.4000000001</v>
      </c>
      <c r="H2079" s="199">
        <v>370966.32</v>
      </c>
      <c r="I2079" s="71">
        <f t="shared" si="1059"/>
        <v>1607520.7200000002</v>
      </c>
      <c r="J2079" s="71">
        <f t="shared" si="1055"/>
        <v>1236554.4000000001</v>
      </c>
      <c r="K2079" s="71">
        <f t="shared" si="1056"/>
        <v>370966.32</v>
      </c>
      <c r="L2079" s="71">
        <f t="shared" si="1057"/>
        <v>1607520.7200000002</v>
      </c>
      <c r="M2079" s="570"/>
      <c r="N2079" s="71"/>
      <c r="O2079" s="71">
        <f t="shared" ref="O2079:O2142" si="1060">M2079+N2079</f>
        <v>0</v>
      </c>
      <c r="P2079" s="570"/>
      <c r="Q2079" s="71"/>
      <c r="R2079" s="71">
        <f t="shared" ref="R2079:R2142" si="1061">P2079+Q2079</f>
        <v>0</v>
      </c>
      <c r="S2079" s="71">
        <f t="shared" si="1037"/>
        <v>0</v>
      </c>
      <c r="T2079" s="71">
        <f t="shared" si="1038"/>
        <v>0</v>
      </c>
      <c r="U2079" s="71">
        <f t="shared" si="1039"/>
        <v>0</v>
      </c>
      <c r="V2079" s="145" t="s">
        <v>1105</v>
      </c>
      <c r="X2079" s="10"/>
      <c r="Y2079" s="10"/>
      <c r="Z2079" s="10"/>
    </row>
    <row r="2080" spans="1:26" outlineLevel="3">
      <c r="A2080" s="137"/>
      <c r="B2080" s="137"/>
      <c r="C2080" s="138"/>
      <c r="D2080" s="97"/>
      <c r="E2080" s="61"/>
      <c r="F2080" s="139"/>
      <c r="G2080" s="71"/>
      <c r="H2080" s="71"/>
      <c r="I2080" s="71"/>
      <c r="J2080" s="71"/>
      <c r="K2080" s="71"/>
      <c r="L2080" s="71"/>
      <c r="M2080" s="570"/>
      <c r="N2080" s="71"/>
      <c r="O2080" s="71">
        <f t="shared" si="1060"/>
        <v>0</v>
      </c>
      <c r="P2080" s="570"/>
      <c r="Q2080" s="71"/>
      <c r="R2080" s="71">
        <f t="shared" si="1061"/>
        <v>0</v>
      </c>
      <c r="S2080" s="71">
        <f t="shared" si="1037"/>
        <v>0</v>
      </c>
      <c r="T2080" s="71">
        <f t="shared" si="1038"/>
        <v>0</v>
      </c>
      <c r="U2080" s="71">
        <f t="shared" si="1039"/>
        <v>0</v>
      </c>
      <c r="V2080" s="145"/>
      <c r="X2080" s="10"/>
      <c r="Y2080" s="10"/>
      <c r="Z2080" s="10"/>
    </row>
    <row r="2081" spans="1:26" outlineLevel="3">
      <c r="A2081" s="137"/>
      <c r="B2081" s="137"/>
      <c r="C2081" s="146" t="s">
        <v>1403</v>
      </c>
      <c r="D2081" s="97"/>
      <c r="E2081" s="61"/>
      <c r="F2081" s="139"/>
      <c r="G2081" s="71"/>
      <c r="H2081" s="71"/>
      <c r="I2081" s="71"/>
      <c r="J2081" s="82">
        <f>SUBTOTAL(9,J2082:J2096)</f>
        <v>21159921.600000001</v>
      </c>
      <c r="K2081" s="82">
        <f t="shared" ref="K2081:L2081" si="1062">SUBTOTAL(9,K2082:K2096)</f>
        <v>22158696.667999998</v>
      </c>
      <c r="L2081" s="82">
        <f t="shared" si="1062"/>
        <v>43318618.267999992</v>
      </c>
      <c r="M2081" s="576"/>
      <c r="N2081" s="82"/>
      <c r="O2081" s="82">
        <f t="shared" si="1060"/>
        <v>0</v>
      </c>
      <c r="P2081" s="576"/>
      <c r="Q2081" s="82"/>
      <c r="R2081" s="82">
        <f t="shared" si="1061"/>
        <v>0</v>
      </c>
      <c r="S2081" s="82">
        <f>SUBTOTAL(9,S2082:S2096)</f>
        <v>13166173.440000001</v>
      </c>
      <c r="T2081" s="82">
        <f t="shared" ref="T2081:U2081" si="1063">SUBTOTAL(9,T2082:T2096)</f>
        <v>0</v>
      </c>
      <c r="U2081" s="82">
        <f t="shared" si="1063"/>
        <v>13166173.440000001</v>
      </c>
      <c r="V2081" s="145"/>
      <c r="X2081" s="10"/>
      <c r="Y2081" s="10"/>
      <c r="Z2081" s="10"/>
    </row>
    <row r="2082" spans="1:26" ht="26.4" outlineLevel="3">
      <c r="A2082" s="137"/>
      <c r="B2082" s="137"/>
      <c r="C2082" s="138" t="s">
        <v>1404</v>
      </c>
      <c r="D2082" s="97">
        <v>10</v>
      </c>
      <c r="E2082" s="61">
        <v>11</v>
      </c>
      <c r="F2082" s="139" t="s">
        <v>624</v>
      </c>
      <c r="G2082" s="199">
        <v>99964.800000000003</v>
      </c>
      <c r="H2082" s="199">
        <v>39200.000000000007</v>
      </c>
      <c r="I2082" s="71">
        <f t="shared" ref="I2082:I2085" si="1064">SUM(G2082:H2082)</f>
        <v>139164.80000000002</v>
      </c>
      <c r="J2082" s="71">
        <f t="shared" ref="J2082:J2096" si="1065">G2082*E2082</f>
        <v>1099612.8</v>
      </c>
      <c r="K2082" s="71">
        <f t="shared" ref="K2082:K2096" si="1066">H2082*E2082</f>
        <v>431200.00000000006</v>
      </c>
      <c r="L2082" s="71">
        <f t="shared" ref="L2082:L2096" si="1067">I2082*E2082</f>
        <v>1530812.8000000003</v>
      </c>
      <c r="M2082" s="570">
        <v>0.7</v>
      </c>
      <c r="N2082" s="71"/>
      <c r="O2082" s="570">
        <f t="shared" si="1060"/>
        <v>0.7</v>
      </c>
      <c r="P2082" s="570"/>
      <c r="Q2082" s="71"/>
      <c r="R2082" s="71">
        <f t="shared" si="1061"/>
        <v>0</v>
      </c>
      <c r="S2082" s="71">
        <f t="shared" si="1037"/>
        <v>769728.96</v>
      </c>
      <c r="T2082" s="71">
        <f t="shared" si="1038"/>
        <v>0</v>
      </c>
      <c r="U2082" s="71">
        <f t="shared" si="1039"/>
        <v>769728.96</v>
      </c>
      <c r="V2082" s="145" t="s">
        <v>1405</v>
      </c>
      <c r="X2082" s="10"/>
      <c r="Y2082" s="10"/>
      <c r="Z2082" s="10"/>
    </row>
    <row r="2083" spans="1:26" ht="26.4" outlineLevel="3">
      <c r="A2083" s="137"/>
      <c r="B2083" s="137"/>
      <c r="C2083" s="138" t="s">
        <v>1406</v>
      </c>
      <c r="D2083" s="97">
        <v>23</v>
      </c>
      <c r="E2083" s="61">
        <v>25</v>
      </c>
      <c r="F2083" s="139" t="s">
        <v>624</v>
      </c>
      <c r="G2083" s="199">
        <v>71884.800000000003</v>
      </c>
      <c r="H2083" s="199">
        <v>34720</v>
      </c>
      <c r="I2083" s="71">
        <f t="shared" si="1064"/>
        <v>106604.8</v>
      </c>
      <c r="J2083" s="71">
        <f t="shared" si="1065"/>
        <v>1797120</v>
      </c>
      <c r="K2083" s="71">
        <f t="shared" si="1066"/>
        <v>868000</v>
      </c>
      <c r="L2083" s="71">
        <f t="shared" si="1067"/>
        <v>2665120</v>
      </c>
      <c r="M2083" s="570">
        <v>0.7</v>
      </c>
      <c r="N2083" s="71"/>
      <c r="O2083" s="570">
        <f t="shared" si="1060"/>
        <v>0.7</v>
      </c>
      <c r="P2083" s="570"/>
      <c r="Q2083" s="71"/>
      <c r="R2083" s="71">
        <f t="shared" si="1061"/>
        <v>0</v>
      </c>
      <c r="S2083" s="71">
        <f t="shared" ref="S2083:S2146" si="1068">J2083*M2083</f>
        <v>1257984</v>
      </c>
      <c r="T2083" s="71">
        <f t="shared" ref="T2083:T2146" si="1069">K2083*P2083</f>
        <v>0</v>
      </c>
      <c r="U2083" s="71">
        <f t="shared" ref="U2083:U2146" si="1070">S2083+T2083</f>
        <v>1257984</v>
      </c>
      <c r="V2083" s="145" t="s">
        <v>1407</v>
      </c>
      <c r="X2083" s="10"/>
      <c r="Y2083" s="10"/>
      <c r="Z2083" s="10"/>
    </row>
    <row r="2084" spans="1:26" ht="26.4" outlineLevel="3">
      <c r="A2084" s="137"/>
      <c r="B2084" s="137"/>
      <c r="C2084" s="138" t="s">
        <v>1408</v>
      </c>
      <c r="D2084" s="97">
        <v>21</v>
      </c>
      <c r="E2084" s="61">
        <v>26</v>
      </c>
      <c r="F2084" s="139" t="s">
        <v>624</v>
      </c>
      <c r="G2084" s="199">
        <v>45208.800000000003</v>
      </c>
      <c r="H2084" s="199">
        <v>28000.000000000004</v>
      </c>
      <c r="I2084" s="71">
        <f t="shared" si="1064"/>
        <v>73208.800000000003</v>
      </c>
      <c r="J2084" s="71">
        <f t="shared" si="1065"/>
        <v>1175428.8</v>
      </c>
      <c r="K2084" s="71">
        <f t="shared" si="1066"/>
        <v>728000.00000000012</v>
      </c>
      <c r="L2084" s="71">
        <f t="shared" si="1067"/>
        <v>1903428.8</v>
      </c>
      <c r="M2084" s="570">
        <v>0.7</v>
      </c>
      <c r="N2084" s="71"/>
      <c r="O2084" s="570">
        <f t="shared" si="1060"/>
        <v>0.7</v>
      </c>
      <c r="P2084" s="570"/>
      <c r="Q2084" s="71"/>
      <c r="R2084" s="71">
        <f t="shared" si="1061"/>
        <v>0</v>
      </c>
      <c r="S2084" s="71">
        <f t="shared" si="1068"/>
        <v>822800.16</v>
      </c>
      <c r="T2084" s="71">
        <f t="shared" si="1069"/>
        <v>0</v>
      </c>
      <c r="U2084" s="71">
        <f t="shared" si="1070"/>
        <v>822800.16</v>
      </c>
      <c r="V2084" s="145" t="s">
        <v>1409</v>
      </c>
      <c r="X2084" s="10"/>
      <c r="Y2084" s="10"/>
      <c r="Z2084" s="10"/>
    </row>
    <row r="2085" spans="1:26" ht="26.4" outlineLevel="3">
      <c r="A2085" s="137"/>
      <c r="B2085" s="137"/>
      <c r="C2085" s="138" t="s">
        <v>1410</v>
      </c>
      <c r="D2085" s="97">
        <v>29</v>
      </c>
      <c r="E2085" s="61">
        <v>31</v>
      </c>
      <c r="F2085" s="139" t="s">
        <v>624</v>
      </c>
      <c r="G2085" s="199">
        <v>30841.200000000001</v>
      </c>
      <c r="H2085" s="199">
        <v>25388.154400000003</v>
      </c>
      <c r="I2085" s="71">
        <f t="shared" si="1064"/>
        <v>56229.354400000004</v>
      </c>
      <c r="J2085" s="71">
        <f t="shared" si="1065"/>
        <v>956077.20000000007</v>
      </c>
      <c r="K2085" s="71">
        <f t="shared" si="1066"/>
        <v>787032.7864000001</v>
      </c>
      <c r="L2085" s="71">
        <f t="shared" si="1067"/>
        <v>1743109.9864000001</v>
      </c>
      <c r="M2085" s="570">
        <v>0.7</v>
      </c>
      <c r="N2085" s="71"/>
      <c r="O2085" s="570">
        <f t="shared" si="1060"/>
        <v>0.7</v>
      </c>
      <c r="P2085" s="570"/>
      <c r="Q2085" s="71"/>
      <c r="R2085" s="71">
        <f t="shared" si="1061"/>
        <v>0</v>
      </c>
      <c r="S2085" s="71">
        <f t="shared" si="1068"/>
        <v>669254.04</v>
      </c>
      <c r="T2085" s="71">
        <f t="shared" si="1069"/>
        <v>0</v>
      </c>
      <c r="U2085" s="71">
        <f t="shared" si="1070"/>
        <v>669254.04</v>
      </c>
      <c r="V2085" s="145" t="s">
        <v>1411</v>
      </c>
      <c r="X2085" s="10"/>
      <c r="Y2085" s="10"/>
      <c r="Z2085" s="10"/>
    </row>
    <row r="2086" spans="1:26" ht="26.4" outlineLevel="3">
      <c r="A2086" s="137"/>
      <c r="B2086" s="137"/>
      <c r="C2086" s="138" t="s">
        <v>1412</v>
      </c>
      <c r="D2086" s="97">
        <v>47</v>
      </c>
      <c r="E2086" s="61">
        <v>72</v>
      </c>
      <c r="F2086" s="139" t="s">
        <v>624</v>
      </c>
      <c r="G2086" s="199">
        <v>22978.799999999999</v>
      </c>
      <c r="H2086" s="199">
        <v>22306.743200000004</v>
      </c>
      <c r="I2086" s="71">
        <f t="shared" ref="I2086:I2096" si="1071">SUM(G2086:H2086)</f>
        <v>45285.5432</v>
      </c>
      <c r="J2086" s="71">
        <f t="shared" si="1065"/>
        <v>1654473.5999999999</v>
      </c>
      <c r="K2086" s="71">
        <f t="shared" si="1066"/>
        <v>1606085.5104000003</v>
      </c>
      <c r="L2086" s="71">
        <f t="shared" si="1067"/>
        <v>3260559.1104000001</v>
      </c>
      <c r="M2086" s="570">
        <v>0.7</v>
      </c>
      <c r="N2086" s="71"/>
      <c r="O2086" s="570">
        <f t="shared" si="1060"/>
        <v>0.7</v>
      </c>
      <c r="P2086" s="570"/>
      <c r="Q2086" s="71"/>
      <c r="R2086" s="71">
        <f t="shared" si="1061"/>
        <v>0</v>
      </c>
      <c r="S2086" s="71">
        <f t="shared" si="1068"/>
        <v>1158131.5199999998</v>
      </c>
      <c r="T2086" s="71">
        <f t="shared" si="1069"/>
        <v>0</v>
      </c>
      <c r="U2086" s="71">
        <f t="shared" si="1070"/>
        <v>1158131.5199999998</v>
      </c>
      <c r="V2086" s="145" t="s">
        <v>1413</v>
      </c>
      <c r="X2086" s="10"/>
      <c r="Y2086" s="10"/>
      <c r="Z2086" s="10"/>
    </row>
    <row r="2087" spans="1:26" ht="26.4" outlineLevel="3">
      <c r="A2087" s="137"/>
      <c r="B2087" s="137"/>
      <c r="C2087" s="138" t="s">
        <v>1414</v>
      </c>
      <c r="D2087" s="97">
        <v>68</v>
      </c>
      <c r="E2087" s="61">
        <v>87</v>
      </c>
      <c r="F2087" s="139" t="s">
        <v>624</v>
      </c>
      <c r="G2087" s="199">
        <v>17737.2</v>
      </c>
      <c r="H2087" s="199">
        <v>18258.816800000001</v>
      </c>
      <c r="I2087" s="71">
        <f t="shared" si="1071"/>
        <v>35996.016799999998</v>
      </c>
      <c r="J2087" s="71">
        <f t="shared" si="1065"/>
        <v>1543136.4000000001</v>
      </c>
      <c r="K2087" s="71">
        <f t="shared" si="1066"/>
        <v>1588517.0616000001</v>
      </c>
      <c r="L2087" s="71">
        <f t="shared" si="1067"/>
        <v>3131653.4615999996</v>
      </c>
      <c r="M2087" s="570">
        <v>0.7</v>
      </c>
      <c r="N2087" s="71"/>
      <c r="O2087" s="570">
        <f t="shared" si="1060"/>
        <v>0.7</v>
      </c>
      <c r="P2087" s="570"/>
      <c r="Q2087" s="71"/>
      <c r="R2087" s="71">
        <f t="shared" si="1061"/>
        <v>0</v>
      </c>
      <c r="S2087" s="71">
        <f t="shared" si="1068"/>
        <v>1080195.48</v>
      </c>
      <c r="T2087" s="71">
        <f t="shared" si="1069"/>
        <v>0</v>
      </c>
      <c r="U2087" s="71">
        <f t="shared" si="1070"/>
        <v>1080195.48</v>
      </c>
      <c r="V2087" s="145" t="s">
        <v>1415</v>
      </c>
      <c r="X2087" s="10"/>
      <c r="Y2087" s="10"/>
      <c r="Z2087" s="10"/>
    </row>
    <row r="2088" spans="1:26" ht="26.4" outlineLevel="3">
      <c r="A2088" s="137"/>
      <c r="B2088" s="137"/>
      <c r="C2088" s="138" t="s">
        <v>1416</v>
      </c>
      <c r="D2088" s="97">
        <v>272</v>
      </c>
      <c r="E2088" s="61">
        <v>297</v>
      </c>
      <c r="F2088" s="139" t="s">
        <v>624</v>
      </c>
      <c r="G2088" s="199">
        <v>9921.6</v>
      </c>
      <c r="H2088" s="199">
        <v>15682.816800000001</v>
      </c>
      <c r="I2088" s="71">
        <f t="shared" si="1071"/>
        <v>25604.416799999999</v>
      </c>
      <c r="J2088" s="71">
        <f t="shared" si="1065"/>
        <v>2946715.2</v>
      </c>
      <c r="K2088" s="71">
        <f t="shared" si="1066"/>
        <v>4657796.5896000005</v>
      </c>
      <c r="L2088" s="71">
        <f t="shared" si="1067"/>
        <v>7604511.7895999998</v>
      </c>
      <c r="M2088" s="570">
        <v>0.7</v>
      </c>
      <c r="N2088" s="71"/>
      <c r="O2088" s="570">
        <f t="shared" si="1060"/>
        <v>0.7</v>
      </c>
      <c r="P2088" s="570"/>
      <c r="Q2088" s="71"/>
      <c r="R2088" s="71">
        <f t="shared" si="1061"/>
        <v>0</v>
      </c>
      <c r="S2088" s="71">
        <f t="shared" si="1068"/>
        <v>2062700.64</v>
      </c>
      <c r="T2088" s="71">
        <f t="shared" si="1069"/>
        <v>0</v>
      </c>
      <c r="U2088" s="71">
        <f t="shared" si="1070"/>
        <v>2062700.64</v>
      </c>
      <c r="V2088" s="145" t="s">
        <v>1417</v>
      </c>
      <c r="X2088" s="10"/>
      <c r="Y2088" s="10"/>
      <c r="Z2088" s="10"/>
    </row>
    <row r="2089" spans="1:26" outlineLevel="3">
      <c r="A2089" s="137"/>
      <c r="B2089" s="137"/>
      <c r="C2089" s="138" t="s">
        <v>1418</v>
      </c>
      <c r="D2089" s="97">
        <v>1</v>
      </c>
      <c r="E2089" s="61">
        <v>1</v>
      </c>
      <c r="F2089" s="139" t="s">
        <v>619</v>
      </c>
      <c r="G2089" s="199">
        <v>2578284</v>
      </c>
      <c r="H2089" s="199">
        <v>773485.2</v>
      </c>
      <c r="I2089" s="71">
        <f t="shared" si="1071"/>
        <v>3351769.2</v>
      </c>
      <c r="J2089" s="71">
        <f t="shared" si="1065"/>
        <v>2578284</v>
      </c>
      <c r="K2089" s="71">
        <f t="shared" si="1066"/>
        <v>773485.2</v>
      </c>
      <c r="L2089" s="71">
        <f t="shared" si="1067"/>
        <v>3351769.2</v>
      </c>
      <c r="M2089" s="570">
        <v>0.7</v>
      </c>
      <c r="N2089" s="71"/>
      <c r="O2089" s="570">
        <f t="shared" si="1060"/>
        <v>0.7</v>
      </c>
      <c r="P2089" s="570"/>
      <c r="Q2089" s="71"/>
      <c r="R2089" s="71">
        <f t="shared" si="1061"/>
        <v>0</v>
      </c>
      <c r="S2089" s="71">
        <f t="shared" si="1068"/>
        <v>1804798.7999999998</v>
      </c>
      <c r="T2089" s="71">
        <f t="shared" si="1069"/>
        <v>0</v>
      </c>
      <c r="U2089" s="71">
        <f t="shared" si="1070"/>
        <v>1804798.7999999998</v>
      </c>
      <c r="V2089" s="145" t="s">
        <v>1105</v>
      </c>
      <c r="X2089" s="10"/>
      <c r="Y2089" s="10"/>
      <c r="Z2089" s="10"/>
    </row>
    <row r="2090" spans="1:26" ht="26.4" outlineLevel="3">
      <c r="A2090" s="137"/>
      <c r="B2090" s="137"/>
      <c r="C2090" s="138" t="s">
        <v>1419</v>
      </c>
      <c r="D2090" s="97">
        <v>54</v>
      </c>
      <c r="E2090" s="61">
        <v>62</v>
      </c>
      <c r="F2090" s="139" t="s">
        <v>624</v>
      </c>
      <c r="G2090" s="199">
        <v>35287.200000000004</v>
      </c>
      <c r="H2090" s="199">
        <v>24884.160000000003</v>
      </c>
      <c r="I2090" s="71">
        <f t="shared" si="1071"/>
        <v>60171.360000000008</v>
      </c>
      <c r="J2090" s="71">
        <f t="shared" si="1065"/>
        <v>2187806.4000000004</v>
      </c>
      <c r="K2090" s="71">
        <f t="shared" si="1066"/>
        <v>1542817.9200000002</v>
      </c>
      <c r="L2090" s="71">
        <f t="shared" si="1067"/>
        <v>3730624.3200000003</v>
      </c>
      <c r="M2090" s="570">
        <v>0.7</v>
      </c>
      <c r="N2090" s="71"/>
      <c r="O2090" s="570">
        <f t="shared" si="1060"/>
        <v>0.7</v>
      </c>
      <c r="P2090" s="570"/>
      <c r="Q2090" s="71"/>
      <c r="R2090" s="71">
        <f t="shared" si="1061"/>
        <v>0</v>
      </c>
      <c r="S2090" s="71">
        <f t="shared" si="1068"/>
        <v>1531464.4800000002</v>
      </c>
      <c r="T2090" s="71">
        <f t="shared" si="1069"/>
        <v>0</v>
      </c>
      <c r="U2090" s="71">
        <f t="shared" si="1070"/>
        <v>1531464.4800000002</v>
      </c>
      <c r="V2090" s="145" t="s">
        <v>1420</v>
      </c>
      <c r="X2090" s="10"/>
      <c r="Y2090" s="10"/>
      <c r="Z2090" s="10"/>
    </row>
    <row r="2091" spans="1:26" ht="26.4" outlineLevel="3">
      <c r="A2091" s="137"/>
      <c r="B2091" s="137"/>
      <c r="C2091" s="138" t="s">
        <v>1421</v>
      </c>
      <c r="D2091" s="97">
        <v>104</v>
      </c>
      <c r="E2091" s="61">
        <v>118</v>
      </c>
      <c r="F2091" s="139" t="s">
        <v>624</v>
      </c>
      <c r="G2091" s="199">
        <v>16286.400000000001</v>
      </c>
      <c r="H2091" s="199">
        <v>13440.000000000002</v>
      </c>
      <c r="I2091" s="71">
        <f t="shared" si="1071"/>
        <v>29726.400000000001</v>
      </c>
      <c r="J2091" s="71">
        <f t="shared" si="1065"/>
        <v>1921795.2000000002</v>
      </c>
      <c r="K2091" s="71">
        <f t="shared" si="1066"/>
        <v>1585920.0000000002</v>
      </c>
      <c r="L2091" s="71">
        <f t="shared" si="1067"/>
        <v>3507715.2</v>
      </c>
      <c r="M2091" s="570">
        <v>0.7</v>
      </c>
      <c r="N2091" s="71"/>
      <c r="O2091" s="570">
        <f t="shared" si="1060"/>
        <v>0.7</v>
      </c>
      <c r="P2091" s="570"/>
      <c r="Q2091" s="71"/>
      <c r="R2091" s="71">
        <f t="shared" si="1061"/>
        <v>0</v>
      </c>
      <c r="S2091" s="71">
        <f t="shared" si="1068"/>
        <v>1345256.6400000001</v>
      </c>
      <c r="T2091" s="71">
        <f t="shared" si="1069"/>
        <v>0</v>
      </c>
      <c r="U2091" s="71">
        <f t="shared" si="1070"/>
        <v>1345256.6400000001</v>
      </c>
      <c r="V2091" s="145" t="s">
        <v>1314</v>
      </c>
      <c r="X2091" s="10"/>
      <c r="Y2091" s="10"/>
      <c r="Z2091" s="10"/>
    </row>
    <row r="2092" spans="1:26" outlineLevel="3">
      <c r="A2092" s="137"/>
      <c r="B2092" s="137"/>
      <c r="C2092" s="138" t="s">
        <v>1354</v>
      </c>
      <c r="D2092" s="97">
        <v>1</v>
      </c>
      <c r="E2092" s="61">
        <v>1</v>
      </c>
      <c r="F2092" s="139" t="s">
        <v>619</v>
      </c>
      <c r="G2092" s="199">
        <v>948369.6</v>
      </c>
      <c r="H2092" s="199">
        <v>284510.88</v>
      </c>
      <c r="I2092" s="71">
        <f t="shared" si="1071"/>
        <v>1232880.48</v>
      </c>
      <c r="J2092" s="71">
        <f t="shared" si="1065"/>
        <v>948369.6</v>
      </c>
      <c r="K2092" s="71">
        <f t="shared" si="1066"/>
        <v>284510.88</v>
      </c>
      <c r="L2092" s="71">
        <f t="shared" si="1067"/>
        <v>1232880.48</v>
      </c>
      <c r="M2092" s="570">
        <v>0.7</v>
      </c>
      <c r="N2092" s="71"/>
      <c r="O2092" s="570">
        <f t="shared" si="1060"/>
        <v>0.7</v>
      </c>
      <c r="P2092" s="570"/>
      <c r="Q2092" s="71"/>
      <c r="R2092" s="71">
        <f t="shared" si="1061"/>
        <v>0</v>
      </c>
      <c r="S2092" s="71">
        <f t="shared" si="1068"/>
        <v>663858.72</v>
      </c>
      <c r="T2092" s="71">
        <f t="shared" si="1069"/>
        <v>0</v>
      </c>
      <c r="U2092" s="71">
        <f t="shared" si="1070"/>
        <v>663858.72</v>
      </c>
      <c r="V2092" s="145" t="s">
        <v>1105</v>
      </c>
      <c r="X2092" s="10"/>
      <c r="Y2092" s="10"/>
      <c r="Z2092" s="10"/>
    </row>
    <row r="2093" spans="1:26" outlineLevel="3">
      <c r="A2093" s="137"/>
      <c r="B2093" s="137"/>
      <c r="C2093" s="138" t="s">
        <v>1422</v>
      </c>
      <c r="D2093" s="97">
        <v>1</v>
      </c>
      <c r="E2093" s="61">
        <v>1</v>
      </c>
      <c r="F2093" s="139" t="s">
        <v>619</v>
      </c>
      <c r="G2093" s="199">
        <v>0</v>
      </c>
      <c r="H2093" s="199">
        <v>1000000</v>
      </c>
      <c r="I2093" s="71">
        <f t="shared" si="1071"/>
        <v>1000000</v>
      </c>
      <c r="J2093" s="71">
        <f t="shared" si="1065"/>
        <v>0</v>
      </c>
      <c r="K2093" s="71">
        <f t="shared" si="1066"/>
        <v>1000000</v>
      </c>
      <c r="L2093" s="71">
        <f t="shared" si="1067"/>
        <v>1000000</v>
      </c>
      <c r="M2093" s="570"/>
      <c r="N2093" s="71"/>
      <c r="O2093" s="71">
        <f t="shared" si="1060"/>
        <v>0</v>
      </c>
      <c r="P2093" s="570"/>
      <c r="Q2093" s="71"/>
      <c r="R2093" s="71">
        <f t="shared" si="1061"/>
        <v>0</v>
      </c>
      <c r="S2093" s="71">
        <f t="shared" si="1068"/>
        <v>0</v>
      </c>
      <c r="T2093" s="71">
        <f t="shared" si="1069"/>
        <v>0</v>
      </c>
      <c r="U2093" s="71">
        <f t="shared" si="1070"/>
        <v>0</v>
      </c>
      <c r="V2093" s="145" t="s">
        <v>1105</v>
      </c>
      <c r="X2093" s="10"/>
      <c r="Y2093" s="10"/>
      <c r="Z2093" s="10"/>
    </row>
    <row r="2094" spans="1:26" s="11" customFormat="1" outlineLevel="3">
      <c r="A2094" s="192"/>
      <c r="B2094" s="192"/>
      <c r="C2094" s="193" t="s">
        <v>1355</v>
      </c>
      <c r="D2094" s="194">
        <v>14</v>
      </c>
      <c r="E2094" s="358">
        <v>28</v>
      </c>
      <c r="F2094" s="195" t="s">
        <v>1104</v>
      </c>
      <c r="G2094" s="199">
        <v>0</v>
      </c>
      <c r="H2094" s="199">
        <v>200000</v>
      </c>
      <c r="I2094" s="199">
        <f t="shared" si="1071"/>
        <v>200000</v>
      </c>
      <c r="J2094" s="199">
        <f t="shared" si="1065"/>
        <v>0</v>
      </c>
      <c r="K2094" s="199">
        <f t="shared" si="1066"/>
        <v>5600000</v>
      </c>
      <c r="L2094" s="199">
        <f t="shared" si="1067"/>
        <v>5600000</v>
      </c>
      <c r="M2094" s="579"/>
      <c r="N2094" s="199"/>
      <c r="O2094" s="199">
        <f t="shared" si="1060"/>
        <v>0</v>
      </c>
      <c r="P2094" s="579"/>
      <c r="Q2094" s="199"/>
      <c r="R2094" s="199">
        <f t="shared" si="1061"/>
        <v>0</v>
      </c>
      <c r="S2094" s="199">
        <f t="shared" si="1068"/>
        <v>0</v>
      </c>
      <c r="T2094" s="199">
        <f t="shared" si="1069"/>
        <v>0</v>
      </c>
      <c r="U2094" s="199">
        <f t="shared" si="1070"/>
        <v>0</v>
      </c>
      <c r="V2094" s="270" t="s">
        <v>1105</v>
      </c>
    </row>
    <row r="2095" spans="1:26" s="11" customFormat="1" outlineLevel="3">
      <c r="A2095" s="192"/>
      <c r="B2095" s="192"/>
      <c r="C2095" s="193"/>
      <c r="D2095" s="194"/>
      <c r="E2095" s="358"/>
      <c r="F2095" s="195"/>
      <c r="G2095" s="199"/>
      <c r="H2095" s="199"/>
      <c r="I2095" s="199"/>
      <c r="J2095" s="199"/>
      <c r="K2095" s="199"/>
      <c r="L2095" s="199"/>
      <c r="M2095" s="579"/>
      <c r="N2095" s="199"/>
      <c r="O2095" s="199">
        <f t="shared" si="1060"/>
        <v>0</v>
      </c>
      <c r="P2095" s="579"/>
      <c r="Q2095" s="199"/>
      <c r="R2095" s="199">
        <f t="shared" si="1061"/>
        <v>0</v>
      </c>
      <c r="S2095" s="199">
        <f t="shared" si="1068"/>
        <v>0</v>
      </c>
      <c r="T2095" s="199">
        <f t="shared" si="1069"/>
        <v>0</v>
      </c>
      <c r="U2095" s="199">
        <f t="shared" si="1070"/>
        <v>0</v>
      </c>
      <c r="V2095" s="270"/>
    </row>
    <row r="2096" spans="1:26" s="11" customFormat="1" outlineLevel="3">
      <c r="A2096" s="192"/>
      <c r="B2096" s="192"/>
      <c r="C2096" s="193" t="s">
        <v>1424</v>
      </c>
      <c r="D2096" s="194">
        <v>1</v>
      </c>
      <c r="E2096" s="358">
        <v>1</v>
      </c>
      <c r="F2096" s="195" t="s">
        <v>619</v>
      </c>
      <c r="G2096" s="199">
        <v>2351102.4</v>
      </c>
      <c r="H2096" s="199">
        <v>705330.72</v>
      </c>
      <c r="I2096" s="199">
        <f t="shared" si="1071"/>
        <v>3056433.12</v>
      </c>
      <c r="J2096" s="199">
        <f t="shared" si="1065"/>
        <v>2351102.4</v>
      </c>
      <c r="K2096" s="199">
        <f t="shared" si="1066"/>
        <v>705330.72</v>
      </c>
      <c r="L2096" s="199">
        <f t="shared" si="1067"/>
        <v>3056433.12</v>
      </c>
      <c r="M2096" s="579"/>
      <c r="N2096" s="199"/>
      <c r="O2096" s="199">
        <f t="shared" si="1060"/>
        <v>0</v>
      </c>
      <c r="P2096" s="579"/>
      <c r="Q2096" s="199"/>
      <c r="R2096" s="199">
        <f t="shared" si="1061"/>
        <v>0</v>
      </c>
      <c r="S2096" s="199">
        <f t="shared" si="1068"/>
        <v>0</v>
      </c>
      <c r="T2096" s="199">
        <f t="shared" si="1069"/>
        <v>0</v>
      </c>
      <c r="U2096" s="199">
        <f t="shared" si="1070"/>
        <v>0</v>
      </c>
      <c r="V2096" s="270" t="s">
        <v>1105</v>
      </c>
    </row>
    <row r="2097" spans="1:26" s="11" customFormat="1" outlineLevel="3">
      <c r="A2097" s="192"/>
      <c r="B2097" s="192"/>
      <c r="C2097" s="172" t="s">
        <v>1425</v>
      </c>
      <c r="D2097" s="194"/>
      <c r="E2097" s="358"/>
      <c r="F2097" s="195"/>
      <c r="G2097" s="199"/>
      <c r="H2097" s="199"/>
      <c r="I2097" s="199"/>
      <c r="J2097" s="174">
        <f>SUBTOTAL(9,J2098:J2102)</f>
        <v>3819309.5999999996</v>
      </c>
      <c r="K2097" s="174">
        <f t="shared" ref="K2097:L2097" si="1072">SUBTOTAL(9,K2098:K2102)</f>
        <v>1253831.9112</v>
      </c>
      <c r="L2097" s="174">
        <f t="shared" si="1072"/>
        <v>5073141.5112000005</v>
      </c>
      <c r="M2097" s="578"/>
      <c r="N2097" s="174"/>
      <c r="O2097" s="174">
        <f t="shared" si="1060"/>
        <v>0</v>
      </c>
      <c r="P2097" s="578"/>
      <c r="Q2097" s="174"/>
      <c r="R2097" s="174">
        <f t="shared" si="1061"/>
        <v>0</v>
      </c>
      <c r="S2097" s="174">
        <f>SUBTOTAL(9,S2098:S2102)</f>
        <v>95074.559999999998</v>
      </c>
      <c r="T2097" s="174">
        <f t="shared" ref="T2097:U2097" si="1073">SUBTOTAL(9,T2098:T2102)</f>
        <v>0</v>
      </c>
      <c r="U2097" s="174">
        <f t="shared" si="1073"/>
        <v>95074.559999999998</v>
      </c>
      <c r="V2097" s="270"/>
    </row>
    <row r="2098" spans="1:26" s="11" customFormat="1" ht="26.4" outlineLevel="3">
      <c r="A2098" s="192"/>
      <c r="B2098" s="192"/>
      <c r="C2098" s="193" t="s">
        <v>1426</v>
      </c>
      <c r="D2098" s="194">
        <v>7</v>
      </c>
      <c r="E2098" s="358">
        <v>9</v>
      </c>
      <c r="F2098" s="195" t="s">
        <v>624</v>
      </c>
      <c r="G2098" s="199">
        <v>12261.6</v>
      </c>
      <c r="H2098" s="199">
        <v>15682.816800000001</v>
      </c>
      <c r="I2098" s="199">
        <f t="shared" ref="I2098:I2102" si="1074">SUM(G2098:H2098)</f>
        <v>27944.416799999999</v>
      </c>
      <c r="J2098" s="199">
        <f t="shared" ref="J2098:J2102" si="1075">G2098*E2098</f>
        <v>110354.40000000001</v>
      </c>
      <c r="K2098" s="199">
        <f t="shared" ref="K2098:K2102" si="1076">H2098*E2098</f>
        <v>141145.3512</v>
      </c>
      <c r="L2098" s="199">
        <f t="shared" ref="L2098:L2102" si="1077">I2098*E2098</f>
        <v>251499.7512</v>
      </c>
      <c r="M2098" s="579">
        <v>0.7</v>
      </c>
      <c r="N2098" s="199"/>
      <c r="O2098" s="199">
        <f t="shared" si="1060"/>
        <v>0.7</v>
      </c>
      <c r="P2098" s="579"/>
      <c r="Q2098" s="199"/>
      <c r="R2098" s="199">
        <f t="shared" si="1061"/>
        <v>0</v>
      </c>
      <c r="S2098" s="199">
        <f t="shared" si="1068"/>
        <v>77248.08</v>
      </c>
      <c r="T2098" s="199">
        <f t="shared" si="1069"/>
        <v>0</v>
      </c>
      <c r="U2098" s="199">
        <f t="shared" si="1070"/>
        <v>77248.08</v>
      </c>
      <c r="V2098" s="270" t="s">
        <v>1427</v>
      </c>
    </row>
    <row r="2099" spans="1:26" s="11" customFormat="1" outlineLevel="3">
      <c r="A2099" s="192"/>
      <c r="B2099" s="192"/>
      <c r="C2099" s="193" t="s">
        <v>1418</v>
      </c>
      <c r="D2099" s="194">
        <v>1</v>
      </c>
      <c r="E2099" s="358">
        <v>1</v>
      </c>
      <c r="F2099" s="195" t="s">
        <v>619</v>
      </c>
      <c r="G2099" s="199">
        <v>25466.399999999998</v>
      </c>
      <c r="H2099" s="199">
        <v>7639.9199999999992</v>
      </c>
      <c r="I2099" s="199">
        <f t="shared" si="1074"/>
        <v>33106.32</v>
      </c>
      <c r="J2099" s="199">
        <f t="shared" si="1075"/>
        <v>25466.399999999998</v>
      </c>
      <c r="K2099" s="199">
        <f t="shared" si="1076"/>
        <v>7639.9199999999992</v>
      </c>
      <c r="L2099" s="199">
        <f t="shared" si="1077"/>
        <v>33106.32</v>
      </c>
      <c r="M2099" s="579">
        <v>0.7</v>
      </c>
      <c r="N2099" s="199"/>
      <c r="O2099" s="199">
        <f t="shared" si="1060"/>
        <v>0.7</v>
      </c>
      <c r="P2099" s="579"/>
      <c r="Q2099" s="199"/>
      <c r="R2099" s="199">
        <f t="shared" si="1061"/>
        <v>0</v>
      </c>
      <c r="S2099" s="199">
        <f t="shared" si="1068"/>
        <v>17826.479999999996</v>
      </c>
      <c r="T2099" s="199">
        <f t="shared" si="1069"/>
        <v>0</v>
      </c>
      <c r="U2099" s="199">
        <f t="shared" si="1070"/>
        <v>17826.479999999996</v>
      </c>
      <c r="V2099" s="270" t="s">
        <v>1105</v>
      </c>
    </row>
    <row r="2100" spans="1:26" s="11" customFormat="1" outlineLevel="3">
      <c r="A2100" s="192"/>
      <c r="B2100" s="192"/>
      <c r="C2100" s="193" t="s">
        <v>691</v>
      </c>
      <c r="D2100" s="194">
        <v>1</v>
      </c>
      <c r="E2100" s="358">
        <v>1</v>
      </c>
      <c r="F2100" s="195" t="s">
        <v>619</v>
      </c>
      <c r="G2100" s="199">
        <v>3500000</v>
      </c>
      <c r="H2100" s="199">
        <v>1050000</v>
      </c>
      <c r="I2100" s="199">
        <f t="shared" si="1074"/>
        <v>4550000</v>
      </c>
      <c r="J2100" s="199">
        <f t="shared" si="1075"/>
        <v>3500000</v>
      </c>
      <c r="K2100" s="199">
        <f t="shared" si="1076"/>
        <v>1050000</v>
      </c>
      <c r="L2100" s="199">
        <f t="shared" si="1077"/>
        <v>4550000</v>
      </c>
      <c r="M2100" s="579"/>
      <c r="N2100" s="199"/>
      <c r="O2100" s="199">
        <f t="shared" si="1060"/>
        <v>0</v>
      </c>
      <c r="P2100" s="579"/>
      <c r="Q2100" s="199"/>
      <c r="R2100" s="199">
        <f t="shared" si="1061"/>
        <v>0</v>
      </c>
      <c r="S2100" s="199">
        <f t="shared" si="1068"/>
        <v>0</v>
      </c>
      <c r="T2100" s="199">
        <f t="shared" si="1069"/>
        <v>0</v>
      </c>
      <c r="U2100" s="199">
        <f t="shared" si="1070"/>
        <v>0</v>
      </c>
      <c r="V2100" s="270" t="s">
        <v>1105</v>
      </c>
    </row>
    <row r="2101" spans="1:26" s="11" customFormat="1" outlineLevel="3">
      <c r="A2101" s="192"/>
      <c r="B2101" s="192"/>
      <c r="C2101" s="193"/>
      <c r="D2101" s="194"/>
      <c r="E2101" s="358"/>
      <c r="F2101" s="195"/>
      <c r="G2101" s="199"/>
      <c r="H2101" s="199"/>
      <c r="I2101" s="199"/>
      <c r="J2101" s="199"/>
      <c r="K2101" s="199"/>
      <c r="L2101" s="199"/>
      <c r="M2101" s="579"/>
      <c r="N2101" s="199"/>
      <c r="O2101" s="199">
        <f t="shared" si="1060"/>
        <v>0</v>
      </c>
      <c r="P2101" s="579"/>
      <c r="Q2101" s="199"/>
      <c r="R2101" s="199">
        <f t="shared" si="1061"/>
        <v>0</v>
      </c>
      <c r="S2101" s="199">
        <f t="shared" si="1068"/>
        <v>0</v>
      </c>
      <c r="T2101" s="199">
        <f t="shared" si="1069"/>
        <v>0</v>
      </c>
      <c r="U2101" s="199">
        <f t="shared" si="1070"/>
        <v>0</v>
      </c>
      <c r="V2101" s="270"/>
    </row>
    <row r="2102" spans="1:26" s="11" customFormat="1" outlineLevel="3">
      <c r="A2102" s="192"/>
      <c r="B2102" s="192"/>
      <c r="C2102" s="193" t="s">
        <v>1424</v>
      </c>
      <c r="D2102" s="194">
        <v>1</v>
      </c>
      <c r="E2102" s="358">
        <v>1</v>
      </c>
      <c r="F2102" s="195" t="s">
        <v>619</v>
      </c>
      <c r="G2102" s="199">
        <v>183488.80000000002</v>
      </c>
      <c r="H2102" s="199">
        <v>55046.640000000007</v>
      </c>
      <c r="I2102" s="199">
        <f t="shared" si="1074"/>
        <v>238535.44000000003</v>
      </c>
      <c r="J2102" s="199">
        <f t="shared" si="1075"/>
        <v>183488.80000000002</v>
      </c>
      <c r="K2102" s="199">
        <f t="shared" si="1076"/>
        <v>55046.640000000007</v>
      </c>
      <c r="L2102" s="199">
        <f t="shared" si="1077"/>
        <v>238535.44000000003</v>
      </c>
      <c r="M2102" s="579"/>
      <c r="N2102" s="199"/>
      <c r="O2102" s="199">
        <f t="shared" si="1060"/>
        <v>0</v>
      </c>
      <c r="P2102" s="579"/>
      <c r="Q2102" s="199"/>
      <c r="R2102" s="199">
        <f t="shared" si="1061"/>
        <v>0</v>
      </c>
      <c r="S2102" s="199">
        <f t="shared" si="1068"/>
        <v>0</v>
      </c>
      <c r="T2102" s="199">
        <f t="shared" si="1069"/>
        <v>0</v>
      </c>
      <c r="U2102" s="199">
        <f t="shared" si="1070"/>
        <v>0</v>
      </c>
      <c r="V2102" s="270" t="s">
        <v>1105</v>
      </c>
    </row>
    <row r="2103" spans="1:26" s="11" customFormat="1" outlineLevel="3">
      <c r="A2103" s="192"/>
      <c r="B2103" s="192"/>
      <c r="C2103" s="189" t="s">
        <v>1333</v>
      </c>
      <c r="D2103" s="194"/>
      <c r="E2103" s="358"/>
      <c r="F2103" s="195"/>
      <c r="G2103" s="199"/>
      <c r="H2103" s="199"/>
      <c r="I2103" s="199"/>
      <c r="J2103" s="174">
        <f>SUBTOTAL(9,J2104:J2147)</f>
        <v>144276542.49912828</v>
      </c>
      <c r="K2103" s="174">
        <f t="shared" ref="K2103:L2103" si="1078">SUBTOTAL(9,K2104:K2147)</f>
        <v>24804281.878732897</v>
      </c>
      <c r="L2103" s="174">
        <f t="shared" si="1078"/>
        <v>169080824.3778612</v>
      </c>
      <c r="M2103" s="578"/>
      <c r="N2103" s="174"/>
      <c r="O2103" s="174">
        <f t="shared" si="1060"/>
        <v>0</v>
      </c>
      <c r="P2103" s="578"/>
      <c r="Q2103" s="174"/>
      <c r="R2103" s="174">
        <f t="shared" si="1061"/>
        <v>0</v>
      </c>
      <c r="S2103" s="174">
        <f>SUBTOTAL(9,S2104:S2147)</f>
        <v>4616035.1999999993</v>
      </c>
      <c r="T2103" s="174">
        <f t="shared" ref="T2103:U2103" si="1079">SUBTOTAL(9,T2104:T2147)</f>
        <v>0</v>
      </c>
      <c r="U2103" s="174">
        <f t="shared" si="1079"/>
        <v>4616035.1999999993</v>
      </c>
      <c r="V2103" s="270"/>
    </row>
    <row r="2104" spans="1:26" outlineLevel="3">
      <c r="A2104" s="137"/>
      <c r="B2104" s="137"/>
      <c r="C2104" s="146" t="s">
        <v>1370</v>
      </c>
      <c r="D2104" s="94"/>
      <c r="E2104" s="70"/>
      <c r="F2104" s="139"/>
      <c r="G2104" s="71"/>
      <c r="H2104" s="71"/>
      <c r="I2104" s="71"/>
      <c r="J2104" s="82">
        <f>SUBTOTAL(9,J2105:J2115)</f>
        <v>121538562.89912827</v>
      </c>
      <c r="K2104" s="82">
        <f t="shared" ref="K2104:L2104" si="1080">SUBTOTAL(9,K2105:K2115)</f>
        <v>7728105.6420128923</v>
      </c>
      <c r="L2104" s="82">
        <f t="shared" si="1080"/>
        <v>129266668.54114118</v>
      </c>
      <c r="M2104" s="576"/>
      <c r="N2104" s="82"/>
      <c r="O2104" s="82">
        <f t="shared" si="1060"/>
        <v>0</v>
      </c>
      <c r="P2104" s="576"/>
      <c r="Q2104" s="82"/>
      <c r="R2104" s="82">
        <f t="shared" si="1061"/>
        <v>0</v>
      </c>
      <c r="S2104" s="82">
        <f>SUBTOTAL(9,S2105:S2115)</f>
        <v>0</v>
      </c>
      <c r="T2104" s="82">
        <f t="shared" ref="T2104:U2104" si="1081">SUBTOTAL(9,T2105:T2115)</f>
        <v>0</v>
      </c>
      <c r="U2104" s="82">
        <f t="shared" si="1081"/>
        <v>0</v>
      </c>
      <c r="V2104" s="145"/>
      <c r="X2104" s="10"/>
      <c r="Y2104" s="10"/>
      <c r="Z2104" s="10"/>
    </row>
    <row r="2105" spans="1:26" outlineLevel="3">
      <c r="A2105" s="137"/>
      <c r="B2105" s="137"/>
      <c r="C2105" s="138" t="s">
        <v>1371</v>
      </c>
      <c r="D2105" s="97">
        <v>2</v>
      </c>
      <c r="E2105" s="61">
        <v>2</v>
      </c>
      <c r="F2105" s="139" t="s">
        <v>692</v>
      </c>
      <c r="G2105" s="199">
        <v>17380000</v>
      </c>
      <c r="H2105" s="199">
        <v>616000.00000000012</v>
      </c>
      <c r="I2105" s="71">
        <f t="shared" ref="I2105" si="1082">SUM(G2105:H2105)</f>
        <v>17996000</v>
      </c>
      <c r="J2105" s="71">
        <f t="shared" ref="J2105:J2115" si="1083">G2105*E2105</f>
        <v>34760000</v>
      </c>
      <c r="K2105" s="71">
        <f t="shared" ref="K2105:K2115" si="1084">H2105*E2105</f>
        <v>1232000.0000000002</v>
      </c>
      <c r="L2105" s="71">
        <f t="shared" ref="L2105:L2115" si="1085">I2105*E2105</f>
        <v>35992000</v>
      </c>
      <c r="M2105" s="570"/>
      <c r="N2105" s="71"/>
      <c r="O2105" s="71">
        <f t="shared" si="1060"/>
        <v>0</v>
      </c>
      <c r="P2105" s="570"/>
      <c r="Q2105" s="71"/>
      <c r="R2105" s="71">
        <f t="shared" si="1061"/>
        <v>0</v>
      </c>
      <c r="S2105" s="71">
        <f t="shared" si="1068"/>
        <v>0</v>
      </c>
      <c r="T2105" s="71">
        <f t="shared" si="1069"/>
        <v>0</v>
      </c>
      <c r="U2105" s="71">
        <f t="shared" si="1070"/>
        <v>0</v>
      </c>
      <c r="V2105" s="145" t="s">
        <v>1557</v>
      </c>
      <c r="X2105" s="10"/>
      <c r="Y2105" s="10"/>
      <c r="Z2105" s="10"/>
    </row>
    <row r="2106" spans="1:26" ht="26.4" outlineLevel="3">
      <c r="A2106" s="137"/>
      <c r="B2106" s="137"/>
      <c r="C2106" s="138" t="s">
        <v>1372</v>
      </c>
      <c r="D2106" s="97">
        <v>1</v>
      </c>
      <c r="E2106" s="61">
        <v>1</v>
      </c>
      <c r="F2106" s="139" t="s">
        <v>692</v>
      </c>
      <c r="G2106" s="199">
        <v>44440000</v>
      </c>
      <c r="H2106" s="199">
        <v>1400000.0000000002</v>
      </c>
      <c r="I2106" s="71">
        <f t="shared" ref="I2106:I2115" si="1086">SUM(G2106:H2106)</f>
        <v>45840000</v>
      </c>
      <c r="J2106" s="71">
        <f t="shared" si="1083"/>
        <v>44440000</v>
      </c>
      <c r="K2106" s="71">
        <f t="shared" si="1084"/>
        <v>1400000.0000000002</v>
      </c>
      <c r="L2106" s="71">
        <f t="shared" si="1085"/>
        <v>45840000</v>
      </c>
      <c r="M2106" s="570"/>
      <c r="N2106" s="71"/>
      <c r="O2106" s="71">
        <f t="shared" si="1060"/>
        <v>0</v>
      </c>
      <c r="P2106" s="570"/>
      <c r="Q2106" s="71"/>
      <c r="R2106" s="71">
        <f t="shared" si="1061"/>
        <v>0</v>
      </c>
      <c r="S2106" s="71">
        <f t="shared" si="1068"/>
        <v>0</v>
      </c>
      <c r="T2106" s="71">
        <f t="shared" si="1069"/>
        <v>0</v>
      </c>
      <c r="U2106" s="71">
        <f t="shared" si="1070"/>
        <v>0</v>
      </c>
      <c r="V2106" s="145" t="s">
        <v>1373</v>
      </c>
      <c r="X2106" s="10"/>
      <c r="Y2106" s="10"/>
      <c r="Z2106" s="10"/>
    </row>
    <row r="2107" spans="1:26" outlineLevel="3">
      <c r="A2107" s="137"/>
      <c r="B2107" s="137"/>
      <c r="C2107" s="138" t="s">
        <v>1374</v>
      </c>
      <c r="D2107" s="97">
        <v>1</v>
      </c>
      <c r="E2107" s="61">
        <v>1</v>
      </c>
      <c r="F2107" s="139" t="s">
        <v>660</v>
      </c>
      <c r="G2107" s="199">
        <v>7915200</v>
      </c>
      <c r="H2107" s="199">
        <v>168000.00000000003</v>
      </c>
      <c r="I2107" s="71">
        <f t="shared" si="1086"/>
        <v>8083200</v>
      </c>
      <c r="J2107" s="71">
        <f t="shared" si="1083"/>
        <v>7915200</v>
      </c>
      <c r="K2107" s="71">
        <f t="shared" si="1084"/>
        <v>168000.00000000003</v>
      </c>
      <c r="L2107" s="71">
        <f t="shared" si="1085"/>
        <v>8083200</v>
      </c>
      <c r="M2107" s="570"/>
      <c r="N2107" s="71"/>
      <c r="O2107" s="71">
        <f t="shared" si="1060"/>
        <v>0</v>
      </c>
      <c r="P2107" s="570"/>
      <c r="Q2107" s="71"/>
      <c r="R2107" s="71">
        <f t="shared" si="1061"/>
        <v>0</v>
      </c>
      <c r="S2107" s="71">
        <f t="shared" si="1068"/>
        <v>0</v>
      </c>
      <c r="T2107" s="71">
        <f t="shared" si="1069"/>
        <v>0</v>
      </c>
      <c r="U2107" s="71">
        <f t="shared" si="1070"/>
        <v>0</v>
      </c>
      <c r="V2107" s="145" t="s">
        <v>1375</v>
      </c>
      <c r="X2107" s="10"/>
      <c r="Y2107" s="10"/>
      <c r="Z2107" s="10"/>
    </row>
    <row r="2108" spans="1:26" ht="26.4" outlineLevel="3">
      <c r="A2108" s="137"/>
      <c r="B2108" s="137"/>
      <c r="C2108" s="138" t="s">
        <v>1376</v>
      </c>
      <c r="D2108" s="97">
        <v>1</v>
      </c>
      <c r="E2108" s="61">
        <v>1</v>
      </c>
      <c r="F2108" s="139" t="s">
        <v>660</v>
      </c>
      <c r="G2108" s="199">
        <v>9970909.0909090899</v>
      </c>
      <c r="H2108" s="199">
        <v>322000.00000000006</v>
      </c>
      <c r="I2108" s="71">
        <f t="shared" si="1086"/>
        <v>10292909.09090909</v>
      </c>
      <c r="J2108" s="71">
        <f t="shared" si="1083"/>
        <v>9970909.0909090899</v>
      </c>
      <c r="K2108" s="71">
        <f t="shared" si="1084"/>
        <v>322000.00000000006</v>
      </c>
      <c r="L2108" s="71">
        <f t="shared" si="1085"/>
        <v>10292909.09090909</v>
      </c>
      <c r="M2108" s="570"/>
      <c r="N2108" s="71"/>
      <c r="O2108" s="71">
        <f t="shared" si="1060"/>
        <v>0</v>
      </c>
      <c r="P2108" s="570"/>
      <c r="Q2108" s="71"/>
      <c r="R2108" s="71">
        <f t="shared" si="1061"/>
        <v>0</v>
      </c>
      <c r="S2108" s="71">
        <f t="shared" si="1068"/>
        <v>0</v>
      </c>
      <c r="T2108" s="71">
        <f t="shared" si="1069"/>
        <v>0</v>
      </c>
      <c r="U2108" s="71">
        <f t="shared" si="1070"/>
        <v>0</v>
      </c>
      <c r="V2108" s="145" t="s">
        <v>1377</v>
      </c>
      <c r="X2108" s="10"/>
      <c r="Y2108" s="10"/>
      <c r="Z2108" s="10"/>
    </row>
    <row r="2109" spans="1:26" outlineLevel="3">
      <c r="A2109" s="137"/>
      <c r="B2109" s="137"/>
      <c r="C2109" s="138" t="s">
        <v>1378</v>
      </c>
      <c r="D2109" s="97">
        <v>1</v>
      </c>
      <c r="E2109" s="61">
        <v>1</v>
      </c>
      <c r="F2109" s="139" t="s">
        <v>692</v>
      </c>
      <c r="G2109" s="199">
        <v>10800000</v>
      </c>
      <c r="H2109" s="199">
        <v>225400</v>
      </c>
      <c r="I2109" s="71">
        <f t="shared" si="1086"/>
        <v>11025400</v>
      </c>
      <c r="J2109" s="71">
        <f t="shared" si="1083"/>
        <v>10800000</v>
      </c>
      <c r="K2109" s="71">
        <f t="shared" si="1084"/>
        <v>225400</v>
      </c>
      <c r="L2109" s="71">
        <f t="shared" si="1085"/>
        <v>11025400</v>
      </c>
      <c r="M2109" s="570"/>
      <c r="N2109" s="71"/>
      <c r="O2109" s="71">
        <f t="shared" si="1060"/>
        <v>0</v>
      </c>
      <c r="P2109" s="570"/>
      <c r="Q2109" s="71"/>
      <c r="R2109" s="71">
        <f t="shared" si="1061"/>
        <v>0</v>
      </c>
      <c r="S2109" s="71">
        <f t="shared" si="1068"/>
        <v>0</v>
      </c>
      <c r="T2109" s="71">
        <f t="shared" si="1069"/>
        <v>0</v>
      </c>
      <c r="U2109" s="71">
        <f t="shared" si="1070"/>
        <v>0</v>
      </c>
      <c r="V2109" s="145" t="s">
        <v>898</v>
      </c>
      <c r="X2109" s="10"/>
      <c r="Y2109" s="10"/>
      <c r="Z2109" s="10"/>
    </row>
    <row r="2110" spans="1:26" s="11" customFormat="1" outlineLevel="3">
      <c r="A2110" s="192"/>
      <c r="B2110" s="192"/>
      <c r="C2110" s="193" t="s">
        <v>1428</v>
      </c>
      <c r="D2110" s="194">
        <v>1</v>
      </c>
      <c r="E2110" s="358">
        <v>1</v>
      </c>
      <c r="F2110" s="195" t="s">
        <v>660</v>
      </c>
      <c r="G2110" s="199">
        <v>1014000</v>
      </c>
      <c r="H2110" s="199">
        <v>50880.368000000009</v>
      </c>
      <c r="I2110" s="199">
        <f t="shared" si="1086"/>
        <v>1064880.368</v>
      </c>
      <c r="J2110" s="199">
        <f t="shared" si="1083"/>
        <v>1014000</v>
      </c>
      <c r="K2110" s="199">
        <f t="shared" si="1084"/>
        <v>50880.368000000009</v>
      </c>
      <c r="L2110" s="199">
        <f t="shared" si="1085"/>
        <v>1064880.368</v>
      </c>
      <c r="M2110" s="579"/>
      <c r="N2110" s="199"/>
      <c r="O2110" s="199">
        <f t="shared" si="1060"/>
        <v>0</v>
      </c>
      <c r="P2110" s="579"/>
      <c r="Q2110" s="199"/>
      <c r="R2110" s="199">
        <f t="shared" si="1061"/>
        <v>0</v>
      </c>
      <c r="S2110" s="199">
        <f t="shared" si="1068"/>
        <v>0</v>
      </c>
      <c r="T2110" s="199">
        <f t="shared" si="1069"/>
        <v>0</v>
      </c>
      <c r="U2110" s="199">
        <f t="shared" si="1070"/>
        <v>0</v>
      </c>
      <c r="V2110" s="270" t="s">
        <v>1380</v>
      </c>
    </row>
    <row r="2111" spans="1:26" s="11" customFormat="1" outlineLevel="3">
      <c r="A2111" s="192"/>
      <c r="B2111" s="192"/>
      <c r="C2111" s="193" t="s">
        <v>1110</v>
      </c>
      <c r="D2111" s="194">
        <v>20</v>
      </c>
      <c r="E2111" s="358">
        <v>25</v>
      </c>
      <c r="F2111" s="195" t="s">
        <v>624</v>
      </c>
      <c r="G2111" s="199">
        <v>15443.88</v>
      </c>
      <c r="H2111" s="199">
        <v>5031.18</v>
      </c>
      <c r="I2111" s="199">
        <f t="shared" si="1086"/>
        <v>20475.059999999998</v>
      </c>
      <c r="J2111" s="199">
        <f t="shared" si="1083"/>
        <v>386097</v>
      </c>
      <c r="K2111" s="199">
        <f t="shared" si="1084"/>
        <v>125779.5</v>
      </c>
      <c r="L2111" s="199">
        <f t="shared" si="1085"/>
        <v>511876.49999999994</v>
      </c>
      <c r="M2111" s="579"/>
      <c r="N2111" s="199"/>
      <c r="O2111" s="199">
        <f t="shared" si="1060"/>
        <v>0</v>
      </c>
      <c r="P2111" s="579"/>
      <c r="Q2111" s="199"/>
      <c r="R2111" s="199">
        <f t="shared" si="1061"/>
        <v>0</v>
      </c>
      <c r="S2111" s="199">
        <f t="shared" si="1068"/>
        <v>0</v>
      </c>
      <c r="T2111" s="199">
        <f t="shared" si="1069"/>
        <v>0</v>
      </c>
      <c r="U2111" s="199">
        <f t="shared" si="1070"/>
        <v>0</v>
      </c>
      <c r="V2111" s="270" t="s">
        <v>625</v>
      </c>
    </row>
    <row r="2112" spans="1:26" s="11" customFormat="1" outlineLevel="3">
      <c r="A2112" s="192"/>
      <c r="B2112" s="192"/>
      <c r="C2112" s="193" t="s">
        <v>1368</v>
      </c>
      <c r="D2112" s="194">
        <v>20</v>
      </c>
      <c r="E2112" s="358">
        <v>25</v>
      </c>
      <c r="F2112" s="195" t="s">
        <v>624</v>
      </c>
      <c r="G2112" s="199">
        <v>40467</v>
      </c>
      <c r="H2112" s="199">
        <v>9350</v>
      </c>
      <c r="I2112" s="199">
        <f t="shared" si="1086"/>
        <v>49817</v>
      </c>
      <c r="J2112" s="199">
        <f t="shared" si="1083"/>
        <v>1011675</v>
      </c>
      <c r="K2112" s="199">
        <f t="shared" si="1084"/>
        <v>233750</v>
      </c>
      <c r="L2112" s="199">
        <f t="shared" si="1085"/>
        <v>1245425</v>
      </c>
      <c r="M2112" s="579"/>
      <c r="N2112" s="199"/>
      <c r="O2112" s="199">
        <f t="shared" si="1060"/>
        <v>0</v>
      </c>
      <c r="P2112" s="579"/>
      <c r="Q2112" s="199"/>
      <c r="R2112" s="199">
        <f t="shared" si="1061"/>
        <v>0</v>
      </c>
      <c r="S2112" s="199">
        <f t="shared" si="1068"/>
        <v>0</v>
      </c>
      <c r="T2112" s="199">
        <f t="shared" si="1069"/>
        <v>0</v>
      </c>
      <c r="U2112" s="199">
        <f t="shared" si="1070"/>
        <v>0</v>
      </c>
      <c r="V2112" s="270" t="s">
        <v>625</v>
      </c>
    </row>
    <row r="2113" spans="1:22" s="11" customFormat="1" outlineLevel="3">
      <c r="A2113" s="192"/>
      <c r="B2113" s="192"/>
      <c r="C2113" s="193" t="s">
        <v>928</v>
      </c>
      <c r="D2113" s="194">
        <v>40</v>
      </c>
      <c r="E2113" s="358">
        <v>50</v>
      </c>
      <c r="F2113" s="195" t="s">
        <v>624</v>
      </c>
      <c r="G2113" s="199">
        <v>8773.9726027397246</v>
      </c>
      <c r="H2113" s="199">
        <v>14594.016411764707</v>
      </c>
      <c r="I2113" s="199">
        <f t="shared" si="1086"/>
        <v>23367.989014504434</v>
      </c>
      <c r="J2113" s="199">
        <f t="shared" si="1083"/>
        <v>438698.6301369862</v>
      </c>
      <c r="K2113" s="199">
        <f t="shared" si="1084"/>
        <v>729700.82058823539</v>
      </c>
      <c r="L2113" s="199">
        <f t="shared" si="1085"/>
        <v>1168399.4507252218</v>
      </c>
      <c r="M2113" s="579"/>
      <c r="N2113" s="199"/>
      <c r="O2113" s="199">
        <f t="shared" si="1060"/>
        <v>0</v>
      </c>
      <c r="P2113" s="579"/>
      <c r="Q2113" s="199"/>
      <c r="R2113" s="199">
        <f t="shared" si="1061"/>
        <v>0</v>
      </c>
      <c r="S2113" s="199">
        <f t="shared" si="1068"/>
        <v>0</v>
      </c>
      <c r="T2113" s="199">
        <f t="shared" si="1069"/>
        <v>0</v>
      </c>
      <c r="U2113" s="199">
        <f t="shared" si="1070"/>
        <v>0</v>
      </c>
      <c r="V2113" s="270" t="s">
        <v>929</v>
      </c>
    </row>
    <row r="2114" spans="1:22" s="399" customFormat="1" outlineLevel="3">
      <c r="A2114" s="395"/>
      <c r="B2114" s="395"/>
      <c r="C2114" s="400" t="s">
        <v>1381</v>
      </c>
      <c r="D2114" s="97">
        <v>1</v>
      </c>
      <c r="E2114" s="61">
        <v>1</v>
      </c>
      <c r="F2114" s="397" t="s">
        <v>619</v>
      </c>
      <c r="G2114" s="62">
        <v>4909992.3536737235</v>
      </c>
      <c r="H2114" s="62">
        <v>1472997.706102117</v>
      </c>
      <c r="I2114" s="62">
        <f t="shared" si="1086"/>
        <v>6382990.0597758405</v>
      </c>
      <c r="J2114" s="62">
        <f t="shared" si="1083"/>
        <v>4909992.3536737235</v>
      </c>
      <c r="K2114" s="62">
        <f t="shared" si="1084"/>
        <v>1472997.706102117</v>
      </c>
      <c r="L2114" s="62">
        <f t="shared" si="1085"/>
        <v>6382990.0597758405</v>
      </c>
      <c r="M2114" s="574"/>
      <c r="N2114" s="62"/>
      <c r="O2114" s="62">
        <f t="shared" si="1060"/>
        <v>0</v>
      </c>
      <c r="P2114" s="574"/>
      <c r="Q2114" s="62"/>
      <c r="R2114" s="62">
        <f t="shared" si="1061"/>
        <v>0</v>
      </c>
      <c r="S2114" s="62">
        <f t="shared" si="1068"/>
        <v>0</v>
      </c>
      <c r="T2114" s="62">
        <f t="shared" si="1069"/>
        <v>0</v>
      </c>
      <c r="U2114" s="62">
        <f t="shared" si="1070"/>
        <v>0</v>
      </c>
      <c r="V2114" s="398" t="s">
        <v>1105</v>
      </c>
    </row>
    <row r="2115" spans="1:22" s="399" customFormat="1" outlineLevel="3">
      <c r="A2115" s="395"/>
      <c r="B2115" s="395"/>
      <c r="C2115" s="400" t="s">
        <v>657</v>
      </c>
      <c r="D2115" s="97">
        <v>1</v>
      </c>
      <c r="E2115" s="61">
        <v>1</v>
      </c>
      <c r="F2115" s="397" t="s">
        <v>619</v>
      </c>
      <c r="G2115" s="62">
        <v>5891990.8244084679</v>
      </c>
      <c r="H2115" s="62">
        <v>1767597.2473225403</v>
      </c>
      <c r="I2115" s="62">
        <f t="shared" si="1086"/>
        <v>7659588.0717310086</v>
      </c>
      <c r="J2115" s="62">
        <f t="shared" si="1083"/>
        <v>5891990.8244084679</v>
      </c>
      <c r="K2115" s="62">
        <f t="shared" si="1084"/>
        <v>1767597.2473225403</v>
      </c>
      <c r="L2115" s="62">
        <f t="shared" si="1085"/>
        <v>7659588.0717310086</v>
      </c>
      <c r="M2115" s="574"/>
      <c r="N2115" s="62"/>
      <c r="O2115" s="62">
        <f t="shared" si="1060"/>
        <v>0</v>
      </c>
      <c r="P2115" s="574"/>
      <c r="Q2115" s="62"/>
      <c r="R2115" s="62">
        <f t="shared" si="1061"/>
        <v>0</v>
      </c>
      <c r="S2115" s="62">
        <f t="shared" si="1068"/>
        <v>0</v>
      </c>
      <c r="T2115" s="62">
        <f t="shared" si="1069"/>
        <v>0</v>
      </c>
      <c r="U2115" s="62">
        <f t="shared" si="1070"/>
        <v>0</v>
      </c>
      <c r="V2115" s="398" t="s">
        <v>1105</v>
      </c>
    </row>
    <row r="2116" spans="1:22" s="11" customFormat="1" outlineLevel="3">
      <c r="A2116" s="192"/>
      <c r="B2116" s="192"/>
      <c r="C2116" s="172" t="s">
        <v>1382</v>
      </c>
      <c r="D2116" s="194"/>
      <c r="E2116" s="358"/>
      <c r="F2116" s="195"/>
      <c r="G2116" s="199"/>
      <c r="H2116" s="199"/>
      <c r="I2116" s="199"/>
      <c r="J2116" s="174">
        <f>SUBTOTAL(9,J2117:J2127)</f>
        <v>15191076.4</v>
      </c>
      <c r="K2116" s="174">
        <f t="shared" ref="K2116:L2116" si="1087">SUBTOTAL(9,K2117:K2127)</f>
        <v>2017377.4463200003</v>
      </c>
      <c r="L2116" s="174">
        <f t="shared" si="1087"/>
        <v>17208453.84632</v>
      </c>
      <c r="M2116" s="578"/>
      <c r="N2116" s="174"/>
      <c r="O2116" s="174">
        <f t="shared" si="1060"/>
        <v>0</v>
      </c>
      <c r="P2116" s="578"/>
      <c r="Q2116" s="174"/>
      <c r="R2116" s="174">
        <f t="shared" si="1061"/>
        <v>0</v>
      </c>
      <c r="S2116" s="174">
        <f>SUBTOTAL(9,S2117:S2127)</f>
        <v>0</v>
      </c>
      <c r="T2116" s="174">
        <f t="shared" ref="T2116:U2116" si="1088">SUBTOTAL(9,T2117:T2127)</f>
        <v>0</v>
      </c>
      <c r="U2116" s="174">
        <f t="shared" si="1088"/>
        <v>0</v>
      </c>
      <c r="V2116" s="270"/>
    </row>
    <row r="2117" spans="1:22" s="11" customFormat="1" ht="13.8" outlineLevel="3">
      <c r="A2117" s="410"/>
      <c r="B2117" s="411"/>
      <c r="C2117" s="412" t="s">
        <v>1383</v>
      </c>
      <c r="D2117" s="194">
        <v>1</v>
      </c>
      <c r="E2117" s="358">
        <v>1</v>
      </c>
      <c r="F2117" s="195" t="s">
        <v>660</v>
      </c>
      <c r="G2117" s="199">
        <v>1008000</v>
      </c>
      <c r="H2117" s="199">
        <v>49588.000000000007</v>
      </c>
      <c r="I2117" s="199">
        <f t="shared" ref="I2117" si="1089">SUM(G2117:H2117)</f>
        <v>1057588</v>
      </c>
      <c r="J2117" s="199">
        <f t="shared" ref="J2117:J2127" si="1090">G2117*E2117</f>
        <v>1008000</v>
      </c>
      <c r="K2117" s="199">
        <f t="shared" ref="K2117:K2127" si="1091">H2117*E2117</f>
        <v>49588.000000000007</v>
      </c>
      <c r="L2117" s="199">
        <f t="shared" ref="L2117:L2127" si="1092">I2117*E2117</f>
        <v>1057588</v>
      </c>
      <c r="M2117" s="579"/>
      <c r="N2117" s="199"/>
      <c r="O2117" s="199">
        <f t="shared" si="1060"/>
        <v>0</v>
      </c>
      <c r="P2117" s="579"/>
      <c r="Q2117" s="199"/>
      <c r="R2117" s="199">
        <f t="shared" si="1061"/>
        <v>0</v>
      </c>
      <c r="S2117" s="199">
        <f t="shared" si="1068"/>
        <v>0</v>
      </c>
      <c r="T2117" s="199">
        <f t="shared" si="1069"/>
        <v>0</v>
      </c>
      <c r="U2117" s="199">
        <f t="shared" si="1070"/>
        <v>0</v>
      </c>
      <c r="V2117" s="270" t="s">
        <v>1384</v>
      </c>
    </row>
    <row r="2118" spans="1:22" s="11" customFormat="1" outlineLevel="3">
      <c r="A2118" s="192"/>
      <c r="B2118" s="192"/>
      <c r="C2118" s="192" t="s">
        <v>1429</v>
      </c>
      <c r="D2118" s="194">
        <v>4</v>
      </c>
      <c r="E2118" s="358">
        <v>4</v>
      </c>
      <c r="F2118" s="195" t="s">
        <v>660</v>
      </c>
      <c r="G2118" s="199">
        <v>568800</v>
      </c>
      <c r="H2118" s="199">
        <v>50880.368000000009</v>
      </c>
      <c r="I2118" s="199">
        <f t="shared" ref="I2118:I2127" si="1093">SUM(G2118:H2118)</f>
        <v>619680.36800000002</v>
      </c>
      <c r="J2118" s="199">
        <f t="shared" si="1090"/>
        <v>2275200</v>
      </c>
      <c r="K2118" s="199">
        <f t="shared" si="1091"/>
        <v>203521.47200000004</v>
      </c>
      <c r="L2118" s="199">
        <f t="shared" si="1092"/>
        <v>2478721.4720000001</v>
      </c>
      <c r="M2118" s="579"/>
      <c r="N2118" s="199"/>
      <c r="O2118" s="199">
        <f t="shared" si="1060"/>
        <v>0</v>
      </c>
      <c r="P2118" s="579"/>
      <c r="Q2118" s="199"/>
      <c r="R2118" s="199">
        <f t="shared" si="1061"/>
        <v>0</v>
      </c>
      <c r="S2118" s="199">
        <f t="shared" si="1068"/>
        <v>0</v>
      </c>
      <c r="T2118" s="199">
        <f t="shared" si="1069"/>
        <v>0</v>
      </c>
      <c r="U2118" s="199">
        <f t="shared" si="1070"/>
        <v>0</v>
      </c>
      <c r="V2118" s="270" t="s">
        <v>1386</v>
      </c>
    </row>
    <row r="2119" spans="1:22" s="11" customFormat="1" outlineLevel="3">
      <c r="A2119" s="192"/>
      <c r="B2119" s="192"/>
      <c r="C2119" s="192" t="s">
        <v>1387</v>
      </c>
      <c r="D2119" s="194">
        <v>1</v>
      </c>
      <c r="E2119" s="358">
        <v>1</v>
      </c>
      <c r="F2119" s="195" t="s">
        <v>660</v>
      </c>
      <c r="G2119" s="199">
        <v>4200000</v>
      </c>
      <c r="H2119" s="199">
        <v>168000.00000000003</v>
      </c>
      <c r="I2119" s="199">
        <f t="shared" si="1093"/>
        <v>4368000</v>
      </c>
      <c r="J2119" s="199">
        <f t="shared" si="1090"/>
        <v>4200000</v>
      </c>
      <c r="K2119" s="199">
        <f t="shared" si="1091"/>
        <v>168000.00000000003</v>
      </c>
      <c r="L2119" s="199">
        <f t="shared" si="1092"/>
        <v>4368000</v>
      </c>
      <c r="M2119" s="579"/>
      <c r="N2119" s="199"/>
      <c r="O2119" s="199">
        <f t="shared" si="1060"/>
        <v>0</v>
      </c>
      <c r="P2119" s="579"/>
      <c r="Q2119" s="199"/>
      <c r="R2119" s="199">
        <f t="shared" si="1061"/>
        <v>0</v>
      </c>
      <c r="S2119" s="199">
        <f t="shared" si="1068"/>
        <v>0</v>
      </c>
      <c r="T2119" s="199">
        <f t="shared" si="1069"/>
        <v>0</v>
      </c>
      <c r="U2119" s="199">
        <f t="shared" si="1070"/>
        <v>0</v>
      </c>
      <c r="V2119" s="270" t="s">
        <v>1388</v>
      </c>
    </row>
    <row r="2120" spans="1:22" s="11" customFormat="1" outlineLevel="3">
      <c r="A2120" s="192"/>
      <c r="B2120" s="192"/>
      <c r="C2120" s="192" t="s">
        <v>1430</v>
      </c>
      <c r="D2120" s="194">
        <v>1</v>
      </c>
      <c r="E2120" s="358">
        <v>1</v>
      </c>
      <c r="F2120" s="195" t="s">
        <v>660</v>
      </c>
      <c r="G2120" s="199">
        <v>770400</v>
      </c>
      <c r="H2120" s="199">
        <v>50880.368000000009</v>
      </c>
      <c r="I2120" s="199">
        <f t="shared" si="1093"/>
        <v>821280.36800000002</v>
      </c>
      <c r="J2120" s="199">
        <f t="shared" si="1090"/>
        <v>770400</v>
      </c>
      <c r="K2120" s="199">
        <f t="shared" si="1091"/>
        <v>50880.368000000009</v>
      </c>
      <c r="L2120" s="199">
        <f t="shared" si="1092"/>
        <v>821280.36800000002</v>
      </c>
      <c r="M2120" s="579"/>
      <c r="N2120" s="199"/>
      <c r="O2120" s="199">
        <f t="shared" si="1060"/>
        <v>0</v>
      </c>
      <c r="P2120" s="579"/>
      <c r="Q2120" s="199"/>
      <c r="R2120" s="199">
        <f t="shared" si="1061"/>
        <v>0</v>
      </c>
      <c r="S2120" s="199">
        <f t="shared" si="1068"/>
        <v>0</v>
      </c>
      <c r="T2120" s="199">
        <f t="shared" si="1069"/>
        <v>0</v>
      </c>
      <c r="U2120" s="199">
        <f t="shared" si="1070"/>
        <v>0</v>
      </c>
      <c r="V2120" s="270" t="s">
        <v>1390</v>
      </c>
    </row>
    <row r="2121" spans="1:22" s="11" customFormat="1" outlineLevel="3">
      <c r="A2121" s="192"/>
      <c r="B2121" s="192"/>
      <c r="C2121" s="192" t="s">
        <v>1431</v>
      </c>
      <c r="D2121" s="194">
        <v>2</v>
      </c>
      <c r="E2121" s="358">
        <v>2</v>
      </c>
      <c r="F2121" s="195" t="s">
        <v>660</v>
      </c>
      <c r="G2121" s="199">
        <v>322800</v>
      </c>
      <c r="H2121" s="199">
        <v>50880.368000000009</v>
      </c>
      <c r="I2121" s="199">
        <f t="shared" si="1093"/>
        <v>373680.36800000002</v>
      </c>
      <c r="J2121" s="199">
        <f t="shared" si="1090"/>
        <v>645600</v>
      </c>
      <c r="K2121" s="199">
        <f t="shared" si="1091"/>
        <v>101760.73600000002</v>
      </c>
      <c r="L2121" s="199">
        <f t="shared" si="1092"/>
        <v>747360.73600000003</v>
      </c>
      <c r="M2121" s="579"/>
      <c r="N2121" s="199"/>
      <c r="O2121" s="199">
        <f t="shared" si="1060"/>
        <v>0</v>
      </c>
      <c r="P2121" s="579"/>
      <c r="Q2121" s="199"/>
      <c r="R2121" s="199">
        <f t="shared" si="1061"/>
        <v>0</v>
      </c>
      <c r="S2121" s="199">
        <f t="shared" si="1068"/>
        <v>0</v>
      </c>
      <c r="T2121" s="199">
        <f t="shared" si="1069"/>
        <v>0</v>
      </c>
      <c r="U2121" s="199">
        <f t="shared" si="1070"/>
        <v>0</v>
      </c>
      <c r="V2121" s="270" t="s">
        <v>1392</v>
      </c>
    </row>
    <row r="2122" spans="1:22" s="11" customFormat="1" ht="13.8" outlineLevel="3">
      <c r="A2122" s="410"/>
      <c r="B2122" s="411"/>
      <c r="C2122" s="192" t="s">
        <v>1432</v>
      </c>
      <c r="D2122" s="194">
        <v>1</v>
      </c>
      <c r="E2122" s="358">
        <v>1</v>
      </c>
      <c r="F2122" s="195" t="s">
        <v>660</v>
      </c>
      <c r="G2122" s="199">
        <v>1376400</v>
      </c>
      <c r="H2122" s="199">
        <v>50880.368000000009</v>
      </c>
      <c r="I2122" s="199">
        <f t="shared" si="1093"/>
        <v>1427280.368</v>
      </c>
      <c r="J2122" s="199">
        <f t="shared" si="1090"/>
        <v>1376400</v>
      </c>
      <c r="K2122" s="199">
        <f t="shared" si="1091"/>
        <v>50880.368000000009</v>
      </c>
      <c r="L2122" s="199">
        <f t="shared" si="1092"/>
        <v>1427280.368</v>
      </c>
      <c r="M2122" s="579"/>
      <c r="N2122" s="199"/>
      <c r="O2122" s="199">
        <f t="shared" si="1060"/>
        <v>0</v>
      </c>
      <c r="P2122" s="579"/>
      <c r="Q2122" s="199"/>
      <c r="R2122" s="199">
        <f t="shared" si="1061"/>
        <v>0</v>
      </c>
      <c r="S2122" s="199">
        <f t="shared" si="1068"/>
        <v>0</v>
      </c>
      <c r="T2122" s="199">
        <f t="shared" si="1069"/>
        <v>0</v>
      </c>
      <c r="U2122" s="199">
        <f t="shared" si="1070"/>
        <v>0</v>
      </c>
      <c r="V2122" s="270" t="s">
        <v>1394</v>
      </c>
    </row>
    <row r="2123" spans="1:22" s="11" customFormat="1" outlineLevel="3">
      <c r="A2123" s="192"/>
      <c r="B2123" s="192"/>
      <c r="C2123" s="192" t="s">
        <v>1433</v>
      </c>
      <c r="D2123" s="194">
        <v>3</v>
      </c>
      <c r="E2123" s="358">
        <v>3</v>
      </c>
      <c r="F2123" s="195" t="s">
        <v>660</v>
      </c>
      <c r="G2123" s="199">
        <v>480000</v>
      </c>
      <c r="H2123" s="199">
        <v>50880.368000000009</v>
      </c>
      <c r="I2123" s="199">
        <f t="shared" si="1093"/>
        <v>530880.36800000002</v>
      </c>
      <c r="J2123" s="199">
        <f t="shared" si="1090"/>
        <v>1440000</v>
      </c>
      <c r="K2123" s="199">
        <f t="shared" si="1091"/>
        <v>152641.10400000002</v>
      </c>
      <c r="L2123" s="199">
        <f t="shared" si="1092"/>
        <v>1592641.1040000001</v>
      </c>
      <c r="M2123" s="579"/>
      <c r="N2123" s="199"/>
      <c r="O2123" s="199">
        <f t="shared" si="1060"/>
        <v>0</v>
      </c>
      <c r="P2123" s="579"/>
      <c r="Q2123" s="199"/>
      <c r="R2123" s="199">
        <f t="shared" si="1061"/>
        <v>0</v>
      </c>
      <c r="S2123" s="199">
        <f t="shared" si="1068"/>
        <v>0</v>
      </c>
      <c r="T2123" s="199">
        <f t="shared" si="1069"/>
        <v>0</v>
      </c>
      <c r="U2123" s="199">
        <f t="shared" si="1070"/>
        <v>0</v>
      </c>
      <c r="V2123" s="270" t="s">
        <v>1396</v>
      </c>
    </row>
    <row r="2124" spans="1:22" s="11" customFormat="1" outlineLevel="3">
      <c r="A2124" s="192"/>
      <c r="B2124" s="192"/>
      <c r="C2124" s="192" t="s">
        <v>1399</v>
      </c>
      <c r="D2124" s="194">
        <v>5</v>
      </c>
      <c r="E2124" s="358">
        <v>5</v>
      </c>
      <c r="F2124" s="195" t="s">
        <v>660</v>
      </c>
      <c r="G2124" s="199">
        <v>322800</v>
      </c>
      <c r="H2124" s="199">
        <v>50880.368000000009</v>
      </c>
      <c r="I2124" s="199">
        <f t="shared" si="1093"/>
        <v>373680.36800000002</v>
      </c>
      <c r="J2124" s="199">
        <f t="shared" si="1090"/>
        <v>1614000</v>
      </c>
      <c r="K2124" s="199">
        <f t="shared" si="1091"/>
        <v>254401.84000000005</v>
      </c>
      <c r="L2124" s="199">
        <f t="shared" si="1092"/>
        <v>1868401.84</v>
      </c>
      <c r="M2124" s="579"/>
      <c r="N2124" s="199"/>
      <c r="O2124" s="199">
        <f t="shared" si="1060"/>
        <v>0</v>
      </c>
      <c r="P2124" s="579"/>
      <c r="Q2124" s="199"/>
      <c r="R2124" s="199">
        <f t="shared" si="1061"/>
        <v>0</v>
      </c>
      <c r="S2124" s="199">
        <f t="shared" si="1068"/>
        <v>0</v>
      </c>
      <c r="T2124" s="199">
        <f t="shared" si="1069"/>
        <v>0</v>
      </c>
      <c r="U2124" s="199">
        <f t="shared" si="1070"/>
        <v>0</v>
      </c>
      <c r="V2124" s="270" t="s">
        <v>1398</v>
      </c>
    </row>
    <row r="2125" spans="1:22" s="11" customFormat="1" outlineLevel="3">
      <c r="A2125" s="192"/>
      <c r="B2125" s="192"/>
      <c r="C2125" s="192" t="s">
        <v>1401</v>
      </c>
      <c r="D2125" s="194">
        <v>8</v>
      </c>
      <c r="E2125" s="358">
        <v>8</v>
      </c>
      <c r="F2125" s="195" t="s">
        <v>660</v>
      </c>
      <c r="G2125" s="199">
        <v>85924.800000000003</v>
      </c>
      <c r="H2125" s="199">
        <v>49415.098879999998</v>
      </c>
      <c r="I2125" s="199">
        <f t="shared" si="1093"/>
        <v>135339.89887999999</v>
      </c>
      <c r="J2125" s="199">
        <f t="shared" si="1090"/>
        <v>687398.40000000002</v>
      </c>
      <c r="K2125" s="199">
        <f t="shared" si="1091"/>
        <v>395320.79103999998</v>
      </c>
      <c r="L2125" s="199">
        <f t="shared" si="1092"/>
        <v>1082719.1910399999</v>
      </c>
      <c r="M2125" s="579"/>
      <c r="N2125" s="199"/>
      <c r="O2125" s="199">
        <f t="shared" si="1060"/>
        <v>0</v>
      </c>
      <c r="P2125" s="579"/>
      <c r="Q2125" s="199"/>
      <c r="R2125" s="199">
        <f t="shared" si="1061"/>
        <v>0</v>
      </c>
      <c r="S2125" s="199">
        <f t="shared" si="1068"/>
        <v>0</v>
      </c>
      <c r="T2125" s="199">
        <f t="shared" si="1069"/>
        <v>0</v>
      </c>
      <c r="U2125" s="199">
        <f t="shared" si="1070"/>
        <v>0</v>
      </c>
      <c r="V2125" s="270" t="s">
        <v>1366</v>
      </c>
    </row>
    <row r="2126" spans="1:22" s="11" customFormat="1" outlineLevel="3">
      <c r="A2126" s="192"/>
      <c r="B2126" s="192"/>
      <c r="C2126" s="192" t="s">
        <v>1402</v>
      </c>
      <c r="D2126" s="194">
        <v>9</v>
      </c>
      <c r="E2126" s="358">
        <v>9</v>
      </c>
      <c r="F2126" s="195" t="s">
        <v>660</v>
      </c>
      <c r="G2126" s="199">
        <v>63367.200000000004</v>
      </c>
      <c r="H2126" s="199">
        <v>45472.31192</v>
      </c>
      <c r="I2126" s="199">
        <f t="shared" si="1093"/>
        <v>108839.51192</v>
      </c>
      <c r="J2126" s="199">
        <f t="shared" si="1090"/>
        <v>570304.80000000005</v>
      </c>
      <c r="K2126" s="199">
        <f t="shared" si="1091"/>
        <v>409250.80728000001</v>
      </c>
      <c r="L2126" s="199">
        <f t="shared" si="1092"/>
        <v>979555.60728</v>
      </c>
      <c r="M2126" s="579"/>
      <c r="N2126" s="199"/>
      <c r="O2126" s="199">
        <f t="shared" si="1060"/>
        <v>0</v>
      </c>
      <c r="P2126" s="579"/>
      <c r="Q2126" s="199"/>
      <c r="R2126" s="199">
        <f t="shared" si="1061"/>
        <v>0</v>
      </c>
      <c r="S2126" s="199">
        <f t="shared" si="1068"/>
        <v>0</v>
      </c>
      <c r="T2126" s="199">
        <f t="shared" si="1069"/>
        <v>0</v>
      </c>
      <c r="U2126" s="199">
        <f t="shared" si="1070"/>
        <v>0</v>
      </c>
      <c r="V2126" s="270" t="s">
        <v>1366</v>
      </c>
    </row>
    <row r="2127" spans="1:22" s="11" customFormat="1" outlineLevel="3">
      <c r="A2127" s="192"/>
      <c r="B2127" s="192"/>
      <c r="C2127" s="193" t="s">
        <v>657</v>
      </c>
      <c r="D2127" s="194">
        <v>1</v>
      </c>
      <c r="E2127" s="358">
        <v>1</v>
      </c>
      <c r="F2127" s="195" t="s">
        <v>619</v>
      </c>
      <c r="G2127" s="199">
        <v>603773.20000000007</v>
      </c>
      <c r="H2127" s="199">
        <v>181131.96000000002</v>
      </c>
      <c r="I2127" s="199">
        <f t="shared" si="1093"/>
        <v>784905.16000000015</v>
      </c>
      <c r="J2127" s="199">
        <f t="shared" si="1090"/>
        <v>603773.20000000007</v>
      </c>
      <c r="K2127" s="199">
        <f t="shared" si="1091"/>
        <v>181131.96000000002</v>
      </c>
      <c r="L2127" s="199">
        <f t="shared" si="1092"/>
        <v>784905.16000000015</v>
      </c>
      <c r="M2127" s="579"/>
      <c r="N2127" s="199"/>
      <c r="O2127" s="199">
        <f t="shared" si="1060"/>
        <v>0</v>
      </c>
      <c r="P2127" s="579"/>
      <c r="Q2127" s="199"/>
      <c r="R2127" s="199">
        <f t="shared" si="1061"/>
        <v>0</v>
      </c>
      <c r="S2127" s="199">
        <f t="shared" si="1068"/>
        <v>0</v>
      </c>
      <c r="T2127" s="199">
        <f t="shared" si="1069"/>
        <v>0</v>
      </c>
      <c r="U2127" s="199">
        <f t="shared" si="1070"/>
        <v>0</v>
      </c>
      <c r="V2127" s="270" t="s">
        <v>1105</v>
      </c>
    </row>
    <row r="2128" spans="1:22" s="11" customFormat="1" outlineLevel="3">
      <c r="A2128" s="192"/>
      <c r="B2128" s="192"/>
      <c r="C2128" s="172" t="s">
        <v>1403</v>
      </c>
      <c r="D2128" s="194"/>
      <c r="E2128" s="358"/>
      <c r="F2128" s="195"/>
      <c r="G2128" s="199"/>
      <c r="H2128" s="199"/>
      <c r="I2128" s="199"/>
      <c r="J2128" s="174">
        <f>SUBTOTAL(9,J2129:J2140)</f>
        <v>7418628</v>
      </c>
      <c r="K2128" s="174">
        <f t="shared" ref="K2128:L2128" si="1094">SUBTOTAL(9,K2129:K2140)</f>
        <v>14924281.536</v>
      </c>
      <c r="L2128" s="174">
        <f t="shared" si="1094"/>
        <v>22342909.536000002</v>
      </c>
      <c r="M2128" s="578"/>
      <c r="N2128" s="174"/>
      <c r="O2128" s="174">
        <f t="shared" si="1060"/>
        <v>0</v>
      </c>
      <c r="P2128" s="578"/>
      <c r="Q2128" s="174"/>
      <c r="R2128" s="174">
        <f t="shared" si="1061"/>
        <v>0</v>
      </c>
      <c r="S2128" s="174">
        <f>SUBTOTAL(9,S2129:S2140)</f>
        <v>4616035.1999999993</v>
      </c>
      <c r="T2128" s="174">
        <f t="shared" ref="T2128:U2128" si="1095">SUBTOTAL(9,T2129:T2140)</f>
        <v>0</v>
      </c>
      <c r="U2128" s="174">
        <f t="shared" si="1095"/>
        <v>4616035.1999999993</v>
      </c>
      <c r="V2128" s="270"/>
    </row>
    <row r="2129" spans="1:26" s="11" customFormat="1" ht="26.4" outlineLevel="3">
      <c r="A2129" s="192"/>
      <c r="B2129" s="192"/>
      <c r="C2129" s="193" t="s">
        <v>1406</v>
      </c>
      <c r="D2129" s="194">
        <v>10</v>
      </c>
      <c r="E2129" s="358">
        <v>12</v>
      </c>
      <c r="F2129" s="195" t="s">
        <v>624</v>
      </c>
      <c r="G2129" s="199">
        <v>71884.800000000003</v>
      </c>
      <c r="H2129" s="199">
        <v>34720</v>
      </c>
      <c r="I2129" s="199">
        <f t="shared" ref="I2129:I2133" si="1096">SUM(G2129:H2129)</f>
        <v>106604.8</v>
      </c>
      <c r="J2129" s="199">
        <f t="shared" ref="J2129:J2140" si="1097">G2129*E2129</f>
        <v>862617.60000000009</v>
      </c>
      <c r="K2129" s="199">
        <f t="shared" ref="K2129:K2140" si="1098">H2129*E2129</f>
        <v>416640</v>
      </c>
      <c r="L2129" s="199">
        <f t="shared" ref="L2129:L2140" si="1099">I2129*E2129</f>
        <v>1279257.6000000001</v>
      </c>
      <c r="M2129" s="579">
        <v>0.7</v>
      </c>
      <c r="N2129" s="199"/>
      <c r="O2129" s="579">
        <f t="shared" si="1060"/>
        <v>0.7</v>
      </c>
      <c r="P2129" s="579"/>
      <c r="Q2129" s="199"/>
      <c r="R2129" s="199">
        <f t="shared" si="1061"/>
        <v>0</v>
      </c>
      <c r="S2129" s="199">
        <f t="shared" si="1068"/>
        <v>603832.32000000007</v>
      </c>
      <c r="T2129" s="199">
        <f t="shared" si="1069"/>
        <v>0</v>
      </c>
      <c r="U2129" s="199">
        <f t="shared" si="1070"/>
        <v>603832.32000000007</v>
      </c>
      <c r="V2129" s="270" t="s">
        <v>1407</v>
      </c>
    </row>
    <row r="2130" spans="1:26" s="11" customFormat="1" ht="26.4" outlineLevel="3">
      <c r="A2130" s="192"/>
      <c r="B2130" s="192"/>
      <c r="C2130" s="193" t="s">
        <v>1410</v>
      </c>
      <c r="D2130" s="194">
        <v>5</v>
      </c>
      <c r="E2130" s="358">
        <v>7</v>
      </c>
      <c r="F2130" s="195" t="s">
        <v>624</v>
      </c>
      <c r="G2130" s="199">
        <v>30841.200000000001</v>
      </c>
      <c r="H2130" s="199">
        <v>25388.154400000003</v>
      </c>
      <c r="I2130" s="199">
        <f t="shared" si="1096"/>
        <v>56229.354400000004</v>
      </c>
      <c r="J2130" s="199">
        <f t="shared" si="1097"/>
        <v>215888.4</v>
      </c>
      <c r="K2130" s="199">
        <f t="shared" si="1098"/>
        <v>177717.08080000003</v>
      </c>
      <c r="L2130" s="199">
        <f t="shared" si="1099"/>
        <v>393605.48080000002</v>
      </c>
      <c r="M2130" s="579">
        <v>0.7</v>
      </c>
      <c r="N2130" s="199"/>
      <c r="O2130" s="579">
        <f t="shared" si="1060"/>
        <v>0.7</v>
      </c>
      <c r="P2130" s="579"/>
      <c r="Q2130" s="199"/>
      <c r="R2130" s="199">
        <f t="shared" si="1061"/>
        <v>0</v>
      </c>
      <c r="S2130" s="199">
        <f t="shared" si="1068"/>
        <v>151121.87999999998</v>
      </c>
      <c r="T2130" s="199">
        <f t="shared" si="1069"/>
        <v>0</v>
      </c>
      <c r="U2130" s="199">
        <f t="shared" si="1070"/>
        <v>151121.87999999998</v>
      </c>
      <c r="V2130" s="270" t="s">
        <v>1411</v>
      </c>
    </row>
    <row r="2131" spans="1:26" s="11" customFormat="1" ht="26.4" outlineLevel="3">
      <c r="A2131" s="192"/>
      <c r="B2131" s="192"/>
      <c r="C2131" s="193" t="s">
        <v>1412</v>
      </c>
      <c r="D2131" s="194">
        <v>29</v>
      </c>
      <c r="E2131" s="358">
        <v>32</v>
      </c>
      <c r="F2131" s="195" t="s">
        <v>624</v>
      </c>
      <c r="G2131" s="199">
        <v>22978.799999999999</v>
      </c>
      <c r="H2131" s="199">
        <v>22306.743200000004</v>
      </c>
      <c r="I2131" s="199">
        <f t="shared" si="1096"/>
        <v>45285.5432</v>
      </c>
      <c r="J2131" s="199">
        <f t="shared" si="1097"/>
        <v>735321.59999999998</v>
      </c>
      <c r="K2131" s="199">
        <f t="shared" si="1098"/>
        <v>713815.78240000014</v>
      </c>
      <c r="L2131" s="199">
        <f t="shared" si="1099"/>
        <v>1449137.3824</v>
      </c>
      <c r="M2131" s="579">
        <v>0.7</v>
      </c>
      <c r="N2131" s="199"/>
      <c r="O2131" s="579">
        <f t="shared" si="1060"/>
        <v>0.7</v>
      </c>
      <c r="P2131" s="579"/>
      <c r="Q2131" s="199"/>
      <c r="R2131" s="199">
        <f t="shared" si="1061"/>
        <v>0</v>
      </c>
      <c r="S2131" s="199">
        <f t="shared" si="1068"/>
        <v>514725.11999999994</v>
      </c>
      <c r="T2131" s="199">
        <f t="shared" si="1069"/>
        <v>0</v>
      </c>
      <c r="U2131" s="199">
        <f t="shared" si="1070"/>
        <v>514725.11999999994</v>
      </c>
      <c r="V2131" s="270" t="s">
        <v>1413</v>
      </c>
    </row>
    <row r="2132" spans="1:26" ht="26.4" outlineLevel="3">
      <c r="A2132" s="137"/>
      <c r="B2132" s="137"/>
      <c r="C2132" s="138" t="s">
        <v>1414</v>
      </c>
      <c r="D2132" s="97">
        <v>21</v>
      </c>
      <c r="E2132" s="61">
        <v>28</v>
      </c>
      <c r="F2132" s="139" t="s">
        <v>624</v>
      </c>
      <c r="G2132" s="199">
        <v>17737.2</v>
      </c>
      <c r="H2132" s="199">
        <v>18258.816800000001</v>
      </c>
      <c r="I2132" s="71">
        <f t="shared" si="1096"/>
        <v>35996.016799999998</v>
      </c>
      <c r="J2132" s="71">
        <f t="shared" si="1097"/>
        <v>496641.60000000003</v>
      </c>
      <c r="K2132" s="71">
        <f t="shared" si="1098"/>
        <v>511246.87040000001</v>
      </c>
      <c r="L2132" s="71">
        <f t="shared" si="1099"/>
        <v>1007888.4704</v>
      </c>
      <c r="M2132" s="579">
        <v>0.7</v>
      </c>
      <c r="N2132" s="71"/>
      <c r="O2132" s="570">
        <f t="shared" si="1060"/>
        <v>0.7</v>
      </c>
      <c r="P2132" s="570"/>
      <c r="Q2132" s="71"/>
      <c r="R2132" s="71">
        <f t="shared" si="1061"/>
        <v>0</v>
      </c>
      <c r="S2132" s="71">
        <f t="shared" si="1068"/>
        <v>347649.12</v>
      </c>
      <c r="T2132" s="71">
        <f t="shared" si="1069"/>
        <v>0</v>
      </c>
      <c r="U2132" s="71">
        <f t="shared" si="1070"/>
        <v>347649.12</v>
      </c>
      <c r="V2132" s="145" t="s">
        <v>1415</v>
      </c>
      <c r="X2132" s="10"/>
      <c r="Y2132" s="10"/>
      <c r="Z2132" s="10"/>
    </row>
    <row r="2133" spans="1:26" ht="26.4" outlineLevel="3">
      <c r="A2133" s="137"/>
      <c r="B2133" s="137"/>
      <c r="C2133" s="138" t="s">
        <v>1416</v>
      </c>
      <c r="D2133" s="97">
        <v>130</v>
      </c>
      <c r="E2133" s="61">
        <v>143</v>
      </c>
      <c r="F2133" s="139" t="s">
        <v>624</v>
      </c>
      <c r="G2133" s="199">
        <v>9921.6</v>
      </c>
      <c r="H2133" s="199">
        <v>15682.816800000001</v>
      </c>
      <c r="I2133" s="71">
        <f t="shared" si="1096"/>
        <v>25604.416799999999</v>
      </c>
      <c r="J2133" s="71">
        <f t="shared" si="1097"/>
        <v>1418788.8</v>
      </c>
      <c r="K2133" s="71">
        <f t="shared" si="1098"/>
        <v>2242642.8023999999</v>
      </c>
      <c r="L2133" s="71">
        <f t="shared" si="1099"/>
        <v>3661431.6023999997</v>
      </c>
      <c r="M2133" s="579">
        <v>0.7</v>
      </c>
      <c r="N2133" s="71"/>
      <c r="O2133" s="570">
        <f t="shared" si="1060"/>
        <v>0.7</v>
      </c>
      <c r="P2133" s="570"/>
      <c r="Q2133" s="71"/>
      <c r="R2133" s="71">
        <f t="shared" si="1061"/>
        <v>0</v>
      </c>
      <c r="S2133" s="71">
        <f t="shared" si="1068"/>
        <v>993152.15999999992</v>
      </c>
      <c r="T2133" s="71">
        <f t="shared" si="1069"/>
        <v>0</v>
      </c>
      <c r="U2133" s="71">
        <f t="shared" si="1070"/>
        <v>993152.15999999992</v>
      </c>
      <c r="V2133" s="145" t="s">
        <v>1417</v>
      </c>
      <c r="X2133" s="10"/>
      <c r="Y2133" s="10"/>
      <c r="Z2133" s="10"/>
    </row>
    <row r="2134" spans="1:26" outlineLevel="3">
      <c r="A2134" s="137"/>
      <c r="B2134" s="137"/>
      <c r="C2134" s="138" t="s">
        <v>1418</v>
      </c>
      <c r="D2134" s="97">
        <v>1</v>
      </c>
      <c r="E2134" s="61">
        <v>1</v>
      </c>
      <c r="F2134" s="139" t="s">
        <v>619</v>
      </c>
      <c r="G2134" s="199">
        <v>860598</v>
      </c>
      <c r="H2134" s="199">
        <v>258179.4</v>
      </c>
      <c r="I2134" s="71">
        <f t="shared" ref="I2134:I2140" si="1100">SUM(G2134:H2134)</f>
        <v>1118777.3999999999</v>
      </c>
      <c r="J2134" s="71">
        <f t="shared" si="1097"/>
        <v>860598</v>
      </c>
      <c r="K2134" s="71">
        <f t="shared" si="1098"/>
        <v>258179.4</v>
      </c>
      <c r="L2134" s="71">
        <f t="shared" si="1099"/>
        <v>1118777.3999999999</v>
      </c>
      <c r="M2134" s="579">
        <v>0.7</v>
      </c>
      <c r="N2134" s="71"/>
      <c r="O2134" s="570">
        <f t="shared" si="1060"/>
        <v>0.7</v>
      </c>
      <c r="P2134" s="570"/>
      <c r="Q2134" s="71"/>
      <c r="R2134" s="71">
        <f t="shared" si="1061"/>
        <v>0</v>
      </c>
      <c r="S2134" s="71">
        <f t="shared" si="1068"/>
        <v>602418.6</v>
      </c>
      <c r="T2134" s="71">
        <f t="shared" si="1069"/>
        <v>0</v>
      </c>
      <c r="U2134" s="71">
        <f t="shared" si="1070"/>
        <v>602418.6</v>
      </c>
      <c r="V2134" s="145" t="s">
        <v>1105</v>
      </c>
      <c r="X2134" s="10"/>
      <c r="Y2134" s="10"/>
      <c r="Z2134" s="10"/>
    </row>
    <row r="2135" spans="1:26" s="11" customFormat="1" ht="26.4" outlineLevel="3">
      <c r="A2135" s="192"/>
      <c r="B2135" s="192"/>
      <c r="C2135" s="193" t="s">
        <v>1421</v>
      </c>
      <c r="D2135" s="194">
        <v>104</v>
      </c>
      <c r="E2135" s="358">
        <v>100</v>
      </c>
      <c r="F2135" s="195" t="s">
        <v>624</v>
      </c>
      <c r="G2135" s="199">
        <v>16286.400000000001</v>
      </c>
      <c r="H2135" s="199">
        <v>13440.000000000002</v>
      </c>
      <c r="I2135" s="199">
        <f t="shared" si="1100"/>
        <v>29726.400000000001</v>
      </c>
      <c r="J2135" s="199">
        <f t="shared" si="1097"/>
        <v>1628640.0000000002</v>
      </c>
      <c r="K2135" s="199">
        <f t="shared" si="1098"/>
        <v>1344000.0000000002</v>
      </c>
      <c r="L2135" s="199">
        <f t="shared" si="1099"/>
        <v>2972640</v>
      </c>
      <c r="M2135" s="579">
        <v>0.7</v>
      </c>
      <c r="N2135" s="199"/>
      <c r="O2135" s="579">
        <f t="shared" si="1060"/>
        <v>0.7</v>
      </c>
      <c r="P2135" s="579"/>
      <c r="Q2135" s="199"/>
      <c r="R2135" s="199">
        <f t="shared" si="1061"/>
        <v>0</v>
      </c>
      <c r="S2135" s="199">
        <f t="shared" si="1068"/>
        <v>1140048</v>
      </c>
      <c r="T2135" s="199">
        <f t="shared" si="1069"/>
        <v>0</v>
      </c>
      <c r="U2135" s="199">
        <f t="shared" si="1070"/>
        <v>1140048</v>
      </c>
      <c r="V2135" s="270" t="s">
        <v>1314</v>
      </c>
    </row>
    <row r="2136" spans="1:26" s="11" customFormat="1" outlineLevel="3">
      <c r="A2136" s="192"/>
      <c r="B2136" s="192"/>
      <c r="C2136" s="193" t="s">
        <v>1354</v>
      </c>
      <c r="D2136" s="194">
        <v>1</v>
      </c>
      <c r="E2136" s="358">
        <v>1</v>
      </c>
      <c r="F2136" s="195" t="s">
        <v>619</v>
      </c>
      <c r="G2136" s="199">
        <v>375840</v>
      </c>
      <c r="H2136" s="199">
        <v>112752</v>
      </c>
      <c r="I2136" s="199">
        <f t="shared" si="1100"/>
        <v>488592</v>
      </c>
      <c r="J2136" s="199">
        <f t="shared" si="1097"/>
        <v>375840</v>
      </c>
      <c r="K2136" s="199">
        <f t="shared" si="1098"/>
        <v>112752</v>
      </c>
      <c r="L2136" s="199">
        <f t="shared" si="1099"/>
        <v>488592</v>
      </c>
      <c r="M2136" s="579">
        <v>0.7</v>
      </c>
      <c r="N2136" s="199"/>
      <c r="O2136" s="579">
        <f t="shared" si="1060"/>
        <v>0.7</v>
      </c>
      <c r="P2136" s="579"/>
      <c r="Q2136" s="199"/>
      <c r="R2136" s="199">
        <f t="shared" si="1061"/>
        <v>0</v>
      </c>
      <c r="S2136" s="199">
        <f t="shared" si="1068"/>
        <v>263088</v>
      </c>
      <c r="T2136" s="199">
        <f t="shared" si="1069"/>
        <v>0</v>
      </c>
      <c r="U2136" s="199">
        <f t="shared" si="1070"/>
        <v>263088</v>
      </c>
      <c r="V2136" s="270" t="s">
        <v>1105</v>
      </c>
    </row>
    <row r="2137" spans="1:26" s="11" customFormat="1" outlineLevel="3">
      <c r="A2137" s="192"/>
      <c r="B2137" s="192"/>
      <c r="C2137" s="193" t="s">
        <v>1422</v>
      </c>
      <c r="D2137" s="194">
        <v>1</v>
      </c>
      <c r="E2137" s="358">
        <v>1</v>
      </c>
      <c r="F2137" s="195" t="s">
        <v>619</v>
      </c>
      <c r="G2137" s="199">
        <v>0</v>
      </c>
      <c r="H2137" s="199">
        <v>1000000</v>
      </c>
      <c r="I2137" s="199">
        <f t="shared" si="1100"/>
        <v>1000000</v>
      </c>
      <c r="J2137" s="199">
        <f t="shared" si="1097"/>
        <v>0</v>
      </c>
      <c r="K2137" s="199">
        <f t="shared" si="1098"/>
        <v>1000000</v>
      </c>
      <c r="L2137" s="199">
        <f t="shared" si="1099"/>
        <v>1000000</v>
      </c>
      <c r="M2137" s="579"/>
      <c r="N2137" s="199"/>
      <c r="O2137" s="199">
        <f t="shared" si="1060"/>
        <v>0</v>
      </c>
      <c r="P2137" s="579"/>
      <c r="Q2137" s="199"/>
      <c r="R2137" s="199">
        <f t="shared" si="1061"/>
        <v>0</v>
      </c>
      <c r="S2137" s="199">
        <f t="shared" si="1068"/>
        <v>0</v>
      </c>
      <c r="T2137" s="199">
        <f t="shared" si="1069"/>
        <v>0</v>
      </c>
      <c r="U2137" s="199">
        <f t="shared" si="1070"/>
        <v>0</v>
      </c>
      <c r="V2137" s="270" t="s">
        <v>1105</v>
      </c>
    </row>
    <row r="2138" spans="1:26" s="11" customFormat="1" outlineLevel="3">
      <c r="A2138" s="192"/>
      <c r="B2138" s="192"/>
      <c r="C2138" s="193" t="s">
        <v>1355</v>
      </c>
      <c r="D2138" s="194">
        <v>10</v>
      </c>
      <c r="E2138" s="358">
        <v>20</v>
      </c>
      <c r="F2138" s="195" t="s">
        <v>1104</v>
      </c>
      <c r="G2138" s="199">
        <v>0</v>
      </c>
      <c r="H2138" s="199">
        <v>200000</v>
      </c>
      <c r="I2138" s="199">
        <f t="shared" si="1100"/>
        <v>200000</v>
      </c>
      <c r="J2138" s="199">
        <f t="shared" si="1097"/>
        <v>0</v>
      </c>
      <c r="K2138" s="199">
        <f t="shared" si="1098"/>
        <v>4000000</v>
      </c>
      <c r="L2138" s="199">
        <f t="shared" si="1099"/>
        <v>4000000</v>
      </c>
      <c r="M2138" s="579"/>
      <c r="N2138" s="199"/>
      <c r="O2138" s="199">
        <f t="shared" si="1060"/>
        <v>0</v>
      </c>
      <c r="P2138" s="579"/>
      <c r="Q2138" s="199"/>
      <c r="R2138" s="199">
        <f t="shared" si="1061"/>
        <v>0</v>
      </c>
      <c r="S2138" s="199">
        <f t="shared" si="1068"/>
        <v>0</v>
      </c>
      <c r="T2138" s="199">
        <f t="shared" si="1069"/>
        <v>0</v>
      </c>
      <c r="U2138" s="199">
        <f t="shared" si="1070"/>
        <v>0</v>
      </c>
      <c r="V2138" s="270" t="s">
        <v>1105</v>
      </c>
    </row>
    <row r="2139" spans="1:26" s="11" customFormat="1" outlineLevel="3">
      <c r="A2139" s="192"/>
      <c r="B2139" s="192"/>
      <c r="C2139" s="193" t="s">
        <v>1423</v>
      </c>
      <c r="D2139" s="194">
        <v>91</v>
      </c>
      <c r="E2139" s="358">
        <v>130</v>
      </c>
      <c r="F2139" s="195" t="s">
        <v>624</v>
      </c>
      <c r="G2139" s="199">
        <v>0</v>
      </c>
      <c r="H2139" s="199">
        <v>30000</v>
      </c>
      <c r="I2139" s="199">
        <f t="shared" si="1100"/>
        <v>30000</v>
      </c>
      <c r="J2139" s="199">
        <f t="shared" si="1097"/>
        <v>0</v>
      </c>
      <c r="K2139" s="199">
        <f t="shared" si="1098"/>
        <v>3900000</v>
      </c>
      <c r="L2139" s="199">
        <f t="shared" si="1099"/>
        <v>3900000</v>
      </c>
      <c r="M2139" s="579"/>
      <c r="N2139" s="199"/>
      <c r="O2139" s="199">
        <f t="shared" si="1060"/>
        <v>0</v>
      </c>
      <c r="P2139" s="579"/>
      <c r="Q2139" s="199"/>
      <c r="R2139" s="199">
        <f t="shared" si="1061"/>
        <v>0</v>
      </c>
      <c r="S2139" s="199">
        <f t="shared" si="1068"/>
        <v>0</v>
      </c>
      <c r="T2139" s="199">
        <f t="shared" si="1069"/>
        <v>0</v>
      </c>
      <c r="U2139" s="199">
        <f t="shared" si="1070"/>
        <v>0</v>
      </c>
      <c r="V2139" s="270" t="s">
        <v>1105</v>
      </c>
    </row>
    <row r="2140" spans="1:26" s="11" customFormat="1" outlineLevel="3">
      <c r="A2140" s="192"/>
      <c r="B2140" s="192"/>
      <c r="C2140" s="193" t="s">
        <v>1424</v>
      </c>
      <c r="D2140" s="194">
        <v>1</v>
      </c>
      <c r="E2140" s="358">
        <v>1</v>
      </c>
      <c r="F2140" s="195" t="s">
        <v>619</v>
      </c>
      <c r="G2140" s="199">
        <v>824292</v>
      </c>
      <c r="H2140" s="199">
        <v>247287.59999999998</v>
      </c>
      <c r="I2140" s="199">
        <f t="shared" si="1100"/>
        <v>1071579.6000000001</v>
      </c>
      <c r="J2140" s="199">
        <f t="shared" si="1097"/>
        <v>824292</v>
      </c>
      <c r="K2140" s="199">
        <f t="shared" si="1098"/>
        <v>247287.59999999998</v>
      </c>
      <c r="L2140" s="199">
        <f t="shared" si="1099"/>
        <v>1071579.6000000001</v>
      </c>
      <c r="M2140" s="579"/>
      <c r="N2140" s="199"/>
      <c r="O2140" s="199">
        <f t="shared" si="1060"/>
        <v>0</v>
      </c>
      <c r="P2140" s="579"/>
      <c r="Q2140" s="199"/>
      <c r="R2140" s="199">
        <f t="shared" si="1061"/>
        <v>0</v>
      </c>
      <c r="S2140" s="199">
        <f t="shared" si="1068"/>
        <v>0</v>
      </c>
      <c r="T2140" s="199">
        <f t="shared" si="1069"/>
        <v>0</v>
      </c>
      <c r="U2140" s="199">
        <f t="shared" si="1070"/>
        <v>0</v>
      </c>
      <c r="V2140" s="270" t="s">
        <v>1105</v>
      </c>
    </row>
    <row r="2141" spans="1:26" s="11" customFormat="1" outlineLevel="3">
      <c r="A2141" s="192"/>
      <c r="B2141" s="192"/>
      <c r="C2141" s="172" t="s">
        <v>1425</v>
      </c>
      <c r="D2141" s="194"/>
      <c r="E2141" s="358"/>
      <c r="F2141" s="195"/>
      <c r="G2141" s="199"/>
      <c r="H2141" s="199"/>
      <c r="I2141" s="199"/>
      <c r="J2141" s="174">
        <f>SUBTOTAL(9,J2142:J2147)</f>
        <v>128275.20000000001</v>
      </c>
      <c r="K2141" s="174">
        <f t="shared" ref="K2141:L2141" si="1101">SUBTOTAL(9,K2142:K2147)</f>
        <v>134517.25440000001</v>
      </c>
      <c r="L2141" s="174">
        <f t="shared" si="1101"/>
        <v>262792.45439999999</v>
      </c>
      <c r="M2141" s="578"/>
      <c r="N2141" s="174"/>
      <c r="O2141" s="174">
        <f t="shared" si="1060"/>
        <v>0</v>
      </c>
      <c r="P2141" s="578"/>
      <c r="Q2141" s="174"/>
      <c r="R2141" s="174">
        <f t="shared" si="1061"/>
        <v>0</v>
      </c>
      <c r="S2141" s="174">
        <f>SUBTOTAL(9,S2142:S2147)</f>
        <v>0</v>
      </c>
      <c r="T2141" s="174">
        <f t="shared" ref="T2141:U2141" si="1102">SUBTOTAL(9,T2142:T2147)</f>
        <v>0</v>
      </c>
      <c r="U2141" s="174">
        <f t="shared" si="1102"/>
        <v>0</v>
      </c>
      <c r="V2141" s="270"/>
    </row>
    <row r="2142" spans="1:26" s="11" customFormat="1" ht="26.4" outlineLevel="3">
      <c r="A2142" s="192"/>
      <c r="B2142" s="192"/>
      <c r="C2142" s="193" t="s">
        <v>1426</v>
      </c>
      <c r="D2142" s="194">
        <v>7</v>
      </c>
      <c r="E2142" s="358">
        <v>8</v>
      </c>
      <c r="F2142" s="195" t="s">
        <v>624</v>
      </c>
      <c r="G2142" s="199">
        <v>12261.6</v>
      </c>
      <c r="H2142" s="199">
        <v>15682.816800000001</v>
      </c>
      <c r="I2142" s="199">
        <f t="shared" ref="I2142:I2146" si="1103">SUM(G2142:H2142)</f>
        <v>27944.416799999999</v>
      </c>
      <c r="J2142" s="199">
        <f t="shared" ref="J2142:J2146" si="1104">G2142*E2142</f>
        <v>98092.800000000003</v>
      </c>
      <c r="K2142" s="199">
        <f t="shared" ref="K2142:K2146" si="1105">H2142*E2142</f>
        <v>125462.5344</v>
      </c>
      <c r="L2142" s="199">
        <f t="shared" ref="L2142:L2146" si="1106">I2142*E2142</f>
        <v>223555.33439999999</v>
      </c>
      <c r="M2142" s="579"/>
      <c r="N2142" s="199"/>
      <c r="O2142" s="199">
        <f t="shared" si="1060"/>
        <v>0</v>
      </c>
      <c r="P2142" s="579"/>
      <c r="Q2142" s="199"/>
      <c r="R2142" s="199">
        <f t="shared" si="1061"/>
        <v>0</v>
      </c>
      <c r="S2142" s="199">
        <f t="shared" si="1068"/>
        <v>0</v>
      </c>
      <c r="T2142" s="199">
        <f t="shared" si="1069"/>
        <v>0</v>
      </c>
      <c r="U2142" s="199">
        <f t="shared" si="1070"/>
        <v>0</v>
      </c>
      <c r="V2142" s="270" t="s">
        <v>1427</v>
      </c>
    </row>
    <row r="2143" spans="1:26" s="11" customFormat="1" outlineLevel="3">
      <c r="A2143" s="192"/>
      <c r="B2143" s="192"/>
      <c r="C2143" s="193" t="s">
        <v>1418</v>
      </c>
      <c r="D2143" s="194">
        <v>1</v>
      </c>
      <c r="E2143" s="358">
        <v>1</v>
      </c>
      <c r="F2143" s="195" t="s">
        <v>619</v>
      </c>
      <c r="G2143" s="199">
        <v>22636.799999999999</v>
      </c>
      <c r="H2143" s="199">
        <v>6791.04</v>
      </c>
      <c r="I2143" s="199">
        <f t="shared" si="1103"/>
        <v>29427.84</v>
      </c>
      <c r="J2143" s="199">
        <f t="shared" si="1104"/>
        <v>22636.799999999999</v>
      </c>
      <c r="K2143" s="199">
        <f t="shared" si="1105"/>
        <v>6791.04</v>
      </c>
      <c r="L2143" s="199">
        <f t="shared" si="1106"/>
        <v>29427.84</v>
      </c>
      <c r="M2143" s="579"/>
      <c r="N2143" s="199"/>
      <c r="O2143" s="199">
        <f t="shared" ref="O2143:O2206" si="1107">M2143+N2143</f>
        <v>0</v>
      </c>
      <c r="P2143" s="579"/>
      <c r="Q2143" s="199"/>
      <c r="R2143" s="199">
        <f t="shared" ref="R2143:R2206" si="1108">P2143+Q2143</f>
        <v>0</v>
      </c>
      <c r="S2143" s="199">
        <f t="shared" si="1068"/>
        <v>0</v>
      </c>
      <c r="T2143" s="199">
        <f t="shared" si="1069"/>
        <v>0</v>
      </c>
      <c r="U2143" s="199">
        <f t="shared" si="1070"/>
        <v>0</v>
      </c>
      <c r="V2143" s="270" t="s">
        <v>1105</v>
      </c>
    </row>
    <row r="2144" spans="1:26" s="11" customFormat="1" outlineLevel="3">
      <c r="A2144" s="192"/>
      <c r="B2144" s="192"/>
      <c r="C2144" s="193"/>
      <c r="D2144" s="194"/>
      <c r="E2144" s="358"/>
      <c r="F2144" s="195"/>
      <c r="G2144" s="199"/>
      <c r="H2144" s="199"/>
      <c r="I2144" s="199"/>
      <c r="J2144" s="199"/>
      <c r="K2144" s="199"/>
      <c r="L2144" s="199"/>
      <c r="M2144" s="579"/>
      <c r="N2144" s="199"/>
      <c r="O2144" s="199">
        <f t="shared" si="1107"/>
        <v>0</v>
      </c>
      <c r="P2144" s="579"/>
      <c r="Q2144" s="199"/>
      <c r="R2144" s="199">
        <f t="shared" si="1108"/>
        <v>0</v>
      </c>
      <c r="S2144" s="199">
        <f t="shared" si="1068"/>
        <v>0</v>
      </c>
      <c r="T2144" s="199">
        <f t="shared" si="1069"/>
        <v>0</v>
      </c>
      <c r="U2144" s="199">
        <f t="shared" si="1070"/>
        <v>0</v>
      </c>
      <c r="V2144" s="270"/>
    </row>
    <row r="2145" spans="1:26" s="11" customFormat="1" outlineLevel="3">
      <c r="A2145" s="192"/>
      <c r="B2145" s="192"/>
      <c r="C2145" s="193"/>
      <c r="D2145" s="194"/>
      <c r="E2145" s="358"/>
      <c r="F2145" s="195"/>
      <c r="G2145" s="199"/>
      <c r="H2145" s="199"/>
      <c r="I2145" s="199"/>
      <c r="J2145" s="199"/>
      <c r="K2145" s="199"/>
      <c r="L2145" s="199"/>
      <c r="M2145" s="579"/>
      <c r="N2145" s="199"/>
      <c r="O2145" s="199">
        <f t="shared" si="1107"/>
        <v>0</v>
      </c>
      <c r="P2145" s="579"/>
      <c r="Q2145" s="199"/>
      <c r="R2145" s="199">
        <f t="shared" si="1108"/>
        <v>0</v>
      </c>
      <c r="S2145" s="199">
        <f t="shared" si="1068"/>
        <v>0</v>
      </c>
      <c r="T2145" s="199">
        <f t="shared" si="1069"/>
        <v>0</v>
      </c>
      <c r="U2145" s="199">
        <f t="shared" si="1070"/>
        <v>0</v>
      </c>
      <c r="V2145" s="270"/>
    </row>
    <row r="2146" spans="1:26" outlineLevel="3">
      <c r="A2146" s="137"/>
      <c r="B2146" s="137"/>
      <c r="C2146" s="138" t="s">
        <v>1424</v>
      </c>
      <c r="D2146" s="97">
        <v>1</v>
      </c>
      <c r="E2146" s="61">
        <v>1</v>
      </c>
      <c r="F2146" s="139" t="s">
        <v>619</v>
      </c>
      <c r="G2146" s="199">
        <v>7545.6</v>
      </c>
      <c r="H2146" s="199">
        <v>2263.6799999999998</v>
      </c>
      <c r="I2146" s="71">
        <f t="shared" si="1103"/>
        <v>9809.2800000000007</v>
      </c>
      <c r="J2146" s="71">
        <f t="shared" si="1104"/>
        <v>7545.6</v>
      </c>
      <c r="K2146" s="71">
        <f t="shared" si="1105"/>
        <v>2263.6799999999998</v>
      </c>
      <c r="L2146" s="71">
        <f t="shared" si="1106"/>
        <v>9809.2800000000007</v>
      </c>
      <c r="M2146" s="570"/>
      <c r="N2146" s="71"/>
      <c r="O2146" s="71">
        <f t="shared" si="1107"/>
        <v>0</v>
      </c>
      <c r="P2146" s="570"/>
      <c r="Q2146" s="71"/>
      <c r="R2146" s="71">
        <f t="shared" si="1108"/>
        <v>0</v>
      </c>
      <c r="S2146" s="71">
        <f t="shared" si="1068"/>
        <v>0</v>
      </c>
      <c r="T2146" s="71">
        <f t="shared" si="1069"/>
        <v>0</v>
      </c>
      <c r="U2146" s="71">
        <f t="shared" si="1070"/>
        <v>0</v>
      </c>
      <c r="V2146" s="145" t="s">
        <v>1105</v>
      </c>
      <c r="X2146" s="10"/>
      <c r="Y2146" s="10"/>
      <c r="Z2146" s="10"/>
    </row>
    <row r="2147" spans="1:26" outlineLevel="2">
      <c r="A2147" s="137"/>
      <c r="B2147" s="137"/>
      <c r="C2147" s="138"/>
      <c r="D2147" s="94"/>
      <c r="E2147" s="70"/>
      <c r="F2147" s="139"/>
      <c r="G2147" s="71"/>
      <c r="H2147" s="71"/>
      <c r="I2147" s="71"/>
      <c r="J2147" s="71"/>
      <c r="K2147" s="71"/>
      <c r="L2147" s="62"/>
      <c r="M2147" s="574"/>
      <c r="N2147" s="62"/>
      <c r="O2147" s="62">
        <f t="shared" si="1107"/>
        <v>0</v>
      </c>
      <c r="P2147" s="574"/>
      <c r="Q2147" s="62"/>
      <c r="R2147" s="62">
        <f t="shared" si="1108"/>
        <v>0</v>
      </c>
      <c r="S2147" s="62">
        <f t="shared" ref="S2147:S2210" si="1109">J2147*M2147</f>
        <v>0</v>
      </c>
      <c r="T2147" s="62">
        <f t="shared" ref="T2147:T2210" si="1110">K2147*P2147</f>
        <v>0</v>
      </c>
      <c r="U2147" s="62">
        <f t="shared" ref="U2147:U2210" si="1111">S2147+T2147</f>
        <v>0</v>
      </c>
      <c r="V2147" s="145"/>
      <c r="X2147" s="10"/>
      <c r="Y2147" s="10"/>
      <c r="Z2147" s="10"/>
    </row>
    <row r="2148" spans="1:26" outlineLevel="2">
      <c r="A2148" s="137" t="s">
        <v>293</v>
      </c>
      <c r="B2148" s="137"/>
      <c r="C2148" s="138" t="s">
        <v>294</v>
      </c>
      <c r="D2148" s="94">
        <v>1</v>
      </c>
      <c r="E2148" s="70">
        <v>1</v>
      </c>
      <c r="F2148" s="139" t="s">
        <v>10</v>
      </c>
      <c r="G2148" s="71"/>
      <c r="H2148" s="71"/>
      <c r="I2148" s="71"/>
      <c r="J2148" s="82">
        <f>SUBTOTAL(9,J2149:J2184)</f>
        <v>1589161013.140909</v>
      </c>
      <c r="K2148" s="82">
        <f>SUBTOTAL(9,K2149:K2184)</f>
        <v>79558059.159181818</v>
      </c>
      <c r="L2148" s="82">
        <f>SUBTOTAL(9,L2149:L2184)</f>
        <v>1668719072.3000908</v>
      </c>
      <c r="M2148" s="576"/>
      <c r="N2148" s="82"/>
      <c r="O2148" s="82">
        <f t="shared" si="1107"/>
        <v>0</v>
      </c>
      <c r="P2148" s="576"/>
      <c r="Q2148" s="82"/>
      <c r="R2148" s="82">
        <f t="shared" si="1108"/>
        <v>0</v>
      </c>
      <c r="S2148" s="82">
        <f>SUBTOTAL(9,S2149:S2184)</f>
        <v>0</v>
      </c>
      <c r="T2148" s="82">
        <f>SUBTOTAL(9,T2149:T2184)</f>
        <v>0</v>
      </c>
      <c r="U2148" s="82">
        <f>SUBTOTAL(9,U2149:U2184)</f>
        <v>0</v>
      </c>
      <c r="V2148" s="145"/>
      <c r="X2148" s="10"/>
      <c r="Y2148" s="10"/>
      <c r="Z2148" s="10"/>
    </row>
    <row r="2149" spans="1:26" s="399" customFormat="1" outlineLevel="3">
      <c r="A2149" s="395"/>
      <c r="B2149" s="395"/>
      <c r="C2149" s="396" t="s">
        <v>1342</v>
      </c>
      <c r="D2149" s="97">
        <v>0</v>
      </c>
      <c r="E2149" s="61"/>
      <c r="F2149" s="397" t="s">
        <v>624</v>
      </c>
      <c r="G2149" s="199"/>
      <c r="H2149" s="199"/>
      <c r="I2149" s="62"/>
      <c r="J2149" s="82"/>
      <c r="K2149" s="82">
        <f>SUBTOTAL(9,K2150:K2167)</f>
        <v>50588775.252381824</v>
      </c>
      <c r="L2149" s="82">
        <f>SUBTOTAL(9,L2150:L2167)</f>
        <v>1032592350.3478364</v>
      </c>
      <c r="M2149" s="576"/>
      <c r="N2149" s="82"/>
      <c r="O2149" s="82">
        <f t="shared" si="1107"/>
        <v>0</v>
      </c>
      <c r="P2149" s="576"/>
      <c r="Q2149" s="82"/>
      <c r="R2149" s="82">
        <f t="shared" si="1108"/>
        <v>0</v>
      </c>
      <c r="S2149" s="82"/>
      <c r="T2149" s="82">
        <f>SUBTOTAL(9,T2150:T2167)</f>
        <v>0</v>
      </c>
      <c r="U2149" s="82">
        <f>SUBTOTAL(9,U2150:U2167)</f>
        <v>0</v>
      </c>
      <c r="V2149" s="398"/>
    </row>
    <row r="2150" spans="1:26" s="399" customFormat="1" outlineLevel="3">
      <c r="A2150" s="395"/>
      <c r="B2150" s="395"/>
      <c r="C2150" s="396" t="s">
        <v>1445</v>
      </c>
      <c r="D2150" s="97"/>
      <c r="E2150" s="61"/>
      <c r="F2150" s="397"/>
      <c r="G2150" s="62"/>
      <c r="H2150" s="62"/>
      <c r="I2150" s="62"/>
      <c r="J2150" s="82">
        <f>SUBTOTAL(9,J2151:J2167)</f>
        <v>982003575.09545445</v>
      </c>
      <c r="K2150" s="82">
        <f t="shared" ref="K2150:L2150" si="1112">SUBTOTAL(9,K2151:K2167)</f>
        <v>50588775.252381824</v>
      </c>
      <c r="L2150" s="82">
        <f t="shared" si="1112"/>
        <v>1032592350.3478364</v>
      </c>
      <c r="M2150" s="576"/>
      <c r="N2150" s="82"/>
      <c r="O2150" s="82">
        <f t="shared" si="1107"/>
        <v>0</v>
      </c>
      <c r="P2150" s="576"/>
      <c r="Q2150" s="82"/>
      <c r="R2150" s="82">
        <f t="shared" si="1108"/>
        <v>0</v>
      </c>
      <c r="S2150" s="82">
        <f>SUBTOTAL(9,S2151:S2167)</f>
        <v>0</v>
      </c>
      <c r="T2150" s="82">
        <f t="shared" ref="T2150:U2150" si="1113">SUBTOTAL(9,T2151:T2167)</f>
        <v>0</v>
      </c>
      <c r="U2150" s="82">
        <f t="shared" si="1113"/>
        <v>0</v>
      </c>
      <c r="V2150" s="398"/>
    </row>
    <row r="2151" spans="1:26" s="399" customFormat="1" ht="39.6" outlineLevel="3">
      <c r="A2151" s="395"/>
      <c r="B2151" s="395"/>
      <c r="C2151" s="400" t="s">
        <v>1446</v>
      </c>
      <c r="D2151" s="97">
        <v>37</v>
      </c>
      <c r="E2151" s="61">
        <v>37</v>
      </c>
      <c r="F2151" s="397" t="s">
        <v>660</v>
      </c>
      <c r="G2151" s="199">
        <v>14750000</v>
      </c>
      <c r="H2151" s="199">
        <v>413200.44640000002</v>
      </c>
      <c r="I2151" s="62">
        <f t="shared" ref="I2151:I2165" si="1114">SUM(G2151:H2151)</f>
        <v>15163200.4464</v>
      </c>
      <c r="J2151" s="62">
        <f t="shared" ref="J2151:J2165" si="1115">G2151*E2151</f>
        <v>545750000</v>
      </c>
      <c r="K2151" s="62">
        <f t="shared" ref="K2151:K2165" si="1116">H2151*E2151</f>
        <v>15288416.516800001</v>
      </c>
      <c r="L2151" s="62">
        <f t="shared" ref="L2151:L2165" si="1117">I2151*E2151</f>
        <v>561038416.51680005</v>
      </c>
      <c r="M2151" s="574"/>
      <c r="N2151" s="62"/>
      <c r="O2151" s="62">
        <f t="shared" si="1107"/>
        <v>0</v>
      </c>
      <c r="P2151" s="574"/>
      <c r="Q2151" s="62"/>
      <c r="R2151" s="62">
        <f t="shared" si="1108"/>
        <v>0</v>
      </c>
      <c r="S2151" s="62">
        <f t="shared" si="1109"/>
        <v>0</v>
      </c>
      <c r="T2151" s="62">
        <f t="shared" si="1110"/>
        <v>0</v>
      </c>
      <c r="U2151" s="62">
        <f t="shared" si="1111"/>
        <v>0</v>
      </c>
      <c r="V2151" s="398" t="s">
        <v>1447</v>
      </c>
    </row>
    <row r="2152" spans="1:26" s="399" customFormat="1" outlineLevel="3">
      <c r="A2152" s="395"/>
      <c r="B2152" s="395"/>
      <c r="C2152" s="400" t="s">
        <v>1448</v>
      </c>
      <c r="D2152" s="97">
        <v>37</v>
      </c>
      <c r="E2152" s="61">
        <v>37</v>
      </c>
      <c r="F2152" s="397" t="s">
        <v>660</v>
      </c>
      <c r="G2152" s="199">
        <v>638000</v>
      </c>
      <c r="H2152" s="199">
        <v>50232.000000000007</v>
      </c>
      <c r="I2152" s="62">
        <f t="shared" si="1114"/>
        <v>688232</v>
      </c>
      <c r="J2152" s="62">
        <f t="shared" si="1115"/>
        <v>23606000</v>
      </c>
      <c r="K2152" s="62">
        <f t="shared" si="1116"/>
        <v>1858584.0000000002</v>
      </c>
      <c r="L2152" s="62">
        <f t="shared" si="1117"/>
        <v>25464584</v>
      </c>
      <c r="M2152" s="574"/>
      <c r="N2152" s="62"/>
      <c r="O2152" s="62">
        <f t="shared" si="1107"/>
        <v>0</v>
      </c>
      <c r="P2152" s="574"/>
      <c r="Q2152" s="62"/>
      <c r="R2152" s="62">
        <f t="shared" si="1108"/>
        <v>0</v>
      </c>
      <c r="S2152" s="62">
        <f t="shared" si="1109"/>
        <v>0</v>
      </c>
      <c r="T2152" s="62">
        <f t="shared" si="1110"/>
        <v>0</v>
      </c>
      <c r="U2152" s="62">
        <f t="shared" si="1111"/>
        <v>0</v>
      </c>
      <c r="V2152" s="398" t="s">
        <v>1449</v>
      </c>
    </row>
    <row r="2153" spans="1:26" s="399" customFormat="1" outlineLevel="3">
      <c r="A2153" s="395"/>
      <c r="B2153" s="395"/>
      <c r="C2153" s="400" t="s">
        <v>1450</v>
      </c>
      <c r="D2153" s="97">
        <v>37</v>
      </c>
      <c r="E2153" s="61">
        <v>37</v>
      </c>
      <c r="F2153" s="397" t="s">
        <v>660</v>
      </c>
      <c r="G2153" s="199">
        <v>652999.99999999988</v>
      </c>
      <c r="H2153" s="199">
        <v>50232.000000000007</v>
      </c>
      <c r="I2153" s="62">
        <f t="shared" si="1114"/>
        <v>703231.99999999988</v>
      </c>
      <c r="J2153" s="62">
        <f t="shared" si="1115"/>
        <v>24160999.999999996</v>
      </c>
      <c r="K2153" s="62">
        <f t="shared" si="1116"/>
        <v>1858584.0000000002</v>
      </c>
      <c r="L2153" s="62">
        <f t="shared" si="1117"/>
        <v>26019583.999999996</v>
      </c>
      <c r="M2153" s="574"/>
      <c r="N2153" s="62"/>
      <c r="O2153" s="62">
        <f t="shared" si="1107"/>
        <v>0</v>
      </c>
      <c r="P2153" s="574"/>
      <c r="Q2153" s="62"/>
      <c r="R2153" s="62">
        <f t="shared" si="1108"/>
        <v>0</v>
      </c>
      <c r="S2153" s="62">
        <f t="shared" si="1109"/>
        <v>0</v>
      </c>
      <c r="T2153" s="62">
        <f t="shared" si="1110"/>
        <v>0</v>
      </c>
      <c r="U2153" s="62">
        <f t="shared" si="1111"/>
        <v>0</v>
      </c>
      <c r="V2153" s="398" t="s">
        <v>1451</v>
      </c>
    </row>
    <row r="2154" spans="1:26" s="399" customFormat="1" ht="26.4" outlineLevel="3">
      <c r="A2154" s="395"/>
      <c r="B2154" s="395"/>
      <c r="C2154" s="400" t="s">
        <v>1452</v>
      </c>
      <c r="D2154" s="97">
        <v>43</v>
      </c>
      <c r="E2154" s="61">
        <v>43</v>
      </c>
      <c r="F2154" s="397" t="s">
        <v>660</v>
      </c>
      <c r="G2154" s="199">
        <v>1443000</v>
      </c>
      <c r="H2154" s="199">
        <v>300710.77679999999</v>
      </c>
      <c r="I2154" s="62">
        <f t="shared" si="1114"/>
        <v>1743710.7768000001</v>
      </c>
      <c r="J2154" s="62">
        <f t="shared" si="1115"/>
        <v>62049000</v>
      </c>
      <c r="K2154" s="62">
        <f t="shared" si="1116"/>
        <v>12930563.4024</v>
      </c>
      <c r="L2154" s="62">
        <f t="shared" si="1117"/>
        <v>74979563.402400002</v>
      </c>
      <c r="M2154" s="574"/>
      <c r="N2154" s="62"/>
      <c r="O2154" s="62">
        <f t="shared" si="1107"/>
        <v>0</v>
      </c>
      <c r="P2154" s="574"/>
      <c r="Q2154" s="62"/>
      <c r="R2154" s="62">
        <f t="shared" si="1108"/>
        <v>0</v>
      </c>
      <c r="S2154" s="62">
        <f t="shared" si="1109"/>
        <v>0</v>
      </c>
      <c r="T2154" s="62">
        <f t="shared" si="1110"/>
        <v>0</v>
      </c>
      <c r="U2154" s="62">
        <f t="shared" si="1111"/>
        <v>0</v>
      </c>
      <c r="V2154" s="398" t="s">
        <v>1453</v>
      </c>
    </row>
    <row r="2155" spans="1:26" s="399" customFormat="1" outlineLevel="3">
      <c r="A2155" s="395"/>
      <c r="B2155" s="395"/>
      <c r="C2155" s="400" t="s">
        <v>1454</v>
      </c>
      <c r="D2155" s="97">
        <v>43</v>
      </c>
      <c r="E2155" s="61">
        <v>43</v>
      </c>
      <c r="F2155" s="397" t="s">
        <v>660</v>
      </c>
      <c r="G2155" s="62">
        <v>952999.99999999988</v>
      </c>
      <c r="H2155" s="62">
        <v>50232.000000000007</v>
      </c>
      <c r="I2155" s="62">
        <f t="shared" si="1114"/>
        <v>1003231.9999999999</v>
      </c>
      <c r="J2155" s="62">
        <f t="shared" si="1115"/>
        <v>40978999.999999993</v>
      </c>
      <c r="K2155" s="62">
        <f t="shared" si="1116"/>
        <v>2159976.0000000005</v>
      </c>
      <c r="L2155" s="62">
        <f t="shared" si="1117"/>
        <v>43138975.999999993</v>
      </c>
      <c r="M2155" s="574"/>
      <c r="N2155" s="62"/>
      <c r="O2155" s="62">
        <f t="shared" si="1107"/>
        <v>0</v>
      </c>
      <c r="P2155" s="574"/>
      <c r="Q2155" s="62"/>
      <c r="R2155" s="62">
        <f t="shared" si="1108"/>
        <v>0</v>
      </c>
      <c r="S2155" s="62">
        <f t="shared" si="1109"/>
        <v>0</v>
      </c>
      <c r="T2155" s="62">
        <f t="shared" si="1110"/>
        <v>0</v>
      </c>
      <c r="U2155" s="62">
        <f t="shared" si="1111"/>
        <v>0</v>
      </c>
      <c r="V2155" s="398" t="s">
        <v>1455</v>
      </c>
    </row>
    <row r="2156" spans="1:26" s="399" customFormat="1" outlineLevel="3">
      <c r="A2156" s="395"/>
      <c r="B2156" s="395"/>
      <c r="C2156" s="400" t="s">
        <v>1560</v>
      </c>
      <c r="D2156" s="97">
        <v>33</v>
      </c>
      <c r="E2156" s="61">
        <v>33</v>
      </c>
      <c r="F2156" s="397" t="s">
        <v>1109</v>
      </c>
      <c r="G2156" s="62">
        <v>768883.50000000012</v>
      </c>
      <c r="H2156" s="62">
        <v>123200.00000000001</v>
      </c>
      <c r="I2156" s="62">
        <f t="shared" si="1114"/>
        <v>892083.50000000012</v>
      </c>
      <c r="J2156" s="62">
        <f t="shared" si="1115"/>
        <v>25373155.500000004</v>
      </c>
      <c r="K2156" s="62">
        <f t="shared" si="1116"/>
        <v>4065600.0000000005</v>
      </c>
      <c r="L2156" s="62">
        <f t="shared" si="1117"/>
        <v>29438755.500000004</v>
      </c>
      <c r="M2156" s="574"/>
      <c r="N2156" s="62"/>
      <c r="O2156" s="62">
        <f t="shared" si="1107"/>
        <v>0</v>
      </c>
      <c r="P2156" s="574"/>
      <c r="Q2156" s="62"/>
      <c r="R2156" s="62">
        <f t="shared" si="1108"/>
        <v>0</v>
      </c>
      <c r="S2156" s="62">
        <f t="shared" si="1109"/>
        <v>0</v>
      </c>
      <c r="T2156" s="62">
        <f t="shared" si="1110"/>
        <v>0</v>
      </c>
      <c r="U2156" s="62">
        <f t="shared" si="1111"/>
        <v>0</v>
      </c>
      <c r="V2156" s="398" t="s">
        <v>1456</v>
      </c>
    </row>
    <row r="2157" spans="1:26" s="399" customFormat="1" outlineLevel="3">
      <c r="A2157" s="395"/>
      <c r="B2157" s="395"/>
      <c r="C2157" s="400" t="s">
        <v>1457</v>
      </c>
      <c r="D2157" s="97">
        <v>8</v>
      </c>
      <c r="E2157" s="61">
        <v>8</v>
      </c>
      <c r="F2157" s="397" t="s">
        <v>660</v>
      </c>
      <c r="G2157" s="199">
        <v>5018000</v>
      </c>
      <c r="H2157" s="199">
        <v>61600.000000000007</v>
      </c>
      <c r="I2157" s="62">
        <f t="shared" si="1114"/>
        <v>5079600</v>
      </c>
      <c r="J2157" s="62">
        <f t="shared" si="1115"/>
        <v>40144000</v>
      </c>
      <c r="K2157" s="62">
        <f t="shared" si="1116"/>
        <v>492800.00000000006</v>
      </c>
      <c r="L2157" s="62">
        <f t="shared" si="1117"/>
        <v>40636800</v>
      </c>
      <c r="M2157" s="574"/>
      <c r="N2157" s="62"/>
      <c r="O2157" s="62">
        <f t="shared" si="1107"/>
        <v>0</v>
      </c>
      <c r="P2157" s="574"/>
      <c r="Q2157" s="62"/>
      <c r="R2157" s="62">
        <f t="shared" si="1108"/>
        <v>0</v>
      </c>
      <c r="S2157" s="62">
        <f t="shared" si="1109"/>
        <v>0</v>
      </c>
      <c r="T2157" s="62">
        <f t="shared" si="1110"/>
        <v>0</v>
      </c>
      <c r="U2157" s="62">
        <f t="shared" si="1111"/>
        <v>0</v>
      </c>
      <c r="V2157" s="398" t="s">
        <v>1458</v>
      </c>
    </row>
    <row r="2158" spans="1:26" s="399" customFormat="1" ht="26.4" outlineLevel="3">
      <c r="A2158" s="395"/>
      <c r="B2158" s="395"/>
      <c r="C2158" s="400" t="s">
        <v>1459</v>
      </c>
      <c r="D2158" s="97">
        <v>15</v>
      </c>
      <c r="E2158" s="61">
        <v>15</v>
      </c>
      <c r="F2158" s="397" t="s">
        <v>660</v>
      </c>
      <c r="G2158" s="199">
        <v>11003000</v>
      </c>
      <c r="H2158" s="199">
        <v>280000</v>
      </c>
      <c r="I2158" s="62">
        <f t="shared" ref="I2158:I2163" si="1118">SUM(G2158:H2158)</f>
        <v>11283000</v>
      </c>
      <c r="J2158" s="62">
        <f t="shared" si="1115"/>
        <v>165045000</v>
      </c>
      <c r="K2158" s="62">
        <f t="shared" si="1116"/>
        <v>4200000</v>
      </c>
      <c r="L2158" s="62">
        <f t="shared" si="1117"/>
        <v>169245000</v>
      </c>
      <c r="M2158" s="574"/>
      <c r="N2158" s="62"/>
      <c r="O2158" s="62">
        <f t="shared" si="1107"/>
        <v>0</v>
      </c>
      <c r="P2158" s="574"/>
      <c r="Q2158" s="62"/>
      <c r="R2158" s="62">
        <f t="shared" si="1108"/>
        <v>0</v>
      </c>
      <c r="S2158" s="62">
        <f t="shared" si="1109"/>
        <v>0</v>
      </c>
      <c r="T2158" s="62">
        <f t="shared" si="1110"/>
        <v>0</v>
      </c>
      <c r="U2158" s="62">
        <f t="shared" si="1111"/>
        <v>0</v>
      </c>
      <c r="V2158" s="398" t="s">
        <v>1460</v>
      </c>
    </row>
    <row r="2159" spans="1:26" s="399" customFormat="1" outlineLevel="3">
      <c r="A2159" s="395"/>
      <c r="B2159" s="395"/>
      <c r="C2159" s="400" t="s">
        <v>1461</v>
      </c>
      <c r="D2159" s="97">
        <v>16</v>
      </c>
      <c r="E2159" s="61">
        <v>16</v>
      </c>
      <c r="F2159" s="397" t="s">
        <v>660</v>
      </c>
      <c r="G2159" s="199">
        <v>855000</v>
      </c>
      <c r="H2159" s="199">
        <v>88480.000000000015</v>
      </c>
      <c r="I2159" s="62">
        <f t="shared" si="1118"/>
        <v>943480</v>
      </c>
      <c r="J2159" s="62">
        <f t="shared" si="1115"/>
        <v>13680000</v>
      </c>
      <c r="K2159" s="62">
        <f t="shared" si="1116"/>
        <v>1415680.0000000002</v>
      </c>
      <c r="L2159" s="62">
        <f t="shared" si="1117"/>
        <v>15095680</v>
      </c>
      <c r="M2159" s="574"/>
      <c r="N2159" s="62"/>
      <c r="O2159" s="62">
        <f t="shared" si="1107"/>
        <v>0</v>
      </c>
      <c r="P2159" s="574"/>
      <c r="Q2159" s="62"/>
      <c r="R2159" s="62">
        <f t="shared" si="1108"/>
        <v>0</v>
      </c>
      <c r="S2159" s="62">
        <f t="shared" si="1109"/>
        <v>0</v>
      </c>
      <c r="T2159" s="62">
        <f t="shared" si="1110"/>
        <v>0</v>
      </c>
      <c r="U2159" s="62">
        <f t="shared" si="1111"/>
        <v>0</v>
      </c>
      <c r="V2159" s="398" t="s">
        <v>1462</v>
      </c>
    </row>
    <row r="2160" spans="1:26" s="399" customFormat="1" ht="26.4" outlineLevel="3">
      <c r="A2160" s="395"/>
      <c r="B2160" s="395"/>
      <c r="C2160" s="400" t="s">
        <v>1463</v>
      </c>
      <c r="D2160" s="97">
        <v>1</v>
      </c>
      <c r="E2160" s="61">
        <v>1</v>
      </c>
      <c r="F2160" s="397" t="s">
        <v>660</v>
      </c>
      <c r="G2160" s="199">
        <v>5417500</v>
      </c>
      <c r="H2160" s="199">
        <v>476000.00000000006</v>
      </c>
      <c r="I2160" s="62">
        <f t="shared" si="1118"/>
        <v>5893500</v>
      </c>
      <c r="J2160" s="62">
        <f t="shared" si="1115"/>
        <v>5417500</v>
      </c>
      <c r="K2160" s="62">
        <f t="shared" si="1116"/>
        <v>476000.00000000006</v>
      </c>
      <c r="L2160" s="62">
        <f t="shared" si="1117"/>
        <v>5893500</v>
      </c>
      <c r="M2160" s="574"/>
      <c r="N2160" s="62"/>
      <c r="O2160" s="62">
        <f t="shared" si="1107"/>
        <v>0</v>
      </c>
      <c r="P2160" s="574"/>
      <c r="Q2160" s="62"/>
      <c r="R2160" s="62">
        <f t="shared" si="1108"/>
        <v>0</v>
      </c>
      <c r="S2160" s="62">
        <f t="shared" si="1109"/>
        <v>0</v>
      </c>
      <c r="T2160" s="62">
        <f t="shared" si="1110"/>
        <v>0</v>
      </c>
      <c r="U2160" s="62">
        <f t="shared" si="1111"/>
        <v>0</v>
      </c>
      <c r="V2160" s="398" t="s">
        <v>1464</v>
      </c>
    </row>
    <row r="2161" spans="1:22" s="399" customFormat="1" ht="26.4" outlineLevel="3">
      <c r="A2161" s="395"/>
      <c r="B2161" s="395"/>
      <c r="C2161" s="400" t="s">
        <v>1465</v>
      </c>
      <c r="D2161" s="97">
        <v>1</v>
      </c>
      <c r="E2161" s="61">
        <v>1</v>
      </c>
      <c r="F2161" s="397" t="s">
        <v>660</v>
      </c>
      <c r="G2161" s="199">
        <v>4334000</v>
      </c>
      <c r="H2161" s="199">
        <v>380800.00000000006</v>
      </c>
      <c r="I2161" s="62">
        <f t="shared" si="1118"/>
        <v>4714800</v>
      </c>
      <c r="J2161" s="62">
        <f t="shared" si="1115"/>
        <v>4334000</v>
      </c>
      <c r="K2161" s="62">
        <f t="shared" si="1116"/>
        <v>380800.00000000006</v>
      </c>
      <c r="L2161" s="62">
        <f t="shared" si="1117"/>
        <v>4714800</v>
      </c>
      <c r="M2161" s="574"/>
      <c r="N2161" s="62"/>
      <c r="O2161" s="62">
        <f t="shared" si="1107"/>
        <v>0</v>
      </c>
      <c r="P2161" s="574"/>
      <c r="Q2161" s="62"/>
      <c r="R2161" s="62">
        <f t="shared" si="1108"/>
        <v>0</v>
      </c>
      <c r="S2161" s="62">
        <f t="shared" si="1109"/>
        <v>0</v>
      </c>
      <c r="T2161" s="62">
        <f t="shared" si="1110"/>
        <v>0</v>
      </c>
      <c r="U2161" s="62">
        <f t="shared" si="1111"/>
        <v>0</v>
      </c>
      <c r="V2161" s="398" t="s">
        <v>1464</v>
      </c>
    </row>
    <row r="2162" spans="1:22" s="399" customFormat="1" ht="26.4" outlineLevel="3">
      <c r="A2162" s="395"/>
      <c r="B2162" s="395"/>
      <c r="C2162" s="400" t="s">
        <v>1466</v>
      </c>
      <c r="D2162" s="97">
        <v>1</v>
      </c>
      <c r="E2162" s="61">
        <v>1</v>
      </c>
      <c r="F2162" s="397" t="s">
        <v>660</v>
      </c>
      <c r="G2162" s="199">
        <v>3250500.0000000005</v>
      </c>
      <c r="H2162" s="199">
        <v>285600</v>
      </c>
      <c r="I2162" s="62">
        <f t="shared" si="1118"/>
        <v>3536100.0000000005</v>
      </c>
      <c r="J2162" s="62">
        <f t="shared" si="1115"/>
        <v>3250500.0000000005</v>
      </c>
      <c r="K2162" s="62">
        <f t="shared" si="1116"/>
        <v>285600</v>
      </c>
      <c r="L2162" s="62">
        <f t="shared" si="1117"/>
        <v>3536100.0000000005</v>
      </c>
      <c r="M2162" s="574"/>
      <c r="N2162" s="62"/>
      <c r="O2162" s="62">
        <f t="shared" si="1107"/>
        <v>0</v>
      </c>
      <c r="P2162" s="574"/>
      <c r="Q2162" s="62"/>
      <c r="R2162" s="62">
        <f t="shared" si="1108"/>
        <v>0</v>
      </c>
      <c r="S2162" s="62">
        <f t="shared" si="1109"/>
        <v>0</v>
      </c>
      <c r="T2162" s="62">
        <f t="shared" si="1110"/>
        <v>0</v>
      </c>
      <c r="U2162" s="62">
        <f t="shared" si="1111"/>
        <v>0</v>
      </c>
      <c r="V2162" s="398" t="s">
        <v>1464</v>
      </c>
    </row>
    <row r="2163" spans="1:22" s="399" customFormat="1" ht="26.4" outlineLevel="3">
      <c r="A2163" s="395"/>
      <c r="B2163" s="395"/>
      <c r="C2163" s="400" t="s">
        <v>1467</v>
      </c>
      <c r="D2163" s="97">
        <v>1</v>
      </c>
      <c r="E2163" s="61">
        <v>1</v>
      </c>
      <c r="F2163" s="397" t="s">
        <v>660</v>
      </c>
      <c r="G2163" s="62">
        <v>7305000.0000000009</v>
      </c>
      <c r="H2163" s="62">
        <v>196000.00000000003</v>
      </c>
      <c r="I2163" s="62">
        <f t="shared" si="1118"/>
        <v>7501000.0000000009</v>
      </c>
      <c r="J2163" s="62">
        <f t="shared" si="1115"/>
        <v>7305000.0000000009</v>
      </c>
      <c r="K2163" s="62">
        <f t="shared" si="1116"/>
        <v>196000.00000000003</v>
      </c>
      <c r="L2163" s="62">
        <f t="shared" si="1117"/>
        <v>7501000.0000000009</v>
      </c>
      <c r="M2163" s="574"/>
      <c r="N2163" s="62"/>
      <c r="O2163" s="62">
        <f t="shared" si="1107"/>
        <v>0</v>
      </c>
      <c r="P2163" s="574"/>
      <c r="Q2163" s="62"/>
      <c r="R2163" s="62">
        <f t="shared" si="1108"/>
        <v>0</v>
      </c>
      <c r="S2163" s="62">
        <f t="shared" si="1109"/>
        <v>0</v>
      </c>
      <c r="T2163" s="62">
        <f t="shared" si="1110"/>
        <v>0</v>
      </c>
      <c r="U2163" s="62">
        <f t="shared" si="1111"/>
        <v>0</v>
      </c>
      <c r="V2163" s="398" t="s">
        <v>1597</v>
      </c>
    </row>
    <row r="2164" spans="1:22" s="399" customFormat="1" outlineLevel="3">
      <c r="A2164" s="395"/>
      <c r="B2164" s="395"/>
      <c r="C2164" s="400" t="s">
        <v>1469</v>
      </c>
      <c r="D2164" s="97">
        <v>2</v>
      </c>
      <c r="E2164" s="61">
        <v>2</v>
      </c>
      <c r="F2164" s="397" t="s">
        <v>660</v>
      </c>
      <c r="G2164" s="199">
        <v>1628727.2727272725</v>
      </c>
      <c r="H2164" s="199">
        <v>168000.00000000003</v>
      </c>
      <c r="I2164" s="62">
        <f t="shared" si="1114"/>
        <v>1796727.2727272725</v>
      </c>
      <c r="J2164" s="62">
        <f t="shared" si="1115"/>
        <v>3257454.5454545449</v>
      </c>
      <c r="K2164" s="62">
        <f t="shared" si="1116"/>
        <v>336000.00000000006</v>
      </c>
      <c r="L2164" s="62">
        <f t="shared" si="1117"/>
        <v>3593454.5454545449</v>
      </c>
      <c r="M2164" s="574"/>
      <c r="N2164" s="62"/>
      <c r="O2164" s="62">
        <f t="shared" si="1107"/>
        <v>0</v>
      </c>
      <c r="P2164" s="574"/>
      <c r="Q2164" s="62"/>
      <c r="R2164" s="62">
        <f t="shared" si="1108"/>
        <v>0</v>
      </c>
      <c r="S2164" s="62">
        <f t="shared" si="1109"/>
        <v>0</v>
      </c>
      <c r="T2164" s="62">
        <f t="shared" si="1110"/>
        <v>0</v>
      </c>
      <c r="U2164" s="62">
        <f t="shared" si="1111"/>
        <v>0</v>
      </c>
      <c r="V2164" s="398" t="s">
        <v>1470</v>
      </c>
    </row>
    <row r="2165" spans="1:22" s="399" customFormat="1" outlineLevel="3">
      <c r="A2165" s="395"/>
      <c r="B2165" s="395"/>
      <c r="C2165" s="400" t="s">
        <v>1471</v>
      </c>
      <c r="D2165" s="97">
        <v>1</v>
      </c>
      <c r="E2165" s="61">
        <v>1</v>
      </c>
      <c r="F2165" s="397" t="s">
        <v>660</v>
      </c>
      <c r="G2165" s="199">
        <v>3104727.2727272725</v>
      </c>
      <c r="H2165" s="199">
        <v>280000</v>
      </c>
      <c r="I2165" s="62">
        <f t="shared" si="1114"/>
        <v>3384727.2727272725</v>
      </c>
      <c r="J2165" s="62">
        <f t="shared" si="1115"/>
        <v>3104727.2727272725</v>
      </c>
      <c r="K2165" s="62">
        <f t="shared" si="1116"/>
        <v>280000</v>
      </c>
      <c r="L2165" s="62">
        <f t="shared" si="1117"/>
        <v>3384727.2727272725</v>
      </c>
      <c r="M2165" s="574"/>
      <c r="N2165" s="62"/>
      <c r="O2165" s="62">
        <f t="shared" si="1107"/>
        <v>0</v>
      </c>
      <c r="P2165" s="574"/>
      <c r="Q2165" s="62"/>
      <c r="R2165" s="62">
        <f t="shared" si="1108"/>
        <v>0</v>
      </c>
      <c r="S2165" s="62">
        <f t="shared" si="1109"/>
        <v>0</v>
      </c>
      <c r="T2165" s="62">
        <f t="shared" si="1110"/>
        <v>0</v>
      </c>
      <c r="U2165" s="62">
        <f t="shared" si="1111"/>
        <v>0</v>
      </c>
      <c r="V2165" s="398" t="s">
        <v>1472</v>
      </c>
    </row>
    <row r="2166" spans="1:22" s="399" customFormat="1" outlineLevel="3">
      <c r="A2166" s="395"/>
      <c r="B2166" s="395"/>
      <c r="C2166" s="400" t="s">
        <v>1473</v>
      </c>
      <c r="D2166" s="97">
        <v>114</v>
      </c>
      <c r="E2166" s="61">
        <v>114</v>
      </c>
      <c r="F2166" s="397" t="s">
        <v>897</v>
      </c>
      <c r="G2166" s="199">
        <v>50000</v>
      </c>
      <c r="H2166" s="199">
        <v>15000</v>
      </c>
      <c r="I2166" s="62">
        <f>SUM(G2166:H2166)</f>
        <v>65000</v>
      </c>
      <c r="J2166" s="62">
        <f>G2166*E2166</f>
        <v>5700000</v>
      </c>
      <c r="K2166" s="62">
        <f>H2166*E2166</f>
        <v>1710000</v>
      </c>
      <c r="L2166" s="62">
        <f>I2166*E2166</f>
        <v>7410000</v>
      </c>
      <c r="M2166" s="574"/>
      <c r="N2166" s="62"/>
      <c r="O2166" s="62">
        <f t="shared" si="1107"/>
        <v>0</v>
      </c>
      <c r="P2166" s="574"/>
      <c r="Q2166" s="62"/>
      <c r="R2166" s="62">
        <f t="shared" si="1108"/>
        <v>0</v>
      </c>
      <c r="S2166" s="62">
        <f t="shared" si="1109"/>
        <v>0</v>
      </c>
      <c r="T2166" s="62">
        <f t="shared" si="1110"/>
        <v>0</v>
      </c>
      <c r="U2166" s="62">
        <f t="shared" si="1111"/>
        <v>0</v>
      </c>
      <c r="V2166" s="398" t="s">
        <v>713</v>
      </c>
    </row>
    <row r="2167" spans="1:22" s="399" customFormat="1" outlineLevel="3">
      <c r="A2167" s="395"/>
      <c r="B2167" s="395"/>
      <c r="C2167" s="400" t="s">
        <v>657</v>
      </c>
      <c r="D2167" s="97">
        <v>1</v>
      </c>
      <c r="E2167" s="61">
        <v>1</v>
      </c>
      <c r="F2167" s="397" t="s">
        <v>619</v>
      </c>
      <c r="G2167" s="62">
        <v>8847237.7772727292</v>
      </c>
      <c r="H2167" s="62">
        <v>2654171.3331818185</v>
      </c>
      <c r="I2167" s="62">
        <f t="shared" ref="I2167" si="1119">SUM(G2167:H2167)</f>
        <v>11501409.110454548</v>
      </c>
      <c r="J2167" s="62">
        <f t="shared" ref="J2167:J2181" si="1120">G2167*E2167</f>
        <v>8847237.7772727292</v>
      </c>
      <c r="K2167" s="62">
        <f t="shared" ref="K2167:K2181" si="1121">H2167*E2167</f>
        <v>2654171.3331818185</v>
      </c>
      <c r="L2167" s="62">
        <f t="shared" ref="L2167:L2181" si="1122">I2167*E2167</f>
        <v>11501409.110454548</v>
      </c>
      <c r="M2167" s="574"/>
      <c r="N2167" s="62"/>
      <c r="O2167" s="62">
        <f t="shared" si="1107"/>
        <v>0</v>
      </c>
      <c r="P2167" s="574"/>
      <c r="Q2167" s="62"/>
      <c r="R2167" s="62">
        <f t="shared" si="1108"/>
        <v>0</v>
      </c>
      <c r="S2167" s="62">
        <f t="shared" si="1109"/>
        <v>0</v>
      </c>
      <c r="T2167" s="62">
        <f t="shared" si="1110"/>
        <v>0</v>
      </c>
      <c r="U2167" s="62">
        <f t="shared" si="1111"/>
        <v>0</v>
      </c>
      <c r="V2167" s="398" t="s">
        <v>713</v>
      </c>
    </row>
    <row r="2168" spans="1:22" s="399" customFormat="1" outlineLevel="3">
      <c r="A2168" s="395"/>
      <c r="B2168" s="395"/>
      <c r="C2168" s="396" t="s">
        <v>1333</v>
      </c>
      <c r="D2168" s="97"/>
      <c r="E2168" s="61"/>
      <c r="F2168" s="397"/>
      <c r="G2168" s="62"/>
      <c r="H2168" s="62"/>
      <c r="I2168" s="62"/>
      <c r="J2168" s="82">
        <f>SUBTOTAL(9,J2169:J2184)</f>
        <v>607157438.0454545</v>
      </c>
      <c r="K2168" s="82">
        <f>SUBTOTAL(9,K2169:K2184)</f>
        <v>28969283.906800002</v>
      </c>
      <c r="L2168" s="82">
        <f>SUBTOTAL(9,L2169:L2184)</f>
        <v>636126721.95225441</v>
      </c>
      <c r="M2168" s="576"/>
      <c r="N2168" s="82"/>
      <c r="O2168" s="82">
        <f t="shared" si="1107"/>
        <v>0</v>
      </c>
      <c r="P2168" s="576"/>
      <c r="Q2168" s="82"/>
      <c r="R2168" s="82">
        <f t="shared" si="1108"/>
        <v>0</v>
      </c>
      <c r="S2168" s="82">
        <f>SUBTOTAL(9,S2169:S2184)</f>
        <v>0</v>
      </c>
      <c r="T2168" s="82">
        <f>SUBTOTAL(9,T2169:T2184)</f>
        <v>0</v>
      </c>
      <c r="U2168" s="82">
        <f>SUBTOTAL(9,U2169:U2184)</f>
        <v>0</v>
      </c>
      <c r="V2168" s="398"/>
    </row>
    <row r="2169" spans="1:22" s="399" customFormat="1" outlineLevel="3">
      <c r="A2169" s="395"/>
      <c r="B2169" s="395"/>
      <c r="C2169" s="396" t="s">
        <v>1445</v>
      </c>
      <c r="D2169" s="97"/>
      <c r="E2169" s="61"/>
      <c r="F2169" s="397"/>
      <c r="G2169" s="62"/>
      <c r="H2169" s="62"/>
      <c r="I2169" s="62"/>
      <c r="J2169" s="82">
        <f>SUBTOTAL(9,J2170:J2184)</f>
        <v>607157438.0454545</v>
      </c>
      <c r="K2169" s="82">
        <f t="shared" ref="K2169:L2169" si="1123">SUBTOTAL(9,K2170:K2184)</f>
        <v>28969283.906800002</v>
      </c>
      <c r="L2169" s="82">
        <f t="shared" si="1123"/>
        <v>636126721.95225441</v>
      </c>
      <c r="M2169" s="576"/>
      <c r="N2169" s="82"/>
      <c r="O2169" s="82">
        <f t="shared" si="1107"/>
        <v>0</v>
      </c>
      <c r="P2169" s="576"/>
      <c r="Q2169" s="82"/>
      <c r="R2169" s="82">
        <f t="shared" si="1108"/>
        <v>0</v>
      </c>
      <c r="S2169" s="82">
        <f>SUBTOTAL(9,S2170:S2184)</f>
        <v>0</v>
      </c>
      <c r="T2169" s="82">
        <f t="shared" ref="T2169:U2169" si="1124">SUBTOTAL(9,T2170:T2184)</f>
        <v>0</v>
      </c>
      <c r="U2169" s="82">
        <f t="shared" si="1124"/>
        <v>0</v>
      </c>
      <c r="V2169" s="398"/>
    </row>
    <row r="2170" spans="1:22" s="399" customFormat="1" ht="39.6" outlineLevel="3">
      <c r="A2170" s="395"/>
      <c r="B2170" s="395"/>
      <c r="C2170" s="400" t="s">
        <v>1446</v>
      </c>
      <c r="D2170" s="97">
        <v>24</v>
      </c>
      <c r="E2170" s="61">
        <v>24</v>
      </c>
      <c r="F2170" s="397" t="s">
        <v>660</v>
      </c>
      <c r="G2170" s="199">
        <v>14750000</v>
      </c>
      <c r="H2170" s="199">
        <v>413200.44640000002</v>
      </c>
      <c r="I2170" s="62">
        <f t="shared" ref="I2170:I2181" si="1125">SUM(G2170:H2170)</f>
        <v>15163200.4464</v>
      </c>
      <c r="J2170" s="62">
        <f t="shared" si="1120"/>
        <v>354000000</v>
      </c>
      <c r="K2170" s="62">
        <f t="shared" si="1121"/>
        <v>9916810.7136000004</v>
      </c>
      <c r="L2170" s="62">
        <f t="shared" si="1122"/>
        <v>363916810.71359998</v>
      </c>
      <c r="M2170" s="574"/>
      <c r="N2170" s="62"/>
      <c r="O2170" s="62">
        <f t="shared" si="1107"/>
        <v>0</v>
      </c>
      <c r="P2170" s="574"/>
      <c r="Q2170" s="62"/>
      <c r="R2170" s="62">
        <f t="shared" si="1108"/>
        <v>0</v>
      </c>
      <c r="S2170" s="62">
        <f t="shared" si="1109"/>
        <v>0</v>
      </c>
      <c r="T2170" s="62">
        <f t="shared" si="1110"/>
        <v>0</v>
      </c>
      <c r="U2170" s="62">
        <f t="shared" si="1111"/>
        <v>0</v>
      </c>
      <c r="V2170" s="398" t="s">
        <v>1447</v>
      </c>
    </row>
    <row r="2171" spans="1:22" s="399" customFormat="1" outlineLevel="3">
      <c r="A2171" s="395"/>
      <c r="B2171" s="395"/>
      <c r="C2171" s="400" t="s">
        <v>1448</v>
      </c>
      <c r="D2171" s="97">
        <v>24</v>
      </c>
      <c r="E2171" s="61">
        <v>24</v>
      </c>
      <c r="F2171" s="397" t="s">
        <v>660</v>
      </c>
      <c r="G2171" s="199">
        <v>638000</v>
      </c>
      <c r="H2171" s="199">
        <v>50232.000000000007</v>
      </c>
      <c r="I2171" s="62">
        <f t="shared" si="1125"/>
        <v>688232</v>
      </c>
      <c r="J2171" s="62">
        <f t="shared" si="1120"/>
        <v>15312000</v>
      </c>
      <c r="K2171" s="62">
        <f t="shared" si="1121"/>
        <v>1205568.0000000002</v>
      </c>
      <c r="L2171" s="62">
        <f t="shared" si="1122"/>
        <v>16517568</v>
      </c>
      <c r="M2171" s="574"/>
      <c r="N2171" s="62"/>
      <c r="O2171" s="62">
        <f t="shared" si="1107"/>
        <v>0</v>
      </c>
      <c r="P2171" s="574"/>
      <c r="Q2171" s="62"/>
      <c r="R2171" s="62">
        <f t="shared" si="1108"/>
        <v>0</v>
      </c>
      <c r="S2171" s="62">
        <f t="shared" si="1109"/>
        <v>0</v>
      </c>
      <c r="T2171" s="62">
        <f t="shared" si="1110"/>
        <v>0</v>
      </c>
      <c r="U2171" s="62">
        <f t="shared" si="1111"/>
        <v>0</v>
      </c>
      <c r="V2171" s="398" t="s">
        <v>1449</v>
      </c>
    </row>
    <row r="2172" spans="1:22" s="399" customFormat="1" outlineLevel="3">
      <c r="A2172" s="395"/>
      <c r="B2172" s="395"/>
      <c r="C2172" s="400" t="s">
        <v>1450</v>
      </c>
      <c r="D2172" s="97">
        <v>24</v>
      </c>
      <c r="E2172" s="61">
        <v>24</v>
      </c>
      <c r="F2172" s="397" t="s">
        <v>660</v>
      </c>
      <c r="G2172" s="199">
        <v>652999.99999999988</v>
      </c>
      <c r="H2172" s="199">
        <v>50232.000000000007</v>
      </c>
      <c r="I2172" s="62">
        <f t="shared" si="1125"/>
        <v>703231.99999999988</v>
      </c>
      <c r="J2172" s="62">
        <f t="shared" si="1120"/>
        <v>15671999.999999996</v>
      </c>
      <c r="K2172" s="62">
        <f t="shared" si="1121"/>
        <v>1205568.0000000002</v>
      </c>
      <c r="L2172" s="62">
        <f t="shared" si="1122"/>
        <v>16877567.999999996</v>
      </c>
      <c r="M2172" s="574"/>
      <c r="N2172" s="62"/>
      <c r="O2172" s="62">
        <f t="shared" si="1107"/>
        <v>0</v>
      </c>
      <c r="P2172" s="574"/>
      <c r="Q2172" s="62"/>
      <c r="R2172" s="62">
        <f t="shared" si="1108"/>
        <v>0</v>
      </c>
      <c r="S2172" s="62">
        <f t="shared" si="1109"/>
        <v>0</v>
      </c>
      <c r="T2172" s="62">
        <f t="shared" si="1110"/>
        <v>0</v>
      </c>
      <c r="U2172" s="62">
        <f t="shared" si="1111"/>
        <v>0</v>
      </c>
      <c r="V2172" s="398" t="s">
        <v>1451</v>
      </c>
    </row>
    <row r="2173" spans="1:22" s="399" customFormat="1" ht="26.4" outlineLevel="3">
      <c r="A2173" s="395"/>
      <c r="B2173" s="395"/>
      <c r="C2173" s="400" t="s">
        <v>1452</v>
      </c>
      <c r="D2173" s="97">
        <v>12</v>
      </c>
      <c r="E2173" s="61">
        <v>24</v>
      </c>
      <c r="F2173" s="397" t="s">
        <v>660</v>
      </c>
      <c r="G2173" s="199">
        <v>1443000</v>
      </c>
      <c r="H2173" s="199">
        <v>300710.77679999999</v>
      </c>
      <c r="I2173" s="62">
        <f t="shared" si="1125"/>
        <v>1743710.7768000001</v>
      </c>
      <c r="J2173" s="62">
        <f t="shared" si="1120"/>
        <v>34632000</v>
      </c>
      <c r="K2173" s="62">
        <f t="shared" si="1121"/>
        <v>7217058.6431999998</v>
      </c>
      <c r="L2173" s="62">
        <f t="shared" si="1122"/>
        <v>41849058.643200003</v>
      </c>
      <c r="M2173" s="574"/>
      <c r="N2173" s="62"/>
      <c r="O2173" s="62">
        <f t="shared" si="1107"/>
        <v>0</v>
      </c>
      <c r="P2173" s="574"/>
      <c r="Q2173" s="62"/>
      <c r="R2173" s="62">
        <f t="shared" si="1108"/>
        <v>0</v>
      </c>
      <c r="S2173" s="62">
        <f t="shared" si="1109"/>
        <v>0</v>
      </c>
      <c r="T2173" s="62">
        <f t="shared" si="1110"/>
        <v>0</v>
      </c>
      <c r="U2173" s="62">
        <f t="shared" si="1111"/>
        <v>0</v>
      </c>
      <c r="V2173" s="398" t="s">
        <v>1453</v>
      </c>
    </row>
    <row r="2174" spans="1:22" s="399" customFormat="1" outlineLevel="3">
      <c r="A2174" s="395"/>
      <c r="B2174" s="395"/>
      <c r="C2174" s="400" t="s">
        <v>1454</v>
      </c>
      <c r="D2174" s="97">
        <v>12</v>
      </c>
      <c r="E2174" s="61">
        <v>12</v>
      </c>
      <c r="F2174" s="397" t="s">
        <v>660</v>
      </c>
      <c r="G2174" s="62">
        <v>952999.99999999988</v>
      </c>
      <c r="H2174" s="62">
        <v>50232.000000000007</v>
      </c>
      <c r="I2174" s="62">
        <f t="shared" si="1125"/>
        <v>1003231.9999999999</v>
      </c>
      <c r="J2174" s="62">
        <f t="shared" si="1120"/>
        <v>11435999.999999998</v>
      </c>
      <c r="K2174" s="62">
        <f t="shared" si="1121"/>
        <v>602784.00000000012</v>
      </c>
      <c r="L2174" s="62">
        <f t="shared" si="1122"/>
        <v>12038783.999999998</v>
      </c>
      <c r="M2174" s="574"/>
      <c r="N2174" s="62"/>
      <c r="O2174" s="62">
        <f t="shared" si="1107"/>
        <v>0</v>
      </c>
      <c r="P2174" s="574"/>
      <c r="Q2174" s="62"/>
      <c r="R2174" s="62">
        <f t="shared" si="1108"/>
        <v>0</v>
      </c>
      <c r="S2174" s="62">
        <f t="shared" si="1109"/>
        <v>0</v>
      </c>
      <c r="T2174" s="62">
        <f t="shared" si="1110"/>
        <v>0</v>
      </c>
      <c r="U2174" s="62">
        <f t="shared" si="1111"/>
        <v>0</v>
      </c>
      <c r="V2174" s="398" t="s">
        <v>1455</v>
      </c>
    </row>
    <row r="2175" spans="1:22" s="399" customFormat="1" outlineLevel="3">
      <c r="A2175" s="395"/>
      <c r="B2175" s="395"/>
      <c r="C2175" s="400" t="s">
        <v>1560</v>
      </c>
      <c r="D2175" s="97">
        <v>10</v>
      </c>
      <c r="E2175" s="61">
        <v>10</v>
      </c>
      <c r="F2175" s="397" t="s">
        <v>1109</v>
      </c>
      <c r="G2175" s="62">
        <v>768883.50000000012</v>
      </c>
      <c r="H2175" s="62">
        <v>123200.00000000001</v>
      </c>
      <c r="I2175" s="62">
        <f t="shared" si="1125"/>
        <v>892083.50000000012</v>
      </c>
      <c r="J2175" s="62">
        <f t="shared" si="1120"/>
        <v>7688835.0000000009</v>
      </c>
      <c r="K2175" s="62">
        <f t="shared" si="1121"/>
        <v>1232000.0000000002</v>
      </c>
      <c r="L2175" s="62">
        <f t="shared" si="1122"/>
        <v>8920835.0000000019</v>
      </c>
      <c r="M2175" s="574"/>
      <c r="N2175" s="62"/>
      <c r="O2175" s="62">
        <f t="shared" si="1107"/>
        <v>0</v>
      </c>
      <c r="P2175" s="574"/>
      <c r="Q2175" s="62"/>
      <c r="R2175" s="62">
        <f t="shared" si="1108"/>
        <v>0</v>
      </c>
      <c r="S2175" s="62">
        <f t="shared" si="1109"/>
        <v>0</v>
      </c>
      <c r="T2175" s="62">
        <f t="shared" si="1110"/>
        <v>0</v>
      </c>
      <c r="U2175" s="62">
        <f t="shared" si="1111"/>
        <v>0</v>
      </c>
      <c r="V2175" s="398" t="s">
        <v>1456</v>
      </c>
    </row>
    <row r="2176" spans="1:22" s="399" customFormat="1" outlineLevel="3">
      <c r="A2176" s="395"/>
      <c r="B2176" s="395"/>
      <c r="C2176" s="400" t="s">
        <v>1457</v>
      </c>
      <c r="D2176" s="97">
        <v>4</v>
      </c>
      <c r="E2176" s="61">
        <v>4</v>
      </c>
      <c r="F2176" s="397" t="s">
        <v>660</v>
      </c>
      <c r="G2176" s="199">
        <v>5018000</v>
      </c>
      <c r="H2176" s="199">
        <v>61600.000000000007</v>
      </c>
      <c r="I2176" s="62">
        <f t="shared" si="1125"/>
        <v>5079600</v>
      </c>
      <c r="J2176" s="62">
        <f t="shared" si="1120"/>
        <v>20072000</v>
      </c>
      <c r="K2176" s="62">
        <f t="shared" si="1121"/>
        <v>246400.00000000003</v>
      </c>
      <c r="L2176" s="62">
        <f t="shared" si="1122"/>
        <v>20318400</v>
      </c>
      <c r="M2176" s="574"/>
      <c r="N2176" s="62"/>
      <c r="O2176" s="62">
        <f t="shared" si="1107"/>
        <v>0</v>
      </c>
      <c r="P2176" s="574"/>
      <c r="Q2176" s="62"/>
      <c r="R2176" s="62">
        <f t="shared" si="1108"/>
        <v>0</v>
      </c>
      <c r="S2176" s="62">
        <f t="shared" si="1109"/>
        <v>0</v>
      </c>
      <c r="T2176" s="62">
        <f t="shared" si="1110"/>
        <v>0</v>
      </c>
      <c r="U2176" s="62">
        <f t="shared" si="1111"/>
        <v>0</v>
      </c>
      <c r="V2176" s="398" t="s">
        <v>1458</v>
      </c>
    </row>
    <row r="2177" spans="1:26" s="399" customFormat="1" ht="26.4" outlineLevel="3">
      <c r="A2177" s="395"/>
      <c r="B2177" s="395"/>
      <c r="C2177" s="400" t="s">
        <v>1459</v>
      </c>
      <c r="D2177" s="97">
        <v>11</v>
      </c>
      <c r="E2177" s="61">
        <v>11</v>
      </c>
      <c r="F2177" s="397" t="s">
        <v>660</v>
      </c>
      <c r="G2177" s="199">
        <v>11003000</v>
      </c>
      <c r="H2177" s="199">
        <v>280000</v>
      </c>
      <c r="I2177" s="62">
        <f t="shared" si="1125"/>
        <v>11283000</v>
      </c>
      <c r="J2177" s="62">
        <f t="shared" si="1120"/>
        <v>121033000</v>
      </c>
      <c r="K2177" s="62">
        <f t="shared" si="1121"/>
        <v>3080000</v>
      </c>
      <c r="L2177" s="62">
        <f t="shared" si="1122"/>
        <v>124113000</v>
      </c>
      <c r="M2177" s="574"/>
      <c r="N2177" s="62"/>
      <c r="O2177" s="62">
        <f t="shared" si="1107"/>
        <v>0</v>
      </c>
      <c r="P2177" s="574"/>
      <c r="Q2177" s="62"/>
      <c r="R2177" s="62">
        <f t="shared" si="1108"/>
        <v>0</v>
      </c>
      <c r="S2177" s="62">
        <f t="shared" si="1109"/>
        <v>0</v>
      </c>
      <c r="T2177" s="62">
        <f t="shared" si="1110"/>
        <v>0</v>
      </c>
      <c r="U2177" s="62">
        <f t="shared" si="1111"/>
        <v>0</v>
      </c>
      <c r="V2177" s="398" t="s">
        <v>1460</v>
      </c>
    </row>
    <row r="2178" spans="1:26" s="399" customFormat="1" outlineLevel="3">
      <c r="A2178" s="395"/>
      <c r="B2178" s="395"/>
      <c r="C2178" s="400" t="s">
        <v>1461</v>
      </c>
      <c r="D2178" s="97">
        <v>10</v>
      </c>
      <c r="E2178" s="61">
        <v>10</v>
      </c>
      <c r="F2178" s="397" t="s">
        <v>660</v>
      </c>
      <c r="G2178" s="199">
        <v>855000</v>
      </c>
      <c r="H2178" s="199">
        <v>88480.000000000015</v>
      </c>
      <c r="I2178" s="62">
        <f t="shared" si="1125"/>
        <v>943480</v>
      </c>
      <c r="J2178" s="62">
        <f t="shared" si="1120"/>
        <v>8550000</v>
      </c>
      <c r="K2178" s="62">
        <f t="shared" si="1121"/>
        <v>884800.00000000012</v>
      </c>
      <c r="L2178" s="62">
        <f t="shared" si="1122"/>
        <v>9434800</v>
      </c>
      <c r="M2178" s="574"/>
      <c r="N2178" s="62"/>
      <c r="O2178" s="62">
        <f t="shared" si="1107"/>
        <v>0</v>
      </c>
      <c r="P2178" s="574"/>
      <c r="Q2178" s="62"/>
      <c r="R2178" s="62">
        <f t="shared" si="1108"/>
        <v>0</v>
      </c>
      <c r="S2178" s="62">
        <f t="shared" si="1109"/>
        <v>0</v>
      </c>
      <c r="T2178" s="62">
        <f t="shared" si="1110"/>
        <v>0</v>
      </c>
      <c r="U2178" s="62">
        <f t="shared" si="1111"/>
        <v>0</v>
      </c>
      <c r="V2178" s="398" t="s">
        <v>1462</v>
      </c>
    </row>
    <row r="2179" spans="1:26" s="399" customFormat="1" ht="26.4" outlineLevel="3">
      <c r="A2179" s="395"/>
      <c r="B2179" s="395"/>
      <c r="C2179" s="400" t="s">
        <v>1474</v>
      </c>
      <c r="D2179" s="97">
        <v>1</v>
      </c>
      <c r="E2179" s="61">
        <v>1</v>
      </c>
      <c r="F2179" s="397" t="s">
        <v>660</v>
      </c>
      <c r="G2179" s="199">
        <v>4334000</v>
      </c>
      <c r="H2179" s="199">
        <v>380800.00000000006</v>
      </c>
      <c r="I2179" s="62">
        <f t="shared" ref="I2179:I2180" si="1126">SUM(G2179:H2179)</f>
        <v>4714800</v>
      </c>
      <c r="J2179" s="62">
        <f t="shared" si="1120"/>
        <v>4334000</v>
      </c>
      <c r="K2179" s="62">
        <f t="shared" si="1121"/>
        <v>380800.00000000006</v>
      </c>
      <c r="L2179" s="62">
        <f t="shared" si="1122"/>
        <v>4714800</v>
      </c>
      <c r="M2179" s="574"/>
      <c r="N2179" s="62"/>
      <c r="O2179" s="62">
        <f t="shared" si="1107"/>
        <v>0</v>
      </c>
      <c r="P2179" s="574"/>
      <c r="Q2179" s="62"/>
      <c r="R2179" s="62">
        <f t="shared" si="1108"/>
        <v>0</v>
      </c>
      <c r="S2179" s="62">
        <f t="shared" si="1109"/>
        <v>0</v>
      </c>
      <c r="T2179" s="62">
        <f t="shared" si="1110"/>
        <v>0</v>
      </c>
      <c r="U2179" s="62">
        <f t="shared" si="1111"/>
        <v>0</v>
      </c>
      <c r="V2179" s="398" t="s">
        <v>1464</v>
      </c>
    </row>
    <row r="2180" spans="1:26" ht="26.4" outlineLevel="3">
      <c r="A2180" s="137"/>
      <c r="B2180" s="137"/>
      <c r="C2180" s="138" t="s">
        <v>1475</v>
      </c>
      <c r="D2180" s="97">
        <v>1</v>
      </c>
      <c r="E2180" s="61">
        <v>1</v>
      </c>
      <c r="F2180" s="139" t="s">
        <v>660</v>
      </c>
      <c r="G2180" s="199">
        <v>3250500.0000000005</v>
      </c>
      <c r="H2180" s="199">
        <v>285600</v>
      </c>
      <c r="I2180" s="71">
        <f t="shared" si="1126"/>
        <v>3536100.0000000005</v>
      </c>
      <c r="J2180" s="71">
        <f t="shared" si="1120"/>
        <v>3250500.0000000005</v>
      </c>
      <c r="K2180" s="71">
        <f t="shared" si="1121"/>
        <v>285600</v>
      </c>
      <c r="L2180" s="71">
        <f t="shared" si="1122"/>
        <v>3536100.0000000005</v>
      </c>
      <c r="M2180" s="570"/>
      <c r="N2180" s="71"/>
      <c r="O2180" s="71">
        <f t="shared" si="1107"/>
        <v>0</v>
      </c>
      <c r="P2180" s="570"/>
      <c r="Q2180" s="71"/>
      <c r="R2180" s="71">
        <f t="shared" si="1108"/>
        <v>0</v>
      </c>
      <c r="S2180" s="71">
        <f t="shared" si="1109"/>
        <v>0</v>
      </c>
      <c r="T2180" s="71">
        <f t="shared" si="1110"/>
        <v>0</v>
      </c>
      <c r="U2180" s="71">
        <f t="shared" si="1111"/>
        <v>0</v>
      </c>
      <c r="V2180" s="145" t="s">
        <v>1464</v>
      </c>
      <c r="X2180" s="10"/>
      <c r="Y2180" s="10"/>
      <c r="Z2180" s="10"/>
    </row>
    <row r="2181" spans="1:26" outlineLevel="3">
      <c r="A2181" s="137"/>
      <c r="B2181" s="137"/>
      <c r="C2181" s="138" t="s">
        <v>1469</v>
      </c>
      <c r="D2181" s="97">
        <v>2</v>
      </c>
      <c r="E2181" s="61">
        <v>2</v>
      </c>
      <c r="F2181" s="139" t="s">
        <v>660</v>
      </c>
      <c r="G2181" s="199">
        <v>1628727.2727272725</v>
      </c>
      <c r="H2181" s="199">
        <v>168000.00000000003</v>
      </c>
      <c r="I2181" s="71">
        <f t="shared" si="1125"/>
        <v>1796727.2727272725</v>
      </c>
      <c r="J2181" s="71">
        <f t="shared" si="1120"/>
        <v>3257454.5454545449</v>
      </c>
      <c r="K2181" s="71">
        <f t="shared" si="1121"/>
        <v>336000.00000000006</v>
      </c>
      <c r="L2181" s="71">
        <f t="shared" si="1122"/>
        <v>3593454.5454545449</v>
      </c>
      <c r="M2181" s="570"/>
      <c r="N2181" s="71"/>
      <c r="O2181" s="71">
        <f t="shared" si="1107"/>
        <v>0</v>
      </c>
      <c r="P2181" s="570"/>
      <c r="Q2181" s="71"/>
      <c r="R2181" s="71">
        <f t="shared" si="1108"/>
        <v>0</v>
      </c>
      <c r="S2181" s="71">
        <f t="shared" si="1109"/>
        <v>0</v>
      </c>
      <c r="T2181" s="71">
        <f t="shared" si="1110"/>
        <v>0</v>
      </c>
      <c r="U2181" s="71">
        <f t="shared" si="1111"/>
        <v>0</v>
      </c>
      <c r="V2181" s="145" t="s">
        <v>1470</v>
      </c>
      <c r="X2181" s="10"/>
      <c r="Y2181" s="10"/>
      <c r="Z2181" s="10"/>
    </row>
    <row r="2182" spans="1:26" outlineLevel="3">
      <c r="A2182" s="137"/>
      <c r="B2182" s="137"/>
      <c r="C2182" s="138" t="s">
        <v>1473</v>
      </c>
      <c r="D2182" s="97">
        <v>49</v>
      </c>
      <c r="E2182" s="61">
        <v>49</v>
      </c>
      <c r="F2182" s="139" t="s">
        <v>897</v>
      </c>
      <c r="G2182" s="199">
        <v>50000</v>
      </c>
      <c r="H2182" s="199">
        <v>15000</v>
      </c>
      <c r="I2182" s="71">
        <f>SUM(G2182:H2182)</f>
        <v>65000</v>
      </c>
      <c r="J2182" s="71">
        <f>G2182*E2182</f>
        <v>2450000</v>
      </c>
      <c r="K2182" s="71">
        <f>H2182*E2182</f>
        <v>735000</v>
      </c>
      <c r="L2182" s="71">
        <f>I2182*E2182</f>
        <v>3185000</v>
      </c>
      <c r="M2182" s="570"/>
      <c r="N2182" s="71"/>
      <c r="O2182" s="71">
        <f t="shared" si="1107"/>
        <v>0</v>
      </c>
      <c r="P2182" s="570"/>
      <c r="Q2182" s="71"/>
      <c r="R2182" s="71">
        <f t="shared" si="1108"/>
        <v>0</v>
      </c>
      <c r="S2182" s="71">
        <f t="shared" si="1109"/>
        <v>0</v>
      </c>
      <c r="T2182" s="71">
        <f t="shared" si="1110"/>
        <v>0</v>
      </c>
      <c r="U2182" s="71">
        <f t="shared" si="1111"/>
        <v>0</v>
      </c>
      <c r="V2182" s="145" t="s">
        <v>713</v>
      </c>
      <c r="X2182" s="10"/>
      <c r="Y2182" s="10"/>
      <c r="Z2182" s="10"/>
    </row>
    <row r="2183" spans="1:26" s="399" customFormat="1" outlineLevel="3">
      <c r="A2183" s="395"/>
      <c r="B2183" s="395"/>
      <c r="C2183" s="400" t="s">
        <v>657</v>
      </c>
      <c r="D2183" s="97">
        <v>1</v>
      </c>
      <c r="E2183" s="61">
        <v>1</v>
      </c>
      <c r="F2183" s="397" t="s">
        <v>619</v>
      </c>
      <c r="G2183" s="62">
        <v>5469648.5</v>
      </c>
      <c r="H2183" s="62">
        <v>1640894.55</v>
      </c>
      <c r="I2183" s="62">
        <f t="shared" ref="I2183" si="1127">SUM(G2183:H2183)</f>
        <v>7110543.0499999998</v>
      </c>
      <c r="J2183" s="62">
        <f t="shared" ref="J2183" si="1128">G2183*E2183</f>
        <v>5469648.5</v>
      </c>
      <c r="K2183" s="62">
        <f t="shared" ref="K2183" si="1129">H2183*E2183</f>
        <v>1640894.55</v>
      </c>
      <c r="L2183" s="62">
        <f t="shared" ref="L2183" si="1130">I2183*E2183</f>
        <v>7110543.0499999998</v>
      </c>
      <c r="M2183" s="574"/>
      <c r="N2183" s="62"/>
      <c r="O2183" s="62">
        <f t="shared" si="1107"/>
        <v>0</v>
      </c>
      <c r="P2183" s="574"/>
      <c r="Q2183" s="62"/>
      <c r="R2183" s="62">
        <f t="shared" si="1108"/>
        <v>0</v>
      </c>
      <c r="S2183" s="62">
        <f t="shared" si="1109"/>
        <v>0</v>
      </c>
      <c r="T2183" s="62">
        <f t="shared" si="1110"/>
        <v>0</v>
      </c>
      <c r="U2183" s="62">
        <f t="shared" si="1111"/>
        <v>0</v>
      </c>
      <c r="V2183" s="398" t="s">
        <v>713</v>
      </c>
    </row>
    <row r="2184" spans="1:26" outlineLevel="2">
      <c r="A2184" s="137"/>
      <c r="B2184" s="137"/>
      <c r="C2184" s="138"/>
      <c r="D2184" s="97"/>
      <c r="E2184" s="61"/>
      <c r="F2184" s="139"/>
      <c r="G2184" s="71"/>
      <c r="H2184" s="71"/>
      <c r="I2184" s="71"/>
      <c r="J2184" s="71"/>
      <c r="K2184" s="71"/>
      <c r="L2184" s="62"/>
      <c r="M2184" s="574"/>
      <c r="N2184" s="62"/>
      <c r="O2184" s="62">
        <f t="shared" si="1107"/>
        <v>0</v>
      </c>
      <c r="P2184" s="574"/>
      <c r="Q2184" s="62"/>
      <c r="R2184" s="62">
        <f t="shared" si="1108"/>
        <v>0</v>
      </c>
      <c r="S2184" s="62">
        <f t="shared" si="1109"/>
        <v>0</v>
      </c>
      <c r="T2184" s="62">
        <f t="shared" si="1110"/>
        <v>0</v>
      </c>
      <c r="U2184" s="62">
        <f t="shared" si="1111"/>
        <v>0</v>
      </c>
      <c r="V2184" s="145"/>
      <c r="X2184" s="10"/>
      <c r="Y2184" s="10"/>
      <c r="Z2184" s="10"/>
    </row>
    <row r="2185" spans="1:26" ht="15.6">
      <c r="A2185" s="141" t="s">
        <v>41</v>
      </c>
      <c r="B2185" s="141"/>
      <c r="C2185" s="142" t="s">
        <v>42</v>
      </c>
      <c r="D2185" s="143"/>
      <c r="E2185" s="445"/>
      <c r="F2185" s="143"/>
      <c r="G2185" s="477"/>
      <c r="H2185" s="477"/>
      <c r="I2185" s="68"/>
      <c r="J2185" s="68"/>
      <c r="K2185" s="68"/>
      <c r="L2185" s="68">
        <f>SUBTOTAL(9,L2186:L2186)</f>
        <v>0</v>
      </c>
      <c r="M2185" s="580"/>
      <c r="N2185" s="68"/>
      <c r="O2185" s="68">
        <f t="shared" si="1107"/>
        <v>0</v>
      </c>
      <c r="P2185" s="580"/>
      <c r="Q2185" s="68"/>
      <c r="R2185" s="68">
        <f t="shared" si="1108"/>
        <v>0</v>
      </c>
      <c r="S2185" s="68">
        <f t="shared" si="1109"/>
        <v>0</v>
      </c>
      <c r="T2185" s="68">
        <f t="shared" si="1110"/>
        <v>0</v>
      </c>
      <c r="U2185" s="68">
        <f t="shared" si="1111"/>
        <v>0</v>
      </c>
      <c r="V2185" s="144"/>
      <c r="X2185" s="10"/>
      <c r="Y2185" s="10"/>
      <c r="Z2185" s="10"/>
    </row>
    <row r="2186" spans="1:26">
      <c r="A2186" s="146"/>
      <c r="B2186" s="146"/>
      <c r="C2186" s="147"/>
      <c r="D2186" s="148"/>
      <c r="E2186" s="446"/>
      <c r="F2186" s="148"/>
      <c r="G2186" s="82"/>
      <c r="H2186" s="82"/>
      <c r="I2186" s="82"/>
      <c r="J2186" s="82"/>
      <c r="K2186" s="82"/>
      <c r="L2186" s="62"/>
      <c r="M2186" s="574"/>
      <c r="N2186" s="62"/>
      <c r="O2186" s="62">
        <f t="shared" si="1107"/>
        <v>0</v>
      </c>
      <c r="P2186" s="574"/>
      <c r="Q2186" s="62"/>
      <c r="R2186" s="62">
        <f t="shared" si="1108"/>
        <v>0</v>
      </c>
      <c r="S2186" s="62">
        <f t="shared" si="1109"/>
        <v>0</v>
      </c>
      <c r="T2186" s="62">
        <f t="shared" si="1110"/>
        <v>0</v>
      </c>
      <c r="U2186" s="62">
        <f t="shared" si="1111"/>
        <v>0</v>
      </c>
      <c r="V2186" s="145"/>
      <c r="X2186" s="10"/>
      <c r="Y2186" s="10"/>
      <c r="Z2186" s="10"/>
    </row>
    <row r="2187" spans="1:26" ht="15.6">
      <c r="A2187" s="141" t="s">
        <v>43</v>
      </c>
      <c r="B2187" s="141"/>
      <c r="C2187" s="142" t="s">
        <v>44</v>
      </c>
      <c r="D2187" s="143"/>
      <c r="E2187" s="445"/>
      <c r="F2187" s="143"/>
      <c r="G2187" s="477"/>
      <c r="H2187" s="477"/>
      <c r="I2187" s="68"/>
      <c r="J2187" s="68">
        <f t="shared" ref="J2187:K2187" si="1131">SUBTOTAL(9,J2188:J2201)</f>
        <v>36457255.92727273</v>
      </c>
      <c r="K2187" s="68">
        <f t="shared" si="1131"/>
        <v>16528783.25818182</v>
      </c>
      <c r="L2187" s="68">
        <f>SUBTOTAL(9,L2188:L2201)</f>
        <v>52986039.18545454</v>
      </c>
      <c r="M2187" s="580"/>
      <c r="N2187" s="68"/>
      <c r="O2187" s="68">
        <f t="shared" si="1107"/>
        <v>0</v>
      </c>
      <c r="P2187" s="580"/>
      <c r="Q2187" s="68"/>
      <c r="R2187" s="68">
        <f t="shared" si="1108"/>
        <v>0</v>
      </c>
      <c r="S2187" s="68">
        <f t="shared" ref="S2187:T2187" si="1132">SUBTOTAL(9,S2188:S2201)</f>
        <v>12798873.359999999</v>
      </c>
      <c r="T2187" s="68">
        <f t="shared" si="1132"/>
        <v>0</v>
      </c>
      <c r="U2187" s="68">
        <f>SUBTOTAL(9,U2188:U2201)</f>
        <v>12798873.359999999</v>
      </c>
      <c r="V2187" s="144"/>
      <c r="X2187" s="10"/>
      <c r="Y2187" s="10"/>
      <c r="Z2187" s="10"/>
    </row>
    <row r="2188" spans="1:26">
      <c r="A2188" s="146"/>
      <c r="B2188" s="146"/>
      <c r="C2188" s="147"/>
      <c r="D2188" s="99"/>
      <c r="E2188" s="80"/>
      <c r="F2188" s="148"/>
      <c r="G2188" s="82"/>
      <c r="H2188" s="82"/>
      <c r="I2188" s="82"/>
      <c r="J2188" s="82"/>
      <c r="K2188" s="82"/>
      <c r="L2188" s="62"/>
      <c r="M2188" s="574"/>
      <c r="N2188" s="62"/>
      <c r="O2188" s="62">
        <f t="shared" si="1107"/>
        <v>0</v>
      </c>
      <c r="P2188" s="574"/>
      <c r="Q2188" s="62"/>
      <c r="R2188" s="62">
        <f t="shared" si="1108"/>
        <v>0</v>
      </c>
      <c r="S2188" s="62">
        <f t="shared" si="1109"/>
        <v>0</v>
      </c>
      <c r="T2188" s="62">
        <f t="shared" si="1110"/>
        <v>0</v>
      </c>
      <c r="U2188" s="62">
        <f t="shared" si="1111"/>
        <v>0</v>
      </c>
      <c r="V2188" s="145"/>
      <c r="X2188" s="10"/>
      <c r="Y2188" s="10"/>
      <c r="Z2188" s="10"/>
    </row>
    <row r="2189" spans="1:26" outlineLevel="1">
      <c r="A2189" s="149" t="s">
        <v>335</v>
      </c>
      <c r="B2189" s="149"/>
      <c r="C2189" s="150" t="s">
        <v>336</v>
      </c>
      <c r="D2189" s="151"/>
      <c r="E2189" s="448"/>
      <c r="F2189" s="151"/>
      <c r="G2189" s="75"/>
      <c r="H2189" s="75"/>
      <c r="I2189" s="75"/>
      <c r="J2189" s="75">
        <f>SUBTOTAL(9,J2190:J2201)</f>
        <v>36457255.92727273</v>
      </c>
      <c r="K2189" s="75">
        <f>SUBTOTAL(9,K2190:K2201)</f>
        <v>16528783.25818182</v>
      </c>
      <c r="L2189" s="75">
        <f>SUBTOTAL(9,L2190:L2201)</f>
        <v>52986039.18545454</v>
      </c>
      <c r="M2189" s="571"/>
      <c r="N2189" s="75"/>
      <c r="O2189" s="75">
        <f t="shared" si="1107"/>
        <v>0</v>
      </c>
      <c r="P2189" s="571"/>
      <c r="Q2189" s="75"/>
      <c r="R2189" s="75">
        <f t="shared" si="1108"/>
        <v>0</v>
      </c>
      <c r="S2189" s="75">
        <f>SUBTOTAL(9,S2190:S2201)</f>
        <v>12798873.359999999</v>
      </c>
      <c r="T2189" s="75">
        <f>SUBTOTAL(9,T2190:T2201)</f>
        <v>0</v>
      </c>
      <c r="U2189" s="75">
        <f>SUBTOTAL(9,U2190:U2201)</f>
        <v>12798873.359999999</v>
      </c>
      <c r="V2189" s="152"/>
      <c r="X2189" s="10"/>
      <c r="Y2189" s="10"/>
      <c r="Z2189" s="10"/>
    </row>
    <row r="2190" spans="1:26" outlineLevel="2">
      <c r="A2190" s="137" t="s">
        <v>337</v>
      </c>
      <c r="B2190" s="137"/>
      <c r="C2190" s="138" t="s">
        <v>338</v>
      </c>
      <c r="D2190" s="97">
        <v>1</v>
      </c>
      <c r="E2190" s="61">
        <v>1</v>
      </c>
      <c r="F2190" s="139" t="s">
        <v>10</v>
      </c>
      <c r="G2190" s="71"/>
      <c r="H2190" s="71"/>
      <c r="I2190" s="71"/>
      <c r="J2190" s="62">
        <f t="shared" ref="J2190:K2190" si="1133">SUBTOTAL(9,J2191:J2201)</f>
        <v>36457255.92727273</v>
      </c>
      <c r="K2190" s="62">
        <f t="shared" si="1133"/>
        <v>16528783.25818182</v>
      </c>
      <c r="L2190" s="62">
        <f>SUBTOTAL(9,L2191:L2201)</f>
        <v>52986039.18545454</v>
      </c>
      <c r="M2190" s="574"/>
      <c r="N2190" s="62"/>
      <c r="O2190" s="62">
        <f t="shared" si="1107"/>
        <v>0</v>
      </c>
      <c r="P2190" s="574"/>
      <c r="Q2190" s="62"/>
      <c r="R2190" s="62">
        <f t="shared" si="1108"/>
        <v>0</v>
      </c>
      <c r="S2190" s="62">
        <f t="shared" ref="S2190:T2190" si="1134">SUBTOTAL(9,S2191:S2201)</f>
        <v>12798873.359999999</v>
      </c>
      <c r="T2190" s="62">
        <f t="shared" si="1134"/>
        <v>0</v>
      </c>
      <c r="U2190" s="62">
        <f>SUBTOTAL(9,U2191:U2201)</f>
        <v>12798873.359999999</v>
      </c>
      <c r="V2190" s="145"/>
      <c r="X2190" s="10"/>
      <c r="Y2190" s="10"/>
      <c r="Z2190" s="10"/>
    </row>
    <row r="2191" spans="1:26" ht="26.4" outlineLevel="2">
      <c r="A2191" s="137"/>
      <c r="B2191" s="137"/>
      <c r="C2191" s="138" t="s">
        <v>1476</v>
      </c>
      <c r="D2191" s="97">
        <v>12</v>
      </c>
      <c r="E2191" s="61">
        <v>15</v>
      </c>
      <c r="F2191" s="139" t="s">
        <v>624</v>
      </c>
      <c r="G2191" s="199">
        <v>356616</v>
      </c>
      <c r="H2191" s="199">
        <v>71941.40800000001</v>
      </c>
      <c r="I2191" s="71">
        <f t="shared" ref="I2191:I2199" si="1135">SUM(G2191:H2191)</f>
        <v>428557.408</v>
      </c>
      <c r="J2191" s="71">
        <f t="shared" ref="J2191:J2200" si="1136">G2191*E2191</f>
        <v>5349240</v>
      </c>
      <c r="K2191" s="71">
        <f t="shared" ref="K2191:K2200" si="1137">H2191*E2191</f>
        <v>1079121.1200000001</v>
      </c>
      <c r="L2191" s="71">
        <f t="shared" ref="L2191:L2200" si="1138">I2191*E2191</f>
        <v>6428361.1200000001</v>
      </c>
      <c r="M2191" s="570">
        <v>0.7</v>
      </c>
      <c r="N2191" s="71"/>
      <c r="O2191" s="71">
        <f t="shared" si="1107"/>
        <v>0.7</v>
      </c>
      <c r="P2191" s="570"/>
      <c r="Q2191" s="71"/>
      <c r="R2191" s="71">
        <f t="shared" si="1108"/>
        <v>0</v>
      </c>
      <c r="S2191" s="71">
        <f t="shared" si="1109"/>
        <v>3744467.9999999995</v>
      </c>
      <c r="T2191" s="71">
        <f t="shared" si="1110"/>
        <v>0</v>
      </c>
      <c r="U2191" s="71">
        <f t="shared" si="1111"/>
        <v>3744467.9999999995</v>
      </c>
      <c r="V2191" s="145" t="s">
        <v>1344</v>
      </c>
      <c r="X2191" s="10"/>
      <c r="Y2191" s="10"/>
      <c r="Z2191" s="10"/>
    </row>
    <row r="2192" spans="1:26" ht="26.4" outlineLevel="2">
      <c r="A2192" s="137"/>
      <c r="B2192" s="137"/>
      <c r="C2192" s="138" t="s">
        <v>1477</v>
      </c>
      <c r="D2192" s="97">
        <v>92</v>
      </c>
      <c r="E2192" s="61">
        <v>112</v>
      </c>
      <c r="F2192" s="139" t="s">
        <v>624</v>
      </c>
      <c r="G2192" s="199">
        <v>93225.600000000006</v>
      </c>
      <c r="H2192" s="199">
        <v>42504.000000000007</v>
      </c>
      <c r="I2192" s="71">
        <f t="shared" si="1135"/>
        <v>135729.60000000001</v>
      </c>
      <c r="J2192" s="71">
        <f t="shared" si="1136"/>
        <v>10441267.200000001</v>
      </c>
      <c r="K2192" s="71">
        <f t="shared" si="1137"/>
        <v>4760448.0000000009</v>
      </c>
      <c r="L2192" s="71">
        <f t="shared" si="1138"/>
        <v>15201715.200000001</v>
      </c>
      <c r="M2192" s="570">
        <v>0.7</v>
      </c>
      <c r="N2192" s="71"/>
      <c r="O2192" s="71">
        <f t="shared" si="1107"/>
        <v>0.7</v>
      </c>
      <c r="P2192" s="570"/>
      <c r="Q2192" s="71"/>
      <c r="R2192" s="71">
        <f t="shared" si="1108"/>
        <v>0</v>
      </c>
      <c r="S2192" s="71">
        <f t="shared" si="1109"/>
        <v>7308887.04</v>
      </c>
      <c r="T2192" s="71">
        <f t="shared" si="1110"/>
        <v>0</v>
      </c>
      <c r="U2192" s="71">
        <f t="shared" si="1111"/>
        <v>7308887.04</v>
      </c>
      <c r="V2192" s="145" t="s">
        <v>1348</v>
      </c>
      <c r="X2192" s="10"/>
      <c r="Y2192" s="10"/>
      <c r="Z2192" s="10"/>
    </row>
    <row r="2193" spans="1:26" s="11" customFormat="1" ht="26.4" outlineLevel="2">
      <c r="A2193" s="192"/>
      <c r="B2193" s="192"/>
      <c r="C2193" s="193" t="s">
        <v>1478</v>
      </c>
      <c r="D2193" s="194">
        <v>59</v>
      </c>
      <c r="E2193" s="358">
        <v>55</v>
      </c>
      <c r="F2193" s="195" t="s">
        <v>624</v>
      </c>
      <c r="G2193" s="199">
        <v>29858.400000000001</v>
      </c>
      <c r="H2193" s="199">
        <v>24884.160000000003</v>
      </c>
      <c r="I2193" s="199">
        <f t="shared" si="1135"/>
        <v>54742.560000000005</v>
      </c>
      <c r="J2193" s="199">
        <f t="shared" si="1136"/>
        <v>1642212</v>
      </c>
      <c r="K2193" s="199">
        <f t="shared" si="1137"/>
        <v>1368628.8000000003</v>
      </c>
      <c r="L2193" s="199">
        <f t="shared" si="1138"/>
        <v>3010840.8000000003</v>
      </c>
      <c r="M2193" s="570">
        <v>0.7</v>
      </c>
      <c r="N2193" s="199"/>
      <c r="O2193" s="199">
        <f t="shared" si="1107"/>
        <v>0.7</v>
      </c>
      <c r="P2193" s="579"/>
      <c r="Q2193" s="199"/>
      <c r="R2193" s="199">
        <f t="shared" si="1108"/>
        <v>0</v>
      </c>
      <c r="S2193" s="199">
        <f t="shared" si="1109"/>
        <v>1149548.3999999999</v>
      </c>
      <c r="T2193" s="199">
        <f t="shared" si="1110"/>
        <v>0</v>
      </c>
      <c r="U2193" s="199">
        <f t="shared" si="1111"/>
        <v>1149548.3999999999</v>
      </c>
      <c r="V2193" s="270" t="s">
        <v>1352</v>
      </c>
    </row>
    <row r="2194" spans="1:26" s="11" customFormat="1" outlineLevel="2">
      <c r="A2194" s="192"/>
      <c r="B2194" s="192"/>
      <c r="C2194" s="193" t="s">
        <v>1479</v>
      </c>
      <c r="D2194" s="194">
        <v>8</v>
      </c>
      <c r="E2194" s="358">
        <v>8</v>
      </c>
      <c r="F2194" s="195" t="s">
        <v>660</v>
      </c>
      <c r="G2194" s="199">
        <v>106423.2</v>
      </c>
      <c r="H2194" s="199">
        <v>28000.000000000004</v>
      </c>
      <c r="I2194" s="199">
        <f t="shared" si="1135"/>
        <v>134423.20000000001</v>
      </c>
      <c r="J2194" s="199">
        <f t="shared" si="1136"/>
        <v>851385.6</v>
      </c>
      <c r="K2194" s="199">
        <f t="shared" si="1137"/>
        <v>224000.00000000003</v>
      </c>
      <c r="L2194" s="199">
        <f t="shared" si="1138"/>
        <v>1075385.6000000001</v>
      </c>
      <c r="M2194" s="570">
        <v>0.7</v>
      </c>
      <c r="N2194" s="199"/>
      <c r="O2194" s="199">
        <f t="shared" si="1107"/>
        <v>0.7</v>
      </c>
      <c r="P2194" s="579"/>
      <c r="Q2194" s="199"/>
      <c r="R2194" s="199">
        <f t="shared" si="1108"/>
        <v>0</v>
      </c>
      <c r="S2194" s="199">
        <f t="shared" si="1109"/>
        <v>595969.91999999993</v>
      </c>
      <c r="T2194" s="199">
        <f t="shared" si="1110"/>
        <v>0</v>
      </c>
      <c r="U2194" s="199">
        <f t="shared" si="1111"/>
        <v>595969.91999999993</v>
      </c>
      <c r="V2194" s="270" t="s">
        <v>1366</v>
      </c>
    </row>
    <row r="2195" spans="1:26" s="11" customFormat="1" outlineLevel="2">
      <c r="A2195" s="192"/>
      <c r="B2195" s="192"/>
      <c r="C2195" s="193" t="s">
        <v>1480</v>
      </c>
      <c r="D2195" s="194">
        <v>8</v>
      </c>
      <c r="E2195" s="358">
        <v>8</v>
      </c>
      <c r="F2195" s="195" t="s">
        <v>660</v>
      </c>
      <c r="G2195" s="199">
        <v>231000.00000000003</v>
      </c>
      <c r="H2195" s="199">
        <v>50400.000000000007</v>
      </c>
      <c r="I2195" s="199">
        <f t="shared" si="1135"/>
        <v>281400.00000000006</v>
      </c>
      <c r="J2195" s="199">
        <f t="shared" si="1136"/>
        <v>1848000.0000000002</v>
      </c>
      <c r="K2195" s="199">
        <f t="shared" si="1137"/>
        <v>403200.00000000006</v>
      </c>
      <c r="L2195" s="199">
        <f t="shared" si="1138"/>
        <v>2251200.0000000005</v>
      </c>
      <c r="M2195" s="579"/>
      <c r="N2195" s="199"/>
      <c r="O2195" s="199">
        <f t="shared" si="1107"/>
        <v>0</v>
      </c>
      <c r="P2195" s="579"/>
      <c r="Q2195" s="199"/>
      <c r="R2195" s="199">
        <f t="shared" si="1108"/>
        <v>0</v>
      </c>
      <c r="S2195" s="199">
        <f t="shared" si="1109"/>
        <v>0</v>
      </c>
      <c r="T2195" s="199">
        <f t="shared" si="1110"/>
        <v>0</v>
      </c>
      <c r="U2195" s="199">
        <f t="shared" si="1111"/>
        <v>0</v>
      </c>
      <c r="V2195" s="270" t="s">
        <v>1481</v>
      </c>
    </row>
    <row r="2196" spans="1:26" s="11" customFormat="1" outlineLevel="2">
      <c r="A2196" s="192"/>
      <c r="B2196" s="192"/>
      <c r="C2196" s="193" t="s">
        <v>1482</v>
      </c>
      <c r="D2196" s="194">
        <v>8</v>
      </c>
      <c r="E2196" s="358">
        <v>8</v>
      </c>
      <c r="F2196" s="195" t="s">
        <v>660</v>
      </c>
      <c r="G2196" s="199">
        <v>855000</v>
      </c>
      <c r="H2196" s="199">
        <v>88480.000000000015</v>
      </c>
      <c r="I2196" s="199">
        <f t="shared" si="1135"/>
        <v>943480</v>
      </c>
      <c r="J2196" s="199">
        <f t="shared" si="1136"/>
        <v>6840000</v>
      </c>
      <c r="K2196" s="199">
        <f t="shared" si="1137"/>
        <v>707840.00000000012</v>
      </c>
      <c r="L2196" s="199">
        <f t="shared" si="1138"/>
        <v>7547840</v>
      </c>
      <c r="M2196" s="579"/>
      <c r="N2196" s="199"/>
      <c r="O2196" s="199">
        <f t="shared" si="1107"/>
        <v>0</v>
      </c>
      <c r="P2196" s="579"/>
      <c r="Q2196" s="199"/>
      <c r="R2196" s="199">
        <f t="shared" si="1108"/>
        <v>0</v>
      </c>
      <c r="S2196" s="199">
        <f t="shared" si="1109"/>
        <v>0</v>
      </c>
      <c r="T2196" s="199">
        <f t="shared" si="1110"/>
        <v>0</v>
      </c>
      <c r="U2196" s="199">
        <f t="shared" si="1111"/>
        <v>0</v>
      </c>
      <c r="V2196" s="270" t="s">
        <v>1462</v>
      </c>
    </row>
    <row r="2197" spans="1:26" outlineLevel="2">
      <c r="A2197" s="137"/>
      <c r="B2197" s="137"/>
      <c r="C2197" s="138" t="s">
        <v>1483</v>
      </c>
      <c r="D2197" s="97">
        <v>8</v>
      </c>
      <c r="E2197" s="61">
        <v>1</v>
      </c>
      <c r="F2197" s="139" t="s">
        <v>619</v>
      </c>
      <c r="G2197" s="199">
        <v>6588863.3454545448</v>
      </c>
      <c r="H2197" s="199">
        <v>1976659.0036363634</v>
      </c>
      <c r="I2197" s="71">
        <f t="shared" si="1135"/>
        <v>8565522.3490909077</v>
      </c>
      <c r="J2197" s="71">
        <f t="shared" si="1136"/>
        <v>6588863.3454545448</v>
      </c>
      <c r="K2197" s="71">
        <f t="shared" si="1137"/>
        <v>1976659.0036363634</v>
      </c>
      <c r="L2197" s="71">
        <f t="shared" si="1138"/>
        <v>8565522.3490909077</v>
      </c>
      <c r="M2197" s="570"/>
      <c r="N2197" s="71"/>
      <c r="O2197" s="71">
        <f t="shared" si="1107"/>
        <v>0</v>
      </c>
      <c r="P2197" s="570"/>
      <c r="Q2197" s="71"/>
      <c r="R2197" s="71">
        <f t="shared" si="1108"/>
        <v>0</v>
      </c>
      <c r="S2197" s="71">
        <f t="shared" si="1109"/>
        <v>0</v>
      </c>
      <c r="T2197" s="71">
        <f t="shared" si="1110"/>
        <v>0</v>
      </c>
      <c r="U2197" s="71">
        <f t="shared" si="1111"/>
        <v>0</v>
      </c>
      <c r="V2197" s="145" t="s">
        <v>1105</v>
      </c>
      <c r="X2197" s="10"/>
      <c r="Y2197" s="10"/>
      <c r="Z2197" s="10"/>
    </row>
    <row r="2198" spans="1:26" outlineLevel="2">
      <c r="A2198" s="137"/>
      <c r="B2198" s="137"/>
      <c r="C2198" s="138" t="s">
        <v>1103</v>
      </c>
      <c r="D2198" s="97">
        <v>15</v>
      </c>
      <c r="E2198" s="61">
        <v>18</v>
      </c>
      <c r="F2198" s="139" t="s">
        <v>1104</v>
      </c>
      <c r="G2198" s="199">
        <v>0</v>
      </c>
      <c r="H2198" s="199">
        <v>200000</v>
      </c>
      <c r="I2198" s="71">
        <f t="shared" si="1135"/>
        <v>200000</v>
      </c>
      <c r="J2198" s="71">
        <f t="shared" si="1136"/>
        <v>0</v>
      </c>
      <c r="K2198" s="71">
        <f t="shared" si="1137"/>
        <v>3600000</v>
      </c>
      <c r="L2198" s="71">
        <f t="shared" si="1138"/>
        <v>3600000</v>
      </c>
      <c r="M2198" s="570"/>
      <c r="N2198" s="71"/>
      <c r="O2198" s="71">
        <f t="shared" si="1107"/>
        <v>0</v>
      </c>
      <c r="P2198" s="570"/>
      <c r="Q2198" s="71"/>
      <c r="R2198" s="71">
        <f t="shared" si="1108"/>
        <v>0</v>
      </c>
      <c r="S2198" s="71">
        <f t="shared" si="1109"/>
        <v>0</v>
      </c>
      <c r="T2198" s="71">
        <f t="shared" si="1110"/>
        <v>0</v>
      </c>
      <c r="U2198" s="71">
        <f t="shared" si="1111"/>
        <v>0</v>
      </c>
      <c r="V2198" s="145" t="s">
        <v>1105</v>
      </c>
      <c r="X2198" s="10"/>
      <c r="Y2198" s="10"/>
      <c r="Z2198" s="10"/>
    </row>
    <row r="2199" spans="1:26" outlineLevel="2">
      <c r="A2199" s="137"/>
      <c r="B2199" s="137"/>
      <c r="C2199" s="138" t="s">
        <v>1484</v>
      </c>
      <c r="D2199" s="97">
        <v>1</v>
      </c>
      <c r="E2199" s="61">
        <v>1</v>
      </c>
      <c r="F2199" s="139" t="s">
        <v>619</v>
      </c>
      <c r="G2199" s="199">
        <v>2196287.7818181817</v>
      </c>
      <c r="H2199" s="199">
        <v>658886.33454545448</v>
      </c>
      <c r="I2199" s="71">
        <f t="shared" si="1135"/>
        <v>2855174.1163636362</v>
      </c>
      <c r="J2199" s="71">
        <f t="shared" si="1136"/>
        <v>2196287.7818181817</v>
      </c>
      <c r="K2199" s="71">
        <f t="shared" si="1137"/>
        <v>658886.33454545448</v>
      </c>
      <c r="L2199" s="71">
        <f t="shared" si="1138"/>
        <v>2855174.1163636362</v>
      </c>
      <c r="M2199" s="570"/>
      <c r="N2199" s="71"/>
      <c r="O2199" s="71">
        <f t="shared" si="1107"/>
        <v>0</v>
      </c>
      <c r="P2199" s="570"/>
      <c r="Q2199" s="71"/>
      <c r="R2199" s="71">
        <f t="shared" si="1108"/>
        <v>0</v>
      </c>
      <c r="S2199" s="71">
        <f t="shared" si="1109"/>
        <v>0</v>
      </c>
      <c r="T2199" s="71">
        <f t="shared" si="1110"/>
        <v>0</v>
      </c>
      <c r="U2199" s="71">
        <f t="shared" si="1111"/>
        <v>0</v>
      </c>
      <c r="V2199" s="145" t="s">
        <v>1105</v>
      </c>
      <c r="X2199" s="10"/>
      <c r="Y2199" s="10"/>
      <c r="Z2199" s="10"/>
    </row>
    <row r="2200" spans="1:26" outlineLevel="2">
      <c r="A2200" s="137"/>
      <c r="B2200" s="137"/>
      <c r="C2200" s="138" t="s">
        <v>1485</v>
      </c>
      <c r="D2200" s="97">
        <v>1</v>
      </c>
      <c r="E2200" s="61">
        <v>1</v>
      </c>
      <c r="F2200" s="139" t="s">
        <v>619</v>
      </c>
      <c r="G2200" s="199">
        <v>700000</v>
      </c>
      <c r="H2200" s="199">
        <v>1750000</v>
      </c>
      <c r="I2200" s="71">
        <f t="shared" ref="I2200" si="1139">SUM(G2200:H2200)</f>
        <v>2450000</v>
      </c>
      <c r="J2200" s="71">
        <f t="shared" si="1136"/>
        <v>700000</v>
      </c>
      <c r="K2200" s="71">
        <f t="shared" si="1137"/>
        <v>1750000</v>
      </c>
      <c r="L2200" s="71">
        <f t="shared" si="1138"/>
        <v>2450000</v>
      </c>
      <c r="M2200" s="570"/>
      <c r="N2200" s="71"/>
      <c r="O2200" s="71">
        <f t="shared" si="1107"/>
        <v>0</v>
      </c>
      <c r="P2200" s="570"/>
      <c r="Q2200" s="71"/>
      <c r="R2200" s="71">
        <f t="shared" si="1108"/>
        <v>0</v>
      </c>
      <c r="S2200" s="71">
        <f t="shared" si="1109"/>
        <v>0</v>
      </c>
      <c r="T2200" s="71">
        <f t="shared" si="1110"/>
        <v>0</v>
      </c>
      <c r="U2200" s="71">
        <f t="shared" si="1111"/>
        <v>0</v>
      </c>
      <c r="V2200" s="145" t="s">
        <v>1105</v>
      </c>
      <c r="X2200" s="10"/>
      <c r="Y2200" s="10"/>
      <c r="Z2200" s="10"/>
    </row>
    <row r="2201" spans="1:26" outlineLevel="1">
      <c r="A2201" s="137"/>
      <c r="B2201" s="137"/>
      <c r="C2201" s="138"/>
      <c r="D2201" s="97"/>
      <c r="E2201" s="61"/>
      <c r="F2201" s="139"/>
      <c r="G2201" s="71"/>
      <c r="H2201" s="71"/>
      <c r="I2201" s="71"/>
      <c r="J2201" s="71"/>
      <c r="K2201" s="71"/>
      <c r="L2201" s="62"/>
      <c r="M2201" s="574"/>
      <c r="N2201" s="62"/>
      <c r="O2201" s="62">
        <f t="shared" si="1107"/>
        <v>0</v>
      </c>
      <c r="P2201" s="574"/>
      <c r="Q2201" s="62"/>
      <c r="R2201" s="62">
        <f t="shared" si="1108"/>
        <v>0</v>
      </c>
      <c r="S2201" s="62">
        <f t="shared" si="1109"/>
        <v>0</v>
      </c>
      <c r="T2201" s="62">
        <f t="shared" si="1110"/>
        <v>0</v>
      </c>
      <c r="U2201" s="62">
        <f t="shared" si="1111"/>
        <v>0</v>
      </c>
      <c r="V2201" s="145"/>
      <c r="X2201" s="10"/>
      <c r="Y2201" s="10"/>
      <c r="Z2201" s="10"/>
    </row>
    <row r="2202" spans="1:26" ht="15.6">
      <c r="A2202" s="141" t="s">
        <v>45</v>
      </c>
      <c r="B2202" s="141"/>
      <c r="C2202" s="142" t="s">
        <v>46</v>
      </c>
      <c r="D2202" s="143"/>
      <c r="E2202" s="445"/>
      <c r="F2202" s="143"/>
      <c r="G2202" s="477"/>
      <c r="H2202" s="477"/>
      <c r="I2202" s="68"/>
      <c r="J2202" s="68">
        <f>SUBTOTAL(9,J2203:J2310)</f>
        <v>420920023.64217305</v>
      </c>
      <c r="K2202" s="68">
        <f>SUBTOTAL(9,K2203:K2310)</f>
        <v>58959472.374057263</v>
      </c>
      <c r="L2202" s="68">
        <f>SUBTOTAL(9,L2203:L2310)</f>
        <v>479879496.01623017</v>
      </c>
      <c r="M2202" s="580"/>
      <c r="N2202" s="68"/>
      <c r="O2202" s="68">
        <f t="shared" si="1107"/>
        <v>0</v>
      </c>
      <c r="P2202" s="580"/>
      <c r="Q2202" s="68"/>
      <c r="R2202" s="68">
        <f t="shared" si="1108"/>
        <v>0</v>
      </c>
      <c r="S2202" s="68">
        <f>SUBTOTAL(9,S2203:S2310)</f>
        <v>9151168.3200000003</v>
      </c>
      <c r="T2202" s="68">
        <f>SUBTOTAL(9,T2203:T2310)</f>
        <v>0</v>
      </c>
      <c r="U2202" s="68">
        <f>SUBTOTAL(9,U2203:U2310)</f>
        <v>9151168.3200000003</v>
      </c>
      <c r="V2202" s="144"/>
      <c r="X2202" s="10"/>
      <c r="Y2202" s="10"/>
      <c r="Z2202" s="10"/>
    </row>
    <row r="2203" spans="1:26">
      <c r="A2203" s="146"/>
      <c r="B2203" s="146"/>
      <c r="C2203" s="147"/>
      <c r="D2203" s="148"/>
      <c r="E2203" s="446"/>
      <c r="F2203" s="148"/>
      <c r="G2203" s="82"/>
      <c r="H2203" s="82"/>
      <c r="I2203" s="82"/>
      <c r="J2203" s="82"/>
      <c r="K2203" s="82"/>
      <c r="L2203" s="62"/>
      <c r="M2203" s="574"/>
      <c r="N2203" s="62"/>
      <c r="O2203" s="62">
        <f t="shared" si="1107"/>
        <v>0</v>
      </c>
      <c r="P2203" s="574"/>
      <c r="Q2203" s="62"/>
      <c r="R2203" s="62">
        <f t="shared" si="1108"/>
        <v>0</v>
      </c>
      <c r="S2203" s="82"/>
      <c r="T2203" s="82"/>
      <c r="U2203" s="62"/>
      <c r="V2203" s="145"/>
      <c r="X2203" s="10"/>
      <c r="Y2203" s="10"/>
      <c r="Z2203" s="10"/>
    </row>
    <row r="2204" spans="1:26" outlineLevel="1">
      <c r="A2204" s="149" t="s">
        <v>402</v>
      </c>
      <c r="B2204" s="149"/>
      <c r="C2204" s="150" t="s">
        <v>336</v>
      </c>
      <c r="D2204" s="151"/>
      <c r="E2204" s="448"/>
      <c r="F2204" s="151"/>
      <c r="G2204" s="75"/>
      <c r="H2204" s="75"/>
      <c r="I2204" s="75"/>
      <c r="J2204" s="75">
        <f>SUBTOTAL(9,J2205:J2310)</f>
        <v>420920023.64217305</v>
      </c>
      <c r="K2204" s="75">
        <f>SUBTOTAL(9,K2205:K2310)</f>
        <v>58959472.374057263</v>
      </c>
      <c r="L2204" s="75">
        <f>SUBTOTAL(9,L2205:L2310)</f>
        <v>479879496.01623017</v>
      </c>
      <c r="M2204" s="571"/>
      <c r="N2204" s="75"/>
      <c r="O2204" s="75">
        <f t="shared" si="1107"/>
        <v>0</v>
      </c>
      <c r="P2204" s="571"/>
      <c r="Q2204" s="75"/>
      <c r="R2204" s="75">
        <f t="shared" si="1108"/>
        <v>0</v>
      </c>
      <c r="S2204" s="75">
        <f>SUBTOTAL(9,S2205:S2310)</f>
        <v>9151168.3200000003</v>
      </c>
      <c r="T2204" s="75">
        <f>SUBTOTAL(9,T2205:T2310)</f>
        <v>0</v>
      </c>
      <c r="U2204" s="75">
        <f>SUBTOTAL(9,U2205:U2310)</f>
        <v>9151168.3200000003</v>
      </c>
      <c r="V2204" s="152"/>
      <c r="X2204" s="10"/>
      <c r="Y2204" s="10"/>
      <c r="Z2204" s="10"/>
    </row>
    <row r="2205" spans="1:26" outlineLevel="1">
      <c r="A2205" s="137" t="s">
        <v>403</v>
      </c>
      <c r="B2205" s="137"/>
      <c r="C2205" s="138" t="s">
        <v>338</v>
      </c>
      <c r="D2205" s="97">
        <v>1</v>
      </c>
      <c r="E2205" s="61">
        <v>1</v>
      </c>
      <c r="F2205" s="139" t="s">
        <v>10</v>
      </c>
      <c r="G2205" s="71"/>
      <c r="H2205" s="71"/>
      <c r="I2205" s="71"/>
      <c r="J2205" s="82">
        <f>SUBTOTAL(9,J2206:J2213)</f>
        <v>16378977.600000001</v>
      </c>
      <c r="K2205" s="82">
        <f>SUBTOTAL(9,K2206:K2213)</f>
        <v>11954799.359999999</v>
      </c>
      <c r="L2205" s="82">
        <f>SUBTOTAL(9,L2206:L2213)</f>
        <v>28333776.960000001</v>
      </c>
      <c r="M2205" s="576"/>
      <c r="N2205" s="82"/>
      <c r="O2205" s="82">
        <f t="shared" si="1107"/>
        <v>0</v>
      </c>
      <c r="P2205" s="576"/>
      <c r="Q2205" s="82"/>
      <c r="R2205" s="82">
        <f t="shared" si="1108"/>
        <v>0</v>
      </c>
      <c r="S2205" s="82">
        <f>SUBTOTAL(9,S2206:S2213)</f>
        <v>0</v>
      </c>
      <c r="T2205" s="82">
        <f>SUBTOTAL(9,T2206:T2213)</f>
        <v>0</v>
      </c>
      <c r="U2205" s="82">
        <f>SUBTOTAL(9,U2206:U2213)</f>
        <v>0</v>
      </c>
      <c r="V2205" s="145"/>
      <c r="X2205" s="10"/>
      <c r="Y2205" s="10"/>
      <c r="Z2205" s="10"/>
    </row>
    <row r="2206" spans="1:26" ht="26.4" outlineLevel="2">
      <c r="A2206" s="137"/>
      <c r="B2206" s="137"/>
      <c r="C2206" s="138" t="s">
        <v>1477</v>
      </c>
      <c r="D2206" s="97">
        <v>93</v>
      </c>
      <c r="E2206" s="61">
        <v>112</v>
      </c>
      <c r="F2206" s="139" t="s">
        <v>624</v>
      </c>
      <c r="G2206" s="199">
        <v>93225.600000000006</v>
      </c>
      <c r="H2206" s="199">
        <v>42504.000000000007</v>
      </c>
      <c r="I2206" s="71">
        <f t="shared" ref="I2206:I2211" si="1140">SUM(G2206:H2206)</f>
        <v>135729.60000000001</v>
      </c>
      <c r="J2206" s="71">
        <f t="shared" ref="J2206:J2212" si="1141">G2206*E2206</f>
        <v>10441267.200000001</v>
      </c>
      <c r="K2206" s="71">
        <f t="shared" ref="K2206:K2212" si="1142">H2206*E2206</f>
        <v>4760448.0000000009</v>
      </c>
      <c r="L2206" s="71">
        <f t="shared" ref="L2206:L2212" si="1143">I2206*E2206</f>
        <v>15201715.200000001</v>
      </c>
      <c r="M2206" s="570"/>
      <c r="N2206" s="71"/>
      <c r="O2206" s="71">
        <f t="shared" si="1107"/>
        <v>0</v>
      </c>
      <c r="P2206" s="570"/>
      <c r="Q2206" s="71"/>
      <c r="R2206" s="71">
        <f t="shared" si="1108"/>
        <v>0</v>
      </c>
      <c r="S2206" s="71">
        <f t="shared" si="1109"/>
        <v>0</v>
      </c>
      <c r="T2206" s="71">
        <f t="shared" si="1110"/>
        <v>0</v>
      </c>
      <c r="U2206" s="71">
        <f t="shared" si="1111"/>
        <v>0</v>
      </c>
      <c r="V2206" s="145" t="s">
        <v>1348</v>
      </c>
      <c r="X2206" s="10"/>
      <c r="Y2206" s="10"/>
      <c r="Z2206" s="10"/>
    </row>
    <row r="2207" spans="1:26" outlineLevel="2">
      <c r="A2207" s="137"/>
      <c r="B2207" s="137"/>
      <c r="C2207" s="138" t="s">
        <v>1480</v>
      </c>
      <c r="D2207" s="97">
        <v>6</v>
      </c>
      <c r="E2207" s="61">
        <v>6</v>
      </c>
      <c r="F2207" s="139" t="s">
        <v>660</v>
      </c>
      <c r="G2207" s="199">
        <v>231000.00000000003</v>
      </c>
      <c r="H2207" s="199">
        <v>50400.000000000007</v>
      </c>
      <c r="I2207" s="71">
        <f t="shared" si="1140"/>
        <v>281400.00000000006</v>
      </c>
      <c r="J2207" s="71">
        <f t="shared" si="1141"/>
        <v>1386000.0000000002</v>
      </c>
      <c r="K2207" s="71">
        <f t="shared" si="1142"/>
        <v>302400.00000000006</v>
      </c>
      <c r="L2207" s="71">
        <f t="shared" si="1143"/>
        <v>1688400.0000000005</v>
      </c>
      <c r="M2207" s="570"/>
      <c r="N2207" s="71"/>
      <c r="O2207" s="71">
        <f t="shared" ref="O2207:O2270" si="1144">M2207+N2207</f>
        <v>0</v>
      </c>
      <c r="P2207" s="570"/>
      <c r="Q2207" s="71"/>
      <c r="R2207" s="71">
        <f t="shared" ref="R2207:R2270" si="1145">P2207+Q2207</f>
        <v>0</v>
      </c>
      <c r="S2207" s="71">
        <f t="shared" si="1109"/>
        <v>0</v>
      </c>
      <c r="T2207" s="71">
        <f t="shared" si="1110"/>
        <v>0</v>
      </c>
      <c r="U2207" s="71">
        <f t="shared" si="1111"/>
        <v>0</v>
      </c>
      <c r="V2207" s="145" t="s">
        <v>1481</v>
      </c>
      <c r="X2207" s="10"/>
      <c r="Y2207" s="10"/>
      <c r="Z2207" s="10"/>
    </row>
    <row r="2208" spans="1:26" s="11" customFormat="1" outlineLevel="2">
      <c r="A2208" s="192"/>
      <c r="B2208" s="192"/>
      <c r="C2208" s="193" t="s">
        <v>1479</v>
      </c>
      <c r="D2208" s="194">
        <v>6</v>
      </c>
      <c r="E2208" s="358">
        <v>6</v>
      </c>
      <c r="F2208" s="195" t="s">
        <v>660</v>
      </c>
      <c r="G2208" s="199">
        <v>106423.2</v>
      </c>
      <c r="H2208" s="199">
        <v>28000.000000000004</v>
      </c>
      <c r="I2208" s="199">
        <f t="shared" ref="I2208" si="1146">SUM(G2208:H2208)</f>
        <v>134423.20000000001</v>
      </c>
      <c r="J2208" s="199">
        <f t="shared" si="1141"/>
        <v>638539.19999999995</v>
      </c>
      <c r="K2208" s="199">
        <f t="shared" si="1142"/>
        <v>168000.00000000003</v>
      </c>
      <c r="L2208" s="199">
        <f t="shared" si="1143"/>
        <v>806539.20000000007</v>
      </c>
      <c r="M2208" s="579"/>
      <c r="N2208" s="199"/>
      <c r="O2208" s="199">
        <f t="shared" si="1144"/>
        <v>0</v>
      </c>
      <c r="P2208" s="579"/>
      <c r="Q2208" s="199"/>
      <c r="R2208" s="199">
        <f t="shared" si="1145"/>
        <v>0</v>
      </c>
      <c r="S2208" s="199">
        <f t="shared" si="1109"/>
        <v>0</v>
      </c>
      <c r="T2208" s="199">
        <f t="shared" si="1110"/>
        <v>0</v>
      </c>
      <c r="U2208" s="199">
        <f t="shared" si="1111"/>
        <v>0</v>
      </c>
      <c r="V2208" s="270" t="s">
        <v>1366</v>
      </c>
    </row>
    <row r="2209" spans="1:26" s="11" customFormat="1" outlineLevel="2">
      <c r="A2209" s="192"/>
      <c r="B2209" s="192"/>
      <c r="C2209" s="193" t="s">
        <v>1483</v>
      </c>
      <c r="D2209" s="194">
        <v>1</v>
      </c>
      <c r="E2209" s="358">
        <v>1</v>
      </c>
      <c r="F2209" s="195" t="s">
        <v>619</v>
      </c>
      <c r="G2209" s="199">
        <v>2934878.4</v>
      </c>
      <c r="H2209" s="199">
        <v>880463.5199999999</v>
      </c>
      <c r="I2209" s="199">
        <f t="shared" si="1140"/>
        <v>3815341.92</v>
      </c>
      <c r="J2209" s="199">
        <f t="shared" si="1141"/>
        <v>2934878.4</v>
      </c>
      <c r="K2209" s="199">
        <f t="shared" si="1142"/>
        <v>880463.5199999999</v>
      </c>
      <c r="L2209" s="199">
        <f t="shared" si="1143"/>
        <v>3815341.92</v>
      </c>
      <c r="M2209" s="579"/>
      <c r="N2209" s="199"/>
      <c r="O2209" s="199">
        <f t="shared" si="1144"/>
        <v>0</v>
      </c>
      <c r="P2209" s="579"/>
      <c r="Q2209" s="199"/>
      <c r="R2209" s="199">
        <f t="shared" si="1145"/>
        <v>0</v>
      </c>
      <c r="S2209" s="199">
        <f t="shared" si="1109"/>
        <v>0</v>
      </c>
      <c r="T2209" s="199">
        <f t="shared" si="1110"/>
        <v>0</v>
      </c>
      <c r="U2209" s="199">
        <f t="shared" si="1111"/>
        <v>0</v>
      </c>
      <c r="V2209" s="270" t="s">
        <v>1105</v>
      </c>
    </row>
    <row r="2210" spans="1:26" s="11" customFormat="1" outlineLevel="2">
      <c r="A2210" s="192"/>
      <c r="B2210" s="192"/>
      <c r="C2210" s="193" t="s">
        <v>1103</v>
      </c>
      <c r="D2210" s="194">
        <v>13</v>
      </c>
      <c r="E2210" s="358">
        <v>19</v>
      </c>
      <c r="F2210" s="195" t="s">
        <v>1104</v>
      </c>
      <c r="G2210" s="199">
        <v>0</v>
      </c>
      <c r="H2210" s="199">
        <v>200000</v>
      </c>
      <c r="I2210" s="199">
        <f t="shared" si="1140"/>
        <v>200000</v>
      </c>
      <c r="J2210" s="199">
        <f t="shared" si="1141"/>
        <v>0</v>
      </c>
      <c r="K2210" s="199">
        <f t="shared" si="1142"/>
        <v>3800000</v>
      </c>
      <c r="L2210" s="199">
        <f t="shared" si="1143"/>
        <v>3800000</v>
      </c>
      <c r="M2210" s="579"/>
      <c r="N2210" s="199"/>
      <c r="O2210" s="199">
        <f t="shared" si="1144"/>
        <v>0</v>
      </c>
      <c r="P2210" s="579"/>
      <c r="Q2210" s="199"/>
      <c r="R2210" s="199">
        <f t="shared" si="1145"/>
        <v>0</v>
      </c>
      <c r="S2210" s="199">
        <f t="shared" si="1109"/>
        <v>0</v>
      </c>
      <c r="T2210" s="199">
        <f t="shared" si="1110"/>
        <v>0</v>
      </c>
      <c r="U2210" s="199">
        <f t="shared" si="1111"/>
        <v>0</v>
      </c>
      <c r="V2210" s="270" t="s">
        <v>1105</v>
      </c>
    </row>
    <row r="2211" spans="1:26" outlineLevel="2">
      <c r="A2211" s="137"/>
      <c r="B2211" s="137"/>
      <c r="C2211" s="138" t="s">
        <v>1484</v>
      </c>
      <c r="D2211" s="97">
        <v>1</v>
      </c>
      <c r="E2211" s="61">
        <v>1</v>
      </c>
      <c r="F2211" s="139" t="s">
        <v>619</v>
      </c>
      <c r="G2211" s="199">
        <v>978292.8</v>
      </c>
      <c r="H2211" s="199">
        <v>293487.84000000003</v>
      </c>
      <c r="I2211" s="71">
        <f t="shared" si="1140"/>
        <v>1271780.6400000001</v>
      </c>
      <c r="J2211" s="71">
        <f t="shared" si="1141"/>
        <v>978292.8</v>
      </c>
      <c r="K2211" s="71">
        <f t="shared" si="1142"/>
        <v>293487.84000000003</v>
      </c>
      <c r="L2211" s="71">
        <f t="shared" si="1143"/>
        <v>1271780.6400000001</v>
      </c>
      <c r="M2211" s="570"/>
      <c r="N2211" s="71"/>
      <c r="O2211" s="71">
        <f t="shared" si="1144"/>
        <v>0</v>
      </c>
      <c r="P2211" s="570"/>
      <c r="Q2211" s="71"/>
      <c r="R2211" s="71">
        <f t="shared" si="1145"/>
        <v>0</v>
      </c>
      <c r="S2211" s="71">
        <f t="shared" ref="S2211:S2274" si="1147">J2211*M2211</f>
        <v>0</v>
      </c>
      <c r="T2211" s="71">
        <f t="shared" ref="T2211:T2274" si="1148">K2211*P2211</f>
        <v>0</v>
      </c>
      <c r="U2211" s="71">
        <f t="shared" ref="U2211:U2274" si="1149">S2211+T2211</f>
        <v>0</v>
      </c>
      <c r="V2211" s="145" t="s">
        <v>1105</v>
      </c>
      <c r="X2211" s="10"/>
      <c r="Y2211" s="10"/>
      <c r="Z2211" s="10"/>
    </row>
    <row r="2212" spans="1:26" outlineLevel="2">
      <c r="A2212" s="137"/>
      <c r="B2212" s="137"/>
      <c r="C2212" s="138" t="s">
        <v>1485</v>
      </c>
      <c r="D2212" s="97">
        <v>1</v>
      </c>
      <c r="E2212" s="61">
        <v>1</v>
      </c>
      <c r="F2212" s="139" t="s">
        <v>619</v>
      </c>
      <c r="G2212" s="199">
        <v>0</v>
      </c>
      <c r="H2212" s="199">
        <v>1750000</v>
      </c>
      <c r="I2212" s="71">
        <f t="shared" ref="I2212" si="1150">SUM(G2212:H2212)</f>
        <v>1750000</v>
      </c>
      <c r="J2212" s="71">
        <f t="shared" si="1141"/>
        <v>0</v>
      </c>
      <c r="K2212" s="71">
        <f t="shared" si="1142"/>
        <v>1750000</v>
      </c>
      <c r="L2212" s="71">
        <f t="shared" si="1143"/>
        <v>1750000</v>
      </c>
      <c r="M2212" s="570"/>
      <c r="N2212" s="71"/>
      <c r="O2212" s="71">
        <f t="shared" si="1144"/>
        <v>0</v>
      </c>
      <c r="P2212" s="570"/>
      <c r="Q2212" s="71"/>
      <c r="R2212" s="71">
        <f t="shared" si="1145"/>
        <v>0</v>
      </c>
      <c r="S2212" s="71">
        <f t="shared" si="1147"/>
        <v>0</v>
      </c>
      <c r="T2212" s="71">
        <f t="shared" si="1148"/>
        <v>0</v>
      </c>
      <c r="U2212" s="71">
        <f t="shared" si="1149"/>
        <v>0</v>
      </c>
      <c r="V2212" s="145" t="s">
        <v>1105</v>
      </c>
      <c r="X2212" s="10"/>
      <c r="Y2212" s="10"/>
      <c r="Z2212" s="10"/>
    </row>
    <row r="2213" spans="1:26" outlineLevel="1">
      <c r="A2213" s="137"/>
      <c r="B2213" s="137"/>
      <c r="C2213" s="138"/>
      <c r="D2213" s="97"/>
      <c r="E2213" s="61"/>
      <c r="F2213" s="139"/>
      <c r="G2213" s="71"/>
      <c r="H2213" s="71"/>
      <c r="I2213" s="71"/>
      <c r="J2213" s="71"/>
      <c r="K2213" s="71"/>
      <c r="L2213" s="62"/>
      <c r="M2213" s="574"/>
      <c r="N2213" s="62"/>
      <c r="O2213" s="62">
        <f t="shared" si="1144"/>
        <v>0</v>
      </c>
      <c r="P2213" s="574"/>
      <c r="Q2213" s="62"/>
      <c r="R2213" s="62">
        <f t="shared" si="1145"/>
        <v>0</v>
      </c>
      <c r="S2213" s="62">
        <f t="shared" si="1147"/>
        <v>0</v>
      </c>
      <c r="T2213" s="62">
        <f t="shared" si="1148"/>
        <v>0</v>
      </c>
      <c r="U2213" s="62">
        <f t="shared" si="1149"/>
        <v>0</v>
      </c>
      <c r="V2213" s="145"/>
      <c r="X2213" s="10"/>
      <c r="Y2213" s="10"/>
      <c r="Z2213" s="10"/>
    </row>
    <row r="2214" spans="1:26" outlineLevel="1">
      <c r="A2214" s="137" t="s">
        <v>404</v>
      </c>
      <c r="B2214" s="137"/>
      <c r="C2214" s="138" t="s">
        <v>290</v>
      </c>
      <c r="D2214" s="97">
        <v>1</v>
      </c>
      <c r="E2214" s="61">
        <v>1</v>
      </c>
      <c r="F2214" s="139" t="s">
        <v>10</v>
      </c>
      <c r="G2214" s="71"/>
      <c r="H2214" s="71"/>
      <c r="I2214" s="71"/>
      <c r="J2214" s="82">
        <f>SUBTOTAL(9,J2216:J2231)</f>
        <v>20651731.200000003</v>
      </c>
      <c r="K2214" s="82">
        <f>SUBTOTAL(9,K2216:K2231)</f>
        <v>14688997.440000001</v>
      </c>
      <c r="L2214" s="82">
        <f>SUBTOTAL(9,L2216:L2231)</f>
        <v>35340728.640000001</v>
      </c>
      <c r="M2214" s="576"/>
      <c r="N2214" s="82"/>
      <c r="O2214" s="82">
        <f t="shared" si="1144"/>
        <v>0</v>
      </c>
      <c r="P2214" s="576"/>
      <c r="Q2214" s="82"/>
      <c r="R2214" s="82">
        <f t="shared" si="1145"/>
        <v>0</v>
      </c>
      <c r="S2214" s="82">
        <f>SUBTOTAL(9,S2216:S2231)</f>
        <v>6678977.7600000007</v>
      </c>
      <c r="T2214" s="82">
        <f>SUBTOTAL(9,T2216:T2231)</f>
        <v>0</v>
      </c>
      <c r="U2214" s="82">
        <f>SUBTOTAL(9,U2216:U2231)</f>
        <v>6678977.7600000007</v>
      </c>
      <c r="V2214" s="145"/>
      <c r="X2214" s="10"/>
      <c r="Y2214" s="10"/>
      <c r="Z2214" s="10"/>
    </row>
    <row r="2215" spans="1:26" outlineLevel="2">
      <c r="A2215" s="137"/>
      <c r="B2215" s="137"/>
      <c r="C2215" s="147" t="s">
        <v>1553</v>
      </c>
      <c r="D2215" s="97"/>
      <c r="E2215" s="61"/>
      <c r="F2215" s="139"/>
      <c r="G2215" s="71"/>
      <c r="H2215" s="71"/>
      <c r="I2215" s="71"/>
      <c r="J2215" s="71"/>
      <c r="K2215" s="71"/>
      <c r="L2215" s="71"/>
      <c r="M2215" s="570"/>
      <c r="N2215" s="71"/>
      <c r="O2215" s="71">
        <f t="shared" si="1144"/>
        <v>0</v>
      </c>
      <c r="P2215" s="570"/>
      <c r="Q2215" s="71"/>
      <c r="R2215" s="71">
        <f t="shared" si="1145"/>
        <v>0</v>
      </c>
      <c r="S2215" s="71">
        <f t="shared" si="1147"/>
        <v>0</v>
      </c>
      <c r="T2215" s="71">
        <f t="shared" si="1148"/>
        <v>0</v>
      </c>
      <c r="U2215" s="71">
        <f t="shared" si="1149"/>
        <v>0</v>
      </c>
      <c r="V2215" s="145"/>
      <c r="X2215" s="10"/>
      <c r="Y2215" s="10"/>
      <c r="Z2215" s="10"/>
    </row>
    <row r="2216" spans="1:26" ht="26.4" outlineLevel="2">
      <c r="A2216" s="137"/>
      <c r="B2216" s="137"/>
      <c r="C2216" s="138" t="s">
        <v>1552</v>
      </c>
      <c r="D2216" s="97">
        <v>43</v>
      </c>
      <c r="E2216" s="61">
        <v>50</v>
      </c>
      <c r="F2216" s="139" t="s">
        <v>624</v>
      </c>
      <c r="G2216" s="199">
        <v>65145.600000000006</v>
      </c>
      <c r="H2216" s="199">
        <v>36064</v>
      </c>
      <c r="I2216" s="71">
        <f t="shared" ref="I2216:I2226" si="1151">SUM(G2216:H2216)</f>
        <v>101209.60000000001</v>
      </c>
      <c r="J2216" s="71">
        <f t="shared" ref="J2216:J2226" si="1152">G2216*E2216</f>
        <v>3257280.0000000005</v>
      </c>
      <c r="K2216" s="71">
        <f t="shared" ref="K2216:K2226" si="1153">H2216*E2216</f>
        <v>1803200</v>
      </c>
      <c r="L2216" s="71">
        <f t="shared" ref="L2216:L2226" si="1154">I2216*E2216</f>
        <v>5060480</v>
      </c>
      <c r="M2216" s="570"/>
      <c r="N2216" s="71"/>
      <c r="O2216" s="71">
        <f t="shared" si="1144"/>
        <v>0</v>
      </c>
      <c r="P2216" s="570"/>
      <c r="Q2216" s="71"/>
      <c r="R2216" s="71">
        <f t="shared" si="1145"/>
        <v>0</v>
      </c>
      <c r="S2216" s="71">
        <f t="shared" si="1147"/>
        <v>0</v>
      </c>
      <c r="T2216" s="71">
        <f t="shared" si="1148"/>
        <v>0</v>
      </c>
      <c r="U2216" s="71">
        <f t="shared" si="1149"/>
        <v>0</v>
      </c>
      <c r="V2216" s="145" t="s">
        <v>1350</v>
      </c>
      <c r="X2216" s="10"/>
      <c r="Y2216" s="10"/>
      <c r="Z2216" s="10"/>
    </row>
    <row r="2217" spans="1:26" outlineLevel="2">
      <c r="A2217" s="137"/>
      <c r="B2217" s="137"/>
      <c r="C2217" s="138" t="s">
        <v>1486</v>
      </c>
      <c r="D2217" s="97">
        <v>1</v>
      </c>
      <c r="E2217" s="61">
        <v>1</v>
      </c>
      <c r="F2217" s="139" t="s">
        <v>619</v>
      </c>
      <c r="G2217" s="199"/>
      <c r="H2217" s="199"/>
      <c r="I2217" s="71"/>
      <c r="J2217" s="71"/>
      <c r="K2217" s="71">
        <f t="shared" si="1153"/>
        <v>0</v>
      </c>
      <c r="L2217" s="71">
        <f t="shared" si="1154"/>
        <v>0</v>
      </c>
      <c r="M2217" s="570"/>
      <c r="N2217" s="71"/>
      <c r="O2217" s="71">
        <f t="shared" si="1144"/>
        <v>0</v>
      </c>
      <c r="P2217" s="570"/>
      <c r="Q2217" s="71"/>
      <c r="R2217" s="71">
        <f t="shared" si="1145"/>
        <v>0</v>
      </c>
      <c r="S2217" s="71">
        <f t="shared" si="1147"/>
        <v>0</v>
      </c>
      <c r="T2217" s="71">
        <f t="shared" si="1148"/>
        <v>0</v>
      </c>
      <c r="U2217" s="71">
        <f t="shared" si="1149"/>
        <v>0</v>
      </c>
      <c r="V2217" s="382" t="s">
        <v>1554</v>
      </c>
      <c r="X2217" s="10"/>
      <c r="Y2217" s="10"/>
      <c r="Z2217" s="10"/>
    </row>
    <row r="2218" spans="1:26" outlineLevel="2">
      <c r="A2218" s="137"/>
      <c r="B2218" s="137"/>
      <c r="C2218" s="138" t="s">
        <v>1483</v>
      </c>
      <c r="D2218" s="97">
        <v>1</v>
      </c>
      <c r="E2218" s="61">
        <v>1</v>
      </c>
      <c r="F2218" s="139" t="s">
        <v>619</v>
      </c>
      <c r="G2218" s="199">
        <v>751680</v>
      </c>
      <c r="H2218" s="199">
        <v>225504</v>
      </c>
      <c r="I2218" s="71">
        <f>SUM(G2218:H2218)</f>
        <v>977184</v>
      </c>
      <c r="J2218" s="71">
        <f>G2218*E2218</f>
        <v>751680</v>
      </c>
      <c r="K2218" s="71">
        <f>H2218*E2218</f>
        <v>225504</v>
      </c>
      <c r="L2218" s="71">
        <f>I2218*E2218</f>
        <v>977184</v>
      </c>
      <c r="M2218" s="570"/>
      <c r="N2218" s="71"/>
      <c r="O2218" s="71">
        <f t="shared" si="1144"/>
        <v>0</v>
      </c>
      <c r="P2218" s="570"/>
      <c r="Q2218" s="71"/>
      <c r="R2218" s="71">
        <f t="shared" si="1145"/>
        <v>0</v>
      </c>
      <c r="S2218" s="71">
        <f t="shared" si="1147"/>
        <v>0</v>
      </c>
      <c r="T2218" s="71">
        <f t="shared" si="1148"/>
        <v>0</v>
      </c>
      <c r="U2218" s="71">
        <f t="shared" si="1149"/>
        <v>0</v>
      </c>
      <c r="V2218" s="145" t="s">
        <v>1105</v>
      </c>
      <c r="X2218" s="10"/>
      <c r="Y2218" s="10"/>
      <c r="Z2218" s="10"/>
    </row>
    <row r="2219" spans="1:26" outlineLevel="2">
      <c r="A2219" s="137"/>
      <c r="B2219" s="137"/>
      <c r="C2219" s="138" t="s">
        <v>1484</v>
      </c>
      <c r="D2219" s="97">
        <v>1</v>
      </c>
      <c r="E2219" s="61">
        <v>1</v>
      </c>
      <c r="F2219" s="139" t="s">
        <v>619</v>
      </c>
      <c r="G2219" s="199">
        <v>250560</v>
      </c>
      <c r="H2219" s="199">
        <v>75168</v>
      </c>
      <c r="I2219" s="71">
        <f t="shared" ref="I2219" si="1155">SUM(G2219:H2219)</f>
        <v>325728</v>
      </c>
      <c r="J2219" s="71">
        <f t="shared" ref="J2219" si="1156">G2219*E2219</f>
        <v>250560</v>
      </c>
      <c r="K2219" s="71">
        <f t="shared" ref="K2219" si="1157">H2219*E2219</f>
        <v>75168</v>
      </c>
      <c r="L2219" s="71">
        <f t="shared" ref="L2219" si="1158">I2219*E2219</f>
        <v>325728</v>
      </c>
      <c r="M2219" s="570"/>
      <c r="N2219" s="71"/>
      <c r="O2219" s="71">
        <f t="shared" si="1144"/>
        <v>0</v>
      </c>
      <c r="P2219" s="570"/>
      <c r="Q2219" s="71"/>
      <c r="R2219" s="71">
        <f t="shared" si="1145"/>
        <v>0</v>
      </c>
      <c r="S2219" s="71">
        <f t="shared" si="1147"/>
        <v>0</v>
      </c>
      <c r="T2219" s="71">
        <f t="shared" si="1148"/>
        <v>0</v>
      </c>
      <c r="U2219" s="71">
        <f t="shared" si="1149"/>
        <v>0</v>
      </c>
      <c r="V2219" s="145" t="s">
        <v>1105</v>
      </c>
      <c r="X2219" s="10"/>
      <c r="Y2219" s="10"/>
      <c r="Z2219" s="10"/>
    </row>
    <row r="2220" spans="1:26" outlineLevel="2">
      <c r="A2220" s="137"/>
      <c r="B2220" s="137"/>
      <c r="C2220" s="147" t="s">
        <v>1487</v>
      </c>
      <c r="D2220" s="97"/>
      <c r="E2220" s="61"/>
      <c r="F2220" s="139"/>
      <c r="G2220" s="71"/>
      <c r="H2220" s="71"/>
      <c r="I2220" s="71"/>
      <c r="J2220" s="82">
        <f>SUBTOTAL(9,J2221:J2231)</f>
        <v>16392211.200000001</v>
      </c>
      <c r="K2220" s="82">
        <f t="shared" ref="K2220:L2220" si="1159">SUBTOTAL(9,K2221:K2231)</f>
        <v>12585125.439999999</v>
      </c>
      <c r="L2220" s="82">
        <f t="shared" si="1159"/>
        <v>28977336.640000001</v>
      </c>
      <c r="M2220" s="576"/>
      <c r="N2220" s="82"/>
      <c r="O2220" s="82">
        <f t="shared" si="1144"/>
        <v>0</v>
      </c>
      <c r="P2220" s="576"/>
      <c r="Q2220" s="82"/>
      <c r="R2220" s="82">
        <f t="shared" si="1145"/>
        <v>0</v>
      </c>
      <c r="S2220" s="82">
        <f>SUBTOTAL(9,S2221:S2231)</f>
        <v>6678977.7600000007</v>
      </c>
      <c r="T2220" s="82">
        <f t="shared" ref="T2220:U2220" si="1160">SUBTOTAL(9,T2221:T2231)</f>
        <v>0</v>
      </c>
      <c r="U2220" s="82">
        <f t="shared" si="1160"/>
        <v>6678977.7600000007</v>
      </c>
      <c r="V2220" s="145"/>
      <c r="X2220" s="10"/>
      <c r="Y2220" s="10"/>
      <c r="Z2220" s="10"/>
    </row>
    <row r="2221" spans="1:26" ht="26.4" outlineLevel="2">
      <c r="A2221" s="137"/>
      <c r="B2221" s="137"/>
      <c r="C2221" s="138" t="s">
        <v>1488</v>
      </c>
      <c r="D2221" s="97">
        <v>7</v>
      </c>
      <c r="E2221" s="61">
        <v>9</v>
      </c>
      <c r="F2221" s="139" t="s">
        <v>624</v>
      </c>
      <c r="G2221" s="199">
        <v>93225.600000000006</v>
      </c>
      <c r="H2221" s="199">
        <v>42504.000000000007</v>
      </c>
      <c r="I2221" s="71">
        <f t="shared" si="1151"/>
        <v>135729.60000000001</v>
      </c>
      <c r="J2221" s="71">
        <f t="shared" si="1152"/>
        <v>839030.4</v>
      </c>
      <c r="K2221" s="71">
        <f t="shared" si="1153"/>
        <v>382536.00000000006</v>
      </c>
      <c r="L2221" s="71">
        <f t="shared" si="1154"/>
        <v>1221566.4000000001</v>
      </c>
      <c r="M2221" s="570">
        <v>0.7</v>
      </c>
      <c r="N2221" s="71"/>
      <c r="O2221" s="71">
        <f t="shared" si="1144"/>
        <v>0.7</v>
      </c>
      <c r="P2221" s="570"/>
      <c r="Q2221" s="71"/>
      <c r="R2221" s="71">
        <f t="shared" si="1145"/>
        <v>0</v>
      </c>
      <c r="S2221" s="71">
        <f t="shared" si="1147"/>
        <v>587321.28</v>
      </c>
      <c r="T2221" s="71">
        <f t="shared" si="1148"/>
        <v>0</v>
      </c>
      <c r="U2221" s="71">
        <f t="shared" si="1149"/>
        <v>587321.28</v>
      </c>
      <c r="V2221" s="145" t="s">
        <v>1348</v>
      </c>
      <c r="X2221" s="10"/>
      <c r="Y2221" s="10"/>
      <c r="Z2221" s="10"/>
    </row>
    <row r="2222" spans="1:26" ht="26.4" outlineLevel="2">
      <c r="A2222" s="137"/>
      <c r="B2222" s="137"/>
      <c r="C2222" s="138" t="s">
        <v>1489</v>
      </c>
      <c r="D2222" s="97">
        <v>89</v>
      </c>
      <c r="E2222" s="61">
        <v>96</v>
      </c>
      <c r="F2222" s="139" t="s">
        <v>624</v>
      </c>
      <c r="G2222" s="199">
        <v>65145.600000000006</v>
      </c>
      <c r="H2222" s="199">
        <v>36064</v>
      </c>
      <c r="I2222" s="71">
        <f t="shared" si="1151"/>
        <v>101209.60000000001</v>
      </c>
      <c r="J2222" s="71">
        <f t="shared" si="1152"/>
        <v>6253977.6000000006</v>
      </c>
      <c r="K2222" s="71">
        <f t="shared" si="1153"/>
        <v>3462144</v>
      </c>
      <c r="L2222" s="71">
        <f t="shared" si="1154"/>
        <v>9716121.6000000015</v>
      </c>
      <c r="M2222" s="570">
        <v>0.7</v>
      </c>
      <c r="N2222" s="71"/>
      <c r="O2222" s="71">
        <f t="shared" si="1144"/>
        <v>0.7</v>
      </c>
      <c r="P2222" s="570"/>
      <c r="Q2222" s="71"/>
      <c r="R2222" s="71">
        <f t="shared" si="1145"/>
        <v>0</v>
      </c>
      <c r="S2222" s="71">
        <f t="shared" si="1147"/>
        <v>4377784.3200000003</v>
      </c>
      <c r="T2222" s="71">
        <f t="shared" si="1148"/>
        <v>0</v>
      </c>
      <c r="U2222" s="71">
        <f t="shared" si="1149"/>
        <v>4377784.3200000003</v>
      </c>
      <c r="V2222" s="145" t="s">
        <v>1350</v>
      </c>
      <c r="X2222" s="10"/>
      <c r="Y2222" s="10"/>
      <c r="Z2222" s="10"/>
    </row>
    <row r="2223" spans="1:26" ht="26.4" outlineLevel="2">
      <c r="A2223" s="137"/>
      <c r="B2223" s="137"/>
      <c r="C2223" s="138" t="s">
        <v>1490</v>
      </c>
      <c r="D2223" s="97">
        <v>75</v>
      </c>
      <c r="E2223" s="61">
        <v>82</v>
      </c>
      <c r="F2223" s="139" t="s">
        <v>624</v>
      </c>
      <c r="G2223" s="199">
        <v>29858.400000000001</v>
      </c>
      <c r="H2223" s="199">
        <v>24884.160000000003</v>
      </c>
      <c r="I2223" s="71">
        <f t="shared" si="1151"/>
        <v>54742.560000000005</v>
      </c>
      <c r="J2223" s="71">
        <f t="shared" si="1152"/>
        <v>2448388.8000000003</v>
      </c>
      <c r="K2223" s="71">
        <f t="shared" si="1153"/>
        <v>2040501.1200000003</v>
      </c>
      <c r="L2223" s="71">
        <f t="shared" si="1154"/>
        <v>4488889.9200000009</v>
      </c>
      <c r="M2223" s="570">
        <v>0.7</v>
      </c>
      <c r="N2223" s="71"/>
      <c r="O2223" s="71">
        <f t="shared" si="1144"/>
        <v>0.7</v>
      </c>
      <c r="P2223" s="570"/>
      <c r="Q2223" s="71"/>
      <c r="R2223" s="71">
        <f t="shared" si="1145"/>
        <v>0</v>
      </c>
      <c r="S2223" s="71">
        <f t="shared" si="1147"/>
        <v>1713872.1600000001</v>
      </c>
      <c r="T2223" s="71">
        <f t="shared" si="1148"/>
        <v>0</v>
      </c>
      <c r="U2223" s="71">
        <f t="shared" si="1149"/>
        <v>1713872.1600000001</v>
      </c>
      <c r="V2223" s="145" t="s">
        <v>1352</v>
      </c>
      <c r="X2223" s="10"/>
      <c r="Y2223" s="10"/>
      <c r="Z2223" s="10"/>
    </row>
    <row r="2224" spans="1:26" outlineLevel="2">
      <c r="A2224" s="137"/>
      <c r="B2224" s="137"/>
      <c r="C2224" s="138" t="s">
        <v>1491</v>
      </c>
      <c r="D2224" s="97">
        <v>1</v>
      </c>
      <c r="E2224" s="61">
        <v>1</v>
      </c>
      <c r="F2224" s="139" t="s">
        <v>624</v>
      </c>
      <c r="G2224" s="199">
        <v>297000</v>
      </c>
      <c r="H2224" s="199">
        <v>84000.000000000015</v>
      </c>
      <c r="I2224" s="71">
        <f t="shared" si="1151"/>
        <v>381000</v>
      </c>
      <c r="J2224" s="71">
        <f t="shared" si="1152"/>
        <v>297000</v>
      </c>
      <c r="K2224" s="71">
        <f t="shared" si="1153"/>
        <v>84000.000000000015</v>
      </c>
      <c r="L2224" s="71">
        <f t="shared" si="1154"/>
        <v>381000</v>
      </c>
      <c r="M2224" s="570"/>
      <c r="N2224" s="71"/>
      <c r="O2224" s="71">
        <f t="shared" si="1144"/>
        <v>0</v>
      </c>
      <c r="P2224" s="570"/>
      <c r="Q2224" s="71"/>
      <c r="R2224" s="71">
        <f t="shared" si="1145"/>
        <v>0</v>
      </c>
      <c r="S2224" s="71">
        <f t="shared" si="1147"/>
        <v>0</v>
      </c>
      <c r="T2224" s="71">
        <f t="shared" si="1148"/>
        <v>0</v>
      </c>
      <c r="U2224" s="71">
        <f t="shared" si="1149"/>
        <v>0</v>
      </c>
      <c r="V2224" s="145" t="s">
        <v>1492</v>
      </c>
      <c r="X2224" s="10"/>
      <c r="Y2224" s="10"/>
      <c r="Z2224" s="10"/>
    </row>
    <row r="2225" spans="1:26" outlineLevel="2">
      <c r="A2225" s="137"/>
      <c r="B2225" s="137"/>
      <c r="C2225" s="138" t="s">
        <v>1493</v>
      </c>
      <c r="D2225" s="97">
        <v>7</v>
      </c>
      <c r="E2225" s="61">
        <v>7</v>
      </c>
      <c r="F2225" s="139" t="s">
        <v>624</v>
      </c>
      <c r="G2225" s="199">
        <v>319000</v>
      </c>
      <c r="H2225" s="199">
        <v>84000.000000000015</v>
      </c>
      <c r="I2225" s="71">
        <f t="shared" si="1151"/>
        <v>403000</v>
      </c>
      <c r="J2225" s="71">
        <f t="shared" si="1152"/>
        <v>2233000</v>
      </c>
      <c r="K2225" s="71">
        <f t="shared" si="1153"/>
        <v>588000.00000000012</v>
      </c>
      <c r="L2225" s="71">
        <f t="shared" si="1154"/>
        <v>2821000</v>
      </c>
      <c r="M2225" s="570"/>
      <c r="N2225" s="71"/>
      <c r="O2225" s="71">
        <f t="shared" si="1144"/>
        <v>0</v>
      </c>
      <c r="P2225" s="570"/>
      <c r="Q2225" s="71"/>
      <c r="R2225" s="71">
        <f t="shared" si="1145"/>
        <v>0</v>
      </c>
      <c r="S2225" s="71">
        <f t="shared" si="1147"/>
        <v>0</v>
      </c>
      <c r="T2225" s="71">
        <f t="shared" si="1148"/>
        <v>0</v>
      </c>
      <c r="U2225" s="71">
        <f t="shared" si="1149"/>
        <v>0</v>
      </c>
      <c r="V2225" s="145" t="s">
        <v>1492</v>
      </c>
      <c r="X2225" s="10"/>
      <c r="Y2225" s="10"/>
      <c r="Z2225" s="10"/>
    </row>
    <row r="2226" spans="1:26" outlineLevel="2">
      <c r="A2226" s="137"/>
      <c r="B2226" s="137"/>
      <c r="C2226" s="138" t="s">
        <v>1494</v>
      </c>
      <c r="D2226" s="97">
        <v>1</v>
      </c>
      <c r="E2226" s="61">
        <v>1</v>
      </c>
      <c r="F2226" s="139" t="s">
        <v>624</v>
      </c>
      <c r="G2226" s="199">
        <v>341000</v>
      </c>
      <c r="H2226" s="199">
        <v>84000.000000000015</v>
      </c>
      <c r="I2226" s="71">
        <f t="shared" si="1151"/>
        <v>425000</v>
      </c>
      <c r="J2226" s="71">
        <f t="shared" si="1152"/>
        <v>341000</v>
      </c>
      <c r="K2226" s="71">
        <f t="shared" si="1153"/>
        <v>84000.000000000015</v>
      </c>
      <c r="L2226" s="71">
        <f t="shared" si="1154"/>
        <v>425000</v>
      </c>
      <c r="M2226" s="570"/>
      <c r="N2226" s="71"/>
      <c r="O2226" s="71">
        <f t="shared" si="1144"/>
        <v>0</v>
      </c>
      <c r="P2226" s="570"/>
      <c r="Q2226" s="71"/>
      <c r="R2226" s="71">
        <f t="shared" si="1145"/>
        <v>0</v>
      </c>
      <c r="S2226" s="71">
        <f t="shared" si="1147"/>
        <v>0</v>
      </c>
      <c r="T2226" s="71">
        <f t="shared" si="1148"/>
        <v>0</v>
      </c>
      <c r="U2226" s="71">
        <f t="shared" si="1149"/>
        <v>0</v>
      </c>
      <c r="V2226" s="145" t="s">
        <v>1492</v>
      </c>
      <c r="X2226" s="10"/>
      <c r="Y2226" s="10"/>
      <c r="Z2226" s="10"/>
    </row>
    <row r="2227" spans="1:26" outlineLevel="2">
      <c r="A2227" s="137"/>
      <c r="B2227" s="137"/>
      <c r="C2227" s="138" t="s">
        <v>1483</v>
      </c>
      <c r="D2227" s="97">
        <v>1</v>
      </c>
      <c r="E2227" s="61">
        <v>1</v>
      </c>
      <c r="F2227" s="139" t="s">
        <v>619</v>
      </c>
      <c r="G2227" s="199">
        <v>2984860.8</v>
      </c>
      <c r="H2227" s="199">
        <v>895458.23999999987</v>
      </c>
      <c r="I2227" s="71">
        <f>SUM(G2227:H2227)</f>
        <v>3880319.0399999996</v>
      </c>
      <c r="J2227" s="71">
        <f>G2227*E2227</f>
        <v>2984860.8</v>
      </c>
      <c r="K2227" s="71">
        <f>H2227*E2227</f>
        <v>895458.23999999987</v>
      </c>
      <c r="L2227" s="71">
        <f>I2227*E2227</f>
        <v>3880319.0399999996</v>
      </c>
      <c r="M2227" s="570"/>
      <c r="N2227" s="71"/>
      <c r="O2227" s="71">
        <f t="shared" si="1144"/>
        <v>0</v>
      </c>
      <c r="P2227" s="570"/>
      <c r="Q2227" s="71"/>
      <c r="R2227" s="71">
        <f t="shared" si="1145"/>
        <v>0</v>
      </c>
      <c r="S2227" s="71">
        <f t="shared" si="1147"/>
        <v>0</v>
      </c>
      <c r="T2227" s="71">
        <f t="shared" si="1148"/>
        <v>0</v>
      </c>
      <c r="U2227" s="71">
        <f t="shared" si="1149"/>
        <v>0</v>
      </c>
      <c r="V2227" s="145" t="s">
        <v>1105</v>
      </c>
      <c r="X2227" s="10"/>
      <c r="Y2227" s="10"/>
      <c r="Z2227" s="10"/>
    </row>
    <row r="2228" spans="1:26" outlineLevel="2">
      <c r="A2228" s="137"/>
      <c r="B2228" s="137"/>
      <c r="C2228" s="138" t="s">
        <v>1495</v>
      </c>
      <c r="D2228" s="97">
        <v>1</v>
      </c>
      <c r="E2228" s="61">
        <v>1</v>
      </c>
      <c r="F2228" s="139" t="s">
        <v>619</v>
      </c>
      <c r="G2228" s="199">
        <v>0</v>
      </c>
      <c r="H2228" s="199">
        <v>1750000</v>
      </c>
      <c r="I2228" s="71">
        <f t="shared" ref="I2228:I2230" si="1161">SUM(G2228:H2228)</f>
        <v>1750000</v>
      </c>
      <c r="J2228" s="71">
        <f t="shared" ref="J2228:J2230" si="1162">G2228*E2228</f>
        <v>0</v>
      </c>
      <c r="K2228" s="71">
        <f t="shared" ref="K2228:K2230" si="1163">H2228*E2228</f>
        <v>1750000</v>
      </c>
      <c r="L2228" s="71">
        <f t="shared" ref="L2228:L2230" si="1164">I2228*E2228</f>
        <v>1750000</v>
      </c>
      <c r="M2228" s="570"/>
      <c r="N2228" s="71"/>
      <c r="O2228" s="71">
        <f t="shared" si="1144"/>
        <v>0</v>
      </c>
      <c r="P2228" s="570"/>
      <c r="Q2228" s="71"/>
      <c r="R2228" s="71">
        <f t="shared" si="1145"/>
        <v>0</v>
      </c>
      <c r="S2228" s="71">
        <f t="shared" si="1147"/>
        <v>0</v>
      </c>
      <c r="T2228" s="71">
        <f t="shared" si="1148"/>
        <v>0</v>
      </c>
      <c r="U2228" s="71">
        <f t="shared" si="1149"/>
        <v>0</v>
      </c>
      <c r="V2228" s="145"/>
      <c r="X2228" s="10"/>
      <c r="Y2228" s="10"/>
      <c r="Z2228" s="10"/>
    </row>
    <row r="2229" spans="1:26" outlineLevel="2">
      <c r="A2229" s="137"/>
      <c r="B2229" s="137"/>
      <c r="C2229" s="138" t="s">
        <v>1103</v>
      </c>
      <c r="D2229" s="97">
        <v>8</v>
      </c>
      <c r="E2229" s="61">
        <v>15</v>
      </c>
      <c r="F2229" s="139" t="s">
        <v>1104</v>
      </c>
      <c r="G2229" s="199">
        <v>0</v>
      </c>
      <c r="H2229" s="199">
        <v>200000</v>
      </c>
      <c r="I2229" s="71">
        <f t="shared" si="1161"/>
        <v>200000</v>
      </c>
      <c r="J2229" s="71">
        <f t="shared" si="1162"/>
        <v>0</v>
      </c>
      <c r="K2229" s="71">
        <f t="shared" si="1163"/>
        <v>3000000</v>
      </c>
      <c r="L2229" s="71">
        <f t="shared" si="1164"/>
        <v>3000000</v>
      </c>
      <c r="M2229" s="570"/>
      <c r="N2229" s="71"/>
      <c r="O2229" s="71">
        <f t="shared" si="1144"/>
        <v>0</v>
      </c>
      <c r="P2229" s="570"/>
      <c r="Q2229" s="71"/>
      <c r="R2229" s="71">
        <f t="shared" si="1145"/>
        <v>0</v>
      </c>
      <c r="S2229" s="71">
        <f t="shared" si="1147"/>
        <v>0</v>
      </c>
      <c r="T2229" s="71">
        <f t="shared" si="1148"/>
        <v>0</v>
      </c>
      <c r="U2229" s="71">
        <f t="shared" si="1149"/>
        <v>0</v>
      </c>
      <c r="V2229" s="145" t="s">
        <v>1105</v>
      </c>
      <c r="X2229" s="10"/>
      <c r="Y2229" s="10"/>
      <c r="Z2229" s="10"/>
    </row>
    <row r="2230" spans="1:26" outlineLevel="2">
      <c r="A2230" s="137"/>
      <c r="B2230" s="137"/>
      <c r="C2230" s="138" t="s">
        <v>1484</v>
      </c>
      <c r="D2230" s="97">
        <v>1</v>
      </c>
      <c r="E2230" s="61">
        <v>1</v>
      </c>
      <c r="F2230" s="139" t="s">
        <v>619</v>
      </c>
      <c r="G2230" s="199">
        <v>994953.60000000009</v>
      </c>
      <c r="H2230" s="199">
        <v>298486.08</v>
      </c>
      <c r="I2230" s="71">
        <f t="shared" si="1161"/>
        <v>1293439.6800000002</v>
      </c>
      <c r="J2230" s="71">
        <f t="shared" si="1162"/>
        <v>994953.60000000009</v>
      </c>
      <c r="K2230" s="71">
        <f t="shared" si="1163"/>
        <v>298486.08</v>
      </c>
      <c r="L2230" s="71">
        <f t="shared" si="1164"/>
        <v>1293439.6800000002</v>
      </c>
      <c r="M2230" s="570"/>
      <c r="N2230" s="71"/>
      <c r="O2230" s="71">
        <f t="shared" si="1144"/>
        <v>0</v>
      </c>
      <c r="P2230" s="570"/>
      <c r="Q2230" s="71"/>
      <c r="R2230" s="71">
        <f t="shared" si="1145"/>
        <v>0</v>
      </c>
      <c r="S2230" s="71">
        <f t="shared" si="1147"/>
        <v>0</v>
      </c>
      <c r="T2230" s="71">
        <f t="shared" si="1148"/>
        <v>0</v>
      </c>
      <c r="U2230" s="71">
        <f t="shared" si="1149"/>
        <v>0</v>
      </c>
      <c r="V2230" s="145"/>
      <c r="X2230" s="10"/>
      <c r="Y2230" s="10"/>
      <c r="Z2230" s="10"/>
    </row>
    <row r="2231" spans="1:26" outlineLevel="1">
      <c r="A2231" s="137"/>
      <c r="B2231" s="137"/>
      <c r="C2231" s="138"/>
      <c r="D2231" s="97"/>
      <c r="E2231" s="61"/>
      <c r="F2231" s="139"/>
      <c r="G2231" s="71"/>
      <c r="H2231" s="71"/>
      <c r="I2231" s="71"/>
      <c r="J2231" s="71"/>
      <c r="K2231" s="71"/>
      <c r="L2231" s="62"/>
      <c r="M2231" s="574"/>
      <c r="N2231" s="62"/>
      <c r="O2231" s="62">
        <f t="shared" si="1144"/>
        <v>0</v>
      </c>
      <c r="P2231" s="574"/>
      <c r="Q2231" s="62"/>
      <c r="R2231" s="62">
        <f t="shared" si="1145"/>
        <v>0</v>
      </c>
      <c r="S2231" s="62">
        <f t="shared" si="1147"/>
        <v>0</v>
      </c>
      <c r="T2231" s="62">
        <f t="shared" si="1148"/>
        <v>0</v>
      </c>
      <c r="U2231" s="62">
        <f t="shared" si="1149"/>
        <v>0</v>
      </c>
      <c r="V2231" s="145"/>
      <c r="X2231" s="10"/>
      <c r="Y2231" s="10"/>
      <c r="Z2231" s="10"/>
    </row>
    <row r="2232" spans="1:26" outlineLevel="1">
      <c r="A2232" s="137" t="s">
        <v>405</v>
      </c>
      <c r="B2232" s="137"/>
      <c r="C2232" s="138" t="s">
        <v>292</v>
      </c>
      <c r="D2232" s="97">
        <v>1</v>
      </c>
      <c r="E2232" s="61">
        <v>1</v>
      </c>
      <c r="F2232" s="139" t="s">
        <v>10</v>
      </c>
      <c r="G2232" s="71"/>
      <c r="H2232" s="71"/>
      <c r="I2232" s="71"/>
      <c r="J2232" s="82">
        <f>SUBTOTAL(9,J2233:J2255)</f>
        <v>10371427.999999998</v>
      </c>
      <c r="K2232" s="82">
        <f>SUBTOTAL(9,K2233:K2255)</f>
        <v>9116560.5372800007</v>
      </c>
      <c r="L2232" s="82">
        <f>SUBTOTAL(9,L2233:L2255)</f>
        <v>19487988.537280001</v>
      </c>
      <c r="M2232" s="576"/>
      <c r="N2232" s="82"/>
      <c r="O2232" s="82">
        <f t="shared" si="1144"/>
        <v>0</v>
      </c>
      <c r="P2232" s="576"/>
      <c r="Q2232" s="82"/>
      <c r="R2232" s="82">
        <f t="shared" si="1145"/>
        <v>0</v>
      </c>
      <c r="S2232" s="82">
        <f>SUBTOTAL(9,S2233:S2255)</f>
        <v>2472190.5599999996</v>
      </c>
      <c r="T2232" s="82">
        <f>SUBTOTAL(9,T2233:T2255)</f>
        <v>0</v>
      </c>
      <c r="U2232" s="82">
        <f>SUBTOTAL(9,U2233:U2255)</f>
        <v>2472190.5599999996</v>
      </c>
      <c r="V2232" s="145"/>
      <c r="X2232" s="10"/>
      <c r="Y2232" s="10"/>
      <c r="Z2232" s="10"/>
    </row>
    <row r="2233" spans="1:26" s="11" customFormat="1" outlineLevel="2">
      <c r="A2233" s="192"/>
      <c r="B2233" s="192"/>
      <c r="C2233" s="189" t="s">
        <v>1382</v>
      </c>
      <c r="D2233" s="194"/>
      <c r="E2233" s="358"/>
      <c r="F2233" s="195"/>
      <c r="G2233" s="199"/>
      <c r="H2233" s="199"/>
      <c r="I2233" s="199"/>
      <c r="J2233" s="174">
        <f>SUBTOTAL(9,J2234:J2237)</f>
        <v>2328612.7999999998</v>
      </c>
      <c r="K2233" s="174">
        <f>SUBTOTAL(9,K2234:K2237)</f>
        <v>1693755.9316799999</v>
      </c>
      <c r="L2233" s="174">
        <f>SUBTOTAL(9,L2234:L2237)</f>
        <v>4022368.7316800002</v>
      </c>
      <c r="M2233" s="578"/>
      <c r="N2233" s="174"/>
      <c r="O2233" s="174">
        <f t="shared" si="1144"/>
        <v>0</v>
      </c>
      <c r="P2233" s="578"/>
      <c r="Q2233" s="174"/>
      <c r="R2233" s="174">
        <f t="shared" si="1145"/>
        <v>0</v>
      </c>
      <c r="S2233" s="174">
        <f>SUBTOTAL(9,S2234:S2237)</f>
        <v>0</v>
      </c>
      <c r="T2233" s="174">
        <f>SUBTOTAL(9,T2234:T2237)</f>
        <v>0</v>
      </c>
      <c r="U2233" s="174">
        <f>SUBTOTAL(9,U2234:U2237)</f>
        <v>0</v>
      </c>
      <c r="V2233" s="270"/>
    </row>
    <row r="2234" spans="1:26" s="11" customFormat="1" outlineLevel="2">
      <c r="A2234" s="192"/>
      <c r="B2234" s="192"/>
      <c r="C2234" s="192" t="s">
        <v>1399</v>
      </c>
      <c r="D2234" s="194">
        <v>1</v>
      </c>
      <c r="E2234" s="358">
        <v>1</v>
      </c>
      <c r="F2234" s="195" t="s">
        <v>660</v>
      </c>
      <c r="G2234" s="199">
        <v>322800</v>
      </c>
      <c r="H2234" s="199">
        <v>50880.368000000009</v>
      </c>
      <c r="I2234" s="199">
        <f t="shared" ref="I2234:I2236" si="1165">SUM(G2234:H2234)</f>
        <v>373680.36800000002</v>
      </c>
      <c r="J2234" s="199">
        <f t="shared" ref="J2234:J2237" si="1166">G2234*E2234</f>
        <v>322800</v>
      </c>
      <c r="K2234" s="199">
        <f t="shared" ref="K2234:K2237" si="1167">H2234*E2234</f>
        <v>50880.368000000009</v>
      </c>
      <c r="L2234" s="199">
        <f t="shared" ref="L2234:L2237" si="1168">I2234*E2234</f>
        <v>373680.36800000002</v>
      </c>
      <c r="M2234" s="579"/>
      <c r="N2234" s="199"/>
      <c r="O2234" s="199">
        <f t="shared" si="1144"/>
        <v>0</v>
      </c>
      <c r="P2234" s="579"/>
      <c r="Q2234" s="199"/>
      <c r="R2234" s="199">
        <f t="shared" si="1145"/>
        <v>0</v>
      </c>
      <c r="S2234" s="199">
        <f t="shared" si="1147"/>
        <v>0</v>
      </c>
      <c r="T2234" s="199">
        <f t="shared" si="1148"/>
        <v>0</v>
      </c>
      <c r="U2234" s="199">
        <f t="shared" si="1149"/>
        <v>0</v>
      </c>
      <c r="V2234" s="270" t="s">
        <v>1398</v>
      </c>
    </row>
    <row r="2235" spans="1:26" s="11" customFormat="1" outlineLevel="2">
      <c r="A2235" s="192"/>
      <c r="B2235" s="192"/>
      <c r="C2235" s="192" t="s">
        <v>1401</v>
      </c>
      <c r="D2235" s="194">
        <v>7</v>
      </c>
      <c r="E2235" s="358">
        <v>7</v>
      </c>
      <c r="F2235" s="195" t="s">
        <v>660</v>
      </c>
      <c r="G2235" s="199">
        <v>85924.800000000003</v>
      </c>
      <c r="H2235" s="199">
        <v>49415.098879999998</v>
      </c>
      <c r="I2235" s="199">
        <f t="shared" si="1165"/>
        <v>135339.89887999999</v>
      </c>
      <c r="J2235" s="199">
        <f t="shared" si="1166"/>
        <v>601473.6</v>
      </c>
      <c r="K2235" s="199">
        <f t="shared" si="1167"/>
        <v>345905.69215999998</v>
      </c>
      <c r="L2235" s="199">
        <f t="shared" si="1168"/>
        <v>947379.29215999995</v>
      </c>
      <c r="M2235" s="579"/>
      <c r="N2235" s="199"/>
      <c r="O2235" s="199">
        <f t="shared" si="1144"/>
        <v>0</v>
      </c>
      <c r="P2235" s="579"/>
      <c r="Q2235" s="199"/>
      <c r="R2235" s="199">
        <f t="shared" si="1145"/>
        <v>0</v>
      </c>
      <c r="S2235" s="199">
        <f t="shared" si="1147"/>
        <v>0</v>
      </c>
      <c r="T2235" s="199">
        <f t="shared" si="1148"/>
        <v>0</v>
      </c>
      <c r="U2235" s="199">
        <f t="shared" si="1149"/>
        <v>0</v>
      </c>
      <c r="V2235" s="270" t="s">
        <v>1366</v>
      </c>
    </row>
    <row r="2236" spans="1:26" s="11" customFormat="1" outlineLevel="2">
      <c r="A2236" s="192"/>
      <c r="B2236" s="192"/>
      <c r="C2236" s="192" t="s">
        <v>1402</v>
      </c>
      <c r="D2236" s="194">
        <v>6</v>
      </c>
      <c r="E2236" s="358">
        <v>6</v>
      </c>
      <c r="F2236" s="195" t="s">
        <v>660</v>
      </c>
      <c r="G2236" s="199">
        <v>63367.200000000004</v>
      </c>
      <c r="H2236" s="199">
        <v>45472.31192</v>
      </c>
      <c r="I2236" s="199">
        <f t="shared" si="1165"/>
        <v>108839.51192</v>
      </c>
      <c r="J2236" s="199">
        <f t="shared" si="1166"/>
        <v>380203.2</v>
      </c>
      <c r="K2236" s="199">
        <f t="shared" si="1167"/>
        <v>272833.87151999999</v>
      </c>
      <c r="L2236" s="199">
        <f t="shared" si="1168"/>
        <v>653037.07152</v>
      </c>
      <c r="M2236" s="579"/>
      <c r="N2236" s="199"/>
      <c r="O2236" s="199">
        <f t="shared" si="1144"/>
        <v>0</v>
      </c>
      <c r="P2236" s="579"/>
      <c r="Q2236" s="199"/>
      <c r="R2236" s="199">
        <f t="shared" si="1145"/>
        <v>0</v>
      </c>
      <c r="S2236" s="199">
        <f t="shared" si="1147"/>
        <v>0</v>
      </c>
      <c r="T2236" s="199">
        <f t="shared" si="1148"/>
        <v>0</v>
      </c>
      <c r="U2236" s="199">
        <f t="shared" si="1149"/>
        <v>0</v>
      </c>
      <c r="V2236" s="270" t="s">
        <v>1366</v>
      </c>
    </row>
    <row r="2237" spans="1:26" s="11" customFormat="1" outlineLevel="2">
      <c r="A2237" s="192"/>
      <c r="B2237" s="192"/>
      <c r="C2237" s="193" t="s">
        <v>657</v>
      </c>
      <c r="D2237" s="194">
        <v>1</v>
      </c>
      <c r="E2237" s="358">
        <v>1</v>
      </c>
      <c r="F2237" s="195" t="s">
        <v>619</v>
      </c>
      <c r="G2237" s="199">
        <v>1024136</v>
      </c>
      <c r="H2237" s="199">
        <v>1024136</v>
      </c>
      <c r="I2237" s="199">
        <f t="shared" ref="I2237" si="1169">SUM(G2237:H2237)</f>
        <v>2048272</v>
      </c>
      <c r="J2237" s="199">
        <f t="shared" si="1166"/>
        <v>1024136</v>
      </c>
      <c r="K2237" s="199">
        <f t="shared" si="1167"/>
        <v>1024136</v>
      </c>
      <c r="L2237" s="199">
        <f t="shared" si="1168"/>
        <v>2048272</v>
      </c>
      <c r="M2237" s="579"/>
      <c r="N2237" s="199"/>
      <c r="O2237" s="199">
        <f t="shared" si="1144"/>
        <v>0</v>
      </c>
      <c r="P2237" s="579"/>
      <c r="Q2237" s="199"/>
      <c r="R2237" s="199">
        <f t="shared" si="1145"/>
        <v>0</v>
      </c>
      <c r="S2237" s="199">
        <f t="shared" si="1147"/>
        <v>0</v>
      </c>
      <c r="T2237" s="199">
        <f t="shared" si="1148"/>
        <v>0</v>
      </c>
      <c r="U2237" s="199">
        <f t="shared" si="1149"/>
        <v>0</v>
      </c>
      <c r="V2237" s="270" t="s">
        <v>1105</v>
      </c>
    </row>
    <row r="2238" spans="1:26" s="11" customFormat="1" outlineLevel="2">
      <c r="A2238" s="192"/>
      <c r="B2238" s="192"/>
      <c r="C2238" s="172" t="s">
        <v>1403</v>
      </c>
      <c r="D2238" s="194"/>
      <c r="E2238" s="358"/>
      <c r="F2238" s="195"/>
      <c r="G2238" s="199"/>
      <c r="H2238" s="199"/>
      <c r="I2238" s="199"/>
      <c r="J2238" s="174">
        <f>SUBTOTAL(9,J2239:J2248)</f>
        <v>4239540</v>
      </c>
      <c r="K2238" s="174">
        <f>SUBTOTAL(9,K2239:K2248)</f>
        <v>3735787.3511999999</v>
      </c>
      <c r="L2238" s="174">
        <f>SUBTOTAL(9,L2239:L2248)</f>
        <v>7975327.3512000004</v>
      </c>
      <c r="M2238" s="578"/>
      <c r="N2238" s="174"/>
      <c r="O2238" s="174">
        <f t="shared" si="1144"/>
        <v>0</v>
      </c>
      <c r="P2238" s="578"/>
      <c r="Q2238" s="174"/>
      <c r="R2238" s="174">
        <f t="shared" si="1145"/>
        <v>0</v>
      </c>
      <c r="S2238" s="174">
        <f>SUBTOTAL(9,S2239:S2248)</f>
        <v>2472190.5599999996</v>
      </c>
      <c r="T2238" s="174">
        <f>SUBTOTAL(9,T2239:T2248)</f>
        <v>0</v>
      </c>
      <c r="U2238" s="174">
        <f>SUBTOTAL(9,U2239:U2248)</f>
        <v>2472190.5599999996</v>
      </c>
      <c r="V2238" s="270"/>
    </row>
    <row r="2239" spans="1:26" s="11" customFormat="1" ht="26.4" outlineLevel="2">
      <c r="A2239" s="192"/>
      <c r="B2239" s="192"/>
      <c r="C2239" s="193" t="s">
        <v>1499</v>
      </c>
      <c r="D2239" s="194">
        <v>12</v>
      </c>
      <c r="E2239" s="358">
        <v>8</v>
      </c>
      <c r="F2239" s="195" t="s">
        <v>624</v>
      </c>
      <c r="G2239" s="199">
        <v>45208.800000000003</v>
      </c>
      <c r="H2239" s="199">
        <v>28000.000000000004</v>
      </c>
      <c r="I2239" s="199">
        <f t="shared" ref="I2239:I2246" si="1170">SUM(G2239:H2239)</f>
        <v>73208.800000000003</v>
      </c>
      <c r="J2239" s="199">
        <f t="shared" ref="J2239:J2248" si="1171">G2239*E2239</f>
        <v>361670.40000000002</v>
      </c>
      <c r="K2239" s="199">
        <f t="shared" ref="K2239:K2248" si="1172">H2239*E2239</f>
        <v>224000.00000000003</v>
      </c>
      <c r="L2239" s="199">
        <f t="shared" ref="L2239:L2248" si="1173">I2239*E2239</f>
        <v>585670.40000000002</v>
      </c>
      <c r="M2239" s="579">
        <v>0.7</v>
      </c>
      <c r="N2239" s="199"/>
      <c r="O2239" s="199">
        <f t="shared" si="1144"/>
        <v>0.7</v>
      </c>
      <c r="P2239" s="579"/>
      <c r="Q2239" s="199"/>
      <c r="R2239" s="199">
        <f t="shared" si="1145"/>
        <v>0</v>
      </c>
      <c r="S2239" s="199">
        <f t="shared" si="1147"/>
        <v>253169.28</v>
      </c>
      <c r="T2239" s="199">
        <f t="shared" si="1148"/>
        <v>0</v>
      </c>
      <c r="U2239" s="199">
        <f t="shared" si="1149"/>
        <v>253169.28</v>
      </c>
      <c r="V2239" s="270" t="s">
        <v>1411</v>
      </c>
    </row>
    <row r="2240" spans="1:26" s="11" customFormat="1" ht="26.4" outlineLevel="2">
      <c r="A2240" s="192"/>
      <c r="B2240" s="192"/>
      <c r="C2240" s="193" t="s">
        <v>1500</v>
      </c>
      <c r="D2240" s="194">
        <v>5</v>
      </c>
      <c r="E2240" s="358">
        <v>6</v>
      </c>
      <c r="F2240" s="195" t="s">
        <v>624</v>
      </c>
      <c r="G2240" s="199">
        <v>30841.200000000001</v>
      </c>
      <c r="H2240" s="199">
        <v>25388.154400000003</v>
      </c>
      <c r="I2240" s="199">
        <f t="shared" si="1170"/>
        <v>56229.354400000004</v>
      </c>
      <c r="J2240" s="199">
        <f t="shared" si="1171"/>
        <v>185047.2</v>
      </c>
      <c r="K2240" s="199">
        <f t="shared" si="1172"/>
        <v>152328.92640000003</v>
      </c>
      <c r="L2240" s="199">
        <f t="shared" si="1173"/>
        <v>337376.12640000001</v>
      </c>
      <c r="M2240" s="579">
        <v>0.7</v>
      </c>
      <c r="N2240" s="199"/>
      <c r="O2240" s="199">
        <f t="shared" si="1144"/>
        <v>0.7</v>
      </c>
      <c r="P2240" s="579"/>
      <c r="Q2240" s="199"/>
      <c r="R2240" s="199">
        <f t="shared" si="1145"/>
        <v>0</v>
      </c>
      <c r="S2240" s="199">
        <f t="shared" si="1147"/>
        <v>129533.04</v>
      </c>
      <c r="T2240" s="199">
        <f t="shared" si="1148"/>
        <v>0</v>
      </c>
      <c r="U2240" s="199">
        <f t="shared" si="1149"/>
        <v>129533.04</v>
      </c>
      <c r="V2240" s="270" t="s">
        <v>1413</v>
      </c>
    </row>
    <row r="2241" spans="1:26" s="11" customFormat="1" ht="26.4" outlineLevel="2">
      <c r="A2241" s="192"/>
      <c r="B2241" s="192"/>
      <c r="C2241" s="193" t="s">
        <v>1501</v>
      </c>
      <c r="D2241" s="194">
        <v>7</v>
      </c>
      <c r="E2241" s="358">
        <v>10</v>
      </c>
      <c r="F2241" s="195" t="s">
        <v>624</v>
      </c>
      <c r="G2241" s="199">
        <v>22978.799999999999</v>
      </c>
      <c r="H2241" s="199">
        <v>22306.743200000004</v>
      </c>
      <c r="I2241" s="199">
        <f t="shared" si="1170"/>
        <v>45285.5432</v>
      </c>
      <c r="J2241" s="199">
        <f t="shared" si="1171"/>
        <v>229788</v>
      </c>
      <c r="K2241" s="199">
        <f t="shared" si="1172"/>
        <v>223067.43200000003</v>
      </c>
      <c r="L2241" s="199">
        <f t="shared" si="1173"/>
        <v>452855.43200000003</v>
      </c>
      <c r="M2241" s="579">
        <v>0.7</v>
      </c>
      <c r="N2241" s="199"/>
      <c r="O2241" s="199">
        <f t="shared" si="1144"/>
        <v>0.7</v>
      </c>
      <c r="P2241" s="579"/>
      <c r="Q2241" s="199"/>
      <c r="R2241" s="199">
        <f t="shared" si="1145"/>
        <v>0</v>
      </c>
      <c r="S2241" s="199">
        <f t="shared" si="1147"/>
        <v>160851.59999999998</v>
      </c>
      <c r="T2241" s="199">
        <f t="shared" si="1148"/>
        <v>0</v>
      </c>
      <c r="U2241" s="199">
        <f t="shared" si="1149"/>
        <v>160851.59999999998</v>
      </c>
      <c r="V2241" s="270" t="s">
        <v>1415</v>
      </c>
    </row>
    <row r="2242" spans="1:26" s="11" customFormat="1" ht="26.4" outlineLevel="2">
      <c r="A2242" s="192"/>
      <c r="B2242" s="192"/>
      <c r="C2242" s="193" t="s">
        <v>1502</v>
      </c>
      <c r="D2242" s="194">
        <v>61</v>
      </c>
      <c r="E2242" s="358">
        <v>71</v>
      </c>
      <c r="F2242" s="195" t="s">
        <v>624</v>
      </c>
      <c r="G2242" s="199">
        <v>17737.2</v>
      </c>
      <c r="H2242" s="199">
        <v>18258.816800000001</v>
      </c>
      <c r="I2242" s="199">
        <f t="shared" si="1170"/>
        <v>35996.016799999998</v>
      </c>
      <c r="J2242" s="199">
        <f t="shared" si="1171"/>
        <v>1259341.2</v>
      </c>
      <c r="K2242" s="199">
        <f t="shared" si="1172"/>
        <v>1296375.9928000001</v>
      </c>
      <c r="L2242" s="199">
        <f t="shared" si="1173"/>
        <v>2555717.1927999998</v>
      </c>
      <c r="M2242" s="579">
        <v>0.7</v>
      </c>
      <c r="N2242" s="199"/>
      <c r="O2242" s="199">
        <f t="shared" si="1144"/>
        <v>0.7</v>
      </c>
      <c r="P2242" s="579"/>
      <c r="Q2242" s="199"/>
      <c r="R2242" s="199">
        <f t="shared" si="1145"/>
        <v>0</v>
      </c>
      <c r="S2242" s="199">
        <f t="shared" si="1147"/>
        <v>881538.84</v>
      </c>
      <c r="T2242" s="199">
        <f t="shared" si="1148"/>
        <v>0</v>
      </c>
      <c r="U2242" s="199">
        <f t="shared" si="1149"/>
        <v>881538.84</v>
      </c>
      <c r="V2242" s="270" t="s">
        <v>1417</v>
      </c>
    </row>
    <row r="2243" spans="1:26" outlineLevel="2">
      <c r="A2243" s="137"/>
      <c r="B2243" s="137"/>
      <c r="C2243" s="138" t="s">
        <v>1418</v>
      </c>
      <c r="D2243" s="97">
        <v>1</v>
      </c>
      <c r="E2243" s="61">
        <v>1</v>
      </c>
      <c r="F2243" s="139" t="s">
        <v>619</v>
      </c>
      <c r="G2243" s="199">
        <v>469810.8</v>
      </c>
      <c r="H2243" s="199">
        <v>140943.24</v>
      </c>
      <c r="I2243" s="71">
        <f>SUM(G2243:H2243)</f>
        <v>610754.04</v>
      </c>
      <c r="J2243" s="71">
        <f>G2243*E2243</f>
        <v>469810.8</v>
      </c>
      <c r="K2243" s="71">
        <f>H2243*E2243</f>
        <v>140943.24</v>
      </c>
      <c r="L2243" s="71">
        <f>I2243*E2243</f>
        <v>610754.04</v>
      </c>
      <c r="M2243" s="579">
        <v>0.7</v>
      </c>
      <c r="N2243" s="71"/>
      <c r="O2243" s="71">
        <f t="shared" si="1144"/>
        <v>0.7</v>
      </c>
      <c r="P2243" s="570"/>
      <c r="Q2243" s="71"/>
      <c r="R2243" s="71">
        <f t="shared" si="1145"/>
        <v>0</v>
      </c>
      <c r="S2243" s="71">
        <f t="shared" si="1147"/>
        <v>328867.56</v>
      </c>
      <c r="T2243" s="71">
        <f t="shared" si="1148"/>
        <v>0</v>
      </c>
      <c r="U2243" s="71">
        <f t="shared" si="1149"/>
        <v>328867.56</v>
      </c>
      <c r="V2243" s="145" t="s">
        <v>1105</v>
      </c>
      <c r="X2243" s="10"/>
      <c r="Y2243" s="10"/>
      <c r="Z2243" s="10"/>
    </row>
    <row r="2244" spans="1:26" ht="26.4" outlineLevel="2">
      <c r="A2244" s="137"/>
      <c r="B2244" s="137"/>
      <c r="C2244" s="138" t="s">
        <v>1421</v>
      </c>
      <c r="D2244" s="97">
        <v>60</v>
      </c>
      <c r="E2244" s="61">
        <v>63</v>
      </c>
      <c r="F2244" s="139" t="s">
        <v>624</v>
      </c>
      <c r="G2244" s="199">
        <v>16286.400000000001</v>
      </c>
      <c r="H2244" s="199">
        <v>13440.000000000002</v>
      </c>
      <c r="I2244" s="71">
        <f t="shared" ref="I2244" si="1174">SUM(G2244:H2244)</f>
        <v>29726.400000000001</v>
      </c>
      <c r="J2244" s="71">
        <f t="shared" ref="J2244" si="1175">G2244*E2244</f>
        <v>1026043.2000000001</v>
      </c>
      <c r="K2244" s="71">
        <f t="shared" ref="K2244" si="1176">H2244*E2244</f>
        <v>846720.00000000012</v>
      </c>
      <c r="L2244" s="71">
        <f t="shared" ref="L2244" si="1177">I2244*E2244</f>
        <v>1872763.2000000002</v>
      </c>
      <c r="M2244" s="579">
        <v>0.7</v>
      </c>
      <c r="N2244" s="71"/>
      <c r="O2244" s="71">
        <f t="shared" si="1144"/>
        <v>0.7</v>
      </c>
      <c r="P2244" s="570"/>
      <c r="Q2244" s="71"/>
      <c r="R2244" s="71">
        <f t="shared" si="1145"/>
        <v>0</v>
      </c>
      <c r="S2244" s="71">
        <f t="shared" si="1147"/>
        <v>718230.24</v>
      </c>
      <c r="T2244" s="71">
        <f t="shared" si="1148"/>
        <v>0</v>
      </c>
      <c r="U2244" s="71">
        <f t="shared" si="1149"/>
        <v>718230.24</v>
      </c>
      <c r="V2244" s="145" t="s">
        <v>1314</v>
      </c>
      <c r="X2244" s="10"/>
      <c r="Y2244" s="10"/>
      <c r="Z2244" s="10"/>
    </row>
    <row r="2245" spans="1:26" outlineLevel="2">
      <c r="A2245" s="137"/>
      <c r="B2245" s="137"/>
      <c r="C2245" s="138" t="s">
        <v>1483</v>
      </c>
      <c r="D2245" s="97">
        <v>1</v>
      </c>
      <c r="E2245" s="61">
        <v>1</v>
      </c>
      <c r="F2245" s="139" t="s">
        <v>619</v>
      </c>
      <c r="G2245" s="199">
        <v>236779.19999999998</v>
      </c>
      <c r="H2245" s="199">
        <v>71033.759999999995</v>
      </c>
      <c r="I2245" s="71">
        <f t="shared" si="1170"/>
        <v>307812.95999999996</v>
      </c>
      <c r="J2245" s="71">
        <f t="shared" si="1171"/>
        <v>236779.19999999998</v>
      </c>
      <c r="K2245" s="71">
        <f t="shared" si="1172"/>
        <v>71033.759999999995</v>
      </c>
      <c r="L2245" s="71">
        <f t="shared" si="1173"/>
        <v>307812.95999999996</v>
      </c>
      <c r="M2245" s="570"/>
      <c r="N2245" s="71"/>
      <c r="O2245" s="71">
        <f t="shared" si="1144"/>
        <v>0</v>
      </c>
      <c r="P2245" s="570"/>
      <c r="Q2245" s="71"/>
      <c r="R2245" s="71">
        <f t="shared" si="1145"/>
        <v>0</v>
      </c>
      <c r="S2245" s="71">
        <f t="shared" si="1147"/>
        <v>0</v>
      </c>
      <c r="T2245" s="71">
        <f t="shared" si="1148"/>
        <v>0</v>
      </c>
      <c r="U2245" s="71">
        <f t="shared" si="1149"/>
        <v>0</v>
      </c>
      <c r="V2245" s="145" t="s">
        <v>1105</v>
      </c>
      <c r="X2245" s="10"/>
      <c r="Y2245" s="10"/>
      <c r="Z2245" s="10"/>
    </row>
    <row r="2246" spans="1:26" s="11" customFormat="1" outlineLevel="2">
      <c r="A2246" s="192"/>
      <c r="B2246" s="192"/>
      <c r="C2246" s="193" t="s">
        <v>1103</v>
      </c>
      <c r="D2246" s="194">
        <v>2</v>
      </c>
      <c r="E2246" s="358">
        <v>3.2</v>
      </c>
      <c r="F2246" s="195" t="s">
        <v>1104</v>
      </c>
      <c r="G2246" s="199">
        <v>0</v>
      </c>
      <c r="H2246" s="199">
        <v>200000</v>
      </c>
      <c r="I2246" s="199">
        <f t="shared" si="1170"/>
        <v>200000</v>
      </c>
      <c r="J2246" s="199">
        <f t="shared" si="1171"/>
        <v>0</v>
      </c>
      <c r="K2246" s="199">
        <f t="shared" si="1172"/>
        <v>640000</v>
      </c>
      <c r="L2246" s="199">
        <f t="shared" si="1173"/>
        <v>640000</v>
      </c>
      <c r="M2246" s="579"/>
      <c r="N2246" s="199"/>
      <c r="O2246" s="199">
        <f t="shared" si="1144"/>
        <v>0</v>
      </c>
      <c r="P2246" s="579"/>
      <c r="Q2246" s="199"/>
      <c r="R2246" s="199">
        <f t="shared" si="1145"/>
        <v>0</v>
      </c>
      <c r="S2246" s="199">
        <f t="shared" si="1147"/>
        <v>0</v>
      </c>
      <c r="T2246" s="199">
        <f t="shared" si="1148"/>
        <v>0</v>
      </c>
      <c r="U2246" s="199">
        <f t="shared" si="1149"/>
        <v>0</v>
      </c>
      <c r="V2246" s="270" t="s">
        <v>1105</v>
      </c>
    </row>
    <row r="2247" spans="1:26" s="11" customFormat="1" outlineLevel="2">
      <c r="A2247" s="192"/>
      <c r="B2247" s="192"/>
      <c r="C2247" s="193"/>
      <c r="D2247" s="194"/>
      <c r="E2247" s="358"/>
      <c r="F2247" s="195"/>
      <c r="G2247" s="199"/>
      <c r="H2247" s="199"/>
      <c r="I2247" s="199"/>
      <c r="J2247" s="199"/>
      <c r="K2247" s="199"/>
      <c r="L2247" s="199"/>
      <c r="M2247" s="579"/>
      <c r="N2247" s="199"/>
      <c r="O2247" s="199">
        <f t="shared" si="1144"/>
        <v>0</v>
      </c>
      <c r="P2247" s="579"/>
      <c r="Q2247" s="199"/>
      <c r="R2247" s="199">
        <f t="shared" si="1145"/>
        <v>0</v>
      </c>
      <c r="S2247" s="199">
        <f t="shared" si="1147"/>
        <v>0</v>
      </c>
      <c r="T2247" s="199">
        <f t="shared" si="1148"/>
        <v>0</v>
      </c>
      <c r="U2247" s="199">
        <f t="shared" si="1149"/>
        <v>0</v>
      </c>
      <c r="V2247" s="270"/>
    </row>
    <row r="2248" spans="1:26" s="11" customFormat="1" outlineLevel="2">
      <c r="A2248" s="192"/>
      <c r="B2248" s="192"/>
      <c r="C2248" s="193" t="s">
        <v>1424</v>
      </c>
      <c r="D2248" s="194">
        <v>1</v>
      </c>
      <c r="E2248" s="358">
        <v>1</v>
      </c>
      <c r="F2248" s="195" t="s">
        <v>619</v>
      </c>
      <c r="G2248" s="199">
        <v>471060</v>
      </c>
      <c r="H2248" s="199">
        <v>141318</v>
      </c>
      <c r="I2248" s="199">
        <f t="shared" ref="I2248" si="1178">SUM(G2248:H2248)</f>
        <v>612378</v>
      </c>
      <c r="J2248" s="199">
        <f t="shared" si="1171"/>
        <v>471060</v>
      </c>
      <c r="K2248" s="199">
        <f t="shared" si="1172"/>
        <v>141318</v>
      </c>
      <c r="L2248" s="199">
        <f t="shared" si="1173"/>
        <v>612378</v>
      </c>
      <c r="M2248" s="579"/>
      <c r="N2248" s="199"/>
      <c r="O2248" s="199">
        <f t="shared" si="1144"/>
        <v>0</v>
      </c>
      <c r="P2248" s="579"/>
      <c r="Q2248" s="199"/>
      <c r="R2248" s="199">
        <f t="shared" si="1145"/>
        <v>0</v>
      </c>
      <c r="S2248" s="199">
        <f t="shared" si="1147"/>
        <v>0</v>
      </c>
      <c r="T2248" s="199">
        <f t="shared" si="1148"/>
        <v>0</v>
      </c>
      <c r="U2248" s="199">
        <f t="shared" si="1149"/>
        <v>0</v>
      </c>
      <c r="V2248" s="270" t="s">
        <v>1105</v>
      </c>
    </row>
    <row r="2249" spans="1:26" s="11" customFormat="1" outlineLevel="2">
      <c r="A2249" s="192"/>
      <c r="B2249" s="192"/>
      <c r="C2249" s="172" t="s">
        <v>1503</v>
      </c>
      <c r="D2249" s="194"/>
      <c r="E2249" s="358"/>
      <c r="F2249" s="195"/>
      <c r="G2249" s="199"/>
      <c r="H2249" s="199"/>
      <c r="I2249" s="199"/>
      <c r="J2249" s="174">
        <f>SUBTOTAL(9,J2250:J2255)</f>
        <v>3803275.2</v>
      </c>
      <c r="K2249" s="174">
        <f t="shared" ref="K2249:L2249" si="1179">SUBTOTAL(9,K2250:K2255)</f>
        <v>3687017.2544</v>
      </c>
      <c r="L2249" s="174">
        <f t="shared" si="1179"/>
        <v>7490292.4544000002</v>
      </c>
      <c r="M2249" s="578"/>
      <c r="N2249" s="174"/>
      <c r="O2249" s="174">
        <f t="shared" si="1144"/>
        <v>0</v>
      </c>
      <c r="P2249" s="578"/>
      <c r="Q2249" s="174"/>
      <c r="R2249" s="174">
        <f t="shared" si="1145"/>
        <v>0</v>
      </c>
      <c r="S2249" s="174">
        <f>SUBTOTAL(9,S2250:S2255)</f>
        <v>0</v>
      </c>
      <c r="T2249" s="174">
        <f t="shared" ref="T2249:U2249" si="1180">SUBTOTAL(9,T2250:T2255)</f>
        <v>0</v>
      </c>
      <c r="U2249" s="174">
        <f t="shared" si="1180"/>
        <v>0</v>
      </c>
      <c r="V2249" s="270"/>
    </row>
    <row r="2250" spans="1:26" s="11" customFormat="1" ht="26.4" outlineLevel="2">
      <c r="A2250" s="192"/>
      <c r="B2250" s="192"/>
      <c r="C2250" s="193" t="s">
        <v>1504</v>
      </c>
      <c r="D2250" s="194">
        <v>10</v>
      </c>
      <c r="E2250" s="358">
        <v>8</v>
      </c>
      <c r="F2250" s="195" t="s">
        <v>624</v>
      </c>
      <c r="G2250" s="199">
        <v>12261.6</v>
      </c>
      <c r="H2250" s="199">
        <v>15682.816800000001</v>
      </c>
      <c r="I2250" s="199">
        <f t="shared" ref="I2250:I2254" si="1181">SUM(G2250:H2250)</f>
        <v>27944.416799999999</v>
      </c>
      <c r="J2250" s="199">
        <f t="shared" ref="J2250:J2254" si="1182">G2250*E2250</f>
        <v>98092.800000000003</v>
      </c>
      <c r="K2250" s="199">
        <f t="shared" ref="K2250:K2254" si="1183">H2250*E2250</f>
        <v>125462.5344</v>
      </c>
      <c r="L2250" s="199">
        <f t="shared" ref="L2250:L2254" si="1184">I2250*E2250</f>
        <v>223555.33439999999</v>
      </c>
      <c r="M2250" s="579"/>
      <c r="N2250" s="199"/>
      <c r="O2250" s="199">
        <f t="shared" si="1144"/>
        <v>0</v>
      </c>
      <c r="P2250" s="579"/>
      <c r="Q2250" s="199"/>
      <c r="R2250" s="199">
        <f t="shared" si="1145"/>
        <v>0</v>
      </c>
      <c r="S2250" s="199">
        <f t="shared" si="1147"/>
        <v>0</v>
      </c>
      <c r="T2250" s="199">
        <f t="shared" si="1148"/>
        <v>0</v>
      </c>
      <c r="U2250" s="199">
        <f t="shared" si="1149"/>
        <v>0</v>
      </c>
      <c r="V2250" s="270" t="s">
        <v>1427</v>
      </c>
    </row>
    <row r="2251" spans="1:26" s="11" customFormat="1" outlineLevel="2">
      <c r="A2251" s="192"/>
      <c r="B2251" s="192"/>
      <c r="C2251" s="193" t="s">
        <v>1418</v>
      </c>
      <c r="D2251" s="194">
        <v>1</v>
      </c>
      <c r="E2251" s="358">
        <v>1</v>
      </c>
      <c r="F2251" s="195" t="s">
        <v>619</v>
      </c>
      <c r="G2251" s="199">
        <v>22636.799999999999</v>
      </c>
      <c r="H2251" s="199">
        <v>6791.04</v>
      </c>
      <c r="I2251" s="199">
        <f t="shared" si="1181"/>
        <v>29427.84</v>
      </c>
      <c r="J2251" s="199">
        <f t="shared" si="1182"/>
        <v>22636.799999999999</v>
      </c>
      <c r="K2251" s="199">
        <f t="shared" si="1183"/>
        <v>6791.04</v>
      </c>
      <c r="L2251" s="199">
        <f t="shared" si="1184"/>
        <v>29427.84</v>
      </c>
      <c r="M2251" s="579"/>
      <c r="N2251" s="199"/>
      <c r="O2251" s="199">
        <f t="shared" si="1144"/>
        <v>0</v>
      </c>
      <c r="P2251" s="579"/>
      <c r="Q2251" s="199"/>
      <c r="R2251" s="199">
        <f t="shared" si="1145"/>
        <v>0</v>
      </c>
      <c r="S2251" s="199">
        <f t="shared" si="1147"/>
        <v>0</v>
      </c>
      <c r="T2251" s="199">
        <f t="shared" si="1148"/>
        <v>0</v>
      </c>
      <c r="U2251" s="199">
        <f t="shared" si="1149"/>
        <v>0</v>
      </c>
      <c r="V2251" s="270" t="s">
        <v>1105</v>
      </c>
    </row>
    <row r="2252" spans="1:26" outlineLevel="2">
      <c r="A2252" s="137"/>
      <c r="B2252" s="137"/>
      <c r="C2252" s="138" t="s">
        <v>691</v>
      </c>
      <c r="D2252" s="97">
        <v>1</v>
      </c>
      <c r="E2252" s="61">
        <v>1</v>
      </c>
      <c r="F2252" s="139" t="s">
        <v>619</v>
      </c>
      <c r="G2252" s="199">
        <v>3500000</v>
      </c>
      <c r="H2252" s="199">
        <v>3500000</v>
      </c>
      <c r="I2252" s="71">
        <f t="shared" ref="I2252" si="1185">SUM(G2252:H2252)</f>
        <v>7000000</v>
      </c>
      <c r="J2252" s="71">
        <f t="shared" si="1182"/>
        <v>3500000</v>
      </c>
      <c r="K2252" s="71">
        <f t="shared" si="1183"/>
        <v>3500000</v>
      </c>
      <c r="L2252" s="71">
        <f t="shared" si="1184"/>
        <v>7000000</v>
      </c>
      <c r="M2252" s="570"/>
      <c r="N2252" s="71"/>
      <c r="O2252" s="71">
        <f t="shared" si="1144"/>
        <v>0</v>
      </c>
      <c r="P2252" s="570"/>
      <c r="Q2252" s="71"/>
      <c r="R2252" s="71">
        <f t="shared" si="1145"/>
        <v>0</v>
      </c>
      <c r="S2252" s="71">
        <f t="shared" si="1147"/>
        <v>0</v>
      </c>
      <c r="T2252" s="71">
        <f t="shared" si="1148"/>
        <v>0</v>
      </c>
      <c r="U2252" s="71">
        <f t="shared" si="1149"/>
        <v>0</v>
      </c>
      <c r="V2252" s="145" t="s">
        <v>1105</v>
      </c>
      <c r="X2252" s="10"/>
      <c r="Y2252" s="10"/>
      <c r="Z2252" s="10"/>
    </row>
    <row r="2253" spans="1:26" outlineLevel="2">
      <c r="A2253" s="137"/>
      <c r="B2253" s="137"/>
      <c r="C2253" s="138"/>
      <c r="D2253" s="97"/>
      <c r="E2253" s="61"/>
      <c r="F2253" s="139"/>
      <c r="G2253" s="71"/>
      <c r="H2253" s="71"/>
      <c r="I2253" s="71"/>
      <c r="J2253" s="71"/>
      <c r="K2253" s="71"/>
      <c r="L2253" s="71"/>
      <c r="M2253" s="570"/>
      <c r="N2253" s="71"/>
      <c r="O2253" s="71">
        <f t="shared" si="1144"/>
        <v>0</v>
      </c>
      <c r="P2253" s="570"/>
      <c r="Q2253" s="71"/>
      <c r="R2253" s="71">
        <f t="shared" si="1145"/>
        <v>0</v>
      </c>
      <c r="S2253" s="71">
        <f t="shared" si="1147"/>
        <v>0</v>
      </c>
      <c r="T2253" s="71">
        <f t="shared" si="1148"/>
        <v>0</v>
      </c>
      <c r="U2253" s="71">
        <f t="shared" si="1149"/>
        <v>0</v>
      </c>
      <c r="V2253" s="145"/>
      <c r="X2253" s="10"/>
      <c r="Y2253" s="10"/>
      <c r="Z2253" s="10"/>
    </row>
    <row r="2254" spans="1:26" outlineLevel="2">
      <c r="A2254" s="137"/>
      <c r="B2254" s="137"/>
      <c r="C2254" s="138" t="s">
        <v>1424</v>
      </c>
      <c r="D2254" s="97">
        <v>1</v>
      </c>
      <c r="E2254" s="61">
        <v>1</v>
      </c>
      <c r="F2254" s="139" t="s">
        <v>619</v>
      </c>
      <c r="G2254" s="199">
        <v>182545.6</v>
      </c>
      <c r="H2254" s="199">
        <v>54763.68</v>
      </c>
      <c r="I2254" s="71">
        <f t="shared" si="1181"/>
        <v>237309.28</v>
      </c>
      <c r="J2254" s="71">
        <f t="shared" si="1182"/>
        <v>182545.6</v>
      </c>
      <c r="K2254" s="71">
        <f t="shared" si="1183"/>
        <v>54763.68</v>
      </c>
      <c r="L2254" s="71">
        <f t="shared" si="1184"/>
        <v>237309.28</v>
      </c>
      <c r="M2254" s="570"/>
      <c r="N2254" s="71"/>
      <c r="O2254" s="71">
        <f t="shared" si="1144"/>
        <v>0</v>
      </c>
      <c r="P2254" s="570"/>
      <c r="Q2254" s="71"/>
      <c r="R2254" s="71">
        <f t="shared" si="1145"/>
        <v>0</v>
      </c>
      <c r="S2254" s="71">
        <f t="shared" si="1147"/>
        <v>0</v>
      </c>
      <c r="T2254" s="71">
        <f t="shared" si="1148"/>
        <v>0</v>
      </c>
      <c r="U2254" s="71">
        <f t="shared" si="1149"/>
        <v>0</v>
      </c>
      <c r="V2254" s="145" t="s">
        <v>1105</v>
      </c>
      <c r="X2254" s="10"/>
      <c r="Y2254" s="10"/>
      <c r="Z2254" s="10"/>
    </row>
    <row r="2255" spans="1:26" outlineLevel="1">
      <c r="A2255" s="137"/>
      <c r="B2255" s="137"/>
      <c r="C2255" s="138"/>
      <c r="D2255" s="97"/>
      <c r="E2255" s="61"/>
      <c r="F2255" s="139"/>
      <c r="G2255" s="71"/>
      <c r="H2255" s="71"/>
      <c r="I2255" s="71"/>
      <c r="J2255" s="71"/>
      <c r="K2255" s="71"/>
      <c r="L2255" s="62"/>
      <c r="M2255" s="574"/>
      <c r="N2255" s="62"/>
      <c r="O2255" s="62">
        <f t="shared" si="1144"/>
        <v>0</v>
      </c>
      <c r="P2255" s="574"/>
      <c r="Q2255" s="62"/>
      <c r="R2255" s="62">
        <f t="shared" si="1145"/>
        <v>0</v>
      </c>
      <c r="S2255" s="62">
        <f t="shared" si="1147"/>
        <v>0</v>
      </c>
      <c r="T2255" s="62">
        <f t="shared" si="1148"/>
        <v>0</v>
      </c>
      <c r="U2255" s="62">
        <f t="shared" si="1149"/>
        <v>0</v>
      </c>
      <c r="V2255" s="145"/>
      <c r="X2255" s="10"/>
      <c r="Y2255" s="10"/>
      <c r="Z2255" s="10"/>
    </row>
    <row r="2256" spans="1:26" outlineLevel="1">
      <c r="A2256" s="137" t="s">
        <v>406</v>
      </c>
      <c r="B2256" s="137"/>
      <c r="C2256" s="138" t="s">
        <v>294</v>
      </c>
      <c r="D2256" s="97">
        <v>1</v>
      </c>
      <c r="E2256" s="61">
        <v>1</v>
      </c>
      <c r="F2256" s="139" t="s">
        <v>10</v>
      </c>
      <c r="G2256" s="71"/>
      <c r="H2256" s="71"/>
      <c r="I2256" s="71"/>
      <c r="J2256" s="82">
        <f>SUBTOTAL(9,J2257:J2280)</f>
        <v>240793394.36745328</v>
      </c>
      <c r="K2256" s="82">
        <f>SUBTOTAL(9,K2257:K2280)</f>
        <v>15204292.8420869</v>
      </c>
      <c r="L2256" s="82">
        <f>SUBTOTAL(9,L2257:L2280)</f>
        <v>255997687.20954019</v>
      </c>
      <c r="M2256" s="576"/>
      <c r="N2256" s="82"/>
      <c r="O2256" s="82">
        <f t="shared" si="1144"/>
        <v>0</v>
      </c>
      <c r="P2256" s="576"/>
      <c r="Q2256" s="82"/>
      <c r="R2256" s="82">
        <f t="shared" si="1145"/>
        <v>0</v>
      </c>
      <c r="S2256" s="82">
        <f>SUBTOTAL(9,S2257:S2280)</f>
        <v>0</v>
      </c>
      <c r="T2256" s="82">
        <f>SUBTOTAL(9,T2257:T2280)</f>
        <v>0</v>
      </c>
      <c r="U2256" s="82">
        <f>SUBTOTAL(9,U2257:U2280)</f>
        <v>0</v>
      </c>
      <c r="V2256" s="145"/>
      <c r="X2256" s="10"/>
      <c r="Y2256" s="10"/>
      <c r="Z2256" s="10"/>
    </row>
    <row r="2257" spans="1:26" ht="26.4" outlineLevel="2">
      <c r="A2257" s="137"/>
      <c r="B2257" s="137"/>
      <c r="C2257" s="138" t="s">
        <v>1452</v>
      </c>
      <c r="D2257" s="97">
        <v>2</v>
      </c>
      <c r="E2257" s="61">
        <v>2</v>
      </c>
      <c r="F2257" s="139" t="s">
        <v>660</v>
      </c>
      <c r="G2257" s="199">
        <v>1443000</v>
      </c>
      <c r="H2257" s="199">
        <v>300710.77679999999</v>
      </c>
      <c r="I2257" s="71">
        <f t="shared" ref="I2257:I2265" si="1186">SUM(G2257:H2257)</f>
        <v>1743710.7768000001</v>
      </c>
      <c r="J2257" s="71">
        <f t="shared" ref="J2257:J2279" si="1187">G2257*E2257</f>
        <v>2886000</v>
      </c>
      <c r="K2257" s="71">
        <f t="shared" ref="K2257:K2279" si="1188">H2257*E2257</f>
        <v>601421.55359999998</v>
      </c>
      <c r="L2257" s="71">
        <f t="shared" ref="L2257:L2279" si="1189">I2257*E2257</f>
        <v>3487421.5536000002</v>
      </c>
      <c r="M2257" s="570"/>
      <c r="N2257" s="71"/>
      <c r="O2257" s="71">
        <f t="shared" si="1144"/>
        <v>0</v>
      </c>
      <c r="P2257" s="570"/>
      <c r="Q2257" s="71"/>
      <c r="R2257" s="71">
        <f t="shared" si="1145"/>
        <v>0</v>
      </c>
      <c r="S2257" s="71">
        <f t="shared" si="1147"/>
        <v>0</v>
      </c>
      <c r="T2257" s="71">
        <f t="shared" si="1148"/>
        <v>0</v>
      </c>
      <c r="U2257" s="71">
        <f t="shared" si="1149"/>
        <v>0</v>
      </c>
      <c r="V2257" s="145" t="s">
        <v>1453</v>
      </c>
      <c r="X2257" s="10"/>
      <c r="Y2257" s="10"/>
      <c r="Z2257" s="10"/>
    </row>
    <row r="2258" spans="1:26" ht="26.4" outlineLevel="2">
      <c r="A2258" s="137"/>
      <c r="B2258" s="137"/>
      <c r="C2258" s="138" t="s">
        <v>1505</v>
      </c>
      <c r="D2258" s="97">
        <v>1</v>
      </c>
      <c r="E2258" s="61">
        <v>1</v>
      </c>
      <c r="F2258" s="139" t="s">
        <v>660</v>
      </c>
      <c r="G2258" s="199">
        <v>1253000</v>
      </c>
      <c r="H2258" s="199">
        <v>300710.77679999999</v>
      </c>
      <c r="I2258" s="71">
        <f t="shared" ref="I2258" si="1190">SUM(G2258:H2258)</f>
        <v>1553710.7768000001</v>
      </c>
      <c r="J2258" s="71">
        <f t="shared" si="1187"/>
        <v>1253000</v>
      </c>
      <c r="K2258" s="71">
        <f t="shared" si="1188"/>
        <v>300710.77679999999</v>
      </c>
      <c r="L2258" s="71">
        <f t="shared" si="1189"/>
        <v>1553710.7768000001</v>
      </c>
      <c r="M2258" s="570"/>
      <c r="N2258" s="71"/>
      <c r="O2258" s="71">
        <f t="shared" si="1144"/>
        <v>0</v>
      </c>
      <c r="P2258" s="570"/>
      <c r="Q2258" s="71"/>
      <c r="R2258" s="71">
        <f t="shared" si="1145"/>
        <v>0</v>
      </c>
      <c r="S2258" s="71">
        <f t="shared" si="1147"/>
        <v>0</v>
      </c>
      <c r="T2258" s="71">
        <f t="shared" si="1148"/>
        <v>0</v>
      </c>
      <c r="U2258" s="71">
        <f t="shared" si="1149"/>
        <v>0</v>
      </c>
      <c r="V2258" s="145" t="s">
        <v>1506</v>
      </c>
      <c r="X2258" s="10"/>
      <c r="Y2258" s="10"/>
      <c r="Z2258" s="10"/>
    </row>
    <row r="2259" spans="1:26" s="399" customFormat="1" outlineLevel="2">
      <c r="A2259" s="137"/>
      <c r="B2259" s="137"/>
      <c r="C2259" s="400" t="s">
        <v>1507</v>
      </c>
      <c r="D2259" s="97">
        <v>2</v>
      </c>
      <c r="E2259" s="61">
        <v>2</v>
      </c>
      <c r="F2259" s="397" t="s">
        <v>660</v>
      </c>
      <c r="G2259" s="62">
        <v>1320000</v>
      </c>
      <c r="H2259" s="62">
        <v>50232.000000000007</v>
      </c>
      <c r="I2259" s="62">
        <f t="shared" si="1186"/>
        <v>1370232</v>
      </c>
      <c r="J2259" s="62">
        <f t="shared" si="1187"/>
        <v>2640000</v>
      </c>
      <c r="K2259" s="62">
        <f t="shared" si="1188"/>
        <v>100464.00000000001</v>
      </c>
      <c r="L2259" s="62">
        <f t="shared" si="1189"/>
        <v>2740464</v>
      </c>
      <c r="M2259" s="574"/>
      <c r="N2259" s="62"/>
      <c r="O2259" s="62">
        <f t="shared" si="1144"/>
        <v>0</v>
      </c>
      <c r="P2259" s="574"/>
      <c r="Q2259" s="62"/>
      <c r="R2259" s="62">
        <f t="shared" si="1145"/>
        <v>0</v>
      </c>
      <c r="S2259" s="62">
        <f t="shared" si="1147"/>
        <v>0</v>
      </c>
      <c r="T2259" s="62">
        <f t="shared" si="1148"/>
        <v>0</v>
      </c>
      <c r="U2259" s="62">
        <f t="shared" si="1149"/>
        <v>0</v>
      </c>
      <c r="V2259" s="398" t="s">
        <v>1508</v>
      </c>
    </row>
    <row r="2260" spans="1:26" s="399" customFormat="1" outlineLevel="2">
      <c r="A2260" s="137"/>
      <c r="B2260" s="137"/>
      <c r="C2260" s="400" t="s">
        <v>1454</v>
      </c>
      <c r="D2260" s="97">
        <v>1</v>
      </c>
      <c r="E2260" s="61">
        <v>1</v>
      </c>
      <c r="F2260" s="397" t="s">
        <v>660</v>
      </c>
      <c r="G2260" s="62">
        <v>952999.99999999988</v>
      </c>
      <c r="H2260" s="62">
        <v>50232.000000000007</v>
      </c>
      <c r="I2260" s="62">
        <f t="shared" ref="I2260" si="1191">SUM(G2260:H2260)</f>
        <v>1003231.9999999999</v>
      </c>
      <c r="J2260" s="62">
        <f t="shared" si="1187"/>
        <v>952999.99999999988</v>
      </c>
      <c r="K2260" s="62">
        <f t="shared" si="1188"/>
        <v>50232.000000000007</v>
      </c>
      <c r="L2260" s="62">
        <f t="shared" si="1189"/>
        <v>1003231.9999999999</v>
      </c>
      <c r="M2260" s="574"/>
      <c r="N2260" s="62"/>
      <c r="O2260" s="62">
        <f t="shared" si="1144"/>
        <v>0</v>
      </c>
      <c r="P2260" s="574"/>
      <c r="Q2260" s="62"/>
      <c r="R2260" s="62">
        <f t="shared" si="1145"/>
        <v>0</v>
      </c>
      <c r="S2260" s="62">
        <f t="shared" si="1147"/>
        <v>0</v>
      </c>
      <c r="T2260" s="62">
        <f t="shared" si="1148"/>
        <v>0</v>
      </c>
      <c r="U2260" s="62">
        <f t="shared" si="1149"/>
        <v>0</v>
      </c>
      <c r="V2260" s="398" t="s">
        <v>1455</v>
      </c>
    </row>
    <row r="2261" spans="1:26" outlineLevel="2">
      <c r="A2261" s="137"/>
      <c r="B2261" s="137"/>
      <c r="C2261" s="138" t="s">
        <v>1509</v>
      </c>
      <c r="D2261" s="97">
        <v>3</v>
      </c>
      <c r="E2261" s="61">
        <v>3</v>
      </c>
      <c r="F2261" s="139" t="s">
        <v>660</v>
      </c>
      <c r="G2261" s="199">
        <v>2896300.0000000005</v>
      </c>
      <c r="H2261" s="199">
        <v>61600.000000000007</v>
      </c>
      <c r="I2261" s="71">
        <f t="shared" si="1186"/>
        <v>2957900.0000000005</v>
      </c>
      <c r="J2261" s="71">
        <f t="shared" si="1187"/>
        <v>8688900.0000000019</v>
      </c>
      <c r="K2261" s="71">
        <f t="shared" si="1188"/>
        <v>184800.00000000003</v>
      </c>
      <c r="L2261" s="71">
        <f t="shared" si="1189"/>
        <v>8873700.0000000019</v>
      </c>
      <c r="M2261" s="570"/>
      <c r="N2261" s="71"/>
      <c r="O2261" s="71">
        <f t="shared" si="1144"/>
        <v>0</v>
      </c>
      <c r="P2261" s="570"/>
      <c r="Q2261" s="71"/>
      <c r="R2261" s="71">
        <f t="shared" si="1145"/>
        <v>0</v>
      </c>
      <c r="S2261" s="71">
        <f t="shared" si="1147"/>
        <v>0</v>
      </c>
      <c r="T2261" s="71">
        <f t="shared" si="1148"/>
        <v>0</v>
      </c>
      <c r="U2261" s="71">
        <f t="shared" si="1149"/>
        <v>0</v>
      </c>
      <c r="V2261" s="145" t="s">
        <v>1510</v>
      </c>
      <c r="X2261" s="10"/>
      <c r="Y2261" s="10"/>
      <c r="Z2261" s="10"/>
    </row>
    <row r="2262" spans="1:26" ht="39.6" outlineLevel="2">
      <c r="A2262" s="137"/>
      <c r="B2262" s="137"/>
      <c r="C2262" s="138" t="s">
        <v>1446</v>
      </c>
      <c r="D2262" s="97">
        <v>2</v>
      </c>
      <c r="E2262" s="61">
        <v>2</v>
      </c>
      <c r="F2262" s="139" t="s">
        <v>692</v>
      </c>
      <c r="G2262" s="199">
        <v>14750000</v>
      </c>
      <c r="H2262" s="199">
        <v>413200.44640000002</v>
      </c>
      <c r="I2262" s="71">
        <f t="shared" si="1186"/>
        <v>15163200.4464</v>
      </c>
      <c r="J2262" s="71">
        <f t="shared" si="1187"/>
        <v>29500000</v>
      </c>
      <c r="K2262" s="71">
        <f t="shared" si="1188"/>
        <v>826400.89280000003</v>
      </c>
      <c r="L2262" s="71">
        <f t="shared" si="1189"/>
        <v>30326400.8928</v>
      </c>
      <c r="M2262" s="570"/>
      <c r="N2262" s="71"/>
      <c r="O2262" s="71">
        <f t="shared" si="1144"/>
        <v>0</v>
      </c>
      <c r="P2262" s="570"/>
      <c r="Q2262" s="71"/>
      <c r="R2262" s="71">
        <f t="shared" si="1145"/>
        <v>0</v>
      </c>
      <c r="S2262" s="71">
        <f t="shared" si="1147"/>
        <v>0</v>
      </c>
      <c r="T2262" s="71">
        <f t="shared" si="1148"/>
        <v>0</v>
      </c>
      <c r="U2262" s="71">
        <f t="shared" si="1149"/>
        <v>0</v>
      </c>
      <c r="V2262" s="145" t="s">
        <v>1447</v>
      </c>
      <c r="X2262" s="10"/>
      <c r="Y2262" s="10"/>
      <c r="Z2262" s="10"/>
    </row>
    <row r="2263" spans="1:26" outlineLevel="2">
      <c r="A2263" s="137"/>
      <c r="B2263" s="137"/>
      <c r="C2263" s="138" t="s">
        <v>1448</v>
      </c>
      <c r="D2263" s="97">
        <v>2</v>
      </c>
      <c r="E2263" s="61">
        <v>2</v>
      </c>
      <c r="F2263" s="139" t="s">
        <v>660</v>
      </c>
      <c r="G2263" s="199">
        <v>638000</v>
      </c>
      <c r="H2263" s="199">
        <v>50232.000000000007</v>
      </c>
      <c r="I2263" s="71">
        <f t="shared" si="1186"/>
        <v>688232</v>
      </c>
      <c r="J2263" s="71">
        <f t="shared" si="1187"/>
        <v>1276000</v>
      </c>
      <c r="K2263" s="71">
        <f t="shared" si="1188"/>
        <v>100464.00000000001</v>
      </c>
      <c r="L2263" s="71">
        <f t="shared" si="1189"/>
        <v>1376464</v>
      </c>
      <c r="M2263" s="570"/>
      <c r="N2263" s="71"/>
      <c r="O2263" s="71">
        <f t="shared" si="1144"/>
        <v>0</v>
      </c>
      <c r="P2263" s="570"/>
      <c r="Q2263" s="71"/>
      <c r="R2263" s="71">
        <f t="shared" si="1145"/>
        <v>0</v>
      </c>
      <c r="S2263" s="71">
        <f t="shared" si="1147"/>
        <v>0</v>
      </c>
      <c r="T2263" s="71">
        <f t="shared" si="1148"/>
        <v>0</v>
      </c>
      <c r="U2263" s="71">
        <f t="shared" si="1149"/>
        <v>0</v>
      </c>
      <c r="V2263" s="145" t="s">
        <v>1449</v>
      </c>
      <c r="X2263" s="10"/>
      <c r="Y2263" s="10"/>
      <c r="Z2263" s="10"/>
    </row>
    <row r="2264" spans="1:26" outlineLevel="2">
      <c r="A2264" s="137"/>
      <c r="B2264" s="137"/>
      <c r="C2264" s="138" t="s">
        <v>1450</v>
      </c>
      <c r="D2264" s="97">
        <v>2</v>
      </c>
      <c r="E2264" s="61">
        <v>2</v>
      </c>
      <c r="F2264" s="139" t="s">
        <v>660</v>
      </c>
      <c r="G2264" s="199">
        <v>652999.99999999988</v>
      </c>
      <c r="H2264" s="199">
        <v>50232.000000000007</v>
      </c>
      <c r="I2264" s="71">
        <f t="shared" si="1186"/>
        <v>703231.99999999988</v>
      </c>
      <c r="J2264" s="71">
        <f t="shared" si="1187"/>
        <v>1305999.9999999998</v>
      </c>
      <c r="K2264" s="71">
        <f t="shared" si="1188"/>
        <v>100464.00000000001</v>
      </c>
      <c r="L2264" s="71">
        <f t="shared" si="1189"/>
        <v>1406463.9999999998</v>
      </c>
      <c r="M2264" s="570"/>
      <c r="N2264" s="71"/>
      <c r="O2264" s="71">
        <f t="shared" si="1144"/>
        <v>0</v>
      </c>
      <c r="P2264" s="570"/>
      <c r="Q2264" s="71"/>
      <c r="R2264" s="71">
        <f t="shared" si="1145"/>
        <v>0</v>
      </c>
      <c r="S2264" s="71">
        <f t="shared" si="1147"/>
        <v>0</v>
      </c>
      <c r="T2264" s="71">
        <f t="shared" si="1148"/>
        <v>0</v>
      </c>
      <c r="U2264" s="71">
        <f t="shared" si="1149"/>
        <v>0</v>
      </c>
      <c r="V2264" s="145" t="s">
        <v>1451</v>
      </c>
      <c r="X2264" s="10"/>
      <c r="Y2264" s="10"/>
      <c r="Z2264" s="10"/>
    </row>
    <row r="2265" spans="1:26" outlineLevel="2">
      <c r="A2265" s="137"/>
      <c r="B2265" s="137"/>
      <c r="C2265" s="138" t="s">
        <v>1457</v>
      </c>
      <c r="D2265" s="97">
        <v>1</v>
      </c>
      <c r="E2265" s="61">
        <v>1</v>
      </c>
      <c r="F2265" s="139" t="s">
        <v>660</v>
      </c>
      <c r="G2265" s="199">
        <v>5018000</v>
      </c>
      <c r="H2265" s="199">
        <v>61600.000000000007</v>
      </c>
      <c r="I2265" s="71">
        <f t="shared" si="1186"/>
        <v>5079600</v>
      </c>
      <c r="J2265" s="71">
        <f t="shared" si="1187"/>
        <v>5018000</v>
      </c>
      <c r="K2265" s="71">
        <f t="shared" si="1188"/>
        <v>61600.000000000007</v>
      </c>
      <c r="L2265" s="71">
        <f t="shared" si="1189"/>
        <v>5079600</v>
      </c>
      <c r="M2265" s="570"/>
      <c r="N2265" s="71"/>
      <c r="O2265" s="71">
        <f t="shared" si="1144"/>
        <v>0</v>
      </c>
      <c r="P2265" s="570"/>
      <c r="Q2265" s="71"/>
      <c r="R2265" s="71">
        <f t="shared" si="1145"/>
        <v>0</v>
      </c>
      <c r="S2265" s="71">
        <f t="shared" si="1147"/>
        <v>0</v>
      </c>
      <c r="T2265" s="71">
        <f t="shared" si="1148"/>
        <v>0</v>
      </c>
      <c r="U2265" s="71">
        <f t="shared" si="1149"/>
        <v>0</v>
      </c>
      <c r="V2265" s="145" t="s">
        <v>1458</v>
      </c>
      <c r="X2265" s="10"/>
      <c r="Y2265" s="10"/>
      <c r="Z2265" s="10"/>
    </row>
    <row r="2266" spans="1:26" outlineLevel="2">
      <c r="A2266" s="137"/>
      <c r="B2266" s="137"/>
      <c r="C2266" s="138" t="s">
        <v>1482</v>
      </c>
      <c r="D2266" s="97">
        <v>1</v>
      </c>
      <c r="E2266" s="61">
        <v>1</v>
      </c>
      <c r="F2266" s="139" t="s">
        <v>624</v>
      </c>
      <c r="G2266" s="199">
        <v>855000</v>
      </c>
      <c r="H2266" s="199">
        <v>88480.000000000015</v>
      </c>
      <c r="I2266" s="71">
        <f t="shared" ref="I2266:I2267" si="1192">SUM(G2266:H2266)</f>
        <v>943480</v>
      </c>
      <c r="J2266" s="71">
        <f t="shared" si="1187"/>
        <v>855000</v>
      </c>
      <c r="K2266" s="71">
        <f t="shared" si="1188"/>
        <v>88480.000000000015</v>
      </c>
      <c r="L2266" s="71">
        <f t="shared" si="1189"/>
        <v>943480</v>
      </c>
      <c r="M2266" s="570"/>
      <c r="N2266" s="71"/>
      <c r="O2266" s="71">
        <f t="shared" si="1144"/>
        <v>0</v>
      </c>
      <c r="P2266" s="570"/>
      <c r="Q2266" s="71"/>
      <c r="R2266" s="71">
        <f t="shared" si="1145"/>
        <v>0</v>
      </c>
      <c r="S2266" s="71">
        <f t="shared" si="1147"/>
        <v>0</v>
      </c>
      <c r="T2266" s="71">
        <f t="shared" si="1148"/>
        <v>0</v>
      </c>
      <c r="U2266" s="71">
        <f t="shared" si="1149"/>
        <v>0</v>
      </c>
      <c r="V2266" s="145" t="s">
        <v>1462</v>
      </c>
      <c r="X2266" s="10"/>
      <c r="Y2266" s="10"/>
      <c r="Z2266" s="10"/>
    </row>
    <row r="2267" spans="1:26" outlineLevel="2">
      <c r="A2267" s="137"/>
      <c r="B2267" s="137"/>
      <c r="C2267" s="138" t="s">
        <v>1511</v>
      </c>
      <c r="D2267" s="97">
        <v>12</v>
      </c>
      <c r="E2267" s="61">
        <v>12</v>
      </c>
      <c r="F2267" s="139" t="s">
        <v>624</v>
      </c>
      <c r="G2267" s="199">
        <v>855000</v>
      </c>
      <c r="H2267" s="199">
        <v>88480.000000000015</v>
      </c>
      <c r="I2267" s="71">
        <f t="shared" si="1192"/>
        <v>943480</v>
      </c>
      <c r="J2267" s="71">
        <f t="shared" si="1187"/>
        <v>10260000</v>
      </c>
      <c r="K2267" s="71">
        <f t="shared" si="1188"/>
        <v>1061760.0000000002</v>
      </c>
      <c r="L2267" s="71">
        <f t="shared" si="1189"/>
        <v>11321760</v>
      </c>
      <c r="M2267" s="570"/>
      <c r="N2267" s="71"/>
      <c r="O2267" s="71">
        <f t="shared" si="1144"/>
        <v>0</v>
      </c>
      <c r="P2267" s="570"/>
      <c r="Q2267" s="71"/>
      <c r="R2267" s="71">
        <f t="shared" si="1145"/>
        <v>0</v>
      </c>
      <c r="S2267" s="71">
        <f t="shared" si="1147"/>
        <v>0</v>
      </c>
      <c r="T2267" s="71">
        <f t="shared" si="1148"/>
        <v>0</v>
      </c>
      <c r="U2267" s="71">
        <f t="shared" si="1149"/>
        <v>0</v>
      </c>
      <c r="V2267" s="145" t="s">
        <v>1462</v>
      </c>
      <c r="X2267" s="10"/>
      <c r="Y2267" s="10"/>
      <c r="Z2267" s="10"/>
    </row>
    <row r="2268" spans="1:26" ht="26.4" outlineLevel="2">
      <c r="A2268" s="137"/>
      <c r="B2268" s="137"/>
      <c r="C2268" s="479" t="s">
        <v>1512</v>
      </c>
      <c r="D2268" s="97">
        <v>1</v>
      </c>
      <c r="E2268" s="61">
        <v>1</v>
      </c>
      <c r="F2268" s="139" t="s">
        <v>660</v>
      </c>
      <c r="G2268" s="199">
        <v>44000000</v>
      </c>
      <c r="H2268" s="199">
        <v>2240000</v>
      </c>
      <c r="I2268" s="71">
        <f>SUM(G2268:H2268)</f>
        <v>46240000</v>
      </c>
      <c r="J2268" s="71">
        <f>G2268*E2268</f>
        <v>44000000</v>
      </c>
      <c r="K2268" s="71">
        <f>H2268*E2268</f>
        <v>2240000</v>
      </c>
      <c r="L2268" s="71">
        <f>I2268*E2268</f>
        <v>46240000</v>
      </c>
      <c r="M2268" s="570"/>
      <c r="N2268" s="71"/>
      <c r="O2268" s="71">
        <f t="shared" si="1144"/>
        <v>0</v>
      </c>
      <c r="P2268" s="570"/>
      <c r="Q2268" s="71"/>
      <c r="R2268" s="71">
        <f t="shared" si="1145"/>
        <v>0</v>
      </c>
      <c r="S2268" s="71">
        <f t="shared" si="1147"/>
        <v>0</v>
      </c>
      <c r="T2268" s="71">
        <f t="shared" si="1148"/>
        <v>0</v>
      </c>
      <c r="U2268" s="71">
        <f t="shared" si="1149"/>
        <v>0</v>
      </c>
      <c r="V2268" s="145" t="s">
        <v>1513</v>
      </c>
      <c r="X2268" s="10"/>
      <c r="Y2268" s="10"/>
      <c r="Z2268" s="10"/>
    </row>
    <row r="2269" spans="1:26" ht="44.25" customHeight="1" outlineLevel="2">
      <c r="A2269" s="137"/>
      <c r="B2269" s="137"/>
      <c r="C2269" s="138" t="s">
        <v>1514</v>
      </c>
      <c r="D2269" s="97">
        <v>14</v>
      </c>
      <c r="E2269" s="61">
        <v>14</v>
      </c>
      <c r="F2269" s="139" t="s">
        <v>660</v>
      </c>
      <c r="G2269" s="199">
        <v>7755000.0000000009</v>
      </c>
      <c r="H2269" s="199">
        <v>50400.000000000007</v>
      </c>
      <c r="I2269" s="71">
        <f t="shared" ref="I2269:I2277" si="1193">SUM(G2269:H2269)</f>
        <v>7805400.0000000009</v>
      </c>
      <c r="J2269" s="71">
        <f t="shared" ref="J2269" si="1194">G2269*E2269</f>
        <v>108570000.00000001</v>
      </c>
      <c r="K2269" s="71">
        <f t="shared" ref="K2269" si="1195">H2269*E2269</f>
        <v>705600.00000000012</v>
      </c>
      <c r="L2269" s="71">
        <f t="shared" ref="L2269" si="1196">I2269*E2269</f>
        <v>109275600.00000001</v>
      </c>
      <c r="M2269" s="570"/>
      <c r="N2269" s="71"/>
      <c r="O2269" s="71">
        <f t="shared" si="1144"/>
        <v>0</v>
      </c>
      <c r="P2269" s="570"/>
      <c r="Q2269" s="71"/>
      <c r="R2269" s="71">
        <f t="shared" si="1145"/>
        <v>0</v>
      </c>
      <c r="S2269" s="71">
        <f t="shared" si="1147"/>
        <v>0</v>
      </c>
      <c r="T2269" s="71">
        <f t="shared" si="1148"/>
        <v>0</v>
      </c>
      <c r="U2269" s="71">
        <f t="shared" si="1149"/>
        <v>0</v>
      </c>
      <c r="V2269" s="145" t="s">
        <v>1515</v>
      </c>
      <c r="X2269" s="10"/>
      <c r="Y2269" s="10"/>
      <c r="Z2269" s="10"/>
    </row>
    <row r="2270" spans="1:26" outlineLevel="2">
      <c r="A2270" s="137"/>
      <c r="B2270" s="137"/>
      <c r="C2270" s="138" t="s">
        <v>1516</v>
      </c>
      <c r="D2270" s="97">
        <v>2</v>
      </c>
      <c r="E2270" s="61">
        <v>2</v>
      </c>
      <c r="F2270" s="139" t="s">
        <v>660</v>
      </c>
      <c r="G2270" s="199">
        <v>1628727.2727272725</v>
      </c>
      <c r="H2270" s="199">
        <v>168000.00000000003</v>
      </c>
      <c r="I2270" s="71">
        <f t="shared" si="1193"/>
        <v>1796727.2727272725</v>
      </c>
      <c r="J2270" s="71">
        <f t="shared" si="1187"/>
        <v>3257454.5454545449</v>
      </c>
      <c r="K2270" s="71">
        <f t="shared" si="1188"/>
        <v>336000.00000000006</v>
      </c>
      <c r="L2270" s="71">
        <f t="shared" si="1189"/>
        <v>3593454.5454545449</v>
      </c>
      <c r="M2270" s="570"/>
      <c r="N2270" s="71"/>
      <c r="O2270" s="71">
        <f t="shared" si="1144"/>
        <v>0</v>
      </c>
      <c r="P2270" s="570"/>
      <c r="Q2270" s="71"/>
      <c r="R2270" s="71">
        <f t="shared" si="1145"/>
        <v>0</v>
      </c>
      <c r="S2270" s="71">
        <f t="shared" si="1147"/>
        <v>0</v>
      </c>
      <c r="T2270" s="71">
        <f t="shared" si="1148"/>
        <v>0</v>
      </c>
      <c r="U2270" s="71">
        <f t="shared" si="1149"/>
        <v>0</v>
      </c>
      <c r="V2270" s="145" t="s">
        <v>1470</v>
      </c>
      <c r="X2270" s="10"/>
      <c r="Y2270" s="10"/>
      <c r="Z2270" s="10"/>
    </row>
    <row r="2271" spans="1:26" ht="26.4" outlineLevel="2">
      <c r="A2271" s="137"/>
      <c r="B2271" s="137"/>
      <c r="C2271" s="138" t="s">
        <v>919</v>
      </c>
      <c r="D2271" s="97">
        <v>3</v>
      </c>
      <c r="E2271" s="61">
        <v>3</v>
      </c>
      <c r="F2271" s="139" t="s">
        <v>660</v>
      </c>
      <c r="G2271" s="199">
        <v>150480</v>
      </c>
      <c r="H2271" s="199">
        <v>54500.000000000007</v>
      </c>
      <c r="I2271" s="71">
        <f t="shared" si="1193"/>
        <v>204980</v>
      </c>
      <c r="J2271" s="71">
        <f t="shared" si="1187"/>
        <v>451440</v>
      </c>
      <c r="K2271" s="71">
        <f t="shared" si="1188"/>
        <v>163500.00000000003</v>
      </c>
      <c r="L2271" s="71">
        <f t="shared" si="1189"/>
        <v>614940</v>
      </c>
      <c r="M2271" s="570"/>
      <c r="N2271" s="71"/>
      <c r="O2271" s="71">
        <f t="shared" ref="O2271:O2311" si="1197">M2271+N2271</f>
        <v>0</v>
      </c>
      <c r="P2271" s="570"/>
      <c r="Q2271" s="71"/>
      <c r="R2271" s="71">
        <f t="shared" ref="R2271:R2311" si="1198">P2271+Q2271</f>
        <v>0</v>
      </c>
      <c r="S2271" s="71">
        <f t="shared" si="1147"/>
        <v>0</v>
      </c>
      <c r="T2271" s="71">
        <f t="shared" si="1148"/>
        <v>0</v>
      </c>
      <c r="U2271" s="71">
        <f t="shared" si="1149"/>
        <v>0</v>
      </c>
      <c r="V2271" s="145" t="s">
        <v>920</v>
      </c>
      <c r="X2271" s="10"/>
      <c r="Y2271" s="10"/>
      <c r="Z2271" s="10"/>
    </row>
    <row r="2272" spans="1:26" ht="26.4" outlineLevel="2">
      <c r="A2272" s="137"/>
      <c r="B2272" s="137"/>
      <c r="C2272" s="138" t="s">
        <v>735</v>
      </c>
      <c r="D2272" s="97">
        <v>14</v>
      </c>
      <c r="E2272" s="61">
        <v>14</v>
      </c>
      <c r="F2272" s="139" t="s">
        <v>660</v>
      </c>
      <c r="G2272" s="199">
        <v>124560</v>
      </c>
      <c r="H2272" s="199">
        <v>54500.000000000007</v>
      </c>
      <c r="I2272" s="71">
        <f t="shared" si="1193"/>
        <v>179060</v>
      </c>
      <c r="J2272" s="71">
        <f t="shared" si="1187"/>
        <v>1743840</v>
      </c>
      <c r="K2272" s="71">
        <f t="shared" si="1188"/>
        <v>763000.00000000012</v>
      </c>
      <c r="L2272" s="71">
        <f t="shared" si="1189"/>
        <v>2506840</v>
      </c>
      <c r="M2272" s="570"/>
      <c r="N2272" s="71"/>
      <c r="O2272" s="71">
        <f t="shared" si="1197"/>
        <v>0</v>
      </c>
      <c r="P2272" s="570"/>
      <c r="Q2272" s="71"/>
      <c r="R2272" s="71">
        <f t="shared" si="1198"/>
        <v>0</v>
      </c>
      <c r="S2272" s="71">
        <f t="shared" si="1147"/>
        <v>0</v>
      </c>
      <c r="T2272" s="71">
        <f t="shared" si="1148"/>
        <v>0</v>
      </c>
      <c r="U2272" s="71">
        <f t="shared" si="1149"/>
        <v>0</v>
      </c>
      <c r="V2272" s="145" t="s">
        <v>1517</v>
      </c>
      <c r="X2272" s="10"/>
      <c r="Y2272" s="10"/>
      <c r="Z2272" s="10"/>
    </row>
    <row r="2273" spans="1:26" outlineLevel="2">
      <c r="A2273" s="137"/>
      <c r="B2273" s="137"/>
      <c r="C2273" s="138" t="s">
        <v>842</v>
      </c>
      <c r="D2273" s="97">
        <v>105</v>
      </c>
      <c r="E2273" s="61">
        <v>112</v>
      </c>
      <c r="F2273" s="139" t="s">
        <v>624</v>
      </c>
      <c r="G2273" s="199">
        <v>32518.739999999998</v>
      </c>
      <c r="H2273" s="199">
        <v>7485.6650000000009</v>
      </c>
      <c r="I2273" s="71">
        <f t="shared" si="1193"/>
        <v>40004.404999999999</v>
      </c>
      <c r="J2273" s="71">
        <f t="shared" si="1187"/>
        <v>3642098.88</v>
      </c>
      <c r="K2273" s="71">
        <f t="shared" si="1188"/>
        <v>838394.4800000001</v>
      </c>
      <c r="L2273" s="71">
        <f t="shared" si="1189"/>
        <v>4480493.3599999994</v>
      </c>
      <c r="M2273" s="570"/>
      <c r="N2273" s="71"/>
      <c r="O2273" s="71">
        <f t="shared" si="1197"/>
        <v>0</v>
      </c>
      <c r="P2273" s="570"/>
      <c r="Q2273" s="71"/>
      <c r="R2273" s="71">
        <f t="shared" si="1198"/>
        <v>0</v>
      </c>
      <c r="S2273" s="71">
        <f t="shared" si="1147"/>
        <v>0</v>
      </c>
      <c r="T2273" s="71">
        <f t="shared" si="1148"/>
        <v>0</v>
      </c>
      <c r="U2273" s="71">
        <f t="shared" si="1149"/>
        <v>0</v>
      </c>
      <c r="V2273" s="145" t="s">
        <v>625</v>
      </c>
      <c r="X2273" s="10"/>
      <c r="Y2273" s="10"/>
      <c r="Z2273" s="10"/>
    </row>
    <row r="2274" spans="1:26" outlineLevel="2">
      <c r="A2274" s="137"/>
      <c r="B2274" s="137"/>
      <c r="C2274" s="138" t="s">
        <v>812</v>
      </c>
      <c r="D2274" s="97">
        <v>84</v>
      </c>
      <c r="E2274" s="61">
        <v>95</v>
      </c>
      <c r="F2274" s="139" t="s">
        <v>624</v>
      </c>
      <c r="G2274" s="199">
        <v>22980.09</v>
      </c>
      <c r="H2274" s="199">
        <v>5743.9305000000022</v>
      </c>
      <c r="I2274" s="71">
        <f t="shared" si="1193"/>
        <v>28724.020500000002</v>
      </c>
      <c r="J2274" s="71">
        <f t="shared" si="1187"/>
        <v>2183108.5499999998</v>
      </c>
      <c r="K2274" s="71">
        <f t="shared" si="1188"/>
        <v>545673.3975000002</v>
      </c>
      <c r="L2274" s="71">
        <f t="shared" si="1189"/>
        <v>2728781.9475000002</v>
      </c>
      <c r="M2274" s="570"/>
      <c r="N2274" s="71"/>
      <c r="O2274" s="71">
        <f t="shared" si="1197"/>
        <v>0</v>
      </c>
      <c r="P2274" s="570"/>
      <c r="Q2274" s="71"/>
      <c r="R2274" s="71">
        <f t="shared" si="1198"/>
        <v>0</v>
      </c>
      <c r="S2274" s="71">
        <f t="shared" si="1147"/>
        <v>0</v>
      </c>
      <c r="T2274" s="71">
        <f t="shared" si="1148"/>
        <v>0</v>
      </c>
      <c r="U2274" s="71">
        <f t="shared" si="1149"/>
        <v>0</v>
      </c>
      <c r="V2274" s="145" t="s">
        <v>625</v>
      </c>
      <c r="X2274" s="10"/>
      <c r="Y2274" s="10"/>
      <c r="Z2274" s="10"/>
    </row>
    <row r="2275" spans="1:26" outlineLevel="2">
      <c r="A2275" s="137"/>
      <c r="B2275" s="137"/>
      <c r="C2275" s="138" t="s">
        <v>928</v>
      </c>
      <c r="D2275" s="97">
        <v>105</v>
      </c>
      <c r="E2275" s="61">
        <v>110</v>
      </c>
      <c r="F2275" s="139" t="s">
        <v>624</v>
      </c>
      <c r="G2275" s="199">
        <v>8773.9726027397246</v>
      </c>
      <c r="H2275" s="199">
        <v>14594.016411764707</v>
      </c>
      <c r="I2275" s="71">
        <f t="shared" si="1193"/>
        <v>23367.989014504434</v>
      </c>
      <c r="J2275" s="71">
        <f t="shared" si="1187"/>
        <v>965136.98630136973</v>
      </c>
      <c r="K2275" s="71">
        <f t="shared" si="1188"/>
        <v>1605341.8052941179</v>
      </c>
      <c r="L2275" s="71">
        <f t="shared" si="1189"/>
        <v>2570478.7915954879</v>
      </c>
      <c r="M2275" s="570"/>
      <c r="N2275" s="71"/>
      <c r="O2275" s="71">
        <f t="shared" si="1197"/>
        <v>0</v>
      </c>
      <c r="P2275" s="570"/>
      <c r="Q2275" s="71"/>
      <c r="R2275" s="71">
        <f t="shared" si="1198"/>
        <v>0</v>
      </c>
      <c r="S2275" s="71">
        <f t="shared" ref="S2275:S2311" si="1199">J2275*M2275</f>
        <v>0</v>
      </c>
      <c r="T2275" s="71">
        <f t="shared" ref="T2275:T2311" si="1200">K2275*P2275</f>
        <v>0</v>
      </c>
      <c r="U2275" s="71">
        <f t="shared" ref="U2275:U2311" si="1201">S2275+T2275</f>
        <v>0</v>
      </c>
      <c r="V2275" s="145" t="s">
        <v>929</v>
      </c>
      <c r="X2275" s="10"/>
      <c r="Y2275" s="10"/>
      <c r="Z2275" s="10"/>
    </row>
    <row r="2276" spans="1:26" outlineLevel="2">
      <c r="A2276" s="137"/>
      <c r="B2276" s="137"/>
      <c r="C2276" s="138" t="s">
        <v>928</v>
      </c>
      <c r="D2276" s="97">
        <v>8</v>
      </c>
      <c r="E2276" s="61">
        <v>10</v>
      </c>
      <c r="F2276" s="139" t="s">
        <v>624</v>
      </c>
      <c r="G2276" s="199">
        <v>8773.9726027397246</v>
      </c>
      <c r="H2276" s="199">
        <v>14594.016411764707</v>
      </c>
      <c r="I2276" s="71">
        <f t="shared" si="1193"/>
        <v>23367.989014504434</v>
      </c>
      <c r="J2276" s="71">
        <f t="shared" si="1187"/>
        <v>87739.72602739725</v>
      </c>
      <c r="K2276" s="71">
        <f t="shared" si="1188"/>
        <v>145940.16411764707</v>
      </c>
      <c r="L2276" s="71">
        <f t="shared" si="1189"/>
        <v>233679.89014504434</v>
      </c>
      <c r="M2276" s="570"/>
      <c r="N2276" s="71"/>
      <c r="O2276" s="71">
        <f t="shared" si="1197"/>
        <v>0</v>
      </c>
      <c r="P2276" s="570"/>
      <c r="Q2276" s="71"/>
      <c r="R2276" s="71">
        <f t="shared" si="1198"/>
        <v>0</v>
      </c>
      <c r="S2276" s="71">
        <f t="shared" si="1199"/>
        <v>0</v>
      </c>
      <c r="T2276" s="71">
        <f t="shared" si="1200"/>
        <v>0</v>
      </c>
      <c r="U2276" s="71">
        <f t="shared" si="1201"/>
        <v>0</v>
      </c>
      <c r="V2276" s="145" t="s">
        <v>929</v>
      </c>
      <c r="X2276" s="10"/>
      <c r="Y2276" s="10"/>
      <c r="Z2276" s="10"/>
    </row>
    <row r="2277" spans="1:26" outlineLevel="2">
      <c r="A2277" s="137"/>
      <c r="B2277" s="137"/>
      <c r="C2277" s="138" t="s">
        <v>1201</v>
      </c>
      <c r="D2277" s="97">
        <v>84</v>
      </c>
      <c r="E2277" s="61">
        <v>90</v>
      </c>
      <c r="F2277" s="139" t="s">
        <v>624</v>
      </c>
      <c r="G2277" s="199">
        <v>6646.869178082191</v>
      </c>
      <c r="H2277" s="199">
        <v>13183.42817647059</v>
      </c>
      <c r="I2277" s="71">
        <f t="shared" si="1193"/>
        <v>19830.297354552782</v>
      </c>
      <c r="J2277" s="71">
        <f t="shared" si="1187"/>
        <v>598218.22602739721</v>
      </c>
      <c r="K2277" s="71">
        <f t="shared" si="1188"/>
        <v>1186508.5358823531</v>
      </c>
      <c r="L2277" s="71">
        <f t="shared" si="1189"/>
        <v>1784726.7619097503</v>
      </c>
      <c r="M2277" s="570"/>
      <c r="N2277" s="71"/>
      <c r="O2277" s="71">
        <f t="shared" si="1197"/>
        <v>0</v>
      </c>
      <c r="P2277" s="570"/>
      <c r="Q2277" s="71"/>
      <c r="R2277" s="71">
        <f t="shared" si="1198"/>
        <v>0</v>
      </c>
      <c r="S2277" s="71">
        <f t="shared" si="1199"/>
        <v>0</v>
      </c>
      <c r="T2277" s="71">
        <f t="shared" si="1200"/>
        <v>0</v>
      </c>
      <c r="U2277" s="71">
        <f t="shared" si="1201"/>
        <v>0</v>
      </c>
      <c r="V2277" s="145" t="s">
        <v>1202</v>
      </c>
      <c r="X2277" s="10"/>
      <c r="Y2277" s="10"/>
      <c r="Z2277" s="10"/>
    </row>
    <row r="2278" spans="1:26" outlineLevel="2">
      <c r="A2278" s="137"/>
      <c r="B2278" s="137"/>
      <c r="C2278" s="138" t="s">
        <v>1473</v>
      </c>
      <c r="D2278" s="97">
        <v>5</v>
      </c>
      <c r="E2278" s="61">
        <v>5</v>
      </c>
      <c r="F2278" s="139" t="s">
        <v>897</v>
      </c>
      <c r="G2278" s="199">
        <v>50000</v>
      </c>
      <c r="H2278" s="199">
        <v>15000</v>
      </c>
      <c r="I2278" s="71">
        <f>SUM(G2278:H2278)</f>
        <v>65000</v>
      </c>
      <c r="J2278" s="71">
        <f t="shared" si="1187"/>
        <v>250000</v>
      </c>
      <c r="K2278" s="71">
        <f t="shared" si="1188"/>
        <v>75000</v>
      </c>
      <c r="L2278" s="71">
        <f t="shared" si="1189"/>
        <v>325000</v>
      </c>
      <c r="M2278" s="570"/>
      <c r="N2278" s="71"/>
      <c r="O2278" s="71">
        <f t="shared" si="1197"/>
        <v>0</v>
      </c>
      <c r="P2278" s="570"/>
      <c r="Q2278" s="71"/>
      <c r="R2278" s="71">
        <f t="shared" si="1198"/>
        <v>0</v>
      </c>
      <c r="S2278" s="71">
        <f t="shared" si="1199"/>
        <v>0</v>
      </c>
      <c r="T2278" s="71">
        <f t="shared" si="1200"/>
        <v>0</v>
      </c>
      <c r="U2278" s="71">
        <f t="shared" si="1201"/>
        <v>0</v>
      </c>
      <c r="V2278" s="145" t="s">
        <v>713</v>
      </c>
      <c r="X2278" s="10"/>
      <c r="Y2278" s="10"/>
      <c r="Z2278" s="10"/>
    </row>
    <row r="2279" spans="1:26" s="399" customFormat="1" outlineLevel="2">
      <c r="A2279" s="395"/>
      <c r="B2279" s="395"/>
      <c r="C2279" s="400" t="s">
        <v>657</v>
      </c>
      <c r="D2279" s="97">
        <v>1</v>
      </c>
      <c r="E2279" s="61">
        <v>1</v>
      </c>
      <c r="F2279" s="397" t="s">
        <v>619</v>
      </c>
      <c r="G2279" s="62">
        <v>10408457.453642592</v>
      </c>
      <c r="H2279" s="62">
        <v>3122537.2360927775</v>
      </c>
      <c r="I2279" s="62">
        <f>SUM(G2279:H2279)</f>
        <v>13530994.68973537</v>
      </c>
      <c r="J2279" s="62">
        <f t="shared" si="1187"/>
        <v>10408457.453642592</v>
      </c>
      <c r="K2279" s="62">
        <f t="shared" si="1188"/>
        <v>3122537.2360927775</v>
      </c>
      <c r="L2279" s="62">
        <f t="shared" si="1189"/>
        <v>13530994.68973537</v>
      </c>
      <c r="M2279" s="574"/>
      <c r="N2279" s="62"/>
      <c r="O2279" s="62">
        <f t="shared" si="1197"/>
        <v>0</v>
      </c>
      <c r="P2279" s="574"/>
      <c r="Q2279" s="62"/>
      <c r="R2279" s="62">
        <f t="shared" si="1198"/>
        <v>0</v>
      </c>
      <c r="S2279" s="62">
        <f t="shared" si="1199"/>
        <v>0</v>
      </c>
      <c r="T2279" s="62">
        <f t="shared" si="1200"/>
        <v>0</v>
      </c>
      <c r="U2279" s="62">
        <f t="shared" si="1201"/>
        <v>0</v>
      </c>
      <c r="V2279" s="398" t="s">
        <v>713</v>
      </c>
    </row>
    <row r="2280" spans="1:26" outlineLevel="1">
      <c r="A2280" s="137"/>
      <c r="B2280" s="137"/>
      <c r="C2280" s="138"/>
      <c r="D2280" s="97"/>
      <c r="E2280" s="61"/>
      <c r="F2280" s="139"/>
      <c r="G2280" s="71"/>
      <c r="H2280" s="71"/>
      <c r="I2280" s="71"/>
      <c r="J2280" s="71"/>
      <c r="K2280" s="71"/>
      <c r="L2280" s="71"/>
      <c r="M2280" s="570"/>
      <c r="N2280" s="71"/>
      <c r="O2280" s="71">
        <f t="shared" si="1197"/>
        <v>0</v>
      </c>
      <c r="P2280" s="570"/>
      <c r="Q2280" s="71"/>
      <c r="R2280" s="71">
        <f t="shared" si="1198"/>
        <v>0</v>
      </c>
      <c r="S2280" s="71">
        <f t="shared" si="1199"/>
        <v>0</v>
      </c>
      <c r="T2280" s="71">
        <f t="shared" si="1200"/>
        <v>0</v>
      </c>
      <c r="U2280" s="71">
        <f t="shared" si="1201"/>
        <v>0</v>
      </c>
      <c r="V2280" s="145"/>
      <c r="X2280" s="10"/>
      <c r="Y2280" s="10"/>
      <c r="Z2280" s="10"/>
    </row>
    <row r="2281" spans="1:26" outlineLevel="1">
      <c r="A2281" s="292" t="s">
        <v>413</v>
      </c>
      <c r="B2281" s="292"/>
      <c r="C2281" s="293" t="s">
        <v>1518</v>
      </c>
      <c r="D2281" s="287">
        <v>1</v>
      </c>
      <c r="E2281" s="287"/>
      <c r="F2281" s="294" t="s">
        <v>10</v>
      </c>
      <c r="G2281" s="478"/>
      <c r="H2281" s="478"/>
      <c r="I2281" s="289"/>
      <c r="J2281" s="289">
        <f t="shared" ref="J2281:K2281" si="1202">SUBTOTAL(9,J2282:J2310)</f>
        <v>132724492.47471979</v>
      </c>
      <c r="K2281" s="289">
        <f t="shared" si="1202"/>
        <v>7994822.1946903523</v>
      </c>
      <c r="L2281" s="289">
        <f>SUBTOTAL(9,L2282:L2310)</f>
        <v>140719314.66941017</v>
      </c>
      <c r="M2281" s="577"/>
      <c r="N2281" s="289"/>
      <c r="O2281" s="289">
        <f t="shared" si="1197"/>
        <v>0</v>
      </c>
      <c r="P2281" s="577"/>
      <c r="Q2281" s="289"/>
      <c r="R2281" s="289">
        <f t="shared" si="1198"/>
        <v>0</v>
      </c>
      <c r="S2281" s="289">
        <f>SUBTOTAL(9,S2282:S2310)</f>
        <v>0</v>
      </c>
      <c r="T2281" s="289">
        <f t="shared" ref="T2281" si="1203">SUBTOTAL(9,T2282:T2310)</f>
        <v>0</v>
      </c>
      <c r="U2281" s="289">
        <f>SUBTOTAL(9,U2282:U2310)</f>
        <v>0</v>
      </c>
      <c r="V2281" s="295"/>
      <c r="X2281" s="10"/>
      <c r="Y2281" s="10"/>
      <c r="Z2281" s="10"/>
    </row>
    <row r="2282" spans="1:26" outlineLevel="2">
      <c r="A2282" s="137"/>
      <c r="B2282" s="137"/>
      <c r="C2282" s="147" t="s">
        <v>1496</v>
      </c>
      <c r="D2282" s="97"/>
      <c r="E2282" s="61"/>
      <c r="F2282" s="139"/>
      <c r="G2282" s="71"/>
      <c r="H2282" s="71"/>
      <c r="I2282" s="71"/>
      <c r="J2282" s="82">
        <f>SUBTOTAL(9,J2283:J2295)</f>
        <v>119059072.0747198</v>
      </c>
      <c r="K2282" s="82">
        <f t="shared" ref="K2282" si="1204">SUBTOTAL(9,K2284:K2295)</f>
        <v>5427258.3946903516</v>
      </c>
      <c r="L2282" s="82">
        <f>SUBTOTAL(9,L2283:L2295)</f>
        <v>125718330.46941015</v>
      </c>
      <c r="M2282" s="576"/>
      <c r="N2282" s="82"/>
      <c r="O2282" s="82">
        <f t="shared" si="1197"/>
        <v>0</v>
      </c>
      <c r="P2282" s="576"/>
      <c r="Q2282" s="82"/>
      <c r="R2282" s="82">
        <f t="shared" si="1198"/>
        <v>0</v>
      </c>
      <c r="S2282" s="82">
        <f>SUBTOTAL(9,S2283:S2295)</f>
        <v>0</v>
      </c>
      <c r="T2282" s="82">
        <f t="shared" ref="T2282" si="1205">SUBTOTAL(9,T2284:T2295)</f>
        <v>0</v>
      </c>
      <c r="U2282" s="82">
        <f>SUBTOTAL(9,U2283:U2295)</f>
        <v>0</v>
      </c>
      <c r="V2282" s="145"/>
      <c r="X2282" s="10"/>
      <c r="Y2282" s="10"/>
      <c r="Z2282" s="10"/>
    </row>
    <row r="2283" spans="1:26" outlineLevel="2">
      <c r="A2283" s="137"/>
      <c r="B2283" s="137"/>
      <c r="C2283" s="138" t="s">
        <v>1497</v>
      </c>
      <c r="D2283" s="97">
        <v>2</v>
      </c>
      <c r="E2283" s="61">
        <v>2</v>
      </c>
      <c r="F2283" s="139" t="s">
        <v>692</v>
      </c>
      <c r="G2283" s="199">
        <v>17380000</v>
      </c>
      <c r="H2283" s="199">
        <v>616000.00000000012</v>
      </c>
      <c r="I2283" s="71">
        <f t="shared" ref="I2283" si="1206">SUM(G2283:H2283)</f>
        <v>17996000</v>
      </c>
      <c r="J2283" s="71">
        <f t="shared" ref="J2283:J2295" si="1207">G2283*E2283</f>
        <v>34760000</v>
      </c>
      <c r="K2283" s="71">
        <f t="shared" ref="K2283:K2295" si="1208">H2283*E2283</f>
        <v>1232000.0000000002</v>
      </c>
      <c r="L2283" s="71">
        <f t="shared" ref="L2283:L2295" si="1209">I2283*E2283</f>
        <v>35992000</v>
      </c>
      <c r="M2283" s="570"/>
      <c r="N2283" s="71"/>
      <c r="O2283" s="71">
        <f t="shared" si="1197"/>
        <v>0</v>
      </c>
      <c r="P2283" s="570"/>
      <c r="Q2283" s="71"/>
      <c r="R2283" s="71">
        <f t="shared" si="1198"/>
        <v>0</v>
      </c>
      <c r="S2283" s="71">
        <f t="shared" si="1199"/>
        <v>0</v>
      </c>
      <c r="T2283" s="71">
        <f t="shared" si="1200"/>
        <v>0</v>
      </c>
      <c r="U2283" s="71">
        <f t="shared" si="1201"/>
        <v>0</v>
      </c>
      <c r="V2283" s="145" t="s">
        <v>1557</v>
      </c>
      <c r="X2283" s="10"/>
      <c r="Y2283" s="10"/>
      <c r="Z2283" s="10"/>
    </row>
    <row r="2284" spans="1:26" ht="26.4" outlineLevel="2">
      <c r="A2284" s="137"/>
      <c r="B2284" s="137"/>
      <c r="C2284" s="138" t="s">
        <v>1372</v>
      </c>
      <c r="D2284" s="97">
        <v>1</v>
      </c>
      <c r="E2284" s="61">
        <v>1</v>
      </c>
      <c r="F2284" s="139" t="s">
        <v>692</v>
      </c>
      <c r="G2284" s="199">
        <v>44440000</v>
      </c>
      <c r="H2284" s="199">
        <v>1400000.0000000002</v>
      </c>
      <c r="I2284" s="71">
        <f t="shared" ref="I2284:I2295" si="1210">SUM(G2284:H2284)</f>
        <v>45840000</v>
      </c>
      <c r="J2284" s="71">
        <f t="shared" si="1207"/>
        <v>44440000</v>
      </c>
      <c r="K2284" s="71">
        <f t="shared" si="1208"/>
        <v>1400000.0000000002</v>
      </c>
      <c r="L2284" s="71">
        <f t="shared" si="1209"/>
        <v>45840000</v>
      </c>
      <c r="M2284" s="570"/>
      <c r="N2284" s="71"/>
      <c r="O2284" s="71">
        <f t="shared" si="1197"/>
        <v>0</v>
      </c>
      <c r="P2284" s="570"/>
      <c r="Q2284" s="71"/>
      <c r="R2284" s="71">
        <f t="shared" si="1198"/>
        <v>0</v>
      </c>
      <c r="S2284" s="71">
        <f t="shared" si="1199"/>
        <v>0</v>
      </c>
      <c r="T2284" s="71">
        <f t="shared" si="1200"/>
        <v>0</v>
      </c>
      <c r="U2284" s="71">
        <f t="shared" si="1201"/>
        <v>0</v>
      </c>
      <c r="V2284" s="145" t="s">
        <v>1373</v>
      </c>
      <c r="X2284" s="10"/>
      <c r="Y2284" s="10"/>
      <c r="Z2284" s="10"/>
    </row>
    <row r="2285" spans="1:26" outlineLevel="2">
      <c r="A2285" s="137"/>
      <c r="B2285" s="137"/>
      <c r="C2285" s="138" t="s">
        <v>1374</v>
      </c>
      <c r="D2285" s="97">
        <v>1</v>
      </c>
      <c r="E2285" s="61">
        <v>1</v>
      </c>
      <c r="F2285" s="139" t="s">
        <v>660</v>
      </c>
      <c r="G2285" s="199">
        <v>7915200</v>
      </c>
      <c r="H2285" s="199">
        <v>168000.00000000003</v>
      </c>
      <c r="I2285" s="71">
        <f t="shared" si="1210"/>
        <v>8083200</v>
      </c>
      <c r="J2285" s="71">
        <f t="shared" si="1207"/>
        <v>7915200</v>
      </c>
      <c r="K2285" s="71">
        <f t="shared" si="1208"/>
        <v>168000.00000000003</v>
      </c>
      <c r="L2285" s="71">
        <f t="shared" si="1209"/>
        <v>8083200</v>
      </c>
      <c r="M2285" s="570"/>
      <c r="N2285" s="71"/>
      <c r="O2285" s="71">
        <f t="shared" si="1197"/>
        <v>0</v>
      </c>
      <c r="P2285" s="570"/>
      <c r="Q2285" s="71"/>
      <c r="R2285" s="71">
        <f t="shared" si="1198"/>
        <v>0</v>
      </c>
      <c r="S2285" s="71">
        <f t="shared" si="1199"/>
        <v>0</v>
      </c>
      <c r="T2285" s="71">
        <f t="shared" si="1200"/>
        <v>0</v>
      </c>
      <c r="U2285" s="71">
        <f t="shared" si="1201"/>
        <v>0</v>
      </c>
      <c r="V2285" s="145" t="s">
        <v>1375</v>
      </c>
      <c r="X2285" s="10"/>
      <c r="Y2285" s="10"/>
      <c r="Z2285" s="10"/>
    </row>
    <row r="2286" spans="1:26" s="11" customFormat="1" ht="26.4" outlineLevel="2">
      <c r="A2286" s="192"/>
      <c r="B2286" s="192"/>
      <c r="C2286" s="193" t="s">
        <v>1376</v>
      </c>
      <c r="D2286" s="194">
        <v>1</v>
      </c>
      <c r="E2286" s="358">
        <v>1</v>
      </c>
      <c r="F2286" s="195" t="s">
        <v>660</v>
      </c>
      <c r="G2286" s="199">
        <v>9970909.0909090899</v>
      </c>
      <c r="H2286" s="199">
        <v>322000.00000000006</v>
      </c>
      <c r="I2286" s="199">
        <f t="shared" si="1210"/>
        <v>10292909.09090909</v>
      </c>
      <c r="J2286" s="199">
        <f t="shared" si="1207"/>
        <v>9970909.0909090899</v>
      </c>
      <c r="K2286" s="199">
        <f t="shared" si="1208"/>
        <v>322000.00000000006</v>
      </c>
      <c r="L2286" s="199">
        <f t="shared" si="1209"/>
        <v>10292909.09090909</v>
      </c>
      <c r="M2286" s="579"/>
      <c r="N2286" s="199"/>
      <c r="O2286" s="199">
        <f t="shared" si="1197"/>
        <v>0</v>
      </c>
      <c r="P2286" s="579"/>
      <c r="Q2286" s="199"/>
      <c r="R2286" s="199">
        <f t="shared" si="1198"/>
        <v>0</v>
      </c>
      <c r="S2286" s="199">
        <f t="shared" si="1199"/>
        <v>0</v>
      </c>
      <c r="T2286" s="199">
        <f t="shared" si="1200"/>
        <v>0</v>
      </c>
      <c r="U2286" s="199">
        <f t="shared" si="1201"/>
        <v>0</v>
      </c>
      <c r="V2286" s="270" t="s">
        <v>1377</v>
      </c>
    </row>
    <row r="2287" spans="1:26" s="11" customFormat="1" outlineLevel="2">
      <c r="A2287" s="192"/>
      <c r="B2287" s="192"/>
      <c r="C2287" s="193" t="s">
        <v>1378</v>
      </c>
      <c r="D2287" s="194">
        <v>1</v>
      </c>
      <c r="E2287" s="358">
        <v>1</v>
      </c>
      <c r="F2287" s="195" t="s">
        <v>692</v>
      </c>
      <c r="G2287" s="199">
        <v>10800000</v>
      </c>
      <c r="H2287" s="199">
        <v>225400</v>
      </c>
      <c r="I2287" s="199">
        <f t="shared" si="1210"/>
        <v>11025400</v>
      </c>
      <c r="J2287" s="199">
        <f t="shared" si="1207"/>
        <v>10800000</v>
      </c>
      <c r="K2287" s="199">
        <f t="shared" si="1208"/>
        <v>225400</v>
      </c>
      <c r="L2287" s="199">
        <f t="shared" si="1209"/>
        <v>11025400</v>
      </c>
      <c r="M2287" s="579"/>
      <c r="N2287" s="199"/>
      <c r="O2287" s="199">
        <f t="shared" si="1197"/>
        <v>0</v>
      </c>
      <c r="P2287" s="579"/>
      <c r="Q2287" s="199"/>
      <c r="R2287" s="199">
        <f t="shared" si="1198"/>
        <v>0</v>
      </c>
      <c r="S2287" s="199">
        <f t="shared" si="1199"/>
        <v>0</v>
      </c>
      <c r="T2287" s="199">
        <f t="shared" si="1200"/>
        <v>0</v>
      </c>
      <c r="U2287" s="199">
        <f t="shared" si="1201"/>
        <v>0</v>
      </c>
      <c r="V2287" s="270" t="s">
        <v>898</v>
      </c>
    </row>
    <row r="2288" spans="1:26" s="11" customFormat="1" outlineLevel="2">
      <c r="A2288" s="192"/>
      <c r="B2288" s="192"/>
      <c r="C2288" s="193" t="s">
        <v>1428</v>
      </c>
      <c r="D2288" s="194">
        <v>1</v>
      </c>
      <c r="E2288" s="358">
        <v>1</v>
      </c>
      <c r="F2288" s="195" t="s">
        <v>660</v>
      </c>
      <c r="G2288" s="199">
        <v>1014000</v>
      </c>
      <c r="H2288" s="199">
        <v>50880.368000000009</v>
      </c>
      <c r="I2288" s="199">
        <f t="shared" si="1210"/>
        <v>1064880.368</v>
      </c>
      <c r="J2288" s="199">
        <f t="shared" si="1207"/>
        <v>1014000</v>
      </c>
      <c r="K2288" s="199">
        <f t="shared" si="1208"/>
        <v>50880.368000000009</v>
      </c>
      <c r="L2288" s="199">
        <f t="shared" si="1209"/>
        <v>1064880.368</v>
      </c>
      <c r="M2288" s="579"/>
      <c r="N2288" s="199"/>
      <c r="O2288" s="199">
        <f t="shared" si="1197"/>
        <v>0</v>
      </c>
      <c r="P2288" s="579"/>
      <c r="Q2288" s="199"/>
      <c r="R2288" s="199">
        <f t="shared" si="1198"/>
        <v>0</v>
      </c>
      <c r="S2288" s="199">
        <f t="shared" si="1199"/>
        <v>0</v>
      </c>
      <c r="T2288" s="199">
        <f t="shared" si="1200"/>
        <v>0</v>
      </c>
      <c r="U2288" s="199">
        <f t="shared" si="1201"/>
        <v>0</v>
      </c>
      <c r="V2288" s="270" t="s">
        <v>1380</v>
      </c>
    </row>
    <row r="2289" spans="1:22" s="11" customFormat="1" outlineLevel="2">
      <c r="A2289" s="192"/>
      <c r="B2289" s="192"/>
      <c r="C2289" s="193" t="s">
        <v>1110</v>
      </c>
      <c r="D2289" s="194">
        <v>20</v>
      </c>
      <c r="E2289" s="358">
        <v>25</v>
      </c>
      <c r="F2289" s="195" t="s">
        <v>624</v>
      </c>
      <c r="G2289" s="199">
        <v>15443.88</v>
      </c>
      <c r="H2289" s="199">
        <v>5031.18</v>
      </c>
      <c r="I2289" s="199">
        <f t="shared" si="1210"/>
        <v>20475.059999999998</v>
      </c>
      <c r="J2289" s="199">
        <f t="shared" si="1207"/>
        <v>386097</v>
      </c>
      <c r="K2289" s="199">
        <f t="shared" si="1208"/>
        <v>125779.5</v>
      </c>
      <c r="L2289" s="199">
        <f t="shared" si="1209"/>
        <v>511876.49999999994</v>
      </c>
      <c r="M2289" s="579"/>
      <c r="N2289" s="199"/>
      <c r="O2289" s="199">
        <f t="shared" si="1197"/>
        <v>0</v>
      </c>
      <c r="P2289" s="579"/>
      <c r="Q2289" s="199"/>
      <c r="R2289" s="199">
        <f t="shared" si="1198"/>
        <v>0</v>
      </c>
      <c r="S2289" s="199">
        <f t="shared" si="1199"/>
        <v>0</v>
      </c>
      <c r="T2289" s="199">
        <f t="shared" si="1200"/>
        <v>0</v>
      </c>
      <c r="U2289" s="199">
        <f t="shared" si="1201"/>
        <v>0</v>
      </c>
      <c r="V2289" s="270" t="s">
        <v>625</v>
      </c>
    </row>
    <row r="2290" spans="1:22" s="11" customFormat="1" outlineLevel="2">
      <c r="A2290" s="192"/>
      <c r="B2290" s="192"/>
      <c r="C2290" s="193" t="s">
        <v>1368</v>
      </c>
      <c r="D2290" s="194">
        <v>20</v>
      </c>
      <c r="E2290" s="358">
        <v>25</v>
      </c>
      <c r="F2290" s="195" t="s">
        <v>624</v>
      </c>
      <c r="G2290" s="199">
        <v>40467</v>
      </c>
      <c r="H2290" s="199">
        <v>9350</v>
      </c>
      <c r="I2290" s="199">
        <f t="shared" si="1210"/>
        <v>49817</v>
      </c>
      <c r="J2290" s="199">
        <f t="shared" si="1207"/>
        <v>1011675</v>
      </c>
      <c r="K2290" s="199">
        <f t="shared" si="1208"/>
        <v>233750</v>
      </c>
      <c r="L2290" s="199">
        <f t="shared" si="1209"/>
        <v>1245425</v>
      </c>
      <c r="M2290" s="579"/>
      <c r="N2290" s="199"/>
      <c r="O2290" s="199">
        <f t="shared" si="1197"/>
        <v>0</v>
      </c>
      <c r="P2290" s="579"/>
      <c r="Q2290" s="199"/>
      <c r="R2290" s="199">
        <f t="shared" si="1198"/>
        <v>0</v>
      </c>
      <c r="S2290" s="199">
        <f t="shared" si="1199"/>
        <v>0</v>
      </c>
      <c r="T2290" s="199">
        <f t="shared" si="1200"/>
        <v>0</v>
      </c>
      <c r="U2290" s="199">
        <f t="shared" si="1201"/>
        <v>0</v>
      </c>
      <c r="V2290" s="270" t="s">
        <v>625</v>
      </c>
    </row>
    <row r="2291" spans="1:22" s="11" customFormat="1" outlineLevel="2">
      <c r="A2291" s="192"/>
      <c r="B2291" s="192"/>
      <c r="C2291" s="193" t="s">
        <v>928</v>
      </c>
      <c r="D2291" s="194">
        <v>40</v>
      </c>
      <c r="E2291" s="358">
        <v>50</v>
      </c>
      <c r="F2291" s="195" t="s">
        <v>624</v>
      </c>
      <c r="G2291" s="199">
        <v>8773.9726027397246</v>
      </c>
      <c r="H2291" s="199">
        <v>14594.016411764707</v>
      </c>
      <c r="I2291" s="199">
        <f t="shared" si="1210"/>
        <v>23367.989014504434</v>
      </c>
      <c r="J2291" s="199">
        <f t="shared" si="1207"/>
        <v>438698.6301369862</v>
      </c>
      <c r="K2291" s="199">
        <f t="shared" si="1208"/>
        <v>729700.82058823539</v>
      </c>
      <c r="L2291" s="199">
        <f t="shared" si="1209"/>
        <v>1168399.4507252218</v>
      </c>
      <c r="M2291" s="579"/>
      <c r="N2291" s="199"/>
      <c r="O2291" s="199">
        <f t="shared" si="1197"/>
        <v>0</v>
      </c>
      <c r="P2291" s="579"/>
      <c r="Q2291" s="199"/>
      <c r="R2291" s="199">
        <f t="shared" si="1198"/>
        <v>0</v>
      </c>
      <c r="S2291" s="199">
        <f t="shared" si="1199"/>
        <v>0</v>
      </c>
      <c r="T2291" s="199">
        <f t="shared" si="1200"/>
        <v>0</v>
      </c>
      <c r="U2291" s="199">
        <f t="shared" si="1201"/>
        <v>0</v>
      </c>
      <c r="V2291" s="270" t="s">
        <v>929</v>
      </c>
    </row>
    <row r="2292" spans="1:22" s="11" customFormat="1" outlineLevel="2">
      <c r="A2292" s="192"/>
      <c r="B2292" s="192"/>
      <c r="C2292" s="193" t="s">
        <v>1519</v>
      </c>
      <c r="D2292" s="194">
        <v>1</v>
      </c>
      <c r="E2292" s="358">
        <v>1</v>
      </c>
      <c r="F2292" s="195" t="s">
        <v>619</v>
      </c>
      <c r="G2292" s="199">
        <v>2500000</v>
      </c>
      <c r="H2292" s="199">
        <v>450000</v>
      </c>
      <c r="I2292" s="199">
        <f t="shared" si="1210"/>
        <v>2950000</v>
      </c>
      <c r="J2292" s="199">
        <f t="shared" si="1207"/>
        <v>2500000</v>
      </c>
      <c r="K2292" s="199">
        <f t="shared" si="1208"/>
        <v>450000</v>
      </c>
      <c r="L2292" s="199">
        <f t="shared" si="1209"/>
        <v>2950000</v>
      </c>
      <c r="M2292" s="579"/>
      <c r="N2292" s="199"/>
      <c r="O2292" s="199">
        <f t="shared" si="1197"/>
        <v>0</v>
      </c>
      <c r="P2292" s="579"/>
      <c r="Q2292" s="199"/>
      <c r="R2292" s="199">
        <f t="shared" si="1198"/>
        <v>0</v>
      </c>
      <c r="S2292" s="199">
        <f t="shared" si="1199"/>
        <v>0</v>
      </c>
      <c r="T2292" s="199">
        <f t="shared" si="1200"/>
        <v>0</v>
      </c>
      <c r="U2292" s="199">
        <f t="shared" si="1201"/>
        <v>0</v>
      </c>
      <c r="V2292" s="270" t="s">
        <v>713</v>
      </c>
    </row>
    <row r="2293" spans="1:22" s="11" customFormat="1" outlineLevel="2">
      <c r="A2293" s="192"/>
      <c r="B2293" s="192"/>
      <c r="C2293" s="193" t="s">
        <v>1520</v>
      </c>
      <c r="D2293" s="194">
        <v>1</v>
      </c>
      <c r="E2293" s="358">
        <v>1</v>
      </c>
      <c r="F2293" s="195" t="s">
        <v>619</v>
      </c>
      <c r="G2293" s="199">
        <v>750000</v>
      </c>
      <c r="H2293" s="199">
        <v>200000</v>
      </c>
      <c r="I2293" s="199">
        <f t="shared" si="1210"/>
        <v>950000</v>
      </c>
      <c r="J2293" s="199">
        <f t="shared" si="1207"/>
        <v>750000</v>
      </c>
      <c r="K2293" s="199">
        <f t="shared" si="1208"/>
        <v>200000</v>
      </c>
      <c r="L2293" s="199">
        <f t="shared" si="1209"/>
        <v>950000</v>
      </c>
      <c r="M2293" s="579"/>
      <c r="N2293" s="199"/>
      <c r="O2293" s="199">
        <f t="shared" si="1197"/>
        <v>0</v>
      </c>
      <c r="P2293" s="579"/>
      <c r="Q2293" s="199"/>
      <c r="R2293" s="199">
        <f t="shared" si="1198"/>
        <v>0</v>
      </c>
      <c r="S2293" s="199">
        <f t="shared" si="1199"/>
        <v>0</v>
      </c>
      <c r="T2293" s="199">
        <f t="shared" si="1200"/>
        <v>0</v>
      </c>
      <c r="U2293" s="199">
        <f t="shared" si="1201"/>
        <v>0</v>
      </c>
      <c r="V2293" s="270" t="s">
        <v>713</v>
      </c>
    </row>
    <row r="2294" spans="1:22" s="11" customFormat="1" outlineLevel="2">
      <c r="A2294" s="192"/>
      <c r="B2294" s="192"/>
      <c r="C2294" s="193" t="s">
        <v>1381</v>
      </c>
      <c r="D2294" s="194">
        <v>1</v>
      </c>
      <c r="E2294" s="358">
        <v>1</v>
      </c>
      <c r="F2294" s="195" t="s">
        <v>619</v>
      </c>
      <c r="G2294" s="199">
        <v>3043495.4122042339</v>
      </c>
      <c r="H2294" s="199">
        <v>913048.62366127013</v>
      </c>
      <c r="I2294" s="199">
        <f t="shared" si="1210"/>
        <v>3956544.0358655043</v>
      </c>
      <c r="J2294" s="199">
        <f t="shared" si="1207"/>
        <v>3043495.4122042339</v>
      </c>
      <c r="K2294" s="199">
        <f t="shared" si="1208"/>
        <v>913048.62366127013</v>
      </c>
      <c r="L2294" s="199">
        <f t="shared" si="1209"/>
        <v>3956544.0358655043</v>
      </c>
      <c r="M2294" s="579"/>
      <c r="N2294" s="199"/>
      <c r="O2294" s="199">
        <f t="shared" si="1197"/>
        <v>0</v>
      </c>
      <c r="P2294" s="579"/>
      <c r="Q2294" s="199"/>
      <c r="R2294" s="199">
        <f t="shared" si="1198"/>
        <v>0</v>
      </c>
      <c r="S2294" s="199">
        <f t="shared" si="1199"/>
        <v>0</v>
      </c>
      <c r="T2294" s="199">
        <f t="shared" si="1200"/>
        <v>0</v>
      </c>
      <c r="U2294" s="199">
        <f t="shared" si="1201"/>
        <v>0</v>
      </c>
      <c r="V2294" s="270"/>
    </row>
    <row r="2295" spans="1:22" s="11" customFormat="1" outlineLevel="2">
      <c r="A2295" s="192"/>
      <c r="B2295" s="192"/>
      <c r="C2295" s="193" t="s">
        <v>657</v>
      </c>
      <c r="D2295" s="194">
        <v>1</v>
      </c>
      <c r="E2295" s="358">
        <v>1</v>
      </c>
      <c r="F2295" s="195" t="s">
        <v>619</v>
      </c>
      <c r="G2295" s="199">
        <v>2028996.9414694894</v>
      </c>
      <c r="H2295" s="199">
        <v>608699.08244084683</v>
      </c>
      <c r="I2295" s="199">
        <f t="shared" si="1210"/>
        <v>2637696.0239103362</v>
      </c>
      <c r="J2295" s="199">
        <f t="shared" si="1207"/>
        <v>2028996.9414694894</v>
      </c>
      <c r="K2295" s="199">
        <f t="shared" si="1208"/>
        <v>608699.08244084683</v>
      </c>
      <c r="L2295" s="199">
        <f t="shared" si="1209"/>
        <v>2637696.0239103362</v>
      </c>
      <c r="M2295" s="579"/>
      <c r="N2295" s="199"/>
      <c r="O2295" s="199">
        <f t="shared" si="1197"/>
        <v>0</v>
      </c>
      <c r="P2295" s="579"/>
      <c r="Q2295" s="199"/>
      <c r="R2295" s="199">
        <f t="shared" si="1198"/>
        <v>0</v>
      </c>
      <c r="S2295" s="199">
        <f t="shared" si="1199"/>
        <v>0</v>
      </c>
      <c r="T2295" s="199">
        <f t="shared" si="1200"/>
        <v>0</v>
      </c>
      <c r="U2295" s="199">
        <f t="shared" si="1201"/>
        <v>0</v>
      </c>
      <c r="V2295" s="270"/>
    </row>
    <row r="2296" spans="1:22" s="11" customFormat="1" outlineLevel="2">
      <c r="A2296" s="192"/>
      <c r="B2296" s="192"/>
      <c r="C2296" s="189" t="s">
        <v>1382</v>
      </c>
      <c r="D2296" s="194"/>
      <c r="E2296" s="358"/>
      <c r="F2296" s="195"/>
      <c r="G2296" s="199"/>
      <c r="H2296" s="199"/>
      <c r="I2296" s="199"/>
      <c r="J2296" s="174">
        <f>SUBTOTAL(9,J2297:J2305)</f>
        <v>13303750</v>
      </c>
      <c r="K2296" s="174">
        <f>SUBTOTAL(9,K2297:K2305)</f>
        <v>1140438.5200000003</v>
      </c>
      <c r="L2296" s="174">
        <f>SUBTOTAL(9,L2297:L2305)</f>
        <v>14444188.52</v>
      </c>
      <c r="M2296" s="578"/>
      <c r="N2296" s="174"/>
      <c r="O2296" s="174">
        <f t="shared" si="1197"/>
        <v>0</v>
      </c>
      <c r="P2296" s="578"/>
      <c r="Q2296" s="174"/>
      <c r="R2296" s="174">
        <f t="shared" si="1198"/>
        <v>0</v>
      </c>
      <c r="S2296" s="174">
        <f>SUBTOTAL(9,S2297:S2305)</f>
        <v>0</v>
      </c>
      <c r="T2296" s="174">
        <f>SUBTOTAL(9,T2297:T2305)</f>
        <v>0</v>
      </c>
      <c r="U2296" s="174">
        <f>SUBTOTAL(9,U2297:U2305)</f>
        <v>0</v>
      </c>
      <c r="V2296" s="270"/>
    </row>
    <row r="2297" spans="1:22" s="11" customFormat="1" ht="13.8" outlineLevel="2">
      <c r="A2297" s="410"/>
      <c r="B2297" s="411"/>
      <c r="C2297" s="412" t="s">
        <v>1383</v>
      </c>
      <c r="D2297" s="194">
        <v>1</v>
      </c>
      <c r="E2297" s="358">
        <v>1</v>
      </c>
      <c r="F2297" s="195" t="s">
        <v>660</v>
      </c>
      <c r="G2297" s="199">
        <v>1008000</v>
      </c>
      <c r="H2297" s="199">
        <v>49588.000000000007</v>
      </c>
      <c r="I2297" s="199">
        <f t="shared" ref="I2297:I2304" si="1211">SUM(G2297:H2297)</f>
        <v>1057588</v>
      </c>
      <c r="J2297" s="199">
        <f t="shared" ref="J2297:J2305" si="1212">G2297*E2297</f>
        <v>1008000</v>
      </c>
      <c r="K2297" s="199">
        <f t="shared" ref="K2297:K2305" si="1213">H2297*E2297</f>
        <v>49588.000000000007</v>
      </c>
      <c r="L2297" s="199">
        <f t="shared" ref="L2297:L2305" si="1214">I2297*E2297</f>
        <v>1057588</v>
      </c>
      <c r="M2297" s="579"/>
      <c r="N2297" s="199"/>
      <c r="O2297" s="199">
        <f t="shared" si="1197"/>
        <v>0</v>
      </c>
      <c r="P2297" s="579"/>
      <c r="Q2297" s="199"/>
      <c r="R2297" s="199">
        <f t="shared" si="1198"/>
        <v>0</v>
      </c>
      <c r="S2297" s="199">
        <f t="shared" si="1199"/>
        <v>0</v>
      </c>
      <c r="T2297" s="199">
        <f t="shared" si="1200"/>
        <v>0</v>
      </c>
      <c r="U2297" s="199">
        <f t="shared" si="1201"/>
        <v>0</v>
      </c>
      <c r="V2297" s="270" t="s">
        <v>1384</v>
      </c>
    </row>
    <row r="2298" spans="1:22" s="11" customFormat="1" outlineLevel="2">
      <c r="A2298" s="192"/>
      <c r="B2298" s="192"/>
      <c r="C2298" s="192" t="s">
        <v>1429</v>
      </c>
      <c r="D2298" s="194">
        <v>4</v>
      </c>
      <c r="E2298" s="358">
        <v>4</v>
      </c>
      <c r="F2298" s="195" t="s">
        <v>660</v>
      </c>
      <c r="G2298" s="199">
        <v>568800</v>
      </c>
      <c r="H2298" s="199">
        <v>50880.368000000009</v>
      </c>
      <c r="I2298" s="199">
        <f t="shared" si="1211"/>
        <v>619680.36800000002</v>
      </c>
      <c r="J2298" s="199">
        <f t="shared" si="1212"/>
        <v>2275200</v>
      </c>
      <c r="K2298" s="199">
        <f t="shared" si="1213"/>
        <v>203521.47200000004</v>
      </c>
      <c r="L2298" s="199">
        <f t="shared" si="1214"/>
        <v>2478721.4720000001</v>
      </c>
      <c r="M2298" s="579"/>
      <c r="N2298" s="199"/>
      <c r="O2298" s="199">
        <f t="shared" si="1197"/>
        <v>0</v>
      </c>
      <c r="P2298" s="579"/>
      <c r="Q2298" s="199"/>
      <c r="R2298" s="199">
        <f t="shared" si="1198"/>
        <v>0</v>
      </c>
      <c r="S2298" s="199">
        <f t="shared" si="1199"/>
        <v>0</v>
      </c>
      <c r="T2298" s="199">
        <f t="shared" si="1200"/>
        <v>0</v>
      </c>
      <c r="U2298" s="199">
        <f t="shared" si="1201"/>
        <v>0</v>
      </c>
      <c r="V2298" s="270" t="s">
        <v>1386</v>
      </c>
    </row>
    <row r="2299" spans="1:22" s="11" customFormat="1" outlineLevel="2">
      <c r="A2299" s="192"/>
      <c r="B2299" s="192"/>
      <c r="C2299" s="192" t="s">
        <v>1387</v>
      </c>
      <c r="D2299" s="194">
        <v>1</v>
      </c>
      <c r="E2299" s="358">
        <v>1</v>
      </c>
      <c r="F2299" s="195" t="s">
        <v>660</v>
      </c>
      <c r="G2299" s="199">
        <v>4200000</v>
      </c>
      <c r="H2299" s="199">
        <v>168000.00000000003</v>
      </c>
      <c r="I2299" s="199">
        <f t="shared" si="1211"/>
        <v>4368000</v>
      </c>
      <c r="J2299" s="199">
        <f t="shared" si="1212"/>
        <v>4200000</v>
      </c>
      <c r="K2299" s="199">
        <f t="shared" si="1213"/>
        <v>168000.00000000003</v>
      </c>
      <c r="L2299" s="199">
        <f t="shared" si="1214"/>
        <v>4368000</v>
      </c>
      <c r="M2299" s="579"/>
      <c r="N2299" s="199"/>
      <c r="O2299" s="199">
        <f t="shared" si="1197"/>
        <v>0</v>
      </c>
      <c r="P2299" s="579"/>
      <c r="Q2299" s="199"/>
      <c r="R2299" s="199">
        <f t="shared" si="1198"/>
        <v>0</v>
      </c>
      <c r="S2299" s="199">
        <f t="shared" si="1199"/>
        <v>0</v>
      </c>
      <c r="T2299" s="199">
        <f t="shared" si="1200"/>
        <v>0</v>
      </c>
      <c r="U2299" s="199">
        <f t="shared" si="1201"/>
        <v>0</v>
      </c>
      <c r="V2299" s="270" t="s">
        <v>1388</v>
      </c>
    </row>
    <row r="2300" spans="1:22" s="11" customFormat="1" outlineLevel="2">
      <c r="A2300" s="192"/>
      <c r="B2300" s="192"/>
      <c r="C2300" s="192" t="s">
        <v>1430</v>
      </c>
      <c r="D2300" s="194">
        <v>1</v>
      </c>
      <c r="E2300" s="358">
        <v>1</v>
      </c>
      <c r="F2300" s="195" t="s">
        <v>660</v>
      </c>
      <c r="G2300" s="199">
        <v>770400</v>
      </c>
      <c r="H2300" s="199">
        <v>50880.368000000009</v>
      </c>
      <c r="I2300" s="199">
        <f t="shared" si="1211"/>
        <v>821280.36800000002</v>
      </c>
      <c r="J2300" s="199">
        <f t="shared" si="1212"/>
        <v>770400</v>
      </c>
      <c r="K2300" s="199">
        <f t="shared" si="1213"/>
        <v>50880.368000000009</v>
      </c>
      <c r="L2300" s="199">
        <f t="shared" si="1214"/>
        <v>821280.36800000002</v>
      </c>
      <c r="M2300" s="579"/>
      <c r="N2300" s="199"/>
      <c r="O2300" s="199">
        <f t="shared" si="1197"/>
        <v>0</v>
      </c>
      <c r="P2300" s="579"/>
      <c r="Q2300" s="199"/>
      <c r="R2300" s="199">
        <f t="shared" si="1198"/>
        <v>0</v>
      </c>
      <c r="S2300" s="199">
        <f t="shared" si="1199"/>
        <v>0</v>
      </c>
      <c r="T2300" s="199">
        <f t="shared" si="1200"/>
        <v>0</v>
      </c>
      <c r="U2300" s="199">
        <f t="shared" si="1201"/>
        <v>0</v>
      </c>
      <c r="V2300" s="270" t="s">
        <v>1390</v>
      </c>
    </row>
    <row r="2301" spans="1:22" s="11" customFormat="1" outlineLevel="2">
      <c r="A2301" s="192"/>
      <c r="B2301" s="192"/>
      <c r="C2301" s="192" t="s">
        <v>1431</v>
      </c>
      <c r="D2301" s="194">
        <v>2</v>
      </c>
      <c r="E2301" s="358">
        <v>2</v>
      </c>
      <c r="F2301" s="195" t="s">
        <v>660</v>
      </c>
      <c r="G2301" s="199">
        <v>322800</v>
      </c>
      <c r="H2301" s="199">
        <v>50880.368000000009</v>
      </c>
      <c r="I2301" s="199">
        <f t="shared" si="1211"/>
        <v>373680.36800000002</v>
      </c>
      <c r="J2301" s="199">
        <f t="shared" si="1212"/>
        <v>645600</v>
      </c>
      <c r="K2301" s="199">
        <f t="shared" si="1213"/>
        <v>101760.73600000002</v>
      </c>
      <c r="L2301" s="199">
        <f t="shared" si="1214"/>
        <v>747360.73600000003</v>
      </c>
      <c r="M2301" s="579"/>
      <c r="N2301" s="199"/>
      <c r="O2301" s="199">
        <f t="shared" si="1197"/>
        <v>0</v>
      </c>
      <c r="P2301" s="579"/>
      <c r="Q2301" s="199"/>
      <c r="R2301" s="199">
        <f t="shared" si="1198"/>
        <v>0</v>
      </c>
      <c r="S2301" s="199">
        <f t="shared" si="1199"/>
        <v>0</v>
      </c>
      <c r="T2301" s="199">
        <f t="shared" si="1200"/>
        <v>0</v>
      </c>
      <c r="U2301" s="199">
        <f t="shared" si="1201"/>
        <v>0</v>
      </c>
      <c r="V2301" s="270" t="s">
        <v>1392</v>
      </c>
    </row>
    <row r="2302" spans="1:22" s="11" customFormat="1" ht="13.8" outlineLevel="2">
      <c r="A2302" s="410"/>
      <c r="B2302" s="411"/>
      <c r="C2302" s="192" t="s">
        <v>1432</v>
      </c>
      <c r="D2302" s="194">
        <v>1</v>
      </c>
      <c r="E2302" s="358">
        <v>1</v>
      </c>
      <c r="F2302" s="195" t="s">
        <v>660</v>
      </c>
      <c r="G2302" s="199">
        <v>1376400</v>
      </c>
      <c r="H2302" s="199">
        <v>50880.368000000009</v>
      </c>
      <c r="I2302" s="199">
        <f t="shared" si="1211"/>
        <v>1427280.368</v>
      </c>
      <c r="J2302" s="199">
        <f t="shared" si="1212"/>
        <v>1376400</v>
      </c>
      <c r="K2302" s="199">
        <f t="shared" si="1213"/>
        <v>50880.368000000009</v>
      </c>
      <c r="L2302" s="199">
        <f t="shared" si="1214"/>
        <v>1427280.368</v>
      </c>
      <c r="M2302" s="579"/>
      <c r="N2302" s="199"/>
      <c r="O2302" s="199">
        <f t="shared" si="1197"/>
        <v>0</v>
      </c>
      <c r="P2302" s="579"/>
      <c r="Q2302" s="199"/>
      <c r="R2302" s="199">
        <f t="shared" si="1198"/>
        <v>0</v>
      </c>
      <c r="S2302" s="199">
        <f t="shared" si="1199"/>
        <v>0</v>
      </c>
      <c r="T2302" s="199">
        <f t="shared" si="1200"/>
        <v>0</v>
      </c>
      <c r="U2302" s="199">
        <f t="shared" si="1201"/>
        <v>0</v>
      </c>
      <c r="V2302" s="270" t="s">
        <v>1394</v>
      </c>
    </row>
    <row r="2303" spans="1:22" s="11" customFormat="1" outlineLevel="2">
      <c r="A2303" s="192"/>
      <c r="B2303" s="192"/>
      <c r="C2303" s="192" t="s">
        <v>1433</v>
      </c>
      <c r="D2303" s="194">
        <v>3</v>
      </c>
      <c r="E2303" s="358">
        <v>3</v>
      </c>
      <c r="F2303" s="195" t="s">
        <v>660</v>
      </c>
      <c r="G2303" s="199">
        <v>480000</v>
      </c>
      <c r="H2303" s="199">
        <v>50880.368000000009</v>
      </c>
      <c r="I2303" s="199">
        <f t="shared" si="1211"/>
        <v>530880.36800000002</v>
      </c>
      <c r="J2303" s="199">
        <f t="shared" si="1212"/>
        <v>1440000</v>
      </c>
      <c r="K2303" s="199">
        <f t="shared" si="1213"/>
        <v>152641.10400000002</v>
      </c>
      <c r="L2303" s="199">
        <f t="shared" si="1214"/>
        <v>1592641.1040000001</v>
      </c>
      <c r="M2303" s="579"/>
      <c r="N2303" s="199"/>
      <c r="O2303" s="199">
        <f t="shared" si="1197"/>
        <v>0</v>
      </c>
      <c r="P2303" s="579"/>
      <c r="Q2303" s="199"/>
      <c r="R2303" s="199">
        <f t="shared" si="1198"/>
        <v>0</v>
      </c>
      <c r="S2303" s="199">
        <f t="shared" si="1199"/>
        <v>0</v>
      </c>
      <c r="T2303" s="199">
        <f t="shared" si="1200"/>
        <v>0</v>
      </c>
      <c r="U2303" s="199">
        <f t="shared" si="1201"/>
        <v>0</v>
      </c>
      <c r="V2303" s="270" t="s">
        <v>1396</v>
      </c>
    </row>
    <row r="2304" spans="1:22" s="11" customFormat="1" outlineLevel="2">
      <c r="A2304" s="192"/>
      <c r="B2304" s="192"/>
      <c r="C2304" s="192" t="s">
        <v>1399</v>
      </c>
      <c r="D2304" s="194">
        <v>4</v>
      </c>
      <c r="E2304" s="358">
        <v>4</v>
      </c>
      <c r="F2304" s="195" t="s">
        <v>660</v>
      </c>
      <c r="G2304" s="199">
        <v>264000</v>
      </c>
      <c r="H2304" s="199">
        <v>50880.368000000009</v>
      </c>
      <c r="I2304" s="199">
        <f t="shared" si="1211"/>
        <v>314880.36800000002</v>
      </c>
      <c r="J2304" s="199">
        <f t="shared" si="1212"/>
        <v>1056000</v>
      </c>
      <c r="K2304" s="199">
        <f t="shared" si="1213"/>
        <v>203521.47200000004</v>
      </c>
      <c r="L2304" s="199">
        <f t="shared" si="1214"/>
        <v>1259521.4720000001</v>
      </c>
      <c r="M2304" s="579"/>
      <c r="N2304" s="199"/>
      <c r="O2304" s="199">
        <f t="shared" si="1197"/>
        <v>0</v>
      </c>
      <c r="P2304" s="579"/>
      <c r="Q2304" s="199"/>
      <c r="R2304" s="199">
        <f t="shared" si="1198"/>
        <v>0</v>
      </c>
      <c r="S2304" s="199">
        <f t="shared" si="1199"/>
        <v>0</v>
      </c>
      <c r="T2304" s="199">
        <f t="shared" si="1200"/>
        <v>0</v>
      </c>
      <c r="U2304" s="199">
        <f t="shared" si="1201"/>
        <v>0</v>
      </c>
      <c r="V2304" s="270" t="s">
        <v>1398</v>
      </c>
    </row>
    <row r="2305" spans="1:26" s="11" customFormat="1" outlineLevel="2">
      <c r="A2305" s="192"/>
      <c r="B2305" s="192"/>
      <c r="C2305" s="193" t="s">
        <v>657</v>
      </c>
      <c r="D2305" s="194">
        <v>1</v>
      </c>
      <c r="E2305" s="358">
        <v>1</v>
      </c>
      <c r="F2305" s="195" t="s">
        <v>619</v>
      </c>
      <c r="G2305" s="199">
        <v>532150</v>
      </c>
      <c r="H2305" s="199">
        <v>159645</v>
      </c>
      <c r="I2305" s="199">
        <f t="shared" ref="I2305" si="1215">SUM(G2305:H2305)</f>
        <v>691795</v>
      </c>
      <c r="J2305" s="199">
        <f t="shared" si="1212"/>
        <v>532150</v>
      </c>
      <c r="K2305" s="199">
        <f t="shared" si="1213"/>
        <v>159645</v>
      </c>
      <c r="L2305" s="199">
        <f t="shared" si="1214"/>
        <v>691795</v>
      </c>
      <c r="M2305" s="579"/>
      <c r="N2305" s="199"/>
      <c r="O2305" s="199">
        <f t="shared" si="1197"/>
        <v>0</v>
      </c>
      <c r="P2305" s="579"/>
      <c r="Q2305" s="199"/>
      <c r="R2305" s="199">
        <f t="shared" si="1198"/>
        <v>0</v>
      </c>
      <c r="S2305" s="199">
        <f t="shared" si="1199"/>
        <v>0</v>
      </c>
      <c r="T2305" s="199">
        <f t="shared" si="1200"/>
        <v>0</v>
      </c>
      <c r="U2305" s="199">
        <f t="shared" si="1201"/>
        <v>0</v>
      </c>
      <c r="V2305" s="270" t="s">
        <v>1105</v>
      </c>
    </row>
    <row r="2306" spans="1:26" s="11" customFormat="1" outlineLevel="2">
      <c r="A2306" s="192"/>
      <c r="B2306" s="192"/>
      <c r="C2306" s="172" t="s">
        <v>1403</v>
      </c>
      <c r="D2306" s="194"/>
      <c r="E2306" s="358"/>
      <c r="F2306" s="195"/>
      <c r="G2306" s="199"/>
      <c r="H2306" s="199"/>
      <c r="I2306" s="199"/>
      <c r="J2306" s="174">
        <f>SUBTOTAL(9,J2307:J2309)</f>
        <v>361670.40000000002</v>
      </c>
      <c r="K2306" s="174">
        <f>SUBTOTAL(9,K2307:K2309)</f>
        <v>195125.28000000003</v>
      </c>
      <c r="L2306" s="174">
        <f>SUBTOTAL(9,L2307:L2309)</f>
        <v>556795.68000000005</v>
      </c>
      <c r="M2306" s="578"/>
      <c r="N2306" s="174"/>
      <c r="O2306" s="174">
        <f t="shared" si="1197"/>
        <v>0</v>
      </c>
      <c r="P2306" s="578"/>
      <c r="Q2306" s="174"/>
      <c r="R2306" s="174">
        <f t="shared" si="1198"/>
        <v>0</v>
      </c>
      <c r="S2306" s="174">
        <f>SUBTOTAL(9,S2307:S2309)</f>
        <v>0</v>
      </c>
      <c r="T2306" s="174">
        <f>SUBTOTAL(9,T2307:T2309)</f>
        <v>0</v>
      </c>
      <c r="U2306" s="174">
        <f>SUBTOTAL(9,U2307:U2309)</f>
        <v>0</v>
      </c>
      <c r="V2306" s="270"/>
    </row>
    <row r="2307" spans="1:26" s="11" customFormat="1" ht="26.4" outlineLevel="2">
      <c r="A2307" s="192"/>
      <c r="B2307" s="192"/>
      <c r="C2307" s="193" t="s">
        <v>1498</v>
      </c>
      <c r="D2307" s="194">
        <v>5</v>
      </c>
      <c r="E2307" s="358">
        <v>6</v>
      </c>
      <c r="F2307" s="195" t="s">
        <v>624</v>
      </c>
      <c r="G2307" s="199">
        <v>45208.800000000003</v>
      </c>
      <c r="H2307" s="199">
        <v>28000.000000000004</v>
      </c>
      <c r="I2307" s="199">
        <f t="shared" ref="I2307" si="1216">SUM(G2307:H2307)</f>
        <v>73208.800000000003</v>
      </c>
      <c r="J2307" s="199">
        <f t="shared" ref="J2307" si="1217">G2307*E2307</f>
        <v>271252.80000000005</v>
      </c>
      <c r="K2307" s="199">
        <f t="shared" ref="K2307" si="1218">H2307*E2307</f>
        <v>168000.00000000003</v>
      </c>
      <c r="L2307" s="199">
        <f t="shared" ref="L2307" si="1219">I2307*E2307</f>
        <v>439252.80000000005</v>
      </c>
      <c r="M2307" s="579"/>
      <c r="N2307" s="199"/>
      <c r="O2307" s="199">
        <f t="shared" si="1197"/>
        <v>0</v>
      </c>
      <c r="P2307" s="579"/>
      <c r="Q2307" s="199"/>
      <c r="R2307" s="199">
        <f t="shared" si="1198"/>
        <v>0</v>
      </c>
      <c r="S2307" s="199">
        <f t="shared" si="1199"/>
        <v>0</v>
      </c>
      <c r="T2307" s="199">
        <f t="shared" si="1200"/>
        <v>0</v>
      </c>
      <c r="U2307" s="199">
        <f t="shared" si="1201"/>
        <v>0</v>
      </c>
      <c r="V2307" s="270" t="s">
        <v>1409</v>
      </c>
    </row>
    <row r="2308" spans="1:26" outlineLevel="2">
      <c r="A2308" s="137"/>
      <c r="B2308" s="137"/>
      <c r="C2308" s="138" t="s">
        <v>1418</v>
      </c>
      <c r="D2308" s="97">
        <v>1</v>
      </c>
      <c r="E2308" s="61">
        <v>1</v>
      </c>
      <c r="F2308" s="139" t="s">
        <v>619</v>
      </c>
      <c r="G2308" s="199">
        <v>52164</v>
      </c>
      <c r="H2308" s="199">
        <v>15649.199999999999</v>
      </c>
      <c r="I2308" s="71">
        <f>SUM(G2308:H2308)</f>
        <v>67813.2</v>
      </c>
      <c r="J2308" s="71">
        <f>G2308*E2308</f>
        <v>52164</v>
      </c>
      <c r="K2308" s="71">
        <f>H2308*E2308</f>
        <v>15649.199999999999</v>
      </c>
      <c r="L2308" s="71">
        <f>I2308*E2308</f>
        <v>67813.2</v>
      </c>
      <c r="M2308" s="570"/>
      <c r="N2308" s="71"/>
      <c r="O2308" s="71">
        <f t="shared" si="1197"/>
        <v>0</v>
      </c>
      <c r="P2308" s="570"/>
      <c r="Q2308" s="71"/>
      <c r="R2308" s="71">
        <f t="shared" si="1198"/>
        <v>0</v>
      </c>
      <c r="S2308" s="71">
        <f t="shared" si="1199"/>
        <v>0</v>
      </c>
      <c r="T2308" s="71">
        <f t="shared" si="1200"/>
        <v>0</v>
      </c>
      <c r="U2308" s="71">
        <f t="shared" si="1201"/>
        <v>0</v>
      </c>
      <c r="V2308" s="145" t="s">
        <v>1105</v>
      </c>
      <c r="X2308" s="10"/>
      <c r="Y2308" s="10"/>
      <c r="Z2308" s="10"/>
    </row>
    <row r="2309" spans="1:26" outlineLevel="2">
      <c r="A2309" s="137"/>
      <c r="B2309" s="137"/>
      <c r="C2309" s="138" t="s">
        <v>1424</v>
      </c>
      <c r="D2309" s="97">
        <v>1</v>
      </c>
      <c r="E2309" s="61">
        <v>1</v>
      </c>
      <c r="F2309" s="139" t="s">
        <v>619</v>
      </c>
      <c r="G2309" s="199">
        <v>38253.599999999999</v>
      </c>
      <c r="H2309" s="199">
        <v>11476.08</v>
      </c>
      <c r="I2309" s="71">
        <f t="shared" ref="I2309" si="1220">SUM(G2309:H2309)</f>
        <v>49729.68</v>
      </c>
      <c r="J2309" s="71">
        <f t="shared" ref="J2309" si="1221">G2309*E2309</f>
        <v>38253.599999999999</v>
      </c>
      <c r="K2309" s="71">
        <f t="shared" ref="K2309" si="1222">H2309*E2309</f>
        <v>11476.08</v>
      </c>
      <c r="L2309" s="71">
        <f t="shared" ref="L2309" si="1223">I2309*E2309</f>
        <v>49729.68</v>
      </c>
      <c r="M2309" s="570"/>
      <c r="N2309" s="71"/>
      <c r="O2309" s="71">
        <f t="shared" si="1197"/>
        <v>0</v>
      </c>
      <c r="P2309" s="570"/>
      <c r="Q2309" s="71"/>
      <c r="R2309" s="71">
        <f t="shared" si="1198"/>
        <v>0</v>
      </c>
      <c r="S2309" s="71">
        <f t="shared" si="1199"/>
        <v>0</v>
      </c>
      <c r="T2309" s="71">
        <f t="shared" si="1200"/>
        <v>0</v>
      </c>
      <c r="U2309" s="71">
        <f t="shared" si="1201"/>
        <v>0</v>
      </c>
      <c r="V2309" s="145" t="s">
        <v>1105</v>
      </c>
      <c r="X2309" s="10"/>
      <c r="Y2309" s="10"/>
      <c r="Z2309" s="10"/>
    </row>
    <row r="2310" spans="1:26" outlineLevel="1">
      <c r="A2310" s="137"/>
      <c r="B2310" s="137"/>
      <c r="C2310" s="138"/>
      <c r="D2310" s="94"/>
      <c r="E2310" s="70"/>
      <c r="F2310" s="139"/>
      <c r="G2310" s="71"/>
      <c r="H2310" s="71"/>
      <c r="I2310" s="71"/>
      <c r="J2310" s="71"/>
      <c r="K2310" s="71"/>
      <c r="L2310" s="62"/>
      <c r="M2310" s="574"/>
      <c r="N2310" s="62"/>
      <c r="O2310" s="62">
        <f t="shared" si="1197"/>
        <v>0</v>
      </c>
      <c r="P2310" s="574"/>
      <c r="Q2310" s="62"/>
      <c r="R2310" s="62">
        <f t="shared" si="1198"/>
        <v>0</v>
      </c>
      <c r="S2310" s="62">
        <f t="shared" si="1199"/>
        <v>0</v>
      </c>
      <c r="T2310" s="62">
        <f t="shared" si="1200"/>
        <v>0</v>
      </c>
      <c r="U2310" s="62">
        <f t="shared" si="1201"/>
        <v>0</v>
      </c>
      <c r="V2310" s="145"/>
      <c r="X2310" s="10"/>
      <c r="Y2310" s="10"/>
      <c r="Z2310" s="10"/>
    </row>
    <row r="2311" spans="1:26">
      <c r="A2311" s="137"/>
      <c r="B2311" s="137"/>
      <c r="C2311" s="138"/>
      <c r="D2311" s="94"/>
      <c r="E2311" s="70"/>
      <c r="F2311" s="139"/>
      <c r="G2311" s="71"/>
      <c r="H2311" s="71"/>
      <c r="I2311" s="71"/>
      <c r="J2311" s="71"/>
      <c r="K2311" s="71"/>
      <c r="L2311" s="71"/>
      <c r="M2311" s="570"/>
      <c r="N2311" s="71"/>
      <c r="O2311" s="71">
        <f t="shared" si="1197"/>
        <v>0</v>
      </c>
      <c r="P2311" s="570"/>
      <c r="Q2311" s="71"/>
      <c r="R2311" s="71">
        <f t="shared" si="1198"/>
        <v>0</v>
      </c>
      <c r="S2311" s="71">
        <f t="shared" si="1199"/>
        <v>0</v>
      </c>
      <c r="T2311" s="71">
        <f t="shared" si="1200"/>
        <v>0</v>
      </c>
      <c r="U2311" s="71">
        <f t="shared" si="1201"/>
        <v>0</v>
      </c>
      <c r="V2311" s="145"/>
      <c r="X2311" s="10"/>
      <c r="Y2311" s="10"/>
      <c r="Z2311" s="10"/>
    </row>
    <row r="2312" spans="1:26" ht="13.8">
      <c r="A2312" s="156"/>
      <c r="B2312" s="157"/>
      <c r="C2312" s="158" t="s">
        <v>18</v>
      </c>
      <c r="D2312" s="158"/>
      <c r="E2312" s="449"/>
      <c r="F2312" s="160"/>
      <c r="G2312" s="160"/>
      <c r="H2312" s="161"/>
      <c r="I2312" s="161"/>
      <c r="J2312" s="162">
        <f>SUBTOTAL(9,J2013:J2310)</f>
        <v>2592489399.0246763</v>
      </c>
      <c r="K2312" s="162">
        <f>SUBTOTAL(9,K2013:K2310)</f>
        <v>285926135.52671438</v>
      </c>
      <c r="L2312" s="162">
        <f>SUBTOTAL(9,L2013:L2310)</f>
        <v>2878415534.5513906</v>
      </c>
      <c r="M2312" s="162"/>
      <c r="N2312" s="162"/>
      <c r="O2312" s="162"/>
      <c r="P2312" s="162"/>
      <c r="Q2312" s="162"/>
      <c r="R2312" s="162"/>
      <c r="S2312" s="162">
        <f>SUBTOTAL(9,S2013:S2310)</f>
        <v>114633635.27671233</v>
      </c>
      <c r="T2312" s="162">
        <f>SUBTOTAL(9,T2013:T2310)</f>
        <v>0</v>
      </c>
      <c r="U2312" s="162">
        <f>SUBTOTAL(9,U2013:U2310)</f>
        <v>114633635.27671233</v>
      </c>
      <c r="V2312" s="161"/>
      <c r="X2312" s="10"/>
      <c r="Y2312" s="10"/>
      <c r="Z2312" s="10"/>
    </row>
    <row r="2313" spans="1:26" ht="15.6">
      <c r="A2313" s="141" t="s">
        <v>47</v>
      </c>
      <c r="B2313" s="141"/>
      <c r="C2313" s="142" t="s">
        <v>48</v>
      </c>
      <c r="D2313" s="117"/>
      <c r="E2313" s="117"/>
      <c r="F2313" s="143"/>
      <c r="G2313" s="68"/>
      <c r="H2313" s="68"/>
      <c r="I2313" s="68"/>
      <c r="J2313" s="68">
        <f>SUBTOTAL(9,J2314:J2337)</f>
        <v>187529525</v>
      </c>
      <c r="K2313" s="68">
        <f>SUBTOTAL(9,K2314:K2337)</f>
        <v>150438500</v>
      </c>
      <c r="L2313" s="68">
        <f>SUBTOTAL(9,L2314:L2337)</f>
        <v>337968025</v>
      </c>
      <c r="M2313" s="68"/>
      <c r="N2313" s="68"/>
      <c r="O2313" s="68"/>
      <c r="P2313" s="68"/>
      <c r="Q2313" s="68"/>
      <c r="R2313" s="68"/>
      <c r="S2313" s="68"/>
      <c r="T2313" s="68"/>
      <c r="U2313" s="68"/>
      <c r="V2313" s="144"/>
      <c r="X2313" s="10"/>
      <c r="Y2313" s="10"/>
      <c r="Z2313" s="10"/>
    </row>
    <row r="2314" spans="1:26">
      <c r="A2314" s="146"/>
      <c r="B2314" s="146"/>
      <c r="C2314" s="147"/>
      <c r="D2314" s="99"/>
      <c r="E2314" s="99"/>
      <c r="F2314" s="148"/>
      <c r="G2314" s="82"/>
      <c r="H2314" s="82"/>
      <c r="I2314" s="82"/>
      <c r="J2314" s="82"/>
      <c r="K2314" s="82"/>
      <c r="L2314" s="62"/>
      <c r="M2314" s="574"/>
      <c r="N2314" s="62"/>
      <c r="O2314" s="62">
        <f t="shared" ref="O2314:O2337" si="1224">M2314+N2314</f>
        <v>0</v>
      </c>
      <c r="P2314" s="574"/>
      <c r="Q2314" s="62"/>
      <c r="R2314" s="62">
        <f t="shared" ref="R2314:R2337" si="1225">P2314+Q2314</f>
        <v>0</v>
      </c>
      <c r="S2314" s="62">
        <f t="shared" ref="S2314:S2337" si="1226">J2314*M2314</f>
        <v>0</v>
      </c>
      <c r="T2314" s="62">
        <f t="shared" ref="T2314:T2337" si="1227">P2314*K2314</f>
        <v>0</v>
      </c>
      <c r="U2314" s="62">
        <f t="shared" ref="U2314:U2337" si="1228">S2314+T2314</f>
        <v>0</v>
      </c>
      <c r="V2314" s="145"/>
      <c r="X2314" s="10"/>
      <c r="Y2314" s="10"/>
      <c r="Z2314" s="10"/>
    </row>
    <row r="2315" spans="1:26" outlineLevel="1">
      <c r="A2315" s="149" t="s">
        <v>415</v>
      </c>
      <c r="B2315" s="149"/>
      <c r="C2315" s="149" t="s">
        <v>78</v>
      </c>
      <c r="D2315" s="100"/>
      <c r="E2315" s="100"/>
      <c r="F2315" s="151"/>
      <c r="G2315" s="75"/>
      <c r="H2315" s="75"/>
      <c r="I2315" s="75"/>
      <c r="J2315" s="75">
        <f>SUBTOTAL(9,J2316:J2337)</f>
        <v>187529525</v>
      </c>
      <c r="K2315" s="75">
        <f>SUBTOTAL(9,K2316:K2337)</f>
        <v>150438500</v>
      </c>
      <c r="L2315" s="75">
        <f>SUBTOTAL(9,L2316:L2337)</f>
        <v>337968025</v>
      </c>
      <c r="M2315" s="571"/>
      <c r="N2315" s="75"/>
      <c r="O2315" s="75">
        <f t="shared" si="1224"/>
        <v>0</v>
      </c>
      <c r="P2315" s="571"/>
      <c r="Q2315" s="75"/>
      <c r="R2315" s="75">
        <f t="shared" si="1225"/>
        <v>0</v>
      </c>
      <c r="S2315" s="75">
        <f>SUBTOTAL(9,S2316:S2337)</f>
        <v>76910400</v>
      </c>
      <c r="T2315" s="75">
        <f>SUBTOTAL(9,T2316:T2337)</f>
        <v>33266800</v>
      </c>
      <c r="U2315" s="75">
        <f>SUBTOTAL(9,U2316:U2337)</f>
        <v>110177200</v>
      </c>
      <c r="V2315" s="152"/>
      <c r="X2315" s="10"/>
      <c r="Y2315" s="10"/>
      <c r="Z2315" s="10"/>
    </row>
    <row r="2316" spans="1:26" outlineLevel="1">
      <c r="A2316" s="146" t="s">
        <v>424</v>
      </c>
      <c r="B2316" s="146"/>
      <c r="C2316" s="147" t="s">
        <v>425</v>
      </c>
      <c r="D2316" s="122">
        <v>1</v>
      </c>
      <c r="E2316" s="99">
        <v>1</v>
      </c>
      <c r="F2316" s="148" t="s">
        <v>10</v>
      </c>
      <c r="G2316" s="77"/>
      <c r="H2316" s="77"/>
      <c r="I2316" s="77"/>
      <c r="J2316" s="82">
        <f>SUBTOTAL(9,J2317:J2330)</f>
        <v>86750000</v>
      </c>
      <c r="K2316" s="82">
        <f>SUBTOTAL(9,K2317:K2330)</f>
        <v>108855000</v>
      </c>
      <c r="L2316" s="82">
        <f>SUBTOTAL(9,L2317:L2330)</f>
        <v>195605000</v>
      </c>
      <c r="M2316" s="576"/>
      <c r="N2316" s="82"/>
      <c r="O2316" s="82">
        <f t="shared" si="1224"/>
        <v>0</v>
      </c>
      <c r="P2316" s="576"/>
      <c r="Q2316" s="82"/>
      <c r="R2316" s="82">
        <f t="shared" si="1225"/>
        <v>0</v>
      </c>
      <c r="S2316" s="82">
        <f>SUBTOTAL(9,S2317:S2330)</f>
        <v>0</v>
      </c>
      <c r="T2316" s="82">
        <f>SUBTOTAL(9,T2317:T2330)</f>
        <v>0</v>
      </c>
      <c r="U2316" s="82">
        <f>SUBTOTAL(9,U2317:U2330)</f>
        <v>0</v>
      </c>
      <c r="V2316" s="215"/>
      <c r="X2316" s="10"/>
      <c r="Y2316" s="10"/>
      <c r="Z2316" s="10"/>
    </row>
    <row r="2317" spans="1:26" s="363" customFormat="1" outlineLevel="2">
      <c r="A2317" s="172"/>
      <c r="B2317" s="172"/>
      <c r="C2317" s="189" t="s">
        <v>1523</v>
      </c>
      <c r="D2317" s="190"/>
      <c r="E2317" s="99"/>
      <c r="F2317" s="191"/>
      <c r="G2317" s="174"/>
      <c r="H2317" s="174"/>
      <c r="I2317" s="174"/>
      <c r="J2317" s="174">
        <f>SUBTOTAL(9,J2318:J2320)</f>
        <v>58500000</v>
      </c>
      <c r="K2317" s="174">
        <f t="shared" ref="K2317" si="1229">SUBTOTAL(9,K2318:K2320)</f>
        <v>54800000</v>
      </c>
      <c r="L2317" s="174">
        <f>SUBTOTAL(9,L2318:L2321)</f>
        <v>115800000</v>
      </c>
      <c r="M2317" s="578"/>
      <c r="N2317" s="174"/>
      <c r="O2317" s="174">
        <f t="shared" si="1224"/>
        <v>0</v>
      </c>
      <c r="P2317" s="578"/>
      <c r="Q2317" s="174"/>
      <c r="R2317" s="174">
        <f t="shared" si="1225"/>
        <v>0</v>
      </c>
      <c r="S2317" s="174">
        <f>SUBTOTAL(9,S2318:S2320)</f>
        <v>0</v>
      </c>
      <c r="T2317" s="174">
        <f t="shared" ref="T2317" si="1230">SUBTOTAL(9,T2318:T2320)</f>
        <v>0</v>
      </c>
      <c r="U2317" s="174">
        <f>SUBTOTAL(9,U2318:U2321)</f>
        <v>0</v>
      </c>
      <c r="V2317" s="406"/>
    </row>
    <row r="2318" spans="1:26" s="11" customFormat="1" outlineLevel="2">
      <c r="A2318" s="192"/>
      <c r="B2318" s="192"/>
      <c r="C2318" s="193" t="s">
        <v>1524</v>
      </c>
      <c r="D2318" s="194">
        <v>5</v>
      </c>
      <c r="E2318" s="97">
        <v>5</v>
      </c>
      <c r="F2318" s="195" t="s">
        <v>624</v>
      </c>
      <c r="G2318" s="199">
        <v>4500000</v>
      </c>
      <c r="H2318" s="199">
        <v>2000000</v>
      </c>
      <c r="I2318" s="199">
        <f t="shared" ref="I2318:I2320" si="1231">SUM(G2318:H2318)</f>
        <v>6500000</v>
      </c>
      <c r="J2318" s="199">
        <f t="shared" ref="J2318:J2321" si="1232">G2318*E2318</f>
        <v>22500000</v>
      </c>
      <c r="K2318" s="199">
        <f t="shared" ref="K2318:K2321" si="1233">H2318*E2318</f>
        <v>10000000</v>
      </c>
      <c r="L2318" s="199">
        <f t="shared" ref="L2318:L2321" si="1234">I2318*E2318</f>
        <v>32500000</v>
      </c>
      <c r="M2318" s="579"/>
      <c r="N2318" s="199"/>
      <c r="O2318" s="199">
        <f t="shared" si="1224"/>
        <v>0</v>
      </c>
      <c r="P2318" s="579"/>
      <c r="Q2318" s="199"/>
      <c r="R2318" s="199">
        <f t="shared" si="1225"/>
        <v>0</v>
      </c>
      <c r="S2318" s="199">
        <f t="shared" si="1226"/>
        <v>0</v>
      </c>
      <c r="T2318" s="199">
        <f t="shared" si="1227"/>
        <v>0</v>
      </c>
      <c r="U2318" s="199">
        <f t="shared" si="1228"/>
        <v>0</v>
      </c>
      <c r="V2318" s="128"/>
    </row>
    <row r="2319" spans="1:26" s="11" customFormat="1" outlineLevel="2">
      <c r="A2319" s="192"/>
      <c r="B2319" s="192"/>
      <c r="C2319" s="193" t="s">
        <v>1525</v>
      </c>
      <c r="D2319" s="194">
        <v>164</v>
      </c>
      <c r="E2319" s="97">
        <v>164</v>
      </c>
      <c r="F2319" s="195" t="s">
        <v>1104</v>
      </c>
      <c r="G2319" s="199">
        <v>0</v>
      </c>
      <c r="H2319" s="199">
        <v>200000</v>
      </c>
      <c r="I2319" s="199">
        <f t="shared" si="1231"/>
        <v>200000</v>
      </c>
      <c r="J2319" s="199">
        <f t="shared" si="1232"/>
        <v>0</v>
      </c>
      <c r="K2319" s="199">
        <f t="shared" si="1233"/>
        <v>32800000</v>
      </c>
      <c r="L2319" s="199">
        <f t="shared" si="1234"/>
        <v>32800000</v>
      </c>
      <c r="M2319" s="579"/>
      <c r="N2319" s="199"/>
      <c r="O2319" s="199">
        <f t="shared" si="1224"/>
        <v>0</v>
      </c>
      <c r="P2319" s="579"/>
      <c r="Q2319" s="199"/>
      <c r="R2319" s="199">
        <f t="shared" si="1225"/>
        <v>0</v>
      </c>
      <c r="S2319" s="199">
        <f t="shared" si="1226"/>
        <v>0</v>
      </c>
      <c r="T2319" s="199">
        <f t="shared" si="1227"/>
        <v>0</v>
      </c>
      <c r="U2319" s="199">
        <f t="shared" si="1228"/>
        <v>0</v>
      </c>
      <c r="V2319" s="128"/>
    </row>
    <row r="2320" spans="1:26" s="11" customFormat="1" outlineLevel="2">
      <c r="A2320" s="192"/>
      <c r="B2320" s="192"/>
      <c r="C2320" s="193" t="s">
        <v>1526</v>
      </c>
      <c r="D2320" s="194">
        <v>190</v>
      </c>
      <c r="E2320" s="97">
        <v>120</v>
      </c>
      <c r="F2320" s="195" t="s">
        <v>624</v>
      </c>
      <c r="G2320" s="199">
        <v>300000</v>
      </c>
      <c r="H2320" s="199">
        <v>100000</v>
      </c>
      <c r="I2320" s="199">
        <f t="shared" si="1231"/>
        <v>400000</v>
      </c>
      <c r="J2320" s="199">
        <f t="shared" si="1232"/>
        <v>36000000</v>
      </c>
      <c r="K2320" s="199">
        <f t="shared" si="1233"/>
        <v>12000000</v>
      </c>
      <c r="L2320" s="199">
        <f t="shared" si="1234"/>
        <v>48000000</v>
      </c>
      <c r="M2320" s="579"/>
      <c r="N2320" s="199"/>
      <c r="O2320" s="199">
        <f t="shared" si="1224"/>
        <v>0</v>
      </c>
      <c r="P2320" s="579"/>
      <c r="Q2320" s="199"/>
      <c r="R2320" s="199">
        <f t="shared" si="1225"/>
        <v>0</v>
      </c>
      <c r="S2320" s="199">
        <f t="shared" si="1226"/>
        <v>0</v>
      </c>
      <c r="T2320" s="199">
        <f t="shared" si="1227"/>
        <v>0</v>
      </c>
      <c r="U2320" s="199">
        <f t="shared" si="1228"/>
        <v>0</v>
      </c>
      <c r="V2320" s="128"/>
    </row>
    <row r="2321" spans="1:22" s="11" customFormat="1" outlineLevel="2">
      <c r="A2321" s="192"/>
      <c r="B2321" s="192"/>
      <c r="C2321" s="193" t="s">
        <v>1527</v>
      </c>
      <c r="D2321" s="194">
        <v>1</v>
      </c>
      <c r="E2321" s="97">
        <v>1</v>
      </c>
      <c r="F2321" s="195" t="s">
        <v>624</v>
      </c>
      <c r="G2321" s="199">
        <v>0</v>
      </c>
      <c r="H2321" s="199">
        <v>2500000</v>
      </c>
      <c r="I2321" s="199">
        <f t="shared" ref="I2321" si="1235">SUM(G2321:H2321)</f>
        <v>2500000</v>
      </c>
      <c r="J2321" s="199">
        <f t="shared" si="1232"/>
        <v>0</v>
      </c>
      <c r="K2321" s="199">
        <f t="shared" si="1233"/>
        <v>2500000</v>
      </c>
      <c r="L2321" s="199">
        <f t="shared" si="1234"/>
        <v>2500000</v>
      </c>
      <c r="M2321" s="579"/>
      <c r="N2321" s="199"/>
      <c r="O2321" s="199">
        <f t="shared" si="1224"/>
        <v>0</v>
      </c>
      <c r="P2321" s="579"/>
      <c r="Q2321" s="199"/>
      <c r="R2321" s="199">
        <f t="shared" si="1225"/>
        <v>0</v>
      </c>
      <c r="S2321" s="199">
        <f t="shared" si="1226"/>
        <v>0</v>
      </c>
      <c r="T2321" s="199">
        <f t="shared" si="1227"/>
        <v>0</v>
      </c>
      <c r="U2321" s="199">
        <f t="shared" si="1228"/>
        <v>0</v>
      </c>
      <c r="V2321" s="128"/>
    </row>
    <row r="2322" spans="1:22" s="363" customFormat="1" outlineLevel="2">
      <c r="A2322" s="172"/>
      <c r="B2322" s="172"/>
      <c r="C2322" s="189" t="s">
        <v>1528</v>
      </c>
      <c r="D2322" s="190"/>
      <c r="E2322" s="99"/>
      <c r="F2322" s="191"/>
      <c r="G2322" s="174"/>
      <c r="H2322" s="174"/>
      <c r="I2322" s="174"/>
      <c r="J2322" s="174">
        <f>SUBTOTAL(9,J2323:J2324)</f>
        <v>1250000</v>
      </c>
      <c r="K2322" s="174">
        <f>SUBTOTAL(9,K2323:K2324)</f>
        <v>4515000</v>
      </c>
      <c r="L2322" s="174">
        <f>SUBTOTAL(9,L2323:L2324)</f>
        <v>5765000</v>
      </c>
      <c r="M2322" s="578"/>
      <c r="N2322" s="174"/>
      <c r="O2322" s="174">
        <f t="shared" si="1224"/>
        <v>0</v>
      </c>
      <c r="P2322" s="578"/>
      <c r="Q2322" s="174"/>
      <c r="R2322" s="174">
        <f t="shared" si="1225"/>
        <v>0</v>
      </c>
      <c r="S2322" s="174">
        <f>SUBTOTAL(9,S2323:S2324)</f>
        <v>0</v>
      </c>
      <c r="T2322" s="174">
        <f>SUBTOTAL(9,T2323:T2324)</f>
        <v>0</v>
      </c>
      <c r="U2322" s="174">
        <f>SUBTOTAL(9,U2323:U2324)</f>
        <v>0</v>
      </c>
      <c r="V2322" s="406"/>
    </row>
    <row r="2323" spans="1:22" s="11" customFormat="1" outlineLevel="2">
      <c r="A2323" s="192"/>
      <c r="B2323" s="192"/>
      <c r="C2323" s="193" t="s">
        <v>1103</v>
      </c>
      <c r="D2323" s="194">
        <v>31</v>
      </c>
      <c r="E2323" s="97">
        <v>20.7</v>
      </c>
      <c r="F2323" s="195" t="s">
        <v>1104</v>
      </c>
      <c r="G2323" s="199">
        <v>0</v>
      </c>
      <c r="H2323" s="199">
        <v>200000</v>
      </c>
      <c r="I2323" s="199">
        <f t="shared" ref="I2323" si="1236">SUM(G2323:H2323)</f>
        <v>200000</v>
      </c>
      <c r="J2323" s="199">
        <f t="shared" ref="J2323:J2324" si="1237">G2323*E2323</f>
        <v>0</v>
      </c>
      <c r="K2323" s="199">
        <f t="shared" ref="K2323:K2324" si="1238">H2323*E2323</f>
        <v>4140000</v>
      </c>
      <c r="L2323" s="199">
        <f t="shared" ref="L2323:L2324" si="1239">I2323*E2323</f>
        <v>4140000</v>
      </c>
      <c r="M2323" s="579"/>
      <c r="N2323" s="199"/>
      <c r="O2323" s="199">
        <f t="shared" si="1224"/>
        <v>0</v>
      </c>
      <c r="P2323" s="579"/>
      <c r="Q2323" s="199"/>
      <c r="R2323" s="199">
        <f t="shared" si="1225"/>
        <v>0</v>
      </c>
      <c r="S2323" s="199">
        <f t="shared" si="1226"/>
        <v>0</v>
      </c>
      <c r="T2323" s="199">
        <f t="shared" si="1227"/>
        <v>0</v>
      </c>
      <c r="U2323" s="199">
        <f t="shared" si="1228"/>
        <v>0</v>
      </c>
      <c r="V2323" s="270" t="s">
        <v>1105</v>
      </c>
    </row>
    <row r="2324" spans="1:22" s="11" customFormat="1" ht="26.4" outlineLevel="2">
      <c r="A2324" s="192"/>
      <c r="B2324" s="192"/>
      <c r="C2324" s="193" t="s">
        <v>1050</v>
      </c>
      <c r="D2324" s="194">
        <v>15</v>
      </c>
      <c r="E2324" s="97">
        <v>10</v>
      </c>
      <c r="F2324" s="195" t="s">
        <v>624</v>
      </c>
      <c r="G2324" s="199">
        <v>125000</v>
      </c>
      <c r="H2324" s="199">
        <v>37500</v>
      </c>
      <c r="I2324" s="199">
        <f t="shared" ref="I2324" si="1240">SUM(G2324:H2324)</f>
        <v>162500</v>
      </c>
      <c r="J2324" s="199">
        <f t="shared" si="1237"/>
        <v>1250000</v>
      </c>
      <c r="K2324" s="199">
        <f t="shared" si="1238"/>
        <v>375000</v>
      </c>
      <c r="L2324" s="199">
        <f t="shared" si="1239"/>
        <v>1625000</v>
      </c>
      <c r="M2324" s="579"/>
      <c r="N2324" s="199"/>
      <c r="O2324" s="199">
        <f t="shared" si="1224"/>
        <v>0</v>
      </c>
      <c r="P2324" s="579"/>
      <c r="Q2324" s="199"/>
      <c r="R2324" s="199">
        <f t="shared" si="1225"/>
        <v>0</v>
      </c>
      <c r="S2324" s="199">
        <f t="shared" si="1226"/>
        <v>0</v>
      </c>
      <c r="T2324" s="199">
        <f t="shared" si="1227"/>
        <v>0</v>
      </c>
      <c r="U2324" s="199">
        <f t="shared" si="1228"/>
        <v>0</v>
      </c>
      <c r="V2324" s="270" t="s">
        <v>1105</v>
      </c>
    </row>
    <row r="2325" spans="1:22" s="363" customFormat="1" outlineLevel="2">
      <c r="A2325" s="172"/>
      <c r="B2325" s="172"/>
      <c r="C2325" s="189" t="s">
        <v>1529</v>
      </c>
      <c r="D2325" s="190"/>
      <c r="E2325" s="99">
        <v>11</v>
      </c>
      <c r="F2325" s="191"/>
      <c r="G2325" s="174"/>
      <c r="H2325" s="174"/>
      <c r="I2325" s="174"/>
      <c r="J2325" s="174">
        <f>SUBTOTAL(9,J2326:J2329)</f>
        <v>27000000</v>
      </c>
      <c r="K2325" s="174">
        <f>SUBTOTAL(9,K2326:K2329)</f>
        <v>47040000</v>
      </c>
      <c r="L2325" s="174">
        <f>SUBTOTAL(9,L2326:L2329)</f>
        <v>74040000</v>
      </c>
      <c r="M2325" s="578"/>
      <c r="N2325" s="174"/>
      <c r="O2325" s="174">
        <f t="shared" si="1224"/>
        <v>0</v>
      </c>
      <c r="P2325" s="578"/>
      <c r="Q2325" s="174"/>
      <c r="R2325" s="174">
        <f t="shared" si="1225"/>
        <v>0</v>
      </c>
      <c r="S2325" s="174">
        <f>SUBTOTAL(9,S2326:S2329)</f>
        <v>0</v>
      </c>
      <c r="T2325" s="174">
        <f>SUBTOTAL(9,T2326:T2329)</f>
        <v>0</v>
      </c>
      <c r="U2325" s="174">
        <f>SUBTOTAL(9,U2326:U2329)</f>
        <v>0</v>
      </c>
      <c r="V2325" s="406"/>
    </row>
    <row r="2326" spans="1:22" s="11" customFormat="1" ht="17.25" customHeight="1" outlineLevel="2">
      <c r="A2326" s="192"/>
      <c r="B2326" s="192"/>
      <c r="C2326" s="193" t="s">
        <v>1531</v>
      </c>
      <c r="D2326" s="194">
        <v>52</v>
      </c>
      <c r="E2326" s="97">
        <v>52</v>
      </c>
      <c r="F2326" s="195" t="s">
        <v>624</v>
      </c>
      <c r="G2326" s="199">
        <v>0</v>
      </c>
      <c r="H2326" s="199">
        <v>300000</v>
      </c>
      <c r="I2326" s="199">
        <f t="shared" ref="I2326:I2329" si="1241">SUM(G2326:H2326)</f>
        <v>300000</v>
      </c>
      <c r="J2326" s="199">
        <f t="shared" ref="J2326:J2329" si="1242">G2326*E2326</f>
        <v>0</v>
      </c>
      <c r="K2326" s="199">
        <f t="shared" ref="K2326:K2329" si="1243">H2326*E2326</f>
        <v>15600000</v>
      </c>
      <c r="L2326" s="199">
        <f t="shared" ref="L2326:L2329" si="1244">I2326*E2326</f>
        <v>15600000</v>
      </c>
      <c r="M2326" s="579"/>
      <c r="N2326" s="199"/>
      <c r="O2326" s="199">
        <f t="shared" si="1224"/>
        <v>0</v>
      </c>
      <c r="P2326" s="579"/>
      <c r="Q2326" s="199"/>
      <c r="R2326" s="199">
        <f t="shared" si="1225"/>
        <v>0</v>
      </c>
      <c r="S2326" s="199">
        <f t="shared" si="1226"/>
        <v>0</v>
      </c>
      <c r="T2326" s="199">
        <f t="shared" si="1227"/>
        <v>0</v>
      </c>
      <c r="U2326" s="199">
        <f t="shared" si="1228"/>
        <v>0</v>
      </c>
      <c r="V2326" s="128" t="s">
        <v>898</v>
      </c>
    </row>
    <row r="2327" spans="1:22" s="11" customFormat="1" ht="17.25" customHeight="1" outlineLevel="2">
      <c r="A2327" s="192"/>
      <c r="B2327" s="192"/>
      <c r="C2327" s="193" t="s">
        <v>1532</v>
      </c>
      <c r="D2327" s="194">
        <v>4</v>
      </c>
      <c r="E2327" s="97">
        <v>6</v>
      </c>
      <c r="F2327" s="195" t="s">
        <v>660</v>
      </c>
      <c r="G2327" s="199">
        <v>4500000</v>
      </c>
      <c r="H2327" s="199">
        <v>2000000</v>
      </c>
      <c r="I2327" s="199">
        <f t="shared" si="1241"/>
        <v>6500000</v>
      </c>
      <c r="J2327" s="199">
        <f t="shared" si="1242"/>
        <v>27000000</v>
      </c>
      <c r="K2327" s="199">
        <f t="shared" si="1243"/>
        <v>12000000</v>
      </c>
      <c r="L2327" s="199">
        <f t="shared" si="1244"/>
        <v>39000000</v>
      </c>
      <c r="M2327" s="579"/>
      <c r="N2327" s="199"/>
      <c r="O2327" s="199">
        <f t="shared" si="1224"/>
        <v>0</v>
      </c>
      <c r="P2327" s="579"/>
      <c r="Q2327" s="199"/>
      <c r="R2327" s="199">
        <f t="shared" si="1225"/>
        <v>0</v>
      </c>
      <c r="S2327" s="199">
        <f t="shared" si="1226"/>
        <v>0</v>
      </c>
      <c r="T2327" s="199">
        <f t="shared" si="1227"/>
        <v>0</v>
      </c>
      <c r="U2327" s="199">
        <f t="shared" si="1228"/>
        <v>0</v>
      </c>
      <c r="V2327" s="128" t="s">
        <v>793</v>
      </c>
    </row>
    <row r="2328" spans="1:22" s="11" customFormat="1" ht="26.4" outlineLevel="2">
      <c r="A2328" s="192"/>
      <c r="B2328" s="192"/>
      <c r="C2328" s="193" t="s">
        <v>1533</v>
      </c>
      <c r="D2328" s="194">
        <v>6</v>
      </c>
      <c r="E2328" s="97">
        <v>6</v>
      </c>
      <c r="F2328" s="195" t="s">
        <v>660</v>
      </c>
      <c r="G2328" s="199">
        <v>0</v>
      </c>
      <c r="H2328" s="199">
        <v>1200000</v>
      </c>
      <c r="I2328" s="199">
        <f t="shared" si="1241"/>
        <v>1200000</v>
      </c>
      <c r="J2328" s="199">
        <f t="shared" si="1242"/>
        <v>0</v>
      </c>
      <c r="K2328" s="199">
        <f t="shared" si="1243"/>
        <v>7200000</v>
      </c>
      <c r="L2328" s="199">
        <f t="shared" si="1244"/>
        <v>7200000</v>
      </c>
      <c r="M2328" s="579"/>
      <c r="N2328" s="199"/>
      <c r="O2328" s="199">
        <f t="shared" si="1224"/>
        <v>0</v>
      </c>
      <c r="P2328" s="579"/>
      <c r="Q2328" s="199"/>
      <c r="R2328" s="199">
        <f t="shared" si="1225"/>
        <v>0</v>
      </c>
      <c r="S2328" s="199">
        <f t="shared" si="1226"/>
        <v>0</v>
      </c>
      <c r="T2328" s="199">
        <f t="shared" si="1227"/>
        <v>0</v>
      </c>
      <c r="U2328" s="199">
        <f t="shared" si="1228"/>
        <v>0</v>
      </c>
      <c r="V2328" s="128" t="s">
        <v>898</v>
      </c>
    </row>
    <row r="2329" spans="1:22" s="11" customFormat="1" outlineLevel="2">
      <c r="A2329" s="192"/>
      <c r="B2329" s="192"/>
      <c r="C2329" s="193" t="s">
        <v>1103</v>
      </c>
      <c r="D2329" s="194">
        <v>100</v>
      </c>
      <c r="E2329" s="97">
        <v>61.2</v>
      </c>
      <c r="F2329" s="195" t="s">
        <v>1104</v>
      </c>
      <c r="G2329" s="199">
        <v>0</v>
      </c>
      <c r="H2329" s="199">
        <v>200000</v>
      </c>
      <c r="I2329" s="199">
        <f t="shared" si="1241"/>
        <v>200000</v>
      </c>
      <c r="J2329" s="199">
        <f t="shared" si="1242"/>
        <v>0</v>
      </c>
      <c r="K2329" s="199">
        <f t="shared" si="1243"/>
        <v>12240000</v>
      </c>
      <c r="L2329" s="199">
        <f t="shared" si="1244"/>
        <v>12240000</v>
      </c>
      <c r="M2329" s="579"/>
      <c r="N2329" s="199"/>
      <c r="O2329" s="199">
        <f t="shared" si="1224"/>
        <v>0</v>
      </c>
      <c r="P2329" s="579"/>
      <c r="Q2329" s="199"/>
      <c r="R2329" s="199">
        <f t="shared" si="1225"/>
        <v>0</v>
      </c>
      <c r="S2329" s="199">
        <f t="shared" si="1226"/>
        <v>0</v>
      </c>
      <c r="T2329" s="199">
        <f t="shared" si="1227"/>
        <v>0</v>
      </c>
      <c r="U2329" s="199">
        <f t="shared" si="1228"/>
        <v>0</v>
      </c>
      <c r="V2329" s="270" t="s">
        <v>1105</v>
      </c>
    </row>
    <row r="2330" spans="1:22" s="11" customFormat="1" outlineLevel="1">
      <c r="A2330" s="192"/>
      <c r="B2330" s="192"/>
      <c r="C2330" s="193"/>
      <c r="D2330" s="194"/>
      <c r="E2330" s="97"/>
      <c r="F2330" s="195"/>
      <c r="G2330" s="199"/>
      <c r="H2330" s="199"/>
      <c r="I2330" s="199"/>
      <c r="J2330" s="199"/>
      <c r="K2330" s="199"/>
      <c r="L2330" s="199"/>
      <c r="M2330" s="579"/>
      <c r="N2330" s="199"/>
      <c r="O2330" s="199">
        <f t="shared" si="1224"/>
        <v>0</v>
      </c>
      <c r="P2330" s="579"/>
      <c r="Q2330" s="199"/>
      <c r="R2330" s="199">
        <f t="shared" si="1225"/>
        <v>0</v>
      </c>
      <c r="S2330" s="199">
        <f t="shared" si="1226"/>
        <v>0</v>
      </c>
      <c r="T2330" s="199">
        <f t="shared" si="1227"/>
        <v>0</v>
      </c>
      <c r="U2330" s="199">
        <f t="shared" si="1228"/>
        <v>0</v>
      </c>
      <c r="V2330" s="270"/>
    </row>
    <row r="2331" spans="1:22" s="11" customFormat="1" outlineLevel="1">
      <c r="A2331" s="172" t="s">
        <v>426</v>
      </c>
      <c r="B2331" s="172"/>
      <c r="C2331" s="189" t="s">
        <v>427</v>
      </c>
      <c r="D2331" s="190">
        <v>1</v>
      </c>
      <c r="E2331" s="99"/>
      <c r="F2331" s="191" t="s">
        <v>10</v>
      </c>
      <c r="G2331" s="174"/>
      <c r="H2331" s="174"/>
      <c r="I2331" s="174"/>
      <c r="J2331" s="174">
        <f>SUBTOTAL(9,J2332:J2337)</f>
        <v>100779525</v>
      </c>
      <c r="K2331" s="174">
        <f t="shared" ref="K2331" si="1245">SUBTOTAL(9,K2332:K2337)</f>
        <v>41583500</v>
      </c>
      <c r="L2331" s="174">
        <f>SUBTOTAL(9,L2332:L2337)</f>
        <v>142363025</v>
      </c>
      <c r="M2331" s="578"/>
      <c r="N2331" s="174"/>
      <c r="O2331" s="174">
        <f t="shared" si="1224"/>
        <v>0</v>
      </c>
      <c r="P2331" s="578"/>
      <c r="Q2331" s="174"/>
      <c r="R2331" s="174">
        <f t="shared" si="1225"/>
        <v>0</v>
      </c>
      <c r="S2331" s="174">
        <f>SUBTOTAL(9,S2332:S2337)</f>
        <v>76910400</v>
      </c>
      <c r="T2331" s="174">
        <f t="shared" ref="T2331" si="1246">SUBTOTAL(9,T2332:T2337)</f>
        <v>33266800</v>
      </c>
      <c r="U2331" s="174">
        <f>SUBTOTAL(9,U2332:U2337)</f>
        <v>110177200</v>
      </c>
      <c r="V2331" s="406"/>
    </row>
    <row r="2332" spans="1:22" s="363" customFormat="1" outlineLevel="2">
      <c r="A2332" s="172"/>
      <c r="B2332" s="172"/>
      <c r="C2332" s="189" t="s">
        <v>1534</v>
      </c>
      <c r="D2332" s="190"/>
      <c r="E2332" s="99"/>
      <c r="F2332" s="191"/>
      <c r="G2332" s="174"/>
      <c r="H2332" s="174"/>
      <c r="I2332" s="174"/>
      <c r="J2332" s="174">
        <f>SUBTOTAL(9,J2333:J2334)</f>
        <v>41773725</v>
      </c>
      <c r="K2332" s="174">
        <f t="shared" ref="K2332:L2332" si="1247">SUBTOTAL(9,K2333:K2334)</f>
        <v>16061150</v>
      </c>
      <c r="L2332" s="174">
        <f t="shared" si="1247"/>
        <v>57834875</v>
      </c>
      <c r="M2332" s="578"/>
      <c r="N2332" s="174"/>
      <c r="O2332" s="174">
        <f t="shared" si="1224"/>
        <v>0</v>
      </c>
      <c r="P2332" s="578"/>
      <c r="Q2332" s="174"/>
      <c r="R2332" s="174">
        <f t="shared" si="1225"/>
        <v>0</v>
      </c>
      <c r="S2332" s="174">
        <f>SUBTOTAL(9,S2333:S2334)</f>
        <v>29705760</v>
      </c>
      <c r="T2332" s="174">
        <f t="shared" ref="T2332:U2332" si="1248">SUBTOTAL(9,T2333:T2334)</f>
        <v>12848920</v>
      </c>
      <c r="U2332" s="174">
        <f t="shared" si="1248"/>
        <v>42554680</v>
      </c>
      <c r="V2332" s="406"/>
    </row>
    <row r="2333" spans="1:22" s="11" customFormat="1" ht="17.25" customHeight="1" outlineLevel="2">
      <c r="A2333" s="192"/>
      <c r="B2333" s="192"/>
      <c r="C2333" s="193" t="s">
        <v>1530</v>
      </c>
      <c r="D2333" s="194">
        <v>340</v>
      </c>
      <c r="E2333" s="97">
        <v>421</v>
      </c>
      <c r="F2333" s="195" t="s">
        <v>624</v>
      </c>
      <c r="G2333" s="199">
        <v>88200</v>
      </c>
      <c r="H2333" s="199">
        <v>38150</v>
      </c>
      <c r="I2333" s="199">
        <f t="shared" ref="I2333" si="1249">SUM(G2333:H2333)</f>
        <v>126350</v>
      </c>
      <c r="J2333" s="199">
        <f t="shared" ref="J2333:J2334" si="1250">G2333*E2333</f>
        <v>37132200</v>
      </c>
      <c r="K2333" s="199">
        <f t="shared" ref="K2333:K2334" si="1251">H2333*E2333</f>
        <v>16061150</v>
      </c>
      <c r="L2333" s="199">
        <f t="shared" ref="L2333:L2334" si="1252">I2333*E2333</f>
        <v>53193350</v>
      </c>
      <c r="M2333" s="579">
        <v>0.8</v>
      </c>
      <c r="N2333" s="199"/>
      <c r="O2333" s="579">
        <f t="shared" si="1224"/>
        <v>0.8</v>
      </c>
      <c r="P2333" s="579">
        <v>0.8</v>
      </c>
      <c r="Q2333" s="199"/>
      <c r="R2333" s="199">
        <f t="shared" si="1225"/>
        <v>0.8</v>
      </c>
      <c r="S2333" s="199">
        <f t="shared" si="1226"/>
        <v>29705760</v>
      </c>
      <c r="T2333" s="199">
        <f t="shared" si="1227"/>
        <v>12848920</v>
      </c>
      <c r="U2333" s="199">
        <f t="shared" si="1228"/>
        <v>42554680</v>
      </c>
      <c r="V2333" s="128" t="s">
        <v>713</v>
      </c>
    </row>
    <row r="2334" spans="1:22" s="11" customFormat="1" outlineLevel="2">
      <c r="A2334" s="192"/>
      <c r="B2334" s="192"/>
      <c r="C2334" s="193" t="s">
        <v>657</v>
      </c>
      <c r="D2334" s="194">
        <v>1</v>
      </c>
      <c r="E2334" s="97">
        <v>1</v>
      </c>
      <c r="F2334" s="195" t="s">
        <v>619</v>
      </c>
      <c r="G2334" s="199">
        <v>4641525</v>
      </c>
      <c r="H2334" s="199">
        <v>0</v>
      </c>
      <c r="I2334" s="199">
        <f t="shared" ref="I2334" si="1253">SUM(G2334:H2334)</f>
        <v>4641525</v>
      </c>
      <c r="J2334" s="199">
        <f t="shared" si="1250"/>
        <v>4641525</v>
      </c>
      <c r="K2334" s="199">
        <f t="shared" si="1251"/>
        <v>0</v>
      </c>
      <c r="L2334" s="199">
        <f t="shared" si="1252"/>
        <v>4641525</v>
      </c>
      <c r="M2334" s="579"/>
      <c r="N2334" s="199"/>
      <c r="O2334" s="199">
        <f t="shared" si="1224"/>
        <v>0</v>
      </c>
      <c r="P2334" s="579"/>
      <c r="Q2334" s="199"/>
      <c r="R2334" s="199">
        <f t="shared" si="1225"/>
        <v>0</v>
      </c>
      <c r="S2334" s="199">
        <f t="shared" si="1226"/>
        <v>0</v>
      </c>
      <c r="T2334" s="199">
        <f t="shared" si="1227"/>
        <v>0</v>
      </c>
      <c r="U2334" s="199">
        <f t="shared" si="1228"/>
        <v>0</v>
      </c>
      <c r="V2334" s="128"/>
    </row>
    <row r="2335" spans="1:22" s="363" customFormat="1" outlineLevel="2">
      <c r="A2335" s="172"/>
      <c r="B2335" s="172"/>
      <c r="C2335" s="189" t="s">
        <v>1529</v>
      </c>
      <c r="D2335" s="190"/>
      <c r="E2335" s="99"/>
      <c r="F2335" s="191"/>
      <c r="G2335" s="174"/>
      <c r="H2335" s="174"/>
      <c r="I2335" s="174"/>
      <c r="J2335" s="174">
        <f>SUBTOTAL(9,J2336:J2337)</f>
        <v>59005800</v>
      </c>
      <c r="K2335" s="174">
        <f>SUBTOTAL(9,K2336:K2337)</f>
        <v>25522350</v>
      </c>
      <c r="L2335" s="174">
        <f>SUBTOTAL(9,L2336:L2337)</f>
        <v>84528150</v>
      </c>
      <c r="M2335" s="578"/>
      <c r="N2335" s="174"/>
      <c r="O2335" s="174">
        <f t="shared" si="1224"/>
        <v>0</v>
      </c>
      <c r="P2335" s="578"/>
      <c r="Q2335" s="174"/>
      <c r="R2335" s="174">
        <f t="shared" si="1225"/>
        <v>0</v>
      </c>
      <c r="S2335" s="174">
        <f>SUBTOTAL(9,S2336:S2337)</f>
        <v>47204640</v>
      </c>
      <c r="T2335" s="174">
        <f>SUBTOTAL(9,T2336:T2337)</f>
        <v>20417880</v>
      </c>
      <c r="U2335" s="174">
        <f>SUBTOTAL(9,U2336:U2337)</f>
        <v>67622520</v>
      </c>
      <c r="V2335" s="406"/>
    </row>
    <row r="2336" spans="1:22" s="11" customFormat="1" ht="17.25" customHeight="1" outlineLevel="2">
      <c r="A2336" s="192"/>
      <c r="B2336" s="192"/>
      <c r="C2336" s="193" t="s">
        <v>1530</v>
      </c>
      <c r="D2336" s="194">
        <v>848</v>
      </c>
      <c r="E2336" s="97">
        <v>669</v>
      </c>
      <c r="F2336" s="195" t="s">
        <v>624</v>
      </c>
      <c r="G2336" s="199">
        <v>88200</v>
      </c>
      <c r="H2336" s="199">
        <v>38150</v>
      </c>
      <c r="I2336" s="199">
        <f t="shared" ref="I2336" si="1254">SUM(G2336:H2336)</f>
        <v>126350</v>
      </c>
      <c r="J2336" s="199">
        <f t="shared" ref="J2336" si="1255">G2336*E2336</f>
        <v>59005800</v>
      </c>
      <c r="K2336" s="199">
        <f t="shared" ref="K2336" si="1256">H2336*E2336</f>
        <v>25522350</v>
      </c>
      <c r="L2336" s="199">
        <f t="shared" ref="L2336" si="1257">I2336*E2336</f>
        <v>84528150</v>
      </c>
      <c r="M2336" s="579">
        <v>0.8</v>
      </c>
      <c r="N2336" s="199"/>
      <c r="O2336" s="199">
        <f t="shared" si="1224"/>
        <v>0.8</v>
      </c>
      <c r="P2336" s="579">
        <v>0.8</v>
      </c>
      <c r="Q2336" s="199"/>
      <c r="R2336" s="199">
        <f t="shared" si="1225"/>
        <v>0.8</v>
      </c>
      <c r="S2336" s="199">
        <f t="shared" si="1226"/>
        <v>47204640</v>
      </c>
      <c r="T2336" s="199">
        <f t="shared" si="1227"/>
        <v>20417880</v>
      </c>
      <c r="U2336" s="199">
        <f t="shared" si="1228"/>
        <v>67622520</v>
      </c>
      <c r="V2336" s="128" t="s">
        <v>713</v>
      </c>
    </row>
    <row r="2337" spans="1:26" outlineLevel="1">
      <c r="A2337" s="146"/>
      <c r="B2337" s="146"/>
      <c r="C2337" s="147"/>
      <c r="D2337" s="99"/>
      <c r="E2337" s="99"/>
      <c r="F2337" s="148"/>
      <c r="G2337" s="82"/>
      <c r="H2337" s="82"/>
      <c r="I2337" s="82"/>
      <c r="J2337" s="82"/>
      <c r="K2337" s="82"/>
      <c r="L2337" s="62"/>
      <c r="M2337" s="574"/>
      <c r="N2337" s="62"/>
      <c r="O2337" s="62">
        <f t="shared" si="1224"/>
        <v>0</v>
      </c>
      <c r="P2337" s="574"/>
      <c r="Q2337" s="62"/>
      <c r="R2337" s="62">
        <f t="shared" si="1225"/>
        <v>0</v>
      </c>
      <c r="S2337" s="62">
        <f t="shared" si="1226"/>
        <v>0</v>
      </c>
      <c r="T2337" s="62">
        <f t="shared" si="1227"/>
        <v>0</v>
      </c>
      <c r="U2337" s="62">
        <f t="shared" si="1228"/>
        <v>0</v>
      </c>
      <c r="V2337" s="145"/>
      <c r="X2337" s="10"/>
      <c r="Y2337" s="10"/>
      <c r="Z2337" s="10"/>
    </row>
    <row r="2338" spans="1:26" ht="13.8">
      <c r="A2338" s="271"/>
      <c r="B2338" s="272"/>
      <c r="C2338" s="273" t="s">
        <v>18</v>
      </c>
      <c r="D2338" s="273"/>
      <c r="E2338" s="274"/>
      <c r="F2338" s="275"/>
      <c r="G2338" s="275"/>
      <c r="H2338" s="276"/>
      <c r="I2338" s="276"/>
      <c r="J2338" s="162">
        <f>SUBTOTAL(9,J2312:J2337)</f>
        <v>187529525</v>
      </c>
      <c r="K2338" s="162">
        <f>SUBTOTAL(9,K2312:K2337)</f>
        <v>150438500</v>
      </c>
      <c r="L2338" s="162">
        <f>SUBTOTAL(9,L2312:L2337)</f>
        <v>337968025</v>
      </c>
      <c r="M2338" s="162"/>
      <c r="N2338" s="162"/>
      <c r="O2338" s="162"/>
      <c r="P2338" s="162"/>
      <c r="Q2338" s="162"/>
      <c r="R2338" s="162"/>
      <c r="S2338" s="162">
        <f>SUBTOTAL(9,S2312:S2337)</f>
        <v>76910400</v>
      </c>
      <c r="T2338" s="162">
        <f>SUBTOTAL(9,T2312:T2337)</f>
        <v>33266800</v>
      </c>
      <c r="U2338" s="162">
        <f>SUBTOTAL(9,U2312:U2337)</f>
        <v>110177200</v>
      </c>
      <c r="V2338" s="276"/>
      <c r="X2338" s="10"/>
      <c r="Y2338" s="10"/>
      <c r="Z2338" s="10"/>
    </row>
    <row r="2339" spans="1:26" ht="15.6">
      <c r="A2339" s="141" t="s">
        <v>39</v>
      </c>
      <c r="B2339" s="141"/>
      <c r="C2339" s="142" t="s">
        <v>40</v>
      </c>
      <c r="D2339" s="117"/>
      <c r="E2339" s="117"/>
      <c r="F2339" s="143"/>
      <c r="G2339" s="68"/>
      <c r="H2339" s="68"/>
      <c r="I2339" s="68"/>
      <c r="J2339" s="68">
        <f>SUBTOTAL(9,J2340:J2360)</f>
        <v>225500372.31781819</v>
      </c>
      <c r="K2339" s="68">
        <f>SUBTOTAL(9,K2340:K2360)</f>
        <v>4188800</v>
      </c>
      <c r="L2339" s="68">
        <f>SUBTOTAL(9,L2340:L2360)</f>
        <v>229689172.31781819</v>
      </c>
      <c r="M2339" s="68"/>
      <c r="N2339" s="68"/>
      <c r="O2339" s="68"/>
      <c r="P2339" s="68"/>
      <c r="Q2339" s="68"/>
      <c r="R2339" s="68"/>
      <c r="S2339" s="68">
        <f>SUBTOTAL(9,S2340:S2360)</f>
        <v>0</v>
      </c>
      <c r="T2339" s="68">
        <f>SUBTOTAL(9,T2340:T2360)</f>
        <v>0</v>
      </c>
      <c r="U2339" s="68">
        <f>SUBTOTAL(9,U2340:U2360)</f>
        <v>0</v>
      </c>
      <c r="V2339" s="144"/>
      <c r="X2339" s="10"/>
      <c r="Y2339" s="10"/>
      <c r="Z2339" s="10"/>
    </row>
    <row r="2340" spans="1:26">
      <c r="A2340" s="146"/>
      <c r="B2340" s="146"/>
      <c r="C2340" s="147"/>
      <c r="D2340" s="99"/>
      <c r="E2340" s="99"/>
      <c r="F2340" s="148"/>
      <c r="G2340" s="82"/>
      <c r="H2340" s="82"/>
      <c r="I2340" s="82"/>
      <c r="J2340" s="82"/>
      <c r="K2340" s="82"/>
      <c r="L2340" s="62"/>
      <c r="M2340" s="62"/>
      <c r="N2340" s="62"/>
      <c r="O2340" s="62">
        <f t="shared" ref="O2340:O2360" si="1258">M2340+N2340</f>
        <v>0</v>
      </c>
      <c r="P2340" s="62"/>
      <c r="Q2340" s="62"/>
      <c r="R2340" s="62">
        <f t="shared" ref="R2340:R2360" si="1259">P2340+Q2340</f>
        <v>0</v>
      </c>
      <c r="S2340" s="82"/>
      <c r="T2340" s="82"/>
      <c r="U2340" s="62"/>
      <c r="V2340" s="145"/>
      <c r="X2340" s="10"/>
      <c r="Y2340" s="10"/>
      <c r="Z2340" s="10"/>
    </row>
    <row r="2341" spans="1:26" outlineLevel="1">
      <c r="A2341" s="149" t="s">
        <v>288</v>
      </c>
      <c r="B2341" s="149"/>
      <c r="C2341" s="150" t="s">
        <v>176</v>
      </c>
      <c r="D2341" s="100"/>
      <c r="E2341" s="100"/>
      <c r="F2341" s="151"/>
      <c r="G2341" s="75"/>
      <c r="H2341" s="75"/>
      <c r="I2341" s="75"/>
      <c r="J2341" s="75">
        <f>SUBTOTAL(9,J2342:J2359)</f>
        <v>225500372.31781819</v>
      </c>
      <c r="K2341" s="75">
        <f>SUBTOTAL(9,K2342:K2359)</f>
        <v>4188800</v>
      </c>
      <c r="L2341" s="75">
        <f>SUBTOTAL(9,L2342:L2359)</f>
        <v>229689172.31781819</v>
      </c>
      <c r="M2341" s="75"/>
      <c r="N2341" s="75"/>
      <c r="O2341" s="75">
        <f t="shared" si="1258"/>
        <v>0</v>
      </c>
      <c r="P2341" s="75"/>
      <c r="Q2341" s="75"/>
      <c r="R2341" s="75">
        <f t="shared" si="1259"/>
        <v>0</v>
      </c>
      <c r="S2341" s="75">
        <f>SUBTOTAL(9,S2342:S2359)</f>
        <v>0</v>
      </c>
      <c r="T2341" s="75">
        <f>SUBTOTAL(9,T2342:T2359)</f>
        <v>0</v>
      </c>
      <c r="U2341" s="75">
        <f>SUBTOTAL(9,U2342:U2359)</f>
        <v>0</v>
      </c>
      <c r="V2341" s="152"/>
      <c r="X2341" s="10"/>
      <c r="Y2341" s="10"/>
      <c r="Z2341" s="10"/>
    </row>
    <row r="2342" spans="1:26" outlineLevel="2">
      <c r="A2342" s="137" t="s">
        <v>293</v>
      </c>
      <c r="B2342" s="137"/>
      <c r="C2342" s="138" t="s">
        <v>294</v>
      </c>
      <c r="D2342" s="94">
        <v>1</v>
      </c>
      <c r="E2342" s="94">
        <v>1</v>
      </c>
      <c r="F2342" s="139" t="s">
        <v>10</v>
      </c>
      <c r="G2342" s="71"/>
      <c r="H2342" s="71"/>
      <c r="I2342" s="71"/>
      <c r="J2342" s="82">
        <f>SUBTOTAL(9,J2343:J2359)</f>
        <v>225500372.31781819</v>
      </c>
      <c r="K2342" s="82">
        <f>SUBTOTAL(9,K2343:K2359)</f>
        <v>4188800</v>
      </c>
      <c r="L2342" s="82">
        <f>SUBTOTAL(9,L2343:L2359)</f>
        <v>229689172.31781819</v>
      </c>
      <c r="M2342" s="82"/>
      <c r="N2342" s="82"/>
      <c r="O2342" s="82">
        <f t="shared" si="1258"/>
        <v>0</v>
      </c>
      <c r="P2342" s="82"/>
      <c r="Q2342" s="82"/>
      <c r="R2342" s="82">
        <f t="shared" si="1259"/>
        <v>0</v>
      </c>
      <c r="S2342" s="82">
        <f>SUBTOTAL(9,S2343:S2359)</f>
        <v>0</v>
      </c>
      <c r="T2342" s="82">
        <f>SUBTOTAL(9,T2343:T2359)</f>
        <v>0</v>
      </c>
      <c r="U2342" s="82">
        <f>SUBTOTAL(9,U2343:U2359)</f>
        <v>0</v>
      </c>
      <c r="V2342" s="145"/>
      <c r="X2342" s="10"/>
      <c r="Y2342" s="10"/>
      <c r="Z2342" s="10"/>
    </row>
    <row r="2343" spans="1:26" s="11" customFormat="1" outlineLevel="3">
      <c r="A2343" s="192"/>
      <c r="B2343" s="192"/>
      <c r="C2343" s="189" t="s">
        <v>1342</v>
      </c>
      <c r="D2343" s="194">
        <v>0</v>
      </c>
      <c r="E2343" s="194">
        <v>0</v>
      </c>
      <c r="F2343" s="195" t="s">
        <v>624</v>
      </c>
      <c r="G2343" s="199"/>
      <c r="H2343" s="199"/>
      <c r="I2343" s="199">
        <f t="shared" ref="I2343" si="1260">SUM(G2343:H2343)</f>
        <v>0</v>
      </c>
      <c r="J2343" s="174">
        <f>SUBTOTAL(9,J2344:J2349)</f>
        <v>107848004.15200001</v>
      </c>
      <c r="K2343" s="174">
        <f>SUBTOTAL(9,K2344:K2349)</f>
        <v>2094400</v>
      </c>
      <c r="L2343" s="174">
        <f>SUBTOTAL(9,L2344:L2349)</f>
        <v>109942404.15200001</v>
      </c>
      <c r="M2343" s="174"/>
      <c r="N2343" s="174"/>
      <c r="O2343" s="174">
        <f t="shared" si="1258"/>
        <v>0</v>
      </c>
      <c r="P2343" s="174"/>
      <c r="Q2343" s="174"/>
      <c r="R2343" s="174">
        <f t="shared" si="1259"/>
        <v>0</v>
      </c>
      <c r="S2343" s="174">
        <f>SUBTOTAL(9,S2344:S2349)</f>
        <v>0</v>
      </c>
      <c r="T2343" s="174">
        <f>SUBTOTAL(9,T2344:T2349)</f>
        <v>0</v>
      </c>
      <c r="U2343" s="174">
        <f>SUBTOTAL(9,U2344:U2349)</f>
        <v>0</v>
      </c>
      <c r="V2343" s="270"/>
    </row>
    <row r="2344" spans="1:26" s="11" customFormat="1" outlineLevel="3">
      <c r="A2344" s="192"/>
      <c r="B2344" s="192"/>
      <c r="C2344" s="189" t="s">
        <v>1434</v>
      </c>
      <c r="D2344" s="194"/>
      <c r="E2344" s="194"/>
      <c r="F2344" s="195"/>
      <c r="G2344" s="199"/>
      <c r="H2344" s="199"/>
      <c r="I2344" s="199"/>
      <c r="J2344" s="174">
        <f>SUBTOTAL(9,J2345:J2349)</f>
        <v>107848004.15200001</v>
      </c>
      <c r="K2344" s="174">
        <f t="shared" ref="K2344:L2344" si="1261">SUBTOTAL(9,K2345:K2349)</f>
        <v>2094400</v>
      </c>
      <c r="L2344" s="174">
        <f t="shared" si="1261"/>
        <v>109942404.15200001</v>
      </c>
      <c r="M2344" s="174"/>
      <c r="N2344" s="174"/>
      <c r="O2344" s="174">
        <f t="shared" si="1258"/>
        <v>0</v>
      </c>
      <c r="P2344" s="174"/>
      <c r="Q2344" s="174"/>
      <c r="R2344" s="174">
        <f t="shared" si="1259"/>
        <v>0</v>
      </c>
      <c r="S2344" s="174">
        <f>SUBTOTAL(9,S2345:S2349)</f>
        <v>0</v>
      </c>
      <c r="T2344" s="174">
        <f t="shared" ref="T2344:U2344" si="1262">SUBTOTAL(9,T2345:T2349)</f>
        <v>0</v>
      </c>
      <c r="U2344" s="174">
        <f t="shared" si="1262"/>
        <v>0</v>
      </c>
      <c r="V2344" s="270"/>
    </row>
    <row r="2345" spans="1:26" s="11" customFormat="1" ht="26.4" outlineLevel="3">
      <c r="A2345" s="192"/>
      <c r="B2345" s="192"/>
      <c r="C2345" s="193" t="s">
        <v>1435</v>
      </c>
      <c r="D2345" s="194">
        <v>2</v>
      </c>
      <c r="E2345" s="194">
        <v>2</v>
      </c>
      <c r="F2345" s="195" t="s">
        <v>660</v>
      </c>
      <c r="G2345" s="199">
        <v>20093299.732000005</v>
      </c>
      <c r="H2345" s="199">
        <v>224000.00000000003</v>
      </c>
      <c r="I2345" s="199">
        <f t="shared" ref="I2345:I2349" si="1263">SUM(G2345:H2345)</f>
        <v>20317299.732000005</v>
      </c>
      <c r="J2345" s="199">
        <f t="shared" ref="J2345:J2350" si="1264">G2345*E2345</f>
        <v>40186599.464000009</v>
      </c>
      <c r="K2345" s="199">
        <f t="shared" ref="K2345:K2350" si="1265">H2345*E2345</f>
        <v>448000.00000000006</v>
      </c>
      <c r="L2345" s="199">
        <f t="shared" ref="L2345:L2350" si="1266">I2345*E2345</f>
        <v>40634599.464000009</v>
      </c>
      <c r="M2345" s="199"/>
      <c r="N2345" s="199"/>
      <c r="O2345" s="199">
        <f t="shared" si="1258"/>
        <v>0</v>
      </c>
      <c r="P2345" s="199"/>
      <c r="Q2345" s="199"/>
      <c r="R2345" s="199">
        <f t="shared" si="1259"/>
        <v>0</v>
      </c>
      <c r="S2345" s="199">
        <f t="shared" ref="S2345:S2360" si="1267">J2345*M2345</f>
        <v>0</v>
      </c>
      <c r="T2345" s="199">
        <f t="shared" ref="T2345:T2360" si="1268">K2345*P2345</f>
        <v>0</v>
      </c>
      <c r="U2345" s="199">
        <f t="shared" ref="U2345:U2360" si="1269">S2345+T2345</f>
        <v>0</v>
      </c>
      <c r="V2345" s="270" t="s">
        <v>1436</v>
      </c>
    </row>
    <row r="2346" spans="1:26" s="11" customFormat="1" ht="26.4" outlineLevel="3">
      <c r="A2346" s="192"/>
      <c r="B2346" s="192"/>
      <c r="C2346" s="193" t="s">
        <v>1437</v>
      </c>
      <c r="D2346" s="194">
        <v>2</v>
      </c>
      <c r="E2346" s="194">
        <v>2</v>
      </c>
      <c r="F2346" s="195" t="s">
        <v>660</v>
      </c>
      <c r="G2346" s="199">
        <v>3486000.21</v>
      </c>
      <c r="H2346" s="199">
        <v>280000</v>
      </c>
      <c r="I2346" s="199">
        <f t="shared" si="1263"/>
        <v>3766000.21</v>
      </c>
      <c r="J2346" s="199">
        <f t="shared" si="1264"/>
        <v>6972000.4199999999</v>
      </c>
      <c r="K2346" s="199">
        <f t="shared" si="1265"/>
        <v>560000</v>
      </c>
      <c r="L2346" s="199">
        <f t="shared" si="1266"/>
        <v>7532000.4199999999</v>
      </c>
      <c r="M2346" s="199"/>
      <c r="N2346" s="199"/>
      <c r="O2346" s="199">
        <f t="shared" si="1258"/>
        <v>0</v>
      </c>
      <c r="P2346" s="199"/>
      <c r="Q2346" s="199"/>
      <c r="R2346" s="199">
        <f t="shared" si="1259"/>
        <v>0</v>
      </c>
      <c r="S2346" s="199">
        <f t="shared" si="1267"/>
        <v>0</v>
      </c>
      <c r="T2346" s="199">
        <f t="shared" si="1268"/>
        <v>0</v>
      </c>
      <c r="U2346" s="199">
        <f t="shared" si="1269"/>
        <v>0</v>
      </c>
      <c r="V2346" s="270" t="s">
        <v>1438</v>
      </c>
    </row>
    <row r="2347" spans="1:26" s="11" customFormat="1" outlineLevel="3">
      <c r="A2347" s="192"/>
      <c r="B2347" s="192"/>
      <c r="C2347" s="193" t="s">
        <v>1439</v>
      </c>
      <c r="D2347" s="194">
        <v>2</v>
      </c>
      <c r="E2347" s="194">
        <v>2</v>
      </c>
      <c r="F2347" s="195" t="s">
        <v>660</v>
      </c>
      <c r="G2347" s="199">
        <v>15336300.067000002</v>
      </c>
      <c r="H2347" s="199">
        <v>168000.00000000003</v>
      </c>
      <c r="I2347" s="199">
        <f t="shared" si="1263"/>
        <v>15504300.067000002</v>
      </c>
      <c r="J2347" s="199">
        <f t="shared" si="1264"/>
        <v>30672600.134000003</v>
      </c>
      <c r="K2347" s="199">
        <f t="shared" si="1265"/>
        <v>336000.00000000006</v>
      </c>
      <c r="L2347" s="199">
        <f t="shared" si="1266"/>
        <v>31008600.134000003</v>
      </c>
      <c r="M2347" s="199"/>
      <c r="N2347" s="199"/>
      <c r="O2347" s="199">
        <f t="shared" si="1258"/>
        <v>0</v>
      </c>
      <c r="P2347" s="199"/>
      <c r="Q2347" s="199"/>
      <c r="R2347" s="199">
        <f t="shared" si="1259"/>
        <v>0</v>
      </c>
      <c r="S2347" s="199">
        <f t="shared" si="1267"/>
        <v>0</v>
      </c>
      <c r="T2347" s="199">
        <f t="shared" si="1268"/>
        <v>0</v>
      </c>
      <c r="U2347" s="199">
        <f t="shared" si="1269"/>
        <v>0</v>
      </c>
      <c r="V2347" s="270" t="s">
        <v>1440</v>
      </c>
    </row>
    <row r="2348" spans="1:26" s="11" customFormat="1" outlineLevel="3">
      <c r="A2348" s="192"/>
      <c r="B2348" s="192"/>
      <c r="C2348" s="193" t="s">
        <v>1441</v>
      </c>
      <c r="D2348" s="194">
        <v>2</v>
      </c>
      <c r="E2348" s="194">
        <v>2</v>
      </c>
      <c r="F2348" s="195" t="s">
        <v>660</v>
      </c>
      <c r="G2348" s="199">
        <v>2807300.0670000003</v>
      </c>
      <c r="H2348" s="199">
        <v>95200.000000000015</v>
      </c>
      <c r="I2348" s="199">
        <f t="shared" si="1263"/>
        <v>2902500.0670000003</v>
      </c>
      <c r="J2348" s="199">
        <f t="shared" si="1264"/>
        <v>5614600.1340000005</v>
      </c>
      <c r="K2348" s="199">
        <f t="shared" si="1265"/>
        <v>190400.00000000003</v>
      </c>
      <c r="L2348" s="199">
        <f t="shared" si="1266"/>
        <v>5805000.1340000005</v>
      </c>
      <c r="M2348" s="199"/>
      <c r="N2348" s="199"/>
      <c r="O2348" s="199">
        <f t="shared" si="1258"/>
        <v>0</v>
      </c>
      <c r="P2348" s="199"/>
      <c r="Q2348" s="199"/>
      <c r="R2348" s="199">
        <f t="shared" si="1259"/>
        <v>0</v>
      </c>
      <c r="S2348" s="199">
        <f t="shared" si="1267"/>
        <v>0</v>
      </c>
      <c r="T2348" s="199">
        <f t="shared" si="1268"/>
        <v>0</v>
      </c>
      <c r="U2348" s="199">
        <f t="shared" si="1269"/>
        <v>0</v>
      </c>
      <c r="V2348" s="270" t="s">
        <v>1442</v>
      </c>
    </row>
    <row r="2349" spans="1:26" s="11" customFormat="1" outlineLevel="3">
      <c r="A2349" s="192"/>
      <c r="B2349" s="192"/>
      <c r="C2349" s="193" t="s">
        <v>1443</v>
      </c>
      <c r="D2349" s="194">
        <v>4</v>
      </c>
      <c r="E2349" s="194">
        <v>4</v>
      </c>
      <c r="F2349" s="195" t="s">
        <v>660</v>
      </c>
      <c r="G2349" s="199">
        <v>6100550.9999999981</v>
      </c>
      <c r="H2349" s="199">
        <v>140000</v>
      </c>
      <c r="I2349" s="199">
        <f t="shared" si="1263"/>
        <v>6240550.9999999981</v>
      </c>
      <c r="J2349" s="199">
        <f t="shared" si="1264"/>
        <v>24402203.999999993</v>
      </c>
      <c r="K2349" s="199">
        <f t="shared" si="1265"/>
        <v>560000</v>
      </c>
      <c r="L2349" s="199">
        <f t="shared" si="1266"/>
        <v>24962203.999999993</v>
      </c>
      <c r="M2349" s="199"/>
      <c r="N2349" s="199"/>
      <c r="O2349" s="199">
        <f t="shared" si="1258"/>
        <v>0</v>
      </c>
      <c r="P2349" s="199"/>
      <c r="Q2349" s="199"/>
      <c r="R2349" s="199">
        <f t="shared" si="1259"/>
        <v>0</v>
      </c>
      <c r="S2349" s="199">
        <f t="shared" si="1267"/>
        <v>0</v>
      </c>
      <c r="T2349" s="199">
        <f t="shared" si="1268"/>
        <v>0</v>
      </c>
      <c r="U2349" s="199">
        <f t="shared" si="1269"/>
        <v>0</v>
      </c>
      <c r="V2349" s="270" t="s">
        <v>1444</v>
      </c>
    </row>
    <row r="2350" spans="1:26" s="11" customFormat="1" outlineLevel="3">
      <c r="A2350" s="192"/>
      <c r="B2350" s="192"/>
      <c r="C2350" s="193" t="s">
        <v>657</v>
      </c>
      <c r="D2350" s="194">
        <v>1</v>
      </c>
      <c r="E2350" s="194">
        <v>1</v>
      </c>
      <c r="F2350" s="195" t="s">
        <v>619</v>
      </c>
      <c r="G2350" s="199">
        <v>4902182.0069090901</v>
      </c>
      <c r="H2350" s="199">
        <v>0</v>
      </c>
      <c r="I2350" s="199">
        <f t="shared" ref="I2350" si="1270">SUM(G2350:H2350)</f>
        <v>4902182.0069090901</v>
      </c>
      <c r="J2350" s="199">
        <f t="shared" si="1264"/>
        <v>4902182.0069090901</v>
      </c>
      <c r="K2350" s="199">
        <f t="shared" si="1265"/>
        <v>0</v>
      </c>
      <c r="L2350" s="199">
        <f t="shared" si="1266"/>
        <v>4902182.0069090901</v>
      </c>
      <c r="M2350" s="199"/>
      <c r="N2350" s="199"/>
      <c r="O2350" s="199">
        <f t="shared" si="1258"/>
        <v>0</v>
      </c>
      <c r="P2350" s="199"/>
      <c r="Q2350" s="199"/>
      <c r="R2350" s="199">
        <f t="shared" si="1259"/>
        <v>0</v>
      </c>
      <c r="S2350" s="199">
        <f t="shared" si="1267"/>
        <v>0</v>
      </c>
      <c r="T2350" s="199">
        <f t="shared" si="1268"/>
        <v>0</v>
      </c>
      <c r="U2350" s="199">
        <f t="shared" si="1269"/>
        <v>0</v>
      </c>
      <c r="V2350" s="270" t="s">
        <v>713</v>
      </c>
    </row>
    <row r="2351" spans="1:26" s="11" customFormat="1" outlineLevel="3">
      <c r="A2351" s="192"/>
      <c r="B2351" s="192"/>
      <c r="C2351" s="189" t="s">
        <v>1333</v>
      </c>
      <c r="D2351" s="194"/>
      <c r="E2351" s="194"/>
      <c r="F2351" s="195"/>
      <c r="G2351" s="199"/>
      <c r="H2351" s="199"/>
      <c r="I2351" s="199"/>
      <c r="J2351" s="174">
        <f>SUBTOTAL(9,J2352:J2359)</f>
        <v>112750186.1589091</v>
      </c>
      <c r="K2351" s="174">
        <f>SUBTOTAL(9,K2352:K2359)</f>
        <v>2094400</v>
      </c>
      <c r="L2351" s="174">
        <f>SUBTOTAL(9,L2352:L2359)</f>
        <v>114844586.1589091</v>
      </c>
      <c r="M2351" s="174"/>
      <c r="N2351" s="174"/>
      <c r="O2351" s="174">
        <f t="shared" si="1258"/>
        <v>0</v>
      </c>
      <c r="P2351" s="174"/>
      <c r="Q2351" s="174"/>
      <c r="R2351" s="174">
        <f t="shared" si="1259"/>
        <v>0</v>
      </c>
      <c r="S2351" s="174">
        <f>SUBTOTAL(9,S2352:S2359)</f>
        <v>0</v>
      </c>
      <c r="T2351" s="174">
        <f>SUBTOTAL(9,T2352:T2359)</f>
        <v>0</v>
      </c>
      <c r="U2351" s="174">
        <f>SUBTOTAL(9,U2352:U2359)</f>
        <v>0</v>
      </c>
      <c r="V2351" s="270"/>
    </row>
    <row r="2352" spans="1:26" s="11" customFormat="1" outlineLevel="3">
      <c r="A2352" s="192"/>
      <c r="B2352" s="192"/>
      <c r="C2352" s="189" t="s">
        <v>1434</v>
      </c>
      <c r="D2352" s="194"/>
      <c r="E2352" s="194"/>
      <c r="F2352" s="195"/>
      <c r="G2352" s="199"/>
      <c r="H2352" s="199"/>
      <c r="I2352" s="199"/>
      <c r="J2352" s="174">
        <f>SUBTOTAL(9,J2353:J2357)</f>
        <v>107848004.15200001</v>
      </c>
      <c r="K2352" s="174">
        <f t="shared" ref="K2352:L2352" si="1271">SUBTOTAL(9,K2353:K2357)</f>
        <v>2094400</v>
      </c>
      <c r="L2352" s="174">
        <f t="shared" si="1271"/>
        <v>109942404.15200001</v>
      </c>
      <c r="M2352" s="174"/>
      <c r="N2352" s="174"/>
      <c r="O2352" s="174">
        <f t="shared" si="1258"/>
        <v>0</v>
      </c>
      <c r="P2352" s="174"/>
      <c r="Q2352" s="174"/>
      <c r="R2352" s="174">
        <f t="shared" si="1259"/>
        <v>0</v>
      </c>
      <c r="S2352" s="174">
        <f>SUBTOTAL(9,S2353:S2357)</f>
        <v>0</v>
      </c>
      <c r="T2352" s="174">
        <f t="shared" ref="T2352:U2352" si="1272">SUBTOTAL(9,T2353:T2357)</f>
        <v>0</v>
      </c>
      <c r="U2352" s="174">
        <f t="shared" si="1272"/>
        <v>0</v>
      </c>
      <c r="V2352" s="270"/>
    </row>
    <row r="2353" spans="1:26" ht="26.4" outlineLevel="3">
      <c r="A2353" s="137"/>
      <c r="B2353" s="137"/>
      <c r="C2353" s="138" t="s">
        <v>1435</v>
      </c>
      <c r="D2353" s="194">
        <v>2</v>
      </c>
      <c r="E2353" s="194">
        <v>2</v>
      </c>
      <c r="F2353" s="139" t="s">
        <v>660</v>
      </c>
      <c r="G2353" s="199">
        <v>20093299.732000005</v>
      </c>
      <c r="H2353" s="199">
        <v>224000.00000000003</v>
      </c>
      <c r="I2353" s="71">
        <f t="shared" ref="I2353:I2358" si="1273">SUM(G2353:H2353)</f>
        <v>20317299.732000005</v>
      </c>
      <c r="J2353" s="71">
        <f t="shared" ref="J2353:J2358" si="1274">G2353*E2353</f>
        <v>40186599.464000009</v>
      </c>
      <c r="K2353" s="71">
        <f t="shared" ref="K2353:K2358" si="1275">H2353*E2353</f>
        <v>448000.00000000006</v>
      </c>
      <c r="L2353" s="71">
        <f t="shared" ref="L2353:L2358" si="1276">I2353*E2353</f>
        <v>40634599.464000009</v>
      </c>
      <c r="M2353" s="71"/>
      <c r="N2353" s="71"/>
      <c r="O2353" s="71">
        <f t="shared" si="1258"/>
        <v>0</v>
      </c>
      <c r="P2353" s="71"/>
      <c r="Q2353" s="71"/>
      <c r="R2353" s="71">
        <f t="shared" si="1259"/>
        <v>0</v>
      </c>
      <c r="S2353" s="71">
        <f t="shared" si="1267"/>
        <v>0</v>
      </c>
      <c r="T2353" s="71">
        <f t="shared" si="1268"/>
        <v>0</v>
      </c>
      <c r="U2353" s="71">
        <f t="shared" si="1269"/>
        <v>0</v>
      </c>
      <c r="V2353" s="145" t="s">
        <v>1436</v>
      </c>
      <c r="X2353" s="10"/>
      <c r="Y2353" s="10"/>
      <c r="Z2353" s="10"/>
    </row>
    <row r="2354" spans="1:26" ht="26.4" outlineLevel="3">
      <c r="A2354" s="137"/>
      <c r="B2354" s="137"/>
      <c r="C2354" s="138" t="s">
        <v>1437</v>
      </c>
      <c r="D2354" s="194">
        <v>2</v>
      </c>
      <c r="E2354" s="194">
        <v>2</v>
      </c>
      <c r="F2354" s="139" t="s">
        <v>660</v>
      </c>
      <c r="G2354" s="199">
        <v>3486000.21</v>
      </c>
      <c r="H2354" s="199">
        <v>280000</v>
      </c>
      <c r="I2354" s="71">
        <f t="shared" si="1273"/>
        <v>3766000.21</v>
      </c>
      <c r="J2354" s="71">
        <f t="shared" si="1274"/>
        <v>6972000.4199999999</v>
      </c>
      <c r="K2354" s="71">
        <f t="shared" si="1275"/>
        <v>560000</v>
      </c>
      <c r="L2354" s="71">
        <f t="shared" si="1276"/>
        <v>7532000.4199999999</v>
      </c>
      <c r="M2354" s="71"/>
      <c r="N2354" s="71"/>
      <c r="O2354" s="71">
        <f t="shared" si="1258"/>
        <v>0</v>
      </c>
      <c r="P2354" s="71"/>
      <c r="Q2354" s="71"/>
      <c r="R2354" s="71">
        <f t="shared" si="1259"/>
        <v>0</v>
      </c>
      <c r="S2354" s="71">
        <f t="shared" si="1267"/>
        <v>0</v>
      </c>
      <c r="T2354" s="71">
        <f t="shared" si="1268"/>
        <v>0</v>
      </c>
      <c r="U2354" s="71">
        <f t="shared" si="1269"/>
        <v>0</v>
      </c>
      <c r="V2354" s="145" t="s">
        <v>1438</v>
      </c>
      <c r="X2354" s="10"/>
      <c r="Y2354" s="10"/>
      <c r="Z2354" s="10"/>
    </row>
    <row r="2355" spans="1:26" outlineLevel="3">
      <c r="A2355" s="137"/>
      <c r="B2355" s="137"/>
      <c r="C2355" s="138" t="s">
        <v>1439</v>
      </c>
      <c r="D2355" s="194">
        <v>2</v>
      </c>
      <c r="E2355" s="194">
        <v>2</v>
      </c>
      <c r="F2355" s="139" t="s">
        <v>660</v>
      </c>
      <c r="G2355" s="199">
        <v>15336300.067000002</v>
      </c>
      <c r="H2355" s="199">
        <v>168000.00000000003</v>
      </c>
      <c r="I2355" s="71">
        <f t="shared" si="1273"/>
        <v>15504300.067000002</v>
      </c>
      <c r="J2355" s="71">
        <f t="shared" si="1274"/>
        <v>30672600.134000003</v>
      </c>
      <c r="K2355" s="71">
        <f t="shared" si="1275"/>
        <v>336000.00000000006</v>
      </c>
      <c r="L2355" s="71">
        <f t="shared" si="1276"/>
        <v>31008600.134000003</v>
      </c>
      <c r="M2355" s="71"/>
      <c r="N2355" s="71"/>
      <c r="O2355" s="71">
        <f t="shared" si="1258"/>
        <v>0</v>
      </c>
      <c r="P2355" s="71"/>
      <c r="Q2355" s="71"/>
      <c r="R2355" s="71">
        <f t="shared" si="1259"/>
        <v>0</v>
      </c>
      <c r="S2355" s="71">
        <f t="shared" si="1267"/>
        <v>0</v>
      </c>
      <c r="T2355" s="71">
        <f t="shared" si="1268"/>
        <v>0</v>
      </c>
      <c r="U2355" s="71">
        <f t="shared" si="1269"/>
        <v>0</v>
      </c>
      <c r="V2355" s="145" t="s">
        <v>1440</v>
      </c>
      <c r="X2355" s="10"/>
      <c r="Y2355" s="10"/>
      <c r="Z2355" s="10"/>
    </row>
    <row r="2356" spans="1:26" outlineLevel="3">
      <c r="A2356" s="137"/>
      <c r="B2356" s="137"/>
      <c r="C2356" s="138" t="s">
        <v>1441</v>
      </c>
      <c r="D2356" s="194">
        <v>2</v>
      </c>
      <c r="E2356" s="194">
        <v>2</v>
      </c>
      <c r="F2356" s="139" t="s">
        <v>660</v>
      </c>
      <c r="G2356" s="199">
        <v>2807300.0670000003</v>
      </c>
      <c r="H2356" s="199">
        <v>95200.000000000015</v>
      </c>
      <c r="I2356" s="71">
        <f t="shared" si="1273"/>
        <v>2902500.0670000003</v>
      </c>
      <c r="J2356" s="71">
        <f t="shared" si="1274"/>
        <v>5614600.1340000005</v>
      </c>
      <c r="K2356" s="71">
        <f t="shared" si="1275"/>
        <v>190400.00000000003</v>
      </c>
      <c r="L2356" s="71">
        <f t="shared" si="1276"/>
        <v>5805000.1340000005</v>
      </c>
      <c r="M2356" s="71"/>
      <c r="N2356" s="71"/>
      <c r="O2356" s="71">
        <f t="shared" si="1258"/>
        <v>0</v>
      </c>
      <c r="P2356" s="71"/>
      <c r="Q2356" s="71"/>
      <c r="R2356" s="71">
        <f t="shared" si="1259"/>
        <v>0</v>
      </c>
      <c r="S2356" s="71">
        <f t="shared" si="1267"/>
        <v>0</v>
      </c>
      <c r="T2356" s="71">
        <f t="shared" si="1268"/>
        <v>0</v>
      </c>
      <c r="U2356" s="71">
        <f t="shared" si="1269"/>
        <v>0</v>
      </c>
      <c r="V2356" s="145" t="s">
        <v>1442</v>
      </c>
      <c r="X2356" s="10"/>
      <c r="Y2356" s="10"/>
      <c r="Z2356" s="10"/>
    </row>
    <row r="2357" spans="1:26" outlineLevel="3">
      <c r="A2357" s="137"/>
      <c r="B2357" s="137"/>
      <c r="C2357" s="138" t="s">
        <v>1443</v>
      </c>
      <c r="D2357" s="194">
        <v>4</v>
      </c>
      <c r="E2357" s="194">
        <v>4</v>
      </c>
      <c r="F2357" s="139" t="s">
        <v>660</v>
      </c>
      <c r="G2357" s="199">
        <v>6100550.9999999981</v>
      </c>
      <c r="H2357" s="199">
        <v>140000</v>
      </c>
      <c r="I2357" s="71">
        <f t="shared" si="1273"/>
        <v>6240550.9999999981</v>
      </c>
      <c r="J2357" s="71">
        <f t="shared" si="1274"/>
        <v>24402203.999999993</v>
      </c>
      <c r="K2357" s="71">
        <f t="shared" si="1275"/>
        <v>560000</v>
      </c>
      <c r="L2357" s="71">
        <f t="shared" si="1276"/>
        <v>24962203.999999993</v>
      </c>
      <c r="M2357" s="71"/>
      <c r="N2357" s="71"/>
      <c r="O2357" s="71">
        <f t="shared" si="1258"/>
        <v>0</v>
      </c>
      <c r="P2357" s="71"/>
      <c r="Q2357" s="71"/>
      <c r="R2357" s="71">
        <f t="shared" si="1259"/>
        <v>0</v>
      </c>
      <c r="S2357" s="71">
        <f t="shared" si="1267"/>
        <v>0</v>
      </c>
      <c r="T2357" s="71">
        <f t="shared" si="1268"/>
        <v>0</v>
      </c>
      <c r="U2357" s="71">
        <f t="shared" si="1269"/>
        <v>0</v>
      </c>
      <c r="V2357" s="145" t="s">
        <v>1444</v>
      </c>
      <c r="X2357" s="10"/>
      <c r="Y2357" s="10"/>
      <c r="Z2357" s="10"/>
    </row>
    <row r="2358" spans="1:26" outlineLevel="3">
      <c r="A2358" s="137"/>
      <c r="B2358" s="137"/>
      <c r="C2358" s="138" t="s">
        <v>657</v>
      </c>
      <c r="D2358" s="194">
        <v>1</v>
      </c>
      <c r="E2358" s="194">
        <v>1</v>
      </c>
      <c r="F2358" s="139" t="s">
        <v>619</v>
      </c>
      <c r="G2358" s="199">
        <v>4902182.0069090901</v>
      </c>
      <c r="H2358" s="199">
        <v>0</v>
      </c>
      <c r="I2358" s="71">
        <f t="shared" si="1273"/>
        <v>4902182.0069090901</v>
      </c>
      <c r="J2358" s="71">
        <f t="shared" si="1274"/>
        <v>4902182.0069090901</v>
      </c>
      <c r="K2358" s="71">
        <f t="shared" si="1275"/>
        <v>0</v>
      </c>
      <c r="L2358" s="71">
        <f t="shared" si="1276"/>
        <v>4902182.0069090901</v>
      </c>
      <c r="M2358" s="71"/>
      <c r="N2358" s="71"/>
      <c r="O2358" s="71">
        <f t="shared" si="1258"/>
        <v>0</v>
      </c>
      <c r="P2358" s="71"/>
      <c r="Q2358" s="71"/>
      <c r="R2358" s="71">
        <f t="shared" si="1259"/>
        <v>0</v>
      </c>
      <c r="S2358" s="71">
        <f t="shared" si="1267"/>
        <v>0</v>
      </c>
      <c r="T2358" s="71">
        <f t="shared" si="1268"/>
        <v>0</v>
      </c>
      <c r="U2358" s="71">
        <f t="shared" si="1269"/>
        <v>0</v>
      </c>
      <c r="V2358" s="145" t="s">
        <v>713</v>
      </c>
      <c r="X2358" s="10"/>
      <c r="Y2358" s="10"/>
      <c r="Z2358" s="10"/>
    </row>
    <row r="2359" spans="1:26" outlineLevel="2">
      <c r="A2359" s="137"/>
      <c r="B2359" s="137"/>
      <c r="C2359" s="138"/>
      <c r="D2359" s="97"/>
      <c r="E2359" s="97"/>
      <c r="F2359" s="139"/>
      <c r="G2359" s="71"/>
      <c r="H2359" s="71"/>
      <c r="I2359" s="71"/>
      <c r="J2359" s="71"/>
      <c r="K2359" s="71"/>
      <c r="L2359" s="62"/>
      <c r="M2359" s="62"/>
      <c r="N2359" s="62"/>
      <c r="O2359" s="62">
        <f t="shared" si="1258"/>
        <v>0</v>
      </c>
      <c r="P2359" s="62"/>
      <c r="Q2359" s="62"/>
      <c r="R2359" s="62">
        <f t="shared" si="1259"/>
        <v>0</v>
      </c>
      <c r="S2359" s="62">
        <f t="shared" si="1267"/>
        <v>0</v>
      </c>
      <c r="T2359" s="62">
        <f t="shared" si="1268"/>
        <v>0</v>
      </c>
      <c r="U2359" s="62">
        <f t="shared" si="1269"/>
        <v>0</v>
      </c>
      <c r="V2359" s="145"/>
      <c r="X2359" s="10"/>
      <c r="Y2359" s="10"/>
      <c r="Z2359" s="10"/>
    </row>
    <row r="2360" spans="1:26">
      <c r="A2360" s="153"/>
      <c r="B2360" s="153"/>
      <c r="C2360" s="130"/>
      <c r="D2360" s="101"/>
      <c r="E2360" s="101"/>
      <c r="F2360" s="154"/>
      <c r="G2360" s="91"/>
      <c r="H2360" s="91"/>
      <c r="I2360" s="91"/>
      <c r="J2360" s="91"/>
      <c r="K2360" s="91"/>
      <c r="L2360" s="91"/>
      <c r="M2360" s="91"/>
      <c r="N2360" s="91"/>
      <c r="O2360" s="91">
        <f t="shared" si="1258"/>
        <v>0</v>
      </c>
      <c r="P2360" s="91"/>
      <c r="Q2360" s="91"/>
      <c r="R2360" s="91">
        <f t="shared" si="1259"/>
        <v>0</v>
      </c>
      <c r="S2360" s="91">
        <f t="shared" si="1267"/>
        <v>0</v>
      </c>
      <c r="T2360" s="91">
        <f t="shared" si="1268"/>
        <v>0</v>
      </c>
      <c r="U2360" s="62">
        <f t="shared" si="1269"/>
        <v>0</v>
      </c>
      <c r="V2360" s="155"/>
      <c r="X2360" s="10"/>
      <c r="Y2360" s="10"/>
      <c r="Z2360" s="10"/>
    </row>
    <row r="2361" spans="1:26" ht="24" customHeight="1">
      <c r="A2361" s="156"/>
      <c r="B2361" s="157"/>
      <c r="C2361" s="158" t="s">
        <v>18</v>
      </c>
      <c r="D2361" s="158"/>
      <c r="E2361" s="159"/>
      <c r="F2361" s="160"/>
      <c r="G2361" s="160"/>
      <c r="H2361" s="161"/>
      <c r="I2361" s="161"/>
      <c r="J2361" s="162">
        <f>SUBTOTAL(9,J2338:J2359)</f>
        <v>225500372.31781819</v>
      </c>
      <c r="K2361" s="162">
        <f>SUBTOTAL(9,K2338:K2359)</f>
        <v>4188800</v>
      </c>
      <c r="L2361" s="162">
        <f>SUBTOTAL(9,L2338:L2359)</f>
        <v>229689172.31781819</v>
      </c>
      <c r="M2361" s="162"/>
      <c r="N2361" s="162"/>
      <c r="O2361" s="162"/>
      <c r="P2361" s="162"/>
      <c r="Q2361" s="162"/>
      <c r="R2361" s="162"/>
      <c r="S2361" s="162">
        <f>SUBTOTAL(9,S2338:S2359)</f>
        <v>0</v>
      </c>
      <c r="T2361" s="162">
        <f>SUBTOTAL(9,T2338:T2359)</f>
        <v>0</v>
      </c>
      <c r="U2361" s="162">
        <f>SUBTOTAL(9,U2338:U2359)</f>
        <v>0</v>
      </c>
      <c r="V2361" s="161"/>
      <c r="X2361" s="10"/>
      <c r="Y2361" s="10"/>
      <c r="Z2361" s="10"/>
    </row>
    <row r="2362" spans="1:26" ht="15.6">
      <c r="A2362" s="141" t="s">
        <v>45</v>
      </c>
      <c r="B2362" s="141"/>
      <c r="C2362" s="142" t="s">
        <v>46</v>
      </c>
      <c r="D2362" s="66"/>
      <c r="E2362" s="66"/>
      <c r="F2362" s="143"/>
      <c r="G2362" s="68"/>
      <c r="H2362" s="68"/>
      <c r="I2362" s="68"/>
      <c r="J2362" s="68">
        <f>SUBTOTAL(9,J2363:J2366)</f>
        <v>280000000</v>
      </c>
      <c r="K2362" s="68">
        <f>SUBTOTAL(9,K2363:K2366)</f>
        <v>0</v>
      </c>
      <c r="L2362" s="68">
        <f>SUBTOTAL(9,L2363:L2366)</f>
        <v>280000000</v>
      </c>
      <c r="M2362" s="68"/>
      <c r="N2362" s="68"/>
      <c r="O2362" s="68"/>
      <c r="P2362" s="68"/>
      <c r="Q2362" s="68"/>
      <c r="R2362" s="68"/>
      <c r="S2362" s="68"/>
      <c r="T2362" s="68"/>
      <c r="U2362" s="68"/>
      <c r="V2362" s="144"/>
      <c r="X2362" s="10"/>
      <c r="Y2362" s="10"/>
      <c r="Z2362" s="10"/>
    </row>
    <row r="2363" spans="1:26" outlineLevel="1">
      <c r="A2363" s="383" t="s">
        <v>341</v>
      </c>
      <c r="B2363" s="383"/>
      <c r="C2363" s="383" t="s">
        <v>78</v>
      </c>
      <c r="D2363" s="383"/>
      <c r="E2363" s="383"/>
      <c r="F2363" s="383"/>
      <c r="G2363" s="383"/>
      <c r="H2363" s="383"/>
      <c r="I2363" s="383"/>
      <c r="J2363" s="384">
        <f>SUBTOTAL(9,J2365:J2366)</f>
        <v>280000000</v>
      </c>
      <c r="K2363" s="384">
        <f t="shared" ref="K2363:L2363" si="1277">SUBTOTAL(9,K2365:K2366)</f>
        <v>0</v>
      </c>
      <c r="L2363" s="384">
        <f t="shared" si="1277"/>
        <v>280000000</v>
      </c>
      <c r="M2363" s="384"/>
      <c r="N2363" s="384"/>
      <c r="O2363" s="384"/>
      <c r="P2363" s="384"/>
      <c r="Q2363" s="384"/>
      <c r="R2363" s="384"/>
      <c r="S2363" s="384"/>
      <c r="T2363" s="384"/>
      <c r="U2363" s="384"/>
      <c r="V2363" s="383"/>
      <c r="X2363" s="10"/>
      <c r="Y2363" s="10"/>
      <c r="Z2363" s="10"/>
    </row>
    <row r="2364" spans="1:26" s="11" customFormat="1" outlineLevel="2">
      <c r="A2364" s="407" t="s">
        <v>383</v>
      </c>
      <c r="B2364" s="407"/>
      <c r="C2364" s="407" t="s">
        <v>384</v>
      </c>
      <c r="D2364" s="358"/>
      <c r="E2364" s="358"/>
      <c r="F2364" s="195"/>
      <c r="G2364" s="199"/>
      <c r="H2364" s="199"/>
      <c r="I2364" s="199"/>
      <c r="J2364" s="199">
        <f>SUBTOTAL(9,J2365:J2366)</f>
        <v>280000000</v>
      </c>
      <c r="K2364" s="199">
        <f t="shared" ref="K2364:L2364" si="1278">SUBTOTAL(9,K2365:K2366)</f>
        <v>0</v>
      </c>
      <c r="L2364" s="199">
        <f t="shared" si="1278"/>
        <v>280000000</v>
      </c>
      <c r="M2364" s="199"/>
      <c r="N2364" s="199"/>
      <c r="O2364" s="199">
        <f>M2364+N2364</f>
        <v>0</v>
      </c>
      <c r="P2364" s="199"/>
      <c r="Q2364" s="199"/>
      <c r="R2364" s="199">
        <f>P2364+Q2364</f>
        <v>0</v>
      </c>
      <c r="S2364" s="199">
        <f>J2364*M2364</f>
        <v>0</v>
      </c>
      <c r="T2364" s="199"/>
      <c r="U2364" s="199">
        <f>S2364+T2364</f>
        <v>0</v>
      </c>
      <c r="V2364" s="270"/>
    </row>
    <row r="2365" spans="1:26" s="11" customFormat="1" ht="52.8" outlineLevel="2">
      <c r="A2365" s="192"/>
      <c r="B2365" s="192"/>
      <c r="C2365" s="193" t="s">
        <v>1555</v>
      </c>
      <c r="D2365" s="194">
        <v>1</v>
      </c>
      <c r="E2365" s="194">
        <v>1</v>
      </c>
      <c r="F2365" s="195" t="s">
        <v>619</v>
      </c>
      <c r="G2365" s="199">
        <v>280000000</v>
      </c>
      <c r="H2365" s="199">
        <v>0</v>
      </c>
      <c r="I2365" s="199">
        <f t="shared" ref="I2365" si="1279">SUM(G2365:H2365)</f>
        <v>280000000</v>
      </c>
      <c r="J2365" s="199">
        <f t="shared" ref="J2365" si="1280">G2365*E2365</f>
        <v>280000000</v>
      </c>
      <c r="K2365" s="199">
        <f t="shared" ref="K2365" si="1281">H2365*E2365</f>
        <v>0</v>
      </c>
      <c r="L2365" s="199">
        <f t="shared" ref="L2365" si="1282">I2365*E2365</f>
        <v>280000000</v>
      </c>
      <c r="M2365" s="199"/>
      <c r="N2365" s="199"/>
      <c r="O2365" s="199">
        <f>M2365+N2365</f>
        <v>0</v>
      </c>
      <c r="P2365" s="199"/>
      <c r="Q2365" s="199"/>
      <c r="R2365" s="199">
        <f>P2365+Q2365</f>
        <v>0</v>
      </c>
      <c r="S2365" s="199">
        <f>J2365*M2365</f>
        <v>0</v>
      </c>
      <c r="T2365" s="199"/>
      <c r="U2365" s="199">
        <f>S2365+T2365</f>
        <v>0</v>
      </c>
      <c r="V2365" s="270" t="s">
        <v>1556</v>
      </c>
    </row>
    <row r="2366" spans="1:26">
      <c r="A2366" s="146"/>
      <c r="B2366" s="146"/>
      <c r="C2366" s="147"/>
      <c r="D2366" s="80"/>
      <c r="E2366" s="80"/>
      <c r="F2366" s="148"/>
      <c r="G2366" s="82"/>
      <c r="H2366" s="82"/>
      <c r="I2366" s="82"/>
      <c r="J2366" s="82"/>
      <c r="K2366" s="8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145"/>
      <c r="X2366" s="10"/>
      <c r="Y2366" s="10"/>
      <c r="Z2366" s="10"/>
    </row>
    <row r="2367" spans="1:26" ht="24" customHeight="1">
      <c r="A2367" s="461"/>
      <c r="B2367" s="461"/>
      <c r="C2367" s="467" t="s">
        <v>18</v>
      </c>
      <c r="D2367" s="462"/>
      <c r="E2367" s="463"/>
      <c r="F2367" s="464"/>
      <c r="G2367" s="465"/>
      <c r="H2367" s="465"/>
      <c r="I2367" s="465"/>
      <c r="J2367" s="465"/>
      <c r="K2367" s="465"/>
      <c r="L2367" s="465">
        <f>SUBTOTAL(9,L2361:L2366)</f>
        <v>280000000</v>
      </c>
      <c r="M2367" s="465"/>
      <c r="N2367" s="465"/>
      <c r="O2367" s="465"/>
      <c r="P2367" s="465"/>
      <c r="Q2367" s="465"/>
      <c r="R2367" s="465"/>
      <c r="S2367" s="465"/>
      <c r="T2367" s="465"/>
      <c r="U2367" s="465">
        <f>SUBTOTAL(9,U2361:U2366)</f>
        <v>0</v>
      </c>
      <c r="V2367" s="466"/>
      <c r="X2367" s="10"/>
      <c r="Y2367" s="10"/>
      <c r="Z2367" s="10"/>
    </row>
    <row r="2368" spans="1:26">
      <c r="D2368" s="93"/>
    </row>
    <row r="2369" spans="1:56" ht="13.8">
      <c r="L2369" s="624"/>
      <c r="V2369" s="48"/>
      <c r="W2369" s="625"/>
      <c r="X2369" s="625"/>
      <c r="Y2369" s="626">
        <f>L2369-'[1]1. ELEC'!$L871</f>
        <v>0</v>
      </c>
      <c r="Z2369" s="10"/>
    </row>
    <row r="2370" spans="1:56" s="629" customFormat="1" ht="16.95" customHeight="1">
      <c r="A2370" s="1060" t="s">
        <v>1665</v>
      </c>
      <c r="B2370" s="1060"/>
      <c r="C2370" s="1060"/>
      <c r="D2370" s="1060"/>
      <c r="E2370" s="564"/>
      <c r="F2370" s="564"/>
      <c r="G2370" s="564"/>
      <c r="H2370" s="564"/>
      <c r="I2370" s="564"/>
      <c r="J2370" s="564"/>
      <c r="K2370" s="564"/>
      <c r="L2370" s="627"/>
      <c r="M2370" s="564"/>
      <c r="N2370" s="1061" t="s">
        <v>1667</v>
      </c>
      <c r="O2370" s="1061"/>
      <c r="P2370" s="1061"/>
      <c r="Q2370" s="1061"/>
      <c r="R2370" s="1061"/>
      <c r="S2370" s="1061"/>
      <c r="T2370" s="1061"/>
      <c r="U2370" s="1061"/>
      <c r="V2370" s="1061"/>
      <c r="W2370" s="625"/>
      <c r="X2370" s="625"/>
      <c r="Y2370" s="626">
        <f>L2370-'[1]1. ELEC'!$L872</f>
        <v>0</v>
      </c>
      <c r="Z2370" s="625"/>
      <c r="AA2370" s="625"/>
      <c r="AC2370" s="625"/>
      <c r="AD2370" s="625"/>
      <c r="AE2370" s="625"/>
      <c r="AF2370" s="625"/>
      <c r="AG2370" s="625"/>
      <c r="AH2370" s="625"/>
      <c r="AI2370" s="625"/>
      <c r="AJ2370" s="625"/>
      <c r="AK2370" s="625"/>
      <c r="AL2370" s="625"/>
      <c r="AM2370" s="625"/>
      <c r="AN2370" s="625"/>
      <c r="AO2370" s="625"/>
      <c r="AP2370" s="625"/>
      <c r="AQ2370" s="630"/>
      <c r="AR2370" s="630"/>
      <c r="AS2370" s="630"/>
      <c r="AT2370" s="625"/>
      <c r="AU2370" s="625"/>
      <c r="AV2370" s="625"/>
      <c r="AW2370" s="625"/>
      <c r="AX2370" s="625"/>
      <c r="AY2370" s="625"/>
      <c r="AZ2370" s="631"/>
      <c r="BA2370" s="632"/>
      <c r="BB2370" s="632"/>
      <c r="BC2370" s="632"/>
      <c r="BD2370" s="632"/>
    </row>
    <row r="2371" spans="1:56" s="629" customFormat="1" ht="16.95" customHeight="1">
      <c r="A2371" s="1056" t="s">
        <v>1666</v>
      </c>
      <c r="B2371" s="1056"/>
      <c r="C2371" s="1056"/>
      <c r="D2371" s="1056"/>
      <c r="E2371" s="564"/>
      <c r="F2371" s="564"/>
      <c r="G2371" s="564"/>
      <c r="H2371" s="564"/>
      <c r="I2371" s="564"/>
      <c r="J2371" s="564"/>
      <c r="K2371" s="564"/>
      <c r="L2371" s="627"/>
      <c r="M2371" s="564"/>
      <c r="N2371" s="628"/>
      <c r="O2371" s="628"/>
      <c r="P2371" s="628"/>
      <c r="Q2371" s="628"/>
      <c r="R2371" s="628"/>
      <c r="S2371" s="628"/>
      <c r="T2371" s="628"/>
      <c r="U2371" s="628"/>
      <c r="V2371" s="628"/>
      <c r="W2371" s="625"/>
      <c r="X2371" s="625"/>
      <c r="Y2371" s="626">
        <f>L2371-'[1]1. ELEC'!$L873</f>
        <v>0</v>
      </c>
      <c r="Z2371" s="625"/>
      <c r="AA2371" s="625"/>
      <c r="AC2371" s="625"/>
      <c r="AD2371" s="625"/>
      <c r="AE2371" s="625"/>
      <c r="AF2371" s="625"/>
      <c r="AG2371" s="625"/>
      <c r="AH2371" s="625"/>
      <c r="AI2371" s="625"/>
      <c r="AJ2371" s="625"/>
      <c r="AK2371" s="625"/>
      <c r="AL2371" s="625"/>
      <c r="AM2371" s="625"/>
      <c r="AN2371" s="625"/>
      <c r="AO2371" s="625"/>
      <c r="AP2371" s="625"/>
      <c r="AQ2371" s="630"/>
      <c r="AR2371" s="630"/>
      <c r="AS2371" s="630"/>
      <c r="AT2371" s="625"/>
      <c r="AU2371" s="625"/>
      <c r="AV2371" s="625"/>
      <c r="AW2371" s="625"/>
      <c r="AX2371" s="625"/>
      <c r="AY2371" s="625"/>
      <c r="AZ2371" s="631"/>
      <c r="BA2371" s="632"/>
      <c r="BB2371" s="632"/>
      <c r="BC2371" s="632"/>
      <c r="BD2371" s="632"/>
    </row>
    <row r="2372" spans="1:56" s="567" customFormat="1" ht="13.8">
      <c r="A2372" s="1062"/>
      <c r="B2372" s="1062"/>
      <c r="C2372" s="1062"/>
      <c r="D2372" s="623"/>
      <c r="E2372" s="565"/>
      <c r="L2372" s="633"/>
      <c r="M2372" s="565"/>
      <c r="N2372" s="566"/>
      <c r="P2372" s="634" t="s">
        <v>1641</v>
      </c>
      <c r="Q2372" s="1063" t="s">
        <v>1644</v>
      </c>
      <c r="R2372" s="1063"/>
      <c r="S2372" s="1063"/>
      <c r="T2372" s="1063"/>
      <c r="U2372" s="1063"/>
      <c r="V2372" s="1063"/>
      <c r="W2372" s="625"/>
      <c r="X2372" s="625"/>
      <c r="Y2372" s="626">
        <f>L2372-'[1]1. ELEC'!$L874</f>
        <v>0</v>
      </c>
      <c r="Z2372" s="635"/>
      <c r="AA2372" s="635"/>
      <c r="AC2372" s="635"/>
      <c r="AD2372" s="636"/>
      <c r="AE2372" s="1064"/>
      <c r="AF2372" s="1064"/>
      <c r="AG2372" s="1064"/>
      <c r="AH2372" s="1064"/>
      <c r="AI2372" s="637"/>
      <c r="AJ2372" s="637"/>
      <c r="AK2372" s="637"/>
      <c r="AL2372" s="637"/>
      <c r="AM2372" s="1065"/>
      <c r="AN2372" s="1065"/>
      <c r="AO2372" s="1065"/>
      <c r="AP2372" s="1065"/>
      <c r="AQ2372" s="630"/>
      <c r="AR2372" s="630"/>
      <c r="AS2372" s="630"/>
      <c r="AT2372" s="637"/>
      <c r="AU2372" s="1065"/>
      <c r="AV2372" s="1065"/>
      <c r="AW2372" s="1065"/>
      <c r="AX2372" s="1065"/>
      <c r="AY2372" s="636"/>
      <c r="AZ2372" s="638"/>
      <c r="BA2372" s="636"/>
      <c r="BB2372" s="636"/>
      <c r="BC2372" s="636"/>
      <c r="BD2372" s="639"/>
    </row>
    <row r="2373" spans="1:56" s="640" customFormat="1" ht="13.8">
      <c r="B2373" s="641"/>
      <c r="C2373" s="641"/>
      <c r="D2373" s="641"/>
      <c r="E2373" s="642"/>
      <c r="F2373" s="643"/>
      <c r="G2373" s="644"/>
      <c r="H2373" s="644"/>
      <c r="I2373" s="644"/>
      <c r="J2373" s="644"/>
      <c r="K2373" s="644"/>
      <c r="L2373" s="645"/>
      <c r="M2373" s="568"/>
      <c r="N2373" s="569"/>
      <c r="O2373" s="563"/>
      <c r="P2373" s="563"/>
      <c r="Q2373" s="563"/>
      <c r="R2373" s="563"/>
      <c r="S2373" s="563"/>
      <c r="T2373" s="563"/>
      <c r="U2373" s="563"/>
      <c r="V2373" s="646"/>
      <c r="W2373" s="625"/>
      <c r="X2373" s="625"/>
      <c r="Y2373" s="626">
        <f>L2373-'[1]1. ELEC'!$L875</f>
        <v>0</v>
      </c>
    </row>
    <row r="2374" spans="1:56" s="640" customFormat="1" ht="13.8">
      <c r="B2374" s="641"/>
      <c r="C2374" s="641"/>
      <c r="D2374" s="641"/>
      <c r="E2374" s="642"/>
      <c r="F2374" s="643"/>
      <c r="G2374" s="644"/>
      <c r="H2374" s="644"/>
      <c r="I2374" s="644"/>
      <c r="J2374" s="644"/>
      <c r="K2374" s="644"/>
      <c r="L2374" s="645"/>
      <c r="M2374" s="568"/>
      <c r="N2374" s="569"/>
      <c r="O2374" s="563"/>
      <c r="P2374" s="563"/>
      <c r="Q2374" s="563"/>
      <c r="R2374" s="563"/>
      <c r="S2374" s="563"/>
      <c r="T2374" s="563"/>
      <c r="U2374" s="563"/>
      <c r="V2374" s="646"/>
      <c r="W2374" s="625"/>
      <c r="X2374" s="625"/>
      <c r="Y2374" s="626">
        <f>L2374-'[1]1. ELEC'!$L876</f>
        <v>0</v>
      </c>
    </row>
    <row r="2375" spans="1:56" ht="13.8">
      <c r="L2375" s="624"/>
      <c r="V2375" s="48"/>
      <c r="W2375" s="625"/>
      <c r="X2375" s="625"/>
      <c r="Y2375" s="10"/>
      <c r="Z2375" s="10"/>
    </row>
  </sheetData>
  <autoFilter ref="A14:V868"/>
  <mergeCells count="11">
    <mergeCell ref="A2372:C2372"/>
    <mergeCell ref="Q2372:V2372"/>
    <mergeCell ref="AE2372:AH2372"/>
    <mergeCell ref="AM2372:AP2372"/>
    <mergeCell ref="AU2372:AX2372"/>
    <mergeCell ref="A2371:D2371"/>
    <mergeCell ref="M14:O14"/>
    <mergeCell ref="P14:R14"/>
    <mergeCell ref="S14:U14"/>
    <mergeCell ref="A2370:D2370"/>
    <mergeCell ref="N2370:V2370"/>
  </mergeCells>
  <conditionalFormatting sqref="G142:G143 G145:G146 G136">
    <cfRule type="expression" dxfId="11" priority="2" stopIfTrue="1">
      <formula>($L136="Cancelled")</formula>
    </cfRule>
  </conditionalFormatting>
  <conditionalFormatting sqref="G150:G151">
    <cfRule type="expression" dxfId="10" priority="1" stopIfTrue="1">
      <formula>($L150="Cancelled")</formula>
    </cfRule>
  </conditionalFormatting>
  <conditionalFormatting sqref="H142:I143 H145:I146 H136:I136 H150:I151">
    <cfRule type="expression" dxfId="9" priority="3" stopIfTrue="1">
      <formula>(#REF!="Cancelled")</formula>
    </cfRule>
  </conditionalFormatting>
  <printOptions horizontalCentered="1"/>
  <pageMargins left="0.23622047244094491" right="0.23622047244094491" top="0.98425196850393704" bottom="0.55118110236220474" header="0.31496062992125984" footer="0.31496062992125984"/>
  <pageSetup paperSize="9" scale="36" fitToHeight="0" orientation="landscape" r:id="rId1"/>
  <headerFooter>
    <oddFooter>&amp;L&amp;8&amp;A&amp;R&amp;P / &amp;N</oddFoot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"/>
  <sheetViews>
    <sheetView view="pageBreakPreview" topLeftCell="A37" zoomScaleNormal="100" zoomScaleSheetLayoutView="100" workbookViewId="0">
      <selection activeCell="G57" sqref="G57"/>
    </sheetView>
  </sheetViews>
  <sheetFormatPr defaultColWidth="9.33203125" defaultRowHeight="13.2"/>
  <cols>
    <col min="1" max="1" width="9.33203125" style="606" customWidth="1"/>
    <col min="2" max="2" width="10.44140625" style="606" customWidth="1"/>
    <col min="3" max="3" width="10" style="606" customWidth="1"/>
    <col min="4" max="4" width="9.33203125" style="606"/>
    <col min="5" max="5" width="10.44140625" style="606" customWidth="1"/>
    <col min="6" max="6" width="9.33203125" style="606"/>
    <col min="7" max="7" width="49.5546875" style="606" customWidth="1"/>
    <col min="8" max="8" width="16" style="606" customWidth="1"/>
    <col min="9" max="9" width="13.33203125" style="606" customWidth="1"/>
    <col min="10" max="16384" width="9.33203125" style="606"/>
  </cols>
  <sheetData>
    <row r="1" spans="1:9" ht="13.8" thickTop="1">
      <c r="A1" s="603"/>
      <c r="B1" s="604"/>
      <c r="C1" s="604"/>
      <c r="D1" s="604"/>
      <c r="E1" s="604"/>
      <c r="F1" s="604"/>
      <c r="G1" s="604"/>
      <c r="H1" s="604"/>
      <c r="I1" s="605"/>
    </row>
    <row r="2" spans="1:9">
      <c r="A2" s="607"/>
      <c r="B2" s="608"/>
      <c r="C2" s="608"/>
      <c r="D2" s="608"/>
      <c r="E2" s="608"/>
      <c r="F2" s="608"/>
      <c r="G2" s="608"/>
      <c r="H2" s="608"/>
      <c r="I2" s="609"/>
    </row>
    <row r="3" spans="1:9">
      <c r="A3" s="607"/>
      <c r="B3" s="608"/>
      <c r="C3" s="608"/>
      <c r="D3" s="608"/>
      <c r="E3" s="608"/>
      <c r="F3" s="608"/>
      <c r="G3" s="608"/>
      <c r="H3" s="608"/>
      <c r="I3" s="609"/>
    </row>
    <row r="4" spans="1:9">
      <c r="A4" s="607"/>
      <c r="B4" s="608"/>
      <c r="C4" s="608"/>
      <c r="D4" s="608"/>
      <c r="E4" s="608"/>
      <c r="F4" s="608"/>
      <c r="G4" s="608"/>
      <c r="H4" s="608"/>
      <c r="I4" s="609"/>
    </row>
    <row r="5" spans="1:9">
      <c r="A5" s="607"/>
      <c r="B5" s="608"/>
      <c r="C5" s="608"/>
      <c r="D5" s="608"/>
      <c r="E5" s="608"/>
      <c r="F5" s="608"/>
      <c r="G5" s="608"/>
      <c r="H5" s="608"/>
      <c r="I5" s="609"/>
    </row>
    <row r="6" spans="1:9" ht="13.8" thickBot="1">
      <c r="A6" s="610"/>
      <c r="B6" s="611"/>
      <c r="C6" s="611"/>
      <c r="D6" s="611"/>
      <c r="E6" s="611"/>
      <c r="F6" s="611"/>
      <c r="G6" s="611"/>
      <c r="H6" s="611"/>
      <c r="I6" s="612"/>
    </row>
    <row r="7" spans="1:9" ht="13.8" thickTop="1">
      <c r="A7" s="603"/>
      <c r="B7" s="604"/>
      <c r="C7" s="604"/>
      <c r="D7" s="604"/>
      <c r="E7" s="604"/>
      <c r="F7" s="604"/>
      <c r="G7" s="604"/>
      <c r="H7" s="604"/>
      <c r="I7" s="605"/>
    </row>
    <row r="8" spans="1:9">
      <c r="A8" s="607"/>
      <c r="B8" s="608"/>
      <c r="C8" s="608"/>
      <c r="D8" s="608"/>
      <c r="E8" s="608"/>
      <c r="F8" s="608"/>
      <c r="G8" s="608"/>
      <c r="H8" s="608"/>
      <c r="I8" s="609"/>
    </row>
    <row r="9" spans="1:9">
      <c r="A9" s="607"/>
      <c r="B9" s="608"/>
      <c r="C9" s="608"/>
      <c r="D9" s="608"/>
      <c r="E9" s="608"/>
      <c r="F9" s="608"/>
      <c r="G9" s="608"/>
      <c r="H9" s="608"/>
      <c r="I9" s="609"/>
    </row>
    <row r="10" spans="1:9">
      <c r="A10" s="607"/>
      <c r="B10" s="608"/>
      <c r="C10" s="608"/>
      <c r="D10" s="608"/>
      <c r="E10" s="608"/>
      <c r="F10" s="608"/>
      <c r="G10" s="608"/>
      <c r="H10" s="608"/>
      <c r="I10" s="609"/>
    </row>
    <row r="11" spans="1:9">
      <c r="A11" s="607"/>
      <c r="B11" s="608"/>
      <c r="C11" s="608"/>
      <c r="D11" s="608"/>
      <c r="E11" s="608"/>
      <c r="F11" s="608"/>
      <c r="G11" s="608"/>
      <c r="H11" s="608"/>
      <c r="I11" s="609"/>
    </row>
    <row r="12" spans="1:9">
      <c r="A12" s="607"/>
      <c r="B12" s="608"/>
      <c r="C12" s="608"/>
      <c r="D12" s="608"/>
      <c r="E12" s="608"/>
      <c r="F12" s="608"/>
      <c r="G12" s="608"/>
      <c r="H12" s="608"/>
      <c r="I12" s="609"/>
    </row>
    <row r="13" spans="1:9">
      <c r="A13" s="607"/>
      <c r="B13" s="608"/>
      <c r="C13" s="608"/>
      <c r="D13" s="608"/>
      <c r="E13" s="608"/>
      <c r="F13" s="608"/>
      <c r="G13" s="608"/>
      <c r="H13" s="608"/>
      <c r="I13" s="609"/>
    </row>
    <row r="14" spans="1:9">
      <c r="A14" s="607"/>
      <c r="B14" s="608"/>
      <c r="C14" s="608"/>
      <c r="D14" s="608"/>
      <c r="E14" s="608"/>
      <c r="F14" s="608"/>
      <c r="G14" s="608"/>
      <c r="H14" s="608"/>
      <c r="I14" s="609"/>
    </row>
    <row r="15" spans="1:9">
      <c r="A15" s="607"/>
      <c r="B15" s="608"/>
      <c r="C15" s="608"/>
      <c r="D15" s="608"/>
      <c r="E15" s="608"/>
      <c r="F15" s="608"/>
      <c r="G15" s="608"/>
      <c r="H15" s="608"/>
      <c r="I15" s="609"/>
    </row>
    <row r="16" spans="1:9" ht="35.4">
      <c r="A16" s="1068" t="s">
        <v>1645</v>
      </c>
      <c r="B16" s="1069"/>
      <c r="C16" s="1069"/>
      <c r="D16" s="1069"/>
      <c r="E16" s="1069"/>
      <c r="F16" s="1069"/>
      <c r="G16" s="1069"/>
      <c r="H16" s="1069"/>
      <c r="I16" s="1070"/>
    </row>
    <row r="17" spans="1:9" ht="35.4">
      <c r="A17" s="1071" t="s">
        <v>1765</v>
      </c>
      <c r="B17" s="1069"/>
      <c r="C17" s="1069"/>
      <c r="D17" s="1069"/>
      <c r="E17" s="1069"/>
      <c r="F17" s="1069"/>
      <c r="G17" s="1069"/>
      <c r="H17" s="1069"/>
      <c r="I17" s="1070"/>
    </row>
    <row r="18" spans="1:9">
      <c r="A18" s="613"/>
      <c r="B18" s="614"/>
      <c r="C18" s="614"/>
      <c r="D18" s="614"/>
      <c r="E18" s="614"/>
      <c r="F18" s="614"/>
      <c r="G18" s="614"/>
      <c r="H18" s="614"/>
      <c r="I18" s="609"/>
    </row>
    <row r="19" spans="1:9" ht="17.399999999999999">
      <c r="A19" s="1072"/>
      <c r="B19" s="1073"/>
      <c r="C19" s="1073"/>
      <c r="D19" s="1073"/>
      <c r="E19" s="1073"/>
      <c r="F19" s="1073"/>
      <c r="G19" s="1073"/>
      <c r="H19" s="1073"/>
      <c r="I19" s="1074"/>
    </row>
    <row r="20" spans="1:9" ht="17.399999999999999">
      <c r="A20" s="1075"/>
      <c r="B20" s="1073"/>
      <c r="C20" s="1073"/>
      <c r="D20" s="1073"/>
      <c r="E20" s="1073"/>
      <c r="F20" s="1073"/>
      <c r="G20" s="1073"/>
      <c r="H20" s="1073"/>
      <c r="I20" s="1074"/>
    </row>
    <row r="21" spans="1:9" ht="43.2" customHeight="1">
      <c r="A21" s="1075"/>
      <c r="B21" s="1073"/>
      <c r="C21" s="1073"/>
      <c r="D21" s="1073"/>
      <c r="E21" s="1073"/>
      <c r="F21" s="1073"/>
      <c r="G21" s="1073"/>
      <c r="H21" s="1073"/>
      <c r="I21" s="1074"/>
    </row>
    <row r="22" spans="1:9" ht="43.2" customHeight="1">
      <c r="A22" s="934"/>
      <c r="B22" s="932"/>
      <c r="C22" s="932"/>
      <c r="D22" s="932"/>
      <c r="E22" s="932"/>
      <c r="F22" s="932"/>
      <c r="G22" s="932"/>
      <c r="H22" s="932"/>
      <c r="I22" s="933"/>
    </row>
    <row r="23" spans="1:9">
      <c r="A23" s="613"/>
      <c r="B23" s="614"/>
      <c r="C23" s="614"/>
      <c r="D23" s="614"/>
      <c r="E23" s="614"/>
      <c r="F23" s="614"/>
      <c r="G23" s="614"/>
      <c r="H23" s="614"/>
      <c r="I23" s="609"/>
    </row>
    <row r="24" spans="1:9" ht="21">
      <c r="A24" s="1079" t="s">
        <v>1646</v>
      </c>
      <c r="B24" s="1080"/>
      <c r="C24" s="1080"/>
      <c r="D24" s="1080"/>
      <c r="E24" s="1080"/>
      <c r="F24" s="1080"/>
      <c r="G24" s="1080"/>
      <c r="H24" s="1080"/>
      <c r="I24" s="1081"/>
    </row>
    <row r="25" spans="1:9" ht="21">
      <c r="A25" s="1082" t="s">
        <v>1756</v>
      </c>
      <c r="B25" s="1080"/>
      <c r="C25" s="1080"/>
      <c r="D25" s="1080"/>
      <c r="E25" s="1080"/>
      <c r="F25" s="1080"/>
      <c r="G25" s="1080"/>
      <c r="H25" s="1080"/>
      <c r="I25" s="1081"/>
    </row>
    <row r="26" spans="1:9" ht="43.2" customHeight="1">
      <c r="A26" s="1082" t="s">
        <v>1760</v>
      </c>
      <c r="B26" s="1080"/>
      <c r="C26" s="1080"/>
      <c r="D26" s="1080"/>
      <c r="E26" s="1080"/>
      <c r="F26" s="1080"/>
      <c r="G26" s="1080"/>
      <c r="H26" s="1080"/>
      <c r="I26" s="1081"/>
    </row>
    <row r="27" spans="1:9" ht="43.2" customHeight="1">
      <c r="A27" s="934"/>
      <c r="B27" s="932"/>
      <c r="C27" s="932"/>
      <c r="D27" s="932"/>
      <c r="E27" s="932"/>
      <c r="F27" s="932"/>
      <c r="G27" s="932"/>
      <c r="H27" s="932"/>
      <c r="I27" s="933"/>
    </row>
    <row r="28" spans="1:9" ht="43.2" customHeight="1">
      <c r="A28" s="934"/>
      <c r="B28" s="932"/>
      <c r="C28" s="932"/>
      <c r="D28" s="932"/>
      <c r="E28" s="932"/>
      <c r="F28" s="932"/>
      <c r="G28" s="932"/>
      <c r="H28" s="932"/>
      <c r="I28" s="933"/>
    </row>
    <row r="29" spans="1:9" ht="43.2" customHeight="1">
      <c r="A29" s="934"/>
      <c r="B29" s="932"/>
      <c r="C29" s="932"/>
      <c r="D29" s="932"/>
      <c r="E29" s="932"/>
      <c r="F29" s="932"/>
      <c r="G29" s="932"/>
      <c r="H29" s="932"/>
      <c r="I29" s="933"/>
    </row>
    <row r="30" spans="1:9" ht="43.2" customHeight="1">
      <c r="A30" s="934"/>
      <c r="B30" s="932"/>
      <c r="C30" s="932"/>
      <c r="D30" s="932"/>
      <c r="E30" s="932"/>
      <c r="F30" s="932"/>
      <c r="G30" s="932"/>
      <c r="H30" s="932"/>
      <c r="I30" s="933"/>
    </row>
    <row r="31" spans="1:9" ht="43.2" customHeight="1">
      <c r="A31" s="934"/>
      <c r="B31" s="932"/>
      <c r="C31" s="932"/>
      <c r="D31" s="932"/>
      <c r="E31" s="932"/>
      <c r="F31" s="932"/>
      <c r="G31" s="932"/>
      <c r="H31" s="932"/>
      <c r="I31" s="933"/>
    </row>
    <row r="32" spans="1:9" ht="43.2" customHeight="1">
      <c r="A32" s="934"/>
      <c r="B32" s="932"/>
      <c r="C32" s="932"/>
      <c r="D32" s="932"/>
      <c r="E32" s="932"/>
      <c r="F32" s="932"/>
      <c r="G32" s="932"/>
      <c r="H32" s="932"/>
      <c r="I32" s="933"/>
    </row>
    <row r="33" spans="1:9" ht="43.2" customHeight="1">
      <c r="A33" s="934"/>
      <c r="B33" s="932"/>
      <c r="C33" s="932"/>
      <c r="D33" s="932"/>
      <c r="E33" s="932"/>
      <c r="F33" s="932"/>
      <c r="G33" s="932"/>
      <c r="H33" s="932"/>
      <c r="I33" s="933"/>
    </row>
    <row r="34" spans="1:9" ht="43.2" customHeight="1">
      <c r="A34" s="934"/>
      <c r="B34" s="932"/>
      <c r="C34" s="932"/>
      <c r="D34" s="932"/>
      <c r="E34" s="932"/>
      <c r="F34" s="932"/>
      <c r="G34" s="932"/>
      <c r="H34" s="932"/>
      <c r="I34" s="933"/>
    </row>
    <row r="35" spans="1:9" ht="43.2" customHeight="1">
      <c r="A35" s="934"/>
      <c r="B35" s="932"/>
      <c r="C35" s="932"/>
      <c r="D35" s="932"/>
      <c r="E35" s="932"/>
      <c r="F35" s="932"/>
      <c r="G35" s="932"/>
      <c r="H35" s="932"/>
      <c r="I35" s="933"/>
    </row>
    <row r="36" spans="1:9" ht="43.2" customHeight="1">
      <c r="A36" s="934"/>
      <c r="B36" s="932"/>
      <c r="C36" s="932"/>
      <c r="D36" s="932"/>
      <c r="E36" s="932"/>
      <c r="F36" s="932"/>
      <c r="G36" s="932"/>
      <c r="H36" s="932"/>
      <c r="I36" s="933"/>
    </row>
    <row r="37" spans="1:9" ht="43.2" customHeight="1">
      <c r="A37" s="934"/>
      <c r="B37" s="932"/>
      <c r="C37" s="932"/>
      <c r="D37" s="932"/>
      <c r="E37" s="932"/>
      <c r="F37" s="932"/>
      <c r="G37" s="932"/>
      <c r="H37" s="932"/>
      <c r="I37" s="933"/>
    </row>
    <row r="38" spans="1:9" ht="43.2" customHeight="1">
      <c r="A38" s="934"/>
      <c r="B38" s="932"/>
      <c r="C38" s="932"/>
      <c r="D38" s="932"/>
      <c r="E38" s="932"/>
      <c r="F38" s="932"/>
      <c r="G38" s="932"/>
      <c r="H38" s="932"/>
      <c r="I38" s="933"/>
    </row>
    <row r="39" spans="1:9" ht="43.2" customHeight="1">
      <c r="A39" s="934"/>
      <c r="B39" s="932"/>
      <c r="C39" s="932"/>
      <c r="D39" s="932"/>
      <c r="E39" s="932"/>
      <c r="F39" s="932"/>
      <c r="G39" s="932"/>
      <c r="H39" s="932"/>
      <c r="I39" s="933"/>
    </row>
    <row r="40" spans="1:9">
      <c r="A40" s="615"/>
      <c r="B40" s="616"/>
      <c r="C40" s="616"/>
      <c r="D40" s="616"/>
      <c r="E40" s="616"/>
      <c r="F40" s="616"/>
      <c r="G40" s="616"/>
      <c r="H40" s="616"/>
      <c r="I40" s="617"/>
    </row>
    <row r="41" spans="1:9">
      <c r="A41" s="615"/>
      <c r="B41" s="616"/>
      <c r="C41" s="616"/>
      <c r="D41" s="616"/>
      <c r="E41" s="616"/>
      <c r="F41" s="616"/>
      <c r="G41" s="616"/>
      <c r="H41" s="616"/>
      <c r="I41" s="617"/>
    </row>
    <row r="42" spans="1:9">
      <c r="A42" s="615"/>
      <c r="B42" s="616"/>
      <c r="C42" s="616"/>
      <c r="D42" s="616"/>
      <c r="E42" s="616"/>
      <c r="F42" s="616"/>
      <c r="G42" s="616"/>
      <c r="H42" s="616"/>
      <c r="I42" s="617"/>
    </row>
    <row r="43" spans="1:9">
      <c r="A43" s="615"/>
      <c r="B43" s="616"/>
      <c r="C43" s="616"/>
      <c r="D43" s="616"/>
      <c r="E43" s="616"/>
      <c r="F43" s="616"/>
      <c r="G43" s="616"/>
      <c r="H43" s="616"/>
      <c r="I43" s="617"/>
    </row>
    <row r="44" spans="1:9">
      <c r="A44" s="615"/>
      <c r="B44" s="616"/>
      <c r="C44" s="616"/>
      <c r="D44" s="616"/>
      <c r="E44" s="616"/>
      <c r="F44" s="616"/>
      <c r="G44" s="616"/>
      <c r="H44" s="616"/>
      <c r="I44" s="617"/>
    </row>
    <row r="45" spans="1:9" ht="15">
      <c r="A45" s="618"/>
      <c r="B45" s="619"/>
      <c r="C45" s="619"/>
      <c r="D45" s="619"/>
      <c r="E45" s="619"/>
      <c r="F45" s="619"/>
      <c r="G45" s="619"/>
      <c r="H45" s="619"/>
      <c r="I45" s="609"/>
    </row>
    <row r="46" spans="1:9" ht="15">
      <c r="A46" s="618"/>
      <c r="B46" s="619"/>
      <c r="C46" s="619"/>
      <c r="D46" s="619"/>
      <c r="E46" s="619"/>
      <c r="F46" s="619"/>
      <c r="G46" s="619"/>
      <c r="H46" s="619"/>
      <c r="I46" s="609"/>
    </row>
    <row r="47" spans="1:9" ht="15">
      <c r="A47" s="618"/>
      <c r="B47" s="619"/>
      <c r="C47" s="619"/>
      <c r="D47" s="619"/>
      <c r="E47" s="619"/>
      <c r="F47" s="619"/>
      <c r="G47" s="619"/>
      <c r="H47" s="619"/>
      <c r="I47" s="609"/>
    </row>
    <row r="48" spans="1:9" ht="15">
      <c r="A48" s="618"/>
      <c r="B48" s="619"/>
      <c r="C48" s="619"/>
      <c r="D48" s="619"/>
      <c r="E48" s="619"/>
      <c r="F48" s="619"/>
      <c r="G48" s="619"/>
      <c r="H48" s="619"/>
      <c r="I48" s="609"/>
    </row>
    <row r="49" spans="1:9" ht="16.8">
      <c r="A49" s="1076" t="s">
        <v>1766</v>
      </c>
      <c r="B49" s="1077"/>
      <c r="C49" s="1077"/>
      <c r="D49" s="1077"/>
      <c r="E49" s="1077"/>
      <c r="F49" s="1077"/>
      <c r="G49" s="1077"/>
      <c r="H49" s="1077"/>
      <c r="I49" s="1078"/>
    </row>
    <row r="50" spans="1:9" ht="15.6" thickBot="1">
      <c r="A50" s="1066"/>
      <c r="B50" s="1067"/>
      <c r="C50" s="1067"/>
      <c r="D50" s="1067"/>
      <c r="E50" s="1067"/>
      <c r="F50" s="1067"/>
      <c r="G50" s="1067"/>
      <c r="H50" s="1067"/>
      <c r="I50" s="612"/>
    </row>
    <row r="51" spans="1:9" ht="13.8" thickTop="1"/>
  </sheetData>
  <mergeCells count="10">
    <mergeCell ref="A50:H50"/>
    <mergeCell ref="A16:I16"/>
    <mergeCell ref="A17:I17"/>
    <mergeCell ref="A19:I19"/>
    <mergeCell ref="A20:I20"/>
    <mergeCell ref="A21:I21"/>
    <mergeCell ref="A49:I49"/>
    <mergeCell ref="A24:I24"/>
    <mergeCell ref="A25:I25"/>
    <mergeCell ref="A26:I26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"/>
  <sheetViews>
    <sheetView showGridLines="0" view="pageBreakPreview" topLeftCell="A11" zoomScale="85" zoomScaleNormal="55" zoomScaleSheetLayoutView="85" zoomScalePageLayoutView="70" workbookViewId="0">
      <selection activeCell="E20" sqref="E20"/>
    </sheetView>
  </sheetViews>
  <sheetFormatPr defaultColWidth="9.33203125" defaultRowHeight="18" outlineLevelRow="1"/>
  <cols>
    <col min="1" max="1" width="11.88671875" style="763" customWidth="1"/>
    <col min="2" max="2" width="48.6640625" style="763" customWidth="1"/>
    <col min="3" max="3" width="42" style="763" customWidth="1"/>
    <col min="4" max="4" width="16.33203125" style="763" customWidth="1"/>
    <col min="5" max="5" width="28.33203125" style="832" customWidth="1"/>
    <col min="6" max="6" width="30.6640625" style="763" customWidth="1"/>
    <col min="7" max="7" width="20.88671875" style="764" customWidth="1"/>
    <col min="8" max="8" width="23.5546875" style="763" customWidth="1"/>
    <col min="9" max="254" width="9.33203125" style="763"/>
    <col min="255" max="255" width="10.44140625" style="763" customWidth="1"/>
    <col min="256" max="256" width="36.6640625" style="763" customWidth="1"/>
    <col min="257" max="257" width="35.33203125" style="763" customWidth="1"/>
    <col min="258" max="258" width="16.33203125" style="763" customWidth="1"/>
    <col min="259" max="259" width="26.5546875" style="763" customWidth="1"/>
    <col min="260" max="260" width="33.6640625" style="763" customWidth="1"/>
    <col min="261" max="261" width="9.44140625" style="763" customWidth="1"/>
    <col min="262" max="262" width="14.6640625" style="763" customWidth="1"/>
    <col min="263" max="263" width="25.33203125" style="763" bestFit="1" customWidth="1"/>
    <col min="264" max="264" width="23.5546875" style="763" customWidth="1"/>
    <col min="265" max="510" width="9.33203125" style="763"/>
    <col min="511" max="511" width="10.44140625" style="763" customWidth="1"/>
    <col min="512" max="512" width="36.6640625" style="763" customWidth="1"/>
    <col min="513" max="513" width="35.33203125" style="763" customWidth="1"/>
    <col min="514" max="514" width="16.33203125" style="763" customWidth="1"/>
    <col min="515" max="515" width="26.5546875" style="763" customWidth="1"/>
    <col min="516" max="516" width="33.6640625" style="763" customWidth="1"/>
    <col min="517" max="517" width="9.44140625" style="763" customWidth="1"/>
    <col min="518" max="518" width="14.6640625" style="763" customWidth="1"/>
    <col min="519" max="519" width="25.33203125" style="763" bestFit="1" customWidth="1"/>
    <col min="520" max="520" width="23.5546875" style="763" customWidth="1"/>
    <col min="521" max="766" width="9.33203125" style="763"/>
    <col min="767" max="767" width="10.44140625" style="763" customWidth="1"/>
    <col min="768" max="768" width="36.6640625" style="763" customWidth="1"/>
    <col min="769" max="769" width="35.33203125" style="763" customWidth="1"/>
    <col min="770" max="770" width="16.33203125" style="763" customWidth="1"/>
    <col min="771" max="771" width="26.5546875" style="763" customWidth="1"/>
    <col min="772" max="772" width="33.6640625" style="763" customWidth="1"/>
    <col min="773" max="773" width="9.44140625" style="763" customWidth="1"/>
    <col min="774" max="774" width="14.6640625" style="763" customWidth="1"/>
    <col min="775" max="775" width="25.33203125" style="763" bestFit="1" customWidth="1"/>
    <col min="776" max="776" width="23.5546875" style="763" customWidth="1"/>
    <col min="777" max="1022" width="9.33203125" style="763"/>
    <col min="1023" max="1023" width="10.44140625" style="763" customWidth="1"/>
    <col min="1024" max="1024" width="36.6640625" style="763" customWidth="1"/>
    <col min="1025" max="1025" width="35.33203125" style="763" customWidth="1"/>
    <col min="1026" max="1026" width="16.33203125" style="763" customWidth="1"/>
    <col min="1027" max="1027" width="26.5546875" style="763" customWidth="1"/>
    <col min="1028" max="1028" width="33.6640625" style="763" customWidth="1"/>
    <col min="1029" max="1029" width="9.44140625" style="763" customWidth="1"/>
    <col min="1030" max="1030" width="14.6640625" style="763" customWidth="1"/>
    <col min="1031" max="1031" width="25.33203125" style="763" bestFit="1" customWidth="1"/>
    <col min="1032" max="1032" width="23.5546875" style="763" customWidth="1"/>
    <col min="1033" max="1278" width="9.33203125" style="763"/>
    <col min="1279" max="1279" width="10.44140625" style="763" customWidth="1"/>
    <col min="1280" max="1280" width="36.6640625" style="763" customWidth="1"/>
    <col min="1281" max="1281" width="35.33203125" style="763" customWidth="1"/>
    <col min="1282" max="1282" width="16.33203125" style="763" customWidth="1"/>
    <col min="1283" max="1283" width="26.5546875" style="763" customWidth="1"/>
    <col min="1284" max="1284" width="33.6640625" style="763" customWidth="1"/>
    <col min="1285" max="1285" width="9.44140625" style="763" customWidth="1"/>
    <col min="1286" max="1286" width="14.6640625" style="763" customWidth="1"/>
    <col min="1287" max="1287" width="25.33203125" style="763" bestFit="1" customWidth="1"/>
    <col min="1288" max="1288" width="23.5546875" style="763" customWidth="1"/>
    <col min="1289" max="1534" width="9.33203125" style="763"/>
    <col min="1535" max="1535" width="10.44140625" style="763" customWidth="1"/>
    <col min="1536" max="1536" width="36.6640625" style="763" customWidth="1"/>
    <col min="1537" max="1537" width="35.33203125" style="763" customWidth="1"/>
    <col min="1538" max="1538" width="16.33203125" style="763" customWidth="1"/>
    <col min="1539" max="1539" width="26.5546875" style="763" customWidth="1"/>
    <col min="1540" max="1540" width="33.6640625" style="763" customWidth="1"/>
    <col min="1541" max="1541" width="9.44140625" style="763" customWidth="1"/>
    <col min="1542" max="1542" width="14.6640625" style="763" customWidth="1"/>
    <col min="1543" max="1543" width="25.33203125" style="763" bestFit="1" customWidth="1"/>
    <col min="1544" max="1544" width="23.5546875" style="763" customWidth="1"/>
    <col min="1545" max="1790" width="9.33203125" style="763"/>
    <col min="1791" max="1791" width="10.44140625" style="763" customWidth="1"/>
    <col min="1792" max="1792" width="36.6640625" style="763" customWidth="1"/>
    <col min="1793" max="1793" width="35.33203125" style="763" customWidth="1"/>
    <col min="1794" max="1794" width="16.33203125" style="763" customWidth="1"/>
    <col min="1795" max="1795" width="26.5546875" style="763" customWidth="1"/>
    <col min="1796" max="1796" width="33.6640625" style="763" customWidth="1"/>
    <col min="1797" max="1797" width="9.44140625" style="763" customWidth="1"/>
    <col min="1798" max="1798" width="14.6640625" style="763" customWidth="1"/>
    <col min="1799" max="1799" width="25.33203125" style="763" bestFit="1" customWidth="1"/>
    <col min="1800" max="1800" width="23.5546875" style="763" customWidth="1"/>
    <col min="1801" max="2046" width="9.33203125" style="763"/>
    <col min="2047" max="2047" width="10.44140625" style="763" customWidth="1"/>
    <col min="2048" max="2048" width="36.6640625" style="763" customWidth="1"/>
    <col min="2049" max="2049" width="35.33203125" style="763" customWidth="1"/>
    <col min="2050" max="2050" width="16.33203125" style="763" customWidth="1"/>
    <col min="2051" max="2051" width="26.5546875" style="763" customWidth="1"/>
    <col min="2052" max="2052" width="33.6640625" style="763" customWidth="1"/>
    <col min="2053" max="2053" width="9.44140625" style="763" customWidth="1"/>
    <col min="2054" max="2054" width="14.6640625" style="763" customWidth="1"/>
    <col min="2055" max="2055" width="25.33203125" style="763" bestFit="1" customWidth="1"/>
    <col min="2056" max="2056" width="23.5546875" style="763" customWidth="1"/>
    <col min="2057" max="2302" width="9.33203125" style="763"/>
    <col min="2303" max="2303" width="10.44140625" style="763" customWidth="1"/>
    <col min="2304" max="2304" width="36.6640625" style="763" customWidth="1"/>
    <col min="2305" max="2305" width="35.33203125" style="763" customWidth="1"/>
    <col min="2306" max="2306" width="16.33203125" style="763" customWidth="1"/>
    <col min="2307" max="2307" width="26.5546875" style="763" customWidth="1"/>
    <col min="2308" max="2308" width="33.6640625" style="763" customWidth="1"/>
    <col min="2309" max="2309" width="9.44140625" style="763" customWidth="1"/>
    <col min="2310" max="2310" width="14.6640625" style="763" customWidth="1"/>
    <col min="2311" max="2311" width="25.33203125" style="763" bestFit="1" customWidth="1"/>
    <col min="2312" max="2312" width="23.5546875" style="763" customWidth="1"/>
    <col min="2313" max="2558" width="9.33203125" style="763"/>
    <col min="2559" max="2559" width="10.44140625" style="763" customWidth="1"/>
    <col min="2560" max="2560" width="36.6640625" style="763" customWidth="1"/>
    <col min="2561" max="2561" width="35.33203125" style="763" customWidth="1"/>
    <col min="2562" max="2562" width="16.33203125" style="763" customWidth="1"/>
    <col min="2563" max="2563" width="26.5546875" style="763" customWidth="1"/>
    <col min="2564" max="2564" width="33.6640625" style="763" customWidth="1"/>
    <col min="2565" max="2565" width="9.44140625" style="763" customWidth="1"/>
    <col min="2566" max="2566" width="14.6640625" style="763" customWidth="1"/>
    <col min="2567" max="2567" width="25.33203125" style="763" bestFit="1" customWidth="1"/>
    <col min="2568" max="2568" width="23.5546875" style="763" customWidth="1"/>
    <col min="2569" max="2814" width="9.33203125" style="763"/>
    <col min="2815" max="2815" width="10.44140625" style="763" customWidth="1"/>
    <col min="2816" max="2816" width="36.6640625" style="763" customWidth="1"/>
    <col min="2817" max="2817" width="35.33203125" style="763" customWidth="1"/>
    <col min="2818" max="2818" width="16.33203125" style="763" customWidth="1"/>
    <col min="2819" max="2819" width="26.5546875" style="763" customWidth="1"/>
    <col min="2820" max="2820" width="33.6640625" style="763" customWidth="1"/>
    <col min="2821" max="2821" width="9.44140625" style="763" customWidth="1"/>
    <col min="2822" max="2822" width="14.6640625" style="763" customWidth="1"/>
    <col min="2823" max="2823" width="25.33203125" style="763" bestFit="1" customWidth="1"/>
    <col min="2824" max="2824" width="23.5546875" style="763" customWidth="1"/>
    <col min="2825" max="3070" width="9.33203125" style="763"/>
    <col min="3071" max="3071" width="10.44140625" style="763" customWidth="1"/>
    <col min="3072" max="3072" width="36.6640625" style="763" customWidth="1"/>
    <col min="3073" max="3073" width="35.33203125" style="763" customWidth="1"/>
    <col min="3074" max="3074" width="16.33203125" style="763" customWidth="1"/>
    <col min="3075" max="3075" width="26.5546875" style="763" customWidth="1"/>
    <col min="3076" max="3076" width="33.6640625" style="763" customWidth="1"/>
    <col min="3077" max="3077" width="9.44140625" style="763" customWidth="1"/>
    <col min="3078" max="3078" width="14.6640625" style="763" customWidth="1"/>
    <col min="3079" max="3079" width="25.33203125" style="763" bestFit="1" customWidth="1"/>
    <col min="3080" max="3080" width="23.5546875" style="763" customWidth="1"/>
    <col min="3081" max="3326" width="9.33203125" style="763"/>
    <col min="3327" max="3327" width="10.44140625" style="763" customWidth="1"/>
    <col min="3328" max="3328" width="36.6640625" style="763" customWidth="1"/>
    <col min="3329" max="3329" width="35.33203125" style="763" customWidth="1"/>
    <col min="3330" max="3330" width="16.33203125" style="763" customWidth="1"/>
    <col min="3331" max="3331" width="26.5546875" style="763" customWidth="1"/>
    <col min="3332" max="3332" width="33.6640625" style="763" customWidth="1"/>
    <col min="3333" max="3333" width="9.44140625" style="763" customWidth="1"/>
    <col min="3334" max="3334" width="14.6640625" style="763" customWidth="1"/>
    <col min="3335" max="3335" width="25.33203125" style="763" bestFit="1" customWidth="1"/>
    <col min="3336" max="3336" width="23.5546875" style="763" customWidth="1"/>
    <col min="3337" max="3582" width="9.33203125" style="763"/>
    <col min="3583" max="3583" width="10.44140625" style="763" customWidth="1"/>
    <col min="3584" max="3584" width="36.6640625" style="763" customWidth="1"/>
    <col min="3585" max="3585" width="35.33203125" style="763" customWidth="1"/>
    <col min="3586" max="3586" width="16.33203125" style="763" customWidth="1"/>
    <col min="3587" max="3587" width="26.5546875" style="763" customWidth="1"/>
    <col min="3588" max="3588" width="33.6640625" style="763" customWidth="1"/>
    <col min="3589" max="3589" width="9.44140625" style="763" customWidth="1"/>
    <col min="3590" max="3590" width="14.6640625" style="763" customWidth="1"/>
    <col min="3591" max="3591" width="25.33203125" style="763" bestFit="1" customWidth="1"/>
    <col min="3592" max="3592" width="23.5546875" style="763" customWidth="1"/>
    <col min="3593" max="3838" width="9.33203125" style="763"/>
    <col min="3839" max="3839" width="10.44140625" style="763" customWidth="1"/>
    <col min="3840" max="3840" width="36.6640625" style="763" customWidth="1"/>
    <col min="3841" max="3841" width="35.33203125" style="763" customWidth="1"/>
    <col min="3842" max="3842" width="16.33203125" style="763" customWidth="1"/>
    <col min="3843" max="3843" width="26.5546875" style="763" customWidth="1"/>
    <col min="3844" max="3844" width="33.6640625" style="763" customWidth="1"/>
    <col min="3845" max="3845" width="9.44140625" style="763" customWidth="1"/>
    <col min="3846" max="3846" width="14.6640625" style="763" customWidth="1"/>
    <col min="3847" max="3847" width="25.33203125" style="763" bestFit="1" customWidth="1"/>
    <col min="3848" max="3848" width="23.5546875" style="763" customWidth="1"/>
    <col min="3849" max="4094" width="9.33203125" style="763"/>
    <col min="4095" max="4095" width="10.44140625" style="763" customWidth="1"/>
    <col min="4096" max="4096" width="36.6640625" style="763" customWidth="1"/>
    <col min="4097" max="4097" width="35.33203125" style="763" customWidth="1"/>
    <col min="4098" max="4098" width="16.33203125" style="763" customWidth="1"/>
    <col min="4099" max="4099" width="26.5546875" style="763" customWidth="1"/>
    <col min="4100" max="4100" width="33.6640625" style="763" customWidth="1"/>
    <col min="4101" max="4101" width="9.44140625" style="763" customWidth="1"/>
    <col min="4102" max="4102" width="14.6640625" style="763" customWidth="1"/>
    <col min="4103" max="4103" width="25.33203125" style="763" bestFit="1" customWidth="1"/>
    <col min="4104" max="4104" width="23.5546875" style="763" customWidth="1"/>
    <col min="4105" max="4350" width="9.33203125" style="763"/>
    <col min="4351" max="4351" width="10.44140625" style="763" customWidth="1"/>
    <col min="4352" max="4352" width="36.6640625" style="763" customWidth="1"/>
    <col min="4353" max="4353" width="35.33203125" style="763" customWidth="1"/>
    <col min="4354" max="4354" width="16.33203125" style="763" customWidth="1"/>
    <col min="4355" max="4355" width="26.5546875" style="763" customWidth="1"/>
    <col min="4356" max="4356" width="33.6640625" style="763" customWidth="1"/>
    <col min="4357" max="4357" width="9.44140625" style="763" customWidth="1"/>
    <col min="4358" max="4358" width="14.6640625" style="763" customWidth="1"/>
    <col min="4359" max="4359" width="25.33203125" style="763" bestFit="1" customWidth="1"/>
    <col min="4360" max="4360" width="23.5546875" style="763" customWidth="1"/>
    <col min="4361" max="4606" width="9.33203125" style="763"/>
    <col min="4607" max="4607" width="10.44140625" style="763" customWidth="1"/>
    <col min="4608" max="4608" width="36.6640625" style="763" customWidth="1"/>
    <col min="4609" max="4609" width="35.33203125" style="763" customWidth="1"/>
    <col min="4610" max="4610" width="16.33203125" style="763" customWidth="1"/>
    <col min="4611" max="4611" width="26.5546875" style="763" customWidth="1"/>
    <col min="4612" max="4612" width="33.6640625" style="763" customWidth="1"/>
    <col min="4613" max="4613" width="9.44140625" style="763" customWidth="1"/>
    <col min="4614" max="4614" width="14.6640625" style="763" customWidth="1"/>
    <col min="4615" max="4615" width="25.33203125" style="763" bestFit="1" customWidth="1"/>
    <col min="4616" max="4616" width="23.5546875" style="763" customWidth="1"/>
    <col min="4617" max="4862" width="9.33203125" style="763"/>
    <col min="4863" max="4863" width="10.44140625" style="763" customWidth="1"/>
    <col min="4864" max="4864" width="36.6640625" style="763" customWidth="1"/>
    <col min="4865" max="4865" width="35.33203125" style="763" customWidth="1"/>
    <col min="4866" max="4866" width="16.33203125" style="763" customWidth="1"/>
    <col min="4867" max="4867" width="26.5546875" style="763" customWidth="1"/>
    <col min="4868" max="4868" width="33.6640625" style="763" customWidth="1"/>
    <col min="4869" max="4869" width="9.44140625" style="763" customWidth="1"/>
    <col min="4870" max="4870" width="14.6640625" style="763" customWidth="1"/>
    <col min="4871" max="4871" width="25.33203125" style="763" bestFit="1" customWidth="1"/>
    <col min="4872" max="4872" width="23.5546875" style="763" customWidth="1"/>
    <col min="4873" max="5118" width="9.33203125" style="763"/>
    <col min="5119" max="5119" width="10.44140625" style="763" customWidth="1"/>
    <col min="5120" max="5120" width="36.6640625" style="763" customWidth="1"/>
    <col min="5121" max="5121" width="35.33203125" style="763" customWidth="1"/>
    <col min="5122" max="5122" width="16.33203125" style="763" customWidth="1"/>
    <col min="5123" max="5123" width="26.5546875" style="763" customWidth="1"/>
    <col min="5124" max="5124" width="33.6640625" style="763" customWidth="1"/>
    <col min="5125" max="5125" width="9.44140625" style="763" customWidth="1"/>
    <col min="5126" max="5126" width="14.6640625" style="763" customWidth="1"/>
    <col min="5127" max="5127" width="25.33203125" style="763" bestFit="1" customWidth="1"/>
    <col min="5128" max="5128" width="23.5546875" style="763" customWidth="1"/>
    <col min="5129" max="5374" width="9.33203125" style="763"/>
    <col min="5375" max="5375" width="10.44140625" style="763" customWidth="1"/>
    <col min="5376" max="5376" width="36.6640625" style="763" customWidth="1"/>
    <col min="5377" max="5377" width="35.33203125" style="763" customWidth="1"/>
    <col min="5378" max="5378" width="16.33203125" style="763" customWidth="1"/>
    <col min="5379" max="5379" width="26.5546875" style="763" customWidth="1"/>
    <col min="5380" max="5380" width="33.6640625" style="763" customWidth="1"/>
    <col min="5381" max="5381" width="9.44140625" style="763" customWidth="1"/>
    <col min="5382" max="5382" width="14.6640625" style="763" customWidth="1"/>
    <col min="5383" max="5383" width="25.33203125" style="763" bestFit="1" customWidth="1"/>
    <col min="5384" max="5384" width="23.5546875" style="763" customWidth="1"/>
    <col min="5385" max="5630" width="9.33203125" style="763"/>
    <col min="5631" max="5631" width="10.44140625" style="763" customWidth="1"/>
    <col min="5632" max="5632" width="36.6640625" style="763" customWidth="1"/>
    <col min="5633" max="5633" width="35.33203125" style="763" customWidth="1"/>
    <col min="5634" max="5634" width="16.33203125" style="763" customWidth="1"/>
    <col min="5635" max="5635" width="26.5546875" style="763" customWidth="1"/>
    <col min="5636" max="5636" width="33.6640625" style="763" customWidth="1"/>
    <col min="5637" max="5637" width="9.44140625" style="763" customWidth="1"/>
    <col min="5638" max="5638" width="14.6640625" style="763" customWidth="1"/>
    <col min="5639" max="5639" width="25.33203125" style="763" bestFit="1" customWidth="1"/>
    <col min="5640" max="5640" width="23.5546875" style="763" customWidth="1"/>
    <col min="5641" max="5886" width="9.33203125" style="763"/>
    <col min="5887" max="5887" width="10.44140625" style="763" customWidth="1"/>
    <col min="5888" max="5888" width="36.6640625" style="763" customWidth="1"/>
    <col min="5889" max="5889" width="35.33203125" style="763" customWidth="1"/>
    <col min="5890" max="5890" width="16.33203125" style="763" customWidth="1"/>
    <col min="5891" max="5891" width="26.5546875" style="763" customWidth="1"/>
    <col min="5892" max="5892" width="33.6640625" style="763" customWidth="1"/>
    <col min="5893" max="5893" width="9.44140625" style="763" customWidth="1"/>
    <col min="5894" max="5894" width="14.6640625" style="763" customWidth="1"/>
    <col min="5895" max="5895" width="25.33203125" style="763" bestFit="1" customWidth="1"/>
    <col min="5896" max="5896" width="23.5546875" style="763" customWidth="1"/>
    <col min="5897" max="6142" width="9.33203125" style="763"/>
    <col min="6143" max="6143" width="10.44140625" style="763" customWidth="1"/>
    <col min="6144" max="6144" width="36.6640625" style="763" customWidth="1"/>
    <col min="6145" max="6145" width="35.33203125" style="763" customWidth="1"/>
    <col min="6146" max="6146" width="16.33203125" style="763" customWidth="1"/>
    <col min="6147" max="6147" width="26.5546875" style="763" customWidth="1"/>
    <col min="6148" max="6148" width="33.6640625" style="763" customWidth="1"/>
    <col min="6149" max="6149" width="9.44140625" style="763" customWidth="1"/>
    <col min="6150" max="6150" width="14.6640625" style="763" customWidth="1"/>
    <col min="6151" max="6151" width="25.33203125" style="763" bestFit="1" customWidth="1"/>
    <col min="6152" max="6152" width="23.5546875" style="763" customWidth="1"/>
    <col min="6153" max="6398" width="9.33203125" style="763"/>
    <col min="6399" max="6399" width="10.44140625" style="763" customWidth="1"/>
    <col min="6400" max="6400" width="36.6640625" style="763" customWidth="1"/>
    <col min="6401" max="6401" width="35.33203125" style="763" customWidth="1"/>
    <col min="6402" max="6402" width="16.33203125" style="763" customWidth="1"/>
    <col min="6403" max="6403" width="26.5546875" style="763" customWidth="1"/>
    <col min="6404" max="6404" width="33.6640625" style="763" customWidth="1"/>
    <col min="6405" max="6405" width="9.44140625" style="763" customWidth="1"/>
    <col min="6406" max="6406" width="14.6640625" style="763" customWidth="1"/>
    <col min="6407" max="6407" width="25.33203125" style="763" bestFit="1" customWidth="1"/>
    <col min="6408" max="6408" width="23.5546875" style="763" customWidth="1"/>
    <col min="6409" max="6654" width="9.33203125" style="763"/>
    <col min="6655" max="6655" width="10.44140625" style="763" customWidth="1"/>
    <col min="6656" max="6656" width="36.6640625" style="763" customWidth="1"/>
    <col min="6657" max="6657" width="35.33203125" style="763" customWidth="1"/>
    <col min="6658" max="6658" width="16.33203125" style="763" customWidth="1"/>
    <col min="6659" max="6659" width="26.5546875" style="763" customWidth="1"/>
    <col min="6660" max="6660" width="33.6640625" style="763" customWidth="1"/>
    <col min="6661" max="6661" width="9.44140625" style="763" customWidth="1"/>
    <col min="6662" max="6662" width="14.6640625" style="763" customWidth="1"/>
    <col min="6663" max="6663" width="25.33203125" style="763" bestFit="1" customWidth="1"/>
    <col min="6664" max="6664" width="23.5546875" style="763" customWidth="1"/>
    <col min="6665" max="6910" width="9.33203125" style="763"/>
    <col min="6911" max="6911" width="10.44140625" style="763" customWidth="1"/>
    <col min="6912" max="6912" width="36.6640625" style="763" customWidth="1"/>
    <col min="6913" max="6913" width="35.33203125" style="763" customWidth="1"/>
    <col min="6914" max="6914" width="16.33203125" style="763" customWidth="1"/>
    <col min="6915" max="6915" width="26.5546875" style="763" customWidth="1"/>
    <col min="6916" max="6916" width="33.6640625" style="763" customWidth="1"/>
    <col min="6917" max="6917" width="9.44140625" style="763" customWidth="1"/>
    <col min="6918" max="6918" width="14.6640625" style="763" customWidth="1"/>
    <col min="6919" max="6919" width="25.33203125" style="763" bestFit="1" customWidth="1"/>
    <col min="6920" max="6920" width="23.5546875" style="763" customWidth="1"/>
    <col min="6921" max="7166" width="9.33203125" style="763"/>
    <col min="7167" max="7167" width="10.44140625" style="763" customWidth="1"/>
    <col min="7168" max="7168" width="36.6640625" style="763" customWidth="1"/>
    <col min="7169" max="7169" width="35.33203125" style="763" customWidth="1"/>
    <col min="7170" max="7170" width="16.33203125" style="763" customWidth="1"/>
    <col min="7171" max="7171" width="26.5546875" style="763" customWidth="1"/>
    <col min="7172" max="7172" width="33.6640625" style="763" customWidth="1"/>
    <col min="7173" max="7173" width="9.44140625" style="763" customWidth="1"/>
    <col min="7174" max="7174" width="14.6640625" style="763" customWidth="1"/>
    <col min="7175" max="7175" width="25.33203125" style="763" bestFit="1" customWidth="1"/>
    <col min="7176" max="7176" width="23.5546875" style="763" customWidth="1"/>
    <col min="7177" max="7422" width="9.33203125" style="763"/>
    <col min="7423" max="7423" width="10.44140625" style="763" customWidth="1"/>
    <col min="7424" max="7424" width="36.6640625" style="763" customWidth="1"/>
    <col min="7425" max="7425" width="35.33203125" style="763" customWidth="1"/>
    <col min="7426" max="7426" width="16.33203125" style="763" customWidth="1"/>
    <col min="7427" max="7427" width="26.5546875" style="763" customWidth="1"/>
    <col min="7428" max="7428" width="33.6640625" style="763" customWidth="1"/>
    <col min="7429" max="7429" width="9.44140625" style="763" customWidth="1"/>
    <col min="7430" max="7430" width="14.6640625" style="763" customWidth="1"/>
    <col min="7431" max="7431" width="25.33203125" style="763" bestFit="1" customWidth="1"/>
    <col min="7432" max="7432" width="23.5546875" style="763" customWidth="1"/>
    <col min="7433" max="7678" width="9.33203125" style="763"/>
    <col min="7679" max="7679" width="10.44140625" style="763" customWidth="1"/>
    <col min="7680" max="7680" width="36.6640625" style="763" customWidth="1"/>
    <col min="7681" max="7681" width="35.33203125" style="763" customWidth="1"/>
    <col min="7682" max="7682" width="16.33203125" style="763" customWidth="1"/>
    <col min="7683" max="7683" width="26.5546875" style="763" customWidth="1"/>
    <col min="7684" max="7684" width="33.6640625" style="763" customWidth="1"/>
    <col min="7685" max="7685" width="9.44140625" style="763" customWidth="1"/>
    <col min="7686" max="7686" width="14.6640625" style="763" customWidth="1"/>
    <col min="7687" max="7687" width="25.33203125" style="763" bestFit="1" customWidth="1"/>
    <col min="7688" max="7688" width="23.5546875" style="763" customWidth="1"/>
    <col min="7689" max="7934" width="9.33203125" style="763"/>
    <col min="7935" max="7935" width="10.44140625" style="763" customWidth="1"/>
    <col min="7936" max="7936" width="36.6640625" style="763" customWidth="1"/>
    <col min="7937" max="7937" width="35.33203125" style="763" customWidth="1"/>
    <col min="7938" max="7938" width="16.33203125" style="763" customWidth="1"/>
    <col min="7939" max="7939" width="26.5546875" style="763" customWidth="1"/>
    <col min="7940" max="7940" width="33.6640625" style="763" customWidth="1"/>
    <col min="7941" max="7941" width="9.44140625" style="763" customWidth="1"/>
    <col min="7942" max="7942" width="14.6640625" style="763" customWidth="1"/>
    <col min="7943" max="7943" width="25.33203125" style="763" bestFit="1" customWidth="1"/>
    <col min="7944" max="7944" width="23.5546875" style="763" customWidth="1"/>
    <col min="7945" max="8190" width="9.33203125" style="763"/>
    <col min="8191" max="8191" width="10.44140625" style="763" customWidth="1"/>
    <col min="8192" max="8192" width="36.6640625" style="763" customWidth="1"/>
    <col min="8193" max="8193" width="35.33203125" style="763" customWidth="1"/>
    <col min="8194" max="8194" width="16.33203125" style="763" customWidth="1"/>
    <col min="8195" max="8195" width="26.5546875" style="763" customWidth="1"/>
    <col min="8196" max="8196" width="33.6640625" style="763" customWidth="1"/>
    <col min="8197" max="8197" width="9.44140625" style="763" customWidth="1"/>
    <col min="8198" max="8198" width="14.6640625" style="763" customWidth="1"/>
    <col min="8199" max="8199" width="25.33203125" style="763" bestFit="1" customWidth="1"/>
    <col min="8200" max="8200" width="23.5546875" style="763" customWidth="1"/>
    <col min="8201" max="8446" width="9.33203125" style="763"/>
    <col min="8447" max="8447" width="10.44140625" style="763" customWidth="1"/>
    <col min="8448" max="8448" width="36.6640625" style="763" customWidth="1"/>
    <col min="8449" max="8449" width="35.33203125" style="763" customWidth="1"/>
    <col min="8450" max="8450" width="16.33203125" style="763" customWidth="1"/>
    <col min="8451" max="8451" width="26.5546875" style="763" customWidth="1"/>
    <col min="8452" max="8452" width="33.6640625" style="763" customWidth="1"/>
    <col min="8453" max="8453" width="9.44140625" style="763" customWidth="1"/>
    <col min="8454" max="8454" width="14.6640625" style="763" customWidth="1"/>
    <col min="8455" max="8455" width="25.33203125" style="763" bestFit="1" customWidth="1"/>
    <col min="8456" max="8456" width="23.5546875" style="763" customWidth="1"/>
    <col min="8457" max="8702" width="9.33203125" style="763"/>
    <col min="8703" max="8703" width="10.44140625" style="763" customWidth="1"/>
    <col min="8704" max="8704" width="36.6640625" style="763" customWidth="1"/>
    <col min="8705" max="8705" width="35.33203125" style="763" customWidth="1"/>
    <col min="8706" max="8706" width="16.33203125" style="763" customWidth="1"/>
    <col min="8707" max="8707" width="26.5546875" style="763" customWidth="1"/>
    <col min="8708" max="8708" width="33.6640625" style="763" customWidth="1"/>
    <col min="8709" max="8709" width="9.44140625" style="763" customWidth="1"/>
    <col min="8710" max="8710" width="14.6640625" style="763" customWidth="1"/>
    <col min="8711" max="8711" width="25.33203125" style="763" bestFit="1" customWidth="1"/>
    <col min="8712" max="8712" width="23.5546875" style="763" customWidth="1"/>
    <col min="8713" max="8958" width="9.33203125" style="763"/>
    <col min="8959" max="8959" width="10.44140625" style="763" customWidth="1"/>
    <col min="8960" max="8960" width="36.6640625" style="763" customWidth="1"/>
    <col min="8961" max="8961" width="35.33203125" style="763" customWidth="1"/>
    <col min="8962" max="8962" width="16.33203125" style="763" customWidth="1"/>
    <col min="8963" max="8963" width="26.5546875" style="763" customWidth="1"/>
    <col min="8964" max="8964" width="33.6640625" style="763" customWidth="1"/>
    <col min="8965" max="8965" width="9.44140625" style="763" customWidth="1"/>
    <col min="8966" max="8966" width="14.6640625" style="763" customWidth="1"/>
    <col min="8967" max="8967" width="25.33203125" style="763" bestFit="1" customWidth="1"/>
    <col min="8968" max="8968" width="23.5546875" style="763" customWidth="1"/>
    <col min="8969" max="9214" width="9.33203125" style="763"/>
    <col min="9215" max="9215" width="10.44140625" style="763" customWidth="1"/>
    <col min="9216" max="9216" width="36.6640625" style="763" customWidth="1"/>
    <col min="9217" max="9217" width="35.33203125" style="763" customWidth="1"/>
    <col min="9218" max="9218" width="16.33203125" style="763" customWidth="1"/>
    <col min="9219" max="9219" width="26.5546875" style="763" customWidth="1"/>
    <col min="9220" max="9220" width="33.6640625" style="763" customWidth="1"/>
    <col min="9221" max="9221" width="9.44140625" style="763" customWidth="1"/>
    <col min="9222" max="9222" width="14.6640625" style="763" customWidth="1"/>
    <col min="9223" max="9223" width="25.33203125" style="763" bestFit="1" customWidth="1"/>
    <col min="9224" max="9224" width="23.5546875" style="763" customWidth="1"/>
    <col min="9225" max="9470" width="9.33203125" style="763"/>
    <col min="9471" max="9471" width="10.44140625" style="763" customWidth="1"/>
    <col min="9472" max="9472" width="36.6640625" style="763" customWidth="1"/>
    <col min="9473" max="9473" width="35.33203125" style="763" customWidth="1"/>
    <col min="9474" max="9474" width="16.33203125" style="763" customWidth="1"/>
    <col min="9475" max="9475" width="26.5546875" style="763" customWidth="1"/>
    <col min="9476" max="9476" width="33.6640625" style="763" customWidth="1"/>
    <col min="9477" max="9477" width="9.44140625" style="763" customWidth="1"/>
    <col min="9478" max="9478" width="14.6640625" style="763" customWidth="1"/>
    <col min="9479" max="9479" width="25.33203125" style="763" bestFit="1" customWidth="1"/>
    <col min="9480" max="9480" width="23.5546875" style="763" customWidth="1"/>
    <col min="9481" max="9726" width="9.33203125" style="763"/>
    <col min="9727" max="9727" width="10.44140625" style="763" customWidth="1"/>
    <col min="9728" max="9728" width="36.6640625" style="763" customWidth="1"/>
    <col min="9729" max="9729" width="35.33203125" style="763" customWidth="1"/>
    <col min="9730" max="9730" width="16.33203125" style="763" customWidth="1"/>
    <col min="9731" max="9731" width="26.5546875" style="763" customWidth="1"/>
    <col min="9732" max="9732" width="33.6640625" style="763" customWidth="1"/>
    <col min="9733" max="9733" width="9.44140625" style="763" customWidth="1"/>
    <col min="9734" max="9734" width="14.6640625" style="763" customWidth="1"/>
    <col min="9735" max="9735" width="25.33203125" style="763" bestFit="1" customWidth="1"/>
    <col min="9736" max="9736" width="23.5546875" style="763" customWidth="1"/>
    <col min="9737" max="9982" width="9.33203125" style="763"/>
    <col min="9983" max="9983" width="10.44140625" style="763" customWidth="1"/>
    <col min="9984" max="9984" width="36.6640625" style="763" customWidth="1"/>
    <col min="9985" max="9985" width="35.33203125" style="763" customWidth="1"/>
    <col min="9986" max="9986" width="16.33203125" style="763" customWidth="1"/>
    <col min="9987" max="9987" width="26.5546875" style="763" customWidth="1"/>
    <col min="9988" max="9988" width="33.6640625" style="763" customWidth="1"/>
    <col min="9989" max="9989" width="9.44140625" style="763" customWidth="1"/>
    <col min="9990" max="9990" width="14.6640625" style="763" customWidth="1"/>
    <col min="9991" max="9991" width="25.33203125" style="763" bestFit="1" customWidth="1"/>
    <col min="9992" max="9992" width="23.5546875" style="763" customWidth="1"/>
    <col min="9993" max="10238" width="9.33203125" style="763"/>
    <col min="10239" max="10239" width="10.44140625" style="763" customWidth="1"/>
    <col min="10240" max="10240" width="36.6640625" style="763" customWidth="1"/>
    <col min="10241" max="10241" width="35.33203125" style="763" customWidth="1"/>
    <col min="10242" max="10242" width="16.33203125" style="763" customWidth="1"/>
    <col min="10243" max="10243" width="26.5546875" style="763" customWidth="1"/>
    <col min="10244" max="10244" width="33.6640625" style="763" customWidth="1"/>
    <col min="10245" max="10245" width="9.44140625" style="763" customWidth="1"/>
    <col min="10246" max="10246" width="14.6640625" style="763" customWidth="1"/>
    <col min="10247" max="10247" width="25.33203125" style="763" bestFit="1" customWidth="1"/>
    <col min="10248" max="10248" width="23.5546875" style="763" customWidth="1"/>
    <col min="10249" max="10494" width="9.33203125" style="763"/>
    <col min="10495" max="10495" width="10.44140625" style="763" customWidth="1"/>
    <col min="10496" max="10496" width="36.6640625" style="763" customWidth="1"/>
    <col min="10497" max="10497" width="35.33203125" style="763" customWidth="1"/>
    <col min="10498" max="10498" width="16.33203125" style="763" customWidth="1"/>
    <col min="10499" max="10499" width="26.5546875" style="763" customWidth="1"/>
    <col min="10500" max="10500" width="33.6640625" style="763" customWidth="1"/>
    <col min="10501" max="10501" width="9.44140625" style="763" customWidth="1"/>
    <col min="10502" max="10502" width="14.6640625" style="763" customWidth="1"/>
    <col min="10503" max="10503" width="25.33203125" style="763" bestFit="1" customWidth="1"/>
    <col min="10504" max="10504" width="23.5546875" style="763" customWidth="1"/>
    <col min="10505" max="10750" width="9.33203125" style="763"/>
    <col min="10751" max="10751" width="10.44140625" style="763" customWidth="1"/>
    <col min="10752" max="10752" width="36.6640625" style="763" customWidth="1"/>
    <col min="10753" max="10753" width="35.33203125" style="763" customWidth="1"/>
    <col min="10754" max="10754" width="16.33203125" style="763" customWidth="1"/>
    <col min="10755" max="10755" width="26.5546875" style="763" customWidth="1"/>
    <col min="10756" max="10756" width="33.6640625" style="763" customWidth="1"/>
    <col min="10757" max="10757" width="9.44140625" style="763" customWidth="1"/>
    <col min="10758" max="10758" width="14.6640625" style="763" customWidth="1"/>
    <col min="10759" max="10759" width="25.33203125" style="763" bestFit="1" customWidth="1"/>
    <col min="10760" max="10760" width="23.5546875" style="763" customWidth="1"/>
    <col min="10761" max="11006" width="9.33203125" style="763"/>
    <col min="11007" max="11007" width="10.44140625" style="763" customWidth="1"/>
    <col min="11008" max="11008" width="36.6640625" style="763" customWidth="1"/>
    <col min="11009" max="11009" width="35.33203125" style="763" customWidth="1"/>
    <col min="11010" max="11010" width="16.33203125" style="763" customWidth="1"/>
    <col min="11011" max="11011" width="26.5546875" style="763" customWidth="1"/>
    <col min="11012" max="11012" width="33.6640625" style="763" customWidth="1"/>
    <col min="11013" max="11013" width="9.44140625" style="763" customWidth="1"/>
    <col min="11014" max="11014" width="14.6640625" style="763" customWidth="1"/>
    <col min="11015" max="11015" width="25.33203125" style="763" bestFit="1" customWidth="1"/>
    <col min="11016" max="11016" width="23.5546875" style="763" customWidth="1"/>
    <col min="11017" max="11262" width="9.33203125" style="763"/>
    <col min="11263" max="11263" width="10.44140625" style="763" customWidth="1"/>
    <col min="11264" max="11264" width="36.6640625" style="763" customWidth="1"/>
    <col min="11265" max="11265" width="35.33203125" style="763" customWidth="1"/>
    <col min="11266" max="11266" width="16.33203125" style="763" customWidth="1"/>
    <col min="11267" max="11267" width="26.5546875" style="763" customWidth="1"/>
    <col min="11268" max="11268" width="33.6640625" style="763" customWidth="1"/>
    <col min="11269" max="11269" width="9.44140625" style="763" customWidth="1"/>
    <col min="11270" max="11270" width="14.6640625" style="763" customWidth="1"/>
    <col min="11271" max="11271" width="25.33203125" style="763" bestFit="1" customWidth="1"/>
    <col min="11272" max="11272" width="23.5546875" style="763" customWidth="1"/>
    <col min="11273" max="11518" width="9.33203125" style="763"/>
    <col min="11519" max="11519" width="10.44140625" style="763" customWidth="1"/>
    <col min="11520" max="11520" width="36.6640625" style="763" customWidth="1"/>
    <col min="11521" max="11521" width="35.33203125" style="763" customWidth="1"/>
    <col min="11522" max="11522" width="16.33203125" style="763" customWidth="1"/>
    <col min="11523" max="11523" width="26.5546875" style="763" customWidth="1"/>
    <col min="11524" max="11524" width="33.6640625" style="763" customWidth="1"/>
    <col min="11525" max="11525" width="9.44140625" style="763" customWidth="1"/>
    <col min="11526" max="11526" width="14.6640625" style="763" customWidth="1"/>
    <col min="11527" max="11527" width="25.33203125" style="763" bestFit="1" customWidth="1"/>
    <col min="11528" max="11528" width="23.5546875" style="763" customWidth="1"/>
    <col min="11529" max="11774" width="9.33203125" style="763"/>
    <col min="11775" max="11775" width="10.44140625" style="763" customWidth="1"/>
    <col min="11776" max="11776" width="36.6640625" style="763" customWidth="1"/>
    <col min="11777" max="11777" width="35.33203125" style="763" customWidth="1"/>
    <col min="11778" max="11778" width="16.33203125" style="763" customWidth="1"/>
    <col min="11779" max="11779" width="26.5546875" style="763" customWidth="1"/>
    <col min="11780" max="11780" width="33.6640625" style="763" customWidth="1"/>
    <col min="11781" max="11781" width="9.44140625" style="763" customWidth="1"/>
    <col min="11782" max="11782" width="14.6640625" style="763" customWidth="1"/>
    <col min="11783" max="11783" width="25.33203125" style="763" bestFit="1" customWidth="1"/>
    <col min="11784" max="11784" width="23.5546875" style="763" customWidth="1"/>
    <col min="11785" max="12030" width="9.33203125" style="763"/>
    <col min="12031" max="12031" width="10.44140625" style="763" customWidth="1"/>
    <col min="12032" max="12032" width="36.6640625" style="763" customWidth="1"/>
    <col min="12033" max="12033" width="35.33203125" style="763" customWidth="1"/>
    <col min="12034" max="12034" width="16.33203125" style="763" customWidth="1"/>
    <col min="12035" max="12035" width="26.5546875" style="763" customWidth="1"/>
    <col min="12036" max="12036" width="33.6640625" style="763" customWidth="1"/>
    <col min="12037" max="12037" width="9.44140625" style="763" customWidth="1"/>
    <col min="12038" max="12038" width="14.6640625" style="763" customWidth="1"/>
    <col min="12039" max="12039" width="25.33203125" style="763" bestFit="1" customWidth="1"/>
    <col min="12040" max="12040" width="23.5546875" style="763" customWidth="1"/>
    <col min="12041" max="12286" width="9.33203125" style="763"/>
    <col min="12287" max="12287" width="10.44140625" style="763" customWidth="1"/>
    <col min="12288" max="12288" width="36.6640625" style="763" customWidth="1"/>
    <col min="12289" max="12289" width="35.33203125" style="763" customWidth="1"/>
    <col min="12290" max="12290" width="16.33203125" style="763" customWidth="1"/>
    <col min="12291" max="12291" width="26.5546875" style="763" customWidth="1"/>
    <col min="12292" max="12292" width="33.6640625" style="763" customWidth="1"/>
    <col min="12293" max="12293" width="9.44140625" style="763" customWidth="1"/>
    <col min="12294" max="12294" width="14.6640625" style="763" customWidth="1"/>
    <col min="12295" max="12295" width="25.33203125" style="763" bestFit="1" customWidth="1"/>
    <col min="12296" max="12296" width="23.5546875" style="763" customWidth="1"/>
    <col min="12297" max="12542" width="9.33203125" style="763"/>
    <col min="12543" max="12543" width="10.44140625" style="763" customWidth="1"/>
    <col min="12544" max="12544" width="36.6640625" style="763" customWidth="1"/>
    <col min="12545" max="12545" width="35.33203125" style="763" customWidth="1"/>
    <col min="12546" max="12546" width="16.33203125" style="763" customWidth="1"/>
    <col min="12547" max="12547" width="26.5546875" style="763" customWidth="1"/>
    <col min="12548" max="12548" width="33.6640625" style="763" customWidth="1"/>
    <col min="12549" max="12549" width="9.44140625" style="763" customWidth="1"/>
    <col min="12550" max="12550" width="14.6640625" style="763" customWidth="1"/>
    <col min="12551" max="12551" width="25.33203125" style="763" bestFit="1" customWidth="1"/>
    <col min="12552" max="12552" width="23.5546875" style="763" customWidth="1"/>
    <col min="12553" max="12798" width="9.33203125" style="763"/>
    <col min="12799" max="12799" width="10.44140625" style="763" customWidth="1"/>
    <col min="12800" max="12800" width="36.6640625" style="763" customWidth="1"/>
    <col min="12801" max="12801" width="35.33203125" style="763" customWidth="1"/>
    <col min="12802" max="12802" width="16.33203125" style="763" customWidth="1"/>
    <col min="12803" max="12803" width="26.5546875" style="763" customWidth="1"/>
    <col min="12804" max="12804" width="33.6640625" style="763" customWidth="1"/>
    <col min="12805" max="12805" width="9.44140625" style="763" customWidth="1"/>
    <col min="12806" max="12806" width="14.6640625" style="763" customWidth="1"/>
    <col min="12807" max="12807" width="25.33203125" style="763" bestFit="1" customWidth="1"/>
    <col min="12808" max="12808" width="23.5546875" style="763" customWidth="1"/>
    <col min="12809" max="13054" width="9.33203125" style="763"/>
    <col min="13055" max="13055" width="10.44140625" style="763" customWidth="1"/>
    <col min="13056" max="13056" width="36.6640625" style="763" customWidth="1"/>
    <col min="13057" max="13057" width="35.33203125" style="763" customWidth="1"/>
    <col min="13058" max="13058" width="16.33203125" style="763" customWidth="1"/>
    <col min="13059" max="13059" width="26.5546875" style="763" customWidth="1"/>
    <col min="13060" max="13060" width="33.6640625" style="763" customWidth="1"/>
    <col min="13061" max="13061" width="9.44140625" style="763" customWidth="1"/>
    <col min="13062" max="13062" width="14.6640625" style="763" customWidth="1"/>
    <col min="13063" max="13063" width="25.33203125" style="763" bestFit="1" customWidth="1"/>
    <col min="13064" max="13064" width="23.5546875" style="763" customWidth="1"/>
    <col min="13065" max="13310" width="9.33203125" style="763"/>
    <col min="13311" max="13311" width="10.44140625" style="763" customWidth="1"/>
    <col min="13312" max="13312" width="36.6640625" style="763" customWidth="1"/>
    <col min="13313" max="13313" width="35.33203125" style="763" customWidth="1"/>
    <col min="13314" max="13314" width="16.33203125" style="763" customWidth="1"/>
    <col min="13315" max="13315" width="26.5546875" style="763" customWidth="1"/>
    <col min="13316" max="13316" width="33.6640625" style="763" customWidth="1"/>
    <col min="13317" max="13317" width="9.44140625" style="763" customWidth="1"/>
    <col min="13318" max="13318" width="14.6640625" style="763" customWidth="1"/>
    <col min="13319" max="13319" width="25.33203125" style="763" bestFit="1" customWidth="1"/>
    <col min="13320" max="13320" width="23.5546875" style="763" customWidth="1"/>
    <col min="13321" max="13566" width="9.33203125" style="763"/>
    <col min="13567" max="13567" width="10.44140625" style="763" customWidth="1"/>
    <col min="13568" max="13568" width="36.6640625" style="763" customWidth="1"/>
    <col min="13569" max="13569" width="35.33203125" style="763" customWidth="1"/>
    <col min="13570" max="13570" width="16.33203125" style="763" customWidth="1"/>
    <col min="13571" max="13571" width="26.5546875" style="763" customWidth="1"/>
    <col min="13572" max="13572" width="33.6640625" style="763" customWidth="1"/>
    <col min="13573" max="13573" width="9.44140625" style="763" customWidth="1"/>
    <col min="13574" max="13574" width="14.6640625" style="763" customWidth="1"/>
    <col min="13575" max="13575" width="25.33203125" style="763" bestFit="1" customWidth="1"/>
    <col min="13576" max="13576" width="23.5546875" style="763" customWidth="1"/>
    <col min="13577" max="13822" width="9.33203125" style="763"/>
    <col min="13823" max="13823" width="10.44140625" style="763" customWidth="1"/>
    <col min="13824" max="13824" width="36.6640625" style="763" customWidth="1"/>
    <col min="13825" max="13825" width="35.33203125" style="763" customWidth="1"/>
    <col min="13826" max="13826" width="16.33203125" style="763" customWidth="1"/>
    <col min="13827" max="13827" width="26.5546875" style="763" customWidth="1"/>
    <col min="13828" max="13828" width="33.6640625" style="763" customWidth="1"/>
    <col min="13829" max="13829" width="9.44140625" style="763" customWidth="1"/>
    <col min="13830" max="13830" width="14.6640625" style="763" customWidth="1"/>
    <col min="13831" max="13831" width="25.33203125" style="763" bestFit="1" customWidth="1"/>
    <col min="13832" max="13832" width="23.5546875" style="763" customWidth="1"/>
    <col min="13833" max="14078" width="9.33203125" style="763"/>
    <col min="14079" max="14079" width="10.44140625" style="763" customWidth="1"/>
    <col min="14080" max="14080" width="36.6640625" style="763" customWidth="1"/>
    <col min="14081" max="14081" width="35.33203125" style="763" customWidth="1"/>
    <col min="14082" max="14082" width="16.33203125" style="763" customWidth="1"/>
    <col min="14083" max="14083" width="26.5546875" style="763" customWidth="1"/>
    <col min="14084" max="14084" width="33.6640625" style="763" customWidth="1"/>
    <col min="14085" max="14085" width="9.44140625" style="763" customWidth="1"/>
    <col min="14086" max="14086" width="14.6640625" style="763" customWidth="1"/>
    <col min="14087" max="14087" width="25.33203125" style="763" bestFit="1" customWidth="1"/>
    <col min="14088" max="14088" width="23.5546875" style="763" customWidth="1"/>
    <col min="14089" max="14334" width="9.33203125" style="763"/>
    <col min="14335" max="14335" width="10.44140625" style="763" customWidth="1"/>
    <col min="14336" max="14336" width="36.6640625" style="763" customWidth="1"/>
    <col min="14337" max="14337" width="35.33203125" style="763" customWidth="1"/>
    <col min="14338" max="14338" width="16.33203125" style="763" customWidth="1"/>
    <col min="14339" max="14339" width="26.5546875" style="763" customWidth="1"/>
    <col min="14340" max="14340" width="33.6640625" style="763" customWidth="1"/>
    <col min="14341" max="14341" width="9.44140625" style="763" customWidth="1"/>
    <col min="14342" max="14342" width="14.6640625" style="763" customWidth="1"/>
    <col min="14343" max="14343" width="25.33203125" style="763" bestFit="1" customWidth="1"/>
    <col min="14344" max="14344" width="23.5546875" style="763" customWidth="1"/>
    <col min="14345" max="14590" width="9.33203125" style="763"/>
    <col min="14591" max="14591" width="10.44140625" style="763" customWidth="1"/>
    <col min="14592" max="14592" width="36.6640625" style="763" customWidth="1"/>
    <col min="14593" max="14593" width="35.33203125" style="763" customWidth="1"/>
    <col min="14594" max="14594" width="16.33203125" style="763" customWidth="1"/>
    <col min="14595" max="14595" width="26.5546875" style="763" customWidth="1"/>
    <col min="14596" max="14596" width="33.6640625" style="763" customWidth="1"/>
    <col min="14597" max="14597" width="9.44140625" style="763" customWidth="1"/>
    <col min="14598" max="14598" width="14.6640625" style="763" customWidth="1"/>
    <col min="14599" max="14599" width="25.33203125" style="763" bestFit="1" customWidth="1"/>
    <col min="14600" max="14600" width="23.5546875" style="763" customWidth="1"/>
    <col min="14601" max="14846" width="9.33203125" style="763"/>
    <col min="14847" max="14847" width="10.44140625" style="763" customWidth="1"/>
    <col min="14848" max="14848" width="36.6640625" style="763" customWidth="1"/>
    <col min="14849" max="14849" width="35.33203125" style="763" customWidth="1"/>
    <col min="14850" max="14850" width="16.33203125" style="763" customWidth="1"/>
    <col min="14851" max="14851" width="26.5546875" style="763" customWidth="1"/>
    <col min="14852" max="14852" width="33.6640625" style="763" customWidth="1"/>
    <col min="14853" max="14853" width="9.44140625" style="763" customWidth="1"/>
    <col min="14854" max="14854" width="14.6640625" style="763" customWidth="1"/>
    <col min="14855" max="14855" width="25.33203125" style="763" bestFit="1" customWidth="1"/>
    <col min="14856" max="14856" width="23.5546875" style="763" customWidth="1"/>
    <col min="14857" max="15102" width="9.33203125" style="763"/>
    <col min="15103" max="15103" width="10.44140625" style="763" customWidth="1"/>
    <col min="15104" max="15104" width="36.6640625" style="763" customWidth="1"/>
    <col min="15105" max="15105" width="35.33203125" style="763" customWidth="1"/>
    <col min="15106" max="15106" width="16.33203125" style="763" customWidth="1"/>
    <col min="15107" max="15107" width="26.5546875" style="763" customWidth="1"/>
    <col min="15108" max="15108" width="33.6640625" style="763" customWidth="1"/>
    <col min="15109" max="15109" width="9.44140625" style="763" customWidth="1"/>
    <col min="15110" max="15110" width="14.6640625" style="763" customWidth="1"/>
    <col min="15111" max="15111" width="25.33203125" style="763" bestFit="1" customWidth="1"/>
    <col min="15112" max="15112" width="23.5546875" style="763" customWidth="1"/>
    <col min="15113" max="15358" width="9.33203125" style="763"/>
    <col min="15359" max="15359" width="10.44140625" style="763" customWidth="1"/>
    <col min="15360" max="15360" width="36.6640625" style="763" customWidth="1"/>
    <col min="15361" max="15361" width="35.33203125" style="763" customWidth="1"/>
    <col min="15362" max="15362" width="16.33203125" style="763" customWidth="1"/>
    <col min="15363" max="15363" width="26.5546875" style="763" customWidth="1"/>
    <col min="15364" max="15364" width="33.6640625" style="763" customWidth="1"/>
    <col min="15365" max="15365" width="9.44140625" style="763" customWidth="1"/>
    <col min="15366" max="15366" width="14.6640625" style="763" customWidth="1"/>
    <col min="15367" max="15367" width="25.33203125" style="763" bestFit="1" customWidth="1"/>
    <col min="15368" max="15368" width="23.5546875" style="763" customWidth="1"/>
    <col min="15369" max="15614" width="9.33203125" style="763"/>
    <col min="15615" max="15615" width="10.44140625" style="763" customWidth="1"/>
    <col min="15616" max="15616" width="36.6640625" style="763" customWidth="1"/>
    <col min="15617" max="15617" width="35.33203125" style="763" customWidth="1"/>
    <col min="15618" max="15618" width="16.33203125" style="763" customWidth="1"/>
    <col min="15619" max="15619" width="26.5546875" style="763" customWidth="1"/>
    <col min="15620" max="15620" width="33.6640625" style="763" customWidth="1"/>
    <col min="15621" max="15621" width="9.44140625" style="763" customWidth="1"/>
    <col min="15622" max="15622" width="14.6640625" style="763" customWidth="1"/>
    <col min="15623" max="15623" width="25.33203125" style="763" bestFit="1" customWidth="1"/>
    <col min="15624" max="15624" width="23.5546875" style="763" customWidth="1"/>
    <col min="15625" max="15870" width="9.33203125" style="763"/>
    <col min="15871" max="15871" width="10.44140625" style="763" customWidth="1"/>
    <col min="15872" max="15872" width="36.6640625" style="763" customWidth="1"/>
    <col min="15873" max="15873" width="35.33203125" style="763" customWidth="1"/>
    <col min="15874" max="15874" width="16.33203125" style="763" customWidth="1"/>
    <col min="15875" max="15875" width="26.5546875" style="763" customWidth="1"/>
    <col min="15876" max="15876" width="33.6640625" style="763" customWidth="1"/>
    <col min="15877" max="15877" width="9.44140625" style="763" customWidth="1"/>
    <col min="15878" max="15878" width="14.6640625" style="763" customWidth="1"/>
    <col min="15879" max="15879" width="25.33203125" style="763" bestFit="1" customWidth="1"/>
    <col min="15880" max="15880" width="23.5546875" style="763" customWidth="1"/>
    <col min="15881" max="16126" width="9.33203125" style="763"/>
    <col min="16127" max="16127" width="10.44140625" style="763" customWidth="1"/>
    <col min="16128" max="16128" width="36.6640625" style="763" customWidth="1"/>
    <col min="16129" max="16129" width="35.33203125" style="763" customWidth="1"/>
    <col min="16130" max="16130" width="16.33203125" style="763" customWidth="1"/>
    <col min="16131" max="16131" width="26.5546875" style="763" customWidth="1"/>
    <col min="16132" max="16132" width="33.6640625" style="763" customWidth="1"/>
    <col min="16133" max="16133" width="9.44140625" style="763" customWidth="1"/>
    <col min="16134" max="16134" width="14.6640625" style="763" customWidth="1"/>
    <col min="16135" max="16135" width="25.33203125" style="763" bestFit="1" customWidth="1"/>
    <col min="16136" max="16136" width="23.5546875" style="763" customWidth="1"/>
    <col min="16137" max="16384" width="9.33203125" style="763"/>
  </cols>
  <sheetData>
    <row r="1" spans="1:15" ht="19.2" customHeight="1" thickTop="1">
      <c r="A1" s="760"/>
      <c r="B1" s="761"/>
      <c r="C1" s="760"/>
      <c r="D1" s="762"/>
      <c r="E1" s="1099" t="s">
        <v>1647</v>
      </c>
      <c r="F1" s="1100"/>
    </row>
    <row r="2" spans="1:15" ht="19.2" customHeight="1">
      <c r="A2" s="765"/>
      <c r="B2" s="766"/>
      <c r="C2" s="765"/>
      <c r="D2" s="767"/>
      <c r="E2" s="1101"/>
      <c r="F2" s="1102"/>
    </row>
    <row r="3" spans="1:15" ht="19.2" customHeight="1" thickBot="1">
      <c r="A3" s="768"/>
      <c r="B3" s="769"/>
      <c r="C3" s="768"/>
      <c r="D3" s="770"/>
      <c r="E3" s="1103"/>
      <c r="F3" s="1104"/>
    </row>
    <row r="4" spans="1:15" ht="14.1" customHeight="1" thickTop="1">
      <c r="A4" s="771"/>
      <c r="B4" s="772"/>
      <c r="C4" s="772"/>
      <c r="D4" s="772"/>
      <c r="E4" s="773"/>
      <c r="F4" s="774"/>
    </row>
    <row r="5" spans="1:15" ht="22.5" customHeight="1">
      <c r="A5" s="1105" t="s">
        <v>1648</v>
      </c>
      <c r="B5" s="1106"/>
      <c r="C5" s="1106"/>
      <c r="D5" s="1106"/>
      <c r="E5" s="1106"/>
      <c r="F5" s="1107"/>
    </row>
    <row r="6" spans="1:15" ht="9.75" customHeight="1">
      <c r="A6" s="775"/>
      <c r="B6" s="776"/>
      <c r="C6" s="776"/>
      <c r="D6" s="776"/>
      <c r="E6" s="777"/>
      <c r="F6" s="778"/>
    </row>
    <row r="7" spans="1:15">
      <c r="A7" s="779" t="s">
        <v>1649</v>
      </c>
      <c r="B7" s="780"/>
      <c r="C7" s="780" t="s">
        <v>1742</v>
      </c>
      <c r="D7" s="766"/>
      <c r="E7" s="777"/>
      <c r="F7" s="778"/>
    </row>
    <row r="8" spans="1:15">
      <c r="A8" s="779" t="s">
        <v>1650</v>
      </c>
      <c r="B8" s="780"/>
      <c r="C8" s="780" t="s">
        <v>1723</v>
      </c>
      <c r="D8" s="766"/>
      <c r="E8" s="777"/>
      <c r="F8" s="778"/>
    </row>
    <row r="9" spans="1:15">
      <c r="A9" s="779" t="s">
        <v>1651</v>
      </c>
      <c r="B9" s="780"/>
      <c r="C9" s="780" t="s">
        <v>1741</v>
      </c>
      <c r="D9" s="766"/>
      <c r="E9" s="777"/>
      <c r="F9" s="778"/>
    </row>
    <row r="10" spans="1:15">
      <c r="A10" s="779" t="s">
        <v>1764</v>
      </c>
      <c r="B10" s="780"/>
      <c r="C10" s="780"/>
      <c r="D10" s="780"/>
      <c r="E10" s="777"/>
      <c r="F10" s="778"/>
    </row>
    <row r="11" spans="1:15">
      <c r="A11" s="775" t="s">
        <v>1652</v>
      </c>
      <c r="B11" s="781"/>
      <c r="C11" s="781"/>
      <c r="D11" s="781"/>
      <c r="E11" s="782"/>
      <c r="F11" s="783"/>
    </row>
    <row r="12" spans="1:15" ht="9.75" customHeight="1">
      <c r="A12" s="775"/>
      <c r="B12" s="776"/>
      <c r="C12" s="776"/>
      <c r="D12" s="776"/>
      <c r="E12" s="777"/>
      <c r="F12" s="778"/>
    </row>
    <row r="13" spans="1:15" ht="32.1" customHeight="1">
      <c r="A13" s="784" t="s">
        <v>1653</v>
      </c>
      <c r="B13" s="1108" t="s">
        <v>1654</v>
      </c>
      <c r="C13" s="1109"/>
      <c r="D13" s="785" t="s">
        <v>1655</v>
      </c>
      <c r="E13" s="786" t="s">
        <v>1656</v>
      </c>
      <c r="F13" s="787" t="s">
        <v>1657</v>
      </c>
    </row>
    <row r="14" spans="1:15" ht="27.6" customHeight="1">
      <c r="A14" s="788" t="s">
        <v>1658</v>
      </c>
      <c r="B14" s="1110" t="s">
        <v>1659</v>
      </c>
      <c r="C14" s="1111"/>
      <c r="D14" s="789"/>
      <c r="E14" s="790"/>
      <c r="F14" s="791"/>
    </row>
    <row r="15" spans="1:15" ht="22.5" customHeight="1">
      <c r="A15" s="792">
        <v>1</v>
      </c>
      <c r="B15" s="1112" t="s">
        <v>1746</v>
      </c>
      <c r="C15" s="1113"/>
      <c r="D15" s="793" t="s">
        <v>1660</v>
      </c>
      <c r="E15" s="794">
        <f>'GT TTHT CV DOT 2'!L2372</f>
        <v>33142000000.000019</v>
      </c>
      <c r="F15" s="795"/>
    </row>
    <row r="16" spans="1:15" s="798" customFormat="1" ht="22.5" customHeight="1">
      <c r="A16" s="796">
        <v>2</v>
      </c>
      <c r="B16" s="1112" t="s">
        <v>1661</v>
      </c>
      <c r="C16" s="1113"/>
      <c r="D16" s="793" t="s">
        <v>1660</v>
      </c>
      <c r="E16" s="794">
        <f>'GT TTHT CV DOT 2'!Z2374</f>
        <v>7800163054</v>
      </c>
      <c r="F16" s="797"/>
      <c r="G16" s="1041"/>
      <c r="H16" s="763"/>
      <c r="I16" s="763"/>
      <c r="J16" s="763"/>
      <c r="K16" s="763"/>
      <c r="L16" s="763"/>
      <c r="M16" s="763"/>
      <c r="N16" s="763"/>
      <c r="O16" s="763"/>
    </row>
    <row r="17" spans="1:11" ht="22.5" customHeight="1">
      <c r="A17" s="792">
        <v>3</v>
      </c>
      <c r="B17" s="1114" t="s">
        <v>1662</v>
      </c>
      <c r="C17" s="1115"/>
      <c r="D17" s="793" t="s">
        <v>1660</v>
      </c>
      <c r="E17" s="799">
        <f>'GT TTHT CV DOT 2'!V2374</f>
        <v>2750518902</v>
      </c>
      <c r="F17" s="795"/>
      <c r="G17" s="1040"/>
    </row>
    <row r="18" spans="1:11" ht="22.5" customHeight="1">
      <c r="A18" s="792">
        <v>4</v>
      </c>
      <c r="B18" s="1114" t="s">
        <v>1663</v>
      </c>
      <c r="C18" s="1115"/>
      <c r="D18" s="793" t="s">
        <v>1660</v>
      </c>
      <c r="E18" s="800">
        <f>'GT TTHT CV DOT 2'!Y2374</f>
        <v>5049644152</v>
      </c>
      <c r="F18" s="795"/>
      <c r="G18" s="1040"/>
    </row>
    <row r="19" spans="1:11" ht="22.5" customHeight="1">
      <c r="A19" s="792">
        <v>5</v>
      </c>
      <c r="B19" s="1114" t="s">
        <v>1724</v>
      </c>
      <c r="C19" s="1115"/>
      <c r="D19" s="793" t="s">
        <v>1660</v>
      </c>
      <c r="E19" s="800"/>
      <c r="F19" s="795"/>
    </row>
    <row r="20" spans="1:11" ht="22.5" customHeight="1">
      <c r="A20" s="792">
        <v>6</v>
      </c>
      <c r="B20" s="801" t="s">
        <v>1725</v>
      </c>
      <c r="C20" s="802"/>
      <c r="D20" s="793" t="s">
        <v>1660</v>
      </c>
      <c r="E20" s="800">
        <f>SUBTOTAL(9,E21:E23)</f>
        <v>5779751121.8835745</v>
      </c>
      <c r="F20" s="795"/>
    </row>
    <row r="21" spans="1:11" ht="22.5" customHeight="1" outlineLevel="1">
      <c r="A21" s="803" t="s">
        <v>1726</v>
      </c>
      <c r="B21" s="801" t="s">
        <v>1727</v>
      </c>
      <c r="C21" s="802"/>
      <c r="D21" s="793" t="s">
        <v>1660</v>
      </c>
      <c r="E21" s="800">
        <f>0.1*E15*1.08</f>
        <v>3579336000.0000024</v>
      </c>
      <c r="F21" s="795"/>
    </row>
    <row r="22" spans="1:11" ht="22.5" customHeight="1" outlineLevel="1">
      <c r="A22" s="803" t="s">
        <v>1728</v>
      </c>
      <c r="B22" s="801" t="s">
        <v>1634</v>
      </c>
      <c r="C22" s="802"/>
      <c r="D22" s="793" t="s">
        <v>1660</v>
      </c>
      <c r="E22" s="800">
        <v>2200415121.8835721</v>
      </c>
      <c r="F22" s="795"/>
    </row>
    <row r="23" spans="1:11" ht="22.5" customHeight="1" outlineLevel="1">
      <c r="A23" s="803" t="s">
        <v>1729</v>
      </c>
      <c r="B23" s="801" t="s">
        <v>1730</v>
      </c>
      <c r="C23" s="802"/>
      <c r="D23" s="793" t="s">
        <v>1660</v>
      </c>
      <c r="E23" s="800"/>
      <c r="F23" s="795"/>
    </row>
    <row r="24" spans="1:11" ht="22.5" customHeight="1">
      <c r="A24" s="792">
        <v>7</v>
      </c>
      <c r="B24" s="1114" t="s">
        <v>1731</v>
      </c>
      <c r="C24" s="1115"/>
      <c r="D24" s="793" t="s">
        <v>1660</v>
      </c>
      <c r="E24" s="800">
        <f>(E18+E19)*0.9</f>
        <v>4544679736.8000002</v>
      </c>
      <c r="F24" s="795"/>
    </row>
    <row r="25" spans="1:11" ht="22.5" customHeight="1">
      <c r="A25" s="792">
        <v>8</v>
      </c>
      <c r="B25" s="1114" t="s">
        <v>1732</v>
      </c>
      <c r="C25" s="1115"/>
      <c r="D25" s="793" t="s">
        <v>1660</v>
      </c>
      <c r="E25" s="800">
        <f>E18*10%</f>
        <v>504964415.20000005</v>
      </c>
      <c r="F25" s="795"/>
    </row>
    <row r="26" spans="1:11" s="809" customFormat="1" ht="18.600000000000001" customHeight="1">
      <c r="A26" s="804"/>
      <c r="B26" s="1098" t="s">
        <v>1771</v>
      </c>
      <c r="C26" s="1098"/>
      <c r="D26" s="805" t="s">
        <v>1660</v>
      </c>
      <c r="E26" s="806">
        <f>E24-E25</f>
        <v>4039715321.6000004</v>
      </c>
      <c r="F26" s="807"/>
      <c r="G26" s="764"/>
      <c r="H26" s="763"/>
      <c r="I26" s="763"/>
      <c r="J26" s="763"/>
    </row>
    <row r="27" spans="1:11" ht="20.7" customHeight="1" thickBot="1">
      <c r="A27" s="810" t="s">
        <v>1664</v>
      </c>
      <c r="B27" s="1084" t="s">
        <v>1770</v>
      </c>
      <c r="C27" s="1085"/>
      <c r="D27" s="1085"/>
      <c r="E27" s="1085"/>
      <c r="F27" s="1086"/>
    </row>
    <row r="28" spans="1:11" ht="9.75" customHeight="1">
      <c r="A28" s="811"/>
      <c r="B28" s="812"/>
      <c r="C28" s="812"/>
      <c r="D28" s="813"/>
      <c r="E28" s="777"/>
      <c r="F28" s="778"/>
    </row>
    <row r="29" spans="1:11" s="815" customFormat="1" ht="15.6">
      <c r="A29" s="1087" t="s">
        <v>1733</v>
      </c>
      <c r="B29" s="1088"/>
      <c r="C29" s="1088"/>
      <c r="D29" s="1088"/>
      <c r="E29" s="1089" t="s">
        <v>1665</v>
      </c>
      <c r="F29" s="1090"/>
      <c r="G29" s="814"/>
      <c r="H29" s="632"/>
      <c r="I29" s="632"/>
      <c r="J29" s="632"/>
    </row>
    <row r="30" spans="1:11" s="815" customFormat="1" ht="15.6">
      <c r="A30" s="816" t="s">
        <v>1737</v>
      </c>
      <c r="B30" s="817"/>
      <c r="C30" s="818"/>
      <c r="D30" s="817"/>
      <c r="E30" s="1089"/>
      <c r="F30" s="1090"/>
      <c r="G30" s="987"/>
      <c r="H30" s="678"/>
      <c r="I30" s="678"/>
      <c r="J30" s="678"/>
      <c r="K30" s="678"/>
    </row>
    <row r="31" spans="1:11" s="823" customFormat="1" ht="41.25" customHeight="1">
      <c r="A31" s="819"/>
      <c r="B31" s="820"/>
      <c r="C31" s="821"/>
      <c r="D31" s="1091"/>
      <c r="E31" s="1091"/>
      <c r="F31" s="1092"/>
      <c r="G31" s="822"/>
    </row>
    <row r="32" spans="1:11" s="828" customFormat="1" ht="41.7" customHeight="1">
      <c r="A32" s="824"/>
      <c r="B32" s="825"/>
      <c r="C32" s="826"/>
      <c r="D32" s="1093"/>
      <c r="E32" s="1093"/>
      <c r="F32" s="827"/>
      <c r="G32" s="822"/>
    </row>
    <row r="33" spans="1:7" s="823" customFormat="1" ht="25.2" customHeight="1" thickBot="1">
      <c r="A33" s="829" t="s">
        <v>1736</v>
      </c>
      <c r="B33" s="830"/>
      <c r="C33" s="831"/>
      <c r="D33" s="830"/>
      <c r="E33" s="1094" t="s">
        <v>1734</v>
      </c>
      <c r="F33" s="1095"/>
      <c r="G33" s="822"/>
    </row>
    <row r="34" spans="1:7" ht="18.600000000000001" thickTop="1"/>
    <row r="37" spans="1:7">
      <c r="A37" s="1096"/>
      <c r="B37" s="1096"/>
      <c r="C37" s="833"/>
    </row>
    <row r="38" spans="1:7" ht="36" customHeight="1">
      <c r="A38" s="1083"/>
      <c r="B38" s="1083"/>
      <c r="C38" s="834"/>
      <c r="D38" s="1097"/>
      <c r="F38" s="1097"/>
    </row>
    <row r="39" spans="1:7" ht="18" customHeight="1">
      <c r="A39" s="1083"/>
      <c r="B39" s="1083"/>
      <c r="C39" s="834"/>
      <c r="D39" s="1097"/>
      <c r="F39" s="1097"/>
    </row>
    <row r="40" spans="1:7" ht="16.8">
      <c r="G40" s="808"/>
    </row>
  </sheetData>
  <mergeCells count="24">
    <mergeCell ref="B26:C26"/>
    <mergeCell ref="E1:F3"/>
    <mergeCell ref="A5:F5"/>
    <mergeCell ref="B13:C13"/>
    <mergeCell ref="B14:C14"/>
    <mergeCell ref="B15:C15"/>
    <mergeCell ref="B16:C16"/>
    <mergeCell ref="B17:C17"/>
    <mergeCell ref="B18:C18"/>
    <mergeCell ref="B19:C19"/>
    <mergeCell ref="B24:C24"/>
    <mergeCell ref="B25:C25"/>
    <mergeCell ref="A39:B39"/>
    <mergeCell ref="B27:F27"/>
    <mergeCell ref="A29:D29"/>
    <mergeCell ref="E29:F29"/>
    <mergeCell ref="E30:F30"/>
    <mergeCell ref="D31:F31"/>
    <mergeCell ref="D32:E32"/>
    <mergeCell ref="E33:F33"/>
    <mergeCell ref="A37:B37"/>
    <mergeCell ref="A38:B38"/>
    <mergeCell ref="D38:D39"/>
    <mergeCell ref="F38:F39"/>
  </mergeCells>
  <printOptions horizontalCentered="1" verticalCentered="1"/>
  <pageMargins left="0.94488188976377963" right="0.43307086614173229" top="0.62992125984251968" bottom="0.39370078740157483" header="0.31496062992125984" footer="0.31496062992125984"/>
  <pageSetup paperSize="9" scale="73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outlinePr summaryBelow="0"/>
  </sheetPr>
  <dimension ref="A1:IB2391"/>
  <sheetViews>
    <sheetView showGridLines="0" showZeros="0" showRuler="0" view="pageBreakPreview" topLeftCell="A2359" zoomScale="70" zoomScaleNormal="70" zoomScaleSheetLayoutView="70" workbookViewId="0">
      <selection activeCell="K2375" sqref="K2375:Z2375"/>
    </sheetView>
  </sheetViews>
  <sheetFormatPr defaultColWidth="8.6640625" defaultRowHeight="13.2" outlineLevelRow="3" outlineLevelCol="2"/>
  <cols>
    <col min="1" max="1" width="12" style="10" customWidth="1"/>
    <col min="2" max="2" width="8" style="10" customWidth="1"/>
    <col min="3" max="3" width="49" style="14" customWidth="1"/>
    <col min="4" max="4" width="15.44140625" style="14" hidden="1" customWidth="1" outlineLevel="1"/>
    <col min="5" max="5" width="14" style="93" customWidth="1" collapsed="1"/>
    <col min="6" max="6" width="16.44140625" style="13" hidden="1" customWidth="1" outlineLevel="1"/>
    <col min="7" max="8" width="15.33203125" style="48" hidden="1" customWidth="1" outlineLevel="2"/>
    <col min="9" max="9" width="15.33203125" style="48" hidden="1" customWidth="1" outlineLevel="1" collapsed="1"/>
    <col min="10" max="10" width="21.88671875" style="48" hidden="1" customWidth="1" outlineLevel="1"/>
    <col min="11" max="11" width="20.44140625" style="48" hidden="1" customWidth="1" outlineLevel="1"/>
    <col min="12" max="12" width="20.88671875" style="48" customWidth="1" collapsed="1"/>
    <col min="13" max="13" width="15" style="48" customWidth="1"/>
    <col min="14" max="15" width="16.6640625" style="1015" customWidth="1"/>
    <col min="16" max="16" width="6.33203125" style="592" hidden="1" customWidth="1"/>
    <col min="17" max="18" width="16.6640625" style="48" hidden="1" customWidth="1"/>
    <col min="19" max="19" width="23.33203125" style="592" hidden="1" customWidth="1"/>
    <col min="20" max="22" width="16.6640625" style="216" hidden="1" customWidth="1" outlineLevel="1"/>
    <col min="23" max="23" width="16.6640625" style="216" customWidth="1" collapsed="1"/>
    <col min="24" max="24" width="16.6640625" style="216" customWidth="1"/>
    <col min="25" max="25" width="21" style="216" customWidth="1"/>
    <col min="26" max="26" width="16.6640625" style="216" customWidth="1"/>
    <col min="27" max="27" width="38.88671875" style="997" customWidth="1"/>
    <col min="28" max="28" width="15.5546875" style="10" customWidth="1"/>
    <col min="29" max="16384" width="8.6640625" style="10"/>
  </cols>
  <sheetData>
    <row r="1" spans="1:34" s="630" customFormat="1" ht="45.6" customHeight="1">
      <c r="A1" s="1116" t="s">
        <v>1762</v>
      </c>
      <c r="B1" s="1117"/>
      <c r="C1" s="1117"/>
      <c r="D1" s="1117"/>
      <c r="E1" s="1117"/>
      <c r="F1" s="1117"/>
      <c r="G1" s="1117"/>
      <c r="H1" s="1117"/>
      <c r="I1" s="1117"/>
      <c r="J1" s="1117"/>
      <c r="K1" s="1117"/>
      <c r="L1" s="1117"/>
      <c r="M1" s="1117"/>
      <c r="N1" s="1117"/>
      <c r="O1" s="1117"/>
      <c r="P1" s="1117"/>
      <c r="Q1" s="1117"/>
      <c r="R1" s="1117"/>
      <c r="S1" s="1117"/>
      <c r="T1" s="1117"/>
      <c r="U1" s="1117"/>
      <c r="V1" s="1117"/>
      <c r="W1" s="1117"/>
      <c r="X1" s="1117"/>
      <c r="Y1" s="1117"/>
      <c r="Z1" s="1118"/>
      <c r="AA1" s="991"/>
      <c r="AB1" s="898"/>
      <c r="AC1" s="898"/>
      <c r="AD1" s="898"/>
      <c r="AE1" s="898"/>
      <c r="AF1" s="898"/>
      <c r="AG1" s="898"/>
      <c r="AH1" s="899"/>
    </row>
    <row r="2" spans="1:34" s="716" customFormat="1" ht="13.8" outlineLevel="1">
      <c r="A2" s="717" t="s">
        <v>1744</v>
      </c>
      <c r="B2" s="718"/>
      <c r="C2" s="719"/>
      <c r="D2" s="720"/>
      <c r="E2" s="721"/>
      <c r="F2" s="722"/>
      <c r="G2" s="722"/>
      <c r="H2" s="723"/>
      <c r="I2" s="723"/>
      <c r="J2" s="723"/>
      <c r="K2" s="723"/>
      <c r="L2" s="724"/>
      <c r="M2" s="724"/>
      <c r="N2" s="1010"/>
      <c r="O2" s="1010"/>
      <c r="P2" s="874"/>
      <c r="Q2" s="739"/>
      <c r="R2" s="739"/>
      <c r="S2" s="874"/>
      <c r="T2" s="836"/>
      <c r="U2" s="858"/>
      <c r="V2" s="858"/>
      <c r="W2" s="836"/>
      <c r="X2" s="858"/>
      <c r="Y2" s="858"/>
      <c r="Z2" s="1042"/>
      <c r="AA2" s="992"/>
      <c r="AB2" s="723"/>
      <c r="AC2" s="723"/>
      <c r="AD2" s="723"/>
      <c r="AE2" s="723"/>
      <c r="AF2" s="723"/>
      <c r="AG2" s="740"/>
      <c r="AH2" s="725"/>
    </row>
    <row r="3" spans="1:34" s="716" customFormat="1" ht="13.8" outlineLevel="1">
      <c r="A3" s="726" t="s">
        <v>1717</v>
      </c>
      <c r="B3" s="727"/>
      <c r="C3" s="728"/>
      <c r="D3" s="729"/>
      <c r="E3" s="730"/>
      <c r="F3" s="731"/>
      <c r="G3" s="732"/>
      <c r="H3" s="733"/>
      <c r="I3" s="733"/>
      <c r="J3" s="733"/>
      <c r="K3" s="733"/>
      <c r="L3" s="734"/>
      <c r="M3" s="734"/>
      <c r="N3" s="1011"/>
      <c r="O3" s="1011"/>
      <c r="P3" s="875"/>
      <c r="Q3" s="741"/>
      <c r="R3" s="741"/>
      <c r="S3" s="875"/>
      <c r="T3" s="837"/>
      <c r="U3" s="859"/>
      <c r="V3" s="859"/>
      <c r="W3" s="837"/>
      <c r="X3" s="859"/>
      <c r="Y3" s="859"/>
      <c r="Z3" s="1043"/>
      <c r="AA3" s="993"/>
      <c r="AB3" s="733"/>
      <c r="AC3" s="733"/>
      <c r="AD3" s="733"/>
      <c r="AE3" s="733"/>
      <c r="AF3" s="733"/>
      <c r="AG3" s="742"/>
      <c r="AH3" s="735"/>
    </row>
    <row r="4" spans="1:34" s="716" customFormat="1" ht="15" customHeight="1" outlineLevel="1">
      <c r="A4" s="717" t="s">
        <v>1718</v>
      </c>
      <c r="B4" s="727"/>
      <c r="C4" s="719"/>
      <c r="D4" s="736"/>
      <c r="E4" s="721"/>
      <c r="F4" s="731"/>
      <c r="G4" s="731"/>
      <c r="H4" s="737"/>
      <c r="I4" s="737"/>
      <c r="J4" s="737"/>
      <c r="K4" s="737"/>
      <c r="L4" s="738"/>
      <c r="M4" s="738"/>
      <c r="N4" s="1012"/>
      <c r="O4" s="1012"/>
      <c r="P4" s="876"/>
      <c r="Q4" s="743"/>
      <c r="R4" s="743"/>
      <c r="S4" s="876"/>
      <c r="T4" s="838"/>
      <c r="U4" s="860"/>
      <c r="V4" s="860"/>
      <c r="W4" s="838"/>
      <c r="X4" s="860"/>
      <c r="Y4" s="860"/>
      <c r="Z4" s="1044"/>
      <c r="AA4" s="994"/>
      <c r="AB4" s="737"/>
      <c r="AC4" s="737"/>
      <c r="AD4" s="737"/>
      <c r="AE4" s="737"/>
      <c r="AF4" s="737"/>
      <c r="AG4" s="744"/>
      <c r="AH4" s="725"/>
    </row>
    <row r="5" spans="1:34" s="716" customFormat="1" ht="13.8" outlineLevel="1">
      <c r="A5" s="726" t="s">
        <v>1719</v>
      </c>
      <c r="B5" s="727"/>
      <c r="C5" s="719"/>
      <c r="D5" s="736"/>
      <c r="E5" s="721"/>
      <c r="F5" s="731"/>
      <c r="G5" s="731"/>
      <c r="H5" s="737"/>
      <c r="I5" s="737"/>
      <c r="J5" s="737"/>
      <c r="K5" s="737"/>
      <c r="L5" s="738"/>
      <c r="M5" s="738"/>
      <c r="N5" s="1012"/>
      <c r="O5" s="1012"/>
      <c r="P5" s="876"/>
      <c r="Q5" s="743"/>
      <c r="R5" s="743"/>
      <c r="S5" s="876"/>
      <c r="T5" s="838"/>
      <c r="U5" s="860"/>
      <c r="V5" s="860"/>
      <c r="W5" s="838"/>
      <c r="X5" s="860"/>
      <c r="Y5" s="860"/>
      <c r="Z5" s="1044"/>
      <c r="AA5" s="994"/>
      <c r="AB5" s="737"/>
      <c r="AC5" s="737"/>
      <c r="AD5" s="737"/>
      <c r="AE5" s="737"/>
      <c r="AF5" s="737"/>
      <c r="AG5" s="744"/>
      <c r="AH5" s="725"/>
    </row>
    <row r="6" spans="1:34" s="716" customFormat="1" ht="13.8" outlineLevel="1">
      <c r="A6" s="726" t="s">
        <v>1743</v>
      </c>
      <c r="B6" s="727"/>
      <c r="C6" s="719"/>
      <c r="D6" s="736"/>
      <c r="E6" s="721"/>
      <c r="F6" s="731"/>
      <c r="G6" s="731"/>
      <c r="H6" s="737"/>
      <c r="I6" s="737"/>
      <c r="J6" s="737"/>
      <c r="K6" s="737"/>
      <c r="L6" s="738"/>
      <c r="M6" s="738"/>
      <c r="N6" s="1012"/>
      <c r="O6" s="1012"/>
      <c r="P6" s="876"/>
      <c r="Q6" s="743"/>
      <c r="R6" s="743"/>
      <c r="S6" s="876"/>
      <c r="T6" s="838"/>
      <c r="U6" s="860"/>
      <c r="V6" s="860"/>
      <c r="W6" s="838"/>
      <c r="X6" s="860"/>
      <c r="Y6" s="860"/>
      <c r="Z6" s="1044"/>
      <c r="AA6" s="994"/>
      <c r="AB6" s="737"/>
      <c r="AC6" s="737"/>
      <c r="AD6" s="737"/>
      <c r="AE6" s="737"/>
      <c r="AF6" s="737"/>
      <c r="AG6" s="744"/>
      <c r="AH6" s="725"/>
    </row>
    <row r="7" spans="1:34" s="716" customFormat="1" ht="13.8" outlineLevel="1">
      <c r="A7" s="726" t="s">
        <v>1763</v>
      </c>
      <c r="B7" s="727"/>
      <c r="C7" s="719"/>
      <c r="D7" s="736"/>
      <c r="E7" s="721"/>
      <c r="F7" s="731"/>
      <c r="G7" s="731"/>
      <c r="H7" s="737"/>
      <c r="I7" s="737"/>
      <c r="J7" s="737"/>
      <c r="K7" s="737"/>
      <c r="L7" s="738"/>
      <c r="M7" s="738"/>
      <c r="N7" s="1012"/>
      <c r="O7" s="1012"/>
      <c r="P7" s="876"/>
      <c r="Q7" s="743"/>
      <c r="R7" s="743"/>
      <c r="S7" s="876"/>
      <c r="T7" s="838"/>
      <c r="U7" s="860"/>
      <c r="V7" s="860"/>
      <c r="W7" s="838"/>
      <c r="X7" s="860"/>
      <c r="Y7" s="860"/>
      <c r="Z7" s="1044"/>
      <c r="AA7" s="994"/>
      <c r="AB7" s="737"/>
      <c r="AC7" s="737"/>
      <c r="AD7" s="737"/>
      <c r="AE7" s="737"/>
      <c r="AF7" s="737"/>
      <c r="AG7" s="744"/>
      <c r="AH7" s="725"/>
    </row>
    <row r="8" spans="1:34" s="716" customFormat="1" ht="13.8" outlineLevel="1">
      <c r="A8" s="745"/>
      <c r="B8" s="708"/>
      <c r="C8" s="709"/>
      <c r="D8" s="710"/>
      <c r="E8" s="711"/>
      <c r="F8" s="712"/>
      <c r="G8" s="712"/>
      <c r="H8" s="713"/>
      <c r="I8" s="713"/>
      <c r="J8" s="713"/>
      <c r="K8" s="713"/>
      <c r="L8" s="714"/>
      <c r="M8" s="714"/>
      <c r="N8" s="1013"/>
      <c r="O8" s="1013"/>
      <c r="P8" s="877"/>
      <c r="Q8" s="746"/>
      <c r="R8" s="746"/>
      <c r="S8" s="877"/>
      <c r="T8" s="839"/>
      <c r="U8" s="861"/>
      <c r="V8" s="861"/>
      <c r="W8" s="839"/>
      <c r="X8" s="861"/>
      <c r="Y8" s="861"/>
      <c r="Z8" s="1045"/>
      <c r="AA8" s="995"/>
      <c r="AB8" s="713"/>
      <c r="AC8" s="713"/>
      <c r="AD8" s="713"/>
      <c r="AE8" s="713"/>
      <c r="AF8" s="713"/>
      <c r="AG8" s="747"/>
      <c r="AH8" s="748"/>
    </row>
    <row r="9" spans="1:34" s="716" customFormat="1" ht="13.8">
      <c r="A9" s="976"/>
      <c r="B9" s="749"/>
      <c r="C9" s="750"/>
      <c r="E9" s="751"/>
      <c r="F9" s="752"/>
      <c r="G9" s="752"/>
      <c r="H9" s="753"/>
      <c r="I9" s="753"/>
      <c r="J9" s="753"/>
      <c r="K9" s="753"/>
      <c r="L9" s="754"/>
      <c r="M9" s="754"/>
      <c r="N9" s="1014"/>
      <c r="O9" s="1014"/>
      <c r="P9" s="878"/>
      <c r="Q9" s="755"/>
      <c r="R9" s="755"/>
      <c r="S9" s="878"/>
      <c r="T9" s="531"/>
      <c r="U9" s="862"/>
      <c r="V9" s="862"/>
      <c r="W9" s="531"/>
      <c r="X9" s="862"/>
      <c r="Y9" s="862"/>
      <c r="Z9" s="862"/>
      <c r="AA9" s="996"/>
      <c r="AB9" s="753"/>
      <c r="AC9" s="753"/>
      <c r="AD9" s="753"/>
      <c r="AE9" s="753"/>
      <c r="AF9" s="753"/>
      <c r="AG9" s="756"/>
      <c r="AH9" s="757"/>
    </row>
    <row r="10" spans="1:34" ht="20.399999999999999" customHeight="1">
      <c r="A10" s="977"/>
    </row>
    <row r="11" spans="1:34" ht="50.4" customHeight="1">
      <c r="A11" s="135" t="s">
        <v>66</v>
      </c>
      <c r="B11" s="135"/>
      <c r="C11" s="136" t="s">
        <v>67</v>
      </c>
      <c r="D11" s="96" t="s">
        <v>611</v>
      </c>
      <c r="E11" s="390" t="s">
        <v>1559</v>
      </c>
      <c r="F11" s="135" t="s">
        <v>69</v>
      </c>
      <c r="G11" s="58" t="s">
        <v>612</v>
      </c>
      <c r="H11" s="58" t="s">
        <v>613</v>
      </c>
      <c r="I11" s="59" t="s">
        <v>614</v>
      </c>
      <c r="J11" s="59" t="s">
        <v>615</v>
      </c>
      <c r="K11" s="59" t="s">
        <v>616</v>
      </c>
      <c r="L11" s="60" t="s">
        <v>617</v>
      </c>
      <c r="M11" s="1132" t="s">
        <v>1748</v>
      </c>
      <c r="N11" s="1133"/>
      <c r="O11" s="1130" t="s">
        <v>1757</v>
      </c>
      <c r="P11" s="940"/>
      <c r="Q11" s="1058"/>
      <c r="R11" s="1058"/>
      <c r="S11" s="1059"/>
      <c r="T11" s="1057" t="s">
        <v>1720</v>
      </c>
      <c r="U11" s="1058"/>
      <c r="V11" s="1059"/>
      <c r="W11" s="1057" t="s">
        <v>1758</v>
      </c>
      <c r="X11" s="1058"/>
      <c r="Y11" s="1059"/>
      <c r="Z11" s="1134" t="s">
        <v>1721</v>
      </c>
      <c r="AA11" s="998"/>
    </row>
    <row r="12" spans="1:34">
      <c r="A12" s="137"/>
      <c r="B12" s="137"/>
      <c r="C12" s="138"/>
      <c r="D12" s="97"/>
      <c r="E12" s="97"/>
      <c r="F12" s="139"/>
      <c r="G12" s="62"/>
      <c r="H12" s="62"/>
      <c r="I12" s="62"/>
      <c r="J12" s="62"/>
      <c r="K12" s="62"/>
      <c r="L12" s="62"/>
      <c r="M12" s="550" t="s">
        <v>1635</v>
      </c>
      <c r="N12" s="574" t="s">
        <v>1669</v>
      </c>
      <c r="O12" s="1131"/>
      <c r="P12" s="550" t="s">
        <v>1637</v>
      </c>
      <c r="Q12" s="550" t="s">
        <v>1669</v>
      </c>
      <c r="R12" s="550" t="s">
        <v>1670</v>
      </c>
      <c r="S12" s="550" t="s">
        <v>1637</v>
      </c>
      <c r="T12" s="255" t="s">
        <v>1638</v>
      </c>
      <c r="U12" s="255" t="s">
        <v>1639</v>
      </c>
      <c r="V12" s="255" t="s">
        <v>1640</v>
      </c>
      <c r="W12" s="255" t="s">
        <v>1638</v>
      </c>
      <c r="X12" s="255" t="s">
        <v>1639</v>
      </c>
      <c r="Y12" s="255" t="s">
        <v>1640</v>
      </c>
      <c r="Z12" s="1135"/>
      <c r="AA12" s="998"/>
    </row>
    <row r="13" spans="1:34">
      <c r="A13" s="137"/>
      <c r="B13" s="137"/>
      <c r="C13" s="138"/>
      <c r="D13" s="97"/>
      <c r="E13" s="97"/>
      <c r="F13" s="139"/>
      <c r="G13" s="62"/>
      <c r="H13" s="62"/>
      <c r="I13" s="62"/>
      <c r="J13" s="897">
        <f>SUBTOTAL(9,J14:J2371)</f>
        <v>28376030449.445621</v>
      </c>
      <c r="K13" s="897">
        <f>SUBTOTAL(9,K14:K2371)</f>
        <v>4765969550.554347</v>
      </c>
      <c r="L13" s="897">
        <f>SUBTOTAL(9,L14:L2371)</f>
        <v>33142000000.000019</v>
      </c>
      <c r="M13" s="550"/>
      <c r="N13" s="574"/>
      <c r="O13" s="574"/>
      <c r="P13" s="550"/>
      <c r="Q13" s="550"/>
      <c r="R13" s="550"/>
      <c r="S13" s="550"/>
      <c r="T13" s="897">
        <f t="shared" ref="T13:U13" si="0">SUBTOTAL(9,T14:T2371)</f>
        <v>1910783535.5017087</v>
      </c>
      <c r="U13" s="897">
        <f t="shared" si="0"/>
        <v>389293225.93761039</v>
      </c>
      <c r="V13" s="897">
        <f>SUBTOTAL(9,V14:V2371)</f>
        <v>2546776761.4393196</v>
      </c>
      <c r="W13" s="897">
        <f>SUBTOTAL(9,W14:W2371)</f>
        <v>3829523852.5140204</v>
      </c>
      <c r="X13" s="897">
        <f t="shared" ref="X13" si="1">SUBTOTAL(9,X14:X2371)</f>
        <v>632672584.84184039</v>
      </c>
      <c r="Y13" s="897">
        <f>SUBTOTAL(9,Y14:Y2371)</f>
        <v>4675596437.3558636</v>
      </c>
      <c r="Z13" s="897">
        <f>SUBTOTAL(9,Z14:Z2371)</f>
        <v>7222373198.7951775</v>
      </c>
      <c r="AA13" s="1035"/>
    </row>
    <row r="14" spans="1:34">
      <c r="A14" s="647"/>
      <c r="B14" s="647"/>
      <c r="C14" s="652" t="s">
        <v>1671</v>
      </c>
      <c r="D14" s="648"/>
      <c r="E14" s="648"/>
      <c r="F14" s="649"/>
      <c r="G14" s="650"/>
      <c r="H14" s="650"/>
      <c r="I14" s="650"/>
      <c r="J14" s="650">
        <f>SUBTOTAL(9,J15:J866)</f>
        <v>16563842018.979223</v>
      </c>
      <c r="K14" s="650">
        <f>SUBTOTAL(9,K15:K866)</f>
        <v>1773285626.6565046</v>
      </c>
      <c r="L14" s="650">
        <f>SUBTOTAL(9,L15:L866)</f>
        <v>18337127645.635746</v>
      </c>
      <c r="M14" s="651"/>
      <c r="N14" s="1016"/>
      <c r="O14" s="1016"/>
      <c r="P14" s="651"/>
      <c r="Q14" s="651"/>
      <c r="R14" s="651"/>
      <c r="S14" s="651"/>
      <c r="T14" s="840"/>
      <c r="U14" s="840"/>
      <c r="V14" s="840"/>
      <c r="W14" s="840"/>
      <c r="X14" s="840"/>
      <c r="Y14" s="840"/>
      <c r="Z14" s="840"/>
      <c r="AA14" s="988"/>
    </row>
    <row r="15" spans="1:34">
      <c r="A15" s="165" t="s">
        <v>71</v>
      </c>
      <c r="B15" s="165"/>
      <c r="C15" s="166" t="s">
        <v>36</v>
      </c>
      <c r="D15" s="200"/>
      <c r="E15" s="200"/>
      <c r="F15" s="201"/>
      <c r="G15" s="169"/>
      <c r="H15" s="169"/>
      <c r="I15" s="169"/>
      <c r="J15" s="169"/>
      <c r="K15" s="169"/>
      <c r="L15" s="169">
        <f>SUM(L17:L18)</f>
        <v>0</v>
      </c>
      <c r="M15" s="551"/>
      <c r="N15" s="573"/>
      <c r="O15" s="573"/>
      <c r="P15" s="551"/>
      <c r="Q15" s="551"/>
      <c r="R15" s="551"/>
      <c r="S15" s="551"/>
      <c r="T15" s="841"/>
      <c r="U15" s="841"/>
      <c r="V15" s="841"/>
      <c r="W15" s="841"/>
      <c r="X15" s="841"/>
      <c r="Y15" s="841"/>
      <c r="Z15" s="841"/>
      <c r="AA15" s="988"/>
    </row>
    <row r="16" spans="1:34" outlineLevel="1">
      <c r="A16" s="137"/>
      <c r="B16" s="137"/>
      <c r="C16" s="138"/>
      <c r="D16" s="94"/>
      <c r="E16" s="94"/>
      <c r="F16" s="139"/>
      <c r="G16" s="71"/>
      <c r="H16" s="71"/>
      <c r="I16" s="71"/>
      <c r="J16" s="71"/>
      <c r="K16" s="71"/>
      <c r="L16" s="71"/>
      <c r="M16" s="552">
        <f>'KL TTHT CV DOT 2'!R15</f>
        <v>0</v>
      </c>
      <c r="N16" s="570"/>
      <c r="O16" s="570"/>
      <c r="P16" s="553">
        <f t="shared" ref="P16:P79" si="2">M16+N16+O16</f>
        <v>0</v>
      </c>
      <c r="Q16" s="552"/>
      <c r="R16" s="552"/>
      <c r="S16" s="553" t="e">
        <f>#REF!+Q16+R16</f>
        <v>#REF!</v>
      </c>
      <c r="T16" s="257">
        <f>M16*J16</f>
        <v>0</v>
      </c>
      <c r="U16" s="257">
        <f>M16*K16</f>
        <v>0</v>
      </c>
      <c r="V16" s="257">
        <f>T16+U16</f>
        <v>0</v>
      </c>
      <c r="W16" s="257">
        <f>P16*M16</f>
        <v>0</v>
      </c>
      <c r="X16" s="257">
        <f>P16*N16</f>
        <v>0</v>
      </c>
      <c r="Y16" s="257">
        <f>W16+X16</f>
        <v>0</v>
      </c>
      <c r="Z16" s="257">
        <f>X16+Y16</f>
        <v>0</v>
      </c>
      <c r="AA16" s="990"/>
    </row>
    <row r="17" spans="1:27" outlineLevel="1">
      <c r="A17" s="137" t="s">
        <v>72</v>
      </c>
      <c r="B17" s="146"/>
      <c r="C17" s="171" t="s">
        <v>36</v>
      </c>
      <c r="D17" s="97">
        <v>1</v>
      </c>
      <c r="E17" s="97"/>
      <c r="F17" s="139" t="s">
        <v>73</v>
      </c>
      <c r="G17" s="62"/>
      <c r="H17" s="62"/>
      <c r="I17" s="62"/>
      <c r="J17" s="62"/>
      <c r="K17" s="62"/>
      <c r="L17" s="62">
        <v>0</v>
      </c>
      <c r="M17" s="550">
        <f>'KL TTHT CV DOT 2'!R16</f>
        <v>0</v>
      </c>
      <c r="N17" s="574"/>
      <c r="O17" s="574"/>
      <c r="P17" s="553">
        <f t="shared" si="2"/>
        <v>0</v>
      </c>
      <c r="Q17" s="550"/>
      <c r="R17" s="550"/>
      <c r="S17" s="553" t="e">
        <f>#REF!+Q17+R17</f>
        <v>#REF!</v>
      </c>
      <c r="T17" s="255">
        <f>M17*J17</f>
        <v>0</v>
      </c>
      <c r="U17" s="255">
        <f>M17*K17</f>
        <v>0</v>
      </c>
      <c r="V17" s="257">
        <f t="shared" ref="V17:V79" si="3">T17+U17</f>
        <v>0</v>
      </c>
      <c r="W17" s="255">
        <f>P17*M17</f>
        <v>0</v>
      </c>
      <c r="X17" s="255">
        <f>P17*N17</f>
        <v>0</v>
      </c>
      <c r="Y17" s="257">
        <f t="shared" ref="Y17:Z18" si="4">W17+X17</f>
        <v>0</v>
      </c>
      <c r="Z17" s="257">
        <f t="shared" si="4"/>
        <v>0</v>
      </c>
      <c r="AA17" s="990"/>
    </row>
    <row r="18" spans="1:27" s="11" customFormat="1" outlineLevel="1">
      <c r="A18" s="192" t="s">
        <v>74</v>
      </c>
      <c r="B18" s="172"/>
      <c r="C18" s="385" t="s">
        <v>75</v>
      </c>
      <c r="D18" s="194">
        <v>1</v>
      </c>
      <c r="E18" s="194"/>
      <c r="F18" s="195" t="s">
        <v>73</v>
      </c>
      <c r="G18" s="199"/>
      <c r="H18" s="199"/>
      <c r="I18" s="199"/>
      <c r="J18" s="199"/>
      <c r="K18" s="199"/>
      <c r="L18" s="199">
        <v>0</v>
      </c>
      <c r="M18" s="554">
        <f>'KL TTHT CV DOT 2'!R17</f>
        <v>0</v>
      </c>
      <c r="N18" s="579"/>
      <c r="O18" s="579"/>
      <c r="P18" s="553">
        <f t="shared" si="2"/>
        <v>0</v>
      </c>
      <c r="Q18" s="554"/>
      <c r="R18" s="554"/>
      <c r="S18" s="553" t="e">
        <f>#REF!+Q18+R18</f>
        <v>#REF!</v>
      </c>
      <c r="T18" s="265">
        <f>M18*J18</f>
        <v>0</v>
      </c>
      <c r="U18" s="265">
        <f>M18*K18</f>
        <v>0</v>
      </c>
      <c r="V18" s="265">
        <f t="shared" si="3"/>
        <v>0</v>
      </c>
      <c r="W18" s="265">
        <f>P18*M18</f>
        <v>0</v>
      </c>
      <c r="X18" s="265">
        <f>P18*N18</f>
        <v>0</v>
      </c>
      <c r="Y18" s="265">
        <f t="shared" si="4"/>
        <v>0</v>
      </c>
      <c r="Z18" s="265">
        <f t="shared" si="4"/>
        <v>0</v>
      </c>
      <c r="AA18" s="990"/>
    </row>
    <row r="19" spans="1:27" collapsed="1">
      <c r="A19" s="137"/>
      <c r="B19" s="137"/>
      <c r="C19" s="138"/>
      <c r="D19" s="94"/>
      <c r="E19" s="94"/>
      <c r="F19" s="139"/>
      <c r="G19" s="71"/>
      <c r="H19" s="71"/>
      <c r="I19" s="71"/>
      <c r="J19" s="71"/>
      <c r="K19" s="71"/>
      <c r="L19" s="71"/>
      <c r="M19" s="552">
        <f>'KL TTHT CV DOT 2'!R18</f>
        <v>0</v>
      </c>
      <c r="N19" s="570"/>
      <c r="O19" s="570"/>
      <c r="P19" s="552">
        <f t="shared" si="2"/>
        <v>0</v>
      </c>
      <c r="Q19" s="552"/>
      <c r="R19" s="552"/>
      <c r="S19" s="552" t="e">
        <f>#REF!+Q19+R19</f>
        <v>#REF!</v>
      </c>
      <c r="T19" s="257">
        <f>M19*J19</f>
        <v>0</v>
      </c>
      <c r="U19" s="257">
        <f>M19*K19</f>
        <v>0</v>
      </c>
      <c r="V19" s="257">
        <f t="shared" si="3"/>
        <v>0</v>
      </c>
      <c r="W19" s="257">
        <f>J19*N19</f>
        <v>0</v>
      </c>
      <c r="X19" s="257">
        <f>K19*N19</f>
        <v>0</v>
      </c>
      <c r="Y19" s="257">
        <f>W19+X19</f>
        <v>0</v>
      </c>
      <c r="Z19" s="257">
        <f>V19+Y19</f>
        <v>0</v>
      </c>
      <c r="AA19" s="990"/>
    </row>
    <row r="20" spans="1:27">
      <c r="A20" s="165" t="s">
        <v>76</v>
      </c>
      <c r="B20" s="165"/>
      <c r="C20" s="166" t="s">
        <v>38</v>
      </c>
      <c r="D20" s="200"/>
      <c r="E20" s="200"/>
      <c r="F20" s="201"/>
      <c r="G20" s="169"/>
      <c r="H20" s="169"/>
      <c r="I20" s="169"/>
      <c r="J20" s="169">
        <f>SUBTOTAL(9,J21:J329)</f>
        <v>4384819997.1498795</v>
      </c>
      <c r="K20" s="169">
        <f>SUBTOTAL(9,K21:K329)</f>
        <v>819871975.32591212</v>
      </c>
      <c r="L20" s="169">
        <f>SUBTOTAL(9,L21:L329)</f>
        <v>5204691972.4757881</v>
      </c>
      <c r="M20" s="551"/>
      <c r="N20" s="573"/>
      <c r="O20" s="573"/>
      <c r="P20" s="551">
        <f t="shared" si="2"/>
        <v>0</v>
      </c>
      <c r="Q20" s="551"/>
      <c r="R20" s="551"/>
      <c r="S20" s="551" t="e">
        <f>#REF!+Q20+R20</f>
        <v>#REF!</v>
      </c>
      <c r="T20" s="841">
        <f t="shared" ref="T20:Z20" si="5">SUBTOTAL(9,T21:T329)</f>
        <v>972736489.77468002</v>
      </c>
      <c r="U20" s="841">
        <f t="shared" si="5"/>
        <v>215672140.72304949</v>
      </c>
      <c r="V20" s="841">
        <f t="shared" si="5"/>
        <v>1188408630.4977293</v>
      </c>
      <c r="W20" s="841">
        <f t="shared" si="5"/>
        <v>1144321266.1001401</v>
      </c>
      <c r="X20" s="841">
        <f t="shared" si="5"/>
        <v>237469724.52556363</v>
      </c>
      <c r="Y20" s="841">
        <f t="shared" si="5"/>
        <v>1381790990.6257033</v>
      </c>
      <c r="Z20" s="841">
        <f t="shared" si="5"/>
        <v>2570199621.1234331</v>
      </c>
      <c r="AA20" s="988"/>
    </row>
    <row r="21" spans="1:27">
      <c r="A21" s="137"/>
      <c r="B21" s="137"/>
      <c r="C21" s="138"/>
      <c r="D21" s="94"/>
      <c r="E21" s="94"/>
      <c r="F21" s="139"/>
      <c r="G21" s="71"/>
      <c r="H21" s="71"/>
      <c r="I21" s="71"/>
      <c r="J21" s="71"/>
      <c r="K21" s="71"/>
      <c r="L21" s="71"/>
      <c r="M21" s="552">
        <f>'KL TTHT CV DOT 2'!R20</f>
        <v>0</v>
      </c>
      <c r="N21" s="570"/>
      <c r="O21" s="570"/>
      <c r="P21" s="552">
        <f t="shared" si="2"/>
        <v>0</v>
      </c>
      <c r="Q21" s="552"/>
      <c r="R21" s="552"/>
      <c r="S21" s="552" t="e">
        <f>#REF!+Q21+R21</f>
        <v>#REF!</v>
      </c>
      <c r="T21" s="257">
        <f t="shared" ref="T21:T55" si="6">M21*J21</f>
        <v>0</v>
      </c>
      <c r="U21" s="257">
        <f t="shared" ref="U21:U55" si="7">M21*K21</f>
        <v>0</v>
      </c>
      <c r="V21" s="257">
        <f t="shared" si="3"/>
        <v>0</v>
      </c>
      <c r="W21" s="257">
        <f t="shared" ref="W21:W55" si="8">J21*N21</f>
        <v>0</v>
      </c>
      <c r="X21" s="257">
        <f t="shared" ref="X21:X55" si="9">K21*N21</f>
        <v>0</v>
      </c>
      <c r="Y21" s="257">
        <f t="shared" ref="Y21:Y55" si="10">W21+X21</f>
        <v>0</v>
      </c>
      <c r="Z21" s="257">
        <f t="shared" ref="Z21:Z55" si="11">V21+Y21</f>
        <v>0</v>
      </c>
      <c r="AA21" s="990"/>
    </row>
    <row r="22" spans="1:27">
      <c r="A22" s="149" t="s">
        <v>77</v>
      </c>
      <c r="B22" s="149"/>
      <c r="C22" s="150" t="s">
        <v>78</v>
      </c>
      <c r="D22" s="100">
        <v>1</v>
      </c>
      <c r="E22" s="100"/>
      <c r="F22" s="151" t="s">
        <v>10</v>
      </c>
      <c r="G22" s="75"/>
      <c r="H22" s="75"/>
      <c r="I22" s="75"/>
      <c r="J22" s="75"/>
      <c r="K22" s="75"/>
      <c r="L22" s="75"/>
      <c r="M22" s="555"/>
      <c r="N22" s="571"/>
      <c r="O22" s="571"/>
      <c r="P22" s="555">
        <f t="shared" si="2"/>
        <v>0</v>
      </c>
      <c r="Q22" s="555"/>
      <c r="R22" s="555"/>
      <c r="S22" s="555" t="e">
        <f>#REF!+Q22+R22</f>
        <v>#REF!</v>
      </c>
      <c r="T22" s="259">
        <f t="shared" si="6"/>
        <v>0</v>
      </c>
      <c r="U22" s="259">
        <f t="shared" si="7"/>
        <v>0</v>
      </c>
      <c r="V22" s="259">
        <f t="shared" si="3"/>
        <v>0</v>
      </c>
      <c r="W22" s="259">
        <f t="shared" si="8"/>
        <v>0</v>
      </c>
      <c r="X22" s="259">
        <f t="shared" si="9"/>
        <v>0</v>
      </c>
      <c r="Y22" s="259">
        <f>W22+X22</f>
        <v>0</v>
      </c>
      <c r="Z22" s="259">
        <f t="shared" si="11"/>
        <v>0</v>
      </c>
      <c r="AA22" s="988"/>
    </row>
    <row r="23" spans="1:27" outlineLevel="1">
      <c r="A23" s="137" t="s">
        <v>79</v>
      </c>
      <c r="B23" s="137"/>
      <c r="C23" s="138" t="s">
        <v>80</v>
      </c>
      <c r="D23" s="94">
        <v>1</v>
      </c>
      <c r="E23" s="94"/>
      <c r="F23" s="139" t="s">
        <v>10</v>
      </c>
      <c r="G23" s="62"/>
      <c r="H23" s="62"/>
      <c r="I23" s="62"/>
      <c r="J23" s="62"/>
      <c r="K23" s="62"/>
      <c r="L23" s="62">
        <v>0</v>
      </c>
      <c r="M23" s="550">
        <f>'KL TTHT CV DOT 2'!R22</f>
        <v>0</v>
      </c>
      <c r="N23" s="574"/>
      <c r="O23" s="574"/>
      <c r="P23" s="553">
        <f t="shared" si="2"/>
        <v>0</v>
      </c>
      <c r="Q23" s="550"/>
      <c r="R23" s="550"/>
      <c r="S23" s="553" t="e">
        <f>#REF!+Q23+R23</f>
        <v>#REF!</v>
      </c>
      <c r="T23" s="255">
        <f t="shared" si="6"/>
        <v>0</v>
      </c>
      <c r="U23" s="255">
        <f t="shared" si="7"/>
        <v>0</v>
      </c>
      <c r="V23" s="255">
        <f t="shared" si="3"/>
        <v>0</v>
      </c>
      <c r="W23" s="255">
        <f t="shared" si="8"/>
        <v>0</v>
      </c>
      <c r="X23" s="255">
        <f t="shared" si="9"/>
        <v>0</v>
      </c>
      <c r="Y23" s="255">
        <f t="shared" si="10"/>
        <v>0</v>
      </c>
      <c r="Z23" s="255">
        <f t="shared" si="11"/>
        <v>0</v>
      </c>
      <c r="AA23" s="990"/>
    </row>
    <row r="24" spans="1:27" outlineLevel="1">
      <c r="A24" s="137" t="s">
        <v>81</v>
      </c>
      <c r="B24" s="137"/>
      <c r="C24" s="138" t="s">
        <v>82</v>
      </c>
      <c r="D24" s="94">
        <v>1</v>
      </c>
      <c r="E24" s="94"/>
      <c r="F24" s="139" t="s">
        <v>10</v>
      </c>
      <c r="G24" s="71"/>
      <c r="H24" s="71"/>
      <c r="I24" s="71"/>
      <c r="J24" s="71"/>
      <c r="K24" s="71"/>
      <c r="L24" s="62">
        <v>0</v>
      </c>
      <c r="M24" s="931">
        <f>'KL TTHT CV DOT 2'!R23</f>
        <v>0</v>
      </c>
      <c r="N24" s="574"/>
      <c r="O24" s="574"/>
      <c r="P24" s="553">
        <f t="shared" si="2"/>
        <v>0</v>
      </c>
      <c r="Q24" s="550"/>
      <c r="R24" s="550"/>
      <c r="S24" s="553" t="e">
        <f>#REF!+Q24+R24</f>
        <v>#REF!</v>
      </c>
      <c r="T24" s="255">
        <f t="shared" si="6"/>
        <v>0</v>
      </c>
      <c r="U24" s="255">
        <f t="shared" si="7"/>
        <v>0</v>
      </c>
      <c r="V24" s="255">
        <f t="shared" si="3"/>
        <v>0</v>
      </c>
      <c r="W24" s="255">
        <f t="shared" si="8"/>
        <v>0</v>
      </c>
      <c r="X24" s="255">
        <f t="shared" si="9"/>
        <v>0</v>
      </c>
      <c r="Y24" s="255">
        <f t="shared" si="10"/>
        <v>0</v>
      </c>
      <c r="Z24" s="255">
        <f t="shared" si="11"/>
        <v>0</v>
      </c>
      <c r="AA24" s="990"/>
    </row>
    <row r="25" spans="1:27" outlineLevel="1">
      <c r="A25" s="137" t="s">
        <v>83</v>
      </c>
      <c r="B25" s="137"/>
      <c r="C25" s="138" t="s">
        <v>84</v>
      </c>
      <c r="D25" s="94">
        <v>1</v>
      </c>
      <c r="E25" s="94"/>
      <c r="F25" s="139" t="s">
        <v>10</v>
      </c>
      <c r="G25" s="71"/>
      <c r="H25" s="71"/>
      <c r="I25" s="71"/>
      <c r="J25" s="71"/>
      <c r="K25" s="71"/>
      <c r="L25" s="62">
        <v>0</v>
      </c>
      <c r="M25" s="931">
        <f>'KL TTHT CV DOT 2'!R24</f>
        <v>0</v>
      </c>
      <c r="N25" s="574"/>
      <c r="O25" s="574"/>
      <c r="P25" s="553">
        <f t="shared" si="2"/>
        <v>0</v>
      </c>
      <c r="Q25" s="550"/>
      <c r="R25" s="550"/>
      <c r="S25" s="553" t="e">
        <f>#REF!+Q25+R25</f>
        <v>#REF!</v>
      </c>
      <c r="T25" s="255">
        <f t="shared" si="6"/>
        <v>0</v>
      </c>
      <c r="U25" s="255">
        <f t="shared" si="7"/>
        <v>0</v>
      </c>
      <c r="V25" s="255">
        <f t="shared" si="3"/>
        <v>0</v>
      </c>
      <c r="W25" s="255">
        <f t="shared" si="8"/>
        <v>0</v>
      </c>
      <c r="X25" s="255">
        <f t="shared" si="9"/>
        <v>0</v>
      </c>
      <c r="Y25" s="255">
        <f t="shared" si="10"/>
        <v>0</v>
      </c>
      <c r="Z25" s="255">
        <f t="shared" si="11"/>
        <v>0</v>
      </c>
      <c r="AA25" s="990"/>
    </row>
    <row r="26" spans="1:27" outlineLevel="1">
      <c r="A26" s="137" t="s">
        <v>85</v>
      </c>
      <c r="B26" s="137"/>
      <c r="C26" s="138" t="s">
        <v>86</v>
      </c>
      <c r="D26" s="94">
        <v>1</v>
      </c>
      <c r="E26" s="94"/>
      <c r="F26" s="139" t="s">
        <v>10</v>
      </c>
      <c r="G26" s="71"/>
      <c r="H26" s="71"/>
      <c r="I26" s="71"/>
      <c r="J26" s="71"/>
      <c r="K26" s="71"/>
      <c r="L26" s="62">
        <v>0</v>
      </c>
      <c r="M26" s="931">
        <f>'KL TTHT CV DOT 2'!R25</f>
        <v>0</v>
      </c>
      <c r="N26" s="574"/>
      <c r="O26" s="574"/>
      <c r="P26" s="553">
        <f t="shared" si="2"/>
        <v>0</v>
      </c>
      <c r="Q26" s="550"/>
      <c r="R26" s="550"/>
      <c r="S26" s="553" t="e">
        <f>#REF!+Q26+R26</f>
        <v>#REF!</v>
      </c>
      <c r="T26" s="255">
        <f t="shared" si="6"/>
        <v>0</v>
      </c>
      <c r="U26" s="255">
        <f t="shared" si="7"/>
        <v>0</v>
      </c>
      <c r="V26" s="255">
        <f t="shared" si="3"/>
        <v>0</v>
      </c>
      <c r="W26" s="255">
        <f t="shared" si="8"/>
        <v>0</v>
      </c>
      <c r="X26" s="255">
        <f t="shared" si="9"/>
        <v>0</v>
      </c>
      <c r="Y26" s="255">
        <f t="shared" si="10"/>
        <v>0</v>
      </c>
      <c r="Z26" s="255">
        <f t="shared" si="11"/>
        <v>0</v>
      </c>
      <c r="AA26" s="990"/>
    </row>
    <row r="27" spans="1:27" outlineLevel="1">
      <c r="A27" s="137" t="s">
        <v>87</v>
      </c>
      <c r="B27" s="137"/>
      <c r="C27" s="138" t="s">
        <v>88</v>
      </c>
      <c r="D27" s="94">
        <v>1</v>
      </c>
      <c r="E27" s="94"/>
      <c r="F27" s="139" t="s">
        <v>10</v>
      </c>
      <c r="G27" s="71"/>
      <c r="H27" s="71"/>
      <c r="I27" s="71"/>
      <c r="J27" s="71"/>
      <c r="K27" s="71"/>
      <c r="L27" s="62">
        <v>0</v>
      </c>
      <c r="M27" s="931">
        <f>'KL TTHT CV DOT 2'!R26</f>
        <v>0</v>
      </c>
      <c r="N27" s="574"/>
      <c r="O27" s="574"/>
      <c r="P27" s="553">
        <f t="shared" si="2"/>
        <v>0</v>
      </c>
      <c r="Q27" s="550"/>
      <c r="R27" s="550"/>
      <c r="S27" s="553" t="e">
        <f>#REF!+Q27+R27</f>
        <v>#REF!</v>
      </c>
      <c r="T27" s="255">
        <f t="shared" si="6"/>
        <v>0</v>
      </c>
      <c r="U27" s="255">
        <f t="shared" si="7"/>
        <v>0</v>
      </c>
      <c r="V27" s="255">
        <f t="shared" si="3"/>
        <v>0</v>
      </c>
      <c r="W27" s="255">
        <f t="shared" si="8"/>
        <v>0</v>
      </c>
      <c r="X27" s="255">
        <f t="shared" si="9"/>
        <v>0</v>
      </c>
      <c r="Y27" s="255">
        <f t="shared" si="10"/>
        <v>0</v>
      </c>
      <c r="Z27" s="255">
        <f t="shared" si="11"/>
        <v>0</v>
      </c>
      <c r="AA27" s="990"/>
    </row>
    <row r="28" spans="1:27" outlineLevel="1">
      <c r="A28" s="137" t="s">
        <v>89</v>
      </c>
      <c r="B28" s="137"/>
      <c r="C28" s="138" t="s">
        <v>90</v>
      </c>
      <c r="D28" s="94">
        <v>1</v>
      </c>
      <c r="E28" s="94"/>
      <c r="F28" s="139" t="s">
        <v>10</v>
      </c>
      <c r="G28" s="71"/>
      <c r="H28" s="71"/>
      <c r="I28" s="71"/>
      <c r="J28" s="71"/>
      <c r="K28" s="71"/>
      <c r="L28" s="62">
        <v>0</v>
      </c>
      <c r="M28" s="931">
        <f>'KL TTHT CV DOT 2'!R27</f>
        <v>0</v>
      </c>
      <c r="N28" s="574"/>
      <c r="O28" s="574"/>
      <c r="P28" s="553">
        <f t="shared" si="2"/>
        <v>0</v>
      </c>
      <c r="Q28" s="550"/>
      <c r="R28" s="550"/>
      <c r="S28" s="553" t="e">
        <f>#REF!+Q28+R28</f>
        <v>#REF!</v>
      </c>
      <c r="T28" s="255">
        <f t="shared" si="6"/>
        <v>0</v>
      </c>
      <c r="U28" s="255">
        <f t="shared" si="7"/>
        <v>0</v>
      </c>
      <c r="V28" s="255">
        <f t="shared" si="3"/>
        <v>0</v>
      </c>
      <c r="W28" s="255">
        <f t="shared" si="8"/>
        <v>0</v>
      </c>
      <c r="X28" s="255">
        <f t="shared" si="9"/>
        <v>0</v>
      </c>
      <c r="Y28" s="255">
        <f t="shared" si="10"/>
        <v>0</v>
      </c>
      <c r="Z28" s="255">
        <f t="shared" si="11"/>
        <v>0</v>
      </c>
      <c r="AA28" s="990"/>
    </row>
    <row r="29" spans="1:27" outlineLevel="1">
      <c r="A29" s="137" t="s">
        <v>91</v>
      </c>
      <c r="B29" s="137"/>
      <c r="C29" s="138" t="s">
        <v>92</v>
      </c>
      <c r="D29" s="94">
        <v>1</v>
      </c>
      <c r="E29" s="94"/>
      <c r="F29" s="139" t="s">
        <v>10</v>
      </c>
      <c r="G29" s="71"/>
      <c r="H29" s="71"/>
      <c r="I29" s="71"/>
      <c r="J29" s="71"/>
      <c r="K29" s="71"/>
      <c r="L29" s="62">
        <v>0</v>
      </c>
      <c r="M29" s="931">
        <f>'KL TTHT CV DOT 2'!R28</f>
        <v>0</v>
      </c>
      <c r="N29" s="574"/>
      <c r="O29" s="574"/>
      <c r="P29" s="553">
        <f t="shared" si="2"/>
        <v>0</v>
      </c>
      <c r="Q29" s="550"/>
      <c r="R29" s="550"/>
      <c r="S29" s="553" t="e">
        <f>#REF!+Q29+R29</f>
        <v>#REF!</v>
      </c>
      <c r="T29" s="255">
        <f t="shared" si="6"/>
        <v>0</v>
      </c>
      <c r="U29" s="255">
        <f t="shared" si="7"/>
        <v>0</v>
      </c>
      <c r="V29" s="255">
        <f t="shared" si="3"/>
        <v>0</v>
      </c>
      <c r="W29" s="255">
        <f t="shared" si="8"/>
        <v>0</v>
      </c>
      <c r="X29" s="255">
        <f t="shared" si="9"/>
        <v>0</v>
      </c>
      <c r="Y29" s="255">
        <f t="shared" si="10"/>
        <v>0</v>
      </c>
      <c r="Z29" s="255">
        <f t="shared" si="11"/>
        <v>0</v>
      </c>
      <c r="AA29" s="990"/>
    </row>
    <row r="30" spans="1:27" outlineLevel="1">
      <c r="A30" s="137" t="s">
        <v>93</v>
      </c>
      <c r="B30" s="137"/>
      <c r="C30" s="138" t="s">
        <v>94</v>
      </c>
      <c r="D30" s="94">
        <v>1</v>
      </c>
      <c r="E30" s="94"/>
      <c r="F30" s="139" t="s">
        <v>10</v>
      </c>
      <c r="G30" s="71"/>
      <c r="H30" s="71"/>
      <c r="I30" s="71"/>
      <c r="J30" s="71"/>
      <c r="K30" s="71"/>
      <c r="L30" s="62">
        <v>0</v>
      </c>
      <c r="M30" s="931">
        <f>'KL TTHT CV DOT 2'!R29</f>
        <v>0</v>
      </c>
      <c r="N30" s="574"/>
      <c r="O30" s="574"/>
      <c r="P30" s="553">
        <f t="shared" si="2"/>
        <v>0</v>
      </c>
      <c r="Q30" s="550"/>
      <c r="R30" s="550"/>
      <c r="S30" s="553" t="e">
        <f>#REF!+Q30+R30</f>
        <v>#REF!</v>
      </c>
      <c r="T30" s="255">
        <f t="shared" si="6"/>
        <v>0</v>
      </c>
      <c r="U30" s="255">
        <f t="shared" si="7"/>
        <v>0</v>
      </c>
      <c r="V30" s="255">
        <f t="shared" si="3"/>
        <v>0</v>
      </c>
      <c r="W30" s="255">
        <f t="shared" si="8"/>
        <v>0</v>
      </c>
      <c r="X30" s="255">
        <f t="shared" si="9"/>
        <v>0</v>
      </c>
      <c r="Y30" s="255">
        <f t="shared" si="10"/>
        <v>0</v>
      </c>
      <c r="Z30" s="255">
        <f t="shared" si="11"/>
        <v>0</v>
      </c>
      <c r="AA30" s="990"/>
    </row>
    <row r="31" spans="1:27" outlineLevel="1">
      <c r="A31" s="137" t="s">
        <v>95</v>
      </c>
      <c r="B31" s="137"/>
      <c r="C31" s="138" t="s">
        <v>96</v>
      </c>
      <c r="D31" s="94">
        <v>1</v>
      </c>
      <c r="E31" s="94"/>
      <c r="F31" s="139" t="s">
        <v>10</v>
      </c>
      <c r="G31" s="71"/>
      <c r="H31" s="71"/>
      <c r="I31" s="71"/>
      <c r="J31" s="71"/>
      <c r="K31" s="71"/>
      <c r="L31" s="62">
        <v>0</v>
      </c>
      <c r="M31" s="550">
        <f>'KL TTHT CV DOT 2'!R30</f>
        <v>0</v>
      </c>
      <c r="N31" s="574"/>
      <c r="O31" s="574"/>
      <c r="P31" s="553">
        <f t="shared" si="2"/>
        <v>0</v>
      </c>
      <c r="Q31" s="550"/>
      <c r="R31" s="550"/>
      <c r="S31" s="553" t="e">
        <f>#REF!+Q31+R31</f>
        <v>#REF!</v>
      </c>
      <c r="T31" s="255">
        <f t="shared" si="6"/>
        <v>0</v>
      </c>
      <c r="U31" s="255">
        <f t="shared" si="7"/>
        <v>0</v>
      </c>
      <c r="V31" s="255">
        <f t="shared" si="3"/>
        <v>0</v>
      </c>
      <c r="W31" s="255">
        <f t="shared" si="8"/>
        <v>0</v>
      </c>
      <c r="X31" s="255">
        <f t="shared" si="9"/>
        <v>0</v>
      </c>
      <c r="Y31" s="255">
        <f t="shared" si="10"/>
        <v>0</v>
      </c>
      <c r="Z31" s="255">
        <f t="shared" si="11"/>
        <v>0</v>
      </c>
      <c r="AA31" s="990"/>
    </row>
    <row r="32" spans="1:27" outlineLevel="1">
      <c r="A32" s="137" t="s">
        <v>97</v>
      </c>
      <c r="B32" s="137"/>
      <c r="C32" s="138" t="s">
        <v>98</v>
      </c>
      <c r="D32" s="94">
        <v>1</v>
      </c>
      <c r="E32" s="94"/>
      <c r="F32" s="139" t="s">
        <v>10</v>
      </c>
      <c r="G32" s="71"/>
      <c r="H32" s="71"/>
      <c r="I32" s="71"/>
      <c r="J32" s="71"/>
      <c r="K32" s="71"/>
      <c r="L32" s="62">
        <v>0</v>
      </c>
      <c r="M32" s="550">
        <f>'KL TTHT CV DOT 2'!R31</f>
        <v>0</v>
      </c>
      <c r="N32" s="574"/>
      <c r="O32" s="574"/>
      <c r="P32" s="553">
        <f t="shared" si="2"/>
        <v>0</v>
      </c>
      <c r="Q32" s="550"/>
      <c r="R32" s="550"/>
      <c r="S32" s="553" t="e">
        <f>#REF!+Q32+R32</f>
        <v>#REF!</v>
      </c>
      <c r="T32" s="255">
        <f t="shared" si="6"/>
        <v>0</v>
      </c>
      <c r="U32" s="255">
        <f t="shared" si="7"/>
        <v>0</v>
      </c>
      <c r="V32" s="255">
        <f t="shared" si="3"/>
        <v>0</v>
      </c>
      <c r="W32" s="255">
        <f t="shared" si="8"/>
        <v>0</v>
      </c>
      <c r="X32" s="255">
        <f t="shared" si="9"/>
        <v>0</v>
      </c>
      <c r="Y32" s="255">
        <f t="shared" si="10"/>
        <v>0</v>
      </c>
      <c r="Z32" s="255">
        <f t="shared" si="11"/>
        <v>0</v>
      </c>
      <c r="AA32" s="990"/>
    </row>
    <row r="33" spans="1:27" outlineLevel="1">
      <c r="A33" s="137" t="s">
        <v>99</v>
      </c>
      <c r="B33" s="137"/>
      <c r="C33" s="138" t="s">
        <v>100</v>
      </c>
      <c r="D33" s="94">
        <v>1</v>
      </c>
      <c r="E33" s="94"/>
      <c r="F33" s="139" t="s">
        <v>10</v>
      </c>
      <c r="G33" s="71"/>
      <c r="H33" s="71"/>
      <c r="I33" s="71"/>
      <c r="J33" s="71"/>
      <c r="K33" s="71"/>
      <c r="L33" s="62">
        <v>0</v>
      </c>
      <c r="M33" s="550">
        <f>'KL TTHT CV DOT 2'!R32</f>
        <v>0</v>
      </c>
      <c r="N33" s="574"/>
      <c r="O33" s="574"/>
      <c r="P33" s="553">
        <f t="shared" si="2"/>
        <v>0</v>
      </c>
      <c r="Q33" s="550"/>
      <c r="R33" s="550"/>
      <c r="S33" s="553" t="e">
        <f>#REF!+Q33+R33</f>
        <v>#REF!</v>
      </c>
      <c r="T33" s="255">
        <f t="shared" si="6"/>
        <v>0</v>
      </c>
      <c r="U33" s="255">
        <f t="shared" si="7"/>
        <v>0</v>
      </c>
      <c r="V33" s="255">
        <f t="shared" si="3"/>
        <v>0</v>
      </c>
      <c r="W33" s="255">
        <f t="shared" si="8"/>
        <v>0</v>
      </c>
      <c r="X33" s="255">
        <f t="shared" si="9"/>
        <v>0</v>
      </c>
      <c r="Y33" s="255">
        <f t="shared" si="10"/>
        <v>0</v>
      </c>
      <c r="Z33" s="255">
        <f t="shared" si="11"/>
        <v>0</v>
      </c>
      <c r="AA33" s="990"/>
    </row>
    <row r="34" spans="1:27" outlineLevel="1">
      <c r="A34" s="137" t="s">
        <v>101</v>
      </c>
      <c r="B34" s="137"/>
      <c r="C34" s="138" t="s">
        <v>102</v>
      </c>
      <c r="D34" s="94">
        <v>1</v>
      </c>
      <c r="E34" s="94"/>
      <c r="F34" s="139" t="s">
        <v>10</v>
      </c>
      <c r="G34" s="71"/>
      <c r="H34" s="71"/>
      <c r="I34" s="71"/>
      <c r="J34" s="71"/>
      <c r="K34" s="71"/>
      <c r="L34" s="62">
        <v>0</v>
      </c>
      <c r="M34" s="550">
        <f>'KL TTHT CV DOT 2'!R33</f>
        <v>0</v>
      </c>
      <c r="N34" s="574"/>
      <c r="O34" s="574"/>
      <c r="P34" s="553">
        <f t="shared" si="2"/>
        <v>0</v>
      </c>
      <c r="Q34" s="550"/>
      <c r="R34" s="550"/>
      <c r="S34" s="553" t="e">
        <f>#REF!+Q34+R34</f>
        <v>#REF!</v>
      </c>
      <c r="T34" s="255">
        <f t="shared" si="6"/>
        <v>0</v>
      </c>
      <c r="U34" s="255">
        <f t="shared" si="7"/>
        <v>0</v>
      </c>
      <c r="V34" s="255">
        <f t="shared" si="3"/>
        <v>0</v>
      </c>
      <c r="W34" s="255">
        <f t="shared" si="8"/>
        <v>0</v>
      </c>
      <c r="X34" s="255">
        <f t="shared" si="9"/>
        <v>0</v>
      </c>
      <c r="Y34" s="255">
        <f t="shared" si="10"/>
        <v>0</v>
      </c>
      <c r="Z34" s="255">
        <f t="shared" si="11"/>
        <v>0</v>
      </c>
      <c r="AA34" s="990"/>
    </row>
    <row r="35" spans="1:27" outlineLevel="1">
      <c r="A35" s="137" t="s">
        <v>103</v>
      </c>
      <c r="B35" s="137"/>
      <c r="C35" s="138" t="s">
        <v>104</v>
      </c>
      <c r="D35" s="94">
        <v>1</v>
      </c>
      <c r="E35" s="94"/>
      <c r="F35" s="139" t="s">
        <v>10</v>
      </c>
      <c r="G35" s="71"/>
      <c r="H35" s="71"/>
      <c r="I35" s="71"/>
      <c r="J35" s="71"/>
      <c r="K35" s="71"/>
      <c r="L35" s="62">
        <v>0</v>
      </c>
      <c r="M35" s="550">
        <f>'KL TTHT CV DOT 2'!R34</f>
        <v>0</v>
      </c>
      <c r="N35" s="574"/>
      <c r="O35" s="574"/>
      <c r="P35" s="553">
        <f t="shared" si="2"/>
        <v>0</v>
      </c>
      <c r="Q35" s="550"/>
      <c r="R35" s="550"/>
      <c r="S35" s="553" t="e">
        <f>#REF!+Q35+R35</f>
        <v>#REF!</v>
      </c>
      <c r="T35" s="255">
        <f t="shared" si="6"/>
        <v>0</v>
      </c>
      <c r="U35" s="255">
        <f t="shared" si="7"/>
        <v>0</v>
      </c>
      <c r="V35" s="255">
        <f t="shared" si="3"/>
        <v>0</v>
      </c>
      <c r="W35" s="255">
        <f t="shared" si="8"/>
        <v>0</v>
      </c>
      <c r="X35" s="255">
        <f t="shared" si="9"/>
        <v>0</v>
      </c>
      <c r="Y35" s="255">
        <f t="shared" si="10"/>
        <v>0</v>
      </c>
      <c r="Z35" s="255">
        <f t="shared" si="11"/>
        <v>0</v>
      </c>
      <c r="AA35" s="990"/>
    </row>
    <row r="36" spans="1:27" outlineLevel="1">
      <c r="A36" s="137" t="s">
        <v>105</v>
      </c>
      <c r="B36" s="137"/>
      <c r="C36" s="138" t="s">
        <v>106</v>
      </c>
      <c r="D36" s="94">
        <v>1</v>
      </c>
      <c r="E36" s="94"/>
      <c r="F36" s="139" t="s">
        <v>10</v>
      </c>
      <c r="G36" s="71"/>
      <c r="H36" s="71"/>
      <c r="I36" s="71"/>
      <c r="J36" s="71"/>
      <c r="K36" s="71"/>
      <c r="L36" s="62">
        <v>0</v>
      </c>
      <c r="M36" s="550">
        <f>'KL TTHT CV DOT 2'!R35</f>
        <v>0</v>
      </c>
      <c r="N36" s="574"/>
      <c r="O36" s="574"/>
      <c r="P36" s="553">
        <f t="shared" si="2"/>
        <v>0</v>
      </c>
      <c r="Q36" s="550"/>
      <c r="R36" s="550"/>
      <c r="S36" s="553" t="e">
        <f>#REF!+Q36+R36</f>
        <v>#REF!</v>
      </c>
      <c r="T36" s="255">
        <f t="shared" si="6"/>
        <v>0</v>
      </c>
      <c r="U36" s="255">
        <f t="shared" si="7"/>
        <v>0</v>
      </c>
      <c r="V36" s="255">
        <f t="shared" si="3"/>
        <v>0</v>
      </c>
      <c r="W36" s="255">
        <f t="shared" si="8"/>
        <v>0</v>
      </c>
      <c r="X36" s="255">
        <f t="shared" si="9"/>
        <v>0</v>
      </c>
      <c r="Y36" s="255">
        <f t="shared" si="10"/>
        <v>0</v>
      </c>
      <c r="Z36" s="255">
        <f t="shared" si="11"/>
        <v>0</v>
      </c>
      <c r="AA36" s="990"/>
    </row>
    <row r="37" spans="1:27" outlineLevel="1">
      <c r="A37" s="137" t="s">
        <v>107</v>
      </c>
      <c r="B37" s="137"/>
      <c r="C37" s="138" t="s">
        <v>108</v>
      </c>
      <c r="D37" s="94">
        <v>1</v>
      </c>
      <c r="E37" s="94"/>
      <c r="F37" s="139" t="s">
        <v>10</v>
      </c>
      <c r="G37" s="71"/>
      <c r="H37" s="71"/>
      <c r="I37" s="71"/>
      <c r="J37" s="71"/>
      <c r="K37" s="71"/>
      <c r="L37" s="62">
        <v>0</v>
      </c>
      <c r="M37" s="550">
        <f>'KL TTHT CV DOT 2'!R36</f>
        <v>0</v>
      </c>
      <c r="N37" s="574"/>
      <c r="O37" s="574"/>
      <c r="P37" s="553">
        <f t="shared" si="2"/>
        <v>0</v>
      </c>
      <c r="Q37" s="550"/>
      <c r="R37" s="550"/>
      <c r="S37" s="553" t="e">
        <f>#REF!+Q37+R37</f>
        <v>#REF!</v>
      </c>
      <c r="T37" s="255">
        <f t="shared" si="6"/>
        <v>0</v>
      </c>
      <c r="U37" s="255">
        <f t="shared" si="7"/>
        <v>0</v>
      </c>
      <c r="V37" s="255">
        <f t="shared" si="3"/>
        <v>0</v>
      </c>
      <c r="W37" s="255">
        <f t="shared" si="8"/>
        <v>0</v>
      </c>
      <c r="X37" s="255">
        <f t="shared" si="9"/>
        <v>0</v>
      </c>
      <c r="Y37" s="255">
        <f t="shared" si="10"/>
        <v>0</v>
      </c>
      <c r="Z37" s="255">
        <f t="shared" si="11"/>
        <v>0</v>
      </c>
      <c r="AA37" s="990"/>
    </row>
    <row r="38" spans="1:27" outlineLevel="1">
      <c r="A38" s="137" t="s">
        <v>109</v>
      </c>
      <c r="B38" s="137"/>
      <c r="C38" s="138" t="s">
        <v>110</v>
      </c>
      <c r="D38" s="94">
        <v>1</v>
      </c>
      <c r="E38" s="94"/>
      <c r="F38" s="139" t="s">
        <v>10</v>
      </c>
      <c r="G38" s="71"/>
      <c r="H38" s="71"/>
      <c r="I38" s="71"/>
      <c r="J38" s="71"/>
      <c r="K38" s="71"/>
      <c r="L38" s="62">
        <v>0</v>
      </c>
      <c r="M38" s="550">
        <f>'KL TTHT CV DOT 2'!R37</f>
        <v>0</v>
      </c>
      <c r="N38" s="574"/>
      <c r="O38" s="574"/>
      <c r="P38" s="553">
        <f t="shared" si="2"/>
        <v>0</v>
      </c>
      <c r="Q38" s="550"/>
      <c r="R38" s="550"/>
      <c r="S38" s="553" t="e">
        <f>#REF!+Q38+R38</f>
        <v>#REF!</v>
      </c>
      <c r="T38" s="255">
        <f t="shared" si="6"/>
        <v>0</v>
      </c>
      <c r="U38" s="255">
        <f t="shared" si="7"/>
        <v>0</v>
      </c>
      <c r="V38" s="255">
        <f t="shared" si="3"/>
        <v>0</v>
      </c>
      <c r="W38" s="255">
        <f t="shared" si="8"/>
        <v>0</v>
      </c>
      <c r="X38" s="255">
        <f t="shared" si="9"/>
        <v>0</v>
      </c>
      <c r="Y38" s="255">
        <f t="shared" si="10"/>
        <v>0</v>
      </c>
      <c r="Z38" s="255">
        <f t="shared" si="11"/>
        <v>0</v>
      </c>
      <c r="AA38" s="990"/>
    </row>
    <row r="39" spans="1:27" outlineLevel="1">
      <c r="A39" s="137" t="s">
        <v>111</v>
      </c>
      <c r="B39" s="137"/>
      <c r="C39" s="138" t="s">
        <v>112</v>
      </c>
      <c r="D39" s="94">
        <v>1</v>
      </c>
      <c r="E39" s="94"/>
      <c r="F39" s="139" t="s">
        <v>10</v>
      </c>
      <c r="G39" s="71"/>
      <c r="H39" s="71"/>
      <c r="I39" s="71"/>
      <c r="J39" s="71"/>
      <c r="K39" s="71"/>
      <c r="L39" s="62">
        <v>0</v>
      </c>
      <c r="M39" s="550">
        <f>'KL TTHT CV DOT 2'!R38</f>
        <v>0</v>
      </c>
      <c r="N39" s="574"/>
      <c r="O39" s="574"/>
      <c r="P39" s="553">
        <f t="shared" si="2"/>
        <v>0</v>
      </c>
      <c r="Q39" s="550"/>
      <c r="R39" s="550"/>
      <c r="S39" s="553" t="e">
        <f>#REF!+Q39+R39</f>
        <v>#REF!</v>
      </c>
      <c r="T39" s="255">
        <f t="shared" si="6"/>
        <v>0</v>
      </c>
      <c r="U39" s="255">
        <f t="shared" si="7"/>
        <v>0</v>
      </c>
      <c r="V39" s="255">
        <f t="shared" si="3"/>
        <v>0</v>
      </c>
      <c r="W39" s="255">
        <f t="shared" si="8"/>
        <v>0</v>
      </c>
      <c r="X39" s="255">
        <f t="shared" si="9"/>
        <v>0</v>
      </c>
      <c r="Y39" s="255">
        <f t="shared" si="10"/>
        <v>0</v>
      </c>
      <c r="Z39" s="255">
        <f t="shared" si="11"/>
        <v>0</v>
      </c>
      <c r="AA39" s="990"/>
    </row>
    <row r="40" spans="1:27" outlineLevel="1">
      <c r="A40" s="137" t="s">
        <v>113</v>
      </c>
      <c r="B40" s="137"/>
      <c r="C40" s="138" t="s">
        <v>114</v>
      </c>
      <c r="D40" s="94">
        <v>1</v>
      </c>
      <c r="E40" s="94"/>
      <c r="F40" s="139" t="s">
        <v>10</v>
      </c>
      <c r="G40" s="71"/>
      <c r="H40" s="71"/>
      <c r="I40" s="71"/>
      <c r="J40" s="71"/>
      <c r="K40" s="71"/>
      <c r="L40" s="62">
        <v>0</v>
      </c>
      <c r="M40" s="550">
        <f>'KL TTHT CV DOT 2'!R39</f>
        <v>0</v>
      </c>
      <c r="N40" s="574"/>
      <c r="O40" s="574"/>
      <c r="P40" s="553">
        <f t="shared" si="2"/>
        <v>0</v>
      </c>
      <c r="Q40" s="550"/>
      <c r="R40" s="550"/>
      <c r="S40" s="553" t="e">
        <f>#REF!+Q40+R40</f>
        <v>#REF!</v>
      </c>
      <c r="T40" s="255">
        <f t="shared" si="6"/>
        <v>0</v>
      </c>
      <c r="U40" s="255">
        <f t="shared" si="7"/>
        <v>0</v>
      </c>
      <c r="V40" s="255">
        <f t="shared" si="3"/>
        <v>0</v>
      </c>
      <c r="W40" s="255">
        <f t="shared" si="8"/>
        <v>0</v>
      </c>
      <c r="X40" s="255">
        <f t="shared" si="9"/>
        <v>0</v>
      </c>
      <c r="Y40" s="255">
        <f t="shared" si="10"/>
        <v>0</v>
      </c>
      <c r="Z40" s="255">
        <f t="shared" si="11"/>
        <v>0</v>
      </c>
      <c r="AA40" s="990"/>
    </row>
    <row r="41" spans="1:27" outlineLevel="1">
      <c r="A41" s="137" t="s">
        <v>115</v>
      </c>
      <c r="B41" s="137"/>
      <c r="C41" s="138" t="s">
        <v>116</v>
      </c>
      <c r="D41" s="94">
        <v>1</v>
      </c>
      <c r="E41" s="94"/>
      <c r="F41" s="139" t="s">
        <v>10</v>
      </c>
      <c r="G41" s="71"/>
      <c r="H41" s="71"/>
      <c r="I41" s="71"/>
      <c r="J41" s="71"/>
      <c r="K41" s="71"/>
      <c r="L41" s="62">
        <v>0</v>
      </c>
      <c r="M41" s="550">
        <f>'KL TTHT CV DOT 2'!R40</f>
        <v>0</v>
      </c>
      <c r="N41" s="574"/>
      <c r="O41" s="574"/>
      <c r="P41" s="553">
        <f t="shared" si="2"/>
        <v>0</v>
      </c>
      <c r="Q41" s="550"/>
      <c r="R41" s="550"/>
      <c r="S41" s="553" t="e">
        <f>#REF!+Q41+R41</f>
        <v>#REF!</v>
      </c>
      <c r="T41" s="255">
        <f t="shared" si="6"/>
        <v>0</v>
      </c>
      <c r="U41" s="255">
        <f t="shared" si="7"/>
        <v>0</v>
      </c>
      <c r="V41" s="255">
        <f t="shared" si="3"/>
        <v>0</v>
      </c>
      <c r="W41" s="255">
        <f t="shared" si="8"/>
        <v>0</v>
      </c>
      <c r="X41" s="255">
        <f t="shared" si="9"/>
        <v>0</v>
      </c>
      <c r="Y41" s="255">
        <f t="shared" si="10"/>
        <v>0</v>
      </c>
      <c r="Z41" s="255">
        <f t="shared" si="11"/>
        <v>0</v>
      </c>
      <c r="AA41" s="990"/>
    </row>
    <row r="42" spans="1:27" outlineLevel="1">
      <c r="A42" s="137" t="s">
        <v>117</v>
      </c>
      <c r="B42" s="137"/>
      <c r="C42" s="138" t="s">
        <v>118</v>
      </c>
      <c r="D42" s="94">
        <v>1</v>
      </c>
      <c r="E42" s="94"/>
      <c r="F42" s="139" t="s">
        <v>10</v>
      </c>
      <c r="G42" s="71"/>
      <c r="H42" s="71"/>
      <c r="I42" s="71"/>
      <c r="J42" s="71"/>
      <c r="K42" s="71"/>
      <c r="L42" s="62">
        <v>0</v>
      </c>
      <c r="M42" s="550">
        <f>'KL TTHT CV DOT 2'!R41</f>
        <v>0</v>
      </c>
      <c r="N42" s="574"/>
      <c r="O42" s="574"/>
      <c r="P42" s="553">
        <f t="shared" si="2"/>
        <v>0</v>
      </c>
      <c r="Q42" s="550"/>
      <c r="R42" s="550"/>
      <c r="S42" s="553" t="e">
        <f>#REF!+Q42+R42</f>
        <v>#REF!</v>
      </c>
      <c r="T42" s="255">
        <f t="shared" si="6"/>
        <v>0</v>
      </c>
      <c r="U42" s="255">
        <f t="shared" si="7"/>
        <v>0</v>
      </c>
      <c r="V42" s="255">
        <f t="shared" si="3"/>
        <v>0</v>
      </c>
      <c r="W42" s="255">
        <f t="shared" si="8"/>
        <v>0</v>
      </c>
      <c r="X42" s="255">
        <f t="shared" si="9"/>
        <v>0</v>
      </c>
      <c r="Y42" s="255">
        <f t="shared" si="10"/>
        <v>0</v>
      </c>
      <c r="Z42" s="255">
        <f t="shared" si="11"/>
        <v>0</v>
      </c>
      <c r="AA42" s="990"/>
    </row>
    <row r="43" spans="1:27" outlineLevel="1">
      <c r="A43" s="137" t="s">
        <v>119</v>
      </c>
      <c r="B43" s="137"/>
      <c r="C43" s="138" t="s">
        <v>120</v>
      </c>
      <c r="D43" s="94">
        <v>1</v>
      </c>
      <c r="E43" s="94"/>
      <c r="F43" s="139" t="s">
        <v>10</v>
      </c>
      <c r="G43" s="71"/>
      <c r="H43" s="71"/>
      <c r="I43" s="71"/>
      <c r="J43" s="71"/>
      <c r="K43" s="71"/>
      <c r="L43" s="62">
        <v>0</v>
      </c>
      <c r="M43" s="550">
        <f>'KL TTHT CV DOT 2'!R42</f>
        <v>0</v>
      </c>
      <c r="N43" s="574"/>
      <c r="O43" s="574"/>
      <c r="P43" s="553">
        <f t="shared" si="2"/>
        <v>0</v>
      </c>
      <c r="Q43" s="550"/>
      <c r="R43" s="550"/>
      <c r="S43" s="553" t="e">
        <f>#REF!+Q43+R43</f>
        <v>#REF!</v>
      </c>
      <c r="T43" s="255">
        <f t="shared" si="6"/>
        <v>0</v>
      </c>
      <c r="U43" s="255">
        <f t="shared" si="7"/>
        <v>0</v>
      </c>
      <c r="V43" s="255">
        <f t="shared" si="3"/>
        <v>0</v>
      </c>
      <c r="W43" s="255">
        <f t="shared" si="8"/>
        <v>0</v>
      </c>
      <c r="X43" s="255">
        <f t="shared" si="9"/>
        <v>0</v>
      </c>
      <c r="Y43" s="255">
        <f t="shared" si="10"/>
        <v>0</v>
      </c>
      <c r="Z43" s="255">
        <f t="shared" si="11"/>
        <v>0</v>
      </c>
      <c r="AA43" s="990"/>
    </row>
    <row r="44" spans="1:27" outlineLevel="1">
      <c r="A44" s="137" t="s">
        <v>121</v>
      </c>
      <c r="B44" s="137"/>
      <c r="C44" s="138" t="s">
        <v>122</v>
      </c>
      <c r="D44" s="94">
        <v>1</v>
      </c>
      <c r="E44" s="94"/>
      <c r="F44" s="139" t="s">
        <v>10</v>
      </c>
      <c r="G44" s="71"/>
      <c r="H44" s="71"/>
      <c r="I44" s="71"/>
      <c r="J44" s="71"/>
      <c r="K44" s="71"/>
      <c r="L44" s="62">
        <v>0</v>
      </c>
      <c r="M44" s="550">
        <f>'KL TTHT CV DOT 2'!R43</f>
        <v>0</v>
      </c>
      <c r="N44" s="574"/>
      <c r="O44" s="574"/>
      <c r="P44" s="553">
        <f t="shared" si="2"/>
        <v>0</v>
      </c>
      <c r="Q44" s="550"/>
      <c r="R44" s="550"/>
      <c r="S44" s="553" t="e">
        <f>#REF!+Q44+R44</f>
        <v>#REF!</v>
      </c>
      <c r="T44" s="255">
        <f t="shared" si="6"/>
        <v>0</v>
      </c>
      <c r="U44" s="255">
        <f t="shared" si="7"/>
        <v>0</v>
      </c>
      <c r="V44" s="255">
        <f t="shared" si="3"/>
        <v>0</v>
      </c>
      <c r="W44" s="255">
        <f t="shared" si="8"/>
        <v>0</v>
      </c>
      <c r="X44" s="255">
        <f t="shared" si="9"/>
        <v>0</v>
      </c>
      <c r="Y44" s="255">
        <f t="shared" si="10"/>
        <v>0</v>
      </c>
      <c r="Z44" s="255">
        <f t="shared" si="11"/>
        <v>0</v>
      </c>
      <c r="AA44" s="990"/>
    </row>
    <row r="45" spans="1:27" outlineLevel="1">
      <c r="A45" s="137" t="s">
        <v>123</v>
      </c>
      <c r="B45" s="137"/>
      <c r="C45" s="138" t="s">
        <v>124</v>
      </c>
      <c r="D45" s="94">
        <v>1</v>
      </c>
      <c r="E45" s="94"/>
      <c r="F45" s="139" t="s">
        <v>10</v>
      </c>
      <c r="G45" s="71"/>
      <c r="H45" s="71"/>
      <c r="I45" s="71"/>
      <c r="J45" s="71"/>
      <c r="K45" s="71"/>
      <c r="L45" s="62">
        <v>0</v>
      </c>
      <c r="M45" s="550">
        <f>'KL TTHT CV DOT 2'!R44</f>
        <v>0</v>
      </c>
      <c r="N45" s="574"/>
      <c r="O45" s="574"/>
      <c r="P45" s="553">
        <f t="shared" si="2"/>
        <v>0</v>
      </c>
      <c r="Q45" s="550"/>
      <c r="R45" s="550"/>
      <c r="S45" s="553" t="e">
        <f>#REF!+Q45+R45</f>
        <v>#REF!</v>
      </c>
      <c r="T45" s="255">
        <f t="shared" si="6"/>
        <v>0</v>
      </c>
      <c r="U45" s="255">
        <f t="shared" si="7"/>
        <v>0</v>
      </c>
      <c r="V45" s="255">
        <f t="shared" si="3"/>
        <v>0</v>
      </c>
      <c r="W45" s="255">
        <f t="shared" si="8"/>
        <v>0</v>
      </c>
      <c r="X45" s="255">
        <f t="shared" si="9"/>
        <v>0</v>
      </c>
      <c r="Y45" s="255">
        <f t="shared" si="10"/>
        <v>0</v>
      </c>
      <c r="Z45" s="255">
        <f t="shared" si="11"/>
        <v>0</v>
      </c>
      <c r="AA45" s="990"/>
    </row>
    <row r="46" spans="1:27" outlineLevel="1">
      <c r="A46" s="137" t="s">
        <v>125</v>
      </c>
      <c r="B46" s="137"/>
      <c r="C46" s="138" t="s">
        <v>126</v>
      </c>
      <c r="D46" s="94">
        <v>1</v>
      </c>
      <c r="E46" s="94"/>
      <c r="F46" s="139" t="s">
        <v>10</v>
      </c>
      <c r="G46" s="71"/>
      <c r="H46" s="71"/>
      <c r="I46" s="71"/>
      <c r="J46" s="71"/>
      <c r="K46" s="71"/>
      <c r="L46" s="62">
        <v>0</v>
      </c>
      <c r="M46" s="550">
        <f>'KL TTHT CV DOT 2'!R45</f>
        <v>0</v>
      </c>
      <c r="N46" s="574"/>
      <c r="O46" s="574"/>
      <c r="P46" s="553">
        <f t="shared" si="2"/>
        <v>0</v>
      </c>
      <c r="Q46" s="550"/>
      <c r="R46" s="550"/>
      <c r="S46" s="553" t="e">
        <f>#REF!+Q46+R46</f>
        <v>#REF!</v>
      </c>
      <c r="T46" s="255">
        <f t="shared" si="6"/>
        <v>0</v>
      </c>
      <c r="U46" s="255">
        <f t="shared" si="7"/>
        <v>0</v>
      </c>
      <c r="V46" s="255">
        <f t="shared" si="3"/>
        <v>0</v>
      </c>
      <c r="W46" s="255">
        <f t="shared" si="8"/>
        <v>0</v>
      </c>
      <c r="X46" s="255">
        <f t="shared" si="9"/>
        <v>0</v>
      </c>
      <c r="Y46" s="255">
        <f t="shared" si="10"/>
        <v>0</v>
      </c>
      <c r="Z46" s="255">
        <f t="shared" si="11"/>
        <v>0</v>
      </c>
      <c r="AA46" s="990"/>
    </row>
    <row r="47" spans="1:27" outlineLevel="1">
      <c r="A47" s="137" t="s">
        <v>127</v>
      </c>
      <c r="B47" s="137"/>
      <c r="C47" s="138" t="s">
        <v>128</v>
      </c>
      <c r="D47" s="94">
        <v>1</v>
      </c>
      <c r="E47" s="94"/>
      <c r="F47" s="139" t="s">
        <v>10</v>
      </c>
      <c r="G47" s="71"/>
      <c r="H47" s="71"/>
      <c r="I47" s="71"/>
      <c r="J47" s="71"/>
      <c r="K47" s="71"/>
      <c r="L47" s="62">
        <v>0</v>
      </c>
      <c r="M47" s="550">
        <f>'KL TTHT CV DOT 2'!R46</f>
        <v>0</v>
      </c>
      <c r="N47" s="574"/>
      <c r="O47" s="574"/>
      <c r="P47" s="553">
        <f t="shared" si="2"/>
        <v>0</v>
      </c>
      <c r="Q47" s="550"/>
      <c r="R47" s="550"/>
      <c r="S47" s="553" t="e">
        <f>#REF!+Q47+R47</f>
        <v>#REF!</v>
      </c>
      <c r="T47" s="255">
        <f t="shared" si="6"/>
        <v>0</v>
      </c>
      <c r="U47" s="255">
        <f t="shared" si="7"/>
        <v>0</v>
      </c>
      <c r="V47" s="255">
        <f t="shared" si="3"/>
        <v>0</v>
      </c>
      <c r="W47" s="255">
        <f t="shared" si="8"/>
        <v>0</v>
      </c>
      <c r="X47" s="255">
        <f t="shared" si="9"/>
        <v>0</v>
      </c>
      <c r="Y47" s="255">
        <f t="shared" si="10"/>
        <v>0</v>
      </c>
      <c r="Z47" s="255">
        <f t="shared" si="11"/>
        <v>0</v>
      </c>
      <c r="AA47" s="990"/>
    </row>
    <row r="48" spans="1:27" outlineLevel="1">
      <c r="A48" s="137" t="s">
        <v>129</v>
      </c>
      <c r="B48" s="137"/>
      <c r="C48" s="138" t="s">
        <v>130</v>
      </c>
      <c r="D48" s="94">
        <v>1</v>
      </c>
      <c r="E48" s="94"/>
      <c r="F48" s="139" t="s">
        <v>10</v>
      </c>
      <c r="G48" s="71"/>
      <c r="H48" s="71"/>
      <c r="I48" s="71"/>
      <c r="J48" s="71"/>
      <c r="K48" s="71"/>
      <c r="L48" s="62">
        <v>0</v>
      </c>
      <c r="M48" s="550">
        <f>'KL TTHT CV DOT 2'!R47</f>
        <v>0</v>
      </c>
      <c r="N48" s="574"/>
      <c r="O48" s="574"/>
      <c r="P48" s="553">
        <f t="shared" si="2"/>
        <v>0</v>
      </c>
      <c r="Q48" s="550"/>
      <c r="R48" s="550"/>
      <c r="S48" s="553" t="e">
        <f>#REF!+Q48+R48</f>
        <v>#REF!</v>
      </c>
      <c r="T48" s="255">
        <f t="shared" si="6"/>
        <v>0</v>
      </c>
      <c r="U48" s="255">
        <f t="shared" si="7"/>
        <v>0</v>
      </c>
      <c r="V48" s="255">
        <f t="shared" si="3"/>
        <v>0</v>
      </c>
      <c r="W48" s="255">
        <f t="shared" si="8"/>
        <v>0</v>
      </c>
      <c r="X48" s="255">
        <f t="shared" si="9"/>
        <v>0</v>
      </c>
      <c r="Y48" s="255">
        <f t="shared" si="10"/>
        <v>0</v>
      </c>
      <c r="Z48" s="255">
        <f t="shared" si="11"/>
        <v>0</v>
      </c>
      <c r="AA48" s="990"/>
    </row>
    <row r="49" spans="1:27" outlineLevel="1">
      <c r="A49" s="137" t="s">
        <v>131</v>
      </c>
      <c r="B49" s="137"/>
      <c r="C49" s="138" t="s">
        <v>132</v>
      </c>
      <c r="D49" s="94">
        <v>1</v>
      </c>
      <c r="E49" s="94"/>
      <c r="F49" s="139" t="s">
        <v>10</v>
      </c>
      <c r="G49" s="71"/>
      <c r="H49" s="71"/>
      <c r="I49" s="71"/>
      <c r="J49" s="71"/>
      <c r="K49" s="71"/>
      <c r="L49" s="62">
        <v>0</v>
      </c>
      <c r="M49" s="550">
        <f>'KL TTHT CV DOT 2'!R48</f>
        <v>0</v>
      </c>
      <c r="N49" s="574"/>
      <c r="O49" s="574"/>
      <c r="P49" s="553">
        <f t="shared" si="2"/>
        <v>0</v>
      </c>
      <c r="Q49" s="550"/>
      <c r="R49" s="550"/>
      <c r="S49" s="553" t="e">
        <f>#REF!+Q49+R49</f>
        <v>#REF!</v>
      </c>
      <c r="T49" s="255">
        <f t="shared" si="6"/>
        <v>0</v>
      </c>
      <c r="U49" s="255">
        <f t="shared" si="7"/>
        <v>0</v>
      </c>
      <c r="V49" s="255">
        <f t="shared" si="3"/>
        <v>0</v>
      </c>
      <c r="W49" s="255">
        <f t="shared" si="8"/>
        <v>0</v>
      </c>
      <c r="X49" s="255">
        <f t="shared" si="9"/>
        <v>0</v>
      </c>
      <c r="Y49" s="255">
        <f t="shared" si="10"/>
        <v>0</v>
      </c>
      <c r="Z49" s="255">
        <f t="shared" si="11"/>
        <v>0</v>
      </c>
      <c r="AA49" s="990"/>
    </row>
    <row r="50" spans="1:27" outlineLevel="1">
      <c r="A50" s="137" t="s">
        <v>133</v>
      </c>
      <c r="B50" s="137"/>
      <c r="C50" s="138" t="s">
        <v>134</v>
      </c>
      <c r="D50" s="94">
        <v>1</v>
      </c>
      <c r="E50" s="94"/>
      <c r="F50" s="139" t="s">
        <v>10</v>
      </c>
      <c r="G50" s="71"/>
      <c r="H50" s="71"/>
      <c r="I50" s="71"/>
      <c r="J50" s="71"/>
      <c r="K50" s="71"/>
      <c r="L50" s="62">
        <v>0</v>
      </c>
      <c r="M50" s="550">
        <f>'KL TTHT CV DOT 2'!R49</f>
        <v>0</v>
      </c>
      <c r="N50" s="574"/>
      <c r="O50" s="574"/>
      <c r="P50" s="553">
        <f t="shared" si="2"/>
        <v>0</v>
      </c>
      <c r="Q50" s="550"/>
      <c r="R50" s="550"/>
      <c r="S50" s="553" t="e">
        <f>#REF!+Q50+R50</f>
        <v>#REF!</v>
      </c>
      <c r="T50" s="255">
        <f t="shared" si="6"/>
        <v>0</v>
      </c>
      <c r="U50" s="255">
        <f t="shared" si="7"/>
        <v>0</v>
      </c>
      <c r="V50" s="255">
        <f t="shared" si="3"/>
        <v>0</v>
      </c>
      <c r="W50" s="255">
        <f t="shared" si="8"/>
        <v>0</v>
      </c>
      <c r="X50" s="255">
        <f t="shared" si="9"/>
        <v>0</v>
      </c>
      <c r="Y50" s="255">
        <f t="shared" si="10"/>
        <v>0</v>
      </c>
      <c r="Z50" s="255">
        <f t="shared" si="11"/>
        <v>0</v>
      </c>
      <c r="AA50" s="990"/>
    </row>
    <row r="51" spans="1:27" outlineLevel="1">
      <c r="A51" s="137" t="s">
        <v>135</v>
      </c>
      <c r="B51" s="137"/>
      <c r="C51" s="138" t="s">
        <v>136</v>
      </c>
      <c r="D51" s="94">
        <v>1</v>
      </c>
      <c r="E51" s="94"/>
      <c r="F51" s="139" t="s">
        <v>10</v>
      </c>
      <c r="G51" s="71"/>
      <c r="H51" s="71"/>
      <c r="I51" s="71"/>
      <c r="J51" s="71"/>
      <c r="K51" s="71"/>
      <c r="L51" s="62">
        <v>0</v>
      </c>
      <c r="M51" s="550">
        <f>'KL TTHT CV DOT 2'!R50</f>
        <v>0</v>
      </c>
      <c r="N51" s="574"/>
      <c r="O51" s="574"/>
      <c r="P51" s="553">
        <f t="shared" si="2"/>
        <v>0</v>
      </c>
      <c r="Q51" s="550"/>
      <c r="R51" s="550"/>
      <c r="S51" s="553" t="e">
        <f>#REF!+Q51+R51</f>
        <v>#REF!</v>
      </c>
      <c r="T51" s="255">
        <f t="shared" si="6"/>
        <v>0</v>
      </c>
      <c r="U51" s="255">
        <f t="shared" si="7"/>
        <v>0</v>
      </c>
      <c r="V51" s="255">
        <f t="shared" si="3"/>
        <v>0</v>
      </c>
      <c r="W51" s="255">
        <f t="shared" si="8"/>
        <v>0</v>
      </c>
      <c r="X51" s="255">
        <f t="shared" si="9"/>
        <v>0</v>
      </c>
      <c r="Y51" s="255">
        <f t="shared" si="10"/>
        <v>0</v>
      </c>
      <c r="Z51" s="255">
        <f t="shared" si="11"/>
        <v>0</v>
      </c>
      <c r="AA51" s="990"/>
    </row>
    <row r="52" spans="1:27" outlineLevel="1">
      <c r="A52" s="137" t="s">
        <v>137</v>
      </c>
      <c r="B52" s="137"/>
      <c r="C52" s="138" t="s">
        <v>138</v>
      </c>
      <c r="D52" s="94">
        <v>1</v>
      </c>
      <c r="E52" s="94"/>
      <c r="F52" s="139" t="s">
        <v>10</v>
      </c>
      <c r="G52" s="71"/>
      <c r="H52" s="71"/>
      <c r="I52" s="71"/>
      <c r="J52" s="71"/>
      <c r="K52" s="71"/>
      <c r="L52" s="62">
        <v>0</v>
      </c>
      <c r="M52" s="550">
        <f>'KL TTHT CV DOT 2'!R51</f>
        <v>0</v>
      </c>
      <c r="N52" s="574"/>
      <c r="O52" s="574"/>
      <c r="P52" s="553">
        <f t="shared" si="2"/>
        <v>0</v>
      </c>
      <c r="Q52" s="550"/>
      <c r="R52" s="550"/>
      <c r="S52" s="553" t="e">
        <f>#REF!+Q52+R52</f>
        <v>#REF!</v>
      </c>
      <c r="T52" s="255">
        <f t="shared" si="6"/>
        <v>0</v>
      </c>
      <c r="U52" s="255">
        <f t="shared" si="7"/>
        <v>0</v>
      </c>
      <c r="V52" s="255">
        <f t="shared" si="3"/>
        <v>0</v>
      </c>
      <c r="W52" s="255">
        <f t="shared" si="8"/>
        <v>0</v>
      </c>
      <c r="X52" s="255">
        <f t="shared" si="9"/>
        <v>0</v>
      </c>
      <c r="Y52" s="255">
        <f t="shared" si="10"/>
        <v>0</v>
      </c>
      <c r="Z52" s="255">
        <f t="shared" si="11"/>
        <v>0</v>
      </c>
      <c r="AA52" s="990"/>
    </row>
    <row r="53" spans="1:27" outlineLevel="1">
      <c r="A53" s="137" t="s">
        <v>139</v>
      </c>
      <c r="B53" s="137"/>
      <c r="C53" s="138" t="s">
        <v>140</v>
      </c>
      <c r="D53" s="94">
        <v>1</v>
      </c>
      <c r="E53" s="94"/>
      <c r="F53" s="139" t="s">
        <v>10</v>
      </c>
      <c r="G53" s="71"/>
      <c r="H53" s="71"/>
      <c r="I53" s="71"/>
      <c r="J53" s="71"/>
      <c r="K53" s="71"/>
      <c r="L53" s="62">
        <v>0</v>
      </c>
      <c r="M53" s="550">
        <f>'KL TTHT CV DOT 2'!R52</f>
        <v>0</v>
      </c>
      <c r="N53" s="574"/>
      <c r="O53" s="574"/>
      <c r="P53" s="553">
        <f t="shared" si="2"/>
        <v>0</v>
      </c>
      <c r="Q53" s="550"/>
      <c r="R53" s="550"/>
      <c r="S53" s="553" t="e">
        <f>#REF!+Q53+R53</f>
        <v>#REF!</v>
      </c>
      <c r="T53" s="255">
        <f t="shared" si="6"/>
        <v>0</v>
      </c>
      <c r="U53" s="255">
        <f t="shared" si="7"/>
        <v>0</v>
      </c>
      <c r="V53" s="255">
        <f t="shared" si="3"/>
        <v>0</v>
      </c>
      <c r="W53" s="255">
        <f t="shared" si="8"/>
        <v>0</v>
      </c>
      <c r="X53" s="255">
        <f t="shared" si="9"/>
        <v>0</v>
      </c>
      <c r="Y53" s="255">
        <f t="shared" si="10"/>
        <v>0</v>
      </c>
      <c r="Z53" s="255">
        <f t="shared" si="11"/>
        <v>0</v>
      </c>
      <c r="AA53" s="990"/>
    </row>
    <row r="54" spans="1:27" outlineLevel="1">
      <c r="A54" s="137" t="s">
        <v>141</v>
      </c>
      <c r="B54" s="137"/>
      <c r="C54" s="138" t="s">
        <v>142</v>
      </c>
      <c r="D54" s="94">
        <v>1</v>
      </c>
      <c r="E54" s="94"/>
      <c r="F54" s="139" t="s">
        <v>10</v>
      </c>
      <c r="G54" s="71"/>
      <c r="H54" s="71"/>
      <c r="I54" s="71"/>
      <c r="J54" s="71"/>
      <c r="K54" s="71"/>
      <c r="L54" s="62">
        <v>0</v>
      </c>
      <c r="M54" s="550">
        <f>'KL TTHT CV DOT 2'!R53</f>
        <v>0</v>
      </c>
      <c r="N54" s="574"/>
      <c r="O54" s="574"/>
      <c r="P54" s="553">
        <f t="shared" si="2"/>
        <v>0</v>
      </c>
      <c r="Q54" s="550"/>
      <c r="R54" s="550"/>
      <c r="S54" s="553" t="e">
        <f>#REF!+Q54+R54</f>
        <v>#REF!</v>
      </c>
      <c r="T54" s="255">
        <f t="shared" si="6"/>
        <v>0</v>
      </c>
      <c r="U54" s="255">
        <f t="shared" si="7"/>
        <v>0</v>
      </c>
      <c r="V54" s="255">
        <f t="shared" si="3"/>
        <v>0</v>
      </c>
      <c r="W54" s="255">
        <f t="shared" si="8"/>
        <v>0</v>
      </c>
      <c r="X54" s="255">
        <f t="shared" si="9"/>
        <v>0</v>
      </c>
      <c r="Y54" s="255">
        <f t="shared" si="10"/>
        <v>0</v>
      </c>
      <c r="Z54" s="255">
        <f t="shared" si="11"/>
        <v>0</v>
      </c>
      <c r="AA54" s="990"/>
    </row>
    <row r="55" spans="1:27">
      <c r="A55" s="146"/>
      <c r="B55" s="146"/>
      <c r="C55" s="147"/>
      <c r="D55" s="99"/>
      <c r="E55" s="99"/>
      <c r="F55" s="148"/>
      <c r="G55" s="82"/>
      <c r="H55" s="82"/>
      <c r="I55" s="82"/>
      <c r="J55" s="82"/>
      <c r="K55" s="82"/>
      <c r="L55" s="62"/>
      <c r="M55" s="550">
        <f>'KL TTHT CV DOT 2'!R54</f>
        <v>0</v>
      </c>
      <c r="N55" s="574"/>
      <c r="O55" s="574"/>
      <c r="P55" s="553">
        <f t="shared" si="2"/>
        <v>0</v>
      </c>
      <c r="Q55" s="550"/>
      <c r="R55" s="550"/>
      <c r="S55" s="553" t="e">
        <f>#REF!+Q55+R55</f>
        <v>#REF!</v>
      </c>
      <c r="T55" s="255">
        <f t="shared" si="6"/>
        <v>0</v>
      </c>
      <c r="U55" s="255">
        <f t="shared" si="7"/>
        <v>0</v>
      </c>
      <c r="V55" s="255">
        <f t="shared" si="3"/>
        <v>0</v>
      </c>
      <c r="W55" s="255">
        <f t="shared" si="8"/>
        <v>0</v>
      </c>
      <c r="X55" s="255">
        <f t="shared" si="9"/>
        <v>0</v>
      </c>
      <c r="Y55" s="255">
        <f t="shared" si="10"/>
        <v>0</v>
      </c>
      <c r="Z55" s="255">
        <f t="shared" si="11"/>
        <v>0</v>
      </c>
      <c r="AA55" s="990"/>
    </row>
    <row r="56" spans="1:27">
      <c r="A56" s="149" t="s">
        <v>143</v>
      </c>
      <c r="B56" s="149"/>
      <c r="C56" s="150" t="s">
        <v>144</v>
      </c>
      <c r="D56" s="100">
        <v>1</v>
      </c>
      <c r="E56" s="100"/>
      <c r="F56" s="151" t="s">
        <v>10</v>
      </c>
      <c r="G56" s="74"/>
      <c r="H56" s="74"/>
      <c r="I56" s="74"/>
      <c r="J56" s="75">
        <f>SUBTOTAL(9,J57:J329)</f>
        <v>4384819997.1498795</v>
      </c>
      <c r="K56" s="75">
        <f>SUBTOTAL(9,K57:K329)</f>
        <v>819871975.32591212</v>
      </c>
      <c r="L56" s="75">
        <f>SUBTOTAL(9,L57:L329)</f>
        <v>5204691972.4757881</v>
      </c>
      <c r="M56" s="555"/>
      <c r="N56" s="571"/>
      <c r="O56" s="571"/>
      <c r="P56" s="555">
        <f t="shared" si="2"/>
        <v>0</v>
      </c>
      <c r="Q56" s="555"/>
      <c r="R56" s="555"/>
      <c r="S56" s="555" t="e">
        <f>#REF!+Q56+R56</f>
        <v>#REF!</v>
      </c>
      <c r="T56" s="259">
        <f t="shared" ref="T56:Z56" si="12">SUBTOTAL(9,T57:T329)</f>
        <v>972736489.77468002</v>
      </c>
      <c r="U56" s="259">
        <f t="shared" si="12"/>
        <v>215672140.72304949</v>
      </c>
      <c r="V56" s="259">
        <f t="shared" si="12"/>
        <v>1188408630.4977293</v>
      </c>
      <c r="W56" s="259">
        <f t="shared" si="12"/>
        <v>1144321266.1001401</v>
      </c>
      <c r="X56" s="259">
        <f t="shared" si="12"/>
        <v>237469724.52556363</v>
      </c>
      <c r="Y56" s="259">
        <f t="shared" si="12"/>
        <v>1381790990.6257033</v>
      </c>
      <c r="Z56" s="259">
        <f t="shared" si="12"/>
        <v>2570199621.1234331</v>
      </c>
      <c r="AA56" s="988"/>
    </row>
    <row r="57" spans="1:27" s="153" customFormat="1" ht="28.5" customHeight="1" outlineLevel="1">
      <c r="A57" s="146" t="s">
        <v>145</v>
      </c>
      <c r="B57" s="146"/>
      <c r="C57" s="147" t="s">
        <v>146</v>
      </c>
      <c r="D57" s="99">
        <v>1</v>
      </c>
      <c r="E57" s="99">
        <v>1</v>
      </c>
      <c r="F57" s="148" t="s">
        <v>10</v>
      </c>
      <c r="G57" s="82"/>
      <c r="H57" s="82"/>
      <c r="I57" s="82"/>
      <c r="J57" s="82">
        <f t="shared" ref="J57:K57" si="13">SUBTOTAL(9,J58:J60)</f>
        <v>0</v>
      </c>
      <c r="K57" s="82">
        <f t="shared" si="13"/>
        <v>24400000</v>
      </c>
      <c r="L57" s="82">
        <f>SUBTOTAL(9,L58:L60)</f>
        <v>24400000</v>
      </c>
      <c r="M57" s="553"/>
      <c r="N57" s="576">
        <f>'KL TTHT CV DOT 2'!Q56</f>
        <v>0</v>
      </c>
      <c r="O57" s="576">
        <f t="shared" ref="O57:O120" si="14">M57+N57</f>
        <v>0</v>
      </c>
      <c r="P57" s="553">
        <f t="shared" si="2"/>
        <v>0</v>
      </c>
      <c r="Q57" s="553"/>
      <c r="R57" s="553"/>
      <c r="S57" s="553" t="e">
        <f>#REF!+Q57+R57</f>
        <v>#REF!</v>
      </c>
      <c r="T57" s="266">
        <f t="shared" ref="T57:U57" si="15">SUBTOTAL(9,T58:T60)</f>
        <v>0</v>
      </c>
      <c r="U57" s="266">
        <f t="shared" si="15"/>
        <v>0</v>
      </c>
      <c r="V57" s="266">
        <f>SUBTOTAL(9,V58:V60)</f>
        <v>0</v>
      </c>
      <c r="W57" s="266">
        <f t="shared" ref="W57:X57" si="16">SUBTOTAL(9,W58:W60)</f>
        <v>0</v>
      </c>
      <c r="X57" s="266">
        <f t="shared" si="16"/>
        <v>11200000</v>
      </c>
      <c r="Y57" s="266">
        <f>SUBTOTAL(9,Y58:Y60)</f>
        <v>11200000</v>
      </c>
      <c r="Z57" s="266">
        <f>SUBTOTAL(9,Z58:Z60)</f>
        <v>11200000</v>
      </c>
      <c r="AA57" s="988"/>
    </row>
    <row r="58" spans="1:27" ht="26.4" outlineLevel="1">
      <c r="A58" s="137"/>
      <c r="B58" s="137"/>
      <c r="C58" s="138" t="s">
        <v>618</v>
      </c>
      <c r="D58" s="194">
        <v>1</v>
      </c>
      <c r="E58" s="97">
        <v>1</v>
      </c>
      <c r="F58" s="195" t="s">
        <v>619</v>
      </c>
      <c r="G58" s="199">
        <v>0</v>
      </c>
      <c r="H58" s="199">
        <v>14000000</v>
      </c>
      <c r="I58" s="71">
        <f t="shared" ref="I58:I328" si="17">SUM(G58:H58)</f>
        <v>14000000</v>
      </c>
      <c r="J58" s="71">
        <f>G58*E58</f>
        <v>0</v>
      </c>
      <c r="K58" s="71">
        <f>H58*E58</f>
        <v>14000000</v>
      </c>
      <c r="L58" s="71">
        <f>I58*E58</f>
        <v>14000000</v>
      </c>
      <c r="M58" s="552">
        <f>'KL TTHT CV DOT 2'!P57</f>
        <v>0</v>
      </c>
      <c r="N58" s="570">
        <f>'KL TTHT CV DOT 2'!Q57</f>
        <v>0.8</v>
      </c>
      <c r="O58" s="570">
        <f t="shared" si="14"/>
        <v>0.8</v>
      </c>
      <c r="P58" s="553">
        <f t="shared" si="2"/>
        <v>1.6</v>
      </c>
      <c r="Q58" s="552"/>
      <c r="R58" s="552"/>
      <c r="S58" s="553" t="e">
        <f>#REF!+Q58+R58</f>
        <v>#REF!</v>
      </c>
      <c r="T58" s="257">
        <f>M58*J58</f>
        <v>0</v>
      </c>
      <c r="U58" s="257">
        <f>M58*K58</f>
        <v>0</v>
      </c>
      <c r="V58" s="257">
        <f t="shared" si="3"/>
        <v>0</v>
      </c>
      <c r="W58" s="257">
        <f t="shared" ref="W58:W65" si="18">J58*N58</f>
        <v>0</v>
      </c>
      <c r="X58" s="257">
        <f t="shared" ref="X58:X65" si="19">K58*N58</f>
        <v>11200000</v>
      </c>
      <c r="Y58" s="257">
        <f>W58+X58</f>
        <v>11200000</v>
      </c>
      <c r="Z58" s="257">
        <f t="shared" ref="Z58:Z65" si="20">V58+Y58</f>
        <v>11200000</v>
      </c>
      <c r="AA58" s="990"/>
    </row>
    <row r="59" spans="1:27" ht="26.4" outlineLevel="1">
      <c r="A59" s="137"/>
      <c r="B59" s="137"/>
      <c r="C59" s="138" t="s">
        <v>621</v>
      </c>
      <c r="D59" s="194">
        <v>1</v>
      </c>
      <c r="E59" s="97">
        <v>1</v>
      </c>
      <c r="F59" s="195" t="s">
        <v>619</v>
      </c>
      <c r="G59" s="199">
        <v>0</v>
      </c>
      <c r="H59" s="199">
        <v>10400000</v>
      </c>
      <c r="I59" s="71">
        <f t="shared" si="17"/>
        <v>10400000</v>
      </c>
      <c r="J59" s="71">
        <f>G59*E59</f>
        <v>0</v>
      </c>
      <c r="K59" s="71">
        <f>H59*E59</f>
        <v>10400000</v>
      </c>
      <c r="L59" s="71">
        <f>I59*E59</f>
        <v>10400000</v>
      </c>
      <c r="M59" s="552">
        <f>'KL TTHT CV DOT 2'!P58</f>
        <v>0</v>
      </c>
      <c r="N59" s="570">
        <f>'KL TTHT CV DOT 2'!Q58</f>
        <v>0</v>
      </c>
      <c r="O59" s="570">
        <f t="shared" si="14"/>
        <v>0</v>
      </c>
      <c r="P59" s="553">
        <f t="shared" si="2"/>
        <v>0</v>
      </c>
      <c r="Q59" s="552"/>
      <c r="R59" s="552"/>
      <c r="S59" s="553" t="e">
        <f>#REF!+Q59+R59</f>
        <v>#REF!</v>
      </c>
      <c r="T59" s="257">
        <f t="shared" ref="T59:T65" si="21">M59*J59</f>
        <v>0</v>
      </c>
      <c r="U59" s="257">
        <f t="shared" ref="U59:U65" si="22">M59*K59</f>
        <v>0</v>
      </c>
      <c r="V59" s="257">
        <f t="shared" si="3"/>
        <v>0</v>
      </c>
      <c r="W59" s="257">
        <f t="shared" si="18"/>
        <v>0</v>
      </c>
      <c r="X59" s="257">
        <f t="shared" si="19"/>
        <v>0</v>
      </c>
      <c r="Y59" s="257">
        <f t="shared" ref="Y59:Y65" si="23">W59+X59</f>
        <v>0</v>
      </c>
      <c r="Z59" s="257">
        <f t="shared" si="20"/>
        <v>0</v>
      </c>
      <c r="AA59" s="990"/>
    </row>
    <row r="60" spans="1:27" outlineLevel="1">
      <c r="A60" s="137"/>
      <c r="B60" s="137"/>
      <c r="C60" s="138"/>
      <c r="D60" s="94"/>
      <c r="E60" s="97"/>
      <c r="F60" s="139"/>
      <c r="G60" s="71"/>
      <c r="H60" s="71"/>
      <c r="I60" s="71"/>
      <c r="J60" s="71"/>
      <c r="K60" s="71"/>
      <c r="L60" s="71"/>
      <c r="M60" s="552">
        <f>'KL TTHT CV DOT 2'!P59</f>
        <v>0</v>
      </c>
      <c r="N60" s="570">
        <f>'KL TTHT CV DOT 2'!Q59</f>
        <v>0</v>
      </c>
      <c r="O60" s="570">
        <f t="shared" si="14"/>
        <v>0</v>
      </c>
      <c r="P60" s="553">
        <f t="shared" si="2"/>
        <v>0</v>
      </c>
      <c r="Q60" s="552"/>
      <c r="R60" s="552"/>
      <c r="S60" s="553" t="e">
        <f>#REF!+Q60+R60</f>
        <v>#REF!</v>
      </c>
      <c r="T60" s="257">
        <f t="shared" si="21"/>
        <v>0</v>
      </c>
      <c r="U60" s="257">
        <f t="shared" si="22"/>
        <v>0</v>
      </c>
      <c r="V60" s="257">
        <f t="shared" si="3"/>
        <v>0</v>
      </c>
      <c r="W60" s="257">
        <f t="shared" si="18"/>
        <v>0</v>
      </c>
      <c r="X60" s="257">
        <f t="shared" si="19"/>
        <v>0</v>
      </c>
      <c r="Y60" s="257">
        <f t="shared" si="23"/>
        <v>0</v>
      </c>
      <c r="Z60" s="257">
        <f t="shared" si="20"/>
        <v>0</v>
      </c>
      <c r="AA60" s="990"/>
    </row>
    <row r="61" spans="1:27" ht="26.4" outlineLevel="1">
      <c r="A61" s="137" t="s">
        <v>147</v>
      </c>
      <c r="B61" s="137"/>
      <c r="C61" s="138" t="s">
        <v>148</v>
      </c>
      <c r="D61" s="94">
        <v>1</v>
      </c>
      <c r="E61" s="97">
        <v>1</v>
      </c>
      <c r="F61" s="139" t="s">
        <v>10</v>
      </c>
      <c r="G61" s="199">
        <v>0</v>
      </c>
      <c r="H61" s="199">
        <v>5000000</v>
      </c>
      <c r="I61" s="71">
        <f t="shared" si="17"/>
        <v>5000000</v>
      </c>
      <c r="J61" s="71">
        <f>G61*E61</f>
        <v>0</v>
      </c>
      <c r="K61" s="71">
        <f>H61*E61</f>
        <v>5000000</v>
      </c>
      <c r="L61" s="71">
        <f>I61*E61</f>
        <v>5000000</v>
      </c>
      <c r="M61" s="552">
        <f>'KL TTHT CV DOT 2'!P60</f>
        <v>0</v>
      </c>
      <c r="N61" s="570">
        <f>'KL TTHT CV DOT 2'!Q60</f>
        <v>0</v>
      </c>
      <c r="O61" s="570">
        <f t="shared" si="14"/>
        <v>0</v>
      </c>
      <c r="P61" s="553">
        <f t="shared" si="2"/>
        <v>0</v>
      </c>
      <c r="Q61" s="552"/>
      <c r="R61" s="552"/>
      <c r="S61" s="553" t="e">
        <f>#REF!+Q61+R61</f>
        <v>#REF!</v>
      </c>
      <c r="T61" s="257">
        <f t="shared" si="21"/>
        <v>0</v>
      </c>
      <c r="U61" s="257">
        <f t="shared" si="22"/>
        <v>0</v>
      </c>
      <c r="V61" s="257">
        <f t="shared" si="3"/>
        <v>0</v>
      </c>
      <c r="W61" s="257">
        <f t="shared" si="18"/>
        <v>0</v>
      </c>
      <c r="X61" s="257">
        <f t="shared" si="19"/>
        <v>0</v>
      </c>
      <c r="Y61" s="257">
        <f t="shared" si="23"/>
        <v>0</v>
      </c>
      <c r="Z61" s="257">
        <f t="shared" si="20"/>
        <v>0</v>
      </c>
      <c r="AA61" s="990"/>
    </row>
    <row r="62" spans="1:27" outlineLevel="1">
      <c r="A62" s="137"/>
      <c r="B62" s="137"/>
      <c r="C62" s="138"/>
      <c r="D62" s="94"/>
      <c r="E62" s="97"/>
      <c r="F62" s="139"/>
      <c r="G62" s="199"/>
      <c r="H62" s="199"/>
      <c r="I62" s="71"/>
      <c r="J62" s="71"/>
      <c r="K62" s="71"/>
      <c r="L62" s="71"/>
      <c r="M62" s="552">
        <f>'KL TTHT CV DOT 2'!P61</f>
        <v>0</v>
      </c>
      <c r="N62" s="570">
        <f>'KL TTHT CV DOT 2'!Q61</f>
        <v>0</v>
      </c>
      <c r="O62" s="570">
        <f t="shared" si="14"/>
        <v>0</v>
      </c>
      <c r="P62" s="552">
        <f t="shared" si="2"/>
        <v>0</v>
      </c>
      <c r="Q62" s="552"/>
      <c r="R62" s="552"/>
      <c r="S62" s="552" t="e">
        <f>#REF!+Q62+R62</f>
        <v>#REF!</v>
      </c>
      <c r="T62" s="257">
        <f t="shared" si="21"/>
        <v>0</v>
      </c>
      <c r="U62" s="257">
        <f t="shared" si="22"/>
        <v>0</v>
      </c>
      <c r="V62" s="257">
        <f t="shared" si="3"/>
        <v>0</v>
      </c>
      <c r="W62" s="257">
        <f t="shared" si="18"/>
        <v>0</v>
      </c>
      <c r="X62" s="257">
        <f t="shared" si="19"/>
        <v>0</v>
      </c>
      <c r="Y62" s="257">
        <f t="shared" si="23"/>
        <v>0</v>
      </c>
      <c r="Z62" s="257">
        <f t="shared" si="20"/>
        <v>0</v>
      </c>
      <c r="AA62" s="990"/>
    </row>
    <row r="63" spans="1:27" outlineLevel="1">
      <c r="A63" s="137"/>
      <c r="B63" s="137"/>
      <c r="C63" s="138"/>
      <c r="D63" s="94"/>
      <c r="E63" s="97"/>
      <c r="F63" s="139"/>
      <c r="G63" s="199"/>
      <c r="H63" s="199"/>
      <c r="I63" s="71"/>
      <c r="J63" s="71"/>
      <c r="K63" s="71"/>
      <c r="L63" s="71"/>
      <c r="M63" s="552">
        <f>'KL TTHT CV DOT 2'!P62</f>
        <v>0</v>
      </c>
      <c r="N63" s="570">
        <f>'KL TTHT CV DOT 2'!Q62</f>
        <v>0</v>
      </c>
      <c r="O63" s="570">
        <f t="shared" si="14"/>
        <v>0</v>
      </c>
      <c r="P63" s="552">
        <f t="shared" si="2"/>
        <v>0</v>
      </c>
      <c r="Q63" s="552"/>
      <c r="R63" s="552"/>
      <c r="S63" s="552" t="e">
        <f>#REF!+Q63+R63</f>
        <v>#REF!</v>
      </c>
      <c r="T63" s="257">
        <f>M63*J63</f>
        <v>0</v>
      </c>
      <c r="U63" s="257">
        <f>M63*K63</f>
        <v>0</v>
      </c>
      <c r="V63" s="257">
        <f t="shared" si="3"/>
        <v>0</v>
      </c>
      <c r="W63" s="257">
        <f t="shared" si="18"/>
        <v>0</v>
      </c>
      <c r="X63" s="257">
        <f t="shared" si="19"/>
        <v>0</v>
      </c>
      <c r="Y63" s="257">
        <f t="shared" si="23"/>
        <v>0</v>
      </c>
      <c r="Z63" s="257">
        <f t="shared" si="20"/>
        <v>0</v>
      </c>
      <c r="AA63" s="990"/>
    </row>
    <row r="64" spans="1:27" ht="36" customHeight="1" outlineLevel="1">
      <c r="A64" s="137" t="s">
        <v>149</v>
      </c>
      <c r="B64" s="137"/>
      <c r="C64" s="138" t="s">
        <v>150</v>
      </c>
      <c r="D64" s="94">
        <v>1</v>
      </c>
      <c r="E64" s="97">
        <v>1</v>
      </c>
      <c r="F64" s="139" t="s">
        <v>10</v>
      </c>
      <c r="G64" s="199">
        <v>0</v>
      </c>
      <c r="H64" s="199">
        <v>2500000</v>
      </c>
      <c r="I64" s="71">
        <f t="shared" si="17"/>
        <v>2500000</v>
      </c>
      <c r="J64" s="71">
        <f>G64*E64</f>
        <v>0</v>
      </c>
      <c r="K64" s="71">
        <f>H64*E64</f>
        <v>2500000</v>
      </c>
      <c r="L64" s="71">
        <f>I64*E64</f>
        <v>2500000</v>
      </c>
      <c r="M64" s="552">
        <f>'KL TTHT CV DOT 2'!P63</f>
        <v>0</v>
      </c>
      <c r="N64" s="570">
        <f>'KL TTHT CV DOT 2'!Q63</f>
        <v>0</v>
      </c>
      <c r="O64" s="570">
        <f t="shared" si="14"/>
        <v>0</v>
      </c>
      <c r="P64" s="552">
        <f t="shared" si="2"/>
        <v>0</v>
      </c>
      <c r="Q64" s="552"/>
      <c r="R64" s="552"/>
      <c r="S64" s="552" t="e">
        <f>#REF!+Q64+R64</f>
        <v>#REF!</v>
      </c>
      <c r="T64" s="257">
        <f t="shared" si="21"/>
        <v>0</v>
      </c>
      <c r="U64" s="257">
        <f t="shared" si="22"/>
        <v>0</v>
      </c>
      <c r="V64" s="257">
        <f t="shared" si="3"/>
        <v>0</v>
      </c>
      <c r="W64" s="257">
        <f t="shared" si="18"/>
        <v>0</v>
      </c>
      <c r="X64" s="257">
        <f t="shared" si="19"/>
        <v>0</v>
      </c>
      <c r="Y64" s="257">
        <f t="shared" si="23"/>
        <v>0</v>
      </c>
      <c r="Z64" s="257">
        <f t="shared" si="20"/>
        <v>0</v>
      </c>
      <c r="AA64" s="990"/>
    </row>
    <row r="65" spans="1:27" outlineLevel="1">
      <c r="A65" s="137"/>
      <c r="B65" s="137"/>
      <c r="C65" s="138"/>
      <c r="D65" s="94"/>
      <c r="E65" s="94"/>
      <c r="F65" s="139"/>
      <c r="G65" s="199"/>
      <c r="H65" s="199"/>
      <c r="I65" s="71"/>
      <c r="J65" s="71"/>
      <c r="K65" s="71"/>
      <c r="L65" s="71"/>
      <c r="M65" s="552">
        <f>'KL TTHT CV DOT 2'!P64</f>
        <v>0</v>
      </c>
      <c r="N65" s="570">
        <f>'KL TTHT CV DOT 2'!Q64</f>
        <v>0</v>
      </c>
      <c r="O65" s="570">
        <f t="shared" si="14"/>
        <v>0</v>
      </c>
      <c r="P65" s="552">
        <f t="shared" si="2"/>
        <v>0</v>
      </c>
      <c r="Q65" s="552"/>
      <c r="R65" s="552"/>
      <c r="S65" s="552" t="e">
        <f>#REF!+Q65+R65</f>
        <v>#REF!</v>
      </c>
      <c r="T65" s="257">
        <f t="shared" si="21"/>
        <v>0</v>
      </c>
      <c r="U65" s="257">
        <f t="shared" si="22"/>
        <v>0</v>
      </c>
      <c r="V65" s="257">
        <f t="shared" si="3"/>
        <v>0</v>
      </c>
      <c r="W65" s="257">
        <f t="shared" si="18"/>
        <v>0</v>
      </c>
      <c r="X65" s="257">
        <f t="shared" si="19"/>
        <v>0</v>
      </c>
      <c r="Y65" s="257">
        <f t="shared" si="23"/>
        <v>0</v>
      </c>
      <c r="Z65" s="257">
        <f t="shared" si="20"/>
        <v>0</v>
      </c>
      <c r="AA65" s="990"/>
    </row>
    <row r="66" spans="1:27" s="153" customFormat="1" outlineLevel="1">
      <c r="A66" s="146" t="s">
        <v>151</v>
      </c>
      <c r="B66" s="146"/>
      <c r="C66" s="147" t="s">
        <v>152</v>
      </c>
      <c r="D66" s="122">
        <v>1</v>
      </c>
      <c r="E66" s="122">
        <v>1</v>
      </c>
      <c r="F66" s="148" t="s">
        <v>10</v>
      </c>
      <c r="G66" s="77"/>
      <c r="H66" s="77"/>
      <c r="I66" s="77"/>
      <c r="J66" s="77">
        <f>SUBTOTAL(9,J67:J133)</f>
        <v>1266144274.1142004</v>
      </c>
      <c r="K66" s="77">
        <f t="shared" ref="K66:L66" si="24">SUBTOTAL(9,K67:K133)</f>
        <v>405876628.14587003</v>
      </c>
      <c r="L66" s="77">
        <f t="shared" si="24"/>
        <v>1672020902.2600706</v>
      </c>
      <c r="M66" s="556">
        <f>'KL TTHT CV DOT 2'!P65</f>
        <v>0</v>
      </c>
      <c r="N66" s="572">
        <f>'KL TTHT CV DOT 2'!Q65</f>
        <v>0</v>
      </c>
      <c r="O66" s="572">
        <f t="shared" si="14"/>
        <v>0</v>
      </c>
      <c r="P66" s="556">
        <f t="shared" si="2"/>
        <v>0</v>
      </c>
      <c r="Q66" s="556"/>
      <c r="R66" s="556"/>
      <c r="S66" s="556" t="e">
        <f>#REF!+Q66+R66</f>
        <v>#REF!</v>
      </c>
      <c r="T66" s="254">
        <f>SUBTOTAL(9,T67:T133)</f>
        <v>438165176.57748002</v>
      </c>
      <c r="U66" s="254">
        <f t="shared" ref="U66:V66" si="25">SUBTOTAL(9,U67:U133)</f>
        <v>140647592.88934201</v>
      </c>
      <c r="V66" s="254">
        <f t="shared" si="25"/>
        <v>578812769.46682179</v>
      </c>
      <c r="W66" s="254">
        <f>SUBTOTAL(9,W67:W133)</f>
        <v>397467099.96084017</v>
      </c>
      <c r="X66" s="254">
        <f t="shared" ref="X66:Y66" si="26">SUBTOTAL(9,X67:X133)</f>
        <v>125341531.13517746</v>
      </c>
      <c r="Y66" s="254">
        <f t="shared" si="26"/>
        <v>522808631.09601748</v>
      </c>
      <c r="Z66" s="254">
        <f t="shared" ref="Z66" si="27">SUBTOTAL(9,Z67:Z133)</f>
        <v>1101621400.5628395</v>
      </c>
      <c r="AA66" s="988"/>
    </row>
    <row r="67" spans="1:27" s="11" customFormat="1" outlineLevel="1">
      <c r="A67" s="192"/>
      <c r="B67" s="192"/>
      <c r="C67" s="380" t="s">
        <v>623</v>
      </c>
      <c r="D67" s="194"/>
      <c r="E67" s="194"/>
      <c r="F67" s="195"/>
      <c r="G67" s="199"/>
      <c r="H67" s="199"/>
      <c r="I67" s="199"/>
      <c r="J67" s="199"/>
      <c r="K67" s="199"/>
      <c r="L67" s="199"/>
      <c r="M67" s="554">
        <f>'KL TTHT CV DOT 2'!P66</f>
        <v>0</v>
      </c>
      <c r="N67" s="579">
        <f>'KL TTHT CV DOT 2'!Q66</f>
        <v>0</v>
      </c>
      <c r="O67" s="579">
        <f t="shared" si="14"/>
        <v>0</v>
      </c>
      <c r="P67" s="554">
        <f t="shared" si="2"/>
        <v>0</v>
      </c>
      <c r="Q67" s="554"/>
      <c r="R67" s="554"/>
      <c r="S67" s="554" t="e">
        <f>#REF!+Q67+R67</f>
        <v>#REF!</v>
      </c>
      <c r="T67" s="265">
        <f t="shared" ref="T67:T98" si="28">M67*J67</f>
        <v>0</v>
      </c>
      <c r="U67" s="265">
        <f t="shared" ref="U67:U98" si="29">M67*K67</f>
        <v>0</v>
      </c>
      <c r="V67" s="265">
        <f t="shared" si="3"/>
        <v>0</v>
      </c>
      <c r="W67" s="265">
        <f t="shared" ref="W67:W98" si="30">J67*N67</f>
        <v>0</v>
      </c>
      <c r="X67" s="265">
        <f t="shared" ref="X67:X98" si="31">K67*N67</f>
        <v>0</v>
      </c>
      <c r="Y67" s="265">
        <f t="shared" ref="Y67:Y130" si="32">W67+X67</f>
        <v>0</v>
      </c>
      <c r="Z67" s="265">
        <f t="shared" ref="Z67:Z98" si="33">V67+Y67</f>
        <v>0</v>
      </c>
      <c r="AA67" s="990"/>
    </row>
    <row r="68" spans="1:27" s="11" customFormat="1" outlineLevel="1">
      <c r="A68" s="192"/>
      <c r="B68" s="192"/>
      <c r="C68" s="386" t="s">
        <v>1535</v>
      </c>
      <c r="D68" s="194">
        <v>67</v>
      </c>
      <c r="E68" s="61">
        <v>64.900000000000006</v>
      </c>
      <c r="F68" s="195" t="s">
        <v>624</v>
      </c>
      <c r="G68" s="199">
        <v>2672599.35</v>
      </c>
      <c r="H68" s="199">
        <v>818400.00000000012</v>
      </c>
      <c r="I68" s="199">
        <f t="shared" ref="I68" si="34">SUM(G68:H68)</f>
        <v>3490999.35</v>
      </c>
      <c r="J68" s="199">
        <f>G68*E68</f>
        <v>173451697.81500003</v>
      </c>
      <c r="K68" s="199">
        <f>H68*E68</f>
        <v>53114160.000000015</v>
      </c>
      <c r="L68" s="199">
        <f>I68*E68</f>
        <v>226565857.81500003</v>
      </c>
      <c r="M68" s="554">
        <f>'KL TTHT CV DOT 2'!P67</f>
        <v>0.36</v>
      </c>
      <c r="N68" s="579">
        <f>'KL TTHT CV DOT 2'!Q67</f>
        <v>0.39</v>
      </c>
      <c r="O68" s="579">
        <f t="shared" si="14"/>
        <v>0.75</v>
      </c>
      <c r="P68" s="554">
        <f t="shared" si="2"/>
        <v>1.5</v>
      </c>
      <c r="Q68" s="554"/>
      <c r="R68" s="554"/>
      <c r="S68" s="554" t="e">
        <f>#REF!+Q68+R68</f>
        <v>#REF!</v>
      </c>
      <c r="T68" s="265">
        <f t="shared" si="28"/>
        <v>62442611.213400006</v>
      </c>
      <c r="U68" s="265">
        <f t="shared" si="29"/>
        <v>19121097.600000005</v>
      </c>
      <c r="V68" s="265">
        <f t="shared" si="3"/>
        <v>81563708.813400015</v>
      </c>
      <c r="W68" s="265">
        <f t="shared" si="30"/>
        <v>67646162.147850007</v>
      </c>
      <c r="X68" s="265">
        <f t="shared" si="31"/>
        <v>20714522.400000006</v>
      </c>
      <c r="Y68" s="265">
        <f t="shared" si="32"/>
        <v>88360684.547850013</v>
      </c>
      <c r="Z68" s="265">
        <f>V68+Y68</f>
        <v>169924393.36125004</v>
      </c>
      <c r="AA68" s="990"/>
    </row>
    <row r="69" spans="1:27" s="439" customFormat="1" outlineLevel="1">
      <c r="A69" s="434"/>
      <c r="B69" s="435" t="s">
        <v>1595</v>
      </c>
      <c r="C69" s="433" t="s">
        <v>623</v>
      </c>
      <c r="D69" s="436"/>
      <c r="E69" s="436"/>
      <c r="F69" s="436"/>
      <c r="G69" s="436"/>
      <c r="H69" s="436"/>
      <c r="I69" s="436"/>
      <c r="J69" s="436"/>
      <c r="K69" s="437"/>
      <c r="L69" s="437"/>
      <c r="M69" s="557">
        <f>'KL TTHT CV DOT 2'!P68</f>
        <v>0</v>
      </c>
      <c r="N69" s="1017">
        <f>'KL TTHT CV DOT 2'!Q68</f>
        <v>0</v>
      </c>
      <c r="O69" s="1017">
        <f t="shared" si="14"/>
        <v>0</v>
      </c>
      <c r="P69" s="557">
        <f t="shared" si="2"/>
        <v>0</v>
      </c>
      <c r="Q69" s="557"/>
      <c r="R69" s="557"/>
      <c r="S69" s="557" t="e">
        <f>#REF!+Q69+R69</f>
        <v>#REF!</v>
      </c>
      <c r="T69" s="842">
        <f t="shared" si="28"/>
        <v>0</v>
      </c>
      <c r="U69" s="842">
        <f t="shared" si="29"/>
        <v>0</v>
      </c>
      <c r="V69" s="842">
        <f t="shared" si="3"/>
        <v>0</v>
      </c>
      <c r="W69" s="842">
        <f t="shared" si="30"/>
        <v>0</v>
      </c>
      <c r="X69" s="842">
        <f t="shared" si="31"/>
        <v>0</v>
      </c>
      <c r="Y69" s="842">
        <f t="shared" si="32"/>
        <v>0</v>
      </c>
      <c r="Z69" s="842">
        <f t="shared" si="33"/>
        <v>0</v>
      </c>
      <c r="AA69" s="989"/>
    </row>
    <row r="70" spans="1:27" s="439" customFormat="1" outlineLevel="1">
      <c r="A70" s="434"/>
      <c r="B70" s="435"/>
      <c r="C70" s="441" t="s">
        <v>1594</v>
      </c>
      <c r="D70" s="436">
        <v>67</v>
      </c>
      <c r="E70" s="436">
        <v>67</v>
      </c>
      <c r="F70" s="436" t="s">
        <v>624</v>
      </c>
      <c r="G70" s="436">
        <v>15029239.742999999</v>
      </c>
      <c r="H70" s="436">
        <v>686400</v>
      </c>
      <c r="I70" s="436"/>
      <c r="J70" s="436"/>
      <c r="K70" s="437"/>
      <c r="L70" s="437"/>
      <c r="M70" s="557">
        <f>'KL TTHT CV DOT 2'!P69</f>
        <v>0</v>
      </c>
      <c r="N70" s="1017">
        <f>'KL TTHT CV DOT 2'!Q69</f>
        <v>0</v>
      </c>
      <c r="O70" s="1017">
        <f t="shared" si="14"/>
        <v>0</v>
      </c>
      <c r="P70" s="557">
        <f t="shared" si="2"/>
        <v>0</v>
      </c>
      <c r="Q70" s="557"/>
      <c r="R70" s="557"/>
      <c r="S70" s="557" t="e">
        <f>#REF!+Q70+R70</f>
        <v>#REF!</v>
      </c>
      <c r="T70" s="842">
        <f t="shared" si="28"/>
        <v>0</v>
      </c>
      <c r="U70" s="842">
        <f t="shared" si="29"/>
        <v>0</v>
      </c>
      <c r="V70" s="842">
        <f t="shared" si="3"/>
        <v>0</v>
      </c>
      <c r="W70" s="842">
        <f t="shared" si="30"/>
        <v>0</v>
      </c>
      <c r="X70" s="842">
        <f t="shared" si="31"/>
        <v>0</v>
      </c>
      <c r="Y70" s="842">
        <f t="shared" si="32"/>
        <v>0</v>
      </c>
      <c r="Z70" s="842">
        <f t="shared" si="33"/>
        <v>0</v>
      </c>
      <c r="AA70" s="989"/>
    </row>
    <row r="71" spans="1:27" s="11" customFormat="1" outlineLevel="1">
      <c r="A71" s="192"/>
      <c r="B71" s="192"/>
      <c r="C71" s="380" t="s">
        <v>626</v>
      </c>
      <c r="D71" s="194"/>
      <c r="E71" s="61"/>
      <c r="F71" s="195"/>
      <c r="G71" s="199"/>
      <c r="H71" s="199"/>
      <c r="I71" s="199"/>
      <c r="J71" s="199"/>
      <c r="K71" s="199"/>
      <c r="L71" s="199"/>
      <c r="M71" s="554">
        <f>'KL TTHT CV DOT 2'!P70</f>
        <v>0</v>
      </c>
      <c r="N71" s="579">
        <f>'KL TTHT CV DOT 2'!Q70</f>
        <v>0</v>
      </c>
      <c r="O71" s="579">
        <f t="shared" si="14"/>
        <v>0</v>
      </c>
      <c r="P71" s="554">
        <f t="shared" si="2"/>
        <v>0</v>
      </c>
      <c r="Q71" s="554"/>
      <c r="R71" s="554"/>
      <c r="S71" s="554" t="e">
        <f>#REF!+Q71+R71</f>
        <v>#REF!</v>
      </c>
      <c r="T71" s="265">
        <f t="shared" si="28"/>
        <v>0</v>
      </c>
      <c r="U71" s="265">
        <f t="shared" si="29"/>
        <v>0</v>
      </c>
      <c r="V71" s="265">
        <f t="shared" si="3"/>
        <v>0</v>
      </c>
      <c r="W71" s="265">
        <f t="shared" si="30"/>
        <v>0</v>
      </c>
      <c r="X71" s="265">
        <f t="shared" si="31"/>
        <v>0</v>
      </c>
      <c r="Y71" s="265">
        <f t="shared" si="32"/>
        <v>0</v>
      </c>
      <c r="Z71" s="265">
        <f t="shared" si="33"/>
        <v>0</v>
      </c>
      <c r="AA71" s="990"/>
    </row>
    <row r="72" spans="1:27" s="11" customFormat="1" outlineLevel="1">
      <c r="A72" s="192"/>
      <c r="B72" s="192"/>
      <c r="C72" s="386" t="s">
        <v>1536</v>
      </c>
      <c r="D72" s="194">
        <v>15</v>
      </c>
      <c r="E72" s="61">
        <v>14</v>
      </c>
      <c r="F72" s="195" t="s">
        <v>624</v>
      </c>
      <c r="G72" s="199">
        <v>481493.33999999997</v>
      </c>
      <c r="H72" s="199">
        <v>158400</v>
      </c>
      <c r="I72" s="199">
        <f t="shared" ref="I72" si="35">SUM(G72:H72)</f>
        <v>639893.34</v>
      </c>
      <c r="J72" s="199">
        <f>G72*E72</f>
        <v>6740906.7599999998</v>
      </c>
      <c r="K72" s="199">
        <f>H72*E72</f>
        <v>2217600</v>
      </c>
      <c r="L72" s="199">
        <f>I72*E72</f>
        <v>8958506.7599999998</v>
      </c>
      <c r="M72" s="554">
        <f>'KL TTHT CV DOT 2'!P71</f>
        <v>0.36</v>
      </c>
      <c r="N72" s="579">
        <f>'KL TTHT CV DOT 2'!Q71</f>
        <v>0.39</v>
      </c>
      <c r="O72" s="579">
        <f t="shared" si="14"/>
        <v>0.75</v>
      </c>
      <c r="P72" s="554">
        <f t="shared" si="2"/>
        <v>1.5</v>
      </c>
      <c r="Q72" s="554"/>
      <c r="R72" s="554"/>
      <c r="S72" s="554" t="e">
        <f>#REF!+Q72+R72</f>
        <v>#REF!</v>
      </c>
      <c r="T72" s="265">
        <f t="shared" si="28"/>
        <v>2426726.4335999996</v>
      </c>
      <c r="U72" s="265">
        <f t="shared" si="29"/>
        <v>798336</v>
      </c>
      <c r="V72" s="265">
        <f t="shared" si="3"/>
        <v>3225062.4335999996</v>
      </c>
      <c r="W72" s="265">
        <f t="shared" si="30"/>
        <v>2628953.6364000002</v>
      </c>
      <c r="X72" s="265">
        <f t="shared" si="31"/>
        <v>864864</v>
      </c>
      <c r="Y72" s="265">
        <f t="shared" si="32"/>
        <v>3493817.6364000002</v>
      </c>
      <c r="Z72" s="265">
        <f t="shared" si="33"/>
        <v>6718880.0700000003</v>
      </c>
      <c r="AA72" s="990"/>
    </row>
    <row r="73" spans="1:27" s="11" customFormat="1" outlineLevel="1">
      <c r="A73" s="192"/>
      <c r="B73" s="192"/>
      <c r="C73" s="380" t="s">
        <v>627</v>
      </c>
      <c r="D73" s="194"/>
      <c r="E73" s="61"/>
      <c r="F73" s="195"/>
      <c r="G73" s="199"/>
      <c r="H73" s="199"/>
      <c r="I73" s="199"/>
      <c r="J73" s="199"/>
      <c r="K73" s="199"/>
      <c r="L73" s="199"/>
      <c r="M73" s="554">
        <f>'KL TTHT CV DOT 2'!P72</f>
        <v>0</v>
      </c>
      <c r="N73" s="579">
        <f>'KL TTHT CV DOT 2'!Q72</f>
        <v>0</v>
      </c>
      <c r="O73" s="579">
        <f t="shared" si="14"/>
        <v>0</v>
      </c>
      <c r="P73" s="554">
        <f t="shared" si="2"/>
        <v>0</v>
      </c>
      <c r="Q73" s="554"/>
      <c r="R73" s="554"/>
      <c r="S73" s="554" t="e">
        <f>#REF!+Q73+R73</f>
        <v>#REF!</v>
      </c>
      <c r="T73" s="265">
        <f t="shared" si="28"/>
        <v>0</v>
      </c>
      <c r="U73" s="265">
        <f t="shared" si="29"/>
        <v>0</v>
      </c>
      <c r="V73" s="265">
        <f t="shared" si="3"/>
        <v>0</v>
      </c>
      <c r="W73" s="265">
        <f t="shared" si="30"/>
        <v>0</v>
      </c>
      <c r="X73" s="265">
        <f t="shared" si="31"/>
        <v>0</v>
      </c>
      <c r="Y73" s="265">
        <f t="shared" si="32"/>
        <v>0</v>
      </c>
      <c r="Z73" s="265">
        <f t="shared" si="33"/>
        <v>0</v>
      </c>
      <c r="AA73" s="990"/>
    </row>
    <row r="74" spans="1:27" s="11" customFormat="1" outlineLevel="1">
      <c r="A74" s="192"/>
      <c r="B74" s="192"/>
      <c r="C74" s="386" t="s">
        <v>1537</v>
      </c>
      <c r="D74" s="194">
        <v>116</v>
      </c>
      <c r="E74" s="61">
        <v>106</v>
      </c>
      <c r="F74" s="195" t="s">
        <v>624</v>
      </c>
      <c r="G74" s="199">
        <v>618512.88</v>
      </c>
      <c r="H74" s="199">
        <v>176000</v>
      </c>
      <c r="I74" s="199">
        <f t="shared" ref="I74" si="36">SUM(G74:H74)</f>
        <v>794512.88</v>
      </c>
      <c r="J74" s="199">
        <f>G74*E74</f>
        <v>65562365.280000001</v>
      </c>
      <c r="K74" s="199">
        <f>H74*E74</f>
        <v>18656000</v>
      </c>
      <c r="L74" s="199">
        <f>I74*E74</f>
        <v>84218365.280000001</v>
      </c>
      <c r="M74" s="554">
        <f>'KL TTHT CV DOT 2'!P73</f>
        <v>0.36</v>
      </c>
      <c r="N74" s="579">
        <f>'KL TTHT CV DOT 2'!Q73</f>
        <v>0.39</v>
      </c>
      <c r="O74" s="579">
        <f t="shared" si="14"/>
        <v>0.75</v>
      </c>
      <c r="P74" s="554">
        <f t="shared" si="2"/>
        <v>1.5</v>
      </c>
      <c r="Q74" s="554"/>
      <c r="R74" s="554"/>
      <c r="S74" s="554" t="e">
        <f>#REF!+Q74+R74</f>
        <v>#REF!</v>
      </c>
      <c r="T74" s="265">
        <f t="shared" si="28"/>
        <v>23602451.500799999</v>
      </c>
      <c r="U74" s="265">
        <f t="shared" si="29"/>
        <v>6716160</v>
      </c>
      <c r="V74" s="265">
        <f t="shared" si="3"/>
        <v>30318611.500799999</v>
      </c>
      <c r="W74" s="265">
        <f t="shared" si="30"/>
        <v>25569322.459200002</v>
      </c>
      <c r="X74" s="265">
        <f t="shared" si="31"/>
        <v>7275840</v>
      </c>
      <c r="Y74" s="265">
        <f t="shared" si="32"/>
        <v>32845162.459200002</v>
      </c>
      <c r="Z74" s="265">
        <f t="shared" si="33"/>
        <v>63163773.960000001</v>
      </c>
      <c r="AA74" s="990"/>
    </row>
    <row r="75" spans="1:27" s="11" customFormat="1" outlineLevel="1">
      <c r="A75" s="192"/>
      <c r="B75" s="192"/>
      <c r="C75" s="380" t="s">
        <v>628</v>
      </c>
      <c r="D75" s="194"/>
      <c r="E75" s="97"/>
      <c r="F75" s="195"/>
      <c r="G75" s="199"/>
      <c r="H75" s="199"/>
      <c r="I75" s="199"/>
      <c r="J75" s="199"/>
      <c r="K75" s="199"/>
      <c r="L75" s="199"/>
      <c r="M75" s="554">
        <f>'KL TTHT CV DOT 2'!P74</f>
        <v>0</v>
      </c>
      <c r="N75" s="579">
        <f>'KL TTHT CV DOT 2'!Q74</f>
        <v>0</v>
      </c>
      <c r="O75" s="579">
        <f t="shared" si="14"/>
        <v>0</v>
      </c>
      <c r="P75" s="554">
        <f t="shared" si="2"/>
        <v>0</v>
      </c>
      <c r="Q75" s="554"/>
      <c r="R75" s="554"/>
      <c r="S75" s="554" t="e">
        <f>#REF!+Q75+R75</f>
        <v>#REF!</v>
      </c>
      <c r="T75" s="265">
        <f t="shared" si="28"/>
        <v>0</v>
      </c>
      <c r="U75" s="265">
        <f t="shared" si="29"/>
        <v>0</v>
      </c>
      <c r="V75" s="265">
        <f t="shared" si="3"/>
        <v>0</v>
      </c>
      <c r="W75" s="265">
        <f t="shared" si="30"/>
        <v>0</v>
      </c>
      <c r="X75" s="265">
        <f t="shared" si="31"/>
        <v>0</v>
      </c>
      <c r="Y75" s="265">
        <f t="shared" si="32"/>
        <v>0</v>
      </c>
      <c r="Z75" s="265">
        <f t="shared" si="33"/>
        <v>0</v>
      </c>
      <c r="AA75" s="990"/>
    </row>
    <row r="76" spans="1:27" s="11" customFormat="1" ht="26.4" outlineLevel="1">
      <c r="A76" s="192"/>
      <c r="B76" s="192"/>
      <c r="C76" s="386" t="s">
        <v>1538</v>
      </c>
      <c r="D76" s="194">
        <v>182</v>
      </c>
      <c r="E76" s="61">
        <v>203.50000000000003</v>
      </c>
      <c r="F76" s="195" t="s">
        <v>624</v>
      </c>
      <c r="G76" s="199">
        <v>909229.53</v>
      </c>
      <c r="H76" s="199">
        <v>304700</v>
      </c>
      <c r="I76" s="199">
        <f t="shared" ref="I76" si="37">SUM(G76:H76)</f>
        <v>1213929.53</v>
      </c>
      <c r="J76" s="199">
        <f>G76*E76</f>
        <v>185028209.35500002</v>
      </c>
      <c r="K76" s="199">
        <f>H76*E76</f>
        <v>62006450.000000007</v>
      </c>
      <c r="L76" s="199">
        <f>I76*E76</f>
        <v>247034659.35500005</v>
      </c>
      <c r="M76" s="554">
        <f>'KL TTHT CV DOT 2'!P75</f>
        <v>0.36</v>
      </c>
      <c r="N76" s="579">
        <f>'KL TTHT CV DOT 2'!Q75</f>
        <v>0.39</v>
      </c>
      <c r="O76" s="579">
        <f t="shared" si="14"/>
        <v>0.75</v>
      </c>
      <c r="P76" s="554">
        <f t="shared" si="2"/>
        <v>1.5</v>
      </c>
      <c r="Q76" s="554"/>
      <c r="R76" s="554"/>
      <c r="S76" s="554" t="e">
        <f>#REF!+Q76+R76</f>
        <v>#REF!</v>
      </c>
      <c r="T76" s="265">
        <f t="shared" si="28"/>
        <v>66610155.367800005</v>
      </c>
      <c r="U76" s="265">
        <f t="shared" si="29"/>
        <v>22322322</v>
      </c>
      <c r="V76" s="265">
        <f t="shared" si="3"/>
        <v>88932477.367799997</v>
      </c>
      <c r="W76" s="265">
        <f t="shared" si="30"/>
        <v>72161001.648450017</v>
      </c>
      <c r="X76" s="265">
        <f t="shared" si="31"/>
        <v>24182515.500000004</v>
      </c>
      <c r="Y76" s="265">
        <f t="shared" si="32"/>
        <v>96343517.148450017</v>
      </c>
      <c r="Z76" s="265">
        <f t="shared" si="33"/>
        <v>185275994.51625001</v>
      </c>
      <c r="AA76" s="990"/>
    </row>
    <row r="77" spans="1:27" s="11" customFormat="1" outlineLevel="1">
      <c r="A77" s="192"/>
      <c r="B77" s="192"/>
      <c r="C77" s="380" t="s">
        <v>629</v>
      </c>
      <c r="D77" s="194"/>
      <c r="E77" s="97"/>
      <c r="F77" s="195"/>
      <c r="G77" s="199"/>
      <c r="H77" s="199"/>
      <c r="I77" s="199"/>
      <c r="J77" s="199"/>
      <c r="K77" s="199"/>
      <c r="L77" s="199"/>
      <c r="M77" s="554">
        <f>'KL TTHT CV DOT 2'!P76</f>
        <v>0</v>
      </c>
      <c r="N77" s="579">
        <f>'KL TTHT CV DOT 2'!Q76</f>
        <v>0</v>
      </c>
      <c r="O77" s="579">
        <f t="shared" si="14"/>
        <v>0</v>
      </c>
      <c r="P77" s="554">
        <f t="shared" si="2"/>
        <v>0</v>
      </c>
      <c r="Q77" s="554"/>
      <c r="R77" s="554"/>
      <c r="S77" s="554" t="e">
        <f>#REF!+Q77+R77</f>
        <v>#REF!</v>
      </c>
      <c r="T77" s="265">
        <f t="shared" si="28"/>
        <v>0</v>
      </c>
      <c r="U77" s="265">
        <f t="shared" si="29"/>
        <v>0</v>
      </c>
      <c r="V77" s="265">
        <f t="shared" si="3"/>
        <v>0</v>
      </c>
      <c r="W77" s="265">
        <f t="shared" si="30"/>
        <v>0</v>
      </c>
      <c r="X77" s="265">
        <f t="shared" si="31"/>
        <v>0</v>
      </c>
      <c r="Y77" s="265">
        <f t="shared" si="32"/>
        <v>0</v>
      </c>
      <c r="Z77" s="265">
        <f t="shared" si="33"/>
        <v>0</v>
      </c>
      <c r="AA77" s="990"/>
    </row>
    <row r="78" spans="1:27" s="11" customFormat="1" ht="26.4" outlineLevel="1">
      <c r="A78" s="192"/>
      <c r="B78" s="192"/>
      <c r="C78" s="386" t="s">
        <v>1539</v>
      </c>
      <c r="D78" s="194">
        <v>135</v>
      </c>
      <c r="E78" s="61">
        <v>143</v>
      </c>
      <c r="F78" s="195" t="s">
        <v>624</v>
      </c>
      <c r="G78" s="199">
        <v>1018095.6</v>
      </c>
      <c r="H78" s="199">
        <v>304700</v>
      </c>
      <c r="I78" s="199">
        <f t="shared" ref="I78" si="38">SUM(G78:H78)</f>
        <v>1322795.6000000001</v>
      </c>
      <c r="J78" s="199">
        <f>G78*E78</f>
        <v>145587670.79999998</v>
      </c>
      <c r="K78" s="199">
        <f>H78*E78</f>
        <v>43572100</v>
      </c>
      <c r="L78" s="199">
        <f>I78*E78</f>
        <v>189159770.80000001</v>
      </c>
      <c r="M78" s="554">
        <f>'KL TTHT CV DOT 2'!P77</f>
        <v>0.36</v>
      </c>
      <c r="N78" s="579">
        <f>'KL TTHT CV DOT 2'!Q77</f>
        <v>0.39</v>
      </c>
      <c r="O78" s="579">
        <f t="shared" si="14"/>
        <v>0.75</v>
      </c>
      <c r="P78" s="554">
        <f t="shared" si="2"/>
        <v>1.5</v>
      </c>
      <c r="Q78" s="554"/>
      <c r="R78" s="554"/>
      <c r="S78" s="554" t="e">
        <f>#REF!+Q78+R78</f>
        <v>#REF!</v>
      </c>
      <c r="T78" s="265">
        <f t="shared" si="28"/>
        <v>52411561.487999991</v>
      </c>
      <c r="U78" s="265">
        <f t="shared" si="29"/>
        <v>15685956</v>
      </c>
      <c r="V78" s="265">
        <f t="shared" si="3"/>
        <v>68097517.487999991</v>
      </c>
      <c r="W78" s="265">
        <f t="shared" si="30"/>
        <v>56779191.611999996</v>
      </c>
      <c r="X78" s="265">
        <f t="shared" si="31"/>
        <v>16993119</v>
      </c>
      <c r="Y78" s="265">
        <f t="shared" si="32"/>
        <v>73772310.611999989</v>
      </c>
      <c r="Z78" s="265">
        <f t="shared" si="33"/>
        <v>141869828.09999996</v>
      </c>
      <c r="AA78" s="990"/>
    </row>
    <row r="79" spans="1:27" s="11" customFormat="1" outlineLevel="1">
      <c r="A79" s="192"/>
      <c r="B79" s="192"/>
      <c r="C79" s="380" t="s">
        <v>630</v>
      </c>
      <c r="D79" s="194"/>
      <c r="E79" s="97"/>
      <c r="F79" s="195"/>
      <c r="G79" s="199"/>
      <c r="H79" s="199"/>
      <c r="I79" s="199"/>
      <c r="J79" s="199"/>
      <c r="K79" s="199"/>
      <c r="L79" s="199"/>
      <c r="M79" s="554">
        <f>'KL TTHT CV DOT 2'!P78</f>
        <v>0</v>
      </c>
      <c r="N79" s="579">
        <f>'KL TTHT CV DOT 2'!Q78</f>
        <v>0</v>
      </c>
      <c r="O79" s="579">
        <f t="shared" si="14"/>
        <v>0</v>
      </c>
      <c r="P79" s="554">
        <f t="shared" si="2"/>
        <v>0</v>
      </c>
      <c r="Q79" s="554"/>
      <c r="R79" s="554"/>
      <c r="S79" s="554" t="e">
        <f>#REF!+Q79+R79</f>
        <v>#REF!</v>
      </c>
      <c r="T79" s="265">
        <f t="shared" si="28"/>
        <v>0</v>
      </c>
      <c r="U79" s="265">
        <f t="shared" si="29"/>
        <v>0</v>
      </c>
      <c r="V79" s="265">
        <f t="shared" si="3"/>
        <v>0</v>
      </c>
      <c r="W79" s="265">
        <f t="shared" si="30"/>
        <v>0</v>
      </c>
      <c r="X79" s="265">
        <f t="shared" si="31"/>
        <v>0</v>
      </c>
      <c r="Y79" s="265">
        <f t="shared" si="32"/>
        <v>0</v>
      </c>
      <c r="Z79" s="265">
        <f t="shared" si="33"/>
        <v>0</v>
      </c>
      <c r="AA79" s="990"/>
    </row>
    <row r="80" spans="1:27" s="11" customFormat="1" ht="26.4" outlineLevel="1">
      <c r="A80" s="192"/>
      <c r="B80" s="192"/>
      <c r="C80" s="386" t="s">
        <v>1539</v>
      </c>
      <c r="D80" s="194">
        <v>136</v>
      </c>
      <c r="E80" s="61">
        <v>137</v>
      </c>
      <c r="F80" s="195" t="s">
        <v>624</v>
      </c>
      <c r="G80" s="199">
        <v>1018095.6</v>
      </c>
      <c r="H80" s="199">
        <v>304700</v>
      </c>
      <c r="I80" s="199">
        <f t="shared" ref="I80" si="39">SUM(G80:H80)</f>
        <v>1322795.6000000001</v>
      </c>
      <c r="J80" s="199">
        <f>G80*E80</f>
        <v>139479097.19999999</v>
      </c>
      <c r="K80" s="199">
        <f>H80*E80</f>
        <v>41743900</v>
      </c>
      <c r="L80" s="199">
        <f>I80*E80</f>
        <v>181222997.20000002</v>
      </c>
      <c r="M80" s="554">
        <f>'KL TTHT CV DOT 2'!P79</f>
        <v>0.36</v>
      </c>
      <c r="N80" s="579">
        <f>'KL TTHT CV DOT 2'!Q79</f>
        <v>0.39</v>
      </c>
      <c r="O80" s="579">
        <f t="shared" si="14"/>
        <v>0.75</v>
      </c>
      <c r="P80" s="554">
        <f t="shared" ref="P80:P143" si="40">M80+N80+O80</f>
        <v>1.5</v>
      </c>
      <c r="Q80" s="554"/>
      <c r="R80" s="554"/>
      <c r="S80" s="554" t="e">
        <f>#REF!+Q80+R80</f>
        <v>#REF!</v>
      </c>
      <c r="T80" s="265">
        <f t="shared" si="28"/>
        <v>50212474.991999991</v>
      </c>
      <c r="U80" s="265">
        <f t="shared" si="29"/>
        <v>15027804</v>
      </c>
      <c r="V80" s="265">
        <f t="shared" ref="V80:V143" si="41">T80+U80</f>
        <v>65240278.991999991</v>
      </c>
      <c r="W80" s="265">
        <f t="shared" si="30"/>
        <v>54396847.908</v>
      </c>
      <c r="X80" s="265">
        <f t="shared" si="31"/>
        <v>16280121</v>
      </c>
      <c r="Y80" s="265">
        <f t="shared" si="32"/>
        <v>70676968.907999992</v>
      </c>
      <c r="Z80" s="265">
        <f t="shared" si="33"/>
        <v>135917247.89999998</v>
      </c>
      <c r="AA80" s="990"/>
    </row>
    <row r="81" spans="1:27" s="11" customFormat="1" outlineLevel="1">
      <c r="A81" s="192"/>
      <c r="B81" s="192"/>
      <c r="C81" s="380" t="s">
        <v>631</v>
      </c>
      <c r="D81" s="194"/>
      <c r="E81" s="97"/>
      <c r="F81" s="195"/>
      <c r="G81" s="199"/>
      <c r="H81" s="199"/>
      <c r="I81" s="199"/>
      <c r="J81" s="199"/>
      <c r="K81" s="199"/>
      <c r="L81" s="199"/>
      <c r="M81" s="554">
        <f>'KL TTHT CV DOT 2'!P80</f>
        <v>0</v>
      </c>
      <c r="N81" s="579">
        <f>'KL TTHT CV DOT 2'!Q80</f>
        <v>0</v>
      </c>
      <c r="O81" s="579">
        <f t="shared" si="14"/>
        <v>0</v>
      </c>
      <c r="P81" s="554">
        <f t="shared" si="40"/>
        <v>0</v>
      </c>
      <c r="Q81" s="554"/>
      <c r="R81" s="554"/>
      <c r="S81" s="554" t="e">
        <f>#REF!+Q81+R81</f>
        <v>#REF!</v>
      </c>
      <c r="T81" s="265">
        <f t="shared" si="28"/>
        <v>0</v>
      </c>
      <c r="U81" s="265">
        <f t="shared" si="29"/>
        <v>0</v>
      </c>
      <c r="V81" s="265">
        <f t="shared" si="41"/>
        <v>0</v>
      </c>
      <c r="W81" s="265">
        <f t="shared" si="30"/>
        <v>0</v>
      </c>
      <c r="X81" s="265">
        <f t="shared" si="31"/>
        <v>0</v>
      </c>
      <c r="Y81" s="265">
        <f t="shared" si="32"/>
        <v>0</v>
      </c>
      <c r="Z81" s="265">
        <f t="shared" si="33"/>
        <v>0</v>
      </c>
      <c r="AA81" s="990"/>
    </row>
    <row r="82" spans="1:27" s="11" customFormat="1" outlineLevel="1">
      <c r="A82" s="192"/>
      <c r="B82" s="192"/>
      <c r="C82" s="386" t="s">
        <v>1540</v>
      </c>
      <c r="D82" s="194">
        <v>70</v>
      </c>
      <c r="E82" s="97">
        <v>16.5</v>
      </c>
      <c r="F82" s="195" t="s">
        <v>624</v>
      </c>
      <c r="G82" s="199">
        <v>247104.54</v>
      </c>
      <c r="H82" s="199">
        <v>116765.30250000003</v>
      </c>
      <c r="I82" s="199">
        <f t="shared" ref="I82" si="42">SUM(G82:H82)</f>
        <v>363869.84250000003</v>
      </c>
      <c r="J82" s="199">
        <f>G82*E82</f>
        <v>4077224.91</v>
      </c>
      <c r="K82" s="199">
        <f>H82*E82</f>
        <v>1926627.4912500007</v>
      </c>
      <c r="L82" s="199">
        <f>I82*E82</f>
        <v>6003852.4012500001</v>
      </c>
      <c r="M82" s="554">
        <f>'KL TTHT CV DOT 2'!P81</f>
        <v>0.36</v>
      </c>
      <c r="N82" s="579">
        <f>'KL TTHT CV DOT 2'!Q81</f>
        <v>0.39</v>
      </c>
      <c r="O82" s="579">
        <f t="shared" si="14"/>
        <v>0.75</v>
      </c>
      <c r="P82" s="554">
        <f t="shared" si="40"/>
        <v>1.5</v>
      </c>
      <c r="Q82" s="554"/>
      <c r="R82" s="554"/>
      <c r="S82" s="554" t="e">
        <f>#REF!+Q82+R82</f>
        <v>#REF!</v>
      </c>
      <c r="T82" s="265">
        <f t="shared" si="28"/>
        <v>1467800.9676000001</v>
      </c>
      <c r="U82" s="265">
        <f t="shared" si="29"/>
        <v>693585.89685000025</v>
      </c>
      <c r="V82" s="265">
        <f t="shared" si="41"/>
        <v>2161386.8644500002</v>
      </c>
      <c r="W82" s="265">
        <f t="shared" si="30"/>
        <v>1590117.7149</v>
      </c>
      <c r="X82" s="265">
        <f t="shared" si="31"/>
        <v>751384.7215875003</v>
      </c>
      <c r="Y82" s="265">
        <f t="shared" si="32"/>
        <v>2341502.4364875006</v>
      </c>
      <c r="Z82" s="265">
        <f t="shared" si="33"/>
        <v>4502889.3009375008</v>
      </c>
      <c r="AA82" s="990"/>
    </row>
    <row r="83" spans="1:27" s="11" customFormat="1" outlineLevel="1">
      <c r="A83" s="192"/>
      <c r="B83" s="192"/>
      <c r="C83" s="380" t="s">
        <v>632</v>
      </c>
      <c r="D83" s="194"/>
      <c r="E83" s="97"/>
      <c r="F83" s="195"/>
      <c r="G83" s="199"/>
      <c r="H83" s="199"/>
      <c r="I83" s="199"/>
      <c r="J83" s="199"/>
      <c r="K83" s="199"/>
      <c r="L83" s="199"/>
      <c r="M83" s="554">
        <f>'KL TTHT CV DOT 2'!P82</f>
        <v>0</v>
      </c>
      <c r="N83" s="579">
        <f>'KL TTHT CV DOT 2'!Q82</f>
        <v>0</v>
      </c>
      <c r="O83" s="579">
        <f t="shared" si="14"/>
        <v>0</v>
      </c>
      <c r="P83" s="554">
        <f t="shared" si="40"/>
        <v>0</v>
      </c>
      <c r="Q83" s="554"/>
      <c r="R83" s="554"/>
      <c r="S83" s="554" t="e">
        <f>#REF!+Q83+R83</f>
        <v>#REF!</v>
      </c>
      <c r="T83" s="265">
        <f t="shared" si="28"/>
        <v>0</v>
      </c>
      <c r="U83" s="265">
        <f t="shared" si="29"/>
        <v>0</v>
      </c>
      <c r="V83" s="265">
        <f t="shared" si="41"/>
        <v>0</v>
      </c>
      <c r="W83" s="265">
        <f t="shared" si="30"/>
        <v>0</v>
      </c>
      <c r="X83" s="265">
        <f t="shared" si="31"/>
        <v>0</v>
      </c>
      <c r="Y83" s="265">
        <f t="shared" si="32"/>
        <v>0</v>
      </c>
      <c r="Z83" s="265">
        <f t="shared" si="33"/>
        <v>0</v>
      </c>
      <c r="AA83" s="990"/>
    </row>
    <row r="84" spans="1:27" s="11" customFormat="1" outlineLevel="1">
      <c r="A84" s="192"/>
      <c r="B84" s="192"/>
      <c r="C84" s="386" t="s">
        <v>1541</v>
      </c>
      <c r="D84" s="194">
        <v>15</v>
      </c>
      <c r="E84" s="97">
        <v>99</v>
      </c>
      <c r="F84" s="195" t="s">
        <v>624</v>
      </c>
      <c r="G84" s="199">
        <v>497079.89999999997</v>
      </c>
      <c r="H84" s="199">
        <v>138600</v>
      </c>
      <c r="I84" s="199">
        <f t="shared" ref="I84" si="43">SUM(G84:H84)</f>
        <v>635679.89999999991</v>
      </c>
      <c r="J84" s="199">
        <f>G84*E84</f>
        <v>49210910.099999994</v>
      </c>
      <c r="K84" s="199">
        <f>H84*E84</f>
        <v>13721400</v>
      </c>
      <c r="L84" s="199">
        <f>I84*E84</f>
        <v>62932310.099999994</v>
      </c>
      <c r="M84" s="554">
        <f>'KL TTHT CV DOT 2'!P83</f>
        <v>0.36</v>
      </c>
      <c r="N84" s="579">
        <f>'KL TTHT CV DOT 2'!Q83</f>
        <v>0.39</v>
      </c>
      <c r="O84" s="579">
        <f t="shared" si="14"/>
        <v>0.75</v>
      </c>
      <c r="P84" s="554">
        <f t="shared" si="40"/>
        <v>1.5</v>
      </c>
      <c r="Q84" s="554"/>
      <c r="R84" s="554"/>
      <c r="S84" s="554" t="e">
        <f>#REF!+Q84+R84</f>
        <v>#REF!</v>
      </c>
      <c r="T84" s="265">
        <f t="shared" si="28"/>
        <v>17715927.635999996</v>
      </c>
      <c r="U84" s="265">
        <f t="shared" si="29"/>
        <v>4939704</v>
      </c>
      <c r="V84" s="265">
        <f t="shared" si="41"/>
        <v>22655631.635999996</v>
      </c>
      <c r="W84" s="265">
        <f t="shared" si="30"/>
        <v>19192254.938999999</v>
      </c>
      <c r="X84" s="265">
        <f t="shared" si="31"/>
        <v>5351346</v>
      </c>
      <c r="Y84" s="265">
        <f t="shared" si="32"/>
        <v>24543600.938999999</v>
      </c>
      <c r="Z84" s="265">
        <f t="shared" si="33"/>
        <v>47199232.574999996</v>
      </c>
      <c r="AA84" s="990"/>
    </row>
    <row r="85" spans="1:27" s="11" customFormat="1" outlineLevel="1">
      <c r="A85" s="192"/>
      <c r="B85" s="192"/>
      <c r="C85" s="380" t="s">
        <v>633</v>
      </c>
      <c r="D85" s="194"/>
      <c r="E85" s="97"/>
      <c r="F85" s="195"/>
      <c r="G85" s="199"/>
      <c r="H85" s="199"/>
      <c r="I85" s="199"/>
      <c r="J85" s="199"/>
      <c r="K85" s="199"/>
      <c r="L85" s="199"/>
      <c r="M85" s="554">
        <f>'KL TTHT CV DOT 2'!P84</f>
        <v>0</v>
      </c>
      <c r="N85" s="579">
        <f>'KL TTHT CV DOT 2'!Q84</f>
        <v>0</v>
      </c>
      <c r="O85" s="579">
        <f t="shared" si="14"/>
        <v>0</v>
      </c>
      <c r="P85" s="554">
        <f t="shared" si="40"/>
        <v>0</v>
      </c>
      <c r="Q85" s="554"/>
      <c r="R85" s="554"/>
      <c r="S85" s="554" t="e">
        <f>#REF!+Q85+R85</f>
        <v>#REF!</v>
      </c>
      <c r="T85" s="265">
        <f t="shared" si="28"/>
        <v>0</v>
      </c>
      <c r="U85" s="265">
        <f t="shared" si="29"/>
        <v>0</v>
      </c>
      <c r="V85" s="265">
        <f t="shared" si="41"/>
        <v>0</v>
      </c>
      <c r="W85" s="265">
        <f t="shared" si="30"/>
        <v>0</v>
      </c>
      <c r="X85" s="265">
        <f t="shared" si="31"/>
        <v>0</v>
      </c>
      <c r="Y85" s="265">
        <f t="shared" si="32"/>
        <v>0</v>
      </c>
      <c r="Z85" s="265">
        <f t="shared" si="33"/>
        <v>0</v>
      </c>
      <c r="AA85" s="990"/>
    </row>
    <row r="86" spans="1:27" s="11" customFormat="1" ht="26.4" outlineLevel="1">
      <c r="A86" s="192"/>
      <c r="B86" s="192"/>
      <c r="C86" s="386" t="s">
        <v>1542</v>
      </c>
      <c r="D86" s="194">
        <v>116</v>
      </c>
      <c r="E86" s="97">
        <v>191.1</v>
      </c>
      <c r="F86" s="195" t="s">
        <v>624</v>
      </c>
      <c r="G86" s="199">
        <v>1018095.6</v>
      </c>
      <c r="H86" s="199">
        <v>304700</v>
      </c>
      <c r="I86" s="199">
        <f t="shared" ref="I86" si="44">SUM(G86:H86)</f>
        <v>1322795.6000000001</v>
      </c>
      <c r="J86" s="199">
        <f>G86*E86</f>
        <v>194558069.16</v>
      </c>
      <c r="K86" s="199">
        <f>H86*E86</f>
        <v>58228170</v>
      </c>
      <c r="L86" s="199">
        <f>I86*E86</f>
        <v>252786239.16</v>
      </c>
      <c r="M86" s="554">
        <f>'KL TTHT CV DOT 2'!P85</f>
        <v>0.36</v>
      </c>
      <c r="N86" s="579">
        <f>'KL TTHT CV DOT 2'!Q85</f>
        <v>0.39</v>
      </c>
      <c r="O86" s="579">
        <f t="shared" si="14"/>
        <v>0.75</v>
      </c>
      <c r="P86" s="554">
        <f t="shared" si="40"/>
        <v>1.5</v>
      </c>
      <c r="Q86" s="554"/>
      <c r="R86" s="554"/>
      <c r="S86" s="554" t="e">
        <f>#REF!+Q86+R86</f>
        <v>#REF!</v>
      </c>
      <c r="T86" s="265">
        <f t="shared" si="28"/>
        <v>70040904.897599995</v>
      </c>
      <c r="U86" s="265">
        <f t="shared" si="29"/>
        <v>20962141.199999999</v>
      </c>
      <c r="V86" s="265">
        <f t="shared" si="41"/>
        <v>91003046.097599998</v>
      </c>
      <c r="W86" s="265">
        <f t="shared" si="30"/>
        <v>75877646.972399995</v>
      </c>
      <c r="X86" s="265">
        <f t="shared" si="31"/>
        <v>22708986.300000001</v>
      </c>
      <c r="Y86" s="265">
        <f t="shared" si="32"/>
        <v>98586633.272399992</v>
      </c>
      <c r="Z86" s="265">
        <f t="shared" si="33"/>
        <v>189589679.37</v>
      </c>
      <c r="AA86" s="990"/>
    </row>
    <row r="87" spans="1:27" s="11" customFormat="1" ht="26.4" outlineLevel="1">
      <c r="A87" s="192"/>
      <c r="B87" s="192"/>
      <c r="C87" s="380" t="s">
        <v>634</v>
      </c>
      <c r="D87" s="194"/>
      <c r="E87" s="97"/>
      <c r="F87" s="195"/>
      <c r="G87" s="199"/>
      <c r="H87" s="199"/>
      <c r="I87" s="199"/>
      <c r="J87" s="199"/>
      <c r="K87" s="199"/>
      <c r="L87" s="199"/>
      <c r="M87" s="554">
        <f>'KL TTHT CV DOT 2'!P86</f>
        <v>0</v>
      </c>
      <c r="N87" s="579">
        <f>'KL TTHT CV DOT 2'!Q86</f>
        <v>0</v>
      </c>
      <c r="O87" s="579">
        <f t="shared" si="14"/>
        <v>0</v>
      </c>
      <c r="P87" s="554">
        <f t="shared" si="40"/>
        <v>0</v>
      </c>
      <c r="Q87" s="554"/>
      <c r="R87" s="554"/>
      <c r="S87" s="554" t="e">
        <f>#REF!+Q87+R87</f>
        <v>#REF!</v>
      </c>
      <c r="T87" s="265">
        <f t="shared" si="28"/>
        <v>0</v>
      </c>
      <c r="U87" s="265">
        <f t="shared" si="29"/>
        <v>0</v>
      </c>
      <c r="V87" s="265">
        <f t="shared" si="41"/>
        <v>0</v>
      </c>
      <c r="W87" s="265">
        <f t="shared" si="30"/>
        <v>0</v>
      </c>
      <c r="X87" s="265">
        <f t="shared" si="31"/>
        <v>0</v>
      </c>
      <c r="Y87" s="265">
        <f t="shared" si="32"/>
        <v>0</v>
      </c>
      <c r="Z87" s="265">
        <f t="shared" si="33"/>
        <v>0</v>
      </c>
      <c r="AA87" s="990"/>
    </row>
    <row r="88" spans="1:27" s="11" customFormat="1" outlineLevel="1">
      <c r="A88" s="192"/>
      <c r="B88" s="192"/>
      <c r="C88" s="386" t="s">
        <v>1543</v>
      </c>
      <c r="D88" s="194">
        <v>131</v>
      </c>
      <c r="E88" s="97">
        <v>86</v>
      </c>
      <c r="F88" s="195" t="s">
        <v>624</v>
      </c>
      <c r="G88" s="199">
        <v>70862.759999999995</v>
      </c>
      <c r="H88" s="199">
        <v>46119.149999999994</v>
      </c>
      <c r="I88" s="199">
        <f t="shared" ref="I88" si="45">SUM(G88:H88)</f>
        <v>116981.90999999999</v>
      </c>
      <c r="J88" s="199">
        <f>G88*E88</f>
        <v>6094197.3599999994</v>
      </c>
      <c r="K88" s="199">
        <f>H88*E88</f>
        <v>3966246.8999999994</v>
      </c>
      <c r="L88" s="199">
        <f>I88*E88</f>
        <v>10060444.26</v>
      </c>
      <c r="M88" s="554">
        <f>'KL TTHT CV DOT 2'!P87</f>
        <v>0.36</v>
      </c>
      <c r="N88" s="579">
        <f>'KL TTHT CV DOT 2'!Q87</f>
        <v>0</v>
      </c>
      <c r="O88" s="579">
        <f t="shared" si="14"/>
        <v>0.36</v>
      </c>
      <c r="P88" s="554">
        <f t="shared" si="40"/>
        <v>0.72</v>
      </c>
      <c r="Q88" s="554"/>
      <c r="R88" s="554"/>
      <c r="S88" s="554" t="e">
        <f>#REF!+Q88+R88</f>
        <v>#REF!</v>
      </c>
      <c r="T88" s="265">
        <f t="shared" si="28"/>
        <v>2193911.0495999996</v>
      </c>
      <c r="U88" s="265">
        <f t="shared" si="29"/>
        <v>1427848.8839999998</v>
      </c>
      <c r="V88" s="265">
        <f t="shared" si="41"/>
        <v>3621759.9335999992</v>
      </c>
      <c r="W88" s="265">
        <f t="shared" si="30"/>
        <v>0</v>
      </c>
      <c r="X88" s="265">
        <f t="shared" si="31"/>
        <v>0</v>
      </c>
      <c r="Y88" s="265">
        <f t="shared" si="32"/>
        <v>0</v>
      </c>
      <c r="Z88" s="265">
        <f t="shared" si="33"/>
        <v>3621759.9335999992</v>
      </c>
      <c r="AA88" s="990"/>
    </row>
    <row r="89" spans="1:27" s="11" customFormat="1" outlineLevel="1">
      <c r="A89" s="192"/>
      <c r="B89" s="192"/>
      <c r="C89" s="380" t="s">
        <v>635</v>
      </c>
      <c r="D89" s="194"/>
      <c r="E89" s="97"/>
      <c r="F89" s="195"/>
      <c r="G89" s="199"/>
      <c r="H89" s="199"/>
      <c r="I89" s="199"/>
      <c r="J89" s="199"/>
      <c r="K89" s="199"/>
      <c r="L89" s="199"/>
      <c r="M89" s="554">
        <f>'KL TTHT CV DOT 2'!P88</f>
        <v>0</v>
      </c>
      <c r="N89" s="579">
        <f>'KL TTHT CV DOT 2'!Q88</f>
        <v>0</v>
      </c>
      <c r="O89" s="579">
        <f t="shared" si="14"/>
        <v>0</v>
      </c>
      <c r="P89" s="554">
        <f t="shared" si="40"/>
        <v>0</v>
      </c>
      <c r="Q89" s="554"/>
      <c r="R89" s="554"/>
      <c r="S89" s="554" t="e">
        <f>#REF!+Q89+R89</f>
        <v>#REF!</v>
      </c>
      <c r="T89" s="265">
        <f t="shared" si="28"/>
        <v>0</v>
      </c>
      <c r="U89" s="265">
        <f t="shared" si="29"/>
        <v>0</v>
      </c>
      <c r="V89" s="265">
        <f t="shared" si="41"/>
        <v>0</v>
      </c>
      <c r="W89" s="265">
        <f t="shared" si="30"/>
        <v>0</v>
      </c>
      <c r="X89" s="265">
        <f t="shared" si="31"/>
        <v>0</v>
      </c>
      <c r="Y89" s="265">
        <f t="shared" si="32"/>
        <v>0</v>
      </c>
      <c r="Z89" s="265">
        <f t="shared" si="33"/>
        <v>0</v>
      </c>
      <c r="AA89" s="990"/>
    </row>
    <row r="90" spans="1:27" s="399" customFormat="1" ht="26.4" outlineLevel="1">
      <c r="A90" s="395"/>
      <c r="B90" s="395"/>
      <c r="C90" s="526" t="s">
        <v>1544</v>
      </c>
      <c r="D90" s="97">
        <v>174</v>
      </c>
      <c r="E90" s="97">
        <v>181</v>
      </c>
      <c r="F90" s="397" t="s">
        <v>624</v>
      </c>
      <c r="G90" s="62">
        <v>165603.51</v>
      </c>
      <c r="H90" s="62">
        <v>101462.13</v>
      </c>
      <c r="I90" s="62">
        <f t="shared" ref="I90" si="46">SUM(G90:H90)</f>
        <v>267065.64</v>
      </c>
      <c r="J90" s="62">
        <f>G90*E90</f>
        <v>29974235.310000002</v>
      </c>
      <c r="K90" s="62">
        <f>H90*E90</f>
        <v>18364645.530000001</v>
      </c>
      <c r="L90" s="62">
        <f>I90*E90</f>
        <v>48338880.840000004</v>
      </c>
      <c r="M90" s="554">
        <f>'KL TTHT CV DOT 2'!P89</f>
        <v>0.36</v>
      </c>
      <c r="N90" s="574">
        <f>'KL TTHT CV DOT 2'!Q89</f>
        <v>0</v>
      </c>
      <c r="O90" s="574">
        <f t="shared" si="14"/>
        <v>0.36</v>
      </c>
      <c r="P90" s="550">
        <f t="shared" si="40"/>
        <v>0.72</v>
      </c>
      <c r="Q90" s="550"/>
      <c r="R90" s="550"/>
      <c r="S90" s="550" t="e">
        <f>#REF!+Q90+R90</f>
        <v>#REF!</v>
      </c>
      <c r="T90" s="255">
        <f t="shared" si="28"/>
        <v>10790724.7116</v>
      </c>
      <c r="U90" s="255">
        <f t="shared" si="29"/>
        <v>6611272.3908000002</v>
      </c>
      <c r="V90" s="255">
        <f t="shared" si="41"/>
        <v>17401997.102400001</v>
      </c>
      <c r="W90" s="255">
        <f t="shared" si="30"/>
        <v>0</v>
      </c>
      <c r="X90" s="255">
        <f t="shared" si="31"/>
        <v>0</v>
      </c>
      <c r="Y90" s="255">
        <f t="shared" si="32"/>
        <v>0</v>
      </c>
      <c r="Z90" s="255">
        <f t="shared" si="33"/>
        <v>17401997.102400001</v>
      </c>
      <c r="AA90" s="990"/>
    </row>
    <row r="91" spans="1:27" s="11" customFormat="1" ht="26.4" outlineLevel="1">
      <c r="A91" s="192"/>
      <c r="B91" s="192"/>
      <c r="C91" s="380" t="s">
        <v>636</v>
      </c>
      <c r="D91" s="194"/>
      <c r="E91" s="97"/>
      <c r="F91" s="195"/>
      <c r="G91" s="199"/>
      <c r="H91" s="199"/>
      <c r="I91" s="199"/>
      <c r="J91" s="199"/>
      <c r="K91" s="199"/>
      <c r="L91" s="199"/>
      <c r="M91" s="554">
        <f>'KL TTHT CV DOT 2'!P90</f>
        <v>0</v>
      </c>
      <c r="N91" s="579">
        <f>'KL TTHT CV DOT 2'!Q90</f>
        <v>0</v>
      </c>
      <c r="O91" s="579">
        <f t="shared" si="14"/>
        <v>0</v>
      </c>
      <c r="P91" s="554">
        <f t="shared" si="40"/>
        <v>0</v>
      </c>
      <c r="Q91" s="554"/>
      <c r="R91" s="554"/>
      <c r="S91" s="554" t="e">
        <f>#REF!+Q91+R91</f>
        <v>#REF!</v>
      </c>
      <c r="T91" s="265">
        <f t="shared" si="28"/>
        <v>0</v>
      </c>
      <c r="U91" s="265">
        <f t="shared" si="29"/>
        <v>0</v>
      </c>
      <c r="V91" s="265">
        <f t="shared" si="41"/>
        <v>0</v>
      </c>
      <c r="W91" s="265">
        <f t="shared" si="30"/>
        <v>0</v>
      </c>
      <c r="X91" s="265">
        <f t="shared" si="31"/>
        <v>0</v>
      </c>
      <c r="Y91" s="265">
        <f t="shared" si="32"/>
        <v>0</v>
      </c>
      <c r="Z91" s="265">
        <f t="shared" si="33"/>
        <v>0</v>
      </c>
      <c r="AA91" s="990"/>
    </row>
    <row r="92" spans="1:27" s="11" customFormat="1" outlineLevel="1">
      <c r="A92" s="192"/>
      <c r="B92" s="192"/>
      <c r="C92" s="386" t="s">
        <v>1545</v>
      </c>
      <c r="D92" s="194">
        <v>106</v>
      </c>
      <c r="E92" s="97">
        <v>121.00000000000001</v>
      </c>
      <c r="F92" s="195" t="s">
        <v>624</v>
      </c>
      <c r="G92" s="199">
        <v>128659.23</v>
      </c>
      <c r="H92" s="199">
        <v>83182.176000000021</v>
      </c>
      <c r="I92" s="199">
        <f t="shared" ref="I92" si="47">SUM(G92:H92)</f>
        <v>211841.40600000002</v>
      </c>
      <c r="J92" s="199">
        <f>G92*E92</f>
        <v>15567766.830000002</v>
      </c>
      <c r="K92" s="199">
        <f>H92*E92</f>
        <v>10065043.296000004</v>
      </c>
      <c r="L92" s="199">
        <f>I92*E92</f>
        <v>25632810.126000006</v>
      </c>
      <c r="M92" s="554">
        <f>'KL TTHT CV DOT 2'!P91</f>
        <v>0.36</v>
      </c>
      <c r="N92" s="579">
        <f>'KL TTHT CV DOT 2'!Q91</f>
        <v>0</v>
      </c>
      <c r="O92" s="579">
        <f t="shared" si="14"/>
        <v>0.36</v>
      </c>
      <c r="P92" s="554">
        <f t="shared" si="40"/>
        <v>0.72</v>
      </c>
      <c r="Q92" s="554"/>
      <c r="R92" s="554"/>
      <c r="S92" s="554" t="e">
        <f>#REF!+Q92+R92</f>
        <v>#REF!</v>
      </c>
      <c r="T92" s="265">
        <f t="shared" si="28"/>
        <v>5604396.0588000007</v>
      </c>
      <c r="U92" s="265">
        <f t="shared" si="29"/>
        <v>3623415.5865600011</v>
      </c>
      <c r="V92" s="265">
        <f t="shared" si="41"/>
        <v>9227811.6453600023</v>
      </c>
      <c r="W92" s="265">
        <f t="shared" si="30"/>
        <v>0</v>
      </c>
      <c r="X92" s="265">
        <f t="shared" si="31"/>
        <v>0</v>
      </c>
      <c r="Y92" s="265">
        <f t="shared" si="32"/>
        <v>0</v>
      </c>
      <c r="Z92" s="265">
        <f t="shared" si="33"/>
        <v>9227811.6453600023</v>
      </c>
      <c r="AA92" s="990"/>
    </row>
    <row r="93" spans="1:27" s="11" customFormat="1" ht="26.4" outlineLevel="1">
      <c r="A93" s="192"/>
      <c r="B93" s="192"/>
      <c r="C93" s="380" t="s">
        <v>643</v>
      </c>
      <c r="D93" s="194"/>
      <c r="E93" s="97"/>
      <c r="F93" s="195"/>
      <c r="G93" s="199"/>
      <c r="H93" s="199"/>
      <c r="I93" s="199"/>
      <c r="J93" s="199"/>
      <c r="K93" s="199"/>
      <c r="L93" s="199"/>
      <c r="M93" s="554">
        <f>'KL TTHT CV DOT 2'!P92</f>
        <v>0</v>
      </c>
      <c r="N93" s="579">
        <f>'KL TTHT CV DOT 2'!Q92</f>
        <v>0</v>
      </c>
      <c r="O93" s="579">
        <f t="shared" si="14"/>
        <v>0</v>
      </c>
      <c r="P93" s="554">
        <f t="shared" si="40"/>
        <v>0</v>
      </c>
      <c r="Q93" s="554"/>
      <c r="R93" s="554"/>
      <c r="S93" s="554" t="e">
        <f>#REF!+Q93+R93</f>
        <v>#REF!</v>
      </c>
      <c r="T93" s="265">
        <f t="shared" si="28"/>
        <v>0</v>
      </c>
      <c r="U93" s="265">
        <f t="shared" si="29"/>
        <v>0</v>
      </c>
      <c r="V93" s="265">
        <f t="shared" si="41"/>
        <v>0</v>
      </c>
      <c r="W93" s="265">
        <f t="shared" si="30"/>
        <v>0</v>
      </c>
      <c r="X93" s="265">
        <f t="shared" si="31"/>
        <v>0</v>
      </c>
      <c r="Y93" s="265">
        <f t="shared" si="32"/>
        <v>0</v>
      </c>
      <c r="Z93" s="265">
        <f t="shared" si="33"/>
        <v>0</v>
      </c>
      <c r="AA93" s="990"/>
    </row>
    <row r="94" spans="1:27" s="11" customFormat="1" outlineLevel="1">
      <c r="A94" s="192"/>
      <c r="B94" s="192"/>
      <c r="C94" s="386" t="s">
        <v>1545</v>
      </c>
      <c r="D94" s="194">
        <v>20</v>
      </c>
      <c r="E94" s="97">
        <v>18.700000000000003</v>
      </c>
      <c r="F94" s="195" t="s">
        <v>624</v>
      </c>
      <c r="G94" s="199">
        <v>128659.23</v>
      </c>
      <c r="H94" s="199">
        <v>83182.176000000021</v>
      </c>
      <c r="I94" s="199">
        <f t="shared" ref="I94" si="48">SUM(G94:H94)</f>
        <v>211841.40600000002</v>
      </c>
      <c r="J94" s="199">
        <f>G94*E94</f>
        <v>2405927.6010000003</v>
      </c>
      <c r="K94" s="199">
        <f>H94*E94</f>
        <v>1555506.6912000007</v>
      </c>
      <c r="L94" s="199">
        <f>I94*E94</f>
        <v>3961434.292200001</v>
      </c>
      <c r="M94" s="554">
        <f>'KL TTHT CV DOT 2'!P93</f>
        <v>0.36</v>
      </c>
      <c r="N94" s="579">
        <f>'KL TTHT CV DOT 2'!Q93</f>
        <v>0</v>
      </c>
      <c r="O94" s="579">
        <f t="shared" si="14"/>
        <v>0.36</v>
      </c>
      <c r="P94" s="554">
        <f t="shared" si="40"/>
        <v>0.72</v>
      </c>
      <c r="Q94" s="554"/>
      <c r="R94" s="554"/>
      <c r="S94" s="554" t="e">
        <f>#REF!+Q94+R94</f>
        <v>#REF!</v>
      </c>
      <c r="T94" s="265">
        <f t="shared" si="28"/>
        <v>866133.93636000005</v>
      </c>
      <c r="U94" s="265">
        <f t="shared" si="29"/>
        <v>559982.40883200022</v>
      </c>
      <c r="V94" s="265">
        <f t="shared" si="41"/>
        <v>1426116.3451920003</v>
      </c>
      <c r="W94" s="265">
        <f t="shared" si="30"/>
        <v>0</v>
      </c>
      <c r="X94" s="265">
        <f t="shared" si="31"/>
        <v>0</v>
      </c>
      <c r="Y94" s="265">
        <f t="shared" si="32"/>
        <v>0</v>
      </c>
      <c r="Z94" s="265">
        <f t="shared" si="33"/>
        <v>1426116.3451920003</v>
      </c>
      <c r="AA94" s="990"/>
    </row>
    <row r="95" spans="1:27" s="11" customFormat="1" ht="26.4" outlineLevel="1">
      <c r="A95" s="192"/>
      <c r="B95" s="192"/>
      <c r="C95" s="380" t="s">
        <v>647</v>
      </c>
      <c r="D95" s="194"/>
      <c r="E95" s="97"/>
      <c r="F95" s="195"/>
      <c r="G95" s="199"/>
      <c r="H95" s="199"/>
      <c r="I95" s="199"/>
      <c r="J95" s="199"/>
      <c r="K95" s="199"/>
      <c r="L95" s="199"/>
      <c r="M95" s="554">
        <f>'KL TTHT CV DOT 2'!P94</f>
        <v>0</v>
      </c>
      <c r="N95" s="579">
        <f>'KL TTHT CV DOT 2'!Q94</f>
        <v>0</v>
      </c>
      <c r="O95" s="579">
        <f t="shared" si="14"/>
        <v>0</v>
      </c>
      <c r="P95" s="554">
        <f t="shared" si="40"/>
        <v>0</v>
      </c>
      <c r="Q95" s="554"/>
      <c r="R95" s="554"/>
      <c r="S95" s="554" t="e">
        <f>#REF!+Q95+R95</f>
        <v>#REF!</v>
      </c>
      <c r="T95" s="265">
        <f t="shared" si="28"/>
        <v>0</v>
      </c>
      <c r="U95" s="265">
        <f t="shared" si="29"/>
        <v>0</v>
      </c>
      <c r="V95" s="265">
        <f t="shared" si="41"/>
        <v>0</v>
      </c>
      <c r="W95" s="265">
        <f t="shared" si="30"/>
        <v>0</v>
      </c>
      <c r="X95" s="265">
        <f t="shared" si="31"/>
        <v>0</v>
      </c>
      <c r="Y95" s="265">
        <f t="shared" si="32"/>
        <v>0</v>
      </c>
      <c r="Z95" s="265">
        <f t="shared" si="33"/>
        <v>0</v>
      </c>
      <c r="AA95" s="990"/>
    </row>
    <row r="96" spans="1:27" s="11" customFormat="1" outlineLevel="1">
      <c r="A96" s="192"/>
      <c r="B96" s="192"/>
      <c r="C96" s="386" t="s">
        <v>1545</v>
      </c>
      <c r="D96" s="194">
        <v>18</v>
      </c>
      <c r="E96" s="97">
        <v>27.500000000000004</v>
      </c>
      <c r="F96" s="195" t="s">
        <v>624</v>
      </c>
      <c r="G96" s="199">
        <v>128659.23</v>
      </c>
      <c r="H96" s="199">
        <v>83182.176000000021</v>
      </c>
      <c r="I96" s="199">
        <f t="shared" ref="I96" si="49">SUM(G96:H96)</f>
        <v>211841.40600000002</v>
      </c>
      <c r="J96" s="199">
        <f>G96*E96</f>
        <v>3538128.8250000002</v>
      </c>
      <c r="K96" s="199">
        <f>H96*E96</f>
        <v>2287509.8400000008</v>
      </c>
      <c r="L96" s="199">
        <f>I96*E96</f>
        <v>5825638.665000001</v>
      </c>
      <c r="M96" s="554">
        <f>'KL TTHT CV DOT 2'!P95</f>
        <v>0.36</v>
      </c>
      <c r="N96" s="579">
        <f>'KL TTHT CV DOT 2'!Q95</f>
        <v>0</v>
      </c>
      <c r="O96" s="579">
        <f t="shared" si="14"/>
        <v>0.36</v>
      </c>
      <c r="P96" s="554">
        <f t="shared" si="40"/>
        <v>0.72</v>
      </c>
      <c r="Q96" s="554"/>
      <c r="R96" s="554"/>
      <c r="S96" s="554" t="e">
        <f>#REF!+Q96+R96</f>
        <v>#REF!</v>
      </c>
      <c r="T96" s="265">
        <f t="shared" si="28"/>
        <v>1273726.3770000001</v>
      </c>
      <c r="U96" s="265">
        <f t="shared" si="29"/>
        <v>823503.54240000027</v>
      </c>
      <c r="V96" s="265">
        <f t="shared" si="41"/>
        <v>2097229.9194000005</v>
      </c>
      <c r="W96" s="265">
        <f t="shared" si="30"/>
        <v>0</v>
      </c>
      <c r="X96" s="265">
        <f t="shared" si="31"/>
        <v>0</v>
      </c>
      <c r="Y96" s="265">
        <f t="shared" si="32"/>
        <v>0</v>
      </c>
      <c r="Z96" s="265">
        <f t="shared" si="33"/>
        <v>2097229.9194000005</v>
      </c>
      <c r="AA96" s="990"/>
    </row>
    <row r="97" spans="1:27" s="11" customFormat="1" ht="26.4" outlineLevel="1">
      <c r="A97" s="192"/>
      <c r="B97" s="192"/>
      <c r="C97" s="380" t="s">
        <v>649</v>
      </c>
      <c r="D97" s="194"/>
      <c r="E97" s="97"/>
      <c r="F97" s="195"/>
      <c r="G97" s="199"/>
      <c r="H97" s="199"/>
      <c r="I97" s="199"/>
      <c r="J97" s="199"/>
      <c r="K97" s="199"/>
      <c r="L97" s="199"/>
      <c r="M97" s="554">
        <f>'KL TTHT CV DOT 2'!P96</f>
        <v>0</v>
      </c>
      <c r="N97" s="579">
        <f>'KL TTHT CV DOT 2'!Q96</f>
        <v>0</v>
      </c>
      <c r="O97" s="579">
        <f t="shared" si="14"/>
        <v>0</v>
      </c>
      <c r="P97" s="554">
        <f t="shared" si="40"/>
        <v>0</v>
      </c>
      <c r="Q97" s="554"/>
      <c r="R97" s="554"/>
      <c r="S97" s="554" t="e">
        <f>#REF!+Q97+R97</f>
        <v>#REF!</v>
      </c>
      <c r="T97" s="265">
        <f t="shared" si="28"/>
        <v>0</v>
      </c>
      <c r="U97" s="265">
        <f t="shared" si="29"/>
        <v>0</v>
      </c>
      <c r="V97" s="265">
        <f t="shared" si="41"/>
        <v>0</v>
      </c>
      <c r="W97" s="265">
        <f t="shared" si="30"/>
        <v>0</v>
      </c>
      <c r="X97" s="265">
        <f t="shared" si="31"/>
        <v>0</v>
      </c>
      <c r="Y97" s="265">
        <f t="shared" si="32"/>
        <v>0</v>
      </c>
      <c r="Z97" s="265">
        <f t="shared" si="33"/>
        <v>0</v>
      </c>
      <c r="AA97" s="990"/>
    </row>
    <row r="98" spans="1:27" s="11" customFormat="1" outlineLevel="1">
      <c r="A98" s="192"/>
      <c r="B98" s="192"/>
      <c r="C98" s="386" t="s">
        <v>1545</v>
      </c>
      <c r="D98" s="194">
        <v>25</v>
      </c>
      <c r="E98" s="97">
        <v>27.500000000000004</v>
      </c>
      <c r="F98" s="195" t="s">
        <v>624</v>
      </c>
      <c r="G98" s="199">
        <v>128659.23</v>
      </c>
      <c r="H98" s="199">
        <v>83182.176000000021</v>
      </c>
      <c r="I98" s="199">
        <f t="shared" ref="I98" si="50">SUM(G98:H98)</f>
        <v>211841.40600000002</v>
      </c>
      <c r="J98" s="199">
        <f>G98*E98</f>
        <v>3538128.8250000002</v>
      </c>
      <c r="K98" s="199">
        <f>H98*E98</f>
        <v>2287509.8400000008</v>
      </c>
      <c r="L98" s="199">
        <f>I98*E98</f>
        <v>5825638.665000001</v>
      </c>
      <c r="M98" s="554">
        <f>'KL TTHT CV DOT 2'!P97</f>
        <v>0.36</v>
      </c>
      <c r="N98" s="579">
        <f>'KL TTHT CV DOT 2'!Q97</f>
        <v>0</v>
      </c>
      <c r="O98" s="579">
        <f t="shared" si="14"/>
        <v>0.36</v>
      </c>
      <c r="P98" s="554">
        <f t="shared" si="40"/>
        <v>0.72</v>
      </c>
      <c r="Q98" s="554"/>
      <c r="R98" s="554"/>
      <c r="S98" s="554" t="e">
        <f>#REF!+Q98+R98</f>
        <v>#REF!</v>
      </c>
      <c r="T98" s="265">
        <f t="shared" si="28"/>
        <v>1273726.3770000001</v>
      </c>
      <c r="U98" s="265">
        <f t="shared" si="29"/>
        <v>823503.54240000027</v>
      </c>
      <c r="V98" s="265">
        <f t="shared" si="41"/>
        <v>2097229.9194000005</v>
      </c>
      <c r="W98" s="265">
        <f t="shared" si="30"/>
        <v>0</v>
      </c>
      <c r="X98" s="265">
        <f t="shared" si="31"/>
        <v>0</v>
      </c>
      <c r="Y98" s="265">
        <f t="shared" si="32"/>
        <v>0</v>
      </c>
      <c r="Z98" s="265">
        <f t="shared" si="33"/>
        <v>2097229.9194000005</v>
      </c>
      <c r="AA98" s="990"/>
    </row>
    <row r="99" spans="1:27" s="11" customFormat="1" ht="26.4" outlineLevel="1">
      <c r="A99" s="192"/>
      <c r="B99" s="192"/>
      <c r="C99" s="380" t="s">
        <v>639</v>
      </c>
      <c r="D99" s="194"/>
      <c r="E99" s="97"/>
      <c r="F99" s="195"/>
      <c r="G99" s="199"/>
      <c r="H99" s="199"/>
      <c r="I99" s="199"/>
      <c r="J99" s="199"/>
      <c r="K99" s="199"/>
      <c r="L99" s="199"/>
      <c r="M99" s="554">
        <f>'KL TTHT CV DOT 2'!P98</f>
        <v>0</v>
      </c>
      <c r="N99" s="579">
        <f>'KL TTHT CV DOT 2'!Q98</f>
        <v>0</v>
      </c>
      <c r="O99" s="579">
        <f t="shared" si="14"/>
        <v>0</v>
      </c>
      <c r="P99" s="554">
        <f t="shared" si="40"/>
        <v>0</v>
      </c>
      <c r="Q99" s="554"/>
      <c r="R99" s="554"/>
      <c r="S99" s="554" t="e">
        <f>#REF!+Q99+R99</f>
        <v>#REF!</v>
      </c>
      <c r="T99" s="265">
        <f t="shared" ref="T99:T133" si="51">M99*J99</f>
        <v>0</v>
      </c>
      <c r="U99" s="265">
        <f t="shared" ref="U99:U133" si="52">M99*K99</f>
        <v>0</v>
      </c>
      <c r="V99" s="265">
        <f t="shared" si="41"/>
        <v>0</v>
      </c>
      <c r="W99" s="265">
        <f t="shared" ref="W99:W133" si="53">J99*N99</f>
        <v>0</v>
      </c>
      <c r="X99" s="265">
        <f t="shared" ref="X99:X133" si="54">K99*N99</f>
        <v>0</v>
      </c>
      <c r="Y99" s="265">
        <f t="shared" si="32"/>
        <v>0</v>
      </c>
      <c r="Z99" s="265">
        <f t="shared" ref="Z99:Z130" si="55">V99+Y99</f>
        <v>0</v>
      </c>
      <c r="AA99" s="990"/>
    </row>
    <row r="100" spans="1:27" s="11" customFormat="1" outlineLevel="1">
      <c r="A100" s="192"/>
      <c r="B100" s="192"/>
      <c r="C100" s="193" t="s">
        <v>640</v>
      </c>
      <c r="D100" s="194">
        <v>185</v>
      </c>
      <c r="E100" s="97">
        <v>184.8</v>
      </c>
      <c r="F100" s="195" t="s">
        <v>624</v>
      </c>
      <c r="G100" s="199">
        <v>102150.27</v>
      </c>
      <c r="H100" s="199">
        <v>17818.762500000004</v>
      </c>
      <c r="I100" s="199">
        <f t="shared" ref="I100" si="56">SUM(G100:H100)</f>
        <v>119969.0325</v>
      </c>
      <c r="J100" s="199">
        <f>G100*E100</f>
        <v>18877369.896000002</v>
      </c>
      <c r="K100" s="199">
        <f>H100*E100</f>
        <v>3292907.310000001</v>
      </c>
      <c r="L100" s="199">
        <f>I100*E100</f>
        <v>22170277.206</v>
      </c>
      <c r="M100" s="554">
        <f>'KL TTHT CV DOT 2'!P99</f>
        <v>0.36</v>
      </c>
      <c r="N100" s="579">
        <f>'KL TTHT CV DOT 2'!Q99</f>
        <v>0</v>
      </c>
      <c r="O100" s="579">
        <f t="shared" si="14"/>
        <v>0.36</v>
      </c>
      <c r="P100" s="554">
        <f t="shared" si="40"/>
        <v>0.72</v>
      </c>
      <c r="Q100" s="554"/>
      <c r="R100" s="554"/>
      <c r="S100" s="554" t="e">
        <f>#REF!+Q100+R100</f>
        <v>#REF!</v>
      </c>
      <c r="T100" s="265">
        <f t="shared" si="51"/>
        <v>6795853.1625600001</v>
      </c>
      <c r="U100" s="265">
        <f t="shared" si="52"/>
        <v>1185446.6316000002</v>
      </c>
      <c r="V100" s="265">
        <f t="shared" si="41"/>
        <v>7981299.79416</v>
      </c>
      <c r="W100" s="265">
        <f t="shared" si="53"/>
        <v>0</v>
      </c>
      <c r="X100" s="265">
        <f t="shared" si="54"/>
        <v>0</v>
      </c>
      <c r="Y100" s="265">
        <f t="shared" si="32"/>
        <v>0</v>
      </c>
      <c r="Z100" s="265">
        <f t="shared" si="55"/>
        <v>7981299.79416</v>
      </c>
      <c r="AA100" s="990"/>
    </row>
    <row r="101" spans="1:27" s="11" customFormat="1" ht="26.4" outlineLevel="1">
      <c r="A101" s="192"/>
      <c r="B101" s="192"/>
      <c r="C101" s="380" t="s">
        <v>641</v>
      </c>
      <c r="D101" s="194"/>
      <c r="E101" s="97"/>
      <c r="F101" s="195"/>
      <c r="G101" s="199"/>
      <c r="H101" s="199"/>
      <c r="I101" s="199"/>
      <c r="J101" s="199"/>
      <c r="K101" s="199"/>
      <c r="L101" s="199"/>
      <c r="M101" s="554">
        <f>'KL TTHT CV DOT 2'!P100</f>
        <v>0</v>
      </c>
      <c r="N101" s="579">
        <f>'KL TTHT CV DOT 2'!Q100</f>
        <v>0</v>
      </c>
      <c r="O101" s="579">
        <f t="shared" si="14"/>
        <v>0</v>
      </c>
      <c r="P101" s="554">
        <f t="shared" si="40"/>
        <v>0</v>
      </c>
      <c r="Q101" s="554"/>
      <c r="R101" s="554"/>
      <c r="S101" s="554" t="e">
        <f>#REF!+Q101+R101</f>
        <v>#REF!</v>
      </c>
      <c r="T101" s="265">
        <f t="shared" si="51"/>
        <v>0</v>
      </c>
      <c r="U101" s="265">
        <f t="shared" si="52"/>
        <v>0</v>
      </c>
      <c r="V101" s="265">
        <f t="shared" si="41"/>
        <v>0</v>
      </c>
      <c r="W101" s="265">
        <f t="shared" si="53"/>
        <v>0</v>
      </c>
      <c r="X101" s="265">
        <f t="shared" si="54"/>
        <v>0</v>
      </c>
      <c r="Y101" s="265">
        <f t="shared" si="32"/>
        <v>0</v>
      </c>
      <c r="Z101" s="265">
        <f t="shared" si="55"/>
        <v>0</v>
      </c>
      <c r="AA101" s="990"/>
    </row>
    <row r="102" spans="1:27" outlineLevel="1">
      <c r="A102" s="137"/>
      <c r="B102" s="137"/>
      <c r="C102" s="138" t="s">
        <v>642</v>
      </c>
      <c r="D102" s="194">
        <v>115</v>
      </c>
      <c r="E102" s="97">
        <v>105</v>
      </c>
      <c r="F102" s="139" t="s">
        <v>624</v>
      </c>
      <c r="G102" s="199">
        <v>65470.44</v>
      </c>
      <c r="H102" s="199">
        <v>17189.865000000002</v>
      </c>
      <c r="I102" s="71">
        <f t="shared" ref="I102" si="57">SUM(G102:H102)</f>
        <v>82660.305000000008</v>
      </c>
      <c r="J102" s="71">
        <f>G102*E102</f>
        <v>6874396.2000000002</v>
      </c>
      <c r="K102" s="71">
        <f>H102*E102</f>
        <v>1804935.8250000002</v>
      </c>
      <c r="L102" s="71">
        <f>I102*E102</f>
        <v>8679332.0250000004</v>
      </c>
      <c r="M102" s="554">
        <f>'KL TTHT CV DOT 2'!P101</f>
        <v>0.36</v>
      </c>
      <c r="N102" s="570">
        <f>'KL TTHT CV DOT 2'!Q101</f>
        <v>0</v>
      </c>
      <c r="O102" s="570">
        <f t="shared" si="14"/>
        <v>0.36</v>
      </c>
      <c r="P102" s="552">
        <f t="shared" si="40"/>
        <v>0.72</v>
      </c>
      <c r="Q102" s="552"/>
      <c r="R102" s="552"/>
      <c r="S102" s="552" t="e">
        <f>#REF!+Q102+R102</f>
        <v>#REF!</v>
      </c>
      <c r="T102" s="257">
        <f t="shared" si="51"/>
        <v>2474782.6319999998</v>
      </c>
      <c r="U102" s="257">
        <f t="shared" si="52"/>
        <v>649776.897</v>
      </c>
      <c r="V102" s="257">
        <f t="shared" si="41"/>
        <v>3124559.5289999996</v>
      </c>
      <c r="W102" s="257">
        <f t="shared" si="53"/>
        <v>0</v>
      </c>
      <c r="X102" s="257">
        <f t="shared" si="54"/>
        <v>0</v>
      </c>
      <c r="Y102" s="257">
        <f t="shared" si="32"/>
        <v>0</v>
      </c>
      <c r="Z102" s="257">
        <f t="shared" si="55"/>
        <v>3124559.5289999996</v>
      </c>
      <c r="AA102" s="990"/>
    </row>
    <row r="103" spans="1:27" ht="26.4" outlineLevel="1">
      <c r="A103" s="137"/>
      <c r="B103" s="137"/>
      <c r="C103" s="203" t="s">
        <v>643</v>
      </c>
      <c r="D103" s="194"/>
      <c r="E103" s="97"/>
      <c r="F103" s="139"/>
      <c r="G103" s="71"/>
      <c r="H103" s="71"/>
      <c r="I103" s="71"/>
      <c r="J103" s="71"/>
      <c r="K103" s="71"/>
      <c r="L103" s="71"/>
      <c r="M103" s="552">
        <f>'KL TTHT CV DOT 2'!P102</f>
        <v>0</v>
      </c>
      <c r="N103" s="570">
        <f>'KL TTHT CV DOT 2'!Q102</f>
        <v>0</v>
      </c>
      <c r="O103" s="570">
        <f t="shared" si="14"/>
        <v>0</v>
      </c>
      <c r="P103" s="552">
        <f t="shared" si="40"/>
        <v>0</v>
      </c>
      <c r="Q103" s="552"/>
      <c r="R103" s="552"/>
      <c r="S103" s="552" t="e">
        <f>#REF!+Q103+R103</f>
        <v>#REF!</v>
      </c>
      <c r="T103" s="257">
        <f t="shared" si="51"/>
        <v>0</v>
      </c>
      <c r="U103" s="257">
        <f t="shared" si="52"/>
        <v>0</v>
      </c>
      <c r="V103" s="257">
        <f t="shared" si="41"/>
        <v>0</v>
      </c>
      <c r="W103" s="257">
        <f t="shared" si="53"/>
        <v>0</v>
      </c>
      <c r="X103" s="257">
        <f t="shared" si="54"/>
        <v>0</v>
      </c>
      <c r="Y103" s="257">
        <f t="shared" si="32"/>
        <v>0</v>
      </c>
      <c r="Z103" s="257">
        <f t="shared" si="55"/>
        <v>0</v>
      </c>
      <c r="AA103" s="990"/>
    </row>
    <row r="104" spans="1:27" outlineLevel="1">
      <c r="A104" s="137"/>
      <c r="B104" s="137"/>
      <c r="C104" s="138" t="s">
        <v>644</v>
      </c>
      <c r="D104" s="194">
        <v>115</v>
      </c>
      <c r="E104" s="97">
        <v>90</v>
      </c>
      <c r="F104" s="139" t="s">
        <v>624</v>
      </c>
      <c r="G104" s="199">
        <v>166514.94</v>
      </c>
      <c r="H104" s="199">
        <v>52580.000000000007</v>
      </c>
      <c r="I104" s="71">
        <f t="shared" ref="I104" si="58">SUM(G104:H104)</f>
        <v>219094.94</v>
      </c>
      <c r="J104" s="71">
        <f>G104*E104</f>
        <v>14986344.6</v>
      </c>
      <c r="K104" s="71">
        <f>H104*E104</f>
        <v>4732200.0000000009</v>
      </c>
      <c r="L104" s="71">
        <f>I104*E104</f>
        <v>19718544.600000001</v>
      </c>
      <c r="M104" s="554">
        <f>'KL TTHT CV DOT 2'!P103</f>
        <v>0.36</v>
      </c>
      <c r="N104" s="570">
        <f>'KL TTHT CV DOT 2'!Q103</f>
        <v>0</v>
      </c>
      <c r="O104" s="570">
        <f t="shared" si="14"/>
        <v>0.36</v>
      </c>
      <c r="P104" s="552">
        <f t="shared" si="40"/>
        <v>0.72</v>
      </c>
      <c r="Q104" s="552"/>
      <c r="R104" s="552"/>
      <c r="S104" s="552" t="e">
        <f>#REF!+Q104+R104</f>
        <v>#REF!</v>
      </c>
      <c r="T104" s="257">
        <f t="shared" si="51"/>
        <v>5395084.0559999999</v>
      </c>
      <c r="U104" s="257">
        <f t="shared" si="52"/>
        <v>1703592.0000000002</v>
      </c>
      <c r="V104" s="257">
        <f t="shared" si="41"/>
        <v>7098676.0559999999</v>
      </c>
      <c r="W104" s="257">
        <f t="shared" si="53"/>
        <v>0</v>
      </c>
      <c r="X104" s="257">
        <f t="shared" si="54"/>
        <v>0</v>
      </c>
      <c r="Y104" s="257">
        <f t="shared" si="32"/>
        <v>0</v>
      </c>
      <c r="Z104" s="257">
        <f t="shared" si="55"/>
        <v>7098676.0559999999</v>
      </c>
      <c r="AA104" s="990"/>
    </row>
    <row r="105" spans="1:27" outlineLevel="1">
      <c r="A105" s="137"/>
      <c r="B105" s="137"/>
      <c r="C105" s="203" t="s">
        <v>645</v>
      </c>
      <c r="D105" s="194"/>
      <c r="E105" s="97"/>
      <c r="F105" s="139"/>
      <c r="G105" s="71"/>
      <c r="H105" s="71"/>
      <c r="I105" s="71"/>
      <c r="J105" s="71"/>
      <c r="K105" s="71"/>
      <c r="L105" s="71"/>
      <c r="M105" s="552">
        <f>'KL TTHT CV DOT 2'!P104</f>
        <v>0</v>
      </c>
      <c r="N105" s="570">
        <f>'KL TTHT CV DOT 2'!Q104</f>
        <v>0</v>
      </c>
      <c r="O105" s="570">
        <f t="shared" si="14"/>
        <v>0</v>
      </c>
      <c r="P105" s="552">
        <f t="shared" si="40"/>
        <v>0</v>
      </c>
      <c r="Q105" s="552"/>
      <c r="R105" s="552"/>
      <c r="S105" s="552" t="e">
        <f>#REF!+Q105+R105</f>
        <v>#REF!</v>
      </c>
      <c r="T105" s="257">
        <f t="shared" si="51"/>
        <v>0</v>
      </c>
      <c r="U105" s="257">
        <f t="shared" si="52"/>
        <v>0</v>
      </c>
      <c r="V105" s="257">
        <f t="shared" si="41"/>
        <v>0</v>
      </c>
      <c r="W105" s="257">
        <f t="shared" si="53"/>
        <v>0</v>
      </c>
      <c r="X105" s="257">
        <f t="shared" si="54"/>
        <v>0</v>
      </c>
      <c r="Y105" s="257">
        <f t="shared" si="32"/>
        <v>0</v>
      </c>
      <c r="Z105" s="257">
        <f t="shared" si="55"/>
        <v>0</v>
      </c>
      <c r="AA105" s="990"/>
    </row>
    <row r="106" spans="1:27" outlineLevel="1">
      <c r="A106" s="137"/>
      <c r="B106" s="137"/>
      <c r="C106" s="138" t="s">
        <v>646</v>
      </c>
      <c r="D106" s="194">
        <v>590</v>
      </c>
      <c r="E106" s="97">
        <v>480</v>
      </c>
      <c r="F106" s="139" t="s">
        <v>624</v>
      </c>
      <c r="G106" s="199">
        <v>32518.739999999998</v>
      </c>
      <c r="H106" s="199">
        <v>7485.6650000000009</v>
      </c>
      <c r="I106" s="71">
        <f t="shared" ref="I106" si="59">SUM(G106:H106)</f>
        <v>40004.404999999999</v>
      </c>
      <c r="J106" s="71">
        <f>G106*E106</f>
        <v>15608995.199999999</v>
      </c>
      <c r="K106" s="71">
        <f>H106*E106</f>
        <v>3593119.2</v>
      </c>
      <c r="L106" s="71">
        <f>I106*E106</f>
        <v>19202114.399999999</v>
      </c>
      <c r="M106" s="554">
        <f>'KL TTHT CV DOT 2'!P105</f>
        <v>0.36</v>
      </c>
      <c r="N106" s="570">
        <f>'KL TTHT CV DOT 2'!Q105</f>
        <v>0</v>
      </c>
      <c r="O106" s="570">
        <f t="shared" si="14"/>
        <v>0.36</v>
      </c>
      <c r="P106" s="552">
        <f t="shared" si="40"/>
        <v>0.72</v>
      </c>
      <c r="Q106" s="552"/>
      <c r="R106" s="552"/>
      <c r="S106" s="552" t="e">
        <f>#REF!+Q106+R106</f>
        <v>#REF!</v>
      </c>
      <c r="T106" s="257">
        <f t="shared" si="51"/>
        <v>5619238.2719999999</v>
      </c>
      <c r="U106" s="257">
        <f t="shared" si="52"/>
        <v>1293522.912</v>
      </c>
      <c r="V106" s="257">
        <f t="shared" si="41"/>
        <v>6912761.1840000004</v>
      </c>
      <c r="W106" s="257">
        <f t="shared" si="53"/>
        <v>0</v>
      </c>
      <c r="X106" s="257">
        <f t="shared" si="54"/>
        <v>0</v>
      </c>
      <c r="Y106" s="257">
        <f t="shared" si="32"/>
        <v>0</v>
      </c>
      <c r="Z106" s="257">
        <f t="shared" si="55"/>
        <v>6912761.1840000004</v>
      </c>
      <c r="AA106" s="990"/>
    </row>
    <row r="107" spans="1:27" outlineLevel="1">
      <c r="A107" s="137"/>
      <c r="B107" s="137"/>
      <c r="C107" s="138"/>
      <c r="D107" s="194"/>
      <c r="E107" s="97"/>
      <c r="F107" s="139"/>
      <c r="G107" s="71"/>
      <c r="H107" s="71"/>
      <c r="I107" s="71"/>
      <c r="J107" s="71"/>
      <c r="K107" s="71"/>
      <c r="L107" s="71"/>
      <c r="M107" s="552">
        <f>'KL TTHT CV DOT 2'!P106</f>
        <v>0</v>
      </c>
      <c r="N107" s="570">
        <f>'KL TTHT CV DOT 2'!Q106</f>
        <v>0</v>
      </c>
      <c r="O107" s="570">
        <f t="shared" si="14"/>
        <v>0</v>
      </c>
      <c r="P107" s="552">
        <f t="shared" si="40"/>
        <v>0</v>
      </c>
      <c r="Q107" s="552"/>
      <c r="R107" s="552"/>
      <c r="S107" s="552" t="e">
        <f>#REF!+Q107+R107</f>
        <v>#REF!</v>
      </c>
      <c r="T107" s="257">
        <f t="shared" si="51"/>
        <v>0</v>
      </c>
      <c r="U107" s="257">
        <f t="shared" si="52"/>
        <v>0</v>
      </c>
      <c r="V107" s="257">
        <f t="shared" si="41"/>
        <v>0</v>
      </c>
      <c r="W107" s="257">
        <f t="shared" si="53"/>
        <v>0</v>
      </c>
      <c r="X107" s="257">
        <f t="shared" si="54"/>
        <v>0</v>
      </c>
      <c r="Y107" s="257">
        <f t="shared" si="32"/>
        <v>0</v>
      </c>
      <c r="Z107" s="257">
        <f t="shared" si="55"/>
        <v>0</v>
      </c>
      <c r="AA107" s="990"/>
    </row>
    <row r="108" spans="1:27" ht="26.4" outlineLevel="1">
      <c r="A108" s="137"/>
      <c r="B108" s="137"/>
      <c r="C108" s="203" t="s">
        <v>647</v>
      </c>
      <c r="D108" s="194"/>
      <c r="E108" s="97"/>
      <c r="F108" s="139"/>
      <c r="G108" s="71"/>
      <c r="H108" s="71"/>
      <c r="I108" s="71"/>
      <c r="J108" s="71"/>
      <c r="K108" s="71"/>
      <c r="L108" s="71"/>
      <c r="M108" s="552">
        <f>'KL TTHT CV DOT 2'!P107</f>
        <v>0</v>
      </c>
      <c r="N108" s="570">
        <f>'KL TTHT CV DOT 2'!Q107</f>
        <v>0</v>
      </c>
      <c r="O108" s="570">
        <f t="shared" si="14"/>
        <v>0</v>
      </c>
      <c r="P108" s="552">
        <f t="shared" si="40"/>
        <v>0</v>
      </c>
      <c r="Q108" s="552"/>
      <c r="R108" s="552"/>
      <c r="S108" s="552" t="e">
        <f>#REF!+Q108+R108</f>
        <v>#REF!</v>
      </c>
      <c r="T108" s="257">
        <f t="shared" si="51"/>
        <v>0</v>
      </c>
      <c r="U108" s="257">
        <f t="shared" si="52"/>
        <v>0</v>
      </c>
      <c r="V108" s="257">
        <f t="shared" si="41"/>
        <v>0</v>
      </c>
      <c r="W108" s="257">
        <f t="shared" si="53"/>
        <v>0</v>
      </c>
      <c r="X108" s="257">
        <f t="shared" si="54"/>
        <v>0</v>
      </c>
      <c r="Y108" s="257">
        <f t="shared" si="32"/>
        <v>0</v>
      </c>
      <c r="Z108" s="257">
        <f t="shared" si="55"/>
        <v>0</v>
      </c>
      <c r="AA108" s="990"/>
    </row>
    <row r="109" spans="1:27" outlineLevel="1">
      <c r="A109" s="137"/>
      <c r="B109" s="137"/>
      <c r="C109" s="138" t="s">
        <v>637</v>
      </c>
      <c r="D109" s="194">
        <v>18</v>
      </c>
      <c r="E109" s="97">
        <v>27.500000000000004</v>
      </c>
      <c r="F109" s="139" t="s">
        <v>624</v>
      </c>
      <c r="G109" s="199">
        <v>448964.76</v>
      </c>
      <c r="H109" s="199">
        <v>46119.149999999994</v>
      </c>
      <c r="I109" s="71">
        <f t="shared" ref="I109" si="60">SUM(G109:H109)</f>
        <v>495083.91000000003</v>
      </c>
      <c r="J109" s="71">
        <f>G109*E109</f>
        <v>12346530.900000002</v>
      </c>
      <c r="K109" s="71">
        <f>H109*E109</f>
        <v>1268276.625</v>
      </c>
      <c r="L109" s="71">
        <f>I109*E109</f>
        <v>13614807.525000002</v>
      </c>
      <c r="M109" s="554">
        <f>'KL TTHT CV DOT 2'!P108</f>
        <v>0.36</v>
      </c>
      <c r="N109" s="570">
        <f>'KL TTHT CV DOT 2'!Q108</f>
        <v>0</v>
      </c>
      <c r="O109" s="570">
        <f t="shared" si="14"/>
        <v>0.36</v>
      </c>
      <c r="P109" s="552">
        <f t="shared" si="40"/>
        <v>0.72</v>
      </c>
      <c r="Q109" s="552"/>
      <c r="R109" s="552"/>
      <c r="S109" s="552" t="e">
        <f>#REF!+Q109+R109</f>
        <v>#REF!</v>
      </c>
      <c r="T109" s="257">
        <f t="shared" si="51"/>
        <v>4444751.1240000008</v>
      </c>
      <c r="U109" s="257">
        <f t="shared" si="52"/>
        <v>456579.58499999996</v>
      </c>
      <c r="V109" s="257">
        <f t="shared" si="41"/>
        <v>4901330.7090000007</v>
      </c>
      <c r="W109" s="257">
        <f t="shared" si="53"/>
        <v>0</v>
      </c>
      <c r="X109" s="257">
        <f t="shared" si="54"/>
        <v>0</v>
      </c>
      <c r="Y109" s="257">
        <f t="shared" si="32"/>
        <v>0</v>
      </c>
      <c r="Z109" s="257">
        <f t="shared" si="55"/>
        <v>4901330.7090000007</v>
      </c>
      <c r="AA109" s="990"/>
    </row>
    <row r="110" spans="1:27" ht="26.4" outlineLevel="1">
      <c r="A110" s="137"/>
      <c r="B110" s="137"/>
      <c r="C110" s="203" t="s">
        <v>648</v>
      </c>
      <c r="D110" s="194"/>
      <c r="E110" s="97"/>
      <c r="F110" s="139"/>
      <c r="G110" s="71"/>
      <c r="H110" s="71"/>
      <c r="I110" s="71"/>
      <c r="J110" s="71"/>
      <c r="K110" s="71"/>
      <c r="L110" s="71"/>
      <c r="M110" s="552">
        <f>'KL TTHT CV DOT 2'!P109</f>
        <v>0</v>
      </c>
      <c r="N110" s="570">
        <f>'KL TTHT CV DOT 2'!Q109</f>
        <v>0</v>
      </c>
      <c r="O110" s="570">
        <f t="shared" si="14"/>
        <v>0</v>
      </c>
      <c r="P110" s="552">
        <f t="shared" si="40"/>
        <v>0</v>
      </c>
      <c r="Q110" s="552"/>
      <c r="R110" s="552"/>
      <c r="S110" s="552" t="e">
        <f>#REF!+Q110+R110</f>
        <v>#REF!</v>
      </c>
      <c r="T110" s="257">
        <f t="shared" si="51"/>
        <v>0</v>
      </c>
      <c r="U110" s="257">
        <f t="shared" si="52"/>
        <v>0</v>
      </c>
      <c r="V110" s="257">
        <f t="shared" si="41"/>
        <v>0</v>
      </c>
      <c r="W110" s="257">
        <f t="shared" si="53"/>
        <v>0</v>
      </c>
      <c r="X110" s="257">
        <f t="shared" si="54"/>
        <v>0</v>
      </c>
      <c r="Y110" s="257">
        <f t="shared" si="32"/>
        <v>0</v>
      </c>
      <c r="Z110" s="257">
        <f t="shared" si="55"/>
        <v>0</v>
      </c>
      <c r="AA110" s="990"/>
    </row>
    <row r="111" spans="1:27" outlineLevel="1">
      <c r="A111" s="137"/>
      <c r="B111" s="137"/>
      <c r="C111" s="138" t="s">
        <v>638</v>
      </c>
      <c r="D111" s="194">
        <v>25</v>
      </c>
      <c r="E111" s="97">
        <v>20</v>
      </c>
      <c r="F111" s="139" t="s">
        <v>624</v>
      </c>
      <c r="G111" s="199">
        <v>46999.53</v>
      </c>
      <c r="H111" s="199">
        <v>9969.2394999999997</v>
      </c>
      <c r="I111" s="71">
        <f t="shared" ref="I111" si="61">SUM(G111:H111)</f>
        <v>56968.769499999995</v>
      </c>
      <c r="J111" s="71">
        <f>G111*E111</f>
        <v>939990.6</v>
      </c>
      <c r="K111" s="71">
        <f>H111*E111</f>
        <v>199384.78999999998</v>
      </c>
      <c r="L111" s="71">
        <f>I111*E111</f>
        <v>1139375.3899999999</v>
      </c>
      <c r="M111" s="554">
        <f>'KL TTHT CV DOT 2'!P110</f>
        <v>0.36</v>
      </c>
      <c r="N111" s="570">
        <f>'KL TTHT CV DOT 2'!Q110</f>
        <v>0</v>
      </c>
      <c r="O111" s="570">
        <f t="shared" si="14"/>
        <v>0.36</v>
      </c>
      <c r="P111" s="552">
        <f t="shared" si="40"/>
        <v>0.72</v>
      </c>
      <c r="Q111" s="552"/>
      <c r="R111" s="552"/>
      <c r="S111" s="552" t="e">
        <f>#REF!+Q111+R111</f>
        <v>#REF!</v>
      </c>
      <c r="T111" s="257">
        <f t="shared" si="51"/>
        <v>338396.61599999998</v>
      </c>
      <c r="U111" s="257">
        <f t="shared" si="52"/>
        <v>71778.524399999995</v>
      </c>
      <c r="V111" s="257">
        <f t="shared" si="41"/>
        <v>410175.14039999997</v>
      </c>
      <c r="W111" s="257">
        <f t="shared" si="53"/>
        <v>0</v>
      </c>
      <c r="X111" s="257">
        <f t="shared" si="54"/>
        <v>0</v>
      </c>
      <c r="Y111" s="257">
        <f t="shared" si="32"/>
        <v>0</v>
      </c>
      <c r="Z111" s="257">
        <f t="shared" si="55"/>
        <v>410175.14039999997</v>
      </c>
      <c r="AA111" s="990"/>
    </row>
    <row r="112" spans="1:27" ht="26.4" outlineLevel="1">
      <c r="A112" s="137"/>
      <c r="B112" s="137"/>
      <c r="C112" s="203" t="s">
        <v>639</v>
      </c>
      <c r="D112" s="194"/>
      <c r="E112" s="97"/>
      <c r="F112" s="139"/>
      <c r="G112" s="71"/>
      <c r="H112" s="71"/>
      <c r="I112" s="71"/>
      <c r="J112" s="71"/>
      <c r="K112" s="71"/>
      <c r="L112" s="71"/>
      <c r="M112" s="552">
        <f>'KL TTHT CV DOT 2'!P111</f>
        <v>0</v>
      </c>
      <c r="N112" s="570">
        <f>'KL TTHT CV DOT 2'!Q111</f>
        <v>0</v>
      </c>
      <c r="O112" s="570">
        <f t="shared" si="14"/>
        <v>0</v>
      </c>
      <c r="P112" s="552">
        <f t="shared" si="40"/>
        <v>0</v>
      </c>
      <c r="Q112" s="552"/>
      <c r="R112" s="552"/>
      <c r="S112" s="552" t="e">
        <f>#REF!+Q112+R112</f>
        <v>#REF!</v>
      </c>
      <c r="T112" s="257">
        <f t="shared" si="51"/>
        <v>0</v>
      </c>
      <c r="U112" s="257">
        <f t="shared" si="52"/>
        <v>0</v>
      </c>
      <c r="V112" s="257">
        <f t="shared" si="41"/>
        <v>0</v>
      </c>
      <c r="W112" s="257">
        <f t="shared" si="53"/>
        <v>0</v>
      </c>
      <c r="X112" s="257">
        <f t="shared" si="54"/>
        <v>0</v>
      </c>
      <c r="Y112" s="257">
        <f t="shared" si="32"/>
        <v>0</v>
      </c>
      <c r="Z112" s="257">
        <f t="shared" si="55"/>
        <v>0</v>
      </c>
      <c r="AA112" s="990"/>
    </row>
    <row r="113" spans="1:27" outlineLevel="1">
      <c r="A113" s="137"/>
      <c r="B113" s="137"/>
      <c r="C113" s="138" t="s">
        <v>640</v>
      </c>
      <c r="D113" s="194">
        <v>180</v>
      </c>
      <c r="E113" s="97">
        <v>193.60000000000002</v>
      </c>
      <c r="F113" s="139" t="s">
        <v>624</v>
      </c>
      <c r="G113" s="199">
        <v>102150.27</v>
      </c>
      <c r="H113" s="199">
        <v>17818.762500000004</v>
      </c>
      <c r="I113" s="71">
        <f t="shared" ref="I113" si="62">SUM(G113:H113)</f>
        <v>119969.0325</v>
      </c>
      <c r="J113" s="71">
        <f>G113*E113</f>
        <v>19776292.272000004</v>
      </c>
      <c r="K113" s="71">
        <f>H113*E113</f>
        <v>3449712.4200000013</v>
      </c>
      <c r="L113" s="71">
        <f>I113*E113</f>
        <v>23226004.692000002</v>
      </c>
      <c r="M113" s="554">
        <f>'KL TTHT CV DOT 2'!P112</f>
        <v>0.36</v>
      </c>
      <c r="N113" s="570">
        <f>'KL TTHT CV DOT 2'!Q112</f>
        <v>0</v>
      </c>
      <c r="O113" s="570">
        <f t="shared" si="14"/>
        <v>0.36</v>
      </c>
      <c r="P113" s="552">
        <f t="shared" si="40"/>
        <v>0.72</v>
      </c>
      <c r="Q113" s="552"/>
      <c r="R113" s="552"/>
      <c r="S113" s="552" t="e">
        <f>#REF!+Q113+R113</f>
        <v>#REF!</v>
      </c>
      <c r="T113" s="257">
        <f t="shared" si="51"/>
        <v>7119465.2179200007</v>
      </c>
      <c r="U113" s="257">
        <f t="shared" si="52"/>
        <v>1241896.4712000005</v>
      </c>
      <c r="V113" s="257">
        <f t="shared" si="41"/>
        <v>8361361.6891200012</v>
      </c>
      <c r="W113" s="257">
        <f t="shared" si="53"/>
        <v>0</v>
      </c>
      <c r="X113" s="257">
        <f t="shared" si="54"/>
        <v>0</v>
      </c>
      <c r="Y113" s="257">
        <f t="shared" si="32"/>
        <v>0</v>
      </c>
      <c r="Z113" s="257">
        <f t="shared" si="55"/>
        <v>8361361.6891200012</v>
      </c>
      <c r="AA113" s="990"/>
    </row>
    <row r="114" spans="1:27" ht="26.4" outlineLevel="1">
      <c r="A114" s="137"/>
      <c r="B114" s="137"/>
      <c r="C114" s="203" t="s">
        <v>639</v>
      </c>
      <c r="D114" s="194"/>
      <c r="E114" s="97"/>
      <c r="F114" s="139"/>
      <c r="G114" s="71"/>
      <c r="H114" s="71"/>
      <c r="I114" s="71"/>
      <c r="J114" s="71"/>
      <c r="K114" s="71"/>
      <c r="L114" s="71"/>
      <c r="M114" s="552">
        <f>'KL TTHT CV DOT 2'!P113</f>
        <v>0</v>
      </c>
      <c r="N114" s="570">
        <f>'KL TTHT CV DOT 2'!Q113</f>
        <v>0</v>
      </c>
      <c r="O114" s="570">
        <f t="shared" si="14"/>
        <v>0</v>
      </c>
      <c r="P114" s="552">
        <f t="shared" si="40"/>
        <v>0</v>
      </c>
      <c r="Q114" s="552"/>
      <c r="R114" s="552"/>
      <c r="S114" s="552" t="e">
        <f>#REF!+Q114+R114</f>
        <v>#REF!</v>
      </c>
      <c r="T114" s="257">
        <f t="shared" si="51"/>
        <v>0</v>
      </c>
      <c r="U114" s="257">
        <f t="shared" si="52"/>
        <v>0</v>
      </c>
      <c r="V114" s="257">
        <f t="shared" si="41"/>
        <v>0</v>
      </c>
      <c r="W114" s="257">
        <f t="shared" si="53"/>
        <v>0</v>
      </c>
      <c r="X114" s="257">
        <f t="shared" si="54"/>
        <v>0</v>
      </c>
      <c r="Y114" s="257">
        <f t="shared" si="32"/>
        <v>0</v>
      </c>
      <c r="Z114" s="257">
        <f t="shared" si="55"/>
        <v>0</v>
      </c>
      <c r="AA114" s="990"/>
    </row>
    <row r="115" spans="1:27" outlineLevel="1">
      <c r="A115" s="137"/>
      <c r="B115" s="137"/>
      <c r="C115" s="138" t="s">
        <v>642</v>
      </c>
      <c r="D115" s="194">
        <v>115</v>
      </c>
      <c r="E115" s="97">
        <v>187</v>
      </c>
      <c r="F115" s="139" t="s">
        <v>624</v>
      </c>
      <c r="G115" s="199">
        <v>65470.44</v>
      </c>
      <c r="H115" s="199">
        <v>14173.4395</v>
      </c>
      <c r="I115" s="71">
        <f t="shared" ref="I115" si="63">SUM(G115:H115)</f>
        <v>79643.87950000001</v>
      </c>
      <c r="J115" s="71">
        <f>G115*E115</f>
        <v>12242972.280000001</v>
      </c>
      <c r="K115" s="71">
        <f>H115*E115</f>
        <v>2650433.1865000003</v>
      </c>
      <c r="L115" s="71">
        <f>I115*E115</f>
        <v>14893405.466500001</v>
      </c>
      <c r="M115" s="554">
        <f>'KL TTHT CV DOT 2'!P114</f>
        <v>0.36</v>
      </c>
      <c r="N115" s="570">
        <f>'KL TTHT CV DOT 2'!Q114</f>
        <v>0</v>
      </c>
      <c r="O115" s="570">
        <f t="shared" si="14"/>
        <v>0.36</v>
      </c>
      <c r="P115" s="552">
        <f t="shared" si="40"/>
        <v>0.72</v>
      </c>
      <c r="Q115" s="552"/>
      <c r="R115" s="552"/>
      <c r="S115" s="552" t="e">
        <f>#REF!+Q115+R115</f>
        <v>#REF!</v>
      </c>
      <c r="T115" s="257">
        <f t="shared" si="51"/>
        <v>4407470.0208000001</v>
      </c>
      <c r="U115" s="257">
        <f t="shared" si="52"/>
        <v>954155.94714000006</v>
      </c>
      <c r="V115" s="257">
        <f t="shared" si="41"/>
        <v>5361625.9679399999</v>
      </c>
      <c r="W115" s="257">
        <f t="shared" si="53"/>
        <v>0</v>
      </c>
      <c r="X115" s="257">
        <f t="shared" si="54"/>
        <v>0</v>
      </c>
      <c r="Y115" s="257">
        <f t="shared" si="32"/>
        <v>0</v>
      </c>
      <c r="Z115" s="257">
        <f t="shared" si="55"/>
        <v>5361625.9679399999</v>
      </c>
      <c r="AA115" s="990"/>
    </row>
    <row r="116" spans="1:27" ht="26.4" outlineLevel="1">
      <c r="A116" s="137"/>
      <c r="B116" s="137"/>
      <c r="C116" s="203" t="s">
        <v>649</v>
      </c>
      <c r="D116" s="194"/>
      <c r="E116" s="97"/>
      <c r="F116" s="139"/>
      <c r="G116" s="71"/>
      <c r="H116" s="71"/>
      <c r="I116" s="71"/>
      <c r="J116" s="71"/>
      <c r="K116" s="71"/>
      <c r="L116" s="71"/>
      <c r="M116" s="552">
        <f>'KL TTHT CV DOT 2'!P115</f>
        <v>0</v>
      </c>
      <c r="N116" s="570">
        <f>'KL TTHT CV DOT 2'!Q115</f>
        <v>0</v>
      </c>
      <c r="O116" s="570">
        <f t="shared" si="14"/>
        <v>0</v>
      </c>
      <c r="P116" s="552">
        <f t="shared" si="40"/>
        <v>0</v>
      </c>
      <c r="Q116" s="552"/>
      <c r="R116" s="552"/>
      <c r="S116" s="552" t="e">
        <f>#REF!+Q116+R116</f>
        <v>#REF!</v>
      </c>
      <c r="T116" s="257">
        <f t="shared" si="51"/>
        <v>0</v>
      </c>
      <c r="U116" s="257">
        <f t="shared" si="52"/>
        <v>0</v>
      </c>
      <c r="V116" s="257">
        <f t="shared" si="41"/>
        <v>0</v>
      </c>
      <c r="W116" s="257">
        <f t="shared" si="53"/>
        <v>0</v>
      </c>
      <c r="X116" s="257">
        <f t="shared" si="54"/>
        <v>0</v>
      </c>
      <c r="Y116" s="257">
        <f t="shared" si="32"/>
        <v>0</v>
      </c>
      <c r="Z116" s="257">
        <f t="shared" si="55"/>
        <v>0</v>
      </c>
      <c r="AA116" s="990"/>
    </row>
    <row r="117" spans="1:27" outlineLevel="1">
      <c r="A117" s="137"/>
      <c r="B117" s="137"/>
      <c r="C117" s="138" t="s">
        <v>644</v>
      </c>
      <c r="D117" s="194">
        <v>115</v>
      </c>
      <c r="E117" s="97">
        <v>117.7</v>
      </c>
      <c r="F117" s="139" t="s">
        <v>624</v>
      </c>
      <c r="G117" s="199">
        <v>166514.94</v>
      </c>
      <c r="H117" s="199">
        <v>52580.000000000007</v>
      </c>
      <c r="I117" s="71">
        <f t="shared" ref="I117" si="64">SUM(G117:H117)</f>
        <v>219094.94</v>
      </c>
      <c r="J117" s="71">
        <f>G117*E117</f>
        <v>19598808.438000001</v>
      </c>
      <c r="K117" s="71">
        <f>H117*E117</f>
        <v>6188666.0000000009</v>
      </c>
      <c r="L117" s="71">
        <f>I117*E117</f>
        <v>25787474.438000001</v>
      </c>
      <c r="M117" s="554">
        <f>'KL TTHT CV DOT 2'!P116</f>
        <v>0.36</v>
      </c>
      <c r="N117" s="570">
        <f>'KL TTHT CV DOT 2'!Q116</f>
        <v>0</v>
      </c>
      <c r="O117" s="570">
        <f t="shared" si="14"/>
        <v>0.36</v>
      </c>
      <c r="P117" s="552">
        <f t="shared" si="40"/>
        <v>0.72</v>
      </c>
      <c r="Q117" s="552"/>
      <c r="R117" s="552"/>
      <c r="S117" s="552" t="e">
        <f>#REF!+Q117+R117</f>
        <v>#REF!</v>
      </c>
      <c r="T117" s="257">
        <f t="shared" si="51"/>
        <v>7055571.0376800001</v>
      </c>
      <c r="U117" s="257">
        <f t="shared" si="52"/>
        <v>2227919.7600000002</v>
      </c>
      <c r="V117" s="257">
        <f t="shared" si="41"/>
        <v>9283490.7976799998</v>
      </c>
      <c r="W117" s="257">
        <f t="shared" si="53"/>
        <v>0</v>
      </c>
      <c r="X117" s="257">
        <f t="shared" si="54"/>
        <v>0</v>
      </c>
      <c r="Y117" s="257">
        <f t="shared" si="32"/>
        <v>0</v>
      </c>
      <c r="Z117" s="257">
        <f t="shared" si="55"/>
        <v>9283490.7976799998</v>
      </c>
      <c r="AA117" s="990"/>
    </row>
    <row r="118" spans="1:27" outlineLevel="1">
      <c r="A118" s="137"/>
      <c r="B118" s="137"/>
      <c r="C118" s="203" t="s">
        <v>650</v>
      </c>
      <c r="D118" s="194"/>
      <c r="E118" s="97"/>
      <c r="F118" s="139"/>
      <c r="G118" s="62"/>
      <c r="H118" s="62"/>
      <c r="I118" s="62"/>
      <c r="J118" s="62"/>
      <c r="K118" s="62"/>
      <c r="L118" s="62"/>
      <c r="M118" s="550">
        <f>'KL TTHT CV DOT 2'!P117</f>
        <v>0</v>
      </c>
      <c r="N118" s="574">
        <f>'KL TTHT CV DOT 2'!Q117</f>
        <v>0</v>
      </c>
      <c r="O118" s="574">
        <f t="shared" si="14"/>
        <v>0</v>
      </c>
      <c r="P118" s="550">
        <f t="shared" si="40"/>
        <v>0</v>
      </c>
      <c r="Q118" s="550"/>
      <c r="R118" s="550"/>
      <c r="S118" s="550" t="e">
        <f>#REF!+Q118+R118</f>
        <v>#REF!</v>
      </c>
      <c r="T118" s="255">
        <f t="shared" si="51"/>
        <v>0</v>
      </c>
      <c r="U118" s="255">
        <f t="shared" si="52"/>
        <v>0</v>
      </c>
      <c r="V118" s="255">
        <f t="shared" si="41"/>
        <v>0</v>
      </c>
      <c r="W118" s="255">
        <f t="shared" si="53"/>
        <v>0</v>
      </c>
      <c r="X118" s="255">
        <f t="shared" si="54"/>
        <v>0</v>
      </c>
      <c r="Y118" s="255">
        <f t="shared" si="32"/>
        <v>0</v>
      </c>
      <c r="Z118" s="255">
        <f t="shared" si="55"/>
        <v>0</v>
      </c>
      <c r="AA118" s="990"/>
    </row>
    <row r="119" spans="1:27" outlineLevel="1">
      <c r="A119" s="137"/>
      <c r="B119" s="137"/>
      <c r="C119" s="138" t="s">
        <v>646</v>
      </c>
      <c r="D119" s="194">
        <v>590</v>
      </c>
      <c r="E119" s="97">
        <v>480</v>
      </c>
      <c r="F119" s="139" t="s">
        <v>624</v>
      </c>
      <c r="G119" s="199">
        <v>32518.739999999998</v>
      </c>
      <c r="H119" s="199">
        <v>7485.6650000000009</v>
      </c>
      <c r="I119" s="62">
        <f t="shared" ref="I119" si="65">SUM(G119:H119)</f>
        <v>40004.404999999999</v>
      </c>
      <c r="J119" s="62">
        <f>G119*E119</f>
        <v>15608995.199999999</v>
      </c>
      <c r="K119" s="62">
        <f>H119*E119</f>
        <v>3593119.2</v>
      </c>
      <c r="L119" s="62">
        <f>I119*E119</f>
        <v>19202114.399999999</v>
      </c>
      <c r="M119" s="554">
        <f>'KL TTHT CV DOT 2'!P118</f>
        <v>0.36</v>
      </c>
      <c r="N119" s="574">
        <f>'KL TTHT CV DOT 2'!Q118</f>
        <v>0</v>
      </c>
      <c r="O119" s="574">
        <f t="shared" si="14"/>
        <v>0.36</v>
      </c>
      <c r="P119" s="550">
        <f t="shared" si="40"/>
        <v>0.72</v>
      </c>
      <c r="Q119" s="550"/>
      <c r="R119" s="550"/>
      <c r="S119" s="550" t="e">
        <f>#REF!+Q119+R119</f>
        <v>#REF!</v>
      </c>
      <c r="T119" s="255">
        <f t="shared" si="51"/>
        <v>5619238.2719999999</v>
      </c>
      <c r="U119" s="255">
        <f t="shared" si="52"/>
        <v>1293522.912</v>
      </c>
      <c r="V119" s="255">
        <f t="shared" si="41"/>
        <v>6912761.1840000004</v>
      </c>
      <c r="W119" s="255">
        <f t="shared" si="53"/>
        <v>0</v>
      </c>
      <c r="X119" s="255">
        <f t="shared" si="54"/>
        <v>0</v>
      </c>
      <c r="Y119" s="255">
        <f t="shared" si="32"/>
        <v>0</v>
      </c>
      <c r="Z119" s="255">
        <f t="shared" si="55"/>
        <v>6912761.1840000004</v>
      </c>
      <c r="AA119" s="990"/>
    </row>
    <row r="120" spans="1:27" outlineLevel="1">
      <c r="A120" s="137"/>
      <c r="B120" s="137"/>
      <c r="C120" s="380" t="s">
        <v>651</v>
      </c>
      <c r="D120" s="194"/>
      <c r="E120" s="97"/>
      <c r="F120" s="139"/>
      <c r="G120" s="62"/>
      <c r="H120" s="62"/>
      <c r="I120" s="62"/>
      <c r="J120" s="62"/>
      <c r="K120" s="62"/>
      <c r="L120" s="62"/>
      <c r="M120" s="550">
        <f>'KL TTHT CV DOT 2'!P119</f>
        <v>0</v>
      </c>
      <c r="N120" s="574">
        <f>'KL TTHT CV DOT 2'!Q119</f>
        <v>0</v>
      </c>
      <c r="O120" s="574">
        <f t="shared" si="14"/>
        <v>0</v>
      </c>
      <c r="P120" s="550">
        <f t="shared" si="40"/>
        <v>0</v>
      </c>
      <c r="Q120" s="550"/>
      <c r="R120" s="550"/>
      <c r="S120" s="550" t="e">
        <f>#REF!+Q120+R120</f>
        <v>#REF!</v>
      </c>
      <c r="T120" s="255">
        <f t="shared" si="51"/>
        <v>0</v>
      </c>
      <c r="U120" s="255">
        <f t="shared" si="52"/>
        <v>0</v>
      </c>
      <c r="V120" s="255">
        <f t="shared" si="41"/>
        <v>0</v>
      </c>
      <c r="W120" s="255">
        <f t="shared" si="53"/>
        <v>0</v>
      </c>
      <c r="X120" s="255">
        <f t="shared" si="54"/>
        <v>0</v>
      </c>
      <c r="Y120" s="255">
        <f t="shared" si="32"/>
        <v>0</v>
      </c>
      <c r="Z120" s="255">
        <f t="shared" si="55"/>
        <v>0</v>
      </c>
      <c r="AA120" s="990"/>
    </row>
    <row r="121" spans="1:27" s="11" customFormat="1" outlineLevel="1">
      <c r="A121" s="192"/>
      <c r="B121" s="192"/>
      <c r="C121" s="386" t="s">
        <v>1540</v>
      </c>
      <c r="D121" s="194">
        <v>24</v>
      </c>
      <c r="E121" s="97">
        <v>26.400000000000002</v>
      </c>
      <c r="F121" s="195" t="s">
        <v>624</v>
      </c>
      <c r="G121" s="199">
        <v>247104.54</v>
      </c>
      <c r="H121" s="199">
        <v>116765.30250000003</v>
      </c>
      <c r="I121" s="199">
        <f t="shared" ref="I121" si="66">SUM(G121:H121)</f>
        <v>363869.84250000003</v>
      </c>
      <c r="J121" s="199">
        <f>G121*E121</f>
        <v>6523559.8560000006</v>
      </c>
      <c r="K121" s="199">
        <f>H121*E121</f>
        <v>3082603.986000001</v>
      </c>
      <c r="L121" s="199">
        <f>I121*E121</f>
        <v>9606163.842000002</v>
      </c>
      <c r="M121" s="554">
        <f>'KL TTHT CV DOT 2'!P120</f>
        <v>0.36</v>
      </c>
      <c r="N121" s="579">
        <f>'KL TTHT CV DOT 2'!Q120</f>
        <v>0.39</v>
      </c>
      <c r="O121" s="579">
        <f t="shared" ref="O121:O184" si="67">M121+N121</f>
        <v>0.75</v>
      </c>
      <c r="P121" s="554">
        <f t="shared" si="40"/>
        <v>1.5</v>
      </c>
      <c r="Q121" s="554"/>
      <c r="R121" s="554"/>
      <c r="S121" s="554" t="e">
        <f>#REF!+Q121+R121</f>
        <v>#REF!</v>
      </c>
      <c r="T121" s="265">
        <f t="shared" si="51"/>
        <v>2348481.5481600002</v>
      </c>
      <c r="U121" s="265">
        <f t="shared" si="52"/>
        <v>1109737.4349600002</v>
      </c>
      <c r="V121" s="265">
        <f t="shared" si="41"/>
        <v>3458218.9831200005</v>
      </c>
      <c r="W121" s="265">
        <f t="shared" si="53"/>
        <v>2544188.3438400002</v>
      </c>
      <c r="X121" s="265">
        <f t="shared" si="54"/>
        <v>1202215.5545400004</v>
      </c>
      <c r="Y121" s="265">
        <f t="shared" si="32"/>
        <v>3746403.8983800006</v>
      </c>
      <c r="Z121" s="265">
        <f t="shared" si="55"/>
        <v>7204622.8815000011</v>
      </c>
      <c r="AA121" s="990"/>
    </row>
    <row r="122" spans="1:27" s="11" customFormat="1" outlineLevel="1">
      <c r="A122" s="192"/>
      <c r="B122" s="192"/>
      <c r="C122" s="380" t="s">
        <v>652</v>
      </c>
      <c r="D122" s="194"/>
      <c r="E122" s="97"/>
      <c r="F122" s="195"/>
      <c r="G122" s="199"/>
      <c r="H122" s="199"/>
      <c r="I122" s="199"/>
      <c r="J122" s="199"/>
      <c r="K122" s="199"/>
      <c r="L122" s="199"/>
      <c r="M122" s="554">
        <f>'KL TTHT CV DOT 2'!P121</f>
        <v>0</v>
      </c>
      <c r="N122" s="579">
        <f>'KL TTHT CV DOT 2'!Q121</f>
        <v>0</v>
      </c>
      <c r="O122" s="579">
        <f t="shared" si="67"/>
        <v>0</v>
      </c>
      <c r="P122" s="554">
        <f t="shared" si="40"/>
        <v>0</v>
      </c>
      <c r="Q122" s="554"/>
      <c r="R122" s="554"/>
      <c r="S122" s="554" t="e">
        <f>#REF!+Q122+R122</f>
        <v>#REF!</v>
      </c>
      <c r="T122" s="265">
        <f t="shared" si="51"/>
        <v>0</v>
      </c>
      <c r="U122" s="265">
        <f t="shared" si="52"/>
        <v>0</v>
      </c>
      <c r="V122" s="265">
        <f t="shared" si="41"/>
        <v>0</v>
      </c>
      <c r="W122" s="265">
        <f t="shared" si="53"/>
        <v>0</v>
      </c>
      <c r="X122" s="265">
        <f t="shared" si="54"/>
        <v>0</v>
      </c>
      <c r="Y122" s="265">
        <f t="shared" si="32"/>
        <v>0</v>
      </c>
      <c r="Z122" s="265">
        <f t="shared" si="55"/>
        <v>0</v>
      </c>
      <c r="AA122" s="990"/>
    </row>
    <row r="123" spans="1:27" s="11" customFormat="1" outlineLevel="1">
      <c r="A123" s="192"/>
      <c r="B123" s="192"/>
      <c r="C123" s="386" t="s">
        <v>1540</v>
      </c>
      <c r="D123" s="194">
        <v>16</v>
      </c>
      <c r="E123" s="97">
        <v>17.600000000000001</v>
      </c>
      <c r="F123" s="195" t="s">
        <v>624</v>
      </c>
      <c r="G123" s="199">
        <v>247104.54</v>
      </c>
      <c r="H123" s="199">
        <v>116765.30250000003</v>
      </c>
      <c r="I123" s="199">
        <f t="shared" ref="I123" si="68">SUM(G123:H123)</f>
        <v>363869.84250000003</v>
      </c>
      <c r="J123" s="199">
        <f>G123*E123</f>
        <v>4349039.9040000001</v>
      </c>
      <c r="K123" s="199">
        <f>H123*E123</f>
        <v>2055069.3240000007</v>
      </c>
      <c r="L123" s="199">
        <f>I123*E123</f>
        <v>6404109.2280000011</v>
      </c>
      <c r="M123" s="554">
        <f>'KL TTHT CV DOT 2'!P122</f>
        <v>0.36</v>
      </c>
      <c r="N123" s="579">
        <f>'KL TTHT CV DOT 2'!Q122</f>
        <v>0.39</v>
      </c>
      <c r="O123" s="579">
        <f t="shared" si="67"/>
        <v>0.75</v>
      </c>
      <c r="P123" s="554">
        <f t="shared" si="40"/>
        <v>1.5</v>
      </c>
      <c r="Q123" s="554"/>
      <c r="R123" s="554"/>
      <c r="S123" s="554" t="e">
        <f>#REF!+Q123+R123</f>
        <v>#REF!</v>
      </c>
      <c r="T123" s="265">
        <f t="shared" si="51"/>
        <v>1565654.3654400001</v>
      </c>
      <c r="U123" s="265">
        <f t="shared" si="52"/>
        <v>739824.95664000022</v>
      </c>
      <c r="V123" s="265">
        <f t="shared" si="41"/>
        <v>2305479.3220800003</v>
      </c>
      <c r="W123" s="265">
        <f t="shared" si="53"/>
        <v>1696125.56256</v>
      </c>
      <c r="X123" s="265">
        <f t="shared" si="54"/>
        <v>801477.03636000026</v>
      </c>
      <c r="Y123" s="265">
        <f t="shared" si="32"/>
        <v>2497602.5989200003</v>
      </c>
      <c r="Z123" s="265">
        <f t="shared" si="55"/>
        <v>4803081.9210000001</v>
      </c>
      <c r="AA123" s="990"/>
    </row>
    <row r="124" spans="1:27" s="11" customFormat="1" outlineLevel="1">
      <c r="A124" s="192"/>
      <c r="B124" s="192"/>
      <c r="C124" s="380" t="s">
        <v>653</v>
      </c>
      <c r="D124" s="194"/>
      <c r="E124" s="97"/>
      <c r="F124" s="195"/>
      <c r="G124" s="199"/>
      <c r="H124" s="199"/>
      <c r="I124" s="199"/>
      <c r="J124" s="199"/>
      <c r="K124" s="199"/>
      <c r="L124" s="199"/>
      <c r="M124" s="554">
        <f>'KL TTHT CV DOT 2'!P123</f>
        <v>0</v>
      </c>
      <c r="N124" s="579">
        <f>'KL TTHT CV DOT 2'!Q123</f>
        <v>0</v>
      </c>
      <c r="O124" s="579">
        <f t="shared" si="67"/>
        <v>0</v>
      </c>
      <c r="P124" s="554">
        <f t="shared" si="40"/>
        <v>0</v>
      </c>
      <c r="Q124" s="554"/>
      <c r="R124" s="554"/>
      <c r="S124" s="554" t="e">
        <f>#REF!+Q124+R124</f>
        <v>#REF!</v>
      </c>
      <c r="T124" s="265">
        <f t="shared" si="51"/>
        <v>0</v>
      </c>
      <c r="U124" s="265">
        <f t="shared" si="52"/>
        <v>0</v>
      </c>
      <c r="V124" s="265">
        <f t="shared" si="41"/>
        <v>0</v>
      </c>
      <c r="W124" s="265">
        <f t="shared" si="53"/>
        <v>0</v>
      </c>
      <c r="X124" s="265">
        <f t="shared" si="54"/>
        <v>0</v>
      </c>
      <c r="Y124" s="265">
        <f t="shared" si="32"/>
        <v>0</v>
      </c>
      <c r="Z124" s="265">
        <f t="shared" si="55"/>
        <v>0</v>
      </c>
      <c r="AA124" s="990"/>
    </row>
    <row r="125" spans="1:27" s="11" customFormat="1" outlineLevel="1">
      <c r="A125" s="192"/>
      <c r="B125" s="192"/>
      <c r="C125" s="386" t="s">
        <v>1540</v>
      </c>
      <c r="D125" s="194">
        <v>57</v>
      </c>
      <c r="E125" s="97">
        <v>68.2</v>
      </c>
      <c r="F125" s="195" t="s">
        <v>624</v>
      </c>
      <c r="G125" s="199">
        <v>247104.54</v>
      </c>
      <c r="H125" s="199">
        <v>116765.30250000003</v>
      </c>
      <c r="I125" s="199">
        <f t="shared" ref="I125" si="69">SUM(G125:H125)</f>
        <v>363869.84250000003</v>
      </c>
      <c r="J125" s="199">
        <f>G125*E125</f>
        <v>16852529.628000002</v>
      </c>
      <c r="K125" s="199">
        <f>H125*E125</f>
        <v>7963393.6305000028</v>
      </c>
      <c r="L125" s="199">
        <f>I125*E125</f>
        <v>24815923.258500002</v>
      </c>
      <c r="M125" s="554">
        <f>'KL TTHT CV DOT 2'!P124</f>
        <v>0.36</v>
      </c>
      <c r="N125" s="579">
        <f>'KL TTHT CV DOT 2'!Q124</f>
        <v>0.39</v>
      </c>
      <c r="O125" s="579">
        <f t="shared" si="67"/>
        <v>0.75</v>
      </c>
      <c r="P125" s="554">
        <f t="shared" si="40"/>
        <v>1.5</v>
      </c>
      <c r="Q125" s="554"/>
      <c r="R125" s="554"/>
      <c r="S125" s="554" t="e">
        <f>#REF!+Q125+R125</f>
        <v>#REF!</v>
      </c>
      <c r="T125" s="265">
        <f t="shared" si="51"/>
        <v>6066910.6660800008</v>
      </c>
      <c r="U125" s="265">
        <f t="shared" si="52"/>
        <v>2866821.7069800007</v>
      </c>
      <c r="V125" s="265">
        <f t="shared" si="41"/>
        <v>8933732.3730600011</v>
      </c>
      <c r="W125" s="265">
        <f t="shared" si="53"/>
        <v>6572486.554920001</v>
      </c>
      <c r="X125" s="265">
        <f t="shared" si="54"/>
        <v>3105723.5158950011</v>
      </c>
      <c r="Y125" s="265">
        <f t="shared" si="32"/>
        <v>9678210.0708150025</v>
      </c>
      <c r="Z125" s="265">
        <f t="shared" si="55"/>
        <v>18611942.443875004</v>
      </c>
      <c r="AA125" s="990"/>
    </row>
    <row r="126" spans="1:27" s="11" customFormat="1" outlineLevel="1">
      <c r="A126" s="192"/>
      <c r="B126" s="192"/>
      <c r="C126" s="380" t="s">
        <v>654</v>
      </c>
      <c r="D126" s="194"/>
      <c r="E126" s="97"/>
      <c r="F126" s="195"/>
      <c r="G126" s="199"/>
      <c r="H126" s="199"/>
      <c r="I126" s="199"/>
      <c r="J126" s="199"/>
      <c r="K126" s="199"/>
      <c r="L126" s="199"/>
      <c r="M126" s="554">
        <f>'KL TTHT CV DOT 2'!P125</f>
        <v>0</v>
      </c>
      <c r="N126" s="579">
        <f>'KL TTHT CV DOT 2'!Q125</f>
        <v>0</v>
      </c>
      <c r="O126" s="579">
        <f t="shared" si="67"/>
        <v>0</v>
      </c>
      <c r="P126" s="554">
        <f t="shared" si="40"/>
        <v>0</v>
      </c>
      <c r="Q126" s="554"/>
      <c r="R126" s="554"/>
      <c r="S126" s="554" t="e">
        <f>#REF!+Q126+R126</f>
        <v>#REF!</v>
      </c>
      <c r="T126" s="265">
        <f t="shared" si="51"/>
        <v>0</v>
      </c>
      <c r="U126" s="265">
        <f t="shared" si="52"/>
        <v>0</v>
      </c>
      <c r="V126" s="265">
        <f t="shared" si="41"/>
        <v>0</v>
      </c>
      <c r="W126" s="265">
        <f t="shared" si="53"/>
        <v>0</v>
      </c>
      <c r="X126" s="265">
        <f t="shared" si="54"/>
        <v>0</v>
      </c>
      <c r="Y126" s="265">
        <f t="shared" si="32"/>
        <v>0</v>
      </c>
      <c r="Z126" s="265">
        <f t="shared" si="55"/>
        <v>0</v>
      </c>
      <c r="AA126" s="990"/>
    </row>
    <row r="127" spans="1:27" s="11" customFormat="1" outlineLevel="1">
      <c r="A127" s="192"/>
      <c r="B127" s="192"/>
      <c r="C127" s="386" t="s">
        <v>1540</v>
      </c>
      <c r="D127" s="194">
        <v>24</v>
      </c>
      <c r="E127" s="97">
        <v>26.400000000000002</v>
      </c>
      <c r="F127" s="195" t="s">
        <v>624</v>
      </c>
      <c r="G127" s="199">
        <v>247104.54</v>
      </c>
      <c r="H127" s="199">
        <v>116765.30250000003</v>
      </c>
      <c r="I127" s="199">
        <f t="shared" ref="I127" si="70">SUM(G127:H127)</f>
        <v>363869.84250000003</v>
      </c>
      <c r="J127" s="199">
        <f>G127*E127</f>
        <v>6523559.8560000006</v>
      </c>
      <c r="K127" s="199">
        <f>H127*E127</f>
        <v>3082603.986000001</v>
      </c>
      <c r="L127" s="199">
        <f>I127*E127</f>
        <v>9606163.842000002</v>
      </c>
      <c r="M127" s="554">
        <f>'KL TTHT CV DOT 2'!P126</f>
        <v>0.36</v>
      </c>
      <c r="N127" s="579">
        <f>'KL TTHT CV DOT 2'!Q126</f>
        <v>0.39</v>
      </c>
      <c r="O127" s="579">
        <f t="shared" si="67"/>
        <v>0.75</v>
      </c>
      <c r="P127" s="554">
        <f t="shared" si="40"/>
        <v>1.5</v>
      </c>
      <c r="Q127" s="554"/>
      <c r="R127" s="554"/>
      <c r="S127" s="554" t="e">
        <f>#REF!+Q127+R127</f>
        <v>#REF!</v>
      </c>
      <c r="T127" s="265">
        <f t="shared" si="51"/>
        <v>2348481.5481600002</v>
      </c>
      <c r="U127" s="265">
        <f t="shared" si="52"/>
        <v>1109737.4349600002</v>
      </c>
      <c r="V127" s="265">
        <f t="shared" si="41"/>
        <v>3458218.9831200005</v>
      </c>
      <c r="W127" s="265">
        <f t="shared" si="53"/>
        <v>2544188.3438400002</v>
      </c>
      <c r="X127" s="265">
        <f t="shared" si="54"/>
        <v>1202215.5545400004</v>
      </c>
      <c r="Y127" s="265">
        <f t="shared" si="32"/>
        <v>3746403.8983800006</v>
      </c>
      <c r="Z127" s="265">
        <f t="shared" si="55"/>
        <v>7204622.8815000011</v>
      </c>
      <c r="AA127" s="990"/>
    </row>
    <row r="128" spans="1:27" s="11" customFormat="1" outlineLevel="1">
      <c r="A128" s="192"/>
      <c r="B128" s="192"/>
      <c r="C128" s="380" t="s">
        <v>655</v>
      </c>
      <c r="D128" s="194"/>
      <c r="E128" s="97"/>
      <c r="F128" s="195"/>
      <c r="G128" s="199"/>
      <c r="H128" s="199"/>
      <c r="I128" s="199"/>
      <c r="J128" s="199"/>
      <c r="K128" s="199"/>
      <c r="L128" s="199"/>
      <c r="M128" s="554">
        <f>'KL TTHT CV DOT 2'!P127</f>
        <v>0</v>
      </c>
      <c r="N128" s="579">
        <f>'KL TTHT CV DOT 2'!Q127</f>
        <v>0</v>
      </c>
      <c r="O128" s="579">
        <f t="shared" si="67"/>
        <v>0</v>
      </c>
      <c r="P128" s="554">
        <f t="shared" si="40"/>
        <v>0</v>
      </c>
      <c r="Q128" s="554"/>
      <c r="R128" s="554"/>
      <c r="S128" s="554" t="e">
        <f>#REF!+Q128+R128</f>
        <v>#REF!</v>
      </c>
      <c r="T128" s="265">
        <f t="shared" si="51"/>
        <v>0</v>
      </c>
      <c r="U128" s="265">
        <f t="shared" si="52"/>
        <v>0</v>
      </c>
      <c r="V128" s="265">
        <f t="shared" si="41"/>
        <v>0</v>
      </c>
      <c r="W128" s="265">
        <f t="shared" si="53"/>
        <v>0</v>
      </c>
      <c r="X128" s="265">
        <f t="shared" si="54"/>
        <v>0</v>
      </c>
      <c r="Y128" s="265">
        <f t="shared" si="32"/>
        <v>0</v>
      </c>
      <c r="Z128" s="265">
        <f t="shared" si="55"/>
        <v>0</v>
      </c>
      <c r="AA128" s="990"/>
    </row>
    <row r="129" spans="1:27" s="11" customFormat="1" outlineLevel="1">
      <c r="A129" s="192"/>
      <c r="B129" s="192"/>
      <c r="C129" s="386" t="s">
        <v>1540</v>
      </c>
      <c r="D129" s="194">
        <v>16</v>
      </c>
      <c r="E129" s="97">
        <v>17.600000000000001</v>
      </c>
      <c r="F129" s="195" t="s">
        <v>624</v>
      </c>
      <c r="G129" s="199">
        <v>247104.54</v>
      </c>
      <c r="H129" s="199">
        <v>116765.30250000003</v>
      </c>
      <c r="I129" s="199">
        <f t="shared" ref="I129" si="71">SUM(G129:H129)</f>
        <v>363869.84250000003</v>
      </c>
      <c r="J129" s="199">
        <f>G129*E129</f>
        <v>4349039.9040000001</v>
      </c>
      <c r="K129" s="199">
        <f>H129*E129</f>
        <v>2055069.3240000007</v>
      </c>
      <c r="L129" s="199">
        <f>I129*E129</f>
        <v>6404109.2280000011</v>
      </c>
      <c r="M129" s="554">
        <f>'KL TTHT CV DOT 2'!P128</f>
        <v>0.36</v>
      </c>
      <c r="N129" s="579">
        <f>'KL TTHT CV DOT 2'!Q128</f>
        <v>0.39</v>
      </c>
      <c r="O129" s="579">
        <f t="shared" si="67"/>
        <v>0.75</v>
      </c>
      <c r="P129" s="554">
        <f t="shared" si="40"/>
        <v>1.5</v>
      </c>
      <c r="Q129" s="554"/>
      <c r="R129" s="554"/>
      <c r="S129" s="554" t="e">
        <f>#REF!+Q129+R129</f>
        <v>#REF!</v>
      </c>
      <c r="T129" s="265">
        <f t="shared" si="51"/>
        <v>1565654.3654400001</v>
      </c>
      <c r="U129" s="265">
        <f t="shared" si="52"/>
        <v>739824.95664000022</v>
      </c>
      <c r="V129" s="265">
        <f t="shared" si="41"/>
        <v>2305479.3220800003</v>
      </c>
      <c r="W129" s="265">
        <f t="shared" si="53"/>
        <v>1696125.56256</v>
      </c>
      <c r="X129" s="265">
        <f t="shared" si="54"/>
        <v>801477.03636000026</v>
      </c>
      <c r="Y129" s="265">
        <f t="shared" si="32"/>
        <v>2497602.5989200003</v>
      </c>
      <c r="Z129" s="265">
        <f t="shared" si="55"/>
        <v>4803081.9210000001</v>
      </c>
      <c r="AA129" s="990"/>
    </row>
    <row r="130" spans="1:27" s="11" customFormat="1" outlineLevel="1">
      <c r="A130" s="192"/>
      <c r="B130" s="192"/>
      <c r="C130" s="380" t="s">
        <v>656</v>
      </c>
      <c r="D130" s="194"/>
      <c r="E130" s="97"/>
      <c r="F130" s="195"/>
      <c r="G130" s="199"/>
      <c r="H130" s="199"/>
      <c r="I130" s="199"/>
      <c r="J130" s="199"/>
      <c r="K130" s="199"/>
      <c r="L130" s="199"/>
      <c r="M130" s="554">
        <f>'KL TTHT CV DOT 2'!P129</f>
        <v>0</v>
      </c>
      <c r="N130" s="579">
        <f>'KL TTHT CV DOT 2'!Q129</f>
        <v>0</v>
      </c>
      <c r="O130" s="579">
        <f t="shared" si="67"/>
        <v>0</v>
      </c>
      <c r="P130" s="554">
        <f t="shared" si="40"/>
        <v>0</v>
      </c>
      <c r="Q130" s="554"/>
      <c r="R130" s="554"/>
      <c r="S130" s="554" t="e">
        <f>#REF!+Q130+R130</f>
        <v>#REF!</v>
      </c>
      <c r="T130" s="265">
        <f t="shared" si="51"/>
        <v>0</v>
      </c>
      <c r="U130" s="265">
        <f t="shared" si="52"/>
        <v>0</v>
      </c>
      <c r="V130" s="265">
        <f t="shared" si="41"/>
        <v>0</v>
      </c>
      <c r="W130" s="265">
        <f t="shared" si="53"/>
        <v>0</v>
      </c>
      <c r="X130" s="265">
        <f t="shared" si="54"/>
        <v>0</v>
      </c>
      <c r="Y130" s="265">
        <f t="shared" si="32"/>
        <v>0</v>
      </c>
      <c r="Z130" s="265">
        <f t="shared" si="55"/>
        <v>0</v>
      </c>
      <c r="AA130" s="990"/>
    </row>
    <row r="131" spans="1:27" s="11" customFormat="1" outlineLevel="1">
      <c r="A131" s="192"/>
      <c r="B131" s="192"/>
      <c r="C131" s="386" t="s">
        <v>1540</v>
      </c>
      <c r="D131" s="194">
        <v>57</v>
      </c>
      <c r="E131" s="97">
        <v>68.2</v>
      </c>
      <c r="F131" s="195" t="s">
        <v>624</v>
      </c>
      <c r="G131" s="199">
        <v>247104.54</v>
      </c>
      <c r="H131" s="199">
        <v>116765.30250000003</v>
      </c>
      <c r="I131" s="199">
        <f t="shared" ref="I131:I132" si="72">SUM(G131:H131)</f>
        <v>363869.84250000003</v>
      </c>
      <c r="J131" s="199">
        <f>G131*E131</f>
        <v>16852529.628000002</v>
      </c>
      <c r="K131" s="199">
        <f>H131*E131</f>
        <v>7963393.6305000028</v>
      </c>
      <c r="L131" s="199">
        <f>I131*E131</f>
        <v>24815923.258500002</v>
      </c>
      <c r="M131" s="554">
        <f>'KL TTHT CV DOT 2'!P130</f>
        <v>0.36</v>
      </c>
      <c r="N131" s="579">
        <f>'KL TTHT CV DOT 2'!Q130</f>
        <v>0.39</v>
      </c>
      <c r="O131" s="579">
        <f t="shared" si="67"/>
        <v>0.75</v>
      </c>
      <c r="P131" s="554">
        <f t="shared" si="40"/>
        <v>1.5</v>
      </c>
      <c r="Q131" s="554"/>
      <c r="R131" s="554"/>
      <c r="S131" s="554" t="e">
        <f>#REF!+Q131+R131</f>
        <v>#REF!</v>
      </c>
      <c r="T131" s="265">
        <f t="shared" si="51"/>
        <v>6066910.6660800008</v>
      </c>
      <c r="U131" s="265">
        <f t="shared" si="52"/>
        <v>2866821.7069800007</v>
      </c>
      <c r="V131" s="265">
        <f t="shared" si="41"/>
        <v>8933732.3730600011</v>
      </c>
      <c r="W131" s="265">
        <f t="shared" si="53"/>
        <v>6572486.554920001</v>
      </c>
      <c r="X131" s="265">
        <f t="shared" si="54"/>
        <v>3105723.5158950011</v>
      </c>
      <c r="Y131" s="265">
        <f t="shared" ref="Y131:Y133" si="73">W131+X131</f>
        <v>9678210.0708150025</v>
      </c>
      <c r="Z131" s="265">
        <f t="shared" ref="Z131:Z133" si="74">V131+Y131</f>
        <v>18611942.443875004</v>
      </c>
      <c r="AA131" s="990"/>
    </row>
    <row r="132" spans="1:27" s="399" customFormat="1" ht="19.5" customHeight="1" outlineLevel="1">
      <c r="A132" s="395"/>
      <c r="B132" s="395"/>
      <c r="C132" s="400" t="s">
        <v>657</v>
      </c>
      <c r="D132" s="97">
        <v>1</v>
      </c>
      <c r="E132" s="97">
        <v>1</v>
      </c>
      <c r="F132" s="397" t="s">
        <v>619</v>
      </c>
      <c r="G132" s="62">
        <f>50629567.0664-871703.4452-739080</f>
        <v>49018783.621199995</v>
      </c>
      <c r="H132" s="62">
        <v>15188870.119919999</v>
      </c>
      <c r="I132" s="62">
        <f t="shared" si="72"/>
        <v>64207653.741119996</v>
      </c>
      <c r="J132" s="62">
        <f>G132*E132</f>
        <v>49018783.621199995</v>
      </c>
      <c r="K132" s="62">
        <f>H132*E132</f>
        <v>15188870.119919999</v>
      </c>
      <c r="L132" s="62">
        <f>I132*E132</f>
        <v>64207653.741119996</v>
      </c>
      <c r="M132" s="550">
        <f>'KL TTHT CV DOT 2'!P131</f>
        <v>0</v>
      </c>
      <c r="N132" s="574">
        <f>'KL TTHT CV DOT 2'!Q131</f>
        <v>0</v>
      </c>
      <c r="O132" s="574">
        <f t="shared" si="67"/>
        <v>0</v>
      </c>
      <c r="P132" s="550">
        <f t="shared" si="40"/>
        <v>0</v>
      </c>
      <c r="Q132" s="550"/>
      <c r="R132" s="550"/>
      <c r="S132" s="550" t="e">
        <f>#REF!+Q132+R132</f>
        <v>#REF!</v>
      </c>
      <c r="T132" s="255">
        <f t="shared" si="51"/>
        <v>0</v>
      </c>
      <c r="U132" s="255">
        <f t="shared" si="52"/>
        <v>0</v>
      </c>
      <c r="V132" s="255">
        <f t="shared" si="41"/>
        <v>0</v>
      </c>
      <c r="W132" s="255">
        <f t="shared" si="53"/>
        <v>0</v>
      </c>
      <c r="X132" s="255">
        <f t="shared" si="54"/>
        <v>0</v>
      </c>
      <c r="Y132" s="255">
        <f t="shared" si="73"/>
        <v>0</v>
      </c>
      <c r="Z132" s="255">
        <f t="shared" si="74"/>
        <v>0</v>
      </c>
      <c r="AA132" s="990"/>
    </row>
    <row r="133" spans="1:27" outlineLevel="1">
      <c r="A133" s="137"/>
      <c r="B133" s="137"/>
      <c r="C133" s="138"/>
      <c r="D133" s="94"/>
      <c r="E133" s="94"/>
      <c r="F133" s="139"/>
      <c r="G133" s="71"/>
      <c r="H133" s="71"/>
      <c r="I133" s="71"/>
      <c r="J133" s="71"/>
      <c r="K133" s="71"/>
      <c r="L133" s="71"/>
      <c r="M133" s="552">
        <f>'KL TTHT CV DOT 2'!P132</f>
        <v>0</v>
      </c>
      <c r="N133" s="570">
        <f>'KL TTHT CV DOT 2'!Q132</f>
        <v>0</v>
      </c>
      <c r="O133" s="570">
        <f t="shared" si="67"/>
        <v>0</v>
      </c>
      <c r="P133" s="552">
        <f t="shared" si="40"/>
        <v>0</v>
      </c>
      <c r="Q133" s="552"/>
      <c r="R133" s="552"/>
      <c r="S133" s="552" t="e">
        <f>#REF!+Q133+R133</f>
        <v>#REF!</v>
      </c>
      <c r="T133" s="257">
        <f t="shared" si="51"/>
        <v>0</v>
      </c>
      <c r="U133" s="257">
        <f t="shared" si="52"/>
        <v>0</v>
      </c>
      <c r="V133" s="257">
        <f t="shared" si="41"/>
        <v>0</v>
      </c>
      <c r="W133" s="257">
        <f t="shared" si="53"/>
        <v>0</v>
      </c>
      <c r="X133" s="257">
        <f t="shared" si="54"/>
        <v>0</v>
      </c>
      <c r="Y133" s="257">
        <f t="shared" si="73"/>
        <v>0</v>
      </c>
      <c r="Z133" s="257">
        <f t="shared" si="74"/>
        <v>0</v>
      </c>
      <c r="AA133" s="990"/>
    </row>
    <row r="134" spans="1:27" s="153" customFormat="1" outlineLevel="1">
      <c r="A134" s="146" t="s">
        <v>153</v>
      </c>
      <c r="B134" s="146"/>
      <c r="C134" s="147" t="s">
        <v>154</v>
      </c>
      <c r="D134" s="99">
        <v>1</v>
      </c>
      <c r="E134" s="99">
        <v>1</v>
      </c>
      <c r="F134" s="148" t="s">
        <v>10</v>
      </c>
      <c r="G134" s="82"/>
      <c r="H134" s="82"/>
      <c r="I134" s="82"/>
      <c r="J134" s="82">
        <f>SUBTOTAL(9,J135:J154)</f>
        <v>315804122.07680213</v>
      </c>
      <c r="K134" s="82">
        <f>SUBTOTAL(9,K135:K154)</f>
        <v>12524296.235714853</v>
      </c>
      <c r="L134" s="82">
        <f>SUBTOTAL(9,L135:L154)</f>
        <v>328328418.31251699</v>
      </c>
      <c r="M134" s="553">
        <f>'KL TTHT CV DOT 2'!P133</f>
        <v>0</v>
      </c>
      <c r="N134" s="576">
        <f>'KL TTHT CV DOT 2'!Q133</f>
        <v>0</v>
      </c>
      <c r="O134" s="576">
        <f t="shared" si="67"/>
        <v>0</v>
      </c>
      <c r="P134" s="553">
        <f t="shared" si="40"/>
        <v>0</v>
      </c>
      <c r="Q134" s="553"/>
      <c r="R134" s="553"/>
      <c r="S134" s="553" t="e">
        <f>#REF!+Q134+R134</f>
        <v>#REF!</v>
      </c>
      <c r="T134" s="266">
        <f t="shared" ref="T134:Z134" si="75">SUBTOTAL(9,T135:T154)</f>
        <v>0</v>
      </c>
      <c r="U134" s="266">
        <f t="shared" si="75"/>
        <v>0</v>
      </c>
      <c r="V134" s="266">
        <f t="shared" si="75"/>
        <v>0</v>
      </c>
      <c r="W134" s="266">
        <f t="shared" si="75"/>
        <v>0</v>
      </c>
      <c r="X134" s="266">
        <f t="shared" si="75"/>
        <v>0</v>
      </c>
      <c r="Y134" s="266">
        <f t="shared" si="75"/>
        <v>0</v>
      </c>
      <c r="Z134" s="266">
        <f t="shared" si="75"/>
        <v>0</v>
      </c>
      <c r="AA134" s="988"/>
    </row>
    <row r="135" spans="1:27" outlineLevel="1">
      <c r="A135" s="137"/>
      <c r="B135" s="137"/>
      <c r="C135" s="147" t="s">
        <v>658</v>
      </c>
      <c r="D135" s="39"/>
      <c r="E135" s="39"/>
      <c r="F135" s="12"/>
      <c r="G135" s="39"/>
      <c r="H135" s="39"/>
      <c r="I135" s="205"/>
      <c r="J135" s="62"/>
      <c r="K135" s="62"/>
      <c r="L135" s="62"/>
      <c r="M135" s="550">
        <f>'KL TTHT CV DOT 2'!P134</f>
        <v>0</v>
      </c>
      <c r="N135" s="574">
        <f>'KL TTHT CV DOT 2'!Q134</f>
        <v>0</v>
      </c>
      <c r="O135" s="574">
        <f t="shared" si="67"/>
        <v>0</v>
      </c>
      <c r="P135" s="550">
        <f t="shared" si="40"/>
        <v>0</v>
      </c>
      <c r="Q135" s="550"/>
      <c r="R135" s="550"/>
      <c r="S135" s="550" t="e">
        <f>#REF!+Q135+R135</f>
        <v>#REF!</v>
      </c>
      <c r="T135" s="255">
        <f t="shared" ref="T135:T154" si="76">M135*J135</f>
        <v>0</v>
      </c>
      <c r="U135" s="255">
        <f t="shared" ref="U135:U154" si="77">M135*K135</f>
        <v>0</v>
      </c>
      <c r="V135" s="255">
        <f t="shared" si="41"/>
        <v>0</v>
      </c>
      <c r="W135" s="255">
        <f t="shared" ref="W135:W154" si="78">J135*N135</f>
        <v>0</v>
      </c>
      <c r="X135" s="255">
        <f t="shared" ref="X135:X154" si="79">K135*N135</f>
        <v>0</v>
      </c>
      <c r="Y135" s="255">
        <f t="shared" ref="Y135:Y154" si="80">W135+X135</f>
        <v>0</v>
      </c>
      <c r="Z135" s="255">
        <f t="shared" ref="Z135:Z154" si="81">V135+Y135</f>
        <v>0</v>
      </c>
      <c r="AA135" s="990"/>
    </row>
    <row r="136" spans="1:27" s="11" customFormat="1" outlineLevel="1">
      <c r="A136" s="192"/>
      <c r="B136" s="192"/>
      <c r="C136" s="193" t="s">
        <v>659</v>
      </c>
      <c r="D136" s="194">
        <v>11</v>
      </c>
      <c r="E136" s="97">
        <v>11</v>
      </c>
      <c r="F136" s="365" t="s">
        <v>660</v>
      </c>
      <c r="G136" s="62">
        <v>343200</v>
      </c>
      <c r="H136" s="62">
        <v>0</v>
      </c>
      <c r="I136" s="199">
        <f t="shared" ref="I136:I140" si="82">SUM(G136:H136)</f>
        <v>343200</v>
      </c>
      <c r="J136" s="199">
        <f>G136*E136</f>
        <v>3775200</v>
      </c>
      <c r="K136" s="199">
        <f>H136*E136</f>
        <v>0</v>
      </c>
      <c r="L136" s="199">
        <f>I136*E136</f>
        <v>3775200</v>
      </c>
      <c r="M136" s="554">
        <f>'KL TTHT CV DOT 2'!P135</f>
        <v>0</v>
      </c>
      <c r="N136" s="579">
        <f>'KL TTHT CV DOT 2'!Q135</f>
        <v>0</v>
      </c>
      <c r="O136" s="579">
        <f t="shared" si="67"/>
        <v>0</v>
      </c>
      <c r="P136" s="554">
        <f t="shared" si="40"/>
        <v>0</v>
      </c>
      <c r="Q136" s="554"/>
      <c r="R136" s="554"/>
      <c r="S136" s="554" t="e">
        <f>#REF!+Q136+R136</f>
        <v>#REF!</v>
      </c>
      <c r="T136" s="265">
        <f t="shared" si="76"/>
        <v>0</v>
      </c>
      <c r="U136" s="265">
        <f t="shared" si="77"/>
        <v>0</v>
      </c>
      <c r="V136" s="265">
        <f t="shared" si="41"/>
        <v>0</v>
      </c>
      <c r="W136" s="265">
        <f t="shared" si="78"/>
        <v>0</v>
      </c>
      <c r="X136" s="265">
        <f t="shared" si="79"/>
        <v>0</v>
      </c>
      <c r="Y136" s="265">
        <f t="shared" si="80"/>
        <v>0</v>
      </c>
      <c r="Z136" s="265">
        <f t="shared" si="81"/>
        <v>0</v>
      </c>
      <c r="AA136" s="990"/>
    </row>
    <row r="137" spans="1:27" s="11" customFormat="1" outlineLevel="1">
      <c r="A137" s="192"/>
      <c r="B137" s="192"/>
      <c r="C137" s="193" t="s">
        <v>662</v>
      </c>
      <c r="D137" s="194">
        <v>3</v>
      </c>
      <c r="E137" s="97">
        <v>3</v>
      </c>
      <c r="F137" s="365" t="s">
        <v>660</v>
      </c>
      <c r="G137" s="62">
        <v>6063200.0000000009</v>
      </c>
      <c r="H137" s="62">
        <v>0</v>
      </c>
      <c r="I137" s="199">
        <f t="shared" si="82"/>
        <v>6063200.0000000009</v>
      </c>
      <c r="J137" s="199">
        <f>G137*E137</f>
        <v>18189600.000000004</v>
      </c>
      <c r="K137" s="199">
        <f>H137*E137</f>
        <v>0</v>
      </c>
      <c r="L137" s="199">
        <f>I137*E137</f>
        <v>18189600.000000004</v>
      </c>
      <c r="M137" s="554">
        <f>'KL TTHT CV DOT 2'!P136</f>
        <v>0</v>
      </c>
      <c r="N137" s="579">
        <f>'KL TTHT CV DOT 2'!Q136</f>
        <v>0</v>
      </c>
      <c r="O137" s="579">
        <f t="shared" si="67"/>
        <v>0</v>
      </c>
      <c r="P137" s="554">
        <f t="shared" si="40"/>
        <v>0</v>
      </c>
      <c r="Q137" s="554"/>
      <c r="R137" s="554"/>
      <c r="S137" s="554" t="e">
        <f>#REF!+Q137+R137</f>
        <v>#REF!</v>
      </c>
      <c r="T137" s="265">
        <f t="shared" si="76"/>
        <v>0</v>
      </c>
      <c r="U137" s="265">
        <f t="shared" si="77"/>
        <v>0</v>
      </c>
      <c r="V137" s="265">
        <f t="shared" si="41"/>
        <v>0</v>
      </c>
      <c r="W137" s="265">
        <f t="shared" si="78"/>
        <v>0</v>
      </c>
      <c r="X137" s="265">
        <f t="shared" si="79"/>
        <v>0</v>
      </c>
      <c r="Y137" s="265">
        <f t="shared" si="80"/>
        <v>0</v>
      </c>
      <c r="Z137" s="265">
        <f t="shared" si="81"/>
        <v>0</v>
      </c>
      <c r="AA137" s="990"/>
    </row>
    <row r="138" spans="1:27" s="11" customFormat="1" ht="26.4" outlineLevel="1">
      <c r="A138" s="192"/>
      <c r="B138" s="192"/>
      <c r="C138" s="193" t="s">
        <v>664</v>
      </c>
      <c r="D138" s="194">
        <v>11</v>
      </c>
      <c r="E138" s="97">
        <v>11</v>
      </c>
      <c r="F138" s="365" t="s">
        <v>660</v>
      </c>
      <c r="G138" s="62">
        <v>3832400.0000000005</v>
      </c>
      <c r="H138" s="62">
        <v>0</v>
      </c>
      <c r="I138" s="199">
        <f t="shared" si="82"/>
        <v>3832400.0000000005</v>
      </c>
      <c r="J138" s="199">
        <f>G138*E138</f>
        <v>42156400.000000007</v>
      </c>
      <c r="K138" s="199">
        <f>H138*E138</f>
        <v>0</v>
      </c>
      <c r="L138" s="199">
        <f>I138*E138</f>
        <v>42156400.000000007</v>
      </c>
      <c r="M138" s="554">
        <f>'KL TTHT CV DOT 2'!P137</f>
        <v>0</v>
      </c>
      <c r="N138" s="579">
        <f>'KL TTHT CV DOT 2'!Q137</f>
        <v>0</v>
      </c>
      <c r="O138" s="579">
        <f t="shared" si="67"/>
        <v>0</v>
      </c>
      <c r="P138" s="554">
        <f t="shared" si="40"/>
        <v>0</v>
      </c>
      <c r="Q138" s="554"/>
      <c r="R138" s="554"/>
      <c r="S138" s="554" t="e">
        <f>#REF!+Q138+R138</f>
        <v>#REF!</v>
      </c>
      <c r="T138" s="265">
        <f t="shared" si="76"/>
        <v>0</v>
      </c>
      <c r="U138" s="265">
        <f t="shared" si="77"/>
        <v>0</v>
      </c>
      <c r="V138" s="265">
        <f t="shared" si="41"/>
        <v>0</v>
      </c>
      <c r="W138" s="265">
        <f t="shared" si="78"/>
        <v>0</v>
      </c>
      <c r="X138" s="265">
        <f t="shared" si="79"/>
        <v>0</v>
      </c>
      <c r="Y138" s="265">
        <f t="shared" si="80"/>
        <v>0</v>
      </c>
      <c r="Z138" s="265">
        <f t="shared" si="81"/>
        <v>0</v>
      </c>
      <c r="AA138" s="990"/>
    </row>
    <row r="139" spans="1:27" s="11" customFormat="1" outlineLevel="1">
      <c r="A139" s="192"/>
      <c r="B139" s="192"/>
      <c r="C139" s="193" t="s">
        <v>666</v>
      </c>
      <c r="D139" s="194">
        <v>1</v>
      </c>
      <c r="E139" s="97">
        <v>1</v>
      </c>
      <c r="F139" s="365" t="s">
        <v>619</v>
      </c>
      <c r="G139" s="62">
        <v>5291000</v>
      </c>
      <c r="H139" s="62">
        <v>0</v>
      </c>
      <c r="I139" s="199">
        <f t="shared" si="82"/>
        <v>5291000</v>
      </c>
      <c r="J139" s="199">
        <f>G139*E139</f>
        <v>5291000</v>
      </c>
      <c r="K139" s="199">
        <f>H139*E139</f>
        <v>0</v>
      </c>
      <c r="L139" s="199">
        <f>I139*E139</f>
        <v>5291000</v>
      </c>
      <c r="M139" s="554">
        <f>'KL TTHT CV DOT 2'!P138</f>
        <v>0</v>
      </c>
      <c r="N139" s="579">
        <f>'KL TTHT CV DOT 2'!Q138</f>
        <v>0</v>
      </c>
      <c r="O139" s="579">
        <f t="shared" si="67"/>
        <v>0</v>
      </c>
      <c r="P139" s="554">
        <f t="shared" si="40"/>
        <v>0</v>
      </c>
      <c r="Q139" s="554"/>
      <c r="R139" s="554"/>
      <c r="S139" s="554" t="e">
        <f>#REF!+Q139+R139</f>
        <v>#REF!</v>
      </c>
      <c r="T139" s="265">
        <f t="shared" si="76"/>
        <v>0</v>
      </c>
      <c r="U139" s="265">
        <f t="shared" si="77"/>
        <v>0</v>
      </c>
      <c r="V139" s="265">
        <f t="shared" si="41"/>
        <v>0</v>
      </c>
      <c r="W139" s="265">
        <f t="shared" si="78"/>
        <v>0</v>
      </c>
      <c r="X139" s="265">
        <f t="shared" si="79"/>
        <v>0</v>
      </c>
      <c r="Y139" s="265">
        <f t="shared" si="80"/>
        <v>0</v>
      </c>
      <c r="Z139" s="265">
        <f t="shared" si="81"/>
        <v>0</v>
      </c>
      <c r="AA139" s="990"/>
    </row>
    <row r="140" spans="1:27" s="11" customFormat="1" outlineLevel="1">
      <c r="A140" s="192"/>
      <c r="B140" s="192"/>
      <c r="C140" s="193" t="s">
        <v>657</v>
      </c>
      <c r="D140" s="194">
        <v>1</v>
      </c>
      <c r="E140" s="97">
        <v>1</v>
      </c>
      <c r="F140" s="365" t="s">
        <v>619</v>
      </c>
      <c r="G140" s="62">
        <v>3344406</v>
      </c>
      <c r="H140" s="62">
        <v>1003321.7999999999</v>
      </c>
      <c r="I140" s="199">
        <f t="shared" si="82"/>
        <v>4347727.8</v>
      </c>
      <c r="J140" s="199">
        <f>G140*E140</f>
        <v>3344406</v>
      </c>
      <c r="K140" s="199">
        <f>H140*E140</f>
        <v>1003321.7999999999</v>
      </c>
      <c r="L140" s="199">
        <f>I140*E140</f>
        <v>4347727.8</v>
      </c>
      <c r="M140" s="554">
        <f>'KL TTHT CV DOT 2'!P139</f>
        <v>0</v>
      </c>
      <c r="N140" s="579">
        <f>'KL TTHT CV DOT 2'!Q139</f>
        <v>0</v>
      </c>
      <c r="O140" s="579">
        <f t="shared" si="67"/>
        <v>0</v>
      </c>
      <c r="P140" s="554">
        <f t="shared" si="40"/>
        <v>0</v>
      </c>
      <c r="Q140" s="554"/>
      <c r="R140" s="554"/>
      <c r="S140" s="554" t="e">
        <f>#REF!+Q140+R140</f>
        <v>#REF!</v>
      </c>
      <c r="T140" s="265">
        <f t="shared" si="76"/>
        <v>0</v>
      </c>
      <c r="U140" s="265">
        <f t="shared" si="77"/>
        <v>0</v>
      </c>
      <c r="V140" s="265">
        <f t="shared" si="41"/>
        <v>0</v>
      </c>
      <c r="W140" s="265">
        <f t="shared" si="78"/>
        <v>0</v>
      </c>
      <c r="X140" s="265">
        <f t="shared" si="79"/>
        <v>0</v>
      </c>
      <c r="Y140" s="265">
        <f t="shared" si="80"/>
        <v>0</v>
      </c>
      <c r="Z140" s="265">
        <f t="shared" si="81"/>
        <v>0</v>
      </c>
      <c r="AA140" s="990"/>
    </row>
    <row r="141" spans="1:27" s="11" customFormat="1" outlineLevel="1">
      <c r="A141" s="192"/>
      <c r="B141" s="192"/>
      <c r="C141" s="193"/>
      <c r="D141" s="366"/>
      <c r="E141" s="366"/>
      <c r="F141" s="365"/>
      <c r="G141" s="39"/>
      <c r="H141" s="39"/>
      <c r="I141" s="367"/>
      <c r="J141" s="199"/>
      <c r="K141" s="199"/>
      <c r="L141" s="199"/>
      <c r="M141" s="554">
        <f>'KL TTHT CV DOT 2'!P140</f>
        <v>0</v>
      </c>
      <c r="N141" s="579">
        <f>'KL TTHT CV DOT 2'!Q140</f>
        <v>0</v>
      </c>
      <c r="O141" s="579">
        <f t="shared" si="67"/>
        <v>0</v>
      </c>
      <c r="P141" s="554">
        <f t="shared" si="40"/>
        <v>0</v>
      </c>
      <c r="Q141" s="554"/>
      <c r="R141" s="554"/>
      <c r="S141" s="554" t="e">
        <f>#REF!+Q141+R141</f>
        <v>#REF!</v>
      </c>
      <c r="T141" s="265">
        <f t="shared" si="76"/>
        <v>0</v>
      </c>
      <c r="U141" s="265">
        <f t="shared" si="77"/>
        <v>0</v>
      </c>
      <c r="V141" s="265">
        <f t="shared" si="41"/>
        <v>0</v>
      </c>
      <c r="W141" s="265">
        <f t="shared" si="78"/>
        <v>0</v>
      </c>
      <c r="X141" s="265">
        <f t="shared" si="79"/>
        <v>0</v>
      </c>
      <c r="Y141" s="265">
        <f t="shared" si="80"/>
        <v>0</v>
      </c>
      <c r="Z141" s="265">
        <f t="shared" si="81"/>
        <v>0</v>
      </c>
      <c r="AA141" s="990"/>
    </row>
    <row r="142" spans="1:27" s="363" customFormat="1" outlineLevel="1">
      <c r="A142" s="172"/>
      <c r="B142" s="172"/>
      <c r="C142" s="189" t="s">
        <v>667</v>
      </c>
      <c r="D142" s="368"/>
      <c r="E142" s="368"/>
      <c r="F142" s="369"/>
      <c r="G142" s="39"/>
      <c r="H142" s="39"/>
      <c r="I142" s="367"/>
      <c r="J142" s="199"/>
      <c r="K142" s="199"/>
      <c r="L142" s="199"/>
      <c r="M142" s="554">
        <f>'KL TTHT CV DOT 2'!P141</f>
        <v>0</v>
      </c>
      <c r="N142" s="579">
        <f>'KL TTHT CV DOT 2'!Q141</f>
        <v>0</v>
      </c>
      <c r="O142" s="579">
        <f t="shared" si="67"/>
        <v>0</v>
      </c>
      <c r="P142" s="554">
        <f t="shared" si="40"/>
        <v>0</v>
      </c>
      <c r="Q142" s="554"/>
      <c r="R142" s="554"/>
      <c r="S142" s="554" t="e">
        <f>#REF!+Q142+R142</f>
        <v>#REF!</v>
      </c>
      <c r="T142" s="265">
        <f t="shared" si="76"/>
        <v>0</v>
      </c>
      <c r="U142" s="265">
        <f t="shared" si="77"/>
        <v>0</v>
      </c>
      <c r="V142" s="265">
        <f t="shared" si="41"/>
        <v>0</v>
      </c>
      <c r="W142" s="265">
        <f t="shared" si="78"/>
        <v>0</v>
      </c>
      <c r="X142" s="265">
        <f t="shared" si="79"/>
        <v>0</v>
      </c>
      <c r="Y142" s="265">
        <f t="shared" si="80"/>
        <v>0</v>
      </c>
      <c r="Z142" s="265">
        <f t="shared" si="81"/>
        <v>0</v>
      </c>
      <c r="AA142" s="990"/>
    </row>
    <row r="143" spans="1:27" s="11" customFormat="1" ht="35.25" customHeight="1" outlineLevel="1">
      <c r="A143" s="192"/>
      <c r="B143" s="192"/>
      <c r="C143" s="193" t="s">
        <v>668</v>
      </c>
      <c r="D143" s="194">
        <v>11</v>
      </c>
      <c r="E143" s="97">
        <v>11</v>
      </c>
      <c r="F143" s="365" t="s">
        <v>660</v>
      </c>
      <c r="G143" s="62">
        <v>21251230</v>
      </c>
      <c r="H143" s="62">
        <v>275000</v>
      </c>
      <c r="I143" s="199">
        <f t="shared" ref="I143" si="83">SUM(G143:H143)</f>
        <v>21526230</v>
      </c>
      <c r="J143" s="199">
        <f>G143*E143</f>
        <v>233763530</v>
      </c>
      <c r="K143" s="199">
        <f>H143*E143</f>
        <v>3025000</v>
      </c>
      <c r="L143" s="199">
        <f>I143*E143</f>
        <v>236788530</v>
      </c>
      <c r="M143" s="554">
        <f>'KL TTHT CV DOT 2'!P142</f>
        <v>0</v>
      </c>
      <c r="N143" s="579">
        <f>'KL TTHT CV DOT 2'!Q142</f>
        <v>0</v>
      </c>
      <c r="O143" s="579">
        <f t="shared" si="67"/>
        <v>0</v>
      </c>
      <c r="P143" s="554">
        <f t="shared" si="40"/>
        <v>0</v>
      </c>
      <c r="Q143" s="554"/>
      <c r="R143" s="554"/>
      <c r="S143" s="554" t="e">
        <f>#REF!+Q143+R143</f>
        <v>#REF!</v>
      </c>
      <c r="T143" s="265">
        <f t="shared" si="76"/>
        <v>0</v>
      </c>
      <c r="U143" s="265">
        <f t="shared" si="77"/>
        <v>0</v>
      </c>
      <c r="V143" s="265">
        <f t="shared" si="41"/>
        <v>0</v>
      </c>
      <c r="W143" s="265">
        <f t="shared" si="78"/>
        <v>0</v>
      </c>
      <c r="X143" s="265">
        <f t="shared" si="79"/>
        <v>0</v>
      </c>
      <c r="Y143" s="265">
        <f t="shared" si="80"/>
        <v>0</v>
      </c>
      <c r="Z143" s="265">
        <f t="shared" si="81"/>
        <v>0</v>
      </c>
      <c r="AA143" s="990"/>
    </row>
    <row r="144" spans="1:27" s="354" customFormat="1" outlineLevel="1">
      <c r="A144" s="348"/>
      <c r="B144" s="348"/>
      <c r="C144" s="349"/>
      <c r="D144" s="370"/>
      <c r="E144" s="474"/>
      <c r="F144" s="371"/>
      <c r="G144" s="39"/>
      <c r="H144" s="39"/>
      <c r="I144" s="367"/>
      <c r="J144" s="199"/>
      <c r="K144" s="199"/>
      <c r="L144" s="199"/>
      <c r="M144" s="554">
        <f>'KL TTHT CV DOT 2'!P143</f>
        <v>0</v>
      </c>
      <c r="N144" s="579">
        <f>'KL TTHT CV DOT 2'!Q143</f>
        <v>0</v>
      </c>
      <c r="O144" s="579">
        <f t="shared" si="67"/>
        <v>0</v>
      </c>
      <c r="P144" s="554">
        <f t="shared" ref="P144:P207" si="84">M144+N144+O144</f>
        <v>0</v>
      </c>
      <c r="Q144" s="554"/>
      <c r="R144" s="554"/>
      <c r="S144" s="554" t="e">
        <f>#REF!+Q144+R144</f>
        <v>#REF!</v>
      </c>
      <c r="T144" s="265">
        <f t="shared" si="76"/>
        <v>0</v>
      </c>
      <c r="U144" s="265">
        <f t="shared" si="77"/>
        <v>0</v>
      </c>
      <c r="V144" s="265">
        <f t="shared" ref="V144:V207" si="85">T144+U144</f>
        <v>0</v>
      </c>
      <c r="W144" s="265">
        <f t="shared" si="78"/>
        <v>0</v>
      </c>
      <c r="X144" s="265">
        <f t="shared" si="79"/>
        <v>0</v>
      </c>
      <c r="Y144" s="265">
        <f t="shared" si="80"/>
        <v>0</v>
      </c>
      <c r="Z144" s="265">
        <f t="shared" si="81"/>
        <v>0</v>
      </c>
      <c r="AA144" s="990"/>
    </row>
    <row r="145" spans="1:28" s="377" customFormat="1" outlineLevel="1">
      <c r="A145" s="372"/>
      <c r="B145" s="372"/>
      <c r="C145" s="373" t="s">
        <v>670</v>
      </c>
      <c r="D145" s="374"/>
      <c r="E145" s="475"/>
      <c r="F145" s="375"/>
      <c r="G145" s="38"/>
      <c r="H145" s="38"/>
      <c r="I145" s="376"/>
      <c r="J145" s="174"/>
      <c r="K145" s="174"/>
      <c r="L145" s="174"/>
      <c r="M145" s="558">
        <f>'KL TTHT CV DOT 2'!P144</f>
        <v>0</v>
      </c>
      <c r="N145" s="578">
        <f>'KL TTHT CV DOT 2'!Q144</f>
        <v>0</v>
      </c>
      <c r="O145" s="578">
        <f t="shared" si="67"/>
        <v>0</v>
      </c>
      <c r="P145" s="558">
        <f t="shared" si="84"/>
        <v>0</v>
      </c>
      <c r="Q145" s="558"/>
      <c r="R145" s="558"/>
      <c r="S145" s="558" t="e">
        <f>#REF!+Q145+R145</f>
        <v>#REF!</v>
      </c>
      <c r="T145" s="843">
        <f t="shared" si="76"/>
        <v>0</v>
      </c>
      <c r="U145" s="843">
        <f t="shared" si="77"/>
        <v>0</v>
      </c>
      <c r="V145" s="843">
        <f t="shared" si="85"/>
        <v>0</v>
      </c>
      <c r="W145" s="843">
        <f t="shared" si="78"/>
        <v>0</v>
      </c>
      <c r="X145" s="843">
        <f t="shared" si="79"/>
        <v>0</v>
      </c>
      <c r="Y145" s="843">
        <f t="shared" si="80"/>
        <v>0</v>
      </c>
      <c r="Z145" s="843">
        <f t="shared" si="81"/>
        <v>0</v>
      </c>
      <c r="AA145" s="988"/>
    </row>
    <row r="146" spans="1:28" s="11" customFormat="1" outlineLevel="1">
      <c r="A146" s="192"/>
      <c r="B146" s="192"/>
      <c r="C146" s="193" t="s">
        <v>671</v>
      </c>
      <c r="D146" s="194">
        <v>330</v>
      </c>
      <c r="E146" s="97">
        <v>330</v>
      </c>
      <c r="F146" s="365" t="s">
        <v>624</v>
      </c>
      <c r="G146" s="62">
        <v>21639.344262295082</v>
      </c>
      <c r="H146" s="62">
        <v>3360.0000000000005</v>
      </c>
      <c r="I146" s="199">
        <f t="shared" ref="I146:I148" si="86">SUM(G146:H146)</f>
        <v>24999.344262295082</v>
      </c>
      <c r="J146" s="199">
        <f>G146*E146</f>
        <v>7140983.6065573776</v>
      </c>
      <c r="K146" s="199">
        <f>H146*E146</f>
        <v>1108800.0000000002</v>
      </c>
      <c r="L146" s="199">
        <f>I146*E146</f>
        <v>8249783.6065573776</v>
      </c>
      <c r="M146" s="554">
        <f>'KL TTHT CV DOT 2'!P145</f>
        <v>0</v>
      </c>
      <c r="N146" s="579">
        <f>'KL TTHT CV DOT 2'!Q145</f>
        <v>0</v>
      </c>
      <c r="O146" s="579">
        <f t="shared" si="67"/>
        <v>0</v>
      </c>
      <c r="P146" s="554">
        <f t="shared" si="84"/>
        <v>0</v>
      </c>
      <c r="Q146" s="554"/>
      <c r="R146" s="554"/>
      <c r="S146" s="554" t="e">
        <f>#REF!+Q146+R146</f>
        <v>#REF!</v>
      </c>
      <c r="T146" s="265">
        <f t="shared" si="76"/>
        <v>0</v>
      </c>
      <c r="U146" s="265">
        <f t="shared" si="77"/>
        <v>0</v>
      </c>
      <c r="V146" s="265">
        <f t="shared" si="85"/>
        <v>0</v>
      </c>
      <c r="W146" s="265">
        <f t="shared" si="78"/>
        <v>0</v>
      </c>
      <c r="X146" s="265">
        <f t="shared" si="79"/>
        <v>0</v>
      </c>
      <c r="Y146" s="265">
        <f t="shared" si="80"/>
        <v>0</v>
      </c>
      <c r="Z146" s="265">
        <f t="shared" si="81"/>
        <v>0</v>
      </c>
      <c r="AA146" s="990"/>
    </row>
    <row r="147" spans="1:28" s="11" customFormat="1" outlineLevel="1">
      <c r="A147" s="192"/>
      <c r="B147" s="192"/>
      <c r="C147" s="386" t="s">
        <v>928</v>
      </c>
      <c r="D147" s="194">
        <v>150</v>
      </c>
      <c r="E147" s="97">
        <v>150</v>
      </c>
      <c r="F147" s="365" t="s">
        <v>624</v>
      </c>
      <c r="G147" s="62">
        <v>8773.9726027397246</v>
      </c>
      <c r="H147" s="62">
        <v>14594.016411764707</v>
      </c>
      <c r="I147" s="199">
        <f t="shared" si="86"/>
        <v>23367.989014504434</v>
      </c>
      <c r="J147" s="199">
        <f>G147*E147</f>
        <v>1316095.8904109588</v>
      </c>
      <c r="K147" s="199">
        <f>H147*E147</f>
        <v>2189102.4617647063</v>
      </c>
      <c r="L147" s="199">
        <f>I147*E147</f>
        <v>3505198.3521756651</v>
      </c>
      <c r="M147" s="554">
        <f>'KL TTHT CV DOT 2'!P146</f>
        <v>0</v>
      </c>
      <c r="N147" s="579">
        <f>'KL TTHT CV DOT 2'!Q146</f>
        <v>0</v>
      </c>
      <c r="O147" s="579">
        <f t="shared" si="67"/>
        <v>0</v>
      </c>
      <c r="P147" s="554">
        <f t="shared" si="84"/>
        <v>0</v>
      </c>
      <c r="Q147" s="554"/>
      <c r="R147" s="554"/>
      <c r="S147" s="554" t="e">
        <f>#REF!+Q147+R147</f>
        <v>#REF!</v>
      </c>
      <c r="T147" s="265">
        <f t="shared" si="76"/>
        <v>0</v>
      </c>
      <c r="U147" s="265">
        <f t="shared" si="77"/>
        <v>0</v>
      </c>
      <c r="V147" s="265">
        <f t="shared" si="85"/>
        <v>0</v>
      </c>
      <c r="W147" s="265">
        <f t="shared" si="78"/>
        <v>0</v>
      </c>
      <c r="X147" s="265">
        <f t="shared" si="79"/>
        <v>0</v>
      </c>
      <c r="Y147" s="265">
        <f t="shared" si="80"/>
        <v>0</v>
      </c>
      <c r="Z147" s="265">
        <f t="shared" si="81"/>
        <v>0</v>
      </c>
      <c r="AA147" s="990"/>
    </row>
    <row r="148" spans="1:28" s="11" customFormat="1" outlineLevel="1">
      <c r="A148" s="192"/>
      <c r="B148" s="192"/>
      <c r="C148" s="193" t="s">
        <v>657</v>
      </c>
      <c r="D148" s="194">
        <v>1</v>
      </c>
      <c r="E148" s="97">
        <v>1</v>
      </c>
      <c r="F148" s="365" t="s">
        <v>619</v>
      </c>
      <c r="G148" s="62">
        <v>826906.57983382</v>
      </c>
      <c r="H148" s="62">
        <v>248071.973950146</v>
      </c>
      <c r="I148" s="199">
        <f t="shared" si="86"/>
        <v>1074978.553783966</v>
      </c>
      <c r="J148" s="199">
        <f>G148*E148</f>
        <v>826906.57983382</v>
      </c>
      <c r="K148" s="199">
        <f>H148*E148</f>
        <v>248071.973950146</v>
      </c>
      <c r="L148" s="199">
        <f>I148*E148</f>
        <v>1074978.553783966</v>
      </c>
      <c r="M148" s="554">
        <f>'KL TTHT CV DOT 2'!P147</f>
        <v>0</v>
      </c>
      <c r="N148" s="579">
        <f>'KL TTHT CV DOT 2'!Q147</f>
        <v>0</v>
      </c>
      <c r="O148" s="579">
        <f t="shared" si="67"/>
        <v>0</v>
      </c>
      <c r="P148" s="554">
        <f t="shared" si="84"/>
        <v>0</v>
      </c>
      <c r="Q148" s="554"/>
      <c r="R148" s="554"/>
      <c r="S148" s="554" t="e">
        <f>#REF!+Q148+R148</f>
        <v>#REF!</v>
      </c>
      <c r="T148" s="265">
        <f t="shared" si="76"/>
        <v>0</v>
      </c>
      <c r="U148" s="265">
        <f t="shared" si="77"/>
        <v>0</v>
      </c>
      <c r="V148" s="265">
        <f t="shared" si="85"/>
        <v>0</v>
      </c>
      <c r="W148" s="265">
        <f t="shared" si="78"/>
        <v>0</v>
      </c>
      <c r="X148" s="265">
        <f t="shared" si="79"/>
        <v>0</v>
      </c>
      <c r="Y148" s="265">
        <f t="shared" si="80"/>
        <v>0</v>
      </c>
      <c r="Z148" s="265">
        <f t="shared" si="81"/>
        <v>0</v>
      </c>
      <c r="AA148" s="990"/>
    </row>
    <row r="149" spans="1:28" s="11" customFormat="1" outlineLevel="1">
      <c r="A149" s="192"/>
      <c r="B149" s="192"/>
      <c r="C149" s="193"/>
      <c r="D149" s="366"/>
      <c r="E149" s="39"/>
      <c r="F149" s="365"/>
      <c r="G149" s="39"/>
      <c r="H149" s="39"/>
      <c r="I149" s="367"/>
      <c r="J149" s="199"/>
      <c r="K149" s="199"/>
      <c r="L149" s="199"/>
      <c r="M149" s="554">
        <f>'KL TTHT CV DOT 2'!P148</f>
        <v>0</v>
      </c>
      <c r="N149" s="579">
        <f>'KL TTHT CV DOT 2'!Q148</f>
        <v>0</v>
      </c>
      <c r="O149" s="579">
        <f t="shared" si="67"/>
        <v>0</v>
      </c>
      <c r="P149" s="554">
        <f t="shared" si="84"/>
        <v>0</v>
      </c>
      <c r="Q149" s="554"/>
      <c r="R149" s="554"/>
      <c r="S149" s="554" t="e">
        <f>#REF!+Q149+R149</f>
        <v>#REF!</v>
      </c>
      <c r="T149" s="265">
        <f t="shared" si="76"/>
        <v>0</v>
      </c>
      <c r="U149" s="265">
        <f t="shared" si="77"/>
        <v>0</v>
      </c>
      <c r="V149" s="265">
        <f t="shared" si="85"/>
        <v>0</v>
      </c>
      <c r="W149" s="265">
        <f t="shared" si="78"/>
        <v>0</v>
      </c>
      <c r="X149" s="265">
        <f t="shared" si="79"/>
        <v>0</v>
      </c>
      <c r="Y149" s="265">
        <f t="shared" si="80"/>
        <v>0</v>
      </c>
      <c r="Z149" s="265">
        <f t="shared" si="81"/>
        <v>0</v>
      </c>
      <c r="AA149" s="990"/>
    </row>
    <row r="150" spans="1:28" s="153" customFormat="1" outlineLevel="1">
      <c r="A150" s="146"/>
      <c r="B150" s="146"/>
      <c r="C150" s="189" t="s">
        <v>673</v>
      </c>
      <c r="D150" s="38"/>
      <c r="E150" s="38"/>
      <c r="F150" s="44"/>
      <c r="G150" s="39"/>
      <c r="H150" s="39"/>
      <c r="I150" s="205"/>
      <c r="J150" s="62"/>
      <c r="K150" s="62"/>
      <c r="L150" s="62"/>
      <c r="M150" s="550">
        <f>'KL TTHT CV DOT 2'!P149</f>
        <v>0</v>
      </c>
      <c r="N150" s="574">
        <f>'KL TTHT CV DOT 2'!Q149</f>
        <v>0</v>
      </c>
      <c r="O150" s="574">
        <f t="shared" si="67"/>
        <v>0</v>
      </c>
      <c r="P150" s="550">
        <f t="shared" si="84"/>
        <v>0</v>
      </c>
      <c r="Q150" s="550"/>
      <c r="R150" s="550"/>
      <c r="S150" s="550" t="e">
        <f>#REF!+Q150+R150</f>
        <v>#REF!</v>
      </c>
      <c r="T150" s="255">
        <f t="shared" si="76"/>
        <v>0</v>
      </c>
      <c r="U150" s="255">
        <f t="shared" si="77"/>
        <v>0</v>
      </c>
      <c r="V150" s="255">
        <f t="shared" si="85"/>
        <v>0</v>
      </c>
      <c r="W150" s="255">
        <f t="shared" si="78"/>
        <v>0</v>
      </c>
      <c r="X150" s="255">
        <f t="shared" si="79"/>
        <v>0</v>
      </c>
      <c r="Y150" s="255">
        <f t="shared" si="80"/>
        <v>0</v>
      </c>
      <c r="Z150" s="255">
        <f t="shared" si="81"/>
        <v>0</v>
      </c>
      <c r="AA150" s="990"/>
    </row>
    <row r="151" spans="1:28" ht="26.4" outlineLevel="1">
      <c r="A151" s="137"/>
      <c r="B151" s="137"/>
      <c r="C151" s="193" t="s">
        <v>674</v>
      </c>
      <c r="D151" s="39">
        <v>1</v>
      </c>
      <c r="E151" s="39">
        <v>1</v>
      </c>
      <c r="F151" s="12" t="s">
        <v>619</v>
      </c>
      <c r="G151" s="62">
        <v>0</v>
      </c>
      <c r="H151" s="62">
        <v>4950000</v>
      </c>
      <c r="I151" s="62">
        <f t="shared" ref="I151" si="87">SUM(G151:H151)</f>
        <v>4950000</v>
      </c>
      <c r="J151" s="62">
        <f>G151*E151</f>
        <v>0</v>
      </c>
      <c r="K151" s="62">
        <f>H151*E151</f>
        <v>4950000</v>
      </c>
      <c r="L151" s="62">
        <f>I151*E151</f>
        <v>4950000</v>
      </c>
      <c r="M151" s="550">
        <f>'KL TTHT CV DOT 2'!P150</f>
        <v>0</v>
      </c>
      <c r="N151" s="574">
        <f>'KL TTHT CV DOT 2'!Q150</f>
        <v>0</v>
      </c>
      <c r="O151" s="574">
        <f t="shared" si="67"/>
        <v>0</v>
      </c>
      <c r="P151" s="550">
        <f t="shared" si="84"/>
        <v>0</v>
      </c>
      <c r="Q151" s="550"/>
      <c r="R151" s="550"/>
      <c r="S151" s="550" t="e">
        <f>#REF!+Q151+R151</f>
        <v>#REF!</v>
      </c>
      <c r="T151" s="255">
        <f t="shared" si="76"/>
        <v>0</v>
      </c>
      <c r="U151" s="255">
        <f t="shared" si="77"/>
        <v>0</v>
      </c>
      <c r="V151" s="255">
        <f t="shared" si="85"/>
        <v>0</v>
      </c>
      <c r="W151" s="255">
        <f t="shared" si="78"/>
        <v>0</v>
      </c>
      <c r="X151" s="255">
        <f t="shared" si="79"/>
        <v>0</v>
      </c>
      <c r="Y151" s="255">
        <f t="shared" si="80"/>
        <v>0</v>
      </c>
      <c r="Z151" s="255">
        <f t="shared" si="81"/>
        <v>0</v>
      </c>
      <c r="AA151" s="990"/>
    </row>
    <row r="152" spans="1:28" outlineLevel="1">
      <c r="A152" s="137"/>
      <c r="B152" s="137"/>
      <c r="C152" s="193"/>
      <c r="D152" s="139"/>
      <c r="E152" s="139"/>
      <c r="F152" s="12"/>
      <c r="G152" s="43"/>
      <c r="H152" s="43"/>
      <c r="I152" s="137"/>
      <c r="J152" s="62"/>
      <c r="K152" s="62"/>
      <c r="L152" s="62"/>
      <c r="M152" s="550">
        <f>'KL TTHT CV DOT 2'!P151</f>
        <v>0</v>
      </c>
      <c r="N152" s="574">
        <f>'KL TTHT CV DOT 2'!Q151</f>
        <v>0</v>
      </c>
      <c r="O152" s="574">
        <f t="shared" si="67"/>
        <v>0</v>
      </c>
      <c r="P152" s="550">
        <f t="shared" si="84"/>
        <v>0</v>
      </c>
      <c r="Q152" s="550"/>
      <c r="R152" s="550"/>
      <c r="S152" s="550" t="e">
        <f>#REF!+Q152+R152</f>
        <v>#REF!</v>
      </c>
      <c r="T152" s="255">
        <f t="shared" si="76"/>
        <v>0</v>
      </c>
      <c r="U152" s="255">
        <f t="shared" si="77"/>
        <v>0</v>
      </c>
      <c r="V152" s="255">
        <f t="shared" si="85"/>
        <v>0</v>
      </c>
      <c r="W152" s="255">
        <f t="shared" si="78"/>
        <v>0</v>
      </c>
      <c r="X152" s="255">
        <f t="shared" si="79"/>
        <v>0</v>
      </c>
      <c r="Y152" s="255">
        <f t="shared" si="80"/>
        <v>0</v>
      </c>
      <c r="Z152" s="255">
        <f t="shared" si="81"/>
        <v>0</v>
      </c>
      <c r="AA152" s="990"/>
    </row>
    <row r="153" spans="1:28" outlineLevel="1">
      <c r="A153" s="137"/>
      <c r="B153" s="137"/>
      <c r="C153" s="193"/>
      <c r="D153" s="97"/>
      <c r="E153" s="97"/>
      <c r="F153" s="139"/>
      <c r="G153" s="62"/>
      <c r="H153" s="62"/>
      <c r="I153" s="62"/>
      <c r="J153" s="62"/>
      <c r="K153" s="62"/>
      <c r="L153" s="62"/>
      <c r="M153" s="550">
        <f>'KL TTHT CV DOT 2'!P152</f>
        <v>0</v>
      </c>
      <c r="N153" s="574">
        <f>'KL TTHT CV DOT 2'!Q152</f>
        <v>0</v>
      </c>
      <c r="O153" s="574">
        <f t="shared" si="67"/>
        <v>0</v>
      </c>
      <c r="P153" s="550">
        <f t="shared" si="84"/>
        <v>0</v>
      </c>
      <c r="Q153" s="550"/>
      <c r="R153" s="550"/>
      <c r="S153" s="550" t="e">
        <f>#REF!+Q153+R153</f>
        <v>#REF!</v>
      </c>
      <c r="T153" s="255">
        <f t="shared" si="76"/>
        <v>0</v>
      </c>
      <c r="U153" s="255">
        <f t="shared" si="77"/>
        <v>0</v>
      </c>
      <c r="V153" s="255">
        <f t="shared" si="85"/>
        <v>0</v>
      </c>
      <c r="W153" s="255">
        <f t="shared" si="78"/>
        <v>0</v>
      </c>
      <c r="X153" s="255">
        <f t="shared" si="79"/>
        <v>0</v>
      </c>
      <c r="Y153" s="255">
        <f t="shared" si="80"/>
        <v>0</v>
      </c>
      <c r="Z153" s="255">
        <f t="shared" si="81"/>
        <v>0</v>
      </c>
      <c r="AA153" s="990"/>
    </row>
    <row r="154" spans="1:28" outlineLevel="1">
      <c r="A154" s="137"/>
      <c r="B154" s="137"/>
      <c r="C154" s="193"/>
      <c r="D154" s="97"/>
      <c r="E154" s="97"/>
      <c r="F154" s="139"/>
      <c r="G154" s="62"/>
      <c r="H154" s="62"/>
      <c r="I154" s="62"/>
      <c r="J154" s="62"/>
      <c r="K154" s="62"/>
      <c r="L154" s="62"/>
      <c r="M154" s="550">
        <f>'KL TTHT CV DOT 2'!P153</f>
        <v>0</v>
      </c>
      <c r="N154" s="574">
        <f>'KL TTHT CV DOT 2'!Q153</f>
        <v>0</v>
      </c>
      <c r="O154" s="574">
        <f t="shared" si="67"/>
        <v>0</v>
      </c>
      <c r="P154" s="550">
        <f t="shared" si="84"/>
        <v>0</v>
      </c>
      <c r="Q154" s="550"/>
      <c r="R154" s="550"/>
      <c r="S154" s="550" t="e">
        <f>#REF!+Q154+R154</f>
        <v>#REF!</v>
      </c>
      <c r="T154" s="255">
        <f t="shared" si="76"/>
        <v>0</v>
      </c>
      <c r="U154" s="255">
        <f t="shared" si="77"/>
        <v>0</v>
      </c>
      <c r="V154" s="255">
        <f t="shared" si="85"/>
        <v>0</v>
      </c>
      <c r="W154" s="255">
        <f t="shared" si="78"/>
        <v>0</v>
      </c>
      <c r="X154" s="255">
        <f t="shared" si="79"/>
        <v>0</v>
      </c>
      <c r="Y154" s="255">
        <f t="shared" si="80"/>
        <v>0</v>
      </c>
      <c r="Z154" s="255">
        <f t="shared" si="81"/>
        <v>0</v>
      </c>
      <c r="AA154" s="990"/>
    </row>
    <row r="155" spans="1:28" s="153" customFormat="1" outlineLevel="1">
      <c r="A155" s="146" t="s">
        <v>155</v>
      </c>
      <c r="B155" s="146"/>
      <c r="C155" s="189" t="s">
        <v>156</v>
      </c>
      <c r="D155" s="99">
        <v>1</v>
      </c>
      <c r="E155" s="99">
        <v>1</v>
      </c>
      <c r="F155" s="148" t="s">
        <v>10</v>
      </c>
      <c r="G155" s="82"/>
      <c r="H155" s="82"/>
      <c r="I155" s="82"/>
      <c r="J155" s="82">
        <f>SUBTOTAL(9,J156:J240)</f>
        <v>2359220157.2575059</v>
      </c>
      <c r="K155" s="82">
        <f>SUBTOTAL(9,K156:K240)</f>
        <v>298880144.66200978</v>
      </c>
      <c r="L155" s="82">
        <f>SUBTOTAL(9,L156:L240)</f>
        <v>2658100301.9195161</v>
      </c>
      <c r="M155" s="553">
        <f>'KL TTHT CV DOT 2'!P154</f>
        <v>0</v>
      </c>
      <c r="N155" s="576">
        <f>'KL TTHT CV DOT 2'!Q154</f>
        <v>0</v>
      </c>
      <c r="O155" s="576">
        <f t="shared" si="67"/>
        <v>0</v>
      </c>
      <c r="P155" s="553">
        <f t="shared" si="84"/>
        <v>0</v>
      </c>
      <c r="Q155" s="553"/>
      <c r="R155" s="553"/>
      <c r="S155" s="553" t="e">
        <f>#REF!+Q155+R155</f>
        <v>#REF!</v>
      </c>
      <c r="T155" s="266">
        <f t="shared" ref="T155:Z155" si="88">SUBTOTAL(9,T156:T240)</f>
        <v>456722250.14520001</v>
      </c>
      <c r="U155" s="266">
        <f t="shared" si="88"/>
        <v>62718946.942412063</v>
      </c>
      <c r="V155" s="266">
        <f t="shared" si="88"/>
        <v>519441197.08761203</v>
      </c>
      <c r="W155" s="266">
        <f t="shared" si="88"/>
        <v>652931167.4073</v>
      </c>
      <c r="X155" s="266">
        <f t="shared" si="88"/>
        <v>87736023.80994311</v>
      </c>
      <c r="Y155" s="266">
        <f t="shared" si="88"/>
        <v>740667191.21724308</v>
      </c>
      <c r="Z155" s="266">
        <f t="shared" si="88"/>
        <v>1260108388.3048551</v>
      </c>
      <c r="AA155" s="988"/>
    </row>
    <row r="156" spans="1:28" outlineLevel="1">
      <c r="A156" s="137"/>
      <c r="B156" s="137"/>
      <c r="C156" s="189" t="s">
        <v>1591</v>
      </c>
      <c r="D156" s="97"/>
      <c r="E156" s="97"/>
      <c r="F156" s="139"/>
      <c r="G156" s="62"/>
      <c r="H156" s="62"/>
      <c r="I156" s="62"/>
      <c r="J156" s="62"/>
      <c r="K156" s="62"/>
      <c r="L156" s="62"/>
      <c r="M156" s="550">
        <f>'KL TTHT CV DOT 2'!P155</f>
        <v>0</v>
      </c>
      <c r="N156" s="574">
        <f>'KL TTHT CV DOT 2'!Q155</f>
        <v>0</v>
      </c>
      <c r="O156" s="574">
        <f t="shared" si="67"/>
        <v>0</v>
      </c>
      <c r="P156" s="550">
        <f t="shared" si="84"/>
        <v>0</v>
      </c>
      <c r="Q156" s="550"/>
      <c r="R156" s="550"/>
      <c r="S156" s="550" t="e">
        <f>#REF!+Q156+R156</f>
        <v>#REF!</v>
      </c>
      <c r="T156" s="255"/>
      <c r="U156" s="255"/>
      <c r="V156" s="255"/>
      <c r="W156" s="255"/>
      <c r="X156" s="255"/>
      <c r="Y156" s="255"/>
      <c r="Z156" s="255"/>
      <c r="AA156" s="990"/>
    </row>
    <row r="157" spans="1:28" outlineLevel="1">
      <c r="A157" s="137"/>
      <c r="B157" s="137"/>
      <c r="C157" s="189" t="s">
        <v>676</v>
      </c>
      <c r="D157" s="97"/>
      <c r="E157" s="97"/>
      <c r="F157" s="139"/>
      <c r="G157" s="62"/>
      <c r="H157" s="62"/>
      <c r="I157" s="62"/>
      <c r="J157" s="82">
        <f>SUBTOTAL(9,J158:J172)</f>
        <v>1059238180</v>
      </c>
      <c r="K157" s="82">
        <f t="shared" ref="K157:L157" si="89">SUBTOTAL(9,K158:K172)</f>
        <v>131854511.86761728</v>
      </c>
      <c r="L157" s="82">
        <f t="shared" si="89"/>
        <v>1191092691.8676174</v>
      </c>
      <c r="M157" s="553">
        <f>'KL TTHT CV DOT 2'!P156</f>
        <v>0</v>
      </c>
      <c r="N157" s="576">
        <f>'KL TTHT CV DOT 2'!Q156</f>
        <v>0</v>
      </c>
      <c r="O157" s="576">
        <f t="shared" si="67"/>
        <v>0</v>
      </c>
      <c r="P157" s="553">
        <f t="shared" si="84"/>
        <v>0</v>
      </c>
      <c r="Q157" s="553"/>
      <c r="R157" s="553"/>
      <c r="S157" s="553" t="e">
        <f>#REF!+Q157+R157</f>
        <v>#REF!</v>
      </c>
      <c r="T157" s="266">
        <f>SUBTOTAL(9,T158:T172)</f>
        <v>317771454</v>
      </c>
      <c r="U157" s="266">
        <f t="shared" ref="U157:V157" si="90">SUBTOTAL(9,U158:U172)</f>
        <v>39556353.560285181</v>
      </c>
      <c r="V157" s="266">
        <f t="shared" si="90"/>
        <v>357327807.56028521</v>
      </c>
      <c r="W157" s="266">
        <f>SUBTOTAL(9,W158:W172)</f>
        <v>476657181</v>
      </c>
      <c r="X157" s="266">
        <f t="shared" ref="X157:Y157" si="91">SUBTOTAL(9,X158:X172)</f>
        <v>59334530.340427779</v>
      </c>
      <c r="Y157" s="266">
        <f t="shared" si="91"/>
        <v>535991711.34042782</v>
      </c>
      <c r="Z157" s="266">
        <f t="shared" ref="Z157" si="92">SUBTOTAL(9,Z158:Z172)</f>
        <v>893319518.90071297</v>
      </c>
      <c r="AA157" s="988"/>
    </row>
    <row r="158" spans="1:28" outlineLevel="1">
      <c r="A158" s="137"/>
      <c r="B158" s="137"/>
      <c r="C158" s="193" t="s">
        <v>677</v>
      </c>
      <c r="D158" s="194">
        <v>0</v>
      </c>
      <c r="E158" s="194">
        <v>0</v>
      </c>
      <c r="F158" s="139" t="s">
        <v>624</v>
      </c>
      <c r="G158" s="199">
        <v>1443780</v>
      </c>
      <c r="H158" s="199">
        <v>81001.384755200008</v>
      </c>
      <c r="I158" s="62">
        <f t="shared" ref="I158:I216" si="93">SUM(G158:H158)</f>
        <v>1524781.3847552</v>
      </c>
      <c r="J158" s="62">
        <f t="shared" ref="J158:J170" si="94">G158*E158</f>
        <v>0</v>
      </c>
      <c r="K158" s="62">
        <f t="shared" ref="K158:K170" si="95">H158*E158</f>
        <v>0</v>
      </c>
      <c r="L158" s="62">
        <f t="shared" ref="L158:L170" si="96">I158*E158</f>
        <v>0</v>
      </c>
      <c r="M158" s="550">
        <f>'KL TTHT CV DOT 2'!P157</f>
        <v>0</v>
      </c>
      <c r="N158" s="574">
        <f>'KL TTHT CV DOT 2'!Q157</f>
        <v>0</v>
      </c>
      <c r="O158" s="574">
        <f t="shared" si="67"/>
        <v>0</v>
      </c>
      <c r="P158" s="550">
        <f t="shared" si="84"/>
        <v>0</v>
      </c>
      <c r="Q158" s="550"/>
      <c r="R158" s="550"/>
      <c r="S158" s="550" t="e">
        <f>#REF!+Q158+R158</f>
        <v>#REF!</v>
      </c>
      <c r="T158" s="255">
        <f t="shared" ref="T158:T172" si="97">M158*J158</f>
        <v>0</v>
      </c>
      <c r="U158" s="255">
        <f t="shared" ref="U158:U172" si="98">M158*K158</f>
        <v>0</v>
      </c>
      <c r="V158" s="255">
        <f t="shared" si="85"/>
        <v>0</v>
      </c>
      <c r="W158" s="255">
        <f t="shared" ref="W158:W172" si="99">J158*N158</f>
        <v>0</v>
      </c>
      <c r="X158" s="255">
        <f t="shared" ref="X158:X172" si="100">K158*N158</f>
        <v>0</v>
      </c>
      <c r="Y158" s="255">
        <f t="shared" ref="Y158:Y172" si="101">W158+X158</f>
        <v>0</v>
      </c>
      <c r="Z158" s="255">
        <f t="shared" ref="Z158:Z172" si="102">V158+Y158</f>
        <v>0</v>
      </c>
      <c r="AA158" s="990"/>
    </row>
    <row r="159" spans="1:28" outlineLevel="1">
      <c r="A159" s="137"/>
      <c r="B159" s="137"/>
      <c r="C159" s="193" t="s">
        <v>678</v>
      </c>
      <c r="D159" s="194">
        <v>0</v>
      </c>
      <c r="E159" s="97">
        <v>129.80000000000001</v>
      </c>
      <c r="F159" s="139" t="s">
        <v>624</v>
      </c>
      <c r="G159" s="199">
        <v>1009709.9999999999</v>
      </c>
      <c r="H159" s="199">
        <v>61078.452019199976</v>
      </c>
      <c r="I159" s="62">
        <f t="shared" si="93"/>
        <v>1070788.4520192</v>
      </c>
      <c r="J159" s="62">
        <f t="shared" si="94"/>
        <v>131060358</v>
      </c>
      <c r="K159" s="62">
        <f t="shared" si="95"/>
        <v>7927983.0720921578</v>
      </c>
      <c r="L159" s="62">
        <f t="shared" si="96"/>
        <v>138988341.07209218</v>
      </c>
      <c r="M159" s="550">
        <f>'KL TTHT CV DOT 2'!P158</f>
        <v>0.3</v>
      </c>
      <c r="N159" s="574">
        <f>'KL TTHT CV DOT 2'!Q158</f>
        <v>0.45</v>
      </c>
      <c r="O159" s="574">
        <f t="shared" si="67"/>
        <v>0.75</v>
      </c>
      <c r="P159" s="550">
        <v>0.25</v>
      </c>
      <c r="Q159" s="550"/>
      <c r="R159" s="550"/>
      <c r="S159" s="550" t="e">
        <f>#REF!+Q159+R159</f>
        <v>#REF!</v>
      </c>
      <c r="T159" s="255">
        <f t="shared" si="97"/>
        <v>39318107.399999999</v>
      </c>
      <c r="U159" s="255">
        <f t="shared" si="98"/>
        <v>2378394.9216276472</v>
      </c>
      <c r="V159" s="255">
        <f t="shared" si="85"/>
        <v>41696502.321627647</v>
      </c>
      <c r="W159" s="255">
        <f t="shared" si="99"/>
        <v>58977161.100000001</v>
      </c>
      <c r="X159" s="255">
        <f t="shared" si="100"/>
        <v>3567592.3824414709</v>
      </c>
      <c r="Y159" s="255">
        <f t="shared" si="101"/>
        <v>62544753.48244147</v>
      </c>
      <c r="Z159" s="255">
        <f t="shared" si="102"/>
        <v>104241255.80406912</v>
      </c>
      <c r="AA159" s="990"/>
      <c r="AB159" s="1036"/>
    </row>
    <row r="160" spans="1:28" outlineLevel="1">
      <c r="A160" s="137"/>
      <c r="B160" s="137"/>
      <c r="C160" s="193" t="s">
        <v>679</v>
      </c>
      <c r="D160" s="194">
        <v>13</v>
      </c>
      <c r="E160" s="97">
        <v>129.80000000000001</v>
      </c>
      <c r="F160" s="139" t="s">
        <v>624</v>
      </c>
      <c r="G160" s="199">
        <v>776880</v>
      </c>
      <c r="H160" s="199">
        <v>51045.865472000005</v>
      </c>
      <c r="I160" s="62">
        <f t="shared" ref="I160:I162" si="103">SUM(G160:H160)</f>
        <v>827925.86547199998</v>
      </c>
      <c r="J160" s="62">
        <f t="shared" si="94"/>
        <v>100839024.00000001</v>
      </c>
      <c r="K160" s="62">
        <f t="shared" si="95"/>
        <v>6625753.3382656015</v>
      </c>
      <c r="L160" s="62">
        <f t="shared" si="96"/>
        <v>107464777.33826561</v>
      </c>
      <c r="M160" s="550">
        <f>'KL TTHT CV DOT 2'!P159</f>
        <v>0.3</v>
      </c>
      <c r="N160" s="574">
        <f>'KL TTHT CV DOT 2'!Q159</f>
        <v>0.45</v>
      </c>
      <c r="O160" s="574">
        <f t="shared" si="67"/>
        <v>0.75</v>
      </c>
      <c r="P160" s="550">
        <v>0.25</v>
      </c>
      <c r="Q160" s="550"/>
      <c r="R160" s="550"/>
      <c r="S160" s="550" t="e">
        <f>#REF!+Q160+R160</f>
        <v>#REF!</v>
      </c>
      <c r="T160" s="255">
        <f t="shared" si="97"/>
        <v>30251707.200000003</v>
      </c>
      <c r="U160" s="255">
        <f t="shared" si="98"/>
        <v>1987726.0014796804</v>
      </c>
      <c r="V160" s="255">
        <f t="shared" si="85"/>
        <v>32239433.201479685</v>
      </c>
      <c r="W160" s="255">
        <f t="shared" si="99"/>
        <v>45377560.800000004</v>
      </c>
      <c r="X160" s="255">
        <f t="shared" si="100"/>
        <v>2981589.002219521</v>
      </c>
      <c r="Y160" s="255">
        <f t="shared" si="101"/>
        <v>48359149.802219525</v>
      </c>
      <c r="Z160" s="255">
        <f t="shared" si="102"/>
        <v>80598583.003699213</v>
      </c>
      <c r="AA160" s="990"/>
      <c r="AB160" s="1036"/>
    </row>
    <row r="161" spans="1:27" outlineLevel="1">
      <c r="A161" s="137"/>
      <c r="B161" s="137"/>
      <c r="C161" s="193" t="s">
        <v>681</v>
      </c>
      <c r="D161" s="194">
        <v>185</v>
      </c>
      <c r="E161" s="97">
        <v>215.60000000000002</v>
      </c>
      <c r="F161" s="139" t="s">
        <v>624</v>
      </c>
      <c r="G161" s="199">
        <v>1525680</v>
      </c>
      <c r="H161" s="199">
        <v>81001.384755200008</v>
      </c>
      <c r="I161" s="62">
        <f t="shared" si="103"/>
        <v>1606681.3847552</v>
      </c>
      <c r="J161" s="62">
        <f t="shared" si="94"/>
        <v>328936608.00000006</v>
      </c>
      <c r="K161" s="62">
        <f t="shared" si="95"/>
        <v>17463898.553221125</v>
      </c>
      <c r="L161" s="62">
        <f t="shared" si="96"/>
        <v>346400506.55322117</v>
      </c>
      <c r="M161" s="550">
        <f>'KL TTHT CV DOT 2'!P160</f>
        <v>0.3</v>
      </c>
      <c r="N161" s="574">
        <f>'KL TTHT CV DOT 2'!Q160</f>
        <v>0.45</v>
      </c>
      <c r="O161" s="574">
        <f t="shared" si="67"/>
        <v>0.75</v>
      </c>
      <c r="P161" s="550">
        <v>0.25</v>
      </c>
      <c r="Q161" s="550"/>
      <c r="R161" s="550"/>
      <c r="S161" s="550" t="e">
        <f>#REF!+Q161+R161</f>
        <v>#REF!</v>
      </c>
      <c r="T161" s="255">
        <f t="shared" si="97"/>
        <v>98680982.400000021</v>
      </c>
      <c r="U161" s="255">
        <f t="shared" si="98"/>
        <v>5239169.565966337</v>
      </c>
      <c r="V161" s="255">
        <f t="shared" si="85"/>
        <v>103920151.96596636</v>
      </c>
      <c r="W161" s="255">
        <f t="shared" si="99"/>
        <v>148021473.60000002</v>
      </c>
      <c r="X161" s="255">
        <f t="shared" si="100"/>
        <v>7858754.3489495069</v>
      </c>
      <c r="Y161" s="255">
        <f t="shared" si="101"/>
        <v>155880227.94894952</v>
      </c>
      <c r="Z161" s="255">
        <f t="shared" si="102"/>
        <v>259800379.91491586</v>
      </c>
      <c r="AA161" s="990"/>
    </row>
    <row r="162" spans="1:27" outlineLevel="1">
      <c r="A162" s="137"/>
      <c r="B162" s="137"/>
      <c r="C162" s="193" t="s">
        <v>682</v>
      </c>
      <c r="D162" s="194">
        <v>232</v>
      </c>
      <c r="E162" s="97">
        <v>269.5</v>
      </c>
      <c r="F162" s="139" t="s">
        <v>624</v>
      </c>
      <c r="G162" s="199">
        <v>826020</v>
      </c>
      <c r="H162" s="199">
        <v>68320</v>
      </c>
      <c r="I162" s="62">
        <f t="shared" si="103"/>
        <v>894340</v>
      </c>
      <c r="J162" s="62">
        <f t="shared" si="94"/>
        <v>222612390</v>
      </c>
      <c r="K162" s="62">
        <f t="shared" si="95"/>
        <v>18412240</v>
      </c>
      <c r="L162" s="62">
        <f t="shared" si="96"/>
        <v>241024630</v>
      </c>
      <c r="M162" s="550">
        <f>'KL TTHT CV DOT 2'!P161</f>
        <v>0.3</v>
      </c>
      <c r="N162" s="574">
        <f>'KL TTHT CV DOT 2'!Q161</f>
        <v>0.45</v>
      </c>
      <c r="O162" s="574">
        <f t="shared" si="67"/>
        <v>0.75</v>
      </c>
      <c r="P162" s="550">
        <v>0.25</v>
      </c>
      <c r="Q162" s="550"/>
      <c r="R162" s="550"/>
      <c r="S162" s="550" t="e">
        <f>#REF!+Q162+R162</f>
        <v>#REF!</v>
      </c>
      <c r="T162" s="255">
        <f t="shared" si="97"/>
        <v>66783717</v>
      </c>
      <c r="U162" s="255">
        <f t="shared" si="98"/>
        <v>5523672</v>
      </c>
      <c r="V162" s="255">
        <f t="shared" si="85"/>
        <v>72307389</v>
      </c>
      <c r="W162" s="255">
        <f t="shared" si="99"/>
        <v>100175575.5</v>
      </c>
      <c r="X162" s="255">
        <f t="shared" si="100"/>
        <v>8285508</v>
      </c>
      <c r="Y162" s="255">
        <f t="shared" si="101"/>
        <v>108461083.5</v>
      </c>
      <c r="Z162" s="255">
        <f t="shared" si="102"/>
        <v>180768472.5</v>
      </c>
      <c r="AA162" s="990"/>
    </row>
    <row r="163" spans="1:27" outlineLevel="1">
      <c r="A163" s="137"/>
      <c r="B163" s="137"/>
      <c r="C163" s="193" t="s">
        <v>683</v>
      </c>
      <c r="D163" s="194">
        <v>112</v>
      </c>
      <c r="E163" s="97">
        <v>0</v>
      </c>
      <c r="F163" s="139" t="s">
        <v>624</v>
      </c>
      <c r="G163" s="199">
        <v>1091610</v>
      </c>
      <c r="H163" s="199">
        <v>61078.452019199976</v>
      </c>
      <c r="I163" s="62">
        <f t="shared" si="93"/>
        <v>1152688.4520192</v>
      </c>
      <c r="J163" s="62">
        <f t="shared" si="94"/>
        <v>0</v>
      </c>
      <c r="K163" s="62">
        <f t="shared" si="95"/>
        <v>0</v>
      </c>
      <c r="L163" s="62">
        <f t="shared" si="96"/>
        <v>0</v>
      </c>
      <c r="M163" s="550">
        <f>'KL TTHT CV DOT 2'!P162</f>
        <v>0</v>
      </c>
      <c r="N163" s="574">
        <f>'KL TTHT CV DOT 2'!Q162</f>
        <v>0</v>
      </c>
      <c r="O163" s="574">
        <f t="shared" si="67"/>
        <v>0</v>
      </c>
      <c r="P163" s="550">
        <f t="shared" si="84"/>
        <v>0</v>
      </c>
      <c r="Q163" s="550"/>
      <c r="R163" s="550"/>
      <c r="S163" s="550" t="e">
        <f>#REF!+Q163+R163</f>
        <v>#REF!</v>
      </c>
      <c r="T163" s="255">
        <f t="shared" si="97"/>
        <v>0</v>
      </c>
      <c r="U163" s="255">
        <f t="shared" si="98"/>
        <v>0</v>
      </c>
      <c r="V163" s="255">
        <f t="shared" si="85"/>
        <v>0</v>
      </c>
      <c r="W163" s="255">
        <f t="shared" si="99"/>
        <v>0</v>
      </c>
      <c r="X163" s="255">
        <f t="shared" si="100"/>
        <v>0</v>
      </c>
      <c r="Y163" s="255">
        <f t="shared" si="101"/>
        <v>0</v>
      </c>
      <c r="Z163" s="255">
        <f t="shared" si="102"/>
        <v>0</v>
      </c>
      <c r="AA163" s="990"/>
    </row>
    <row r="164" spans="1:27" outlineLevel="1">
      <c r="A164" s="137"/>
      <c r="B164" s="137"/>
      <c r="C164" s="193" t="s">
        <v>684</v>
      </c>
      <c r="D164" s="194">
        <v>112</v>
      </c>
      <c r="E164" s="97">
        <v>0</v>
      </c>
      <c r="F164" s="139" t="s">
        <v>624</v>
      </c>
      <c r="G164" s="199">
        <v>858780</v>
      </c>
      <c r="H164" s="199">
        <v>51045.865472000005</v>
      </c>
      <c r="I164" s="62">
        <f t="shared" si="93"/>
        <v>909825.86547199998</v>
      </c>
      <c r="J164" s="62">
        <f t="shared" si="94"/>
        <v>0</v>
      </c>
      <c r="K164" s="62">
        <f t="shared" si="95"/>
        <v>0</v>
      </c>
      <c r="L164" s="62">
        <f t="shared" si="96"/>
        <v>0</v>
      </c>
      <c r="M164" s="550">
        <f>'KL TTHT CV DOT 2'!P163</f>
        <v>0</v>
      </c>
      <c r="N164" s="574">
        <f>'KL TTHT CV DOT 2'!Q163</f>
        <v>0</v>
      </c>
      <c r="O164" s="574">
        <f t="shared" si="67"/>
        <v>0</v>
      </c>
      <c r="P164" s="550">
        <f t="shared" si="84"/>
        <v>0</v>
      </c>
      <c r="Q164" s="550"/>
      <c r="R164" s="550"/>
      <c r="S164" s="550" t="e">
        <f>#REF!+Q164+R164</f>
        <v>#REF!</v>
      </c>
      <c r="T164" s="255">
        <f t="shared" si="97"/>
        <v>0</v>
      </c>
      <c r="U164" s="255">
        <f t="shared" si="98"/>
        <v>0</v>
      </c>
      <c r="V164" s="255">
        <f t="shared" si="85"/>
        <v>0</v>
      </c>
      <c r="W164" s="255">
        <f t="shared" si="99"/>
        <v>0</v>
      </c>
      <c r="X164" s="255">
        <f t="shared" si="100"/>
        <v>0</v>
      </c>
      <c r="Y164" s="255">
        <f t="shared" si="101"/>
        <v>0</v>
      </c>
      <c r="Z164" s="255">
        <f t="shared" si="102"/>
        <v>0</v>
      </c>
      <c r="AA164" s="990"/>
    </row>
    <row r="165" spans="1:27" outlineLevel="1">
      <c r="A165" s="137"/>
      <c r="B165" s="137"/>
      <c r="C165" s="193" t="s">
        <v>685</v>
      </c>
      <c r="D165" s="194">
        <v>187</v>
      </c>
      <c r="E165" s="97">
        <v>0</v>
      </c>
      <c r="F165" s="139" t="s">
        <v>624</v>
      </c>
      <c r="G165" s="199">
        <v>669240</v>
      </c>
      <c r="H165" s="199">
        <v>51045.865472000005</v>
      </c>
      <c r="I165" s="62">
        <f t="shared" ref="I165:I166" si="104">SUM(G165:H165)</f>
        <v>720285.86547199998</v>
      </c>
      <c r="J165" s="62">
        <f t="shared" si="94"/>
        <v>0</v>
      </c>
      <c r="K165" s="62">
        <f t="shared" si="95"/>
        <v>0</v>
      </c>
      <c r="L165" s="62">
        <f t="shared" si="96"/>
        <v>0</v>
      </c>
      <c r="M165" s="550">
        <f>'KL TTHT CV DOT 2'!P164</f>
        <v>0</v>
      </c>
      <c r="N165" s="574">
        <f>'KL TTHT CV DOT 2'!Q164</f>
        <v>0</v>
      </c>
      <c r="O165" s="574">
        <f t="shared" si="67"/>
        <v>0</v>
      </c>
      <c r="P165" s="550">
        <f t="shared" si="84"/>
        <v>0</v>
      </c>
      <c r="Q165" s="550"/>
      <c r="R165" s="550"/>
      <c r="S165" s="550" t="e">
        <f>#REF!+Q165+R165</f>
        <v>#REF!</v>
      </c>
      <c r="T165" s="255">
        <f t="shared" si="97"/>
        <v>0</v>
      </c>
      <c r="U165" s="255">
        <f t="shared" si="98"/>
        <v>0</v>
      </c>
      <c r="V165" s="255">
        <f t="shared" si="85"/>
        <v>0</v>
      </c>
      <c r="W165" s="255">
        <f t="shared" si="99"/>
        <v>0</v>
      </c>
      <c r="X165" s="255">
        <f t="shared" si="100"/>
        <v>0</v>
      </c>
      <c r="Y165" s="255">
        <f t="shared" si="101"/>
        <v>0</v>
      </c>
      <c r="Z165" s="255">
        <f t="shared" si="102"/>
        <v>0</v>
      </c>
      <c r="AA165" s="990"/>
    </row>
    <row r="166" spans="1:27" outlineLevel="1">
      <c r="A166" s="137"/>
      <c r="B166" s="137"/>
      <c r="C166" s="193" t="s">
        <v>686</v>
      </c>
      <c r="D166" s="194">
        <v>9</v>
      </c>
      <c r="E166" s="97">
        <v>0</v>
      </c>
      <c r="F166" s="139" t="s">
        <v>624</v>
      </c>
      <c r="G166" s="199">
        <v>1199250</v>
      </c>
      <c r="H166" s="199">
        <v>91952.000000000015</v>
      </c>
      <c r="I166" s="62">
        <f t="shared" si="104"/>
        <v>1291202</v>
      </c>
      <c r="J166" s="62">
        <f t="shared" si="94"/>
        <v>0</v>
      </c>
      <c r="K166" s="62">
        <f t="shared" si="95"/>
        <v>0</v>
      </c>
      <c r="L166" s="62">
        <f t="shared" si="96"/>
        <v>0</v>
      </c>
      <c r="M166" s="550">
        <f>'KL TTHT CV DOT 2'!P165</f>
        <v>0</v>
      </c>
      <c r="N166" s="574">
        <f>'KL TTHT CV DOT 2'!Q165</f>
        <v>0</v>
      </c>
      <c r="O166" s="574">
        <f t="shared" si="67"/>
        <v>0</v>
      </c>
      <c r="P166" s="550">
        <f t="shared" si="84"/>
        <v>0</v>
      </c>
      <c r="Q166" s="550"/>
      <c r="R166" s="550"/>
      <c r="S166" s="550" t="e">
        <f>#REF!+Q166+R166</f>
        <v>#REF!</v>
      </c>
      <c r="T166" s="255">
        <f t="shared" si="97"/>
        <v>0</v>
      </c>
      <c r="U166" s="255">
        <f t="shared" si="98"/>
        <v>0</v>
      </c>
      <c r="V166" s="255">
        <f t="shared" si="85"/>
        <v>0</v>
      </c>
      <c r="W166" s="255">
        <f t="shared" si="99"/>
        <v>0</v>
      </c>
      <c r="X166" s="255">
        <f t="shared" si="100"/>
        <v>0</v>
      </c>
      <c r="Y166" s="255">
        <f t="shared" si="101"/>
        <v>0</v>
      </c>
      <c r="Z166" s="255">
        <f t="shared" si="102"/>
        <v>0</v>
      </c>
      <c r="AA166" s="990"/>
    </row>
    <row r="167" spans="1:27" outlineLevel="1">
      <c r="A167" s="137"/>
      <c r="B167" s="137"/>
      <c r="C167" s="193" t="s">
        <v>687</v>
      </c>
      <c r="D167" s="194">
        <v>0</v>
      </c>
      <c r="E167" s="97">
        <v>0</v>
      </c>
      <c r="F167" s="139" t="s">
        <v>624</v>
      </c>
      <c r="G167" s="199">
        <v>1067040</v>
      </c>
      <c r="H167" s="199">
        <v>81001.384755200008</v>
      </c>
      <c r="I167" s="62">
        <f>SUM(G167:H167)</f>
        <v>1148041.3847552</v>
      </c>
      <c r="J167" s="62">
        <f t="shared" si="94"/>
        <v>0</v>
      </c>
      <c r="K167" s="62">
        <f t="shared" si="95"/>
        <v>0</v>
      </c>
      <c r="L167" s="62">
        <f t="shared" si="96"/>
        <v>0</v>
      </c>
      <c r="M167" s="550">
        <f>'KL TTHT CV DOT 2'!P166</f>
        <v>0</v>
      </c>
      <c r="N167" s="574">
        <f>'KL TTHT CV DOT 2'!Q166</f>
        <v>0</v>
      </c>
      <c r="O167" s="574">
        <f t="shared" si="67"/>
        <v>0</v>
      </c>
      <c r="P167" s="550">
        <f t="shared" si="84"/>
        <v>0</v>
      </c>
      <c r="Q167" s="550"/>
      <c r="R167" s="550"/>
      <c r="S167" s="550" t="e">
        <f>#REF!+Q167+R167</f>
        <v>#REF!</v>
      </c>
      <c r="T167" s="255">
        <f t="shared" si="97"/>
        <v>0</v>
      </c>
      <c r="U167" s="255">
        <f t="shared" si="98"/>
        <v>0</v>
      </c>
      <c r="V167" s="255">
        <f t="shared" si="85"/>
        <v>0</v>
      </c>
      <c r="W167" s="255">
        <f t="shared" si="99"/>
        <v>0</v>
      </c>
      <c r="X167" s="255">
        <f t="shared" si="100"/>
        <v>0</v>
      </c>
      <c r="Y167" s="255">
        <f t="shared" si="101"/>
        <v>0</v>
      </c>
      <c r="Z167" s="255">
        <f t="shared" si="102"/>
        <v>0</v>
      </c>
      <c r="AA167" s="990"/>
    </row>
    <row r="168" spans="1:27" outlineLevel="1">
      <c r="A168" s="137"/>
      <c r="B168" s="137"/>
      <c r="C168" s="193" t="s">
        <v>688</v>
      </c>
      <c r="D168" s="194">
        <v>5</v>
      </c>
      <c r="E168" s="97">
        <v>5</v>
      </c>
      <c r="F168" s="139" t="s">
        <v>624</v>
      </c>
      <c r="G168" s="199">
        <v>933660</v>
      </c>
      <c r="H168" s="199">
        <v>68320</v>
      </c>
      <c r="I168" s="62">
        <f t="shared" ref="I168" si="105">SUM(G168:H168)</f>
        <v>1001980</v>
      </c>
      <c r="J168" s="62">
        <f t="shared" si="94"/>
        <v>4668300</v>
      </c>
      <c r="K168" s="62">
        <f t="shared" si="95"/>
        <v>341600</v>
      </c>
      <c r="L168" s="62">
        <f t="shared" si="96"/>
        <v>5009900</v>
      </c>
      <c r="M168" s="550">
        <f>'KL TTHT CV DOT 2'!P167</f>
        <v>0.3</v>
      </c>
      <c r="N168" s="574">
        <f>'KL TTHT CV DOT 2'!Q167</f>
        <v>0.45</v>
      </c>
      <c r="O168" s="574">
        <f t="shared" si="67"/>
        <v>0.75</v>
      </c>
      <c r="P168" s="550">
        <v>0.25</v>
      </c>
      <c r="Q168" s="550"/>
      <c r="R168" s="550"/>
      <c r="S168" s="550" t="e">
        <f>#REF!+Q168+R168</f>
        <v>#REF!</v>
      </c>
      <c r="T168" s="255">
        <f t="shared" si="97"/>
        <v>1400490</v>
      </c>
      <c r="U168" s="255">
        <f t="shared" si="98"/>
        <v>102480</v>
      </c>
      <c r="V168" s="255">
        <f t="shared" si="85"/>
        <v>1502970</v>
      </c>
      <c r="W168" s="255">
        <f t="shared" si="99"/>
        <v>2100735</v>
      </c>
      <c r="X168" s="255">
        <f t="shared" si="100"/>
        <v>153720</v>
      </c>
      <c r="Y168" s="255">
        <f t="shared" si="101"/>
        <v>2254455</v>
      </c>
      <c r="Z168" s="255">
        <f t="shared" si="102"/>
        <v>3757425</v>
      </c>
      <c r="AA168" s="990"/>
    </row>
    <row r="169" spans="1:27" outlineLevel="1">
      <c r="A169" s="137"/>
      <c r="B169" s="137"/>
      <c r="C169" s="193" t="s">
        <v>689</v>
      </c>
      <c r="D169" s="194">
        <v>2</v>
      </c>
      <c r="E169" s="97">
        <v>2</v>
      </c>
      <c r="F169" s="139" t="s">
        <v>624</v>
      </c>
      <c r="G169" s="199">
        <v>625950</v>
      </c>
      <c r="H169" s="199">
        <v>61078.452019199976</v>
      </c>
      <c r="I169" s="62">
        <f t="shared" si="93"/>
        <v>687028.45201919996</v>
      </c>
      <c r="J169" s="62">
        <f t="shared" si="94"/>
        <v>1251900</v>
      </c>
      <c r="K169" s="62">
        <f t="shared" si="95"/>
        <v>122156.90403839995</v>
      </c>
      <c r="L169" s="62">
        <f t="shared" si="96"/>
        <v>1374056.9040383999</v>
      </c>
      <c r="M169" s="550">
        <f>'KL TTHT CV DOT 2'!P168</f>
        <v>0.3</v>
      </c>
      <c r="N169" s="574">
        <f>'KL TTHT CV DOT 2'!Q168</f>
        <v>0.45</v>
      </c>
      <c r="O169" s="574">
        <f t="shared" si="67"/>
        <v>0.75</v>
      </c>
      <c r="P169" s="550">
        <v>0.25</v>
      </c>
      <c r="Q169" s="550"/>
      <c r="R169" s="550"/>
      <c r="S169" s="550" t="e">
        <f>#REF!+Q169+R169</f>
        <v>#REF!</v>
      </c>
      <c r="T169" s="255">
        <f t="shared" si="97"/>
        <v>375570</v>
      </c>
      <c r="U169" s="255">
        <f t="shared" si="98"/>
        <v>36647.071211519986</v>
      </c>
      <c r="V169" s="255">
        <f t="shared" si="85"/>
        <v>412217.07121152</v>
      </c>
      <c r="W169" s="255">
        <f t="shared" si="99"/>
        <v>563355</v>
      </c>
      <c r="X169" s="255">
        <f t="shared" si="100"/>
        <v>54970.606817279979</v>
      </c>
      <c r="Y169" s="255">
        <f t="shared" si="101"/>
        <v>618325.60681727994</v>
      </c>
      <c r="Z169" s="255">
        <f t="shared" si="102"/>
        <v>1030542.6780287999</v>
      </c>
      <c r="AA169" s="990"/>
    </row>
    <row r="170" spans="1:27" outlineLevel="1">
      <c r="A170" s="137"/>
      <c r="B170" s="137"/>
      <c r="C170" s="193" t="s">
        <v>690</v>
      </c>
      <c r="D170" s="194">
        <v>1</v>
      </c>
      <c r="E170" s="194">
        <v>1</v>
      </c>
      <c r="F170" s="139" t="s">
        <v>619</v>
      </c>
      <c r="G170" s="199">
        <v>269869600</v>
      </c>
      <c r="H170" s="199">
        <v>80960880</v>
      </c>
      <c r="I170" s="62">
        <f t="shared" si="93"/>
        <v>350830480</v>
      </c>
      <c r="J170" s="62">
        <f t="shared" si="94"/>
        <v>269869600</v>
      </c>
      <c r="K170" s="62">
        <f t="shared" si="95"/>
        <v>80960880</v>
      </c>
      <c r="L170" s="62">
        <f t="shared" si="96"/>
        <v>350830480</v>
      </c>
      <c r="M170" s="550">
        <f>'KL TTHT CV DOT 2'!P169</f>
        <v>0.3</v>
      </c>
      <c r="N170" s="574">
        <f>'KL TTHT CV DOT 2'!Q169</f>
        <v>0.45</v>
      </c>
      <c r="O170" s="574">
        <f t="shared" si="67"/>
        <v>0.75</v>
      </c>
      <c r="P170" s="550">
        <v>0.25</v>
      </c>
      <c r="Q170" s="550"/>
      <c r="R170" s="550"/>
      <c r="S170" s="550" t="e">
        <f>#REF!+Q170+R170</f>
        <v>#REF!</v>
      </c>
      <c r="T170" s="255">
        <f t="shared" si="97"/>
        <v>80960880</v>
      </c>
      <c r="U170" s="255">
        <f t="shared" si="98"/>
        <v>24288264</v>
      </c>
      <c r="V170" s="255">
        <f t="shared" si="85"/>
        <v>105249144</v>
      </c>
      <c r="W170" s="255">
        <f t="shared" si="99"/>
        <v>121441320</v>
      </c>
      <c r="X170" s="255">
        <f t="shared" si="100"/>
        <v>36432396</v>
      </c>
      <c r="Y170" s="255">
        <f t="shared" si="101"/>
        <v>157873716</v>
      </c>
      <c r="Z170" s="255">
        <f t="shared" si="102"/>
        <v>263122860</v>
      </c>
      <c r="AA170" s="990"/>
    </row>
    <row r="171" spans="1:27" outlineLevel="1">
      <c r="A171" s="137"/>
      <c r="B171" s="137"/>
      <c r="C171" s="193"/>
      <c r="D171" s="194"/>
      <c r="E171" s="194"/>
      <c r="F171" s="139"/>
      <c r="G171" s="62"/>
      <c r="H171" s="62"/>
      <c r="I171" s="62"/>
      <c r="J171" s="62"/>
      <c r="K171" s="62"/>
      <c r="L171" s="62"/>
      <c r="M171" s="550">
        <f>'KL TTHT CV DOT 2'!P170</f>
        <v>0</v>
      </c>
      <c r="N171" s="574">
        <f>'KL TTHT CV DOT 2'!Q170</f>
        <v>0</v>
      </c>
      <c r="O171" s="574">
        <f t="shared" si="67"/>
        <v>0</v>
      </c>
      <c r="P171" s="550">
        <f t="shared" si="84"/>
        <v>0</v>
      </c>
      <c r="Q171" s="550"/>
      <c r="R171" s="550"/>
      <c r="S171" s="550" t="e">
        <f>#REF!+Q171+R171</f>
        <v>#REF!</v>
      </c>
      <c r="T171" s="255">
        <f t="shared" si="97"/>
        <v>0</v>
      </c>
      <c r="U171" s="255">
        <f t="shared" si="98"/>
        <v>0</v>
      </c>
      <c r="V171" s="255">
        <f t="shared" si="85"/>
        <v>0</v>
      </c>
      <c r="W171" s="255">
        <f t="shared" si="99"/>
        <v>0</v>
      </c>
      <c r="X171" s="255">
        <f t="shared" si="100"/>
        <v>0</v>
      </c>
      <c r="Y171" s="255">
        <f t="shared" si="101"/>
        <v>0</v>
      </c>
      <c r="Z171" s="255">
        <f t="shared" si="102"/>
        <v>0</v>
      </c>
      <c r="AA171" s="990"/>
    </row>
    <row r="172" spans="1:27" outlineLevel="1">
      <c r="A172" s="137"/>
      <c r="B172" s="137"/>
      <c r="C172" s="193"/>
      <c r="D172" s="97"/>
      <c r="E172" s="97"/>
      <c r="F172" s="139"/>
      <c r="G172" s="62"/>
      <c r="H172" s="62"/>
      <c r="I172" s="62"/>
      <c r="J172" s="62"/>
      <c r="K172" s="62"/>
      <c r="L172" s="62"/>
      <c r="M172" s="550">
        <f>'KL TTHT CV DOT 2'!P171</f>
        <v>0</v>
      </c>
      <c r="N172" s="574">
        <f>'KL TTHT CV DOT 2'!Q171</f>
        <v>0</v>
      </c>
      <c r="O172" s="574">
        <f t="shared" si="67"/>
        <v>0</v>
      </c>
      <c r="P172" s="550">
        <f t="shared" si="84"/>
        <v>0</v>
      </c>
      <c r="Q172" s="550"/>
      <c r="R172" s="550"/>
      <c r="S172" s="550" t="e">
        <f>#REF!+Q172+R172</f>
        <v>#REF!</v>
      </c>
      <c r="T172" s="255">
        <f t="shared" si="97"/>
        <v>0</v>
      </c>
      <c r="U172" s="255">
        <f t="shared" si="98"/>
        <v>0</v>
      </c>
      <c r="V172" s="255">
        <f t="shared" si="85"/>
        <v>0</v>
      </c>
      <c r="W172" s="255">
        <f t="shared" si="99"/>
        <v>0</v>
      </c>
      <c r="X172" s="255">
        <f t="shared" si="100"/>
        <v>0</v>
      </c>
      <c r="Y172" s="255">
        <f t="shared" si="101"/>
        <v>0</v>
      </c>
      <c r="Z172" s="255">
        <f t="shared" si="102"/>
        <v>0</v>
      </c>
      <c r="AA172" s="990"/>
    </row>
    <row r="173" spans="1:27" outlineLevel="1">
      <c r="A173" s="137"/>
      <c r="B173" s="137"/>
      <c r="C173" s="189" t="s">
        <v>693</v>
      </c>
      <c r="D173" s="97"/>
      <c r="E173" s="97"/>
      <c r="F173" s="139"/>
      <c r="G173" s="62"/>
      <c r="H173" s="62"/>
      <c r="I173" s="62"/>
      <c r="J173" s="82">
        <f>SUBTOTAL(9,J174:J189)</f>
        <v>205951658</v>
      </c>
      <c r="K173" s="82">
        <f t="shared" ref="K173:L173" si="106">SUBTOTAL(9,K174:K189)</f>
        <v>26469471.777689599</v>
      </c>
      <c r="L173" s="82">
        <f t="shared" si="106"/>
        <v>232421129.77768961</v>
      </c>
      <c r="M173" s="553">
        <f>'KL TTHT CV DOT 2'!P172</f>
        <v>0</v>
      </c>
      <c r="N173" s="576">
        <f>'KL TTHT CV DOT 2'!Q172</f>
        <v>0</v>
      </c>
      <c r="O173" s="576">
        <f t="shared" si="67"/>
        <v>0</v>
      </c>
      <c r="P173" s="553">
        <f t="shared" si="84"/>
        <v>0</v>
      </c>
      <c r="Q173" s="553"/>
      <c r="R173" s="553"/>
      <c r="S173" s="553" t="e">
        <f>#REF!+Q173+R173</f>
        <v>#REF!</v>
      </c>
      <c r="T173" s="266">
        <f>SUBTOTAL(9,T174:T189)</f>
        <v>61785497.399999991</v>
      </c>
      <c r="U173" s="266">
        <f t="shared" ref="U173:V173" si="107">SUBTOTAL(9,U174:U189)</f>
        <v>7940841.5333068799</v>
      </c>
      <c r="V173" s="266">
        <f t="shared" si="107"/>
        <v>69726338.933306873</v>
      </c>
      <c r="W173" s="266">
        <f>SUBTOTAL(9,W174:W189)</f>
        <v>92678246.100000009</v>
      </c>
      <c r="X173" s="266">
        <f t="shared" ref="X173:Y173" si="108">SUBTOTAL(9,X174:X189)</f>
        <v>11911262.299960323</v>
      </c>
      <c r="Y173" s="266">
        <f t="shared" si="108"/>
        <v>104589508.39996031</v>
      </c>
      <c r="Z173" s="266">
        <f t="shared" ref="Z173" si="109">SUBTOTAL(9,Z174:Z189)</f>
        <v>174315847.33326721</v>
      </c>
      <c r="AA173" s="988"/>
    </row>
    <row r="174" spans="1:27" outlineLevel="1">
      <c r="A174" s="137"/>
      <c r="B174" s="137"/>
      <c r="C174" s="193" t="s">
        <v>677</v>
      </c>
      <c r="D174" s="97">
        <v>0</v>
      </c>
      <c r="E174" s="97"/>
      <c r="F174" s="139" t="s">
        <v>624</v>
      </c>
      <c r="G174" s="199">
        <v>1443780</v>
      </c>
      <c r="H174" s="199">
        <v>81001.384755200008</v>
      </c>
      <c r="I174" s="62">
        <f t="shared" ref="I174:I187" si="110">SUM(G174:H174)</f>
        <v>1524781.3847552</v>
      </c>
      <c r="J174" s="62">
        <f t="shared" ref="J174:J187" si="111">G174*E174</f>
        <v>0</v>
      </c>
      <c r="K174" s="62">
        <f t="shared" ref="K174:K187" si="112">H174*E174</f>
        <v>0</v>
      </c>
      <c r="L174" s="62">
        <f t="shared" ref="L174:L187" si="113">I174*E174</f>
        <v>0</v>
      </c>
      <c r="M174" s="550">
        <f>'KL TTHT CV DOT 2'!P173</f>
        <v>0</v>
      </c>
      <c r="N174" s="574">
        <f>'KL TTHT CV DOT 2'!Q173</f>
        <v>0</v>
      </c>
      <c r="O174" s="574">
        <f t="shared" si="67"/>
        <v>0</v>
      </c>
      <c r="P174" s="550">
        <f t="shared" si="84"/>
        <v>0</v>
      </c>
      <c r="Q174" s="550"/>
      <c r="R174" s="550"/>
      <c r="S174" s="550" t="e">
        <f>#REF!+Q174+R174</f>
        <v>#REF!</v>
      </c>
      <c r="T174" s="255">
        <f t="shared" ref="T174:T190" si="114">M174*J174</f>
        <v>0</v>
      </c>
      <c r="U174" s="255">
        <f t="shared" ref="U174:U190" si="115">M174*K174</f>
        <v>0</v>
      </c>
      <c r="V174" s="255">
        <f t="shared" si="85"/>
        <v>0</v>
      </c>
      <c r="W174" s="255">
        <f t="shared" ref="W174:W190" si="116">J174*N174</f>
        <v>0</v>
      </c>
      <c r="X174" s="255">
        <f t="shared" ref="X174:X190" si="117">K174*N174</f>
        <v>0</v>
      </c>
      <c r="Y174" s="255">
        <f t="shared" ref="Y174:Y190" si="118">W174+X174</f>
        <v>0</v>
      </c>
      <c r="Z174" s="255">
        <f t="shared" ref="Z174:Z190" si="119">V174+Y174</f>
        <v>0</v>
      </c>
      <c r="AA174" s="990"/>
    </row>
    <row r="175" spans="1:27" outlineLevel="1">
      <c r="A175" s="137"/>
      <c r="B175" s="137"/>
      <c r="C175" s="193" t="s">
        <v>678</v>
      </c>
      <c r="D175" s="97">
        <v>0</v>
      </c>
      <c r="E175" s="97"/>
      <c r="F175" s="139" t="s">
        <v>624</v>
      </c>
      <c r="G175" s="199">
        <v>1009709.9999999999</v>
      </c>
      <c r="H175" s="199">
        <v>61078.452019199976</v>
      </c>
      <c r="I175" s="62">
        <f t="shared" si="110"/>
        <v>1070788.4520192</v>
      </c>
      <c r="J175" s="62">
        <f t="shared" si="111"/>
        <v>0</v>
      </c>
      <c r="K175" s="62">
        <f t="shared" si="112"/>
        <v>0</v>
      </c>
      <c r="L175" s="62">
        <f t="shared" si="113"/>
        <v>0</v>
      </c>
      <c r="M175" s="550">
        <f>'KL TTHT CV DOT 2'!P174</f>
        <v>0</v>
      </c>
      <c r="N175" s="574">
        <f>'KL TTHT CV DOT 2'!Q174</f>
        <v>0</v>
      </c>
      <c r="O175" s="574">
        <f t="shared" si="67"/>
        <v>0</v>
      </c>
      <c r="P175" s="550">
        <f t="shared" si="84"/>
        <v>0</v>
      </c>
      <c r="Q175" s="550"/>
      <c r="R175" s="550"/>
      <c r="S175" s="550" t="e">
        <f>#REF!+Q175+R175</f>
        <v>#REF!</v>
      </c>
      <c r="T175" s="255">
        <f t="shared" si="114"/>
        <v>0</v>
      </c>
      <c r="U175" s="255">
        <f t="shared" si="115"/>
        <v>0</v>
      </c>
      <c r="V175" s="255">
        <f t="shared" si="85"/>
        <v>0</v>
      </c>
      <c r="W175" s="255">
        <f t="shared" si="116"/>
        <v>0</v>
      </c>
      <c r="X175" s="255">
        <f t="shared" si="117"/>
        <v>0</v>
      </c>
      <c r="Y175" s="255">
        <f t="shared" si="118"/>
        <v>0</v>
      </c>
      <c r="Z175" s="255">
        <f t="shared" si="119"/>
        <v>0</v>
      </c>
      <c r="AA175" s="990"/>
    </row>
    <row r="176" spans="1:27" outlineLevel="1">
      <c r="A176" s="137"/>
      <c r="B176" s="137"/>
      <c r="C176" s="193" t="s">
        <v>679</v>
      </c>
      <c r="D176" s="194">
        <v>10</v>
      </c>
      <c r="E176" s="97"/>
      <c r="F176" s="139" t="s">
        <v>624</v>
      </c>
      <c r="G176" s="199">
        <v>776880</v>
      </c>
      <c r="H176" s="199">
        <v>51045.865472000005</v>
      </c>
      <c r="I176" s="62">
        <f t="shared" si="110"/>
        <v>827925.86547199998</v>
      </c>
      <c r="J176" s="62">
        <f t="shared" si="111"/>
        <v>0</v>
      </c>
      <c r="K176" s="62">
        <f t="shared" si="112"/>
        <v>0</v>
      </c>
      <c r="L176" s="62">
        <f t="shared" si="113"/>
        <v>0</v>
      </c>
      <c r="M176" s="550">
        <f>'KL TTHT CV DOT 2'!P175</f>
        <v>0</v>
      </c>
      <c r="N176" s="574">
        <f>'KL TTHT CV DOT 2'!Q175</f>
        <v>0</v>
      </c>
      <c r="O176" s="574">
        <f t="shared" si="67"/>
        <v>0</v>
      </c>
      <c r="P176" s="550">
        <f t="shared" si="84"/>
        <v>0</v>
      </c>
      <c r="Q176" s="550"/>
      <c r="R176" s="550"/>
      <c r="S176" s="550" t="e">
        <f>#REF!+Q176+R176</f>
        <v>#REF!</v>
      </c>
      <c r="T176" s="255">
        <f t="shared" si="114"/>
        <v>0</v>
      </c>
      <c r="U176" s="255">
        <f t="shared" si="115"/>
        <v>0</v>
      </c>
      <c r="V176" s="255">
        <f t="shared" si="85"/>
        <v>0</v>
      </c>
      <c r="W176" s="255">
        <f t="shared" si="116"/>
        <v>0</v>
      </c>
      <c r="X176" s="255">
        <f t="shared" si="117"/>
        <v>0</v>
      </c>
      <c r="Y176" s="255">
        <f t="shared" si="118"/>
        <v>0</v>
      </c>
      <c r="Z176" s="255">
        <f t="shared" si="119"/>
        <v>0</v>
      </c>
      <c r="AA176" s="990"/>
    </row>
    <row r="177" spans="1:27" outlineLevel="1">
      <c r="A177" s="137"/>
      <c r="B177" s="137"/>
      <c r="C177" s="193" t="s">
        <v>681</v>
      </c>
      <c r="D177" s="194">
        <v>0</v>
      </c>
      <c r="E177" s="97"/>
      <c r="F177" s="139" t="s">
        <v>624</v>
      </c>
      <c r="G177" s="199">
        <v>1525680</v>
      </c>
      <c r="H177" s="199">
        <v>81001.384755200008</v>
      </c>
      <c r="I177" s="62">
        <f t="shared" si="110"/>
        <v>1606681.3847552</v>
      </c>
      <c r="J177" s="62">
        <f t="shared" si="111"/>
        <v>0</v>
      </c>
      <c r="K177" s="62">
        <f t="shared" si="112"/>
        <v>0</v>
      </c>
      <c r="L177" s="62">
        <f t="shared" si="113"/>
        <v>0</v>
      </c>
      <c r="M177" s="550">
        <f>'KL TTHT CV DOT 2'!P176</f>
        <v>0</v>
      </c>
      <c r="N177" s="574">
        <f>'KL TTHT CV DOT 2'!Q176</f>
        <v>0</v>
      </c>
      <c r="O177" s="574">
        <f t="shared" si="67"/>
        <v>0</v>
      </c>
      <c r="P177" s="550">
        <f t="shared" si="84"/>
        <v>0</v>
      </c>
      <c r="Q177" s="550"/>
      <c r="R177" s="550"/>
      <c r="S177" s="550" t="e">
        <f>#REF!+Q177+R177</f>
        <v>#REF!</v>
      </c>
      <c r="T177" s="255">
        <f t="shared" si="114"/>
        <v>0</v>
      </c>
      <c r="U177" s="255">
        <f t="shared" si="115"/>
        <v>0</v>
      </c>
      <c r="V177" s="255">
        <f t="shared" si="85"/>
        <v>0</v>
      </c>
      <c r="W177" s="255">
        <f t="shared" si="116"/>
        <v>0</v>
      </c>
      <c r="X177" s="255">
        <f t="shared" si="117"/>
        <v>0</v>
      </c>
      <c r="Y177" s="255">
        <f t="shared" si="118"/>
        <v>0</v>
      </c>
      <c r="Z177" s="255">
        <f t="shared" si="119"/>
        <v>0</v>
      </c>
      <c r="AA177" s="990"/>
    </row>
    <row r="178" spans="1:27" outlineLevel="1">
      <c r="A178" s="137"/>
      <c r="B178" s="137"/>
      <c r="C178" s="193" t="s">
        <v>682</v>
      </c>
      <c r="D178" s="194">
        <v>64</v>
      </c>
      <c r="E178" s="97">
        <v>73.7</v>
      </c>
      <c r="F178" s="139" t="s">
        <v>624</v>
      </c>
      <c r="G178" s="199">
        <v>826020</v>
      </c>
      <c r="H178" s="199">
        <v>68320</v>
      </c>
      <c r="I178" s="62">
        <f t="shared" si="110"/>
        <v>894340</v>
      </c>
      <c r="J178" s="62">
        <f t="shared" si="111"/>
        <v>60877674</v>
      </c>
      <c r="K178" s="62">
        <f t="shared" si="112"/>
        <v>5035184</v>
      </c>
      <c r="L178" s="62">
        <f t="shared" si="113"/>
        <v>65912858</v>
      </c>
      <c r="M178" s="550">
        <f>'KL TTHT CV DOT 2'!P177</f>
        <v>0.3</v>
      </c>
      <c r="N178" s="574">
        <f>'KL TTHT CV DOT 2'!Q177</f>
        <v>0.45</v>
      </c>
      <c r="O178" s="574">
        <f t="shared" si="67"/>
        <v>0.75</v>
      </c>
      <c r="P178" s="550">
        <v>0.25</v>
      </c>
      <c r="Q178" s="550"/>
      <c r="R178" s="550"/>
      <c r="S178" s="550" t="e">
        <f>#REF!+Q178+R178</f>
        <v>#REF!</v>
      </c>
      <c r="T178" s="255">
        <f t="shared" si="114"/>
        <v>18263302.199999999</v>
      </c>
      <c r="U178" s="255">
        <f t="shared" si="115"/>
        <v>1510555.2</v>
      </c>
      <c r="V178" s="255">
        <f t="shared" si="85"/>
        <v>19773857.399999999</v>
      </c>
      <c r="W178" s="255">
        <f t="shared" si="116"/>
        <v>27394953.300000001</v>
      </c>
      <c r="X178" s="255">
        <f t="shared" si="117"/>
        <v>2265832.8000000003</v>
      </c>
      <c r="Y178" s="255">
        <f t="shared" si="118"/>
        <v>29660786.100000001</v>
      </c>
      <c r="Z178" s="255">
        <f t="shared" si="119"/>
        <v>49434643.5</v>
      </c>
      <c r="AA178" s="990"/>
    </row>
    <row r="179" spans="1:27" outlineLevel="1">
      <c r="A179" s="137"/>
      <c r="B179" s="137"/>
      <c r="C179" s="193" t="s">
        <v>683</v>
      </c>
      <c r="D179" s="194">
        <v>0</v>
      </c>
      <c r="E179" s="97">
        <v>0</v>
      </c>
      <c r="F179" s="139" t="s">
        <v>624</v>
      </c>
      <c r="G179" s="199">
        <v>1091610</v>
      </c>
      <c r="H179" s="199">
        <v>61078.452019199976</v>
      </c>
      <c r="I179" s="62">
        <f t="shared" si="110"/>
        <v>1152688.4520192</v>
      </c>
      <c r="J179" s="62">
        <f t="shared" si="111"/>
        <v>0</v>
      </c>
      <c r="K179" s="62">
        <f t="shared" si="112"/>
        <v>0</v>
      </c>
      <c r="L179" s="62">
        <f t="shared" si="113"/>
        <v>0</v>
      </c>
      <c r="M179" s="550">
        <f>'KL TTHT CV DOT 2'!P178</f>
        <v>0</v>
      </c>
      <c r="N179" s="574">
        <f>'KL TTHT CV DOT 2'!Q178</f>
        <v>0</v>
      </c>
      <c r="O179" s="574">
        <f t="shared" si="67"/>
        <v>0</v>
      </c>
      <c r="P179" s="550">
        <f t="shared" si="84"/>
        <v>0</v>
      </c>
      <c r="Q179" s="550"/>
      <c r="R179" s="550"/>
      <c r="S179" s="550" t="e">
        <f>#REF!+Q179+R179</f>
        <v>#REF!</v>
      </c>
      <c r="T179" s="255">
        <f t="shared" si="114"/>
        <v>0</v>
      </c>
      <c r="U179" s="255">
        <f t="shared" si="115"/>
        <v>0</v>
      </c>
      <c r="V179" s="255">
        <f t="shared" si="85"/>
        <v>0</v>
      </c>
      <c r="W179" s="255">
        <f t="shared" si="116"/>
        <v>0</v>
      </c>
      <c r="X179" s="255">
        <f t="shared" si="117"/>
        <v>0</v>
      </c>
      <c r="Y179" s="255">
        <f t="shared" si="118"/>
        <v>0</v>
      </c>
      <c r="Z179" s="255">
        <f t="shared" si="119"/>
        <v>0</v>
      </c>
      <c r="AA179" s="990"/>
    </row>
    <row r="180" spans="1:27" outlineLevel="1">
      <c r="A180" s="137"/>
      <c r="B180" s="137"/>
      <c r="C180" s="193" t="s">
        <v>684</v>
      </c>
      <c r="D180" s="194">
        <v>82</v>
      </c>
      <c r="E180" s="97">
        <v>94.600000000000009</v>
      </c>
      <c r="F180" s="139" t="s">
        <v>624</v>
      </c>
      <c r="G180" s="199">
        <v>858780</v>
      </c>
      <c r="H180" s="199">
        <v>51045.865472000005</v>
      </c>
      <c r="I180" s="71">
        <f t="shared" si="110"/>
        <v>909825.86547199998</v>
      </c>
      <c r="J180" s="71">
        <f t="shared" si="111"/>
        <v>81240588</v>
      </c>
      <c r="K180" s="71">
        <f t="shared" si="112"/>
        <v>4828938.8736512009</v>
      </c>
      <c r="L180" s="71">
        <f t="shared" si="113"/>
        <v>86069526.873651206</v>
      </c>
      <c r="M180" s="550">
        <f>'KL TTHT CV DOT 2'!P179</f>
        <v>0.3</v>
      </c>
      <c r="N180" s="574">
        <f>'KL TTHT CV DOT 2'!Q179</f>
        <v>0.45</v>
      </c>
      <c r="O180" s="574">
        <f t="shared" si="67"/>
        <v>0.75</v>
      </c>
      <c r="P180" s="550">
        <v>0.25</v>
      </c>
      <c r="Q180" s="552"/>
      <c r="R180" s="552"/>
      <c r="S180" s="552" t="e">
        <f>#REF!+Q180+R180</f>
        <v>#REF!</v>
      </c>
      <c r="T180" s="255">
        <f t="shared" si="114"/>
        <v>24372176.399999999</v>
      </c>
      <c r="U180" s="257">
        <f t="shared" si="115"/>
        <v>1448681.6620953602</v>
      </c>
      <c r="V180" s="257">
        <f t="shared" si="85"/>
        <v>25820858.062095359</v>
      </c>
      <c r="W180" s="255">
        <f t="shared" si="116"/>
        <v>36558264.600000001</v>
      </c>
      <c r="X180" s="257">
        <f t="shared" si="117"/>
        <v>2173022.4931430407</v>
      </c>
      <c r="Y180" s="257">
        <f t="shared" si="118"/>
        <v>38731287.093143046</v>
      </c>
      <c r="Z180" s="257">
        <f t="shared" si="119"/>
        <v>64552145.155238405</v>
      </c>
      <c r="AA180" s="990"/>
    </row>
    <row r="181" spans="1:27" outlineLevel="1">
      <c r="A181" s="137"/>
      <c r="B181" s="137"/>
      <c r="C181" s="193" t="s">
        <v>685</v>
      </c>
      <c r="D181" s="194">
        <v>66</v>
      </c>
      <c r="E181" s="97">
        <v>0</v>
      </c>
      <c r="F181" s="139" t="s">
        <v>624</v>
      </c>
      <c r="G181" s="199">
        <v>669240</v>
      </c>
      <c r="H181" s="199">
        <v>51045.865472000005</v>
      </c>
      <c r="I181" s="71">
        <f t="shared" si="110"/>
        <v>720285.86547199998</v>
      </c>
      <c r="J181" s="71">
        <f t="shared" si="111"/>
        <v>0</v>
      </c>
      <c r="K181" s="71">
        <f t="shared" si="112"/>
        <v>0</v>
      </c>
      <c r="L181" s="71">
        <f t="shared" si="113"/>
        <v>0</v>
      </c>
      <c r="M181" s="550">
        <f>'KL TTHT CV DOT 2'!P180</f>
        <v>0</v>
      </c>
      <c r="N181" s="570">
        <f>'KL TTHT CV DOT 2'!Q180</f>
        <v>0</v>
      </c>
      <c r="O181" s="570">
        <f t="shared" si="67"/>
        <v>0</v>
      </c>
      <c r="P181" s="552">
        <f t="shared" si="84"/>
        <v>0</v>
      </c>
      <c r="Q181" s="552"/>
      <c r="R181" s="552"/>
      <c r="S181" s="552" t="e">
        <f>#REF!+Q181+R181</f>
        <v>#REF!</v>
      </c>
      <c r="T181" s="255">
        <f t="shared" si="114"/>
        <v>0</v>
      </c>
      <c r="U181" s="257">
        <f t="shared" si="115"/>
        <v>0</v>
      </c>
      <c r="V181" s="257">
        <f t="shared" si="85"/>
        <v>0</v>
      </c>
      <c r="W181" s="255">
        <f t="shared" si="116"/>
        <v>0</v>
      </c>
      <c r="X181" s="257">
        <f t="shared" si="117"/>
        <v>0</v>
      </c>
      <c r="Y181" s="257">
        <f t="shared" si="118"/>
        <v>0</v>
      </c>
      <c r="Z181" s="257">
        <f t="shared" si="119"/>
        <v>0</v>
      </c>
      <c r="AA181" s="990"/>
    </row>
    <row r="182" spans="1:27" outlineLevel="1">
      <c r="A182" s="137"/>
      <c r="B182" s="137"/>
      <c r="C182" s="193" t="s">
        <v>686</v>
      </c>
      <c r="D182" s="194">
        <v>0</v>
      </c>
      <c r="E182" s="97">
        <v>0</v>
      </c>
      <c r="F182" s="139" t="s">
        <v>624</v>
      </c>
      <c r="G182" s="199">
        <v>1199250</v>
      </c>
      <c r="H182" s="199">
        <v>91952.000000000015</v>
      </c>
      <c r="I182" s="71">
        <f t="shared" si="110"/>
        <v>1291202</v>
      </c>
      <c r="J182" s="71">
        <f t="shared" si="111"/>
        <v>0</v>
      </c>
      <c r="K182" s="71">
        <f t="shared" si="112"/>
        <v>0</v>
      </c>
      <c r="L182" s="71">
        <f t="shared" si="113"/>
        <v>0</v>
      </c>
      <c r="M182" s="550">
        <f>'KL TTHT CV DOT 2'!P181</f>
        <v>0</v>
      </c>
      <c r="N182" s="570">
        <f>'KL TTHT CV DOT 2'!Q181</f>
        <v>0</v>
      </c>
      <c r="O182" s="570">
        <f t="shared" si="67"/>
        <v>0</v>
      </c>
      <c r="P182" s="552">
        <f t="shared" si="84"/>
        <v>0</v>
      </c>
      <c r="Q182" s="552"/>
      <c r="R182" s="552"/>
      <c r="S182" s="552" t="e">
        <f>#REF!+Q182+R182</f>
        <v>#REF!</v>
      </c>
      <c r="T182" s="255">
        <f t="shared" si="114"/>
        <v>0</v>
      </c>
      <c r="U182" s="257">
        <f t="shared" si="115"/>
        <v>0</v>
      </c>
      <c r="V182" s="257">
        <f t="shared" si="85"/>
        <v>0</v>
      </c>
      <c r="W182" s="255">
        <f t="shared" si="116"/>
        <v>0</v>
      </c>
      <c r="X182" s="257">
        <f t="shared" si="117"/>
        <v>0</v>
      </c>
      <c r="Y182" s="257">
        <f t="shared" si="118"/>
        <v>0</v>
      </c>
      <c r="Z182" s="257">
        <f t="shared" si="119"/>
        <v>0</v>
      </c>
      <c r="AA182" s="990"/>
    </row>
    <row r="183" spans="1:27" outlineLevel="1">
      <c r="A183" s="137"/>
      <c r="B183" s="137"/>
      <c r="C183" s="193" t="s">
        <v>687</v>
      </c>
      <c r="D183" s="194">
        <v>0</v>
      </c>
      <c r="E183" s="97">
        <v>0</v>
      </c>
      <c r="F183" s="139" t="s">
        <v>624</v>
      </c>
      <c r="G183" s="199">
        <v>1067040</v>
      </c>
      <c r="H183" s="199">
        <v>81001.384755200008</v>
      </c>
      <c r="I183" s="71">
        <f t="shared" si="110"/>
        <v>1148041.3847552</v>
      </c>
      <c r="J183" s="71">
        <f t="shared" si="111"/>
        <v>0</v>
      </c>
      <c r="K183" s="71">
        <f t="shared" si="112"/>
        <v>0</v>
      </c>
      <c r="L183" s="71">
        <f t="shared" si="113"/>
        <v>0</v>
      </c>
      <c r="M183" s="550">
        <f>'KL TTHT CV DOT 2'!P182</f>
        <v>0</v>
      </c>
      <c r="N183" s="570">
        <f>'KL TTHT CV DOT 2'!Q182</f>
        <v>0</v>
      </c>
      <c r="O183" s="570">
        <f t="shared" si="67"/>
        <v>0</v>
      </c>
      <c r="P183" s="552">
        <f t="shared" si="84"/>
        <v>0</v>
      </c>
      <c r="Q183" s="552"/>
      <c r="R183" s="552"/>
      <c r="S183" s="552" t="e">
        <f>#REF!+Q183+R183</f>
        <v>#REF!</v>
      </c>
      <c r="T183" s="255">
        <f t="shared" si="114"/>
        <v>0</v>
      </c>
      <c r="U183" s="257">
        <f t="shared" si="115"/>
        <v>0</v>
      </c>
      <c r="V183" s="257">
        <f t="shared" si="85"/>
        <v>0</v>
      </c>
      <c r="W183" s="255">
        <f t="shared" si="116"/>
        <v>0</v>
      </c>
      <c r="X183" s="257">
        <f t="shared" si="117"/>
        <v>0</v>
      </c>
      <c r="Y183" s="257">
        <f t="shared" si="118"/>
        <v>0</v>
      </c>
      <c r="Z183" s="257">
        <f t="shared" si="119"/>
        <v>0</v>
      </c>
      <c r="AA183" s="990"/>
    </row>
    <row r="184" spans="1:27" outlineLevel="1">
      <c r="A184" s="137"/>
      <c r="B184" s="137"/>
      <c r="C184" s="193" t="s">
        <v>688</v>
      </c>
      <c r="D184" s="194">
        <v>11</v>
      </c>
      <c r="E184" s="97">
        <v>11</v>
      </c>
      <c r="F184" s="139" t="s">
        <v>624</v>
      </c>
      <c r="G184" s="199">
        <v>933660</v>
      </c>
      <c r="H184" s="199">
        <v>68320</v>
      </c>
      <c r="I184" s="71">
        <f t="shared" si="110"/>
        <v>1001980</v>
      </c>
      <c r="J184" s="71">
        <f t="shared" si="111"/>
        <v>10270260</v>
      </c>
      <c r="K184" s="71">
        <f t="shared" si="112"/>
        <v>751520</v>
      </c>
      <c r="L184" s="71">
        <f t="shared" si="113"/>
        <v>11021780</v>
      </c>
      <c r="M184" s="550">
        <f>'KL TTHT CV DOT 2'!P183</f>
        <v>0.3</v>
      </c>
      <c r="N184" s="574">
        <f>'KL TTHT CV DOT 2'!Q183</f>
        <v>0.45</v>
      </c>
      <c r="O184" s="574">
        <f t="shared" si="67"/>
        <v>0.75</v>
      </c>
      <c r="P184" s="550">
        <v>0.25</v>
      </c>
      <c r="Q184" s="552"/>
      <c r="R184" s="552"/>
      <c r="S184" s="552" t="e">
        <f>#REF!+Q184+R184</f>
        <v>#REF!</v>
      </c>
      <c r="T184" s="255">
        <f t="shared" si="114"/>
        <v>3081078</v>
      </c>
      <c r="U184" s="257">
        <f t="shared" si="115"/>
        <v>225456</v>
      </c>
      <c r="V184" s="257">
        <f t="shared" si="85"/>
        <v>3306534</v>
      </c>
      <c r="W184" s="255">
        <f t="shared" si="116"/>
        <v>4621617</v>
      </c>
      <c r="X184" s="257">
        <f t="shared" si="117"/>
        <v>338184</v>
      </c>
      <c r="Y184" s="257">
        <f t="shared" si="118"/>
        <v>4959801</v>
      </c>
      <c r="Z184" s="257">
        <f t="shared" si="119"/>
        <v>8266335</v>
      </c>
      <c r="AA184" s="990"/>
    </row>
    <row r="185" spans="1:27" outlineLevel="1">
      <c r="A185" s="137"/>
      <c r="B185" s="137"/>
      <c r="C185" s="193" t="s">
        <v>689</v>
      </c>
      <c r="D185" s="97">
        <v>0</v>
      </c>
      <c r="E185" s="97">
        <v>0</v>
      </c>
      <c r="F185" s="139" t="s">
        <v>624</v>
      </c>
      <c r="G185" s="199">
        <v>625950</v>
      </c>
      <c r="H185" s="199">
        <v>61078.452019199976</v>
      </c>
      <c r="I185" s="71">
        <f t="shared" si="110"/>
        <v>687028.45201919996</v>
      </c>
      <c r="J185" s="71">
        <f t="shared" si="111"/>
        <v>0</v>
      </c>
      <c r="K185" s="71">
        <f t="shared" si="112"/>
        <v>0</v>
      </c>
      <c r="L185" s="71">
        <f t="shared" si="113"/>
        <v>0</v>
      </c>
      <c r="M185" s="552">
        <f>'KL TTHT CV DOT 2'!P184</f>
        <v>0</v>
      </c>
      <c r="N185" s="570">
        <f>'KL TTHT CV DOT 2'!Q184</f>
        <v>0</v>
      </c>
      <c r="O185" s="570">
        <f t="shared" ref="O185:O248" si="120">M185+N185</f>
        <v>0</v>
      </c>
      <c r="P185" s="552">
        <f t="shared" si="84"/>
        <v>0</v>
      </c>
      <c r="Q185" s="552"/>
      <c r="R185" s="552"/>
      <c r="S185" s="552" t="e">
        <f>#REF!+Q185+R185</f>
        <v>#REF!</v>
      </c>
      <c r="T185" s="257">
        <f t="shared" si="114"/>
        <v>0</v>
      </c>
      <c r="U185" s="257">
        <f t="shared" si="115"/>
        <v>0</v>
      </c>
      <c r="V185" s="257">
        <f t="shared" si="85"/>
        <v>0</v>
      </c>
      <c r="W185" s="257">
        <f t="shared" si="116"/>
        <v>0</v>
      </c>
      <c r="X185" s="257">
        <f t="shared" si="117"/>
        <v>0</v>
      </c>
      <c r="Y185" s="257">
        <f t="shared" si="118"/>
        <v>0</v>
      </c>
      <c r="Z185" s="257">
        <f t="shared" si="119"/>
        <v>0</v>
      </c>
      <c r="AA185" s="990"/>
    </row>
    <row r="186" spans="1:27" outlineLevel="1">
      <c r="A186" s="137"/>
      <c r="B186" s="137"/>
      <c r="C186" s="193" t="s">
        <v>694</v>
      </c>
      <c r="D186" s="97">
        <v>2</v>
      </c>
      <c r="E186" s="97">
        <v>2.2000000000000002</v>
      </c>
      <c r="F186" s="139" t="s">
        <v>624</v>
      </c>
      <c r="G186" s="199">
        <v>496079.99999999994</v>
      </c>
      <c r="H186" s="199">
        <v>51045.865472000005</v>
      </c>
      <c r="I186" s="71">
        <f t="shared" si="110"/>
        <v>547125.86547199998</v>
      </c>
      <c r="J186" s="71">
        <f t="shared" si="111"/>
        <v>1091376</v>
      </c>
      <c r="K186" s="71">
        <f t="shared" si="112"/>
        <v>112300.90403840003</v>
      </c>
      <c r="L186" s="71">
        <f t="shared" si="113"/>
        <v>1203676.9040384002</v>
      </c>
      <c r="M186" s="550">
        <f>'KL TTHT CV DOT 2'!P185</f>
        <v>0.3</v>
      </c>
      <c r="N186" s="574">
        <f>'KL TTHT CV DOT 2'!Q185</f>
        <v>0.45</v>
      </c>
      <c r="O186" s="574">
        <f t="shared" si="120"/>
        <v>0.75</v>
      </c>
      <c r="P186" s="550">
        <v>0.25</v>
      </c>
      <c r="Q186" s="552"/>
      <c r="R186" s="552"/>
      <c r="S186" s="552" t="e">
        <f>#REF!+Q186+R186</f>
        <v>#REF!</v>
      </c>
      <c r="T186" s="257">
        <f t="shared" si="114"/>
        <v>327412.8</v>
      </c>
      <c r="U186" s="257">
        <f t="shared" si="115"/>
        <v>33690.271211520005</v>
      </c>
      <c r="V186" s="257">
        <f t="shared" si="85"/>
        <v>361103.07121152</v>
      </c>
      <c r="W186" s="257">
        <f t="shared" si="116"/>
        <v>491119.2</v>
      </c>
      <c r="X186" s="257">
        <f t="shared" si="117"/>
        <v>50535.406817280011</v>
      </c>
      <c r="Y186" s="257">
        <f t="shared" si="118"/>
        <v>541654.60681728006</v>
      </c>
      <c r="Z186" s="257">
        <f t="shared" si="119"/>
        <v>902757.67802880006</v>
      </c>
      <c r="AA186" s="990"/>
    </row>
    <row r="187" spans="1:27" outlineLevel="1">
      <c r="A187" s="137"/>
      <c r="B187" s="137"/>
      <c r="C187" s="138" t="s">
        <v>690</v>
      </c>
      <c r="D187" s="97">
        <v>1</v>
      </c>
      <c r="E187" s="97">
        <v>1</v>
      </c>
      <c r="F187" s="139" t="s">
        <v>619</v>
      </c>
      <c r="G187" s="199">
        <v>52471760</v>
      </c>
      <c r="H187" s="199">
        <v>15741528</v>
      </c>
      <c r="I187" s="71">
        <f t="shared" si="110"/>
        <v>68213288</v>
      </c>
      <c r="J187" s="71">
        <f t="shared" si="111"/>
        <v>52471760</v>
      </c>
      <c r="K187" s="71">
        <f t="shared" si="112"/>
        <v>15741528</v>
      </c>
      <c r="L187" s="71">
        <f t="shared" si="113"/>
        <v>68213288</v>
      </c>
      <c r="M187" s="550">
        <f>'KL TTHT CV DOT 2'!P186</f>
        <v>0.3</v>
      </c>
      <c r="N187" s="574">
        <f>'KL TTHT CV DOT 2'!Q186</f>
        <v>0.45</v>
      </c>
      <c r="O187" s="574">
        <f t="shared" si="120"/>
        <v>0.75</v>
      </c>
      <c r="P187" s="550">
        <v>0.25</v>
      </c>
      <c r="Q187" s="552"/>
      <c r="R187" s="552"/>
      <c r="S187" s="552" t="e">
        <f>#REF!+Q187+R187</f>
        <v>#REF!</v>
      </c>
      <c r="T187" s="257">
        <f t="shared" si="114"/>
        <v>15741528</v>
      </c>
      <c r="U187" s="257">
        <f t="shared" si="115"/>
        <v>4722458.3999999994</v>
      </c>
      <c r="V187" s="257">
        <f t="shared" si="85"/>
        <v>20463986.399999999</v>
      </c>
      <c r="W187" s="257">
        <f t="shared" si="116"/>
        <v>23612292</v>
      </c>
      <c r="X187" s="257">
        <f t="shared" si="117"/>
        <v>7083687.6000000006</v>
      </c>
      <c r="Y187" s="257">
        <f t="shared" si="118"/>
        <v>30695979.600000001</v>
      </c>
      <c r="Z187" s="257">
        <f t="shared" si="119"/>
        <v>51159966</v>
      </c>
      <c r="AA187" s="990"/>
    </row>
    <row r="188" spans="1:27" s="11" customFormat="1" outlineLevel="1">
      <c r="A188" s="192"/>
      <c r="B188" s="192"/>
      <c r="C188" s="193"/>
      <c r="D188" s="97"/>
      <c r="E188" s="97"/>
      <c r="F188" s="195"/>
      <c r="G188" s="199"/>
      <c r="H188" s="199"/>
      <c r="I188" s="199"/>
      <c r="J188" s="199"/>
      <c r="K188" s="199"/>
      <c r="L188" s="199"/>
      <c r="M188" s="554">
        <f>'KL TTHT CV DOT 2'!P187</f>
        <v>0</v>
      </c>
      <c r="N188" s="579">
        <f>'KL TTHT CV DOT 2'!Q187</f>
        <v>0</v>
      </c>
      <c r="O188" s="579">
        <f t="shared" si="120"/>
        <v>0</v>
      </c>
      <c r="P188" s="554">
        <f t="shared" si="84"/>
        <v>0</v>
      </c>
      <c r="Q188" s="554"/>
      <c r="R188" s="554"/>
      <c r="S188" s="554" t="e">
        <f>#REF!+Q188+R188</f>
        <v>#REF!</v>
      </c>
      <c r="T188" s="265">
        <f t="shared" si="114"/>
        <v>0</v>
      </c>
      <c r="U188" s="265">
        <f t="shared" si="115"/>
        <v>0</v>
      </c>
      <c r="V188" s="265">
        <f t="shared" si="85"/>
        <v>0</v>
      </c>
      <c r="W188" s="265">
        <f t="shared" si="116"/>
        <v>0</v>
      </c>
      <c r="X188" s="265">
        <f t="shared" si="117"/>
        <v>0</v>
      </c>
      <c r="Y188" s="265">
        <f t="shared" si="118"/>
        <v>0</v>
      </c>
      <c r="Z188" s="265">
        <f t="shared" si="119"/>
        <v>0</v>
      </c>
      <c r="AA188" s="990"/>
    </row>
    <row r="189" spans="1:27" outlineLevel="1">
      <c r="A189" s="137"/>
      <c r="B189" s="137"/>
      <c r="C189" s="138"/>
      <c r="D189" s="97"/>
      <c r="E189" s="97"/>
      <c r="F189" s="139"/>
      <c r="G189" s="71"/>
      <c r="H189" s="71"/>
      <c r="I189" s="71"/>
      <c r="J189" s="71"/>
      <c r="K189" s="71"/>
      <c r="L189" s="71"/>
      <c r="M189" s="552">
        <f>'KL TTHT CV DOT 2'!P188</f>
        <v>0</v>
      </c>
      <c r="N189" s="570">
        <f>'KL TTHT CV DOT 2'!Q188</f>
        <v>0</v>
      </c>
      <c r="O189" s="570">
        <f t="shared" si="120"/>
        <v>0</v>
      </c>
      <c r="P189" s="552">
        <f t="shared" si="84"/>
        <v>0</v>
      </c>
      <c r="Q189" s="552"/>
      <c r="R189" s="552"/>
      <c r="S189" s="552" t="e">
        <f>#REF!+Q189+R189</f>
        <v>#REF!</v>
      </c>
      <c r="T189" s="257">
        <f t="shared" si="114"/>
        <v>0</v>
      </c>
      <c r="U189" s="257">
        <f t="shared" si="115"/>
        <v>0</v>
      </c>
      <c r="V189" s="257">
        <f t="shared" si="85"/>
        <v>0</v>
      </c>
      <c r="W189" s="257">
        <f t="shared" si="116"/>
        <v>0</v>
      </c>
      <c r="X189" s="257">
        <f t="shared" si="117"/>
        <v>0</v>
      </c>
      <c r="Y189" s="257">
        <f t="shared" si="118"/>
        <v>0</v>
      </c>
      <c r="Z189" s="257">
        <f t="shared" si="119"/>
        <v>0</v>
      </c>
      <c r="AA189" s="990"/>
    </row>
    <row r="190" spans="1:27" outlineLevel="1">
      <c r="A190" s="137"/>
      <c r="B190" s="137"/>
      <c r="C190" s="147" t="s">
        <v>695</v>
      </c>
      <c r="D190" s="97"/>
      <c r="E190" s="97"/>
      <c r="F190" s="139"/>
      <c r="G190" s="71"/>
      <c r="H190" s="71"/>
      <c r="I190" s="71"/>
      <c r="J190" s="71"/>
      <c r="K190" s="71"/>
      <c r="L190" s="71"/>
      <c r="M190" s="552">
        <f>'KL TTHT CV DOT 2'!P189</f>
        <v>0</v>
      </c>
      <c r="N190" s="570">
        <f>'KL TTHT CV DOT 2'!Q189</f>
        <v>0</v>
      </c>
      <c r="O190" s="570">
        <f t="shared" si="120"/>
        <v>0</v>
      </c>
      <c r="P190" s="552">
        <f t="shared" si="84"/>
        <v>0</v>
      </c>
      <c r="Q190" s="552"/>
      <c r="R190" s="552"/>
      <c r="S190" s="552" t="e">
        <f>#REF!+Q190+R190</f>
        <v>#REF!</v>
      </c>
      <c r="T190" s="257">
        <f t="shared" si="114"/>
        <v>0</v>
      </c>
      <c r="U190" s="257">
        <f t="shared" si="115"/>
        <v>0</v>
      </c>
      <c r="V190" s="257">
        <f t="shared" si="85"/>
        <v>0</v>
      </c>
      <c r="W190" s="257">
        <f t="shared" si="116"/>
        <v>0</v>
      </c>
      <c r="X190" s="257">
        <f t="shared" si="117"/>
        <v>0</v>
      </c>
      <c r="Y190" s="257">
        <f t="shared" si="118"/>
        <v>0</v>
      </c>
      <c r="Z190" s="257">
        <f t="shared" si="119"/>
        <v>0</v>
      </c>
      <c r="AA190" s="990"/>
    </row>
    <row r="191" spans="1:27" outlineLevel="1">
      <c r="A191" s="137"/>
      <c r="B191" s="137"/>
      <c r="C191" s="147" t="s">
        <v>676</v>
      </c>
      <c r="D191" s="94"/>
      <c r="E191" s="94"/>
      <c r="F191" s="139"/>
      <c r="G191" s="71"/>
      <c r="H191" s="71"/>
      <c r="I191" s="71"/>
      <c r="J191" s="82">
        <f>SUBTOTAL(9,J192:J200)</f>
        <v>4068960</v>
      </c>
      <c r="K191" s="82">
        <f t="shared" ref="K191:L191" si="121">SUBTOTAL(9,K192:K200)</f>
        <v>2081884.0000000002</v>
      </c>
      <c r="L191" s="82">
        <f t="shared" si="121"/>
        <v>6150844</v>
      </c>
      <c r="M191" s="553">
        <f>'KL TTHT CV DOT 2'!P190</f>
        <v>0</v>
      </c>
      <c r="N191" s="576">
        <f>'KL TTHT CV DOT 2'!Q190</f>
        <v>0</v>
      </c>
      <c r="O191" s="576">
        <f t="shared" si="120"/>
        <v>0</v>
      </c>
      <c r="P191" s="553">
        <f t="shared" si="84"/>
        <v>0</v>
      </c>
      <c r="Q191" s="553"/>
      <c r="R191" s="553"/>
      <c r="S191" s="553" t="e">
        <f>#REF!+Q191+R191</f>
        <v>#REF!</v>
      </c>
      <c r="T191" s="266">
        <f>SUBTOTAL(9,T192:T200)</f>
        <v>0</v>
      </c>
      <c r="U191" s="266">
        <f t="shared" ref="U191:V191" si="122">SUBTOTAL(9,U192:U200)</f>
        <v>0</v>
      </c>
      <c r="V191" s="266">
        <f t="shared" si="122"/>
        <v>0</v>
      </c>
      <c r="W191" s="266">
        <f>SUBTOTAL(9,W192:W200)</f>
        <v>0</v>
      </c>
      <c r="X191" s="266">
        <f t="shared" ref="X191:Y191" si="123">SUBTOTAL(9,X192:X200)</f>
        <v>0</v>
      </c>
      <c r="Y191" s="266">
        <f t="shared" si="123"/>
        <v>0</v>
      </c>
      <c r="Z191" s="266">
        <f t="shared" ref="Z191" si="124">SUBTOTAL(9,Z192:Z200)</f>
        <v>0</v>
      </c>
      <c r="AA191" s="988"/>
    </row>
    <row r="192" spans="1:27" outlineLevel="1">
      <c r="A192" s="137"/>
      <c r="B192" s="137"/>
      <c r="C192" s="138" t="s">
        <v>696</v>
      </c>
      <c r="D192" s="97">
        <v>0</v>
      </c>
      <c r="E192" s="97">
        <v>0</v>
      </c>
      <c r="F192" s="139" t="s">
        <v>660</v>
      </c>
      <c r="G192" s="199">
        <v>46800</v>
      </c>
      <c r="H192" s="199">
        <v>54500.000000000007</v>
      </c>
      <c r="I192" s="71">
        <f t="shared" si="93"/>
        <v>101300</v>
      </c>
      <c r="J192" s="71">
        <f t="shared" ref="J192:J199" si="125">G192*E192</f>
        <v>0</v>
      </c>
      <c r="K192" s="71">
        <f t="shared" ref="K192:K199" si="126">H192*E192</f>
        <v>0</v>
      </c>
      <c r="L192" s="71">
        <f t="shared" ref="L192:L199" si="127">I192*E192</f>
        <v>0</v>
      </c>
      <c r="M192" s="552">
        <f>'KL TTHT CV DOT 2'!P191</f>
        <v>0</v>
      </c>
      <c r="N192" s="570">
        <f>'KL TTHT CV DOT 2'!Q191</f>
        <v>0</v>
      </c>
      <c r="O192" s="570">
        <f t="shared" si="120"/>
        <v>0</v>
      </c>
      <c r="P192" s="552">
        <f t="shared" si="84"/>
        <v>0</v>
      </c>
      <c r="Q192" s="552"/>
      <c r="R192" s="552"/>
      <c r="S192" s="552" t="e">
        <f>#REF!+Q192+R192</f>
        <v>#REF!</v>
      </c>
      <c r="T192" s="257">
        <f t="shared" ref="T192:T200" si="128">M192*J192</f>
        <v>0</v>
      </c>
      <c r="U192" s="257">
        <f t="shared" ref="U192:U200" si="129">M192*K192</f>
        <v>0</v>
      </c>
      <c r="V192" s="257">
        <f t="shared" si="85"/>
        <v>0</v>
      </c>
      <c r="W192" s="257">
        <f t="shared" ref="W192:W200" si="130">J192*N192</f>
        <v>0</v>
      </c>
      <c r="X192" s="257">
        <f t="shared" ref="X192:X200" si="131">K192*N192</f>
        <v>0</v>
      </c>
      <c r="Y192" s="257">
        <f t="shared" ref="Y192:Y200" si="132">W192+X192</f>
        <v>0</v>
      </c>
      <c r="Z192" s="257">
        <f t="shared" ref="Z192:Z200" si="133">V192+Y192</f>
        <v>0</v>
      </c>
      <c r="AA192" s="990"/>
    </row>
    <row r="193" spans="1:27" outlineLevel="1">
      <c r="A193" s="137"/>
      <c r="B193" s="137"/>
      <c r="C193" s="138" t="s">
        <v>698</v>
      </c>
      <c r="D193" s="97">
        <v>0</v>
      </c>
      <c r="E193" s="97">
        <v>0</v>
      </c>
      <c r="F193" s="139" t="s">
        <v>660</v>
      </c>
      <c r="G193" s="199">
        <v>0</v>
      </c>
      <c r="H193" s="199">
        <v>54500.000000000007</v>
      </c>
      <c r="I193" s="71">
        <f t="shared" si="93"/>
        <v>54500.000000000007</v>
      </c>
      <c r="J193" s="71">
        <f t="shared" si="125"/>
        <v>0</v>
      </c>
      <c r="K193" s="71">
        <f t="shared" si="126"/>
        <v>0</v>
      </c>
      <c r="L193" s="71">
        <f t="shared" si="127"/>
        <v>0</v>
      </c>
      <c r="M193" s="552">
        <f>'KL TTHT CV DOT 2'!P192</f>
        <v>0</v>
      </c>
      <c r="N193" s="570">
        <f>'KL TTHT CV DOT 2'!Q192</f>
        <v>0</v>
      </c>
      <c r="O193" s="570">
        <f t="shared" si="120"/>
        <v>0</v>
      </c>
      <c r="P193" s="552">
        <f t="shared" si="84"/>
        <v>0</v>
      </c>
      <c r="Q193" s="552"/>
      <c r="R193" s="552"/>
      <c r="S193" s="552" t="e">
        <f>#REF!+Q193+R193</f>
        <v>#REF!</v>
      </c>
      <c r="T193" s="257">
        <f t="shared" si="128"/>
        <v>0</v>
      </c>
      <c r="U193" s="257">
        <f t="shared" si="129"/>
        <v>0</v>
      </c>
      <c r="V193" s="257">
        <f t="shared" si="85"/>
        <v>0</v>
      </c>
      <c r="W193" s="257">
        <f t="shared" si="130"/>
        <v>0</v>
      </c>
      <c r="X193" s="257">
        <f t="shared" si="131"/>
        <v>0</v>
      </c>
      <c r="Y193" s="257">
        <f t="shared" si="132"/>
        <v>0</v>
      </c>
      <c r="Z193" s="257">
        <f t="shared" si="133"/>
        <v>0</v>
      </c>
      <c r="AA193" s="990"/>
    </row>
    <row r="194" spans="1:27" outlineLevel="1">
      <c r="A194" s="137"/>
      <c r="B194" s="137"/>
      <c r="C194" s="138" t="s">
        <v>700</v>
      </c>
      <c r="D194" s="97">
        <v>10</v>
      </c>
      <c r="E194" s="97">
        <v>10</v>
      </c>
      <c r="F194" s="139" t="s">
        <v>660</v>
      </c>
      <c r="G194" s="199">
        <v>124560</v>
      </c>
      <c r="H194" s="199">
        <v>54500.000000000007</v>
      </c>
      <c r="I194" s="71">
        <f t="shared" si="93"/>
        <v>179060</v>
      </c>
      <c r="J194" s="71">
        <f t="shared" si="125"/>
        <v>1245600</v>
      </c>
      <c r="K194" s="71">
        <f t="shared" si="126"/>
        <v>545000.00000000012</v>
      </c>
      <c r="L194" s="71">
        <f t="shared" si="127"/>
        <v>1790600</v>
      </c>
      <c r="M194" s="552">
        <f>'KL TTHT CV DOT 2'!P193</f>
        <v>0</v>
      </c>
      <c r="N194" s="570">
        <f>'KL TTHT CV DOT 2'!Q193</f>
        <v>0</v>
      </c>
      <c r="O194" s="570">
        <f t="shared" si="120"/>
        <v>0</v>
      </c>
      <c r="P194" s="552">
        <f t="shared" si="84"/>
        <v>0</v>
      </c>
      <c r="Q194" s="552"/>
      <c r="R194" s="552"/>
      <c r="S194" s="552" t="e">
        <f>#REF!+Q194+R194</f>
        <v>#REF!</v>
      </c>
      <c r="T194" s="257">
        <f t="shared" si="128"/>
        <v>0</v>
      </c>
      <c r="U194" s="257">
        <f t="shared" si="129"/>
        <v>0</v>
      </c>
      <c r="V194" s="257">
        <f t="shared" si="85"/>
        <v>0</v>
      </c>
      <c r="W194" s="257">
        <f t="shared" si="130"/>
        <v>0</v>
      </c>
      <c r="X194" s="257">
        <f t="shared" si="131"/>
        <v>0</v>
      </c>
      <c r="Y194" s="257">
        <f t="shared" si="132"/>
        <v>0</v>
      </c>
      <c r="Z194" s="257">
        <f t="shared" si="133"/>
        <v>0</v>
      </c>
      <c r="AA194" s="990"/>
    </row>
    <row r="195" spans="1:27" outlineLevel="1">
      <c r="A195" s="137"/>
      <c r="B195" s="137"/>
      <c r="C195" s="138" t="s">
        <v>702</v>
      </c>
      <c r="D195" s="97">
        <v>0</v>
      </c>
      <c r="E195" s="97">
        <v>0</v>
      </c>
      <c r="F195" s="139" t="s">
        <v>660</v>
      </c>
      <c r="G195" s="62">
        <v>249120</v>
      </c>
      <c r="H195" s="62">
        <v>54500.000000000007</v>
      </c>
      <c r="I195" s="71">
        <f t="shared" si="93"/>
        <v>303620</v>
      </c>
      <c r="J195" s="71">
        <f t="shared" si="125"/>
        <v>0</v>
      </c>
      <c r="K195" s="71">
        <f t="shared" si="126"/>
        <v>0</v>
      </c>
      <c r="L195" s="71">
        <f t="shared" si="127"/>
        <v>0</v>
      </c>
      <c r="M195" s="552">
        <f>'KL TTHT CV DOT 2'!P194</f>
        <v>0</v>
      </c>
      <c r="N195" s="570">
        <f>'KL TTHT CV DOT 2'!Q194</f>
        <v>0</v>
      </c>
      <c r="O195" s="570">
        <f t="shared" si="120"/>
        <v>0</v>
      </c>
      <c r="P195" s="552">
        <f t="shared" si="84"/>
        <v>0</v>
      </c>
      <c r="Q195" s="552"/>
      <c r="R195" s="552"/>
      <c r="S195" s="552" t="e">
        <f>#REF!+Q195+R195</f>
        <v>#REF!</v>
      </c>
      <c r="T195" s="257">
        <f t="shared" si="128"/>
        <v>0</v>
      </c>
      <c r="U195" s="257">
        <f t="shared" si="129"/>
        <v>0</v>
      </c>
      <c r="V195" s="257">
        <f t="shared" si="85"/>
        <v>0</v>
      </c>
      <c r="W195" s="257">
        <f t="shared" si="130"/>
        <v>0</v>
      </c>
      <c r="X195" s="257">
        <f t="shared" si="131"/>
        <v>0</v>
      </c>
      <c r="Y195" s="257">
        <f t="shared" si="132"/>
        <v>0</v>
      </c>
      <c r="Z195" s="257">
        <f t="shared" si="133"/>
        <v>0</v>
      </c>
      <c r="AA195" s="990"/>
    </row>
    <row r="196" spans="1:27" ht="26.4" outlineLevel="1">
      <c r="A196" s="137"/>
      <c r="B196" s="137"/>
      <c r="C196" s="138" t="s">
        <v>703</v>
      </c>
      <c r="D196" s="97">
        <v>18</v>
      </c>
      <c r="E196" s="97">
        <v>18</v>
      </c>
      <c r="F196" s="139" t="s">
        <v>660</v>
      </c>
      <c r="G196" s="62">
        <v>124560</v>
      </c>
      <c r="H196" s="62">
        <v>54500.000000000007</v>
      </c>
      <c r="I196" s="71">
        <f t="shared" si="93"/>
        <v>179060</v>
      </c>
      <c r="J196" s="71">
        <f t="shared" si="125"/>
        <v>2242080</v>
      </c>
      <c r="K196" s="71">
        <f t="shared" si="126"/>
        <v>981000.00000000012</v>
      </c>
      <c r="L196" s="71">
        <f t="shared" si="127"/>
        <v>3223080</v>
      </c>
      <c r="M196" s="552">
        <f>'KL TTHT CV DOT 2'!P195</f>
        <v>0</v>
      </c>
      <c r="N196" s="570">
        <f>'KL TTHT CV DOT 2'!Q195</f>
        <v>0</v>
      </c>
      <c r="O196" s="570">
        <f t="shared" si="120"/>
        <v>0</v>
      </c>
      <c r="P196" s="552">
        <f t="shared" si="84"/>
        <v>0</v>
      </c>
      <c r="Q196" s="552"/>
      <c r="R196" s="552"/>
      <c r="S196" s="552" t="e">
        <f>#REF!+Q196+R196</f>
        <v>#REF!</v>
      </c>
      <c r="T196" s="257">
        <f t="shared" si="128"/>
        <v>0</v>
      </c>
      <c r="U196" s="257">
        <f t="shared" si="129"/>
        <v>0</v>
      </c>
      <c r="V196" s="257">
        <f t="shared" si="85"/>
        <v>0</v>
      </c>
      <c r="W196" s="257">
        <f t="shared" si="130"/>
        <v>0</v>
      </c>
      <c r="X196" s="257">
        <f t="shared" si="131"/>
        <v>0</v>
      </c>
      <c r="Y196" s="257">
        <f t="shared" si="132"/>
        <v>0</v>
      </c>
      <c r="Z196" s="257">
        <f t="shared" si="133"/>
        <v>0</v>
      </c>
      <c r="AA196" s="990"/>
    </row>
    <row r="197" spans="1:27" s="11" customFormat="1" outlineLevel="1">
      <c r="A197" s="192"/>
      <c r="B197" s="192"/>
      <c r="C197" s="193" t="s">
        <v>704</v>
      </c>
      <c r="D197" s="194">
        <v>1</v>
      </c>
      <c r="E197" s="194">
        <v>1</v>
      </c>
      <c r="F197" s="195" t="s">
        <v>660</v>
      </c>
      <c r="G197" s="62">
        <v>0</v>
      </c>
      <c r="H197" s="62">
        <v>381500</v>
      </c>
      <c r="I197" s="199">
        <f t="shared" si="93"/>
        <v>381500</v>
      </c>
      <c r="J197" s="199">
        <f t="shared" si="125"/>
        <v>0</v>
      </c>
      <c r="K197" s="199">
        <f t="shared" si="126"/>
        <v>381500</v>
      </c>
      <c r="L197" s="199">
        <f t="shared" si="127"/>
        <v>381500</v>
      </c>
      <c r="M197" s="554">
        <f>'KL TTHT CV DOT 2'!P196</f>
        <v>0</v>
      </c>
      <c r="N197" s="579">
        <f>'KL TTHT CV DOT 2'!Q196</f>
        <v>0</v>
      </c>
      <c r="O197" s="579">
        <f t="shared" si="120"/>
        <v>0</v>
      </c>
      <c r="P197" s="554">
        <f t="shared" si="84"/>
        <v>0</v>
      </c>
      <c r="Q197" s="554"/>
      <c r="R197" s="554"/>
      <c r="S197" s="554" t="e">
        <f>#REF!+Q197+R197</f>
        <v>#REF!</v>
      </c>
      <c r="T197" s="265">
        <f t="shared" si="128"/>
        <v>0</v>
      </c>
      <c r="U197" s="265">
        <f t="shared" si="129"/>
        <v>0</v>
      </c>
      <c r="V197" s="265">
        <f t="shared" si="85"/>
        <v>0</v>
      </c>
      <c r="W197" s="265">
        <f t="shared" si="130"/>
        <v>0</v>
      </c>
      <c r="X197" s="265">
        <f t="shared" si="131"/>
        <v>0</v>
      </c>
      <c r="Y197" s="265">
        <f t="shared" si="132"/>
        <v>0</v>
      </c>
      <c r="Z197" s="265">
        <f t="shared" si="133"/>
        <v>0</v>
      </c>
      <c r="AA197" s="990"/>
    </row>
    <row r="198" spans="1:27" s="11" customFormat="1" outlineLevel="1">
      <c r="A198" s="192"/>
      <c r="B198" s="192"/>
      <c r="C198" s="193" t="s">
        <v>705</v>
      </c>
      <c r="D198" s="194">
        <v>0</v>
      </c>
      <c r="E198" s="194">
        <v>0</v>
      </c>
      <c r="F198" s="195" t="s">
        <v>660</v>
      </c>
      <c r="G198" s="62">
        <v>0</v>
      </c>
      <c r="H198" s="62">
        <v>381500</v>
      </c>
      <c r="I198" s="199">
        <f t="shared" si="93"/>
        <v>381500</v>
      </c>
      <c r="J198" s="199">
        <f t="shared" si="125"/>
        <v>0</v>
      </c>
      <c r="K198" s="199">
        <f t="shared" si="126"/>
        <v>0</v>
      </c>
      <c r="L198" s="199">
        <f t="shared" si="127"/>
        <v>0</v>
      </c>
      <c r="M198" s="554">
        <f>'KL TTHT CV DOT 2'!P197</f>
        <v>0</v>
      </c>
      <c r="N198" s="579">
        <f>'KL TTHT CV DOT 2'!Q197</f>
        <v>0</v>
      </c>
      <c r="O198" s="579">
        <f t="shared" si="120"/>
        <v>0</v>
      </c>
      <c r="P198" s="554">
        <f t="shared" si="84"/>
        <v>0</v>
      </c>
      <c r="Q198" s="554"/>
      <c r="R198" s="554"/>
      <c r="S198" s="554" t="e">
        <f>#REF!+Q198+R198</f>
        <v>#REF!</v>
      </c>
      <c r="T198" s="265">
        <f t="shared" si="128"/>
        <v>0</v>
      </c>
      <c r="U198" s="265">
        <f t="shared" si="129"/>
        <v>0</v>
      </c>
      <c r="V198" s="265">
        <f t="shared" si="85"/>
        <v>0</v>
      </c>
      <c r="W198" s="265">
        <f t="shared" si="130"/>
        <v>0</v>
      </c>
      <c r="X198" s="265">
        <f t="shared" si="131"/>
        <v>0</v>
      </c>
      <c r="Y198" s="265">
        <f t="shared" si="132"/>
        <v>0</v>
      </c>
      <c r="Z198" s="265">
        <f t="shared" si="133"/>
        <v>0</v>
      </c>
      <c r="AA198" s="990"/>
    </row>
    <row r="199" spans="1:27" s="11" customFormat="1" outlineLevel="1">
      <c r="A199" s="192"/>
      <c r="B199" s="192"/>
      <c r="C199" s="193" t="s">
        <v>657</v>
      </c>
      <c r="D199" s="194">
        <v>1</v>
      </c>
      <c r="E199" s="194">
        <v>1</v>
      </c>
      <c r="F199" s="195" t="s">
        <v>619</v>
      </c>
      <c r="G199" s="62">
        <v>581280</v>
      </c>
      <c r="H199" s="62">
        <v>174384</v>
      </c>
      <c r="I199" s="199">
        <f t="shared" si="93"/>
        <v>755664</v>
      </c>
      <c r="J199" s="199">
        <f t="shared" si="125"/>
        <v>581280</v>
      </c>
      <c r="K199" s="199">
        <f t="shared" si="126"/>
        <v>174384</v>
      </c>
      <c r="L199" s="199">
        <f t="shared" si="127"/>
        <v>755664</v>
      </c>
      <c r="M199" s="554">
        <f>'KL TTHT CV DOT 2'!P198</f>
        <v>0</v>
      </c>
      <c r="N199" s="579">
        <f>'KL TTHT CV DOT 2'!Q198</f>
        <v>0</v>
      </c>
      <c r="O199" s="579">
        <f t="shared" si="120"/>
        <v>0</v>
      </c>
      <c r="P199" s="554">
        <f t="shared" si="84"/>
        <v>0</v>
      </c>
      <c r="Q199" s="554"/>
      <c r="R199" s="554"/>
      <c r="S199" s="554" t="e">
        <f>#REF!+Q199+R199</f>
        <v>#REF!</v>
      </c>
      <c r="T199" s="265">
        <f t="shared" si="128"/>
        <v>0</v>
      </c>
      <c r="U199" s="265">
        <f t="shared" si="129"/>
        <v>0</v>
      </c>
      <c r="V199" s="265">
        <f t="shared" si="85"/>
        <v>0</v>
      </c>
      <c r="W199" s="265">
        <f t="shared" si="130"/>
        <v>0</v>
      </c>
      <c r="X199" s="265">
        <f t="shared" si="131"/>
        <v>0</v>
      </c>
      <c r="Y199" s="265">
        <f t="shared" si="132"/>
        <v>0</v>
      </c>
      <c r="Z199" s="265">
        <f t="shared" si="133"/>
        <v>0</v>
      </c>
      <c r="AA199" s="990"/>
    </row>
    <row r="200" spans="1:27" s="11" customFormat="1" outlineLevel="1">
      <c r="A200" s="192"/>
      <c r="B200" s="192"/>
      <c r="C200" s="193"/>
      <c r="D200" s="194"/>
      <c r="E200" s="194"/>
      <c r="F200" s="195"/>
      <c r="G200" s="62"/>
      <c r="H200" s="62"/>
      <c r="I200" s="199"/>
      <c r="J200" s="199"/>
      <c r="K200" s="199"/>
      <c r="L200" s="199"/>
      <c r="M200" s="554">
        <f>'KL TTHT CV DOT 2'!P199</f>
        <v>0</v>
      </c>
      <c r="N200" s="579">
        <f>'KL TTHT CV DOT 2'!Q199</f>
        <v>0</v>
      </c>
      <c r="O200" s="579">
        <f t="shared" si="120"/>
        <v>0</v>
      </c>
      <c r="P200" s="554">
        <f t="shared" si="84"/>
        <v>0</v>
      </c>
      <c r="Q200" s="554"/>
      <c r="R200" s="554"/>
      <c r="S200" s="554" t="e">
        <f>#REF!+Q200+R200</f>
        <v>#REF!</v>
      </c>
      <c r="T200" s="265">
        <f t="shared" si="128"/>
        <v>0</v>
      </c>
      <c r="U200" s="265">
        <f t="shared" si="129"/>
        <v>0</v>
      </c>
      <c r="V200" s="265">
        <f t="shared" si="85"/>
        <v>0</v>
      </c>
      <c r="W200" s="265">
        <f t="shared" si="130"/>
        <v>0</v>
      </c>
      <c r="X200" s="265">
        <f t="shared" si="131"/>
        <v>0</v>
      </c>
      <c r="Y200" s="265">
        <f t="shared" si="132"/>
        <v>0</v>
      </c>
      <c r="Z200" s="265">
        <f t="shared" si="133"/>
        <v>0</v>
      </c>
      <c r="AA200" s="990"/>
    </row>
    <row r="201" spans="1:27" s="11" customFormat="1" outlineLevel="1">
      <c r="A201" s="192"/>
      <c r="B201" s="192"/>
      <c r="C201" s="189" t="s">
        <v>693</v>
      </c>
      <c r="D201" s="194"/>
      <c r="E201" s="194"/>
      <c r="F201" s="195"/>
      <c r="G201" s="62"/>
      <c r="H201" s="62"/>
      <c r="I201" s="199"/>
      <c r="J201" s="174">
        <f>SUBTOTAL(9,J202:J210)</f>
        <v>1017240</v>
      </c>
      <c r="K201" s="174">
        <f t="shared" ref="K201:L201" si="134">SUBTOTAL(9,K202:K210)</f>
        <v>425096.00000000006</v>
      </c>
      <c r="L201" s="174">
        <f t="shared" si="134"/>
        <v>1442336</v>
      </c>
      <c r="M201" s="558">
        <f>'KL TTHT CV DOT 2'!P200</f>
        <v>0</v>
      </c>
      <c r="N201" s="578">
        <f>'KL TTHT CV DOT 2'!Q200</f>
        <v>0</v>
      </c>
      <c r="O201" s="578">
        <f t="shared" si="120"/>
        <v>0</v>
      </c>
      <c r="P201" s="558">
        <f t="shared" si="84"/>
        <v>0</v>
      </c>
      <c r="Q201" s="558"/>
      <c r="R201" s="558"/>
      <c r="S201" s="558" t="e">
        <f>#REF!+Q201+R201</f>
        <v>#REF!</v>
      </c>
      <c r="T201" s="843">
        <f>SUBTOTAL(9,T202:T210)</f>
        <v>0</v>
      </c>
      <c r="U201" s="843">
        <f t="shared" ref="U201:V201" si="135">SUBTOTAL(9,U202:U210)</f>
        <v>0</v>
      </c>
      <c r="V201" s="843">
        <f t="shared" si="135"/>
        <v>0</v>
      </c>
      <c r="W201" s="843">
        <f>SUBTOTAL(9,W202:W210)</f>
        <v>0</v>
      </c>
      <c r="X201" s="843">
        <f t="shared" ref="X201:Y201" si="136">SUBTOTAL(9,X202:X210)</f>
        <v>0</v>
      </c>
      <c r="Y201" s="843">
        <f t="shared" si="136"/>
        <v>0</v>
      </c>
      <c r="Z201" s="843">
        <f t="shared" ref="Z201" si="137">SUBTOTAL(9,Z202:Z210)</f>
        <v>0</v>
      </c>
      <c r="AA201" s="988"/>
    </row>
    <row r="202" spans="1:27" s="11" customFormat="1" outlineLevel="1">
      <c r="A202" s="192"/>
      <c r="B202" s="192"/>
      <c r="C202" s="193" t="s">
        <v>696</v>
      </c>
      <c r="D202" s="194">
        <v>0</v>
      </c>
      <c r="E202" s="194">
        <v>0</v>
      </c>
      <c r="F202" s="195" t="s">
        <v>660</v>
      </c>
      <c r="G202" s="62">
        <v>46800</v>
      </c>
      <c r="H202" s="62">
        <v>54500.000000000007</v>
      </c>
      <c r="I202" s="199">
        <f t="shared" ref="I202:I209" si="138">SUM(G202:H202)</f>
        <v>101300</v>
      </c>
      <c r="J202" s="199">
        <f t="shared" ref="J202:J209" si="139">G202*E202</f>
        <v>0</v>
      </c>
      <c r="K202" s="199">
        <f t="shared" ref="K202:K209" si="140">H202*E202</f>
        <v>0</v>
      </c>
      <c r="L202" s="199">
        <f t="shared" ref="L202:L209" si="141">I202*E202</f>
        <v>0</v>
      </c>
      <c r="M202" s="554">
        <f>'KL TTHT CV DOT 2'!P201</f>
        <v>0</v>
      </c>
      <c r="N202" s="579">
        <f>'KL TTHT CV DOT 2'!Q201</f>
        <v>0</v>
      </c>
      <c r="O202" s="579">
        <f t="shared" si="120"/>
        <v>0</v>
      </c>
      <c r="P202" s="554">
        <f t="shared" si="84"/>
        <v>0</v>
      </c>
      <c r="Q202" s="554"/>
      <c r="R202" s="554"/>
      <c r="S202" s="554" t="e">
        <f>#REF!+Q202+R202</f>
        <v>#REF!</v>
      </c>
      <c r="T202" s="265">
        <f t="shared" ref="T202:T211" si="142">M202*J202</f>
        <v>0</v>
      </c>
      <c r="U202" s="265">
        <f t="shared" ref="U202:U211" si="143">M202*K202</f>
        <v>0</v>
      </c>
      <c r="V202" s="265">
        <f t="shared" si="85"/>
        <v>0</v>
      </c>
      <c r="W202" s="265">
        <f t="shared" ref="W202:W211" si="144">J202*N202</f>
        <v>0</v>
      </c>
      <c r="X202" s="265">
        <f t="shared" ref="X202:X211" si="145">K202*N202</f>
        <v>0</v>
      </c>
      <c r="Y202" s="265">
        <f t="shared" ref="Y202:Y211" si="146">W202+X202</f>
        <v>0</v>
      </c>
      <c r="Z202" s="265">
        <f t="shared" ref="Z202:Z211" si="147">V202+Y202</f>
        <v>0</v>
      </c>
      <c r="AA202" s="990"/>
    </row>
    <row r="203" spans="1:27" s="11" customFormat="1" outlineLevel="1">
      <c r="A203" s="192"/>
      <c r="B203" s="192"/>
      <c r="C203" s="193" t="s">
        <v>698</v>
      </c>
      <c r="D203" s="194">
        <v>0</v>
      </c>
      <c r="E203" s="194">
        <v>0</v>
      </c>
      <c r="F203" s="195" t="s">
        <v>660</v>
      </c>
      <c r="G203" s="62">
        <v>0</v>
      </c>
      <c r="H203" s="62">
        <v>54500.000000000007</v>
      </c>
      <c r="I203" s="199">
        <f t="shared" si="138"/>
        <v>54500.000000000007</v>
      </c>
      <c r="J203" s="199">
        <f t="shared" si="139"/>
        <v>0</v>
      </c>
      <c r="K203" s="199">
        <f t="shared" si="140"/>
        <v>0</v>
      </c>
      <c r="L203" s="199">
        <f t="shared" si="141"/>
        <v>0</v>
      </c>
      <c r="M203" s="554">
        <f>'KL TTHT CV DOT 2'!P202</f>
        <v>0</v>
      </c>
      <c r="N203" s="579">
        <f>'KL TTHT CV DOT 2'!Q202</f>
        <v>0</v>
      </c>
      <c r="O203" s="579">
        <f t="shared" si="120"/>
        <v>0</v>
      </c>
      <c r="P203" s="554">
        <f t="shared" si="84"/>
        <v>0</v>
      </c>
      <c r="Q203" s="554"/>
      <c r="R203" s="554"/>
      <c r="S203" s="554" t="e">
        <f>#REF!+Q203+R203</f>
        <v>#REF!</v>
      </c>
      <c r="T203" s="265">
        <f t="shared" si="142"/>
        <v>0</v>
      </c>
      <c r="U203" s="265">
        <f t="shared" si="143"/>
        <v>0</v>
      </c>
      <c r="V203" s="265">
        <f t="shared" si="85"/>
        <v>0</v>
      </c>
      <c r="W203" s="265">
        <f t="shared" si="144"/>
        <v>0</v>
      </c>
      <c r="X203" s="265">
        <f t="shared" si="145"/>
        <v>0</v>
      </c>
      <c r="Y203" s="265">
        <f t="shared" si="146"/>
        <v>0</v>
      </c>
      <c r="Z203" s="265">
        <f t="shared" si="147"/>
        <v>0</v>
      </c>
      <c r="AA203" s="990"/>
    </row>
    <row r="204" spans="1:27" s="11" customFormat="1" outlineLevel="1">
      <c r="A204" s="192"/>
      <c r="B204" s="192"/>
      <c r="C204" s="193" t="s">
        <v>700</v>
      </c>
      <c r="D204" s="194">
        <v>2</v>
      </c>
      <c r="E204" s="194">
        <v>2</v>
      </c>
      <c r="F204" s="195" t="s">
        <v>660</v>
      </c>
      <c r="G204" s="62">
        <v>124560</v>
      </c>
      <c r="H204" s="62">
        <v>54500.000000000007</v>
      </c>
      <c r="I204" s="199">
        <f t="shared" si="138"/>
        <v>179060</v>
      </c>
      <c r="J204" s="199">
        <f t="shared" si="139"/>
        <v>249120</v>
      </c>
      <c r="K204" s="199">
        <f t="shared" si="140"/>
        <v>109000.00000000001</v>
      </c>
      <c r="L204" s="199">
        <f t="shared" si="141"/>
        <v>358120</v>
      </c>
      <c r="M204" s="554">
        <f>'KL TTHT CV DOT 2'!P203</f>
        <v>0</v>
      </c>
      <c r="N204" s="579">
        <f>'KL TTHT CV DOT 2'!Q203</f>
        <v>0</v>
      </c>
      <c r="O204" s="579">
        <f t="shared" si="120"/>
        <v>0</v>
      </c>
      <c r="P204" s="554">
        <f t="shared" si="84"/>
        <v>0</v>
      </c>
      <c r="Q204" s="554"/>
      <c r="R204" s="554"/>
      <c r="S204" s="554" t="e">
        <f>#REF!+Q204+R204</f>
        <v>#REF!</v>
      </c>
      <c r="T204" s="265">
        <f t="shared" si="142"/>
        <v>0</v>
      </c>
      <c r="U204" s="265">
        <f t="shared" si="143"/>
        <v>0</v>
      </c>
      <c r="V204" s="265">
        <f t="shared" si="85"/>
        <v>0</v>
      </c>
      <c r="W204" s="265">
        <f t="shared" si="144"/>
        <v>0</v>
      </c>
      <c r="X204" s="265">
        <f t="shared" si="145"/>
        <v>0</v>
      </c>
      <c r="Y204" s="265">
        <f t="shared" si="146"/>
        <v>0</v>
      </c>
      <c r="Z204" s="265">
        <f t="shared" si="147"/>
        <v>0</v>
      </c>
      <c r="AA204" s="990"/>
    </row>
    <row r="205" spans="1:27" s="11" customFormat="1" outlineLevel="1">
      <c r="A205" s="192"/>
      <c r="B205" s="192"/>
      <c r="C205" s="193" t="s">
        <v>702</v>
      </c>
      <c r="D205" s="194">
        <v>0</v>
      </c>
      <c r="E205" s="194">
        <v>0</v>
      </c>
      <c r="F205" s="195" t="s">
        <v>660</v>
      </c>
      <c r="G205" s="62">
        <v>249120</v>
      </c>
      <c r="H205" s="62">
        <v>54500.000000000007</v>
      </c>
      <c r="I205" s="199">
        <f t="shared" si="138"/>
        <v>303620</v>
      </c>
      <c r="J205" s="199">
        <f t="shared" si="139"/>
        <v>0</v>
      </c>
      <c r="K205" s="199">
        <f t="shared" si="140"/>
        <v>0</v>
      </c>
      <c r="L205" s="199">
        <f t="shared" si="141"/>
        <v>0</v>
      </c>
      <c r="M205" s="554">
        <f>'KL TTHT CV DOT 2'!P204</f>
        <v>0</v>
      </c>
      <c r="N205" s="579">
        <f>'KL TTHT CV DOT 2'!Q204</f>
        <v>0</v>
      </c>
      <c r="O205" s="579">
        <f t="shared" si="120"/>
        <v>0</v>
      </c>
      <c r="P205" s="554">
        <f t="shared" si="84"/>
        <v>0</v>
      </c>
      <c r="Q205" s="554"/>
      <c r="R205" s="554"/>
      <c r="S205" s="554" t="e">
        <f>#REF!+Q205+R205</f>
        <v>#REF!</v>
      </c>
      <c r="T205" s="265">
        <f t="shared" si="142"/>
        <v>0</v>
      </c>
      <c r="U205" s="265">
        <f t="shared" si="143"/>
        <v>0</v>
      </c>
      <c r="V205" s="265">
        <f t="shared" si="85"/>
        <v>0</v>
      </c>
      <c r="W205" s="265">
        <f t="shared" si="144"/>
        <v>0</v>
      </c>
      <c r="X205" s="265">
        <f t="shared" si="145"/>
        <v>0</v>
      </c>
      <c r="Y205" s="265">
        <f t="shared" si="146"/>
        <v>0</v>
      </c>
      <c r="Z205" s="265">
        <f t="shared" si="147"/>
        <v>0</v>
      </c>
      <c r="AA205" s="990"/>
    </row>
    <row r="206" spans="1:27" s="11" customFormat="1" ht="26.4" outlineLevel="1">
      <c r="A206" s="192"/>
      <c r="B206" s="192"/>
      <c r="C206" s="193" t="s">
        <v>703</v>
      </c>
      <c r="D206" s="194">
        <v>5</v>
      </c>
      <c r="E206" s="194">
        <v>5</v>
      </c>
      <c r="F206" s="195" t="s">
        <v>660</v>
      </c>
      <c r="G206" s="62">
        <v>124560</v>
      </c>
      <c r="H206" s="62">
        <v>54500.000000000007</v>
      </c>
      <c r="I206" s="199">
        <f t="shared" si="138"/>
        <v>179060</v>
      </c>
      <c r="J206" s="199">
        <f t="shared" si="139"/>
        <v>622800</v>
      </c>
      <c r="K206" s="199">
        <f t="shared" si="140"/>
        <v>272500.00000000006</v>
      </c>
      <c r="L206" s="199">
        <f t="shared" si="141"/>
        <v>895300</v>
      </c>
      <c r="M206" s="554">
        <f>'KL TTHT CV DOT 2'!P205</f>
        <v>0</v>
      </c>
      <c r="N206" s="579">
        <f>'KL TTHT CV DOT 2'!Q205</f>
        <v>0</v>
      </c>
      <c r="O206" s="579">
        <f t="shared" si="120"/>
        <v>0</v>
      </c>
      <c r="P206" s="554">
        <f t="shared" si="84"/>
        <v>0</v>
      </c>
      <c r="Q206" s="554"/>
      <c r="R206" s="554"/>
      <c r="S206" s="554" t="e">
        <f>#REF!+Q206+R206</f>
        <v>#REF!</v>
      </c>
      <c r="T206" s="265">
        <f t="shared" si="142"/>
        <v>0</v>
      </c>
      <c r="U206" s="265">
        <f t="shared" si="143"/>
        <v>0</v>
      </c>
      <c r="V206" s="265">
        <f t="shared" si="85"/>
        <v>0</v>
      </c>
      <c r="W206" s="265">
        <f t="shared" si="144"/>
        <v>0</v>
      </c>
      <c r="X206" s="265">
        <f t="shared" si="145"/>
        <v>0</v>
      </c>
      <c r="Y206" s="265">
        <f t="shared" si="146"/>
        <v>0</v>
      </c>
      <c r="Z206" s="265">
        <f t="shared" si="147"/>
        <v>0</v>
      </c>
      <c r="AA206" s="990"/>
    </row>
    <row r="207" spans="1:27" s="11" customFormat="1" outlineLevel="1">
      <c r="A207" s="192"/>
      <c r="B207" s="192"/>
      <c r="C207" s="193" t="s">
        <v>704</v>
      </c>
      <c r="D207" s="194">
        <v>0</v>
      </c>
      <c r="E207" s="194">
        <v>0</v>
      </c>
      <c r="F207" s="195" t="s">
        <v>660</v>
      </c>
      <c r="G207" s="62">
        <v>0</v>
      </c>
      <c r="H207" s="62">
        <v>381500</v>
      </c>
      <c r="I207" s="199">
        <f t="shared" si="138"/>
        <v>381500</v>
      </c>
      <c r="J207" s="199">
        <f t="shared" si="139"/>
        <v>0</v>
      </c>
      <c r="K207" s="199">
        <f t="shared" si="140"/>
        <v>0</v>
      </c>
      <c r="L207" s="199">
        <f t="shared" si="141"/>
        <v>0</v>
      </c>
      <c r="M207" s="554">
        <f>'KL TTHT CV DOT 2'!P206</f>
        <v>0</v>
      </c>
      <c r="N207" s="579">
        <f>'KL TTHT CV DOT 2'!Q206</f>
        <v>0</v>
      </c>
      <c r="O207" s="579">
        <f t="shared" si="120"/>
        <v>0</v>
      </c>
      <c r="P207" s="554">
        <f t="shared" si="84"/>
        <v>0</v>
      </c>
      <c r="Q207" s="554"/>
      <c r="R207" s="554"/>
      <c r="S207" s="554" t="e">
        <f>#REF!+Q207+R207</f>
        <v>#REF!</v>
      </c>
      <c r="T207" s="265">
        <f t="shared" si="142"/>
        <v>0</v>
      </c>
      <c r="U207" s="265">
        <f t="shared" si="143"/>
        <v>0</v>
      </c>
      <c r="V207" s="265">
        <f t="shared" si="85"/>
        <v>0</v>
      </c>
      <c r="W207" s="265">
        <f t="shared" si="144"/>
        <v>0</v>
      </c>
      <c r="X207" s="265">
        <f t="shared" si="145"/>
        <v>0</v>
      </c>
      <c r="Y207" s="265">
        <f t="shared" si="146"/>
        <v>0</v>
      </c>
      <c r="Z207" s="265">
        <f t="shared" si="147"/>
        <v>0</v>
      </c>
      <c r="AA207" s="990"/>
    </row>
    <row r="208" spans="1:27" s="11" customFormat="1" outlineLevel="1">
      <c r="A208" s="192"/>
      <c r="B208" s="192"/>
      <c r="C208" s="193" t="s">
        <v>705</v>
      </c>
      <c r="D208" s="194">
        <v>0</v>
      </c>
      <c r="E208" s="194">
        <v>0</v>
      </c>
      <c r="F208" s="195" t="s">
        <v>660</v>
      </c>
      <c r="G208" s="62">
        <v>0</v>
      </c>
      <c r="H208" s="62">
        <v>381500</v>
      </c>
      <c r="I208" s="199">
        <f t="shared" si="138"/>
        <v>381500</v>
      </c>
      <c r="J208" s="199">
        <f t="shared" si="139"/>
        <v>0</v>
      </c>
      <c r="K208" s="199">
        <f t="shared" si="140"/>
        <v>0</v>
      </c>
      <c r="L208" s="199">
        <f t="shared" si="141"/>
        <v>0</v>
      </c>
      <c r="M208" s="554">
        <f>'KL TTHT CV DOT 2'!P207</f>
        <v>0</v>
      </c>
      <c r="N208" s="579">
        <f>'KL TTHT CV DOT 2'!Q207</f>
        <v>0</v>
      </c>
      <c r="O208" s="579">
        <f t="shared" si="120"/>
        <v>0</v>
      </c>
      <c r="P208" s="554">
        <f t="shared" ref="P208:P271" si="148">M208+N208+O208</f>
        <v>0</v>
      </c>
      <c r="Q208" s="554"/>
      <c r="R208" s="554"/>
      <c r="S208" s="554" t="e">
        <f>#REF!+Q208+R208</f>
        <v>#REF!</v>
      </c>
      <c r="T208" s="265">
        <f t="shared" si="142"/>
        <v>0</v>
      </c>
      <c r="U208" s="265">
        <f t="shared" si="143"/>
        <v>0</v>
      </c>
      <c r="V208" s="265">
        <f t="shared" ref="V208:V271" si="149">T208+U208</f>
        <v>0</v>
      </c>
      <c r="W208" s="265">
        <f t="shared" si="144"/>
        <v>0</v>
      </c>
      <c r="X208" s="265">
        <f t="shared" si="145"/>
        <v>0</v>
      </c>
      <c r="Y208" s="265">
        <f t="shared" si="146"/>
        <v>0</v>
      </c>
      <c r="Z208" s="265">
        <f t="shared" si="147"/>
        <v>0</v>
      </c>
      <c r="AA208" s="990"/>
    </row>
    <row r="209" spans="1:27" outlineLevel="1">
      <c r="A209" s="137"/>
      <c r="B209" s="137"/>
      <c r="C209" s="138" t="s">
        <v>657</v>
      </c>
      <c r="D209" s="97">
        <v>1</v>
      </c>
      <c r="E209" s="97">
        <v>1</v>
      </c>
      <c r="F209" s="139" t="s">
        <v>619</v>
      </c>
      <c r="G209" s="62">
        <v>145320</v>
      </c>
      <c r="H209" s="62">
        <v>43596</v>
      </c>
      <c r="I209" s="71">
        <f t="shared" si="138"/>
        <v>188916</v>
      </c>
      <c r="J209" s="71">
        <f t="shared" si="139"/>
        <v>145320</v>
      </c>
      <c r="K209" s="71">
        <f t="shared" si="140"/>
        <v>43596</v>
      </c>
      <c r="L209" s="71">
        <f t="shared" si="141"/>
        <v>188916</v>
      </c>
      <c r="M209" s="552">
        <f>'KL TTHT CV DOT 2'!P208</f>
        <v>0</v>
      </c>
      <c r="N209" s="570">
        <f>'KL TTHT CV DOT 2'!Q208</f>
        <v>0</v>
      </c>
      <c r="O209" s="570">
        <f t="shared" si="120"/>
        <v>0</v>
      </c>
      <c r="P209" s="552">
        <f t="shared" si="148"/>
        <v>0</v>
      </c>
      <c r="Q209" s="552"/>
      <c r="R209" s="552"/>
      <c r="S209" s="552" t="e">
        <f>#REF!+Q209+R209</f>
        <v>#REF!</v>
      </c>
      <c r="T209" s="257">
        <f t="shared" si="142"/>
        <v>0</v>
      </c>
      <c r="U209" s="257">
        <f t="shared" si="143"/>
        <v>0</v>
      </c>
      <c r="V209" s="257">
        <f t="shared" si="149"/>
        <v>0</v>
      </c>
      <c r="W209" s="257">
        <f t="shared" si="144"/>
        <v>0</v>
      </c>
      <c r="X209" s="257">
        <f t="shared" si="145"/>
        <v>0</v>
      </c>
      <c r="Y209" s="257">
        <f t="shared" si="146"/>
        <v>0</v>
      </c>
      <c r="Z209" s="257">
        <f t="shared" si="147"/>
        <v>0</v>
      </c>
      <c r="AA209" s="990"/>
    </row>
    <row r="210" spans="1:27" outlineLevel="1">
      <c r="A210" s="137"/>
      <c r="B210" s="137"/>
      <c r="C210" s="138"/>
      <c r="D210" s="97"/>
      <c r="E210" s="97"/>
      <c r="F210" s="139"/>
      <c r="G210" s="62"/>
      <c r="H210" s="62"/>
      <c r="I210" s="71"/>
      <c r="J210" s="71"/>
      <c r="K210" s="71"/>
      <c r="L210" s="71"/>
      <c r="M210" s="552">
        <f>'KL TTHT CV DOT 2'!P209</f>
        <v>0</v>
      </c>
      <c r="N210" s="570">
        <f>'KL TTHT CV DOT 2'!Q209</f>
        <v>0</v>
      </c>
      <c r="O210" s="570">
        <f t="shared" si="120"/>
        <v>0</v>
      </c>
      <c r="P210" s="552">
        <f t="shared" si="148"/>
        <v>0</v>
      </c>
      <c r="Q210" s="552"/>
      <c r="R210" s="552"/>
      <c r="S210" s="552" t="e">
        <f>#REF!+Q210+R210</f>
        <v>#REF!</v>
      </c>
      <c r="T210" s="257">
        <f t="shared" si="142"/>
        <v>0</v>
      </c>
      <c r="U210" s="257">
        <f t="shared" si="143"/>
        <v>0</v>
      </c>
      <c r="V210" s="257">
        <f t="shared" si="149"/>
        <v>0</v>
      </c>
      <c r="W210" s="257">
        <f t="shared" si="144"/>
        <v>0</v>
      </c>
      <c r="X210" s="257">
        <f t="shared" si="145"/>
        <v>0</v>
      </c>
      <c r="Y210" s="257">
        <f t="shared" si="146"/>
        <v>0</v>
      </c>
      <c r="Z210" s="257">
        <f t="shared" si="147"/>
        <v>0</v>
      </c>
      <c r="AA210" s="990"/>
    </row>
    <row r="211" spans="1:27" outlineLevel="1">
      <c r="A211" s="137"/>
      <c r="B211" s="137"/>
      <c r="C211" s="147" t="s">
        <v>706</v>
      </c>
      <c r="D211" s="97"/>
      <c r="E211" s="97"/>
      <c r="F211" s="139"/>
      <c r="G211" s="62"/>
      <c r="H211" s="62"/>
      <c r="I211" s="71"/>
      <c r="J211" s="71"/>
      <c r="K211" s="71"/>
      <c r="L211" s="71"/>
      <c r="M211" s="552">
        <f>'KL TTHT CV DOT 2'!P210</f>
        <v>0</v>
      </c>
      <c r="N211" s="570">
        <f>'KL TTHT CV DOT 2'!Q210</f>
        <v>0</v>
      </c>
      <c r="O211" s="570">
        <f t="shared" si="120"/>
        <v>0</v>
      </c>
      <c r="P211" s="552">
        <f t="shared" si="148"/>
        <v>0</v>
      </c>
      <c r="Q211" s="552"/>
      <c r="R211" s="552"/>
      <c r="S211" s="552" t="e">
        <f>#REF!+Q211+R211</f>
        <v>#REF!</v>
      </c>
      <c r="T211" s="257">
        <f t="shared" si="142"/>
        <v>0</v>
      </c>
      <c r="U211" s="257">
        <f t="shared" si="143"/>
        <v>0</v>
      </c>
      <c r="V211" s="257">
        <f t="shared" si="149"/>
        <v>0</v>
      </c>
      <c r="W211" s="257">
        <f t="shared" si="144"/>
        <v>0</v>
      </c>
      <c r="X211" s="257">
        <f t="shared" si="145"/>
        <v>0</v>
      </c>
      <c r="Y211" s="257">
        <f t="shared" si="146"/>
        <v>0</v>
      </c>
      <c r="Z211" s="257">
        <f t="shared" si="147"/>
        <v>0</v>
      </c>
      <c r="AA211" s="990"/>
    </row>
    <row r="212" spans="1:27" outlineLevel="1">
      <c r="A212" s="137"/>
      <c r="B212" s="137"/>
      <c r="C212" s="147" t="s">
        <v>676</v>
      </c>
      <c r="D212" s="97"/>
      <c r="E212" s="97"/>
      <c r="F212" s="139"/>
      <c r="G212" s="62"/>
      <c r="H212" s="62"/>
      <c r="I212" s="71"/>
      <c r="J212" s="82">
        <f>SUBTOTAL(9,J213:J226)</f>
        <v>891792936.32394421</v>
      </c>
      <c r="K212" s="82">
        <f t="shared" ref="K212:L212" si="150">SUBTOTAL(9,K213:K226)</f>
        <v>117504814.17324361</v>
      </c>
      <c r="L212" s="82">
        <f t="shared" si="150"/>
        <v>1009297750.4971879</v>
      </c>
      <c r="M212" s="553">
        <f>'KL TTHT CV DOT 2'!P211</f>
        <v>0</v>
      </c>
      <c r="N212" s="576">
        <f>'KL TTHT CV DOT 2'!Q211</f>
        <v>0</v>
      </c>
      <c r="O212" s="576">
        <f t="shared" si="120"/>
        <v>0</v>
      </c>
      <c r="P212" s="553">
        <f t="shared" si="148"/>
        <v>0</v>
      </c>
      <c r="Q212" s="553"/>
      <c r="R212" s="553"/>
      <c r="S212" s="553" t="e">
        <f>#REF!+Q212+R212</f>
        <v>#REF!</v>
      </c>
      <c r="T212" s="266">
        <f>SUBTOTAL(9,T213:T226)</f>
        <v>69616780.873199999</v>
      </c>
      <c r="U212" s="266">
        <f t="shared" ref="U212:V212" si="151">SUBTOTAL(9,U213:U226)</f>
        <v>13464503.98722</v>
      </c>
      <c r="V212" s="266">
        <f t="shared" si="151"/>
        <v>83081284.860419989</v>
      </c>
      <c r="W212" s="266">
        <f>SUBTOTAL(9,W213:W226)</f>
        <v>75418179.279300004</v>
      </c>
      <c r="X212" s="266">
        <f t="shared" ref="X212:Y212" si="152">SUBTOTAL(9,X213:X226)</f>
        <v>14586545.986155001</v>
      </c>
      <c r="Y212" s="266">
        <f t="shared" si="152"/>
        <v>90004725.265455008</v>
      </c>
      <c r="Z212" s="266">
        <f t="shared" ref="Z212" si="153">SUBTOTAL(9,Z213:Z226)</f>
        <v>173086010.125875</v>
      </c>
      <c r="AA212" s="988"/>
    </row>
    <row r="213" spans="1:27" outlineLevel="1">
      <c r="A213" s="137"/>
      <c r="B213" s="137"/>
      <c r="C213" s="138" t="s">
        <v>707</v>
      </c>
      <c r="D213" s="97">
        <v>154</v>
      </c>
      <c r="E213" s="97">
        <v>154</v>
      </c>
      <c r="F213" s="139" t="s">
        <v>660</v>
      </c>
      <c r="G213" s="62">
        <v>4081000.0000000005</v>
      </c>
      <c r="H213" s="62">
        <v>196000.00000000003</v>
      </c>
      <c r="I213" s="71">
        <f t="shared" si="93"/>
        <v>4277000.0000000009</v>
      </c>
      <c r="J213" s="71">
        <f>G213*E213</f>
        <v>628474000.00000012</v>
      </c>
      <c r="K213" s="71">
        <f>H213*E213</f>
        <v>30184000.000000004</v>
      </c>
      <c r="L213" s="71">
        <f>I213*E213</f>
        <v>658658000.00000012</v>
      </c>
      <c r="M213" s="552">
        <f>'KL TTHT CV DOT 2'!P212</f>
        <v>0</v>
      </c>
      <c r="N213" s="570">
        <f>'KL TTHT CV DOT 2'!Q212</f>
        <v>0</v>
      </c>
      <c r="O213" s="570">
        <f t="shared" si="120"/>
        <v>0</v>
      </c>
      <c r="P213" s="552">
        <f t="shared" si="148"/>
        <v>0</v>
      </c>
      <c r="Q213" s="552"/>
      <c r="R213" s="552"/>
      <c r="S213" s="552" t="e">
        <f>#REF!+Q213+R213</f>
        <v>#REF!</v>
      </c>
      <c r="T213" s="257">
        <f>M213*J213</f>
        <v>0</v>
      </c>
      <c r="U213" s="257">
        <f>M213*K213</f>
        <v>0</v>
      </c>
      <c r="V213" s="257">
        <f t="shared" si="149"/>
        <v>0</v>
      </c>
      <c r="W213" s="257">
        <f>J213*N213</f>
        <v>0</v>
      </c>
      <c r="X213" s="257">
        <f>K213*N213</f>
        <v>0</v>
      </c>
      <c r="Y213" s="257">
        <f t="shared" ref="Y213:Y217" si="154">W213+X213</f>
        <v>0</v>
      </c>
      <c r="Z213" s="257">
        <f>V213+Y213</f>
        <v>0</v>
      </c>
      <c r="AA213" s="990"/>
    </row>
    <row r="214" spans="1:27" outlineLevel="1">
      <c r="A214" s="137"/>
      <c r="B214" s="137"/>
      <c r="C214" s="138" t="s">
        <v>709</v>
      </c>
      <c r="D214" s="97">
        <v>2</v>
      </c>
      <c r="E214" s="97">
        <v>2</v>
      </c>
      <c r="F214" s="139" t="s">
        <v>660</v>
      </c>
      <c r="G214" s="199">
        <v>1607100.0000000002</v>
      </c>
      <c r="H214" s="199">
        <v>63504.000000000007</v>
      </c>
      <c r="I214" s="71">
        <f t="shared" si="93"/>
        <v>1670604.0000000002</v>
      </c>
      <c r="J214" s="71">
        <f>G214*E214</f>
        <v>3214200.0000000005</v>
      </c>
      <c r="K214" s="71">
        <f>H214*E214</f>
        <v>127008.00000000001</v>
      </c>
      <c r="L214" s="71">
        <f>I214*E214</f>
        <v>3341208.0000000005</v>
      </c>
      <c r="M214" s="552">
        <f>'KL TTHT CV DOT 2'!P213</f>
        <v>0</v>
      </c>
      <c r="N214" s="570">
        <f>'KL TTHT CV DOT 2'!Q213</f>
        <v>0</v>
      </c>
      <c r="O214" s="570">
        <f t="shared" si="120"/>
        <v>0</v>
      </c>
      <c r="P214" s="552">
        <f t="shared" si="148"/>
        <v>0</v>
      </c>
      <c r="Q214" s="552"/>
      <c r="R214" s="552"/>
      <c r="S214" s="552" t="e">
        <f>#REF!+Q214+R214</f>
        <v>#REF!</v>
      </c>
      <c r="T214" s="257">
        <f>M214*J214</f>
        <v>0</v>
      </c>
      <c r="U214" s="257">
        <f>M214*K214</f>
        <v>0</v>
      </c>
      <c r="V214" s="257">
        <f t="shared" si="149"/>
        <v>0</v>
      </c>
      <c r="W214" s="257">
        <f>J214*N214</f>
        <v>0</v>
      </c>
      <c r="X214" s="257">
        <f>K214*N214</f>
        <v>0</v>
      </c>
      <c r="Y214" s="257">
        <f t="shared" si="154"/>
        <v>0</v>
      </c>
      <c r="Z214" s="257">
        <f>V214+Y214</f>
        <v>0</v>
      </c>
      <c r="AA214" s="990"/>
    </row>
    <row r="215" spans="1:27" s="399" customFormat="1" outlineLevel="1">
      <c r="A215" s="395"/>
      <c r="B215" s="395"/>
      <c r="C215" s="400" t="s">
        <v>711</v>
      </c>
      <c r="D215" s="97">
        <v>18</v>
      </c>
      <c r="E215" s="97">
        <v>18</v>
      </c>
      <c r="F215" s="397" t="s">
        <v>660</v>
      </c>
      <c r="G215" s="62">
        <v>585200</v>
      </c>
      <c r="H215" s="62">
        <v>63504.000000000007</v>
      </c>
      <c r="I215" s="62">
        <f t="shared" si="93"/>
        <v>648704</v>
      </c>
      <c r="J215" s="62">
        <f>G215*E215</f>
        <v>10533600</v>
      </c>
      <c r="K215" s="62">
        <f>H215*E215</f>
        <v>1143072.0000000002</v>
      </c>
      <c r="L215" s="62">
        <f>I215*E215</f>
        <v>11676672</v>
      </c>
      <c r="M215" s="550">
        <f>'KL TTHT CV DOT 2'!P214</f>
        <v>0</v>
      </c>
      <c r="N215" s="574">
        <f>'KL TTHT CV DOT 2'!Q214</f>
        <v>0</v>
      </c>
      <c r="O215" s="574">
        <f t="shared" si="120"/>
        <v>0</v>
      </c>
      <c r="P215" s="550">
        <f t="shared" si="148"/>
        <v>0</v>
      </c>
      <c r="Q215" s="550"/>
      <c r="R215" s="550"/>
      <c r="S215" s="550" t="e">
        <f>#REF!+Q215+R215</f>
        <v>#REF!</v>
      </c>
      <c r="T215" s="255">
        <f>M215*J215</f>
        <v>0</v>
      </c>
      <c r="U215" s="255">
        <f>M215*K215</f>
        <v>0</v>
      </c>
      <c r="V215" s="255">
        <f t="shared" si="149"/>
        <v>0</v>
      </c>
      <c r="W215" s="255">
        <f>J215*N215</f>
        <v>0</v>
      </c>
      <c r="X215" s="255">
        <f>K215*N215</f>
        <v>0</v>
      </c>
      <c r="Y215" s="255">
        <f t="shared" si="154"/>
        <v>0</v>
      </c>
      <c r="Z215" s="255">
        <f>V215+Y215</f>
        <v>0</v>
      </c>
      <c r="AA215" s="990"/>
    </row>
    <row r="216" spans="1:27" s="399" customFormat="1" outlineLevel="1">
      <c r="A216" s="395"/>
      <c r="B216" s="395"/>
      <c r="C216" s="400" t="s">
        <v>657</v>
      </c>
      <c r="D216" s="97">
        <v>1</v>
      </c>
      <c r="E216" s="97">
        <v>1</v>
      </c>
      <c r="F216" s="397" t="s">
        <v>619</v>
      </c>
      <c r="G216" s="62">
        <v>19140000</v>
      </c>
      <c r="H216" s="62">
        <v>3828000</v>
      </c>
      <c r="I216" s="62">
        <f t="shared" si="93"/>
        <v>22968000</v>
      </c>
      <c r="J216" s="62">
        <f>G216*E216</f>
        <v>19140000</v>
      </c>
      <c r="K216" s="62">
        <f>H216*E216</f>
        <v>3828000</v>
      </c>
      <c r="L216" s="62">
        <f>I216*E216</f>
        <v>22968000</v>
      </c>
      <c r="M216" s="550">
        <f>'KL TTHT CV DOT 2'!P215</f>
        <v>0</v>
      </c>
      <c r="N216" s="574">
        <f>'KL TTHT CV DOT 2'!Q215</f>
        <v>0</v>
      </c>
      <c r="O216" s="574">
        <f t="shared" si="120"/>
        <v>0</v>
      </c>
      <c r="P216" s="550">
        <f t="shared" si="148"/>
        <v>0</v>
      </c>
      <c r="Q216" s="550"/>
      <c r="R216" s="550"/>
      <c r="S216" s="550" t="e">
        <f>#REF!+Q216+R216</f>
        <v>#REF!</v>
      </c>
      <c r="T216" s="255">
        <f>M216*J216</f>
        <v>0</v>
      </c>
      <c r="U216" s="255">
        <f>M216*K216</f>
        <v>0</v>
      </c>
      <c r="V216" s="255">
        <f t="shared" si="149"/>
        <v>0</v>
      </c>
      <c r="W216" s="255">
        <f>J216*N216</f>
        <v>0</v>
      </c>
      <c r="X216" s="255">
        <f>K216*N216</f>
        <v>0</v>
      </c>
      <c r="Y216" s="255">
        <f t="shared" si="154"/>
        <v>0</v>
      </c>
      <c r="Z216" s="255">
        <f>V216+Y216</f>
        <v>0</v>
      </c>
      <c r="AA216" s="990"/>
    </row>
    <row r="217" spans="1:27" s="399" customFormat="1" outlineLevel="1">
      <c r="A217" s="395"/>
      <c r="B217" s="395"/>
      <c r="C217" s="400"/>
      <c r="D217" s="97"/>
      <c r="E217" s="97"/>
      <c r="F217" s="397"/>
      <c r="G217" s="62"/>
      <c r="H217" s="62"/>
      <c r="I217" s="62"/>
      <c r="J217" s="62"/>
      <c r="K217" s="62"/>
      <c r="L217" s="62"/>
      <c r="M217" s="550">
        <f>'KL TTHT CV DOT 2'!P216</f>
        <v>0</v>
      </c>
      <c r="N217" s="574">
        <f>'KL TTHT CV DOT 2'!Q216</f>
        <v>0</v>
      </c>
      <c r="O217" s="574">
        <f t="shared" si="120"/>
        <v>0</v>
      </c>
      <c r="P217" s="550">
        <f t="shared" si="148"/>
        <v>0</v>
      </c>
      <c r="Q217" s="550"/>
      <c r="R217" s="550"/>
      <c r="S217" s="550" t="e">
        <f>#REF!+Q217+R217</f>
        <v>#REF!</v>
      </c>
      <c r="T217" s="255">
        <f>M217*J217</f>
        <v>0</v>
      </c>
      <c r="U217" s="255">
        <f>M217*K217</f>
        <v>0</v>
      </c>
      <c r="V217" s="255">
        <f t="shared" si="149"/>
        <v>0</v>
      </c>
      <c r="W217" s="255">
        <f>J217*N217</f>
        <v>0</v>
      </c>
      <c r="X217" s="255">
        <f>K217*N217</f>
        <v>0</v>
      </c>
      <c r="Y217" s="255">
        <f t="shared" si="154"/>
        <v>0</v>
      </c>
      <c r="Z217" s="255">
        <f>V217+Y217</f>
        <v>0</v>
      </c>
      <c r="AA217" s="990"/>
    </row>
    <row r="218" spans="1:27" s="399" customFormat="1" ht="19.5" customHeight="1" outlineLevel="1">
      <c r="A218" s="395"/>
      <c r="B218" s="395"/>
      <c r="C218" s="527" t="s">
        <v>714</v>
      </c>
      <c r="D218" s="97"/>
      <c r="E218" s="97"/>
      <c r="F218" s="397"/>
      <c r="G218" s="62"/>
      <c r="H218" s="62"/>
      <c r="I218" s="62"/>
      <c r="J218" s="82">
        <f>SUBTOTAL(9,J219:J226)</f>
        <v>230431136.32394409</v>
      </c>
      <c r="K218" s="82">
        <f t="shared" ref="K218:L218" si="155">SUBTOTAL(9,K219:K226)</f>
        <v>82222734.173243612</v>
      </c>
      <c r="L218" s="82">
        <f t="shared" si="155"/>
        <v>312653870.49718773</v>
      </c>
      <c r="M218" s="553">
        <f>'KL TTHT CV DOT 2'!P217</f>
        <v>0</v>
      </c>
      <c r="N218" s="576">
        <f>'KL TTHT CV DOT 2'!Q217</f>
        <v>0</v>
      </c>
      <c r="O218" s="576">
        <f t="shared" si="120"/>
        <v>0</v>
      </c>
      <c r="P218" s="553">
        <f t="shared" si="148"/>
        <v>0</v>
      </c>
      <c r="Q218" s="553"/>
      <c r="R218" s="553"/>
      <c r="S218" s="553" t="e">
        <f>#REF!+Q218+R218</f>
        <v>#REF!</v>
      </c>
      <c r="T218" s="266">
        <f>SUBTOTAL(9,T219:T226)</f>
        <v>69616780.873199999</v>
      </c>
      <c r="U218" s="266">
        <f t="shared" ref="U218:V218" si="156">SUBTOTAL(9,U219:U226)</f>
        <v>13464503.98722</v>
      </c>
      <c r="V218" s="266">
        <f t="shared" si="156"/>
        <v>83081284.860419989</v>
      </c>
      <c r="W218" s="266">
        <f>SUBTOTAL(9,W219:W226)</f>
        <v>75418179.279300004</v>
      </c>
      <c r="X218" s="266">
        <f t="shared" ref="X218:Y218" si="157">SUBTOTAL(9,X219:X226)</f>
        <v>14586545.986155001</v>
      </c>
      <c r="Y218" s="266">
        <f t="shared" si="157"/>
        <v>90004725.265455008</v>
      </c>
      <c r="Z218" s="266">
        <f t="shared" ref="Z218" si="158">SUBTOTAL(9,Z219:Z226)</f>
        <v>173086010.125875</v>
      </c>
      <c r="AA218" s="988"/>
    </row>
    <row r="219" spans="1:27" s="399" customFormat="1" ht="19.5" customHeight="1" outlineLevel="1">
      <c r="A219" s="395"/>
      <c r="B219" s="395"/>
      <c r="C219" s="400" t="s">
        <v>715</v>
      </c>
      <c r="D219" s="97">
        <v>565</v>
      </c>
      <c r="E219" s="97">
        <f>1500-700</f>
        <v>800</v>
      </c>
      <c r="F219" s="397" t="s">
        <v>624</v>
      </c>
      <c r="G219" s="62">
        <v>46999.53</v>
      </c>
      <c r="H219" s="62">
        <v>8250</v>
      </c>
      <c r="I219" s="62">
        <f t="shared" ref="I219" si="159">SUM(G219:H219)</f>
        <v>55249.53</v>
      </c>
      <c r="J219" s="62">
        <f t="shared" ref="J219:J226" si="160">G219*E219</f>
        <v>37599624</v>
      </c>
      <c r="K219" s="62">
        <f t="shared" ref="K219:K226" si="161">H219*E219</f>
        <v>6600000</v>
      </c>
      <c r="L219" s="62">
        <f t="shared" ref="L219:L226" si="162">I219*E219</f>
        <v>44199624</v>
      </c>
      <c r="M219" s="554">
        <f>'KL TTHT CV DOT 2'!P218</f>
        <v>0.36</v>
      </c>
      <c r="N219" s="574">
        <f>'KL TTHT CV DOT 2'!Q218</f>
        <v>0.39</v>
      </c>
      <c r="O219" s="574">
        <f t="shared" si="120"/>
        <v>0.75</v>
      </c>
      <c r="P219" s="550">
        <f t="shared" si="148"/>
        <v>1.5</v>
      </c>
      <c r="Q219" s="550"/>
      <c r="R219" s="550"/>
      <c r="S219" s="550" t="e">
        <f>#REF!+Q219+R219</f>
        <v>#REF!</v>
      </c>
      <c r="T219" s="255">
        <f t="shared" ref="T219:T226" si="163">M219*J219</f>
        <v>13535864.639999999</v>
      </c>
      <c r="U219" s="255">
        <f t="shared" ref="U219:U226" si="164">M219*K219</f>
        <v>2376000</v>
      </c>
      <c r="V219" s="255">
        <f t="shared" si="149"/>
        <v>15911864.639999999</v>
      </c>
      <c r="W219" s="255">
        <f t="shared" ref="W219:W226" si="165">J219*N219</f>
        <v>14663853.360000001</v>
      </c>
      <c r="X219" s="255">
        <f t="shared" ref="X219:X226" si="166">K219*N219</f>
        <v>2574000</v>
      </c>
      <c r="Y219" s="255">
        <f t="shared" ref="Y219:Y226" si="167">W219+X219</f>
        <v>17237853.359999999</v>
      </c>
      <c r="Z219" s="255">
        <f t="shared" ref="Z219:Z226" si="168">V219+Y219</f>
        <v>33149718</v>
      </c>
      <c r="AA219" s="990"/>
    </row>
    <row r="220" spans="1:27" s="399" customFormat="1" outlineLevel="1">
      <c r="A220" s="395"/>
      <c r="B220" s="395"/>
      <c r="C220" s="528" t="s">
        <v>646</v>
      </c>
      <c r="D220" s="97">
        <v>2404</v>
      </c>
      <c r="E220" s="97">
        <v>2550</v>
      </c>
      <c r="F220" s="397" t="s">
        <v>624</v>
      </c>
      <c r="G220" s="62">
        <v>32518.739999999998</v>
      </c>
      <c r="H220" s="62">
        <v>7485.6650000000009</v>
      </c>
      <c r="I220" s="62">
        <f t="shared" ref="I220:I226" si="169">SUM(G220:H220)</f>
        <v>40004.404999999999</v>
      </c>
      <c r="J220" s="62">
        <f t="shared" si="160"/>
        <v>82922787</v>
      </c>
      <c r="K220" s="62">
        <f t="shared" si="161"/>
        <v>19088445.750000004</v>
      </c>
      <c r="L220" s="62">
        <f t="shared" si="162"/>
        <v>102011232.75</v>
      </c>
      <c r="M220" s="554">
        <f>'KL TTHT CV DOT 2'!P219</f>
        <v>0.36</v>
      </c>
      <c r="N220" s="574">
        <f>'KL TTHT CV DOT 2'!Q219</f>
        <v>0.39</v>
      </c>
      <c r="O220" s="574">
        <f t="shared" si="120"/>
        <v>0.75</v>
      </c>
      <c r="P220" s="550">
        <f t="shared" si="148"/>
        <v>1.5</v>
      </c>
      <c r="Q220" s="550"/>
      <c r="R220" s="550"/>
      <c r="S220" s="550" t="e">
        <f>#REF!+Q220+R220</f>
        <v>#REF!</v>
      </c>
      <c r="T220" s="255">
        <f t="shared" si="163"/>
        <v>29852203.32</v>
      </c>
      <c r="U220" s="255">
        <f t="shared" si="164"/>
        <v>6871840.4700000007</v>
      </c>
      <c r="V220" s="255">
        <f t="shared" si="149"/>
        <v>36724043.789999999</v>
      </c>
      <c r="W220" s="255">
        <f t="shared" si="165"/>
        <v>32339886.93</v>
      </c>
      <c r="X220" s="255">
        <f t="shared" si="166"/>
        <v>7444493.8425000021</v>
      </c>
      <c r="Y220" s="255">
        <f t="shared" si="167"/>
        <v>39784380.772500001</v>
      </c>
      <c r="Z220" s="255">
        <f t="shared" si="168"/>
        <v>76508424.5625</v>
      </c>
      <c r="AA220" s="990"/>
    </row>
    <row r="221" spans="1:27" s="399" customFormat="1" outlineLevel="1">
      <c r="A221" s="395"/>
      <c r="B221" s="395"/>
      <c r="C221" s="400" t="s">
        <v>716</v>
      </c>
      <c r="D221" s="97">
        <v>359</v>
      </c>
      <c r="E221" s="97">
        <v>889</v>
      </c>
      <c r="F221" s="397" t="s">
        <v>624</v>
      </c>
      <c r="G221" s="62">
        <v>22980.09</v>
      </c>
      <c r="H221" s="62">
        <v>5743.9305000000022</v>
      </c>
      <c r="I221" s="62">
        <f t="shared" si="169"/>
        <v>28724.020500000002</v>
      </c>
      <c r="J221" s="62">
        <f t="shared" si="160"/>
        <v>20429300.010000002</v>
      </c>
      <c r="K221" s="62">
        <f t="shared" si="161"/>
        <v>5106354.2145000016</v>
      </c>
      <c r="L221" s="62">
        <f t="shared" si="162"/>
        <v>25535654.2245</v>
      </c>
      <c r="M221" s="554">
        <f>'KL TTHT CV DOT 2'!P220</f>
        <v>0.36</v>
      </c>
      <c r="N221" s="574">
        <f>'KL TTHT CV DOT 2'!Q220</f>
        <v>0.39</v>
      </c>
      <c r="O221" s="574">
        <f t="shared" si="120"/>
        <v>0.75</v>
      </c>
      <c r="P221" s="550">
        <f t="shared" si="148"/>
        <v>1.5</v>
      </c>
      <c r="Q221" s="550"/>
      <c r="R221" s="550"/>
      <c r="S221" s="550" t="e">
        <f>#REF!+Q221+R221</f>
        <v>#REF!</v>
      </c>
      <c r="T221" s="255">
        <f t="shared" si="163"/>
        <v>7354548.0036000004</v>
      </c>
      <c r="U221" s="255">
        <f t="shared" si="164"/>
        <v>1838287.5172200005</v>
      </c>
      <c r="V221" s="255">
        <f t="shared" si="149"/>
        <v>9192835.5208200011</v>
      </c>
      <c r="W221" s="255">
        <f t="shared" si="165"/>
        <v>7967427.0039000008</v>
      </c>
      <c r="X221" s="255">
        <f t="shared" si="166"/>
        <v>1991478.1436550007</v>
      </c>
      <c r="Y221" s="255">
        <f t="shared" si="167"/>
        <v>9958905.1475550011</v>
      </c>
      <c r="Z221" s="255">
        <f t="shared" si="168"/>
        <v>19151740.668375</v>
      </c>
      <c r="AA221" s="990"/>
    </row>
    <row r="222" spans="1:27" s="399" customFormat="1" outlineLevel="1">
      <c r="A222" s="395"/>
      <c r="B222" s="395"/>
      <c r="C222" s="526" t="s">
        <v>928</v>
      </c>
      <c r="D222" s="97">
        <v>1061</v>
      </c>
      <c r="E222" s="97">
        <v>1850</v>
      </c>
      <c r="F222" s="397" t="s">
        <v>624</v>
      </c>
      <c r="G222" s="62">
        <v>8773.9726027397246</v>
      </c>
      <c r="H222" s="62">
        <v>14594.016411764707</v>
      </c>
      <c r="I222" s="62">
        <f t="shared" si="169"/>
        <v>23367.989014504434</v>
      </c>
      <c r="J222" s="62">
        <f t="shared" si="160"/>
        <v>16231849.315068491</v>
      </c>
      <c r="K222" s="62">
        <f t="shared" si="161"/>
        <v>26998930.361764707</v>
      </c>
      <c r="L222" s="62">
        <f t="shared" si="162"/>
        <v>43230779.676833205</v>
      </c>
      <c r="M222" s="550">
        <f>'KL TTHT CV DOT 2'!P221</f>
        <v>0</v>
      </c>
      <c r="N222" s="574">
        <f>'KL TTHT CV DOT 2'!Q221</f>
        <v>0</v>
      </c>
      <c r="O222" s="574">
        <f t="shared" si="120"/>
        <v>0</v>
      </c>
      <c r="P222" s="550">
        <f t="shared" si="148"/>
        <v>0</v>
      </c>
      <c r="Q222" s="550"/>
      <c r="R222" s="550"/>
      <c r="S222" s="550" t="e">
        <f>#REF!+Q222+R222</f>
        <v>#REF!</v>
      </c>
      <c r="T222" s="255">
        <f t="shared" si="163"/>
        <v>0</v>
      </c>
      <c r="U222" s="255">
        <f t="shared" si="164"/>
        <v>0</v>
      </c>
      <c r="V222" s="255">
        <f t="shared" si="149"/>
        <v>0</v>
      </c>
      <c r="W222" s="255">
        <f t="shared" si="165"/>
        <v>0</v>
      </c>
      <c r="X222" s="255">
        <f t="shared" si="166"/>
        <v>0</v>
      </c>
      <c r="Y222" s="255">
        <f t="shared" si="167"/>
        <v>0</v>
      </c>
      <c r="Z222" s="255">
        <f t="shared" si="168"/>
        <v>0</v>
      </c>
      <c r="AA222" s="990"/>
    </row>
    <row r="223" spans="1:27" s="399" customFormat="1" ht="19.5" customHeight="1" outlineLevel="1">
      <c r="A223" s="395"/>
      <c r="B223" s="395"/>
      <c r="C223" s="479" t="s">
        <v>1609</v>
      </c>
      <c r="D223" s="97"/>
      <c r="E223" s="97">
        <f>366+11+50+46*(12-8.5)*2</f>
        <v>749</v>
      </c>
      <c r="F223" s="397" t="s">
        <v>624</v>
      </c>
      <c r="G223" s="62">
        <v>19428.082191780813</v>
      </c>
      <c r="H223" s="62">
        <v>20044.016411764664</v>
      </c>
      <c r="I223" s="62">
        <f t="shared" si="169"/>
        <v>39472.098603545477</v>
      </c>
      <c r="J223" s="62">
        <f t="shared" si="160"/>
        <v>14551633.56164383</v>
      </c>
      <c r="K223" s="62">
        <f t="shared" si="161"/>
        <v>15012968.292411733</v>
      </c>
      <c r="L223" s="62">
        <f t="shared" si="162"/>
        <v>29564601.854055561</v>
      </c>
      <c r="M223" s="550">
        <f>'KL TTHT CV DOT 2'!P222</f>
        <v>0</v>
      </c>
      <c r="N223" s="574">
        <f>'KL TTHT CV DOT 2'!Q222</f>
        <v>0</v>
      </c>
      <c r="O223" s="574">
        <f t="shared" si="120"/>
        <v>0</v>
      </c>
      <c r="P223" s="550">
        <f t="shared" si="148"/>
        <v>0</v>
      </c>
      <c r="Q223" s="550"/>
      <c r="R223" s="550"/>
      <c r="S223" s="550" t="e">
        <f>#REF!+Q223+R223</f>
        <v>#REF!</v>
      </c>
      <c r="T223" s="255">
        <f t="shared" si="163"/>
        <v>0</v>
      </c>
      <c r="U223" s="255">
        <f t="shared" si="164"/>
        <v>0</v>
      </c>
      <c r="V223" s="255">
        <f t="shared" si="149"/>
        <v>0</v>
      </c>
      <c r="W223" s="255">
        <f t="shared" si="165"/>
        <v>0</v>
      </c>
      <c r="X223" s="255">
        <f t="shared" si="166"/>
        <v>0</v>
      </c>
      <c r="Y223" s="255">
        <f t="shared" si="167"/>
        <v>0</v>
      </c>
      <c r="Z223" s="255">
        <f t="shared" si="168"/>
        <v>0</v>
      </c>
      <c r="AA223" s="990"/>
    </row>
    <row r="224" spans="1:27" s="399" customFormat="1" ht="19.5" customHeight="1" outlineLevel="1">
      <c r="A224" s="395"/>
      <c r="B224" s="395"/>
      <c r="C224" s="400" t="s">
        <v>1183</v>
      </c>
      <c r="D224" s="97">
        <v>220</v>
      </c>
      <c r="E224" s="97">
        <v>220.00000000000003</v>
      </c>
      <c r="F224" s="397" t="s">
        <v>624</v>
      </c>
      <c r="G224" s="62">
        <v>3554.7229199999997</v>
      </c>
      <c r="H224" s="62">
        <v>5289.7058823529414</v>
      </c>
      <c r="I224" s="62">
        <f t="shared" si="169"/>
        <v>8844.4288023529407</v>
      </c>
      <c r="J224" s="62">
        <f t="shared" si="160"/>
        <v>782039.04240000003</v>
      </c>
      <c r="K224" s="62">
        <f t="shared" si="161"/>
        <v>1163735.2941176472</v>
      </c>
      <c r="L224" s="62">
        <f t="shared" si="162"/>
        <v>1945774.3365176471</v>
      </c>
      <c r="M224" s="550">
        <f>'KL TTHT CV DOT 2'!P223</f>
        <v>0</v>
      </c>
      <c r="N224" s="574">
        <f>'KL TTHT CV DOT 2'!Q223</f>
        <v>0</v>
      </c>
      <c r="O224" s="574">
        <f t="shared" si="120"/>
        <v>0</v>
      </c>
      <c r="P224" s="550">
        <f t="shared" si="148"/>
        <v>0</v>
      </c>
      <c r="Q224" s="550"/>
      <c r="R224" s="550"/>
      <c r="S224" s="550" t="e">
        <f>#REF!+Q224+R224</f>
        <v>#REF!</v>
      </c>
      <c r="T224" s="255">
        <f t="shared" si="163"/>
        <v>0</v>
      </c>
      <c r="U224" s="255">
        <f t="shared" si="164"/>
        <v>0</v>
      </c>
      <c r="V224" s="255">
        <f t="shared" si="149"/>
        <v>0</v>
      </c>
      <c r="W224" s="255">
        <f t="shared" si="165"/>
        <v>0</v>
      </c>
      <c r="X224" s="255">
        <f t="shared" si="166"/>
        <v>0</v>
      </c>
      <c r="Y224" s="255">
        <f t="shared" si="167"/>
        <v>0</v>
      </c>
      <c r="Z224" s="255">
        <f t="shared" si="168"/>
        <v>0</v>
      </c>
      <c r="AA224" s="990"/>
    </row>
    <row r="225" spans="1:27" s="399" customFormat="1" ht="19.5" customHeight="1" outlineLevel="1">
      <c r="A225" s="395"/>
      <c r="B225" s="395"/>
      <c r="C225" s="400" t="s">
        <v>657</v>
      </c>
      <c r="D225" s="97">
        <v>1</v>
      </c>
      <c r="E225" s="97">
        <v>1</v>
      </c>
      <c r="F225" s="397" t="s">
        <v>619</v>
      </c>
      <c r="G225" s="62">
        <v>5485667.5348317819</v>
      </c>
      <c r="H225" s="62">
        <v>1645700.2604495345</v>
      </c>
      <c r="I225" s="62">
        <f t="shared" si="169"/>
        <v>7131367.7952813162</v>
      </c>
      <c r="J225" s="62">
        <f t="shared" si="160"/>
        <v>5485667.5348317819</v>
      </c>
      <c r="K225" s="62">
        <f t="shared" si="161"/>
        <v>1645700.2604495345</v>
      </c>
      <c r="L225" s="62">
        <f t="shared" si="162"/>
        <v>7131367.7952813162</v>
      </c>
      <c r="M225" s="550">
        <f>'KL TTHT CV DOT 2'!P224</f>
        <v>0</v>
      </c>
      <c r="N225" s="574">
        <f>'KL TTHT CV DOT 2'!Q224</f>
        <v>0</v>
      </c>
      <c r="O225" s="574">
        <f t="shared" si="120"/>
        <v>0</v>
      </c>
      <c r="P225" s="550">
        <f t="shared" si="148"/>
        <v>0</v>
      </c>
      <c r="Q225" s="550"/>
      <c r="R225" s="550"/>
      <c r="S225" s="550" t="e">
        <f>#REF!+Q225+R225</f>
        <v>#REF!</v>
      </c>
      <c r="T225" s="255">
        <f t="shared" si="163"/>
        <v>0</v>
      </c>
      <c r="U225" s="255">
        <f t="shared" si="164"/>
        <v>0</v>
      </c>
      <c r="V225" s="255">
        <f t="shared" si="149"/>
        <v>0</v>
      </c>
      <c r="W225" s="255">
        <f t="shared" si="165"/>
        <v>0</v>
      </c>
      <c r="X225" s="255">
        <f t="shared" si="166"/>
        <v>0</v>
      </c>
      <c r="Y225" s="255">
        <f t="shared" si="167"/>
        <v>0</v>
      </c>
      <c r="Z225" s="255">
        <f t="shared" si="168"/>
        <v>0</v>
      </c>
      <c r="AA225" s="990"/>
    </row>
    <row r="226" spans="1:27" s="399" customFormat="1" ht="16.5" customHeight="1" outlineLevel="1">
      <c r="A226" s="395"/>
      <c r="B226" s="395"/>
      <c r="C226" s="400" t="s">
        <v>1611</v>
      </c>
      <c r="D226" s="97"/>
      <c r="E226" s="97">
        <f>366+11+50+46*(12-8.5+0.4)*2+15</f>
        <v>800.8</v>
      </c>
      <c r="F226" s="397" t="s">
        <v>624</v>
      </c>
      <c r="G226" s="62">
        <v>65469.824999999997</v>
      </c>
      <c r="H226" s="62">
        <v>8250</v>
      </c>
      <c r="I226" s="62">
        <f t="shared" si="169"/>
        <v>73719.824999999997</v>
      </c>
      <c r="J226" s="62">
        <f t="shared" si="160"/>
        <v>52428235.859999992</v>
      </c>
      <c r="K226" s="62">
        <f t="shared" si="161"/>
        <v>6606600</v>
      </c>
      <c r="L226" s="62">
        <f t="shared" si="162"/>
        <v>59034835.859999992</v>
      </c>
      <c r="M226" s="554">
        <f>'KL TTHT CV DOT 2'!P225</f>
        <v>0.36</v>
      </c>
      <c r="N226" s="574">
        <f>'KL TTHT CV DOT 2'!Q225</f>
        <v>0.39</v>
      </c>
      <c r="O226" s="574">
        <f t="shared" si="120"/>
        <v>0.75</v>
      </c>
      <c r="P226" s="550">
        <f t="shared" si="148"/>
        <v>1.5</v>
      </c>
      <c r="Q226" s="550"/>
      <c r="R226" s="550"/>
      <c r="S226" s="550" t="e">
        <f>#REF!+Q226+R226</f>
        <v>#REF!</v>
      </c>
      <c r="T226" s="255">
        <f t="shared" si="163"/>
        <v>18874164.909599997</v>
      </c>
      <c r="U226" s="255">
        <f t="shared" si="164"/>
        <v>2378376</v>
      </c>
      <c r="V226" s="255">
        <f t="shared" si="149"/>
        <v>21252540.909599997</v>
      </c>
      <c r="W226" s="255">
        <f t="shared" si="165"/>
        <v>20447011.985399999</v>
      </c>
      <c r="X226" s="255">
        <f t="shared" si="166"/>
        <v>2576574</v>
      </c>
      <c r="Y226" s="255">
        <f t="shared" si="167"/>
        <v>23023585.985399999</v>
      </c>
      <c r="Z226" s="255">
        <f t="shared" si="168"/>
        <v>44276126.894999996</v>
      </c>
      <c r="AA226" s="990"/>
    </row>
    <row r="227" spans="1:27" s="399" customFormat="1" outlineLevel="1">
      <c r="A227" s="395"/>
      <c r="B227" s="395"/>
      <c r="C227" s="396" t="s">
        <v>693</v>
      </c>
      <c r="D227" s="97"/>
      <c r="E227" s="97"/>
      <c r="F227" s="397"/>
      <c r="G227" s="62"/>
      <c r="H227" s="62"/>
      <c r="I227" s="62"/>
      <c r="J227" s="82">
        <f>SUBTOTAL(9,J228:J232)</f>
        <v>171116000.00000003</v>
      </c>
      <c r="K227" s="82">
        <f t="shared" ref="K227:L227" si="170">SUBTOTAL(9,K228:K232)</f>
        <v>9147520</v>
      </c>
      <c r="L227" s="82">
        <f t="shared" si="170"/>
        <v>180263520.00000003</v>
      </c>
      <c r="M227" s="553">
        <f>'KL TTHT CV DOT 2'!P226</f>
        <v>0</v>
      </c>
      <c r="N227" s="576">
        <f>'KL TTHT CV DOT 2'!Q226</f>
        <v>0</v>
      </c>
      <c r="O227" s="576">
        <f t="shared" si="120"/>
        <v>0</v>
      </c>
      <c r="P227" s="553">
        <f t="shared" si="148"/>
        <v>0</v>
      </c>
      <c r="Q227" s="553"/>
      <c r="R227" s="553"/>
      <c r="S227" s="553" t="e">
        <f>#REF!+Q227+R227</f>
        <v>#REF!</v>
      </c>
      <c r="T227" s="266">
        <f>SUBTOTAL(9,T228:T232)</f>
        <v>0</v>
      </c>
      <c r="U227" s="266">
        <f t="shared" ref="U227:V227" si="171">SUBTOTAL(9,U228:U232)</f>
        <v>0</v>
      </c>
      <c r="V227" s="266">
        <f t="shared" si="171"/>
        <v>0</v>
      </c>
      <c r="W227" s="266">
        <f>SUBTOTAL(9,W228:W232)</f>
        <v>0</v>
      </c>
      <c r="X227" s="266">
        <f t="shared" ref="X227:Y227" si="172">SUBTOTAL(9,X228:X232)</f>
        <v>0</v>
      </c>
      <c r="Y227" s="266">
        <f t="shared" si="172"/>
        <v>0</v>
      </c>
      <c r="Z227" s="266">
        <f t="shared" ref="Z227" si="173">SUBTOTAL(9,Z228:Z232)</f>
        <v>0</v>
      </c>
      <c r="AA227" s="988"/>
    </row>
    <row r="228" spans="1:27" s="399" customFormat="1" outlineLevel="1">
      <c r="A228" s="395"/>
      <c r="B228" s="395"/>
      <c r="C228" s="400" t="s">
        <v>707</v>
      </c>
      <c r="D228" s="97">
        <v>40</v>
      </c>
      <c r="E228" s="97">
        <v>40</v>
      </c>
      <c r="F228" s="397" t="s">
        <v>660</v>
      </c>
      <c r="G228" s="62">
        <v>4081000.0000000005</v>
      </c>
      <c r="H228" s="62">
        <v>196000.00000000003</v>
      </c>
      <c r="I228" s="62">
        <f t="shared" ref="I228:I229" si="174">SUM(G228:H228)</f>
        <v>4277000.0000000009</v>
      </c>
      <c r="J228" s="62">
        <f>G228*E228</f>
        <v>163240000.00000003</v>
      </c>
      <c r="K228" s="62">
        <f>H228*E228</f>
        <v>7840000.0000000009</v>
      </c>
      <c r="L228" s="62">
        <f>I228*E228</f>
        <v>171080000.00000003</v>
      </c>
      <c r="M228" s="550">
        <f>'KL TTHT CV DOT 2'!P227</f>
        <v>0</v>
      </c>
      <c r="N228" s="574">
        <f>'KL TTHT CV DOT 2'!Q227</f>
        <v>0</v>
      </c>
      <c r="O228" s="574">
        <f t="shared" si="120"/>
        <v>0</v>
      </c>
      <c r="P228" s="550">
        <f t="shared" si="148"/>
        <v>0</v>
      </c>
      <c r="Q228" s="550"/>
      <c r="R228" s="550"/>
      <c r="S228" s="550" t="e">
        <f>#REF!+Q228+R228</f>
        <v>#REF!</v>
      </c>
      <c r="T228" s="255">
        <f>M228*J228</f>
        <v>0</v>
      </c>
      <c r="U228" s="255">
        <f>M228*K228</f>
        <v>0</v>
      </c>
      <c r="V228" s="255">
        <f t="shared" si="149"/>
        <v>0</v>
      </c>
      <c r="W228" s="255">
        <f>J228*N228</f>
        <v>0</v>
      </c>
      <c r="X228" s="255">
        <f>K228*N228</f>
        <v>0</v>
      </c>
      <c r="Y228" s="255">
        <f t="shared" ref="Y228:Y232" si="175">W228+X228</f>
        <v>0</v>
      </c>
      <c r="Z228" s="255">
        <f>V228+Y228</f>
        <v>0</v>
      </c>
      <c r="AA228" s="990"/>
    </row>
    <row r="229" spans="1:27" s="399" customFormat="1" outlineLevel="1">
      <c r="A229" s="395"/>
      <c r="B229" s="395"/>
      <c r="C229" s="400" t="s">
        <v>709</v>
      </c>
      <c r="D229" s="97">
        <v>0</v>
      </c>
      <c r="E229" s="97">
        <v>0</v>
      </c>
      <c r="F229" s="397" t="s">
        <v>660</v>
      </c>
      <c r="G229" s="62">
        <v>1607100.0000000002</v>
      </c>
      <c r="H229" s="62">
        <v>63504.000000000007</v>
      </c>
      <c r="I229" s="62">
        <f t="shared" si="174"/>
        <v>1670604.0000000002</v>
      </c>
      <c r="J229" s="62">
        <f>G229*E229</f>
        <v>0</v>
      </c>
      <c r="K229" s="62">
        <f>H229*E229</f>
        <v>0</v>
      </c>
      <c r="L229" s="62">
        <f>I229*E229</f>
        <v>0</v>
      </c>
      <c r="M229" s="550">
        <f>'KL TTHT CV DOT 2'!P228</f>
        <v>0</v>
      </c>
      <c r="N229" s="574">
        <f>'KL TTHT CV DOT 2'!Q228</f>
        <v>0</v>
      </c>
      <c r="O229" s="574">
        <f t="shared" si="120"/>
        <v>0</v>
      </c>
      <c r="P229" s="550">
        <f t="shared" si="148"/>
        <v>0</v>
      </c>
      <c r="Q229" s="550"/>
      <c r="R229" s="550"/>
      <c r="S229" s="550" t="e">
        <f>#REF!+Q229+R229</f>
        <v>#REF!</v>
      </c>
      <c r="T229" s="255">
        <f>M229*J229</f>
        <v>0</v>
      </c>
      <c r="U229" s="255">
        <f>M229*K229</f>
        <v>0</v>
      </c>
      <c r="V229" s="255">
        <f t="shared" si="149"/>
        <v>0</v>
      </c>
      <c r="W229" s="255">
        <f>J229*N229</f>
        <v>0</v>
      </c>
      <c r="X229" s="255">
        <f>K229*N229</f>
        <v>0</v>
      </c>
      <c r="Y229" s="255">
        <f t="shared" si="175"/>
        <v>0</v>
      </c>
      <c r="Z229" s="255">
        <f>V229+Y229</f>
        <v>0</v>
      </c>
      <c r="AA229" s="990"/>
    </row>
    <row r="230" spans="1:27" s="399" customFormat="1" outlineLevel="1">
      <c r="A230" s="395"/>
      <c r="B230" s="395"/>
      <c r="C230" s="400" t="s">
        <v>711</v>
      </c>
      <c r="D230" s="97">
        <v>5</v>
      </c>
      <c r="E230" s="97">
        <v>5</v>
      </c>
      <c r="F230" s="397" t="s">
        <v>660</v>
      </c>
      <c r="G230" s="62">
        <v>585200</v>
      </c>
      <c r="H230" s="62">
        <v>63504.000000000007</v>
      </c>
      <c r="I230" s="62">
        <f t="shared" ref="I230:I231" si="176">SUM(G230:H230)</f>
        <v>648704</v>
      </c>
      <c r="J230" s="62">
        <f>G230*E230</f>
        <v>2926000</v>
      </c>
      <c r="K230" s="62">
        <f>H230*E230</f>
        <v>317520.00000000006</v>
      </c>
      <c r="L230" s="62">
        <f>I230*E230</f>
        <v>3243520</v>
      </c>
      <c r="M230" s="550">
        <f>'KL TTHT CV DOT 2'!P229</f>
        <v>0</v>
      </c>
      <c r="N230" s="574">
        <f>'KL TTHT CV DOT 2'!Q229</f>
        <v>0</v>
      </c>
      <c r="O230" s="574">
        <f t="shared" si="120"/>
        <v>0</v>
      </c>
      <c r="P230" s="550">
        <f t="shared" si="148"/>
        <v>0</v>
      </c>
      <c r="Q230" s="550"/>
      <c r="R230" s="550"/>
      <c r="S230" s="550" t="e">
        <f>#REF!+Q230+R230</f>
        <v>#REF!</v>
      </c>
      <c r="T230" s="255">
        <f>M230*J230</f>
        <v>0</v>
      </c>
      <c r="U230" s="255">
        <f>M230*K230</f>
        <v>0</v>
      </c>
      <c r="V230" s="255">
        <f t="shared" si="149"/>
        <v>0</v>
      </c>
      <c r="W230" s="255">
        <f>J230*N230</f>
        <v>0</v>
      </c>
      <c r="X230" s="255">
        <f>K230*N230</f>
        <v>0</v>
      </c>
      <c r="Y230" s="255">
        <f t="shared" si="175"/>
        <v>0</v>
      </c>
      <c r="Z230" s="255">
        <f>V230+Y230</f>
        <v>0</v>
      </c>
      <c r="AA230" s="990"/>
    </row>
    <row r="231" spans="1:27" s="399" customFormat="1" outlineLevel="1">
      <c r="A231" s="395"/>
      <c r="B231" s="395"/>
      <c r="C231" s="400" t="s">
        <v>657</v>
      </c>
      <c r="D231" s="97">
        <v>1</v>
      </c>
      <c r="E231" s="97">
        <v>1</v>
      </c>
      <c r="F231" s="397" t="s">
        <v>619</v>
      </c>
      <c r="G231" s="62">
        <v>4950000</v>
      </c>
      <c r="H231" s="62">
        <v>990000</v>
      </c>
      <c r="I231" s="62">
        <f t="shared" si="176"/>
        <v>5940000</v>
      </c>
      <c r="J231" s="62">
        <f>G231*E231</f>
        <v>4950000</v>
      </c>
      <c r="K231" s="62">
        <f>H231*E231</f>
        <v>990000</v>
      </c>
      <c r="L231" s="62">
        <f>I231*E231</f>
        <v>5940000</v>
      </c>
      <c r="M231" s="550">
        <f>'KL TTHT CV DOT 2'!P230</f>
        <v>0</v>
      </c>
      <c r="N231" s="574">
        <f>'KL TTHT CV DOT 2'!Q230</f>
        <v>0</v>
      </c>
      <c r="O231" s="574">
        <f t="shared" si="120"/>
        <v>0</v>
      </c>
      <c r="P231" s="550">
        <f t="shared" si="148"/>
        <v>0</v>
      </c>
      <c r="Q231" s="550"/>
      <c r="R231" s="550"/>
      <c r="S231" s="550" t="e">
        <f>#REF!+Q231+R231</f>
        <v>#REF!</v>
      </c>
      <c r="T231" s="255">
        <f>M231*J231</f>
        <v>0</v>
      </c>
      <c r="U231" s="255">
        <f>M231*K231</f>
        <v>0</v>
      </c>
      <c r="V231" s="255">
        <f t="shared" si="149"/>
        <v>0</v>
      </c>
      <c r="W231" s="255">
        <f>J231*N231</f>
        <v>0</v>
      </c>
      <c r="X231" s="255">
        <f>K231*N231</f>
        <v>0</v>
      </c>
      <c r="Y231" s="255">
        <f t="shared" si="175"/>
        <v>0</v>
      </c>
      <c r="Z231" s="255">
        <f>V231+Y231</f>
        <v>0</v>
      </c>
      <c r="AA231" s="990"/>
    </row>
    <row r="232" spans="1:27" s="399" customFormat="1" outlineLevel="1">
      <c r="A232" s="395"/>
      <c r="B232" s="395"/>
      <c r="C232" s="400"/>
      <c r="D232" s="400"/>
      <c r="E232" s="400"/>
      <c r="F232" s="397"/>
      <c r="G232" s="62"/>
      <c r="H232" s="62"/>
      <c r="I232" s="62"/>
      <c r="J232" s="62"/>
      <c r="K232" s="62"/>
      <c r="L232" s="62"/>
      <c r="M232" s="550">
        <f>'KL TTHT CV DOT 2'!P231</f>
        <v>0</v>
      </c>
      <c r="N232" s="574">
        <f>'KL TTHT CV DOT 2'!Q231</f>
        <v>0</v>
      </c>
      <c r="O232" s="574">
        <f t="shared" si="120"/>
        <v>0</v>
      </c>
      <c r="P232" s="550">
        <f t="shared" si="148"/>
        <v>0</v>
      </c>
      <c r="Q232" s="550"/>
      <c r="R232" s="550"/>
      <c r="S232" s="550" t="e">
        <f>#REF!+Q232+R232</f>
        <v>#REF!</v>
      </c>
      <c r="T232" s="255">
        <f>M232*J232</f>
        <v>0</v>
      </c>
      <c r="U232" s="255">
        <f>M232*K232</f>
        <v>0</v>
      </c>
      <c r="V232" s="255">
        <f t="shared" si="149"/>
        <v>0</v>
      </c>
      <c r="W232" s="255">
        <f>J232*N232</f>
        <v>0</v>
      </c>
      <c r="X232" s="255">
        <f>K232*N232</f>
        <v>0</v>
      </c>
      <c r="Y232" s="255">
        <f t="shared" si="175"/>
        <v>0</v>
      </c>
      <c r="Z232" s="255">
        <f>V232+Y232</f>
        <v>0</v>
      </c>
      <c r="AA232" s="990"/>
    </row>
    <row r="233" spans="1:27" s="399" customFormat="1" ht="19.5" customHeight="1" outlineLevel="1">
      <c r="A233" s="395"/>
      <c r="B233" s="395"/>
      <c r="C233" s="527" t="s">
        <v>717</v>
      </c>
      <c r="D233" s="97"/>
      <c r="E233" s="97"/>
      <c r="F233" s="397"/>
      <c r="G233" s="62"/>
      <c r="H233" s="62"/>
      <c r="I233" s="62"/>
      <c r="J233" s="82">
        <f>SUBTOTAL(9,J234:J240)</f>
        <v>26035182.933561508</v>
      </c>
      <c r="K233" s="82">
        <f t="shared" ref="K233:L233" si="177">SUBTOTAL(9,K234:K240)</f>
        <v>11396846.843459284</v>
      </c>
      <c r="L233" s="82">
        <f t="shared" si="177"/>
        <v>37432029.777020797</v>
      </c>
      <c r="M233" s="553">
        <f>'KL TTHT CV DOT 2'!P232</f>
        <v>0</v>
      </c>
      <c r="N233" s="576">
        <f>'KL TTHT CV DOT 2'!Q232</f>
        <v>0</v>
      </c>
      <c r="O233" s="576">
        <f t="shared" si="120"/>
        <v>0</v>
      </c>
      <c r="P233" s="553">
        <f t="shared" si="148"/>
        <v>0</v>
      </c>
      <c r="Q233" s="553"/>
      <c r="R233" s="553"/>
      <c r="S233" s="553" t="e">
        <f>#REF!+Q233+R233</f>
        <v>#REF!</v>
      </c>
      <c r="T233" s="266">
        <f>SUBTOTAL(9,T234:T240)</f>
        <v>7548517.8719999995</v>
      </c>
      <c r="U233" s="266">
        <f t="shared" ref="U233:V233" si="178">SUBTOTAL(9,U234:U240)</f>
        <v>1757247.8616000002</v>
      </c>
      <c r="V233" s="266">
        <f t="shared" si="178"/>
        <v>9305765.7335999999</v>
      </c>
      <c r="W233" s="266">
        <f>SUBTOTAL(9,W234:W240)</f>
        <v>8177561.0279999999</v>
      </c>
      <c r="X233" s="266">
        <f t="shared" ref="X233:Y233" si="179">SUBTOTAL(9,X234:X240)</f>
        <v>1903685.1834000004</v>
      </c>
      <c r="Y233" s="266">
        <f t="shared" si="179"/>
        <v>10081246.211399999</v>
      </c>
      <c r="Z233" s="266">
        <f t="shared" ref="Z233" si="180">SUBTOTAL(9,Z234:Z240)</f>
        <v>19387011.944999997</v>
      </c>
      <c r="AA233" s="988"/>
    </row>
    <row r="234" spans="1:27" s="399" customFormat="1" outlineLevel="1">
      <c r="A234" s="395"/>
      <c r="B234" s="395"/>
      <c r="C234" s="528" t="s">
        <v>646</v>
      </c>
      <c r="D234" s="97">
        <v>536</v>
      </c>
      <c r="E234" s="97">
        <v>560</v>
      </c>
      <c r="F234" s="397" t="s">
        <v>624</v>
      </c>
      <c r="G234" s="62">
        <v>32518.739999999998</v>
      </c>
      <c r="H234" s="62">
        <v>7485.6650000000009</v>
      </c>
      <c r="I234" s="62">
        <f t="shared" ref="I234:I235" si="181">SUM(G234:H234)</f>
        <v>40004.404999999999</v>
      </c>
      <c r="J234" s="62">
        <f t="shared" ref="J234:J239" si="182">G234*E234</f>
        <v>18210494.399999999</v>
      </c>
      <c r="K234" s="62">
        <f t="shared" ref="K234:K239" si="183">H234*E234</f>
        <v>4191972.4000000004</v>
      </c>
      <c r="L234" s="62">
        <f t="shared" ref="L234:L239" si="184">I234*E234</f>
        <v>22402466.800000001</v>
      </c>
      <c r="M234" s="554">
        <f>'KL TTHT CV DOT 2'!P233</f>
        <v>0.36</v>
      </c>
      <c r="N234" s="574">
        <f>'KL TTHT CV DOT 2'!Q233</f>
        <v>0.39</v>
      </c>
      <c r="O234" s="574">
        <f t="shared" si="120"/>
        <v>0.75</v>
      </c>
      <c r="P234" s="550">
        <f t="shared" si="148"/>
        <v>1.5</v>
      </c>
      <c r="Q234" s="550"/>
      <c r="R234" s="550"/>
      <c r="S234" s="550" t="e">
        <f>#REF!+Q234+R234</f>
        <v>#REF!</v>
      </c>
      <c r="T234" s="255">
        <f t="shared" ref="T234:T240" si="185">M234*J234</f>
        <v>6555777.9839999992</v>
      </c>
      <c r="U234" s="255">
        <f t="shared" ref="U234:U240" si="186">M234*K234</f>
        <v>1509110.064</v>
      </c>
      <c r="V234" s="255">
        <f t="shared" si="149"/>
        <v>8064888.0479999995</v>
      </c>
      <c r="W234" s="255">
        <f t="shared" ref="W234:W240" si="187">J234*N234</f>
        <v>7102092.8159999996</v>
      </c>
      <c r="X234" s="255">
        <f t="shared" ref="X234:X240" si="188">K234*N234</f>
        <v>1634869.2360000003</v>
      </c>
      <c r="Y234" s="255">
        <f t="shared" ref="Y234:Y240" si="189">W234+X234</f>
        <v>8736962.0519999992</v>
      </c>
      <c r="Z234" s="255">
        <f t="shared" ref="Z234:Z240" si="190">V234+Y234</f>
        <v>16801850.099999998</v>
      </c>
      <c r="AA234" s="990"/>
    </row>
    <row r="235" spans="1:27" s="399" customFormat="1" outlineLevel="1">
      <c r="A235" s="395"/>
      <c r="B235" s="395"/>
      <c r="C235" s="400" t="s">
        <v>716</v>
      </c>
      <c r="D235" s="97">
        <v>96</v>
      </c>
      <c r="E235" s="97">
        <v>120</v>
      </c>
      <c r="F235" s="397" t="s">
        <v>624</v>
      </c>
      <c r="G235" s="62">
        <v>22980.09</v>
      </c>
      <c r="H235" s="62">
        <v>5743.9305000000022</v>
      </c>
      <c r="I235" s="62">
        <f t="shared" si="181"/>
        <v>28724.020500000002</v>
      </c>
      <c r="J235" s="62">
        <f t="shared" si="182"/>
        <v>2757610.8</v>
      </c>
      <c r="K235" s="62">
        <f t="shared" si="183"/>
        <v>689271.66000000027</v>
      </c>
      <c r="L235" s="62">
        <f t="shared" si="184"/>
        <v>3446882.4600000004</v>
      </c>
      <c r="M235" s="554">
        <f>'KL TTHT CV DOT 2'!P234</f>
        <v>0.36</v>
      </c>
      <c r="N235" s="574">
        <f>'KL TTHT CV DOT 2'!Q234</f>
        <v>0.39</v>
      </c>
      <c r="O235" s="574">
        <f t="shared" si="120"/>
        <v>0.75</v>
      </c>
      <c r="P235" s="550">
        <f t="shared" si="148"/>
        <v>1.5</v>
      </c>
      <c r="Q235" s="550"/>
      <c r="R235" s="550"/>
      <c r="S235" s="550" t="e">
        <f>#REF!+Q235+R235</f>
        <v>#REF!</v>
      </c>
      <c r="T235" s="255">
        <f t="shared" si="185"/>
        <v>992739.88799999992</v>
      </c>
      <c r="U235" s="255">
        <f t="shared" si="186"/>
        <v>248137.79760000008</v>
      </c>
      <c r="V235" s="255">
        <f t="shared" si="149"/>
        <v>1240877.6856</v>
      </c>
      <c r="W235" s="255">
        <f t="shared" si="187"/>
        <v>1075468.2120000001</v>
      </c>
      <c r="X235" s="255">
        <f t="shared" si="188"/>
        <v>268815.94740000012</v>
      </c>
      <c r="Y235" s="255">
        <f t="shared" si="189"/>
        <v>1344284.1594000002</v>
      </c>
      <c r="Z235" s="255">
        <f t="shared" si="190"/>
        <v>2585161.8450000002</v>
      </c>
      <c r="AA235" s="990"/>
    </row>
    <row r="236" spans="1:27" s="399" customFormat="1" outlineLevel="1">
      <c r="A236" s="395"/>
      <c r="B236" s="395"/>
      <c r="C236" s="526" t="s">
        <v>928</v>
      </c>
      <c r="D236" s="97">
        <v>277</v>
      </c>
      <c r="E236" s="97">
        <v>398.20000000000005</v>
      </c>
      <c r="F236" s="397" t="s">
        <v>624</v>
      </c>
      <c r="G236" s="62">
        <v>8773.9726027397246</v>
      </c>
      <c r="H236" s="62">
        <v>14594.016411764707</v>
      </c>
      <c r="I236" s="62">
        <f t="shared" ref="I236:I239" si="191">SUM(G236:H236)</f>
        <v>23367.989014504434</v>
      </c>
      <c r="J236" s="62">
        <f t="shared" si="182"/>
        <v>3493795.8904109588</v>
      </c>
      <c r="K236" s="62">
        <f t="shared" si="183"/>
        <v>5811337.3351647072</v>
      </c>
      <c r="L236" s="62">
        <f t="shared" si="184"/>
        <v>9305133.2255756669</v>
      </c>
      <c r="M236" s="550">
        <f>'KL TTHT CV DOT 2'!P235</f>
        <v>0</v>
      </c>
      <c r="N236" s="574">
        <f>'KL TTHT CV DOT 2'!Q235</f>
        <v>0</v>
      </c>
      <c r="O236" s="574">
        <f t="shared" si="120"/>
        <v>0</v>
      </c>
      <c r="P236" s="550">
        <f t="shared" si="148"/>
        <v>0</v>
      </c>
      <c r="Q236" s="550"/>
      <c r="R236" s="550"/>
      <c r="S236" s="550" t="e">
        <f>#REF!+Q236+R236</f>
        <v>#REF!</v>
      </c>
      <c r="T236" s="255">
        <f t="shared" si="185"/>
        <v>0</v>
      </c>
      <c r="U236" s="255">
        <f t="shared" si="186"/>
        <v>0</v>
      </c>
      <c r="V236" s="255">
        <f t="shared" si="149"/>
        <v>0</v>
      </c>
      <c r="W236" s="255">
        <f t="shared" si="187"/>
        <v>0</v>
      </c>
      <c r="X236" s="255">
        <f t="shared" si="188"/>
        <v>0</v>
      </c>
      <c r="Y236" s="255">
        <f t="shared" si="189"/>
        <v>0</v>
      </c>
      <c r="Z236" s="255">
        <f t="shared" si="190"/>
        <v>0</v>
      </c>
      <c r="AA236" s="990"/>
    </row>
    <row r="237" spans="1:27" s="399" customFormat="1" ht="19.5" customHeight="1" outlineLevel="1">
      <c r="A237" s="395"/>
      <c r="B237" s="395"/>
      <c r="C237" s="526" t="s">
        <v>928</v>
      </c>
      <c r="D237" s="97">
        <v>88</v>
      </c>
      <c r="E237" s="97">
        <v>0</v>
      </c>
      <c r="F237" s="397" t="s">
        <v>624</v>
      </c>
      <c r="G237" s="62">
        <v>8773.9726027397246</v>
      </c>
      <c r="H237" s="62">
        <v>14594.016411764707</v>
      </c>
      <c r="I237" s="62">
        <f t="shared" si="191"/>
        <v>23367.989014504434</v>
      </c>
      <c r="J237" s="62">
        <f t="shared" si="182"/>
        <v>0</v>
      </c>
      <c r="K237" s="62">
        <f t="shared" si="183"/>
        <v>0</v>
      </c>
      <c r="L237" s="62">
        <f t="shared" si="184"/>
        <v>0</v>
      </c>
      <c r="M237" s="550">
        <f>'KL TTHT CV DOT 2'!P236</f>
        <v>0</v>
      </c>
      <c r="N237" s="574">
        <f>'KL TTHT CV DOT 2'!Q236</f>
        <v>0</v>
      </c>
      <c r="O237" s="574">
        <f t="shared" si="120"/>
        <v>0</v>
      </c>
      <c r="P237" s="550">
        <f t="shared" si="148"/>
        <v>0</v>
      </c>
      <c r="Q237" s="550"/>
      <c r="R237" s="550"/>
      <c r="S237" s="550" t="e">
        <f>#REF!+Q237+R237</f>
        <v>#REF!</v>
      </c>
      <c r="T237" s="255">
        <f t="shared" si="185"/>
        <v>0</v>
      </c>
      <c r="U237" s="255">
        <f t="shared" si="186"/>
        <v>0</v>
      </c>
      <c r="V237" s="255">
        <f t="shared" si="149"/>
        <v>0</v>
      </c>
      <c r="W237" s="255">
        <f t="shared" si="187"/>
        <v>0</v>
      </c>
      <c r="X237" s="255">
        <f t="shared" si="188"/>
        <v>0</v>
      </c>
      <c r="Y237" s="255">
        <f t="shared" si="189"/>
        <v>0</v>
      </c>
      <c r="Z237" s="255">
        <f t="shared" si="190"/>
        <v>0</v>
      </c>
      <c r="AA237" s="990"/>
    </row>
    <row r="238" spans="1:27" s="11" customFormat="1" ht="19.5" customHeight="1" outlineLevel="1">
      <c r="A238" s="192"/>
      <c r="B238" s="192"/>
      <c r="C238" s="386" t="s">
        <v>1183</v>
      </c>
      <c r="D238" s="194">
        <v>57</v>
      </c>
      <c r="E238" s="97">
        <v>55.000000000000007</v>
      </c>
      <c r="F238" s="195" t="s">
        <v>624</v>
      </c>
      <c r="G238" s="199">
        <v>3554.7229199999997</v>
      </c>
      <c r="H238" s="199">
        <v>5289.7058823529414</v>
      </c>
      <c r="I238" s="199">
        <f t="shared" si="191"/>
        <v>8844.4288023529407</v>
      </c>
      <c r="J238" s="199">
        <f t="shared" si="182"/>
        <v>195509.76060000001</v>
      </c>
      <c r="K238" s="199">
        <f t="shared" si="183"/>
        <v>290933.82352941181</v>
      </c>
      <c r="L238" s="199">
        <f t="shared" si="184"/>
        <v>486443.58412941179</v>
      </c>
      <c r="M238" s="554">
        <f>'KL TTHT CV DOT 2'!P237</f>
        <v>0</v>
      </c>
      <c r="N238" s="579">
        <f>'KL TTHT CV DOT 2'!Q237</f>
        <v>0</v>
      </c>
      <c r="O238" s="579">
        <f t="shared" si="120"/>
        <v>0</v>
      </c>
      <c r="P238" s="554">
        <f t="shared" si="148"/>
        <v>0</v>
      </c>
      <c r="Q238" s="554"/>
      <c r="R238" s="554"/>
      <c r="S238" s="554" t="e">
        <f>#REF!+Q238+R238</f>
        <v>#REF!</v>
      </c>
      <c r="T238" s="265">
        <f t="shared" si="185"/>
        <v>0</v>
      </c>
      <c r="U238" s="265">
        <f t="shared" si="186"/>
        <v>0</v>
      </c>
      <c r="V238" s="265">
        <f t="shared" si="149"/>
        <v>0</v>
      </c>
      <c r="W238" s="265">
        <f t="shared" si="187"/>
        <v>0</v>
      </c>
      <c r="X238" s="265">
        <f t="shared" si="188"/>
        <v>0</v>
      </c>
      <c r="Y238" s="265">
        <f t="shared" si="189"/>
        <v>0</v>
      </c>
      <c r="Z238" s="265">
        <f t="shared" si="190"/>
        <v>0</v>
      </c>
      <c r="AA238" s="990"/>
    </row>
    <row r="239" spans="1:27" s="11" customFormat="1" ht="19.5" customHeight="1" outlineLevel="1">
      <c r="A239" s="192"/>
      <c r="B239" s="192"/>
      <c r="C239" s="193" t="s">
        <v>657</v>
      </c>
      <c r="D239" s="194">
        <v>1</v>
      </c>
      <c r="E239" s="194">
        <v>1</v>
      </c>
      <c r="F239" s="195" t="s">
        <v>619</v>
      </c>
      <c r="G239" s="199">
        <v>1377772.082550548</v>
      </c>
      <c r="H239" s="199">
        <v>413331.62476516439</v>
      </c>
      <c r="I239" s="199">
        <f t="shared" si="191"/>
        <v>1791103.7073157125</v>
      </c>
      <c r="J239" s="199">
        <f t="shared" si="182"/>
        <v>1377772.082550548</v>
      </c>
      <c r="K239" s="199">
        <f t="shared" si="183"/>
        <v>413331.62476516439</v>
      </c>
      <c r="L239" s="199">
        <f t="shared" si="184"/>
        <v>1791103.7073157125</v>
      </c>
      <c r="M239" s="554">
        <f>'KL TTHT CV DOT 2'!P238</f>
        <v>0</v>
      </c>
      <c r="N239" s="579">
        <f>'KL TTHT CV DOT 2'!Q238</f>
        <v>0</v>
      </c>
      <c r="O239" s="579">
        <f t="shared" si="120"/>
        <v>0</v>
      </c>
      <c r="P239" s="554">
        <f t="shared" si="148"/>
        <v>0</v>
      </c>
      <c r="Q239" s="554"/>
      <c r="R239" s="554"/>
      <c r="S239" s="554" t="e">
        <f>#REF!+Q239+R239</f>
        <v>#REF!</v>
      </c>
      <c r="T239" s="265">
        <f t="shared" si="185"/>
        <v>0</v>
      </c>
      <c r="U239" s="265">
        <f t="shared" si="186"/>
        <v>0</v>
      </c>
      <c r="V239" s="265">
        <f t="shared" si="149"/>
        <v>0</v>
      </c>
      <c r="W239" s="265">
        <f t="shared" si="187"/>
        <v>0</v>
      </c>
      <c r="X239" s="265">
        <f t="shared" si="188"/>
        <v>0</v>
      </c>
      <c r="Y239" s="265">
        <f t="shared" si="189"/>
        <v>0</v>
      </c>
      <c r="Z239" s="265">
        <f t="shared" si="190"/>
        <v>0</v>
      </c>
      <c r="AA239" s="990"/>
    </row>
    <row r="240" spans="1:27" s="11" customFormat="1" outlineLevel="1">
      <c r="A240" s="192"/>
      <c r="B240" s="192"/>
      <c r="C240" s="193"/>
      <c r="D240" s="194"/>
      <c r="E240" s="194"/>
      <c r="F240" s="195"/>
      <c r="G240" s="199"/>
      <c r="H240" s="199"/>
      <c r="I240" s="199"/>
      <c r="J240" s="199"/>
      <c r="K240" s="199"/>
      <c r="L240" s="199"/>
      <c r="M240" s="554">
        <f>'KL TTHT CV DOT 2'!P239</f>
        <v>0</v>
      </c>
      <c r="N240" s="579">
        <f>'KL TTHT CV DOT 2'!Q239</f>
        <v>0</v>
      </c>
      <c r="O240" s="579">
        <f t="shared" si="120"/>
        <v>0</v>
      </c>
      <c r="P240" s="554">
        <f t="shared" si="148"/>
        <v>0</v>
      </c>
      <c r="Q240" s="554"/>
      <c r="R240" s="554"/>
      <c r="S240" s="554" t="e">
        <f>#REF!+Q240+R240</f>
        <v>#REF!</v>
      </c>
      <c r="T240" s="265">
        <f t="shared" si="185"/>
        <v>0</v>
      </c>
      <c r="U240" s="265">
        <f t="shared" si="186"/>
        <v>0</v>
      </c>
      <c r="V240" s="265">
        <f t="shared" si="149"/>
        <v>0</v>
      </c>
      <c r="W240" s="265">
        <f t="shared" si="187"/>
        <v>0</v>
      </c>
      <c r="X240" s="265">
        <f t="shared" si="188"/>
        <v>0</v>
      </c>
      <c r="Y240" s="265">
        <f t="shared" si="189"/>
        <v>0</v>
      </c>
      <c r="Z240" s="265">
        <f t="shared" si="190"/>
        <v>0</v>
      </c>
      <c r="AA240" s="990"/>
    </row>
    <row r="241" spans="1:27" s="363" customFormat="1" outlineLevel="1">
      <c r="A241" s="172" t="s">
        <v>157</v>
      </c>
      <c r="B241" s="172"/>
      <c r="C241" s="189" t="s">
        <v>158</v>
      </c>
      <c r="D241" s="190">
        <v>1</v>
      </c>
      <c r="E241" s="190">
        <v>1</v>
      </c>
      <c r="F241" s="191" t="s">
        <v>10</v>
      </c>
      <c r="G241" s="174"/>
      <c r="H241" s="174"/>
      <c r="I241" s="174"/>
      <c r="J241" s="174">
        <f>SUBTOTAL(9,J242:J281)</f>
        <v>365728225.59109569</v>
      </c>
      <c r="K241" s="174">
        <f>SUBTOTAL(9,K242:K281)</f>
        <v>45073708.113944173</v>
      </c>
      <c r="L241" s="174">
        <f>SUBTOTAL(9,L242:L281)</f>
        <v>410801933.70503998</v>
      </c>
      <c r="M241" s="558">
        <f>'KL TTHT CV DOT 2'!P240</f>
        <v>0</v>
      </c>
      <c r="N241" s="578">
        <f>'KL TTHT CV DOT 2'!Q240</f>
        <v>0</v>
      </c>
      <c r="O241" s="578">
        <f t="shared" si="120"/>
        <v>0</v>
      </c>
      <c r="P241" s="558">
        <f t="shared" si="148"/>
        <v>0</v>
      </c>
      <c r="Q241" s="558"/>
      <c r="R241" s="558"/>
      <c r="S241" s="558" t="e">
        <f>#REF!+Q241+R241</f>
        <v>#REF!</v>
      </c>
      <c r="T241" s="843">
        <f t="shared" ref="T241:Z241" si="192">SUBTOTAL(9,T242:T281)</f>
        <v>65439911.868000001</v>
      </c>
      <c r="U241" s="843">
        <f t="shared" si="192"/>
        <v>9449071.12729536</v>
      </c>
      <c r="V241" s="843">
        <f t="shared" si="192"/>
        <v>74888982.995295361</v>
      </c>
      <c r="W241" s="843">
        <f t="shared" si="192"/>
        <v>93922998.732000008</v>
      </c>
      <c r="X241" s="843">
        <f t="shared" si="192"/>
        <v>13192169.580443043</v>
      </c>
      <c r="Y241" s="843">
        <f t="shared" si="192"/>
        <v>107115168.31244306</v>
      </c>
      <c r="Z241" s="843">
        <f t="shared" si="192"/>
        <v>182004151.30773839</v>
      </c>
      <c r="AA241" s="988"/>
    </row>
    <row r="242" spans="1:27" outlineLevel="1">
      <c r="A242" s="137"/>
      <c r="B242" s="137"/>
      <c r="C242" s="189" t="s">
        <v>1591</v>
      </c>
      <c r="D242" s="97"/>
      <c r="E242" s="97"/>
      <c r="F242" s="139"/>
      <c r="G242" s="71"/>
      <c r="H242" s="71"/>
      <c r="I242" s="71"/>
      <c r="J242" s="77">
        <f t="shared" ref="J242:K242" si="193">SUBTOTAL(9,J243:J258)</f>
        <v>184238087</v>
      </c>
      <c r="K242" s="77">
        <f t="shared" si="193"/>
        <v>23645406.873651199</v>
      </c>
      <c r="L242" s="77">
        <f>SUBTOTAL(9,L243:L258)</f>
        <v>207883493.87365121</v>
      </c>
      <c r="M242" s="556">
        <f>'KL TTHT CV DOT 2'!P241</f>
        <v>0</v>
      </c>
      <c r="N242" s="572">
        <f>'KL TTHT CV DOT 2'!Q241</f>
        <v>0</v>
      </c>
      <c r="O242" s="572">
        <f t="shared" si="120"/>
        <v>0</v>
      </c>
      <c r="P242" s="556">
        <f t="shared" si="148"/>
        <v>0</v>
      </c>
      <c r="Q242" s="556"/>
      <c r="R242" s="556"/>
      <c r="S242" s="556" t="e">
        <f>#REF!+Q242+R242</f>
        <v>#REF!</v>
      </c>
      <c r="T242" s="254">
        <f t="shared" ref="T242:U242" si="194">SUBTOTAL(9,T243:T258)</f>
        <v>55271426.100000001</v>
      </c>
      <c r="U242" s="254">
        <f t="shared" si="194"/>
        <v>7093622.0620953599</v>
      </c>
      <c r="V242" s="254">
        <f>SUBTOTAL(9,V243:V258)</f>
        <v>62365048.16209536</v>
      </c>
      <c r="W242" s="254">
        <f t="shared" ref="W242:X242" si="195">SUBTOTAL(9,W243:W258)</f>
        <v>82907139.150000006</v>
      </c>
      <c r="X242" s="254">
        <f t="shared" si="195"/>
        <v>10640433.093143042</v>
      </c>
      <c r="Y242" s="254">
        <f>SUBTOTAL(9,Y243:Y258)</f>
        <v>93547572.243143052</v>
      </c>
      <c r="Z242" s="254">
        <f>SUBTOTAL(9,Z243:Z258)</f>
        <v>155912620.40523839</v>
      </c>
      <c r="AA242" s="988"/>
    </row>
    <row r="243" spans="1:27" outlineLevel="1">
      <c r="A243" s="137"/>
      <c r="B243" s="137"/>
      <c r="C243" s="138" t="s">
        <v>677</v>
      </c>
      <c r="D243" s="97">
        <v>0</v>
      </c>
      <c r="E243" s="97">
        <v>0</v>
      </c>
      <c r="F243" s="139" t="s">
        <v>624</v>
      </c>
      <c r="G243" s="199">
        <v>1443780</v>
      </c>
      <c r="H243" s="199">
        <v>81001.384755200008</v>
      </c>
      <c r="I243" s="71">
        <f t="shared" ref="I243:I254" si="196">SUM(G243:H243)</f>
        <v>1524781.3847552</v>
      </c>
      <c r="J243" s="71">
        <f t="shared" ref="J243:J256" si="197">G243*E243</f>
        <v>0</v>
      </c>
      <c r="K243" s="71">
        <f t="shared" ref="K243:K256" si="198">H243*E243</f>
        <v>0</v>
      </c>
      <c r="L243" s="71">
        <f t="shared" ref="L243:L256" si="199">I243*E243</f>
        <v>0</v>
      </c>
      <c r="M243" s="552">
        <f>'KL TTHT CV DOT 2'!P242</f>
        <v>0</v>
      </c>
      <c r="N243" s="570">
        <f>'KL TTHT CV DOT 2'!Q242</f>
        <v>0</v>
      </c>
      <c r="O243" s="570">
        <f t="shared" si="120"/>
        <v>0</v>
      </c>
      <c r="P243" s="552">
        <f t="shared" si="148"/>
        <v>0</v>
      </c>
      <c r="Q243" s="552"/>
      <c r="R243" s="552"/>
      <c r="S243" s="552" t="e">
        <f>#REF!+Q243+R243</f>
        <v>#REF!</v>
      </c>
      <c r="T243" s="257">
        <f t="shared" ref="T243:T258" si="200">M243*J243</f>
        <v>0</v>
      </c>
      <c r="U243" s="257">
        <f t="shared" ref="U243:U258" si="201">M243*K243</f>
        <v>0</v>
      </c>
      <c r="V243" s="257">
        <f t="shared" si="149"/>
        <v>0</v>
      </c>
      <c r="W243" s="257">
        <f t="shared" ref="W243:W258" si="202">J243*N243</f>
        <v>0</v>
      </c>
      <c r="X243" s="257">
        <f t="shared" ref="X243:X258" si="203">K243*N243</f>
        <v>0</v>
      </c>
      <c r="Y243" s="257">
        <f t="shared" ref="Y243:Y258" si="204">W243+X243</f>
        <v>0</v>
      </c>
      <c r="Z243" s="257">
        <f t="shared" ref="Z243:Z258" si="205">V243+Y243</f>
        <v>0</v>
      </c>
      <c r="AA243" s="990"/>
    </row>
    <row r="244" spans="1:27" outlineLevel="1">
      <c r="A244" s="137"/>
      <c r="B244" s="137"/>
      <c r="C244" s="138" t="s">
        <v>678</v>
      </c>
      <c r="D244" s="97">
        <v>0</v>
      </c>
      <c r="E244" s="97">
        <v>0</v>
      </c>
      <c r="F244" s="139" t="s">
        <v>624</v>
      </c>
      <c r="G244" s="199">
        <v>1009709.9999999999</v>
      </c>
      <c r="H244" s="199">
        <v>61078.452019199976</v>
      </c>
      <c r="I244" s="71">
        <f t="shared" si="196"/>
        <v>1070788.4520192</v>
      </c>
      <c r="J244" s="71">
        <f t="shared" si="197"/>
        <v>0</v>
      </c>
      <c r="K244" s="71">
        <f t="shared" si="198"/>
        <v>0</v>
      </c>
      <c r="L244" s="71">
        <f t="shared" si="199"/>
        <v>0</v>
      </c>
      <c r="M244" s="552">
        <f>'KL TTHT CV DOT 2'!P243</f>
        <v>0</v>
      </c>
      <c r="N244" s="570">
        <f>'KL TTHT CV DOT 2'!Q243</f>
        <v>0</v>
      </c>
      <c r="O244" s="570">
        <f t="shared" si="120"/>
        <v>0</v>
      </c>
      <c r="P244" s="552">
        <f t="shared" si="148"/>
        <v>0</v>
      </c>
      <c r="Q244" s="552"/>
      <c r="R244" s="552"/>
      <c r="S244" s="552" t="e">
        <f>#REF!+Q244+R244</f>
        <v>#REF!</v>
      </c>
      <c r="T244" s="257">
        <f t="shared" si="200"/>
        <v>0</v>
      </c>
      <c r="U244" s="257">
        <f t="shared" si="201"/>
        <v>0</v>
      </c>
      <c r="V244" s="257">
        <f t="shared" si="149"/>
        <v>0</v>
      </c>
      <c r="W244" s="257">
        <f t="shared" si="202"/>
        <v>0</v>
      </c>
      <c r="X244" s="257">
        <f t="shared" si="203"/>
        <v>0</v>
      </c>
      <c r="Y244" s="257">
        <f t="shared" si="204"/>
        <v>0</v>
      </c>
      <c r="Z244" s="257">
        <f t="shared" si="205"/>
        <v>0</v>
      </c>
      <c r="AA244" s="990"/>
    </row>
    <row r="245" spans="1:27" outlineLevel="1">
      <c r="A245" s="137"/>
      <c r="B245" s="137"/>
      <c r="C245" s="138" t="s">
        <v>679</v>
      </c>
      <c r="D245" s="97">
        <v>10</v>
      </c>
      <c r="E245" s="97"/>
      <c r="F245" s="139" t="s">
        <v>624</v>
      </c>
      <c r="G245" s="199">
        <v>776880</v>
      </c>
      <c r="H245" s="199">
        <v>51045.865472000005</v>
      </c>
      <c r="I245" s="71">
        <f t="shared" si="196"/>
        <v>827925.86547199998</v>
      </c>
      <c r="J245" s="71">
        <f t="shared" si="197"/>
        <v>0</v>
      </c>
      <c r="K245" s="71">
        <f t="shared" si="198"/>
        <v>0</v>
      </c>
      <c r="L245" s="71">
        <f t="shared" si="199"/>
        <v>0</v>
      </c>
      <c r="M245" s="552">
        <f>'KL TTHT CV DOT 2'!P244</f>
        <v>0</v>
      </c>
      <c r="N245" s="570">
        <f>'KL TTHT CV DOT 2'!Q244</f>
        <v>0</v>
      </c>
      <c r="O245" s="570">
        <f t="shared" si="120"/>
        <v>0</v>
      </c>
      <c r="P245" s="552">
        <f t="shared" si="148"/>
        <v>0</v>
      </c>
      <c r="Q245" s="552"/>
      <c r="R245" s="552"/>
      <c r="S245" s="552" t="e">
        <f>#REF!+Q245+R245</f>
        <v>#REF!</v>
      </c>
      <c r="T245" s="257">
        <f t="shared" si="200"/>
        <v>0</v>
      </c>
      <c r="U245" s="257">
        <f t="shared" si="201"/>
        <v>0</v>
      </c>
      <c r="V245" s="257">
        <f t="shared" si="149"/>
        <v>0</v>
      </c>
      <c r="W245" s="257">
        <f t="shared" si="202"/>
        <v>0</v>
      </c>
      <c r="X245" s="257">
        <f t="shared" si="203"/>
        <v>0</v>
      </c>
      <c r="Y245" s="257">
        <f t="shared" si="204"/>
        <v>0</v>
      </c>
      <c r="Z245" s="257">
        <f t="shared" si="205"/>
        <v>0</v>
      </c>
      <c r="AA245" s="990"/>
    </row>
    <row r="246" spans="1:27" s="11" customFormat="1" outlineLevel="1">
      <c r="A246" s="192"/>
      <c r="B246" s="192"/>
      <c r="C246" s="193" t="s">
        <v>718</v>
      </c>
      <c r="D246" s="194">
        <v>9</v>
      </c>
      <c r="E246" s="97"/>
      <c r="F246" s="195" t="s">
        <v>624</v>
      </c>
      <c r="G246" s="199">
        <v>1525680</v>
      </c>
      <c r="H246" s="199">
        <v>81001.384755200008</v>
      </c>
      <c r="I246" s="199">
        <f t="shared" si="196"/>
        <v>1606681.3847552</v>
      </c>
      <c r="J246" s="199">
        <f t="shared" si="197"/>
        <v>0</v>
      </c>
      <c r="K246" s="199">
        <f t="shared" si="198"/>
        <v>0</v>
      </c>
      <c r="L246" s="199">
        <f t="shared" si="199"/>
        <v>0</v>
      </c>
      <c r="M246" s="554">
        <f>'KL TTHT CV DOT 2'!P245</f>
        <v>0</v>
      </c>
      <c r="N246" s="579">
        <f>'KL TTHT CV DOT 2'!Q245</f>
        <v>0</v>
      </c>
      <c r="O246" s="579">
        <f t="shared" si="120"/>
        <v>0</v>
      </c>
      <c r="P246" s="554">
        <f t="shared" si="148"/>
        <v>0</v>
      </c>
      <c r="Q246" s="554"/>
      <c r="R246" s="554"/>
      <c r="S246" s="554" t="e">
        <f>#REF!+Q246+R246</f>
        <v>#REF!</v>
      </c>
      <c r="T246" s="265">
        <f t="shared" si="200"/>
        <v>0</v>
      </c>
      <c r="U246" s="265">
        <f t="shared" si="201"/>
        <v>0</v>
      </c>
      <c r="V246" s="265">
        <f t="shared" si="149"/>
        <v>0</v>
      </c>
      <c r="W246" s="265">
        <f t="shared" si="202"/>
        <v>0</v>
      </c>
      <c r="X246" s="265">
        <f t="shared" si="203"/>
        <v>0</v>
      </c>
      <c r="Y246" s="265">
        <f t="shared" si="204"/>
        <v>0</v>
      </c>
      <c r="Z246" s="265">
        <f t="shared" si="205"/>
        <v>0</v>
      </c>
      <c r="AA246" s="990"/>
    </row>
    <row r="247" spans="1:27" s="11" customFormat="1" outlineLevel="1">
      <c r="A247" s="192"/>
      <c r="B247" s="192"/>
      <c r="C247" s="193" t="s">
        <v>719</v>
      </c>
      <c r="D247" s="194">
        <v>56</v>
      </c>
      <c r="E247" s="97">
        <v>66</v>
      </c>
      <c r="F247" s="195" t="s">
        <v>624</v>
      </c>
      <c r="G247" s="199">
        <v>826020</v>
      </c>
      <c r="H247" s="199">
        <v>68320</v>
      </c>
      <c r="I247" s="199">
        <f t="shared" si="196"/>
        <v>894340</v>
      </c>
      <c r="J247" s="199">
        <f t="shared" si="197"/>
        <v>54517320</v>
      </c>
      <c r="K247" s="199">
        <f t="shared" si="198"/>
        <v>4509120</v>
      </c>
      <c r="L247" s="199">
        <f t="shared" si="199"/>
        <v>59026440</v>
      </c>
      <c r="M247" s="550">
        <f>'KL TTHT CV DOT 2'!P246</f>
        <v>0.3</v>
      </c>
      <c r="N247" s="574">
        <f>'KL TTHT CV DOT 2'!Q246</f>
        <v>0.45</v>
      </c>
      <c r="O247" s="574">
        <f t="shared" si="120"/>
        <v>0.75</v>
      </c>
      <c r="P247" s="550">
        <v>0.25</v>
      </c>
      <c r="Q247" s="554"/>
      <c r="R247" s="554"/>
      <c r="S247" s="554" t="e">
        <f>#REF!+Q247+R247</f>
        <v>#REF!</v>
      </c>
      <c r="T247" s="265">
        <f t="shared" si="200"/>
        <v>16355196</v>
      </c>
      <c r="U247" s="265">
        <f t="shared" si="201"/>
        <v>1352736</v>
      </c>
      <c r="V247" s="265">
        <f t="shared" si="149"/>
        <v>17707932</v>
      </c>
      <c r="W247" s="265">
        <f t="shared" si="202"/>
        <v>24532794</v>
      </c>
      <c r="X247" s="265">
        <f t="shared" si="203"/>
        <v>2029104</v>
      </c>
      <c r="Y247" s="265">
        <f t="shared" si="204"/>
        <v>26561898</v>
      </c>
      <c r="Z247" s="265">
        <f t="shared" si="205"/>
        <v>44269830</v>
      </c>
      <c r="AA247" s="990"/>
    </row>
    <row r="248" spans="1:27" s="11" customFormat="1" outlineLevel="1">
      <c r="A248" s="192"/>
      <c r="B248" s="192"/>
      <c r="C248" s="193" t="s">
        <v>720</v>
      </c>
      <c r="D248" s="194">
        <v>0</v>
      </c>
      <c r="E248" s="97">
        <v>0</v>
      </c>
      <c r="F248" s="195" t="s">
        <v>624</v>
      </c>
      <c r="G248" s="199">
        <v>1091610</v>
      </c>
      <c r="H248" s="199">
        <v>61078.452019199976</v>
      </c>
      <c r="I248" s="199">
        <f t="shared" si="196"/>
        <v>1152688.4520192</v>
      </c>
      <c r="J248" s="199">
        <f t="shared" si="197"/>
        <v>0</v>
      </c>
      <c r="K248" s="199">
        <f t="shared" si="198"/>
        <v>0</v>
      </c>
      <c r="L248" s="199">
        <f t="shared" si="199"/>
        <v>0</v>
      </c>
      <c r="M248" s="554">
        <f>'KL TTHT CV DOT 2'!P247</f>
        <v>0</v>
      </c>
      <c r="N248" s="579">
        <f>'KL TTHT CV DOT 2'!Q247</f>
        <v>0</v>
      </c>
      <c r="O248" s="579">
        <f t="shared" si="120"/>
        <v>0</v>
      </c>
      <c r="P248" s="554">
        <f t="shared" si="148"/>
        <v>0</v>
      </c>
      <c r="Q248" s="554"/>
      <c r="R248" s="554"/>
      <c r="S248" s="554" t="e">
        <f>#REF!+Q248+R248</f>
        <v>#REF!</v>
      </c>
      <c r="T248" s="265">
        <f t="shared" si="200"/>
        <v>0</v>
      </c>
      <c r="U248" s="265">
        <f t="shared" si="201"/>
        <v>0</v>
      </c>
      <c r="V248" s="265">
        <f t="shared" si="149"/>
        <v>0</v>
      </c>
      <c r="W248" s="265">
        <f t="shared" si="202"/>
        <v>0</v>
      </c>
      <c r="X248" s="265">
        <f t="shared" si="203"/>
        <v>0</v>
      </c>
      <c r="Y248" s="265">
        <f t="shared" si="204"/>
        <v>0</v>
      </c>
      <c r="Z248" s="265">
        <f t="shared" si="205"/>
        <v>0</v>
      </c>
      <c r="AA248" s="990"/>
    </row>
    <row r="249" spans="1:27" s="11" customFormat="1" outlineLevel="1">
      <c r="A249" s="192"/>
      <c r="B249" s="192"/>
      <c r="C249" s="193" t="s">
        <v>721</v>
      </c>
      <c r="D249" s="194">
        <v>83</v>
      </c>
      <c r="E249" s="97">
        <v>94.600000000000009</v>
      </c>
      <c r="F249" s="195" t="s">
        <v>624</v>
      </c>
      <c r="G249" s="199">
        <v>858780</v>
      </c>
      <c r="H249" s="199">
        <v>51045.865472000005</v>
      </c>
      <c r="I249" s="199">
        <f t="shared" si="196"/>
        <v>909825.86547199998</v>
      </c>
      <c r="J249" s="199">
        <f t="shared" si="197"/>
        <v>81240588</v>
      </c>
      <c r="K249" s="199">
        <f t="shared" si="198"/>
        <v>4828938.8736512009</v>
      </c>
      <c r="L249" s="199">
        <f t="shared" si="199"/>
        <v>86069526.873651206</v>
      </c>
      <c r="M249" s="550">
        <f>'KL TTHT CV DOT 2'!P248</f>
        <v>0.3</v>
      </c>
      <c r="N249" s="574">
        <f>'KL TTHT CV DOT 2'!Q248</f>
        <v>0.45</v>
      </c>
      <c r="O249" s="574">
        <f t="shared" ref="O249:O312" si="206">M249+N249</f>
        <v>0.75</v>
      </c>
      <c r="P249" s="550">
        <v>0.25</v>
      </c>
      <c r="Q249" s="554"/>
      <c r="R249" s="554"/>
      <c r="S249" s="554" t="e">
        <f>#REF!+Q249+R249</f>
        <v>#REF!</v>
      </c>
      <c r="T249" s="265">
        <f t="shared" si="200"/>
        <v>24372176.399999999</v>
      </c>
      <c r="U249" s="265">
        <f t="shared" si="201"/>
        <v>1448681.6620953602</v>
      </c>
      <c r="V249" s="265">
        <f t="shared" si="149"/>
        <v>25820858.062095359</v>
      </c>
      <c r="W249" s="265">
        <f t="shared" si="202"/>
        <v>36558264.600000001</v>
      </c>
      <c r="X249" s="265">
        <f t="shared" si="203"/>
        <v>2173022.4931430407</v>
      </c>
      <c r="Y249" s="265">
        <f t="shared" si="204"/>
        <v>38731287.093143046</v>
      </c>
      <c r="Z249" s="265">
        <f t="shared" si="205"/>
        <v>64552145.155238405</v>
      </c>
      <c r="AA249" s="990"/>
    </row>
    <row r="250" spans="1:27" s="11" customFormat="1" outlineLevel="1">
      <c r="A250" s="192"/>
      <c r="B250" s="192"/>
      <c r="C250" s="193" t="s">
        <v>722</v>
      </c>
      <c r="D250" s="194">
        <v>66</v>
      </c>
      <c r="E250" s="97">
        <v>0</v>
      </c>
      <c r="F250" s="195" t="s">
        <v>624</v>
      </c>
      <c r="G250" s="199">
        <v>669240</v>
      </c>
      <c r="H250" s="199">
        <v>51045.865472000005</v>
      </c>
      <c r="I250" s="199">
        <f t="shared" si="196"/>
        <v>720285.86547199998</v>
      </c>
      <c r="J250" s="199">
        <f t="shared" si="197"/>
        <v>0</v>
      </c>
      <c r="K250" s="199">
        <f t="shared" si="198"/>
        <v>0</v>
      </c>
      <c r="L250" s="199">
        <f t="shared" si="199"/>
        <v>0</v>
      </c>
      <c r="M250" s="554">
        <f>'KL TTHT CV DOT 2'!P249</f>
        <v>0</v>
      </c>
      <c r="N250" s="579">
        <f>'KL TTHT CV DOT 2'!Q249</f>
        <v>0</v>
      </c>
      <c r="O250" s="579">
        <f t="shared" si="206"/>
        <v>0</v>
      </c>
      <c r="P250" s="554">
        <f t="shared" si="148"/>
        <v>0</v>
      </c>
      <c r="Q250" s="554"/>
      <c r="R250" s="554"/>
      <c r="S250" s="554" t="e">
        <f>#REF!+Q250+R250</f>
        <v>#REF!</v>
      </c>
      <c r="T250" s="265">
        <f t="shared" si="200"/>
        <v>0</v>
      </c>
      <c r="U250" s="265">
        <f t="shared" si="201"/>
        <v>0</v>
      </c>
      <c r="V250" s="265">
        <f t="shared" si="149"/>
        <v>0</v>
      </c>
      <c r="W250" s="265">
        <f t="shared" si="202"/>
        <v>0</v>
      </c>
      <c r="X250" s="265">
        <f t="shared" si="203"/>
        <v>0</v>
      </c>
      <c r="Y250" s="265">
        <f t="shared" si="204"/>
        <v>0</v>
      </c>
      <c r="Z250" s="265">
        <f t="shared" si="205"/>
        <v>0</v>
      </c>
      <c r="AA250" s="990"/>
    </row>
    <row r="251" spans="1:27" s="11" customFormat="1" outlineLevel="1">
      <c r="A251" s="192"/>
      <c r="B251" s="192"/>
      <c r="C251" s="193" t="s">
        <v>723</v>
      </c>
      <c r="D251" s="194">
        <v>0</v>
      </c>
      <c r="E251" s="97">
        <v>0</v>
      </c>
      <c r="F251" s="195" t="s">
        <v>624</v>
      </c>
      <c r="G251" s="199">
        <v>1199250</v>
      </c>
      <c r="H251" s="199">
        <v>91952.000000000015</v>
      </c>
      <c r="I251" s="199">
        <f t="shared" si="196"/>
        <v>1291202</v>
      </c>
      <c r="J251" s="199">
        <f t="shared" si="197"/>
        <v>0</v>
      </c>
      <c r="K251" s="199">
        <f t="shared" si="198"/>
        <v>0</v>
      </c>
      <c r="L251" s="199">
        <f t="shared" si="199"/>
        <v>0</v>
      </c>
      <c r="M251" s="554">
        <f>'KL TTHT CV DOT 2'!P250</f>
        <v>0</v>
      </c>
      <c r="N251" s="579">
        <f>'KL TTHT CV DOT 2'!Q250</f>
        <v>0</v>
      </c>
      <c r="O251" s="579">
        <f t="shared" si="206"/>
        <v>0</v>
      </c>
      <c r="P251" s="554">
        <f t="shared" si="148"/>
        <v>0</v>
      </c>
      <c r="Q251" s="554"/>
      <c r="R251" s="554"/>
      <c r="S251" s="554" t="e">
        <f>#REF!+Q251+R251</f>
        <v>#REF!</v>
      </c>
      <c r="T251" s="265">
        <f t="shared" si="200"/>
        <v>0</v>
      </c>
      <c r="U251" s="265">
        <f t="shared" si="201"/>
        <v>0</v>
      </c>
      <c r="V251" s="265">
        <f t="shared" si="149"/>
        <v>0</v>
      </c>
      <c r="W251" s="265">
        <f t="shared" si="202"/>
        <v>0</v>
      </c>
      <c r="X251" s="265">
        <f t="shared" si="203"/>
        <v>0</v>
      </c>
      <c r="Y251" s="265">
        <f t="shared" si="204"/>
        <v>0</v>
      </c>
      <c r="Z251" s="265">
        <f t="shared" si="205"/>
        <v>0</v>
      </c>
      <c r="AA251" s="990"/>
    </row>
    <row r="252" spans="1:27" s="11" customFormat="1" outlineLevel="1">
      <c r="A252" s="192"/>
      <c r="B252" s="192"/>
      <c r="C252" s="193" t="s">
        <v>724</v>
      </c>
      <c r="D252" s="194">
        <v>0</v>
      </c>
      <c r="E252" s="97">
        <v>0</v>
      </c>
      <c r="F252" s="195" t="s">
        <v>624</v>
      </c>
      <c r="G252" s="199">
        <v>1067040</v>
      </c>
      <c r="H252" s="199">
        <v>81001.384755200008</v>
      </c>
      <c r="I252" s="199">
        <f t="shared" si="196"/>
        <v>1148041.3847552</v>
      </c>
      <c r="J252" s="199">
        <f t="shared" si="197"/>
        <v>0</v>
      </c>
      <c r="K252" s="199">
        <f t="shared" si="198"/>
        <v>0</v>
      </c>
      <c r="L252" s="199">
        <f t="shared" si="199"/>
        <v>0</v>
      </c>
      <c r="M252" s="554">
        <f>'KL TTHT CV DOT 2'!P251</f>
        <v>0</v>
      </c>
      <c r="N252" s="579">
        <f>'KL TTHT CV DOT 2'!Q251</f>
        <v>0</v>
      </c>
      <c r="O252" s="579">
        <f t="shared" si="206"/>
        <v>0</v>
      </c>
      <c r="P252" s="554">
        <f t="shared" si="148"/>
        <v>0</v>
      </c>
      <c r="Q252" s="554"/>
      <c r="R252" s="554"/>
      <c r="S252" s="554" t="e">
        <f>#REF!+Q252+R252</f>
        <v>#REF!</v>
      </c>
      <c r="T252" s="265">
        <f t="shared" si="200"/>
        <v>0</v>
      </c>
      <c r="U252" s="265">
        <f t="shared" si="201"/>
        <v>0</v>
      </c>
      <c r="V252" s="265">
        <f t="shared" si="149"/>
        <v>0</v>
      </c>
      <c r="W252" s="265">
        <f t="shared" si="202"/>
        <v>0</v>
      </c>
      <c r="X252" s="265">
        <f t="shared" si="203"/>
        <v>0</v>
      </c>
      <c r="Y252" s="265">
        <f t="shared" si="204"/>
        <v>0</v>
      </c>
      <c r="Z252" s="265">
        <f t="shared" si="205"/>
        <v>0</v>
      </c>
      <c r="AA252" s="990"/>
    </row>
    <row r="253" spans="1:27" s="11" customFormat="1" outlineLevel="1">
      <c r="A253" s="192"/>
      <c r="B253" s="192"/>
      <c r="C253" s="193" t="s">
        <v>725</v>
      </c>
      <c r="D253" s="194">
        <v>3</v>
      </c>
      <c r="E253" s="97">
        <v>3.3000000000000003</v>
      </c>
      <c r="F253" s="195" t="s">
        <v>624</v>
      </c>
      <c r="G253" s="199">
        <v>466830</v>
      </c>
      <c r="H253" s="199">
        <v>68320</v>
      </c>
      <c r="I253" s="199">
        <f t="shared" si="196"/>
        <v>535150</v>
      </c>
      <c r="J253" s="199">
        <f t="shared" si="197"/>
        <v>1540539.0000000002</v>
      </c>
      <c r="K253" s="199">
        <f t="shared" si="198"/>
        <v>225456.00000000003</v>
      </c>
      <c r="L253" s="199">
        <f t="shared" si="199"/>
        <v>1765995.0000000002</v>
      </c>
      <c r="M253" s="550">
        <f>'KL TTHT CV DOT 2'!P252</f>
        <v>0.3</v>
      </c>
      <c r="N253" s="574">
        <f>'KL TTHT CV DOT 2'!Q252</f>
        <v>0.45</v>
      </c>
      <c r="O253" s="574">
        <f t="shared" si="206"/>
        <v>0.75</v>
      </c>
      <c r="P253" s="550">
        <v>0.25</v>
      </c>
      <c r="Q253" s="554"/>
      <c r="R253" s="554"/>
      <c r="S253" s="554" t="e">
        <f>#REF!+Q253+R253</f>
        <v>#REF!</v>
      </c>
      <c r="T253" s="265">
        <f t="shared" si="200"/>
        <v>462161.70000000007</v>
      </c>
      <c r="U253" s="265">
        <f t="shared" si="201"/>
        <v>67636.800000000003</v>
      </c>
      <c r="V253" s="265">
        <f t="shared" si="149"/>
        <v>529798.50000000012</v>
      </c>
      <c r="W253" s="265">
        <f t="shared" si="202"/>
        <v>693242.55000000016</v>
      </c>
      <c r="X253" s="265">
        <f t="shared" si="203"/>
        <v>101455.20000000001</v>
      </c>
      <c r="Y253" s="265">
        <f t="shared" si="204"/>
        <v>794697.75000000023</v>
      </c>
      <c r="Z253" s="265">
        <f t="shared" si="205"/>
        <v>1324496.2500000005</v>
      </c>
      <c r="AA253" s="990"/>
    </row>
    <row r="254" spans="1:27" outlineLevel="1">
      <c r="A254" s="137"/>
      <c r="B254" s="137"/>
      <c r="C254" s="138" t="s">
        <v>726</v>
      </c>
      <c r="D254" s="97">
        <v>0</v>
      </c>
      <c r="E254" s="97">
        <v>0</v>
      </c>
      <c r="F254" s="139" t="s">
        <v>624</v>
      </c>
      <c r="G254" s="199">
        <v>625950</v>
      </c>
      <c r="H254" s="199">
        <v>61078.452019199976</v>
      </c>
      <c r="I254" s="71">
        <f t="shared" si="196"/>
        <v>687028.45201919996</v>
      </c>
      <c r="J254" s="71">
        <f t="shared" si="197"/>
        <v>0</v>
      </c>
      <c r="K254" s="71">
        <f t="shared" si="198"/>
        <v>0</v>
      </c>
      <c r="L254" s="71">
        <f t="shared" si="199"/>
        <v>0</v>
      </c>
      <c r="M254" s="552">
        <f>'KL TTHT CV DOT 2'!P253</f>
        <v>0</v>
      </c>
      <c r="N254" s="570">
        <f>'KL TTHT CV DOT 2'!Q253</f>
        <v>0</v>
      </c>
      <c r="O254" s="570">
        <f t="shared" si="206"/>
        <v>0</v>
      </c>
      <c r="P254" s="552">
        <f t="shared" si="148"/>
        <v>0</v>
      </c>
      <c r="Q254" s="552"/>
      <c r="R254" s="552"/>
      <c r="S254" s="552" t="e">
        <f>#REF!+Q254+R254</f>
        <v>#REF!</v>
      </c>
      <c r="T254" s="257">
        <f t="shared" si="200"/>
        <v>0</v>
      </c>
      <c r="U254" s="257">
        <f t="shared" si="201"/>
        <v>0</v>
      </c>
      <c r="V254" s="257">
        <f t="shared" si="149"/>
        <v>0</v>
      </c>
      <c r="W254" s="257">
        <f t="shared" si="202"/>
        <v>0</v>
      </c>
      <c r="X254" s="257">
        <f t="shared" si="203"/>
        <v>0</v>
      </c>
      <c r="Y254" s="257">
        <f t="shared" si="204"/>
        <v>0</v>
      </c>
      <c r="Z254" s="257">
        <f t="shared" si="205"/>
        <v>0</v>
      </c>
      <c r="AA254" s="990"/>
    </row>
    <row r="255" spans="1:27" outlineLevel="1">
      <c r="A255" s="137"/>
      <c r="B255" s="137"/>
      <c r="C255" s="138" t="s">
        <v>727</v>
      </c>
      <c r="D255" s="97">
        <v>0</v>
      </c>
      <c r="E255" s="97">
        <v>0</v>
      </c>
      <c r="F255" s="139" t="s">
        <v>624</v>
      </c>
      <c r="G255" s="199">
        <v>496079.99999999994</v>
      </c>
      <c r="H255" s="199">
        <v>51045.865472000005</v>
      </c>
      <c r="I255" s="71">
        <f t="shared" ref="I255:I256" si="207">SUM(G255:H255)</f>
        <v>547125.86547199998</v>
      </c>
      <c r="J255" s="71">
        <f t="shared" si="197"/>
        <v>0</v>
      </c>
      <c r="K255" s="71">
        <f t="shared" si="198"/>
        <v>0</v>
      </c>
      <c r="L255" s="71">
        <f t="shared" si="199"/>
        <v>0</v>
      </c>
      <c r="M255" s="552">
        <f>'KL TTHT CV DOT 2'!P254</f>
        <v>0</v>
      </c>
      <c r="N255" s="570">
        <f>'KL TTHT CV DOT 2'!Q254</f>
        <v>0</v>
      </c>
      <c r="O255" s="570">
        <f t="shared" si="206"/>
        <v>0</v>
      </c>
      <c r="P255" s="552">
        <f t="shared" si="148"/>
        <v>0</v>
      </c>
      <c r="Q255" s="552"/>
      <c r="R255" s="552"/>
      <c r="S255" s="552" t="e">
        <f>#REF!+Q255+R255</f>
        <v>#REF!</v>
      </c>
      <c r="T255" s="257">
        <f t="shared" si="200"/>
        <v>0</v>
      </c>
      <c r="U255" s="257">
        <f t="shared" si="201"/>
        <v>0</v>
      </c>
      <c r="V255" s="257">
        <f t="shared" si="149"/>
        <v>0</v>
      </c>
      <c r="W255" s="257">
        <f t="shared" si="202"/>
        <v>0</v>
      </c>
      <c r="X255" s="257">
        <f t="shared" si="203"/>
        <v>0</v>
      </c>
      <c r="Y255" s="257">
        <f t="shared" si="204"/>
        <v>0</v>
      </c>
      <c r="Z255" s="257">
        <f t="shared" si="205"/>
        <v>0</v>
      </c>
      <c r="AA255" s="990"/>
    </row>
    <row r="256" spans="1:27" outlineLevel="1">
      <c r="A256" s="137"/>
      <c r="B256" s="137"/>
      <c r="C256" s="138" t="s">
        <v>690</v>
      </c>
      <c r="D256" s="97">
        <v>1</v>
      </c>
      <c r="E256" s="97">
        <v>1</v>
      </c>
      <c r="F256" s="139" t="s">
        <v>619</v>
      </c>
      <c r="G256" s="199">
        <v>46939640</v>
      </c>
      <c r="H256" s="199">
        <v>14081892</v>
      </c>
      <c r="I256" s="71">
        <f t="shared" si="207"/>
        <v>61021532</v>
      </c>
      <c r="J256" s="71">
        <f t="shared" si="197"/>
        <v>46939640</v>
      </c>
      <c r="K256" s="71">
        <f t="shared" si="198"/>
        <v>14081892</v>
      </c>
      <c r="L256" s="71">
        <f t="shared" si="199"/>
        <v>61021532</v>
      </c>
      <c r="M256" s="550">
        <f>'KL TTHT CV DOT 2'!P255</f>
        <v>0.3</v>
      </c>
      <c r="N256" s="574">
        <f>'KL TTHT CV DOT 2'!Q255</f>
        <v>0.45</v>
      </c>
      <c r="O256" s="574">
        <f t="shared" si="206"/>
        <v>0.75</v>
      </c>
      <c r="P256" s="550">
        <v>0.25</v>
      </c>
      <c r="Q256" s="552"/>
      <c r="R256" s="552"/>
      <c r="S256" s="552" t="e">
        <f>#REF!+Q256+R256</f>
        <v>#REF!</v>
      </c>
      <c r="T256" s="257">
        <f t="shared" si="200"/>
        <v>14081892</v>
      </c>
      <c r="U256" s="257">
        <f t="shared" si="201"/>
        <v>4224567.5999999996</v>
      </c>
      <c r="V256" s="257">
        <f t="shared" si="149"/>
        <v>18306459.600000001</v>
      </c>
      <c r="W256" s="257">
        <f t="shared" si="202"/>
        <v>21122838</v>
      </c>
      <c r="X256" s="257">
        <f t="shared" si="203"/>
        <v>6336851.4000000004</v>
      </c>
      <c r="Y256" s="257">
        <f t="shared" si="204"/>
        <v>27459689.399999999</v>
      </c>
      <c r="Z256" s="257">
        <f t="shared" si="205"/>
        <v>45766149</v>
      </c>
      <c r="AA256" s="990"/>
    </row>
    <row r="257" spans="1:27" s="11" customFormat="1" outlineLevel="1">
      <c r="A257" s="192"/>
      <c r="B257" s="192"/>
      <c r="C257" s="193"/>
      <c r="D257" s="97"/>
      <c r="E257" s="97"/>
      <c r="F257" s="195"/>
      <c r="G257" s="199"/>
      <c r="H257" s="199"/>
      <c r="I257" s="199"/>
      <c r="J257" s="199"/>
      <c r="K257" s="199"/>
      <c r="L257" s="199"/>
      <c r="M257" s="554">
        <f>'KL TTHT CV DOT 2'!P256</f>
        <v>0</v>
      </c>
      <c r="N257" s="579">
        <f>'KL TTHT CV DOT 2'!Q256</f>
        <v>0</v>
      </c>
      <c r="O257" s="579">
        <f t="shared" si="206"/>
        <v>0</v>
      </c>
      <c r="P257" s="554">
        <f t="shared" si="148"/>
        <v>0</v>
      </c>
      <c r="Q257" s="554"/>
      <c r="R257" s="554"/>
      <c r="S257" s="554" t="e">
        <f>#REF!+Q257+R257</f>
        <v>#REF!</v>
      </c>
      <c r="T257" s="265">
        <f t="shared" si="200"/>
        <v>0</v>
      </c>
      <c r="U257" s="265">
        <f t="shared" si="201"/>
        <v>0</v>
      </c>
      <c r="V257" s="265">
        <f t="shared" si="149"/>
        <v>0</v>
      </c>
      <c r="W257" s="265">
        <f t="shared" si="202"/>
        <v>0</v>
      </c>
      <c r="X257" s="265">
        <f t="shared" si="203"/>
        <v>0</v>
      </c>
      <c r="Y257" s="265">
        <f t="shared" si="204"/>
        <v>0</v>
      </c>
      <c r="Z257" s="265">
        <f t="shared" si="205"/>
        <v>0</v>
      </c>
      <c r="AA257" s="990"/>
    </row>
    <row r="258" spans="1:27" outlineLevel="1">
      <c r="A258" s="137"/>
      <c r="B258" s="137"/>
      <c r="C258" s="138"/>
      <c r="D258" s="97"/>
      <c r="E258" s="97"/>
      <c r="F258" s="139"/>
      <c r="G258" s="71"/>
      <c r="H258" s="71"/>
      <c r="I258" s="71"/>
      <c r="J258" s="71"/>
      <c r="K258" s="71"/>
      <c r="L258" s="71"/>
      <c r="M258" s="552">
        <f>'KL TTHT CV DOT 2'!P257</f>
        <v>0</v>
      </c>
      <c r="N258" s="570">
        <f>'KL TTHT CV DOT 2'!Q257</f>
        <v>0</v>
      </c>
      <c r="O258" s="570">
        <f t="shared" si="206"/>
        <v>0</v>
      </c>
      <c r="P258" s="552">
        <f t="shared" si="148"/>
        <v>0</v>
      </c>
      <c r="Q258" s="552"/>
      <c r="R258" s="552"/>
      <c r="S258" s="552" t="e">
        <f>#REF!+Q258+R258</f>
        <v>#REF!</v>
      </c>
      <c r="T258" s="257">
        <f t="shared" si="200"/>
        <v>0</v>
      </c>
      <c r="U258" s="257">
        <f t="shared" si="201"/>
        <v>0</v>
      </c>
      <c r="V258" s="257">
        <f t="shared" si="149"/>
        <v>0</v>
      </c>
      <c r="W258" s="257">
        <f t="shared" si="202"/>
        <v>0</v>
      </c>
      <c r="X258" s="257">
        <f t="shared" si="203"/>
        <v>0</v>
      </c>
      <c r="Y258" s="257">
        <f t="shared" si="204"/>
        <v>0</v>
      </c>
      <c r="Z258" s="257">
        <f t="shared" si="205"/>
        <v>0</v>
      </c>
      <c r="AA258" s="990"/>
    </row>
    <row r="259" spans="1:27" outlineLevel="1">
      <c r="A259" s="137"/>
      <c r="B259" s="137"/>
      <c r="C259" s="147" t="s">
        <v>695</v>
      </c>
      <c r="D259" s="97"/>
      <c r="E259" s="97"/>
      <c r="F259" s="139"/>
      <c r="G259" s="71"/>
      <c r="H259" s="71"/>
      <c r="I259" s="71"/>
      <c r="J259" s="77">
        <f>SUBTOTAL(9,J260:J267)</f>
        <v>0</v>
      </c>
      <c r="K259" s="77">
        <f t="shared" ref="K259:L259" si="208">SUBTOTAL(9,K260:K267)</f>
        <v>0</v>
      </c>
      <c r="L259" s="77">
        <f t="shared" si="208"/>
        <v>0</v>
      </c>
      <c r="M259" s="556">
        <f>'KL TTHT CV DOT 2'!P258</f>
        <v>0</v>
      </c>
      <c r="N259" s="572">
        <f>'KL TTHT CV DOT 2'!Q258</f>
        <v>0</v>
      </c>
      <c r="O259" s="572">
        <f t="shared" si="206"/>
        <v>0</v>
      </c>
      <c r="P259" s="556">
        <f t="shared" si="148"/>
        <v>0</v>
      </c>
      <c r="Q259" s="556"/>
      <c r="R259" s="556"/>
      <c r="S259" s="556" t="e">
        <f>#REF!+Q259+R259</f>
        <v>#REF!</v>
      </c>
      <c r="T259" s="254">
        <f>SUBTOTAL(9,T260:T267)</f>
        <v>0</v>
      </c>
      <c r="U259" s="254">
        <f t="shared" ref="U259:V259" si="209">SUBTOTAL(9,U260:U267)</f>
        <v>0</v>
      </c>
      <c r="V259" s="254">
        <f t="shared" si="209"/>
        <v>0</v>
      </c>
      <c r="W259" s="254">
        <f>SUBTOTAL(9,W260:W267)</f>
        <v>0</v>
      </c>
      <c r="X259" s="254">
        <f t="shared" ref="X259:Y259" si="210">SUBTOTAL(9,X260:X267)</f>
        <v>0</v>
      </c>
      <c r="Y259" s="254">
        <f t="shared" si="210"/>
        <v>0</v>
      </c>
      <c r="Z259" s="254">
        <f t="shared" ref="Z259" si="211">SUBTOTAL(9,Z260:Z267)</f>
        <v>0</v>
      </c>
      <c r="AA259" s="988"/>
    </row>
    <row r="260" spans="1:27" outlineLevel="1">
      <c r="A260" s="137"/>
      <c r="B260" s="137"/>
      <c r="C260" s="138" t="s">
        <v>696</v>
      </c>
      <c r="D260" s="97">
        <v>0</v>
      </c>
      <c r="E260" s="97">
        <v>0</v>
      </c>
      <c r="F260" s="139" t="s">
        <v>660</v>
      </c>
      <c r="G260" s="199">
        <v>46800</v>
      </c>
      <c r="H260" s="199">
        <v>54500.000000000007</v>
      </c>
      <c r="I260" s="71">
        <f t="shared" ref="I260:I266" si="212">SUM(G260:H260)</f>
        <v>101300</v>
      </c>
      <c r="J260" s="71">
        <f t="shared" ref="J260:J266" si="213">G260*E260</f>
        <v>0</v>
      </c>
      <c r="K260" s="71">
        <f t="shared" ref="K260:K266" si="214">H260*E260</f>
        <v>0</v>
      </c>
      <c r="L260" s="71">
        <f t="shared" ref="L260:L266" si="215">I260*E260</f>
        <v>0</v>
      </c>
      <c r="M260" s="552">
        <f>'KL TTHT CV DOT 2'!P259</f>
        <v>0</v>
      </c>
      <c r="N260" s="570">
        <f>'KL TTHT CV DOT 2'!Q259</f>
        <v>0</v>
      </c>
      <c r="O260" s="570">
        <f t="shared" si="206"/>
        <v>0</v>
      </c>
      <c r="P260" s="552">
        <f t="shared" si="148"/>
        <v>0</v>
      </c>
      <c r="Q260" s="552"/>
      <c r="R260" s="552"/>
      <c r="S260" s="552" t="e">
        <f>#REF!+Q260+R260</f>
        <v>#REF!</v>
      </c>
      <c r="T260" s="257">
        <f t="shared" ref="T260:T267" si="216">M260*J260</f>
        <v>0</v>
      </c>
      <c r="U260" s="257">
        <f t="shared" ref="U260:U267" si="217">M260*K260</f>
        <v>0</v>
      </c>
      <c r="V260" s="257">
        <f t="shared" si="149"/>
        <v>0</v>
      </c>
      <c r="W260" s="257">
        <f t="shared" ref="W260:W267" si="218">J260*N260</f>
        <v>0</v>
      </c>
      <c r="X260" s="257">
        <f t="shared" ref="X260:X267" si="219">K260*N260</f>
        <v>0</v>
      </c>
      <c r="Y260" s="257">
        <f t="shared" ref="Y260:Y267" si="220">W260+X260</f>
        <v>0</v>
      </c>
      <c r="Z260" s="257">
        <f t="shared" ref="Z260:Z267" si="221">V260+Y260</f>
        <v>0</v>
      </c>
      <c r="AA260" s="990"/>
    </row>
    <row r="261" spans="1:27" outlineLevel="1">
      <c r="A261" s="137"/>
      <c r="B261" s="137"/>
      <c r="C261" s="138" t="s">
        <v>698</v>
      </c>
      <c r="D261" s="97">
        <v>0</v>
      </c>
      <c r="E261" s="97">
        <v>0</v>
      </c>
      <c r="F261" s="139" t="s">
        <v>660</v>
      </c>
      <c r="G261" s="199">
        <v>0</v>
      </c>
      <c r="H261" s="199">
        <v>54500.000000000007</v>
      </c>
      <c r="I261" s="71">
        <f t="shared" si="212"/>
        <v>54500.000000000007</v>
      </c>
      <c r="J261" s="71">
        <f t="shared" si="213"/>
        <v>0</v>
      </c>
      <c r="K261" s="71">
        <f t="shared" si="214"/>
        <v>0</v>
      </c>
      <c r="L261" s="71">
        <f t="shared" si="215"/>
        <v>0</v>
      </c>
      <c r="M261" s="552">
        <f>'KL TTHT CV DOT 2'!P260</f>
        <v>0</v>
      </c>
      <c r="N261" s="570">
        <f>'KL TTHT CV DOT 2'!Q260</f>
        <v>0</v>
      </c>
      <c r="O261" s="570">
        <f t="shared" si="206"/>
        <v>0</v>
      </c>
      <c r="P261" s="552">
        <f t="shared" si="148"/>
        <v>0</v>
      </c>
      <c r="Q261" s="552"/>
      <c r="R261" s="552"/>
      <c r="S261" s="552" t="e">
        <f>#REF!+Q261+R261</f>
        <v>#REF!</v>
      </c>
      <c r="T261" s="257">
        <f t="shared" si="216"/>
        <v>0</v>
      </c>
      <c r="U261" s="257">
        <f t="shared" si="217"/>
        <v>0</v>
      </c>
      <c r="V261" s="257">
        <f t="shared" si="149"/>
        <v>0</v>
      </c>
      <c r="W261" s="257">
        <f t="shared" si="218"/>
        <v>0</v>
      </c>
      <c r="X261" s="257">
        <f t="shared" si="219"/>
        <v>0</v>
      </c>
      <c r="Y261" s="257">
        <f t="shared" si="220"/>
        <v>0</v>
      </c>
      <c r="Z261" s="257">
        <f t="shared" si="221"/>
        <v>0</v>
      </c>
      <c r="AA261" s="990"/>
    </row>
    <row r="262" spans="1:27" ht="21" customHeight="1" outlineLevel="1">
      <c r="A262" s="137"/>
      <c r="B262" s="137"/>
      <c r="C262" s="138" t="s">
        <v>700</v>
      </c>
      <c r="D262" s="97">
        <v>0</v>
      </c>
      <c r="E262" s="97">
        <v>0</v>
      </c>
      <c r="F262" s="139" t="s">
        <v>660</v>
      </c>
      <c r="G262" s="199">
        <v>124560</v>
      </c>
      <c r="H262" s="199">
        <v>54500.000000000007</v>
      </c>
      <c r="I262" s="71">
        <f t="shared" si="212"/>
        <v>179060</v>
      </c>
      <c r="J262" s="71">
        <f t="shared" si="213"/>
        <v>0</v>
      </c>
      <c r="K262" s="71">
        <f t="shared" si="214"/>
        <v>0</v>
      </c>
      <c r="L262" s="71">
        <f>I262*E262</f>
        <v>0</v>
      </c>
      <c r="M262" s="552">
        <f>'KL TTHT CV DOT 2'!P261</f>
        <v>0</v>
      </c>
      <c r="N262" s="570">
        <f>'KL TTHT CV DOT 2'!Q261</f>
        <v>0</v>
      </c>
      <c r="O262" s="570">
        <f t="shared" si="206"/>
        <v>0</v>
      </c>
      <c r="P262" s="552">
        <f t="shared" si="148"/>
        <v>0</v>
      </c>
      <c r="Q262" s="552"/>
      <c r="R262" s="552"/>
      <c r="S262" s="552" t="e">
        <f>#REF!+Q262+R262</f>
        <v>#REF!</v>
      </c>
      <c r="T262" s="257">
        <f t="shared" si="216"/>
        <v>0</v>
      </c>
      <c r="U262" s="257">
        <f t="shared" si="217"/>
        <v>0</v>
      </c>
      <c r="V262" s="257">
        <f t="shared" si="149"/>
        <v>0</v>
      </c>
      <c r="W262" s="257">
        <f t="shared" si="218"/>
        <v>0</v>
      </c>
      <c r="X262" s="257">
        <f t="shared" si="219"/>
        <v>0</v>
      </c>
      <c r="Y262" s="257">
        <f t="shared" si="220"/>
        <v>0</v>
      </c>
      <c r="Z262" s="257">
        <f t="shared" si="221"/>
        <v>0</v>
      </c>
      <c r="AA262" s="990"/>
    </row>
    <row r="263" spans="1:27" ht="21" customHeight="1" outlineLevel="1">
      <c r="A263" s="137"/>
      <c r="B263" s="137"/>
      <c r="C263" s="138" t="s">
        <v>702</v>
      </c>
      <c r="D263" s="94">
        <v>0</v>
      </c>
      <c r="E263" s="94">
        <v>0</v>
      </c>
      <c r="F263" s="139" t="s">
        <v>660</v>
      </c>
      <c r="G263" s="199">
        <v>249120</v>
      </c>
      <c r="H263" s="199">
        <v>54500.000000000007</v>
      </c>
      <c r="I263" s="71">
        <f t="shared" si="212"/>
        <v>303620</v>
      </c>
      <c r="J263" s="71">
        <f t="shared" si="213"/>
        <v>0</v>
      </c>
      <c r="K263" s="71">
        <f t="shared" si="214"/>
        <v>0</v>
      </c>
      <c r="L263" s="71">
        <f t="shared" si="215"/>
        <v>0</v>
      </c>
      <c r="M263" s="552">
        <f>'KL TTHT CV DOT 2'!P262</f>
        <v>0</v>
      </c>
      <c r="N263" s="570">
        <f>'KL TTHT CV DOT 2'!Q262</f>
        <v>0</v>
      </c>
      <c r="O263" s="570">
        <f t="shared" si="206"/>
        <v>0</v>
      </c>
      <c r="P263" s="552">
        <f t="shared" si="148"/>
        <v>0</v>
      </c>
      <c r="Q263" s="552"/>
      <c r="R263" s="552"/>
      <c r="S263" s="552" t="e">
        <f>#REF!+Q263+R263</f>
        <v>#REF!</v>
      </c>
      <c r="T263" s="257">
        <f t="shared" si="216"/>
        <v>0</v>
      </c>
      <c r="U263" s="257">
        <f t="shared" si="217"/>
        <v>0</v>
      </c>
      <c r="V263" s="257">
        <f t="shared" si="149"/>
        <v>0</v>
      </c>
      <c r="W263" s="257">
        <f t="shared" si="218"/>
        <v>0</v>
      </c>
      <c r="X263" s="257">
        <f t="shared" si="219"/>
        <v>0</v>
      </c>
      <c r="Y263" s="257">
        <f t="shared" si="220"/>
        <v>0</v>
      </c>
      <c r="Z263" s="257">
        <f t="shared" si="221"/>
        <v>0</v>
      </c>
      <c r="AA263" s="990"/>
    </row>
    <row r="264" spans="1:27" s="11" customFormat="1" outlineLevel="1">
      <c r="A264" s="192"/>
      <c r="B264" s="192"/>
      <c r="C264" s="193" t="s">
        <v>704</v>
      </c>
      <c r="D264" s="194">
        <v>0</v>
      </c>
      <c r="E264" s="194">
        <v>0</v>
      </c>
      <c r="F264" s="195" t="s">
        <v>660</v>
      </c>
      <c r="G264" s="199">
        <v>0</v>
      </c>
      <c r="H264" s="199">
        <v>381500</v>
      </c>
      <c r="I264" s="199">
        <f t="shared" si="212"/>
        <v>381500</v>
      </c>
      <c r="J264" s="199">
        <f t="shared" si="213"/>
        <v>0</v>
      </c>
      <c r="K264" s="199">
        <f t="shared" si="214"/>
        <v>0</v>
      </c>
      <c r="L264" s="199">
        <f t="shared" si="215"/>
        <v>0</v>
      </c>
      <c r="M264" s="554">
        <f>'KL TTHT CV DOT 2'!P263</f>
        <v>0</v>
      </c>
      <c r="N264" s="579">
        <f>'KL TTHT CV DOT 2'!Q263</f>
        <v>0</v>
      </c>
      <c r="O264" s="579">
        <f t="shared" si="206"/>
        <v>0</v>
      </c>
      <c r="P264" s="554">
        <f t="shared" si="148"/>
        <v>0</v>
      </c>
      <c r="Q264" s="554"/>
      <c r="R264" s="554"/>
      <c r="S264" s="554" t="e">
        <f>#REF!+Q264+R264</f>
        <v>#REF!</v>
      </c>
      <c r="T264" s="265">
        <f t="shared" si="216"/>
        <v>0</v>
      </c>
      <c r="U264" s="265">
        <f t="shared" si="217"/>
        <v>0</v>
      </c>
      <c r="V264" s="265">
        <f t="shared" si="149"/>
        <v>0</v>
      </c>
      <c r="W264" s="265">
        <f t="shared" si="218"/>
        <v>0</v>
      </c>
      <c r="X264" s="265">
        <f t="shared" si="219"/>
        <v>0</v>
      </c>
      <c r="Y264" s="265">
        <f t="shared" si="220"/>
        <v>0</v>
      </c>
      <c r="Z264" s="265">
        <f t="shared" si="221"/>
        <v>0</v>
      </c>
      <c r="AA264" s="990"/>
    </row>
    <row r="265" spans="1:27" s="11" customFormat="1" outlineLevel="1">
      <c r="A265" s="192"/>
      <c r="B265" s="192"/>
      <c r="C265" s="193" t="s">
        <v>705</v>
      </c>
      <c r="D265" s="194">
        <v>0</v>
      </c>
      <c r="E265" s="194">
        <v>0</v>
      </c>
      <c r="F265" s="195" t="s">
        <v>660</v>
      </c>
      <c r="G265" s="199">
        <v>0</v>
      </c>
      <c r="H265" s="199">
        <v>381500</v>
      </c>
      <c r="I265" s="199">
        <f t="shared" si="212"/>
        <v>381500</v>
      </c>
      <c r="J265" s="199">
        <f t="shared" si="213"/>
        <v>0</v>
      </c>
      <c r="K265" s="199">
        <f t="shared" si="214"/>
        <v>0</v>
      </c>
      <c r="L265" s="199">
        <f t="shared" si="215"/>
        <v>0</v>
      </c>
      <c r="M265" s="554">
        <f>'KL TTHT CV DOT 2'!P264</f>
        <v>0</v>
      </c>
      <c r="N265" s="579">
        <f>'KL TTHT CV DOT 2'!Q264</f>
        <v>0</v>
      </c>
      <c r="O265" s="579">
        <f t="shared" si="206"/>
        <v>0</v>
      </c>
      <c r="P265" s="554">
        <f t="shared" si="148"/>
        <v>0</v>
      </c>
      <c r="Q265" s="554"/>
      <c r="R265" s="554"/>
      <c r="S265" s="554" t="e">
        <f>#REF!+Q265+R265</f>
        <v>#REF!</v>
      </c>
      <c r="T265" s="265">
        <f t="shared" si="216"/>
        <v>0</v>
      </c>
      <c r="U265" s="265">
        <f t="shared" si="217"/>
        <v>0</v>
      </c>
      <c r="V265" s="265">
        <f t="shared" si="149"/>
        <v>0</v>
      </c>
      <c r="W265" s="265">
        <f t="shared" si="218"/>
        <v>0</v>
      </c>
      <c r="X265" s="265">
        <f t="shared" si="219"/>
        <v>0</v>
      </c>
      <c r="Y265" s="265">
        <f t="shared" si="220"/>
        <v>0</v>
      </c>
      <c r="Z265" s="265">
        <f t="shared" si="221"/>
        <v>0</v>
      </c>
      <c r="AA265" s="990"/>
    </row>
    <row r="266" spans="1:27" s="399" customFormat="1" outlineLevel="1">
      <c r="A266" s="395"/>
      <c r="B266" s="395"/>
      <c r="C266" s="400" t="s">
        <v>657</v>
      </c>
      <c r="D266" s="97">
        <v>1</v>
      </c>
      <c r="E266" s="97"/>
      <c r="F266" s="397" t="s">
        <v>619</v>
      </c>
      <c r="G266" s="62">
        <v>0</v>
      </c>
      <c r="H266" s="62">
        <v>0</v>
      </c>
      <c r="I266" s="62">
        <f t="shared" si="212"/>
        <v>0</v>
      </c>
      <c r="J266" s="62">
        <f t="shared" si="213"/>
        <v>0</v>
      </c>
      <c r="K266" s="62">
        <f t="shared" si="214"/>
        <v>0</v>
      </c>
      <c r="L266" s="62">
        <f t="shared" si="215"/>
        <v>0</v>
      </c>
      <c r="M266" s="550">
        <f>'KL TTHT CV DOT 2'!P265</f>
        <v>0</v>
      </c>
      <c r="N266" s="574">
        <f>'KL TTHT CV DOT 2'!Q265</f>
        <v>0</v>
      </c>
      <c r="O266" s="574">
        <f t="shared" si="206"/>
        <v>0</v>
      </c>
      <c r="P266" s="550">
        <f t="shared" si="148"/>
        <v>0</v>
      </c>
      <c r="Q266" s="550"/>
      <c r="R266" s="550"/>
      <c r="S266" s="550" t="e">
        <f>#REF!+Q266+R266</f>
        <v>#REF!</v>
      </c>
      <c r="T266" s="255">
        <f t="shared" si="216"/>
        <v>0</v>
      </c>
      <c r="U266" s="255">
        <f t="shared" si="217"/>
        <v>0</v>
      </c>
      <c r="V266" s="255">
        <f t="shared" si="149"/>
        <v>0</v>
      </c>
      <c r="W266" s="255">
        <f t="shared" si="218"/>
        <v>0</v>
      </c>
      <c r="X266" s="255">
        <f t="shared" si="219"/>
        <v>0</v>
      </c>
      <c r="Y266" s="255">
        <f t="shared" si="220"/>
        <v>0</v>
      </c>
      <c r="Z266" s="255">
        <f t="shared" si="221"/>
        <v>0</v>
      </c>
      <c r="AA266" s="990"/>
    </row>
    <row r="267" spans="1:27" outlineLevel="1">
      <c r="A267" s="137"/>
      <c r="B267" s="137"/>
      <c r="C267" s="138"/>
      <c r="D267" s="97"/>
      <c r="E267" s="97"/>
      <c r="F267" s="139"/>
      <c r="G267" s="62"/>
      <c r="H267" s="62"/>
      <c r="I267" s="62"/>
      <c r="J267" s="62"/>
      <c r="K267" s="62"/>
      <c r="L267" s="71"/>
      <c r="M267" s="552">
        <f>'KL TTHT CV DOT 2'!P266</f>
        <v>0</v>
      </c>
      <c r="N267" s="570">
        <f>'KL TTHT CV DOT 2'!Q266</f>
        <v>0</v>
      </c>
      <c r="O267" s="570">
        <f t="shared" si="206"/>
        <v>0</v>
      </c>
      <c r="P267" s="552">
        <f t="shared" si="148"/>
        <v>0</v>
      </c>
      <c r="Q267" s="552"/>
      <c r="R267" s="552"/>
      <c r="S267" s="552" t="e">
        <f>#REF!+Q267+R267</f>
        <v>#REF!</v>
      </c>
      <c r="T267" s="257">
        <f t="shared" si="216"/>
        <v>0</v>
      </c>
      <c r="U267" s="257">
        <f t="shared" si="217"/>
        <v>0</v>
      </c>
      <c r="V267" s="257">
        <f t="shared" si="149"/>
        <v>0</v>
      </c>
      <c r="W267" s="257">
        <f t="shared" si="218"/>
        <v>0</v>
      </c>
      <c r="X267" s="257">
        <f t="shared" si="219"/>
        <v>0</v>
      </c>
      <c r="Y267" s="257">
        <f t="shared" si="220"/>
        <v>0</v>
      </c>
      <c r="Z267" s="257">
        <f t="shared" si="221"/>
        <v>0</v>
      </c>
      <c r="AA267" s="990"/>
    </row>
    <row r="268" spans="1:27" outlineLevel="1">
      <c r="A268" s="137"/>
      <c r="B268" s="137"/>
      <c r="C268" s="147" t="s">
        <v>706</v>
      </c>
      <c r="D268" s="97"/>
      <c r="E268" s="97"/>
      <c r="F268" s="139"/>
      <c r="G268" s="62"/>
      <c r="H268" s="62"/>
      <c r="I268" s="62"/>
      <c r="J268" s="77">
        <f>SUBTOTAL(9,J269:J273)</f>
        <v>147378000.00000003</v>
      </c>
      <c r="K268" s="77">
        <f t="shared" ref="K268:L268" si="222">SUBTOTAL(9,K269:K273)</f>
        <v>7630000.0000000009</v>
      </c>
      <c r="L268" s="77">
        <f t="shared" si="222"/>
        <v>155008000.00000003</v>
      </c>
      <c r="M268" s="556">
        <f>'KL TTHT CV DOT 2'!P267</f>
        <v>0</v>
      </c>
      <c r="N268" s="572">
        <f>'KL TTHT CV DOT 2'!Q267</f>
        <v>0</v>
      </c>
      <c r="O268" s="572">
        <f t="shared" si="206"/>
        <v>0</v>
      </c>
      <c r="P268" s="556">
        <f t="shared" si="148"/>
        <v>0</v>
      </c>
      <c r="Q268" s="556"/>
      <c r="R268" s="556"/>
      <c r="S268" s="556" t="e">
        <f>#REF!+Q268+R268</f>
        <v>#REF!</v>
      </c>
      <c r="T268" s="254">
        <f>SUBTOTAL(9,T269:T273)</f>
        <v>0</v>
      </c>
      <c r="U268" s="254">
        <f t="shared" ref="U268:V268" si="223">SUBTOTAL(9,U269:U273)</f>
        <v>0</v>
      </c>
      <c r="V268" s="254">
        <f t="shared" si="223"/>
        <v>0</v>
      </c>
      <c r="W268" s="254">
        <f>SUBTOTAL(9,W269:W273)</f>
        <v>0</v>
      </c>
      <c r="X268" s="254">
        <f t="shared" ref="X268:Y268" si="224">SUBTOTAL(9,X269:X273)</f>
        <v>0</v>
      </c>
      <c r="Y268" s="254">
        <f t="shared" si="224"/>
        <v>0</v>
      </c>
      <c r="Z268" s="254">
        <f t="shared" ref="Z268" si="225">SUBTOTAL(9,Z269:Z273)</f>
        <v>0</v>
      </c>
      <c r="AA268" s="988"/>
    </row>
    <row r="269" spans="1:27" outlineLevel="1">
      <c r="A269" s="137"/>
      <c r="B269" s="137"/>
      <c r="C269" s="138" t="s">
        <v>728</v>
      </c>
      <c r="D269" s="97">
        <v>35</v>
      </c>
      <c r="E269" s="97">
        <v>35</v>
      </c>
      <c r="F269" s="139" t="s">
        <v>660</v>
      </c>
      <c r="G269" s="199">
        <v>4100800.0000000005</v>
      </c>
      <c r="H269" s="199">
        <v>196000.00000000003</v>
      </c>
      <c r="I269" s="62">
        <f t="shared" ref="I269:I272" si="226">SUM(G269:H269)</f>
        <v>4296800.0000000009</v>
      </c>
      <c r="J269" s="62">
        <f>G269*E269</f>
        <v>143528000.00000003</v>
      </c>
      <c r="K269" s="62">
        <f>H269*E269</f>
        <v>6860000.0000000009</v>
      </c>
      <c r="L269" s="71">
        <f>I269*E269</f>
        <v>150388000.00000003</v>
      </c>
      <c r="M269" s="552">
        <f>'KL TTHT CV DOT 2'!P268</f>
        <v>0</v>
      </c>
      <c r="N269" s="570">
        <f>'KL TTHT CV DOT 2'!Q268</f>
        <v>0</v>
      </c>
      <c r="O269" s="570">
        <f t="shared" si="206"/>
        <v>0</v>
      </c>
      <c r="P269" s="552">
        <f t="shared" si="148"/>
        <v>0</v>
      </c>
      <c r="Q269" s="552"/>
      <c r="R269" s="552"/>
      <c r="S269" s="552" t="e">
        <f>#REF!+Q269+R269</f>
        <v>#REF!</v>
      </c>
      <c r="T269" s="257">
        <f>M269*J269</f>
        <v>0</v>
      </c>
      <c r="U269" s="257">
        <f>M269*K269</f>
        <v>0</v>
      </c>
      <c r="V269" s="257">
        <f t="shared" si="149"/>
        <v>0</v>
      </c>
      <c r="W269" s="257">
        <f>J269*N269</f>
        <v>0</v>
      </c>
      <c r="X269" s="257">
        <f>K269*N269</f>
        <v>0</v>
      </c>
      <c r="Y269" s="257">
        <f t="shared" ref="Y269:Y273" si="227">W269+X269</f>
        <v>0</v>
      </c>
      <c r="Z269" s="257">
        <f>V269+Y269</f>
        <v>0</v>
      </c>
      <c r="AA269" s="990"/>
    </row>
    <row r="270" spans="1:27" outlineLevel="1">
      <c r="A270" s="137"/>
      <c r="B270" s="137"/>
      <c r="C270" s="138" t="s">
        <v>709</v>
      </c>
      <c r="D270" s="97">
        <v>0</v>
      </c>
      <c r="E270" s="97">
        <v>0</v>
      </c>
      <c r="F270" s="139" t="s">
        <v>660</v>
      </c>
      <c r="G270" s="62">
        <v>1607100.0000000002</v>
      </c>
      <c r="H270" s="62">
        <v>63504.000000000007</v>
      </c>
      <c r="I270" s="62">
        <f t="shared" si="226"/>
        <v>1670604.0000000002</v>
      </c>
      <c r="J270" s="62">
        <f>G270*E270</f>
        <v>0</v>
      </c>
      <c r="K270" s="62">
        <f>H270*E270</f>
        <v>0</v>
      </c>
      <c r="L270" s="71">
        <f>I270*E270</f>
        <v>0</v>
      </c>
      <c r="M270" s="552">
        <f>'KL TTHT CV DOT 2'!P269</f>
        <v>0</v>
      </c>
      <c r="N270" s="570">
        <f>'KL TTHT CV DOT 2'!Q269</f>
        <v>0</v>
      </c>
      <c r="O270" s="570">
        <f t="shared" si="206"/>
        <v>0</v>
      </c>
      <c r="P270" s="552">
        <f t="shared" si="148"/>
        <v>0</v>
      </c>
      <c r="Q270" s="552"/>
      <c r="R270" s="552"/>
      <c r="S270" s="552" t="e">
        <f>#REF!+Q270+R270</f>
        <v>#REF!</v>
      </c>
      <c r="T270" s="257">
        <f>M270*J270</f>
        <v>0</v>
      </c>
      <c r="U270" s="257">
        <f>M270*K270</f>
        <v>0</v>
      </c>
      <c r="V270" s="257">
        <f t="shared" si="149"/>
        <v>0</v>
      </c>
      <c r="W270" s="257">
        <f>J270*N270</f>
        <v>0</v>
      </c>
      <c r="X270" s="257">
        <f>K270*N270</f>
        <v>0</v>
      </c>
      <c r="Y270" s="257">
        <f t="shared" si="227"/>
        <v>0</v>
      </c>
      <c r="Z270" s="257">
        <f>V270+Y270</f>
        <v>0</v>
      </c>
      <c r="AA270" s="990"/>
    </row>
    <row r="271" spans="1:27" outlineLevel="1">
      <c r="A271" s="137"/>
      <c r="B271" s="137"/>
      <c r="C271" s="138" t="s">
        <v>711</v>
      </c>
      <c r="D271" s="97">
        <v>0</v>
      </c>
      <c r="E271" s="97">
        <v>0</v>
      </c>
      <c r="F271" s="139" t="s">
        <v>660</v>
      </c>
      <c r="G271" s="62">
        <v>585200</v>
      </c>
      <c r="H271" s="62">
        <v>63504.000000000007</v>
      </c>
      <c r="I271" s="62">
        <f t="shared" si="226"/>
        <v>648704</v>
      </c>
      <c r="J271" s="62">
        <f>G271*E271</f>
        <v>0</v>
      </c>
      <c r="K271" s="62">
        <f>H271*E271</f>
        <v>0</v>
      </c>
      <c r="L271" s="71">
        <f>I271*E271</f>
        <v>0</v>
      </c>
      <c r="M271" s="552">
        <f>'KL TTHT CV DOT 2'!P270</f>
        <v>0</v>
      </c>
      <c r="N271" s="570">
        <f>'KL TTHT CV DOT 2'!Q270</f>
        <v>0</v>
      </c>
      <c r="O271" s="570">
        <f t="shared" si="206"/>
        <v>0</v>
      </c>
      <c r="P271" s="552">
        <f t="shared" si="148"/>
        <v>0</v>
      </c>
      <c r="Q271" s="552"/>
      <c r="R271" s="552"/>
      <c r="S271" s="552" t="e">
        <f>#REF!+Q271+R271</f>
        <v>#REF!</v>
      </c>
      <c r="T271" s="257">
        <f>M271*J271</f>
        <v>0</v>
      </c>
      <c r="U271" s="257">
        <f>M271*K271</f>
        <v>0</v>
      </c>
      <c r="V271" s="257">
        <f t="shared" si="149"/>
        <v>0</v>
      </c>
      <c r="W271" s="257">
        <f>J271*N271</f>
        <v>0</v>
      </c>
      <c r="X271" s="257">
        <f>K271*N271</f>
        <v>0</v>
      </c>
      <c r="Y271" s="257">
        <f t="shared" si="227"/>
        <v>0</v>
      </c>
      <c r="Z271" s="257">
        <f>V271+Y271</f>
        <v>0</v>
      </c>
      <c r="AA271" s="990"/>
    </row>
    <row r="272" spans="1:27" outlineLevel="1">
      <c r="A272" s="137"/>
      <c r="B272" s="137"/>
      <c r="C272" s="138" t="s">
        <v>657</v>
      </c>
      <c r="D272" s="97">
        <v>1</v>
      </c>
      <c r="E272" s="97">
        <v>1</v>
      </c>
      <c r="F272" s="139" t="s">
        <v>619</v>
      </c>
      <c r="G272" s="62">
        <v>3850000</v>
      </c>
      <c r="H272" s="62">
        <v>770000</v>
      </c>
      <c r="I272" s="62">
        <f t="shared" si="226"/>
        <v>4620000</v>
      </c>
      <c r="J272" s="62">
        <f>G272*E272</f>
        <v>3850000</v>
      </c>
      <c r="K272" s="62">
        <f>H272*E272</f>
        <v>770000</v>
      </c>
      <c r="L272" s="71">
        <f>I272*E272</f>
        <v>4620000</v>
      </c>
      <c r="M272" s="552">
        <f>'KL TTHT CV DOT 2'!P271</f>
        <v>0</v>
      </c>
      <c r="N272" s="570">
        <f>'KL TTHT CV DOT 2'!Q271</f>
        <v>0</v>
      </c>
      <c r="O272" s="570">
        <f t="shared" si="206"/>
        <v>0</v>
      </c>
      <c r="P272" s="552">
        <f t="shared" ref="P272:P335" si="228">M272+N272+O272</f>
        <v>0</v>
      </c>
      <c r="Q272" s="552"/>
      <c r="R272" s="552"/>
      <c r="S272" s="552" t="e">
        <f>#REF!+Q272+R272</f>
        <v>#REF!</v>
      </c>
      <c r="T272" s="257">
        <f>M272*J272</f>
        <v>0</v>
      </c>
      <c r="U272" s="257">
        <f>M272*K272</f>
        <v>0</v>
      </c>
      <c r="V272" s="257">
        <f t="shared" ref="V272:V334" si="229">T272+U272</f>
        <v>0</v>
      </c>
      <c r="W272" s="257">
        <f>J272*N272</f>
        <v>0</v>
      </c>
      <c r="X272" s="257">
        <f>K272*N272</f>
        <v>0</v>
      </c>
      <c r="Y272" s="257">
        <f t="shared" si="227"/>
        <v>0</v>
      </c>
      <c r="Z272" s="257">
        <f>V272+Y272</f>
        <v>0</v>
      </c>
      <c r="AA272" s="990"/>
    </row>
    <row r="273" spans="1:27" outlineLevel="1">
      <c r="A273" s="137"/>
      <c r="B273" s="137"/>
      <c r="C273" s="138"/>
      <c r="D273" s="97"/>
      <c r="E273" s="97"/>
      <c r="F273" s="139"/>
      <c r="G273" s="62"/>
      <c r="H273" s="62"/>
      <c r="I273" s="62"/>
      <c r="J273" s="62"/>
      <c r="K273" s="62"/>
      <c r="L273" s="71"/>
      <c r="M273" s="552">
        <f>'KL TTHT CV DOT 2'!P272</f>
        <v>0</v>
      </c>
      <c r="N273" s="570">
        <f>'KL TTHT CV DOT 2'!Q272</f>
        <v>0</v>
      </c>
      <c r="O273" s="570">
        <f t="shared" si="206"/>
        <v>0</v>
      </c>
      <c r="P273" s="552">
        <f t="shared" si="228"/>
        <v>0</v>
      </c>
      <c r="Q273" s="552"/>
      <c r="R273" s="552"/>
      <c r="S273" s="552" t="e">
        <f>#REF!+Q273+R273</f>
        <v>#REF!</v>
      </c>
      <c r="T273" s="257">
        <f>M273*J273</f>
        <v>0</v>
      </c>
      <c r="U273" s="257">
        <f>M273*K273</f>
        <v>0</v>
      </c>
      <c r="V273" s="257">
        <f t="shared" si="229"/>
        <v>0</v>
      </c>
      <c r="W273" s="257">
        <f>J273*N273</f>
        <v>0</v>
      </c>
      <c r="X273" s="257">
        <f>K273*N273</f>
        <v>0</v>
      </c>
      <c r="Y273" s="257">
        <f t="shared" si="227"/>
        <v>0</v>
      </c>
      <c r="Z273" s="257">
        <f>V273+Y273</f>
        <v>0</v>
      </c>
      <c r="AA273" s="990"/>
    </row>
    <row r="274" spans="1:27" ht="19.5" customHeight="1" outlineLevel="1">
      <c r="A274" s="137"/>
      <c r="B274" s="137"/>
      <c r="C274" s="202" t="s">
        <v>730</v>
      </c>
      <c r="D274" s="97"/>
      <c r="E274" s="97"/>
      <c r="F274" s="139"/>
      <c r="G274" s="62"/>
      <c r="H274" s="62"/>
      <c r="I274" s="62"/>
      <c r="J274" s="77">
        <f>SUBTOTAL(9,J275:J281)</f>
        <v>34112138.591095753</v>
      </c>
      <c r="K274" s="77">
        <f t="shared" ref="K274:L274" si="230">SUBTOTAL(9,K275:K281)</f>
        <v>13798301.240292966</v>
      </c>
      <c r="L274" s="77">
        <f t="shared" si="230"/>
        <v>47910439.831388719</v>
      </c>
      <c r="M274" s="556">
        <f>'KL TTHT CV DOT 2'!P273</f>
        <v>0</v>
      </c>
      <c r="N274" s="572">
        <f>'KL TTHT CV DOT 2'!Q273</f>
        <v>0</v>
      </c>
      <c r="O274" s="572">
        <f t="shared" si="206"/>
        <v>0</v>
      </c>
      <c r="P274" s="556">
        <f t="shared" si="228"/>
        <v>0</v>
      </c>
      <c r="Q274" s="556"/>
      <c r="R274" s="556"/>
      <c r="S274" s="556" t="e">
        <f>#REF!+Q274+R274</f>
        <v>#REF!</v>
      </c>
      <c r="T274" s="254">
        <f>SUBTOTAL(9,T275:T281)</f>
        <v>10168485.767999999</v>
      </c>
      <c r="U274" s="254">
        <f t="shared" ref="U274:V274" si="231">SUBTOTAL(9,U275:U281)</f>
        <v>2355449.0652000001</v>
      </c>
      <c r="V274" s="254">
        <f t="shared" si="231"/>
        <v>12523934.8332</v>
      </c>
      <c r="W274" s="254">
        <f>SUBTOTAL(9,W275:W281)</f>
        <v>11015859.582</v>
      </c>
      <c r="X274" s="254">
        <f t="shared" ref="X274:Y274" si="232">SUBTOTAL(9,X275:X281)</f>
        <v>2551736.4873000006</v>
      </c>
      <c r="Y274" s="254">
        <f t="shared" si="232"/>
        <v>13567596.069300001</v>
      </c>
      <c r="Z274" s="254">
        <f t="shared" ref="Z274" si="233">SUBTOTAL(9,Z275:Z281)</f>
        <v>26091530.9025</v>
      </c>
      <c r="AA274" s="988"/>
    </row>
    <row r="275" spans="1:27" s="11" customFormat="1" outlineLevel="1">
      <c r="A275" s="192"/>
      <c r="B275" s="192"/>
      <c r="C275" s="378" t="s">
        <v>646</v>
      </c>
      <c r="D275" s="194">
        <v>693</v>
      </c>
      <c r="E275" s="97">
        <v>805</v>
      </c>
      <c r="F275" s="195" t="s">
        <v>624</v>
      </c>
      <c r="G275" s="62">
        <v>32518.739999999998</v>
      </c>
      <c r="H275" s="62">
        <v>7485.6650000000009</v>
      </c>
      <c r="I275" s="62">
        <f t="shared" ref="I275:I276" si="234">SUM(G275:H275)</f>
        <v>40004.404999999999</v>
      </c>
      <c r="J275" s="199">
        <f t="shared" ref="J275:J280" si="235">G275*E275</f>
        <v>26177585.699999999</v>
      </c>
      <c r="K275" s="199">
        <f t="shared" ref="K275:K280" si="236">H275*E275</f>
        <v>6025960.3250000011</v>
      </c>
      <c r="L275" s="199">
        <f t="shared" ref="L275:L280" si="237">I275*E275</f>
        <v>32203546.024999999</v>
      </c>
      <c r="M275" s="554">
        <f>'KL TTHT CV DOT 2'!P274</f>
        <v>0.36</v>
      </c>
      <c r="N275" s="579">
        <f>'KL TTHT CV DOT 2'!Q274</f>
        <v>0.39</v>
      </c>
      <c r="O275" s="579">
        <f t="shared" si="206"/>
        <v>0.75</v>
      </c>
      <c r="P275" s="554">
        <f t="shared" si="228"/>
        <v>1.5</v>
      </c>
      <c r="Q275" s="554"/>
      <c r="R275" s="554"/>
      <c r="S275" s="554" t="e">
        <f>#REF!+Q275+R275</f>
        <v>#REF!</v>
      </c>
      <c r="T275" s="265">
        <f t="shared" ref="T275:T285" si="238">M275*J275</f>
        <v>9423930.852</v>
      </c>
      <c r="U275" s="265">
        <f t="shared" ref="U275:U285" si="239">M275*K275</f>
        <v>2169345.7170000002</v>
      </c>
      <c r="V275" s="265">
        <f t="shared" si="229"/>
        <v>11593276.569</v>
      </c>
      <c r="W275" s="265">
        <f t="shared" ref="W275:W285" si="240">J275*N275</f>
        <v>10209258.423</v>
      </c>
      <c r="X275" s="265">
        <f t="shared" ref="X275:X285" si="241">K275*N275</f>
        <v>2350124.5267500007</v>
      </c>
      <c r="Y275" s="265">
        <f t="shared" ref="Y275:Y285" si="242">W275+X275</f>
        <v>12559382.949750001</v>
      </c>
      <c r="Z275" s="265">
        <f t="shared" ref="Z275:Z285" si="243">V275+Y275</f>
        <v>24152659.518750001</v>
      </c>
      <c r="AA275" s="990"/>
    </row>
    <row r="276" spans="1:27" s="11" customFormat="1" outlineLevel="1">
      <c r="A276" s="192"/>
      <c r="B276" s="192"/>
      <c r="C276" s="193" t="s">
        <v>716</v>
      </c>
      <c r="D276" s="194">
        <v>96</v>
      </c>
      <c r="E276" s="97">
        <v>90</v>
      </c>
      <c r="F276" s="195" t="s">
        <v>624</v>
      </c>
      <c r="G276" s="62">
        <v>22980.09</v>
      </c>
      <c r="H276" s="62">
        <v>5743.9305000000022</v>
      </c>
      <c r="I276" s="62">
        <f t="shared" si="234"/>
        <v>28724.020500000002</v>
      </c>
      <c r="J276" s="199">
        <f t="shared" si="235"/>
        <v>2068208.1</v>
      </c>
      <c r="K276" s="199">
        <f t="shared" si="236"/>
        <v>516953.74500000023</v>
      </c>
      <c r="L276" s="199">
        <f t="shared" si="237"/>
        <v>2585161.8450000002</v>
      </c>
      <c r="M276" s="554">
        <f>'KL TTHT CV DOT 2'!P275</f>
        <v>0.36</v>
      </c>
      <c r="N276" s="579">
        <f>'KL TTHT CV DOT 2'!Q275</f>
        <v>0.39</v>
      </c>
      <c r="O276" s="579">
        <f t="shared" si="206"/>
        <v>0.75</v>
      </c>
      <c r="P276" s="554">
        <f t="shared" si="228"/>
        <v>1.5</v>
      </c>
      <c r="Q276" s="554"/>
      <c r="R276" s="554"/>
      <c r="S276" s="554" t="e">
        <f>#REF!+Q276+R276</f>
        <v>#REF!</v>
      </c>
      <c r="T276" s="265">
        <f t="shared" si="238"/>
        <v>744554.91599999997</v>
      </c>
      <c r="U276" s="265">
        <f t="shared" si="239"/>
        <v>186103.34820000007</v>
      </c>
      <c r="V276" s="265">
        <f t="shared" si="229"/>
        <v>930658.26420000009</v>
      </c>
      <c r="W276" s="265">
        <f t="shared" si="240"/>
        <v>806601.1590000001</v>
      </c>
      <c r="X276" s="265">
        <f t="shared" si="241"/>
        <v>201611.96055000011</v>
      </c>
      <c r="Y276" s="265">
        <f t="shared" si="242"/>
        <v>1008213.1195500002</v>
      </c>
      <c r="Z276" s="265">
        <f t="shared" si="243"/>
        <v>1938871.3837500003</v>
      </c>
      <c r="AA276" s="990"/>
    </row>
    <row r="277" spans="1:27" s="11" customFormat="1" outlineLevel="1">
      <c r="A277" s="192"/>
      <c r="B277" s="192"/>
      <c r="C277" s="386" t="s">
        <v>928</v>
      </c>
      <c r="D277" s="194">
        <v>277</v>
      </c>
      <c r="E277" s="97">
        <v>440.00000000000006</v>
      </c>
      <c r="F277" s="195" t="s">
        <v>624</v>
      </c>
      <c r="G277" s="62">
        <v>8773.9726027397246</v>
      </c>
      <c r="H277" s="62">
        <v>14594.016411764707</v>
      </c>
      <c r="I277" s="62">
        <f t="shared" ref="I277:I280" si="244">SUM(G277:H277)</f>
        <v>23367.989014504434</v>
      </c>
      <c r="J277" s="199">
        <f t="shared" si="235"/>
        <v>3860547.9452054794</v>
      </c>
      <c r="K277" s="199">
        <f t="shared" si="236"/>
        <v>6421367.2211764725</v>
      </c>
      <c r="L277" s="199">
        <f t="shared" si="237"/>
        <v>10281915.166381951</v>
      </c>
      <c r="M277" s="554">
        <f>'KL TTHT CV DOT 2'!P276</f>
        <v>0</v>
      </c>
      <c r="N277" s="579">
        <f>'KL TTHT CV DOT 2'!Q276</f>
        <v>0</v>
      </c>
      <c r="O277" s="579">
        <f t="shared" si="206"/>
        <v>0</v>
      </c>
      <c r="P277" s="554">
        <f t="shared" si="228"/>
        <v>0</v>
      </c>
      <c r="Q277" s="554"/>
      <c r="R277" s="554"/>
      <c r="S277" s="554" t="e">
        <f>#REF!+Q277+R277</f>
        <v>#REF!</v>
      </c>
      <c r="T277" s="265">
        <f t="shared" si="238"/>
        <v>0</v>
      </c>
      <c r="U277" s="265">
        <f t="shared" si="239"/>
        <v>0</v>
      </c>
      <c r="V277" s="265">
        <f t="shared" si="229"/>
        <v>0</v>
      </c>
      <c r="W277" s="265">
        <f t="shared" si="240"/>
        <v>0</v>
      </c>
      <c r="X277" s="265">
        <f t="shared" si="241"/>
        <v>0</v>
      </c>
      <c r="Y277" s="265">
        <f t="shared" si="242"/>
        <v>0</v>
      </c>
      <c r="Z277" s="265">
        <f t="shared" si="243"/>
        <v>0</v>
      </c>
      <c r="AA277" s="990"/>
    </row>
    <row r="278" spans="1:27" s="11" customFormat="1" ht="19.5" customHeight="1" outlineLevel="1">
      <c r="A278" s="192"/>
      <c r="B278" s="192"/>
      <c r="C278" s="386" t="s">
        <v>928</v>
      </c>
      <c r="D278" s="194">
        <v>88</v>
      </c>
      <c r="E278" s="97">
        <v>0</v>
      </c>
      <c r="F278" s="195" t="s">
        <v>624</v>
      </c>
      <c r="G278" s="199">
        <v>8773.9726027397246</v>
      </c>
      <c r="H278" s="199">
        <v>14594.016411764707</v>
      </c>
      <c r="I278" s="199">
        <f t="shared" si="244"/>
        <v>23367.989014504434</v>
      </c>
      <c r="J278" s="199">
        <f t="shared" si="235"/>
        <v>0</v>
      </c>
      <c r="K278" s="199">
        <f t="shared" si="236"/>
        <v>0</v>
      </c>
      <c r="L278" s="199">
        <f t="shared" si="237"/>
        <v>0</v>
      </c>
      <c r="M278" s="554">
        <f>'KL TTHT CV DOT 2'!P277</f>
        <v>0</v>
      </c>
      <c r="N278" s="579">
        <f>'KL TTHT CV DOT 2'!Q277</f>
        <v>0</v>
      </c>
      <c r="O278" s="579">
        <f t="shared" si="206"/>
        <v>0</v>
      </c>
      <c r="P278" s="554">
        <f t="shared" si="228"/>
        <v>0</v>
      </c>
      <c r="Q278" s="554"/>
      <c r="R278" s="554"/>
      <c r="S278" s="554" t="e">
        <f>#REF!+Q278+R278</f>
        <v>#REF!</v>
      </c>
      <c r="T278" s="265">
        <f t="shared" si="238"/>
        <v>0</v>
      </c>
      <c r="U278" s="265">
        <f t="shared" si="239"/>
        <v>0</v>
      </c>
      <c r="V278" s="265">
        <f t="shared" si="229"/>
        <v>0</v>
      </c>
      <c r="W278" s="265">
        <f t="shared" si="240"/>
        <v>0</v>
      </c>
      <c r="X278" s="265">
        <f t="shared" si="241"/>
        <v>0</v>
      </c>
      <c r="Y278" s="265">
        <f t="shared" si="242"/>
        <v>0</v>
      </c>
      <c r="Z278" s="265">
        <f t="shared" si="243"/>
        <v>0</v>
      </c>
      <c r="AA278" s="990"/>
    </row>
    <row r="279" spans="1:27" s="11" customFormat="1" ht="19.5" customHeight="1" outlineLevel="1">
      <c r="A279" s="192"/>
      <c r="B279" s="192"/>
      <c r="C279" s="386" t="s">
        <v>1183</v>
      </c>
      <c r="D279" s="194">
        <v>33</v>
      </c>
      <c r="E279" s="97">
        <v>55.000000000000007</v>
      </c>
      <c r="F279" s="195" t="s">
        <v>624</v>
      </c>
      <c r="G279" s="199">
        <v>3554.7229199999997</v>
      </c>
      <c r="H279" s="199">
        <v>5289.7058823529414</v>
      </c>
      <c r="I279" s="199">
        <f t="shared" si="244"/>
        <v>8844.4288023529407</v>
      </c>
      <c r="J279" s="199">
        <f t="shared" si="235"/>
        <v>195509.76060000001</v>
      </c>
      <c r="K279" s="199">
        <f t="shared" si="236"/>
        <v>290933.82352941181</v>
      </c>
      <c r="L279" s="199">
        <f t="shared" si="237"/>
        <v>486443.58412941179</v>
      </c>
      <c r="M279" s="554">
        <f>'KL TTHT CV DOT 2'!P278</f>
        <v>0</v>
      </c>
      <c r="N279" s="579">
        <f>'KL TTHT CV DOT 2'!Q278</f>
        <v>0</v>
      </c>
      <c r="O279" s="579">
        <f t="shared" si="206"/>
        <v>0</v>
      </c>
      <c r="P279" s="554">
        <f t="shared" si="228"/>
        <v>0</v>
      </c>
      <c r="Q279" s="554"/>
      <c r="R279" s="554"/>
      <c r="S279" s="554" t="e">
        <f>#REF!+Q279+R279</f>
        <v>#REF!</v>
      </c>
      <c r="T279" s="265">
        <f t="shared" si="238"/>
        <v>0</v>
      </c>
      <c r="U279" s="265">
        <f t="shared" si="239"/>
        <v>0</v>
      </c>
      <c r="V279" s="265">
        <f t="shared" si="229"/>
        <v>0</v>
      </c>
      <c r="W279" s="265">
        <f t="shared" si="240"/>
        <v>0</v>
      </c>
      <c r="X279" s="265">
        <f t="shared" si="241"/>
        <v>0</v>
      </c>
      <c r="Y279" s="265">
        <f t="shared" si="242"/>
        <v>0</v>
      </c>
      <c r="Z279" s="265">
        <f t="shared" si="243"/>
        <v>0</v>
      </c>
      <c r="AA279" s="990"/>
    </row>
    <row r="280" spans="1:27" ht="19.5" customHeight="1" outlineLevel="1">
      <c r="A280" s="137"/>
      <c r="B280" s="137"/>
      <c r="C280" s="138" t="s">
        <v>657</v>
      </c>
      <c r="D280" s="97">
        <v>1</v>
      </c>
      <c r="E280" s="97">
        <v>1</v>
      </c>
      <c r="F280" s="139" t="s">
        <v>619</v>
      </c>
      <c r="G280" s="199">
        <v>1810287.0852902743</v>
      </c>
      <c r="H280" s="199">
        <v>543086.12558708224</v>
      </c>
      <c r="I280" s="62">
        <f t="shared" si="244"/>
        <v>2353373.2108773566</v>
      </c>
      <c r="J280" s="62">
        <f t="shared" si="235"/>
        <v>1810287.0852902743</v>
      </c>
      <c r="K280" s="71">
        <f t="shared" si="236"/>
        <v>543086.12558708224</v>
      </c>
      <c r="L280" s="71">
        <f t="shared" si="237"/>
        <v>2353373.2108773566</v>
      </c>
      <c r="M280" s="552">
        <f>'KL TTHT CV DOT 2'!P279</f>
        <v>0</v>
      </c>
      <c r="N280" s="570">
        <f>'KL TTHT CV DOT 2'!Q279</f>
        <v>0</v>
      </c>
      <c r="O280" s="570">
        <f t="shared" si="206"/>
        <v>0</v>
      </c>
      <c r="P280" s="552">
        <f t="shared" si="228"/>
        <v>0</v>
      </c>
      <c r="Q280" s="552"/>
      <c r="R280" s="552"/>
      <c r="S280" s="552" t="e">
        <f>#REF!+Q280+R280</f>
        <v>#REF!</v>
      </c>
      <c r="T280" s="257">
        <f t="shared" si="238"/>
        <v>0</v>
      </c>
      <c r="U280" s="257">
        <f t="shared" si="239"/>
        <v>0</v>
      </c>
      <c r="V280" s="257">
        <f t="shared" si="229"/>
        <v>0</v>
      </c>
      <c r="W280" s="257">
        <f t="shared" si="240"/>
        <v>0</v>
      </c>
      <c r="X280" s="257">
        <f t="shared" si="241"/>
        <v>0</v>
      </c>
      <c r="Y280" s="257">
        <f t="shared" si="242"/>
        <v>0</v>
      </c>
      <c r="Z280" s="257">
        <f t="shared" si="243"/>
        <v>0</v>
      </c>
      <c r="AA280" s="990"/>
    </row>
    <row r="281" spans="1:27" outlineLevel="1">
      <c r="A281" s="137"/>
      <c r="B281" s="137"/>
      <c r="C281" s="138"/>
      <c r="D281" s="97"/>
      <c r="E281" s="97"/>
      <c r="F281" s="139"/>
      <c r="G281" s="62"/>
      <c r="H281" s="62"/>
      <c r="I281" s="62"/>
      <c r="J281" s="62"/>
      <c r="K281" s="71"/>
      <c r="L281" s="71"/>
      <c r="M281" s="552">
        <f>'KL TTHT CV DOT 2'!P280</f>
        <v>0</v>
      </c>
      <c r="N281" s="570">
        <f>'KL TTHT CV DOT 2'!Q280</f>
        <v>0</v>
      </c>
      <c r="O281" s="570">
        <f t="shared" si="206"/>
        <v>0</v>
      </c>
      <c r="P281" s="552">
        <f t="shared" si="228"/>
        <v>0</v>
      </c>
      <c r="Q281" s="552"/>
      <c r="R281" s="552"/>
      <c r="S281" s="552" t="e">
        <f>#REF!+Q281+R281</f>
        <v>#REF!</v>
      </c>
      <c r="T281" s="257">
        <f t="shared" si="238"/>
        <v>0</v>
      </c>
      <c r="U281" s="257">
        <f t="shared" si="239"/>
        <v>0</v>
      </c>
      <c r="V281" s="257">
        <f t="shared" si="229"/>
        <v>0</v>
      </c>
      <c r="W281" s="257">
        <f t="shared" si="240"/>
        <v>0</v>
      </c>
      <c r="X281" s="257">
        <f t="shared" si="241"/>
        <v>0</v>
      </c>
      <c r="Y281" s="257">
        <f t="shared" si="242"/>
        <v>0</v>
      </c>
      <c r="Z281" s="257">
        <f t="shared" si="243"/>
        <v>0</v>
      </c>
      <c r="AA281" s="990"/>
    </row>
    <row r="282" spans="1:27" s="153" customFormat="1" outlineLevel="1">
      <c r="A282" s="146" t="s">
        <v>159</v>
      </c>
      <c r="B282" s="146"/>
      <c r="C282" s="147" t="s">
        <v>160</v>
      </c>
      <c r="D282" s="99">
        <v>1</v>
      </c>
      <c r="E282" s="99">
        <v>1</v>
      </c>
      <c r="F282" s="148" t="s">
        <v>10</v>
      </c>
      <c r="G282" s="82"/>
      <c r="H282" s="82"/>
      <c r="I282" s="82">
        <f t="shared" si="17"/>
        <v>0</v>
      </c>
      <c r="J282" s="82">
        <f>G282*E282</f>
        <v>0</v>
      </c>
      <c r="K282" s="77">
        <f>H282*E282</f>
        <v>0</v>
      </c>
      <c r="L282" s="77">
        <f>I282*E282</f>
        <v>0</v>
      </c>
      <c r="M282" s="556">
        <f>'KL TTHT CV DOT 2'!P281</f>
        <v>0</v>
      </c>
      <c r="N282" s="572">
        <f>'KL TTHT CV DOT 2'!Q281</f>
        <v>0</v>
      </c>
      <c r="O282" s="572">
        <f t="shared" si="206"/>
        <v>0</v>
      </c>
      <c r="P282" s="556">
        <f t="shared" si="228"/>
        <v>0</v>
      </c>
      <c r="Q282" s="556"/>
      <c r="R282" s="556"/>
      <c r="S282" s="556" t="e">
        <f>#REF!+Q282+R282</f>
        <v>#REF!</v>
      </c>
      <c r="T282" s="254">
        <f t="shared" si="238"/>
        <v>0</v>
      </c>
      <c r="U282" s="254">
        <f t="shared" si="239"/>
        <v>0</v>
      </c>
      <c r="V282" s="254">
        <f t="shared" si="229"/>
        <v>0</v>
      </c>
      <c r="W282" s="254">
        <f t="shared" si="240"/>
        <v>0</v>
      </c>
      <c r="X282" s="254">
        <f t="shared" si="241"/>
        <v>0</v>
      </c>
      <c r="Y282" s="254">
        <f t="shared" si="242"/>
        <v>0</v>
      </c>
      <c r="Z282" s="254">
        <f t="shared" si="243"/>
        <v>0</v>
      </c>
      <c r="AA282" s="988"/>
    </row>
    <row r="283" spans="1:27" outlineLevel="1">
      <c r="A283" s="137"/>
      <c r="B283" s="137"/>
      <c r="C283" s="138"/>
      <c r="D283" s="97"/>
      <c r="E283" s="97"/>
      <c r="F283" s="139"/>
      <c r="G283" s="62"/>
      <c r="H283" s="62"/>
      <c r="I283" s="62"/>
      <c r="J283" s="62"/>
      <c r="K283" s="71"/>
      <c r="L283" s="71"/>
      <c r="M283" s="552">
        <f>'KL TTHT CV DOT 2'!P282</f>
        <v>0</v>
      </c>
      <c r="N283" s="570">
        <f>'KL TTHT CV DOT 2'!Q282</f>
        <v>0</v>
      </c>
      <c r="O283" s="570">
        <f t="shared" si="206"/>
        <v>0</v>
      </c>
      <c r="P283" s="552">
        <f t="shared" si="228"/>
        <v>0</v>
      </c>
      <c r="Q283" s="552"/>
      <c r="R283" s="552"/>
      <c r="S283" s="552" t="e">
        <f>#REF!+Q283+R283</f>
        <v>#REF!</v>
      </c>
      <c r="T283" s="257">
        <f t="shared" si="238"/>
        <v>0</v>
      </c>
      <c r="U283" s="257">
        <f t="shared" si="239"/>
        <v>0</v>
      </c>
      <c r="V283" s="257">
        <f t="shared" si="229"/>
        <v>0</v>
      </c>
      <c r="W283" s="257">
        <f t="shared" si="240"/>
        <v>0</v>
      </c>
      <c r="X283" s="257">
        <f t="shared" si="241"/>
        <v>0</v>
      </c>
      <c r="Y283" s="257">
        <f t="shared" si="242"/>
        <v>0</v>
      </c>
      <c r="Z283" s="257">
        <f t="shared" si="243"/>
        <v>0</v>
      </c>
      <c r="AA283" s="990"/>
    </row>
    <row r="284" spans="1:27" outlineLevel="1">
      <c r="A284" s="137"/>
      <c r="B284" s="137"/>
      <c r="C284" s="138"/>
      <c r="D284" s="97"/>
      <c r="E284" s="97"/>
      <c r="F284" s="139"/>
      <c r="G284" s="62"/>
      <c r="H284" s="62"/>
      <c r="I284" s="62"/>
      <c r="J284" s="62"/>
      <c r="K284" s="71"/>
      <c r="L284" s="71"/>
      <c r="M284" s="552">
        <f>'KL TTHT CV DOT 2'!P283</f>
        <v>0</v>
      </c>
      <c r="N284" s="570">
        <f>'KL TTHT CV DOT 2'!Q283</f>
        <v>0</v>
      </c>
      <c r="O284" s="570">
        <f t="shared" si="206"/>
        <v>0</v>
      </c>
      <c r="P284" s="552">
        <f t="shared" si="228"/>
        <v>0</v>
      </c>
      <c r="Q284" s="552"/>
      <c r="R284" s="552"/>
      <c r="S284" s="552" t="e">
        <f>#REF!+Q284+R284</f>
        <v>#REF!</v>
      </c>
      <c r="T284" s="257">
        <f t="shared" si="238"/>
        <v>0</v>
      </c>
      <c r="U284" s="257">
        <f t="shared" si="239"/>
        <v>0</v>
      </c>
      <c r="V284" s="257">
        <f t="shared" si="229"/>
        <v>0</v>
      </c>
      <c r="W284" s="257">
        <f t="shared" si="240"/>
        <v>0</v>
      </c>
      <c r="X284" s="257">
        <f t="shared" si="241"/>
        <v>0</v>
      </c>
      <c r="Y284" s="257">
        <f t="shared" si="242"/>
        <v>0</v>
      </c>
      <c r="Z284" s="257">
        <f t="shared" si="243"/>
        <v>0</v>
      </c>
      <c r="AA284" s="990"/>
    </row>
    <row r="285" spans="1:27" outlineLevel="1">
      <c r="A285" s="137"/>
      <c r="B285" s="137"/>
      <c r="C285" s="138"/>
      <c r="D285" s="97"/>
      <c r="E285" s="97"/>
      <c r="F285" s="139"/>
      <c r="G285" s="62"/>
      <c r="H285" s="62"/>
      <c r="I285" s="62"/>
      <c r="J285" s="62"/>
      <c r="K285" s="71"/>
      <c r="L285" s="71"/>
      <c r="M285" s="552">
        <f>'KL TTHT CV DOT 2'!P284</f>
        <v>0</v>
      </c>
      <c r="N285" s="570">
        <f>'KL TTHT CV DOT 2'!Q284</f>
        <v>0</v>
      </c>
      <c r="O285" s="570">
        <f t="shared" si="206"/>
        <v>0</v>
      </c>
      <c r="P285" s="552">
        <f t="shared" si="228"/>
        <v>0</v>
      </c>
      <c r="Q285" s="552"/>
      <c r="R285" s="552"/>
      <c r="S285" s="552" t="e">
        <f>#REF!+Q285+R285</f>
        <v>#REF!</v>
      </c>
      <c r="T285" s="257">
        <f t="shared" si="238"/>
        <v>0</v>
      </c>
      <c r="U285" s="257">
        <f t="shared" si="239"/>
        <v>0</v>
      </c>
      <c r="V285" s="257">
        <f t="shared" si="229"/>
        <v>0</v>
      </c>
      <c r="W285" s="257">
        <f t="shared" si="240"/>
        <v>0</v>
      </c>
      <c r="X285" s="257">
        <f t="shared" si="241"/>
        <v>0</v>
      </c>
      <c r="Y285" s="257">
        <f t="shared" si="242"/>
        <v>0</v>
      </c>
      <c r="Z285" s="257">
        <f t="shared" si="243"/>
        <v>0</v>
      </c>
      <c r="AA285" s="990"/>
    </row>
    <row r="286" spans="1:27" s="153" customFormat="1" ht="15.75" customHeight="1" outlineLevel="1">
      <c r="A286" s="146" t="s">
        <v>162</v>
      </c>
      <c r="B286" s="146"/>
      <c r="C286" s="147" t="s">
        <v>163</v>
      </c>
      <c r="D286" s="99">
        <v>1</v>
      </c>
      <c r="E286" s="99">
        <v>1</v>
      </c>
      <c r="F286" s="148" t="s">
        <v>10</v>
      </c>
      <c r="G286" s="82"/>
      <c r="H286" s="82"/>
      <c r="I286" s="82"/>
      <c r="J286" s="82">
        <f>SUBTOTAL(9,J287:J287)</f>
        <v>0</v>
      </c>
      <c r="K286" s="77">
        <f>SUBTOTAL(9,K287:K287)</f>
        <v>0</v>
      </c>
      <c r="L286" s="77">
        <f>SUBTOTAL(9,L287:L287)</f>
        <v>0</v>
      </c>
      <c r="M286" s="556">
        <f>'KL TTHT CV DOT 2'!P285</f>
        <v>0</v>
      </c>
      <c r="N286" s="572">
        <f>'KL TTHT CV DOT 2'!Q285</f>
        <v>0</v>
      </c>
      <c r="O286" s="572">
        <f t="shared" si="206"/>
        <v>0</v>
      </c>
      <c r="P286" s="556">
        <f t="shared" si="228"/>
        <v>0</v>
      </c>
      <c r="Q286" s="556"/>
      <c r="R286" s="556"/>
      <c r="S286" s="556" t="e">
        <f>#REF!+Q286+R286</f>
        <v>#REF!</v>
      </c>
      <c r="T286" s="266">
        <f t="shared" ref="T286:Z286" si="245">SUBTOTAL(9,T287:T287)</f>
        <v>0</v>
      </c>
      <c r="U286" s="254">
        <f t="shared" si="245"/>
        <v>0</v>
      </c>
      <c r="V286" s="254">
        <f t="shared" si="245"/>
        <v>0</v>
      </c>
      <c r="W286" s="266">
        <f t="shared" si="245"/>
        <v>0</v>
      </c>
      <c r="X286" s="254">
        <f t="shared" si="245"/>
        <v>0</v>
      </c>
      <c r="Y286" s="254">
        <f t="shared" si="245"/>
        <v>0</v>
      </c>
      <c r="Z286" s="254">
        <f t="shared" si="245"/>
        <v>0</v>
      </c>
      <c r="AA286" s="988"/>
    </row>
    <row r="287" spans="1:27" outlineLevel="1">
      <c r="A287" s="137"/>
      <c r="B287" s="137"/>
      <c r="C287" s="138"/>
      <c r="D287" s="97"/>
      <c r="E287" s="97"/>
      <c r="F287" s="139"/>
      <c r="G287" s="62"/>
      <c r="H287" s="62"/>
      <c r="I287" s="62"/>
      <c r="J287" s="62"/>
      <c r="K287" s="71"/>
      <c r="L287" s="71"/>
      <c r="M287" s="552">
        <f>'KL TTHT CV DOT 2'!P286</f>
        <v>0</v>
      </c>
      <c r="N287" s="570">
        <f>'KL TTHT CV DOT 2'!Q286</f>
        <v>0</v>
      </c>
      <c r="O287" s="570">
        <f t="shared" si="206"/>
        <v>0</v>
      </c>
      <c r="P287" s="552">
        <f t="shared" si="228"/>
        <v>0</v>
      </c>
      <c r="Q287" s="552"/>
      <c r="R287" s="552"/>
      <c r="S287" s="552" t="e">
        <f>#REF!+Q287+R287</f>
        <v>#REF!</v>
      </c>
      <c r="T287" s="255"/>
      <c r="U287" s="257"/>
      <c r="V287" s="257"/>
      <c r="W287" s="255"/>
      <c r="X287" s="257"/>
      <c r="Y287" s="257"/>
      <c r="Z287" s="257"/>
      <c r="AA287" s="990"/>
    </row>
    <row r="288" spans="1:27" s="153" customFormat="1" ht="13.5" customHeight="1" outlineLevel="1">
      <c r="A288" s="146" t="s">
        <v>164</v>
      </c>
      <c r="B288" s="146"/>
      <c r="C288" s="147" t="s">
        <v>165</v>
      </c>
      <c r="D288" s="99">
        <v>1</v>
      </c>
      <c r="E288" s="99">
        <v>1</v>
      </c>
      <c r="F288" s="148" t="s">
        <v>10</v>
      </c>
      <c r="G288" s="82"/>
      <c r="H288" s="82"/>
      <c r="I288" s="82"/>
      <c r="J288" s="82">
        <f t="shared" ref="J288:K288" si="246">SUBTOTAL(9,J289:J324)</f>
        <v>77923218.11027357</v>
      </c>
      <c r="K288" s="77">
        <f t="shared" si="246"/>
        <v>25617198.168373659</v>
      </c>
      <c r="L288" s="77">
        <f>SUBTOTAL(9,L289:L324)</f>
        <v>103540416.27864723</v>
      </c>
      <c r="M288" s="556">
        <f>'KL TTHT CV DOT 2'!P287</f>
        <v>0</v>
      </c>
      <c r="N288" s="572">
        <f>'KL TTHT CV DOT 2'!Q287</f>
        <v>0</v>
      </c>
      <c r="O288" s="572">
        <f t="shared" si="206"/>
        <v>0</v>
      </c>
      <c r="P288" s="556">
        <f t="shared" si="228"/>
        <v>0</v>
      </c>
      <c r="Q288" s="556"/>
      <c r="R288" s="556"/>
      <c r="S288" s="556" t="e">
        <f>#REF!+Q288+R288</f>
        <v>#REF!</v>
      </c>
      <c r="T288" s="266">
        <f t="shared" ref="T288:U288" si="247">SUBTOTAL(9,T289:T324)</f>
        <v>12409151.184</v>
      </c>
      <c r="U288" s="254">
        <f t="shared" si="247"/>
        <v>2856529.764</v>
      </c>
      <c r="V288" s="254">
        <f>SUBTOTAL(9,V289:V324)</f>
        <v>15265680.947999999</v>
      </c>
      <c r="W288" s="266">
        <f t="shared" ref="W288:X288" si="248">SUBTOTAL(9,W289:W324)</f>
        <v>0</v>
      </c>
      <c r="X288" s="254">
        <f t="shared" si="248"/>
        <v>0</v>
      </c>
      <c r="Y288" s="254">
        <f>SUBTOTAL(9,Y289:Y324)</f>
        <v>0</v>
      </c>
      <c r="Z288" s="254">
        <f>SUBTOTAL(9,Z289:Z324)</f>
        <v>15265680.947999999</v>
      </c>
      <c r="AA288" s="988"/>
    </row>
    <row r="289" spans="1:27" outlineLevel="1">
      <c r="A289" s="137"/>
      <c r="B289" s="137"/>
      <c r="C289" s="147" t="s">
        <v>676</v>
      </c>
      <c r="D289" s="97"/>
      <c r="E289" s="97"/>
      <c r="F289" s="139"/>
      <c r="G289" s="62"/>
      <c r="H289" s="62"/>
      <c r="I289" s="62"/>
      <c r="J289" s="77">
        <f>SUBTOTAL(9,J290:J294)</f>
        <v>18834457.199999999</v>
      </c>
      <c r="K289" s="77">
        <f t="shared" ref="K289" si="249">SUBTOTAL(9,K290:K294)</f>
        <v>3323337.1600000006</v>
      </c>
      <c r="L289" s="77">
        <f>SUBTOTAL(9,L290:L294)</f>
        <v>22157794.359999999</v>
      </c>
      <c r="M289" s="556">
        <f>'KL TTHT CV DOT 2'!P288</f>
        <v>0</v>
      </c>
      <c r="N289" s="572">
        <f>'KL TTHT CV DOT 2'!Q288</f>
        <v>0</v>
      </c>
      <c r="O289" s="572">
        <f t="shared" si="206"/>
        <v>0</v>
      </c>
      <c r="P289" s="556">
        <f t="shared" si="228"/>
        <v>0</v>
      </c>
      <c r="Q289" s="556"/>
      <c r="R289" s="556"/>
      <c r="S289" s="556" t="e">
        <f>#REF!+Q289+R289</f>
        <v>#REF!</v>
      </c>
      <c r="T289" s="254">
        <f>SUBTOTAL(9,T290:T294)</f>
        <v>0</v>
      </c>
      <c r="U289" s="254">
        <f t="shared" ref="U289" si="250">SUBTOTAL(9,U290:U294)</f>
        <v>0</v>
      </c>
      <c r="V289" s="254">
        <f>SUBTOTAL(9,V290:V294)</f>
        <v>0</v>
      </c>
      <c r="W289" s="254">
        <f>SUBTOTAL(9,W290:W294)</f>
        <v>0</v>
      </c>
      <c r="X289" s="254">
        <f t="shared" ref="X289" si="251">SUBTOTAL(9,X290:X294)</f>
        <v>0</v>
      </c>
      <c r="Y289" s="254">
        <f>SUBTOTAL(9,Y290:Y294)</f>
        <v>0</v>
      </c>
      <c r="Z289" s="254">
        <f>SUBTOTAL(9,Z290:Z294)</f>
        <v>0</v>
      </c>
      <c r="AA289" s="988"/>
    </row>
    <row r="290" spans="1:27" outlineLevel="1">
      <c r="A290" s="137"/>
      <c r="B290" s="137"/>
      <c r="C290" s="138" t="s">
        <v>731</v>
      </c>
      <c r="D290" s="97">
        <v>13</v>
      </c>
      <c r="E290" s="97">
        <v>13</v>
      </c>
      <c r="F290" s="139" t="s">
        <v>660</v>
      </c>
      <c r="G290" s="199">
        <v>516120.00000000006</v>
      </c>
      <c r="H290" s="199">
        <v>63504.000000000007</v>
      </c>
      <c r="I290" s="62">
        <f>SUM(G290:H290)</f>
        <v>579624.00000000012</v>
      </c>
      <c r="J290" s="62">
        <f>G290*E290</f>
        <v>6709560.0000000009</v>
      </c>
      <c r="K290" s="71">
        <f>H290*E290</f>
        <v>825552.00000000012</v>
      </c>
      <c r="L290" s="71">
        <f>I290*E290</f>
        <v>7535112.0000000019</v>
      </c>
      <c r="M290" s="552">
        <f>'KL TTHT CV DOT 2'!P289</f>
        <v>0</v>
      </c>
      <c r="N290" s="570">
        <f>'KL TTHT CV DOT 2'!Q289</f>
        <v>0</v>
      </c>
      <c r="O290" s="570">
        <f t="shared" si="206"/>
        <v>0</v>
      </c>
      <c r="P290" s="552">
        <f t="shared" si="228"/>
        <v>0</v>
      </c>
      <c r="Q290" s="552"/>
      <c r="R290" s="552"/>
      <c r="S290" s="552" t="e">
        <f>#REF!+Q290+R290</f>
        <v>#REF!</v>
      </c>
      <c r="T290" s="257">
        <f>M290*J290</f>
        <v>0</v>
      </c>
      <c r="U290" s="257">
        <f>M290*K290</f>
        <v>0</v>
      </c>
      <c r="V290" s="257">
        <f t="shared" si="229"/>
        <v>0</v>
      </c>
      <c r="W290" s="257">
        <f>J290*N290</f>
        <v>0</v>
      </c>
      <c r="X290" s="257">
        <f>K290*N290</f>
        <v>0</v>
      </c>
      <c r="Y290" s="257">
        <f t="shared" ref="Y290:Y294" si="252">W290+X290</f>
        <v>0</v>
      </c>
      <c r="Z290" s="257">
        <f>V290+Y290</f>
        <v>0</v>
      </c>
      <c r="AA290" s="990"/>
    </row>
    <row r="291" spans="1:27" outlineLevel="1">
      <c r="A291" s="137"/>
      <c r="B291" s="137"/>
      <c r="C291" s="138" t="s">
        <v>733</v>
      </c>
      <c r="D291" s="97">
        <v>13</v>
      </c>
      <c r="E291" s="97">
        <v>13</v>
      </c>
      <c r="F291" s="139" t="s">
        <v>660</v>
      </c>
      <c r="G291" s="199">
        <v>566280</v>
      </c>
      <c r="H291" s="199">
        <v>63504.000000000007</v>
      </c>
      <c r="I291" s="62">
        <f t="shared" ref="I291:I293" si="253">SUM(G291:H291)</f>
        <v>629784</v>
      </c>
      <c r="J291" s="62">
        <f>G291*E291</f>
        <v>7361640</v>
      </c>
      <c r="K291" s="71">
        <f>H291*E291</f>
        <v>825552.00000000012</v>
      </c>
      <c r="L291" s="71">
        <f>I291*E291</f>
        <v>8187192</v>
      </c>
      <c r="M291" s="552">
        <f>'KL TTHT CV DOT 2'!P290</f>
        <v>0</v>
      </c>
      <c r="N291" s="570">
        <f>'KL TTHT CV DOT 2'!Q290</f>
        <v>0</v>
      </c>
      <c r="O291" s="570">
        <f t="shared" si="206"/>
        <v>0</v>
      </c>
      <c r="P291" s="552">
        <f t="shared" si="228"/>
        <v>0</v>
      </c>
      <c r="Q291" s="552"/>
      <c r="R291" s="552"/>
      <c r="S291" s="552" t="e">
        <f>#REF!+Q291+R291</f>
        <v>#REF!</v>
      </c>
      <c r="T291" s="257">
        <f>M291*J291</f>
        <v>0</v>
      </c>
      <c r="U291" s="257">
        <f>M291*K291</f>
        <v>0</v>
      </c>
      <c r="V291" s="257">
        <f t="shared" si="229"/>
        <v>0</v>
      </c>
      <c r="W291" s="257">
        <f>J291*N291</f>
        <v>0</v>
      </c>
      <c r="X291" s="257">
        <f>K291*N291</f>
        <v>0</v>
      </c>
      <c r="Y291" s="257">
        <f t="shared" si="252"/>
        <v>0</v>
      </c>
      <c r="Z291" s="257">
        <f>V291+Y291</f>
        <v>0</v>
      </c>
      <c r="AA291" s="990"/>
    </row>
    <row r="292" spans="1:27" outlineLevel="1">
      <c r="A292" s="137"/>
      <c r="B292" s="137"/>
      <c r="C292" s="138" t="s">
        <v>735</v>
      </c>
      <c r="D292" s="97">
        <v>26</v>
      </c>
      <c r="E292" s="97">
        <v>26</v>
      </c>
      <c r="F292" s="139" t="s">
        <v>660</v>
      </c>
      <c r="G292" s="199">
        <v>150480</v>
      </c>
      <c r="H292" s="199">
        <v>54500.000000000007</v>
      </c>
      <c r="I292" s="62">
        <f t="shared" si="253"/>
        <v>204980</v>
      </c>
      <c r="J292" s="62">
        <f>G292*E292</f>
        <v>3912480</v>
      </c>
      <c r="K292" s="71">
        <f>H292*E292</f>
        <v>1417000.0000000002</v>
      </c>
      <c r="L292" s="71">
        <f>I292*E292</f>
        <v>5329480</v>
      </c>
      <c r="M292" s="552">
        <f>'KL TTHT CV DOT 2'!P291</f>
        <v>0</v>
      </c>
      <c r="N292" s="570">
        <f>'KL TTHT CV DOT 2'!Q291</f>
        <v>0</v>
      </c>
      <c r="O292" s="570">
        <f t="shared" si="206"/>
        <v>0</v>
      </c>
      <c r="P292" s="552">
        <f t="shared" si="228"/>
        <v>0</v>
      </c>
      <c r="Q292" s="552"/>
      <c r="R292" s="552"/>
      <c r="S292" s="552" t="e">
        <f>#REF!+Q292+R292</f>
        <v>#REF!</v>
      </c>
      <c r="T292" s="257">
        <f>M292*J292</f>
        <v>0</v>
      </c>
      <c r="U292" s="257">
        <f>M292*K292</f>
        <v>0</v>
      </c>
      <c r="V292" s="257">
        <f t="shared" si="229"/>
        <v>0</v>
      </c>
      <c r="W292" s="257">
        <f>J292*N292</f>
        <v>0</v>
      </c>
      <c r="X292" s="257">
        <f>K292*N292</f>
        <v>0</v>
      </c>
      <c r="Y292" s="257">
        <f t="shared" si="252"/>
        <v>0</v>
      </c>
      <c r="Z292" s="257">
        <f>V292+Y292</f>
        <v>0</v>
      </c>
      <c r="AA292" s="990"/>
    </row>
    <row r="293" spans="1:27" outlineLevel="1">
      <c r="A293" s="137"/>
      <c r="B293" s="137"/>
      <c r="C293" s="138" t="s">
        <v>657</v>
      </c>
      <c r="D293" s="97">
        <v>1</v>
      </c>
      <c r="E293" s="97">
        <v>1</v>
      </c>
      <c r="F293" s="139" t="s">
        <v>660</v>
      </c>
      <c r="G293" s="199">
        <v>850777.2</v>
      </c>
      <c r="H293" s="199">
        <v>255233.15999999997</v>
      </c>
      <c r="I293" s="62">
        <f t="shared" si="253"/>
        <v>1106010.3599999999</v>
      </c>
      <c r="J293" s="62">
        <f>G293*E293</f>
        <v>850777.2</v>
      </c>
      <c r="K293" s="71">
        <f>H293*E293</f>
        <v>255233.15999999997</v>
      </c>
      <c r="L293" s="71">
        <f>I293*E293</f>
        <v>1106010.3599999999</v>
      </c>
      <c r="M293" s="552">
        <f>'KL TTHT CV DOT 2'!P292</f>
        <v>0</v>
      </c>
      <c r="N293" s="570">
        <f>'KL TTHT CV DOT 2'!Q292</f>
        <v>0</v>
      </c>
      <c r="O293" s="570">
        <f t="shared" si="206"/>
        <v>0</v>
      </c>
      <c r="P293" s="552">
        <f t="shared" si="228"/>
        <v>0</v>
      </c>
      <c r="Q293" s="552"/>
      <c r="R293" s="552"/>
      <c r="S293" s="552" t="e">
        <f>#REF!+Q293+R293</f>
        <v>#REF!</v>
      </c>
      <c r="T293" s="257">
        <f>M293*J293</f>
        <v>0</v>
      </c>
      <c r="U293" s="257">
        <f>M293*K293</f>
        <v>0</v>
      </c>
      <c r="V293" s="257">
        <f t="shared" si="229"/>
        <v>0</v>
      </c>
      <c r="W293" s="257">
        <f>J293*N293</f>
        <v>0</v>
      </c>
      <c r="X293" s="257">
        <f>K293*N293</f>
        <v>0</v>
      </c>
      <c r="Y293" s="257">
        <f t="shared" si="252"/>
        <v>0</v>
      </c>
      <c r="Z293" s="257">
        <f>V293+Y293</f>
        <v>0</v>
      </c>
      <c r="AA293" s="990"/>
    </row>
    <row r="294" spans="1:27" outlineLevel="1">
      <c r="A294" s="137"/>
      <c r="B294" s="137"/>
      <c r="C294" s="138"/>
      <c r="D294" s="94"/>
      <c r="E294" s="97"/>
      <c r="F294" s="139"/>
      <c r="G294" s="71"/>
      <c r="H294" s="71"/>
      <c r="I294" s="71"/>
      <c r="J294" s="71"/>
      <c r="K294" s="71"/>
      <c r="L294" s="71"/>
      <c r="M294" s="552">
        <f>'KL TTHT CV DOT 2'!P293</f>
        <v>0</v>
      </c>
      <c r="N294" s="570">
        <f>'KL TTHT CV DOT 2'!Q293</f>
        <v>0</v>
      </c>
      <c r="O294" s="570">
        <f t="shared" si="206"/>
        <v>0</v>
      </c>
      <c r="P294" s="552">
        <f t="shared" si="228"/>
        <v>0</v>
      </c>
      <c r="Q294" s="552"/>
      <c r="R294" s="552"/>
      <c r="S294" s="552" t="e">
        <f>#REF!+Q294+R294</f>
        <v>#REF!</v>
      </c>
      <c r="T294" s="257">
        <f>M294*J294</f>
        <v>0</v>
      </c>
      <c r="U294" s="257">
        <f>M294*K294</f>
        <v>0</v>
      </c>
      <c r="V294" s="257">
        <f t="shared" si="229"/>
        <v>0</v>
      </c>
      <c r="W294" s="257">
        <f>J294*N294</f>
        <v>0</v>
      </c>
      <c r="X294" s="257">
        <f>K294*N294</f>
        <v>0</v>
      </c>
      <c r="Y294" s="257">
        <f t="shared" si="252"/>
        <v>0</v>
      </c>
      <c r="Z294" s="257">
        <f>V294+Y294</f>
        <v>0</v>
      </c>
      <c r="AA294" s="990"/>
    </row>
    <row r="295" spans="1:27" ht="19.5" customHeight="1" outlineLevel="1">
      <c r="A295" s="137"/>
      <c r="B295" s="137"/>
      <c r="C295" s="202" t="s">
        <v>737</v>
      </c>
      <c r="D295" s="97"/>
      <c r="E295" s="97"/>
      <c r="F295" s="139"/>
      <c r="G295" s="62"/>
      <c r="H295" s="62"/>
      <c r="I295" s="62"/>
      <c r="J295" s="77">
        <f>SUBTOTAL(9,J296:J300)</f>
        <v>22294958.437671095</v>
      </c>
      <c r="K295" s="77">
        <f t="shared" ref="K295" si="254">SUBTOTAL(9,K296:K300)</f>
        <v>8918664.6671600081</v>
      </c>
      <c r="L295" s="77">
        <f>SUBTOTAL(9,L296:L300)</f>
        <v>31213623.104831103</v>
      </c>
      <c r="M295" s="556">
        <f>'KL TTHT CV DOT 2'!P294</f>
        <v>0</v>
      </c>
      <c r="N295" s="572">
        <f>'KL TTHT CV DOT 2'!Q294</f>
        <v>0</v>
      </c>
      <c r="O295" s="572">
        <f t="shared" si="206"/>
        <v>0</v>
      </c>
      <c r="P295" s="556">
        <f t="shared" si="228"/>
        <v>0</v>
      </c>
      <c r="Q295" s="556"/>
      <c r="R295" s="556"/>
      <c r="S295" s="556" t="e">
        <f>#REF!+Q295+R295</f>
        <v>#REF!</v>
      </c>
      <c r="T295" s="254">
        <f>SUBTOTAL(9,T296:T300)</f>
        <v>6661138.7015999993</v>
      </c>
      <c r="U295" s="254">
        <f t="shared" ref="U295" si="255">SUBTOTAL(9,U296:U300)</f>
        <v>1533363.6186000002</v>
      </c>
      <c r="V295" s="254">
        <f>SUBTOTAL(9,V296:V300)</f>
        <v>8194502.3202</v>
      </c>
      <c r="W295" s="254">
        <f>SUBTOTAL(9,W296:W300)</f>
        <v>0</v>
      </c>
      <c r="X295" s="254">
        <f t="shared" ref="X295" si="256">SUBTOTAL(9,X296:X300)</f>
        <v>0</v>
      </c>
      <c r="Y295" s="254">
        <f>SUBTOTAL(9,Y296:Y300)</f>
        <v>0</v>
      </c>
      <c r="Z295" s="254">
        <f>SUBTOTAL(9,Z296:Z300)</f>
        <v>8194502.3202</v>
      </c>
      <c r="AA295" s="988"/>
    </row>
    <row r="296" spans="1:27" s="11" customFormat="1" outlineLevel="1">
      <c r="A296" s="192"/>
      <c r="B296" s="192"/>
      <c r="C296" s="193" t="s">
        <v>738</v>
      </c>
      <c r="D296" s="194">
        <v>619</v>
      </c>
      <c r="E296" s="97">
        <v>569</v>
      </c>
      <c r="F296" s="195" t="s">
        <v>624</v>
      </c>
      <c r="G296" s="199">
        <v>32518.739999999998</v>
      </c>
      <c r="H296" s="199">
        <v>7485.6650000000009</v>
      </c>
      <c r="I296" s="199">
        <f t="shared" ref="I296" si="257">SUM(G296:H296)</f>
        <v>40004.404999999999</v>
      </c>
      <c r="J296" s="199">
        <f>G296*E296</f>
        <v>18503163.059999999</v>
      </c>
      <c r="K296" s="199">
        <f>H296*E296</f>
        <v>4259343.3850000007</v>
      </c>
      <c r="L296" s="199">
        <f>I296*E296</f>
        <v>22762506.445</v>
      </c>
      <c r="M296" s="554">
        <f>'KL TTHT CV DOT 2'!P295</f>
        <v>0.36</v>
      </c>
      <c r="N296" s="579">
        <f>'KL TTHT CV DOT 2'!Q295</f>
        <v>0</v>
      </c>
      <c r="O296" s="579">
        <f t="shared" si="206"/>
        <v>0.36</v>
      </c>
      <c r="P296" s="554">
        <f t="shared" si="228"/>
        <v>0.72</v>
      </c>
      <c r="Q296" s="554"/>
      <c r="R296" s="554"/>
      <c r="S296" s="554" t="e">
        <f>#REF!+Q296+R296</f>
        <v>#REF!</v>
      </c>
      <c r="T296" s="265">
        <f>M296*J296</f>
        <v>6661138.7015999993</v>
      </c>
      <c r="U296" s="265">
        <f>M296*K296</f>
        <v>1533363.6186000002</v>
      </c>
      <c r="V296" s="265">
        <f t="shared" si="229"/>
        <v>8194502.3202</v>
      </c>
      <c r="W296" s="265">
        <f>J296*N296</f>
        <v>0</v>
      </c>
      <c r="X296" s="265">
        <f>K296*N296</f>
        <v>0</v>
      </c>
      <c r="Y296" s="265">
        <f t="shared" ref="Y296:Y300" si="258">W296+X296</f>
        <v>0</v>
      </c>
      <c r="Z296" s="265">
        <f>V296+Y296</f>
        <v>8194502.3202</v>
      </c>
      <c r="AA296" s="990"/>
    </row>
    <row r="297" spans="1:27" s="11" customFormat="1" ht="19.5" customHeight="1" outlineLevel="1">
      <c r="A297" s="192"/>
      <c r="B297" s="192"/>
      <c r="C297" s="386" t="s">
        <v>928</v>
      </c>
      <c r="D297" s="194">
        <v>371</v>
      </c>
      <c r="E297" s="97">
        <v>275</v>
      </c>
      <c r="F297" s="195" t="s">
        <v>624</v>
      </c>
      <c r="G297" s="199">
        <v>8773.9726027397246</v>
      </c>
      <c r="H297" s="199">
        <v>14594.016411764707</v>
      </c>
      <c r="I297" s="199">
        <f t="shared" ref="I297:I299" si="259">SUM(G297:H297)</f>
        <v>23367.989014504434</v>
      </c>
      <c r="J297" s="199">
        <f>G297*E297</f>
        <v>2412842.4657534244</v>
      </c>
      <c r="K297" s="199">
        <f>H297*E297</f>
        <v>4013354.5132352947</v>
      </c>
      <c r="L297" s="199">
        <f>I297*E297</f>
        <v>6426196.9789887192</v>
      </c>
      <c r="M297" s="554">
        <f>'KL TTHT CV DOT 2'!P296</f>
        <v>0</v>
      </c>
      <c r="N297" s="579">
        <f>'KL TTHT CV DOT 2'!Q296</f>
        <v>0</v>
      </c>
      <c r="O297" s="579">
        <f t="shared" si="206"/>
        <v>0</v>
      </c>
      <c r="P297" s="554">
        <f t="shared" si="228"/>
        <v>0</v>
      </c>
      <c r="Q297" s="554"/>
      <c r="R297" s="554"/>
      <c r="S297" s="554" t="e">
        <f>#REF!+Q297+R297</f>
        <v>#REF!</v>
      </c>
      <c r="T297" s="265">
        <f>M297*J297</f>
        <v>0</v>
      </c>
      <c r="U297" s="265">
        <f>M297*K297</f>
        <v>0</v>
      </c>
      <c r="V297" s="265">
        <f t="shared" si="229"/>
        <v>0</v>
      </c>
      <c r="W297" s="265">
        <f>J297*N297</f>
        <v>0</v>
      </c>
      <c r="X297" s="265">
        <f>K297*N297</f>
        <v>0</v>
      </c>
      <c r="Y297" s="265">
        <f t="shared" si="258"/>
        <v>0</v>
      </c>
      <c r="Z297" s="265">
        <f>V297+Y297</f>
        <v>0</v>
      </c>
      <c r="AA297" s="990"/>
    </row>
    <row r="298" spans="1:27" s="11" customFormat="1" ht="19.5" customHeight="1" outlineLevel="1">
      <c r="A298" s="192"/>
      <c r="B298" s="192"/>
      <c r="C298" s="386" t="s">
        <v>1183</v>
      </c>
      <c r="D298" s="194">
        <v>74</v>
      </c>
      <c r="E298" s="97">
        <v>55.000000000000007</v>
      </c>
      <c r="F298" s="195" t="s">
        <v>624</v>
      </c>
      <c r="G298" s="199">
        <v>3554.7229199999997</v>
      </c>
      <c r="H298" s="199">
        <v>5289.7058823529414</v>
      </c>
      <c r="I298" s="199">
        <f t="shared" si="259"/>
        <v>8844.4288023529407</v>
      </c>
      <c r="J298" s="199">
        <f>G298*E298</f>
        <v>195509.76060000001</v>
      </c>
      <c r="K298" s="199">
        <f>H298*E298</f>
        <v>290933.82352941181</v>
      </c>
      <c r="L298" s="199">
        <f>I298*E298</f>
        <v>486443.58412941179</v>
      </c>
      <c r="M298" s="554">
        <f>'KL TTHT CV DOT 2'!P297</f>
        <v>0</v>
      </c>
      <c r="N298" s="579">
        <f>'KL TTHT CV DOT 2'!Q297</f>
        <v>0</v>
      </c>
      <c r="O298" s="579">
        <f t="shared" si="206"/>
        <v>0</v>
      </c>
      <c r="P298" s="554">
        <f t="shared" si="228"/>
        <v>0</v>
      </c>
      <c r="Q298" s="554"/>
      <c r="R298" s="554"/>
      <c r="S298" s="554" t="e">
        <f>#REF!+Q298+R298</f>
        <v>#REF!</v>
      </c>
      <c r="T298" s="265">
        <f>M298*J298</f>
        <v>0</v>
      </c>
      <c r="U298" s="265">
        <f>M298*K298</f>
        <v>0</v>
      </c>
      <c r="V298" s="265">
        <f t="shared" si="229"/>
        <v>0</v>
      </c>
      <c r="W298" s="265">
        <f>J298*N298</f>
        <v>0</v>
      </c>
      <c r="X298" s="265">
        <f>K298*N298</f>
        <v>0</v>
      </c>
      <c r="Y298" s="265">
        <f t="shared" si="258"/>
        <v>0</v>
      </c>
      <c r="Z298" s="265">
        <f>V298+Y298</f>
        <v>0</v>
      </c>
      <c r="AA298" s="990"/>
    </row>
    <row r="299" spans="1:27" s="11" customFormat="1" ht="19.5" customHeight="1" outlineLevel="1">
      <c r="A299" s="192"/>
      <c r="B299" s="192"/>
      <c r="C299" s="193" t="s">
        <v>657</v>
      </c>
      <c r="D299" s="194">
        <v>1</v>
      </c>
      <c r="E299" s="97">
        <v>1</v>
      </c>
      <c r="F299" s="195" t="s">
        <v>619</v>
      </c>
      <c r="G299" s="199">
        <v>1183443.1513176714</v>
      </c>
      <c r="H299" s="199">
        <v>355032.94539530139</v>
      </c>
      <c r="I299" s="199">
        <f t="shared" si="259"/>
        <v>1538476.0967129727</v>
      </c>
      <c r="J299" s="199">
        <f>G299*E299</f>
        <v>1183443.1513176714</v>
      </c>
      <c r="K299" s="199">
        <f>H299*E299</f>
        <v>355032.94539530139</v>
      </c>
      <c r="L299" s="199">
        <f>I299*E299</f>
        <v>1538476.0967129727</v>
      </c>
      <c r="M299" s="554">
        <f>'KL TTHT CV DOT 2'!P298</f>
        <v>0</v>
      </c>
      <c r="N299" s="579">
        <f>'KL TTHT CV DOT 2'!Q298</f>
        <v>0</v>
      </c>
      <c r="O299" s="579">
        <f t="shared" si="206"/>
        <v>0</v>
      </c>
      <c r="P299" s="554">
        <f t="shared" si="228"/>
        <v>0</v>
      </c>
      <c r="Q299" s="554"/>
      <c r="R299" s="554"/>
      <c r="S299" s="554" t="e">
        <f>#REF!+Q299+R299</f>
        <v>#REF!</v>
      </c>
      <c r="T299" s="265">
        <f>M299*J299</f>
        <v>0</v>
      </c>
      <c r="U299" s="265">
        <f>M299*K299</f>
        <v>0</v>
      </c>
      <c r="V299" s="265">
        <f t="shared" si="229"/>
        <v>0</v>
      </c>
      <c r="W299" s="265">
        <f>J299*N299</f>
        <v>0</v>
      </c>
      <c r="X299" s="265">
        <f>K299*N299</f>
        <v>0</v>
      </c>
      <c r="Y299" s="265">
        <f t="shared" si="258"/>
        <v>0</v>
      </c>
      <c r="Z299" s="265">
        <f>V299+Y299</f>
        <v>0</v>
      </c>
      <c r="AA299" s="990"/>
    </row>
    <row r="300" spans="1:27" s="11" customFormat="1" outlineLevel="1">
      <c r="A300" s="192"/>
      <c r="B300" s="192"/>
      <c r="C300" s="193"/>
      <c r="D300" s="194"/>
      <c r="E300" s="97"/>
      <c r="F300" s="195"/>
      <c r="G300" s="199"/>
      <c r="H300" s="199"/>
      <c r="I300" s="199"/>
      <c r="J300" s="199"/>
      <c r="K300" s="199"/>
      <c r="L300" s="199"/>
      <c r="M300" s="554">
        <f>'KL TTHT CV DOT 2'!P299</f>
        <v>0</v>
      </c>
      <c r="N300" s="579">
        <f>'KL TTHT CV DOT 2'!Q299</f>
        <v>0</v>
      </c>
      <c r="O300" s="579">
        <f t="shared" si="206"/>
        <v>0</v>
      </c>
      <c r="P300" s="554">
        <f t="shared" si="228"/>
        <v>0</v>
      </c>
      <c r="Q300" s="554"/>
      <c r="R300" s="554"/>
      <c r="S300" s="554" t="e">
        <f>#REF!+Q300+R300</f>
        <v>#REF!</v>
      </c>
      <c r="T300" s="265">
        <f>M300*J300</f>
        <v>0</v>
      </c>
      <c r="U300" s="265">
        <f>M300*K300</f>
        <v>0</v>
      </c>
      <c r="V300" s="265">
        <f t="shared" si="229"/>
        <v>0</v>
      </c>
      <c r="W300" s="265">
        <f>J300*N300</f>
        <v>0</v>
      </c>
      <c r="X300" s="265">
        <f>K300*N300</f>
        <v>0</v>
      </c>
      <c r="Y300" s="265">
        <f t="shared" si="258"/>
        <v>0</v>
      </c>
      <c r="Z300" s="265">
        <f>V300+Y300</f>
        <v>0</v>
      </c>
      <c r="AA300" s="990"/>
    </row>
    <row r="301" spans="1:27" s="11" customFormat="1" outlineLevel="1">
      <c r="A301" s="192"/>
      <c r="B301" s="192"/>
      <c r="C301" s="189" t="s">
        <v>693</v>
      </c>
      <c r="D301" s="194"/>
      <c r="E301" s="97"/>
      <c r="F301" s="195"/>
      <c r="G301" s="199"/>
      <c r="H301" s="199"/>
      <c r="I301" s="199"/>
      <c r="J301" s="174">
        <f>SUBTOTAL(9,J302:J306)</f>
        <v>8540160</v>
      </c>
      <c r="K301" s="174">
        <f t="shared" ref="K301" si="260">SUBTOTAL(9,K302:K306)</f>
        <v>1464048.0000000002</v>
      </c>
      <c r="L301" s="174">
        <f>SUBTOTAL(9,L302:L306)</f>
        <v>10004208</v>
      </c>
      <c r="M301" s="558">
        <f>'KL TTHT CV DOT 2'!P300</f>
        <v>0</v>
      </c>
      <c r="N301" s="578">
        <f>'KL TTHT CV DOT 2'!Q300</f>
        <v>0</v>
      </c>
      <c r="O301" s="578">
        <f t="shared" si="206"/>
        <v>0</v>
      </c>
      <c r="P301" s="558">
        <f t="shared" si="228"/>
        <v>0</v>
      </c>
      <c r="Q301" s="558"/>
      <c r="R301" s="558"/>
      <c r="S301" s="558" t="e">
        <f>#REF!+Q301+R301</f>
        <v>#REF!</v>
      </c>
      <c r="T301" s="843">
        <f>SUBTOTAL(9,T302:T306)</f>
        <v>0</v>
      </c>
      <c r="U301" s="843">
        <f t="shared" ref="U301" si="261">SUBTOTAL(9,U302:U306)</f>
        <v>0</v>
      </c>
      <c r="V301" s="843">
        <f>SUBTOTAL(9,V302:V306)</f>
        <v>0</v>
      </c>
      <c r="W301" s="843">
        <f>SUBTOTAL(9,W302:W306)</f>
        <v>0</v>
      </c>
      <c r="X301" s="843">
        <f t="shared" ref="X301" si="262">SUBTOTAL(9,X302:X306)</f>
        <v>0</v>
      </c>
      <c r="Y301" s="843">
        <f>SUBTOTAL(9,Y302:Y306)</f>
        <v>0</v>
      </c>
      <c r="Z301" s="843">
        <f>SUBTOTAL(9,Z302:Z306)</f>
        <v>0</v>
      </c>
      <c r="AA301" s="988"/>
    </row>
    <row r="302" spans="1:27" s="11" customFormat="1" outlineLevel="1">
      <c r="A302" s="192"/>
      <c r="B302" s="192"/>
      <c r="C302" s="193" t="s">
        <v>731</v>
      </c>
      <c r="D302" s="194">
        <v>6</v>
      </c>
      <c r="E302" s="97">
        <v>6</v>
      </c>
      <c r="F302" s="195" t="s">
        <v>660</v>
      </c>
      <c r="G302" s="199">
        <v>516120.00000000006</v>
      </c>
      <c r="H302" s="199">
        <v>63504.000000000007</v>
      </c>
      <c r="I302" s="199">
        <f>SUM(G302:H302)</f>
        <v>579624.00000000012</v>
      </c>
      <c r="J302" s="199">
        <f>G302*E302</f>
        <v>3096720.0000000005</v>
      </c>
      <c r="K302" s="199">
        <f>H302*E302</f>
        <v>381024.00000000006</v>
      </c>
      <c r="L302" s="199">
        <f>I302*E302</f>
        <v>3477744.0000000009</v>
      </c>
      <c r="M302" s="554">
        <f>'KL TTHT CV DOT 2'!P301</f>
        <v>0</v>
      </c>
      <c r="N302" s="579">
        <f>'KL TTHT CV DOT 2'!Q301</f>
        <v>0</v>
      </c>
      <c r="O302" s="579">
        <f t="shared" si="206"/>
        <v>0</v>
      </c>
      <c r="P302" s="554">
        <f t="shared" si="228"/>
        <v>0</v>
      </c>
      <c r="Q302" s="554"/>
      <c r="R302" s="554"/>
      <c r="S302" s="554" t="e">
        <f>#REF!+Q302+R302</f>
        <v>#REF!</v>
      </c>
      <c r="T302" s="265">
        <f>M302*J302</f>
        <v>0</v>
      </c>
      <c r="U302" s="265">
        <f>M302*K302</f>
        <v>0</v>
      </c>
      <c r="V302" s="265">
        <f t="shared" si="229"/>
        <v>0</v>
      </c>
      <c r="W302" s="265">
        <f>J302*N302</f>
        <v>0</v>
      </c>
      <c r="X302" s="265">
        <f>K302*N302</f>
        <v>0</v>
      </c>
      <c r="Y302" s="265">
        <f t="shared" ref="Y302:Y306" si="263">W302+X302</f>
        <v>0</v>
      </c>
      <c r="Z302" s="265">
        <f>V302+Y302</f>
        <v>0</v>
      </c>
      <c r="AA302" s="990"/>
    </row>
    <row r="303" spans="1:27" s="11" customFormat="1" outlineLevel="1">
      <c r="A303" s="192"/>
      <c r="B303" s="192"/>
      <c r="C303" s="193" t="s">
        <v>733</v>
      </c>
      <c r="D303" s="194">
        <v>6</v>
      </c>
      <c r="E303" s="97">
        <v>6</v>
      </c>
      <c r="F303" s="195" t="s">
        <v>660</v>
      </c>
      <c r="G303" s="62">
        <v>566280</v>
      </c>
      <c r="H303" s="62">
        <v>63504.000000000007</v>
      </c>
      <c r="I303" s="62">
        <f t="shared" ref="I303:I305" si="264">SUM(G303:H303)</f>
        <v>629784</v>
      </c>
      <c r="J303" s="199">
        <f>G303*E303</f>
        <v>3397680</v>
      </c>
      <c r="K303" s="199">
        <f>H303*E303</f>
        <v>381024.00000000006</v>
      </c>
      <c r="L303" s="199">
        <f>I303*E303</f>
        <v>3778704</v>
      </c>
      <c r="M303" s="554">
        <f>'KL TTHT CV DOT 2'!P302</f>
        <v>0</v>
      </c>
      <c r="N303" s="579">
        <f>'KL TTHT CV DOT 2'!Q302</f>
        <v>0</v>
      </c>
      <c r="O303" s="579">
        <f t="shared" si="206"/>
        <v>0</v>
      </c>
      <c r="P303" s="554">
        <f t="shared" si="228"/>
        <v>0</v>
      </c>
      <c r="Q303" s="554"/>
      <c r="R303" s="554"/>
      <c r="S303" s="554" t="e">
        <f>#REF!+Q303+R303</f>
        <v>#REF!</v>
      </c>
      <c r="T303" s="265">
        <f>M303*J303</f>
        <v>0</v>
      </c>
      <c r="U303" s="265">
        <f>M303*K303</f>
        <v>0</v>
      </c>
      <c r="V303" s="265">
        <f t="shared" si="229"/>
        <v>0</v>
      </c>
      <c r="W303" s="265">
        <f>J303*N303</f>
        <v>0</v>
      </c>
      <c r="X303" s="265">
        <f>K303*N303</f>
        <v>0</v>
      </c>
      <c r="Y303" s="265">
        <f t="shared" si="263"/>
        <v>0</v>
      </c>
      <c r="Z303" s="265">
        <f>V303+Y303</f>
        <v>0</v>
      </c>
      <c r="AA303" s="990"/>
    </row>
    <row r="304" spans="1:27" s="11" customFormat="1" outlineLevel="1">
      <c r="A304" s="192"/>
      <c r="B304" s="192"/>
      <c r="C304" s="193" t="s">
        <v>735</v>
      </c>
      <c r="D304" s="194">
        <v>12</v>
      </c>
      <c r="E304" s="97">
        <v>12</v>
      </c>
      <c r="F304" s="195" t="s">
        <v>660</v>
      </c>
      <c r="G304" s="62">
        <v>150480</v>
      </c>
      <c r="H304" s="62">
        <v>54500.000000000007</v>
      </c>
      <c r="I304" s="62">
        <f t="shared" si="264"/>
        <v>204980</v>
      </c>
      <c r="J304" s="199">
        <f>G304*E304</f>
        <v>1805760</v>
      </c>
      <c r="K304" s="199">
        <f>H304*E304</f>
        <v>654000.00000000012</v>
      </c>
      <c r="L304" s="199">
        <f>I304*E304</f>
        <v>2459760</v>
      </c>
      <c r="M304" s="554">
        <f>'KL TTHT CV DOT 2'!P303</f>
        <v>0</v>
      </c>
      <c r="N304" s="579">
        <f>'KL TTHT CV DOT 2'!Q303</f>
        <v>0</v>
      </c>
      <c r="O304" s="579">
        <f t="shared" si="206"/>
        <v>0</v>
      </c>
      <c r="P304" s="554">
        <f t="shared" si="228"/>
        <v>0</v>
      </c>
      <c r="Q304" s="554"/>
      <c r="R304" s="554"/>
      <c r="S304" s="554" t="e">
        <f>#REF!+Q304+R304</f>
        <v>#REF!</v>
      </c>
      <c r="T304" s="265">
        <f>M304*J304</f>
        <v>0</v>
      </c>
      <c r="U304" s="265">
        <f>M304*K304</f>
        <v>0</v>
      </c>
      <c r="V304" s="265">
        <f t="shared" si="229"/>
        <v>0</v>
      </c>
      <c r="W304" s="265">
        <f>J304*N304</f>
        <v>0</v>
      </c>
      <c r="X304" s="265">
        <f>K304*N304</f>
        <v>0</v>
      </c>
      <c r="Y304" s="265">
        <f t="shared" si="263"/>
        <v>0</v>
      </c>
      <c r="Z304" s="265">
        <f>V304+Y304</f>
        <v>0</v>
      </c>
      <c r="AA304" s="990"/>
    </row>
    <row r="305" spans="1:27" s="11" customFormat="1" outlineLevel="1">
      <c r="A305" s="192"/>
      <c r="B305" s="192"/>
      <c r="C305" s="193" t="s">
        <v>657</v>
      </c>
      <c r="D305" s="194">
        <v>1</v>
      </c>
      <c r="E305" s="97">
        <v>1</v>
      </c>
      <c r="F305" s="195" t="s">
        <v>660</v>
      </c>
      <c r="G305" s="62">
        <v>240000</v>
      </c>
      <c r="H305" s="62">
        <v>48000</v>
      </c>
      <c r="I305" s="62">
        <f t="shared" si="264"/>
        <v>288000</v>
      </c>
      <c r="J305" s="199">
        <f>G305*E305</f>
        <v>240000</v>
      </c>
      <c r="K305" s="199">
        <f>H305*E305</f>
        <v>48000</v>
      </c>
      <c r="L305" s="199">
        <f>I305*E305</f>
        <v>288000</v>
      </c>
      <c r="M305" s="554">
        <f>'KL TTHT CV DOT 2'!P304</f>
        <v>0</v>
      </c>
      <c r="N305" s="579">
        <f>'KL TTHT CV DOT 2'!Q304</f>
        <v>0</v>
      </c>
      <c r="O305" s="579">
        <f t="shared" si="206"/>
        <v>0</v>
      </c>
      <c r="P305" s="554">
        <f t="shared" si="228"/>
        <v>0</v>
      </c>
      <c r="Q305" s="554"/>
      <c r="R305" s="554"/>
      <c r="S305" s="554" t="e">
        <f>#REF!+Q305+R305</f>
        <v>#REF!</v>
      </c>
      <c r="T305" s="265">
        <f>M305*J305</f>
        <v>0</v>
      </c>
      <c r="U305" s="265">
        <f>M305*K305</f>
        <v>0</v>
      </c>
      <c r="V305" s="265">
        <f t="shared" si="229"/>
        <v>0</v>
      </c>
      <c r="W305" s="265">
        <f>J305*N305</f>
        <v>0</v>
      </c>
      <c r="X305" s="265">
        <f>K305*N305</f>
        <v>0</v>
      </c>
      <c r="Y305" s="265">
        <f t="shared" si="263"/>
        <v>0</v>
      </c>
      <c r="Z305" s="265">
        <f>V305+Y305</f>
        <v>0</v>
      </c>
      <c r="AA305" s="990"/>
    </row>
    <row r="306" spans="1:27" s="11" customFormat="1" outlineLevel="1">
      <c r="A306" s="192"/>
      <c r="B306" s="192"/>
      <c r="C306" s="193"/>
      <c r="D306" s="194"/>
      <c r="E306" s="97"/>
      <c r="F306" s="195"/>
      <c r="G306" s="62"/>
      <c r="H306" s="62"/>
      <c r="I306" s="62"/>
      <c r="J306" s="199"/>
      <c r="K306" s="199"/>
      <c r="L306" s="199"/>
      <c r="M306" s="554">
        <f>'KL TTHT CV DOT 2'!P305</f>
        <v>0</v>
      </c>
      <c r="N306" s="579">
        <f>'KL TTHT CV DOT 2'!Q305</f>
        <v>0</v>
      </c>
      <c r="O306" s="579">
        <f t="shared" si="206"/>
        <v>0</v>
      </c>
      <c r="P306" s="554">
        <f t="shared" si="228"/>
        <v>0</v>
      </c>
      <c r="Q306" s="554"/>
      <c r="R306" s="554"/>
      <c r="S306" s="554" t="e">
        <f>#REF!+Q306+R306</f>
        <v>#REF!</v>
      </c>
      <c r="T306" s="265">
        <f>M306*J306</f>
        <v>0</v>
      </c>
      <c r="U306" s="265">
        <f>M306*K306</f>
        <v>0</v>
      </c>
      <c r="V306" s="265">
        <f t="shared" si="229"/>
        <v>0</v>
      </c>
      <c r="W306" s="265">
        <f>J306*N306</f>
        <v>0</v>
      </c>
      <c r="X306" s="265">
        <f>K306*N306</f>
        <v>0</v>
      </c>
      <c r="Y306" s="265">
        <f t="shared" si="263"/>
        <v>0</v>
      </c>
      <c r="Z306" s="265">
        <f>V306+Y306</f>
        <v>0</v>
      </c>
      <c r="AA306" s="990"/>
    </row>
    <row r="307" spans="1:27" s="11" customFormat="1" ht="19.5" customHeight="1" outlineLevel="1">
      <c r="A307" s="192"/>
      <c r="B307" s="192"/>
      <c r="C307" s="379" t="s">
        <v>737</v>
      </c>
      <c r="D307" s="194"/>
      <c r="E307" s="97"/>
      <c r="F307" s="195"/>
      <c r="G307" s="62"/>
      <c r="H307" s="62"/>
      <c r="I307" s="62"/>
      <c r="J307" s="174">
        <f>SUBTOTAL(9,J308:J312)</f>
        <v>10420834.202054657</v>
      </c>
      <c r="K307" s="174">
        <f t="shared" ref="K307" si="265">SUBTOTAL(9,K308:K312)</f>
        <v>4757933.0990713704</v>
      </c>
      <c r="L307" s="174">
        <f>SUBTOTAL(9,L308:L312)</f>
        <v>15178767.301126026</v>
      </c>
      <c r="M307" s="558">
        <f>'KL TTHT CV DOT 2'!P306</f>
        <v>0</v>
      </c>
      <c r="N307" s="578">
        <f>'KL TTHT CV DOT 2'!Q306</f>
        <v>0</v>
      </c>
      <c r="O307" s="578">
        <f t="shared" si="206"/>
        <v>0</v>
      </c>
      <c r="P307" s="558">
        <f t="shared" si="228"/>
        <v>0</v>
      </c>
      <c r="Q307" s="558"/>
      <c r="R307" s="558"/>
      <c r="S307" s="558" t="e">
        <f>#REF!+Q307+R307</f>
        <v>#REF!</v>
      </c>
      <c r="T307" s="843">
        <f>SUBTOTAL(9,T308:T312)</f>
        <v>2961806.8391999998</v>
      </c>
      <c r="U307" s="843">
        <f t="shared" ref="U307" si="266">SUBTOTAL(9,U308:U312)</f>
        <v>681794.36820000003</v>
      </c>
      <c r="V307" s="843">
        <f>SUBTOTAL(9,V308:V312)</f>
        <v>3643601.2073999997</v>
      </c>
      <c r="W307" s="843">
        <f>SUBTOTAL(9,W308:W312)</f>
        <v>0</v>
      </c>
      <c r="X307" s="843">
        <f t="shared" ref="X307" si="267">SUBTOTAL(9,X308:X312)</f>
        <v>0</v>
      </c>
      <c r="Y307" s="843">
        <f>SUBTOTAL(9,Y308:Y312)</f>
        <v>0</v>
      </c>
      <c r="Z307" s="843">
        <f>SUBTOTAL(9,Z308:Z312)</f>
        <v>3643601.2073999997</v>
      </c>
      <c r="AA307" s="988"/>
    </row>
    <row r="308" spans="1:27" s="11" customFormat="1" outlineLevel="1">
      <c r="A308" s="192"/>
      <c r="B308" s="192"/>
      <c r="C308" s="193" t="s">
        <v>738</v>
      </c>
      <c r="D308" s="194">
        <v>286</v>
      </c>
      <c r="E308" s="97">
        <v>253</v>
      </c>
      <c r="F308" s="195" t="s">
        <v>624</v>
      </c>
      <c r="G308" s="62">
        <v>32518.739999999998</v>
      </c>
      <c r="H308" s="62">
        <v>7485.6650000000009</v>
      </c>
      <c r="I308" s="62">
        <f t="shared" ref="I308" si="268">SUM(G308:H308)</f>
        <v>40004.404999999999</v>
      </c>
      <c r="J308" s="199">
        <f>G308*E308</f>
        <v>8227241.2199999997</v>
      </c>
      <c r="K308" s="199">
        <f>H308*E308</f>
        <v>1893873.2450000001</v>
      </c>
      <c r="L308" s="199">
        <f>I308*E308</f>
        <v>10121114.465</v>
      </c>
      <c r="M308" s="554">
        <f>'KL TTHT CV DOT 2'!P307</f>
        <v>0.36</v>
      </c>
      <c r="N308" s="579">
        <f>'KL TTHT CV DOT 2'!Q307</f>
        <v>0</v>
      </c>
      <c r="O308" s="579">
        <f t="shared" si="206"/>
        <v>0.36</v>
      </c>
      <c r="P308" s="554">
        <f t="shared" si="228"/>
        <v>0.72</v>
      </c>
      <c r="Q308" s="554"/>
      <c r="R308" s="554"/>
      <c r="S308" s="554" t="e">
        <f>#REF!+Q308+R308</f>
        <v>#REF!</v>
      </c>
      <c r="T308" s="265">
        <f>M308*J308</f>
        <v>2961806.8391999998</v>
      </c>
      <c r="U308" s="265">
        <f>M308*K308</f>
        <v>681794.36820000003</v>
      </c>
      <c r="V308" s="265">
        <f t="shared" si="229"/>
        <v>3643601.2073999997</v>
      </c>
      <c r="W308" s="265">
        <f>J308*N308</f>
        <v>0</v>
      </c>
      <c r="X308" s="265">
        <f>K308*N308</f>
        <v>0</v>
      </c>
      <c r="Y308" s="265">
        <f t="shared" ref="Y308:Y312" si="269">W308+X308</f>
        <v>0</v>
      </c>
      <c r="Z308" s="265">
        <f>V308+Y308</f>
        <v>3643601.2073999997</v>
      </c>
      <c r="AA308" s="990"/>
    </row>
    <row r="309" spans="1:27" s="11" customFormat="1" ht="19.5" customHeight="1" outlineLevel="1">
      <c r="A309" s="192"/>
      <c r="B309" s="192"/>
      <c r="C309" s="386" t="s">
        <v>928</v>
      </c>
      <c r="D309" s="194">
        <v>171</v>
      </c>
      <c r="E309" s="97">
        <v>165</v>
      </c>
      <c r="F309" s="195" t="s">
        <v>624</v>
      </c>
      <c r="G309" s="62">
        <v>8773.9726027397246</v>
      </c>
      <c r="H309" s="62">
        <v>14594.016411764707</v>
      </c>
      <c r="I309" s="62">
        <f t="shared" ref="I309:I311" si="270">SUM(G309:H309)</f>
        <v>23367.989014504434</v>
      </c>
      <c r="J309" s="199">
        <f>G309*E309</f>
        <v>1447705.4794520545</v>
      </c>
      <c r="K309" s="199">
        <f>H309*E309</f>
        <v>2408012.7079411768</v>
      </c>
      <c r="L309" s="199">
        <f>I309*E309</f>
        <v>3855718.1873932318</v>
      </c>
      <c r="M309" s="554">
        <f>'KL TTHT CV DOT 2'!P308</f>
        <v>0</v>
      </c>
      <c r="N309" s="579">
        <f>'KL TTHT CV DOT 2'!Q308</f>
        <v>0</v>
      </c>
      <c r="O309" s="579">
        <f t="shared" si="206"/>
        <v>0</v>
      </c>
      <c r="P309" s="554">
        <f t="shared" si="228"/>
        <v>0</v>
      </c>
      <c r="Q309" s="554"/>
      <c r="R309" s="554"/>
      <c r="S309" s="554" t="e">
        <f>#REF!+Q309+R309</f>
        <v>#REF!</v>
      </c>
      <c r="T309" s="265">
        <f>M309*J309</f>
        <v>0</v>
      </c>
      <c r="U309" s="265">
        <f>M309*K309</f>
        <v>0</v>
      </c>
      <c r="V309" s="265">
        <f t="shared" si="229"/>
        <v>0</v>
      </c>
      <c r="W309" s="265">
        <f>J309*N309</f>
        <v>0</v>
      </c>
      <c r="X309" s="265">
        <f>K309*N309</f>
        <v>0</v>
      </c>
      <c r="Y309" s="265">
        <f t="shared" si="269"/>
        <v>0</v>
      </c>
      <c r="Z309" s="265">
        <f>V309+Y309</f>
        <v>0</v>
      </c>
      <c r="AA309" s="990"/>
    </row>
    <row r="310" spans="1:27" s="11" customFormat="1" ht="19.5" customHeight="1" outlineLevel="1">
      <c r="A310" s="192"/>
      <c r="B310" s="192"/>
      <c r="C310" s="386" t="s">
        <v>1183</v>
      </c>
      <c r="D310" s="194">
        <v>34</v>
      </c>
      <c r="E310" s="97">
        <v>55.000000000000007</v>
      </c>
      <c r="F310" s="195" t="s">
        <v>624</v>
      </c>
      <c r="G310" s="62">
        <v>3554.7229199999997</v>
      </c>
      <c r="H310" s="62">
        <v>5289.7058823529414</v>
      </c>
      <c r="I310" s="62">
        <f t="shared" si="270"/>
        <v>8844.4288023529407</v>
      </c>
      <c r="J310" s="199">
        <f>G310*E310</f>
        <v>195509.76060000001</v>
      </c>
      <c r="K310" s="199">
        <f>H310*E310</f>
        <v>290933.82352941181</v>
      </c>
      <c r="L310" s="199">
        <f>I310*E310</f>
        <v>486443.58412941179</v>
      </c>
      <c r="M310" s="554">
        <f>'KL TTHT CV DOT 2'!P309</f>
        <v>0</v>
      </c>
      <c r="N310" s="579">
        <f>'KL TTHT CV DOT 2'!Q309</f>
        <v>0</v>
      </c>
      <c r="O310" s="579">
        <f t="shared" si="206"/>
        <v>0</v>
      </c>
      <c r="P310" s="554">
        <f t="shared" si="228"/>
        <v>0</v>
      </c>
      <c r="Q310" s="554"/>
      <c r="R310" s="554"/>
      <c r="S310" s="554" t="e">
        <f>#REF!+Q310+R310</f>
        <v>#REF!</v>
      </c>
      <c r="T310" s="265">
        <f>M310*J310</f>
        <v>0</v>
      </c>
      <c r="U310" s="265">
        <f>M310*K310</f>
        <v>0</v>
      </c>
      <c r="V310" s="265">
        <f t="shared" si="229"/>
        <v>0</v>
      </c>
      <c r="W310" s="265">
        <f>J310*N310</f>
        <v>0</v>
      </c>
      <c r="X310" s="265">
        <f>K310*N310</f>
        <v>0</v>
      </c>
      <c r="Y310" s="265">
        <f t="shared" si="269"/>
        <v>0</v>
      </c>
      <c r="Z310" s="265">
        <f>V310+Y310</f>
        <v>0</v>
      </c>
      <c r="AA310" s="990"/>
    </row>
    <row r="311" spans="1:27" s="11" customFormat="1" ht="19.5" customHeight="1" outlineLevel="1">
      <c r="A311" s="192"/>
      <c r="B311" s="192"/>
      <c r="C311" s="193" t="s">
        <v>657</v>
      </c>
      <c r="D311" s="194">
        <v>1</v>
      </c>
      <c r="E311" s="97">
        <v>1</v>
      </c>
      <c r="F311" s="195" t="s">
        <v>619</v>
      </c>
      <c r="G311" s="62">
        <v>550377.74200260278</v>
      </c>
      <c r="H311" s="62">
        <v>165113.32260078084</v>
      </c>
      <c r="I311" s="62">
        <f t="shared" si="270"/>
        <v>715491.06460338365</v>
      </c>
      <c r="J311" s="199">
        <f>G311*E311</f>
        <v>550377.74200260278</v>
      </c>
      <c r="K311" s="199">
        <f>H311*E311</f>
        <v>165113.32260078084</v>
      </c>
      <c r="L311" s="199">
        <f>I311*E311</f>
        <v>715491.06460338365</v>
      </c>
      <c r="M311" s="554">
        <f>'KL TTHT CV DOT 2'!P310</f>
        <v>0</v>
      </c>
      <c r="N311" s="579">
        <f>'KL TTHT CV DOT 2'!Q310</f>
        <v>0</v>
      </c>
      <c r="O311" s="579">
        <f t="shared" si="206"/>
        <v>0</v>
      </c>
      <c r="P311" s="554">
        <f t="shared" si="228"/>
        <v>0</v>
      </c>
      <c r="Q311" s="554"/>
      <c r="R311" s="554"/>
      <c r="S311" s="554" t="e">
        <f>#REF!+Q311+R311</f>
        <v>#REF!</v>
      </c>
      <c r="T311" s="265">
        <f>M311*J311</f>
        <v>0</v>
      </c>
      <c r="U311" s="265">
        <f>M311*K311</f>
        <v>0</v>
      </c>
      <c r="V311" s="265">
        <f t="shared" si="229"/>
        <v>0</v>
      </c>
      <c r="W311" s="265">
        <f>J311*N311</f>
        <v>0</v>
      </c>
      <c r="X311" s="265">
        <f>K311*N311</f>
        <v>0</v>
      </c>
      <c r="Y311" s="265">
        <f t="shared" si="269"/>
        <v>0</v>
      </c>
      <c r="Z311" s="265">
        <f>V311+Y311</f>
        <v>0</v>
      </c>
      <c r="AA311" s="990"/>
    </row>
    <row r="312" spans="1:27" outlineLevel="1">
      <c r="A312" s="137"/>
      <c r="B312" s="137"/>
      <c r="C312" s="138"/>
      <c r="D312" s="97"/>
      <c r="E312" s="97"/>
      <c r="F312" s="139"/>
      <c r="G312" s="62"/>
      <c r="H312" s="62"/>
      <c r="I312" s="62"/>
      <c r="J312" s="71"/>
      <c r="K312" s="71"/>
      <c r="L312" s="71"/>
      <c r="M312" s="552">
        <f>'KL TTHT CV DOT 2'!P311</f>
        <v>0</v>
      </c>
      <c r="N312" s="570">
        <f>'KL TTHT CV DOT 2'!Q311</f>
        <v>0</v>
      </c>
      <c r="O312" s="570">
        <f t="shared" si="206"/>
        <v>0</v>
      </c>
      <c r="P312" s="552">
        <f t="shared" si="228"/>
        <v>0</v>
      </c>
      <c r="Q312" s="552"/>
      <c r="R312" s="552"/>
      <c r="S312" s="552" t="e">
        <f>#REF!+Q312+R312</f>
        <v>#REF!</v>
      </c>
      <c r="T312" s="257">
        <f>M312*J312</f>
        <v>0</v>
      </c>
      <c r="U312" s="257">
        <f>M312*K312</f>
        <v>0</v>
      </c>
      <c r="V312" s="257">
        <f t="shared" si="229"/>
        <v>0</v>
      </c>
      <c r="W312" s="257">
        <f>J312*N312</f>
        <v>0</v>
      </c>
      <c r="X312" s="257">
        <f>K312*N312</f>
        <v>0</v>
      </c>
      <c r="Y312" s="257">
        <f t="shared" si="269"/>
        <v>0</v>
      </c>
      <c r="Z312" s="257">
        <f>V312+Y312</f>
        <v>0</v>
      </c>
      <c r="AA312" s="990"/>
    </row>
    <row r="313" spans="1:27" outlineLevel="1">
      <c r="A313" s="137"/>
      <c r="B313" s="137"/>
      <c r="C313" s="147" t="s">
        <v>739</v>
      </c>
      <c r="D313" s="97"/>
      <c r="E313" s="97"/>
      <c r="F313" s="139"/>
      <c r="G313" s="62"/>
      <c r="H313" s="62"/>
      <c r="I313" s="62"/>
      <c r="J313" s="77">
        <f>SUBTOTAL(9,J314:J318)</f>
        <v>7116800</v>
      </c>
      <c r="K313" s="77">
        <f t="shared" ref="K313" si="271">SUBTOTAL(9,K314:K318)</f>
        <v>1220040.0000000002</v>
      </c>
      <c r="L313" s="77">
        <f>SUBTOTAL(9,L314:L318)</f>
        <v>8336840</v>
      </c>
      <c r="M313" s="556">
        <f>'KL TTHT CV DOT 2'!P312</f>
        <v>0</v>
      </c>
      <c r="N313" s="572">
        <f>'KL TTHT CV DOT 2'!Q312</f>
        <v>0</v>
      </c>
      <c r="O313" s="572">
        <f t="shared" ref="O313:O376" si="272">M313+N313</f>
        <v>0</v>
      </c>
      <c r="P313" s="556">
        <f t="shared" si="228"/>
        <v>0</v>
      </c>
      <c r="Q313" s="556"/>
      <c r="R313" s="556"/>
      <c r="S313" s="556" t="e">
        <f>#REF!+Q313+R313</f>
        <v>#REF!</v>
      </c>
      <c r="T313" s="254">
        <f>SUBTOTAL(9,T314:T318)</f>
        <v>0</v>
      </c>
      <c r="U313" s="254">
        <f t="shared" ref="U313" si="273">SUBTOTAL(9,U314:U318)</f>
        <v>0</v>
      </c>
      <c r="V313" s="254">
        <f>SUBTOTAL(9,V314:V318)</f>
        <v>0</v>
      </c>
      <c r="W313" s="254">
        <f>SUBTOTAL(9,W314:W318)</f>
        <v>0</v>
      </c>
      <c r="X313" s="254">
        <f t="shared" ref="X313" si="274">SUBTOTAL(9,X314:X318)</f>
        <v>0</v>
      </c>
      <c r="Y313" s="254">
        <f>SUBTOTAL(9,Y314:Y318)</f>
        <v>0</v>
      </c>
      <c r="Z313" s="254">
        <f>SUBTOTAL(9,Z314:Z318)</f>
        <v>0</v>
      </c>
      <c r="AA313" s="988"/>
    </row>
    <row r="314" spans="1:27" outlineLevel="1">
      <c r="A314" s="137"/>
      <c r="B314" s="137"/>
      <c r="C314" s="138" t="s">
        <v>731</v>
      </c>
      <c r="D314" s="97">
        <v>5</v>
      </c>
      <c r="E314" s="97">
        <v>5</v>
      </c>
      <c r="F314" s="139" t="s">
        <v>660</v>
      </c>
      <c r="G314" s="62">
        <v>516120.00000000006</v>
      </c>
      <c r="H314" s="62">
        <v>63504.000000000007</v>
      </c>
      <c r="I314" s="62">
        <f>SUM(G314:H314)</f>
        <v>579624.00000000012</v>
      </c>
      <c r="J314" s="71">
        <f>G314*E314</f>
        <v>2580600.0000000005</v>
      </c>
      <c r="K314" s="71">
        <f>H314*E314</f>
        <v>317520.00000000006</v>
      </c>
      <c r="L314" s="71">
        <f>I314*E314</f>
        <v>2898120.0000000005</v>
      </c>
      <c r="M314" s="552">
        <f>'KL TTHT CV DOT 2'!P313</f>
        <v>0</v>
      </c>
      <c r="N314" s="570">
        <f>'KL TTHT CV DOT 2'!Q313</f>
        <v>0</v>
      </c>
      <c r="O314" s="570">
        <f t="shared" si="272"/>
        <v>0</v>
      </c>
      <c r="P314" s="552">
        <f t="shared" si="228"/>
        <v>0</v>
      </c>
      <c r="Q314" s="552"/>
      <c r="R314" s="552"/>
      <c r="S314" s="552" t="e">
        <f>#REF!+Q314+R314</f>
        <v>#REF!</v>
      </c>
      <c r="T314" s="257">
        <f>M314*J314</f>
        <v>0</v>
      </c>
      <c r="U314" s="257">
        <f>M314*K314</f>
        <v>0</v>
      </c>
      <c r="V314" s="257">
        <f t="shared" si="229"/>
        <v>0</v>
      </c>
      <c r="W314" s="257">
        <f>J314*N314</f>
        <v>0</v>
      </c>
      <c r="X314" s="257">
        <f>K314*N314</f>
        <v>0</v>
      </c>
      <c r="Y314" s="257">
        <f t="shared" ref="Y314:Y318" si="275">W314+X314</f>
        <v>0</v>
      </c>
      <c r="Z314" s="257">
        <f>V314+Y314</f>
        <v>0</v>
      </c>
      <c r="AA314" s="990"/>
    </row>
    <row r="315" spans="1:27" outlineLevel="1">
      <c r="A315" s="137"/>
      <c r="B315" s="137"/>
      <c r="C315" s="138" t="s">
        <v>733</v>
      </c>
      <c r="D315" s="97">
        <v>5</v>
      </c>
      <c r="E315" s="97">
        <v>5</v>
      </c>
      <c r="F315" s="139" t="s">
        <v>660</v>
      </c>
      <c r="G315" s="62">
        <v>566280</v>
      </c>
      <c r="H315" s="62">
        <v>63504.000000000007</v>
      </c>
      <c r="I315" s="62">
        <f t="shared" ref="I315:I317" si="276">SUM(G315:H315)</f>
        <v>629784</v>
      </c>
      <c r="J315" s="71">
        <f>G315*E315</f>
        <v>2831400</v>
      </c>
      <c r="K315" s="71">
        <f>H315*E315</f>
        <v>317520.00000000006</v>
      </c>
      <c r="L315" s="71">
        <f>I315*E315</f>
        <v>3148920</v>
      </c>
      <c r="M315" s="552">
        <f>'KL TTHT CV DOT 2'!P314</f>
        <v>0</v>
      </c>
      <c r="N315" s="570">
        <f>'KL TTHT CV DOT 2'!Q314</f>
        <v>0</v>
      </c>
      <c r="O315" s="570">
        <f t="shared" si="272"/>
        <v>0</v>
      </c>
      <c r="P315" s="552">
        <f t="shared" si="228"/>
        <v>0</v>
      </c>
      <c r="Q315" s="552"/>
      <c r="R315" s="552"/>
      <c r="S315" s="552" t="e">
        <f>#REF!+Q315+R315</f>
        <v>#REF!</v>
      </c>
      <c r="T315" s="257">
        <f>M315*J315</f>
        <v>0</v>
      </c>
      <c r="U315" s="257">
        <f>M315*K315</f>
        <v>0</v>
      </c>
      <c r="V315" s="257">
        <f t="shared" si="229"/>
        <v>0</v>
      </c>
      <c r="W315" s="257">
        <f>J315*N315</f>
        <v>0</v>
      </c>
      <c r="X315" s="257">
        <f>K315*N315</f>
        <v>0</v>
      </c>
      <c r="Y315" s="257">
        <f t="shared" si="275"/>
        <v>0</v>
      </c>
      <c r="Z315" s="257">
        <f>V315+Y315</f>
        <v>0</v>
      </c>
      <c r="AA315" s="990"/>
    </row>
    <row r="316" spans="1:27" outlineLevel="1">
      <c r="A316" s="137"/>
      <c r="B316" s="137"/>
      <c r="C316" s="138" t="s">
        <v>735</v>
      </c>
      <c r="D316" s="97">
        <v>10</v>
      </c>
      <c r="E316" s="97">
        <v>10</v>
      </c>
      <c r="F316" s="139" t="s">
        <v>660</v>
      </c>
      <c r="G316" s="62">
        <v>150480</v>
      </c>
      <c r="H316" s="62">
        <v>54500.000000000007</v>
      </c>
      <c r="I316" s="62">
        <f t="shared" si="276"/>
        <v>204980</v>
      </c>
      <c r="J316" s="71">
        <f>G316*E316</f>
        <v>1504800</v>
      </c>
      <c r="K316" s="71">
        <f>H316*E316</f>
        <v>545000.00000000012</v>
      </c>
      <c r="L316" s="71">
        <f>I316*E316</f>
        <v>2049800</v>
      </c>
      <c r="M316" s="552">
        <f>'KL TTHT CV DOT 2'!P315</f>
        <v>0</v>
      </c>
      <c r="N316" s="570">
        <f>'KL TTHT CV DOT 2'!Q315</f>
        <v>0</v>
      </c>
      <c r="O316" s="570">
        <f t="shared" si="272"/>
        <v>0</v>
      </c>
      <c r="P316" s="552">
        <f t="shared" si="228"/>
        <v>0</v>
      </c>
      <c r="Q316" s="552"/>
      <c r="R316" s="552"/>
      <c r="S316" s="552" t="e">
        <f>#REF!+Q316+R316</f>
        <v>#REF!</v>
      </c>
      <c r="T316" s="257">
        <f>M316*J316</f>
        <v>0</v>
      </c>
      <c r="U316" s="257">
        <f>M316*K316</f>
        <v>0</v>
      </c>
      <c r="V316" s="257">
        <f t="shared" si="229"/>
        <v>0</v>
      </c>
      <c r="W316" s="257">
        <f>J316*N316</f>
        <v>0</v>
      </c>
      <c r="X316" s="257">
        <f>K316*N316</f>
        <v>0</v>
      </c>
      <c r="Y316" s="257">
        <f t="shared" si="275"/>
        <v>0</v>
      </c>
      <c r="Z316" s="257">
        <f>V316+Y316</f>
        <v>0</v>
      </c>
      <c r="AA316" s="990"/>
    </row>
    <row r="317" spans="1:27" outlineLevel="1">
      <c r="A317" s="137"/>
      <c r="B317" s="137"/>
      <c r="C317" s="138" t="s">
        <v>657</v>
      </c>
      <c r="D317" s="97">
        <v>1</v>
      </c>
      <c r="E317" s="97">
        <v>1</v>
      </c>
      <c r="F317" s="139" t="s">
        <v>660</v>
      </c>
      <c r="G317" s="62">
        <v>200000</v>
      </c>
      <c r="H317" s="62">
        <v>40000</v>
      </c>
      <c r="I317" s="62">
        <f t="shared" si="276"/>
        <v>240000</v>
      </c>
      <c r="J317" s="71">
        <f>G317*E317</f>
        <v>200000</v>
      </c>
      <c r="K317" s="71">
        <f>H317*E317</f>
        <v>40000</v>
      </c>
      <c r="L317" s="71">
        <f>I317*E317</f>
        <v>240000</v>
      </c>
      <c r="M317" s="552">
        <f>'KL TTHT CV DOT 2'!P316</f>
        <v>0</v>
      </c>
      <c r="N317" s="570">
        <f>'KL TTHT CV DOT 2'!Q316</f>
        <v>0</v>
      </c>
      <c r="O317" s="570">
        <f t="shared" si="272"/>
        <v>0</v>
      </c>
      <c r="P317" s="552">
        <f t="shared" si="228"/>
        <v>0</v>
      </c>
      <c r="Q317" s="552"/>
      <c r="R317" s="552"/>
      <c r="S317" s="552" t="e">
        <f>#REF!+Q317+R317</f>
        <v>#REF!</v>
      </c>
      <c r="T317" s="257">
        <f>M317*J317</f>
        <v>0</v>
      </c>
      <c r="U317" s="257">
        <f>M317*K317</f>
        <v>0</v>
      </c>
      <c r="V317" s="257">
        <f t="shared" si="229"/>
        <v>0</v>
      </c>
      <c r="W317" s="257">
        <f>J317*N317</f>
        <v>0</v>
      </c>
      <c r="X317" s="257">
        <f>K317*N317</f>
        <v>0</v>
      </c>
      <c r="Y317" s="257">
        <f t="shared" si="275"/>
        <v>0</v>
      </c>
      <c r="Z317" s="257">
        <f>V317+Y317</f>
        <v>0</v>
      </c>
      <c r="AA317" s="990"/>
    </row>
    <row r="318" spans="1:27" outlineLevel="1">
      <c r="A318" s="137"/>
      <c r="B318" s="137"/>
      <c r="C318" s="138"/>
      <c r="D318" s="97"/>
      <c r="E318" s="97"/>
      <c r="F318" s="139"/>
      <c r="G318" s="62"/>
      <c r="H318" s="62"/>
      <c r="I318" s="62"/>
      <c r="J318" s="71"/>
      <c r="K318" s="71"/>
      <c r="L318" s="71"/>
      <c r="M318" s="552">
        <f>'KL TTHT CV DOT 2'!P317</f>
        <v>0</v>
      </c>
      <c r="N318" s="570">
        <f>'KL TTHT CV DOT 2'!Q317</f>
        <v>0</v>
      </c>
      <c r="O318" s="570">
        <f t="shared" si="272"/>
        <v>0</v>
      </c>
      <c r="P318" s="552">
        <f t="shared" si="228"/>
        <v>0</v>
      </c>
      <c r="Q318" s="552"/>
      <c r="R318" s="552"/>
      <c r="S318" s="552" t="e">
        <f>#REF!+Q318+R318</f>
        <v>#REF!</v>
      </c>
      <c r="T318" s="257">
        <f>M318*J318</f>
        <v>0</v>
      </c>
      <c r="U318" s="257">
        <f>M318*K318</f>
        <v>0</v>
      </c>
      <c r="V318" s="257">
        <f t="shared" si="229"/>
        <v>0</v>
      </c>
      <c r="W318" s="257">
        <f>J318*N318</f>
        <v>0</v>
      </c>
      <c r="X318" s="257">
        <f>K318*N318</f>
        <v>0</v>
      </c>
      <c r="Y318" s="257">
        <f t="shared" si="275"/>
        <v>0</v>
      </c>
      <c r="Z318" s="257">
        <f>V318+Y318</f>
        <v>0</v>
      </c>
      <c r="AA318" s="990"/>
    </row>
    <row r="319" spans="1:27" ht="19.5" customHeight="1" outlineLevel="1">
      <c r="A319" s="137"/>
      <c r="B319" s="137"/>
      <c r="C319" s="202" t="s">
        <v>737</v>
      </c>
      <c r="D319" s="97"/>
      <c r="E319" s="97"/>
      <c r="F319" s="139"/>
      <c r="G319" s="62"/>
      <c r="H319" s="62"/>
      <c r="I319" s="62"/>
      <c r="J319" s="77">
        <f>SUBTOTAL(9,J320:J324)</f>
        <v>10716008.270547807</v>
      </c>
      <c r="K319" s="77">
        <f t="shared" ref="K319" si="277">SUBTOTAL(9,K320:K324)</f>
        <v>5933175.2421422815</v>
      </c>
      <c r="L319" s="77">
        <f>SUBTOTAL(9,L320:L324)</f>
        <v>16649183.512690092</v>
      </c>
      <c r="M319" s="556">
        <f>'KL TTHT CV DOT 2'!P318</f>
        <v>0</v>
      </c>
      <c r="N319" s="572">
        <f>'KL TTHT CV DOT 2'!Q318</f>
        <v>0</v>
      </c>
      <c r="O319" s="572">
        <f t="shared" si="272"/>
        <v>0</v>
      </c>
      <c r="P319" s="556">
        <f t="shared" si="228"/>
        <v>0</v>
      </c>
      <c r="Q319" s="556"/>
      <c r="R319" s="556"/>
      <c r="S319" s="556" t="e">
        <f>#REF!+Q319+R319</f>
        <v>#REF!</v>
      </c>
      <c r="T319" s="254">
        <f>SUBTOTAL(9,T320:T324)</f>
        <v>2786205.6431999998</v>
      </c>
      <c r="U319" s="254">
        <f t="shared" ref="U319" si="278">SUBTOTAL(9,U320:U324)</f>
        <v>641371.77720000001</v>
      </c>
      <c r="V319" s="254">
        <f>SUBTOTAL(9,V320:V324)</f>
        <v>3427577.4203999997</v>
      </c>
      <c r="W319" s="254">
        <f>SUBTOTAL(9,W320:W324)</f>
        <v>0</v>
      </c>
      <c r="X319" s="254">
        <f t="shared" ref="X319" si="279">SUBTOTAL(9,X320:X324)</f>
        <v>0</v>
      </c>
      <c r="Y319" s="254">
        <f>SUBTOTAL(9,Y320:Y324)</f>
        <v>0</v>
      </c>
      <c r="Z319" s="254">
        <f>SUBTOTAL(9,Z320:Z324)</f>
        <v>3427577.4203999997</v>
      </c>
      <c r="AA319" s="988"/>
    </row>
    <row r="320" spans="1:27" s="11" customFormat="1" outlineLevel="1">
      <c r="A320" s="192"/>
      <c r="B320" s="192"/>
      <c r="C320" s="193" t="s">
        <v>738</v>
      </c>
      <c r="D320" s="194">
        <v>238</v>
      </c>
      <c r="E320" s="97">
        <v>238</v>
      </c>
      <c r="F320" s="195" t="s">
        <v>624</v>
      </c>
      <c r="G320" s="62">
        <v>32518.739999999998</v>
      </c>
      <c r="H320" s="62">
        <v>7485.6650000000009</v>
      </c>
      <c r="I320" s="62">
        <f t="shared" ref="I320" si="280">SUM(G320:H320)</f>
        <v>40004.404999999999</v>
      </c>
      <c r="J320" s="199">
        <f>G320*E320</f>
        <v>7739460.1199999992</v>
      </c>
      <c r="K320" s="199">
        <f>H320*E320</f>
        <v>1781588.2700000003</v>
      </c>
      <c r="L320" s="199">
        <f>I320*E320</f>
        <v>9521048.3900000006</v>
      </c>
      <c r="M320" s="554">
        <f>'KL TTHT CV DOT 2'!P319</f>
        <v>0.36</v>
      </c>
      <c r="N320" s="579">
        <f>'KL TTHT CV DOT 2'!Q319</f>
        <v>0</v>
      </c>
      <c r="O320" s="579">
        <f t="shared" si="272"/>
        <v>0.36</v>
      </c>
      <c r="P320" s="554">
        <f t="shared" si="228"/>
        <v>0.72</v>
      </c>
      <c r="Q320" s="554"/>
      <c r="R320" s="554"/>
      <c r="S320" s="554" t="e">
        <f>#REF!+Q320+R320</f>
        <v>#REF!</v>
      </c>
      <c r="T320" s="265">
        <f t="shared" ref="T320:T329" si="281">M320*J320</f>
        <v>2786205.6431999998</v>
      </c>
      <c r="U320" s="265">
        <f t="shared" ref="U320:U329" si="282">M320*K320</f>
        <v>641371.77720000001</v>
      </c>
      <c r="V320" s="265">
        <f t="shared" si="229"/>
        <v>3427577.4203999997</v>
      </c>
      <c r="W320" s="265">
        <f t="shared" ref="W320:W329" si="283">J320*N320</f>
        <v>0</v>
      </c>
      <c r="X320" s="265">
        <f t="shared" ref="X320:X329" si="284">K320*N320</f>
        <v>0</v>
      </c>
      <c r="Y320" s="265">
        <f t="shared" ref="Y320:Y329" si="285">W320+X320</f>
        <v>0</v>
      </c>
      <c r="Z320" s="265">
        <f t="shared" ref="Z320:Z329" si="286">V320+Y320</f>
        <v>3427577.4203999997</v>
      </c>
      <c r="AA320" s="990"/>
    </row>
    <row r="321" spans="1:27" s="11" customFormat="1" ht="19.5" customHeight="1" outlineLevel="1">
      <c r="A321" s="192"/>
      <c r="B321" s="192"/>
      <c r="C321" s="386" t="s">
        <v>928</v>
      </c>
      <c r="D321" s="194">
        <v>143</v>
      </c>
      <c r="E321" s="97">
        <v>253.00000000000003</v>
      </c>
      <c r="F321" s="195" t="s">
        <v>624</v>
      </c>
      <c r="G321" s="199">
        <v>8773.9726027397246</v>
      </c>
      <c r="H321" s="199">
        <v>14594.016411764707</v>
      </c>
      <c r="I321" s="199">
        <f t="shared" ref="I321:I323" si="287">SUM(G321:H321)</f>
        <v>23367.989014504434</v>
      </c>
      <c r="J321" s="199">
        <f>G321*E321</f>
        <v>2219815.0684931506</v>
      </c>
      <c r="K321" s="199">
        <f>H321*E321</f>
        <v>3692286.1521764714</v>
      </c>
      <c r="L321" s="199">
        <f>I321*E321</f>
        <v>5912101.2206696225</v>
      </c>
      <c r="M321" s="554">
        <f>'KL TTHT CV DOT 2'!P320</f>
        <v>0</v>
      </c>
      <c r="N321" s="579">
        <f>'KL TTHT CV DOT 2'!Q320</f>
        <v>0</v>
      </c>
      <c r="O321" s="579">
        <f t="shared" si="272"/>
        <v>0</v>
      </c>
      <c r="P321" s="554">
        <f t="shared" si="228"/>
        <v>0</v>
      </c>
      <c r="Q321" s="554"/>
      <c r="R321" s="554"/>
      <c r="S321" s="554" t="e">
        <f>#REF!+Q321+R321</f>
        <v>#REF!</v>
      </c>
      <c r="T321" s="265">
        <f t="shared" si="281"/>
        <v>0</v>
      </c>
      <c r="U321" s="265">
        <f t="shared" si="282"/>
        <v>0</v>
      </c>
      <c r="V321" s="265">
        <f t="shared" si="229"/>
        <v>0</v>
      </c>
      <c r="W321" s="265">
        <f t="shared" si="283"/>
        <v>0</v>
      </c>
      <c r="X321" s="265">
        <f t="shared" si="284"/>
        <v>0</v>
      </c>
      <c r="Y321" s="265">
        <f t="shared" si="285"/>
        <v>0</v>
      </c>
      <c r="Z321" s="265">
        <f t="shared" si="286"/>
        <v>0</v>
      </c>
      <c r="AA321" s="990"/>
    </row>
    <row r="322" spans="1:27" s="11" customFormat="1" ht="19.5" customHeight="1" outlineLevel="1">
      <c r="A322" s="192"/>
      <c r="B322" s="192"/>
      <c r="C322" s="386" t="s">
        <v>1183</v>
      </c>
      <c r="D322" s="194">
        <v>29</v>
      </c>
      <c r="E322" s="97">
        <v>55.000000000000007</v>
      </c>
      <c r="F322" s="195" t="s">
        <v>624</v>
      </c>
      <c r="G322" s="199">
        <v>3554.7229199999997</v>
      </c>
      <c r="H322" s="199">
        <v>5289.7058823529414</v>
      </c>
      <c r="I322" s="199">
        <f t="shared" si="287"/>
        <v>8844.4288023529407</v>
      </c>
      <c r="J322" s="199">
        <f>G322*E322</f>
        <v>195509.76060000001</v>
      </c>
      <c r="K322" s="199">
        <f>H322*E322</f>
        <v>290933.82352941181</v>
      </c>
      <c r="L322" s="199">
        <f>I322*E322</f>
        <v>486443.58412941179</v>
      </c>
      <c r="M322" s="554">
        <f>'KL TTHT CV DOT 2'!P321</f>
        <v>0</v>
      </c>
      <c r="N322" s="579">
        <f>'KL TTHT CV DOT 2'!Q321</f>
        <v>0</v>
      </c>
      <c r="O322" s="579">
        <f t="shared" si="272"/>
        <v>0</v>
      </c>
      <c r="P322" s="554">
        <f t="shared" si="228"/>
        <v>0</v>
      </c>
      <c r="Q322" s="554"/>
      <c r="R322" s="554"/>
      <c r="S322" s="554" t="e">
        <f>#REF!+Q322+R322</f>
        <v>#REF!</v>
      </c>
      <c r="T322" s="265">
        <f t="shared" si="281"/>
        <v>0</v>
      </c>
      <c r="U322" s="265">
        <f t="shared" si="282"/>
        <v>0</v>
      </c>
      <c r="V322" s="265">
        <f t="shared" si="229"/>
        <v>0</v>
      </c>
      <c r="W322" s="265">
        <f t="shared" si="283"/>
        <v>0</v>
      </c>
      <c r="X322" s="265">
        <f t="shared" si="284"/>
        <v>0</v>
      </c>
      <c r="Y322" s="265">
        <f t="shared" si="285"/>
        <v>0</v>
      </c>
      <c r="Z322" s="265">
        <f t="shared" si="286"/>
        <v>0</v>
      </c>
      <c r="AA322" s="990"/>
    </row>
    <row r="323" spans="1:27" s="11" customFormat="1" ht="19.5" customHeight="1" outlineLevel="1">
      <c r="A323" s="192"/>
      <c r="B323" s="192"/>
      <c r="C323" s="193" t="s">
        <v>657</v>
      </c>
      <c r="D323" s="194">
        <v>1</v>
      </c>
      <c r="E323" s="194">
        <v>1</v>
      </c>
      <c r="F323" s="195" t="s">
        <v>619</v>
      </c>
      <c r="G323" s="199">
        <v>561223.32145465759</v>
      </c>
      <c r="H323" s="199">
        <v>168366.99643639728</v>
      </c>
      <c r="I323" s="199">
        <f t="shared" si="287"/>
        <v>729590.3178910549</v>
      </c>
      <c r="J323" s="199">
        <f>G323*E323</f>
        <v>561223.32145465759</v>
      </c>
      <c r="K323" s="199">
        <f>H323*E323</f>
        <v>168366.99643639728</v>
      </c>
      <c r="L323" s="199">
        <f>I323*E323</f>
        <v>729590.3178910549</v>
      </c>
      <c r="M323" s="554">
        <f>'KL TTHT CV DOT 2'!P322</f>
        <v>0</v>
      </c>
      <c r="N323" s="579">
        <f>'KL TTHT CV DOT 2'!Q322</f>
        <v>0</v>
      </c>
      <c r="O323" s="579">
        <f t="shared" si="272"/>
        <v>0</v>
      </c>
      <c r="P323" s="554">
        <f t="shared" si="228"/>
        <v>0</v>
      </c>
      <c r="Q323" s="554"/>
      <c r="R323" s="554"/>
      <c r="S323" s="554" t="e">
        <f>#REF!+Q323+R323</f>
        <v>#REF!</v>
      </c>
      <c r="T323" s="265">
        <f t="shared" si="281"/>
        <v>0</v>
      </c>
      <c r="U323" s="265">
        <f t="shared" si="282"/>
        <v>0</v>
      </c>
      <c r="V323" s="265">
        <f t="shared" si="229"/>
        <v>0</v>
      </c>
      <c r="W323" s="265">
        <f t="shared" si="283"/>
        <v>0</v>
      </c>
      <c r="X323" s="265">
        <f t="shared" si="284"/>
        <v>0</v>
      </c>
      <c r="Y323" s="265">
        <f t="shared" si="285"/>
        <v>0</v>
      </c>
      <c r="Z323" s="265">
        <f t="shared" si="286"/>
        <v>0</v>
      </c>
      <c r="AA323" s="990"/>
    </row>
    <row r="324" spans="1:27" outlineLevel="1">
      <c r="A324" s="137"/>
      <c r="B324" s="137"/>
      <c r="C324" s="138"/>
      <c r="D324" s="97"/>
      <c r="E324" s="97"/>
      <c r="F324" s="139"/>
      <c r="G324" s="71"/>
      <c r="H324" s="71"/>
      <c r="I324" s="71"/>
      <c r="J324" s="71"/>
      <c r="K324" s="71"/>
      <c r="L324" s="71"/>
      <c r="M324" s="552">
        <f>'KL TTHT CV DOT 2'!P323</f>
        <v>0</v>
      </c>
      <c r="N324" s="570">
        <f>'KL TTHT CV DOT 2'!Q323</f>
        <v>0</v>
      </c>
      <c r="O324" s="570">
        <f t="shared" si="272"/>
        <v>0</v>
      </c>
      <c r="P324" s="552">
        <f t="shared" si="228"/>
        <v>0</v>
      </c>
      <c r="Q324" s="552"/>
      <c r="R324" s="552"/>
      <c r="S324" s="552" t="e">
        <f>#REF!+Q324+R324</f>
        <v>#REF!</v>
      </c>
      <c r="T324" s="257">
        <f t="shared" si="281"/>
        <v>0</v>
      </c>
      <c r="U324" s="257">
        <f t="shared" si="282"/>
        <v>0</v>
      </c>
      <c r="V324" s="257">
        <f t="shared" si="229"/>
        <v>0</v>
      </c>
      <c r="W324" s="257">
        <f t="shared" si="283"/>
        <v>0</v>
      </c>
      <c r="X324" s="257">
        <f t="shared" si="284"/>
        <v>0</v>
      </c>
      <c r="Y324" s="257">
        <f t="shared" si="285"/>
        <v>0</v>
      </c>
      <c r="Z324" s="257">
        <f t="shared" si="286"/>
        <v>0</v>
      </c>
      <c r="AA324" s="990"/>
    </row>
    <row r="325" spans="1:27" outlineLevel="1">
      <c r="A325" s="137" t="s">
        <v>166</v>
      </c>
      <c r="B325" s="137"/>
      <c r="C325" s="138" t="s">
        <v>167</v>
      </c>
      <c r="D325" s="94">
        <v>1</v>
      </c>
      <c r="E325" s="94">
        <v>1</v>
      </c>
      <c r="F325" s="139" t="s">
        <v>10</v>
      </c>
      <c r="G325" s="199"/>
      <c r="H325" s="199"/>
      <c r="I325" s="71">
        <f t="shared" si="17"/>
        <v>0</v>
      </c>
      <c r="J325" s="71">
        <f>G325*E325</f>
        <v>0</v>
      </c>
      <c r="K325" s="71">
        <f>H325*E325</f>
        <v>0</v>
      </c>
      <c r="L325" s="71">
        <f>I325*E325</f>
        <v>0</v>
      </c>
      <c r="M325" s="552">
        <f>'KL TTHT CV DOT 2'!P324</f>
        <v>0</v>
      </c>
      <c r="N325" s="570">
        <f>'KL TTHT CV DOT 2'!Q324</f>
        <v>0</v>
      </c>
      <c r="O325" s="570">
        <f t="shared" si="272"/>
        <v>0</v>
      </c>
      <c r="P325" s="552">
        <f t="shared" si="228"/>
        <v>0</v>
      </c>
      <c r="Q325" s="552"/>
      <c r="R325" s="552"/>
      <c r="S325" s="552" t="e">
        <f>#REF!+Q325+R325</f>
        <v>#REF!</v>
      </c>
      <c r="T325" s="257">
        <f t="shared" si="281"/>
        <v>0</v>
      </c>
      <c r="U325" s="257">
        <f t="shared" si="282"/>
        <v>0</v>
      </c>
      <c r="V325" s="257">
        <f t="shared" si="229"/>
        <v>0</v>
      </c>
      <c r="W325" s="257">
        <f t="shared" si="283"/>
        <v>0</v>
      </c>
      <c r="X325" s="257">
        <f t="shared" si="284"/>
        <v>0</v>
      </c>
      <c r="Y325" s="257">
        <f t="shared" si="285"/>
        <v>0</v>
      </c>
      <c r="Z325" s="257">
        <f t="shared" si="286"/>
        <v>0</v>
      </c>
      <c r="AA325" s="990"/>
    </row>
    <row r="326" spans="1:27" outlineLevel="1">
      <c r="A326" s="137" t="s">
        <v>168</v>
      </c>
      <c r="B326" s="137"/>
      <c r="C326" s="138" t="s">
        <v>169</v>
      </c>
      <c r="D326" s="94">
        <v>1</v>
      </c>
      <c r="E326" s="94">
        <v>1</v>
      </c>
      <c r="F326" s="139" t="s">
        <v>10</v>
      </c>
      <c r="G326" s="199"/>
      <c r="H326" s="199"/>
      <c r="I326" s="71">
        <f t="shared" si="17"/>
        <v>0</v>
      </c>
      <c r="J326" s="71">
        <f>G326*E326</f>
        <v>0</v>
      </c>
      <c r="K326" s="71">
        <f>H326*E326</f>
        <v>0</v>
      </c>
      <c r="L326" s="71">
        <f>I326*E326</f>
        <v>0</v>
      </c>
      <c r="M326" s="552">
        <f>'KL TTHT CV DOT 2'!P325</f>
        <v>0</v>
      </c>
      <c r="N326" s="570">
        <f>'KL TTHT CV DOT 2'!Q325</f>
        <v>0</v>
      </c>
      <c r="O326" s="570">
        <f t="shared" si="272"/>
        <v>0</v>
      </c>
      <c r="P326" s="552">
        <f t="shared" si="228"/>
        <v>0</v>
      </c>
      <c r="Q326" s="552"/>
      <c r="R326" s="552"/>
      <c r="S326" s="552" t="e">
        <f>#REF!+Q326+R326</f>
        <v>#REF!</v>
      </c>
      <c r="T326" s="257">
        <f t="shared" si="281"/>
        <v>0</v>
      </c>
      <c r="U326" s="257">
        <f t="shared" si="282"/>
        <v>0</v>
      </c>
      <c r="V326" s="257">
        <f t="shared" si="229"/>
        <v>0</v>
      </c>
      <c r="W326" s="257">
        <f t="shared" si="283"/>
        <v>0</v>
      </c>
      <c r="X326" s="257">
        <f t="shared" si="284"/>
        <v>0</v>
      </c>
      <c r="Y326" s="257">
        <f t="shared" si="285"/>
        <v>0</v>
      </c>
      <c r="Z326" s="257">
        <f t="shared" si="286"/>
        <v>0</v>
      </c>
      <c r="AA326" s="990"/>
    </row>
    <row r="327" spans="1:27" outlineLevel="1">
      <c r="A327" s="137" t="s">
        <v>170</v>
      </c>
      <c r="B327" s="137"/>
      <c r="C327" s="138" t="s">
        <v>171</v>
      </c>
      <c r="D327" s="94">
        <v>1</v>
      </c>
      <c r="E327" s="94">
        <v>1</v>
      </c>
      <c r="F327" s="139" t="s">
        <v>10</v>
      </c>
      <c r="G327" s="199"/>
      <c r="H327" s="199"/>
      <c r="I327" s="71">
        <f t="shared" si="17"/>
        <v>0</v>
      </c>
      <c r="J327" s="71">
        <f>G327*E327</f>
        <v>0</v>
      </c>
      <c r="K327" s="71">
        <f>H327*E327</f>
        <v>0</v>
      </c>
      <c r="L327" s="71">
        <f>I327*E327</f>
        <v>0</v>
      </c>
      <c r="M327" s="552">
        <f>'KL TTHT CV DOT 2'!P326</f>
        <v>0</v>
      </c>
      <c r="N327" s="570">
        <f>'KL TTHT CV DOT 2'!Q326</f>
        <v>0</v>
      </c>
      <c r="O327" s="570">
        <f t="shared" si="272"/>
        <v>0</v>
      </c>
      <c r="P327" s="552">
        <f t="shared" si="228"/>
        <v>0</v>
      </c>
      <c r="Q327" s="552"/>
      <c r="R327" s="552"/>
      <c r="S327" s="552" t="e">
        <f>#REF!+Q327+R327</f>
        <v>#REF!</v>
      </c>
      <c r="T327" s="257">
        <f t="shared" si="281"/>
        <v>0</v>
      </c>
      <c r="U327" s="257">
        <f t="shared" si="282"/>
        <v>0</v>
      </c>
      <c r="V327" s="257">
        <f t="shared" si="229"/>
        <v>0</v>
      </c>
      <c r="W327" s="257">
        <f t="shared" si="283"/>
        <v>0</v>
      </c>
      <c r="X327" s="257">
        <f t="shared" si="284"/>
        <v>0</v>
      </c>
      <c r="Y327" s="257">
        <f t="shared" si="285"/>
        <v>0</v>
      </c>
      <c r="Z327" s="257">
        <f t="shared" si="286"/>
        <v>0</v>
      </c>
      <c r="AA327" s="990"/>
    </row>
    <row r="328" spans="1:27" outlineLevel="1">
      <c r="A328" s="137" t="s">
        <v>173</v>
      </c>
      <c r="B328" s="137"/>
      <c r="C328" s="138" t="s">
        <v>174</v>
      </c>
      <c r="D328" s="94">
        <v>1</v>
      </c>
      <c r="E328" s="94">
        <v>1</v>
      </c>
      <c r="F328" s="139" t="s">
        <v>10</v>
      </c>
      <c r="G328" s="199"/>
      <c r="H328" s="199"/>
      <c r="I328" s="71">
        <f t="shared" si="17"/>
        <v>0</v>
      </c>
      <c r="J328" s="71">
        <f>G328*E328</f>
        <v>0</v>
      </c>
      <c r="K328" s="71">
        <f>H328*E328</f>
        <v>0</v>
      </c>
      <c r="L328" s="71">
        <f>I328*E328</f>
        <v>0</v>
      </c>
      <c r="M328" s="552">
        <f>'KL TTHT CV DOT 2'!P327</f>
        <v>0</v>
      </c>
      <c r="N328" s="570">
        <f>'KL TTHT CV DOT 2'!Q327</f>
        <v>0</v>
      </c>
      <c r="O328" s="570">
        <f t="shared" si="272"/>
        <v>0</v>
      </c>
      <c r="P328" s="552">
        <f t="shared" si="228"/>
        <v>0</v>
      </c>
      <c r="Q328" s="552"/>
      <c r="R328" s="552"/>
      <c r="S328" s="552" t="e">
        <f>#REF!+Q328+R328</f>
        <v>#REF!</v>
      </c>
      <c r="T328" s="257">
        <f t="shared" si="281"/>
        <v>0</v>
      </c>
      <c r="U328" s="257">
        <f t="shared" si="282"/>
        <v>0</v>
      </c>
      <c r="V328" s="257">
        <f t="shared" si="229"/>
        <v>0</v>
      </c>
      <c r="W328" s="257">
        <f t="shared" si="283"/>
        <v>0</v>
      </c>
      <c r="X328" s="257">
        <f t="shared" si="284"/>
        <v>0</v>
      </c>
      <c r="Y328" s="257">
        <f t="shared" si="285"/>
        <v>0</v>
      </c>
      <c r="Z328" s="257">
        <f t="shared" si="286"/>
        <v>0</v>
      </c>
      <c r="AA328" s="990"/>
    </row>
    <row r="329" spans="1:27">
      <c r="A329" s="146"/>
      <c r="B329" s="146"/>
      <c r="C329" s="147"/>
      <c r="D329" s="99"/>
      <c r="E329" s="99"/>
      <c r="F329" s="148"/>
      <c r="G329" s="82"/>
      <c r="H329" s="82"/>
      <c r="I329" s="82"/>
      <c r="J329" s="82"/>
      <c r="K329" s="82"/>
      <c r="L329" s="62"/>
      <c r="M329" s="550">
        <f>'KL TTHT CV DOT 2'!P328</f>
        <v>0</v>
      </c>
      <c r="N329" s="574">
        <f>'KL TTHT CV DOT 2'!Q328</f>
        <v>0</v>
      </c>
      <c r="O329" s="574">
        <f t="shared" si="272"/>
        <v>0</v>
      </c>
      <c r="P329" s="550">
        <f t="shared" si="228"/>
        <v>0</v>
      </c>
      <c r="Q329" s="550"/>
      <c r="R329" s="550"/>
      <c r="S329" s="550" t="e">
        <f>#REF!+Q329+R329</f>
        <v>#REF!</v>
      </c>
      <c r="T329" s="255">
        <f t="shared" si="281"/>
        <v>0</v>
      </c>
      <c r="U329" s="255">
        <f t="shared" si="282"/>
        <v>0</v>
      </c>
      <c r="V329" s="255">
        <f t="shared" si="229"/>
        <v>0</v>
      </c>
      <c r="W329" s="255">
        <f t="shared" si="283"/>
        <v>0</v>
      </c>
      <c r="X329" s="255">
        <f t="shared" si="284"/>
        <v>0</v>
      </c>
      <c r="Y329" s="255">
        <f t="shared" si="285"/>
        <v>0</v>
      </c>
      <c r="Z329" s="255">
        <f t="shared" si="286"/>
        <v>0</v>
      </c>
      <c r="AA329" s="990"/>
    </row>
    <row r="330" spans="1:27">
      <c r="A330" s="165" t="s">
        <v>39</v>
      </c>
      <c r="B330" s="165"/>
      <c r="C330" s="166" t="s">
        <v>40</v>
      </c>
      <c r="D330" s="200"/>
      <c r="E330" s="200"/>
      <c r="F330" s="201"/>
      <c r="G330" s="169"/>
      <c r="H330" s="169"/>
      <c r="I330" s="169"/>
      <c r="J330" s="169">
        <f>SUBTOTAL(9,J331:J703)</f>
        <v>8556494945.4535971</v>
      </c>
      <c r="K330" s="169">
        <f>SUBTOTAL(9,K331:K703)</f>
        <v>444494571.60594481</v>
      </c>
      <c r="L330" s="169">
        <f>SUBTOTAL(9,L331:L703)</f>
        <v>9000989517.0595379</v>
      </c>
      <c r="M330" s="551">
        <f>'KL TTHT CV DOT 2'!P329</f>
        <v>0</v>
      </c>
      <c r="N330" s="573">
        <f>'KL TTHT CV DOT 2'!Q329</f>
        <v>0</v>
      </c>
      <c r="O330" s="573">
        <f t="shared" si="272"/>
        <v>0</v>
      </c>
      <c r="P330" s="551">
        <f t="shared" si="228"/>
        <v>0</v>
      </c>
      <c r="Q330" s="551"/>
      <c r="R330" s="551"/>
      <c r="S330" s="551" t="e">
        <f>#REF!+Q330+R330</f>
        <v>#REF!</v>
      </c>
      <c r="T330" s="841">
        <f t="shared" ref="T330:Z330" si="288">SUBTOTAL(9,T331:T703)</f>
        <v>360619287.50391632</v>
      </c>
      <c r="U330" s="841">
        <f t="shared" si="288"/>
        <v>57663243.276816659</v>
      </c>
      <c r="V330" s="841">
        <f t="shared" si="288"/>
        <v>418282530.78073299</v>
      </c>
      <c r="W330" s="841">
        <f t="shared" si="288"/>
        <v>192463191.40000001</v>
      </c>
      <c r="X330" s="841">
        <f t="shared" si="288"/>
        <v>24154185.745651715</v>
      </c>
      <c r="Y330" s="841">
        <f t="shared" si="288"/>
        <v>216617377.14565173</v>
      </c>
      <c r="Z330" s="841">
        <f t="shared" si="288"/>
        <v>634899907.92638457</v>
      </c>
      <c r="AA330" s="988"/>
    </row>
    <row r="331" spans="1:27">
      <c r="A331" s="146"/>
      <c r="B331" s="146"/>
      <c r="C331" s="147"/>
      <c r="D331" s="99"/>
      <c r="E331" s="99"/>
      <c r="F331" s="148"/>
      <c r="G331" s="82"/>
      <c r="H331" s="82"/>
      <c r="I331" s="82"/>
      <c r="J331" s="82"/>
      <c r="K331" s="82"/>
      <c r="L331" s="62"/>
      <c r="M331" s="550">
        <f>'KL TTHT CV DOT 2'!P330</f>
        <v>0</v>
      </c>
      <c r="N331" s="574">
        <f>'KL TTHT CV DOT 2'!Q330</f>
        <v>0</v>
      </c>
      <c r="O331" s="574">
        <f t="shared" si="272"/>
        <v>0</v>
      </c>
      <c r="P331" s="550">
        <f t="shared" si="228"/>
        <v>0</v>
      </c>
      <c r="Q331" s="550"/>
      <c r="R331" s="550"/>
      <c r="S331" s="550" t="e">
        <f>#REF!+Q331+R331</f>
        <v>#REF!</v>
      </c>
      <c r="T331" s="255">
        <f>M331*J331</f>
        <v>0</v>
      </c>
      <c r="U331" s="255">
        <f>M331*K331</f>
        <v>0</v>
      </c>
      <c r="V331" s="255">
        <f t="shared" si="229"/>
        <v>0</v>
      </c>
      <c r="W331" s="255">
        <f>J331*N331</f>
        <v>0</v>
      </c>
      <c r="X331" s="255">
        <f>K331*N331</f>
        <v>0</v>
      </c>
      <c r="Y331" s="255">
        <f t="shared" ref="Y331" si="289">W331+X331</f>
        <v>0</v>
      </c>
      <c r="Z331" s="255">
        <f>V331+Y331</f>
        <v>0</v>
      </c>
      <c r="AA331" s="990"/>
    </row>
    <row r="332" spans="1:27">
      <c r="A332" s="149" t="s">
        <v>252</v>
      </c>
      <c r="B332" s="149"/>
      <c r="C332" s="150" t="s">
        <v>253</v>
      </c>
      <c r="D332" s="100">
        <v>1</v>
      </c>
      <c r="E332" s="100">
        <v>1</v>
      </c>
      <c r="F332" s="151" t="s">
        <v>10</v>
      </c>
      <c r="G332" s="75"/>
      <c r="H332" s="75"/>
      <c r="I332" s="75"/>
      <c r="J332" s="75">
        <f>SUBTOTAL(9,J333:J703)</f>
        <v>8556494945.4535971</v>
      </c>
      <c r="K332" s="75">
        <f>SUBTOTAL(9,K333:K703)</f>
        <v>444494571.60594481</v>
      </c>
      <c r="L332" s="75">
        <f>SUBTOTAL(9,L333:L703)</f>
        <v>9000989517.0595379</v>
      </c>
      <c r="M332" s="555">
        <f>'KL TTHT CV DOT 2'!P331</f>
        <v>0</v>
      </c>
      <c r="N332" s="571">
        <f>'KL TTHT CV DOT 2'!Q331</f>
        <v>0</v>
      </c>
      <c r="O332" s="571">
        <f t="shared" si="272"/>
        <v>0</v>
      </c>
      <c r="P332" s="555">
        <f t="shared" si="228"/>
        <v>0</v>
      </c>
      <c r="Q332" s="555"/>
      <c r="R332" s="555"/>
      <c r="S332" s="555" t="e">
        <f>#REF!+Q332+R332</f>
        <v>#REF!</v>
      </c>
      <c r="T332" s="259">
        <f t="shared" ref="T332:Z332" si="290">SUBTOTAL(9,T333:T703)</f>
        <v>360619287.50391632</v>
      </c>
      <c r="U332" s="259">
        <f t="shared" si="290"/>
        <v>57663243.276816659</v>
      </c>
      <c r="V332" s="259">
        <f t="shared" si="290"/>
        <v>418282530.78073299</v>
      </c>
      <c r="W332" s="259">
        <f t="shared" si="290"/>
        <v>192463191.40000001</v>
      </c>
      <c r="X332" s="259">
        <f t="shared" si="290"/>
        <v>24154185.745651715</v>
      </c>
      <c r="Y332" s="259">
        <f t="shared" si="290"/>
        <v>216617377.14565173</v>
      </c>
      <c r="Z332" s="259">
        <f t="shared" si="290"/>
        <v>634899907.92638457</v>
      </c>
      <c r="AA332" s="988"/>
    </row>
    <row r="333" spans="1:27" s="182" customFormat="1" ht="20.25" customHeight="1" outlineLevel="1">
      <c r="A333" s="178" t="s">
        <v>254</v>
      </c>
      <c r="B333" s="178"/>
      <c r="C333" s="179" t="s">
        <v>148</v>
      </c>
      <c r="D333" s="206">
        <v>1</v>
      </c>
      <c r="E333" s="206">
        <v>1</v>
      </c>
      <c r="F333" s="207" t="s">
        <v>73</v>
      </c>
      <c r="G333" s="199"/>
      <c r="H333" s="199"/>
      <c r="I333" s="78"/>
      <c r="J333" s="78"/>
      <c r="K333" s="78"/>
      <c r="L333" s="83">
        <v>0</v>
      </c>
      <c r="M333" s="559">
        <f>'KL TTHT CV DOT 2'!P332</f>
        <v>0</v>
      </c>
      <c r="N333" s="575">
        <f>'KL TTHT CV DOT 2'!Q332</f>
        <v>0</v>
      </c>
      <c r="O333" s="575">
        <f t="shared" si="272"/>
        <v>0</v>
      </c>
      <c r="P333" s="559">
        <f t="shared" si="228"/>
        <v>0</v>
      </c>
      <c r="Q333" s="559"/>
      <c r="R333" s="559"/>
      <c r="S333" s="559" t="e">
        <f>#REF!+Q333+R333</f>
        <v>#REF!</v>
      </c>
      <c r="T333" s="844">
        <f>M333*J333</f>
        <v>0</v>
      </c>
      <c r="U333" s="844">
        <f>M333*K333</f>
        <v>0</v>
      </c>
      <c r="V333" s="844">
        <f t="shared" si="229"/>
        <v>0</v>
      </c>
      <c r="W333" s="844">
        <f>J333*N333</f>
        <v>0</v>
      </c>
      <c r="X333" s="844">
        <f>K333*N333</f>
        <v>0</v>
      </c>
      <c r="Y333" s="844">
        <f t="shared" ref="Y333:Y334" si="291">W333+X333</f>
        <v>0</v>
      </c>
      <c r="Z333" s="844">
        <f>V333+Y333</f>
        <v>0</v>
      </c>
      <c r="AA333" s="989"/>
    </row>
    <row r="334" spans="1:27" s="182" customFormat="1" ht="20.25" customHeight="1" outlineLevel="1">
      <c r="A334" s="178" t="s">
        <v>256</v>
      </c>
      <c r="B334" s="178"/>
      <c r="C334" s="179" t="s">
        <v>150</v>
      </c>
      <c r="D334" s="206">
        <v>1</v>
      </c>
      <c r="E334" s="206">
        <v>1</v>
      </c>
      <c r="F334" s="207" t="s">
        <v>73</v>
      </c>
      <c r="G334" s="199"/>
      <c r="H334" s="199"/>
      <c r="I334" s="78"/>
      <c r="J334" s="78"/>
      <c r="K334" s="78"/>
      <c r="L334" s="83">
        <v>0</v>
      </c>
      <c r="M334" s="559">
        <f>'KL TTHT CV DOT 2'!P333</f>
        <v>0</v>
      </c>
      <c r="N334" s="575">
        <f>'KL TTHT CV DOT 2'!Q333</f>
        <v>0</v>
      </c>
      <c r="O334" s="575">
        <f t="shared" si="272"/>
        <v>0</v>
      </c>
      <c r="P334" s="559">
        <f t="shared" si="228"/>
        <v>0</v>
      </c>
      <c r="Q334" s="559"/>
      <c r="R334" s="559"/>
      <c r="S334" s="559" t="e">
        <f>#REF!+Q334+R334</f>
        <v>#REF!</v>
      </c>
      <c r="T334" s="844">
        <f>M334*J334</f>
        <v>0</v>
      </c>
      <c r="U334" s="844">
        <f>M334*K334</f>
        <v>0</v>
      </c>
      <c r="V334" s="844">
        <f t="shared" si="229"/>
        <v>0</v>
      </c>
      <c r="W334" s="844">
        <f>J334*N334</f>
        <v>0</v>
      </c>
      <c r="X334" s="844">
        <f>K334*N334</f>
        <v>0</v>
      </c>
      <c r="Y334" s="844">
        <f t="shared" si="291"/>
        <v>0</v>
      </c>
      <c r="Z334" s="844">
        <f>V334+Y334</f>
        <v>0</v>
      </c>
      <c r="AA334" s="989"/>
    </row>
    <row r="335" spans="1:27" s="153" customFormat="1" ht="20.25" customHeight="1" outlineLevel="1">
      <c r="A335" s="183" t="s">
        <v>257</v>
      </c>
      <c r="B335" s="183"/>
      <c r="C335" s="184" t="s">
        <v>258</v>
      </c>
      <c r="D335" s="185">
        <v>1</v>
      </c>
      <c r="E335" s="185">
        <v>1</v>
      </c>
      <c r="F335" s="186" t="s">
        <v>10</v>
      </c>
      <c r="G335" s="187"/>
      <c r="H335" s="187"/>
      <c r="I335" s="187"/>
      <c r="J335" s="187">
        <f>SUBTOTAL(9,J336:J422)</f>
        <v>4272504384.0250001</v>
      </c>
      <c r="K335" s="187">
        <f>SUBTOTAL(9,K336:K422)</f>
        <v>197907035.97475857</v>
      </c>
      <c r="L335" s="187">
        <f>SUBTOTAL(9,L336:L422)</f>
        <v>4470411419.9997587</v>
      </c>
      <c r="M335" s="560">
        <f>'KL TTHT CV DOT 2'!P334</f>
        <v>0</v>
      </c>
      <c r="N335" s="1018">
        <f>'KL TTHT CV DOT 2'!Q334</f>
        <v>0</v>
      </c>
      <c r="O335" s="1018">
        <f t="shared" si="272"/>
        <v>0</v>
      </c>
      <c r="P335" s="560">
        <f t="shared" si="228"/>
        <v>0</v>
      </c>
      <c r="Q335" s="560"/>
      <c r="R335" s="560"/>
      <c r="S335" s="560" t="e">
        <f>#REF!+Q335+R335</f>
        <v>#REF!</v>
      </c>
      <c r="T335" s="845">
        <f t="shared" ref="T335:Z335" si="292">SUBTOTAL(9,T336:T422)</f>
        <v>244092740.09</v>
      </c>
      <c r="U335" s="845">
        <f t="shared" si="292"/>
        <v>31028159.621064641</v>
      </c>
      <c r="V335" s="845">
        <f t="shared" si="292"/>
        <v>275120899.71106464</v>
      </c>
      <c r="W335" s="845">
        <f t="shared" si="292"/>
        <v>192463191.40000001</v>
      </c>
      <c r="X335" s="845">
        <f t="shared" si="292"/>
        <v>24154185.745651715</v>
      </c>
      <c r="Y335" s="845">
        <f t="shared" si="292"/>
        <v>216617377.14565173</v>
      </c>
      <c r="Z335" s="845">
        <f t="shared" si="292"/>
        <v>491738276.85671633</v>
      </c>
      <c r="AA335" s="988"/>
    </row>
    <row r="336" spans="1:27" s="11" customFormat="1" outlineLevel="1">
      <c r="A336" s="192"/>
      <c r="B336" s="192"/>
      <c r="C336" s="189" t="s">
        <v>740</v>
      </c>
      <c r="D336" s="194"/>
      <c r="E336" s="194"/>
      <c r="F336" s="195"/>
      <c r="G336" s="199"/>
      <c r="H336" s="199"/>
      <c r="I336" s="199"/>
      <c r="J336" s="174">
        <f>SUBTOTAL(9,J338:J364)</f>
        <v>2486429270</v>
      </c>
      <c r="K336" s="174">
        <f>SUBTOTAL(9,K338:K364)</f>
        <v>40937031</v>
      </c>
      <c r="L336" s="174">
        <f>SUBTOTAL(9,L338:L364)</f>
        <v>2527366301</v>
      </c>
      <c r="M336" s="558">
        <f>'KL TTHT CV DOT 2'!P335</f>
        <v>0</v>
      </c>
      <c r="N336" s="578">
        <f>'KL TTHT CV DOT 2'!Q335</f>
        <v>0</v>
      </c>
      <c r="O336" s="578">
        <f t="shared" si="272"/>
        <v>0</v>
      </c>
      <c r="P336" s="558">
        <f t="shared" ref="P336:P399" si="293">M336+N336+O336</f>
        <v>0</v>
      </c>
      <c r="Q336" s="558"/>
      <c r="R336" s="558"/>
      <c r="S336" s="558" t="e">
        <f>#REF!+Q336+R336</f>
        <v>#REF!</v>
      </c>
      <c r="T336" s="843">
        <f t="shared" ref="T336:Z336" si="294">SUBTOTAL(9,T338:T364)</f>
        <v>0</v>
      </c>
      <c r="U336" s="843">
        <f t="shared" si="294"/>
        <v>0</v>
      </c>
      <c r="V336" s="843">
        <f t="shared" si="294"/>
        <v>0</v>
      </c>
      <c r="W336" s="843">
        <f t="shared" si="294"/>
        <v>0</v>
      </c>
      <c r="X336" s="843">
        <f t="shared" si="294"/>
        <v>0</v>
      </c>
      <c r="Y336" s="843">
        <f t="shared" si="294"/>
        <v>0</v>
      </c>
      <c r="Z336" s="843">
        <f t="shared" si="294"/>
        <v>0</v>
      </c>
      <c r="AA336" s="988"/>
    </row>
    <row r="337" spans="1:27" outlineLevel="1">
      <c r="A337" s="137"/>
      <c r="B337" s="137"/>
      <c r="C337" s="138" t="s">
        <v>741</v>
      </c>
      <c r="D337" s="97">
        <v>1</v>
      </c>
      <c r="E337" s="97">
        <v>1</v>
      </c>
      <c r="F337" s="139" t="s">
        <v>660</v>
      </c>
      <c r="G337" s="199">
        <v>243347500.00000003</v>
      </c>
      <c r="H337" s="199">
        <v>1400000.0000000002</v>
      </c>
      <c r="I337" s="71">
        <f t="shared" ref="I337" si="295">SUM(G337:H337)</f>
        <v>244747500.00000003</v>
      </c>
      <c r="J337" s="71">
        <f t="shared" ref="J337:J363" si="296">G337*E337</f>
        <v>243347500.00000003</v>
      </c>
      <c r="K337" s="71">
        <f t="shared" ref="K337:K363" si="297">H337*E337</f>
        <v>1400000.0000000002</v>
      </c>
      <c r="L337" s="71">
        <f t="shared" ref="L337:L363" si="298">I337*E337</f>
        <v>244747500.00000003</v>
      </c>
      <c r="M337" s="552">
        <f>'KL TTHT CV DOT 2'!P336</f>
        <v>0</v>
      </c>
      <c r="N337" s="570">
        <f>'KL TTHT CV DOT 2'!Q336</f>
        <v>0</v>
      </c>
      <c r="O337" s="570">
        <f t="shared" si="272"/>
        <v>0</v>
      </c>
      <c r="P337" s="552">
        <f t="shared" si="293"/>
        <v>0</v>
      </c>
      <c r="Q337" s="552"/>
      <c r="R337" s="552"/>
      <c r="S337" s="552" t="e">
        <f>#REF!+Q337+R337</f>
        <v>#REF!</v>
      </c>
      <c r="T337" s="257">
        <f t="shared" ref="T337:T364" si="299">M337*J337</f>
        <v>0</v>
      </c>
      <c r="U337" s="257">
        <f t="shared" ref="U337:U364" si="300">M337*K337</f>
        <v>0</v>
      </c>
      <c r="V337" s="257">
        <f t="shared" ref="V337:V399" si="301">T337+U337</f>
        <v>0</v>
      </c>
      <c r="W337" s="257">
        <f t="shared" ref="W337:W364" si="302">J337*N337</f>
        <v>0</v>
      </c>
      <c r="X337" s="257">
        <f t="shared" ref="X337:X364" si="303">K337*N337</f>
        <v>0</v>
      </c>
      <c r="Y337" s="257">
        <f t="shared" ref="Y337:Y364" si="304">W337+X337</f>
        <v>0</v>
      </c>
      <c r="Z337" s="257">
        <f t="shared" ref="Z337:Z364" si="305">V337+Y337</f>
        <v>0</v>
      </c>
      <c r="AA337" s="990"/>
    </row>
    <row r="338" spans="1:27" outlineLevel="1">
      <c r="A338" s="137"/>
      <c r="B338" s="137"/>
      <c r="C338" s="138" t="s">
        <v>743</v>
      </c>
      <c r="D338" s="97">
        <v>1</v>
      </c>
      <c r="E338" s="97">
        <v>1</v>
      </c>
      <c r="F338" s="139" t="s">
        <v>660</v>
      </c>
      <c r="G338" s="199">
        <v>581849400</v>
      </c>
      <c r="H338" s="199">
        <v>3920000.0000000005</v>
      </c>
      <c r="I338" s="71">
        <f t="shared" ref="I338:I363" si="306">SUM(G338:H338)</f>
        <v>585769400</v>
      </c>
      <c r="J338" s="71">
        <f t="shared" si="296"/>
        <v>581849400</v>
      </c>
      <c r="K338" s="71">
        <f t="shared" si="297"/>
        <v>3920000.0000000005</v>
      </c>
      <c r="L338" s="71">
        <f t="shared" si="298"/>
        <v>585769400</v>
      </c>
      <c r="M338" s="552">
        <f>'KL TTHT CV DOT 2'!P337</f>
        <v>0</v>
      </c>
      <c r="N338" s="570">
        <f>'KL TTHT CV DOT 2'!Q337</f>
        <v>0</v>
      </c>
      <c r="O338" s="570">
        <f t="shared" si="272"/>
        <v>0</v>
      </c>
      <c r="P338" s="552">
        <f t="shared" si="293"/>
        <v>0</v>
      </c>
      <c r="Q338" s="552"/>
      <c r="R338" s="552"/>
      <c r="S338" s="552" t="e">
        <f>#REF!+Q338+R338</f>
        <v>#REF!</v>
      </c>
      <c r="T338" s="257">
        <f t="shared" si="299"/>
        <v>0</v>
      </c>
      <c r="U338" s="257">
        <f t="shared" si="300"/>
        <v>0</v>
      </c>
      <c r="V338" s="257">
        <f t="shared" si="301"/>
        <v>0</v>
      </c>
      <c r="W338" s="257">
        <f t="shared" si="302"/>
        <v>0</v>
      </c>
      <c r="X338" s="257">
        <f t="shared" si="303"/>
        <v>0</v>
      </c>
      <c r="Y338" s="257">
        <f t="shared" si="304"/>
        <v>0</v>
      </c>
      <c r="Z338" s="257">
        <f t="shared" si="305"/>
        <v>0</v>
      </c>
      <c r="AA338" s="990"/>
    </row>
    <row r="339" spans="1:27" outlineLevel="1">
      <c r="A339" s="137"/>
      <c r="B339" s="137"/>
      <c r="C339" s="138" t="s">
        <v>745</v>
      </c>
      <c r="D339" s="97">
        <v>1</v>
      </c>
      <c r="E339" s="97">
        <v>1</v>
      </c>
      <c r="F339" s="139" t="s">
        <v>660</v>
      </c>
      <c r="G339" s="199">
        <v>137478000</v>
      </c>
      <c r="H339" s="199">
        <v>1400000.0000000002</v>
      </c>
      <c r="I339" s="71">
        <f t="shared" si="306"/>
        <v>138878000</v>
      </c>
      <c r="J339" s="71">
        <f t="shared" si="296"/>
        <v>137478000</v>
      </c>
      <c r="K339" s="71">
        <f t="shared" si="297"/>
        <v>1400000.0000000002</v>
      </c>
      <c r="L339" s="71">
        <f t="shared" si="298"/>
        <v>138878000</v>
      </c>
      <c r="M339" s="552">
        <f>'KL TTHT CV DOT 2'!P338</f>
        <v>0</v>
      </c>
      <c r="N339" s="570">
        <f>'KL TTHT CV DOT 2'!Q338</f>
        <v>0</v>
      </c>
      <c r="O339" s="570">
        <f t="shared" si="272"/>
        <v>0</v>
      </c>
      <c r="P339" s="552">
        <f t="shared" si="293"/>
        <v>0</v>
      </c>
      <c r="Q339" s="552"/>
      <c r="R339" s="552"/>
      <c r="S339" s="552" t="e">
        <f>#REF!+Q339+R339</f>
        <v>#REF!</v>
      </c>
      <c r="T339" s="257">
        <f t="shared" si="299"/>
        <v>0</v>
      </c>
      <c r="U339" s="257">
        <f t="shared" si="300"/>
        <v>0</v>
      </c>
      <c r="V339" s="257">
        <f t="shared" si="301"/>
        <v>0</v>
      </c>
      <c r="W339" s="257">
        <f t="shared" si="302"/>
        <v>0</v>
      </c>
      <c r="X339" s="257">
        <f t="shared" si="303"/>
        <v>0</v>
      </c>
      <c r="Y339" s="257">
        <f t="shared" si="304"/>
        <v>0</v>
      </c>
      <c r="Z339" s="257">
        <f t="shared" si="305"/>
        <v>0</v>
      </c>
      <c r="AA339" s="990"/>
    </row>
    <row r="340" spans="1:27" outlineLevel="1">
      <c r="A340" s="137"/>
      <c r="B340" s="137"/>
      <c r="C340" s="138" t="s">
        <v>746</v>
      </c>
      <c r="D340" s="97">
        <v>1</v>
      </c>
      <c r="E340" s="97">
        <v>1</v>
      </c>
      <c r="F340" s="139" t="s">
        <v>660</v>
      </c>
      <c r="G340" s="199">
        <v>124835700.00000001</v>
      </c>
      <c r="H340" s="199">
        <v>1400000.0000000002</v>
      </c>
      <c r="I340" s="71">
        <f t="shared" si="306"/>
        <v>126235700.00000001</v>
      </c>
      <c r="J340" s="71">
        <f t="shared" si="296"/>
        <v>124835700.00000001</v>
      </c>
      <c r="K340" s="71">
        <f t="shared" si="297"/>
        <v>1400000.0000000002</v>
      </c>
      <c r="L340" s="71">
        <f t="shared" si="298"/>
        <v>126235700.00000001</v>
      </c>
      <c r="M340" s="552">
        <f>'KL TTHT CV DOT 2'!P339</f>
        <v>0</v>
      </c>
      <c r="N340" s="570">
        <f>'KL TTHT CV DOT 2'!Q339</f>
        <v>0</v>
      </c>
      <c r="O340" s="570">
        <f t="shared" si="272"/>
        <v>0</v>
      </c>
      <c r="P340" s="552">
        <f t="shared" si="293"/>
        <v>0</v>
      </c>
      <c r="Q340" s="552"/>
      <c r="R340" s="552"/>
      <c r="S340" s="552" t="e">
        <f>#REF!+Q340+R340</f>
        <v>#REF!</v>
      </c>
      <c r="T340" s="257">
        <f t="shared" si="299"/>
        <v>0</v>
      </c>
      <c r="U340" s="257">
        <f t="shared" si="300"/>
        <v>0</v>
      </c>
      <c r="V340" s="257">
        <f t="shared" si="301"/>
        <v>0</v>
      </c>
      <c r="W340" s="257">
        <f t="shared" si="302"/>
        <v>0</v>
      </c>
      <c r="X340" s="257">
        <f t="shared" si="303"/>
        <v>0</v>
      </c>
      <c r="Y340" s="257">
        <f t="shared" si="304"/>
        <v>0</v>
      </c>
      <c r="Z340" s="257">
        <f t="shared" si="305"/>
        <v>0</v>
      </c>
      <c r="AA340" s="990"/>
    </row>
    <row r="341" spans="1:27" outlineLevel="1">
      <c r="A341" s="137"/>
      <c r="B341" s="137"/>
      <c r="C341" s="138" t="s">
        <v>747</v>
      </c>
      <c r="D341" s="97">
        <v>1</v>
      </c>
      <c r="E341" s="97">
        <v>1</v>
      </c>
      <c r="F341" s="139" t="s">
        <v>660</v>
      </c>
      <c r="G341" s="199">
        <v>137478000</v>
      </c>
      <c r="H341" s="199">
        <v>1400000.0000000002</v>
      </c>
      <c r="I341" s="71">
        <f t="shared" si="306"/>
        <v>138878000</v>
      </c>
      <c r="J341" s="71">
        <f t="shared" si="296"/>
        <v>137478000</v>
      </c>
      <c r="K341" s="71">
        <f t="shared" si="297"/>
        <v>1400000.0000000002</v>
      </c>
      <c r="L341" s="71">
        <f t="shared" si="298"/>
        <v>138878000</v>
      </c>
      <c r="M341" s="552">
        <f>'KL TTHT CV DOT 2'!P340</f>
        <v>0</v>
      </c>
      <c r="N341" s="570">
        <f>'KL TTHT CV DOT 2'!Q340</f>
        <v>0</v>
      </c>
      <c r="O341" s="570">
        <f t="shared" si="272"/>
        <v>0</v>
      </c>
      <c r="P341" s="552">
        <f t="shared" si="293"/>
        <v>0</v>
      </c>
      <c r="Q341" s="552"/>
      <c r="R341" s="552"/>
      <c r="S341" s="552" t="e">
        <f>#REF!+Q341+R341</f>
        <v>#REF!</v>
      </c>
      <c r="T341" s="257">
        <f t="shared" si="299"/>
        <v>0</v>
      </c>
      <c r="U341" s="257">
        <f t="shared" si="300"/>
        <v>0</v>
      </c>
      <c r="V341" s="257">
        <f t="shared" si="301"/>
        <v>0</v>
      </c>
      <c r="W341" s="257">
        <f t="shared" si="302"/>
        <v>0</v>
      </c>
      <c r="X341" s="257">
        <f t="shared" si="303"/>
        <v>0</v>
      </c>
      <c r="Y341" s="257">
        <f t="shared" si="304"/>
        <v>0</v>
      </c>
      <c r="Z341" s="257">
        <f t="shared" si="305"/>
        <v>0</v>
      </c>
      <c r="AA341" s="990"/>
    </row>
    <row r="342" spans="1:27" outlineLevel="1">
      <c r="A342" s="137"/>
      <c r="B342" s="137"/>
      <c r="C342" s="138" t="s">
        <v>748</v>
      </c>
      <c r="D342" s="97">
        <v>1</v>
      </c>
      <c r="E342" s="97">
        <v>1</v>
      </c>
      <c r="F342" s="139" t="s">
        <v>660</v>
      </c>
      <c r="G342" s="199">
        <v>160848600</v>
      </c>
      <c r="H342" s="199">
        <v>1400000.0000000002</v>
      </c>
      <c r="I342" s="71">
        <f t="shared" si="306"/>
        <v>162248600</v>
      </c>
      <c r="J342" s="71">
        <f t="shared" si="296"/>
        <v>160848600</v>
      </c>
      <c r="K342" s="71">
        <f t="shared" si="297"/>
        <v>1400000.0000000002</v>
      </c>
      <c r="L342" s="71">
        <f t="shared" si="298"/>
        <v>162248600</v>
      </c>
      <c r="M342" s="552">
        <f>'KL TTHT CV DOT 2'!P341</f>
        <v>0</v>
      </c>
      <c r="N342" s="570">
        <f>'KL TTHT CV DOT 2'!Q341</f>
        <v>0</v>
      </c>
      <c r="O342" s="570">
        <f t="shared" si="272"/>
        <v>0</v>
      </c>
      <c r="P342" s="552">
        <f t="shared" si="293"/>
        <v>0</v>
      </c>
      <c r="Q342" s="552"/>
      <c r="R342" s="552"/>
      <c r="S342" s="552" t="e">
        <f>#REF!+Q342+R342</f>
        <v>#REF!</v>
      </c>
      <c r="T342" s="257">
        <f t="shared" si="299"/>
        <v>0</v>
      </c>
      <c r="U342" s="257">
        <f t="shared" si="300"/>
        <v>0</v>
      </c>
      <c r="V342" s="257">
        <f t="shared" si="301"/>
        <v>0</v>
      </c>
      <c r="W342" s="257">
        <f t="shared" si="302"/>
        <v>0</v>
      </c>
      <c r="X342" s="257">
        <f t="shared" si="303"/>
        <v>0</v>
      </c>
      <c r="Y342" s="257">
        <f t="shared" si="304"/>
        <v>0</v>
      </c>
      <c r="Z342" s="257">
        <f t="shared" si="305"/>
        <v>0</v>
      </c>
      <c r="AA342" s="990"/>
    </row>
    <row r="343" spans="1:27" outlineLevel="1">
      <c r="A343" s="137"/>
      <c r="B343" s="137"/>
      <c r="C343" s="138" t="s">
        <v>749</v>
      </c>
      <c r="D343" s="97">
        <v>1</v>
      </c>
      <c r="E343" s="97">
        <v>1</v>
      </c>
      <c r="F343" s="139" t="s">
        <v>660</v>
      </c>
      <c r="G343" s="199">
        <v>162050900</v>
      </c>
      <c r="H343" s="199">
        <v>1400000.0000000002</v>
      </c>
      <c r="I343" s="71">
        <f t="shared" si="306"/>
        <v>163450900</v>
      </c>
      <c r="J343" s="71">
        <f t="shared" si="296"/>
        <v>162050900</v>
      </c>
      <c r="K343" s="71">
        <f t="shared" si="297"/>
        <v>1400000.0000000002</v>
      </c>
      <c r="L343" s="71">
        <f t="shared" si="298"/>
        <v>163450900</v>
      </c>
      <c r="M343" s="552">
        <f>'KL TTHT CV DOT 2'!P342</f>
        <v>0</v>
      </c>
      <c r="N343" s="570">
        <f>'KL TTHT CV DOT 2'!Q342</f>
        <v>0</v>
      </c>
      <c r="O343" s="570">
        <f t="shared" si="272"/>
        <v>0</v>
      </c>
      <c r="P343" s="552">
        <f t="shared" si="293"/>
        <v>0</v>
      </c>
      <c r="Q343" s="552"/>
      <c r="R343" s="552"/>
      <c r="S343" s="552" t="e">
        <f>#REF!+Q343+R343</f>
        <v>#REF!</v>
      </c>
      <c r="T343" s="257">
        <f t="shared" si="299"/>
        <v>0</v>
      </c>
      <c r="U343" s="257">
        <f t="shared" si="300"/>
        <v>0</v>
      </c>
      <c r="V343" s="257">
        <f t="shared" si="301"/>
        <v>0</v>
      </c>
      <c r="W343" s="257">
        <f t="shared" si="302"/>
        <v>0</v>
      </c>
      <c r="X343" s="257">
        <f t="shared" si="303"/>
        <v>0</v>
      </c>
      <c r="Y343" s="257">
        <f t="shared" si="304"/>
        <v>0</v>
      </c>
      <c r="Z343" s="257">
        <f t="shared" si="305"/>
        <v>0</v>
      </c>
      <c r="AA343" s="990"/>
    </row>
    <row r="344" spans="1:27" outlineLevel="1">
      <c r="A344" s="137"/>
      <c r="B344" s="137"/>
      <c r="C344" s="138" t="s">
        <v>750</v>
      </c>
      <c r="D344" s="97">
        <v>1</v>
      </c>
      <c r="E344" s="97">
        <v>1</v>
      </c>
      <c r="F344" s="139" t="s">
        <v>660</v>
      </c>
      <c r="G344" s="199">
        <v>113520000.00000001</v>
      </c>
      <c r="H344" s="199">
        <v>1400000.0000000002</v>
      </c>
      <c r="I344" s="71">
        <f t="shared" si="306"/>
        <v>114920000.00000001</v>
      </c>
      <c r="J344" s="71">
        <f t="shared" si="296"/>
        <v>113520000.00000001</v>
      </c>
      <c r="K344" s="71">
        <f t="shared" si="297"/>
        <v>1400000.0000000002</v>
      </c>
      <c r="L344" s="71">
        <f t="shared" si="298"/>
        <v>114920000.00000001</v>
      </c>
      <c r="M344" s="552">
        <f>'KL TTHT CV DOT 2'!P343</f>
        <v>0</v>
      </c>
      <c r="N344" s="570">
        <f>'KL TTHT CV DOT 2'!Q343</f>
        <v>0</v>
      </c>
      <c r="O344" s="570">
        <f t="shared" si="272"/>
        <v>0</v>
      </c>
      <c r="P344" s="552">
        <f t="shared" si="293"/>
        <v>0</v>
      </c>
      <c r="Q344" s="552"/>
      <c r="R344" s="552"/>
      <c r="S344" s="552" t="e">
        <f>#REF!+Q344+R344</f>
        <v>#REF!</v>
      </c>
      <c r="T344" s="257">
        <f t="shared" si="299"/>
        <v>0</v>
      </c>
      <c r="U344" s="257">
        <f t="shared" si="300"/>
        <v>0</v>
      </c>
      <c r="V344" s="257">
        <f t="shared" si="301"/>
        <v>0</v>
      </c>
      <c r="W344" s="257">
        <f t="shared" si="302"/>
        <v>0</v>
      </c>
      <c r="X344" s="257">
        <f t="shared" si="303"/>
        <v>0</v>
      </c>
      <c r="Y344" s="257">
        <f t="shared" si="304"/>
        <v>0</v>
      </c>
      <c r="Z344" s="257">
        <f t="shared" si="305"/>
        <v>0</v>
      </c>
      <c r="AA344" s="990"/>
    </row>
    <row r="345" spans="1:27" outlineLevel="1">
      <c r="A345" s="137"/>
      <c r="B345" s="137"/>
      <c r="C345" s="138" t="s">
        <v>751</v>
      </c>
      <c r="D345" s="97">
        <v>1</v>
      </c>
      <c r="E345" s="97">
        <v>1</v>
      </c>
      <c r="F345" s="139" t="s">
        <v>660</v>
      </c>
      <c r="G345" s="199">
        <v>232601600.00000003</v>
      </c>
      <c r="H345" s="199">
        <v>1400000.0000000002</v>
      </c>
      <c r="I345" s="71">
        <f t="shared" si="306"/>
        <v>234001600.00000003</v>
      </c>
      <c r="J345" s="71">
        <f t="shared" si="296"/>
        <v>232601600.00000003</v>
      </c>
      <c r="K345" s="71">
        <f t="shared" si="297"/>
        <v>1400000.0000000002</v>
      </c>
      <c r="L345" s="71">
        <f t="shared" si="298"/>
        <v>234001600.00000003</v>
      </c>
      <c r="M345" s="552">
        <f>'KL TTHT CV DOT 2'!P344</f>
        <v>0</v>
      </c>
      <c r="N345" s="570">
        <f>'KL TTHT CV DOT 2'!Q344</f>
        <v>0</v>
      </c>
      <c r="O345" s="570">
        <f t="shared" si="272"/>
        <v>0</v>
      </c>
      <c r="P345" s="552">
        <f t="shared" si="293"/>
        <v>0</v>
      </c>
      <c r="Q345" s="552"/>
      <c r="R345" s="552"/>
      <c r="S345" s="552" t="e">
        <f>#REF!+Q345+R345</f>
        <v>#REF!</v>
      </c>
      <c r="T345" s="257">
        <f t="shared" si="299"/>
        <v>0</v>
      </c>
      <c r="U345" s="257">
        <f t="shared" si="300"/>
        <v>0</v>
      </c>
      <c r="V345" s="257">
        <f t="shared" si="301"/>
        <v>0</v>
      </c>
      <c r="W345" s="257">
        <f t="shared" si="302"/>
        <v>0</v>
      </c>
      <c r="X345" s="257">
        <f t="shared" si="303"/>
        <v>0</v>
      </c>
      <c r="Y345" s="257">
        <f t="shared" si="304"/>
        <v>0</v>
      </c>
      <c r="Z345" s="257">
        <f t="shared" si="305"/>
        <v>0</v>
      </c>
      <c r="AA345" s="990"/>
    </row>
    <row r="346" spans="1:27" outlineLevel="1">
      <c r="A346" s="137"/>
      <c r="B346" s="137"/>
      <c r="C346" s="138" t="s">
        <v>752</v>
      </c>
      <c r="D346" s="97">
        <v>1</v>
      </c>
      <c r="E346" s="97">
        <v>1</v>
      </c>
      <c r="F346" s="139" t="s">
        <v>660</v>
      </c>
      <c r="G346" s="199">
        <v>246041400.00000003</v>
      </c>
      <c r="H346" s="199">
        <v>1400000.0000000002</v>
      </c>
      <c r="I346" s="71">
        <f t="shared" si="306"/>
        <v>247441400.00000003</v>
      </c>
      <c r="J346" s="71">
        <f t="shared" si="296"/>
        <v>246041400.00000003</v>
      </c>
      <c r="K346" s="71">
        <f t="shared" si="297"/>
        <v>1400000.0000000002</v>
      </c>
      <c r="L346" s="71">
        <f t="shared" si="298"/>
        <v>247441400.00000003</v>
      </c>
      <c r="M346" s="552">
        <f>'KL TTHT CV DOT 2'!P345</f>
        <v>0</v>
      </c>
      <c r="N346" s="570">
        <f>'KL TTHT CV DOT 2'!Q345</f>
        <v>0</v>
      </c>
      <c r="O346" s="570">
        <f t="shared" si="272"/>
        <v>0</v>
      </c>
      <c r="P346" s="552">
        <f t="shared" si="293"/>
        <v>0</v>
      </c>
      <c r="Q346" s="552"/>
      <c r="R346" s="552"/>
      <c r="S346" s="552" t="e">
        <f>#REF!+Q346+R346</f>
        <v>#REF!</v>
      </c>
      <c r="T346" s="257">
        <f t="shared" si="299"/>
        <v>0</v>
      </c>
      <c r="U346" s="257">
        <f t="shared" si="300"/>
        <v>0</v>
      </c>
      <c r="V346" s="257">
        <f t="shared" si="301"/>
        <v>0</v>
      </c>
      <c r="W346" s="257">
        <f t="shared" si="302"/>
        <v>0</v>
      </c>
      <c r="X346" s="257">
        <f t="shared" si="303"/>
        <v>0</v>
      </c>
      <c r="Y346" s="257">
        <f t="shared" si="304"/>
        <v>0</v>
      </c>
      <c r="Z346" s="257">
        <f t="shared" si="305"/>
        <v>0</v>
      </c>
      <c r="AA346" s="990"/>
    </row>
    <row r="347" spans="1:27" outlineLevel="1">
      <c r="A347" s="137"/>
      <c r="B347" s="137"/>
      <c r="C347" s="138" t="s">
        <v>753</v>
      </c>
      <c r="D347" s="97">
        <v>1</v>
      </c>
      <c r="E347" s="97">
        <v>1</v>
      </c>
      <c r="F347" s="139" t="s">
        <v>660</v>
      </c>
      <c r="G347" s="199">
        <v>15643100.000000002</v>
      </c>
      <c r="H347" s="199">
        <v>840000.00000000012</v>
      </c>
      <c r="I347" s="71">
        <f t="shared" si="306"/>
        <v>16483100.000000002</v>
      </c>
      <c r="J347" s="71">
        <f t="shared" si="296"/>
        <v>15643100.000000002</v>
      </c>
      <c r="K347" s="71">
        <f t="shared" si="297"/>
        <v>840000.00000000012</v>
      </c>
      <c r="L347" s="71">
        <f t="shared" si="298"/>
        <v>16483100.000000002</v>
      </c>
      <c r="M347" s="552">
        <f>'KL TTHT CV DOT 2'!P346</f>
        <v>0</v>
      </c>
      <c r="N347" s="570">
        <f>'KL TTHT CV DOT 2'!Q346</f>
        <v>0</v>
      </c>
      <c r="O347" s="570">
        <f t="shared" si="272"/>
        <v>0</v>
      </c>
      <c r="P347" s="552">
        <f t="shared" si="293"/>
        <v>0</v>
      </c>
      <c r="Q347" s="552"/>
      <c r="R347" s="552"/>
      <c r="S347" s="552" t="e">
        <f>#REF!+Q347+R347</f>
        <v>#REF!</v>
      </c>
      <c r="T347" s="257">
        <f t="shared" si="299"/>
        <v>0</v>
      </c>
      <c r="U347" s="257">
        <f t="shared" si="300"/>
        <v>0</v>
      </c>
      <c r="V347" s="257">
        <f t="shared" si="301"/>
        <v>0</v>
      </c>
      <c r="W347" s="257">
        <f t="shared" si="302"/>
        <v>0</v>
      </c>
      <c r="X347" s="257">
        <f t="shared" si="303"/>
        <v>0</v>
      </c>
      <c r="Y347" s="257">
        <f t="shared" si="304"/>
        <v>0</v>
      </c>
      <c r="Z347" s="257">
        <f t="shared" si="305"/>
        <v>0</v>
      </c>
      <c r="AA347" s="990"/>
    </row>
    <row r="348" spans="1:27" outlineLevel="1">
      <c r="A348" s="137"/>
      <c r="B348" s="137"/>
      <c r="C348" s="138" t="s">
        <v>754</v>
      </c>
      <c r="D348" s="97">
        <v>1</v>
      </c>
      <c r="E348" s="97">
        <v>1</v>
      </c>
      <c r="F348" s="139" t="s">
        <v>660</v>
      </c>
      <c r="G348" s="199">
        <v>47347300.000000007</v>
      </c>
      <c r="H348" s="199">
        <v>1400000.0000000002</v>
      </c>
      <c r="I348" s="71">
        <f t="shared" si="306"/>
        <v>48747300.000000007</v>
      </c>
      <c r="J348" s="71">
        <f t="shared" si="296"/>
        <v>47347300.000000007</v>
      </c>
      <c r="K348" s="71">
        <f t="shared" si="297"/>
        <v>1400000.0000000002</v>
      </c>
      <c r="L348" s="71">
        <f t="shared" si="298"/>
        <v>48747300.000000007</v>
      </c>
      <c r="M348" s="552">
        <f>'KL TTHT CV DOT 2'!P347</f>
        <v>0</v>
      </c>
      <c r="N348" s="570">
        <f>'KL TTHT CV DOT 2'!Q347</f>
        <v>0</v>
      </c>
      <c r="O348" s="570">
        <f t="shared" si="272"/>
        <v>0</v>
      </c>
      <c r="P348" s="552">
        <f t="shared" si="293"/>
        <v>0</v>
      </c>
      <c r="Q348" s="552"/>
      <c r="R348" s="552"/>
      <c r="S348" s="552" t="e">
        <f>#REF!+Q348+R348</f>
        <v>#REF!</v>
      </c>
      <c r="T348" s="257">
        <f t="shared" si="299"/>
        <v>0</v>
      </c>
      <c r="U348" s="257">
        <f t="shared" si="300"/>
        <v>0</v>
      </c>
      <c r="V348" s="257">
        <f t="shared" si="301"/>
        <v>0</v>
      </c>
      <c r="W348" s="257">
        <f t="shared" si="302"/>
        <v>0</v>
      </c>
      <c r="X348" s="257">
        <f t="shared" si="303"/>
        <v>0</v>
      </c>
      <c r="Y348" s="257">
        <f t="shared" si="304"/>
        <v>0</v>
      </c>
      <c r="Z348" s="257">
        <f t="shared" si="305"/>
        <v>0</v>
      </c>
      <c r="AA348" s="990"/>
    </row>
    <row r="349" spans="1:27" outlineLevel="1">
      <c r="A349" s="137"/>
      <c r="B349" s="137"/>
      <c r="C349" s="138" t="s">
        <v>755</v>
      </c>
      <c r="D349" s="97">
        <v>1</v>
      </c>
      <c r="E349" s="97">
        <v>1</v>
      </c>
      <c r="F349" s="139" t="s">
        <v>660</v>
      </c>
      <c r="G349" s="199">
        <v>28968500.000000004</v>
      </c>
      <c r="H349" s="199">
        <v>840000.00000000012</v>
      </c>
      <c r="I349" s="71">
        <f t="shared" si="306"/>
        <v>29808500.000000004</v>
      </c>
      <c r="J349" s="71">
        <f t="shared" si="296"/>
        <v>28968500.000000004</v>
      </c>
      <c r="K349" s="71">
        <f t="shared" si="297"/>
        <v>840000.00000000012</v>
      </c>
      <c r="L349" s="71">
        <f t="shared" si="298"/>
        <v>29808500.000000004</v>
      </c>
      <c r="M349" s="552">
        <f>'KL TTHT CV DOT 2'!P348</f>
        <v>0</v>
      </c>
      <c r="N349" s="570">
        <f>'KL TTHT CV DOT 2'!Q348</f>
        <v>0</v>
      </c>
      <c r="O349" s="570">
        <f t="shared" si="272"/>
        <v>0</v>
      </c>
      <c r="P349" s="552">
        <f t="shared" si="293"/>
        <v>0</v>
      </c>
      <c r="Q349" s="552"/>
      <c r="R349" s="552"/>
      <c r="S349" s="552" t="e">
        <f>#REF!+Q349+R349</f>
        <v>#REF!</v>
      </c>
      <c r="T349" s="257">
        <f t="shared" si="299"/>
        <v>0</v>
      </c>
      <c r="U349" s="257">
        <f t="shared" si="300"/>
        <v>0</v>
      </c>
      <c r="V349" s="257">
        <f t="shared" si="301"/>
        <v>0</v>
      </c>
      <c r="W349" s="257">
        <f t="shared" si="302"/>
        <v>0</v>
      </c>
      <c r="X349" s="257">
        <f t="shared" si="303"/>
        <v>0</v>
      </c>
      <c r="Y349" s="257">
        <f t="shared" si="304"/>
        <v>0</v>
      </c>
      <c r="Z349" s="257">
        <f t="shared" si="305"/>
        <v>0</v>
      </c>
      <c r="AA349" s="990"/>
    </row>
    <row r="350" spans="1:27" outlineLevel="1">
      <c r="A350" s="137"/>
      <c r="B350" s="137"/>
      <c r="C350" s="138" t="s">
        <v>756</v>
      </c>
      <c r="D350" s="97">
        <v>1</v>
      </c>
      <c r="E350" s="97">
        <v>1</v>
      </c>
      <c r="F350" s="139" t="s">
        <v>660</v>
      </c>
      <c r="G350" s="199">
        <v>24835800.000000004</v>
      </c>
      <c r="H350" s="199">
        <v>840000.00000000012</v>
      </c>
      <c r="I350" s="71">
        <f t="shared" si="306"/>
        <v>25675800.000000004</v>
      </c>
      <c r="J350" s="71">
        <f t="shared" si="296"/>
        <v>24835800.000000004</v>
      </c>
      <c r="K350" s="71">
        <f t="shared" si="297"/>
        <v>840000.00000000012</v>
      </c>
      <c r="L350" s="71">
        <f t="shared" si="298"/>
        <v>25675800.000000004</v>
      </c>
      <c r="M350" s="552">
        <f>'KL TTHT CV DOT 2'!P349</f>
        <v>0</v>
      </c>
      <c r="N350" s="570">
        <f>'KL TTHT CV DOT 2'!Q349</f>
        <v>0</v>
      </c>
      <c r="O350" s="570">
        <f t="shared" si="272"/>
        <v>0</v>
      </c>
      <c r="P350" s="552">
        <f t="shared" si="293"/>
        <v>0</v>
      </c>
      <c r="Q350" s="552"/>
      <c r="R350" s="552"/>
      <c r="S350" s="552" t="e">
        <f>#REF!+Q350+R350</f>
        <v>#REF!</v>
      </c>
      <c r="T350" s="257">
        <f t="shared" si="299"/>
        <v>0</v>
      </c>
      <c r="U350" s="257">
        <f t="shared" si="300"/>
        <v>0</v>
      </c>
      <c r="V350" s="257">
        <f t="shared" si="301"/>
        <v>0</v>
      </c>
      <c r="W350" s="257">
        <f t="shared" si="302"/>
        <v>0</v>
      </c>
      <c r="X350" s="257">
        <f t="shared" si="303"/>
        <v>0</v>
      </c>
      <c r="Y350" s="257">
        <f t="shared" si="304"/>
        <v>0</v>
      </c>
      <c r="Z350" s="257">
        <f t="shared" si="305"/>
        <v>0</v>
      </c>
      <c r="AA350" s="990"/>
    </row>
    <row r="351" spans="1:27" outlineLevel="1">
      <c r="A351" s="137"/>
      <c r="B351" s="137"/>
      <c r="C351" s="138" t="s">
        <v>757</v>
      </c>
      <c r="D351" s="97">
        <v>1</v>
      </c>
      <c r="E351" s="97">
        <v>1</v>
      </c>
      <c r="F351" s="139" t="s">
        <v>660</v>
      </c>
      <c r="G351" s="199">
        <v>91081100</v>
      </c>
      <c r="H351" s="199">
        <v>1400000.0000000002</v>
      </c>
      <c r="I351" s="71">
        <f t="shared" si="306"/>
        <v>92481100</v>
      </c>
      <c r="J351" s="71">
        <f t="shared" si="296"/>
        <v>91081100</v>
      </c>
      <c r="K351" s="71">
        <f t="shared" si="297"/>
        <v>1400000.0000000002</v>
      </c>
      <c r="L351" s="71">
        <f t="shared" si="298"/>
        <v>92481100</v>
      </c>
      <c r="M351" s="552">
        <f>'KL TTHT CV DOT 2'!P350</f>
        <v>0</v>
      </c>
      <c r="N351" s="570">
        <f>'KL TTHT CV DOT 2'!Q350</f>
        <v>0</v>
      </c>
      <c r="O351" s="570">
        <f t="shared" si="272"/>
        <v>0</v>
      </c>
      <c r="P351" s="552">
        <f t="shared" si="293"/>
        <v>0</v>
      </c>
      <c r="Q351" s="552"/>
      <c r="R351" s="552"/>
      <c r="S351" s="552" t="e">
        <f>#REF!+Q351+R351</f>
        <v>#REF!</v>
      </c>
      <c r="T351" s="257">
        <f t="shared" si="299"/>
        <v>0</v>
      </c>
      <c r="U351" s="257">
        <f t="shared" si="300"/>
        <v>0</v>
      </c>
      <c r="V351" s="257">
        <f t="shared" si="301"/>
        <v>0</v>
      </c>
      <c r="W351" s="257">
        <f t="shared" si="302"/>
        <v>0</v>
      </c>
      <c r="X351" s="257">
        <f t="shared" si="303"/>
        <v>0</v>
      </c>
      <c r="Y351" s="257">
        <f t="shared" si="304"/>
        <v>0</v>
      </c>
      <c r="Z351" s="257">
        <f t="shared" si="305"/>
        <v>0</v>
      </c>
      <c r="AA351" s="990"/>
    </row>
    <row r="352" spans="1:27" outlineLevel="1">
      <c r="A352" s="137"/>
      <c r="B352" s="137"/>
      <c r="C352" s="138" t="s">
        <v>758</v>
      </c>
      <c r="D352" s="97">
        <v>1</v>
      </c>
      <c r="E352" s="97">
        <v>1</v>
      </c>
      <c r="F352" s="139" t="s">
        <v>660</v>
      </c>
      <c r="G352" s="199">
        <v>79290200</v>
      </c>
      <c r="H352" s="199">
        <v>1400000.0000000002</v>
      </c>
      <c r="I352" s="71">
        <f t="shared" si="306"/>
        <v>80690200</v>
      </c>
      <c r="J352" s="71">
        <f t="shared" si="296"/>
        <v>79290200</v>
      </c>
      <c r="K352" s="71">
        <f t="shared" si="297"/>
        <v>1400000.0000000002</v>
      </c>
      <c r="L352" s="71">
        <f t="shared" si="298"/>
        <v>80690200</v>
      </c>
      <c r="M352" s="552">
        <f>'KL TTHT CV DOT 2'!P351</f>
        <v>0</v>
      </c>
      <c r="N352" s="570">
        <f>'KL TTHT CV DOT 2'!Q351</f>
        <v>0</v>
      </c>
      <c r="O352" s="570">
        <f t="shared" si="272"/>
        <v>0</v>
      </c>
      <c r="P352" s="552">
        <f t="shared" si="293"/>
        <v>0</v>
      </c>
      <c r="Q352" s="552"/>
      <c r="R352" s="552"/>
      <c r="S352" s="552" t="e">
        <f>#REF!+Q352+R352</f>
        <v>#REF!</v>
      </c>
      <c r="T352" s="257">
        <f t="shared" si="299"/>
        <v>0</v>
      </c>
      <c r="U352" s="257">
        <f t="shared" si="300"/>
        <v>0</v>
      </c>
      <c r="V352" s="257">
        <f t="shared" si="301"/>
        <v>0</v>
      </c>
      <c r="W352" s="257">
        <f t="shared" si="302"/>
        <v>0</v>
      </c>
      <c r="X352" s="257">
        <f t="shared" si="303"/>
        <v>0</v>
      </c>
      <c r="Y352" s="257">
        <f t="shared" si="304"/>
        <v>0</v>
      </c>
      <c r="Z352" s="257">
        <f t="shared" si="305"/>
        <v>0</v>
      </c>
      <c r="AA352" s="990"/>
    </row>
    <row r="353" spans="1:27" outlineLevel="1">
      <c r="A353" s="137"/>
      <c r="B353" s="137"/>
      <c r="C353" s="138" t="s">
        <v>759</v>
      </c>
      <c r="D353" s="97">
        <v>1</v>
      </c>
      <c r="E353" s="97">
        <v>1</v>
      </c>
      <c r="F353" s="139" t="s">
        <v>660</v>
      </c>
      <c r="G353" s="199">
        <v>10457700</v>
      </c>
      <c r="H353" s="199">
        <v>840000.00000000012</v>
      </c>
      <c r="I353" s="71">
        <f t="shared" si="306"/>
        <v>11297700</v>
      </c>
      <c r="J353" s="71">
        <f t="shared" si="296"/>
        <v>10457700</v>
      </c>
      <c r="K353" s="71">
        <f t="shared" si="297"/>
        <v>840000.00000000012</v>
      </c>
      <c r="L353" s="71">
        <f t="shared" si="298"/>
        <v>11297700</v>
      </c>
      <c r="M353" s="552">
        <f>'KL TTHT CV DOT 2'!P352</f>
        <v>0</v>
      </c>
      <c r="N353" s="570">
        <f>'KL TTHT CV DOT 2'!Q352</f>
        <v>0</v>
      </c>
      <c r="O353" s="570">
        <f t="shared" si="272"/>
        <v>0</v>
      </c>
      <c r="P353" s="552">
        <f t="shared" si="293"/>
        <v>0</v>
      </c>
      <c r="Q353" s="552"/>
      <c r="R353" s="552"/>
      <c r="S353" s="552" t="e">
        <f>#REF!+Q353+R353</f>
        <v>#REF!</v>
      </c>
      <c r="T353" s="257">
        <f t="shared" si="299"/>
        <v>0</v>
      </c>
      <c r="U353" s="257">
        <f t="shared" si="300"/>
        <v>0</v>
      </c>
      <c r="V353" s="257">
        <f t="shared" si="301"/>
        <v>0</v>
      </c>
      <c r="W353" s="257">
        <f t="shared" si="302"/>
        <v>0</v>
      </c>
      <c r="X353" s="257">
        <f t="shared" si="303"/>
        <v>0</v>
      </c>
      <c r="Y353" s="257">
        <f t="shared" si="304"/>
        <v>0</v>
      </c>
      <c r="Z353" s="257">
        <f t="shared" si="305"/>
        <v>0</v>
      </c>
      <c r="AA353" s="990"/>
    </row>
    <row r="354" spans="1:27" outlineLevel="1">
      <c r="A354" s="137"/>
      <c r="B354" s="137"/>
      <c r="C354" s="138" t="s">
        <v>760</v>
      </c>
      <c r="D354" s="97">
        <v>1</v>
      </c>
      <c r="E354" s="97">
        <v>1</v>
      </c>
      <c r="F354" s="139" t="s">
        <v>660</v>
      </c>
      <c r="G354" s="199">
        <v>8309400.0000000009</v>
      </c>
      <c r="H354" s="199">
        <v>840000.00000000012</v>
      </c>
      <c r="I354" s="71">
        <f t="shared" si="306"/>
        <v>9149400.0000000019</v>
      </c>
      <c r="J354" s="71">
        <f t="shared" si="296"/>
        <v>8309400.0000000009</v>
      </c>
      <c r="K354" s="71">
        <f t="shared" si="297"/>
        <v>840000.00000000012</v>
      </c>
      <c r="L354" s="71">
        <f t="shared" si="298"/>
        <v>9149400.0000000019</v>
      </c>
      <c r="M354" s="552">
        <f>'KL TTHT CV DOT 2'!P353</f>
        <v>0</v>
      </c>
      <c r="N354" s="570">
        <f>'KL TTHT CV DOT 2'!Q353</f>
        <v>0</v>
      </c>
      <c r="O354" s="570">
        <f t="shared" si="272"/>
        <v>0</v>
      </c>
      <c r="P354" s="552">
        <f t="shared" si="293"/>
        <v>0</v>
      </c>
      <c r="Q354" s="552"/>
      <c r="R354" s="552"/>
      <c r="S354" s="552" t="e">
        <f>#REF!+Q354+R354</f>
        <v>#REF!</v>
      </c>
      <c r="T354" s="257">
        <f t="shared" si="299"/>
        <v>0</v>
      </c>
      <c r="U354" s="257">
        <f t="shared" si="300"/>
        <v>0</v>
      </c>
      <c r="V354" s="257">
        <f t="shared" si="301"/>
        <v>0</v>
      </c>
      <c r="W354" s="257">
        <f t="shared" si="302"/>
        <v>0</v>
      </c>
      <c r="X354" s="257">
        <f t="shared" si="303"/>
        <v>0</v>
      </c>
      <c r="Y354" s="257">
        <f t="shared" si="304"/>
        <v>0</v>
      </c>
      <c r="Z354" s="257">
        <f t="shared" si="305"/>
        <v>0</v>
      </c>
      <c r="AA354" s="990"/>
    </row>
    <row r="355" spans="1:27" outlineLevel="1">
      <c r="A355" s="137"/>
      <c r="B355" s="137"/>
      <c r="C355" s="138" t="s">
        <v>761</v>
      </c>
      <c r="D355" s="97">
        <v>1</v>
      </c>
      <c r="E355" s="97">
        <v>1</v>
      </c>
      <c r="F355" s="139" t="s">
        <v>660</v>
      </c>
      <c r="G355" s="199">
        <v>70643100</v>
      </c>
      <c r="H355" s="199">
        <v>1400000.0000000002</v>
      </c>
      <c r="I355" s="71">
        <f t="shared" si="306"/>
        <v>72043100</v>
      </c>
      <c r="J355" s="71">
        <f t="shared" si="296"/>
        <v>70643100</v>
      </c>
      <c r="K355" s="71">
        <f t="shared" si="297"/>
        <v>1400000.0000000002</v>
      </c>
      <c r="L355" s="71">
        <f t="shared" si="298"/>
        <v>72043100</v>
      </c>
      <c r="M355" s="552">
        <f>'KL TTHT CV DOT 2'!P354</f>
        <v>0</v>
      </c>
      <c r="N355" s="570">
        <f>'KL TTHT CV DOT 2'!Q354</f>
        <v>0</v>
      </c>
      <c r="O355" s="570">
        <f t="shared" si="272"/>
        <v>0</v>
      </c>
      <c r="P355" s="552">
        <f t="shared" si="293"/>
        <v>0</v>
      </c>
      <c r="Q355" s="552"/>
      <c r="R355" s="552"/>
      <c r="S355" s="552" t="e">
        <f>#REF!+Q355+R355</f>
        <v>#REF!</v>
      </c>
      <c r="T355" s="257">
        <f t="shared" si="299"/>
        <v>0</v>
      </c>
      <c r="U355" s="257">
        <f t="shared" si="300"/>
        <v>0</v>
      </c>
      <c r="V355" s="257">
        <f t="shared" si="301"/>
        <v>0</v>
      </c>
      <c r="W355" s="257">
        <f t="shared" si="302"/>
        <v>0</v>
      </c>
      <c r="X355" s="257">
        <f t="shared" si="303"/>
        <v>0</v>
      </c>
      <c r="Y355" s="257">
        <f t="shared" si="304"/>
        <v>0</v>
      </c>
      <c r="Z355" s="257">
        <f t="shared" si="305"/>
        <v>0</v>
      </c>
      <c r="AA355" s="990"/>
    </row>
    <row r="356" spans="1:27" outlineLevel="1">
      <c r="A356" s="137"/>
      <c r="B356" s="137"/>
      <c r="C356" s="138" t="s">
        <v>762</v>
      </c>
      <c r="D356" s="97">
        <v>1</v>
      </c>
      <c r="E356" s="97">
        <v>1</v>
      </c>
      <c r="F356" s="139" t="s">
        <v>660</v>
      </c>
      <c r="G356" s="199">
        <v>79290200</v>
      </c>
      <c r="H356" s="199">
        <v>1400000.0000000002</v>
      </c>
      <c r="I356" s="71">
        <f t="shared" si="306"/>
        <v>80690200</v>
      </c>
      <c r="J356" s="71">
        <f t="shared" si="296"/>
        <v>79290200</v>
      </c>
      <c r="K356" s="71">
        <f t="shared" si="297"/>
        <v>1400000.0000000002</v>
      </c>
      <c r="L356" s="71">
        <f t="shared" si="298"/>
        <v>80690200</v>
      </c>
      <c r="M356" s="552">
        <f>'KL TTHT CV DOT 2'!P355</f>
        <v>0</v>
      </c>
      <c r="N356" s="570">
        <f>'KL TTHT CV DOT 2'!Q355</f>
        <v>0</v>
      </c>
      <c r="O356" s="570">
        <f t="shared" si="272"/>
        <v>0</v>
      </c>
      <c r="P356" s="552">
        <f t="shared" si="293"/>
        <v>0</v>
      </c>
      <c r="Q356" s="552"/>
      <c r="R356" s="552"/>
      <c r="S356" s="552" t="e">
        <f>#REF!+Q356+R356</f>
        <v>#REF!</v>
      </c>
      <c r="T356" s="257">
        <f t="shared" si="299"/>
        <v>0</v>
      </c>
      <c r="U356" s="257">
        <f t="shared" si="300"/>
        <v>0</v>
      </c>
      <c r="V356" s="257">
        <f t="shared" si="301"/>
        <v>0</v>
      </c>
      <c r="W356" s="257">
        <f t="shared" si="302"/>
        <v>0</v>
      </c>
      <c r="X356" s="257">
        <f t="shared" si="303"/>
        <v>0</v>
      </c>
      <c r="Y356" s="257">
        <f t="shared" si="304"/>
        <v>0</v>
      </c>
      <c r="Z356" s="257">
        <f t="shared" si="305"/>
        <v>0</v>
      </c>
      <c r="AA356" s="990"/>
    </row>
    <row r="357" spans="1:27" outlineLevel="1">
      <c r="A357" s="137"/>
      <c r="B357" s="137"/>
      <c r="C357" s="138" t="s">
        <v>763</v>
      </c>
      <c r="D357" s="97">
        <v>1</v>
      </c>
      <c r="E357" s="97">
        <v>1</v>
      </c>
      <c r="F357" s="139" t="s">
        <v>660</v>
      </c>
      <c r="G357" s="199">
        <v>10457700</v>
      </c>
      <c r="H357" s="199">
        <v>840000.00000000012</v>
      </c>
      <c r="I357" s="71">
        <f t="shared" si="306"/>
        <v>11297700</v>
      </c>
      <c r="J357" s="71">
        <f t="shared" si="296"/>
        <v>10457700</v>
      </c>
      <c r="K357" s="71">
        <f t="shared" si="297"/>
        <v>840000.00000000012</v>
      </c>
      <c r="L357" s="71">
        <f t="shared" si="298"/>
        <v>11297700</v>
      </c>
      <c r="M357" s="552">
        <f>'KL TTHT CV DOT 2'!P356</f>
        <v>0</v>
      </c>
      <c r="N357" s="570">
        <f>'KL TTHT CV DOT 2'!Q356</f>
        <v>0</v>
      </c>
      <c r="O357" s="570">
        <f t="shared" si="272"/>
        <v>0</v>
      </c>
      <c r="P357" s="552">
        <f t="shared" si="293"/>
        <v>0</v>
      </c>
      <c r="Q357" s="552"/>
      <c r="R357" s="552"/>
      <c r="S357" s="552" t="e">
        <f>#REF!+Q357+R357</f>
        <v>#REF!</v>
      </c>
      <c r="T357" s="257">
        <f t="shared" si="299"/>
        <v>0</v>
      </c>
      <c r="U357" s="257">
        <f t="shared" si="300"/>
        <v>0</v>
      </c>
      <c r="V357" s="257">
        <f t="shared" si="301"/>
        <v>0</v>
      </c>
      <c r="W357" s="257">
        <f t="shared" si="302"/>
        <v>0</v>
      </c>
      <c r="X357" s="257">
        <f t="shared" si="303"/>
        <v>0</v>
      </c>
      <c r="Y357" s="257">
        <f t="shared" si="304"/>
        <v>0</v>
      </c>
      <c r="Z357" s="257">
        <f t="shared" si="305"/>
        <v>0</v>
      </c>
      <c r="AA357" s="990"/>
    </row>
    <row r="358" spans="1:27" ht="25.2" customHeight="1" outlineLevel="1">
      <c r="A358" s="137"/>
      <c r="B358" s="137"/>
      <c r="C358" s="138" t="s">
        <v>764</v>
      </c>
      <c r="D358" s="97">
        <v>1</v>
      </c>
      <c r="E358" s="97">
        <v>1</v>
      </c>
      <c r="F358" s="139" t="s">
        <v>660</v>
      </c>
      <c r="G358" s="199">
        <v>8309400.0000000009</v>
      </c>
      <c r="H358" s="199">
        <v>840000.00000000012</v>
      </c>
      <c r="I358" s="71">
        <f t="shared" si="306"/>
        <v>9149400.0000000019</v>
      </c>
      <c r="J358" s="71">
        <f t="shared" si="296"/>
        <v>8309400.0000000009</v>
      </c>
      <c r="K358" s="71">
        <f t="shared" si="297"/>
        <v>840000.00000000012</v>
      </c>
      <c r="L358" s="71">
        <f t="shared" si="298"/>
        <v>9149400.0000000019</v>
      </c>
      <c r="M358" s="552">
        <f>'KL TTHT CV DOT 2'!P357</f>
        <v>0</v>
      </c>
      <c r="N358" s="570">
        <f>'KL TTHT CV DOT 2'!Q357</f>
        <v>0</v>
      </c>
      <c r="O358" s="570">
        <f t="shared" si="272"/>
        <v>0</v>
      </c>
      <c r="P358" s="552">
        <f t="shared" si="293"/>
        <v>0</v>
      </c>
      <c r="Q358" s="552"/>
      <c r="R358" s="552"/>
      <c r="S358" s="552" t="e">
        <f>#REF!+Q358+R358</f>
        <v>#REF!</v>
      </c>
      <c r="T358" s="257">
        <f t="shared" si="299"/>
        <v>0</v>
      </c>
      <c r="U358" s="257">
        <f t="shared" si="300"/>
        <v>0</v>
      </c>
      <c r="V358" s="257">
        <f t="shared" si="301"/>
        <v>0</v>
      </c>
      <c r="W358" s="257">
        <f t="shared" si="302"/>
        <v>0</v>
      </c>
      <c r="X358" s="257">
        <f t="shared" si="303"/>
        <v>0</v>
      </c>
      <c r="Y358" s="257">
        <f t="shared" si="304"/>
        <v>0</v>
      </c>
      <c r="Z358" s="257">
        <f t="shared" si="305"/>
        <v>0</v>
      </c>
      <c r="AA358" s="990"/>
    </row>
    <row r="359" spans="1:27" outlineLevel="1">
      <c r="A359" s="137"/>
      <c r="B359" s="137"/>
      <c r="C359" s="138" t="s">
        <v>765</v>
      </c>
      <c r="D359" s="97">
        <v>1</v>
      </c>
      <c r="E359" s="97">
        <v>1</v>
      </c>
      <c r="F359" s="139" t="s">
        <v>660</v>
      </c>
      <c r="G359" s="199">
        <v>8309400.0000000009</v>
      </c>
      <c r="H359" s="199">
        <v>840000.00000000012</v>
      </c>
      <c r="I359" s="71">
        <f t="shared" si="306"/>
        <v>9149400.0000000019</v>
      </c>
      <c r="J359" s="71">
        <f t="shared" si="296"/>
        <v>8309400.0000000009</v>
      </c>
      <c r="K359" s="71">
        <f t="shared" si="297"/>
        <v>840000.00000000012</v>
      </c>
      <c r="L359" s="71">
        <f t="shared" si="298"/>
        <v>9149400.0000000019</v>
      </c>
      <c r="M359" s="552">
        <f>'KL TTHT CV DOT 2'!P358</f>
        <v>0</v>
      </c>
      <c r="N359" s="570">
        <f>'KL TTHT CV DOT 2'!Q358</f>
        <v>0</v>
      </c>
      <c r="O359" s="570">
        <f t="shared" si="272"/>
        <v>0</v>
      </c>
      <c r="P359" s="552">
        <f t="shared" si="293"/>
        <v>0</v>
      </c>
      <c r="Q359" s="552"/>
      <c r="R359" s="552"/>
      <c r="S359" s="552" t="e">
        <f>#REF!+Q359+R359</f>
        <v>#REF!</v>
      </c>
      <c r="T359" s="257">
        <f t="shared" si="299"/>
        <v>0</v>
      </c>
      <c r="U359" s="257">
        <f t="shared" si="300"/>
        <v>0</v>
      </c>
      <c r="V359" s="257">
        <f t="shared" si="301"/>
        <v>0</v>
      </c>
      <c r="W359" s="257">
        <f t="shared" si="302"/>
        <v>0</v>
      </c>
      <c r="X359" s="257">
        <f t="shared" si="303"/>
        <v>0</v>
      </c>
      <c r="Y359" s="257">
        <f t="shared" si="304"/>
        <v>0</v>
      </c>
      <c r="Z359" s="257">
        <f t="shared" si="305"/>
        <v>0</v>
      </c>
      <c r="AA359" s="990"/>
    </row>
    <row r="360" spans="1:27" outlineLevel="1">
      <c r="A360" s="137"/>
      <c r="B360" s="137"/>
      <c r="C360" s="138" t="s">
        <v>766</v>
      </c>
      <c r="D360" s="97">
        <v>1</v>
      </c>
      <c r="E360" s="97">
        <v>1</v>
      </c>
      <c r="F360" s="139" t="s">
        <v>660</v>
      </c>
      <c r="G360" s="199">
        <v>71126000</v>
      </c>
      <c r="H360" s="199">
        <v>1400000.0000000002</v>
      </c>
      <c r="I360" s="71">
        <f t="shared" si="306"/>
        <v>72526000</v>
      </c>
      <c r="J360" s="71">
        <f t="shared" si="296"/>
        <v>71126000</v>
      </c>
      <c r="K360" s="71">
        <f t="shared" si="297"/>
        <v>1400000.0000000002</v>
      </c>
      <c r="L360" s="71">
        <f t="shared" si="298"/>
        <v>72526000</v>
      </c>
      <c r="M360" s="552">
        <f>'KL TTHT CV DOT 2'!P359</f>
        <v>0</v>
      </c>
      <c r="N360" s="570">
        <f>'KL TTHT CV DOT 2'!Q359</f>
        <v>0</v>
      </c>
      <c r="O360" s="570">
        <f t="shared" si="272"/>
        <v>0</v>
      </c>
      <c r="P360" s="552">
        <f t="shared" si="293"/>
        <v>0</v>
      </c>
      <c r="Q360" s="552"/>
      <c r="R360" s="552"/>
      <c r="S360" s="552" t="e">
        <f>#REF!+Q360+R360</f>
        <v>#REF!</v>
      </c>
      <c r="T360" s="257">
        <f t="shared" si="299"/>
        <v>0</v>
      </c>
      <c r="U360" s="257">
        <f t="shared" si="300"/>
        <v>0</v>
      </c>
      <c r="V360" s="257">
        <f t="shared" si="301"/>
        <v>0</v>
      </c>
      <c r="W360" s="257">
        <f t="shared" si="302"/>
        <v>0</v>
      </c>
      <c r="X360" s="257">
        <f t="shared" si="303"/>
        <v>0</v>
      </c>
      <c r="Y360" s="257">
        <f t="shared" si="304"/>
        <v>0</v>
      </c>
      <c r="Z360" s="257">
        <f t="shared" si="305"/>
        <v>0</v>
      </c>
      <c r="AA360" s="990"/>
    </row>
    <row r="361" spans="1:27" outlineLevel="1">
      <c r="A361" s="137"/>
      <c r="B361" s="137"/>
      <c r="C361" s="138" t="s">
        <v>767</v>
      </c>
      <c r="D361" s="97">
        <v>1</v>
      </c>
      <c r="E361" s="97"/>
      <c r="F361" s="139" t="s">
        <v>660</v>
      </c>
      <c r="G361" s="199">
        <v>0</v>
      </c>
      <c r="H361" s="199">
        <v>0</v>
      </c>
      <c r="I361" s="71">
        <f t="shared" si="306"/>
        <v>0</v>
      </c>
      <c r="J361" s="71">
        <f t="shared" si="296"/>
        <v>0</v>
      </c>
      <c r="K361" s="71">
        <f t="shared" si="297"/>
        <v>0</v>
      </c>
      <c r="L361" s="71">
        <f t="shared" si="298"/>
        <v>0</v>
      </c>
      <c r="M361" s="552">
        <f>'KL TTHT CV DOT 2'!P360</f>
        <v>0</v>
      </c>
      <c r="N361" s="570">
        <f>'KL TTHT CV DOT 2'!Q360</f>
        <v>0</v>
      </c>
      <c r="O361" s="570">
        <f t="shared" si="272"/>
        <v>0</v>
      </c>
      <c r="P361" s="552">
        <f t="shared" si="293"/>
        <v>0</v>
      </c>
      <c r="Q361" s="552"/>
      <c r="R361" s="552"/>
      <c r="S361" s="552" t="e">
        <f>#REF!+Q361+R361</f>
        <v>#REF!</v>
      </c>
      <c r="T361" s="257">
        <f t="shared" si="299"/>
        <v>0</v>
      </c>
      <c r="U361" s="257">
        <f t="shared" si="300"/>
        <v>0</v>
      </c>
      <c r="V361" s="257">
        <f t="shared" si="301"/>
        <v>0</v>
      </c>
      <c r="W361" s="257">
        <f t="shared" si="302"/>
        <v>0</v>
      </c>
      <c r="X361" s="257">
        <f t="shared" si="303"/>
        <v>0</v>
      </c>
      <c r="Y361" s="257">
        <f t="shared" si="304"/>
        <v>0</v>
      </c>
      <c r="Z361" s="257">
        <f t="shared" si="305"/>
        <v>0</v>
      </c>
      <c r="AA361" s="990"/>
    </row>
    <row r="362" spans="1:27" outlineLevel="1">
      <c r="A362" s="137"/>
      <c r="B362" s="137"/>
      <c r="C362" s="138" t="s">
        <v>768</v>
      </c>
      <c r="D362" s="97">
        <v>1</v>
      </c>
      <c r="E362" s="97"/>
      <c r="F362" s="139" t="s">
        <v>660</v>
      </c>
      <c r="G362" s="199">
        <v>0</v>
      </c>
      <c r="H362" s="199">
        <v>0</v>
      </c>
      <c r="I362" s="71">
        <f t="shared" si="306"/>
        <v>0</v>
      </c>
      <c r="J362" s="71">
        <f t="shared" si="296"/>
        <v>0</v>
      </c>
      <c r="K362" s="71">
        <f t="shared" si="297"/>
        <v>0</v>
      </c>
      <c r="L362" s="71">
        <f t="shared" si="298"/>
        <v>0</v>
      </c>
      <c r="M362" s="552">
        <f>'KL TTHT CV DOT 2'!P361</f>
        <v>0</v>
      </c>
      <c r="N362" s="570">
        <f>'KL TTHT CV DOT 2'!Q361</f>
        <v>0</v>
      </c>
      <c r="O362" s="570">
        <f t="shared" si="272"/>
        <v>0</v>
      </c>
      <c r="P362" s="552">
        <f t="shared" si="293"/>
        <v>0</v>
      </c>
      <c r="Q362" s="552"/>
      <c r="R362" s="552"/>
      <c r="S362" s="552" t="e">
        <f>#REF!+Q362+R362</f>
        <v>#REF!</v>
      </c>
      <c r="T362" s="257">
        <f t="shared" si="299"/>
        <v>0</v>
      </c>
      <c r="U362" s="257">
        <f t="shared" si="300"/>
        <v>0</v>
      </c>
      <c r="V362" s="257">
        <f t="shared" si="301"/>
        <v>0</v>
      </c>
      <c r="W362" s="257">
        <f t="shared" si="302"/>
        <v>0</v>
      </c>
      <c r="X362" s="257">
        <f t="shared" si="303"/>
        <v>0</v>
      </c>
      <c r="Y362" s="257">
        <f t="shared" si="304"/>
        <v>0</v>
      </c>
      <c r="Z362" s="257">
        <f t="shared" si="305"/>
        <v>0</v>
      </c>
      <c r="AA362" s="990"/>
    </row>
    <row r="363" spans="1:27" s="399" customFormat="1" outlineLevel="1">
      <c r="A363" s="395"/>
      <c r="B363" s="395"/>
      <c r="C363" s="400" t="s">
        <v>690</v>
      </c>
      <c r="D363" s="97">
        <v>1</v>
      </c>
      <c r="E363" s="97">
        <v>1</v>
      </c>
      <c r="F363" s="397" t="s">
        <v>619</v>
      </c>
      <c r="G363" s="62">
        <v>35656770</v>
      </c>
      <c r="H363" s="62">
        <v>10697031</v>
      </c>
      <c r="I363" s="62">
        <f t="shared" si="306"/>
        <v>46353801</v>
      </c>
      <c r="J363" s="62">
        <f t="shared" si="296"/>
        <v>35656770</v>
      </c>
      <c r="K363" s="62">
        <f t="shared" si="297"/>
        <v>10697031</v>
      </c>
      <c r="L363" s="62">
        <f t="shared" si="298"/>
        <v>46353801</v>
      </c>
      <c r="M363" s="550">
        <f>'KL TTHT CV DOT 2'!P362</f>
        <v>0</v>
      </c>
      <c r="N363" s="574">
        <f>'KL TTHT CV DOT 2'!Q362</f>
        <v>0</v>
      </c>
      <c r="O363" s="574">
        <f t="shared" si="272"/>
        <v>0</v>
      </c>
      <c r="P363" s="550">
        <f t="shared" si="293"/>
        <v>0</v>
      </c>
      <c r="Q363" s="550"/>
      <c r="R363" s="550"/>
      <c r="S363" s="550" t="e">
        <f>#REF!+Q363+R363</f>
        <v>#REF!</v>
      </c>
      <c r="T363" s="255">
        <f t="shared" si="299"/>
        <v>0</v>
      </c>
      <c r="U363" s="255">
        <f t="shared" si="300"/>
        <v>0</v>
      </c>
      <c r="V363" s="255">
        <f t="shared" si="301"/>
        <v>0</v>
      </c>
      <c r="W363" s="255">
        <f t="shared" si="302"/>
        <v>0</v>
      </c>
      <c r="X363" s="255">
        <f t="shared" si="303"/>
        <v>0</v>
      </c>
      <c r="Y363" s="255">
        <f t="shared" si="304"/>
        <v>0</v>
      </c>
      <c r="Z363" s="255">
        <f t="shared" si="305"/>
        <v>0</v>
      </c>
      <c r="AA363" s="990"/>
    </row>
    <row r="364" spans="1:27" outlineLevel="1">
      <c r="A364" s="137"/>
      <c r="B364" s="137"/>
      <c r="C364" s="138"/>
      <c r="D364" s="97"/>
      <c r="E364" s="97"/>
      <c r="F364" s="139"/>
      <c r="G364" s="71"/>
      <c r="H364" s="71"/>
      <c r="I364" s="71"/>
      <c r="J364" s="71"/>
      <c r="K364" s="71"/>
      <c r="L364" s="71"/>
      <c r="M364" s="552">
        <f>'KL TTHT CV DOT 2'!P363</f>
        <v>0</v>
      </c>
      <c r="N364" s="570">
        <f>'KL TTHT CV DOT 2'!Q363</f>
        <v>0</v>
      </c>
      <c r="O364" s="570">
        <f t="shared" si="272"/>
        <v>0</v>
      </c>
      <c r="P364" s="552">
        <f t="shared" si="293"/>
        <v>0</v>
      </c>
      <c r="Q364" s="552"/>
      <c r="R364" s="552"/>
      <c r="S364" s="552" t="e">
        <f>#REF!+Q364+R364</f>
        <v>#REF!</v>
      </c>
      <c r="T364" s="257">
        <f t="shared" si="299"/>
        <v>0</v>
      </c>
      <c r="U364" s="257">
        <f t="shared" si="300"/>
        <v>0</v>
      </c>
      <c r="V364" s="257">
        <f t="shared" si="301"/>
        <v>0</v>
      </c>
      <c r="W364" s="257">
        <f t="shared" si="302"/>
        <v>0</v>
      </c>
      <c r="X364" s="257">
        <f t="shared" si="303"/>
        <v>0</v>
      </c>
      <c r="Y364" s="257">
        <f t="shared" si="304"/>
        <v>0</v>
      </c>
      <c r="Z364" s="257">
        <f t="shared" si="305"/>
        <v>0</v>
      </c>
      <c r="AA364" s="990"/>
    </row>
    <row r="365" spans="1:27" outlineLevel="1">
      <c r="A365" s="137"/>
      <c r="B365" s="137"/>
      <c r="C365" s="189" t="s">
        <v>1591</v>
      </c>
      <c r="D365" s="97"/>
      <c r="E365" s="97"/>
      <c r="F365" s="139"/>
      <c r="G365" s="71"/>
      <c r="H365" s="71"/>
      <c r="I365" s="71"/>
      <c r="J365" s="82">
        <f>SUBTOTAL(9,J366:J385)</f>
        <v>982315957</v>
      </c>
      <c r="K365" s="82">
        <f t="shared" ref="K365:L365" si="307">SUBTOTAL(9,K366:K385)</f>
        <v>122770928.72825857</v>
      </c>
      <c r="L365" s="82">
        <f t="shared" si="307"/>
        <v>1105086885.7282586</v>
      </c>
      <c r="M365" s="553">
        <f>'KL TTHT CV DOT 2'!P364</f>
        <v>0</v>
      </c>
      <c r="N365" s="576">
        <f>'KL TTHT CV DOT 2'!Q364</f>
        <v>0</v>
      </c>
      <c r="O365" s="576">
        <f t="shared" si="272"/>
        <v>0</v>
      </c>
      <c r="P365" s="553">
        <f t="shared" si="293"/>
        <v>0</v>
      </c>
      <c r="Q365" s="553"/>
      <c r="R365" s="553"/>
      <c r="S365" s="553" t="e">
        <f>#REF!+Q365+R365</f>
        <v>#REF!</v>
      </c>
      <c r="T365" s="266">
        <f>SUBTOTAL(9,T366:T385)</f>
        <v>240578989.25</v>
      </c>
      <c r="U365" s="266">
        <f t="shared" ref="U365:V365" si="308">SUBTOTAL(9,U366:U385)</f>
        <v>30192732.182064641</v>
      </c>
      <c r="V365" s="266">
        <f t="shared" si="308"/>
        <v>270771721.43206465</v>
      </c>
      <c r="W365" s="266">
        <f>SUBTOTAL(9,W366:W385)</f>
        <v>192463191.40000001</v>
      </c>
      <c r="X365" s="266">
        <f t="shared" ref="X365:Y365" si="309">SUBTOTAL(9,X366:X385)</f>
        <v>24154185.745651715</v>
      </c>
      <c r="Y365" s="266">
        <f t="shared" si="309"/>
        <v>216617377.14565173</v>
      </c>
      <c r="Z365" s="266">
        <f t="shared" ref="Z365" si="310">SUBTOTAL(9,Z366:Z385)</f>
        <v>487389098.57771635</v>
      </c>
      <c r="AA365" s="988"/>
    </row>
    <row r="366" spans="1:27" outlineLevel="1">
      <c r="A366" s="137"/>
      <c r="B366" s="137"/>
      <c r="C366" s="138" t="s">
        <v>677</v>
      </c>
      <c r="D366" s="97">
        <v>0</v>
      </c>
      <c r="E366" s="97">
        <v>0</v>
      </c>
      <c r="F366" s="139" t="s">
        <v>624</v>
      </c>
      <c r="G366" s="199">
        <v>1443780</v>
      </c>
      <c r="H366" s="199">
        <v>81001.384755200008</v>
      </c>
      <c r="I366" s="71">
        <f t="shared" ref="I366:I372" si="311">SUM(G366:H366)</f>
        <v>1524781.3847552</v>
      </c>
      <c r="J366" s="71">
        <f t="shared" ref="J366:J384" si="312">G366*E366</f>
        <v>0</v>
      </c>
      <c r="K366" s="71">
        <f t="shared" ref="K366:K384" si="313">H366*E366</f>
        <v>0</v>
      </c>
      <c r="L366" s="71">
        <f t="shared" ref="L366:L384" si="314">I366*E366</f>
        <v>0</v>
      </c>
      <c r="M366" s="552">
        <f>'KL TTHT CV DOT 2'!P365</f>
        <v>0</v>
      </c>
      <c r="N366" s="570">
        <f>'KL TTHT CV DOT 2'!Q365</f>
        <v>0</v>
      </c>
      <c r="O366" s="570">
        <f t="shared" si="272"/>
        <v>0</v>
      </c>
      <c r="P366" s="552">
        <f t="shared" si="293"/>
        <v>0</v>
      </c>
      <c r="Q366" s="552"/>
      <c r="R366" s="552"/>
      <c r="S366" s="552" t="e">
        <f>#REF!+Q366+R366</f>
        <v>#REF!</v>
      </c>
      <c r="T366" s="257">
        <f t="shared" ref="T366:T386" si="315">M366*J366</f>
        <v>0</v>
      </c>
      <c r="U366" s="257">
        <f t="shared" ref="U366:U386" si="316">M366*K366</f>
        <v>0</v>
      </c>
      <c r="V366" s="257">
        <f t="shared" si="301"/>
        <v>0</v>
      </c>
      <c r="W366" s="257">
        <f t="shared" ref="W366:W386" si="317">J366*N366</f>
        <v>0</v>
      </c>
      <c r="X366" s="257">
        <f t="shared" ref="X366:X386" si="318">K366*N366</f>
        <v>0</v>
      </c>
      <c r="Y366" s="257">
        <f t="shared" ref="Y366:Y386" si="319">W366+X366</f>
        <v>0</v>
      </c>
      <c r="Z366" s="257">
        <f t="shared" ref="Z366:Z386" si="320">V366+Y366</f>
        <v>0</v>
      </c>
      <c r="AA366" s="990"/>
    </row>
    <row r="367" spans="1:27" outlineLevel="1">
      <c r="A367" s="137"/>
      <c r="B367" s="137"/>
      <c r="C367" s="138" t="s">
        <v>678</v>
      </c>
      <c r="D367" s="97">
        <v>0</v>
      </c>
      <c r="E367" s="97">
        <v>0</v>
      </c>
      <c r="F367" s="139" t="s">
        <v>624</v>
      </c>
      <c r="G367" s="199">
        <v>1009709.9999999999</v>
      </c>
      <c r="H367" s="199">
        <v>61078.452019199976</v>
      </c>
      <c r="I367" s="71">
        <f t="shared" si="311"/>
        <v>1070788.4520192</v>
      </c>
      <c r="J367" s="71">
        <f t="shared" si="312"/>
        <v>0</v>
      </c>
      <c r="K367" s="71">
        <f t="shared" si="313"/>
        <v>0</v>
      </c>
      <c r="L367" s="71">
        <f t="shared" si="314"/>
        <v>0</v>
      </c>
      <c r="M367" s="552">
        <f>'KL TTHT CV DOT 2'!P366</f>
        <v>0</v>
      </c>
      <c r="N367" s="570">
        <f>'KL TTHT CV DOT 2'!Q366</f>
        <v>0</v>
      </c>
      <c r="O367" s="570">
        <f t="shared" si="272"/>
        <v>0</v>
      </c>
      <c r="P367" s="552">
        <f t="shared" si="293"/>
        <v>0</v>
      </c>
      <c r="Q367" s="552"/>
      <c r="R367" s="552"/>
      <c r="S367" s="552" t="e">
        <f>#REF!+Q367+R367</f>
        <v>#REF!</v>
      </c>
      <c r="T367" s="257">
        <f t="shared" si="315"/>
        <v>0</v>
      </c>
      <c r="U367" s="257">
        <f t="shared" si="316"/>
        <v>0</v>
      </c>
      <c r="V367" s="257">
        <f t="shared" si="301"/>
        <v>0</v>
      </c>
      <c r="W367" s="257">
        <f t="shared" si="317"/>
        <v>0</v>
      </c>
      <c r="X367" s="257">
        <f t="shared" si="318"/>
        <v>0</v>
      </c>
      <c r="Y367" s="257">
        <f t="shared" si="319"/>
        <v>0</v>
      </c>
      <c r="Z367" s="257">
        <f t="shared" si="320"/>
        <v>0</v>
      </c>
      <c r="AA367" s="990"/>
    </row>
    <row r="368" spans="1:27" outlineLevel="1">
      <c r="A368" s="137"/>
      <c r="B368" s="137"/>
      <c r="C368" s="138" t="s">
        <v>679</v>
      </c>
      <c r="D368" s="97">
        <v>0</v>
      </c>
      <c r="E368" s="97">
        <v>0</v>
      </c>
      <c r="F368" s="139" t="s">
        <v>624</v>
      </c>
      <c r="G368" s="199">
        <v>776880</v>
      </c>
      <c r="H368" s="199">
        <v>51045.865472000005</v>
      </c>
      <c r="I368" s="71">
        <f t="shared" si="311"/>
        <v>827925.86547199998</v>
      </c>
      <c r="J368" s="71">
        <f t="shared" si="312"/>
        <v>0</v>
      </c>
      <c r="K368" s="71">
        <f t="shared" si="313"/>
        <v>0</v>
      </c>
      <c r="L368" s="71">
        <f t="shared" si="314"/>
        <v>0</v>
      </c>
      <c r="M368" s="552">
        <f>'KL TTHT CV DOT 2'!P367</f>
        <v>0</v>
      </c>
      <c r="N368" s="570">
        <f>'KL TTHT CV DOT 2'!Q367</f>
        <v>0</v>
      </c>
      <c r="O368" s="570">
        <f t="shared" si="272"/>
        <v>0</v>
      </c>
      <c r="P368" s="552">
        <f t="shared" si="293"/>
        <v>0</v>
      </c>
      <c r="Q368" s="552"/>
      <c r="R368" s="552"/>
      <c r="S368" s="552" t="e">
        <f>#REF!+Q368+R368</f>
        <v>#REF!</v>
      </c>
      <c r="T368" s="257">
        <f t="shared" si="315"/>
        <v>0</v>
      </c>
      <c r="U368" s="257">
        <f t="shared" si="316"/>
        <v>0</v>
      </c>
      <c r="V368" s="257">
        <f t="shared" si="301"/>
        <v>0</v>
      </c>
      <c r="W368" s="257">
        <f t="shared" si="317"/>
        <v>0</v>
      </c>
      <c r="X368" s="257">
        <f t="shared" si="318"/>
        <v>0</v>
      </c>
      <c r="Y368" s="257">
        <f t="shared" si="319"/>
        <v>0</v>
      </c>
      <c r="Z368" s="257">
        <f t="shared" si="320"/>
        <v>0</v>
      </c>
      <c r="AA368" s="990"/>
    </row>
    <row r="369" spans="1:27" outlineLevel="1">
      <c r="A369" s="137"/>
      <c r="B369" s="137"/>
      <c r="C369" s="193" t="s">
        <v>681</v>
      </c>
      <c r="D369" s="97">
        <v>0</v>
      </c>
      <c r="E369" s="97">
        <v>93</v>
      </c>
      <c r="F369" s="139" t="s">
        <v>624</v>
      </c>
      <c r="G369" s="199">
        <v>1525680</v>
      </c>
      <c r="H369" s="199">
        <v>81001.384755200008</v>
      </c>
      <c r="I369" s="62">
        <f t="shared" si="311"/>
        <v>1606681.3847552</v>
      </c>
      <c r="J369" s="62">
        <f t="shared" si="312"/>
        <v>141888240</v>
      </c>
      <c r="K369" s="62">
        <f t="shared" si="313"/>
        <v>7533128.7822336005</v>
      </c>
      <c r="L369" s="62">
        <f t="shared" si="314"/>
        <v>149421368.7822336</v>
      </c>
      <c r="M369" s="550">
        <f>'KL TTHT CV DOT 2'!P368</f>
        <v>0.25</v>
      </c>
      <c r="N369" s="574">
        <f>'KL TTHT CV DOT 2'!Q368</f>
        <v>0.2</v>
      </c>
      <c r="O369" s="574">
        <f t="shared" si="272"/>
        <v>0.45</v>
      </c>
      <c r="P369" s="550">
        <f t="shared" si="293"/>
        <v>0.9</v>
      </c>
      <c r="Q369" s="550"/>
      <c r="R369" s="550"/>
      <c r="S369" s="550" t="e">
        <f>#REF!+Q369+R369</f>
        <v>#REF!</v>
      </c>
      <c r="T369" s="255">
        <f t="shared" si="315"/>
        <v>35472060</v>
      </c>
      <c r="U369" s="255">
        <f t="shared" si="316"/>
        <v>1883282.1955584001</v>
      </c>
      <c r="V369" s="255">
        <f t="shared" si="301"/>
        <v>37355342.195558399</v>
      </c>
      <c r="W369" s="255">
        <f t="shared" si="317"/>
        <v>28377648</v>
      </c>
      <c r="X369" s="255">
        <f t="shared" si="318"/>
        <v>1506625.7564467201</v>
      </c>
      <c r="Y369" s="255">
        <f t="shared" si="319"/>
        <v>29884273.756446719</v>
      </c>
      <c r="Z369" s="255">
        <f t="shared" si="320"/>
        <v>67239615.952005118</v>
      </c>
      <c r="AA369" s="990"/>
    </row>
    <row r="370" spans="1:27" outlineLevel="1">
      <c r="A370" s="137"/>
      <c r="B370" s="137"/>
      <c r="C370" s="193" t="s">
        <v>682</v>
      </c>
      <c r="D370" s="97">
        <v>0</v>
      </c>
      <c r="E370" s="97">
        <v>0</v>
      </c>
      <c r="F370" s="139" t="s">
        <v>624</v>
      </c>
      <c r="G370" s="199">
        <v>826020</v>
      </c>
      <c r="H370" s="199">
        <v>68320</v>
      </c>
      <c r="I370" s="62">
        <f t="shared" si="311"/>
        <v>894340</v>
      </c>
      <c r="J370" s="62">
        <f t="shared" si="312"/>
        <v>0</v>
      </c>
      <c r="K370" s="62">
        <f t="shared" si="313"/>
        <v>0</v>
      </c>
      <c r="L370" s="62">
        <f t="shared" si="314"/>
        <v>0</v>
      </c>
      <c r="M370" s="550">
        <f>'KL TTHT CV DOT 2'!P369</f>
        <v>0</v>
      </c>
      <c r="N370" s="574">
        <f>'KL TTHT CV DOT 2'!Q369</f>
        <v>0</v>
      </c>
      <c r="O370" s="574">
        <f t="shared" si="272"/>
        <v>0</v>
      </c>
      <c r="P370" s="550">
        <f t="shared" si="293"/>
        <v>0</v>
      </c>
      <c r="Q370" s="550"/>
      <c r="R370" s="550"/>
      <c r="S370" s="550" t="e">
        <f>#REF!+Q370+R370</f>
        <v>#REF!</v>
      </c>
      <c r="T370" s="255">
        <f t="shared" si="315"/>
        <v>0</v>
      </c>
      <c r="U370" s="255">
        <f t="shared" si="316"/>
        <v>0</v>
      </c>
      <c r="V370" s="255">
        <f t="shared" si="301"/>
        <v>0</v>
      </c>
      <c r="W370" s="255">
        <f t="shared" si="317"/>
        <v>0</v>
      </c>
      <c r="X370" s="255">
        <f t="shared" si="318"/>
        <v>0</v>
      </c>
      <c r="Y370" s="255">
        <f t="shared" si="319"/>
        <v>0</v>
      </c>
      <c r="Z370" s="255">
        <f t="shared" si="320"/>
        <v>0</v>
      </c>
      <c r="AA370" s="990"/>
    </row>
    <row r="371" spans="1:27" outlineLevel="1">
      <c r="A371" s="137"/>
      <c r="B371" s="137"/>
      <c r="C371" s="193" t="s">
        <v>683</v>
      </c>
      <c r="D371" s="194">
        <v>0</v>
      </c>
      <c r="E371" s="97">
        <v>0</v>
      </c>
      <c r="F371" s="139" t="s">
        <v>624</v>
      </c>
      <c r="G371" s="199">
        <v>1091610</v>
      </c>
      <c r="H371" s="199">
        <v>61078.452019199976</v>
      </c>
      <c r="I371" s="62">
        <f t="shared" si="311"/>
        <v>1152688.4520192</v>
      </c>
      <c r="J371" s="62">
        <f t="shared" si="312"/>
        <v>0</v>
      </c>
      <c r="K371" s="62">
        <f t="shared" si="313"/>
        <v>0</v>
      </c>
      <c r="L371" s="62">
        <f t="shared" si="314"/>
        <v>0</v>
      </c>
      <c r="M371" s="550">
        <f>'KL TTHT CV DOT 2'!P370</f>
        <v>0</v>
      </c>
      <c r="N371" s="574">
        <f>'KL TTHT CV DOT 2'!Q370</f>
        <v>0</v>
      </c>
      <c r="O371" s="574">
        <f t="shared" si="272"/>
        <v>0</v>
      </c>
      <c r="P371" s="550">
        <f t="shared" si="293"/>
        <v>0</v>
      </c>
      <c r="Q371" s="550"/>
      <c r="R371" s="550"/>
      <c r="S371" s="550" t="e">
        <f>#REF!+Q371+R371</f>
        <v>#REF!</v>
      </c>
      <c r="T371" s="255">
        <f t="shared" si="315"/>
        <v>0</v>
      </c>
      <c r="U371" s="255">
        <f t="shared" si="316"/>
        <v>0</v>
      </c>
      <c r="V371" s="255">
        <f t="shared" si="301"/>
        <v>0</v>
      </c>
      <c r="W371" s="255">
        <f t="shared" si="317"/>
        <v>0</v>
      </c>
      <c r="X371" s="255">
        <f t="shared" si="318"/>
        <v>0</v>
      </c>
      <c r="Y371" s="255">
        <f t="shared" si="319"/>
        <v>0</v>
      </c>
      <c r="Z371" s="255">
        <f t="shared" si="320"/>
        <v>0</v>
      </c>
      <c r="AA371" s="990"/>
    </row>
    <row r="372" spans="1:27" outlineLevel="1">
      <c r="A372" s="137"/>
      <c r="B372" s="137"/>
      <c r="C372" s="193" t="s">
        <v>684</v>
      </c>
      <c r="D372" s="194">
        <v>0</v>
      </c>
      <c r="E372" s="97">
        <v>0</v>
      </c>
      <c r="F372" s="139" t="s">
        <v>624</v>
      </c>
      <c r="G372" s="199">
        <v>858780</v>
      </c>
      <c r="H372" s="199">
        <v>51045.865472000005</v>
      </c>
      <c r="I372" s="62">
        <f t="shared" si="311"/>
        <v>909825.86547199998</v>
      </c>
      <c r="J372" s="62">
        <f t="shared" si="312"/>
        <v>0</v>
      </c>
      <c r="K372" s="62">
        <f t="shared" si="313"/>
        <v>0</v>
      </c>
      <c r="L372" s="62">
        <f t="shared" si="314"/>
        <v>0</v>
      </c>
      <c r="M372" s="550">
        <f>'KL TTHT CV DOT 2'!P371</f>
        <v>0</v>
      </c>
      <c r="N372" s="574">
        <f>'KL TTHT CV DOT 2'!Q371</f>
        <v>0</v>
      </c>
      <c r="O372" s="574">
        <f t="shared" si="272"/>
        <v>0</v>
      </c>
      <c r="P372" s="550">
        <f t="shared" si="293"/>
        <v>0</v>
      </c>
      <c r="Q372" s="550"/>
      <c r="R372" s="550"/>
      <c r="S372" s="550" t="e">
        <f>#REF!+Q372+R372</f>
        <v>#REF!</v>
      </c>
      <c r="T372" s="255">
        <f t="shared" si="315"/>
        <v>0</v>
      </c>
      <c r="U372" s="255">
        <f t="shared" si="316"/>
        <v>0</v>
      </c>
      <c r="V372" s="255">
        <f t="shared" si="301"/>
        <v>0</v>
      </c>
      <c r="W372" s="255">
        <f t="shared" si="317"/>
        <v>0</v>
      </c>
      <c r="X372" s="255">
        <f t="shared" si="318"/>
        <v>0</v>
      </c>
      <c r="Y372" s="255">
        <f t="shared" si="319"/>
        <v>0</v>
      </c>
      <c r="Z372" s="255">
        <f t="shared" si="320"/>
        <v>0</v>
      </c>
      <c r="AA372" s="990"/>
    </row>
    <row r="373" spans="1:27" outlineLevel="1">
      <c r="A373" s="137"/>
      <c r="B373" s="137"/>
      <c r="C373" s="193" t="s">
        <v>769</v>
      </c>
      <c r="D373" s="194">
        <v>26</v>
      </c>
      <c r="E373" s="97">
        <v>28.6</v>
      </c>
      <c r="F373" s="139" t="s">
        <v>624</v>
      </c>
      <c r="G373" s="199">
        <v>1568970</v>
      </c>
      <c r="H373" s="199">
        <v>87472.000000000015</v>
      </c>
      <c r="I373" s="62">
        <f t="shared" ref="I373:I384" si="321">SUM(G373:H373)</f>
        <v>1656442</v>
      </c>
      <c r="J373" s="62">
        <f t="shared" si="312"/>
        <v>44872542</v>
      </c>
      <c r="K373" s="62">
        <f t="shared" si="313"/>
        <v>2501699.2000000007</v>
      </c>
      <c r="L373" s="62">
        <f t="shared" si="314"/>
        <v>47374241.200000003</v>
      </c>
      <c r="M373" s="550">
        <f>'KL TTHT CV DOT 2'!P372</f>
        <v>0.25</v>
      </c>
      <c r="N373" s="574">
        <f>'KL TTHT CV DOT 2'!Q372</f>
        <v>0.2</v>
      </c>
      <c r="O373" s="574">
        <f t="shared" si="272"/>
        <v>0.45</v>
      </c>
      <c r="P373" s="550">
        <f t="shared" ref="P373:P383" si="322">M373+N373+O373</f>
        <v>0.9</v>
      </c>
      <c r="Q373" s="550"/>
      <c r="R373" s="550"/>
      <c r="S373" s="550" t="e">
        <f>#REF!+Q373+R373</f>
        <v>#REF!</v>
      </c>
      <c r="T373" s="255">
        <f t="shared" si="315"/>
        <v>11218135.5</v>
      </c>
      <c r="U373" s="255">
        <f t="shared" si="316"/>
        <v>625424.80000000016</v>
      </c>
      <c r="V373" s="255">
        <f t="shared" si="301"/>
        <v>11843560.300000001</v>
      </c>
      <c r="W373" s="255">
        <f t="shared" si="317"/>
        <v>8974508.4000000004</v>
      </c>
      <c r="X373" s="255">
        <f t="shared" si="318"/>
        <v>500339.84000000014</v>
      </c>
      <c r="Y373" s="255">
        <f t="shared" si="319"/>
        <v>9474848.2400000002</v>
      </c>
      <c r="Z373" s="255">
        <f t="shared" si="320"/>
        <v>21318408.539999999</v>
      </c>
      <c r="AA373" s="990"/>
    </row>
    <row r="374" spans="1:27" outlineLevel="1">
      <c r="A374" s="137"/>
      <c r="B374" s="137"/>
      <c r="C374" s="193" t="s">
        <v>770</v>
      </c>
      <c r="D374" s="194">
        <v>6</v>
      </c>
      <c r="E374" s="97">
        <v>6.6000000000000005</v>
      </c>
      <c r="F374" s="139" t="s">
        <v>624</v>
      </c>
      <c r="G374" s="199">
        <v>1334970</v>
      </c>
      <c r="H374" s="199">
        <v>81001.384755200008</v>
      </c>
      <c r="I374" s="62">
        <f t="shared" si="321"/>
        <v>1415971.3847552</v>
      </c>
      <c r="J374" s="62">
        <f t="shared" si="312"/>
        <v>8810802</v>
      </c>
      <c r="K374" s="62">
        <f t="shared" si="313"/>
        <v>534609.13938432012</v>
      </c>
      <c r="L374" s="62">
        <f t="shared" si="314"/>
        <v>9345411.13938432</v>
      </c>
      <c r="M374" s="550">
        <f>'KL TTHT CV DOT 2'!P373</f>
        <v>0.25</v>
      </c>
      <c r="N374" s="574">
        <f>'KL TTHT CV DOT 2'!Q373</f>
        <v>0.2</v>
      </c>
      <c r="O374" s="574">
        <f t="shared" si="272"/>
        <v>0.45</v>
      </c>
      <c r="P374" s="550">
        <f t="shared" si="322"/>
        <v>0.9</v>
      </c>
      <c r="Q374" s="550"/>
      <c r="R374" s="550"/>
      <c r="S374" s="550" t="e">
        <f>#REF!+Q374+R374</f>
        <v>#REF!</v>
      </c>
      <c r="T374" s="255">
        <f t="shared" si="315"/>
        <v>2202700.5</v>
      </c>
      <c r="U374" s="255">
        <f t="shared" si="316"/>
        <v>133652.28484608003</v>
      </c>
      <c r="V374" s="255">
        <f t="shared" si="301"/>
        <v>2336352.78484608</v>
      </c>
      <c r="W374" s="255">
        <f t="shared" si="317"/>
        <v>1762160.4000000001</v>
      </c>
      <c r="X374" s="255">
        <f t="shared" si="318"/>
        <v>106921.82787686403</v>
      </c>
      <c r="Y374" s="255">
        <f t="shared" si="319"/>
        <v>1869082.2278768641</v>
      </c>
      <c r="Z374" s="255">
        <f t="shared" si="320"/>
        <v>4205435.0127229439</v>
      </c>
      <c r="AA374" s="990"/>
    </row>
    <row r="375" spans="1:27" outlineLevel="1">
      <c r="A375" s="137"/>
      <c r="B375" s="137"/>
      <c r="C375" s="193" t="s">
        <v>771</v>
      </c>
      <c r="D375" s="194">
        <v>165</v>
      </c>
      <c r="E375" s="97">
        <v>183.70000000000002</v>
      </c>
      <c r="F375" s="139" t="s">
        <v>624</v>
      </c>
      <c r="G375" s="199">
        <v>1136070</v>
      </c>
      <c r="H375" s="199">
        <v>68320</v>
      </c>
      <c r="I375" s="62">
        <f t="shared" si="321"/>
        <v>1204390</v>
      </c>
      <c r="J375" s="62">
        <f t="shared" si="312"/>
        <v>208696059.00000003</v>
      </c>
      <c r="K375" s="62">
        <f t="shared" si="313"/>
        <v>12550384.000000002</v>
      </c>
      <c r="L375" s="62">
        <f t="shared" si="314"/>
        <v>221246443.00000003</v>
      </c>
      <c r="M375" s="550">
        <f>'KL TTHT CV DOT 2'!P374</f>
        <v>0.25</v>
      </c>
      <c r="N375" s="574">
        <f>'KL TTHT CV DOT 2'!Q374</f>
        <v>0.2</v>
      </c>
      <c r="O375" s="574">
        <f t="shared" si="272"/>
        <v>0.45</v>
      </c>
      <c r="P375" s="550">
        <f t="shared" si="322"/>
        <v>0.9</v>
      </c>
      <c r="Q375" s="550"/>
      <c r="R375" s="550"/>
      <c r="S375" s="550" t="e">
        <f>#REF!+Q375+R375</f>
        <v>#REF!</v>
      </c>
      <c r="T375" s="255">
        <f t="shared" si="315"/>
        <v>52174014.750000007</v>
      </c>
      <c r="U375" s="255">
        <f t="shared" si="316"/>
        <v>3137596.0000000005</v>
      </c>
      <c r="V375" s="255">
        <f t="shared" si="301"/>
        <v>55311610.750000007</v>
      </c>
      <c r="W375" s="255">
        <f t="shared" si="317"/>
        <v>41739211.800000012</v>
      </c>
      <c r="X375" s="255">
        <f t="shared" si="318"/>
        <v>2510076.8000000003</v>
      </c>
      <c r="Y375" s="255">
        <f t="shared" si="319"/>
        <v>44249288.600000009</v>
      </c>
      <c r="Z375" s="255">
        <f t="shared" si="320"/>
        <v>99560899.350000024</v>
      </c>
      <c r="AA375" s="990"/>
    </row>
    <row r="376" spans="1:27" outlineLevel="1">
      <c r="A376" s="137"/>
      <c r="B376" s="137"/>
      <c r="C376" s="193" t="s">
        <v>685</v>
      </c>
      <c r="D376" s="194">
        <v>303</v>
      </c>
      <c r="E376" s="97">
        <v>453.20000000000005</v>
      </c>
      <c r="F376" s="139" t="s">
        <v>624</v>
      </c>
      <c r="G376" s="199">
        <v>669240</v>
      </c>
      <c r="H376" s="199">
        <v>51045.865472000005</v>
      </c>
      <c r="I376" s="62">
        <f t="shared" si="321"/>
        <v>720285.86547199998</v>
      </c>
      <c r="J376" s="62">
        <f t="shared" si="312"/>
        <v>303299568.00000006</v>
      </c>
      <c r="K376" s="62">
        <f t="shared" si="313"/>
        <v>23133986.231910404</v>
      </c>
      <c r="L376" s="62">
        <f t="shared" si="314"/>
        <v>326433554.23191041</v>
      </c>
      <c r="M376" s="550">
        <f>'KL TTHT CV DOT 2'!P375</f>
        <v>0.25</v>
      </c>
      <c r="N376" s="574">
        <f>'KL TTHT CV DOT 2'!Q375</f>
        <v>0.2</v>
      </c>
      <c r="O376" s="574">
        <f t="shared" si="272"/>
        <v>0.45</v>
      </c>
      <c r="P376" s="550">
        <f t="shared" si="322"/>
        <v>0.9</v>
      </c>
      <c r="Q376" s="550"/>
      <c r="R376" s="550"/>
      <c r="S376" s="550" t="e">
        <f>#REF!+Q376+R376</f>
        <v>#REF!</v>
      </c>
      <c r="T376" s="255">
        <f t="shared" si="315"/>
        <v>75824892.000000015</v>
      </c>
      <c r="U376" s="255">
        <f t="shared" si="316"/>
        <v>5783496.557977601</v>
      </c>
      <c r="V376" s="255">
        <f t="shared" si="301"/>
        <v>81608388.557977617</v>
      </c>
      <c r="W376" s="255">
        <f t="shared" si="317"/>
        <v>60659913.600000016</v>
      </c>
      <c r="X376" s="255">
        <f t="shared" si="318"/>
        <v>4626797.2463820809</v>
      </c>
      <c r="Y376" s="255">
        <f t="shared" si="319"/>
        <v>65286710.846382096</v>
      </c>
      <c r="Z376" s="255">
        <f t="shared" si="320"/>
        <v>146895099.4043597</v>
      </c>
      <c r="AA376" s="990"/>
    </row>
    <row r="377" spans="1:27" outlineLevel="1">
      <c r="A377" s="137"/>
      <c r="B377" s="137"/>
      <c r="C377" s="193" t="s">
        <v>772</v>
      </c>
      <c r="D377" s="194">
        <v>14</v>
      </c>
      <c r="E377" s="97">
        <v>15.400000000000002</v>
      </c>
      <c r="F377" s="139" t="s">
        <v>624</v>
      </c>
      <c r="G377" s="199">
        <v>469170</v>
      </c>
      <c r="H377" s="199">
        <v>51045.865472000005</v>
      </c>
      <c r="I377" s="62">
        <f t="shared" si="321"/>
        <v>520215.86547199998</v>
      </c>
      <c r="J377" s="62">
        <f t="shared" si="312"/>
        <v>7225218.0000000009</v>
      </c>
      <c r="K377" s="62">
        <f t="shared" si="313"/>
        <v>786106.32826880016</v>
      </c>
      <c r="L377" s="62">
        <f t="shared" si="314"/>
        <v>8011324.3282688009</v>
      </c>
      <c r="M377" s="550">
        <f>'KL TTHT CV DOT 2'!P376</f>
        <v>0.25</v>
      </c>
      <c r="N377" s="574">
        <f>'KL TTHT CV DOT 2'!Q376</f>
        <v>0.2</v>
      </c>
      <c r="O377" s="574">
        <f t="shared" ref="O377:O440" si="323">M377+N377</f>
        <v>0.45</v>
      </c>
      <c r="P377" s="550">
        <f t="shared" si="322"/>
        <v>0.9</v>
      </c>
      <c r="Q377" s="550"/>
      <c r="R377" s="550"/>
      <c r="S377" s="550" t="e">
        <f>#REF!+Q377+R377</f>
        <v>#REF!</v>
      </c>
      <c r="T377" s="255">
        <f t="shared" si="315"/>
        <v>1806304.5000000002</v>
      </c>
      <c r="U377" s="255">
        <f t="shared" si="316"/>
        <v>196526.58206720004</v>
      </c>
      <c r="V377" s="255">
        <f t="shared" si="301"/>
        <v>2002831.0820672002</v>
      </c>
      <c r="W377" s="255">
        <f t="shared" si="317"/>
        <v>1445043.6000000003</v>
      </c>
      <c r="X377" s="255">
        <f t="shared" si="318"/>
        <v>157221.26565376006</v>
      </c>
      <c r="Y377" s="255">
        <f t="shared" si="319"/>
        <v>1602264.8656537603</v>
      </c>
      <c r="Z377" s="255">
        <f t="shared" si="320"/>
        <v>3605095.9477209607</v>
      </c>
      <c r="AA377" s="990"/>
    </row>
    <row r="378" spans="1:27" outlineLevel="1">
      <c r="A378" s="137"/>
      <c r="B378" s="137"/>
      <c r="C378" s="193" t="s">
        <v>686</v>
      </c>
      <c r="D378" s="194">
        <v>0</v>
      </c>
      <c r="E378" s="97">
        <v>0</v>
      </c>
      <c r="F378" s="139" t="s">
        <v>624</v>
      </c>
      <c r="G378" s="199">
        <v>1199250</v>
      </c>
      <c r="H378" s="199">
        <v>91952.000000000015</v>
      </c>
      <c r="I378" s="62">
        <f t="shared" si="321"/>
        <v>1291202</v>
      </c>
      <c r="J378" s="62">
        <f t="shared" si="312"/>
        <v>0</v>
      </c>
      <c r="K378" s="62">
        <f t="shared" si="313"/>
        <v>0</v>
      </c>
      <c r="L378" s="62">
        <f t="shared" si="314"/>
        <v>0</v>
      </c>
      <c r="M378" s="550">
        <f>'KL TTHT CV DOT 2'!P377</f>
        <v>0.25</v>
      </c>
      <c r="N378" s="574">
        <f>'KL TTHT CV DOT 2'!Q377</f>
        <v>0.2</v>
      </c>
      <c r="O378" s="574">
        <f t="shared" si="323"/>
        <v>0.45</v>
      </c>
      <c r="P378" s="550">
        <f t="shared" si="322"/>
        <v>0.9</v>
      </c>
      <c r="Q378" s="550"/>
      <c r="R378" s="550"/>
      <c r="S378" s="550" t="e">
        <f>#REF!+Q378+R378</f>
        <v>#REF!</v>
      </c>
      <c r="T378" s="255">
        <f t="shared" si="315"/>
        <v>0</v>
      </c>
      <c r="U378" s="255">
        <f t="shared" si="316"/>
        <v>0</v>
      </c>
      <c r="V378" s="255">
        <f t="shared" si="301"/>
        <v>0</v>
      </c>
      <c r="W378" s="255">
        <f t="shared" si="317"/>
        <v>0</v>
      </c>
      <c r="X378" s="255">
        <f t="shared" si="318"/>
        <v>0</v>
      </c>
      <c r="Y378" s="255">
        <f t="shared" si="319"/>
        <v>0</v>
      </c>
      <c r="Z378" s="255">
        <f t="shared" si="320"/>
        <v>0</v>
      </c>
      <c r="AA378" s="990"/>
    </row>
    <row r="379" spans="1:27" outlineLevel="1">
      <c r="A379" s="137"/>
      <c r="B379" s="137"/>
      <c r="C379" s="193" t="s">
        <v>687</v>
      </c>
      <c r="D379" s="194">
        <v>2</v>
      </c>
      <c r="E379" s="97">
        <v>2.2000000000000002</v>
      </c>
      <c r="F379" s="139" t="s">
        <v>624</v>
      </c>
      <c r="G379" s="199">
        <v>1067040</v>
      </c>
      <c r="H379" s="199">
        <v>81001.384755200008</v>
      </c>
      <c r="I379" s="62">
        <f t="shared" si="321"/>
        <v>1148041.3847552</v>
      </c>
      <c r="J379" s="62">
        <f t="shared" si="312"/>
        <v>2347488</v>
      </c>
      <c r="K379" s="62">
        <f t="shared" si="313"/>
        <v>178203.04646144004</v>
      </c>
      <c r="L379" s="62">
        <f t="shared" si="314"/>
        <v>2525691.0464614402</v>
      </c>
      <c r="M379" s="550">
        <f>'KL TTHT CV DOT 2'!P378</f>
        <v>0.25</v>
      </c>
      <c r="N379" s="574">
        <f>'KL TTHT CV DOT 2'!Q378</f>
        <v>0.2</v>
      </c>
      <c r="O379" s="574">
        <f t="shared" si="323"/>
        <v>0.45</v>
      </c>
      <c r="P379" s="550">
        <f t="shared" si="322"/>
        <v>0.9</v>
      </c>
      <c r="Q379" s="550"/>
      <c r="R379" s="550"/>
      <c r="S379" s="550" t="e">
        <f>#REF!+Q379+R379</f>
        <v>#REF!</v>
      </c>
      <c r="T379" s="255">
        <f t="shared" si="315"/>
        <v>586872</v>
      </c>
      <c r="U379" s="255">
        <f t="shared" si="316"/>
        <v>44550.76161536001</v>
      </c>
      <c r="V379" s="255">
        <f t="shared" si="301"/>
        <v>631422.76161536004</v>
      </c>
      <c r="W379" s="255">
        <f t="shared" si="317"/>
        <v>469497.60000000003</v>
      </c>
      <c r="X379" s="255">
        <f t="shared" si="318"/>
        <v>35640.609292288013</v>
      </c>
      <c r="Y379" s="255">
        <f t="shared" si="319"/>
        <v>505138.20929228805</v>
      </c>
      <c r="Z379" s="255">
        <f t="shared" si="320"/>
        <v>1136560.9709076481</v>
      </c>
      <c r="AA379" s="990"/>
    </row>
    <row r="380" spans="1:27" outlineLevel="1">
      <c r="A380" s="137"/>
      <c r="B380" s="137"/>
      <c r="C380" s="193" t="s">
        <v>688</v>
      </c>
      <c r="D380" s="194">
        <v>0</v>
      </c>
      <c r="E380" s="97">
        <v>0</v>
      </c>
      <c r="F380" s="139" t="s">
        <v>624</v>
      </c>
      <c r="G380" s="199">
        <v>933660</v>
      </c>
      <c r="H380" s="199">
        <v>68320</v>
      </c>
      <c r="I380" s="62">
        <f t="shared" si="321"/>
        <v>1001980</v>
      </c>
      <c r="J380" s="62">
        <f t="shared" si="312"/>
        <v>0</v>
      </c>
      <c r="K380" s="62">
        <f t="shared" si="313"/>
        <v>0</v>
      </c>
      <c r="L380" s="62">
        <f t="shared" si="314"/>
        <v>0</v>
      </c>
      <c r="M380" s="550">
        <f>'KL TTHT CV DOT 2'!P379</f>
        <v>0.25</v>
      </c>
      <c r="N380" s="574">
        <f>'KL TTHT CV DOT 2'!Q379</f>
        <v>0.2</v>
      </c>
      <c r="O380" s="574">
        <f t="shared" si="323"/>
        <v>0.45</v>
      </c>
      <c r="P380" s="550">
        <f t="shared" si="322"/>
        <v>0.9</v>
      </c>
      <c r="Q380" s="550"/>
      <c r="R380" s="550"/>
      <c r="S380" s="550" t="e">
        <f>#REF!+Q380+R380</f>
        <v>#REF!</v>
      </c>
      <c r="T380" s="255">
        <f t="shared" si="315"/>
        <v>0</v>
      </c>
      <c r="U380" s="255">
        <f t="shared" si="316"/>
        <v>0</v>
      </c>
      <c r="V380" s="255">
        <f t="shared" si="301"/>
        <v>0</v>
      </c>
      <c r="W380" s="255">
        <f t="shared" si="317"/>
        <v>0</v>
      </c>
      <c r="X380" s="255">
        <f t="shared" si="318"/>
        <v>0</v>
      </c>
      <c r="Y380" s="255">
        <f t="shared" si="319"/>
        <v>0</v>
      </c>
      <c r="Z380" s="255">
        <f t="shared" si="320"/>
        <v>0</v>
      </c>
      <c r="AA380" s="990"/>
    </row>
    <row r="381" spans="1:27" outlineLevel="1">
      <c r="A381" s="137"/>
      <c r="B381" s="137"/>
      <c r="C381" s="193" t="s">
        <v>689</v>
      </c>
      <c r="D381" s="97">
        <v>0</v>
      </c>
      <c r="E381" s="97">
        <v>0</v>
      </c>
      <c r="F381" s="139" t="s">
        <v>624</v>
      </c>
      <c r="G381" s="199">
        <v>625950</v>
      </c>
      <c r="H381" s="199">
        <v>61078.452019199976</v>
      </c>
      <c r="I381" s="62">
        <f t="shared" si="321"/>
        <v>687028.45201919996</v>
      </c>
      <c r="J381" s="62">
        <f t="shared" si="312"/>
        <v>0</v>
      </c>
      <c r="K381" s="62">
        <f t="shared" si="313"/>
        <v>0</v>
      </c>
      <c r="L381" s="62">
        <f t="shared" si="314"/>
        <v>0</v>
      </c>
      <c r="M381" s="550">
        <f>'KL TTHT CV DOT 2'!P380</f>
        <v>0.25</v>
      </c>
      <c r="N381" s="574">
        <f>'KL TTHT CV DOT 2'!Q380</f>
        <v>0.2</v>
      </c>
      <c r="O381" s="574">
        <f t="shared" si="323"/>
        <v>0.45</v>
      </c>
      <c r="P381" s="550">
        <f t="shared" si="322"/>
        <v>0.9</v>
      </c>
      <c r="Q381" s="550"/>
      <c r="R381" s="550"/>
      <c r="S381" s="550" t="e">
        <f>#REF!+Q381+R381</f>
        <v>#REF!</v>
      </c>
      <c r="T381" s="255">
        <f t="shared" si="315"/>
        <v>0</v>
      </c>
      <c r="U381" s="255">
        <f t="shared" si="316"/>
        <v>0</v>
      </c>
      <c r="V381" s="255">
        <f t="shared" si="301"/>
        <v>0</v>
      </c>
      <c r="W381" s="255">
        <f t="shared" si="317"/>
        <v>0</v>
      </c>
      <c r="X381" s="255">
        <f t="shared" si="318"/>
        <v>0</v>
      </c>
      <c r="Y381" s="255">
        <f t="shared" si="319"/>
        <v>0</v>
      </c>
      <c r="Z381" s="255">
        <f t="shared" si="320"/>
        <v>0</v>
      </c>
      <c r="AA381" s="990"/>
    </row>
    <row r="382" spans="1:27" outlineLevel="1">
      <c r="A382" s="137"/>
      <c r="B382" s="137"/>
      <c r="C382" s="193" t="s">
        <v>694</v>
      </c>
      <c r="D382" s="97">
        <v>0</v>
      </c>
      <c r="E382" s="97">
        <v>0</v>
      </c>
      <c r="F382" s="139" t="s">
        <v>624</v>
      </c>
      <c r="G382" s="199">
        <v>496079.99999999994</v>
      </c>
      <c r="H382" s="199">
        <v>51045.865472000005</v>
      </c>
      <c r="I382" s="62">
        <f t="shared" si="321"/>
        <v>547125.86547199998</v>
      </c>
      <c r="J382" s="62">
        <f t="shared" si="312"/>
        <v>0</v>
      </c>
      <c r="K382" s="62">
        <f t="shared" si="313"/>
        <v>0</v>
      </c>
      <c r="L382" s="62">
        <f t="shared" si="314"/>
        <v>0</v>
      </c>
      <c r="M382" s="550">
        <f>'KL TTHT CV DOT 2'!P381</f>
        <v>0.25</v>
      </c>
      <c r="N382" s="574">
        <f>'KL TTHT CV DOT 2'!Q381</f>
        <v>0.2</v>
      </c>
      <c r="O382" s="574">
        <f t="shared" si="323"/>
        <v>0.45</v>
      </c>
      <c r="P382" s="550">
        <f t="shared" si="322"/>
        <v>0.9</v>
      </c>
      <c r="Q382" s="550"/>
      <c r="R382" s="550"/>
      <c r="S382" s="550" t="e">
        <f>#REF!+Q382+R382</f>
        <v>#REF!</v>
      </c>
      <c r="T382" s="255">
        <f t="shared" si="315"/>
        <v>0</v>
      </c>
      <c r="U382" s="255">
        <f t="shared" si="316"/>
        <v>0</v>
      </c>
      <c r="V382" s="255">
        <f t="shared" si="301"/>
        <v>0</v>
      </c>
      <c r="W382" s="255">
        <f t="shared" si="317"/>
        <v>0</v>
      </c>
      <c r="X382" s="255">
        <f t="shared" si="318"/>
        <v>0</v>
      </c>
      <c r="Y382" s="255">
        <f t="shared" si="319"/>
        <v>0</v>
      </c>
      <c r="Z382" s="255">
        <f t="shared" si="320"/>
        <v>0</v>
      </c>
      <c r="AA382" s="990"/>
    </row>
    <row r="383" spans="1:27" outlineLevel="1">
      <c r="A383" s="137"/>
      <c r="B383" s="137"/>
      <c r="C383" s="138" t="s">
        <v>690</v>
      </c>
      <c r="D383" s="97">
        <v>1</v>
      </c>
      <c r="E383" s="97">
        <v>1</v>
      </c>
      <c r="F383" s="139" t="s">
        <v>619</v>
      </c>
      <c r="G383" s="199">
        <v>245176040</v>
      </c>
      <c r="H383" s="199">
        <v>73552812</v>
      </c>
      <c r="I383" s="62">
        <f t="shared" si="321"/>
        <v>318728852</v>
      </c>
      <c r="J383" s="62">
        <f t="shared" si="312"/>
        <v>245176040</v>
      </c>
      <c r="K383" s="62">
        <f t="shared" si="313"/>
        <v>73552812</v>
      </c>
      <c r="L383" s="62">
        <f t="shared" si="314"/>
        <v>318728852</v>
      </c>
      <c r="M383" s="550">
        <f>'KL TTHT CV DOT 2'!P382</f>
        <v>0.25</v>
      </c>
      <c r="N383" s="574">
        <f>'KL TTHT CV DOT 2'!Q382</f>
        <v>0.2</v>
      </c>
      <c r="O383" s="574">
        <f t="shared" si="323"/>
        <v>0.45</v>
      </c>
      <c r="P383" s="550">
        <f t="shared" si="322"/>
        <v>0.9</v>
      </c>
      <c r="Q383" s="550"/>
      <c r="R383" s="550"/>
      <c r="S383" s="550" t="e">
        <f>#REF!+Q383+R383</f>
        <v>#REF!</v>
      </c>
      <c r="T383" s="255">
        <f t="shared" si="315"/>
        <v>61294010</v>
      </c>
      <c r="U383" s="255">
        <f t="shared" si="316"/>
        <v>18388203</v>
      </c>
      <c r="V383" s="255">
        <f t="shared" si="301"/>
        <v>79682213</v>
      </c>
      <c r="W383" s="255">
        <f t="shared" si="317"/>
        <v>49035208</v>
      </c>
      <c r="X383" s="255">
        <f t="shared" si="318"/>
        <v>14710562.4</v>
      </c>
      <c r="Y383" s="255">
        <f t="shared" si="319"/>
        <v>63745770.399999999</v>
      </c>
      <c r="Z383" s="255">
        <f t="shared" si="320"/>
        <v>143427983.40000001</v>
      </c>
      <c r="AA383" s="990"/>
    </row>
    <row r="384" spans="1:27" outlineLevel="1">
      <c r="A384" s="137"/>
      <c r="B384" s="137"/>
      <c r="C384" s="138" t="s">
        <v>691</v>
      </c>
      <c r="D384" s="97">
        <v>1</v>
      </c>
      <c r="E384" s="97">
        <v>1</v>
      </c>
      <c r="F384" s="139" t="s">
        <v>692</v>
      </c>
      <c r="G384" s="199">
        <v>20000000</v>
      </c>
      <c r="H384" s="199">
        <v>2000000</v>
      </c>
      <c r="I384" s="62">
        <f t="shared" si="321"/>
        <v>22000000</v>
      </c>
      <c r="J384" s="62">
        <f t="shared" si="312"/>
        <v>20000000</v>
      </c>
      <c r="K384" s="62">
        <f t="shared" si="313"/>
        <v>2000000</v>
      </c>
      <c r="L384" s="62">
        <f t="shared" si="314"/>
        <v>22000000</v>
      </c>
      <c r="M384" s="550">
        <f>'KL TTHT CV DOT 2'!P383</f>
        <v>0</v>
      </c>
      <c r="N384" s="574">
        <f>'KL TTHT CV DOT 2'!Q383</f>
        <v>0</v>
      </c>
      <c r="O384" s="574">
        <f t="shared" si="323"/>
        <v>0</v>
      </c>
      <c r="P384" s="550">
        <f t="shared" si="293"/>
        <v>0</v>
      </c>
      <c r="Q384" s="550"/>
      <c r="R384" s="550"/>
      <c r="S384" s="550" t="e">
        <f>#REF!+Q384+R384</f>
        <v>#REF!</v>
      </c>
      <c r="T384" s="255">
        <f t="shared" si="315"/>
        <v>0</v>
      </c>
      <c r="U384" s="255">
        <f t="shared" si="316"/>
        <v>0</v>
      </c>
      <c r="V384" s="255">
        <f t="shared" si="301"/>
        <v>0</v>
      </c>
      <c r="W384" s="255">
        <f t="shared" si="317"/>
        <v>0</v>
      </c>
      <c r="X384" s="255">
        <f t="shared" si="318"/>
        <v>0</v>
      </c>
      <c r="Y384" s="255">
        <f t="shared" si="319"/>
        <v>0</v>
      </c>
      <c r="Z384" s="255">
        <f t="shared" si="320"/>
        <v>0</v>
      </c>
      <c r="AA384" s="990"/>
    </row>
    <row r="385" spans="1:27" outlineLevel="1">
      <c r="A385" s="137"/>
      <c r="B385" s="137"/>
      <c r="C385" s="138"/>
      <c r="D385" s="94"/>
      <c r="E385" s="94"/>
      <c r="F385" s="139"/>
      <c r="G385" s="71"/>
      <c r="H385" s="71"/>
      <c r="I385" s="71"/>
      <c r="J385" s="71"/>
      <c r="K385" s="71"/>
      <c r="L385" s="71"/>
      <c r="M385" s="552">
        <f>'KL TTHT CV DOT 2'!P384</f>
        <v>0</v>
      </c>
      <c r="N385" s="570">
        <f>'KL TTHT CV DOT 2'!Q384</f>
        <v>0</v>
      </c>
      <c r="O385" s="570">
        <f t="shared" si="323"/>
        <v>0</v>
      </c>
      <c r="P385" s="552">
        <f t="shared" si="293"/>
        <v>0</v>
      </c>
      <c r="Q385" s="552"/>
      <c r="R385" s="552"/>
      <c r="S385" s="552" t="e">
        <f>#REF!+Q385+R385</f>
        <v>#REF!</v>
      </c>
      <c r="T385" s="257">
        <f t="shared" si="315"/>
        <v>0</v>
      </c>
      <c r="U385" s="257">
        <f t="shared" si="316"/>
        <v>0</v>
      </c>
      <c r="V385" s="257">
        <f t="shared" si="301"/>
        <v>0</v>
      </c>
      <c r="W385" s="257">
        <f t="shared" si="317"/>
        <v>0</v>
      </c>
      <c r="X385" s="257">
        <f t="shared" si="318"/>
        <v>0</v>
      </c>
      <c r="Y385" s="257">
        <f t="shared" si="319"/>
        <v>0</v>
      </c>
      <c r="Z385" s="257">
        <f t="shared" si="320"/>
        <v>0</v>
      </c>
      <c r="AA385" s="990"/>
    </row>
    <row r="386" spans="1:27" ht="23.25" customHeight="1" outlineLevel="1">
      <c r="A386" s="137"/>
      <c r="B386" s="137"/>
      <c r="C386" s="147" t="s">
        <v>773</v>
      </c>
      <c r="D386" s="97"/>
      <c r="E386" s="97"/>
      <c r="F386" s="139"/>
      <c r="G386" s="62"/>
      <c r="H386" s="62"/>
      <c r="I386" s="62"/>
      <c r="J386" s="62"/>
      <c r="K386" s="62"/>
      <c r="L386" s="62"/>
      <c r="M386" s="550">
        <f>'KL TTHT CV DOT 2'!P385</f>
        <v>0</v>
      </c>
      <c r="N386" s="574">
        <f>'KL TTHT CV DOT 2'!Q385</f>
        <v>0</v>
      </c>
      <c r="O386" s="574">
        <f t="shared" si="323"/>
        <v>0</v>
      </c>
      <c r="P386" s="550">
        <f t="shared" si="293"/>
        <v>0</v>
      </c>
      <c r="Q386" s="550"/>
      <c r="R386" s="550"/>
      <c r="S386" s="550" t="e">
        <f>#REF!+Q386+R386</f>
        <v>#REF!</v>
      </c>
      <c r="T386" s="255">
        <f t="shared" si="315"/>
        <v>0</v>
      </c>
      <c r="U386" s="255">
        <f t="shared" si="316"/>
        <v>0</v>
      </c>
      <c r="V386" s="255">
        <f t="shared" si="301"/>
        <v>0</v>
      </c>
      <c r="W386" s="255">
        <f t="shared" si="317"/>
        <v>0</v>
      </c>
      <c r="X386" s="255">
        <f t="shared" si="318"/>
        <v>0</v>
      </c>
      <c r="Y386" s="255">
        <f t="shared" si="319"/>
        <v>0</v>
      </c>
      <c r="Z386" s="255">
        <f t="shared" si="320"/>
        <v>0</v>
      </c>
      <c r="AA386" s="990"/>
    </row>
    <row r="387" spans="1:27" ht="23.25" customHeight="1" outlineLevel="1">
      <c r="A387" s="137"/>
      <c r="B387" s="137"/>
      <c r="C387" s="147" t="s">
        <v>774</v>
      </c>
      <c r="D387" s="97"/>
      <c r="E387" s="97"/>
      <c r="F387" s="139"/>
      <c r="G387" s="62"/>
      <c r="H387" s="62"/>
      <c r="I387" s="62"/>
      <c r="J387" s="82">
        <f>SUBTOTAL(9,J388:J396)</f>
        <v>97882510.475000009</v>
      </c>
      <c r="K387" s="82">
        <f t="shared" ref="K387:L387" si="324">SUBTOTAL(9,K388:K396)</f>
        <v>7025037.0384999998</v>
      </c>
      <c r="L387" s="82">
        <f t="shared" si="324"/>
        <v>104907547.51350001</v>
      </c>
      <c r="M387" s="553">
        <f>'KL TTHT CV DOT 2'!P386</f>
        <v>0</v>
      </c>
      <c r="N387" s="576">
        <f>'KL TTHT CV DOT 2'!Q386</f>
        <v>0</v>
      </c>
      <c r="O387" s="576">
        <f t="shared" si="323"/>
        <v>0</v>
      </c>
      <c r="P387" s="553">
        <f t="shared" si="293"/>
        <v>0</v>
      </c>
      <c r="Q387" s="553"/>
      <c r="R387" s="553"/>
      <c r="S387" s="553" t="e">
        <f>#REF!+Q387+R387</f>
        <v>#REF!</v>
      </c>
      <c r="T387" s="266">
        <f>SUBTOTAL(9,T388:T396)</f>
        <v>0</v>
      </c>
      <c r="U387" s="266">
        <f t="shared" ref="U387:V387" si="325">SUBTOTAL(9,U388:U396)</f>
        <v>0</v>
      </c>
      <c r="V387" s="266">
        <f t="shared" si="325"/>
        <v>0</v>
      </c>
      <c r="W387" s="266">
        <f>SUBTOTAL(9,W388:W396)</f>
        <v>0</v>
      </c>
      <c r="X387" s="266">
        <f t="shared" ref="X387:Y387" si="326">SUBTOTAL(9,X388:X396)</f>
        <v>0</v>
      </c>
      <c r="Y387" s="266">
        <f t="shared" si="326"/>
        <v>0</v>
      </c>
      <c r="Z387" s="266">
        <f t="shared" ref="Z387" si="327">SUBTOTAL(9,Z388:Z396)</f>
        <v>0</v>
      </c>
      <c r="AA387" s="988"/>
    </row>
    <row r="388" spans="1:27" ht="28.95" customHeight="1" outlineLevel="1">
      <c r="A388" s="137"/>
      <c r="B388" s="137"/>
      <c r="C388" s="138" t="s">
        <v>775</v>
      </c>
      <c r="D388" s="97">
        <v>1</v>
      </c>
      <c r="E388" s="97">
        <v>1</v>
      </c>
      <c r="F388" s="139" t="s">
        <v>660</v>
      </c>
      <c r="G388" s="199">
        <v>17060781.920000002</v>
      </c>
      <c r="H388" s="199">
        <v>137500</v>
      </c>
      <c r="I388" s="62">
        <f t="shared" ref="I388:I389" si="328">SUM(G388:H388)</f>
        <v>17198281.920000002</v>
      </c>
      <c r="J388" s="62">
        <f t="shared" ref="J388:J395" si="329">G388*E388</f>
        <v>17060781.920000002</v>
      </c>
      <c r="K388" s="62">
        <f t="shared" ref="K388:K395" si="330">H388*E388</f>
        <v>137500</v>
      </c>
      <c r="L388" s="62">
        <f t="shared" ref="L388:L395" si="331">I388*E388</f>
        <v>17198281.920000002</v>
      </c>
      <c r="M388" s="550">
        <f>'KL TTHT CV DOT 2'!P387</f>
        <v>0</v>
      </c>
      <c r="N388" s="574">
        <f>'KL TTHT CV DOT 2'!Q387</f>
        <v>0</v>
      </c>
      <c r="O388" s="574">
        <f t="shared" si="323"/>
        <v>0</v>
      </c>
      <c r="P388" s="550">
        <f t="shared" si="293"/>
        <v>0</v>
      </c>
      <c r="Q388" s="550"/>
      <c r="R388" s="550"/>
      <c r="S388" s="550" t="e">
        <f>#REF!+Q388+R388</f>
        <v>#REF!</v>
      </c>
      <c r="T388" s="255">
        <f t="shared" ref="T388:T396" si="332">M388*J388</f>
        <v>0</v>
      </c>
      <c r="U388" s="255">
        <f t="shared" ref="U388:U396" si="333">M388*K388</f>
        <v>0</v>
      </c>
      <c r="V388" s="255">
        <f t="shared" si="301"/>
        <v>0</v>
      </c>
      <c r="W388" s="255">
        <f t="shared" ref="W388:W396" si="334">J388*N388</f>
        <v>0</v>
      </c>
      <c r="X388" s="255">
        <f t="shared" ref="X388:X396" si="335">K388*N388</f>
        <v>0</v>
      </c>
      <c r="Y388" s="255">
        <f t="shared" ref="Y388:Y396" si="336">W388+X388</f>
        <v>0</v>
      </c>
      <c r="Z388" s="255">
        <f t="shared" ref="Z388:Z396" si="337">V388+Y388</f>
        <v>0</v>
      </c>
      <c r="AA388" s="990"/>
    </row>
    <row r="389" spans="1:27" ht="28.95" customHeight="1" outlineLevel="1">
      <c r="A389" s="137"/>
      <c r="B389" s="137"/>
      <c r="C389" s="138" t="s">
        <v>777</v>
      </c>
      <c r="D389" s="97">
        <v>2</v>
      </c>
      <c r="E389" s="97">
        <v>2</v>
      </c>
      <c r="F389" s="139" t="s">
        <v>660</v>
      </c>
      <c r="G389" s="199">
        <v>13652800.000000002</v>
      </c>
      <c r="H389" s="199">
        <v>137500</v>
      </c>
      <c r="I389" s="62">
        <f t="shared" si="328"/>
        <v>13790300.000000002</v>
      </c>
      <c r="J389" s="62">
        <f t="shared" si="329"/>
        <v>27305600.000000004</v>
      </c>
      <c r="K389" s="62">
        <f t="shared" si="330"/>
        <v>275000</v>
      </c>
      <c r="L389" s="62">
        <f t="shared" si="331"/>
        <v>27580600.000000004</v>
      </c>
      <c r="M389" s="550">
        <f>'KL TTHT CV DOT 2'!P388</f>
        <v>0</v>
      </c>
      <c r="N389" s="574">
        <f>'KL TTHT CV DOT 2'!Q388</f>
        <v>0</v>
      </c>
      <c r="O389" s="574">
        <f t="shared" si="323"/>
        <v>0</v>
      </c>
      <c r="P389" s="550">
        <f t="shared" si="293"/>
        <v>0</v>
      </c>
      <c r="Q389" s="550"/>
      <c r="R389" s="550"/>
      <c r="S389" s="550" t="e">
        <f>#REF!+Q389+R389</f>
        <v>#REF!</v>
      </c>
      <c r="T389" s="255">
        <f t="shared" si="332"/>
        <v>0</v>
      </c>
      <c r="U389" s="255">
        <f t="shared" si="333"/>
        <v>0</v>
      </c>
      <c r="V389" s="255">
        <f t="shared" si="301"/>
        <v>0</v>
      </c>
      <c r="W389" s="255">
        <f t="shared" si="334"/>
        <v>0</v>
      </c>
      <c r="X389" s="255">
        <f t="shared" si="335"/>
        <v>0</v>
      </c>
      <c r="Y389" s="255">
        <f t="shared" si="336"/>
        <v>0</v>
      </c>
      <c r="Z389" s="255">
        <f t="shared" si="337"/>
        <v>0</v>
      </c>
      <c r="AA389" s="990"/>
    </row>
    <row r="390" spans="1:27" ht="28.95" customHeight="1" outlineLevel="1">
      <c r="A390" s="137"/>
      <c r="B390" s="137"/>
      <c r="C390" s="138" t="s">
        <v>779</v>
      </c>
      <c r="D390" s="97">
        <v>1</v>
      </c>
      <c r="E390" s="97">
        <v>1</v>
      </c>
      <c r="F390" s="139" t="s">
        <v>660</v>
      </c>
      <c r="G390" s="199">
        <v>19992667.520000003</v>
      </c>
      <c r="H390" s="199">
        <v>49500.000000000007</v>
      </c>
      <c r="I390" s="62">
        <f>SUM(G390:H390)</f>
        <v>20042167.520000003</v>
      </c>
      <c r="J390" s="62">
        <f t="shared" si="329"/>
        <v>19992667.520000003</v>
      </c>
      <c r="K390" s="62">
        <f t="shared" si="330"/>
        <v>49500.000000000007</v>
      </c>
      <c r="L390" s="62">
        <f t="shared" si="331"/>
        <v>20042167.520000003</v>
      </c>
      <c r="M390" s="550">
        <f>'KL TTHT CV DOT 2'!P389</f>
        <v>0</v>
      </c>
      <c r="N390" s="574">
        <f>'KL TTHT CV DOT 2'!Q389</f>
        <v>0</v>
      </c>
      <c r="O390" s="574">
        <f t="shared" si="323"/>
        <v>0</v>
      </c>
      <c r="P390" s="550">
        <f t="shared" si="293"/>
        <v>0</v>
      </c>
      <c r="Q390" s="550"/>
      <c r="R390" s="550"/>
      <c r="S390" s="550" t="e">
        <f>#REF!+Q390+R390</f>
        <v>#REF!</v>
      </c>
      <c r="T390" s="255">
        <f t="shared" si="332"/>
        <v>0</v>
      </c>
      <c r="U390" s="255">
        <f t="shared" si="333"/>
        <v>0</v>
      </c>
      <c r="V390" s="255">
        <f t="shared" si="301"/>
        <v>0</v>
      </c>
      <c r="W390" s="255">
        <f t="shared" si="334"/>
        <v>0</v>
      </c>
      <c r="X390" s="255">
        <f t="shared" si="335"/>
        <v>0</v>
      </c>
      <c r="Y390" s="255">
        <f t="shared" si="336"/>
        <v>0</v>
      </c>
      <c r="Z390" s="255">
        <f t="shared" si="337"/>
        <v>0</v>
      </c>
      <c r="AA390" s="990"/>
    </row>
    <row r="391" spans="1:27" ht="28.95" customHeight="1" outlineLevel="1">
      <c r="A391" s="137"/>
      <c r="B391" s="137"/>
      <c r="C391" s="138" t="s">
        <v>781</v>
      </c>
      <c r="D391" s="97">
        <v>1</v>
      </c>
      <c r="E391" s="97">
        <v>1</v>
      </c>
      <c r="F391" s="139" t="s">
        <v>660</v>
      </c>
      <c r="G391" s="199">
        <v>14090720.000000002</v>
      </c>
      <c r="H391" s="199">
        <v>49500.000000000007</v>
      </c>
      <c r="I391" s="62">
        <f t="shared" ref="I391:I395" si="338">SUM(G391:H391)</f>
        <v>14140220.000000002</v>
      </c>
      <c r="J391" s="62">
        <f t="shared" si="329"/>
        <v>14090720.000000002</v>
      </c>
      <c r="K391" s="62">
        <f t="shared" si="330"/>
        <v>49500.000000000007</v>
      </c>
      <c r="L391" s="62">
        <f t="shared" si="331"/>
        <v>14140220.000000002</v>
      </c>
      <c r="M391" s="550">
        <f>'KL TTHT CV DOT 2'!P390</f>
        <v>0</v>
      </c>
      <c r="N391" s="574">
        <f>'KL TTHT CV DOT 2'!Q390</f>
        <v>0</v>
      </c>
      <c r="O391" s="574">
        <f t="shared" si="323"/>
        <v>0</v>
      </c>
      <c r="P391" s="550">
        <f t="shared" si="293"/>
        <v>0</v>
      </c>
      <c r="Q391" s="550"/>
      <c r="R391" s="550"/>
      <c r="S391" s="550" t="e">
        <f>#REF!+Q391+R391</f>
        <v>#REF!</v>
      </c>
      <c r="T391" s="255">
        <f t="shared" si="332"/>
        <v>0</v>
      </c>
      <c r="U391" s="255">
        <f t="shared" si="333"/>
        <v>0</v>
      </c>
      <c r="V391" s="255">
        <f t="shared" si="301"/>
        <v>0</v>
      </c>
      <c r="W391" s="255">
        <f t="shared" si="334"/>
        <v>0</v>
      </c>
      <c r="X391" s="255">
        <f t="shared" si="335"/>
        <v>0</v>
      </c>
      <c r="Y391" s="255">
        <f t="shared" si="336"/>
        <v>0</v>
      </c>
      <c r="Z391" s="255">
        <f t="shared" si="337"/>
        <v>0</v>
      </c>
      <c r="AA391" s="990"/>
    </row>
    <row r="392" spans="1:27" ht="28.95" customHeight="1" outlineLevel="1">
      <c r="A392" s="137"/>
      <c r="B392" s="137"/>
      <c r="C392" s="138" t="s">
        <v>783</v>
      </c>
      <c r="D392" s="97">
        <v>2</v>
      </c>
      <c r="E392" s="97">
        <v>2</v>
      </c>
      <c r="F392" s="139" t="s">
        <v>660</v>
      </c>
      <c r="G392" s="199">
        <v>8376816.0000000009</v>
      </c>
      <c r="H392" s="199">
        <v>49500.000000000007</v>
      </c>
      <c r="I392" s="62">
        <f t="shared" si="338"/>
        <v>8426316.0000000019</v>
      </c>
      <c r="J392" s="62">
        <f t="shared" si="329"/>
        <v>16753632.000000002</v>
      </c>
      <c r="K392" s="62">
        <f t="shared" si="330"/>
        <v>99000.000000000015</v>
      </c>
      <c r="L392" s="62">
        <f t="shared" si="331"/>
        <v>16852632.000000004</v>
      </c>
      <c r="M392" s="550">
        <f>'KL TTHT CV DOT 2'!P391</f>
        <v>0</v>
      </c>
      <c r="N392" s="574">
        <f>'KL TTHT CV DOT 2'!Q391</f>
        <v>0</v>
      </c>
      <c r="O392" s="574">
        <f t="shared" si="323"/>
        <v>0</v>
      </c>
      <c r="P392" s="550">
        <f t="shared" si="293"/>
        <v>0</v>
      </c>
      <c r="Q392" s="550"/>
      <c r="R392" s="550"/>
      <c r="S392" s="550" t="e">
        <f>#REF!+Q392+R392</f>
        <v>#REF!</v>
      </c>
      <c r="T392" s="255">
        <f t="shared" si="332"/>
        <v>0</v>
      </c>
      <c r="U392" s="255">
        <f t="shared" si="333"/>
        <v>0</v>
      </c>
      <c r="V392" s="255">
        <f t="shared" si="301"/>
        <v>0</v>
      </c>
      <c r="W392" s="255">
        <f t="shared" si="334"/>
        <v>0</v>
      </c>
      <c r="X392" s="255">
        <f t="shared" si="335"/>
        <v>0</v>
      </c>
      <c r="Y392" s="255">
        <f t="shared" si="336"/>
        <v>0</v>
      </c>
      <c r="Z392" s="255">
        <f t="shared" si="337"/>
        <v>0</v>
      </c>
      <c r="AA392" s="990"/>
    </row>
    <row r="393" spans="1:27" ht="28.95" customHeight="1" outlineLevel="1">
      <c r="A393" s="137"/>
      <c r="B393" s="137"/>
      <c r="C393" s="138" t="s">
        <v>785</v>
      </c>
      <c r="D393" s="97">
        <v>3</v>
      </c>
      <c r="E393" s="97">
        <v>3</v>
      </c>
      <c r="F393" s="139" t="s">
        <v>660</v>
      </c>
      <c r="G393" s="199">
        <v>41884.080000000002</v>
      </c>
      <c r="H393" s="199">
        <v>49500.000000000007</v>
      </c>
      <c r="I393" s="62">
        <f t="shared" si="338"/>
        <v>91384.080000000016</v>
      </c>
      <c r="J393" s="62">
        <f t="shared" si="329"/>
        <v>125652.24</v>
      </c>
      <c r="K393" s="62">
        <f t="shared" si="330"/>
        <v>148500.00000000003</v>
      </c>
      <c r="L393" s="62">
        <f t="shared" si="331"/>
        <v>274152.24000000005</v>
      </c>
      <c r="M393" s="550">
        <f>'KL TTHT CV DOT 2'!P392</f>
        <v>0</v>
      </c>
      <c r="N393" s="574">
        <f>'KL TTHT CV DOT 2'!Q392</f>
        <v>0</v>
      </c>
      <c r="O393" s="574">
        <f t="shared" si="323"/>
        <v>0</v>
      </c>
      <c r="P393" s="550">
        <f t="shared" si="293"/>
        <v>0</v>
      </c>
      <c r="Q393" s="550"/>
      <c r="R393" s="550"/>
      <c r="S393" s="550" t="e">
        <f>#REF!+Q393+R393</f>
        <v>#REF!</v>
      </c>
      <c r="T393" s="255">
        <f t="shared" si="332"/>
        <v>0</v>
      </c>
      <c r="U393" s="255">
        <f t="shared" si="333"/>
        <v>0</v>
      </c>
      <c r="V393" s="255">
        <f t="shared" si="301"/>
        <v>0</v>
      </c>
      <c r="W393" s="255">
        <f t="shared" si="334"/>
        <v>0</v>
      </c>
      <c r="X393" s="255">
        <f t="shared" si="335"/>
        <v>0</v>
      </c>
      <c r="Y393" s="255">
        <f t="shared" si="336"/>
        <v>0</v>
      </c>
      <c r="Z393" s="255">
        <f t="shared" si="337"/>
        <v>0</v>
      </c>
      <c r="AA393" s="990"/>
    </row>
    <row r="394" spans="1:27" ht="23.25" customHeight="1" outlineLevel="1">
      <c r="A394" s="137"/>
      <c r="B394" s="137"/>
      <c r="C394" s="138" t="s">
        <v>657</v>
      </c>
      <c r="D394" s="97">
        <v>1</v>
      </c>
      <c r="E394" s="97">
        <v>1</v>
      </c>
      <c r="F394" s="139" t="s">
        <v>619</v>
      </c>
      <c r="G394" s="199">
        <v>2553456.7949999999</v>
      </c>
      <c r="H394" s="199">
        <v>766037.03849999991</v>
      </c>
      <c r="I394" s="62">
        <f t="shared" si="338"/>
        <v>3319493.8334999997</v>
      </c>
      <c r="J394" s="62">
        <f t="shared" si="329"/>
        <v>2553456.7949999999</v>
      </c>
      <c r="K394" s="62">
        <f t="shared" si="330"/>
        <v>766037.03849999991</v>
      </c>
      <c r="L394" s="62">
        <f t="shared" si="331"/>
        <v>3319493.8334999997</v>
      </c>
      <c r="M394" s="550">
        <f>'KL TTHT CV DOT 2'!P393</f>
        <v>0</v>
      </c>
      <c r="N394" s="574">
        <f>'KL TTHT CV DOT 2'!Q393</f>
        <v>0</v>
      </c>
      <c r="O394" s="574">
        <f t="shared" si="323"/>
        <v>0</v>
      </c>
      <c r="P394" s="550">
        <f t="shared" si="293"/>
        <v>0</v>
      </c>
      <c r="Q394" s="550"/>
      <c r="R394" s="550"/>
      <c r="S394" s="550" t="e">
        <f>#REF!+Q394+R394</f>
        <v>#REF!</v>
      </c>
      <c r="T394" s="255">
        <f t="shared" si="332"/>
        <v>0</v>
      </c>
      <c r="U394" s="255">
        <f t="shared" si="333"/>
        <v>0</v>
      </c>
      <c r="V394" s="255">
        <f t="shared" si="301"/>
        <v>0</v>
      </c>
      <c r="W394" s="255">
        <f t="shared" si="334"/>
        <v>0</v>
      </c>
      <c r="X394" s="255">
        <f t="shared" si="335"/>
        <v>0</v>
      </c>
      <c r="Y394" s="255">
        <f t="shared" si="336"/>
        <v>0</v>
      </c>
      <c r="Z394" s="255">
        <f t="shared" si="337"/>
        <v>0</v>
      </c>
      <c r="AA394" s="990"/>
    </row>
    <row r="395" spans="1:27" ht="23.25" customHeight="1" outlineLevel="1">
      <c r="A395" s="137"/>
      <c r="B395" s="137"/>
      <c r="C395" s="138" t="s">
        <v>787</v>
      </c>
      <c r="D395" s="97">
        <v>1</v>
      </c>
      <c r="E395" s="97">
        <v>1</v>
      </c>
      <c r="F395" s="139" t="s">
        <v>619</v>
      </c>
      <c r="G395" s="199">
        <v>0</v>
      </c>
      <c r="H395" s="199">
        <v>5500000</v>
      </c>
      <c r="I395" s="62">
        <f t="shared" si="338"/>
        <v>5500000</v>
      </c>
      <c r="J395" s="62">
        <f t="shared" si="329"/>
        <v>0</v>
      </c>
      <c r="K395" s="62">
        <f t="shared" si="330"/>
        <v>5500000</v>
      </c>
      <c r="L395" s="62">
        <f t="shared" si="331"/>
        <v>5500000</v>
      </c>
      <c r="M395" s="550">
        <f>'KL TTHT CV DOT 2'!P394</f>
        <v>0</v>
      </c>
      <c r="N395" s="574">
        <f>'KL TTHT CV DOT 2'!Q394</f>
        <v>0</v>
      </c>
      <c r="O395" s="574">
        <f t="shared" si="323"/>
        <v>0</v>
      </c>
      <c r="P395" s="550">
        <f t="shared" si="293"/>
        <v>0</v>
      </c>
      <c r="Q395" s="550"/>
      <c r="R395" s="550"/>
      <c r="S395" s="550" t="e">
        <f>#REF!+Q395+R395</f>
        <v>#REF!</v>
      </c>
      <c r="T395" s="255">
        <f t="shared" si="332"/>
        <v>0</v>
      </c>
      <c r="U395" s="255">
        <f t="shared" si="333"/>
        <v>0</v>
      </c>
      <c r="V395" s="255">
        <f t="shared" si="301"/>
        <v>0</v>
      </c>
      <c r="W395" s="255">
        <f t="shared" si="334"/>
        <v>0</v>
      </c>
      <c r="X395" s="255">
        <f t="shared" si="335"/>
        <v>0</v>
      </c>
      <c r="Y395" s="255">
        <f t="shared" si="336"/>
        <v>0</v>
      </c>
      <c r="Z395" s="255">
        <f t="shared" si="337"/>
        <v>0</v>
      </c>
      <c r="AA395" s="990"/>
    </row>
    <row r="396" spans="1:27" outlineLevel="1">
      <c r="A396" s="137"/>
      <c r="B396" s="137"/>
      <c r="C396" s="138"/>
      <c r="D396" s="97"/>
      <c r="E396" s="97"/>
      <c r="F396" s="139"/>
      <c r="G396" s="62"/>
      <c r="H396" s="62"/>
      <c r="I396" s="62"/>
      <c r="J396" s="62"/>
      <c r="K396" s="62"/>
      <c r="L396" s="62"/>
      <c r="M396" s="550">
        <f>'KL TTHT CV DOT 2'!P395</f>
        <v>0</v>
      </c>
      <c r="N396" s="574">
        <f>'KL TTHT CV DOT 2'!Q395</f>
        <v>0</v>
      </c>
      <c r="O396" s="574">
        <f t="shared" si="323"/>
        <v>0</v>
      </c>
      <c r="P396" s="550">
        <f t="shared" si="293"/>
        <v>0</v>
      </c>
      <c r="Q396" s="550"/>
      <c r="R396" s="550"/>
      <c r="S396" s="550" t="e">
        <f>#REF!+Q396+R396</f>
        <v>#REF!</v>
      </c>
      <c r="T396" s="255">
        <f t="shared" si="332"/>
        <v>0</v>
      </c>
      <c r="U396" s="255">
        <f t="shared" si="333"/>
        <v>0</v>
      </c>
      <c r="V396" s="255">
        <f t="shared" si="301"/>
        <v>0</v>
      </c>
      <c r="W396" s="255">
        <f t="shared" si="334"/>
        <v>0</v>
      </c>
      <c r="X396" s="255">
        <f t="shared" si="335"/>
        <v>0</v>
      </c>
      <c r="Y396" s="255">
        <f t="shared" si="336"/>
        <v>0</v>
      </c>
      <c r="Z396" s="255">
        <f t="shared" si="337"/>
        <v>0</v>
      </c>
      <c r="AA396" s="990"/>
    </row>
    <row r="397" spans="1:27" ht="23.25" customHeight="1" outlineLevel="1">
      <c r="A397" s="137"/>
      <c r="B397" s="137"/>
      <c r="C397" s="147" t="s">
        <v>788</v>
      </c>
      <c r="D397" s="97"/>
      <c r="E397" s="97"/>
      <c r="F397" s="139"/>
      <c r="G397" s="62"/>
      <c r="H397" s="62"/>
      <c r="I397" s="62"/>
      <c r="J397" s="82">
        <f>SUBTOTAL(9,J398:J406)</f>
        <v>162133437.12500003</v>
      </c>
      <c r="K397" s="82">
        <f t="shared" ref="K397:L397" si="339">SUBTOTAL(9,K398:K406)</f>
        <v>10750870.377500001</v>
      </c>
      <c r="L397" s="82">
        <f t="shared" si="339"/>
        <v>172884307.50250003</v>
      </c>
      <c r="M397" s="553">
        <f>'KL TTHT CV DOT 2'!P396</f>
        <v>0</v>
      </c>
      <c r="N397" s="576">
        <f>'KL TTHT CV DOT 2'!Q396</f>
        <v>0</v>
      </c>
      <c r="O397" s="576">
        <f t="shared" si="323"/>
        <v>0</v>
      </c>
      <c r="P397" s="553">
        <f t="shared" si="293"/>
        <v>0</v>
      </c>
      <c r="Q397" s="553"/>
      <c r="R397" s="553"/>
      <c r="S397" s="553" t="e">
        <f>#REF!+Q397+R397</f>
        <v>#REF!</v>
      </c>
      <c r="T397" s="266">
        <f>SUBTOTAL(9,T398:T406)</f>
        <v>0</v>
      </c>
      <c r="U397" s="266">
        <f t="shared" ref="U397:V397" si="340">SUBTOTAL(9,U398:U406)</f>
        <v>0</v>
      </c>
      <c r="V397" s="266">
        <f t="shared" si="340"/>
        <v>0</v>
      </c>
      <c r="W397" s="266">
        <f>SUBTOTAL(9,W398:W406)</f>
        <v>0</v>
      </c>
      <c r="X397" s="266">
        <f t="shared" ref="X397:Y397" si="341">SUBTOTAL(9,X398:X406)</f>
        <v>0</v>
      </c>
      <c r="Y397" s="266">
        <f t="shared" si="341"/>
        <v>0</v>
      </c>
      <c r="Z397" s="266">
        <f t="shared" ref="Z397" si="342">SUBTOTAL(9,Z398:Z406)</f>
        <v>0</v>
      </c>
      <c r="AA397" s="988"/>
    </row>
    <row r="398" spans="1:27" ht="23.25" customHeight="1" outlineLevel="1">
      <c r="A398" s="137"/>
      <c r="B398" s="137"/>
      <c r="C398" s="138" t="s">
        <v>775</v>
      </c>
      <c r="D398" s="97">
        <v>3</v>
      </c>
      <c r="E398" s="97">
        <v>3</v>
      </c>
      <c r="F398" s="139" t="s">
        <v>660</v>
      </c>
      <c r="G398" s="199">
        <v>17060781.920000002</v>
      </c>
      <c r="H398" s="199">
        <v>137500</v>
      </c>
      <c r="I398" s="62">
        <f t="shared" ref="I398:I405" si="343">SUM(G398:H398)</f>
        <v>17198281.920000002</v>
      </c>
      <c r="J398" s="62">
        <f t="shared" ref="J398:J405" si="344">G398*E398</f>
        <v>51182345.760000005</v>
      </c>
      <c r="K398" s="62">
        <f t="shared" ref="K398:K405" si="345">H398*E398</f>
        <v>412500</v>
      </c>
      <c r="L398" s="62">
        <f t="shared" ref="L398:L405" si="346">I398*E398</f>
        <v>51594845.760000005</v>
      </c>
      <c r="M398" s="550">
        <f>'KL TTHT CV DOT 2'!P397</f>
        <v>0</v>
      </c>
      <c r="N398" s="574">
        <f>'KL TTHT CV DOT 2'!Q397</f>
        <v>0</v>
      </c>
      <c r="O398" s="574">
        <f t="shared" si="323"/>
        <v>0</v>
      </c>
      <c r="P398" s="550">
        <f t="shared" si="293"/>
        <v>0</v>
      </c>
      <c r="Q398" s="550"/>
      <c r="R398" s="550"/>
      <c r="S398" s="550" t="e">
        <f>#REF!+Q398+R398</f>
        <v>#REF!</v>
      </c>
      <c r="T398" s="255">
        <f t="shared" ref="T398:T406" si="347">M398*J398</f>
        <v>0</v>
      </c>
      <c r="U398" s="255">
        <f t="shared" ref="U398:U406" si="348">M398*K398</f>
        <v>0</v>
      </c>
      <c r="V398" s="255">
        <f t="shared" si="301"/>
        <v>0</v>
      </c>
      <c r="W398" s="255">
        <f t="shared" ref="W398:W406" si="349">J398*N398</f>
        <v>0</v>
      </c>
      <c r="X398" s="255">
        <f t="shared" ref="X398:X406" si="350">K398*N398</f>
        <v>0</v>
      </c>
      <c r="Y398" s="255">
        <f t="shared" ref="Y398:Y406" si="351">W398+X398</f>
        <v>0</v>
      </c>
      <c r="Z398" s="255">
        <f t="shared" ref="Z398:Z406" si="352">V398+Y398</f>
        <v>0</v>
      </c>
      <c r="AA398" s="990"/>
    </row>
    <row r="399" spans="1:27" ht="23.25" customHeight="1" outlineLevel="1">
      <c r="A399" s="137"/>
      <c r="B399" s="137"/>
      <c r="C399" s="138" t="s">
        <v>777</v>
      </c>
      <c r="D399" s="97">
        <v>2</v>
      </c>
      <c r="E399" s="97">
        <v>2</v>
      </c>
      <c r="F399" s="139" t="s">
        <v>660</v>
      </c>
      <c r="G399" s="199">
        <v>13652800.000000002</v>
      </c>
      <c r="H399" s="199">
        <v>137500</v>
      </c>
      <c r="I399" s="62">
        <f t="shared" ref="I399:I401" si="353">SUM(G399:H399)</f>
        <v>13790300.000000002</v>
      </c>
      <c r="J399" s="62">
        <f t="shared" si="344"/>
        <v>27305600.000000004</v>
      </c>
      <c r="K399" s="62">
        <f t="shared" si="345"/>
        <v>275000</v>
      </c>
      <c r="L399" s="62">
        <f t="shared" si="346"/>
        <v>27580600.000000004</v>
      </c>
      <c r="M399" s="550">
        <f>'KL TTHT CV DOT 2'!P398</f>
        <v>0</v>
      </c>
      <c r="N399" s="574">
        <f>'KL TTHT CV DOT 2'!Q398</f>
        <v>0</v>
      </c>
      <c r="O399" s="574">
        <f t="shared" si="323"/>
        <v>0</v>
      </c>
      <c r="P399" s="550">
        <f t="shared" si="293"/>
        <v>0</v>
      </c>
      <c r="Q399" s="550"/>
      <c r="R399" s="550"/>
      <c r="S399" s="550" t="e">
        <f>#REF!+Q399+R399</f>
        <v>#REF!</v>
      </c>
      <c r="T399" s="255">
        <f t="shared" si="347"/>
        <v>0</v>
      </c>
      <c r="U399" s="255">
        <f t="shared" si="348"/>
        <v>0</v>
      </c>
      <c r="V399" s="255">
        <f t="shared" si="301"/>
        <v>0</v>
      </c>
      <c r="W399" s="255">
        <f t="shared" si="349"/>
        <v>0</v>
      </c>
      <c r="X399" s="255">
        <f t="shared" si="350"/>
        <v>0</v>
      </c>
      <c r="Y399" s="255">
        <f t="shared" si="351"/>
        <v>0</v>
      </c>
      <c r="Z399" s="255">
        <f t="shared" si="352"/>
        <v>0</v>
      </c>
      <c r="AA399" s="990"/>
    </row>
    <row r="400" spans="1:27" ht="23.25" customHeight="1" outlineLevel="1">
      <c r="A400" s="137"/>
      <c r="B400" s="137"/>
      <c r="C400" s="138" t="s">
        <v>779</v>
      </c>
      <c r="D400" s="97">
        <v>2</v>
      </c>
      <c r="E400" s="97">
        <v>2</v>
      </c>
      <c r="F400" s="139" t="s">
        <v>660</v>
      </c>
      <c r="G400" s="199">
        <v>19992667.520000003</v>
      </c>
      <c r="H400" s="199">
        <v>49500.000000000007</v>
      </c>
      <c r="I400" s="62">
        <f>SUM(G400:H400)</f>
        <v>20042167.520000003</v>
      </c>
      <c r="J400" s="62">
        <f t="shared" si="344"/>
        <v>39985335.040000007</v>
      </c>
      <c r="K400" s="62">
        <f t="shared" si="345"/>
        <v>99000.000000000015</v>
      </c>
      <c r="L400" s="62">
        <f t="shared" si="346"/>
        <v>40084335.040000007</v>
      </c>
      <c r="M400" s="550">
        <f>'KL TTHT CV DOT 2'!P399</f>
        <v>0</v>
      </c>
      <c r="N400" s="574">
        <f>'KL TTHT CV DOT 2'!Q399</f>
        <v>0</v>
      </c>
      <c r="O400" s="574">
        <f t="shared" si="323"/>
        <v>0</v>
      </c>
      <c r="P400" s="550">
        <f t="shared" ref="P400:P463" si="354">M400+N400+O400</f>
        <v>0</v>
      </c>
      <c r="Q400" s="550"/>
      <c r="R400" s="550"/>
      <c r="S400" s="550" t="e">
        <f>#REF!+Q400+R400</f>
        <v>#REF!</v>
      </c>
      <c r="T400" s="255">
        <f t="shared" si="347"/>
        <v>0</v>
      </c>
      <c r="U400" s="255">
        <f t="shared" si="348"/>
        <v>0</v>
      </c>
      <c r="V400" s="255">
        <f t="shared" ref="V400:V463" si="355">T400+U400</f>
        <v>0</v>
      </c>
      <c r="W400" s="255">
        <f t="shared" si="349"/>
        <v>0</v>
      </c>
      <c r="X400" s="255">
        <f t="shared" si="350"/>
        <v>0</v>
      </c>
      <c r="Y400" s="255">
        <f t="shared" si="351"/>
        <v>0</v>
      </c>
      <c r="Z400" s="255">
        <f t="shared" si="352"/>
        <v>0</v>
      </c>
      <c r="AA400" s="990"/>
    </row>
    <row r="401" spans="1:27" ht="26.4" outlineLevel="1">
      <c r="A401" s="137"/>
      <c r="B401" s="137"/>
      <c r="C401" s="138" t="s">
        <v>781</v>
      </c>
      <c r="D401" s="97">
        <v>1</v>
      </c>
      <c r="E401" s="97">
        <v>1</v>
      </c>
      <c r="F401" s="139" t="s">
        <v>660</v>
      </c>
      <c r="G401" s="199">
        <v>14090720.000000002</v>
      </c>
      <c r="H401" s="199">
        <v>49500.000000000007</v>
      </c>
      <c r="I401" s="62">
        <f t="shared" si="353"/>
        <v>14140220.000000002</v>
      </c>
      <c r="J401" s="62">
        <f t="shared" si="344"/>
        <v>14090720.000000002</v>
      </c>
      <c r="K401" s="62">
        <f t="shared" si="345"/>
        <v>49500.000000000007</v>
      </c>
      <c r="L401" s="62">
        <f t="shared" si="346"/>
        <v>14140220.000000002</v>
      </c>
      <c r="M401" s="550">
        <f>'KL TTHT CV DOT 2'!P400</f>
        <v>0</v>
      </c>
      <c r="N401" s="574">
        <f>'KL TTHT CV DOT 2'!Q400</f>
        <v>0</v>
      </c>
      <c r="O401" s="574">
        <f t="shared" si="323"/>
        <v>0</v>
      </c>
      <c r="P401" s="550">
        <f t="shared" si="354"/>
        <v>0</v>
      </c>
      <c r="Q401" s="550"/>
      <c r="R401" s="550"/>
      <c r="S401" s="550" t="e">
        <f>#REF!+Q401+R401</f>
        <v>#REF!</v>
      </c>
      <c r="T401" s="255">
        <f t="shared" si="347"/>
        <v>0</v>
      </c>
      <c r="U401" s="255">
        <f t="shared" si="348"/>
        <v>0</v>
      </c>
      <c r="V401" s="255">
        <f t="shared" si="355"/>
        <v>0</v>
      </c>
      <c r="W401" s="255">
        <f t="shared" si="349"/>
        <v>0</v>
      </c>
      <c r="X401" s="255">
        <f t="shared" si="350"/>
        <v>0</v>
      </c>
      <c r="Y401" s="255">
        <f t="shared" si="351"/>
        <v>0</v>
      </c>
      <c r="Z401" s="255">
        <f t="shared" si="352"/>
        <v>0</v>
      </c>
      <c r="AA401" s="990"/>
    </row>
    <row r="402" spans="1:27" ht="23.25" customHeight="1" outlineLevel="1">
      <c r="A402" s="137"/>
      <c r="B402" s="137"/>
      <c r="C402" s="138" t="s">
        <v>783</v>
      </c>
      <c r="D402" s="97">
        <v>3</v>
      </c>
      <c r="E402" s="97">
        <v>3</v>
      </c>
      <c r="F402" s="139" t="s">
        <v>660</v>
      </c>
      <c r="G402" s="199">
        <v>8376816.0000000009</v>
      </c>
      <c r="H402" s="199">
        <v>49500.000000000007</v>
      </c>
      <c r="I402" s="62">
        <f t="shared" si="343"/>
        <v>8426316.0000000019</v>
      </c>
      <c r="J402" s="62">
        <f t="shared" si="344"/>
        <v>25130448.000000004</v>
      </c>
      <c r="K402" s="62">
        <f t="shared" si="345"/>
        <v>148500.00000000003</v>
      </c>
      <c r="L402" s="62">
        <f t="shared" si="346"/>
        <v>25278948.000000007</v>
      </c>
      <c r="M402" s="550">
        <f>'KL TTHT CV DOT 2'!P401</f>
        <v>0</v>
      </c>
      <c r="N402" s="574">
        <f>'KL TTHT CV DOT 2'!Q401</f>
        <v>0</v>
      </c>
      <c r="O402" s="574">
        <f t="shared" si="323"/>
        <v>0</v>
      </c>
      <c r="P402" s="550">
        <f t="shared" si="354"/>
        <v>0</v>
      </c>
      <c r="Q402" s="550"/>
      <c r="R402" s="550"/>
      <c r="S402" s="550" t="e">
        <f>#REF!+Q402+R402</f>
        <v>#REF!</v>
      </c>
      <c r="T402" s="255">
        <f t="shared" si="347"/>
        <v>0</v>
      </c>
      <c r="U402" s="255">
        <f t="shared" si="348"/>
        <v>0</v>
      </c>
      <c r="V402" s="255">
        <f t="shared" si="355"/>
        <v>0</v>
      </c>
      <c r="W402" s="255">
        <f t="shared" si="349"/>
        <v>0</v>
      </c>
      <c r="X402" s="255">
        <f t="shared" si="350"/>
        <v>0</v>
      </c>
      <c r="Y402" s="255">
        <f t="shared" si="351"/>
        <v>0</v>
      </c>
      <c r="Z402" s="255">
        <f t="shared" si="352"/>
        <v>0</v>
      </c>
      <c r="AA402" s="990"/>
    </row>
    <row r="403" spans="1:27" ht="23.25" customHeight="1" outlineLevel="1">
      <c r="A403" s="137"/>
      <c r="B403" s="137"/>
      <c r="C403" s="138" t="s">
        <v>785</v>
      </c>
      <c r="D403" s="97">
        <v>5</v>
      </c>
      <c r="E403" s="97">
        <v>5</v>
      </c>
      <c r="F403" s="139" t="s">
        <v>660</v>
      </c>
      <c r="G403" s="199">
        <v>41884.080000000002</v>
      </c>
      <c r="H403" s="199">
        <v>49500.000000000007</v>
      </c>
      <c r="I403" s="62">
        <f t="shared" si="343"/>
        <v>91384.080000000016</v>
      </c>
      <c r="J403" s="62">
        <f t="shared" si="344"/>
        <v>209420.40000000002</v>
      </c>
      <c r="K403" s="62">
        <f t="shared" si="345"/>
        <v>247500.00000000003</v>
      </c>
      <c r="L403" s="62">
        <f t="shared" si="346"/>
        <v>456920.40000000008</v>
      </c>
      <c r="M403" s="550">
        <f>'KL TTHT CV DOT 2'!P402</f>
        <v>0</v>
      </c>
      <c r="N403" s="574">
        <f>'KL TTHT CV DOT 2'!Q402</f>
        <v>0</v>
      </c>
      <c r="O403" s="574">
        <f t="shared" si="323"/>
        <v>0</v>
      </c>
      <c r="P403" s="550">
        <f t="shared" si="354"/>
        <v>0</v>
      </c>
      <c r="Q403" s="550"/>
      <c r="R403" s="550"/>
      <c r="S403" s="550" t="e">
        <f>#REF!+Q403+R403</f>
        <v>#REF!</v>
      </c>
      <c r="T403" s="255">
        <f t="shared" si="347"/>
        <v>0</v>
      </c>
      <c r="U403" s="255">
        <f t="shared" si="348"/>
        <v>0</v>
      </c>
      <c r="V403" s="255">
        <f t="shared" si="355"/>
        <v>0</v>
      </c>
      <c r="W403" s="255">
        <f t="shared" si="349"/>
        <v>0</v>
      </c>
      <c r="X403" s="255">
        <f t="shared" si="350"/>
        <v>0</v>
      </c>
      <c r="Y403" s="255">
        <f t="shared" si="351"/>
        <v>0</v>
      </c>
      <c r="Z403" s="255">
        <f t="shared" si="352"/>
        <v>0</v>
      </c>
      <c r="AA403" s="990"/>
    </row>
    <row r="404" spans="1:27" ht="23.25" customHeight="1" outlineLevel="1">
      <c r="A404" s="137"/>
      <c r="B404" s="137"/>
      <c r="C404" s="138" t="s">
        <v>657</v>
      </c>
      <c r="D404" s="97">
        <v>1</v>
      </c>
      <c r="E404" s="97">
        <v>1</v>
      </c>
      <c r="F404" s="139" t="s">
        <v>619</v>
      </c>
      <c r="G404" s="199">
        <v>4229567.9249999998</v>
      </c>
      <c r="H404" s="199">
        <v>1268870.3774999999</v>
      </c>
      <c r="I404" s="62">
        <f t="shared" si="343"/>
        <v>5498438.3025000002</v>
      </c>
      <c r="J404" s="62">
        <f t="shared" si="344"/>
        <v>4229567.9249999998</v>
      </c>
      <c r="K404" s="62">
        <f t="shared" si="345"/>
        <v>1268870.3774999999</v>
      </c>
      <c r="L404" s="62">
        <f t="shared" si="346"/>
        <v>5498438.3025000002</v>
      </c>
      <c r="M404" s="550">
        <f>'KL TTHT CV DOT 2'!P403</f>
        <v>0</v>
      </c>
      <c r="N404" s="574">
        <f>'KL TTHT CV DOT 2'!Q403</f>
        <v>0</v>
      </c>
      <c r="O404" s="574">
        <f t="shared" si="323"/>
        <v>0</v>
      </c>
      <c r="P404" s="550">
        <f t="shared" si="354"/>
        <v>0</v>
      </c>
      <c r="Q404" s="550"/>
      <c r="R404" s="550"/>
      <c r="S404" s="550" t="e">
        <f>#REF!+Q404+R404</f>
        <v>#REF!</v>
      </c>
      <c r="T404" s="255">
        <f t="shared" si="347"/>
        <v>0</v>
      </c>
      <c r="U404" s="255">
        <f t="shared" si="348"/>
        <v>0</v>
      </c>
      <c r="V404" s="255">
        <f t="shared" si="355"/>
        <v>0</v>
      </c>
      <c r="W404" s="255">
        <f t="shared" si="349"/>
        <v>0</v>
      </c>
      <c r="X404" s="255">
        <f t="shared" si="350"/>
        <v>0</v>
      </c>
      <c r="Y404" s="255">
        <f t="shared" si="351"/>
        <v>0</v>
      </c>
      <c r="Z404" s="255">
        <f t="shared" si="352"/>
        <v>0</v>
      </c>
      <c r="AA404" s="990"/>
    </row>
    <row r="405" spans="1:27" ht="23.25" customHeight="1" outlineLevel="1">
      <c r="A405" s="137"/>
      <c r="B405" s="137"/>
      <c r="C405" s="138" t="s">
        <v>787</v>
      </c>
      <c r="D405" s="97">
        <v>1</v>
      </c>
      <c r="E405" s="97">
        <v>1</v>
      </c>
      <c r="F405" s="139" t="s">
        <v>619</v>
      </c>
      <c r="G405" s="199">
        <v>0</v>
      </c>
      <c r="H405" s="199">
        <v>8250000.0000000009</v>
      </c>
      <c r="I405" s="62">
        <f t="shared" si="343"/>
        <v>8250000.0000000009</v>
      </c>
      <c r="J405" s="62">
        <f t="shared" si="344"/>
        <v>0</v>
      </c>
      <c r="K405" s="62">
        <f t="shared" si="345"/>
        <v>8250000.0000000009</v>
      </c>
      <c r="L405" s="62">
        <f t="shared" si="346"/>
        <v>8250000.0000000009</v>
      </c>
      <c r="M405" s="550">
        <f>'KL TTHT CV DOT 2'!P404</f>
        <v>0</v>
      </c>
      <c r="N405" s="574">
        <f>'KL TTHT CV DOT 2'!Q404</f>
        <v>0</v>
      </c>
      <c r="O405" s="574">
        <f t="shared" si="323"/>
        <v>0</v>
      </c>
      <c r="P405" s="550">
        <f t="shared" si="354"/>
        <v>0</v>
      </c>
      <c r="Q405" s="550"/>
      <c r="R405" s="550"/>
      <c r="S405" s="550" t="e">
        <f>#REF!+Q405+R405</f>
        <v>#REF!</v>
      </c>
      <c r="T405" s="255">
        <f t="shared" si="347"/>
        <v>0</v>
      </c>
      <c r="U405" s="255">
        <f t="shared" si="348"/>
        <v>0</v>
      </c>
      <c r="V405" s="255">
        <f t="shared" si="355"/>
        <v>0</v>
      </c>
      <c r="W405" s="255">
        <f t="shared" si="349"/>
        <v>0</v>
      </c>
      <c r="X405" s="255">
        <f t="shared" si="350"/>
        <v>0</v>
      </c>
      <c r="Y405" s="255">
        <f t="shared" si="351"/>
        <v>0</v>
      </c>
      <c r="Z405" s="255">
        <f t="shared" si="352"/>
        <v>0</v>
      </c>
      <c r="AA405" s="990"/>
    </row>
    <row r="406" spans="1:27" outlineLevel="1">
      <c r="A406" s="137"/>
      <c r="B406" s="137"/>
      <c r="C406" s="138"/>
      <c r="D406" s="97"/>
      <c r="E406" s="97"/>
      <c r="F406" s="139"/>
      <c r="G406" s="62"/>
      <c r="H406" s="62"/>
      <c r="I406" s="62"/>
      <c r="J406" s="62"/>
      <c r="K406" s="62"/>
      <c r="L406" s="62"/>
      <c r="M406" s="550">
        <f>'KL TTHT CV DOT 2'!P405</f>
        <v>0</v>
      </c>
      <c r="N406" s="574">
        <f>'KL TTHT CV DOT 2'!Q405</f>
        <v>0</v>
      </c>
      <c r="O406" s="574">
        <f t="shared" si="323"/>
        <v>0</v>
      </c>
      <c r="P406" s="550">
        <f t="shared" si="354"/>
        <v>0</v>
      </c>
      <c r="Q406" s="550"/>
      <c r="R406" s="550"/>
      <c r="S406" s="550" t="e">
        <f>#REF!+Q406+R406</f>
        <v>#REF!</v>
      </c>
      <c r="T406" s="255">
        <f t="shared" si="347"/>
        <v>0</v>
      </c>
      <c r="U406" s="255">
        <f t="shared" si="348"/>
        <v>0</v>
      </c>
      <c r="V406" s="255">
        <f t="shared" si="355"/>
        <v>0</v>
      </c>
      <c r="W406" s="255">
        <f t="shared" si="349"/>
        <v>0</v>
      </c>
      <c r="X406" s="255">
        <f t="shared" si="350"/>
        <v>0</v>
      </c>
      <c r="Y406" s="255">
        <f t="shared" si="351"/>
        <v>0</v>
      </c>
      <c r="Z406" s="255">
        <f t="shared" si="352"/>
        <v>0</v>
      </c>
      <c r="AA406" s="990"/>
    </row>
    <row r="407" spans="1:27" ht="23.25" customHeight="1" outlineLevel="1">
      <c r="A407" s="137"/>
      <c r="B407" s="137"/>
      <c r="C407" s="147" t="s">
        <v>789</v>
      </c>
      <c r="D407" s="97"/>
      <c r="E407" s="97"/>
      <c r="F407" s="139"/>
      <c r="G407" s="62"/>
      <c r="H407" s="62"/>
      <c r="I407" s="62"/>
      <c r="J407" s="82">
        <f>SUBTOTAL(9,J408:J416)</f>
        <v>290635290.42500007</v>
      </c>
      <c r="K407" s="82">
        <f t="shared" ref="K407:L407" si="356">SUBTOTAL(9,K408:K416)</f>
        <v>12702537.055500001</v>
      </c>
      <c r="L407" s="82">
        <f t="shared" si="356"/>
        <v>303337827.48050004</v>
      </c>
      <c r="M407" s="553">
        <f>'KL TTHT CV DOT 2'!P406</f>
        <v>0</v>
      </c>
      <c r="N407" s="576">
        <f>'KL TTHT CV DOT 2'!Q406</f>
        <v>0</v>
      </c>
      <c r="O407" s="576">
        <f t="shared" si="323"/>
        <v>0</v>
      </c>
      <c r="P407" s="553">
        <f t="shared" si="354"/>
        <v>0</v>
      </c>
      <c r="Q407" s="553"/>
      <c r="R407" s="553"/>
      <c r="S407" s="553" t="e">
        <f>#REF!+Q407+R407</f>
        <v>#REF!</v>
      </c>
      <c r="T407" s="266">
        <f>SUBTOTAL(9,T408:T416)</f>
        <v>0</v>
      </c>
      <c r="U407" s="266">
        <f t="shared" ref="U407:V407" si="357">SUBTOTAL(9,U408:U416)</f>
        <v>0</v>
      </c>
      <c r="V407" s="266">
        <f t="shared" si="357"/>
        <v>0</v>
      </c>
      <c r="W407" s="266">
        <f>SUBTOTAL(9,W408:W416)</f>
        <v>0</v>
      </c>
      <c r="X407" s="266">
        <f t="shared" ref="X407:Y407" si="358">SUBTOTAL(9,X408:X416)</f>
        <v>0</v>
      </c>
      <c r="Y407" s="266">
        <f t="shared" si="358"/>
        <v>0</v>
      </c>
      <c r="Z407" s="266">
        <f t="shared" ref="Z407" si="359">SUBTOTAL(9,Z408:Z416)</f>
        <v>0</v>
      </c>
      <c r="AA407" s="988"/>
    </row>
    <row r="408" spans="1:27" ht="23.25" customHeight="1" outlineLevel="1">
      <c r="A408" s="137"/>
      <c r="B408" s="137"/>
      <c r="C408" s="138" t="s">
        <v>775</v>
      </c>
      <c r="D408" s="97">
        <v>7</v>
      </c>
      <c r="E408" s="97">
        <v>7</v>
      </c>
      <c r="F408" s="139" t="s">
        <v>660</v>
      </c>
      <c r="G408" s="199">
        <v>17060781.920000002</v>
      </c>
      <c r="H408" s="199">
        <v>137500</v>
      </c>
      <c r="I408" s="62">
        <f t="shared" ref="I408:I409" si="360">SUM(G408:H408)</f>
        <v>17198281.920000002</v>
      </c>
      <c r="J408" s="62">
        <f t="shared" ref="J408:J415" si="361">G408*E408</f>
        <v>119425473.44000001</v>
      </c>
      <c r="K408" s="62">
        <f t="shared" ref="K408:K415" si="362">H408*E408</f>
        <v>962500</v>
      </c>
      <c r="L408" s="62">
        <f t="shared" ref="L408:L415" si="363">I408*E408</f>
        <v>120387973.44000001</v>
      </c>
      <c r="M408" s="550">
        <f>'KL TTHT CV DOT 2'!P407</f>
        <v>0</v>
      </c>
      <c r="N408" s="574">
        <f>'KL TTHT CV DOT 2'!Q407</f>
        <v>0</v>
      </c>
      <c r="O408" s="574">
        <f t="shared" si="323"/>
        <v>0</v>
      </c>
      <c r="P408" s="550">
        <f t="shared" si="354"/>
        <v>0</v>
      </c>
      <c r="Q408" s="550"/>
      <c r="R408" s="550"/>
      <c r="S408" s="550" t="e">
        <f>#REF!+Q408+R408</f>
        <v>#REF!</v>
      </c>
      <c r="T408" s="255">
        <f t="shared" ref="T408:T416" si="364">M408*J408</f>
        <v>0</v>
      </c>
      <c r="U408" s="255">
        <f t="shared" ref="U408:U416" si="365">M408*K408</f>
        <v>0</v>
      </c>
      <c r="V408" s="255">
        <f t="shared" si="355"/>
        <v>0</v>
      </c>
      <c r="W408" s="255">
        <f t="shared" ref="W408:W416" si="366">J408*N408</f>
        <v>0</v>
      </c>
      <c r="X408" s="255">
        <f t="shared" ref="X408:X416" si="367">K408*N408</f>
        <v>0</v>
      </c>
      <c r="Y408" s="255">
        <f t="shared" ref="Y408:Y416" si="368">W408+X408</f>
        <v>0</v>
      </c>
      <c r="Z408" s="255">
        <f t="shared" ref="Z408:Z416" si="369">V408+Y408</f>
        <v>0</v>
      </c>
      <c r="AA408" s="990"/>
    </row>
    <row r="409" spans="1:27" ht="23.25" customHeight="1" outlineLevel="1">
      <c r="A409" s="137"/>
      <c r="B409" s="137"/>
      <c r="C409" s="138" t="s">
        <v>777</v>
      </c>
      <c r="D409" s="97">
        <v>2</v>
      </c>
      <c r="E409" s="97">
        <v>2</v>
      </c>
      <c r="F409" s="139" t="s">
        <v>660</v>
      </c>
      <c r="G409" s="199">
        <v>13652800.000000002</v>
      </c>
      <c r="H409" s="199">
        <v>137500</v>
      </c>
      <c r="I409" s="62">
        <f t="shared" si="360"/>
        <v>13790300.000000002</v>
      </c>
      <c r="J409" s="62">
        <f t="shared" si="361"/>
        <v>27305600.000000004</v>
      </c>
      <c r="K409" s="62">
        <f t="shared" si="362"/>
        <v>275000</v>
      </c>
      <c r="L409" s="62">
        <f t="shared" si="363"/>
        <v>27580600.000000004</v>
      </c>
      <c r="M409" s="550">
        <f>'KL TTHT CV DOT 2'!P408</f>
        <v>0</v>
      </c>
      <c r="N409" s="574">
        <f>'KL TTHT CV DOT 2'!Q408</f>
        <v>0</v>
      </c>
      <c r="O409" s="574">
        <f t="shared" si="323"/>
        <v>0</v>
      </c>
      <c r="P409" s="550">
        <f t="shared" si="354"/>
        <v>0</v>
      </c>
      <c r="Q409" s="550"/>
      <c r="R409" s="550"/>
      <c r="S409" s="550" t="e">
        <f>#REF!+Q409+R409</f>
        <v>#REF!</v>
      </c>
      <c r="T409" s="255">
        <f t="shared" si="364"/>
        <v>0</v>
      </c>
      <c r="U409" s="255">
        <f t="shared" si="365"/>
        <v>0</v>
      </c>
      <c r="V409" s="255">
        <f t="shared" si="355"/>
        <v>0</v>
      </c>
      <c r="W409" s="255">
        <f t="shared" si="366"/>
        <v>0</v>
      </c>
      <c r="X409" s="255">
        <f t="shared" si="367"/>
        <v>0</v>
      </c>
      <c r="Y409" s="255">
        <f t="shared" si="368"/>
        <v>0</v>
      </c>
      <c r="Z409" s="255">
        <f t="shared" si="369"/>
        <v>0</v>
      </c>
      <c r="AA409" s="990"/>
    </row>
    <row r="410" spans="1:27" ht="23.25" customHeight="1" outlineLevel="1">
      <c r="A410" s="137"/>
      <c r="B410" s="137"/>
      <c r="C410" s="138" t="s">
        <v>779</v>
      </c>
      <c r="D410" s="97">
        <v>4</v>
      </c>
      <c r="E410" s="97">
        <v>4</v>
      </c>
      <c r="F410" s="139" t="s">
        <v>660</v>
      </c>
      <c r="G410" s="199">
        <v>19992667.520000003</v>
      </c>
      <c r="H410" s="199">
        <v>49500.000000000007</v>
      </c>
      <c r="I410" s="62">
        <f>SUM(G410:H410)</f>
        <v>20042167.520000003</v>
      </c>
      <c r="J410" s="62">
        <f t="shared" si="361"/>
        <v>79970670.080000013</v>
      </c>
      <c r="K410" s="62">
        <f t="shared" si="362"/>
        <v>198000.00000000003</v>
      </c>
      <c r="L410" s="62">
        <f t="shared" si="363"/>
        <v>80168670.080000013</v>
      </c>
      <c r="M410" s="550">
        <f>'KL TTHT CV DOT 2'!P409</f>
        <v>0</v>
      </c>
      <c r="N410" s="574">
        <f>'KL TTHT CV DOT 2'!Q409</f>
        <v>0</v>
      </c>
      <c r="O410" s="574">
        <f t="shared" si="323"/>
        <v>0</v>
      </c>
      <c r="P410" s="550">
        <f t="shared" si="354"/>
        <v>0</v>
      </c>
      <c r="Q410" s="550"/>
      <c r="R410" s="550"/>
      <c r="S410" s="550" t="e">
        <f>#REF!+Q410+R410</f>
        <v>#REF!</v>
      </c>
      <c r="T410" s="255">
        <f t="shared" si="364"/>
        <v>0</v>
      </c>
      <c r="U410" s="255">
        <f t="shared" si="365"/>
        <v>0</v>
      </c>
      <c r="V410" s="255">
        <f t="shared" si="355"/>
        <v>0</v>
      </c>
      <c r="W410" s="255">
        <f t="shared" si="366"/>
        <v>0</v>
      </c>
      <c r="X410" s="255">
        <f t="shared" si="367"/>
        <v>0</v>
      </c>
      <c r="Y410" s="255">
        <f t="shared" si="368"/>
        <v>0</v>
      </c>
      <c r="Z410" s="255">
        <f t="shared" si="369"/>
        <v>0</v>
      </c>
      <c r="AA410" s="990"/>
    </row>
    <row r="411" spans="1:27" ht="23.25" customHeight="1" outlineLevel="1">
      <c r="A411" s="137"/>
      <c r="B411" s="137"/>
      <c r="C411" s="138" t="s">
        <v>781</v>
      </c>
      <c r="D411" s="97">
        <v>1</v>
      </c>
      <c r="E411" s="97">
        <v>1</v>
      </c>
      <c r="F411" s="139" t="s">
        <v>660</v>
      </c>
      <c r="G411" s="199">
        <v>14090720.000000002</v>
      </c>
      <c r="H411" s="199">
        <v>49500.000000000007</v>
      </c>
      <c r="I411" s="62">
        <f t="shared" ref="I411:I415" si="370">SUM(G411:H411)</f>
        <v>14140220.000000002</v>
      </c>
      <c r="J411" s="62">
        <f t="shared" si="361"/>
        <v>14090720.000000002</v>
      </c>
      <c r="K411" s="62">
        <f t="shared" si="362"/>
        <v>49500.000000000007</v>
      </c>
      <c r="L411" s="62">
        <f t="shared" si="363"/>
        <v>14140220.000000002</v>
      </c>
      <c r="M411" s="550">
        <f>'KL TTHT CV DOT 2'!P410</f>
        <v>0</v>
      </c>
      <c r="N411" s="574">
        <f>'KL TTHT CV DOT 2'!Q410</f>
        <v>0</v>
      </c>
      <c r="O411" s="574">
        <f t="shared" si="323"/>
        <v>0</v>
      </c>
      <c r="P411" s="550">
        <f t="shared" si="354"/>
        <v>0</v>
      </c>
      <c r="Q411" s="550"/>
      <c r="R411" s="550"/>
      <c r="S411" s="550" t="e">
        <f>#REF!+Q411+R411</f>
        <v>#REF!</v>
      </c>
      <c r="T411" s="255">
        <f t="shared" si="364"/>
        <v>0</v>
      </c>
      <c r="U411" s="255">
        <f t="shared" si="365"/>
        <v>0</v>
      </c>
      <c r="V411" s="255">
        <f t="shared" si="355"/>
        <v>0</v>
      </c>
      <c r="W411" s="255">
        <f t="shared" si="366"/>
        <v>0</v>
      </c>
      <c r="X411" s="255">
        <f t="shared" si="367"/>
        <v>0</v>
      </c>
      <c r="Y411" s="255">
        <f t="shared" si="368"/>
        <v>0</v>
      </c>
      <c r="Z411" s="255">
        <f t="shared" si="369"/>
        <v>0</v>
      </c>
      <c r="AA411" s="990"/>
    </row>
    <row r="412" spans="1:27" ht="23.25" customHeight="1" outlineLevel="1">
      <c r="A412" s="137"/>
      <c r="B412" s="137"/>
      <c r="C412" s="138" t="s">
        <v>783</v>
      </c>
      <c r="D412" s="97">
        <v>5</v>
      </c>
      <c r="E412" s="97">
        <v>5</v>
      </c>
      <c r="F412" s="139" t="s">
        <v>660</v>
      </c>
      <c r="G412" s="199">
        <v>8376816.0000000009</v>
      </c>
      <c r="H412" s="199">
        <v>49500.000000000007</v>
      </c>
      <c r="I412" s="62">
        <f t="shared" si="370"/>
        <v>8426316.0000000019</v>
      </c>
      <c r="J412" s="62">
        <f t="shared" si="361"/>
        <v>41884080.000000007</v>
      </c>
      <c r="K412" s="62">
        <f t="shared" si="362"/>
        <v>247500.00000000003</v>
      </c>
      <c r="L412" s="62">
        <f t="shared" si="363"/>
        <v>42131580.000000007</v>
      </c>
      <c r="M412" s="550">
        <f>'KL TTHT CV DOT 2'!P411</f>
        <v>0</v>
      </c>
      <c r="N412" s="574">
        <f>'KL TTHT CV DOT 2'!Q411</f>
        <v>0</v>
      </c>
      <c r="O412" s="574">
        <f t="shared" si="323"/>
        <v>0</v>
      </c>
      <c r="P412" s="550">
        <f t="shared" si="354"/>
        <v>0</v>
      </c>
      <c r="Q412" s="550"/>
      <c r="R412" s="550"/>
      <c r="S412" s="550" t="e">
        <f>#REF!+Q412+R412</f>
        <v>#REF!</v>
      </c>
      <c r="T412" s="255">
        <f t="shared" si="364"/>
        <v>0</v>
      </c>
      <c r="U412" s="255">
        <f t="shared" si="365"/>
        <v>0</v>
      </c>
      <c r="V412" s="255">
        <f t="shared" si="355"/>
        <v>0</v>
      </c>
      <c r="W412" s="255">
        <f t="shared" si="366"/>
        <v>0</v>
      </c>
      <c r="X412" s="255">
        <f t="shared" si="367"/>
        <v>0</v>
      </c>
      <c r="Y412" s="255">
        <f t="shared" si="368"/>
        <v>0</v>
      </c>
      <c r="Z412" s="255">
        <f t="shared" si="369"/>
        <v>0</v>
      </c>
      <c r="AA412" s="990"/>
    </row>
    <row r="413" spans="1:27" ht="23.25" customHeight="1" outlineLevel="1">
      <c r="A413" s="137"/>
      <c r="B413" s="137"/>
      <c r="C413" s="138" t="s">
        <v>785</v>
      </c>
      <c r="D413" s="97">
        <v>9</v>
      </c>
      <c r="E413" s="97">
        <v>9</v>
      </c>
      <c r="F413" s="139" t="s">
        <v>660</v>
      </c>
      <c r="G413" s="199">
        <v>41884.080000000002</v>
      </c>
      <c r="H413" s="199">
        <v>49500.000000000007</v>
      </c>
      <c r="I413" s="62">
        <f t="shared" si="370"/>
        <v>91384.080000000016</v>
      </c>
      <c r="J413" s="62">
        <f t="shared" si="361"/>
        <v>376956.72000000003</v>
      </c>
      <c r="K413" s="62">
        <f t="shared" si="362"/>
        <v>445500.00000000006</v>
      </c>
      <c r="L413" s="62">
        <f t="shared" si="363"/>
        <v>822456.7200000002</v>
      </c>
      <c r="M413" s="550">
        <f>'KL TTHT CV DOT 2'!P412</f>
        <v>0</v>
      </c>
      <c r="N413" s="574">
        <f>'KL TTHT CV DOT 2'!Q412</f>
        <v>0</v>
      </c>
      <c r="O413" s="574">
        <f t="shared" si="323"/>
        <v>0</v>
      </c>
      <c r="P413" s="550">
        <f t="shared" si="354"/>
        <v>0</v>
      </c>
      <c r="Q413" s="550"/>
      <c r="R413" s="550"/>
      <c r="S413" s="550" t="e">
        <f>#REF!+Q413+R413</f>
        <v>#REF!</v>
      </c>
      <c r="T413" s="255">
        <f t="shared" si="364"/>
        <v>0</v>
      </c>
      <c r="U413" s="255">
        <f t="shared" si="365"/>
        <v>0</v>
      </c>
      <c r="V413" s="255">
        <f t="shared" si="355"/>
        <v>0</v>
      </c>
      <c r="W413" s="255">
        <f t="shared" si="366"/>
        <v>0</v>
      </c>
      <c r="X413" s="255">
        <f t="shared" si="367"/>
        <v>0</v>
      </c>
      <c r="Y413" s="255">
        <f t="shared" si="368"/>
        <v>0</v>
      </c>
      <c r="Z413" s="255">
        <f t="shared" si="369"/>
        <v>0</v>
      </c>
      <c r="AA413" s="990"/>
    </row>
    <row r="414" spans="1:27" ht="23.25" customHeight="1" outlineLevel="1">
      <c r="A414" s="137"/>
      <c r="B414" s="137"/>
      <c r="C414" s="138" t="s">
        <v>657</v>
      </c>
      <c r="D414" s="97">
        <v>1</v>
      </c>
      <c r="E414" s="97">
        <v>1</v>
      </c>
      <c r="F414" s="139" t="s">
        <v>619</v>
      </c>
      <c r="G414" s="199">
        <v>7581790.1849999996</v>
      </c>
      <c r="H414" s="199">
        <v>2274537.0554999998</v>
      </c>
      <c r="I414" s="62">
        <f t="shared" si="370"/>
        <v>9856327.2404999994</v>
      </c>
      <c r="J414" s="62">
        <f t="shared" si="361"/>
        <v>7581790.1849999996</v>
      </c>
      <c r="K414" s="62">
        <f t="shared" si="362"/>
        <v>2274537.0554999998</v>
      </c>
      <c r="L414" s="62">
        <f t="shared" si="363"/>
        <v>9856327.2404999994</v>
      </c>
      <c r="M414" s="550">
        <f>'KL TTHT CV DOT 2'!P413</f>
        <v>0</v>
      </c>
      <c r="N414" s="574">
        <f>'KL TTHT CV DOT 2'!Q413</f>
        <v>0</v>
      </c>
      <c r="O414" s="574">
        <f t="shared" si="323"/>
        <v>0</v>
      </c>
      <c r="P414" s="550">
        <f t="shared" si="354"/>
        <v>0</v>
      </c>
      <c r="Q414" s="550"/>
      <c r="R414" s="550"/>
      <c r="S414" s="550" t="e">
        <f>#REF!+Q414+R414</f>
        <v>#REF!</v>
      </c>
      <c r="T414" s="255">
        <f t="shared" si="364"/>
        <v>0</v>
      </c>
      <c r="U414" s="255">
        <f t="shared" si="365"/>
        <v>0</v>
      </c>
      <c r="V414" s="255">
        <f t="shared" si="355"/>
        <v>0</v>
      </c>
      <c r="W414" s="255">
        <f t="shared" si="366"/>
        <v>0</v>
      </c>
      <c r="X414" s="255">
        <f t="shared" si="367"/>
        <v>0</v>
      </c>
      <c r="Y414" s="255">
        <f t="shared" si="368"/>
        <v>0</v>
      </c>
      <c r="Z414" s="255">
        <f t="shared" si="369"/>
        <v>0</v>
      </c>
      <c r="AA414" s="990"/>
    </row>
    <row r="415" spans="1:27" ht="23.25" customHeight="1" outlineLevel="1">
      <c r="A415" s="137"/>
      <c r="B415" s="137"/>
      <c r="C415" s="138" t="s">
        <v>787</v>
      </c>
      <c r="D415" s="97">
        <v>1</v>
      </c>
      <c r="E415" s="97">
        <v>1</v>
      </c>
      <c r="F415" s="139" t="s">
        <v>619</v>
      </c>
      <c r="G415" s="359">
        <v>0</v>
      </c>
      <c r="H415" s="359">
        <v>8250000.0000000009</v>
      </c>
      <c r="I415" s="62">
        <f t="shared" si="370"/>
        <v>8250000.0000000009</v>
      </c>
      <c r="J415" s="62">
        <f t="shared" si="361"/>
        <v>0</v>
      </c>
      <c r="K415" s="62">
        <f t="shared" si="362"/>
        <v>8250000.0000000009</v>
      </c>
      <c r="L415" s="62">
        <f t="shared" si="363"/>
        <v>8250000.0000000009</v>
      </c>
      <c r="M415" s="550">
        <f>'KL TTHT CV DOT 2'!P414</f>
        <v>0</v>
      </c>
      <c r="N415" s="574">
        <f>'KL TTHT CV DOT 2'!Q414</f>
        <v>0</v>
      </c>
      <c r="O415" s="574">
        <f t="shared" si="323"/>
        <v>0</v>
      </c>
      <c r="P415" s="550">
        <f t="shared" si="354"/>
        <v>0</v>
      </c>
      <c r="Q415" s="550"/>
      <c r="R415" s="550"/>
      <c r="S415" s="550" t="e">
        <f>#REF!+Q415+R415</f>
        <v>#REF!</v>
      </c>
      <c r="T415" s="255">
        <f t="shared" si="364"/>
        <v>0</v>
      </c>
      <c r="U415" s="255">
        <f t="shared" si="365"/>
        <v>0</v>
      </c>
      <c r="V415" s="255">
        <f t="shared" si="355"/>
        <v>0</v>
      </c>
      <c r="W415" s="255">
        <f t="shared" si="366"/>
        <v>0</v>
      </c>
      <c r="X415" s="255">
        <f t="shared" si="367"/>
        <v>0</v>
      </c>
      <c r="Y415" s="255">
        <f t="shared" si="368"/>
        <v>0</v>
      </c>
      <c r="Z415" s="255">
        <f t="shared" si="369"/>
        <v>0</v>
      </c>
      <c r="AA415" s="990"/>
    </row>
    <row r="416" spans="1:27" ht="13.5" customHeight="1" outlineLevel="1">
      <c r="A416" s="137"/>
      <c r="B416" s="137"/>
      <c r="C416" s="138"/>
      <c r="D416" s="97"/>
      <c r="E416" s="97"/>
      <c r="F416" s="139"/>
      <c r="G416" s="62"/>
      <c r="H416" s="62"/>
      <c r="I416" s="62"/>
      <c r="J416" s="62"/>
      <c r="K416" s="62"/>
      <c r="L416" s="62"/>
      <c r="M416" s="550">
        <f>'KL TTHT CV DOT 2'!P415</f>
        <v>0</v>
      </c>
      <c r="N416" s="574">
        <f>'KL TTHT CV DOT 2'!Q415</f>
        <v>0</v>
      </c>
      <c r="O416" s="574">
        <f t="shared" si="323"/>
        <v>0</v>
      </c>
      <c r="P416" s="550">
        <f t="shared" si="354"/>
        <v>0</v>
      </c>
      <c r="Q416" s="550"/>
      <c r="R416" s="550"/>
      <c r="S416" s="550" t="e">
        <f>#REF!+Q416+R416</f>
        <v>#REF!</v>
      </c>
      <c r="T416" s="255">
        <f t="shared" si="364"/>
        <v>0</v>
      </c>
      <c r="U416" s="255">
        <f t="shared" si="365"/>
        <v>0</v>
      </c>
      <c r="V416" s="255">
        <f t="shared" si="355"/>
        <v>0</v>
      </c>
      <c r="W416" s="255">
        <f t="shared" si="366"/>
        <v>0</v>
      </c>
      <c r="X416" s="255">
        <f t="shared" si="367"/>
        <v>0</v>
      </c>
      <c r="Y416" s="255">
        <f t="shared" si="368"/>
        <v>0</v>
      </c>
      <c r="Z416" s="255">
        <f t="shared" si="369"/>
        <v>0</v>
      </c>
      <c r="AA416" s="990"/>
    </row>
    <row r="417" spans="1:27" ht="19.5" customHeight="1" outlineLevel="1">
      <c r="A417" s="137"/>
      <c r="B417" s="137"/>
      <c r="C417" s="202" t="s">
        <v>737</v>
      </c>
      <c r="D417" s="94"/>
      <c r="E417" s="97"/>
      <c r="F417" s="139"/>
      <c r="G417" s="71"/>
      <c r="H417" s="71"/>
      <c r="I417" s="71"/>
      <c r="J417" s="82">
        <f>SUBTOTAL(9,J418:J422)</f>
        <v>9760419</v>
      </c>
      <c r="K417" s="82">
        <f t="shared" ref="K417:L417" si="371">SUBTOTAL(9,K418:K422)</f>
        <v>2320631.7750000004</v>
      </c>
      <c r="L417" s="82">
        <f t="shared" si="371"/>
        <v>12081050.775</v>
      </c>
      <c r="M417" s="553">
        <f>'KL TTHT CV DOT 2'!P416</f>
        <v>0</v>
      </c>
      <c r="N417" s="576">
        <f>'KL TTHT CV DOT 2'!Q416</f>
        <v>0</v>
      </c>
      <c r="O417" s="576">
        <f t="shared" si="323"/>
        <v>0</v>
      </c>
      <c r="P417" s="553">
        <f t="shared" si="354"/>
        <v>0</v>
      </c>
      <c r="Q417" s="553"/>
      <c r="R417" s="553"/>
      <c r="S417" s="553" t="e">
        <f>#REF!+Q417+R417</f>
        <v>#REF!</v>
      </c>
      <c r="T417" s="266">
        <f>SUBTOTAL(9,T418:T422)</f>
        <v>3513750.8399999994</v>
      </c>
      <c r="U417" s="266">
        <f t="shared" ref="U417:V417" si="372">SUBTOTAL(9,U418:U422)</f>
        <v>835427.43900000001</v>
      </c>
      <c r="V417" s="266">
        <f t="shared" si="372"/>
        <v>4349178.2789999992</v>
      </c>
      <c r="W417" s="266">
        <f>SUBTOTAL(9,W418:W422)</f>
        <v>0</v>
      </c>
      <c r="X417" s="266">
        <f t="shared" ref="X417:Y417" si="373">SUBTOTAL(9,X418:X422)</f>
        <v>0</v>
      </c>
      <c r="Y417" s="266">
        <f t="shared" si="373"/>
        <v>0</v>
      </c>
      <c r="Z417" s="266">
        <f t="shared" ref="Z417" si="374">SUBTOTAL(9,Z418:Z422)</f>
        <v>4349178.2789999992</v>
      </c>
      <c r="AA417" s="988"/>
    </row>
    <row r="418" spans="1:27" outlineLevel="1">
      <c r="A418" s="137"/>
      <c r="B418" s="137"/>
      <c r="C418" s="203" t="s">
        <v>790</v>
      </c>
      <c r="D418" s="97"/>
      <c r="E418" s="97"/>
      <c r="F418" s="139"/>
      <c r="G418" s="62"/>
      <c r="H418" s="62"/>
      <c r="I418" s="62"/>
      <c r="J418" s="62"/>
      <c r="K418" s="62"/>
      <c r="L418" s="62"/>
      <c r="M418" s="550">
        <f>'KL TTHT CV DOT 2'!P417</f>
        <v>0</v>
      </c>
      <c r="N418" s="574">
        <f>'KL TTHT CV DOT 2'!Q417</f>
        <v>0</v>
      </c>
      <c r="O418" s="574">
        <f t="shared" si="323"/>
        <v>0</v>
      </c>
      <c r="P418" s="550">
        <f t="shared" si="354"/>
        <v>0</v>
      </c>
      <c r="Q418" s="550"/>
      <c r="R418" s="550"/>
      <c r="S418" s="550" t="e">
        <f>#REF!+Q418+R418</f>
        <v>#REF!</v>
      </c>
      <c r="T418" s="255">
        <f>M418*J418</f>
        <v>0</v>
      </c>
      <c r="U418" s="255">
        <f>M418*K418</f>
        <v>0</v>
      </c>
      <c r="V418" s="255">
        <f t="shared" si="355"/>
        <v>0</v>
      </c>
      <c r="W418" s="255">
        <f>J418*N418</f>
        <v>0</v>
      </c>
      <c r="X418" s="255">
        <f>K418*N418</f>
        <v>0</v>
      </c>
      <c r="Y418" s="255">
        <f t="shared" ref="Y418:Y422" si="375">W418+X418</f>
        <v>0</v>
      </c>
      <c r="Z418" s="255">
        <f>V418+Y418</f>
        <v>0</v>
      </c>
      <c r="AA418" s="990"/>
    </row>
    <row r="419" spans="1:27" outlineLevel="1">
      <c r="A419" s="137"/>
      <c r="B419" s="137"/>
      <c r="C419" s="138" t="s">
        <v>791</v>
      </c>
      <c r="D419" s="97">
        <v>71</v>
      </c>
      <c r="E419" s="97">
        <v>64</v>
      </c>
      <c r="F419" s="139" t="s">
        <v>624</v>
      </c>
      <c r="G419" s="199">
        <v>72299.399999999994</v>
      </c>
      <c r="H419" s="199">
        <v>17189.865000000002</v>
      </c>
      <c r="I419" s="62">
        <f t="shared" ref="I419" si="376">SUM(G419:H419)</f>
        <v>89489.264999999999</v>
      </c>
      <c r="J419" s="62">
        <f>G419*E419</f>
        <v>4627161.5999999996</v>
      </c>
      <c r="K419" s="62">
        <f>H419*E419</f>
        <v>1100151.3600000001</v>
      </c>
      <c r="L419" s="62">
        <f>I419*E419</f>
        <v>5727312.96</v>
      </c>
      <c r="M419" s="554">
        <f>'KL TTHT CV DOT 2'!P418</f>
        <v>0.36</v>
      </c>
      <c r="N419" s="574">
        <f>'KL TTHT CV DOT 2'!Q418</f>
        <v>0</v>
      </c>
      <c r="O419" s="574">
        <f t="shared" si="323"/>
        <v>0.36</v>
      </c>
      <c r="P419" s="550">
        <f t="shared" si="354"/>
        <v>0.72</v>
      </c>
      <c r="Q419" s="550"/>
      <c r="R419" s="550"/>
      <c r="S419" s="550" t="e">
        <f>#REF!+Q419+R419</f>
        <v>#REF!</v>
      </c>
      <c r="T419" s="255">
        <f>M419*J419</f>
        <v>1665778.1759999997</v>
      </c>
      <c r="U419" s="255">
        <f>M419*K419</f>
        <v>396054.48960000003</v>
      </c>
      <c r="V419" s="255">
        <f t="shared" si="355"/>
        <v>2061832.6655999997</v>
      </c>
      <c r="W419" s="255">
        <f>J419*N419</f>
        <v>0</v>
      </c>
      <c r="X419" s="255">
        <f>K419*N419</f>
        <v>0</v>
      </c>
      <c r="Y419" s="255">
        <f t="shared" si="375"/>
        <v>0</v>
      </c>
      <c r="Z419" s="255">
        <f>V419+Y419</f>
        <v>2061832.6655999997</v>
      </c>
      <c r="AA419" s="990"/>
    </row>
    <row r="420" spans="1:27" outlineLevel="1">
      <c r="A420" s="137"/>
      <c r="B420" s="137"/>
      <c r="C420" s="203" t="s">
        <v>792</v>
      </c>
      <c r="D420" s="97"/>
      <c r="E420" s="97"/>
      <c r="F420" s="139"/>
      <c r="G420" s="62"/>
      <c r="H420" s="62"/>
      <c r="I420" s="62"/>
      <c r="J420" s="62"/>
      <c r="K420" s="62"/>
      <c r="L420" s="62"/>
      <c r="M420" s="550">
        <f>'KL TTHT CV DOT 2'!P419</f>
        <v>0</v>
      </c>
      <c r="N420" s="574">
        <f>'KL TTHT CV DOT 2'!Q419</f>
        <v>0</v>
      </c>
      <c r="O420" s="574">
        <f t="shared" si="323"/>
        <v>0</v>
      </c>
      <c r="P420" s="550">
        <f t="shared" si="354"/>
        <v>0</v>
      </c>
      <c r="Q420" s="550"/>
      <c r="R420" s="550"/>
      <c r="S420" s="550" t="e">
        <f>#REF!+Q420+R420</f>
        <v>#REF!</v>
      </c>
      <c r="T420" s="255">
        <f>M420*J420</f>
        <v>0</v>
      </c>
      <c r="U420" s="255">
        <f>M420*K420</f>
        <v>0</v>
      </c>
      <c r="V420" s="255">
        <f t="shared" si="355"/>
        <v>0</v>
      </c>
      <c r="W420" s="255">
        <f>J420*N420</f>
        <v>0</v>
      </c>
      <c r="X420" s="255">
        <f>K420*N420</f>
        <v>0</v>
      </c>
      <c r="Y420" s="255">
        <f t="shared" si="375"/>
        <v>0</v>
      </c>
      <c r="Z420" s="255">
        <f>V420+Y420</f>
        <v>0</v>
      </c>
      <c r="AA420" s="990"/>
    </row>
    <row r="421" spans="1:27" outlineLevel="1">
      <c r="A421" s="137"/>
      <c r="B421" s="137"/>
      <c r="C421" s="138" t="s">
        <v>791</v>
      </c>
      <c r="D421" s="97">
        <v>71</v>
      </c>
      <c r="E421" s="97">
        <v>71</v>
      </c>
      <c r="F421" s="139" t="s">
        <v>624</v>
      </c>
      <c r="G421" s="199">
        <v>72299.399999999994</v>
      </c>
      <c r="H421" s="199">
        <v>17189.865000000002</v>
      </c>
      <c r="I421" s="62">
        <f t="shared" ref="I421" si="377">SUM(G421:H421)</f>
        <v>89489.264999999999</v>
      </c>
      <c r="J421" s="62">
        <f>G421*E421</f>
        <v>5133257.3999999994</v>
      </c>
      <c r="K421" s="62">
        <f>H421*E421</f>
        <v>1220480.415</v>
      </c>
      <c r="L421" s="62">
        <f>I421*E421</f>
        <v>6353737.8150000004</v>
      </c>
      <c r="M421" s="554">
        <f>'KL TTHT CV DOT 2'!P420</f>
        <v>0.36</v>
      </c>
      <c r="N421" s="574">
        <f>'KL TTHT CV DOT 2'!Q420</f>
        <v>0</v>
      </c>
      <c r="O421" s="574">
        <f t="shared" si="323"/>
        <v>0.36</v>
      </c>
      <c r="P421" s="550">
        <f t="shared" si="354"/>
        <v>0.72</v>
      </c>
      <c r="Q421" s="550"/>
      <c r="R421" s="550"/>
      <c r="S421" s="550" t="e">
        <f>#REF!+Q421+R421</f>
        <v>#REF!</v>
      </c>
      <c r="T421" s="255">
        <f>M421*J421</f>
        <v>1847972.6639999996</v>
      </c>
      <c r="U421" s="255">
        <f>M421*K421</f>
        <v>439372.94939999998</v>
      </c>
      <c r="V421" s="255">
        <f t="shared" si="355"/>
        <v>2287345.6133999997</v>
      </c>
      <c r="W421" s="255">
        <f>J421*N421</f>
        <v>0</v>
      </c>
      <c r="X421" s="255">
        <f>K421*N421</f>
        <v>0</v>
      </c>
      <c r="Y421" s="255">
        <f t="shared" si="375"/>
        <v>0</v>
      </c>
      <c r="Z421" s="255">
        <f>V421+Y421</f>
        <v>2287345.6133999997</v>
      </c>
      <c r="AA421" s="990"/>
    </row>
    <row r="422" spans="1:27" outlineLevel="1">
      <c r="A422" s="137"/>
      <c r="B422" s="137"/>
      <c r="C422" s="138"/>
      <c r="D422" s="97"/>
      <c r="E422" s="97"/>
      <c r="F422" s="139"/>
      <c r="G422" s="62"/>
      <c r="H422" s="62"/>
      <c r="I422" s="62"/>
      <c r="J422" s="62"/>
      <c r="K422" s="62"/>
      <c r="L422" s="62"/>
      <c r="M422" s="550">
        <f>'KL TTHT CV DOT 2'!P421</f>
        <v>0</v>
      </c>
      <c r="N422" s="574">
        <f>'KL TTHT CV DOT 2'!Q421</f>
        <v>0</v>
      </c>
      <c r="O422" s="574">
        <f t="shared" si="323"/>
        <v>0</v>
      </c>
      <c r="P422" s="550">
        <f t="shared" si="354"/>
        <v>0</v>
      </c>
      <c r="Q422" s="550"/>
      <c r="R422" s="550"/>
      <c r="S422" s="550" t="e">
        <f>#REF!+Q422+R422</f>
        <v>#REF!</v>
      </c>
      <c r="T422" s="255">
        <f>M422*J422</f>
        <v>0</v>
      </c>
      <c r="U422" s="255">
        <f>M422*K422</f>
        <v>0</v>
      </c>
      <c r="V422" s="255">
        <f t="shared" si="355"/>
        <v>0</v>
      </c>
      <c r="W422" s="255">
        <f>J422*N422</f>
        <v>0</v>
      </c>
      <c r="X422" s="255">
        <f>K422*N422</f>
        <v>0</v>
      </c>
      <c r="Y422" s="255">
        <f t="shared" si="375"/>
        <v>0</v>
      </c>
      <c r="Z422" s="255">
        <f>V422+Y422</f>
        <v>0</v>
      </c>
      <c r="AA422" s="990"/>
    </row>
    <row r="423" spans="1:27" s="153" customFormat="1" ht="18" customHeight="1" outlineLevel="1">
      <c r="A423" s="183" t="s">
        <v>259</v>
      </c>
      <c r="B423" s="183"/>
      <c r="C423" s="184" t="s">
        <v>260</v>
      </c>
      <c r="D423" s="185">
        <v>1</v>
      </c>
      <c r="E423" s="185">
        <v>1</v>
      </c>
      <c r="F423" s="186" t="s">
        <v>10</v>
      </c>
      <c r="G423" s="187"/>
      <c r="H423" s="187"/>
      <c r="I423" s="187"/>
      <c r="J423" s="187">
        <f>SUBTOTAL(9,J424:J442)</f>
        <v>2008718012.8937948</v>
      </c>
      <c r="K423" s="187">
        <f>SUBTOTAL(9,K424:K442)</f>
        <v>15050660.808721352</v>
      </c>
      <c r="L423" s="187">
        <f>SUBTOTAL(9,L424:L442)</f>
        <v>2023768673.7025161</v>
      </c>
      <c r="M423" s="560">
        <f>'KL TTHT CV DOT 2'!P422</f>
        <v>0</v>
      </c>
      <c r="N423" s="1018">
        <f>'KL TTHT CV DOT 2'!Q422</f>
        <v>0</v>
      </c>
      <c r="O423" s="1018">
        <f t="shared" si="323"/>
        <v>0</v>
      </c>
      <c r="P423" s="560">
        <f t="shared" si="354"/>
        <v>0</v>
      </c>
      <c r="Q423" s="560"/>
      <c r="R423" s="560"/>
      <c r="S423" s="560" t="e">
        <f>#REF!+Q423+R423</f>
        <v>#REF!</v>
      </c>
      <c r="T423" s="845">
        <f t="shared" ref="T423:Z423" si="378">SUBTOTAL(9,T424:T442)</f>
        <v>421914.45240000001</v>
      </c>
      <c r="U423" s="845">
        <f t="shared" si="378"/>
        <v>105458.56398000004</v>
      </c>
      <c r="V423" s="845">
        <f t="shared" si="378"/>
        <v>527373.01638000004</v>
      </c>
      <c r="W423" s="845">
        <f t="shared" si="378"/>
        <v>0</v>
      </c>
      <c r="X423" s="845">
        <f t="shared" si="378"/>
        <v>0</v>
      </c>
      <c r="Y423" s="845">
        <f t="shared" si="378"/>
        <v>0</v>
      </c>
      <c r="Z423" s="845">
        <f t="shared" si="378"/>
        <v>527373.01638000004</v>
      </c>
      <c r="AA423" s="988"/>
    </row>
    <row r="424" spans="1:27" s="363" customFormat="1" ht="26.4" outlineLevel="1">
      <c r="A424" s="172"/>
      <c r="B424" s="172"/>
      <c r="C424" s="184" t="s">
        <v>1629</v>
      </c>
      <c r="D424" s="190">
        <v>2</v>
      </c>
      <c r="E424" s="190">
        <v>2</v>
      </c>
      <c r="F424" s="191" t="s">
        <v>692</v>
      </c>
      <c r="G424" s="359">
        <v>967016600.00000012</v>
      </c>
      <c r="H424" s="359">
        <v>3300000.0000000005</v>
      </c>
      <c r="I424" s="199">
        <f>SUM(G424:H424)</f>
        <v>970316600.00000012</v>
      </c>
      <c r="J424" s="199">
        <f>G424*E424</f>
        <v>1934033200.0000002</v>
      </c>
      <c r="K424" s="199">
        <f t="shared" ref="K424:K430" si="379">H424*E424</f>
        <v>6600000.0000000009</v>
      </c>
      <c r="L424" s="199">
        <f>I424*E424</f>
        <v>1940633200.0000002</v>
      </c>
      <c r="M424" s="554">
        <f>'KL TTHT CV DOT 2'!P423</f>
        <v>0</v>
      </c>
      <c r="N424" s="579">
        <f>'KL TTHT CV DOT 2'!Q423</f>
        <v>0</v>
      </c>
      <c r="O424" s="579">
        <f t="shared" si="323"/>
        <v>0</v>
      </c>
      <c r="P424" s="554">
        <f t="shared" si="354"/>
        <v>0</v>
      </c>
      <c r="Q424" s="554"/>
      <c r="R424" s="554"/>
      <c r="S424" s="554" t="e">
        <f>#REF!+Q424+R424</f>
        <v>#REF!</v>
      </c>
      <c r="T424" s="265">
        <f t="shared" ref="T424:T431" si="380">M424*J424</f>
        <v>0</v>
      </c>
      <c r="U424" s="265">
        <f t="shared" ref="U424:U431" si="381">M424*K424</f>
        <v>0</v>
      </c>
      <c r="V424" s="265">
        <f t="shared" si="355"/>
        <v>0</v>
      </c>
      <c r="W424" s="265">
        <f t="shared" ref="W424:W431" si="382">J424*N424</f>
        <v>0</v>
      </c>
      <c r="X424" s="265">
        <f t="shared" ref="X424:X431" si="383">K424*N424</f>
        <v>0</v>
      </c>
      <c r="Y424" s="265">
        <f t="shared" ref="Y424:Y431" si="384">W424+X424</f>
        <v>0</v>
      </c>
      <c r="Z424" s="265">
        <f t="shared" ref="Z424:Z431" si="385">V424+Y424</f>
        <v>0</v>
      </c>
      <c r="AA424" s="990"/>
    </row>
    <row r="425" spans="1:27" s="11" customFormat="1" ht="30.75" customHeight="1" outlineLevel="1">
      <c r="A425" s="192"/>
      <c r="B425" s="192"/>
      <c r="C425" s="533" t="s">
        <v>794</v>
      </c>
      <c r="D425" s="194">
        <v>0</v>
      </c>
      <c r="E425" s="194">
        <v>0</v>
      </c>
      <c r="F425" s="195"/>
      <c r="G425" s="359">
        <v>310491720</v>
      </c>
      <c r="H425" s="359">
        <v>0</v>
      </c>
      <c r="I425" s="199">
        <f t="shared" ref="I425:I430" si="386">SUM(G425:H425)</f>
        <v>310491720</v>
      </c>
      <c r="J425" s="199">
        <f t="shared" ref="J425:J430" si="387">G425*E425</f>
        <v>0</v>
      </c>
      <c r="K425" s="199">
        <f t="shared" si="379"/>
        <v>0</v>
      </c>
      <c r="L425" s="199">
        <f t="shared" ref="L425:L430" si="388">I425*E425</f>
        <v>0</v>
      </c>
      <c r="M425" s="554">
        <f>'KL TTHT CV DOT 2'!P424</f>
        <v>0</v>
      </c>
      <c r="N425" s="579">
        <f>'KL TTHT CV DOT 2'!Q424</f>
        <v>0</v>
      </c>
      <c r="O425" s="579">
        <f t="shared" si="323"/>
        <v>0</v>
      </c>
      <c r="P425" s="554">
        <f t="shared" si="354"/>
        <v>0</v>
      </c>
      <c r="Q425" s="554"/>
      <c r="R425" s="554"/>
      <c r="S425" s="554" t="e">
        <f>#REF!+Q425+R425</f>
        <v>#REF!</v>
      </c>
      <c r="T425" s="265">
        <f t="shared" si="380"/>
        <v>0</v>
      </c>
      <c r="U425" s="265">
        <f t="shared" si="381"/>
        <v>0</v>
      </c>
      <c r="V425" s="265">
        <f t="shared" si="355"/>
        <v>0</v>
      </c>
      <c r="W425" s="265">
        <f t="shared" si="382"/>
        <v>0</v>
      </c>
      <c r="X425" s="265">
        <f t="shared" si="383"/>
        <v>0</v>
      </c>
      <c r="Y425" s="265">
        <f t="shared" si="384"/>
        <v>0</v>
      </c>
      <c r="Z425" s="265">
        <f t="shared" si="385"/>
        <v>0</v>
      </c>
      <c r="AA425" s="990"/>
    </row>
    <row r="426" spans="1:27" s="11" customFormat="1" outlineLevel="1">
      <c r="A426" s="192"/>
      <c r="B426" s="192"/>
      <c r="C426" s="193" t="s">
        <v>796</v>
      </c>
      <c r="D426" s="194">
        <v>0</v>
      </c>
      <c r="E426" s="194">
        <v>0</v>
      </c>
      <c r="F426" s="195"/>
      <c r="G426" s="359">
        <v>101372040.00000001</v>
      </c>
      <c r="H426" s="359">
        <v>0</v>
      </c>
      <c r="I426" s="199">
        <f t="shared" si="386"/>
        <v>101372040.00000001</v>
      </c>
      <c r="J426" s="199">
        <f t="shared" si="387"/>
        <v>0</v>
      </c>
      <c r="K426" s="199">
        <f t="shared" si="379"/>
        <v>0</v>
      </c>
      <c r="L426" s="199">
        <f t="shared" si="388"/>
        <v>0</v>
      </c>
      <c r="M426" s="554">
        <f>'KL TTHT CV DOT 2'!P425</f>
        <v>0</v>
      </c>
      <c r="N426" s="579">
        <f>'KL TTHT CV DOT 2'!Q425</f>
        <v>0</v>
      </c>
      <c r="O426" s="579">
        <f t="shared" si="323"/>
        <v>0</v>
      </c>
      <c r="P426" s="554">
        <f t="shared" si="354"/>
        <v>0</v>
      </c>
      <c r="Q426" s="554"/>
      <c r="R426" s="554"/>
      <c r="S426" s="554" t="e">
        <f>#REF!+Q426+R426</f>
        <v>#REF!</v>
      </c>
      <c r="T426" s="265">
        <f t="shared" si="380"/>
        <v>0</v>
      </c>
      <c r="U426" s="265">
        <f t="shared" si="381"/>
        <v>0</v>
      </c>
      <c r="V426" s="265">
        <f t="shared" si="355"/>
        <v>0</v>
      </c>
      <c r="W426" s="265">
        <f t="shared" si="382"/>
        <v>0</v>
      </c>
      <c r="X426" s="265">
        <f t="shared" si="383"/>
        <v>0</v>
      </c>
      <c r="Y426" s="265">
        <f t="shared" si="384"/>
        <v>0</v>
      </c>
      <c r="Z426" s="265">
        <f t="shared" si="385"/>
        <v>0</v>
      </c>
      <c r="AA426" s="990"/>
    </row>
    <row r="427" spans="1:27" s="11" customFormat="1" outlineLevel="1">
      <c r="A427" s="192"/>
      <c r="B427" s="192"/>
      <c r="C427" s="193" t="s">
        <v>798</v>
      </c>
      <c r="D427" s="194">
        <v>0</v>
      </c>
      <c r="E427" s="194">
        <v>0</v>
      </c>
      <c r="F427" s="195"/>
      <c r="G427" s="359">
        <v>9882180</v>
      </c>
      <c r="H427" s="359">
        <v>0</v>
      </c>
      <c r="I427" s="199">
        <f t="shared" si="386"/>
        <v>9882180</v>
      </c>
      <c r="J427" s="199">
        <f t="shared" si="387"/>
        <v>0</v>
      </c>
      <c r="K427" s="199">
        <f t="shared" si="379"/>
        <v>0</v>
      </c>
      <c r="L427" s="199">
        <f t="shared" si="388"/>
        <v>0</v>
      </c>
      <c r="M427" s="554">
        <f>'KL TTHT CV DOT 2'!P426</f>
        <v>0</v>
      </c>
      <c r="N427" s="579">
        <f>'KL TTHT CV DOT 2'!Q426</f>
        <v>0</v>
      </c>
      <c r="O427" s="579">
        <f t="shared" si="323"/>
        <v>0</v>
      </c>
      <c r="P427" s="554">
        <f t="shared" si="354"/>
        <v>0</v>
      </c>
      <c r="Q427" s="554"/>
      <c r="R427" s="554"/>
      <c r="S427" s="554" t="e">
        <f>#REF!+Q427+R427</f>
        <v>#REF!</v>
      </c>
      <c r="T427" s="265">
        <f t="shared" si="380"/>
        <v>0</v>
      </c>
      <c r="U427" s="265">
        <f t="shared" si="381"/>
        <v>0</v>
      </c>
      <c r="V427" s="265">
        <f t="shared" si="355"/>
        <v>0</v>
      </c>
      <c r="W427" s="265">
        <f t="shared" si="382"/>
        <v>0</v>
      </c>
      <c r="X427" s="265">
        <f t="shared" si="383"/>
        <v>0</v>
      </c>
      <c r="Y427" s="265">
        <f t="shared" si="384"/>
        <v>0</v>
      </c>
      <c r="Z427" s="265">
        <f t="shared" si="385"/>
        <v>0</v>
      </c>
      <c r="AA427" s="990"/>
    </row>
    <row r="428" spans="1:27" s="11" customFormat="1" outlineLevel="1">
      <c r="A428" s="192"/>
      <c r="B428" s="192"/>
      <c r="C428" s="193" t="s">
        <v>800</v>
      </c>
      <c r="D428" s="194">
        <v>0</v>
      </c>
      <c r="E428" s="194">
        <v>0</v>
      </c>
      <c r="F428" s="195"/>
      <c r="G428" s="359">
        <v>6021400.0000000009</v>
      </c>
      <c r="H428" s="359">
        <v>0</v>
      </c>
      <c r="I428" s="199">
        <f t="shared" si="386"/>
        <v>6021400.0000000009</v>
      </c>
      <c r="J428" s="199">
        <f t="shared" si="387"/>
        <v>0</v>
      </c>
      <c r="K428" s="199">
        <f t="shared" si="379"/>
        <v>0</v>
      </c>
      <c r="L428" s="199">
        <f t="shared" si="388"/>
        <v>0</v>
      </c>
      <c r="M428" s="554">
        <f>'KL TTHT CV DOT 2'!P427</f>
        <v>0</v>
      </c>
      <c r="N428" s="579">
        <f>'KL TTHT CV DOT 2'!Q427</f>
        <v>0</v>
      </c>
      <c r="O428" s="579">
        <f t="shared" si="323"/>
        <v>0</v>
      </c>
      <c r="P428" s="554">
        <f t="shared" si="354"/>
        <v>0</v>
      </c>
      <c r="Q428" s="554"/>
      <c r="R428" s="554"/>
      <c r="S428" s="554" t="e">
        <f>#REF!+Q428+R428</f>
        <v>#REF!</v>
      </c>
      <c r="T428" s="265">
        <f t="shared" si="380"/>
        <v>0</v>
      </c>
      <c r="U428" s="265">
        <f t="shared" si="381"/>
        <v>0</v>
      </c>
      <c r="V428" s="265">
        <f t="shared" si="355"/>
        <v>0</v>
      </c>
      <c r="W428" s="265">
        <f t="shared" si="382"/>
        <v>0</v>
      </c>
      <c r="X428" s="265">
        <f t="shared" si="383"/>
        <v>0</v>
      </c>
      <c r="Y428" s="265">
        <f t="shared" si="384"/>
        <v>0</v>
      </c>
      <c r="Z428" s="265">
        <f t="shared" si="385"/>
        <v>0</v>
      </c>
      <c r="AA428" s="990"/>
    </row>
    <row r="429" spans="1:27" s="11" customFormat="1" ht="26.4" outlineLevel="1">
      <c r="A429" s="192"/>
      <c r="B429" s="192"/>
      <c r="C429" s="193" t="s">
        <v>801</v>
      </c>
      <c r="D429" s="194">
        <v>0</v>
      </c>
      <c r="E429" s="194">
        <v>0</v>
      </c>
      <c r="F429" s="195"/>
      <c r="G429" s="359">
        <v>99429000.000000015</v>
      </c>
      <c r="H429" s="359">
        <v>0</v>
      </c>
      <c r="I429" s="199">
        <f t="shared" si="386"/>
        <v>99429000.000000015</v>
      </c>
      <c r="J429" s="199">
        <f t="shared" si="387"/>
        <v>0</v>
      </c>
      <c r="K429" s="199">
        <f t="shared" si="379"/>
        <v>0</v>
      </c>
      <c r="L429" s="199">
        <f t="shared" si="388"/>
        <v>0</v>
      </c>
      <c r="M429" s="554">
        <f>'KL TTHT CV DOT 2'!P428</f>
        <v>0</v>
      </c>
      <c r="N429" s="579">
        <f>'KL TTHT CV DOT 2'!Q428</f>
        <v>0</v>
      </c>
      <c r="O429" s="579">
        <f t="shared" si="323"/>
        <v>0</v>
      </c>
      <c r="P429" s="554">
        <f t="shared" si="354"/>
        <v>0</v>
      </c>
      <c r="Q429" s="554"/>
      <c r="R429" s="554"/>
      <c r="S429" s="554" t="e">
        <f>#REF!+Q429+R429</f>
        <v>#REF!</v>
      </c>
      <c r="T429" s="265">
        <f t="shared" si="380"/>
        <v>0</v>
      </c>
      <c r="U429" s="265">
        <f t="shared" si="381"/>
        <v>0</v>
      </c>
      <c r="V429" s="265">
        <f t="shared" si="355"/>
        <v>0</v>
      </c>
      <c r="W429" s="265">
        <f t="shared" si="382"/>
        <v>0</v>
      </c>
      <c r="X429" s="265">
        <f t="shared" si="383"/>
        <v>0</v>
      </c>
      <c r="Y429" s="265">
        <f t="shared" si="384"/>
        <v>0</v>
      </c>
      <c r="Z429" s="265">
        <f t="shared" si="385"/>
        <v>0</v>
      </c>
      <c r="AA429" s="990"/>
    </row>
    <row r="430" spans="1:27" s="399" customFormat="1" ht="20.25" customHeight="1" outlineLevel="1">
      <c r="A430" s="395"/>
      <c r="B430" s="395"/>
      <c r="C430" s="400" t="s">
        <v>657</v>
      </c>
      <c r="D430" s="97">
        <v>1</v>
      </c>
      <c r="E430" s="97">
        <v>1</v>
      </c>
      <c r="F430" s="397" t="s">
        <v>619</v>
      </c>
      <c r="G430" s="497">
        <v>10000000</v>
      </c>
      <c r="H430" s="497">
        <v>2000000</v>
      </c>
      <c r="I430" s="62">
        <f t="shared" si="386"/>
        <v>12000000</v>
      </c>
      <c r="J430" s="62">
        <f t="shared" si="387"/>
        <v>10000000</v>
      </c>
      <c r="K430" s="62">
        <f t="shared" si="379"/>
        <v>2000000</v>
      </c>
      <c r="L430" s="62">
        <f t="shared" si="388"/>
        <v>12000000</v>
      </c>
      <c r="M430" s="550">
        <f>'KL TTHT CV DOT 2'!P429</f>
        <v>0</v>
      </c>
      <c r="N430" s="574">
        <f>'KL TTHT CV DOT 2'!Q429</f>
        <v>0</v>
      </c>
      <c r="O430" s="574">
        <f t="shared" si="323"/>
        <v>0</v>
      </c>
      <c r="P430" s="550">
        <f t="shared" si="354"/>
        <v>0</v>
      </c>
      <c r="Q430" s="550"/>
      <c r="R430" s="550"/>
      <c r="S430" s="550" t="e">
        <f>#REF!+Q430+R430</f>
        <v>#REF!</v>
      </c>
      <c r="T430" s="255">
        <f t="shared" si="380"/>
        <v>0</v>
      </c>
      <c r="U430" s="255">
        <f t="shared" si="381"/>
        <v>0</v>
      </c>
      <c r="V430" s="255">
        <f t="shared" si="355"/>
        <v>0</v>
      </c>
      <c r="W430" s="255">
        <f t="shared" si="382"/>
        <v>0</v>
      </c>
      <c r="X430" s="255">
        <f t="shared" si="383"/>
        <v>0</v>
      </c>
      <c r="Y430" s="255">
        <f t="shared" si="384"/>
        <v>0</v>
      </c>
      <c r="Z430" s="255">
        <f t="shared" si="385"/>
        <v>0</v>
      </c>
      <c r="AA430" s="990"/>
    </row>
    <row r="431" spans="1:27" ht="20.25" customHeight="1" outlineLevel="1">
      <c r="A431" s="137"/>
      <c r="B431" s="137"/>
      <c r="C431" s="138"/>
      <c r="D431" s="97"/>
      <c r="E431" s="97"/>
      <c r="F431" s="139"/>
      <c r="G431" s="62"/>
      <c r="H431" s="62"/>
      <c r="I431" s="62"/>
      <c r="J431" s="62"/>
      <c r="K431" s="62"/>
      <c r="L431" s="62"/>
      <c r="M431" s="550">
        <f>'KL TTHT CV DOT 2'!P430</f>
        <v>0</v>
      </c>
      <c r="N431" s="574">
        <f>'KL TTHT CV DOT 2'!Q430</f>
        <v>0</v>
      </c>
      <c r="O431" s="574">
        <f t="shared" si="323"/>
        <v>0</v>
      </c>
      <c r="P431" s="550">
        <f t="shared" si="354"/>
        <v>0</v>
      </c>
      <c r="Q431" s="550"/>
      <c r="R431" s="550"/>
      <c r="S431" s="550" t="e">
        <f>#REF!+Q431+R431</f>
        <v>#REF!</v>
      </c>
      <c r="T431" s="255">
        <f t="shared" si="380"/>
        <v>0</v>
      </c>
      <c r="U431" s="255">
        <f t="shared" si="381"/>
        <v>0</v>
      </c>
      <c r="V431" s="255">
        <f t="shared" si="355"/>
        <v>0</v>
      </c>
      <c r="W431" s="255">
        <f t="shared" si="382"/>
        <v>0</v>
      </c>
      <c r="X431" s="255">
        <f t="shared" si="383"/>
        <v>0</v>
      </c>
      <c r="Y431" s="255">
        <f t="shared" si="384"/>
        <v>0</v>
      </c>
      <c r="Z431" s="255">
        <f t="shared" si="385"/>
        <v>0</v>
      </c>
      <c r="AA431" s="990"/>
    </row>
    <row r="432" spans="1:27" s="36" customFormat="1" ht="18" customHeight="1" outlineLevel="1">
      <c r="A432" s="21"/>
      <c r="B432" s="21"/>
      <c r="C432" s="28" t="s">
        <v>802</v>
      </c>
      <c r="D432" s="99">
        <v>2</v>
      </c>
      <c r="E432" s="99">
        <v>2</v>
      </c>
      <c r="F432" s="37" t="s">
        <v>619</v>
      </c>
      <c r="G432" s="82"/>
      <c r="H432" s="82"/>
      <c r="I432" s="82"/>
      <c r="J432" s="82">
        <f>SUBTOTAL(9,J433:J442)</f>
        <v>64684812.893794522</v>
      </c>
      <c r="K432" s="82">
        <f t="shared" ref="K432:L432" si="389">SUBTOTAL(9,K433:K442)</f>
        <v>6450660.8087213542</v>
      </c>
      <c r="L432" s="82">
        <f t="shared" si="389"/>
        <v>71135473.70251587</v>
      </c>
      <c r="M432" s="553">
        <f>'KL TTHT CV DOT 2'!P431</f>
        <v>0</v>
      </c>
      <c r="N432" s="576">
        <f>'KL TTHT CV DOT 2'!Q431</f>
        <v>0</v>
      </c>
      <c r="O432" s="576">
        <f t="shared" si="323"/>
        <v>0</v>
      </c>
      <c r="P432" s="553">
        <f t="shared" si="354"/>
        <v>0</v>
      </c>
      <c r="Q432" s="553"/>
      <c r="R432" s="553"/>
      <c r="S432" s="553" t="e">
        <f>#REF!+Q432+R432</f>
        <v>#REF!</v>
      </c>
      <c r="T432" s="266">
        <f>SUBTOTAL(9,T433:T442)</f>
        <v>421914.45240000001</v>
      </c>
      <c r="U432" s="266">
        <f t="shared" ref="U432:V432" si="390">SUBTOTAL(9,U433:U442)</f>
        <v>105458.56398000004</v>
      </c>
      <c r="V432" s="266">
        <f t="shared" si="390"/>
        <v>527373.01638000004</v>
      </c>
      <c r="W432" s="266">
        <f>SUBTOTAL(9,W433:W442)</f>
        <v>0</v>
      </c>
      <c r="X432" s="266">
        <f t="shared" ref="X432:Y432" si="391">SUBTOTAL(9,X433:X442)</f>
        <v>0</v>
      </c>
      <c r="Y432" s="266">
        <f t="shared" si="391"/>
        <v>0</v>
      </c>
      <c r="Z432" s="266">
        <f t="shared" ref="Z432" si="392">SUBTOTAL(9,Z433:Z442)</f>
        <v>527373.01638000004</v>
      </c>
      <c r="AA432" s="988"/>
    </row>
    <row r="433" spans="1:27" s="6" customFormat="1" ht="30.75" customHeight="1" outlineLevel="1">
      <c r="A433" s="8"/>
      <c r="B433" s="8"/>
      <c r="C433" s="25" t="s">
        <v>804</v>
      </c>
      <c r="D433" s="97">
        <v>4</v>
      </c>
      <c r="E433" s="97">
        <v>4</v>
      </c>
      <c r="F433" s="18" t="s">
        <v>660</v>
      </c>
      <c r="G433" s="199">
        <v>1586999.9999999998</v>
      </c>
      <c r="H433" s="199">
        <v>49500.000000000007</v>
      </c>
      <c r="I433" s="62">
        <f t="shared" ref="I433:I438" si="393">SUM(G433:H433)</f>
        <v>1636499.9999999998</v>
      </c>
      <c r="J433" s="62">
        <f t="shared" ref="J433:J441" si="394">G433*E433</f>
        <v>6347999.9999999991</v>
      </c>
      <c r="K433" s="62">
        <f t="shared" ref="K433:K441" si="395">H433*E433</f>
        <v>198000.00000000003</v>
      </c>
      <c r="L433" s="62">
        <f t="shared" ref="L433:L441" si="396">I433*E433</f>
        <v>6545999.9999999991</v>
      </c>
      <c r="M433" s="550">
        <f>'KL TTHT CV DOT 2'!P432</f>
        <v>0</v>
      </c>
      <c r="N433" s="574">
        <f>'KL TTHT CV DOT 2'!Q432</f>
        <v>0</v>
      </c>
      <c r="O433" s="574">
        <f t="shared" si="323"/>
        <v>0</v>
      </c>
      <c r="P433" s="550">
        <f t="shared" si="354"/>
        <v>0</v>
      </c>
      <c r="Q433" s="550"/>
      <c r="R433" s="550"/>
      <c r="S433" s="550" t="e">
        <f>#REF!+Q433+R433</f>
        <v>#REF!</v>
      </c>
      <c r="T433" s="255">
        <f t="shared" ref="T433:T442" si="397">M433*J433</f>
        <v>0</v>
      </c>
      <c r="U433" s="255">
        <f t="shared" ref="U433:U442" si="398">M433*K433</f>
        <v>0</v>
      </c>
      <c r="V433" s="255">
        <f t="shared" si="355"/>
        <v>0</v>
      </c>
      <c r="W433" s="255">
        <f t="shared" ref="W433:W442" si="399">J433*N433</f>
        <v>0</v>
      </c>
      <c r="X433" s="255">
        <f t="shared" ref="X433:X442" si="400">K433*N433</f>
        <v>0</v>
      </c>
      <c r="Y433" s="255">
        <f t="shared" ref="Y433:Y442" si="401">W433+X433</f>
        <v>0</v>
      </c>
      <c r="Z433" s="255">
        <f t="shared" ref="Z433:Z442" si="402">V433+Y433</f>
        <v>0</v>
      </c>
      <c r="AA433" s="990"/>
    </row>
    <row r="434" spans="1:27" s="6" customFormat="1" ht="30.75" customHeight="1" outlineLevel="1">
      <c r="A434" s="8"/>
      <c r="B434" s="8"/>
      <c r="C434" s="25" t="s">
        <v>806</v>
      </c>
      <c r="D434" s="97">
        <v>4</v>
      </c>
      <c r="E434" s="97">
        <v>4</v>
      </c>
      <c r="F434" s="18" t="s">
        <v>660</v>
      </c>
      <c r="G434" s="199">
        <v>1724999.9999999998</v>
      </c>
      <c r="H434" s="199">
        <v>220000.00000000003</v>
      </c>
      <c r="I434" s="62">
        <f t="shared" si="393"/>
        <v>1944999.9999999998</v>
      </c>
      <c r="J434" s="62">
        <f t="shared" si="394"/>
        <v>6899999.9999999991</v>
      </c>
      <c r="K434" s="62">
        <f t="shared" si="395"/>
        <v>880000.00000000012</v>
      </c>
      <c r="L434" s="62">
        <f t="shared" si="396"/>
        <v>7779999.9999999991</v>
      </c>
      <c r="M434" s="550">
        <f>'KL TTHT CV DOT 2'!P433</f>
        <v>0</v>
      </c>
      <c r="N434" s="574">
        <f>'KL TTHT CV DOT 2'!Q433</f>
        <v>0</v>
      </c>
      <c r="O434" s="574">
        <f t="shared" si="323"/>
        <v>0</v>
      </c>
      <c r="P434" s="550">
        <f t="shared" si="354"/>
        <v>0</v>
      </c>
      <c r="Q434" s="550"/>
      <c r="R434" s="550"/>
      <c r="S434" s="550" t="e">
        <f>#REF!+Q434+R434</f>
        <v>#REF!</v>
      </c>
      <c r="T434" s="255">
        <f t="shared" si="397"/>
        <v>0</v>
      </c>
      <c r="U434" s="255">
        <f t="shared" si="398"/>
        <v>0</v>
      </c>
      <c r="V434" s="255">
        <f t="shared" si="355"/>
        <v>0</v>
      </c>
      <c r="W434" s="255">
        <f t="shared" si="399"/>
        <v>0</v>
      </c>
      <c r="X434" s="255">
        <f t="shared" si="400"/>
        <v>0</v>
      </c>
      <c r="Y434" s="255">
        <f t="shared" si="401"/>
        <v>0</v>
      </c>
      <c r="Z434" s="255">
        <f t="shared" si="402"/>
        <v>0</v>
      </c>
      <c r="AA434" s="990"/>
    </row>
    <row r="435" spans="1:27" s="6" customFormat="1" ht="30.75" customHeight="1" outlineLevel="1">
      <c r="A435" s="8"/>
      <c r="B435" s="8"/>
      <c r="C435" s="25" t="s">
        <v>152</v>
      </c>
      <c r="D435" s="97">
        <v>4</v>
      </c>
      <c r="E435" s="97">
        <v>4</v>
      </c>
      <c r="F435" s="18" t="s">
        <v>660</v>
      </c>
      <c r="G435" s="199">
        <v>862499.99999999988</v>
      </c>
      <c r="H435" s="199">
        <v>165000</v>
      </c>
      <c r="I435" s="62">
        <f t="shared" si="393"/>
        <v>1027499.9999999999</v>
      </c>
      <c r="J435" s="62">
        <f t="shared" si="394"/>
        <v>3449999.9999999995</v>
      </c>
      <c r="K435" s="62">
        <f t="shared" si="395"/>
        <v>660000</v>
      </c>
      <c r="L435" s="62">
        <f t="shared" si="396"/>
        <v>4109999.9999999995</v>
      </c>
      <c r="M435" s="550">
        <f>'KL TTHT CV DOT 2'!P434</f>
        <v>0</v>
      </c>
      <c r="N435" s="574">
        <f>'KL TTHT CV DOT 2'!Q434</f>
        <v>0</v>
      </c>
      <c r="O435" s="574">
        <f t="shared" si="323"/>
        <v>0</v>
      </c>
      <c r="P435" s="550">
        <f t="shared" si="354"/>
        <v>0</v>
      </c>
      <c r="Q435" s="550"/>
      <c r="R435" s="550"/>
      <c r="S435" s="550" t="e">
        <f>#REF!+Q435+R435</f>
        <v>#REF!</v>
      </c>
      <c r="T435" s="255">
        <f t="shared" si="397"/>
        <v>0</v>
      </c>
      <c r="U435" s="255">
        <f t="shared" si="398"/>
        <v>0</v>
      </c>
      <c r="V435" s="255">
        <f t="shared" si="355"/>
        <v>0</v>
      </c>
      <c r="W435" s="255">
        <f t="shared" si="399"/>
        <v>0</v>
      </c>
      <c r="X435" s="255">
        <f t="shared" si="400"/>
        <v>0</v>
      </c>
      <c r="Y435" s="255">
        <f t="shared" si="401"/>
        <v>0</v>
      </c>
      <c r="Z435" s="255">
        <f t="shared" si="402"/>
        <v>0</v>
      </c>
      <c r="AA435" s="990"/>
    </row>
    <row r="436" spans="1:27" s="6" customFormat="1" ht="30.75" customHeight="1" outlineLevel="1">
      <c r="A436" s="8"/>
      <c r="B436" s="8"/>
      <c r="C436" s="25" t="s">
        <v>807</v>
      </c>
      <c r="D436" s="97">
        <v>140</v>
      </c>
      <c r="E436" s="97">
        <v>120</v>
      </c>
      <c r="F436" s="18" t="s">
        <v>624</v>
      </c>
      <c r="G436" s="199">
        <v>317400</v>
      </c>
      <c r="H436" s="199">
        <v>22000</v>
      </c>
      <c r="I436" s="62">
        <f t="shared" si="393"/>
        <v>339400</v>
      </c>
      <c r="J436" s="62">
        <f t="shared" si="394"/>
        <v>38088000</v>
      </c>
      <c r="K436" s="62">
        <f t="shared" si="395"/>
        <v>2640000</v>
      </c>
      <c r="L436" s="62">
        <f t="shared" si="396"/>
        <v>40728000</v>
      </c>
      <c r="M436" s="550">
        <f>'KL TTHT CV DOT 2'!P435</f>
        <v>0</v>
      </c>
      <c r="N436" s="574">
        <f>'KL TTHT CV DOT 2'!Q435</f>
        <v>0</v>
      </c>
      <c r="O436" s="574">
        <f t="shared" si="323"/>
        <v>0</v>
      </c>
      <c r="P436" s="550">
        <f t="shared" si="354"/>
        <v>0</v>
      </c>
      <c r="Q436" s="550"/>
      <c r="R436" s="550"/>
      <c r="S436" s="550" t="e">
        <f>#REF!+Q436+R436</f>
        <v>#REF!</v>
      </c>
      <c r="T436" s="255">
        <f t="shared" si="397"/>
        <v>0</v>
      </c>
      <c r="U436" s="255">
        <f t="shared" si="398"/>
        <v>0</v>
      </c>
      <c r="V436" s="255">
        <f t="shared" si="355"/>
        <v>0</v>
      </c>
      <c r="W436" s="255">
        <f t="shared" si="399"/>
        <v>0</v>
      </c>
      <c r="X436" s="255">
        <f t="shared" si="400"/>
        <v>0</v>
      </c>
      <c r="Y436" s="255">
        <f t="shared" si="401"/>
        <v>0</v>
      </c>
      <c r="Z436" s="255">
        <f t="shared" si="402"/>
        <v>0</v>
      </c>
      <c r="AA436" s="990"/>
    </row>
    <row r="437" spans="1:27" s="6" customFormat="1" ht="30.75" customHeight="1" outlineLevel="1">
      <c r="A437" s="8"/>
      <c r="B437" s="8"/>
      <c r="C437" s="25" t="s">
        <v>809</v>
      </c>
      <c r="D437" s="97">
        <v>4</v>
      </c>
      <c r="E437" s="97">
        <v>4</v>
      </c>
      <c r="F437" s="18" t="s">
        <v>660</v>
      </c>
      <c r="G437" s="199">
        <v>1269600</v>
      </c>
      <c r="H437" s="199">
        <v>49500.000000000007</v>
      </c>
      <c r="I437" s="62">
        <f t="shared" si="393"/>
        <v>1319100</v>
      </c>
      <c r="J437" s="62">
        <f t="shared" si="394"/>
        <v>5078400</v>
      </c>
      <c r="K437" s="62">
        <f t="shared" si="395"/>
        <v>198000.00000000003</v>
      </c>
      <c r="L437" s="62">
        <f t="shared" si="396"/>
        <v>5276400</v>
      </c>
      <c r="M437" s="550">
        <f>'KL TTHT CV DOT 2'!P436</f>
        <v>0</v>
      </c>
      <c r="N437" s="574">
        <f>'KL TTHT CV DOT 2'!Q436</f>
        <v>0</v>
      </c>
      <c r="O437" s="574">
        <f t="shared" si="323"/>
        <v>0</v>
      </c>
      <c r="P437" s="550">
        <f t="shared" si="354"/>
        <v>0</v>
      </c>
      <c r="Q437" s="550"/>
      <c r="R437" s="550"/>
      <c r="S437" s="550" t="e">
        <f>#REF!+Q437+R437</f>
        <v>#REF!</v>
      </c>
      <c r="T437" s="255">
        <f t="shared" si="397"/>
        <v>0</v>
      </c>
      <c r="U437" s="255">
        <f t="shared" si="398"/>
        <v>0</v>
      </c>
      <c r="V437" s="255">
        <f t="shared" si="355"/>
        <v>0</v>
      </c>
      <c r="W437" s="255">
        <f t="shared" si="399"/>
        <v>0</v>
      </c>
      <c r="X437" s="255">
        <f t="shared" si="400"/>
        <v>0</v>
      </c>
      <c r="Y437" s="255">
        <f t="shared" si="401"/>
        <v>0</v>
      </c>
      <c r="Z437" s="255">
        <f t="shared" si="402"/>
        <v>0</v>
      </c>
      <c r="AA437" s="990"/>
    </row>
    <row r="438" spans="1:27" s="6" customFormat="1" ht="21" customHeight="1" outlineLevel="1">
      <c r="A438" s="8"/>
      <c r="B438" s="8"/>
      <c r="C438" s="25" t="s">
        <v>811</v>
      </c>
      <c r="D438" s="97">
        <v>4</v>
      </c>
      <c r="E438" s="97">
        <v>4</v>
      </c>
      <c r="F438" s="18" t="s">
        <v>660</v>
      </c>
      <c r="G438" s="199">
        <v>124560</v>
      </c>
      <c r="H438" s="199">
        <v>54500.000000000007</v>
      </c>
      <c r="I438" s="62">
        <f t="shared" si="393"/>
        <v>179060</v>
      </c>
      <c r="J438" s="62">
        <f t="shared" si="394"/>
        <v>498240</v>
      </c>
      <c r="K438" s="62">
        <f t="shared" si="395"/>
        <v>218000.00000000003</v>
      </c>
      <c r="L438" s="62">
        <f t="shared" si="396"/>
        <v>716240</v>
      </c>
      <c r="M438" s="550">
        <f>'KL TTHT CV DOT 2'!P437</f>
        <v>0</v>
      </c>
      <c r="N438" s="574">
        <f>'KL TTHT CV DOT 2'!Q437</f>
        <v>0</v>
      </c>
      <c r="O438" s="574">
        <f t="shared" si="323"/>
        <v>0</v>
      </c>
      <c r="P438" s="550">
        <f t="shared" si="354"/>
        <v>0</v>
      </c>
      <c r="Q438" s="550"/>
      <c r="R438" s="550"/>
      <c r="S438" s="550" t="e">
        <f>#REF!+Q438+R438</f>
        <v>#REF!</v>
      </c>
      <c r="T438" s="255">
        <f t="shared" si="397"/>
        <v>0</v>
      </c>
      <c r="U438" s="255">
        <f t="shared" si="398"/>
        <v>0</v>
      </c>
      <c r="V438" s="255">
        <f t="shared" si="355"/>
        <v>0</v>
      </c>
      <c r="W438" s="255">
        <f t="shared" si="399"/>
        <v>0</v>
      </c>
      <c r="X438" s="255">
        <f t="shared" si="400"/>
        <v>0</v>
      </c>
      <c r="Y438" s="255">
        <f t="shared" si="401"/>
        <v>0</v>
      </c>
      <c r="Z438" s="255">
        <f t="shared" si="402"/>
        <v>0</v>
      </c>
      <c r="AA438" s="990"/>
    </row>
    <row r="439" spans="1:27" s="6" customFormat="1" outlineLevel="1">
      <c r="A439" s="8"/>
      <c r="B439" s="8"/>
      <c r="C439" s="25" t="s">
        <v>812</v>
      </c>
      <c r="D439" s="97">
        <v>60</v>
      </c>
      <c r="E439" s="97">
        <v>51</v>
      </c>
      <c r="F439" s="18" t="s">
        <v>624</v>
      </c>
      <c r="G439" s="199">
        <v>22980.09</v>
      </c>
      <c r="H439" s="199">
        <v>5743.9305000000022</v>
      </c>
      <c r="I439" s="62">
        <f t="shared" ref="I439:I441" si="403">SUM(G439:H439)</f>
        <v>28724.020500000002</v>
      </c>
      <c r="J439" s="62">
        <f t="shared" si="394"/>
        <v>1171984.5900000001</v>
      </c>
      <c r="K439" s="62">
        <f t="shared" si="395"/>
        <v>292940.4555000001</v>
      </c>
      <c r="L439" s="62">
        <f t="shared" si="396"/>
        <v>1464925.0455</v>
      </c>
      <c r="M439" s="554">
        <f>'KL TTHT CV DOT 2'!P438</f>
        <v>0.36</v>
      </c>
      <c r="N439" s="574">
        <f>'KL TTHT CV DOT 2'!Q438</f>
        <v>0</v>
      </c>
      <c r="O439" s="574">
        <f t="shared" si="323"/>
        <v>0.36</v>
      </c>
      <c r="P439" s="550">
        <f t="shared" si="354"/>
        <v>0.72</v>
      </c>
      <c r="Q439" s="550"/>
      <c r="R439" s="550"/>
      <c r="S439" s="550" t="e">
        <f>#REF!+Q439+R439</f>
        <v>#REF!</v>
      </c>
      <c r="T439" s="255">
        <f t="shared" si="397"/>
        <v>421914.45240000001</v>
      </c>
      <c r="U439" s="255">
        <f t="shared" si="398"/>
        <v>105458.56398000004</v>
      </c>
      <c r="V439" s="255">
        <f t="shared" si="355"/>
        <v>527373.01638000004</v>
      </c>
      <c r="W439" s="255">
        <f t="shared" si="399"/>
        <v>0</v>
      </c>
      <c r="X439" s="255">
        <f t="shared" si="400"/>
        <v>0</v>
      </c>
      <c r="Y439" s="255">
        <f t="shared" si="401"/>
        <v>0</v>
      </c>
      <c r="Z439" s="255">
        <f t="shared" si="402"/>
        <v>527373.01638000004</v>
      </c>
      <c r="AA439" s="990"/>
    </row>
    <row r="440" spans="1:27" s="7" customFormat="1" ht="30.75" customHeight="1" outlineLevel="1">
      <c r="A440" s="5"/>
      <c r="B440" s="5"/>
      <c r="C440" s="386" t="s">
        <v>928</v>
      </c>
      <c r="D440" s="194">
        <v>58</v>
      </c>
      <c r="E440" s="97">
        <v>35</v>
      </c>
      <c r="F440" s="277" t="s">
        <v>624</v>
      </c>
      <c r="G440" s="199">
        <v>8773.9726027397246</v>
      </c>
      <c r="H440" s="199">
        <v>14594.016411764707</v>
      </c>
      <c r="I440" s="199">
        <f t="shared" si="403"/>
        <v>23367.989014504434</v>
      </c>
      <c r="J440" s="199">
        <f t="shared" si="394"/>
        <v>307089.04109589034</v>
      </c>
      <c r="K440" s="199">
        <f t="shared" si="395"/>
        <v>510790.57441176474</v>
      </c>
      <c r="L440" s="199">
        <f t="shared" si="396"/>
        <v>817879.61550765519</v>
      </c>
      <c r="M440" s="554">
        <f>'KL TTHT CV DOT 2'!P439</f>
        <v>0</v>
      </c>
      <c r="N440" s="579">
        <f>'KL TTHT CV DOT 2'!Q439</f>
        <v>0</v>
      </c>
      <c r="O440" s="579">
        <f t="shared" si="323"/>
        <v>0</v>
      </c>
      <c r="P440" s="554">
        <f t="shared" si="354"/>
        <v>0</v>
      </c>
      <c r="Q440" s="554"/>
      <c r="R440" s="554"/>
      <c r="S440" s="554" t="e">
        <f>#REF!+Q440+R440</f>
        <v>#REF!</v>
      </c>
      <c r="T440" s="265">
        <f t="shared" si="397"/>
        <v>0</v>
      </c>
      <c r="U440" s="265">
        <f t="shared" si="398"/>
        <v>0</v>
      </c>
      <c r="V440" s="265">
        <f t="shared" si="355"/>
        <v>0</v>
      </c>
      <c r="W440" s="265">
        <f t="shared" si="399"/>
        <v>0</v>
      </c>
      <c r="X440" s="265">
        <f t="shared" si="400"/>
        <v>0</v>
      </c>
      <c r="Y440" s="265">
        <f t="shared" si="401"/>
        <v>0</v>
      </c>
      <c r="Z440" s="265">
        <f t="shared" si="402"/>
        <v>0</v>
      </c>
      <c r="AA440" s="990"/>
    </row>
    <row r="441" spans="1:27" s="6" customFormat="1" ht="20.25" customHeight="1" outlineLevel="1">
      <c r="A441" s="8"/>
      <c r="B441" s="8"/>
      <c r="C441" s="25" t="s">
        <v>657</v>
      </c>
      <c r="D441" s="97">
        <v>1</v>
      </c>
      <c r="E441" s="97">
        <v>1</v>
      </c>
      <c r="F441" s="18" t="s">
        <v>619</v>
      </c>
      <c r="G441" s="199">
        <v>2843099.2626986299</v>
      </c>
      <c r="H441" s="199">
        <v>852929.77880958898</v>
      </c>
      <c r="I441" s="62">
        <f t="shared" si="403"/>
        <v>3696029.0415082187</v>
      </c>
      <c r="J441" s="62">
        <f t="shared" si="394"/>
        <v>2843099.2626986299</v>
      </c>
      <c r="K441" s="62">
        <f t="shared" si="395"/>
        <v>852929.77880958898</v>
      </c>
      <c r="L441" s="62">
        <f t="shared" si="396"/>
        <v>3696029.0415082187</v>
      </c>
      <c r="M441" s="550">
        <f>'KL TTHT CV DOT 2'!P440</f>
        <v>0</v>
      </c>
      <c r="N441" s="574">
        <f>'KL TTHT CV DOT 2'!Q440</f>
        <v>0</v>
      </c>
      <c r="O441" s="574">
        <f t="shared" ref="O441:O504" si="404">M441+N441</f>
        <v>0</v>
      </c>
      <c r="P441" s="550">
        <f t="shared" si="354"/>
        <v>0</v>
      </c>
      <c r="Q441" s="550"/>
      <c r="R441" s="550"/>
      <c r="S441" s="550" t="e">
        <f>#REF!+Q441+R441</f>
        <v>#REF!</v>
      </c>
      <c r="T441" s="255">
        <f t="shared" si="397"/>
        <v>0</v>
      </c>
      <c r="U441" s="255">
        <f t="shared" si="398"/>
        <v>0</v>
      </c>
      <c r="V441" s="255">
        <f t="shared" si="355"/>
        <v>0</v>
      </c>
      <c r="W441" s="255">
        <f t="shared" si="399"/>
        <v>0</v>
      </c>
      <c r="X441" s="255">
        <f t="shared" si="400"/>
        <v>0</v>
      </c>
      <c r="Y441" s="255">
        <f t="shared" si="401"/>
        <v>0</v>
      </c>
      <c r="Z441" s="255">
        <f t="shared" si="402"/>
        <v>0</v>
      </c>
      <c r="AA441" s="990"/>
    </row>
    <row r="442" spans="1:27" outlineLevel="1">
      <c r="A442" s="137"/>
      <c r="B442" s="137"/>
      <c r="C442" s="138"/>
      <c r="D442" s="97"/>
      <c r="E442" s="97"/>
      <c r="F442" s="139"/>
      <c r="G442" s="62"/>
      <c r="H442" s="62"/>
      <c r="I442" s="62"/>
      <c r="J442" s="62"/>
      <c r="K442" s="62"/>
      <c r="L442" s="62"/>
      <c r="M442" s="550">
        <f>'KL TTHT CV DOT 2'!P441</f>
        <v>0</v>
      </c>
      <c r="N442" s="574">
        <f>'KL TTHT CV DOT 2'!Q441</f>
        <v>0</v>
      </c>
      <c r="O442" s="574">
        <f t="shared" si="404"/>
        <v>0</v>
      </c>
      <c r="P442" s="550">
        <f t="shared" si="354"/>
        <v>0</v>
      </c>
      <c r="Q442" s="550"/>
      <c r="R442" s="550"/>
      <c r="S442" s="550" t="e">
        <f>#REF!+Q442+R442</f>
        <v>#REF!</v>
      </c>
      <c r="T442" s="255">
        <f t="shared" si="397"/>
        <v>0</v>
      </c>
      <c r="U442" s="255">
        <f t="shared" si="398"/>
        <v>0</v>
      </c>
      <c r="V442" s="255">
        <f t="shared" si="355"/>
        <v>0</v>
      </c>
      <c r="W442" s="255">
        <f t="shared" si="399"/>
        <v>0</v>
      </c>
      <c r="X442" s="255">
        <f t="shared" si="400"/>
        <v>0</v>
      </c>
      <c r="Y442" s="255">
        <f t="shared" si="401"/>
        <v>0</v>
      </c>
      <c r="Z442" s="255">
        <f t="shared" si="402"/>
        <v>0</v>
      </c>
      <c r="AA442" s="990"/>
    </row>
    <row r="443" spans="1:27" ht="18" customHeight="1" outlineLevel="1">
      <c r="A443" s="183" t="s">
        <v>262</v>
      </c>
      <c r="B443" s="183"/>
      <c r="C443" s="184" t="s">
        <v>263</v>
      </c>
      <c r="D443" s="185">
        <v>1</v>
      </c>
      <c r="E443" s="185">
        <v>1</v>
      </c>
      <c r="F443" s="186" t="s">
        <v>10</v>
      </c>
      <c r="G443" s="187"/>
      <c r="H443" s="187"/>
      <c r="I443" s="187"/>
      <c r="J443" s="187">
        <f>SUBTOTAL(9,J444:J446)</f>
        <v>0</v>
      </c>
      <c r="K443" s="187">
        <f t="shared" ref="K443:L443" si="405">SUBTOTAL(9,K444:K446)</f>
        <v>0</v>
      </c>
      <c r="L443" s="187">
        <f t="shared" si="405"/>
        <v>0</v>
      </c>
      <c r="M443" s="560">
        <f>'KL TTHT CV DOT 2'!P442</f>
        <v>0</v>
      </c>
      <c r="N443" s="1018">
        <f>'KL TTHT CV DOT 2'!Q442</f>
        <v>0</v>
      </c>
      <c r="O443" s="1018">
        <f t="shared" si="404"/>
        <v>0</v>
      </c>
      <c r="P443" s="560">
        <f t="shared" si="354"/>
        <v>0</v>
      </c>
      <c r="Q443" s="560"/>
      <c r="R443" s="560"/>
      <c r="S443" s="560" t="e">
        <f>#REF!+Q443+R443</f>
        <v>#REF!</v>
      </c>
      <c r="T443" s="845">
        <f>SUBTOTAL(9,T444:T446)</f>
        <v>0</v>
      </c>
      <c r="U443" s="845">
        <f t="shared" ref="U443:V443" si="406">SUBTOTAL(9,U444:U446)</f>
        <v>0</v>
      </c>
      <c r="V443" s="845">
        <f t="shared" si="406"/>
        <v>0</v>
      </c>
      <c r="W443" s="845">
        <f>SUBTOTAL(9,W444:W446)</f>
        <v>0</v>
      </c>
      <c r="X443" s="845">
        <f t="shared" ref="X443:Y443" si="407">SUBTOTAL(9,X444:X446)</f>
        <v>0</v>
      </c>
      <c r="Y443" s="845">
        <f t="shared" si="407"/>
        <v>0</v>
      </c>
      <c r="Z443" s="845">
        <f t="shared" ref="Z443" si="408">SUBTOTAL(9,Z444:Z446)</f>
        <v>0</v>
      </c>
      <c r="AA443" s="988"/>
    </row>
    <row r="444" spans="1:27" outlineLevel="1">
      <c r="A444" s="137"/>
      <c r="B444" s="137"/>
      <c r="C444" s="138" t="s">
        <v>813</v>
      </c>
      <c r="D444" s="97">
        <v>1</v>
      </c>
      <c r="E444" s="97"/>
      <c r="F444" s="139" t="s">
        <v>660</v>
      </c>
      <c r="G444" s="199">
        <v>0</v>
      </c>
      <c r="H444" s="199">
        <v>0</v>
      </c>
      <c r="I444" s="71">
        <f t="shared" ref="I444:I445" si="409">SUM(G444:H444)</f>
        <v>0</v>
      </c>
      <c r="J444" s="71">
        <f>G444*E444</f>
        <v>0</v>
      </c>
      <c r="K444" s="71">
        <f>H444*E444</f>
        <v>0</v>
      </c>
      <c r="L444" s="71">
        <f>I444*E444</f>
        <v>0</v>
      </c>
      <c r="M444" s="552">
        <f>'KL TTHT CV DOT 2'!P443</f>
        <v>0</v>
      </c>
      <c r="N444" s="570">
        <f>'KL TTHT CV DOT 2'!Q443</f>
        <v>0</v>
      </c>
      <c r="O444" s="570">
        <f t="shared" si="404"/>
        <v>0</v>
      </c>
      <c r="P444" s="552">
        <f t="shared" si="354"/>
        <v>0</v>
      </c>
      <c r="Q444" s="552"/>
      <c r="R444" s="552"/>
      <c r="S444" s="552" t="e">
        <f>#REF!+Q444+R444</f>
        <v>#REF!</v>
      </c>
      <c r="T444" s="257">
        <f>M444*J444</f>
        <v>0</v>
      </c>
      <c r="U444" s="257">
        <f>M444*K444</f>
        <v>0</v>
      </c>
      <c r="V444" s="257">
        <f t="shared" si="355"/>
        <v>0</v>
      </c>
      <c r="W444" s="257">
        <f>J444*N444</f>
        <v>0</v>
      </c>
      <c r="X444" s="257">
        <f>K444*N444</f>
        <v>0</v>
      </c>
      <c r="Y444" s="257">
        <f t="shared" ref="Y444:Y448" si="410">W444+X444</f>
        <v>0</v>
      </c>
      <c r="Z444" s="257">
        <f>V444+Y444</f>
        <v>0</v>
      </c>
      <c r="AA444" s="990"/>
    </row>
    <row r="445" spans="1:27" s="6" customFormat="1" ht="20.25" customHeight="1" outlineLevel="1">
      <c r="A445" s="8"/>
      <c r="B445" s="8"/>
      <c r="C445" s="25" t="s">
        <v>657</v>
      </c>
      <c r="D445" s="97">
        <v>1</v>
      </c>
      <c r="E445" s="97">
        <v>1</v>
      </c>
      <c r="F445" s="18" t="s">
        <v>619</v>
      </c>
      <c r="G445" s="199">
        <v>0</v>
      </c>
      <c r="H445" s="199">
        <v>0</v>
      </c>
      <c r="I445" s="62">
        <f t="shared" si="409"/>
        <v>0</v>
      </c>
      <c r="J445" s="62">
        <f>G445*E445</f>
        <v>0</v>
      </c>
      <c r="K445" s="62">
        <f>H445*E445</f>
        <v>0</v>
      </c>
      <c r="L445" s="62">
        <f>I445*E445</f>
        <v>0</v>
      </c>
      <c r="M445" s="550">
        <f>'KL TTHT CV DOT 2'!P444</f>
        <v>0</v>
      </c>
      <c r="N445" s="574">
        <f>'KL TTHT CV DOT 2'!Q444</f>
        <v>0</v>
      </c>
      <c r="O445" s="574">
        <f t="shared" si="404"/>
        <v>0</v>
      </c>
      <c r="P445" s="550">
        <f t="shared" si="354"/>
        <v>0</v>
      </c>
      <c r="Q445" s="550"/>
      <c r="R445" s="550"/>
      <c r="S445" s="550" t="e">
        <f>#REF!+Q445+R445</f>
        <v>#REF!</v>
      </c>
      <c r="T445" s="255">
        <f>M445*J445</f>
        <v>0</v>
      </c>
      <c r="U445" s="255">
        <f>M445*K445</f>
        <v>0</v>
      </c>
      <c r="V445" s="255">
        <f t="shared" si="355"/>
        <v>0</v>
      </c>
      <c r="W445" s="255">
        <f>J445*N445</f>
        <v>0</v>
      </c>
      <c r="X445" s="255">
        <f>K445*N445</f>
        <v>0</v>
      </c>
      <c r="Y445" s="255">
        <f t="shared" si="410"/>
        <v>0</v>
      </c>
      <c r="Z445" s="255">
        <f>V445+Y445</f>
        <v>0</v>
      </c>
      <c r="AA445" s="990"/>
    </row>
    <row r="446" spans="1:27" s="11" customFormat="1" ht="18" customHeight="1" outlineLevel="1">
      <c r="A446" s="172"/>
      <c r="B446" s="172"/>
      <c r="C446" s="189"/>
      <c r="D446" s="190"/>
      <c r="E446" s="190"/>
      <c r="F446" s="191"/>
      <c r="G446" s="174"/>
      <c r="H446" s="174"/>
      <c r="I446" s="174"/>
      <c r="J446" s="174"/>
      <c r="K446" s="174"/>
      <c r="L446" s="174"/>
      <c r="M446" s="558">
        <f>'KL TTHT CV DOT 2'!P445</f>
        <v>0</v>
      </c>
      <c r="N446" s="578">
        <f>'KL TTHT CV DOT 2'!Q445</f>
        <v>0</v>
      </c>
      <c r="O446" s="578">
        <f t="shared" si="404"/>
        <v>0</v>
      </c>
      <c r="P446" s="558">
        <f t="shared" si="354"/>
        <v>0</v>
      </c>
      <c r="Q446" s="558"/>
      <c r="R446" s="558"/>
      <c r="S446" s="558" t="e">
        <f>#REF!+Q446+R446</f>
        <v>#REF!</v>
      </c>
      <c r="T446" s="843">
        <f>M446*J446</f>
        <v>0</v>
      </c>
      <c r="U446" s="843">
        <f>M446*K446</f>
        <v>0</v>
      </c>
      <c r="V446" s="843">
        <f t="shared" si="355"/>
        <v>0</v>
      </c>
      <c r="W446" s="843">
        <f>J446*N446</f>
        <v>0</v>
      </c>
      <c r="X446" s="843">
        <f>K446*N446</f>
        <v>0</v>
      </c>
      <c r="Y446" s="843">
        <f t="shared" si="410"/>
        <v>0</v>
      </c>
      <c r="Z446" s="843">
        <f>V446+Y446</f>
        <v>0</v>
      </c>
      <c r="AA446" s="988"/>
    </row>
    <row r="447" spans="1:27" s="153" customFormat="1" ht="25.5" customHeight="1" outlineLevel="1">
      <c r="A447" s="183" t="s">
        <v>264</v>
      </c>
      <c r="B447" s="183"/>
      <c r="C447" s="184" t="s">
        <v>160</v>
      </c>
      <c r="D447" s="185">
        <v>1</v>
      </c>
      <c r="E447" s="185">
        <v>1</v>
      </c>
      <c r="F447" s="186" t="s">
        <v>10</v>
      </c>
      <c r="G447" s="187"/>
      <c r="H447" s="187"/>
      <c r="I447" s="187"/>
      <c r="J447" s="187"/>
      <c r="K447" s="187"/>
      <c r="L447" s="187"/>
      <c r="M447" s="560">
        <f>'KL TTHT CV DOT 2'!P446</f>
        <v>0</v>
      </c>
      <c r="N447" s="1018">
        <f>'KL TTHT CV DOT 2'!Q446</f>
        <v>0</v>
      </c>
      <c r="O447" s="1018">
        <f t="shared" si="404"/>
        <v>0</v>
      </c>
      <c r="P447" s="560">
        <f t="shared" si="354"/>
        <v>0</v>
      </c>
      <c r="Q447" s="560"/>
      <c r="R447" s="560"/>
      <c r="S447" s="560" t="e">
        <f>#REF!+Q447+R447</f>
        <v>#REF!</v>
      </c>
      <c r="T447" s="845">
        <f>M447*J447</f>
        <v>0</v>
      </c>
      <c r="U447" s="845">
        <f>M447*K447</f>
        <v>0</v>
      </c>
      <c r="V447" s="845">
        <f t="shared" si="355"/>
        <v>0</v>
      </c>
      <c r="W447" s="845">
        <f>J447*N447</f>
        <v>0</v>
      </c>
      <c r="X447" s="845">
        <f>K447*N447</f>
        <v>0</v>
      </c>
      <c r="Y447" s="845">
        <f t="shared" si="410"/>
        <v>0</v>
      </c>
      <c r="Z447" s="845">
        <f>V447+Y447</f>
        <v>0</v>
      </c>
      <c r="AA447" s="988"/>
    </row>
    <row r="448" spans="1:27" outlineLevel="1">
      <c r="A448" s="183" t="s">
        <v>265</v>
      </c>
      <c r="B448" s="183"/>
      <c r="C448" s="184" t="s">
        <v>154</v>
      </c>
      <c r="D448" s="185">
        <v>1</v>
      </c>
      <c r="E448" s="185">
        <v>1</v>
      </c>
      <c r="F448" s="186" t="s">
        <v>10</v>
      </c>
      <c r="G448" s="187"/>
      <c r="H448" s="187"/>
      <c r="I448" s="187"/>
      <c r="J448" s="187"/>
      <c r="K448" s="187"/>
      <c r="L448" s="187"/>
      <c r="M448" s="560">
        <f>'KL TTHT CV DOT 2'!P447</f>
        <v>0</v>
      </c>
      <c r="N448" s="1018">
        <f>'KL TTHT CV DOT 2'!Q447</f>
        <v>0</v>
      </c>
      <c r="O448" s="1018">
        <f t="shared" si="404"/>
        <v>0</v>
      </c>
      <c r="P448" s="560">
        <f t="shared" si="354"/>
        <v>0</v>
      </c>
      <c r="Q448" s="560"/>
      <c r="R448" s="560"/>
      <c r="S448" s="560" t="e">
        <f>#REF!+Q448+R448</f>
        <v>#REF!</v>
      </c>
      <c r="T448" s="845">
        <f>M448*J448</f>
        <v>0</v>
      </c>
      <c r="U448" s="845">
        <f>M448*K448</f>
        <v>0</v>
      </c>
      <c r="V448" s="845">
        <f t="shared" si="355"/>
        <v>0</v>
      </c>
      <c r="W448" s="845">
        <f>J448*N448</f>
        <v>0</v>
      </c>
      <c r="X448" s="845">
        <f>K448*N448</f>
        <v>0</v>
      </c>
      <c r="Y448" s="845">
        <f t="shared" si="410"/>
        <v>0</v>
      </c>
      <c r="Z448" s="845">
        <f>V448+Y448</f>
        <v>0</v>
      </c>
      <c r="AA448" s="988"/>
    </row>
    <row r="449" spans="1:27" outlineLevel="1">
      <c r="A449" s="183" t="s">
        <v>267</v>
      </c>
      <c r="B449" s="183"/>
      <c r="C449" s="184" t="s">
        <v>268</v>
      </c>
      <c r="D449" s="185">
        <v>1</v>
      </c>
      <c r="E449" s="185">
        <v>1</v>
      </c>
      <c r="F449" s="186" t="s">
        <v>10</v>
      </c>
      <c r="G449" s="187"/>
      <c r="H449" s="187"/>
      <c r="I449" s="187"/>
      <c r="J449" s="187">
        <f>SUBTOTAL(9,J450:J488)</f>
        <v>1229075412.04568</v>
      </c>
      <c r="K449" s="187">
        <f t="shared" ref="K449:L449" si="411">SUBTOTAL(9,K450:K488)</f>
        <v>66404103.978211924</v>
      </c>
      <c r="L449" s="187">
        <f t="shared" si="411"/>
        <v>1295479516.0238922</v>
      </c>
      <c r="M449" s="560">
        <f>'KL TTHT CV DOT 2'!P448</f>
        <v>0</v>
      </c>
      <c r="N449" s="1018">
        <f>'KL TTHT CV DOT 2'!Q448</f>
        <v>0</v>
      </c>
      <c r="O449" s="1018">
        <f t="shared" si="404"/>
        <v>0</v>
      </c>
      <c r="P449" s="560">
        <f t="shared" si="354"/>
        <v>0</v>
      </c>
      <c r="Q449" s="560"/>
      <c r="R449" s="560"/>
      <c r="S449" s="560" t="e">
        <f>#REF!+Q449+R449</f>
        <v>#REF!</v>
      </c>
      <c r="T449" s="845">
        <f>SUBTOTAL(9,T450:T488)</f>
        <v>18509367.671999998</v>
      </c>
      <c r="U449" s="845">
        <f t="shared" ref="U449:V449" si="412">SUBTOTAL(9,U450:U488)</f>
        <v>4424545.4061600007</v>
      </c>
      <c r="V449" s="845">
        <f t="shared" si="412"/>
        <v>22933913.078160003</v>
      </c>
      <c r="W449" s="845">
        <f>SUBTOTAL(9,W450:W488)</f>
        <v>0</v>
      </c>
      <c r="X449" s="845">
        <f t="shared" ref="X449:Y449" si="413">SUBTOTAL(9,X450:X488)</f>
        <v>0</v>
      </c>
      <c r="Y449" s="845">
        <f t="shared" si="413"/>
        <v>0</v>
      </c>
      <c r="Z449" s="845">
        <f t="shared" ref="Z449" si="414">SUBTOTAL(9,Z450:Z488)</f>
        <v>22933913.078160003</v>
      </c>
      <c r="AA449" s="988"/>
    </row>
    <row r="450" spans="1:27" outlineLevel="1">
      <c r="A450" s="137"/>
      <c r="B450" s="137"/>
      <c r="C450" s="147" t="s">
        <v>815</v>
      </c>
      <c r="D450" s="94"/>
      <c r="E450" s="94"/>
      <c r="F450" s="139"/>
      <c r="G450" s="71"/>
      <c r="H450" s="71"/>
      <c r="I450" s="71"/>
      <c r="J450" s="82">
        <f t="shared" ref="J450:K450" si="415">SUBTOTAL(9,J451:J471)</f>
        <v>221333361.26181817</v>
      </c>
      <c r="K450" s="82">
        <f t="shared" si="415"/>
        <v>14243567.498545455</v>
      </c>
      <c r="L450" s="82">
        <f>SUBTOTAL(9,L451:L471)</f>
        <v>235576928.76036364</v>
      </c>
      <c r="M450" s="553">
        <f>'KL TTHT CV DOT 2'!P449</f>
        <v>0</v>
      </c>
      <c r="N450" s="576">
        <f>'KL TTHT CV DOT 2'!Q449</f>
        <v>0</v>
      </c>
      <c r="O450" s="576">
        <f t="shared" si="404"/>
        <v>0</v>
      </c>
      <c r="P450" s="553">
        <f t="shared" si="354"/>
        <v>0</v>
      </c>
      <c r="Q450" s="553"/>
      <c r="R450" s="553"/>
      <c r="S450" s="553" t="e">
        <f>#REF!+Q450+R450</f>
        <v>#REF!</v>
      </c>
      <c r="T450" s="266">
        <f t="shared" ref="T450:U450" si="416">SUBTOTAL(9,T451:T471)</f>
        <v>0</v>
      </c>
      <c r="U450" s="266">
        <f t="shared" si="416"/>
        <v>0</v>
      </c>
      <c r="V450" s="266">
        <f>SUBTOTAL(9,V451:V471)</f>
        <v>0</v>
      </c>
      <c r="W450" s="266">
        <f t="shared" ref="W450:X450" si="417">SUBTOTAL(9,W451:W471)</f>
        <v>0</v>
      </c>
      <c r="X450" s="266">
        <f t="shared" si="417"/>
        <v>0</v>
      </c>
      <c r="Y450" s="266">
        <f>SUBTOTAL(9,Y451:Y471)</f>
        <v>0</v>
      </c>
      <c r="Z450" s="266">
        <f>SUBTOTAL(9,Z451:Z471)</f>
        <v>0</v>
      </c>
      <c r="AA450" s="988"/>
    </row>
    <row r="451" spans="1:27" outlineLevel="1">
      <c r="A451" s="137"/>
      <c r="B451" s="137"/>
      <c r="C451" s="138" t="s">
        <v>696</v>
      </c>
      <c r="D451" s="97">
        <v>0</v>
      </c>
      <c r="E451" s="97">
        <v>0</v>
      </c>
      <c r="F451" s="139" t="s">
        <v>660</v>
      </c>
      <c r="G451" s="199">
        <v>46800</v>
      </c>
      <c r="H451" s="199">
        <v>54500.000000000007</v>
      </c>
      <c r="I451" s="62">
        <f t="shared" ref="I451:I470" si="418">SUM(G451:H451)</f>
        <v>101300</v>
      </c>
      <c r="J451" s="62">
        <f t="shared" ref="J451:J470" si="419">G451*E451</f>
        <v>0</v>
      </c>
      <c r="K451" s="62">
        <f t="shared" ref="K451:K470" si="420">H451*E451</f>
        <v>0</v>
      </c>
      <c r="L451" s="62">
        <f t="shared" ref="L451:L470" si="421">I451*E451</f>
        <v>0</v>
      </c>
      <c r="M451" s="550">
        <f>'KL TTHT CV DOT 2'!P450</f>
        <v>0</v>
      </c>
      <c r="N451" s="574">
        <f>'KL TTHT CV DOT 2'!Q450</f>
        <v>0</v>
      </c>
      <c r="O451" s="574">
        <f t="shared" si="404"/>
        <v>0</v>
      </c>
      <c r="P451" s="550">
        <f t="shared" si="354"/>
        <v>0</v>
      </c>
      <c r="Q451" s="550"/>
      <c r="R451" s="550"/>
      <c r="S451" s="550" t="e">
        <f>#REF!+Q451+R451</f>
        <v>#REF!</v>
      </c>
      <c r="T451" s="255">
        <f t="shared" ref="T451:T471" si="422">M451*J451</f>
        <v>0</v>
      </c>
      <c r="U451" s="255">
        <f t="shared" ref="U451:U471" si="423">M451*K451</f>
        <v>0</v>
      </c>
      <c r="V451" s="255">
        <f t="shared" si="355"/>
        <v>0</v>
      </c>
      <c r="W451" s="255">
        <f t="shared" ref="W451:W471" si="424">J451*N451</f>
        <v>0</v>
      </c>
      <c r="X451" s="255">
        <f t="shared" ref="X451:X471" si="425">K451*N451</f>
        <v>0</v>
      </c>
      <c r="Y451" s="255">
        <f t="shared" ref="Y451:Y471" si="426">W451+X451</f>
        <v>0</v>
      </c>
      <c r="Z451" s="255">
        <f t="shared" ref="Z451:Z471" si="427">V451+Y451</f>
        <v>0</v>
      </c>
      <c r="AA451" s="990"/>
    </row>
    <row r="452" spans="1:27" outlineLevel="1">
      <c r="A452" s="137"/>
      <c r="B452" s="137"/>
      <c r="C452" s="138" t="s">
        <v>816</v>
      </c>
      <c r="D452" s="97">
        <v>0</v>
      </c>
      <c r="E452" s="97">
        <v>0</v>
      </c>
      <c r="F452" s="139" t="s">
        <v>660</v>
      </c>
      <c r="G452" s="199">
        <v>46800</v>
      </c>
      <c r="H452" s="199">
        <v>54500.000000000007</v>
      </c>
      <c r="I452" s="62">
        <f t="shared" si="418"/>
        <v>101300</v>
      </c>
      <c r="J452" s="62">
        <f t="shared" si="419"/>
        <v>0</v>
      </c>
      <c r="K452" s="62">
        <f t="shared" si="420"/>
        <v>0</v>
      </c>
      <c r="L452" s="62">
        <f t="shared" si="421"/>
        <v>0</v>
      </c>
      <c r="M452" s="550">
        <f>'KL TTHT CV DOT 2'!P451</f>
        <v>0</v>
      </c>
      <c r="N452" s="574">
        <f>'KL TTHT CV DOT 2'!Q451</f>
        <v>0</v>
      </c>
      <c r="O452" s="574">
        <f t="shared" si="404"/>
        <v>0</v>
      </c>
      <c r="P452" s="550">
        <f t="shared" si="354"/>
        <v>0</v>
      </c>
      <c r="Q452" s="550"/>
      <c r="R452" s="550"/>
      <c r="S452" s="550" t="e">
        <f>#REF!+Q452+R452</f>
        <v>#REF!</v>
      </c>
      <c r="T452" s="255">
        <f t="shared" si="422"/>
        <v>0</v>
      </c>
      <c r="U452" s="255">
        <f t="shared" si="423"/>
        <v>0</v>
      </c>
      <c r="V452" s="255">
        <f t="shared" si="355"/>
        <v>0</v>
      </c>
      <c r="W452" s="255">
        <f t="shared" si="424"/>
        <v>0</v>
      </c>
      <c r="X452" s="255">
        <f t="shared" si="425"/>
        <v>0</v>
      </c>
      <c r="Y452" s="255">
        <f t="shared" si="426"/>
        <v>0</v>
      </c>
      <c r="Z452" s="255">
        <f t="shared" si="427"/>
        <v>0</v>
      </c>
      <c r="AA452" s="990"/>
    </row>
    <row r="453" spans="1:27" outlineLevel="1">
      <c r="A453" s="137"/>
      <c r="B453" s="137"/>
      <c r="C453" s="138" t="s">
        <v>817</v>
      </c>
      <c r="D453" s="97">
        <v>37</v>
      </c>
      <c r="E453" s="97">
        <v>37</v>
      </c>
      <c r="F453" s="139" t="s">
        <v>660</v>
      </c>
      <c r="G453" s="199">
        <v>223200</v>
      </c>
      <c r="H453" s="199">
        <v>54500.000000000007</v>
      </c>
      <c r="I453" s="62">
        <f t="shared" si="418"/>
        <v>277700</v>
      </c>
      <c r="J453" s="62">
        <f t="shared" si="419"/>
        <v>8258400</v>
      </c>
      <c r="K453" s="62">
        <f t="shared" si="420"/>
        <v>2016500.0000000002</v>
      </c>
      <c r="L453" s="62">
        <f t="shared" si="421"/>
        <v>10274900</v>
      </c>
      <c r="M453" s="550">
        <f>'KL TTHT CV DOT 2'!P452</f>
        <v>0</v>
      </c>
      <c r="N453" s="574">
        <f>'KL TTHT CV DOT 2'!Q452</f>
        <v>0</v>
      </c>
      <c r="O453" s="574">
        <f t="shared" si="404"/>
        <v>0</v>
      </c>
      <c r="P453" s="550">
        <f t="shared" si="354"/>
        <v>0</v>
      </c>
      <c r="Q453" s="550"/>
      <c r="R453" s="550"/>
      <c r="S453" s="550" t="e">
        <f>#REF!+Q453+R453</f>
        <v>#REF!</v>
      </c>
      <c r="T453" s="255">
        <f t="shared" si="422"/>
        <v>0</v>
      </c>
      <c r="U453" s="255">
        <f t="shared" si="423"/>
        <v>0</v>
      </c>
      <c r="V453" s="255">
        <f t="shared" si="355"/>
        <v>0</v>
      </c>
      <c r="W453" s="255">
        <f t="shared" si="424"/>
        <v>0</v>
      </c>
      <c r="X453" s="255">
        <f t="shared" si="425"/>
        <v>0</v>
      </c>
      <c r="Y453" s="255">
        <f t="shared" si="426"/>
        <v>0</v>
      </c>
      <c r="Z453" s="255">
        <f t="shared" si="427"/>
        <v>0</v>
      </c>
      <c r="AA453" s="990"/>
    </row>
    <row r="454" spans="1:27" outlineLevel="1">
      <c r="A454" s="137"/>
      <c r="B454" s="137"/>
      <c r="C454" s="138" t="s">
        <v>700</v>
      </c>
      <c r="D454" s="97">
        <v>15</v>
      </c>
      <c r="E454" s="97">
        <v>15</v>
      </c>
      <c r="F454" s="139" t="s">
        <v>660</v>
      </c>
      <c r="G454" s="199">
        <v>124560</v>
      </c>
      <c r="H454" s="199">
        <v>54500.000000000007</v>
      </c>
      <c r="I454" s="62">
        <f t="shared" si="418"/>
        <v>179060</v>
      </c>
      <c r="J454" s="62">
        <f t="shared" si="419"/>
        <v>1868400</v>
      </c>
      <c r="K454" s="62">
        <f t="shared" si="420"/>
        <v>817500.00000000012</v>
      </c>
      <c r="L454" s="62">
        <f t="shared" si="421"/>
        <v>2685900</v>
      </c>
      <c r="M454" s="550">
        <f>'KL TTHT CV DOT 2'!P453</f>
        <v>0</v>
      </c>
      <c r="N454" s="574">
        <f>'KL TTHT CV DOT 2'!Q453</f>
        <v>0</v>
      </c>
      <c r="O454" s="574">
        <f t="shared" si="404"/>
        <v>0</v>
      </c>
      <c r="P454" s="550">
        <f t="shared" si="354"/>
        <v>0</v>
      </c>
      <c r="Q454" s="550"/>
      <c r="R454" s="550"/>
      <c r="S454" s="550" t="e">
        <f>#REF!+Q454+R454</f>
        <v>#REF!</v>
      </c>
      <c r="T454" s="255">
        <f t="shared" si="422"/>
        <v>0</v>
      </c>
      <c r="U454" s="255">
        <f t="shared" si="423"/>
        <v>0</v>
      </c>
      <c r="V454" s="255">
        <f t="shared" si="355"/>
        <v>0</v>
      </c>
      <c r="W454" s="255">
        <f t="shared" si="424"/>
        <v>0</v>
      </c>
      <c r="X454" s="255">
        <f t="shared" si="425"/>
        <v>0</v>
      </c>
      <c r="Y454" s="255">
        <f t="shared" si="426"/>
        <v>0</v>
      </c>
      <c r="Z454" s="255">
        <f t="shared" si="427"/>
        <v>0</v>
      </c>
      <c r="AA454" s="990"/>
    </row>
    <row r="455" spans="1:27" outlineLevel="1">
      <c r="A455" s="137"/>
      <c r="B455" s="137"/>
      <c r="C455" s="138" t="s">
        <v>702</v>
      </c>
      <c r="D455" s="97">
        <v>15</v>
      </c>
      <c r="E455" s="97">
        <v>15</v>
      </c>
      <c r="F455" s="139" t="s">
        <v>660</v>
      </c>
      <c r="G455" s="199">
        <v>249120</v>
      </c>
      <c r="H455" s="199">
        <v>54500.000000000007</v>
      </c>
      <c r="I455" s="62">
        <f t="shared" si="418"/>
        <v>303620</v>
      </c>
      <c r="J455" s="62">
        <f t="shared" si="419"/>
        <v>3736800</v>
      </c>
      <c r="K455" s="62">
        <f t="shared" si="420"/>
        <v>817500.00000000012</v>
      </c>
      <c r="L455" s="62">
        <f t="shared" si="421"/>
        <v>4554300</v>
      </c>
      <c r="M455" s="550">
        <f>'KL TTHT CV DOT 2'!P454</f>
        <v>0</v>
      </c>
      <c r="N455" s="574">
        <f>'KL TTHT CV DOT 2'!Q454</f>
        <v>0</v>
      </c>
      <c r="O455" s="574">
        <f t="shared" si="404"/>
        <v>0</v>
      </c>
      <c r="P455" s="550">
        <f t="shared" si="354"/>
        <v>0</v>
      </c>
      <c r="Q455" s="550"/>
      <c r="R455" s="550"/>
      <c r="S455" s="550" t="e">
        <f>#REF!+Q455+R455</f>
        <v>#REF!</v>
      </c>
      <c r="T455" s="255">
        <f t="shared" si="422"/>
        <v>0</v>
      </c>
      <c r="U455" s="255">
        <f t="shared" si="423"/>
        <v>0</v>
      </c>
      <c r="V455" s="255">
        <f t="shared" si="355"/>
        <v>0</v>
      </c>
      <c r="W455" s="255">
        <f t="shared" si="424"/>
        <v>0</v>
      </c>
      <c r="X455" s="255">
        <f t="shared" si="425"/>
        <v>0</v>
      </c>
      <c r="Y455" s="255">
        <f t="shared" si="426"/>
        <v>0</v>
      </c>
      <c r="Z455" s="255">
        <f t="shared" si="427"/>
        <v>0</v>
      </c>
      <c r="AA455" s="990"/>
    </row>
    <row r="456" spans="1:27" outlineLevel="1">
      <c r="A456" s="137"/>
      <c r="B456" s="137"/>
      <c r="C456" s="400" t="s">
        <v>819</v>
      </c>
      <c r="D456" s="97">
        <v>6</v>
      </c>
      <c r="E456" s="97">
        <v>6</v>
      </c>
      <c r="F456" s="139" t="s">
        <v>660</v>
      </c>
      <c r="G456" s="199">
        <v>254400</v>
      </c>
      <c r="H456" s="199">
        <v>54500.000000000007</v>
      </c>
      <c r="I456" s="62">
        <f t="shared" ref="I456" si="428">SUM(G456:H456)</f>
        <v>308900</v>
      </c>
      <c r="J456" s="62">
        <f t="shared" si="419"/>
        <v>1526400</v>
      </c>
      <c r="K456" s="62">
        <f t="shared" si="420"/>
        <v>327000.00000000006</v>
      </c>
      <c r="L456" s="62">
        <f t="shared" si="421"/>
        <v>1853400</v>
      </c>
      <c r="M456" s="550">
        <f>'KL TTHT CV DOT 2'!P455</f>
        <v>0</v>
      </c>
      <c r="N456" s="574">
        <f>'KL TTHT CV DOT 2'!Q455</f>
        <v>0</v>
      </c>
      <c r="O456" s="574">
        <f t="shared" si="404"/>
        <v>0</v>
      </c>
      <c r="P456" s="550">
        <f t="shared" si="354"/>
        <v>0</v>
      </c>
      <c r="Q456" s="550"/>
      <c r="R456" s="550"/>
      <c r="S456" s="550" t="e">
        <f>#REF!+Q456+R456</f>
        <v>#REF!</v>
      </c>
      <c r="T456" s="255">
        <f t="shared" si="422"/>
        <v>0</v>
      </c>
      <c r="U456" s="255">
        <f t="shared" si="423"/>
        <v>0</v>
      </c>
      <c r="V456" s="255">
        <f t="shared" si="355"/>
        <v>0</v>
      </c>
      <c r="W456" s="255">
        <f t="shared" si="424"/>
        <v>0</v>
      </c>
      <c r="X456" s="255">
        <f t="shared" si="425"/>
        <v>0</v>
      </c>
      <c r="Y456" s="255">
        <f t="shared" si="426"/>
        <v>0</v>
      </c>
      <c r="Z456" s="255">
        <f t="shared" si="427"/>
        <v>0</v>
      </c>
      <c r="AA456" s="990"/>
    </row>
    <row r="457" spans="1:27" s="11" customFormat="1" outlineLevel="1">
      <c r="A457" s="192"/>
      <c r="B457" s="192"/>
      <c r="C457" s="193" t="s">
        <v>704</v>
      </c>
      <c r="D457" s="194">
        <v>0</v>
      </c>
      <c r="E457" s="194">
        <v>0</v>
      </c>
      <c r="F457" s="195" t="s">
        <v>660</v>
      </c>
      <c r="G457" s="199">
        <v>0</v>
      </c>
      <c r="H457" s="199">
        <v>381500</v>
      </c>
      <c r="I457" s="199">
        <f t="shared" si="418"/>
        <v>381500</v>
      </c>
      <c r="J457" s="199">
        <f t="shared" si="419"/>
        <v>0</v>
      </c>
      <c r="K457" s="199">
        <f t="shared" si="420"/>
        <v>0</v>
      </c>
      <c r="L457" s="199">
        <f t="shared" si="421"/>
        <v>0</v>
      </c>
      <c r="M457" s="554">
        <f>'KL TTHT CV DOT 2'!P456</f>
        <v>0</v>
      </c>
      <c r="N457" s="579">
        <f>'KL TTHT CV DOT 2'!Q456</f>
        <v>0</v>
      </c>
      <c r="O457" s="579">
        <f t="shared" si="404"/>
        <v>0</v>
      </c>
      <c r="P457" s="554">
        <f t="shared" si="354"/>
        <v>0</v>
      </c>
      <c r="Q457" s="554"/>
      <c r="R457" s="554"/>
      <c r="S457" s="554" t="e">
        <f>#REF!+Q457+R457</f>
        <v>#REF!</v>
      </c>
      <c r="T457" s="265">
        <f t="shared" si="422"/>
        <v>0</v>
      </c>
      <c r="U457" s="265">
        <f t="shared" si="423"/>
        <v>0</v>
      </c>
      <c r="V457" s="265">
        <f t="shared" si="355"/>
        <v>0</v>
      </c>
      <c r="W457" s="265">
        <f t="shared" si="424"/>
        <v>0</v>
      </c>
      <c r="X457" s="265">
        <f t="shared" si="425"/>
        <v>0</v>
      </c>
      <c r="Y457" s="265">
        <f t="shared" si="426"/>
        <v>0</v>
      </c>
      <c r="Z457" s="265">
        <f t="shared" si="427"/>
        <v>0</v>
      </c>
      <c r="AA457" s="990"/>
    </row>
    <row r="458" spans="1:27" s="11" customFormat="1" outlineLevel="1">
      <c r="A458" s="192"/>
      <c r="B458" s="192"/>
      <c r="C458" s="193" t="s">
        <v>705</v>
      </c>
      <c r="D458" s="194">
        <v>0</v>
      </c>
      <c r="E458" s="194">
        <v>0</v>
      </c>
      <c r="F458" s="195" t="s">
        <v>660</v>
      </c>
      <c r="G458" s="199">
        <v>0</v>
      </c>
      <c r="H458" s="199">
        <v>381500</v>
      </c>
      <c r="I458" s="199">
        <f t="shared" si="418"/>
        <v>381500</v>
      </c>
      <c r="J458" s="199">
        <f t="shared" si="419"/>
        <v>0</v>
      </c>
      <c r="K458" s="199">
        <f t="shared" si="420"/>
        <v>0</v>
      </c>
      <c r="L458" s="199">
        <f t="shared" si="421"/>
        <v>0</v>
      </c>
      <c r="M458" s="554">
        <f>'KL TTHT CV DOT 2'!P457</f>
        <v>0</v>
      </c>
      <c r="N458" s="579">
        <f>'KL TTHT CV DOT 2'!Q457</f>
        <v>0</v>
      </c>
      <c r="O458" s="579">
        <f t="shared" si="404"/>
        <v>0</v>
      </c>
      <c r="P458" s="554">
        <f t="shared" si="354"/>
        <v>0</v>
      </c>
      <c r="Q458" s="554"/>
      <c r="R458" s="554"/>
      <c r="S458" s="554" t="e">
        <f>#REF!+Q458+R458</f>
        <v>#REF!</v>
      </c>
      <c r="T458" s="265">
        <f t="shared" si="422"/>
        <v>0</v>
      </c>
      <c r="U458" s="265">
        <f t="shared" si="423"/>
        <v>0</v>
      </c>
      <c r="V458" s="265">
        <f t="shared" si="355"/>
        <v>0</v>
      </c>
      <c r="W458" s="265">
        <f t="shared" si="424"/>
        <v>0</v>
      </c>
      <c r="X458" s="265">
        <f t="shared" si="425"/>
        <v>0</v>
      </c>
      <c r="Y458" s="265">
        <f t="shared" si="426"/>
        <v>0</v>
      </c>
      <c r="Z458" s="265">
        <f t="shared" si="427"/>
        <v>0</v>
      </c>
      <c r="AA458" s="990"/>
    </row>
    <row r="459" spans="1:27" s="11" customFormat="1" ht="26.4" outlineLevel="1">
      <c r="A459" s="192"/>
      <c r="B459" s="192"/>
      <c r="C459" s="193" t="s">
        <v>820</v>
      </c>
      <c r="D459" s="194">
        <v>6</v>
      </c>
      <c r="E459" s="194">
        <v>6</v>
      </c>
      <c r="F459" s="195" t="s">
        <v>660</v>
      </c>
      <c r="G459" s="199">
        <v>507247.19999999995</v>
      </c>
      <c r="H459" s="199">
        <v>54500.000000000007</v>
      </c>
      <c r="I459" s="199">
        <f t="shared" ref="I459:I469" si="429">SUM(G459:H459)</f>
        <v>561747.19999999995</v>
      </c>
      <c r="J459" s="199">
        <f t="shared" si="419"/>
        <v>3043483.1999999997</v>
      </c>
      <c r="K459" s="199">
        <f t="shared" si="420"/>
        <v>327000.00000000006</v>
      </c>
      <c r="L459" s="199">
        <f t="shared" si="421"/>
        <v>3370483.1999999997</v>
      </c>
      <c r="M459" s="554">
        <f>'KL TTHT CV DOT 2'!P458</f>
        <v>0</v>
      </c>
      <c r="N459" s="579">
        <f>'KL TTHT CV DOT 2'!Q458</f>
        <v>0</v>
      </c>
      <c r="O459" s="579">
        <f t="shared" si="404"/>
        <v>0</v>
      </c>
      <c r="P459" s="554">
        <f t="shared" si="354"/>
        <v>0</v>
      </c>
      <c r="Q459" s="554"/>
      <c r="R459" s="554"/>
      <c r="S459" s="554" t="e">
        <f>#REF!+Q459+R459</f>
        <v>#REF!</v>
      </c>
      <c r="T459" s="265">
        <f t="shared" si="422"/>
        <v>0</v>
      </c>
      <c r="U459" s="265">
        <f t="shared" si="423"/>
        <v>0</v>
      </c>
      <c r="V459" s="265">
        <f t="shared" si="355"/>
        <v>0</v>
      </c>
      <c r="W459" s="265">
        <f t="shared" si="424"/>
        <v>0</v>
      </c>
      <c r="X459" s="265">
        <f t="shared" si="425"/>
        <v>0</v>
      </c>
      <c r="Y459" s="265">
        <f t="shared" si="426"/>
        <v>0</v>
      </c>
      <c r="Z459" s="265">
        <f t="shared" si="427"/>
        <v>0</v>
      </c>
      <c r="AA459" s="990"/>
    </row>
    <row r="460" spans="1:27" s="11" customFormat="1" ht="26.4" outlineLevel="1">
      <c r="A460" s="192"/>
      <c r="B460" s="192"/>
      <c r="C460" s="193" t="s">
        <v>822</v>
      </c>
      <c r="D460" s="194">
        <v>0</v>
      </c>
      <c r="E460" s="194">
        <v>0</v>
      </c>
      <c r="F460" s="195" t="s">
        <v>660</v>
      </c>
      <c r="G460" s="199">
        <v>507247.19999999995</v>
      </c>
      <c r="H460" s="199">
        <v>54500.000000000007</v>
      </c>
      <c r="I460" s="199">
        <f t="shared" si="429"/>
        <v>561747.19999999995</v>
      </c>
      <c r="J460" s="199">
        <f t="shared" si="419"/>
        <v>0</v>
      </c>
      <c r="K460" s="199">
        <f t="shared" si="420"/>
        <v>0</v>
      </c>
      <c r="L460" s="199">
        <f t="shared" si="421"/>
        <v>0</v>
      </c>
      <c r="M460" s="554">
        <f>'KL TTHT CV DOT 2'!P459</f>
        <v>0</v>
      </c>
      <c r="N460" s="579">
        <f>'KL TTHT CV DOT 2'!Q459</f>
        <v>0</v>
      </c>
      <c r="O460" s="579">
        <f t="shared" si="404"/>
        <v>0</v>
      </c>
      <c r="P460" s="554">
        <f t="shared" si="354"/>
        <v>0</v>
      </c>
      <c r="Q460" s="554"/>
      <c r="R460" s="554"/>
      <c r="S460" s="554" t="e">
        <f>#REF!+Q460+R460</f>
        <v>#REF!</v>
      </c>
      <c r="T460" s="265">
        <f t="shared" si="422"/>
        <v>0</v>
      </c>
      <c r="U460" s="265">
        <f t="shared" si="423"/>
        <v>0</v>
      </c>
      <c r="V460" s="265">
        <f t="shared" si="355"/>
        <v>0</v>
      </c>
      <c r="W460" s="265">
        <f t="shared" si="424"/>
        <v>0</v>
      </c>
      <c r="X460" s="265">
        <f t="shared" si="425"/>
        <v>0</v>
      </c>
      <c r="Y460" s="265">
        <f t="shared" si="426"/>
        <v>0</v>
      </c>
      <c r="Z460" s="265">
        <f t="shared" si="427"/>
        <v>0</v>
      </c>
      <c r="AA460" s="990"/>
    </row>
    <row r="461" spans="1:27" s="11" customFormat="1" ht="26.4" outlineLevel="1">
      <c r="A461" s="192"/>
      <c r="B461" s="192"/>
      <c r="C461" s="193" t="s">
        <v>823</v>
      </c>
      <c r="D461" s="194">
        <v>33</v>
      </c>
      <c r="E461" s="194">
        <v>33</v>
      </c>
      <c r="F461" s="195" t="s">
        <v>660</v>
      </c>
      <c r="G461" s="199">
        <v>507247.19999999995</v>
      </c>
      <c r="H461" s="199">
        <v>54500.000000000007</v>
      </c>
      <c r="I461" s="199">
        <f t="shared" si="429"/>
        <v>561747.19999999995</v>
      </c>
      <c r="J461" s="199">
        <f t="shared" si="419"/>
        <v>16739157.599999998</v>
      </c>
      <c r="K461" s="199">
        <f t="shared" si="420"/>
        <v>1798500.0000000002</v>
      </c>
      <c r="L461" s="199">
        <f t="shared" si="421"/>
        <v>18537657.599999998</v>
      </c>
      <c r="M461" s="554">
        <f>'KL TTHT CV DOT 2'!P460</f>
        <v>0</v>
      </c>
      <c r="N461" s="579">
        <f>'KL TTHT CV DOT 2'!Q460</f>
        <v>0</v>
      </c>
      <c r="O461" s="579">
        <f t="shared" si="404"/>
        <v>0</v>
      </c>
      <c r="P461" s="554">
        <f t="shared" si="354"/>
        <v>0</v>
      </c>
      <c r="Q461" s="554"/>
      <c r="R461" s="554"/>
      <c r="S461" s="554" t="e">
        <f>#REF!+Q461+R461</f>
        <v>#REF!</v>
      </c>
      <c r="T461" s="265">
        <f t="shared" si="422"/>
        <v>0</v>
      </c>
      <c r="U461" s="265">
        <f t="shared" si="423"/>
        <v>0</v>
      </c>
      <c r="V461" s="265">
        <f t="shared" si="355"/>
        <v>0</v>
      </c>
      <c r="W461" s="265">
        <f t="shared" si="424"/>
        <v>0</v>
      </c>
      <c r="X461" s="265">
        <f t="shared" si="425"/>
        <v>0</v>
      </c>
      <c r="Y461" s="265">
        <f t="shared" si="426"/>
        <v>0</v>
      </c>
      <c r="Z461" s="265">
        <f t="shared" si="427"/>
        <v>0</v>
      </c>
      <c r="AA461" s="990"/>
    </row>
    <row r="462" spans="1:27" ht="26.4" outlineLevel="1">
      <c r="A462" s="137"/>
      <c r="B462" s="137"/>
      <c r="C462" s="138" t="s">
        <v>824</v>
      </c>
      <c r="D462" s="97">
        <v>3</v>
      </c>
      <c r="E462" s="97">
        <v>3</v>
      </c>
      <c r="F462" s="139" t="s">
        <v>660</v>
      </c>
      <c r="G462" s="199">
        <v>8885676</v>
      </c>
      <c r="H462" s="199">
        <v>272500</v>
      </c>
      <c r="I462" s="62">
        <f t="shared" si="429"/>
        <v>9158176</v>
      </c>
      <c r="J462" s="62">
        <f t="shared" si="419"/>
        <v>26657028</v>
      </c>
      <c r="K462" s="62">
        <f t="shared" si="420"/>
        <v>817500</v>
      </c>
      <c r="L462" s="62">
        <f t="shared" si="421"/>
        <v>27474528</v>
      </c>
      <c r="M462" s="550">
        <f>'KL TTHT CV DOT 2'!P461</f>
        <v>0</v>
      </c>
      <c r="N462" s="574">
        <f>'KL TTHT CV DOT 2'!Q461</f>
        <v>0</v>
      </c>
      <c r="O462" s="574">
        <f t="shared" si="404"/>
        <v>0</v>
      </c>
      <c r="P462" s="550">
        <f t="shared" si="354"/>
        <v>0</v>
      </c>
      <c r="Q462" s="550"/>
      <c r="R462" s="550"/>
      <c r="S462" s="550" t="e">
        <f>#REF!+Q462+R462</f>
        <v>#REF!</v>
      </c>
      <c r="T462" s="255">
        <f t="shared" si="422"/>
        <v>0</v>
      </c>
      <c r="U462" s="255">
        <f t="shared" si="423"/>
        <v>0</v>
      </c>
      <c r="V462" s="255">
        <f t="shared" si="355"/>
        <v>0</v>
      </c>
      <c r="W462" s="255">
        <f t="shared" si="424"/>
        <v>0</v>
      </c>
      <c r="X462" s="255">
        <f t="shared" si="425"/>
        <v>0</v>
      </c>
      <c r="Y462" s="255">
        <f t="shared" si="426"/>
        <v>0</v>
      </c>
      <c r="Z462" s="255">
        <f t="shared" si="427"/>
        <v>0</v>
      </c>
      <c r="AA462" s="990"/>
    </row>
    <row r="463" spans="1:27" ht="26.4" outlineLevel="1">
      <c r="A463" s="137"/>
      <c r="B463" s="137"/>
      <c r="C463" s="138" t="s">
        <v>826</v>
      </c>
      <c r="D463" s="97">
        <v>1</v>
      </c>
      <c r="E463" s="97">
        <v>1</v>
      </c>
      <c r="F463" s="139" t="s">
        <v>660</v>
      </c>
      <c r="G463" s="199">
        <v>9467332.7999999989</v>
      </c>
      <c r="H463" s="199">
        <v>272500</v>
      </c>
      <c r="I463" s="62">
        <f t="shared" si="429"/>
        <v>9739832.7999999989</v>
      </c>
      <c r="J463" s="62">
        <f t="shared" si="419"/>
        <v>9467332.7999999989</v>
      </c>
      <c r="K463" s="62">
        <f t="shared" si="420"/>
        <v>272500</v>
      </c>
      <c r="L463" s="62">
        <f t="shared" si="421"/>
        <v>9739832.7999999989</v>
      </c>
      <c r="M463" s="550">
        <f>'KL TTHT CV DOT 2'!P462</f>
        <v>0</v>
      </c>
      <c r="N463" s="574">
        <f>'KL TTHT CV DOT 2'!Q462</f>
        <v>0</v>
      </c>
      <c r="O463" s="574">
        <f t="shared" si="404"/>
        <v>0</v>
      </c>
      <c r="P463" s="550">
        <f t="shared" si="354"/>
        <v>0</v>
      </c>
      <c r="Q463" s="550"/>
      <c r="R463" s="550"/>
      <c r="S463" s="550" t="e">
        <f>#REF!+Q463+R463</f>
        <v>#REF!</v>
      </c>
      <c r="T463" s="255">
        <f t="shared" si="422"/>
        <v>0</v>
      </c>
      <c r="U463" s="255">
        <f t="shared" si="423"/>
        <v>0</v>
      </c>
      <c r="V463" s="255">
        <f t="shared" si="355"/>
        <v>0</v>
      </c>
      <c r="W463" s="255">
        <f t="shared" si="424"/>
        <v>0</v>
      </c>
      <c r="X463" s="255">
        <f t="shared" si="425"/>
        <v>0</v>
      </c>
      <c r="Y463" s="255">
        <f t="shared" si="426"/>
        <v>0</v>
      </c>
      <c r="Z463" s="255">
        <f t="shared" si="427"/>
        <v>0</v>
      </c>
      <c r="AA463" s="990"/>
    </row>
    <row r="464" spans="1:27" ht="26.4" outlineLevel="1">
      <c r="A464" s="137"/>
      <c r="B464" s="137"/>
      <c r="C464" s="138" t="s">
        <v>827</v>
      </c>
      <c r="D464" s="97">
        <v>3</v>
      </c>
      <c r="E464" s="97">
        <v>3</v>
      </c>
      <c r="F464" s="139" t="s">
        <v>660</v>
      </c>
      <c r="G464" s="199">
        <v>9216914.4000000004</v>
      </c>
      <c r="H464" s="199">
        <v>272500</v>
      </c>
      <c r="I464" s="62">
        <f t="shared" si="429"/>
        <v>9489414.4000000004</v>
      </c>
      <c r="J464" s="62">
        <f t="shared" si="419"/>
        <v>27650743.200000003</v>
      </c>
      <c r="K464" s="62">
        <f t="shared" si="420"/>
        <v>817500</v>
      </c>
      <c r="L464" s="62">
        <f t="shared" si="421"/>
        <v>28468243.200000003</v>
      </c>
      <c r="M464" s="550">
        <f>'KL TTHT CV DOT 2'!P463</f>
        <v>0</v>
      </c>
      <c r="N464" s="574">
        <f>'KL TTHT CV DOT 2'!Q463</f>
        <v>0</v>
      </c>
      <c r="O464" s="574">
        <f t="shared" si="404"/>
        <v>0</v>
      </c>
      <c r="P464" s="550">
        <f t="shared" ref="P464:P527" si="430">M464+N464+O464</f>
        <v>0</v>
      </c>
      <c r="Q464" s="550"/>
      <c r="R464" s="550"/>
      <c r="S464" s="550" t="e">
        <f>#REF!+Q464+R464</f>
        <v>#REF!</v>
      </c>
      <c r="T464" s="255">
        <f t="shared" si="422"/>
        <v>0</v>
      </c>
      <c r="U464" s="255">
        <f t="shared" si="423"/>
        <v>0</v>
      </c>
      <c r="V464" s="255">
        <f t="shared" ref="V464:V527" si="431">T464+U464</f>
        <v>0</v>
      </c>
      <c r="W464" s="255">
        <f t="shared" si="424"/>
        <v>0</v>
      </c>
      <c r="X464" s="255">
        <f t="shared" si="425"/>
        <v>0</v>
      </c>
      <c r="Y464" s="255">
        <f t="shared" si="426"/>
        <v>0</v>
      </c>
      <c r="Z464" s="255">
        <f t="shared" si="427"/>
        <v>0</v>
      </c>
      <c r="AA464" s="990"/>
    </row>
    <row r="465" spans="1:27" ht="26.4" outlineLevel="1">
      <c r="A465" s="137"/>
      <c r="B465" s="137"/>
      <c r="C465" s="138" t="s">
        <v>829</v>
      </c>
      <c r="D465" s="97">
        <v>1</v>
      </c>
      <c r="E465" s="97">
        <v>1</v>
      </c>
      <c r="F465" s="139" t="s">
        <v>660</v>
      </c>
      <c r="G465" s="199">
        <v>10490947.199999999</v>
      </c>
      <c r="H465" s="199">
        <v>272500</v>
      </c>
      <c r="I465" s="71">
        <f t="shared" si="429"/>
        <v>10763447.199999999</v>
      </c>
      <c r="J465" s="71">
        <f t="shared" si="419"/>
        <v>10490947.199999999</v>
      </c>
      <c r="K465" s="71">
        <f t="shared" si="420"/>
        <v>272500</v>
      </c>
      <c r="L465" s="71">
        <f t="shared" si="421"/>
        <v>10763447.199999999</v>
      </c>
      <c r="M465" s="552">
        <f>'KL TTHT CV DOT 2'!P464</f>
        <v>0</v>
      </c>
      <c r="N465" s="570">
        <f>'KL TTHT CV DOT 2'!Q464</f>
        <v>0</v>
      </c>
      <c r="O465" s="570">
        <f t="shared" si="404"/>
        <v>0</v>
      </c>
      <c r="P465" s="552">
        <f t="shared" si="430"/>
        <v>0</v>
      </c>
      <c r="Q465" s="552"/>
      <c r="R465" s="552"/>
      <c r="S465" s="552" t="e">
        <f>#REF!+Q465+R465</f>
        <v>#REF!</v>
      </c>
      <c r="T465" s="257">
        <f t="shared" si="422"/>
        <v>0</v>
      </c>
      <c r="U465" s="257">
        <f t="shared" si="423"/>
        <v>0</v>
      </c>
      <c r="V465" s="257">
        <f t="shared" si="431"/>
        <v>0</v>
      </c>
      <c r="W465" s="257">
        <f t="shared" si="424"/>
        <v>0</v>
      </c>
      <c r="X465" s="257">
        <f t="shared" si="425"/>
        <v>0</v>
      </c>
      <c r="Y465" s="257">
        <f t="shared" si="426"/>
        <v>0</v>
      </c>
      <c r="Z465" s="257">
        <f t="shared" si="427"/>
        <v>0</v>
      </c>
      <c r="AA465" s="990"/>
    </row>
    <row r="466" spans="1:27" ht="26.4" outlineLevel="1">
      <c r="A466" s="137"/>
      <c r="B466" s="137"/>
      <c r="C466" s="138" t="s">
        <v>831</v>
      </c>
      <c r="D466" s="97">
        <v>0</v>
      </c>
      <c r="E466" s="97">
        <v>0</v>
      </c>
      <c r="F466" s="139" t="s">
        <v>660</v>
      </c>
      <c r="G466" s="199">
        <v>11072604</v>
      </c>
      <c r="H466" s="199">
        <v>272500</v>
      </c>
      <c r="I466" s="71">
        <f t="shared" si="429"/>
        <v>11345104</v>
      </c>
      <c r="J466" s="71">
        <f t="shared" si="419"/>
        <v>0</v>
      </c>
      <c r="K466" s="71">
        <f t="shared" si="420"/>
        <v>0</v>
      </c>
      <c r="L466" s="71">
        <f t="shared" si="421"/>
        <v>0</v>
      </c>
      <c r="M466" s="552">
        <f>'KL TTHT CV DOT 2'!P465</f>
        <v>0</v>
      </c>
      <c r="N466" s="570">
        <f>'KL TTHT CV DOT 2'!Q465</f>
        <v>0</v>
      </c>
      <c r="O466" s="570">
        <f t="shared" si="404"/>
        <v>0</v>
      </c>
      <c r="P466" s="552">
        <f t="shared" si="430"/>
        <v>0</v>
      </c>
      <c r="Q466" s="552"/>
      <c r="R466" s="552"/>
      <c r="S466" s="552" t="e">
        <f>#REF!+Q466+R466</f>
        <v>#REF!</v>
      </c>
      <c r="T466" s="257">
        <f t="shared" si="422"/>
        <v>0</v>
      </c>
      <c r="U466" s="257">
        <f t="shared" si="423"/>
        <v>0</v>
      </c>
      <c r="V466" s="257">
        <f t="shared" si="431"/>
        <v>0</v>
      </c>
      <c r="W466" s="257">
        <f t="shared" si="424"/>
        <v>0</v>
      </c>
      <c r="X466" s="257">
        <f t="shared" si="425"/>
        <v>0</v>
      </c>
      <c r="Y466" s="257">
        <f t="shared" si="426"/>
        <v>0</v>
      </c>
      <c r="Z466" s="257">
        <f t="shared" si="427"/>
        <v>0</v>
      </c>
      <c r="AA466" s="990"/>
    </row>
    <row r="467" spans="1:27" ht="26.4" outlineLevel="1">
      <c r="A467" s="137"/>
      <c r="B467" s="137"/>
      <c r="C467" s="138" t="s">
        <v>832</v>
      </c>
      <c r="D467" s="194">
        <v>2</v>
      </c>
      <c r="E467" s="194">
        <v>2</v>
      </c>
      <c r="F467" s="139" t="s">
        <v>660</v>
      </c>
      <c r="G467" s="199">
        <v>11654260.799999999</v>
      </c>
      <c r="H467" s="199">
        <v>272500</v>
      </c>
      <c r="I467" s="71">
        <f t="shared" si="429"/>
        <v>11926760.799999999</v>
      </c>
      <c r="J467" s="71">
        <f t="shared" si="419"/>
        <v>23308521.599999998</v>
      </c>
      <c r="K467" s="71">
        <f t="shared" si="420"/>
        <v>545000</v>
      </c>
      <c r="L467" s="71">
        <f t="shared" si="421"/>
        <v>23853521.599999998</v>
      </c>
      <c r="M467" s="552">
        <f>'KL TTHT CV DOT 2'!P466</f>
        <v>0</v>
      </c>
      <c r="N467" s="570">
        <f>'KL TTHT CV DOT 2'!Q466</f>
        <v>0</v>
      </c>
      <c r="O467" s="570">
        <f t="shared" si="404"/>
        <v>0</v>
      </c>
      <c r="P467" s="552">
        <f t="shared" si="430"/>
        <v>0</v>
      </c>
      <c r="Q467" s="552"/>
      <c r="R467" s="552"/>
      <c r="S467" s="552" t="e">
        <f>#REF!+Q467+R467</f>
        <v>#REF!</v>
      </c>
      <c r="T467" s="257">
        <f t="shared" si="422"/>
        <v>0</v>
      </c>
      <c r="U467" s="257">
        <f t="shared" si="423"/>
        <v>0</v>
      </c>
      <c r="V467" s="257">
        <f t="shared" si="431"/>
        <v>0</v>
      </c>
      <c r="W467" s="257">
        <f t="shared" si="424"/>
        <v>0</v>
      </c>
      <c r="X467" s="257">
        <f t="shared" si="425"/>
        <v>0</v>
      </c>
      <c r="Y467" s="257">
        <f t="shared" si="426"/>
        <v>0</v>
      </c>
      <c r="Z467" s="257">
        <f t="shared" si="427"/>
        <v>0</v>
      </c>
      <c r="AA467" s="990"/>
    </row>
    <row r="468" spans="1:27" outlineLevel="1">
      <c r="A468" s="137"/>
      <c r="B468" s="137"/>
      <c r="C468" s="138" t="s">
        <v>833</v>
      </c>
      <c r="D468" s="194">
        <v>3</v>
      </c>
      <c r="E468" s="194">
        <v>3</v>
      </c>
      <c r="F468" s="139" t="s">
        <v>660</v>
      </c>
      <c r="G468" s="199">
        <v>18650000</v>
      </c>
      <c r="H468" s="199">
        <v>381500</v>
      </c>
      <c r="I468" s="71">
        <f t="shared" si="429"/>
        <v>19031500</v>
      </c>
      <c r="J468" s="71">
        <f t="shared" si="419"/>
        <v>55950000</v>
      </c>
      <c r="K468" s="71">
        <f t="shared" si="420"/>
        <v>1144500</v>
      </c>
      <c r="L468" s="71">
        <f t="shared" si="421"/>
        <v>57094500</v>
      </c>
      <c r="M468" s="552">
        <f>'KL TTHT CV DOT 2'!P467</f>
        <v>0</v>
      </c>
      <c r="N468" s="570">
        <f>'KL TTHT CV DOT 2'!Q467</f>
        <v>0</v>
      </c>
      <c r="O468" s="570">
        <f t="shared" si="404"/>
        <v>0</v>
      </c>
      <c r="P468" s="552">
        <f t="shared" si="430"/>
        <v>0</v>
      </c>
      <c r="Q468" s="552"/>
      <c r="R468" s="552"/>
      <c r="S468" s="552" t="e">
        <f>#REF!+Q468+R468</f>
        <v>#REF!</v>
      </c>
      <c r="T468" s="257">
        <f t="shared" si="422"/>
        <v>0</v>
      </c>
      <c r="U468" s="257">
        <f t="shared" si="423"/>
        <v>0</v>
      </c>
      <c r="V468" s="257">
        <f t="shared" si="431"/>
        <v>0</v>
      </c>
      <c r="W468" s="257">
        <f t="shared" si="424"/>
        <v>0</v>
      </c>
      <c r="X468" s="257">
        <f t="shared" si="425"/>
        <v>0</v>
      </c>
      <c r="Y468" s="257">
        <f t="shared" si="426"/>
        <v>0</v>
      </c>
      <c r="Z468" s="257">
        <f t="shared" si="427"/>
        <v>0</v>
      </c>
      <c r="AA468" s="990"/>
    </row>
    <row r="469" spans="1:27" outlineLevel="1">
      <c r="A469" s="137"/>
      <c r="B469" s="137"/>
      <c r="C469" s="138" t="s">
        <v>835</v>
      </c>
      <c r="D469" s="194">
        <v>19</v>
      </c>
      <c r="E469" s="194">
        <v>19</v>
      </c>
      <c r="F469" s="139" t="s">
        <v>660</v>
      </c>
      <c r="G469" s="199">
        <v>1150224</v>
      </c>
      <c r="H469" s="199">
        <v>54500.000000000007</v>
      </c>
      <c r="I469" s="71">
        <f t="shared" si="429"/>
        <v>1204724</v>
      </c>
      <c r="J469" s="71">
        <f t="shared" si="419"/>
        <v>21854256</v>
      </c>
      <c r="K469" s="71">
        <f t="shared" si="420"/>
        <v>1035500.0000000001</v>
      </c>
      <c r="L469" s="71">
        <f t="shared" si="421"/>
        <v>22889756</v>
      </c>
      <c r="M469" s="552">
        <f>'KL TTHT CV DOT 2'!P468</f>
        <v>0</v>
      </c>
      <c r="N469" s="570">
        <f>'KL TTHT CV DOT 2'!Q468</f>
        <v>0</v>
      </c>
      <c r="O469" s="570">
        <f t="shared" si="404"/>
        <v>0</v>
      </c>
      <c r="P469" s="552">
        <f t="shared" si="430"/>
        <v>0</v>
      </c>
      <c r="Q469" s="552"/>
      <c r="R469" s="552"/>
      <c r="S469" s="552" t="e">
        <f>#REF!+Q469+R469</f>
        <v>#REF!</v>
      </c>
      <c r="T469" s="257">
        <f t="shared" si="422"/>
        <v>0</v>
      </c>
      <c r="U469" s="257">
        <f t="shared" si="423"/>
        <v>0</v>
      </c>
      <c r="V469" s="257">
        <f t="shared" si="431"/>
        <v>0</v>
      </c>
      <c r="W469" s="257">
        <f t="shared" si="424"/>
        <v>0</v>
      </c>
      <c r="X469" s="257">
        <f t="shared" si="425"/>
        <v>0</v>
      </c>
      <c r="Y469" s="257">
        <f t="shared" si="426"/>
        <v>0</v>
      </c>
      <c r="Z469" s="257">
        <f t="shared" si="427"/>
        <v>0</v>
      </c>
      <c r="AA469" s="990"/>
    </row>
    <row r="470" spans="1:27" s="399" customFormat="1" outlineLevel="1">
      <c r="A470" s="395"/>
      <c r="B470" s="395"/>
      <c r="C470" s="400" t="s">
        <v>657</v>
      </c>
      <c r="D470" s="97">
        <v>1</v>
      </c>
      <c r="E470" s="97">
        <v>1</v>
      </c>
      <c r="F470" s="397" t="s">
        <v>619</v>
      </c>
      <c r="G470" s="62">
        <v>10781891.661818182</v>
      </c>
      <c r="H470" s="62">
        <v>3234567.4985454543</v>
      </c>
      <c r="I470" s="62">
        <f t="shared" si="418"/>
        <v>14016459.160363637</v>
      </c>
      <c r="J470" s="62">
        <f t="shared" si="419"/>
        <v>10781891.661818182</v>
      </c>
      <c r="K470" s="62">
        <f t="shared" si="420"/>
        <v>3234567.4985454543</v>
      </c>
      <c r="L470" s="62">
        <f t="shared" si="421"/>
        <v>14016459.160363637</v>
      </c>
      <c r="M470" s="550">
        <f>'KL TTHT CV DOT 2'!P469</f>
        <v>0</v>
      </c>
      <c r="N470" s="574">
        <f>'KL TTHT CV DOT 2'!Q469</f>
        <v>0</v>
      </c>
      <c r="O470" s="574">
        <f t="shared" si="404"/>
        <v>0</v>
      </c>
      <c r="P470" s="550">
        <f t="shared" si="430"/>
        <v>0</v>
      </c>
      <c r="Q470" s="550"/>
      <c r="R470" s="550"/>
      <c r="S470" s="550" t="e">
        <f>#REF!+Q470+R470</f>
        <v>#REF!</v>
      </c>
      <c r="T470" s="255">
        <f t="shared" si="422"/>
        <v>0</v>
      </c>
      <c r="U470" s="255">
        <f t="shared" si="423"/>
        <v>0</v>
      </c>
      <c r="V470" s="255">
        <f t="shared" si="431"/>
        <v>0</v>
      </c>
      <c r="W470" s="255">
        <f t="shared" si="424"/>
        <v>0</v>
      </c>
      <c r="X470" s="255">
        <f t="shared" si="425"/>
        <v>0</v>
      </c>
      <c r="Y470" s="255">
        <f t="shared" si="426"/>
        <v>0</v>
      </c>
      <c r="Z470" s="255">
        <f t="shared" si="427"/>
        <v>0</v>
      </c>
      <c r="AA470" s="990"/>
    </row>
    <row r="471" spans="1:27" outlineLevel="1">
      <c r="A471" s="137"/>
      <c r="B471" s="137"/>
      <c r="C471" s="138"/>
      <c r="D471" s="194">
        <v>0</v>
      </c>
      <c r="E471" s="194">
        <v>0</v>
      </c>
      <c r="F471" s="139"/>
      <c r="G471" s="71"/>
      <c r="H471" s="71"/>
      <c r="I471" s="71"/>
      <c r="J471" s="71"/>
      <c r="K471" s="71"/>
      <c r="L471" s="71"/>
      <c r="M471" s="552">
        <f>'KL TTHT CV DOT 2'!P470</f>
        <v>0</v>
      </c>
      <c r="N471" s="570">
        <f>'KL TTHT CV DOT 2'!Q470</f>
        <v>0</v>
      </c>
      <c r="O471" s="570">
        <f t="shared" si="404"/>
        <v>0</v>
      </c>
      <c r="P471" s="552">
        <f t="shared" si="430"/>
        <v>0</v>
      </c>
      <c r="Q471" s="552"/>
      <c r="R471" s="552"/>
      <c r="S471" s="552" t="e">
        <f>#REF!+Q471+R471</f>
        <v>#REF!</v>
      </c>
      <c r="T471" s="257">
        <f t="shared" si="422"/>
        <v>0</v>
      </c>
      <c r="U471" s="257">
        <f t="shared" si="423"/>
        <v>0</v>
      </c>
      <c r="V471" s="257">
        <f t="shared" si="431"/>
        <v>0</v>
      </c>
      <c r="W471" s="257">
        <f t="shared" si="424"/>
        <v>0</v>
      </c>
      <c r="X471" s="257">
        <f t="shared" si="425"/>
        <v>0</v>
      </c>
      <c r="Y471" s="257">
        <f t="shared" si="426"/>
        <v>0</v>
      </c>
      <c r="Z471" s="257">
        <f t="shared" si="427"/>
        <v>0</v>
      </c>
      <c r="AA471" s="990"/>
    </row>
    <row r="472" spans="1:27" outlineLevel="1">
      <c r="A472" s="137"/>
      <c r="B472" s="137"/>
      <c r="C472" s="147" t="s">
        <v>706</v>
      </c>
      <c r="D472" s="194">
        <v>0</v>
      </c>
      <c r="E472" s="194">
        <v>0</v>
      </c>
      <c r="F472" s="139"/>
      <c r="G472" s="62"/>
      <c r="H472" s="62"/>
      <c r="I472" s="62"/>
      <c r="J472" s="82">
        <f t="shared" ref="J472:K472" si="432">SUBTOTAL(9,J473:J478)</f>
        <v>643593600.00000012</v>
      </c>
      <c r="K472" s="82">
        <f t="shared" si="432"/>
        <v>11842000.000000002</v>
      </c>
      <c r="L472" s="82">
        <f>SUBTOTAL(9,L473:L478)</f>
        <v>655435600.00000012</v>
      </c>
      <c r="M472" s="553">
        <f>'KL TTHT CV DOT 2'!P471</f>
        <v>0</v>
      </c>
      <c r="N472" s="576">
        <f>'KL TTHT CV DOT 2'!Q471</f>
        <v>0</v>
      </c>
      <c r="O472" s="576">
        <f t="shared" si="404"/>
        <v>0</v>
      </c>
      <c r="P472" s="553">
        <f t="shared" si="430"/>
        <v>0</v>
      </c>
      <c r="Q472" s="553"/>
      <c r="R472" s="553"/>
      <c r="S472" s="553" t="e">
        <f>#REF!+Q472+R472</f>
        <v>#REF!</v>
      </c>
      <c r="T472" s="266">
        <f t="shared" ref="T472:U472" si="433">SUBTOTAL(9,T473:T478)</f>
        <v>0</v>
      </c>
      <c r="U472" s="266">
        <f t="shared" si="433"/>
        <v>0</v>
      </c>
      <c r="V472" s="266">
        <f>SUBTOTAL(9,V473:V478)</f>
        <v>0</v>
      </c>
      <c r="W472" s="266">
        <f t="shared" ref="W472:X472" si="434">SUBTOTAL(9,W473:W478)</f>
        <v>0</v>
      </c>
      <c r="X472" s="266">
        <f t="shared" si="434"/>
        <v>0</v>
      </c>
      <c r="Y472" s="266">
        <f>SUBTOTAL(9,Y473:Y478)</f>
        <v>0</v>
      </c>
      <c r="Z472" s="266">
        <f>SUBTOTAL(9,Z473:Z478)</f>
        <v>0</v>
      </c>
      <c r="AA472" s="988"/>
    </row>
    <row r="473" spans="1:27" outlineLevel="1">
      <c r="A473" s="137"/>
      <c r="B473" s="137"/>
      <c r="C473" s="138" t="s">
        <v>837</v>
      </c>
      <c r="D473" s="194">
        <v>168</v>
      </c>
      <c r="E473" s="194">
        <v>168</v>
      </c>
      <c r="F473" s="139" t="s">
        <v>660</v>
      </c>
      <c r="G473" s="199">
        <v>3339600.0000000005</v>
      </c>
      <c r="H473" s="199">
        <v>56000.000000000007</v>
      </c>
      <c r="I473" s="62">
        <f t="shared" ref="I473:I477" si="435">SUM(G473:H473)</f>
        <v>3395600.0000000005</v>
      </c>
      <c r="J473" s="62">
        <f>G473*E473</f>
        <v>561052800.00000012</v>
      </c>
      <c r="K473" s="62">
        <f>H473*E473</f>
        <v>9408000.0000000019</v>
      </c>
      <c r="L473" s="62">
        <f>I473*E473</f>
        <v>570460800.00000012</v>
      </c>
      <c r="M473" s="550">
        <f>'KL TTHT CV DOT 2'!P472</f>
        <v>0</v>
      </c>
      <c r="N473" s="574">
        <f>'KL TTHT CV DOT 2'!Q472</f>
        <v>0</v>
      </c>
      <c r="O473" s="574">
        <f t="shared" si="404"/>
        <v>0</v>
      </c>
      <c r="P473" s="550">
        <f t="shared" si="430"/>
        <v>0</v>
      </c>
      <c r="Q473" s="550"/>
      <c r="R473" s="550"/>
      <c r="S473" s="550" t="e">
        <f>#REF!+Q473+R473</f>
        <v>#REF!</v>
      </c>
      <c r="T473" s="255">
        <f t="shared" ref="T473:T478" si="436">M473*J473</f>
        <v>0</v>
      </c>
      <c r="U473" s="255">
        <f t="shared" ref="U473:U478" si="437">M473*K473</f>
        <v>0</v>
      </c>
      <c r="V473" s="255">
        <f t="shared" si="431"/>
        <v>0</v>
      </c>
      <c r="W473" s="255">
        <f t="shared" ref="W473:W478" si="438">J473*N473</f>
        <v>0</v>
      </c>
      <c r="X473" s="255">
        <f t="shared" ref="X473:X478" si="439">K473*N473</f>
        <v>0</v>
      </c>
      <c r="Y473" s="255">
        <f t="shared" ref="Y473:Y478" si="440">W473+X473</f>
        <v>0</v>
      </c>
      <c r="Z473" s="255">
        <f t="shared" ref="Z473:Z478" si="441">V473+Y473</f>
        <v>0</v>
      </c>
      <c r="AA473" s="990"/>
    </row>
    <row r="474" spans="1:27" outlineLevel="1">
      <c r="A474" s="137"/>
      <c r="B474" s="137"/>
      <c r="C474" s="204" t="s">
        <v>839</v>
      </c>
      <c r="D474" s="194">
        <v>23</v>
      </c>
      <c r="E474" s="194">
        <v>23</v>
      </c>
      <c r="F474" s="139" t="s">
        <v>660</v>
      </c>
      <c r="G474" s="199">
        <v>3339600.0000000005</v>
      </c>
      <c r="H474" s="199">
        <v>56000.000000000007</v>
      </c>
      <c r="I474" s="62">
        <f t="shared" ref="I474" si="442">SUM(G474:H474)</f>
        <v>3395600.0000000005</v>
      </c>
      <c r="J474" s="62">
        <f>G474*E474</f>
        <v>76810800.000000015</v>
      </c>
      <c r="K474" s="62">
        <f>H474*E474</f>
        <v>1288000.0000000002</v>
      </c>
      <c r="L474" s="62">
        <f>I474*E474</f>
        <v>78098800.000000015</v>
      </c>
      <c r="M474" s="550">
        <f>'KL TTHT CV DOT 2'!P473</f>
        <v>0</v>
      </c>
      <c r="N474" s="574">
        <f>'KL TTHT CV DOT 2'!Q473</f>
        <v>0</v>
      </c>
      <c r="O474" s="574">
        <f t="shared" si="404"/>
        <v>0</v>
      </c>
      <c r="P474" s="550">
        <f t="shared" si="430"/>
        <v>0</v>
      </c>
      <c r="Q474" s="550"/>
      <c r="R474" s="550"/>
      <c r="S474" s="550" t="e">
        <f>#REF!+Q474+R474</f>
        <v>#REF!</v>
      </c>
      <c r="T474" s="255">
        <f t="shared" si="436"/>
        <v>0</v>
      </c>
      <c r="U474" s="255">
        <f t="shared" si="437"/>
        <v>0</v>
      </c>
      <c r="V474" s="255">
        <f t="shared" si="431"/>
        <v>0</v>
      </c>
      <c r="W474" s="255">
        <f t="shared" si="438"/>
        <v>0</v>
      </c>
      <c r="X474" s="255">
        <f t="shared" si="439"/>
        <v>0</v>
      </c>
      <c r="Y474" s="255">
        <f t="shared" si="440"/>
        <v>0</v>
      </c>
      <c r="Z474" s="255">
        <f t="shared" si="441"/>
        <v>0</v>
      </c>
      <c r="AA474" s="990"/>
    </row>
    <row r="475" spans="1:27" outlineLevel="1">
      <c r="A475" s="137"/>
      <c r="B475" s="137"/>
      <c r="C475" s="138" t="s">
        <v>709</v>
      </c>
      <c r="D475" s="194">
        <v>0</v>
      </c>
      <c r="E475" s="97">
        <v>0</v>
      </c>
      <c r="F475" s="139" t="s">
        <v>660</v>
      </c>
      <c r="G475" s="62">
        <v>1607100.0000000002</v>
      </c>
      <c r="H475" s="62">
        <v>56000.000000000007</v>
      </c>
      <c r="I475" s="62">
        <f t="shared" si="435"/>
        <v>1663100.0000000002</v>
      </c>
      <c r="J475" s="62">
        <f>G475*E475</f>
        <v>0</v>
      </c>
      <c r="K475" s="62">
        <f>H475*E475</f>
        <v>0</v>
      </c>
      <c r="L475" s="62">
        <f>I475*E475</f>
        <v>0</v>
      </c>
      <c r="M475" s="550">
        <f>'KL TTHT CV DOT 2'!P474</f>
        <v>0</v>
      </c>
      <c r="N475" s="574">
        <f>'KL TTHT CV DOT 2'!Q474</f>
        <v>0</v>
      </c>
      <c r="O475" s="574">
        <f t="shared" si="404"/>
        <v>0</v>
      </c>
      <c r="P475" s="550">
        <f t="shared" si="430"/>
        <v>0</v>
      </c>
      <c r="Q475" s="550"/>
      <c r="R475" s="550"/>
      <c r="S475" s="550" t="e">
        <f>#REF!+Q475+R475</f>
        <v>#REF!</v>
      </c>
      <c r="T475" s="255">
        <f t="shared" si="436"/>
        <v>0</v>
      </c>
      <c r="U475" s="255">
        <f t="shared" si="437"/>
        <v>0</v>
      </c>
      <c r="V475" s="255">
        <f t="shared" si="431"/>
        <v>0</v>
      </c>
      <c r="W475" s="255">
        <f t="shared" si="438"/>
        <v>0</v>
      </c>
      <c r="X475" s="255">
        <f t="shared" si="439"/>
        <v>0</v>
      </c>
      <c r="Y475" s="255">
        <f t="shared" si="440"/>
        <v>0</v>
      </c>
      <c r="Z475" s="255">
        <f t="shared" si="441"/>
        <v>0</v>
      </c>
      <c r="AA475" s="990"/>
    </row>
    <row r="476" spans="1:27" outlineLevel="1">
      <c r="A476" s="137"/>
      <c r="B476" s="137"/>
      <c r="C476" s="138" t="s">
        <v>711</v>
      </c>
      <c r="D476" s="194">
        <v>0</v>
      </c>
      <c r="E476" s="97">
        <v>0</v>
      </c>
      <c r="F476" s="139" t="s">
        <v>660</v>
      </c>
      <c r="G476" s="62">
        <v>585200</v>
      </c>
      <c r="H476" s="62">
        <v>56000.000000000007</v>
      </c>
      <c r="I476" s="62">
        <f t="shared" si="435"/>
        <v>641200</v>
      </c>
      <c r="J476" s="62">
        <f>G476*E476</f>
        <v>0</v>
      </c>
      <c r="K476" s="62">
        <f>H476*E476</f>
        <v>0</v>
      </c>
      <c r="L476" s="62">
        <f>I476*E476</f>
        <v>0</v>
      </c>
      <c r="M476" s="550">
        <f>'KL TTHT CV DOT 2'!P475</f>
        <v>0</v>
      </c>
      <c r="N476" s="574">
        <f>'KL TTHT CV DOT 2'!Q475</f>
        <v>0</v>
      </c>
      <c r="O476" s="574">
        <f t="shared" si="404"/>
        <v>0</v>
      </c>
      <c r="P476" s="550">
        <f t="shared" si="430"/>
        <v>0</v>
      </c>
      <c r="Q476" s="550"/>
      <c r="R476" s="550"/>
      <c r="S476" s="550" t="e">
        <f>#REF!+Q476+R476</f>
        <v>#REF!</v>
      </c>
      <c r="T476" s="255">
        <f t="shared" si="436"/>
        <v>0</v>
      </c>
      <c r="U476" s="255">
        <f t="shared" si="437"/>
        <v>0</v>
      </c>
      <c r="V476" s="255">
        <f t="shared" si="431"/>
        <v>0</v>
      </c>
      <c r="W476" s="255">
        <f t="shared" si="438"/>
        <v>0</v>
      </c>
      <c r="X476" s="255">
        <f t="shared" si="439"/>
        <v>0</v>
      </c>
      <c r="Y476" s="255">
        <f t="shared" si="440"/>
        <v>0</v>
      </c>
      <c r="Z476" s="255">
        <f t="shared" si="441"/>
        <v>0</v>
      </c>
      <c r="AA476" s="990"/>
    </row>
    <row r="477" spans="1:27" s="399" customFormat="1" outlineLevel="1">
      <c r="A477" s="395"/>
      <c r="B477" s="395"/>
      <c r="C477" s="400" t="s">
        <v>657</v>
      </c>
      <c r="D477" s="97">
        <v>1</v>
      </c>
      <c r="E477" s="97">
        <v>1</v>
      </c>
      <c r="F477" s="397" t="s">
        <v>619</v>
      </c>
      <c r="G477" s="62">
        <v>5730000</v>
      </c>
      <c r="H477" s="62">
        <v>1146000</v>
      </c>
      <c r="I477" s="62">
        <f t="shared" si="435"/>
        <v>6876000</v>
      </c>
      <c r="J477" s="62">
        <f>G477*E477</f>
        <v>5730000</v>
      </c>
      <c r="K477" s="62">
        <f>H477*E477</f>
        <v>1146000</v>
      </c>
      <c r="L477" s="62">
        <f>I477*E477</f>
        <v>6876000</v>
      </c>
      <c r="M477" s="550">
        <f>'KL TTHT CV DOT 2'!P476</f>
        <v>0</v>
      </c>
      <c r="N477" s="574">
        <f>'KL TTHT CV DOT 2'!Q476</f>
        <v>0</v>
      </c>
      <c r="O477" s="574">
        <f t="shared" si="404"/>
        <v>0</v>
      </c>
      <c r="P477" s="550">
        <f t="shared" si="430"/>
        <v>0</v>
      </c>
      <c r="Q477" s="550"/>
      <c r="R477" s="550"/>
      <c r="S477" s="550" t="e">
        <f>#REF!+Q477+R477</f>
        <v>#REF!</v>
      </c>
      <c r="T477" s="255">
        <f t="shared" si="436"/>
        <v>0</v>
      </c>
      <c r="U477" s="255">
        <f t="shared" si="437"/>
        <v>0</v>
      </c>
      <c r="V477" s="255">
        <f t="shared" si="431"/>
        <v>0</v>
      </c>
      <c r="W477" s="255">
        <f t="shared" si="438"/>
        <v>0</v>
      </c>
      <c r="X477" s="255">
        <f t="shared" si="439"/>
        <v>0</v>
      </c>
      <c r="Y477" s="255">
        <f t="shared" si="440"/>
        <v>0</v>
      </c>
      <c r="Z477" s="255">
        <f t="shared" si="441"/>
        <v>0</v>
      </c>
      <c r="AA477" s="990"/>
    </row>
    <row r="478" spans="1:27" outlineLevel="1">
      <c r="A478" s="137"/>
      <c r="B478" s="137"/>
      <c r="C478" s="138"/>
      <c r="D478" s="194"/>
      <c r="E478" s="194"/>
      <c r="F478" s="139"/>
      <c r="G478" s="62"/>
      <c r="H478" s="62"/>
      <c r="I478" s="62"/>
      <c r="J478" s="62"/>
      <c r="K478" s="62"/>
      <c r="L478" s="62"/>
      <c r="M478" s="550">
        <f>'KL TTHT CV DOT 2'!P477</f>
        <v>0</v>
      </c>
      <c r="N478" s="574">
        <f>'KL TTHT CV DOT 2'!Q477</f>
        <v>0</v>
      </c>
      <c r="O478" s="574">
        <f t="shared" si="404"/>
        <v>0</v>
      </c>
      <c r="P478" s="550">
        <f t="shared" si="430"/>
        <v>0</v>
      </c>
      <c r="Q478" s="550"/>
      <c r="R478" s="550"/>
      <c r="S478" s="550" t="e">
        <f>#REF!+Q478+R478</f>
        <v>#REF!</v>
      </c>
      <c r="T478" s="255">
        <f t="shared" si="436"/>
        <v>0</v>
      </c>
      <c r="U478" s="255">
        <f t="shared" si="437"/>
        <v>0</v>
      </c>
      <c r="V478" s="255">
        <f t="shared" si="431"/>
        <v>0</v>
      </c>
      <c r="W478" s="255">
        <f t="shared" si="438"/>
        <v>0</v>
      </c>
      <c r="X478" s="255">
        <f t="shared" si="439"/>
        <v>0</v>
      </c>
      <c r="Y478" s="255">
        <f t="shared" si="440"/>
        <v>0</v>
      </c>
      <c r="Z478" s="255">
        <f t="shared" si="441"/>
        <v>0</v>
      </c>
      <c r="AA478" s="990"/>
    </row>
    <row r="479" spans="1:27" s="153" customFormat="1" outlineLevel="1">
      <c r="A479" s="146"/>
      <c r="B479" s="146"/>
      <c r="C479" s="147" t="s">
        <v>841</v>
      </c>
      <c r="D479" s="190"/>
      <c r="E479" s="190"/>
      <c r="F479" s="148"/>
      <c r="G479" s="82"/>
      <c r="H479" s="82"/>
      <c r="I479" s="82"/>
      <c r="J479" s="82">
        <f>SUBTOTAL(9,J480:J488)</f>
        <v>364148450.78386182</v>
      </c>
      <c r="K479" s="82">
        <f t="shared" ref="K479:L479" si="443">SUBTOTAL(9,K480:K488)</f>
        <v>40318536.479666471</v>
      </c>
      <c r="L479" s="82">
        <f t="shared" si="443"/>
        <v>404466987.26352829</v>
      </c>
      <c r="M479" s="553">
        <f>'KL TTHT CV DOT 2'!P478</f>
        <v>0</v>
      </c>
      <c r="N479" s="576">
        <f>'KL TTHT CV DOT 2'!Q478</f>
        <v>0</v>
      </c>
      <c r="O479" s="576">
        <f t="shared" si="404"/>
        <v>0</v>
      </c>
      <c r="P479" s="553">
        <f t="shared" si="430"/>
        <v>0</v>
      </c>
      <c r="Q479" s="553"/>
      <c r="R479" s="553"/>
      <c r="S479" s="553" t="e">
        <f>#REF!+Q479+R479</f>
        <v>#REF!</v>
      </c>
      <c r="T479" s="266">
        <f>SUBTOTAL(9,T480:T488)</f>
        <v>18509367.671999998</v>
      </c>
      <c r="U479" s="266">
        <f t="shared" ref="U479:V479" si="444">SUBTOTAL(9,U480:U488)</f>
        <v>4424545.4061600007</v>
      </c>
      <c r="V479" s="266">
        <f t="shared" si="444"/>
        <v>22933913.078160003</v>
      </c>
      <c r="W479" s="266">
        <f>SUBTOTAL(9,W480:W488)</f>
        <v>0</v>
      </c>
      <c r="X479" s="266">
        <f t="shared" ref="X479:Y479" si="445">SUBTOTAL(9,X480:X488)</f>
        <v>0</v>
      </c>
      <c r="Y479" s="266">
        <f t="shared" si="445"/>
        <v>0</v>
      </c>
      <c r="Z479" s="266">
        <f t="shared" ref="Z479" si="446">SUBTOTAL(9,Z480:Z488)</f>
        <v>22933913.078160003</v>
      </c>
      <c r="AA479" s="988"/>
    </row>
    <row r="480" spans="1:27" outlineLevel="1">
      <c r="A480" s="137"/>
      <c r="B480" s="137"/>
      <c r="C480" s="138" t="s">
        <v>812</v>
      </c>
      <c r="D480" s="194">
        <v>1142</v>
      </c>
      <c r="E480" s="194">
        <v>1002</v>
      </c>
      <c r="F480" s="139" t="s">
        <v>624</v>
      </c>
      <c r="G480" s="62">
        <v>22980.09</v>
      </c>
      <c r="H480" s="62">
        <v>5743.9305000000022</v>
      </c>
      <c r="I480" s="62">
        <f t="shared" ref="I480" si="447">SUM(G480:H480)</f>
        <v>28724.020500000002</v>
      </c>
      <c r="J480" s="62">
        <f t="shared" ref="J480:J487" si="448">G480*E480</f>
        <v>23026050.18</v>
      </c>
      <c r="K480" s="62">
        <f t="shared" ref="K480:K487" si="449">H480*E480</f>
        <v>5755418.3610000024</v>
      </c>
      <c r="L480" s="62">
        <f t="shared" ref="L480:L487" si="450">I480*E480</f>
        <v>28781468.541000001</v>
      </c>
      <c r="M480" s="554">
        <f>'KL TTHT CV DOT 2'!P479</f>
        <v>0.36</v>
      </c>
      <c r="N480" s="574">
        <f>'KL TTHT CV DOT 2'!Q479</f>
        <v>0</v>
      </c>
      <c r="O480" s="574">
        <f t="shared" si="404"/>
        <v>0.36</v>
      </c>
      <c r="P480" s="550">
        <f t="shared" si="430"/>
        <v>0.72</v>
      </c>
      <c r="Q480" s="550"/>
      <c r="R480" s="550"/>
      <c r="S480" s="550" t="e">
        <f>#REF!+Q480+R480</f>
        <v>#REF!</v>
      </c>
      <c r="T480" s="255">
        <f t="shared" ref="T480:T488" si="451">M480*J480</f>
        <v>8289378.0647999998</v>
      </c>
      <c r="U480" s="255">
        <f t="shared" ref="U480:U488" si="452">M480*K480</f>
        <v>2071950.6099600007</v>
      </c>
      <c r="V480" s="255">
        <f t="shared" si="431"/>
        <v>10361328.674760001</v>
      </c>
      <c r="W480" s="255">
        <f t="shared" ref="W480:W488" si="453">J480*N480</f>
        <v>0</v>
      </c>
      <c r="X480" s="255">
        <f t="shared" ref="X480:X488" si="454">K480*N480</f>
        <v>0</v>
      </c>
      <c r="Y480" s="255">
        <f t="shared" ref="Y480:Y488" si="455">W480+X480</f>
        <v>0</v>
      </c>
      <c r="Z480" s="255">
        <f t="shared" ref="Z480:Z488" si="456">V480+Y480</f>
        <v>10361328.674760001</v>
      </c>
      <c r="AA480" s="990"/>
    </row>
    <row r="481" spans="1:27" outlineLevel="1">
      <c r="A481" s="137"/>
      <c r="B481" s="137"/>
      <c r="C481" s="138" t="s">
        <v>842</v>
      </c>
      <c r="D481" s="194">
        <v>630</v>
      </c>
      <c r="E481" s="194">
        <v>570</v>
      </c>
      <c r="F481" s="139" t="s">
        <v>624</v>
      </c>
      <c r="G481" s="62">
        <v>32518.739999999998</v>
      </c>
      <c r="H481" s="62">
        <v>7485.6650000000009</v>
      </c>
      <c r="I481" s="62">
        <f t="shared" ref="I481:I487" si="457">SUM(G481:H481)</f>
        <v>40004.404999999999</v>
      </c>
      <c r="J481" s="62">
        <f t="shared" si="448"/>
        <v>18535681.799999997</v>
      </c>
      <c r="K481" s="62">
        <f t="shared" si="449"/>
        <v>4266829.0500000007</v>
      </c>
      <c r="L481" s="62">
        <f t="shared" si="450"/>
        <v>22802510.849999998</v>
      </c>
      <c r="M481" s="554">
        <f>'KL TTHT CV DOT 2'!P480</f>
        <v>0.36</v>
      </c>
      <c r="N481" s="574">
        <f>'KL TTHT CV DOT 2'!Q480</f>
        <v>0</v>
      </c>
      <c r="O481" s="574">
        <f t="shared" si="404"/>
        <v>0.36</v>
      </c>
      <c r="P481" s="550">
        <f t="shared" si="430"/>
        <v>0.72</v>
      </c>
      <c r="Q481" s="550"/>
      <c r="R481" s="550"/>
      <c r="S481" s="550" t="e">
        <f>#REF!+Q481+R481</f>
        <v>#REF!</v>
      </c>
      <c r="T481" s="255">
        <f t="shared" si="451"/>
        <v>6672845.4479999989</v>
      </c>
      <c r="U481" s="255">
        <f t="shared" si="452"/>
        <v>1536058.4580000001</v>
      </c>
      <c r="V481" s="255">
        <f t="shared" si="431"/>
        <v>8208903.9059999995</v>
      </c>
      <c r="W481" s="255">
        <f t="shared" si="453"/>
        <v>0</v>
      </c>
      <c r="X481" s="255">
        <f t="shared" si="454"/>
        <v>0</v>
      </c>
      <c r="Y481" s="255">
        <f t="shared" si="455"/>
        <v>0</v>
      </c>
      <c r="Z481" s="255">
        <f t="shared" si="456"/>
        <v>8208903.9059999995</v>
      </c>
      <c r="AA481" s="990"/>
    </row>
    <row r="482" spans="1:27" s="11" customFormat="1" outlineLevel="1">
      <c r="A482" s="192"/>
      <c r="B482" s="192"/>
      <c r="C482" s="193" t="s">
        <v>843</v>
      </c>
      <c r="D482" s="194">
        <v>303</v>
      </c>
      <c r="E482" s="194">
        <v>303</v>
      </c>
      <c r="F482" s="195" t="s">
        <v>624</v>
      </c>
      <c r="G482" s="62">
        <v>32518.739999999998</v>
      </c>
      <c r="H482" s="62">
        <v>7485.6650000000009</v>
      </c>
      <c r="I482" s="199">
        <f t="shared" si="457"/>
        <v>40004.404999999999</v>
      </c>
      <c r="J482" s="199">
        <f t="shared" si="448"/>
        <v>9853178.2199999988</v>
      </c>
      <c r="K482" s="199">
        <f t="shared" si="449"/>
        <v>2268156.4950000001</v>
      </c>
      <c r="L482" s="199">
        <f t="shared" si="450"/>
        <v>12121334.715</v>
      </c>
      <c r="M482" s="554">
        <f>'KL TTHT CV DOT 2'!P481</f>
        <v>0.36</v>
      </c>
      <c r="N482" s="579">
        <f>'KL TTHT CV DOT 2'!Q481</f>
        <v>0</v>
      </c>
      <c r="O482" s="579">
        <f t="shared" si="404"/>
        <v>0.36</v>
      </c>
      <c r="P482" s="554">
        <f t="shared" si="430"/>
        <v>0.72</v>
      </c>
      <c r="Q482" s="554"/>
      <c r="R482" s="554"/>
      <c r="S482" s="554" t="e">
        <f>#REF!+Q482+R482</f>
        <v>#REF!</v>
      </c>
      <c r="T482" s="265">
        <f t="shared" si="451"/>
        <v>3547144.1591999996</v>
      </c>
      <c r="U482" s="265">
        <f t="shared" si="452"/>
        <v>816536.3382</v>
      </c>
      <c r="V482" s="265">
        <f t="shared" si="431"/>
        <v>4363680.4973999998</v>
      </c>
      <c r="W482" s="265">
        <f t="shared" si="453"/>
        <v>0</v>
      </c>
      <c r="X482" s="265">
        <f t="shared" si="454"/>
        <v>0</v>
      </c>
      <c r="Y482" s="265">
        <f t="shared" si="455"/>
        <v>0</v>
      </c>
      <c r="Z482" s="265">
        <f t="shared" si="456"/>
        <v>4363680.4973999998</v>
      </c>
      <c r="AA482" s="990"/>
    </row>
    <row r="483" spans="1:27" s="11" customFormat="1" outlineLevel="1">
      <c r="A483" s="192"/>
      <c r="B483" s="192"/>
      <c r="C483" s="193" t="s">
        <v>844</v>
      </c>
      <c r="D483" s="194">
        <v>0</v>
      </c>
      <c r="E483" s="194">
        <v>0</v>
      </c>
      <c r="F483" s="195" t="s">
        <v>624</v>
      </c>
      <c r="G483" s="62">
        <v>72299.399999999994</v>
      </c>
      <c r="H483" s="62">
        <v>17189.865000000002</v>
      </c>
      <c r="I483" s="199">
        <f t="shared" si="457"/>
        <v>89489.264999999999</v>
      </c>
      <c r="J483" s="199">
        <f t="shared" si="448"/>
        <v>0</v>
      </c>
      <c r="K483" s="199">
        <f t="shared" si="449"/>
        <v>0</v>
      </c>
      <c r="L483" s="199">
        <f t="shared" si="450"/>
        <v>0</v>
      </c>
      <c r="M483" s="550">
        <f>'KL TTHT CV DOT 2'!P482</f>
        <v>0</v>
      </c>
      <c r="N483" s="579">
        <f>'KL TTHT CV DOT 2'!Q482</f>
        <v>0</v>
      </c>
      <c r="O483" s="579">
        <f t="shared" si="404"/>
        <v>0</v>
      </c>
      <c r="P483" s="554">
        <f t="shared" si="430"/>
        <v>0</v>
      </c>
      <c r="Q483" s="554"/>
      <c r="R483" s="554"/>
      <c r="S483" s="554" t="e">
        <f>#REF!+Q483+R483</f>
        <v>#REF!</v>
      </c>
      <c r="T483" s="265">
        <f t="shared" si="451"/>
        <v>0</v>
      </c>
      <c r="U483" s="265">
        <f t="shared" si="452"/>
        <v>0</v>
      </c>
      <c r="V483" s="265">
        <f t="shared" si="431"/>
        <v>0</v>
      </c>
      <c r="W483" s="265">
        <f t="shared" si="453"/>
        <v>0</v>
      </c>
      <c r="X483" s="265">
        <f t="shared" si="454"/>
        <v>0</v>
      </c>
      <c r="Y483" s="265">
        <f t="shared" si="455"/>
        <v>0</v>
      </c>
      <c r="Z483" s="265">
        <f t="shared" si="456"/>
        <v>0</v>
      </c>
      <c r="AA483" s="990"/>
    </row>
    <row r="484" spans="1:27" s="11" customFormat="1" outlineLevel="1">
      <c r="A484" s="192"/>
      <c r="B484" s="192"/>
      <c r="C484" s="193" t="s">
        <v>845</v>
      </c>
      <c r="D484" s="194">
        <v>0</v>
      </c>
      <c r="E484" s="194">
        <v>0</v>
      </c>
      <c r="F484" s="195" t="s">
        <v>624</v>
      </c>
      <c r="G484" s="199">
        <v>102372.9</v>
      </c>
      <c r="H484" s="199">
        <v>18573.439500000004</v>
      </c>
      <c r="I484" s="199">
        <f t="shared" si="457"/>
        <v>120946.3395</v>
      </c>
      <c r="J484" s="199">
        <f t="shared" si="448"/>
        <v>0</v>
      </c>
      <c r="K484" s="199">
        <f t="shared" si="449"/>
        <v>0</v>
      </c>
      <c r="L484" s="199">
        <f t="shared" si="450"/>
        <v>0</v>
      </c>
      <c r="M484" s="550">
        <f>'KL TTHT CV DOT 2'!P483</f>
        <v>0</v>
      </c>
      <c r="N484" s="579">
        <f>'KL TTHT CV DOT 2'!Q483</f>
        <v>0</v>
      </c>
      <c r="O484" s="579">
        <f t="shared" si="404"/>
        <v>0</v>
      </c>
      <c r="P484" s="554">
        <f t="shared" si="430"/>
        <v>0</v>
      </c>
      <c r="Q484" s="554"/>
      <c r="R484" s="554"/>
      <c r="S484" s="554" t="e">
        <f>#REF!+Q484+R484</f>
        <v>#REF!</v>
      </c>
      <c r="T484" s="265">
        <f t="shared" si="451"/>
        <v>0</v>
      </c>
      <c r="U484" s="265">
        <f t="shared" si="452"/>
        <v>0</v>
      </c>
      <c r="V484" s="265">
        <f t="shared" si="431"/>
        <v>0</v>
      </c>
      <c r="W484" s="265">
        <f t="shared" si="453"/>
        <v>0</v>
      </c>
      <c r="X484" s="265">
        <f t="shared" si="454"/>
        <v>0</v>
      </c>
      <c r="Y484" s="265">
        <f t="shared" si="455"/>
        <v>0</v>
      </c>
      <c r="Z484" s="265">
        <f t="shared" si="456"/>
        <v>0</v>
      </c>
      <c r="AA484" s="990"/>
    </row>
    <row r="485" spans="1:27" s="11" customFormat="1" ht="21" customHeight="1" outlineLevel="1">
      <c r="A485" s="192"/>
      <c r="B485" s="192"/>
      <c r="C485" s="193" t="s">
        <v>846</v>
      </c>
      <c r="D485" s="194">
        <v>296</v>
      </c>
      <c r="E485" s="194">
        <v>296</v>
      </c>
      <c r="F485" s="195" t="s">
        <v>624</v>
      </c>
      <c r="G485" s="199">
        <v>985945.66091644217</v>
      </c>
      <c r="H485" s="199">
        <v>53025</v>
      </c>
      <c r="I485" s="199">
        <f t="shared" si="457"/>
        <v>1038970.6609164422</v>
      </c>
      <c r="J485" s="199">
        <f t="shared" si="448"/>
        <v>291839915.63126689</v>
      </c>
      <c r="K485" s="199">
        <f t="shared" si="449"/>
        <v>15695400</v>
      </c>
      <c r="L485" s="199">
        <f t="shared" si="450"/>
        <v>307535315.63126689</v>
      </c>
      <c r="M485" s="554">
        <f>'KL TTHT CV DOT 2'!P484</f>
        <v>0</v>
      </c>
      <c r="N485" s="579">
        <f>'KL TTHT CV DOT 2'!Q484</f>
        <v>0</v>
      </c>
      <c r="O485" s="579">
        <f t="shared" si="404"/>
        <v>0</v>
      </c>
      <c r="P485" s="554">
        <f t="shared" si="430"/>
        <v>0</v>
      </c>
      <c r="Q485" s="554"/>
      <c r="R485" s="554"/>
      <c r="S485" s="554" t="e">
        <f>#REF!+Q485+R485</f>
        <v>#REF!</v>
      </c>
      <c r="T485" s="265">
        <f t="shared" si="451"/>
        <v>0</v>
      </c>
      <c r="U485" s="265">
        <f t="shared" si="452"/>
        <v>0</v>
      </c>
      <c r="V485" s="265">
        <f t="shared" si="431"/>
        <v>0</v>
      </c>
      <c r="W485" s="265">
        <f t="shared" si="453"/>
        <v>0</v>
      </c>
      <c r="X485" s="265">
        <f t="shared" si="454"/>
        <v>0</v>
      </c>
      <c r="Y485" s="265">
        <f t="shared" si="455"/>
        <v>0</v>
      </c>
      <c r="Z485" s="265">
        <f t="shared" si="456"/>
        <v>0</v>
      </c>
      <c r="AA485" s="990"/>
    </row>
    <row r="486" spans="1:27" s="11" customFormat="1" ht="21" customHeight="1" outlineLevel="1">
      <c r="A486" s="192"/>
      <c r="B486" s="192"/>
      <c r="C486" s="386" t="s">
        <v>928</v>
      </c>
      <c r="D486" s="194">
        <v>507</v>
      </c>
      <c r="E486" s="194">
        <v>507</v>
      </c>
      <c r="F486" s="195" t="s">
        <v>624</v>
      </c>
      <c r="G486" s="199">
        <v>8773.9726027397246</v>
      </c>
      <c r="H486" s="199">
        <v>14594.016411764707</v>
      </c>
      <c r="I486" s="199">
        <f t="shared" si="457"/>
        <v>23367.989014504434</v>
      </c>
      <c r="J486" s="199">
        <f t="shared" si="448"/>
        <v>4448404.1095890403</v>
      </c>
      <c r="K486" s="199">
        <f t="shared" si="449"/>
        <v>7399166.3207647065</v>
      </c>
      <c r="L486" s="199">
        <f t="shared" si="450"/>
        <v>11847570.430353748</v>
      </c>
      <c r="M486" s="554">
        <f>'KL TTHT CV DOT 2'!P485</f>
        <v>0</v>
      </c>
      <c r="N486" s="579">
        <f>'KL TTHT CV DOT 2'!Q485</f>
        <v>0</v>
      </c>
      <c r="O486" s="579">
        <f t="shared" si="404"/>
        <v>0</v>
      </c>
      <c r="P486" s="554">
        <f t="shared" si="430"/>
        <v>0</v>
      </c>
      <c r="Q486" s="554"/>
      <c r="R486" s="554"/>
      <c r="S486" s="554" t="e">
        <f>#REF!+Q486+R486</f>
        <v>#REF!</v>
      </c>
      <c r="T486" s="265">
        <f t="shared" si="451"/>
        <v>0</v>
      </c>
      <c r="U486" s="265">
        <f t="shared" si="452"/>
        <v>0</v>
      </c>
      <c r="V486" s="265">
        <f t="shared" si="431"/>
        <v>0</v>
      </c>
      <c r="W486" s="265">
        <f t="shared" si="453"/>
        <v>0</v>
      </c>
      <c r="X486" s="265">
        <f t="shared" si="454"/>
        <v>0</v>
      </c>
      <c r="Y486" s="265">
        <f t="shared" si="455"/>
        <v>0</v>
      </c>
      <c r="Z486" s="265">
        <f t="shared" si="456"/>
        <v>0</v>
      </c>
      <c r="AA486" s="990"/>
    </row>
    <row r="487" spans="1:27" ht="20.25" customHeight="1" outlineLevel="1">
      <c r="A487" s="137"/>
      <c r="B487" s="137"/>
      <c r="C487" s="138" t="s">
        <v>657</v>
      </c>
      <c r="D487" s="194">
        <v>1</v>
      </c>
      <c r="E487" s="194">
        <v>1</v>
      </c>
      <c r="F487" s="139" t="s">
        <v>619</v>
      </c>
      <c r="G487" s="199">
        <v>16445220.843005871</v>
      </c>
      <c r="H487" s="199">
        <v>4933566.2529017609</v>
      </c>
      <c r="I487" s="62">
        <f t="shared" si="457"/>
        <v>21378787.095907632</v>
      </c>
      <c r="J487" s="62">
        <f t="shared" si="448"/>
        <v>16445220.843005871</v>
      </c>
      <c r="K487" s="62">
        <f t="shared" si="449"/>
        <v>4933566.2529017609</v>
      </c>
      <c r="L487" s="62">
        <f t="shared" si="450"/>
        <v>21378787.095907632</v>
      </c>
      <c r="M487" s="550">
        <f>'KL TTHT CV DOT 2'!P486</f>
        <v>0</v>
      </c>
      <c r="N487" s="574">
        <f>'KL TTHT CV DOT 2'!Q486</f>
        <v>0</v>
      </c>
      <c r="O487" s="574">
        <f t="shared" si="404"/>
        <v>0</v>
      </c>
      <c r="P487" s="550">
        <f t="shared" si="430"/>
        <v>0</v>
      </c>
      <c r="Q487" s="550"/>
      <c r="R487" s="550"/>
      <c r="S487" s="550" t="e">
        <f>#REF!+Q487+R487</f>
        <v>#REF!</v>
      </c>
      <c r="T487" s="255">
        <f t="shared" si="451"/>
        <v>0</v>
      </c>
      <c r="U487" s="255">
        <f t="shared" si="452"/>
        <v>0</v>
      </c>
      <c r="V487" s="255">
        <f t="shared" si="431"/>
        <v>0</v>
      </c>
      <c r="W487" s="255">
        <f t="shared" si="453"/>
        <v>0</v>
      </c>
      <c r="X487" s="255">
        <f t="shared" si="454"/>
        <v>0</v>
      </c>
      <c r="Y487" s="255">
        <f t="shared" si="455"/>
        <v>0</v>
      </c>
      <c r="Z487" s="255">
        <f t="shared" si="456"/>
        <v>0</v>
      </c>
      <c r="AA487" s="990"/>
    </row>
    <row r="488" spans="1:27" outlineLevel="1">
      <c r="A488" s="137"/>
      <c r="B488" s="137"/>
      <c r="C488" s="138"/>
      <c r="D488" s="94">
        <v>0</v>
      </c>
      <c r="E488" s="94">
        <v>0</v>
      </c>
      <c r="F488" s="139"/>
      <c r="G488" s="71"/>
      <c r="H488" s="71"/>
      <c r="I488" s="71"/>
      <c r="J488" s="71"/>
      <c r="K488" s="71"/>
      <c r="L488" s="62"/>
      <c r="M488" s="550">
        <f>'KL TTHT CV DOT 2'!P487</f>
        <v>0</v>
      </c>
      <c r="N488" s="574">
        <f>'KL TTHT CV DOT 2'!Q487</f>
        <v>0</v>
      </c>
      <c r="O488" s="574">
        <f t="shared" si="404"/>
        <v>0</v>
      </c>
      <c r="P488" s="550">
        <f t="shared" si="430"/>
        <v>0</v>
      </c>
      <c r="Q488" s="550"/>
      <c r="R488" s="550"/>
      <c r="S488" s="550" t="e">
        <f>#REF!+Q488+R488</f>
        <v>#REF!</v>
      </c>
      <c r="T488" s="255">
        <f t="shared" si="451"/>
        <v>0</v>
      </c>
      <c r="U488" s="255">
        <f t="shared" si="452"/>
        <v>0</v>
      </c>
      <c r="V488" s="255">
        <f t="shared" si="431"/>
        <v>0</v>
      </c>
      <c r="W488" s="255">
        <f t="shared" si="453"/>
        <v>0</v>
      </c>
      <c r="X488" s="255">
        <f t="shared" si="454"/>
        <v>0</v>
      </c>
      <c r="Y488" s="255">
        <f t="shared" si="455"/>
        <v>0</v>
      </c>
      <c r="Z488" s="255">
        <f t="shared" si="456"/>
        <v>0</v>
      </c>
      <c r="AA488" s="990"/>
    </row>
    <row r="489" spans="1:27" ht="18" customHeight="1" outlineLevel="1">
      <c r="A489" s="183" t="s">
        <v>269</v>
      </c>
      <c r="B489" s="183"/>
      <c r="C489" s="184" t="s">
        <v>270</v>
      </c>
      <c r="D489" s="185">
        <v>1</v>
      </c>
      <c r="E489" s="185">
        <v>1</v>
      </c>
      <c r="F489" s="186" t="s">
        <v>10</v>
      </c>
      <c r="G489" s="187"/>
      <c r="H489" s="187"/>
      <c r="I489" s="187"/>
      <c r="J489" s="187">
        <f t="shared" ref="J489:K489" si="458">SUBTOTAL(9,J490:J516)</f>
        <v>258752977.56514934</v>
      </c>
      <c r="K489" s="187">
        <f t="shared" si="458"/>
        <v>35385729.897953704</v>
      </c>
      <c r="L489" s="187">
        <f>SUBTOTAL(9,L490:L516)</f>
        <v>294138707.46310306</v>
      </c>
      <c r="M489" s="560">
        <f>'KL TTHT CV DOT 2'!P488</f>
        <v>0</v>
      </c>
      <c r="N489" s="1018">
        <f>'KL TTHT CV DOT 2'!Q488</f>
        <v>0</v>
      </c>
      <c r="O489" s="1018">
        <f t="shared" si="404"/>
        <v>0</v>
      </c>
      <c r="P489" s="560">
        <f t="shared" si="430"/>
        <v>0</v>
      </c>
      <c r="Q489" s="560"/>
      <c r="R489" s="560"/>
      <c r="S489" s="560" t="e">
        <f>#REF!+Q489+R489</f>
        <v>#REF!</v>
      </c>
      <c r="T489" s="845">
        <f t="shared" ref="T489:U489" si="459">SUBTOTAL(9,T490:T516)</f>
        <v>21620600.072280001</v>
      </c>
      <c r="U489" s="845">
        <f t="shared" si="459"/>
        <v>5220940.2254460026</v>
      </c>
      <c r="V489" s="845">
        <f>SUBTOTAL(9,V490:V516)</f>
        <v>26841540.297726002</v>
      </c>
      <c r="W489" s="845">
        <f t="shared" ref="W489:X489" si="460">SUBTOTAL(9,W490:W516)</f>
        <v>0</v>
      </c>
      <c r="X489" s="845">
        <f t="shared" si="460"/>
        <v>0</v>
      </c>
      <c r="Y489" s="845">
        <f>SUBTOTAL(9,Y490:Y516)</f>
        <v>0</v>
      </c>
      <c r="Z489" s="845">
        <f>SUBTOTAL(9,Z490:Z516)</f>
        <v>26841540.297726002</v>
      </c>
      <c r="AA489" s="988"/>
    </row>
    <row r="490" spans="1:27" outlineLevel="1">
      <c r="A490" s="137"/>
      <c r="B490" s="137"/>
      <c r="C490" s="147" t="s">
        <v>815</v>
      </c>
      <c r="D490" s="94"/>
      <c r="E490" s="94"/>
      <c r="F490" s="139"/>
      <c r="G490" s="71"/>
      <c r="H490" s="71"/>
      <c r="I490" s="71"/>
      <c r="J490" s="82">
        <f>SUBTOTAL(9,J491:J499)</f>
        <v>10372584.6</v>
      </c>
      <c r="K490" s="82">
        <f t="shared" ref="K490:L490" si="461">SUBTOTAL(9,K491:K499)</f>
        <v>3183623.3800000004</v>
      </c>
      <c r="L490" s="82">
        <f t="shared" si="461"/>
        <v>13556207.98</v>
      </c>
      <c r="M490" s="553">
        <f>'KL TTHT CV DOT 2'!P489</f>
        <v>0</v>
      </c>
      <c r="N490" s="576">
        <f>'KL TTHT CV DOT 2'!Q489</f>
        <v>0</v>
      </c>
      <c r="O490" s="576">
        <f t="shared" si="404"/>
        <v>0</v>
      </c>
      <c r="P490" s="553">
        <f t="shared" si="430"/>
        <v>0</v>
      </c>
      <c r="Q490" s="553"/>
      <c r="R490" s="553"/>
      <c r="S490" s="553" t="e">
        <f>#REF!+Q490+R490</f>
        <v>#REF!</v>
      </c>
      <c r="T490" s="266">
        <f>SUBTOTAL(9,T491:T499)</f>
        <v>0</v>
      </c>
      <c r="U490" s="266">
        <f t="shared" ref="U490:V490" si="462">SUBTOTAL(9,U491:U499)</f>
        <v>0</v>
      </c>
      <c r="V490" s="266">
        <f t="shared" si="462"/>
        <v>0</v>
      </c>
      <c r="W490" s="266">
        <f>SUBTOTAL(9,W491:W499)</f>
        <v>0</v>
      </c>
      <c r="X490" s="266">
        <f t="shared" ref="X490:Y490" si="463">SUBTOTAL(9,X491:X499)</f>
        <v>0</v>
      </c>
      <c r="Y490" s="266">
        <f t="shared" si="463"/>
        <v>0</v>
      </c>
      <c r="Z490" s="266">
        <f t="shared" ref="Z490" si="464">SUBTOTAL(9,Z491:Z499)</f>
        <v>0</v>
      </c>
      <c r="AA490" s="988"/>
    </row>
    <row r="491" spans="1:27" outlineLevel="1">
      <c r="A491" s="137"/>
      <c r="B491" s="137"/>
      <c r="C491" s="138" t="s">
        <v>696</v>
      </c>
      <c r="D491" s="97">
        <v>2</v>
      </c>
      <c r="E491" s="97">
        <v>2</v>
      </c>
      <c r="F491" s="139" t="s">
        <v>660</v>
      </c>
      <c r="G491" s="199">
        <v>46800</v>
      </c>
      <c r="H491" s="199">
        <v>54500.000000000007</v>
      </c>
      <c r="I491" s="62">
        <f t="shared" ref="I491:I494" si="465">SUM(G491:H491)</f>
        <v>101300</v>
      </c>
      <c r="J491" s="62">
        <f t="shared" ref="J491:J498" si="466">G491*E491</f>
        <v>93600</v>
      </c>
      <c r="K491" s="62">
        <f t="shared" ref="K491:K498" si="467">H491*E491</f>
        <v>109000.00000000001</v>
      </c>
      <c r="L491" s="62">
        <f t="shared" ref="L491:L498" si="468">I491*E491</f>
        <v>202600</v>
      </c>
      <c r="M491" s="550">
        <f>'KL TTHT CV DOT 2'!P490</f>
        <v>0</v>
      </c>
      <c r="N491" s="574">
        <f>'KL TTHT CV DOT 2'!Q490</f>
        <v>0</v>
      </c>
      <c r="O491" s="574">
        <f t="shared" si="404"/>
        <v>0</v>
      </c>
      <c r="P491" s="550">
        <f t="shared" si="430"/>
        <v>0</v>
      </c>
      <c r="Q491" s="550"/>
      <c r="R491" s="550"/>
      <c r="S491" s="550" t="e">
        <f>#REF!+Q491+R491</f>
        <v>#REF!</v>
      </c>
      <c r="T491" s="255">
        <f t="shared" ref="T491:T499" si="469">M491*J491</f>
        <v>0</v>
      </c>
      <c r="U491" s="255">
        <f t="shared" ref="U491:U499" si="470">M491*K491</f>
        <v>0</v>
      </c>
      <c r="V491" s="255">
        <f t="shared" si="431"/>
        <v>0</v>
      </c>
      <c r="W491" s="255">
        <f t="shared" ref="W491:W499" si="471">J491*N491</f>
        <v>0</v>
      </c>
      <c r="X491" s="255">
        <f t="shared" ref="X491:X499" si="472">K491*N491</f>
        <v>0</v>
      </c>
      <c r="Y491" s="255">
        <f t="shared" ref="Y491:Y499" si="473">W491+X491</f>
        <v>0</v>
      </c>
      <c r="Z491" s="255">
        <f t="shared" ref="Z491:Z499" si="474">V491+Y491</f>
        <v>0</v>
      </c>
      <c r="AA491" s="990"/>
    </row>
    <row r="492" spans="1:27" outlineLevel="1">
      <c r="A492" s="137"/>
      <c r="B492" s="137"/>
      <c r="C492" s="138" t="s">
        <v>816</v>
      </c>
      <c r="D492" s="97">
        <v>0</v>
      </c>
      <c r="E492" s="97">
        <v>0</v>
      </c>
      <c r="F492" s="139" t="s">
        <v>660</v>
      </c>
      <c r="G492" s="199">
        <v>46800</v>
      </c>
      <c r="H492" s="199">
        <v>54500.000000000007</v>
      </c>
      <c r="I492" s="62">
        <f t="shared" si="465"/>
        <v>101300</v>
      </c>
      <c r="J492" s="62">
        <f t="shared" si="466"/>
        <v>0</v>
      </c>
      <c r="K492" s="62">
        <f t="shared" si="467"/>
        <v>0</v>
      </c>
      <c r="L492" s="62">
        <f t="shared" si="468"/>
        <v>0</v>
      </c>
      <c r="M492" s="550">
        <f>'KL TTHT CV DOT 2'!P491</f>
        <v>0</v>
      </c>
      <c r="N492" s="574">
        <f>'KL TTHT CV DOT 2'!Q491</f>
        <v>0</v>
      </c>
      <c r="O492" s="574">
        <f t="shared" si="404"/>
        <v>0</v>
      </c>
      <c r="P492" s="550">
        <f t="shared" si="430"/>
        <v>0</v>
      </c>
      <c r="Q492" s="550"/>
      <c r="R492" s="550"/>
      <c r="S492" s="550" t="e">
        <f>#REF!+Q492+R492</f>
        <v>#REF!</v>
      </c>
      <c r="T492" s="255">
        <f t="shared" si="469"/>
        <v>0</v>
      </c>
      <c r="U492" s="255">
        <f t="shared" si="470"/>
        <v>0</v>
      </c>
      <c r="V492" s="255">
        <f t="shared" si="431"/>
        <v>0</v>
      </c>
      <c r="W492" s="255">
        <f t="shared" si="471"/>
        <v>0</v>
      </c>
      <c r="X492" s="255">
        <f t="shared" si="472"/>
        <v>0</v>
      </c>
      <c r="Y492" s="255">
        <f t="shared" si="473"/>
        <v>0</v>
      </c>
      <c r="Z492" s="255">
        <f t="shared" si="474"/>
        <v>0</v>
      </c>
      <c r="AA492" s="990"/>
    </row>
    <row r="493" spans="1:27" ht="21" customHeight="1" outlineLevel="1">
      <c r="A493" s="137"/>
      <c r="B493" s="137"/>
      <c r="C493" s="138" t="s">
        <v>700</v>
      </c>
      <c r="D493" s="97">
        <v>29</v>
      </c>
      <c r="E493" s="97">
        <v>29</v>
      </c>
      <c r="F493" s="139" t="s">
        <v>660</v>
      </c>
      <c r="G493" s="199">
        <v>124560</v>
      </c>
      <c r="H493" s="199">
        <v>54500.000000000007</v>
      </c>
      <c r="I493" s="62">
        <f t="shared" si="465"/>
        <v>179060</v>
      </c>
      <c r="J493" s="62">
        <f t="shared" si="466"/>
        <v>3612240</v>
      </c>
      <c r="K493" s="62">
        <f t="shared" si="467"/>
        <v>1580500.0000000002</v>
      </c>
      <c r="L493" s="62">
        <f t="shared" si="468"/>
        <v>5192740</v>
      </c>
      <c r="M493" s="550">
        <f>'KL TTHT CV DOT 2'!P492</f>
        <v>0</v>
      </c>
      <c r="N493" s="574">
        <f>'KL TTHT CV DOT 2'!Q492</f>
        <v>0</v>
      </c>
      <c r="O493" s="574">
        <f t="shared" si="404"/>
        <v>0</v>
      </c>
      <c r="P493" s="550">
        <f t="shared" si="430"/>
        <v>0</v>
      </c>
      <c r="Q493" s="550"/>
      <c r="R493" s="550"/>
      <c r="S493" s="550" t="e">
        <f>#REF!+Q493+R493</f>
        <v>#REF!</v>
      </c>
      <c r="T493" s="255">
        <f t="shared" si="469"/>
        <v>0</v>
      </c>
      <c r="U493" s="255">
        <f t="shared" si="470"/>
        <v>0</v>
      </c>
      <c r="V493" s="255">
        <f t="shared" si="431"/>
        <v>0</v>
      </c>
      <c r="W493" s="255">
        <f t="shared" si="471"/>
        <v>0</v>
      </c>
      <c r="X493" s="255">
        <f t="shared" si="472"/>
        <v>0</v>
      </c>
      <c r="Y493" s="255">
        <f t="shared" si="473"/>
        <v>0</v>
      </c>
      <c r="Z493" s="255">
        <f t="shared" si="474"/>
        <v>0</v>
      </c>
      <c r="AA493" s="990"/>
    </row>
    <row r="494" spans="1:27" ht="21" customHeight="1" outlineLevel="1">
      <c r="A494" s="137"/>
      <c r="B494" s="137"/>
      <c r="C494" s="138" t="s">
        <v>702</v>
      </c>
      <c r="D494" s="97">
        <v>25</v>
      </c>
      <c r="E494" s="97">
        <v>25</v>
      </c>
      <c r="F494" s="139" t="s">
        <v>660</v>
      </c>
      <c r="G494" s="199">
        <v>249120</v>
      </c>
      <c r="H494" s="199">
        <v>54500.000000000007</v>
      </c>
      <c r="I494" s="62">
        <f t="shared" si="465"/>
        <v>303620</v>
      </c>
      <c r="J494" s="62">
        <f t="shared" si="466"/>
        <v>6228000</v>
      </c>
      <c r="K494" s="62">
        <f t="shared" si="467"/>
        <v>1362500.0000000002</v>
      </c>
      <c r="L494" s="62">
        <f t="shared" si="468"/>
        <v>7590500</v>
      </c>
      <c r="M494" s="550">
        <f>'KL TTHT CV DOT 2'!P493</f>
        <v>0</v>
      </c>
      <c r="N494" s="574">
        <f>'KL TTHT CV DOT 2'!Q493</f>
        <v>0</v>
      </c>
      <c r="O494" s="574">
        <f t="shared" si="404"/>
        <v>0</v>
      </c>
      <c r="P494" s="550">
        <f t="shared" si="430"/>
        <v>0</v>
      </c>
      <c r="Q494" s="550"/>
      <c r="R494" s="550"/>
      <c r="S494" s="550" t="e">
        <f>#REF!+Q494+R494</f>
        <v>#REF!</v>
      </c>
      <c r="T494" s="255">
        <f t="shared" si="469"/>
        <v>0</v>
      </c>
      <c r="U494" s="255">
        <f t="shared" si="470"/>
        <v>0</v>
      </c>
      <c r="V494" s="255">
        <f t="shared" si="431"/>
        <v>0</v>
      </c>
      <c r="W494" s="255">
        <f t="shared" si="471"/>
        <v>0</v>
      </c>
      <c r="X494" s="255">
        <f t="shared" si="472"/>
        <v>0</v>
      </c>
      <c r="Y494" s="255">
        <f t="shared" si="473"/>
        <v>0</v>
      </c>
      <c r="Z494" s="255">
        <f t="shared" si="474"/>
        <v>0</v>
      </c>
      <c r="AA494" s="990"/>
    </row>
    <row r="495" spans="1:27" ht="21" customHeight="1" outlineLevel="1">
      <c r="A495" s="137"/>
      <c r="B495" s="137"/>
      <c r="C495" s="400" t="s">
        <v>848</v>
      </c>
      <c r="D495" s="97">
        <v>0</v>
      </c>
      <c r="E495" s="97">
        <v>0</v>
      </c>
      <c r="F495" s="139" t="s">
        <v>660</v>
      </c>
      <c r="G495" s="199">
        <v>150480</v>
      </c>
      <c r="H495" s="199">
        <v>54500.000000000007</v>
      </c>
      <c r="I495" s="62">
        <f t="shared" ref="I495:I498" si="475">SUM(G495:H495)</f>
        <v>204980</v>
      </c>
      <c r="J495" s="62">
        <f t="shared" si="466"/>
        <v>0</v>
      </c>
      <c r="K495" s="62">
        <f t="shared" si="467"/>
        <v>0</v>
      </c>
      <c r="L495" s="62">
        <f t="shared" si="468"/>
        <v>0</v>
      </c>
      <c r="M495" s="550">
        <f>'KL TTHT CV DOT 2'!P494</f>
        <v>0</v>
      </c>
      <c r="N495" s="574">
        <f>'KL TTHT CV DOT 2'!Q494</f>
        <v>0</v>
      </c>
      <c r="O495" s="574">
        <f t="shared" si="404"/>
        <v>0</v>
      </c>
      <c r="P495" s="550">
        <f t="shared" si="430"/>
        <v>0</v>
      </c>
      <c r="Q495" s="550"/>
      <c r="R495" s="550"/>
      <c r="S495" s="550" t="e">
        <f>#REF!+Q495+R495</f>
        <v>#REF!</v>
      </c>
      <c r="T495" s="255">
        <f t="shared" si="469"/>
        <v>0</v>
      </c>
      <c r="U495" s="255">
        <f t="shared" si="470"/>
        <v>0</v>
      </c>
      <c r="V495" s="255">
        <f t="shared" si="431"/>
        <v>0</v>
      </c>
      <c r="W495" s="255">
        <f t="shared" si="471"/>
        <v>0</v>
      </c>
      <c r="X495" s="255">
        <f t="shared" si="472"/>
        <v>0</v>
      </c>
      <c r="Y495" s="255">
        <f t="shared" si="473"/>
        <v>0</v>
      </c>
      <c r="Z495" s="255">
        <f t="shared" si="474"/>
        <v>0</v>
      </c>
      <c r="AA495" s="990"/>
    </row>
    <row r="496" spans="1:27" s="11" customFormat="1" outlineLevel="1">
      <c r="A496" s="192"/>
      <c r="B496" s="192"/>
      <c r="C496" s="193" t="s">
        <v>704</v>
      </c>
      <c r="D496" s="194">
        <v>0</v>
      </c>
      <c r="E496" s="194">
        <v>0</v>
      </c>
      <c r="F496" s="195" t="s">
        <v>660</v>
      </c>
      <c r="G496" s="199">
        <v>0</v>
      </c>
      <c r="H496" s="199">
        <v>381500</v>
      </c>
      <c r="I496" s="199">
        <f t="shared" si="475"/>
        <v>381500</v>
      </c>
      <c r="J496" s="199">
        <f t="shared" si="466"/>
        <v>0</v>
      </c>
      <c r="K496" s="199">
        <f t="shared" si="467"/>
        <v>0</v>
      </c>
      <c r="L496" s="199">
        <f t="shared" si="468"/>
        <v>0</v>
      </c>
      <c r="M496" s="554">
        <f>'KL TTHT CV DOT 2'!P495</f>
        <v>0</v>
      </c>
      <c r="N496" s="579">
        <f>'KL TTHT CV DOT 2'!Q495</f>
        <v>0</v>
      </c>
      <c r="O496" s="579">
        <f t="shared" si="404"/>
        <v>0</v>
      </c>
      <c r="P496" s="554">
        <f t="shared" si="430"/>
        <v>0</v>
      </c>
      <c r="Q496" s="554"/>
      <c r="R496" s="554"/>
      <c r="S496" s="554" t="e">
        <f>#REF!+Q496+R496</f>
        <v>#REF!</v>
      </c>
      <c r="T496" s="265">
        <f t="shared" si="469"/>
        <v>0</v>
      </c>
      <c r="U496" s="265">
        <f t="shared" si="470"/>
        <v>0</v>
      </c>
      <c r="V496" s="265">
        <f t="shared" si="431"/>
        <v>0</v>
      </c>
      <c r="W496" s="265">
        <f t="shared" si="471"/>
        <v>0</v>
      </c>
      <c r="X496" s="265">
        <f t="shared" si="472"/>
        <v>0</v>
      </c>
      <c r="Y496" s="265">
        <f t="shared" si="473"/>
        <v>0</v>
      </c>
      <c r="Z496" s="265">
        <f t="shared" si="474"/>
        <v>0</v>
      </c>
      <c r="AA496" s="990"/>
    </row>
    <row r="497" spans="1:27" s="11" customFormat="1" outlineLevel="1">
      <c r="A497" s="192"/>
      <c r="B497" s="192"/>
      <c r="C497" s="193" t="s">
        <v>705</v>
      </c>
      <c r="D497" s="194">
        <v>0</v>
      </c>
      <c r="E497" s="194">
        <v>0</v>
      </c>
      <c r="F497" s="195" t="s">
        <v>660</v>
      </c>
      <c r="G497" s="199">
        <v>0</v>
      </c>
      <c r="H497" s="199">
        <v>381500</v>
      </c>
      <c r="I497" s="199">
        <f t="shared" si="475"/>
        <v>381500</v>
      </c>
      <c r="J497" s="199">
        <f t="shared" si="466"/>
        <v>0</v>
      </c>
      <c r="K497" s="199">
        <f t="shared" si="467"/>
        <v>0</v>
      </c>
      <c r="L497" s="199">
        <f t="shared" si="468"/>
        <v>0</v>
      </c>
      <c r="M497" s="554">
        <f>'KL TTHT CV DOT 2'!P496</f>
        <v>0</v>
      </c>
      <c r="N497" s="579">
        <f>'KL TTHT CV DOT 2'!Q496</f>
        <v>0</v>
      </c>
      <c r="O497" s="579">
        <f t="shared" si="404"/>
        <v>0</v>
      </c>
      <c r="P497" s="554">
        <f t="shared" si="430"/>
        <v>0</v>
      </c>
      <c r="Q497" s="554"/>
      <c r="R497" s="554"/>
      <c r="S497" s="554" t="e">
        <f>#REF!+Q497+R497</f>
        <v>#REF!</v>
      </c>
      <c r="T497" s="265">
        <f t="shared" si="469"/>
        <v>0</v>
      </c>
      <c r="U497" s="265">
        <f t="shared" si="470"/>
        <v>0</v>
      </c>
      <c r="V497" s="265">
        <f t="shared" si="431"/>
        <v>0</v>
      </c>
      <c r="W497" s="265">
        <f t="shared" si="471"/>
        <v>0</v>
      </c>
      <c r="X497" s="265">
        <f t="shared" si="472"/>
        <v>0</v>
      </c>
      <c r="Y497" s="265">
        <f t="shared" si="473"/>
        <v>0</v>
      </c>
      <c r="Z497" s="265">
        <f t="shared" si="474"/>
        <v>0</v>
      </c>
      <c r="AA497" s="990"/>
    </row>
    <row r="498" spans="1:27" outlineLevel="1">
      <c r="A498" s="137"/>
      <c r="B498" s="137"/>
      <c r="C498" s="138" t="s">
        <v>657</v>
      </c>
      <c r="D498" s="97">
        <v>1</v>
      </c>
      <c r="E498" s="97">
        <v>1</v>
      </c>
      <c r="F498" s="139" t="s">
        <v>619</v>
      </c>
      <c r="G498" s="199">
        <v>438744.6</v>
      </c>
      <c r="H498" s="199">
        <v>131623.37999999998</v>
      </c>
      <c r="I498" s="62">
        <f t="shared" si="475"/>
        <v>570367.98</v>
      </c>
      <c r="J498" s="62">
        <f t="shared" si="466"/>
        <v>438744.6</v>
      </c>
      <c r="K498" s="62">
        <f t="shared" si="467"/>
        <v>131623.37999999998</v>
      </c>
      <c r="L498" s="62">
        <f t="shared" si="468"/>
        <v>570367.98</v>
      </c>
      <c r="M498" s="550">
        <f>'KL TTHT CV DOT 2'!P497</f>
        <v>0</v>
      </c>
      <c r="N498" s="574">
        <f>'KL TTHT CV DOT 2'!Q497</f>
        <v>0</v>
      </c>
      <c r="O498" s="574">
        <f t="shared" si="404"/>
        <v>0</v>
      </c>
      <c r="P498" s="550">
        <f t="shared" si="430"/>
        <v>0</v>
      </c>
      <c r="Q498" s="550"/>
      <c r="R498" s="550"/>
      <c r="S498" s="550" t="e">
        <f>#REF!+Q498+R498</f>
        <v>#REF!</v>
      </c>
      <c r="T498" s="255">
        <f t="shared" si="469"/>
        <v>0</v>
      </c>
      <c r="U498" s="255">
        <f t="shared" si="470"/>
        <v>0</v>
      </c>
      <c r="V498" s="255">
        <f t="shared" si="431"/>
        <v>0</v>
      </c>
      <c r="W498" s="255">
        <f t="shared" si="471"/>
        <v>0</v>
      </c>
      <c r="X498" s="255">
        <f t="shared" si="472"/>
        <v>0</v>
      </c>
      <c r="Y498" s="255">
        <f t="shared" si="473"/>
        <v>0</v>
      </c>
      <c r="Z498" s="255">
        <f t="shared" si="474"/>
        <v>0</v>
      </c>
      <c r="AA498" s="990"/>
    </row>
    <row r="499" spans="1:27" outlineLevel="1">
      <c r="A499" s="137"/>
      <c r="B499" s="137"/>
      <c r="C499" s="138"/>
      <c r="D499" s="97"/>
      <c r="E499" s="97"/>
      <c r="F499" s="139"/>
      <c r="G499" s="62"/>
      <c r="H499" s="62"/>
      <c r="I499" s="62"/>
      <c r="J499" s="62"/>
      <c r="K499" s="62"/>
      <c r="L499" s="62"/>
      <c r="M499" s="550">
        <f>'KL TTHT CV DOT 2'!P498</f>
        <v>0</v>
      </c>
      <c r="N499" s="574">
        <f>'KL TTHT CV DOT 2'!Q498</f>
        <v>0</v>
      </c>
      <c r="O499" s="574">
        <f t="shared" si="404"/>
        <v>0</v>
      </c>
      <c r="P499" s="550">
        <f t="shared" si="430"/>
        <v>0</v>
      </c>
      <c r="Q499" s="550"/>
      <c r="R499" s="550"/>
      <c r="S499" s="550" t="e">
        <f>#REF!+Q499+R499</f>
        <v>#REF!</v>
      </c>
      <c r="T499" s="255">
        <f t="shared" si="469"/>
        <v>0</v>
      </c>
      <c r="U499" s="255">
        <f t="shared" si="470"/>
        <v>0</v>
      </c>
      <c r="V499" s="255">
        <f t="shared" si="431"/>
        <v>0</v>
      </c>
      <c r="W499" s="255">
        <f t="shared" si="471"/>
        <v>0</v>
      </c>
      <c r="X499" s="255">
        <f t="shared" si="472"/>
        <v>0</v>
      </c>
      <c r="Y499" s="255">
        <f t="shared" si="473"/>
        <v>0</v>
      </c>
      <c r="Z499" s="255">
        <f t="shared" si="474"/>
        <v>0</v>
      </c>
      <c r="AA499" s="990"/>
    </row>
    <row r="500" spans="1:27" outlineLevel="1">
      <c r="A500" s="137"/>
      <c r="B500" s="137"/>
      <c r="C500" s="147" t="s">
        <v>706</v>
      </c>
      <c r="D500" s="97"/>
      <c r="E500" s="97"/>
      <c r="F500" s="139"/>
      <c r="G500" s="62"/>
      <c r="H500" s="62"/>
      <c r="I500" s="62"/>
      <c r="J500" s="82">
        <f>SUBTOTAL(9,J501:J507)</f>
        <v>180626800</v>
      </c>
      <c r="K500" s="82">
        <f t="shared" ref="K500:L500" si="476">SUBTOTAL(9,K501:K507)</f>
        <v>8680000.0000000019</v>
      </c>
      <c r="L500" s="82">
        <f t="shared" si="476"/>
        <v>189306800</v>
      </c>
      <c r="M500" s="553">
        <f>'KL TTHT CV DOT 2'!P499</f>
        <v>0</v>
      </c>
      <c r="N500" s="576">
        <f>'KL TTHT CV DOT 2'!Q499</f>
        <v>0</v>
      </c>
      <c r="O500" s="576">
        <f t="shared" si="404"/>
        <v>0</v>
      </c>
      <c r="P500" s="553">
        <f t="shared" si="430"/>
        <v>0</v>
      </c>
      <c r="Q500" s="553"/>
      <c r="R500" s="553"/>
      <c r="S500" s="553" t="e">
        <f>#REF!+Q500+R500</f>
        <v>#REF!</v>
      </c>
      <c r="T500" s="266">
        <f>SUBTOTAL(9,T501:T507)</f>
        <v>0</v>
      </c>
      <c r="U500" s="266">
        <f t="shared" ref="U500:V500" si="477">SUBTOTAL(9,U501:U507)</f>
        <v>0</v>
      </c>
      <c r="V500" s="266">
        <f t="shared" si="477"/>
        <v>0</v>
      </c>
      <c r="W500" s="266">
        <f>SUBTOTAL(9,W501:W507)</f>
        <v>0</v>
      </c>
      <c r="X500" s="266">
        <f t="shared" ref="X500:Y500" si="478">SUBTOTAL(9,X501:X507)</f>
        <v>0</v>
      </c>
      <c r="Y500" s="266">
        <f t="shared" si="478"/>
        <v>0</v>
      </c>
      <c r="Z500" s="266">
        <f t="shared" ref="Z500" si="479">SUBTOTAL(9,Z501:Z507)</f>
        <v>0</v>
      </c>
      <c r="AA500" s="988"/>
    </row>
    <row r="501" spans="1:27" outlineLevel="1">
      <c r="A501" s="137"/>
      <c r="B501" s="137"/>
      <c r="C501" s="138" t="s">
        <v>837</v>
      </c>
      <c r="D501" s="97">
        <v>0</v>
      </c>
      <c r="E501" s="97">
        <v>0</v>
      </c>
      <c r="F501" s="139" t="s">
        <v>660</v>
      </c>
      <c r="G501" s="199">
        <v>3339600.0000000005</v>
      </c>
      <c r="H501" s="199">
        <v>56000.000000000007</v>
      </c>
      <c r="I501" s="62">
        <f t="shared" ref="I501:I506" si="480">SUM(G501:H501)</f>
        <v>3395600.0000000005</v>
      </c>
      <c r="J501" s="62">
        <f t="shared" ref="J501:J506" si="481">G501*E501</f>
        <v>0</v>
      </c>
      <c r="K501" s="62">
        <f t="shared" ref="K501:K506" si="482">H501*E501</f>
        <v>0</v>
      </c>
      <c r="L501" s="62">
        <f t="shared" ref="L501:L506" si="483">I501*E501</f>
        <v>0</v>
      </c>
      <c r="M501" s="550">
        <f>'KL TTHT CV DOT 2'!P500</f>
        <v>0</v>
      </c>
      <c r="N501" s="574">
        <f>'KL TTHT CV DOT 2'!Q500</f>
        <v>0</v>
      </c>
      <c r="O501" s="574">
        <f t="shared" si="404"/>
        <v>0</v>
      </c>
      <c r="P501" s="550">
        <f t="shared" si="430"/>
        <v>0</v>
      </c>
      <c r="Q501" s="550"/>
      <c r="R501" s="550"/>
      <c r="S501" s="550" t="e">
        <f>#REF!+Q501+R501</f>
        <v>#REF!</v>
      </c>
      <c r="T501" s="255">
        <f t="shared" ref="T501:T507" si="484">M501*J501</f>
        <v>0</v>
      </c>
      <c r="U501" s="255">
        <f t="shared" ref="U501:U507" si="485">M501*K501</f>
        <v>0</v>
      </c>
      <c r="V501" s="255">
        <f t="shared" si="431"/>
        <v>0</v>
      </c>
      <c r="W501" s="255">
        <f t="shared" ref="W501:W507" si="486">J501*N501</f>
        <v>0</v>
      </c>
      <c r="X501" s="255">
        <f t="shared" ref="X501:X507" si="487">K501*N501</f>
        <v>0</v>
      </c>
      <c r="Y501" s="255">
        <f t="shared" ref="Y501:Y507" si="488">W501+X501</f>
        <v>0</v>
      </c>
      <c r="Z501" s="255">
        <f t="shared" ref="Z501:Z507" si="489">V501+Y501</f>
        <v>0</v>
      </c>
      <c r="AA501" s="990"/>
    </row>
    <row r="502" spans="1:27" outlineLevel="1">
      <c r="A502" s="137"/>
      <c r="B502" s="137"/>
      <c r="C502" s="138" t="s">
        <v>849</v>
      </c>
      <c r="D502" s="97">
        <v>56</v>
      </c>
      <c r="E502" s="97">
        <v>56</v>
      </c>
      <c r="F502" s="139" t="s">
        <v>660</v>
      </c>
      <c r="G502" s="199">
        <v>1346400</v>
      </c>
      <c r="H502" s="199">
        <v>56000.000000000007</v>
      </c>
      <c r="I502" s="62">
        <f t="shared" si="480"/>
        <v>1402400</v>
      </c>
      <c r="J502" s="62">
        <f t="shared" si="481"/>
        <v>75398400</v>
      </c>
      <c r="K502" s="62">
        <f t="shared" si="482"/>
        <v>3136000.0000000005</v>
      </c>
      <c r="L502" s="62">
        <f t="shared" si="483"/>
        <v>78534400</v>
      </c>
      <c r="M502" s="550">
        <f>'KL TTHT CV DOT 2'!P501</f>
        <v>0</v>
      </c>
      <c r="N502" s="574">
        <f>'KL TTHT CV DOT 2'!Q501</f>
        <v>0</v>
      </c>
      <c r="O502" s="574">
        <f t="shared" si="404"/>
        <v>0</v>
      </c>
      <c r="P502" s="550">
        <f t="shared" si="430"/>
        <v>0</v>
      </c>
      <c r="Q502" s="550"/>
      <c r="R502" s="550"/>
      <c r="S502" s="550" t="e">
        <f>#REF!+Q502+R502</f>
        <v>#REF!</v>
      </c>
      <c r="T502" s="255">
        <f t="shared" si="484"/>
        <v>0</v>
      </c>
      <c r="U502" s="255">
        <f t="shared" si="485"/>
        <v>0</v>
      </c>
      <c r="V502" s="255">
        <f t="shared" si="431"/>
        <v>0</v>
      </c>
      <c r="W502" s="255">
        <f t="shared" si="486"/>
        <v>0</v>
      </c>
      <c r="X502" s="255">
        <f t="shared" si="487"/>
        <v>0</v>
      </c>
      <c r="Y502" s="255">
        <f t="shared" si="488"/>
        <v>0</v>
      </c>
      <c r="Z502" s="255">
        <f t="shared" si="489"/>
        <v>0</v>
      </c>
      <c r="AA502" s="990"/>
    </row>
    <row r="503" spans="1:27" outlineLevel="1">
      <c r="A503" s="137"/>
      <c r="B503" s="137"/>
      <c r="C503" s="138" t="s">
        <v>709</v>
      </c>
      <c r="D503" s="97">
        <v>4</v>
      </c>
      <c r="E503" s="97">
        <v>4</v>
      </c>
      <c r="F503" s="139" t="s">
        <v>660</v>
      </c>
      <c r="G503" s="199">
        <v>1607100.0000000002</v>
      </c>
      <c r="H503" s="199">
        <v>56000.000000000007</v>
      </c>
      <c r="I503" s="62">
        <f t="shared" si="480"/>
        <v>1663100.0000000002</v>
      </c>
      <c r="J503" s="62">
        <f t="shared" si="481"/>
        <v>6428400.0000000009</v>
      </c>
      <c r="K503" s="62">
        <f t="shared" si="482"/>
        <v>224000.00000000003</v>
      </c>
      <c r="L503" s="62">
        <f t="shared" si="483"/>
        <v>6652400.0000000009</v>
      </c>
      <c r="M503" s="550">
        <f>'KL TTHT CV DOT 2'!P502</f>
        <v>0</v>
      </c>
      <c r="N503" s="574">
        <f>'KL TTHT CV DOT 2'!Q502</f>
        <v>0</v>
      </c>
      <c r="O503" s="574">
        <f t="shared" si="404"/>
        <v>0</v>
      </c>
      <c r="P503" s="550">
        <f t="shared" si="430"/>
        <v>0</v>
      </c>
      <c r="Q503" s="550"/>
      <c r="R503" s="550"/>
      <c r="S503" s="550" t="e">
        <f>#REF!+Q503+R503</f>
        <v>#REF!</v>
      </c>
      <c r="T503" s="255">
        <f t="shared" si="484"/>
        <v>0</v>
      </c>
      <c r="U503" s="255">
        <f t="shared" si="485"/>
        <v>0</v>
      </c>
      <c r="V503" s="255">
        <f t="shared" si="431"/>
        <v>0</v>
      </c>
      <c r="W503" s="255">
        <f t="shared" si="486"/>
        <v>0</v>
      </c>
      <c r="X503" s="255">
        <f t="shared" si="487"/>
        <v>0</v>
      </c>
      <c r="Y503" s="255">
        <f t="shared" si="488"/>
        <v>0</v>
      </c>
      <c r="Z503" s="255">
        <f t="shared" si="489"/>
        <v>0</v>
      </c>
      <c r="AA503" s="990"/>
    </row>
    <row r="504" spans="1:27" outlineLevel="1">
      <c r="A504" s="137"/>
      <c r="B504" s="137"/>
      <c r="C504" s="138" t="s">
        <v>711</v>
      </c>
      <c r="D504" s="97">
        <v>0</v>
      </c>
      <c r="E504" s="97">
        <v>0</v>
      </c>
      <c r="F504" s="139" t="s">
        <v>660</v>
      </c>
      <c r="G504" s="62">
        <v>585200</v>
      </c>
      <c r="H504" s="62">
        <v>56000.000000000007</v>
      </c>
      <c r="I504" s="62">
        <f t="shared" si="480"/>
        <v>641200</v>
      </c>
      <c r="J504" s="62">
        <f t="shared" si="481"/>
        <v>0</v>
      </c>
      <c r="K504" s="62">
        <f t="shared" si="482"/>
        <v>0</v>
      </c>
      <c r="L504" s="62">
        <f t="shared" si="483"/>
        <v>0</v>
      </c>
      <c r="M504" s="550">
        <f>'KL TTHT CV DOT 2'!P503</f>
        <v>0</v>
      </c>
      <c r="N504" s="574">
        <f>'KL TTHT CV DOT 2'!Q503</f>
        <v>0</v>
      </c>
      <c r="O504" s="574">
        <f t="shared" si="404"/>
        <v>0</v>
      </c>
      <c r="P504" s="550">
        <f t="shared" si="430"/>
        <v>0</v>
      </c>
      <c r="Q504" s="550"/>
      <c r="R504" s="550"/>
      <c r="S504" s="550" t="e">
        <f>#REF!+Q504+R504</f>
        <v>#REF!</v>
      </c>
      <c r="T504" s="255">
        <f t="shared" si="484"/>
        <v>0</v>
      </c>
      <c r="U504" s="255">
        <f t="shared" si="485"/>
        <v>0</v>
      </c>
      <c r="V504" s="255">
        <f t="shared" si="431"/>
        <v>0</v>
      </c>
      <c r="W504" s="255">
        <f t="shared" si="486"/>
        <v>0</v>
      </c>
      <c r="X504" s="255">
        <f t="shared" si="487"/>
        <v>0</v>
      </c>
      <c r="Y504" s="255">
        <f t="shared" si="488"/>
        <v>0</v>
      </c>
      <c r="Z504" s="255">
        <f t="shared" si="489"/>
        <v>0</v>
      </c>
      <c r="AA504" s="990"/>
    </row>
    <row r="505" spans="1:27" outlineLevel="1">
      <c r="A505" s="137"/>
      <c r="B505" s="137"/>
      <c r="C505" s="138" t="s">
        <v>851</v>
      </c>
      <c r="D505" s="97">
        <v>80</v>
      </c>
      <c r="E505" s="97">
        <v>80</v>
      </c>
      <c r="F505" s="139" t="s">
        <v>660</v>
      </c>
      <c r="G505" s="62">
        <v>1182500</v>
      </c>
      <c r="H505" s="62">
        <v>56000.000000000007</v>
      </c>
      <c r="I505" s="62">
        <f t="shared" ref="I505" si="490">SUM(G505:H505)</f>
        <v>1238500</v>
      </c>
      <c r="J505" s="62">
        <f t="shared" si="481"/>
        <v>94600000</v>
      </c>
      <c r="K505" s="62">
        <f t="shared" si="482"/>
        <v>4480000.0000000009</v>
      </c>
      <c r="L505" s="62">
        <f t="shared" si="483"/>
        <v>99080000</v>
      </c>
      <c r="M505" s="550">
        <f>'KL TTHT CV DOT 2'!P504</f>
        <v>0</v>
      </c>
      <c r="N505" s="574">
        <f>'KL TTHT CV DOT 2'!Q504</f>
        <v>0</v>
      </c>
      <c r="O505" s="574">
        <f t="shared" ref="O505:O568" si="491">M505+N505</f>
        <v>0</v>
      </c>
      <c r="P505" s="550">
        <f t="shared" si="430"/>
        <v>0</v>
      </c>
      <c r="Q505" s="550"/>
      <c r="R505" s="550"/>
      <c r="S505" s="550" t="e">
        <f>#REF!+Q505+R505</f>
        <v>#REF!</v>
      </c>
      <c r="T505" s="255">
        <f t="shared" si="484"/>
        <v>0</v>
      </c>
      <c r="U505" s="255">
        <f t="shared" si="485"/>
        <v>0</v>
      </c>
      <c r="V505" s="255">
        <f t="shared" si="431"/>
        <v>0</v>
      </c>
      <c r="W505" s="255">
        <f t="shared" si="486"/>
        <v>0</v>
      </c>
      <c r="X505" s="255">
        <f t="shared" si="487"/>
        <v>0</v>
      </c>
      <c r="Y505" s="255">
        <f t="shared" si="488"/>
        <v>0</v>
      </c>
      <c r="Z505" s="255">
        <f t="shared" si="489"/>
        <v>0</v>
      </c>
      <c r="AA505" s="990"/>
    </row>
    <row r="506" spans="1:27" outlineLevel="1">
      <c r="A506" s="137"/>
      <c r="B506" s="137"/>
      <c r="C506" s="138" t="s">
        <v>657</v>
      </c>
      <c r="D506" s="194">
        <v>1</v>
      </c>
      <c r="E506" s="194">
        <v>1</v>
      </c>
      <c r="F506" s="139" t="s">
        <v>619</v>
      </c>
      <c r="G506" s="62">
        <v>4200000</v>
      </c>
      <c r="H506" s="62">
        <v>840000</v>
      </c>
      <c r="I506" s="62">
        <f t="shared" si="480"/>
        <v>5040000</v>
      </c>
      <c r="J506" s="62">
        <f t="shared" si="481"/>
        <v>4200000</v>
      </c>
      <c r="K506" s="62">
        <f t="shared" si="482"/>
        <v>840000</v>
      </c>
      <c r="L506" s="62">
        <f t="shared" si="483"/>
        <v>5040000</v>
      </c>
      <c r="M506" s="550">
        <f>'KL TTHT CV DOT 2'!P505</f>
        <v>0</v>
      </c>
      <c r="N506" s="574">
        <f>'KL TTHT CV DOT 2'!Q505</f>
        <v>0</v>
      </c>
      <c r="O506" s="574">
        <f t="shared" si="491"/>
        <v>0</v>
      </c>
      <c r="P506" s="550">
        <f t="shared" si="430"/>
        <v>0</v>
      </c>
      <c r="Q506" s="550"/>
      <c r="R506" s="550"/>
      <c r="S506" s="550" t="e">
        <f>#REF!+Q506+R506</f>
        <v>#REF!</v>
      </c>
      <c r="T506" s="255">
        <f t="shared" si="484"/>
        <v>0</v>
      </c>
      <c r="U506" s="255">
        <f t="shared" si="485"/>
        <v>0</v>
      </c>
      <c r="V506" s="255">
        <f t="shared" si="431"/>
        <v>0</v>
      </c>
      <c r="W506" s="255">
        <f t="shared" si="486"/>
        <v>0</v>
      </c>
      <c r="X506" s="255">
        <f t="shared" si="487"/>
        <v>0</v>
      </c>
      <c r="Y506" s="255">
        <f t="shared" si="488"/>
        <v>0</v>
      </c>
      <c r="Z506" s="255">
        <f t="shared" si="489"/>
        <v>0</v>
      </c>
      <c r="AA506" s="990"/>
    </row>
    <row r="507" spans="1:27" outlineLevel="1">
      <c r="A507" s="137"/>
      <c r="B507" s="137"/>
      <c r="C507" s="138"/>
      <c r="D507" s="194"/>
      <c r="E507" s="194"/>
      <c r="F507" s="139"/>
      <c r="G507" s="62"/>
      <c r="H507" s="62"/>
      <c r="I507" s="62"/>
      <c r="J507" s="62"/>
      <c r="K507" s="62"/>
      <c r="L507" s="62"/>
      <c r="M507" s="550">
        <f>'KL TTHT CV DOT 2'!P506</f>
        <v>0</v>
      </c>
      <c r="N507" s="574">
        <f>'KL TTHT CV DOT 2'!Q506</f>
        <v>0</v>
      </c>
      <c r="O507" s="574">
        <f t="shared" si="491"/>
        <v>0</v>
      </c>
      <c r="P507" s="550">
        <f t="shared" si="430"/>
        <v>0</v>
      </c>
      <c r="Q507" s="550"/>
      <c r="R507" s="550"/>
      <c r="S507" s="550" t="e">
        <f>#REF!+Q507+R507</f>
        <v>#REF!</v>
      </c>
      <c r="T507" s="255">
        <f t="shared" si="484"/>
        <v>0</v>
      </c>
      <c r="U507" s="255">
        <f t="shared" si="485"/>
        <v>0</v>
      </c>
      <c r="V507" s="255">
        <f t="shared" si="431"/>
        <v>0</v>
      </c>
      <c r="W507" s="255">
        <f t="shared" si="486"/>
        <v>0</v>
      </c>
      <c r="X507" s="255">
        <f t="shared" si="487"/>
        <v>0</v>
      </c>
      <c r="Y507" s="255">
        <f t="shared" si="488"/>
        <v>0</v>
      </c>
      <c r="Z507" s="255">
        <f t="shared" si="489"/>
        <v>0</v>
      </c>
      <c r="AA507" s="990"/>
    </row>
    <row r="508" spans="1:27" s="153" customFormat="1" outlineLevel="1">
      <c r="A508" s="146"/>
      <c r="B508" s="146"/>
      <c r="C508" s="147" t="s">
        <v>841</v>
      </c>
      <c r="D508" s="190"/>
      <c r="E508" s="190"/>
      <c r="F508" s="148"/>
      <c r="G508" s="82"/>
      <c r="H508" s="82"/>
      <c r="I508" s="82"/>
      <c r="J508" s="82">
        <f>SUBTOTAL(9,J509:J516)</f>
        <v>67753592.965149313</v>
      </c>
      <c r="K508" s="82">
        <f t="shared" ref="K508:L508" si="492">SUBTOTAL(9,K509:K516)</f>
        <v>23522106.517953701</v>
      </c>
      <c r="L508" s="82">
        <f t="shared" si="492"/>
        <v>91275699.483103022</v>
      </c>
      <c r="M508" s="553">
        <f>'KL TTHT CV DOT 2'!P507</f>
        <v>0</v>
      </c>
      <c r="N508" s="576">
        <f>'KL TTHT CV DOT 2'!Q507</f>
        <v>0</v>
      </c>
      <c r="O508" s="576">
        <f t="shared" si="491"/>
        <v>0</v>
      </c>
      <c r="P508" s="553">
        <f t="shared" si="430"/>
        <v>0</v>
      </c>
      <c r="Q508" s="553"/>
      <c r="R508" s="553"/>
      <c r="S508" s="553" t="e">
        <f>#REF!+Q508+R508</f>
        <v>#REF!</v>
      </c>
      <c r="T508" s="266">
        <f>SUBTOTAL(9,T509:T516)</f>
        <v>21620600.072280001</v>
      </c>
      <c r="U508" s="266">
        <f t="shared" ref="U508:V508" si="493">SUBTOTAL(9,U509:U516)</f>
        <v>5220940.2254460026</v>
      </c>
      <c r="V508" s="266">
        <f t="shared" si="493"/>
        <v>26841540.297726002</v>
      </c>
      <c r="W508" s="266">
        <f>SUBTOTAL(9,W509:W516)</f>
        <v>0</v>
      </c>
      <c r="X508" s="266">
        <f t="shared" ref="X508:Y508" si="494">SUBTOTAL(9,X509:X516)</f>
        <v>0</v>
      </c>
      <c r="Y508" s="266">
        <f t="shared" si="494"/>
        <v>0</v>
      </c>
      <c r="Z508" s="266">
        <f t="shared" ref="Z508" si="495">SUBTOTAL(9,Z509:Z516)</f>
        <v>26841540.297726002</v>
      </c>
      <c r="AA508" s="988"/>
    </row>
    <row r="509" spans="1:27" outlineLevel="1">
      <c r="A509" s="137"/>
      <c r="B509" s="137"/>
      <c r="C509" s="138" t="s">
        <v>812</v>
      </c>
      <c r="D509" s="194">
        <v>1187</v>
      </c>
      <c r="E509" s="97">
        <v>1492.7</v>
      </c>
      <c r="F509" s="139" t="s">
        <v>624</v>
      </c>
      <c r="G509" s="62">
        <v>22980.09</v>
      </c>
      <c r="H509" s="62">
        <v>5743.9305000000022</v>
      </c>
      <c r="I509" s="62">
        <f t="shared" ref="I509:I514" si="496">SUM(G509:H509)</f>
        <v>28724.020500000002</v>
      </c>
      <c r="J509" s="62">
        <f t="shared" ref="J509:J515" si="497">G509*E509</f>
        <v>34302380.343000002</v>
      </c>
      <c r="K509" s="62">
        <f t="shared" ref="K509:K515" si="498">H509*E509</f>
        <v>8573965.0573500041</v>
      </c>
      <c r="L509" s="62">
        <f t="shared" ref="L509:L515" si="499">I509*E509</f>
        <v>42876345.400350004</v>
      </c>
      <c r="M509" s="554">
        <f>'KL TTHT CV DOT 2'!P508</f>
        <v>0.36</v>
      </c>
      <c r="N509" s="574">
        <f>'KL TTHT CV DOT 2'!Q508</f>
        <v>0</v>
      </c>
      <c r="O509" s="574">
        <f t="shared" si="491"/>
        <v>0.36</v>
      </c>
      <c r="P509" s="550">
        <f t="shared" si="430"/>
        <v>0.72</v>
      </c>
      <c r="Q509" s="550"/>
      <c r="R509" s="550"/>
      <c r="S509" s="550" t="e">
        <f>#REF!+Q509+R509</f>
        <v>#REF!</v>
      </c>
      <c r="T509" s="255">
        <f t="shared" ref="T509:T516" si="500">M509*J509</f>
        <v>12348856.92348</v>
      </c>
      <c r="U509" s="255">
        <f t="shared" ref="U509:U516" si="501">M509*K509</f>
        <v>3086627.4206460016</v>
      </c>
      <c r="V509" s="255">
        <f t="shared" si="431"/>
        <v>15435484.344126001</v>
      </c>
      <c r="W509" s="255">
        <f t="shared" ref="W509:W516" si="502">J509*N509</f>
        <v>0</v>
      </c>
      <c r="X509" s="255">
        <f t="shared" ref="X509:X516" si="503">K509*N509</f>
        <v>0</v>
      </c>
      <c r="Y509" s="255">
        <f t="shared" ref="Y509:Y516" si="504">W509+X509</f>
        <v>0</v>
      </c>
      <c r="Z509" s="255">
        <f t="shared" ref="Z509:Z516" si="505">V509+Y509</f>
        <v>15435484.344126001</v>
      </c>
      <c r="AA509" s="990"/>
    </row>
    <row r="510" spans="1:27" outlineLevel="1">
      <c r="A510" s="137"/>
      <c r="B510" s="137"/>
      <c r="C510" s="138" t="s">
        <v>842</v>
      </c>
      <c r="D510" s="194">
        <v>690</v>
      </c>
      <c r="E510" s="97">
        <v>792.00000000000011</v>
      </c>
      <c r="F510" s="139" t="s">
        <v>624</v>
      </c>
      <c r="G510" s="62">
        <v>32518.739999999998</v>
      </c>
      <c r="H510" s="62">
        <v>7485.6650000000009</v>
      </c>
      <c r="I510" s="62">
        <f t="shared" ref="I510" si="506">SUM(G510:H510)</f>
        <v>40004.404999999999</v>
      </c>
      <c r="J510" s="62">
        <f t="shared" si="497"/>
        <v>25754842.080000002</v>
      </c>
      <c r="K510" s="62">
        <f t="shared" si="498"/>
        <v>5928646.6800000016</v>
      </c>
      <c r="L510" s="62">
        <f t="shared" si="499"/>
        <v>31683488.760000005</v>
      </c>
      <c r="M510" s="554">
        <f>'KL TTHT CV DOT 2'!P509</f>
        <v>0.36</v>
      </c>
      <c r="N510" s="574">
        <f>'KL TTHT CV DOT 2'!Q509</f>
        <v>0</v>
      </c>
      <c r="O510" s="574">
        <f t="shared" si="491"/>
        <v>0.36</v>
      </c>
      <c r="P510" s="550">
        <f t="shared" si="430"/>
        <v>0.72</v>
      </c>
      <c r="Q510" s="550"/>
      <c r="R510" s="550"/>
      <c r="S510" s="550" t="e">
        <f>#REF!+Q510+R510</f>
        <v>#REF!</v>
      </c>
      <c r="T510" s="255">
        <f t="shared" si="500"/>
        <v>9271743.1488000005</v>
      </c>
      <c r="U510" s="255">
        <f t="shared" si="501"/>
        <v>2134312.8048000005</v>
      </c>
      <c r="V510" s="255">
        <f t="shared" si="431"/>
        <v>11406055.953600001</v>
      </c>
      <c r="W510" s="255">
        <f t="shared" si="502"/>
        <v>0</v>
      </c>
      <c r="X510" s="255">
        <f t="shared" si="503"/>
        <v>0</v>
      </c>
      <c r="Y510" s="255">
        <f t="shared" si="504"/>
        <v>0</v>
      </c>
      <c r="Z510" s="255">
        <f t="shared" si="505"/>
        <v>11406055.953600001</v>
      </c>
      <c r="AA510" s="990"/>
    </row>
    <row r="511" spans="1:27" outlineLevel="1">
      <c r="A511" s="137"/>
      <c r="B511" s="137"/>
      <c r="C511" s="138" t="s">
        <v>844</v>
      </c>
      <c r="D511" s="194">
        <v>0</v>
      </c>
      <c r="E511" s="97">
        <v>0</v>
      </c>
      <c r="F511" s="139" t="s">
        <v>624</v>
      </c>
      <c r="G511" s="62">
        <v>72299.399999999994</v>
      </c>
      <c r="H511" s="62">
        <v>17189.865000000002</v>
      </c>
      <c r="I511" s="62">
        <f t="shared" si="496"/>
        <v>89489.264999999999</v>
      </c>
      <c r="J511" s="62">
        <f t="shared" si="497"/>
        <v>0</v>
      </c>
      <c r="K511" s="62">
        <f t="shared" si="498"/>
        <v>0</v>
      </c>
      <c r="L511" s="62">
        <f t="shared" si="499"/>
        <v>0</v>
      </c>
      <c r="M511" s="550">
        <f>'KL TTHT CV DOT 2'!P510</f>
        <v>0</v>
      </c>
      <c r="N511" s="574">
        <f>'KL TTHT CV DOT 2'!Q510</f>
        <v>0</v>
      </c>
      <c r="O511" s="574">
        <f t="shared" si="491"/>
        <v>0</v>
      </c>
      <c r="P511" s="550">
        <f t="shared" si="430"/>
        <v>0</v>
      </c>
      <c r="Q511" s="550"/>
      <c r="R511" s="550"/>
      <c r="S511" s="550" t="e">
        <f>#REF!+Q511+R511</f>
        <v>#REF!</v>
      </c>
      <c r="T511" s="255">
        <f t="shared" si="500"/>
        <v>0</v>
      </c>
      <c r="U511" s="255">
        <f t="shared" si="501"/>
        <v>0</v>
      </c>
      <c r="V511" s="255">
        <f t="shared" si="431"/>
        <v>0</v>
      </c>
      <c r="W511" s="255">
        <f t="shared" si="502"/>
        <v>0</v>
      </c>
      <c r="X511" s="255">
        <f t="shared" si="503"/>
        <v>0</v>
      </c>
      <c r="Y511" s="255">
        <f t="shared" si="504"/>
        <v>0</v>
      </c>
      <c r="Z511" s="255">
        <f t="shared" si="505"/>
        <v>0</v>
      </c>
      <c r="AA511" s="990"/>
    </row>
    <row r="512" spans="1:27" outlineLevel="1">
      <c r="A512" s="137"/>
      <c r="B512" s="137"/>
      <c r="C512" s="138" t="s">
        <v>845</v>
      </c>
      <c r="D512" s="194">
        <v>0</v>
      </c>
      <c r="E512" s="97">
        <v>0</v>
      </c>
      <c r="F512" s="139" t="s">
        <v>624</v>
      </c>
      <c r="G512" s="199">
        <v>102372.9</v>
      </c>
      <c r="H512" s="199">
        <v>18573.439500000004</v>
      </c>
      <c r="I512" s="62">
        <f t="shared" si="496"/>
        <v>120946.3395</v>
      </c>
      <c r="J512" s="62">
        <f t="shared" si="497"/>
        <v>0</v>
      </c>
      <c r="K512" s="62">
        <f t="shared" si="498"/>
        <v>0</v>
      </c>
      <c r="L512" s="62">
        <f t="shared" si="499"/>
        <v>0</v>
      </c>
      <c r="M512" s="550">
        <f>'KL TTHT CV DOT 2'!P511</f>
        <v>0</v>
      </c>
      <c r="N512" s="574">
        <f>'KL TTHT CV DOT 2'!Q511</f>
        <v>0</v>
      </c>
      <c r="O512" s="574">
        <f t="shared" si="491"/>
        <v>0</v>
      </c>
      <c r="P512" s="550">
        <f t="shared" si="430"/>
        <v>0</v>
      </c>
      <c r="Q512" s="550"/>
      <c r="R512" s="550"/>
      <c r="S512" s="550" t="e">
        <f>#REF!+Q512+R512</f>
        <v>#REF!</v>
      </c>
      <c r="T512" s="255">
        <f t="shared" si="500"/>
        <v>0</v>
      </c>
      <c r="U512" s="255">
        <f t="shared" si="501"/>
        <v>0</v>
      </c>
      <c r="V512" s="255">
        <f t="shared" si="431"/>
        <v>0</v>
      </c>
      <c r="W512" s="255">
        <f t="shared" si="502"/>
        <v>0</v>
      </c>
      <c r="X512" s="255">
        <f t="shared" si="503"/>
        <v>0</v>
      </c>
      <c r="Y512" s="255">
        <f t="shared" si="504"/>
        <v>0</v>
      </c>
      <c r="Z512" s="255">
        <f t="shared" si="505"/>
        <v>0</v>
      </c>
      <c r="AA512" s="990"/>
    </row>
    <row r="513" spans="1:27" ht="21" customHeight="1" outlineLevel="1">
      <c r="A513" s="137"/>
      <c r="B513" s="137"/>
      <c r="C513" s="138" t="s">
        <v>846</v>
      </c>
      <c r="D513" s="194">
        <v>0</v>
      </c>
      <c r="E513" s="97">
        <v>0</v>
      </c>
      <c r="F513" s="139" t="s">
        <v>624</v>
      </c>
      <c r="G513" s="199">
        <v>985945.66091644217</v>
      </c>
      <c r="H513" s="199">
        <v>53025</v>
      </c>
      <c r="I513" s="62">
        <f t="shared" si="496"/>
        <v>1038970.6609164422</v>
      </c>
      <c r="J513" s="62">
        <f t="shared" si="497"/>
        <v>0</v>
      </c>
      <c r="K513" s="62">
        <f t="shared" si="498"/>
        <v>0</v>
      </c>
      <c r="L513" s="62">
        <f t="shared" si="499"/>
        <v>0</v>
      </c>
      <c r="M513" s="550">
        <f>'KL TTHT CV DOT 2'!P512</f>
        <v>0</v>
      </c>
      <c r="N513" s="574">
        <f>'KL TTHT CV DOT 2'!Q512</f>
        <v>0</v>
      </c>
      <c r="O513" s="574">
        <f t="shared" si="491"/>
        <v>0</v>
      </c>
      <c r="P513" s="550">
        <f t="shared" si="430"/>
        <v>0</v>
      </c>
      <c r="Q513" s="550"/>
      <c r="R513" s="550"/>
      <c r="S513" s="550" t="e">
        <f>#REF!+Q513+R513</f>
        <v>#REF!</v>
      </c>
      <c r="T513" s="255">
        <f t="shared" si="500"/>
        <v>0</v>
      </c>
      <c r="U513" s="255">
        <f t="shared" si="501"/>
        <v>0</v>
      </c>
      <c r="V513" s="255">
        <f t="shared" si="431"/>
        <v>0</v>
      </c>
      <c r="W513" s="255">
        <f t="shared" si="502"/>
        <v>0</v>
      </c>
      <c r="X513" s="255">
        <f t="shared" si="503"/>
        <v>0</v>
      </c>
      <c r="Y513" s="255">
        <f t="shared" si="504"/>
        <v>0</v>
      </c>
      <c r="Z513" s="255">
        <f t="shared" si="505"/>
        <v>0</v>
      </c>
      <c r="AA513" s="990"/>
    </row>
    <row r="514" spans="1:27" s="11" customFormat="1" ht="21" customHeight="1" outlineLevel="1">
      <c r="A514" s="192"/>
      <c r="B514" s="192"/>
      <c r="C514" s="386" t="s">
        <v>928</v>
      </c>
      <c r="D514" s="194">
        <v>703</v>
      </c>
      <c r="E514" s="97">
        <v>561</v>
      </c>
      <c r="F514" s="195" t="s">
        <v>624</v>
      </c>
      <c r="G514" s="199">
        <v>8773.9726027397246</v>
      </c>
      <c r="H514" s="199">
        <v>14594.016411764707</v>
      </c>
      <c r="I514" s="199">
        <f t="shared" si="496"/>
        <v>23367.989014504434</v>
      </c>
      <c r="J514" s="199">
        <f t="shared" si="497"/>
        <v>4922198.6301369853</v>
      </c>
      <c r="K514" s="199">
        <f t="shared" si="498"/>
        <v>8187243.2070000004</v>
      </c>
      <c r="L514" s="199">
        <f t="shared" si="499"/>
        <v>13109441.837136988</v>
      </c>
      <c r="M514" s="554">
        <f>'KL TTHT CV DOT 2'!P513</f>
        <v>0</v>
      </c>
      <c r="N514" s="579">
        <f>'KL TTHT CV DOT 2'!Q513</f>
        <v>0</v>
      </c>
      <c r="O514" s="579">
        <f t="shared" si="491"/>
        <v>0</v>
      </c>
      <c r="P514" s="554">
        <f t="shared" si="430"/>
        <v>0</v>
      </c>
      <c r="Q514" s="554"/>
      <c r="R514" s="554"/>
      <c r="S514" s="554" t="e">
        <f>#REF!+Q514+R514</f>
        <v>#REF!</v>
      </c>
      <c r="T514" s="265">
        <f t="shared" si="500"/>
        <v>0</v>
      </c>
      <c r="U514" s="265">
        <f t="shared" si="501"/>
        <v>0</v>
      </c>
      <c r="V514" s="265">
        <f t="shared" si="431"/>
        <v>0</v>
      </c>
      <c r="W514" s="265">
        <f t="shared" si="502"/>
        <v>0</v>
      </c>
      <c r="X514" s="265">
        <f t="shared" si="503"/>
        <v>0</v>
      </c>
      <c r="Y514" s="265">
        <f t="shared" si="504"/>
        <v>0</v>
      </c>
      <c r="Z514" s="265">
        <f t="shared" si="505"/>
        <v>0</v>
      </c>
      <c r="AA514" s="990"/>
    </row>
    <row r="515" spans="1:27" ht="20.25" customHeight="1" outlineLevel="1">
      <c r="A515" s="137"/>
      <c r="B515" s="137"/>
      <c r="C515" s="138" t="s">
        <v>657</v>
      </c>
      <c r="D515" s="194">
        <v>1</v>
      </c>
      <c r="E515" s="194">
        <v>1</v>
      </c>
      <c r="F515" s="139" t="s">
        <v>619</v>
      </c>
      <c r="G515" s="199">
        <v>2774171.9120123293</v>
      </c>
      <c r="H515" s="199">
        <v>832251.57360369875</v>
      </c>
      <c r="I515" s="62">
        <f t="shared" ref="I515" si="507">SUM(G515:H515)</f>
        <v>3606423.4856160283</v>
      </c>
      <c r="J515" s="62">
        <f t="shared" si="497"/>
        <v>2774171.9120123293</v>
      </c>
      <c r="K515" s="62">
        <f t="shared" si="498"/>
        <v>832251.57360369875</v>
      </c>
      <c r="L515" s="62">
        <f t="shared" si="499"/>
        <v>3606423.4856160283</v>
      </c>
      <c r="M515" s="550">
        <f>'KL TTHT CV DOT 2'!P514</f>
        <v>0</v>
      </c>
      <c r="N515" s="574">
        <f>'KL TTHT CV DOT 2'!Q514</f>
        <v>0</v>
      </c>
      <c r="O515" s="574">
        <f t="shared" si="491"/>
        <v>0</v>
      </c>
      <c r="P515" s="550">
        <f t="shared" si="430"/>
        <v>0</v>
      </c>
      <c r="Q515" s="550"/>
      <c r="R515" s="550"/>
      <c r="S515" s="550" t="e">
        <f>#REF!+Q515+R515</f>
        <v>#REF!</v>
      </c>
      <c r="T515" s="255">
        <f t="shared" si="500"/>
        <v>0</v>
      </c>
      <c r="U515" s="255">
        <f t="shared" si="501"/>
        <v>0</v>
      </c>
      <c r="V515" s="255">
        <f t="shared" si="431"/>
        <v>0</v>
      </c>
      <c r="W515" s="255">
        <f t="shared" si="502"/>
        <v>0</v>
      </c>
      <c r="X515" s="255">
        <f t="shared" si="503"/>
        <v>0</v>
      </c>
      <c r="Y515" s="255">
        <f t="shared" si="504"/>
        <v>0</v>
      </c>
      <c r="Z515" s="255">
        <f t="shared" si="505"/>
        <v>0</v>
      </c>
      <c r="AA515" s="990"/>
    </row>
    <row r="516" spans="1:27" outlineLevel="1">
      <c r="A516" s="137"/>
      <c r="B516" s="137"/>
      <c r="C516" s="138"/>
      <c r="D516" s="94"/>
      <c r="E516" s="94"/>
      <c r="F516" s="139"/>
      <c r="G516" s="71"/>
      <c r="H516" s="71"/>
      <c r="I516" s="71"/>
      <c r="J516" s="71"/>
      <c r="K516" s="71"/>
      <c r="L516" s="62"/>
      <c r="M516" s="550">
        <f>'KL TTHT CV DOT 2'!P515</f>
        <v>0</v>
      </c>
      <c r="N516" s="574">
        <f>'KL TTHT CV DOT 2'!Q515</f>
        <v>0</v>
      </c>
      <c r="O516" s="574">
        <f t="shared" si="491"/>
        <v>0</v>
      </c>
      <c r="P516" s="550">
        <f t="shared" si="430"/>
        <v>0</v>
      </c>
      <c r="Q516" s="550"/>
      <c r="R516" s="550"/>
      <c r="S516" s="550" t="e">
        <f>#REF!+Q516+R516</f>
        <v>#REF!</v>
      </c>
      <c r="T516" s="255">
        <f t="shared" si="500"/>
        <v>0</v>
      </c>
      <c r="U516" s="255">
        <f t="shared" si="501"/>
        <v>0</v>
      </c>
      <c r="V516" s="255">
        <f t="shared" si="431"/>
        <v>0</v>
      </c>
      <c r="W516" s="255">
        <f t="shared" si="502"/>
        <v>0</v>
      </c>
      <c r="X516" s="255">
        <f t="shared" si="503"/>
        <v>0</v>
      </c>
      <c r="Y516" s="255">
        <f t="shared" si="504"/>
        <v>0</v>
      </c>
      <c r="Z516" s="255">
        <f t="shared" si="505"/>
        <v>0</v>
      </c>
      <c r="AA516" s="990"/>
    </row>
    <row r="517" spans="1:27" outlineLevel="1">
      <c r="A517" s="183" t="s">
        <v>271</v>
      </c>
      <c r="B517" s="183"/>
      <c r="C517" s="184" t="s">
        <v>272</v>
      </c>
      <c r="D517" s="185">
        <v>1</v>
      </c>
      <c r="E517" s="185">
        <v>1</v>
      </c>
      <c r="F517" s="186" t="s">
        <v>10</v>
      </c>
      <c r="G517" s="187"/>
      <c r="H517" s="187"/>
      <c r="I517" s="187"/>
      <c r="J517" s="187">
        <f t="shared" ref="J517:K517" si="508">SUBTOTAL(9,J518:J547)</f>
        <v>74974338.22465755</v>
      </c>
      <c r="K517" s="187">
        <f t="shared" si="508"/>
        <v>17389802.695310239</v>
      </c>
      <c r="L517" s="187">
        <f>SUBTOTAL(9,L518:L547)</f>
        <v>92364140.919967785</v>
      </c>
      <c r="M517" s="560">
        <f>'KL TTHT CV DOT 2'!P516</f>
        <v>0</v>
      </c>
      <c r="N517" s="1018">
        <f>'KL TTHT CV DOT 2'!Q516</f>
        <v>0</v>
      </c>
      <c r="O517" s="1018">
        <f t="shared" si="491"/>
        <v>0</v>
      </c>
      <c r="P517" s="560">
        <f t="shared" si="430"/>
        <v>0</v>
      </c>
      <c r="Q517" s="560"/>
      <c r="R517" s="560"/>
      <c r="S517" s="560" t="e">
        <f>#REF!+Q517+R517</f>
        <v>#REF!</v>
      </c>
      <c r="T517" s="845">
        <f t="shared" ref="T517:U517" si="509">SUBTOTAL(9,T518:T547)</f>
        <v>5947056.3959999997</v>
      </c>
      <c r="U517" s="845">
        <f t="shared" si="509"/>
        <v>1442536.2270000004</v>
      </c>
      <c r="V517" s="845">
        <f>SUBTOTAL(9,V518:V547)</f>
        <v>7389592.6229999997</v>
      </c>
      <c r="W517" s="845">
        <f t="shared" ref="W517:X517" si="510">SUBTOTAL(9,W518:W547)</f>
        <v>0</v>
      </c>
      <c r="X517" s="845">
        <f t="shared" si="510"/>
        <v>0</v>
      </c>
      <c r="Y517" s="845">
        <f>SUBTOTAL(9,Y518:Y547)</f>
        <v>0</v>
      </c>
      <c r="Z517" s="845">
        <f>SUBTOTAL(9,Z518:Z547)</f>
        <v>7389592.6229999997</v>
      </c>
      <c r="AA517" s="988"/>
    </row>
    <row r="518" spans="1:27" outlineLevel="1">
      <c r="A518" s="137"/>
      <c r="B518" s="137"/>
      <c r="C518" s="147" t="s">
        <v>815</v>
      </c>
      <c r="D518" s="94"/>
      <c r="E518" s="94"/>
      <c r="F518" s="139"/>
      <c r="G518" s="71"/>
      <c r="H518" s="71"/>
      <c r="I518" s="71"/>
      <c r="J518" s="82">
        <f>SUBTOTAL(9,J519:J530)</f>
        <v>13582018.800000001</v>
      </c>
      <c r="K518" s="82">
        <f t="shared" ref="K518:L518" si="511">SUBTOTAL(9,K519:K530)</f>
        <v>4641349.6400000006</v>
      </c>
      <c r="L518" s="82">
        <f t="shared" si="511"/>
        <v>18223368.440000001</v>
      </c>
      <c r="M518" s="553">
        <f>'KL TTHT CV DOT 2'!P517</f>
        <v>0</v>
      </c>
      <c r="N518" s="576">
        <f>'KL TTHT CV DOT 2'!Q517</f>
        <v>0</v>
      </c>
      <c r="O518" s="576">
        <f t="shared" si="491"/>
        <v>0</v>
      </c>
      <c r="P518" s="553">
        <f t="shared" si="430"/>
        <v>0</v>
      </c>
      <c r="Q518" s="553"/>
      <c r="R518" s="553"/>
      <c r="S518" s="553" t="e">
        <f>#REF!+Q518+R518</f>
        <v>#REF!</v>
      </c>
      <c r="T518" s="266">
        <f>SUBTOTAL(9,T519:T530)</f>
        <v>0</v>
      </c>
      <c r="U518" s="266">
        <f t="shared" ref="U518:V518" si="512">SUBTOTAL(9,U519:U530)</f>
        <v>0</v>
      </c>
      <c r="V518" s="266">
        <f t="shared" si="512"/>
        <v>0</v>
      </c>
      <c r="W518" s="266">
        <f>SUBTOTAL(9,W519:W530)</f>
        <v>0</v>
      </c>
      <c r="X518" s="266">
        <f t="shared" ref="X518:Y518" si="513">SUBTOTAL(9,X519:X530)</f>
        <v>0</v>
      </c>
      <c r="Y518" s="266">
        <f t="shared" si="513"/>
        <v>0</v>
      </c>
      <c r="Z518" s="266">
        <f t="shared" ref="Z518" si="514">SUBTOTAL(9,Z519:Z530)</f>
        <v>0</v>
      </c>
      <c r="AA518" s="988"/>
    </row>
    <row r="519" spans="1:27" s="11" customFormat="1" outlineLevel="1">
      <c r="A519" s="192"/>
      <c r="B519" s="192"/>
      <c r="C519" s="193" t="s">
        <v>696</v>
      </c>
      <c r="D519" s="194">
        <v>6</v>
      </c>
      <c r="E519" s="97">
        <v>6</v>
      </c>
      <c r="F519" s="195" t="s">
        <v>660</v>
      </c>
      <c r="G519" s="199">
        <v>46800</v>
      </c>
      <c r="H519" s="199">
        <v>54500.000000000007</v>
      </c>
      <c r="I519" s="199">
        <f t="shared" ref="I519:I523" si="515">SUM(G519:H519)</f>
        <v>101300</v>
      </c>
      <c r="J519" s="199">
        <f t="shared" ref="J519:J529" si="516">G519*E519</f>
        <v>280800</v>
      </c>
      <c r="K519" s="199">
        <f t="shared" ref="K519:K529" si="517">H519*E519</f>
        <v>327000.00000000006</v>
      </c>
      <c r="L519" s="199">
        <f t="shared" ref="L519:L529" si="518">I519*E519</f>
        <v>607800</v>
      </c>
      <c r="M519" s="554">
        <f>'KL TTHT CV DOT 2'!P518</f>
        <v>0</v>
      </c>
      <c r="N519" s="579">
        <f>'KL TTHT CV DOT 2'!Q518</f>
        <v>0</v>
      </c>
      <c r="O519" s="579">
        <f t="shared" si="491"/>
        <v>0</v>
      </c>
      <c r="P519" s="554">
        <f t="shared" si="430"/>
        <v>0</v>
      </c>
      <c r="Q519" s="554"/>
      <c r="R519" s="554"/>
      <c r="S519" s="554" t="e">
        <f>#REF!+Q519+R519</f>
        <v>#REF!</v>
      </c>
      <c r="T519" s="265">
        <f t="shared" ref="T519:T530" si="519">M519*J519</f>
        <v>0</v>
      </c>
      <c r="U519" s="265">
        <f t="shared" ref="U519:U530" si="520">M519*K519</f>
        <v>0</v>
      </c>
      <c r="V519" s="265">
        <f t="shared" si="431"/>
        <v>0</v>
      </c>
      <c r="W519" s="265">
        <f t="shared" ref="W519:W530" si="521">J519*N519</f>
        <v>0</v>
      </c>
      <c r="X519" s="265">
        <f t="shared" ref="X519:X530" si="522">K519*N519</f>
        <v>0</v>
      </c>
      <c r="Y519" s="265">
        <f t="shared" ref="Y519:Y530" si="523">W519+X519</f>
        <v>0</v>
      </c>
      <c r="Z519" s="265">
        <f t="shared" ref="Z519:Z530" si="524">V519+Y519</f>
        <v>0</v>
      </c>
      <c r="AA519" s="990"/>
    </row>
    <row r="520" spans="1:27" s="11" customFormat="1" outlineLevel="1">
      <c r="A520" s="192"/>
      <c r="B520" s="192"/>
      <c r="C520" s="193" t="s">
        <v>816</v>
      </c>
      <c r="D520" s="194">
        <v>0</v>
      </c>
      <c r="E520" s="194">
        <v>0</v>
      </c>
      <c r="F520" s="195" t="s">
        <v>660</v>
      </c>
      <c r="G520" s="199">
        <v>46800</v>
      </c>
      <c r="H520" s="199">
        <v>54500.000000000007</v>
      </c>
      <c r="I520" s="199">
        <f t="shared" si="515"/>
        <v>101300</v>
      </c>
      <c r="J520" s="199">
        <f t="shared" si="516"/>
        <v>0</v>
      </c>
      <c r="K520" s="199">
        <f t="shared" si="517"/>
        <v>0</v>
      </c>
      <c r="L520" s="199">
        <f t="shared" si="518"/>
        <v>0</v>
      </c>
      <c r="M520" s="554">
        <f>'KL TTHT CV DOT 2'!P519</f>
        <v>0</v>
      </c>
      <c r="N520" s="579">
        <f>'KL TTHT CV DOT 2'!Q519</f>
        <v>0</v>
      </c>
      <c r="O520" s="579">
        <f t="shared" si="491"/>
        <v>0</v>
      </c>
      <c r="P520" s="554">
        <f t="shared" si="430"/>
        <v>0</v>
      </c>
      <c r="Q520" s="554"/>
      <c r="R520" s="554"/>
      <c r="S520" s="554" t="e">
        <f>#REF!+Q520+R520</f>
        <v>#REF!</v>
      </c>
      <c r="T520" s="265">
        <f t="shared" si="519"/>
        <v>0</v>
      </c>
      <c r="U520" s="265">
        <f t="shared" si="520"/>
        <v>0</v>
      </c>
      <c r="V520" s="265">
        <f t="shared" si="431"/>
        <v>0</v>
      </c>
      <c r="W520" s="265">
        <f t="shared" si="521"/>
        <v>0</v>
      </c>
      <c r="X520" s="265">
        <f t="shared" si="522"/>
        <v>0</v>
      </c>
      <c r="Y520" s="265">
        <f t="shared" si="523"/>
        <v>0</v>
      </c>
      <c r="Z520" s="265">
        <f t="shared" si="524"/>
        <v>0</v>
      </c>
      <c r="AA520" s="990"/>
    </row>
    <row r="521" spans="1:27" s="11" customFormat="1" outlineLevel="1">
      <c r="A521" s="192"/>
      <c r="B521" s="192"/>
      <c r="C521" s="193" t="s">
        <v>852</v>
      </c>
      <c r="D521" s="194">
        <v>32</v>
      </c>
      <c r="E521" s="194">
        <v>32</v>
      </c>
      <c r="F521" s="195" t="s">
        <v>660</v>
      </c>
      <c r="G521" s="199">
        <v>223200</v>
      </c>
      <c r="H521" s="199">
        <v>54500.000000000007</v>
      </c>
      <c r="I521" s="199">
        <f t="shared" si="515"/>
        <v>277700</v>
      </c>
      <c r="J521" s="199">
        <f t="shared" si="516"/>
        <v>7142400</v>
      </c>
      <c r="K521" s="199">
        <f t="shared" si="517"/>
        <v>1744000.0000000002</v>
      </c>
      <c r="L521" s="199">
        <f t="shared" si="518"/>
        <v>8886400</v>
      </c>
      <c r="M521" s="554">
        <f>'KL TTHT CV DOT 2'!P520</f>
        <v>0</v>
      </c>
      <c r="N521" s="579">
        <f>'KL TTHT CV DOT 2'!Q520</f>
        <v>0</v>
      </c>
      <c r="O521" s="579">
        <f t="shared" si="491"/>
        <v>0</v>
      </c>
      <c r="P521" s="554">
        <f t="shared" si="430"/>
        <v>0</v>
      </c>
      <c r="Q521" s="554"/>
      <c r="R521" s="554"/>
      <c r="S521" s="554" t="e">
        <f>#REF!+Q521+R521</f>
        <v>#REF!</v>
      </c>
      <c r="T521" s="265">
        <f t="shared" si="519"/>
        <v>0</v>
      </c>
      <c r="U521" s="265">
        <f t="shared" si="520"/>
        <v>0</v>
      </c>
      <c r="V521" s="265">
        <f t="shared" si="431"/>
        <v>0</v>
      </c>
      <c r="W521" s="265">
        <f t="shared" si="521"/>
        <v>0</v>
      </c>
      <c r="X521" s="265">
        <f t="shared" si="522"/>
        <v>0</v>
      </c>
      <c r="Y521" s="265">
        <f t="shared" si="523"/>
        <v>0</v>
      </c>
      <c r="Z521" s="265">
        <f t="shared" si="524"/>
        <v>0</v>
      </c>
      <c r="AA521" s="990"/>
    </row>
    <row r="522" spans="1:27" s="11" customFormat="1" outlineLevel="1">
      <c r="A522" s="192"/>
      <c r="B522" s="192"/>
      <c r="C522" s="193" t="s">
        <v>700</v>
      </c>
      <c r="D522" s="194">
        <v>12</v>
      </c>
      <c r="E522" s="194">
        <v>12</v>
      </c>
      <c r="F522" s="195" t="s">
        <v>660</v>
      </c>
      <c r="G522" s="199">
        <v>124560</v>
      </c>
      <c r="H522" s="199">
        <v>54500.000000000007</v>
      </c>
      <c r="I522" s="199">
        <f t="shared" si="515"/>
        <v>179060</v>
      </c>
      <c r="J522" s="199">
        <f t="shared" si="516"/>
        <v>1494720</v>
      </c>
      <c r="K522" s="199">
        <f t="shared" si="517"/>
        <v>654000.00000000012</v>
      </c>
      <c r="L522" s="199">
        <f t="shared" si="518"/>
        <v>2148720</v>
      </c>
      <c r="M522" s="554">
        <f>'KL TTHT CV DOT 2'!P521</f>
        <v>0</v>
      </c>
      <c r="N522" s="579">
        <f>'KL TTHT CV DOT 2'!Q521</f>
        <v>0</v>
      </c>
      <c r="O522" s="579">
        <f t="shared" si="491"/>
        <v>0</v>
      </c>
      <c r="P522" s="554">
        <f t="shared" si="430"/>
        <v>0</v>
      </c>
      <c r="Q522" s="554"/>
      <c r="R522" s="554"/>
      <c r="S522" s="554" t="e">
        <f>#REF!+Q522+R522</f>
        <v>#REF!</v>
      </c>
      <c r="T522" s="265">
        <f t="shared" si="519"/>
        <v>0</v>
      </c>
      <c r="U522" s="265">
        <f t="shared" si="520"/>
        <v>0</v>
      </c>
      <c r="V522" s="265">
        <f t="shared" si="431"/>
        <v>0</v>
      </c>
      <c r="W522" s="265">
        <f t="shared" si="521"/>
        <v>0</v>
      </c>
      <c r="X522" s="265">
        <f t="shared" si="522"/>
        <v>0</v>
      </c>
      <c r="Y522" s="265">
        <f t="shared" si="523"/>
        <v>0</v>
      </c>
      <c r="Z522" s="265">
        <f t="shared" si="524"/>
        <v>0</v>
      </c>
      <c r="AA522" s="990"/>
    </row>
    <row r="523" spans="1:27" s="11" customFormat="1" outlineLevel="1">
      <c r="A523" s="192"/>
      <c r="B523" s="192"/>
      <c r="C523" s="193" t="s">
        <v>702</v>
      </c>
      <c r="D523" s="194">
        <v>0</v>
      </c>
      <c r="E523" s="194">
        <v>0</v>
      </c>
      <c r="F523" s="195" t="s">
        <v>660</v>
      </c>
      <c r="G523" s="199">
        <v>249120</v>
      </c>
      <c r="H523" s="199">
        <v>54500.000000000007</v>
      </c>
      <c r="I523" s="199">
        <f t="shared" si="515"/>
        <v>303620</v>
      </c>
      <c r="J523" s="199">
        <f t="shared" si="516"/>
        <v>0</v>
      </c>
      <c r="K523" s="199">
        <f t="shared" si="517"/>
        <v>0</v>
      </c>
      <c r="L523" s="199">
        <f t="shared" si="518"/>
        <v>0</v>
      </c>
      <c r="M523" s="554">
        <f>'KL TTHT CV DOT 2'!P522</f>
        <v>0</v>
      </c>
      <c r="N523" s="579">
        <f>'KL TTHT CV DOT 2'!Q522</f>
        <v>0</v>
      </c>
      <c r="O523" s="579">
        <f t="shared" si="491"/>
        <v>0</v>
      </c>
      <c r="P523" s="554">
        <f t="shared" si="430"/>
        <v>0</v>
      </c>
      <c r="Q523" s="554"/>
      <c r="R523" s="554"/>
      <c r="S523" s="554" t="e">
        <f>#REF!+Q523+R523</f>
        <v>#REF!</v>
      </c>
      <c r="T523" s="265">
        <f t="shared" si="519"/>
        <v>0</v>
      </c>
      <c r="U523" s="265">
        <f t="shared" si="520"/>
        <v>0</v>
      </c>
      <c r="V523" s="265">
        <f t="shared" si="431"/>
        <v>0</v>
      </c>
      <c r="W523" s="265">
        <f t="shared" si="521"/>
        <v>0</v>
      </c>
      <c r="X523" s="265">
        <f t="shared" si="522"/>
        <v>0</v>
      </c>
      <c r="Y523" s="265">
        <f t="shared" si="523"/>
        <v>0</v>
      </c>
      <c r="Z523" s="265">
        <f t="shared" si="524"/>
        <v>0</v>
      </c>
      <c r="AA523" s="990"/>
    </row>
    <row r="524" spans="1:27" s="11" customFormat="1" outlineLevel="1">
      <c r="A524" s="192"/>
      <c r="B524" s="192"/>
      <c r="C524" s="400" t="s">
        <v>853</v>
      </c>
      <c r="D524" s="194">
        <v>4</v>
      </c>
      <c r="E524" s="194">
        <v>4</v>
      </c>
      <c r="F524" s="195" t="s">
        <v>660</v>
      </c>
      <c r="G524" s="199">
        <v>150480</v>
      </c>
      <c r="H524" s="199">
        <v>54500.000000000007</v>
      </c>
      <c r="I524" s="199">
        <f t="shared" ref="I524:I529" si="525">SUM(G524:H524)</f>
        <v>204980</v>
      </c>
      <c r="J524" s="199">
        <f t="shared" si="516"/>
        <v>601920</v>
      </c>
      <c r="K524" s="199">
        <f t="shared" si="517"/>
        <v>218000.00000000003</v>
      </c>
      <c r="L524" s="199">
        <f t="shared" si="518"/>
        <v>819920</v>
      </c>
      <c r="M524" s="554">
        <f>'KL TTHT CV DOT 2'!P523</f>
        <v>0</v>
      </c>
      <c r="N524" s="579">
        <f>'KL TTHT CV DOT 2'!Q523</f>
        <v>0</v>
      </c>
      <c r="O524" s="579">
        <f t="shared" si="491"/>
        <v>0</v>
      </c>
      <c r="P524" s="554">
        <f t="shared" si="430"/>
        <v>0</v>
      </c>
      <c r="Q524" s="554"/>
      <c r="R524" s="554"/>
      <c r="S524" s="554" t="e">
        <f>#REF!+Q524+R524</f>
        <v>#REF!</v>
      </c>
      <c r="T524" s="265">
        <f t="shared" si="519"/>
        <v>0</v>
      </c>
      <c r="U524" s="265">
        <f t="shared" si="520"/>
        <v>0</v>
      </c>
      <c r="V524" s="265">
        <f t="shared" si="431"/>
        <v>0</v>
      </c>
      <c r="W524" s="265">
        <f t="shared" si="521"/>
        <v>0</v>
      </c>
      <c r="X524" s="265">
        <f t="shared" si="522"/>
        <v>0</v>
      </c>
      <c r="Y524" s="265">
        <f t="shared" si="523"/>
        <v>0</v>
      </c>
      <c r="Z524" s="265">
        <f t="shared" si="524"/>
        <v>0</v>
      </c>
      <c r="AA524" s="990"/>
    </row>
    <row r="525" spans="1:27" s="11" customFormat="1" outlineLevel="1">
      <c r="A525" s="192"/>
      <c r="B525" s="192"/>
      <c r="C525" s="400" t="s">
        <v>848</v>
      </c>
      <c r="D525" s="194">
        <v>0</v>
      </c>
      <c r="E525" s="194">
        <v>0</v>
      </c>
      <c r="F525" s="195" t="s">
        <v>660</v>
      </c>
      <c r="G525" s="199">
        <v>150480</v>
      </c>
      <c r="H525" s="199">
        <v>54500.000000000007</v>
      </c>
      <c r="I525" s="199">
        <f t="shared" si="525"/>
        <v>204980</v>
      </c>
      <c r="J525" s="199">
        <f t="shared" si="516"/>
        <v>0</v>
      </c>
      <c r="K525" s="199">
        <f t="shared" si="517"/>
        <v>0</v>
      </c>
      <c r="L525" s="199">
        <f t="shared" si="518"/>
        <v>0</v>
      </c>
      <c r="M525" s="554">
        <f>'KL TTHT CV DOT 2'!P524</f>
        <v>0</v>
      </c>
      <c r="N525" s="579">
        <f>'KL TTHT CV DOT 2'!Q524</f>
        <v>0</v>
      </c>
      <c r="O525" s="579">
        <f t="shared" si="491"/>
        <v>0</v>
      </c>
      <c r="P525" s="554">
        <f t="shared" si="430"/>
        <v>0</v>
      </c>
      <c r="Q525" s="554"/>
      <c r="R525" s="554"/>
      <c r="S525" s="554" t="e">
        <f>#REF!+Q525+R525</f>
        <v>#REF!</v>
      </c>
      <c r="T525" s="265">
        <f t="shared" si="519"/>
        <v>0</v>
      </c>
      <c r="U525" s="265">
        <f t="shared" si="520"/>
        <v>0</v>
      </c>
      <c r="V525" s="265">
        <f t="shared" si="431"/>
        <v>0</v>
      </c>
      <c r="W525" s="265">
        <f t="shared" si="521"/>
        <v>0</v>
      </c>
      <c r="X525" s="265">
        <f t="shared" si="522"/>
        <v>0</v>
      </c>
      <c r="Y525" s="265">
        <f t="shared" si="523"/>
        <v>0</v>
      </c>
      <c r="Z525" s="265">
        <f t="shared" si="524"/>
        <v>0</v>
      </c>
      <c r="AA525" s="990"/>
    </row>
    <row r="526" spans="1:27" s="11" customFormat="1" ht="26.4" outlineLevel="1">
      <c r="A526" s="192"/>
      <c r="B526" s="192"/>
      <c r="C526" s="193" t="s">
        <v>703</v>
      </c>
      <c r="D526" s="194">
        <v>28</v>
      </c>
      <c r="E526" s="194">
        <v>28</v>
      </c>
      <c r="F526" s="195" t="s">
        <v>660</v>
      </c>
      <c r="G526" s="199">
        <v>124560</v>
      </c>
      <c r="H526" s="199">
        <v>54500.000000000007</v>
      </c>
      <c r="I526" s="199">
        <f t="shared" si="525"/>
        <v>179060</v>
      </c>
      <c r="J526" s="199">
        <f t="shared" si="516"/>
        <v>3487680</v>
      </c>
      <c r="K526" s="199">
        <f t="shared" si="517"/>
        <v>1526000.0000000002</v>
      </c>
      <c r="L526" s="199">
        <f t="shared" si="518"/>
        <v>5013680</v>
      </c>
      <c r="M526" s="554">
        <f>'KL TTHT CV DOT 2'!P525</f>
        <v>0</v>
      </c>
      <c r="N526" s="579">
        <f>'KL TTHT CV DOT 2'!Q525</f>
        <v>0</v>
      </c>
      <c r="O526" s="579">
        <f t="shared" si="491"/>
        <v>0</v>
      </c>
      <c r="P526" s="554">
        <f t="shared" si="430"/>
        <v>0</v>
      </c>
      <c r="Q526" s="554"/>
      <c r="R526" s="554"/>
      <c r="S526" s="554" t="e">
        <f>#REF!+Q526+R526</f>
        <v>#REF!</v>
      </c>
      <c r="T526" s="265">
        <f t="shared" si="519"/>
        <v>0</v>
      </c>
      <c r="U526" s="265">
        <f t="shared" si="520"/>
        <v>0</v>
      </c>
      <c r="V526" s="265">
        <f t="shared" si="431"/>
        <v>0</v>
      </c>
      <c r="W526" s="265">
        <f t="shared" si="521"/>
        <v>0</v>
      </c>
      <c r="X526" s="265">
        <f t="shared" si="522"/>
        <v>0</v>
      </c>
      <c r="Y526" s="265">
        <f t="shared" si="523"/>
        <v>0</v>
      </c>
      <c r="Z526" s="265">
        <f t="shared" si="524"/>
        <v>0</v>
      </c>
      <c r="AA526" s="990"/>
    </row>
    <row r="527" spans="1:27" s="11" customFormat="1" outlineLevel="1">
      <c r="A527" s="192"/>
      <c r="B527" s="192"/>
      <c r="C527" s="193" t="s">
        <v>704</v>
      </c>
      <c r="D527" s="194">
        <v>0</v>
      </c>
      <c r="E527" s="194">
        <v>0</v>
      </c>
      <c r="F527" s="195" t="s">
        <v>660</v>
      </c>
      <c r="G527" s="199">
        <v>0</v>
      </c>
      <c r="H527" s="199">
        <v>381500</v>
      </c>
      <c r="I527" s="199">
        <f t="shared" si="525"/>
        <v>381500</v>
      </c>
      <c r="J527" s="199">
        <f t="shared" si="516"/>
        <v>0</v>
      </c>
      <c r="K527" s="199">
        <f t="shared" si="517"/>
        <v>0</v>
      </c>
      <c r="L527" s="199">
        <f t="shared" si="518"/>
        <v>0</v>
      </c>
      <c r="M527" s="554">
        <f>'KL TTHT CV DOT 2'!P526</f>
        <v>0</v>
      </c>
      <c r="N527" s="579">
        <f>'KL TTHT CV DOT 2'!Q526</f>
        <v>0</v>
      </c>
      <c r="O527" s="579">
        <f t="shared" si="491"/>
        <v>0</v>
      </c>
      <c r="P527" s="554">
        <f t="shared" si="430"/>
        <v>0</v>
      </c>
      <c r="Q527" s="554"/>
      <c r="R527" s="554"/>
      <c r="S527" s="554" t="e">
        <f>#REF!+Q527+R527</f>
        <v>#REF!</v>
      </c>
      <c r="T527" s="265">
        <f t="shared" si="519"/>
        <v>0</v>
      </c>
      <c r="U527" s="265">
        <f t="shared" si="520"/>
        <v>0</v>
      </c>
      <c r="V527" s="265">
        <f t="shared" si="431"/>
        <v>0</v>
      </c>
      <c r="W527" s="265">
        <f t="shared" si="521"/>
        <v>0</v>
      </c>
      <c r="X527" s="265">
        <f t="shared" si="522"/>
        <v>0</v>
      </c>
      <c r="Y527" s="265">
        <f t="shared" si="523"/>
        <v>0</v>
      </c>
      <c r="Z527" s="265">
        <f t="shared" si="524"/>
        <v>0</v>
      </c>
      <c r="AA527" s="990"/>
    </row>
    <row r="528" spans="1:27" s="11" customFormat="1" outlineLevel="1">
      <c r="A528" s="192"/>
      <c r="B528" s="192"/>
      <c r="C528" s="193" t="s">
        <v>705</v>
      </c>
      <c r="D528" s="194">
        <v>0</v>
      </c>
      <c r="E528" s="194">
        <v>0</v>
      </c>
      <c r="F528" s="195" t="s">
        <v>660</v>
      </c>
      <c r="G528" s="199">
        <v>0</v>
      </c>
      <c r="H528" s="199">
        <v>381500</v>
      </c>
      <c r="I528" s="199">
        <f t="shared" si="525"/>
        <v>381500</v>
      </c>
      <c r="J528" s="199">
        <f t="shared" si="516"/>
        <v>0</v>
      </c>
      <c r="K528" s="199">
        <f t="shared" si="517"/>
        <v>0</v>
      </c>
      <c r="L528" s="199">
        <f t="shared" si="518"/>
        <v>0</v>
      </c>
      <c r="M528" s="554">
        <f>'KL TTHT CV DOT 2'!P527</f>
        <v>0</v>
      </c>
      <c r="N528" s="579">
        <f>'KL TTHT CV DOT 2'!Q527</f>
        <v>0</v>
      </c>
      <c r="O528" s="579">
        <f t="shared" si="491"/>
        <v>0</v>
      </c>
      <c r="P528" s="554">
        <f t="shared" ref="P528:P591" si="526">M528+N528+O528</f>
        <v>0</v>
      </c>
      <c r="Q528" s="554"/>
      <c r="R528" s="554"/>
      <c r="S528" s="554" t="e">
        <f>#REF!+Q528+R528</f>
        <v>#REF!</v>
      </c>
      <c r="T528" s="265">
        <f t="shared" si="519"/>
        <v>0</v>
      </c>
      <c r="U528" s="265">
        <f t="shared" si="520"/>
        <v>0</v>
      </c>
      <c r="V528" s="265">
        <f t="shared" ref="V528:V591" si="527">T528+U528</f>
        <v>0</v>
      </c>
      <c r="W528" s="265">
        <f t="shared" si="521"/>
        <v>0</v>
      </c>
      <c r="X528" s="265">
        <f t="shared" si="522"/>
        <v>0</v>
      </c>
      <c r="Y528" s="265">
        <f t="shared" si="523"/>
        <v>0</v>
      </c>
      <c r="Z528" s="265">
        <f t="shared" si="524"/>
        <v>0</v>
      </c>
      <c r="AA528" s="990"/>
    </row>
    <row r="529" spans="1:27" s="11" customFormat="1" outlineLevel="1">
      <c r="A529" s="192"/>
      <c r="B529" s="192"/>
      <c r="C529" s="193" t="s">
        <v>657</v>
      </c>
      <c r="D529" s="194">
        <v>1</v>
      </c>
      <c r="E529" s="194">
        <v>1</v>
      </c>
      <c r="F529" s="195" t="s">
        <v>619</v>
      </c>
      <c r="G529" s="199">
        <v>574498.79999999993</v>
      </c>
      <c r="H529" s="199">
        <v>172349.63999999998</v>
      </c>
      <c r="I529" s="199">
        <f t="shared" si="525"/>
        <v>746848.44</v>
      </c>
      <c r="J529" s="199">
        <f t="shared" si="516"/>
        <v>574498.79999999993</v>
      </c>
      <c r="K529" s="199">
        <f t="shared" si="517"/>
        <v>172349.63999999998</v>
      </c>
      <c r="L529" s="199">
        <f t="shared" si="518"/>
        <v>746848.44</v>
      </c>
      <c r="M529" s="554">
        <f>'KL TTHT CV DOT 2'!P528</f>
        <v>0</v>
      </c>
      <c r="N529" s="579">
        <f>'KL TTHT CV DOT 2'!Q528</f>
        <v>0</v>
      </c>
      <c r="O529" s="579">
        <f t="shared" si="491"/>
        <v>0</v>
      </c>
      <c r="P529" s="554">
        <f t="shared" si="526"/>
        <v>0</v>
      </c>
      <c r="Q529" s="554"/>
      <c r="R529" s="554"/>
      <c r="S529" s="554" t="e">
        <f>#REF!+Q529+R529</f>
        <v>#REF!</v>
      </c>
      <c r="T529" s="265">
        <f t="shared" si="519"/>
        <v>0</v>
      </c>
      <c r="U529" s="265">
        <f t="shared" si="520"/>
        <v>0</v>
      </c>
      <c r="V529" s="265">
        <f t="shared" si="527"/>
        <v>0</v>
      </c>
      <c r="W529" s="265">
        <f t="shared" si="521"/>
        <v>0</v>
      </c>
      <c r="X529" s="265">
        <f t="shared" si="522"/>
        <v>0</v>
      </c>
      <c r="Y529" s="265">
        <f t="shared" si="523"/>
        <v>0</v>
      </c>
      <c r="Z529" s="265">
        <f t="shared" si="524"/>
        <v>0</v>
      </c>
      <c r="AA529" s="990"/>
    </row>
    <row r="530" spans="1:27" s="11" customFormat="1" outlineLevel="1">
      <c r="A530" s="192"/>
      <c r="B530" s="192"/>
      <c r="C530" s="193"/>
      <c r="D530" s="194">
        <v>0</v>
      </c>
      <c r="E530" s="194">
        <v>0</v>
      </c>
      <c r="F530" s="195"/>
      <c r="G530" s="199"/>
      <c r="H530" s="199"/>
      <c r="I530" s="199"/>
      <c r="J530" s="199"/>
      <c r="K530" s="199"/>
      <c r="L530" s="199"/>
      <c r="M530" s="554">
        <f>'KL TTHT CV DOT 2'!P529</f>
        <v>0</v>
      </c>
      <c r="N530" s="579">
        <f>'KL TTHT CV DOT 2'!Q529</f>
        <v>0</v>
      </c>
      <c r="O530" s="579">
        <f t="shared" si="491"/>
        <v>0</v>
      </c>
      <c r="P530" s="554">
        <f t="shared" si="526"/>
        <v>0</v>
      </c>
      <c r="Q530" s="554"/>
      <c r="R530" s="554"/>
      <c r="S530" s="554" t="e">
        <f>#REF!+Q530+R530</f>
        <v>#REF!</v>
      </c>
      <c r="T530" s="265">
        <f t="shared" si="519"/>
        <v>0</v>
      </c>
      <c r="U530" s="265">
        <f t="shared" si="520"/>
        <v>0</v>
      </c>
      <c r="V530" s="265">
        <f t="shared" si="527"/>
        <v>0</v>
      </c>
      <c r="W530" s="265">
        <f t="shared" si="521"/>
        <v>0</v>
      </c>
      <c r="X530" s="265">
        <f t="shared" si="522"/>
        <v>0</v>
      </c>
      <c r="Y530" s="265">
        <f t="shared" si="523"/>
        <v>0</v>
      </c>
      <c r="Z530" s="265">
        <f t="shared" si="524"/>
        <v>0</v>
      </c>
      <c r="AA530" s="990"/>
    </row>
    <row r="531" spans="1:27" s="11" customFormat="1" outlineLevel="1">
      <c r="A531" s="192"/>
      <c r="B531" s="192"/>
      <c r="C531" s="189" t="s">
        <v>706</v>
      </c>
      <c r="D531" s="194">
        <v>0</v>
      </c>
      <c r="E531" s="194">
        <v>0</v>
      </c>
      <c r="F531" s="195"/>
      <c r="G531" s="199"/>
      <c r="H531" s="199"/>
      <c r="I531" s="199"/>
      <c r="J531" s="174">
        <f>SUBTOTAL(9,J532:J538)</f>
        <v>40385700</v>
      </c>
      <c r="K531" s="174">
        <f t="shared" ref="K531:L531" si="528">SUBTOTAL(9,K532:K538)</f>
        <v>2790000.0000000005</v>
      </c>
      <c r="L531" s="174">
        <f t="shared" si="528"/>
        <v>43175700</v>
      </c>
      <c r="M531" s="558">
        <f>'KL TTHT CV DOT 2'!P530</f>
        <v>0</v>
      </c>
      <c r="N531" s="578">
        <f>'KL TTHT CV DOT 2'!Q530</f>
        <v>0</v>
      </c>
      <c r="O531" s="578">
        <f t="shared" si="491"/>
        <v>0</v>
      </c>
      <c r="P531" s="558">
        <f t="shared" si="526"/>
        <v>0</v>
      </c>
      <c r="Q531" s="558"/>
      <c r="R531" s="558"/>
      <c r="S531" s="558" t="e">
        <f>#REF!+Q531+R531</f>
        <v>#REF!</v>
      </c>
      <c r="T531" s="843">
        <f>SUBTOTAL(9,T532:T538)</f>
        <v>0</v>
      </c>
      <c r="U531" s="843">
        <f t="shared" ref="U531:V531" si="529">SUBTOTAL(9,U532:U538)</f>
        <v>0</v>
      </c>
      <c r="V531" s="843">
        <f t="shared" si="529"/>
        <v>0</v>
      </c>
      <c r="W531" s="843">
        <f>SUBTOTAL(9,W532:W538)</f>
        <v>0</v>
      </c>
      <c r="X531" s="843">
        <f t="shared" ref="X531:Y531" si="530">SUBTOTAL(9,X532:X538)</f>
        <v>0</v>
      </c>
      <c r="Y531" s="843">
        <f t="shared" si="530"/>
        <v>0</v>
      </c>
      <c r="Z531" s="843">
        <f t="shared" ref="Z531" si="531">SUBTOTAL(9,Z532:Z538)</f>
        <v>0</v>
      </c>
      <c r="AA531" s="988"/>
    </row>
    <row r="532" spans="1:27" s="11" customFormat="1" outlineLevel="1">
      <c r="A532" s="192"/>
      <c r="B532" s="192"/>
      <c r="C532" s="193" t="s">
        <v>837</v>
      </c>
      <c r="D532" s="194">
        <v>0</v>
      </c>
      <c r="E532" s="194">
        <v>0</v>
      </c>
      <c r="F532" s="195" t="s">
        <v>660</v>
      </c>
      <c r="G532" s="199">
        <v>3339600.0000000005</v>
      </c>
      <c r="H532" s="199">
        <v>56000.000000000007</v>
      </c>
      <c r="I532" s="199">
        <f t="shared" ref="I532:I537" si="532">SUM(G532:H532)</f>
        <v>3395600.0000000005</v>
      </c>
      <c r="J532" s="199">
        <f t="shared" ref="J532:J537" si="533">G532*E532</f>
        <v>0</v>
      </c>
      <c r="K532" s="199">
        <f t="shared" ref="K532:K537" si="534">H532*E532</f>
        <v>0</v>
      </c>
      <c r="L532" s="199">
        <f t="shared" ref="L532:L537" si="535">I532*E532</f>
        <v>0</v>
      </c>
      <c r="M532" s="554">
        <f>'KL TTHT CV DOT 2'!P531</f>
        <v>0</v>
      </c>
      <c r="N532" s="579">
        <f>'KL TTHT CV DOT 2'!Q531</f>
        <v>0</v>
      </c>
      <c r="O532" s="579">
        <f t="shared" si="491"/>
        <v>0</v>
      </c>
      <c r="P532" s="554">
        <f t="shared" si="526"/>
        <v>0</v>
      </c>
      <c r="Q532" s="554"/>
      <c r="R532" s="554"/>
      <c r="S532" s="554" t="e">
        <f>#REF!+Q532+R532</f>
        <v>#REF!</v>
      </c>
      <c r="T532" s="265">
        <f t="shared" ref="T532:T538" si="536">M532*J532</f>
        <v>0</v>
      </c>
      <c r="U532" s="265">
        <f t="shared" ref="U532:U538" si="537">M532*K532</f>
        <v>0</v>
      </c>
      <c r="V532" s="265">
        <f t="shared" si="527"/>
        <v>0</v>
      </c>
      <c r="W532" s="265">
        <f t="shared" ref="W532:W538" si="538">J532*N532</f>
        <v>0</v>
      </c>
      <c r="X532" s="265">
        <f t="shared" ref="X532:X538" si="539">K532*N532</f>
        <v>0</v>
      </c>
      <c r="Y532" s="265">
        <f t="shared" ref="Y532:Y538" si="540">W532+X532</f>
        <v>0</v>
      </c>
      <c r="Z532" s="265">
        <f t="shared" ref="Z532:Z538" si="541">V532+Y532</f>
        <v>0</v>
      </c>
      <c r="AA532" s="990"/>
    </row>
    <row r="533" spans="1:27" s="11" customFormat="1" outlineLevel="1">
      <c r="A533" s="192"/>
      <c r="B533" s="192"/>
      <c r="C533" s="193" t="s">
        <v>849</v>
      </c>
      <c r="D533" s="97">
        <v>0</v>
      </c>
      <c r="E533" s="97">
        <v>0</v>
      </c>
      <c r="F533" s="195" t="s">
        <v>660</v>
      </c>
      <c r="G533" s="199">
        <v>1346400</v>
      </c>
      <c r="H533" s="199">
        <v>56000.000000000007</v>
      </c>
      <c r="I533" s="199">
        <f t="shared" ref="I533" si="542">SUM(G533:H533)</f>
        <v>1402400</v>
      </c>
      <c r="J533" s="199">
        <f t="shared" si="533"/>
        <v>0</v>
      </c>
      <c r="K533" s="199">
        <f t="shared" si="534"/>
        <v>0</v>
      </c>
      <c r="L533" s="199">
        <f t="shared" si="535"/>
        <v>0</v>
      </c>
      <c r="M533" s="554">
        <f>'KL TTHT CV DOT 2'!P532</f>
        <v>0</v>
      </c>
      <c r="N533" s="579">
        <f>'KL TTHT CV DOT 2'!Q532</f>
        <v>0</v>
      </c>
      <c r="O533" s="579">
        <f t="shared" si="491"/>
        <v>0</v>
      </c>
      <c r="P533" s="554">
        <f t="shared" si="526"/>
        <v>0</v>
      </c>
      <c r="Q533" s="554"/>
      <c r="R533" s="554"/>
      <c r="S533" s="554" t="e">
        <f>#REF!+Q533+R533</f>
        <v>#REF!</v>
      </c>
      <c r="T533" s="265">
        <f t="shared" si="536"/>
        <v>0</v>
      </c>
      <c r="U533" s="265">
        <f t="shared" si="537"/>
        <v>0</v>
      </c>
      <c r="V533" s="265">
        <f t="shared" si="527"/>
        <v>0</v>
      </c>
      <c r="W533" s="265">
        <f t="shared" si="538"/>
        <v>0</v>
      </c>
      <c r="X533" s="265">
        <f t="shared" si="539"/>
        <v>0</v>
      </c>
      <c r="Y533" s="265">
        <f t="shared" si="540"/>
        <v>0</v>
      </c>
      <c r="Z533" s="265">
        <f t="shared" si="541"/>
        <v>0</v>
      </c>
      <c r="AA533" s="990"/>
    </row>
    <row r="534" spans="1:27" s="11" customFormat="1" outlineLevel="1">
      <c r="A534" s="192"/>
      <c r="B534" s="192"/>
      <c r="C534" s="193" t="s">
        <v>854</v>
      </c>
      <c r="D534" s="97">
        <v>6</v>
      </c>
      <c r="E534" s="97">
        <v>6</v>
      </c>
      <c r="F534" s="195" t="s">
        <v>660</v>
      </c>
      <c r="G534" s="62">
        <v>1607100.0000000002</v>
      </c>
      <c r="H534" s="62">
        <v>56000.000000000007</v>
      </c>
      <c r="I534" s="62">
        <f t="shared" si="532"/>
        <v>1663100.0000000002</v>
      </c>
      <c r="J534" s="199">
        <f t="shared" si="533"/>
        <v>9642600.0000000019</v>
      </c>
      <c r="K534" s="199">
        <f t="shared" si="534"/>
        <v>336000.00000000006</v>
      </c>
      <c r="L534" s="199">
        <f t="shared" si="535"/>
        <v>9978600.0000000019</v>
      </c>
      <c r="M534" s="554">
        <f>'KL TTHT CV DOT 2'!P533</f>
        <v>0</v>
      </c>
      <c r="N534" s="579">
        <f>'KL TTHT CV DOT 2'!Q533</f>
        <v>0</v>
      </c>
      <c r="O534" s="579">
        <f t="shared" si="491"/>
        <v>0</v>
      </c>
      <c r="P534" s="554">
        <f t="shared" si="526"/>
        <v>0</v>
      </c>
      <c r="Q534" s="554"/>
      <c r="R534" s="554"/>
      <c r="S534" s="554" t="e">
        <f>#REF!+Q534+R534</f>
        <v>#REF!</v>
      </c>
      <c r="T534" s="265">
        <f t="shared" si="536"/>
        <v>0</v>
      </c>
      <c r="U534" s="265">
        <f t="shared" si="537"/>
        <v>0</v>
      </c>
      <c r="V534" s="265">
        <f t="shared" si="527"/>
        <v>0</v>
      </c>
      <c r="W534" s="265">
        <f t="shared" si="538"/>
        <v>0</v>
      </c>
      <c r="X534" s="265">
        <f t="shared" si="539"/>
        <v>0</v>
      </c>
      <c r="Y534" s="265">
        <f t="shared" si="540"/>
        <v>0</v>
      </c>
      <c r="Z534" s="265">
        <f t="shared" si="541"/>
        <v>0</v>
      </c>
      <c r="AA534" s="990"/>
    </row>
    <row r="535" spans="1:27" s="11" customFormat="1" outlineLevel="1">
      <c r="A535" s="192"/>
      <c r="B535" s="192"/>
      <c r="C535" s="193" t="s">
        <v>711</v>
      </c>
      <c r="D535" s="97">
        <v>28</v>
      </c>
      <c r="E535" s="97">
        <v>28</v>
      </c>
      <c r="F535" s="195" t="s">
        <v>660</v>
      </c>
      <c r="G535" s="62">
        <v>585200</v>
      </c>
      <c r="H535" s="62">
        <v>56000.000000000007</v>
      </c>
      <c r="I535" s="62">
        <f t="shared" si="532"/>
        <v>641200</v>
      </c>
      <c r="J535" s="199">
        <f t="shared" si="533"/>
        <v>16385600</v>
      </c>
      <c r="K535" s="199">
        <f t="shared" si="534"/>
        <v>1568000.0000000002</v>
      </c>
      <c r="L535" s="199">
        <f t="shared" si="535"/>
        <v>17953600</v>
      </c>
      <c r="M535" s="554">
        <f>'KL TTHT CV DOT 2'!P534</f>
        <v>0</v>
      </c>
      <c r="N535" s="579">
        <f>'KL TTHT CV DOT 2'!Q534</f>
        <v>0</v>
      </c>
      <c r="O535" s="579">
        <f t="shared" si="491"/>
        <v>0</v>
      </c>
      <c r="P535" s="554">
        <f t="shared" si="526"/>
        <v>0</v>
      </c>
      <c r="Q535" s="554"/>
      <c r="R535" s="554"/>
      <c r="S535" s="554" t="e">
        <f>#REF!+Q535+R535</f>
        <v>#REF!</v>
      </c>
      <c r="T535" s="265">
        <f t="shared" si="536"/>
        <v>0</v>
      </c>
      <c r="U535" s="265">
        <f t="shared" si="537"/>
        <v>0</v>
      </c>
      <c r="V535" s="265">
        <f t="shared" si="527"/>
        <v>0</v>
      </c>
      <c r="W535" s="265">
        <f t="shared" si="538"/>
        <v>0</v>
      </c>
      <c r="X535" s="265">
        <f t="shared" si="539"/>
        <v>0</v>
      </c>
      <c r="Y535" s="265">
        <f t="shared" si="540"/>
        <v>0</v>
      </c>
      <c r="Z535" s="265">
        <f t="shared" si="541"/>
        <v>0</v>
      </c>
      <c r="AA535" s="990"/>
    </row>
    <row r="536" spans="1:27" outlineLevel="1">
      <c r="A536" s="137"/>
      <c r="B536" s="137"/>
      <c r="C536" s="138" t="s">
        <v>851</v>
      </c>
      <c r="D536" s="97">
        <v>16</v>
      </c>
      <c r="E536" s="97">
        <v>11</v>
      </c>
      <c r="F536" s="139" t="s">
        <v>660</v>
      </c>
      <c r="G536" s="62">
        <v>1182500</v>
      </c>
      <c r="H536" s="62">
        <v>56000.000000000007</v>
      </c>
      <c r="I536" s="62">
        <f t="shared" si="532"/>
        <v>1238500</v>
      </c>
      <c r="J536" s="71">
        <f t="shared" si="533"/>
        <v>13007500</v>
      </c>
      <c r="K536" s="71">
        <f t="shared" si="534"/>
        <v>616000.00000000012</v>
      </c>
      <c r="L536" s="71">
        <f t="shared" si="535"/>
        <v>13623500</v>
      </c>
      <c r="M536" s="552">
        <f>'KL TTHT CV DOT 2'!P535</f>
        <v>0</v>
      </c>
      <c r="N536" s="570">
        <f>'KL TTHT CV DOT 2'!Q535</f>
        <v>0</v>
      </c>
      <c r="O536" s="570">
        <f t="shared" si="491"/>
        <v>0</v>
      </c>
      <c r="P536" s="552">
        <f t="shared" si="526"/>
        <v>0</v>
      </c>
      <c r="Q536" s="552"/>
      <c r="R536" s="552"/>
      <c r="S536" s="552" t="e">
        <f>#REF!+Q536+R536</f>
        <v>#REF!</v>
      </c>
      <c r="T536" s="257">
        <f t="shared" si="536"/>
        <v>0</v>
      </c>
      <c r="U536" s="257">
        <f t="shared" si="537"/>
        <v>0</v>
      </c>
      <c r="V536" s="257">
        <f t="shared" si="527"/>
        <v>0</v>
      </c>
      <c r="W536" s="257">
        <f t="shared" si="538"/>
        <v>0</v>
      </c>
      <c r="X536" s="257">
        <f t="shared" si="539"/>
        <v>0</v>
      </c>
      <c r="Y536" s="257">
        <f t="shared" si="540"/>
        <v>0</v>
      </c>
      <c r="Z536" s="257">
        <f t="shared" si="541"/>
        <v>0</v>
      </c>
      <c r="AA536" s="990"/>
    </row>
    <row r="537" spans="1:27" outlineLevel="1">
      <c r="A537" s="137"/>
      <c r="B537" s="137"/>
      <c r="C537" s="400" t="s">
        <v>657</v>
      </c>
      <c r="D537" s="97">
        <v>0</v>
      </c>
      <c r="E537" s="97">
        <v>1</v>
      </c>
      <c r="F537" s="139" t="s">
        <v>619</v>
      </c>
      <c r="G537" s="62">
        <v>1350000</v>
      </c>
      <c r="H537" s="62">
        <v>270000</v>
      </c>
      <c r="I537" s="62">
        <f t="shared" si="532"/>
        <v>1620000</v>
      </c>
      <c r="J537" s="71">
        <f t="shared" si="533"/>
        <v>1350000</v>
      </c>
      <c r="K537" s="71">
        <f t="shared" si="534"/>
        <v>270000</v>
      </c>
      <c r="L537" s="71">
        <f t="shared" si="535"/>
        <v>1620000</v>
      </c>
      <c r="M537" s="552">
        <f>'KL TTHT CV DOT 2'!P536</f>
        <v>0</v>
      </c>
      <c r="N537" s="570">
        <f>'KL TTHT CV DOT 2'!Q536</f>
        <v>0</v>
      </c>
      <c r="O537" s="570">
        <f t="shared" si="491"/>
        <v>0</v>
      </c>
      <c r="P537" s="552">
        <f t="shared" si="526"/>
        <v>0</v>
      </c>
      <c r="Q537" s="552"/>
      <c r="R537" s="552"/>
      <c r="S537" s="552" t="e">
        <f>#REF!+Q537+R537</f>
        <v>#REF!</v>
      </c>
      <c r="T537" s="257">
        <f t="shared" si="536"/>
        <v>0</v>
      </c>
      <c r="U537" s="257">
        <f t="shared" si="537"/>
        <v>0</v>
      </c>
      <c r="V537" s="257">
        <f t="shared" si="527"/>
        <v>0</v>
      </c>
      <c r="W537" s="257">
        <f t="shared" si="538"/>
        <v>0</v>
      </c>
      <c r="X537" s="257">
        <f t="shared" si="539"/>
        <v>0</v>
      </c>
      <c r="Y537" s="257">
        <f t="shared" si="540"/>
        <v>0</v>
      </c>
      <c r="Z537" s="257">
        <f t="shared" si="541"/>
        <v>0</v>
      </c>
      <c r="AA537" s="990"/>
    </row>
    <row r="538" spans="1:27" outlineLevel="1">
      <c r="A538" s="137"/>
      <c r="B538" s="137"/>
      <c r="C538" s="138"/>
      <c r="D538" s="97">
        <v>0</v>
      </c>
      <c r="E538" s="97">
        <v>0</v>
      </c>
      <c r="F538" s="139"/>
      <c r="G538" s="62"/>
      <c r="H538" s="62"/>
      <c r="I538" s="62"/>
      <c r="J538" s="71"/>
      <c r="K538" s="71"/>
      <c r="L538" s="71"/>
      <c r="M538" s="552">
        <f>'KL TTHT CV DOT 2'!P537</f>
        <v>0</v>
      </c>
      <c r="N538" s="570">
        <f>'KL TTHT CV DOT 2'!Q537</f>
        <v>0</v>
      </c>
      <c r="O538" s="570">
        <f t="shared" si="491"/>
        <v>0</v>
      </c>
      <c r="P538" s="552">
        <f t="shared" si="526"/>
        <v>0</v>
      </c>
      <c r="Q538" s="552"/>
      <c r="R538" s="552"/>
      <c r="S538" s="552" t="e">
        <f>#REF!+Q538+R538</f>
        <v>#REF!</v>
      </c>
      <c r="T538" s="257">
        <f t="shared" si="536"/>
        <v>0</v>
      </c>
      <c r="U538" s="257">
        <f t="shared" si="537"/>
        <v>0</v>
      </c>
      <c r="V538" s="257">
        <f t="shared" si="527"/>
        <v>0</v>
      </c>
      <c r="W538" s="257">
        <f t="shared" si="538"/>
        <v>0</v>
      </c>
      <c r="X538" s="257">
        <f t="shared" si="539"/>
        <v>0</v>
      </c>
      <c r="Y538" s="257">
        <f t="shared" si="540"/>
        <v>0</v>
      </c>
      <c r="Z538" s="257">
        <f t="shared" si="541"/>
        <v>0</v>
      </c>
      <c r="AA538" s="990"/>
    </row>
    <row r="539" spans="1:27" s="153" customFormat="1" outlineLevel="1">
      <c r="A539" s="146"/>
      <c r="B539" s="146"/>
      <c r="C539" s="147" t="s">
        <v>841</v>
      </c>
      <c r="D539" s="99">
        <v>0</v>
      </c>
      <c r="E539" s="99">
        <v>0</v>
      </c>
      <c r="F539" s="148"/>
      <c r="G539" s="82"/>
      <c r="H539" s="82"/>
      <c r="I539" s="82"/>
      <c r="J539" s="82">
        <f>SUBTOTAL(9,J540:J547)</f>
        <v>21006619.424657531</v>
      </c>
      <c r="K539" s="82">
        <f t="shared" ref="K539:L539" si="543">SUBTOTAL(9,K540:K547)</f>
        <v>9958453.0553102363</v>
      </c>
      <c r="L539" s="82">
        <f t="shared" si="543"/>
        <v>30965072.479967769</v>
      </c>
      <c r="M539" s="553">
        <f>'KL TTHT CV DOT 2'!P538</f>
        <v>0</v>
      </c>
      <c r="N539" s="576">
        <f>'KL TTHT CV DOT 2'!Q538</f>
        <v>0</v>
      </c>
      <c r="O539" s="576">
        <f t="shared" si="491"/>
        <v>0</v>
      </c>
      <c r="P539" s="553">
        <f t="shared" si="526"/>
        <v>0</v>
      </c>
      <c r="Q539" s="553"/>
      <c r="R539" s="553"/>
      <c r="S539" s="553" t="e">
        <f>#REF!+Q539+R539</f>
        <v>#REF!</v>
      </c>
      <c r="T539" s="266">
        <f>SUBTOTAL(9,T540:T547)</f>
        <v>5947056.3959999997</v>
      </c>
      <c r="U539" s="266">
        <f t="shared" ref="U539:V539" si="544">SUBTOTAL(9,U540:U547)</f>
        <v>1442536.2270000004</v>
      </c>
      <c r="V539" s="266">
        <f t="shared" si="544"/>
        <v>7389592.6229999997</v>
      </c>
      <c r="W539" s="266">
        <f>SUBTOTAL(9,W540:W547)</f>
        <v>0</v>
      </c>
      <c r="X539" s="266">
        <f t="shared" ref="X539:Y539" si="545">SUBTOTAL(9,X540:X547)</f>
        <v>0</v>
      </c>
      <c r="Y539" s="266">
        <f t="shared" si="545"/>
        <v>0</v>
      </c>
      <c r="Z539" s="266">
        <f t="shared" ref="Z539" si="546">SUBTOTAL(9,Z540:Z547)</f>
        <v>7389592.6229999997</v>
      </c>
      <c r="AA539" s="988"/>
    </row>
    <row r="540" spans="1:27" outlineLevel="1">
      <c r="A540" s="137"/>
      <c r="B540" s="137"/>
      <c r="C540" s="138" t="s">
        <v>812</v>
      </c>
      <c r="D540" s="97">
        <v>478</v>
      </c>
      <c r="E540" s="97">
        <v>450</v>
      </c>
      <c r="F540" s="139" t="s">
        <v>624</v>
      </c>
      <c r="G540" s="62">
        <v>22980.09</v>
      </c>
      <c r="H540" s="62">
        <v>5743.9305000000022</v>
      </c>
      <c r="I540" s="62">
        <f t="shared" ref="I540:I545" si="547">SUM(G540:H540)</f>
        <v>28724.020500000002</v>
      </c>
      <c r="J540" s="71">
        <f t="shared" ref="J540:J546" si="548">G540*E540</f>
        <v>10341040.5</v>
      </c>
      <c r="K540" s="71">
        <f t="shared" ref="K540:K546" si="549">H540*E540</f>
        <v>2584768.725000001</v>
      </c>
      <c r="L540" s="71">
        <f t="shared" ref="L540:L546" si="550">I540*E540</f>
        <v>12925809.225000001</v>
      </c>
      <c r="M540" s="554">
        <f>'KL TTHT CV DOT 2'!P539</f>
        <v>0.36</v>
      </c>
      <c r="N540" s="570">
        <f>'KL TTHT CV DOT 2'!Q539</f>
        <v>0</v>
      </c>
      <c r="O540" s="570">
        <f t="shared" si="491"/>
        <v>0.36</v>
      </c>
      <c r="P540" s="552">
        <f t="shared" si="526"/>
        <v>0.72</v>
      </c>
      <c r="Q540" s="552"/>
      <c r="R540" s="552"/>
      <c r="S540" s="552" t="e">
        <f>#REF!+Q540+R540</f>
        <v>#REF!</v>
      </c>
      <c r="T540" s="257">
        <f t="shared" ref="T540:T547" si="551">M540*J540</f>
        <v>3722774.58</v>
      </c>
      <c r="U540" s="257">
        <f t="shared" ref="U540:U547" si="552">M540*K540</f>
        <v>930516.74100000039</v>
      </c>
      <c r="V540" s="257">
        <f t="shared" si="527"/>
        <v>4653291.3210000005</v>
      </c>
      <c r="W540" s="257">
        <f t="shared" ref="W540:W547" si="553">J540*N540</f>
        <v>0</v>
      </c>
      <c r="X540" s="257">
        <f t="shared" ref="X540:X547" si="554">K540*N540</f>
        <v>0</v>
      </c>
      <c r="Y540" s="257">
        <f t="shared" ref="Y540:Y547" si="555">W540+X540</f>
        <v>0</v>
      </c>
      <c r="Z540" s="257">
        <f t="shared" ref="Z540:Z547" si="556">V540+Y540</f>
        <v>4653291.3210000005</v>
      </c>
      <c r="AA540" s="990"/>
    </row>
    <row r="541" spans="1:27" outlineLevel="1">
      <c r="A541" s="137"/>
      <c r="B541" s="137"/>
      <c r="C541" s="138" t="s">
        <v>842</v>
      </c>
      <c r="D541" s="97">
        <v>217</v>
      </c>
      <c r="E541" s="97">
        <v>190</v>
      </c>
      <c r="F541" s="139" t="s">
        <v>624</v>
      </c>
      <c r="G541" s="62">
        <v>32518.739999999998</v>
      </c>
      <c r="H541" s="62">
        <v>7485.6650000000009</v>
      </c>
      <c r="I541" s="62">
        <f t="shared" si="547"/>
        <v>40004.404999999999</v>
      </c>
      <c r="J541" s="71">
        <f t="shared" si="548"/>
        <v>6178560.5999999996</v>
      </c>
      <c r="K541" s="71">
        <f t="shared" si="549"/>
        <v>1422276.35</v>
      </c>
      <c r="L541" s="71">
        <f t="shared" si="550"/>
        <v>7600836.9500000002</v>
      </c>
      <c r="M541" s="554">
        <f>'KL TTHT CV DOT 2'!P540</f>
        <v>0.36</v>
      </c>
      <c r="N541" s="570">
        <f>'KL TTHT CV DOT 2'!Q540</f>
        <v>0</v>
      </c>
      <c r="O541" s="570">
        <f t="shared" si="491"/>
        <v>0.36</v>
      </c>
      <c r="P541" s="552">
        <f t="shared" si="526"/>
        <v>0.72</v>
      </c>
      <c r="Q541" s="552"/>
      <c r="R541" s="552"/>
      <c r="S541" s="552" t="e">
        <f>#REF!+Q541+R541</f>
        <v>#REF!</v>
      </c>
      <c r="T541" s="257">
        <f t="shared" si="551"/>
        <v>2224281.8159999996</v>
      </c>
      <c r="U541" s="257">
        <f t="shared" si="552"/>
        <v>512019.48600000003</v>
      </c>
      <c r="V541" s="257">
        <f t="shared" si="527"/>
        <v>2736301.3019999997</v>
      </c>
      <c r="W541" s="257">
        <f t="shared" si="553"/>
        <v>0</v>
      </c>
      <c r="X541" s="257">
        <f t="shared" si="554"/>
        <v>0</v>
      </c>
      <c r="Y541" s="257">
        <f t="shared" si="555"/>
        <v>0</v>
      </c>
      <c r="Z541" s="257">
        <f t="shared" si="556"/>
        <v>2736301.3019999997</v>
      </c>
      <c r="AA541" s="990"/>
    </row>
    <row r="542" spans="1:27" outlineLevel="1">
      <c r="A542" s="137"/>
      <c r="B542" s="137"/>
      <c r="C542" s="138" t="s">
        <v>844</v>
      </c>
      <c r="D542" s="97">
        <v>0</v>
      </c>
      <c r="E542" s="97">
        <v>0</v>
      </c>
      <c r="F542" s="139" t="s">
        <v>624</v>
      </c>
      <c r="G542" s="62">
        <v>72299.399999999994</v>
      </c>
      <c r="H542" s="62">
        <v>17189.865000000002</v>
      </c>
      <c r="I542" s="62">
        <f t="shared" si="547"/>
        <v>89489.264999999999</v>
      </c>
      <c r="J542" s="71">
        <f t="shared" si="548"/>
        <v>0</v>
      </c>
      <c r="K542" s="71">
        <f t="shared" si="549"/>
        <v>0</v>
      </c>
      <c r="L542" s="71">
        <f t="shared" si="550"/>
        <v>0</v>
      </c>
      <c r="M542" s="552">
        <f>'KL TTHT CV DOT 2'!P541</f>
        <v>0</v>
      </c>
      <c r="N542" s="570">
        <f>'KL TTHT CV DOT 2'!Q541</f>
        <v>0</v>
      </c>
      <c r="O542" s="570">
        <f t="shared" si="491"/>
        <v>0</v>
      </c>
      <c r="P542" s="552">
        <f t="shared" si="526"/>
        <v>0</v>
      </c>
      <c r="Q542" s="552"/>
      <c r="R542" s="552"/>
      <c r="S542" s="552" t="e">
        <f>#REF!+Q542+R542</f>
        <v>#REF!</v>
      </c>
      <c r="T542" s="257">
        <f t="shared" si="551"/>
        <v>0</v>
      </c>
      <c r="U542" s="257">
        <f t="shared" si="552"/>
        <v>0</v>
      </c>
      <c r="V542" s="257">
        <f t="shared" si="527"/>
        <v>0</v>
      </c>
      <c r="W542" s="257">
        <f t="shared" si="553"/>
        <v>0</v>
      </c>
      <c r="X542" s="257">
        <f t="shared" si="554"/>
        <v>0</v>
      </c>
      <c r="Y542" s="257">
        <f t="shared" si="555"/>
        <v>0</v>
      </c>
      <c r="Z542" s="257">
        <f t="shared" si="556"/>
        <v>0</v>
      </c>
      <c r="AA542" s="990"/>
    </row>
    <row r="543" spans="1:27" outlineLevel="1">
      <c r="A543" s="137"/>
      <c r="B543" s="137"/>
      <c r="C543" s="138" t="s">
        <v>845</v>
      </c>
      <c r="D543" s="97">
        <v>0</v>
      </c>
      <c r="E543" s="97">
        <v>0</v>
      </c>
      <c r="F543" s="139" t="s">
        <v>624</v>
      </c>
      <c r="G543" s="62">
        <v>102372.9</v>
      </c>
      <c r="H543" s="62">
        <v>18573.439500000004</v>
      </c>
      <c r="I543" s="62">
        <f t="shared" si="547"/>
        <v>120946.3395</v>
      </c>
      <c r="J543" s="71">
        <f t="shared" si="548"/>
        <v>0</v>
      </c>
      <c r="K543" s="71">
        <f t="shared" si="549"/>
        <v>0</v>
      </c>
      <c r="L543" s="71">
        <f t="shared" si="550"/>
        <v>0</v>
      </c>
      <c r="M543" s="552">
        <f>'KL TTHT CV DOT 2'!P542</f>
        <v>0</v>
      </c>
      <c r="N543" s="570">
        <f>'KL TTHT CV DOT 2'!Q542</f>
        <v>0</v>
      </c>
      <c r="O543" s="570">
        <f t="shared" si="491"/>
        <v>0</v>
      </c>
      <c r="P543" s="552">
        <f t="shared" si="526"/>
        <v>0</v>
      </c>
      <c r="Q543" s="552"/>
      <c r="R543" s="552"/>
      <c r="S543" s="552" t="e">
        <f>#REF!+Q543+R543</f>
        <v>#REF!</v>
      </c>
      <c r="T543" s="257">
        <f t="shared" si="551"/>
        <v>0</v>
      </c>
      <c r="U543" s="257">
        <f t="shared" si="552"/>
        <v>0</v>
      </c>
      <c r="V543" s="257">
        <f t="shared" si="527"/>
        <v>0</v>
      </c>
      <c r="W543" s="257">
        <f t="shared" si="553"/>
        <v>0</v>
      </c>
      <c r="X543" s="257">
        <f t="shared" si="554"/>
        <v>0</v>
      </c>
      <c r="Y543" s="257">
        <f t="shared" si="555"/>
        <v>0</v>
      </c>
      <c r="Z543" s="257">
        <f t="shared" si="556"/>
        <v>0</v>
      </c>
      <c r="AA543" s="990"/>
    </row>
    <row r="544" spans="1:27" ht="21" customHeight="1" outlineLevel="1">
      <c r="A544" s="137"/>
      <c r="B544" s="137"/>
      <c r="C544" s="138" t="s">
        <v>846</v>
      </c>
      <c r="D544" s="97">
        <v>0</v>
      </c>
      <c r="E544" s="97">
        <v>0</v>
      </c>
      <c r="F544" s="139" t="s">
        <v>624</v>
      </c>
      <c r="G544" s="199">
        <v>985945.66091644217</v>
      </c>
      <c r="H544" s="199">
        <v>53025</v>
      </c>
      <c r="I544" s="71">
        <f t="shared" si="547"/>
        <v>1038970.6609164422</v>
      </c>
      <c r="J544" s="71">
        <f t="shared" si="548"/>
        <v>0</v>
      </c>
      <c r="K544" s="71">
        <f t="shared" si="549"/>
        <v>0</v>
      </c>
      <c r="L544" s="71">
        <f t="shared" si="550"/>
        <v>0</v>
      </c>
      <c r="M544" s="552">
        <f>'KL TTHT CV DOT 2'!P543</f>
        <v>0</v>
      </c>
      <c r="N544" s="570">
        <f>'KL TTHT CV DOT 2'!Q543</f>
        <v>0</v>
      </c>
      <c r="O544" s="570">
        <f t="shared" si="491"/>
        <v>0</v>
      </c>
      <c r="P544" s="552">
        <f t="shared" si="526"/>
        <v>0</v>
      </c>
      <c r="Q544" s="552"/>
      <c r="R544" s="552"/>
      <c r="S544" s="552" t="e">
        <f>#REF!+Q544+R544</f>
        <v>#REF!</v>
      </c>
      <c r="T544" s="257">
        <f t="shared" si="551"/>
        <v>0</v>
      </c>
      <c r="U544" s="257">
        <f t="shared" si="552"/>
        <v>0</v>
      </c>
      <c r="V544" s="257">
        <f t="shared" si="527"/>
        <v>0</v>
      </c>
      <c r="W544" s="257">
        <f t="shared" si="553"/>
        <v>0</v>
      </c>
      <c r="X544" s="257">
        <f t="shared" si="554"/>
        <v>0</v>
      </c>
      <c r="Y544" s="257">
        <f t="shared" si="555"/>
        <v>0</v>
      </c>
      <c r="Z544" s="257">
        <f t="shared" si="556"/>
        <v>0</v>
      </c>
      <c r="AA544" s="990"/>
    </row>
    <row r="545" spans="1:27" s="11" customFormat="1" ht="21" customHeight="1" outlineLevel="1">
      <c r="A545" s="192"/>
      <c r="B545" s="192"/>
      <c r="C545" s="386" t="s">
        <v>928</v>
      </c>
      <c r="D545" s="97">
        <v>384</v>
      </c>
      <c r="E545" s="97">
        <v>385.00000000000006</v>
      </c>
      <c r="F545" s="195" t="s">
        <v>624</v>
      </c>
      <c r="G545" s="199">
        <v>8773.9726027397246</v>
      </c>
      <c r="H545" s="199">
        <v>14594.016411764707</v>
      </c>
      <c r="I545" s="199">
        <f t="shared" si="547"/>
        <v>23367.989014504434</v>
      </c>
      <c r="J545" s="199">
        <f t="shared" si="548"/>
        <v>3377979.4520547944</v>
      </c>
      <c r="K545" s="199">
        <f t="shared" si="549"/>
        <v>5618696.3185294131</v>
      </c>
      <c r="L545" s="199">
        <f t="shared" si="550"/>
        <v>8996675.7705842089</v>
      </c>
      <c r="M545" s="554">
        <f>'KL TTHT CV DOT 2'!P544</f>
        <v>0</v>
      </c>
      <c r="N545" s="579">
        <f>'KL TTHT CV DOT 2'!Q544</f>
        <v>0</v>
      </c>
      <c r="O545" s="579">
        <f t="shared" si="491"/>
        <v>0</v>
      </c>
      <c r="P545" s="554">
        <f t="shared" si="526"/>
        <v>0</v>
      </c>
      <c r="Q545" s="554"/>
      <c r="R545" s="554"/>
      <c r="S545" s="554" t="e">
        <f>#REF!+Q545+R545</f>
        <v>#REF!</v>
      </c>
      <c r="T545" s="265">
        <f t="shared" si="551"/>
        <v>0</v>
      </c>
      <c r="U545" s="265">
        <f t="shared" si="552"/>
        <v>0</v>
      </c>
      <c r="V545" s="265">
        <f t="shared" si="527"/>
        <v>0</v>
      </c>
      <c r="W545" s="265">
        <f t="shared" si="553"/>
        <v>0</v>
      </c>
      <c r="X545" s="265">
        <f t="shared" si="554"/>
        <v>0</v>
      </c>
      <c r="Y545" s="265">
        <f t="shared" si="555"/>
        <v>0</v>
      </c>
      <c r="Z545" s="265">
        <f t="shared" si="556"/>
        <v>0</v>
      </c>
      <c r="AA545" s="990"/>
    </row>
    <row r="546" spans="1:27" ht="20.25" customHeight="1" outlineLevel="1">
      <c r="A546" s="137"/>
      <c r="B546" s="137"/>
      <c r="C546" s="138" t="s">
        <v>657</v>
      </c>
      <c r="D546" s="97">
        <v>1</v>
      </c>
      <c r="E546" s="97">
        <v>1</v>
      </c>
      <c r="F546" s="139" t="s">
        <v>619</v>
      </c>
      <c r="G546" s="199">
        <v>1109038.8726027398</v>
      </c>
      <c r="H546" s="199">
        <v>332711.66178082192</v>
      </c>
      <c r="I546" s="62">
        <f t="shared" ref="I546" si="557">SUM(G546:H546)</f>
        <v>1441750.5343835617</v>
      </c>
      <c r="J546" s="62">
        <f t="shared" si="548"/>
        <v>1109038.8726027398</v>
      </c>
      <c r="K546" s="62">
        <f t="shared" si="549"/>
        <v>332711.66178082192</v>
      </c>
      <c r="L546" s="62">
        <f t="shared" si="550"/>
        <v>1441750.5343835617</v>
      </c>
      <c r="M546" s="550">
        <f>'KL TTHT CV DOT 2'!P545</f>
        <v>0</v>
      </c>
      <c r="N546" s="574">
        <f>'KL TTHT CV DOT 2'!Q545</f>
        <v>0</v>
      </c>
      <c r="O546" s="574">
        <f t="shared" si="491"/>
        <v>0</v>
      </c>
      <c r="P546" s="550">
        <f t="shared" si="526"/>
        <v>0</v>
      </c>
      <c r="Q546" s="550"/>
      <c r="R546" s="550"/>
      <c r="S546" s="550" t="e">
        <f>#REF!+Q546+R546</f>
        <v>#REF!</v>
      </c>
      <c r="T546" s="255">
        <f t="shared" si="551"/>
        <v>0</v>
      </c>
      <c r="U546" s="255">
        <f t="shared" si="552"/>
        <v>0</v>
      </c>
      <c r="V546" s="255">
        <f t="shared" si="527"/>
        <v>0</v>
      </c>
      <c r="W546" s="255">
        <f t="shared" si="553"/>
        <v>0</v>
      </c>
      <c r="X546" s="255">
        <f t="shared" si="554"/>
        <v>0</v>
      </c>
      <c r="Y546" s="255">
        <f t="shared" si="555"/>
        <v>0</v>
      </c>
      <c r="Z546" s="255">
        <f t="shared" si="556"/>
        <v>0</v>
      </c>
      <c r="AA546" s="990"/>
    </row>
    <row r="547" spans="1:27" outlineLevel="1">
      <c r="A547" s="137"/>
      <c r="B547" s="137"/>
      <c r="C547" s="138"/>
      <c r="D547" s="94"/>
      <c r="E547" s="94"/>
      <c r="F547" s="139"/>
      <c r="G547" s="71"/>
      <c r="H547" s="71"/>
      <c r="I547" s="71"/>
      <c r="J547" s="71"/>
      <c r="K547" s="71"/>
      <c r="L547" s="62"/>
      <c r="M547" s="550">
        <f>'KL TTHT CV DOT 2'!P546</f>
        <v>0</v>
      </c>
      <c r="N547" s="574">
        <f>'KL TTHT CV DOT 2'!Q546</f>
        <v>0</v>
      </c>
      <c r="O547" s="574">
        <f t="shared" si="491"/>
        <v>0</v>
      </c>
      <c r="P547" s="550">
        <f t="shared" si="526"/>
        <v>0</v>
      </c>
      <c r="Q547" s="550"/>
      <c r="R547" s="550"/>
      <c r="S547" s="550" t="e">
        <f>#REF!+Q547+R547</f>
        <v>#REF!</v>
      </c>
      <c r="T547" s="255">
        <f t="shared" si="551"/>
        <v>0</v>
      </c>
      <c r="U547" s="255">
        <f t="shared" si="552"/>
        <v>0</v>
      </c>
      <c r="V547" s="255">
        <f t="shared" si="527"/>
        <v>0</v>
      </c>
      <c r="W547" s="255">
        <f t="shared" si="553"/>
        <v>0</v>
      </c>
      <c r="X547" s="255">
        <f t="shared" si="554"/>
        <v>0</v>
      </c>
      <c r="Y547" s="255">
        <f t="shared" si="555"/>
        <v>0</v>
      </c>
      <c r="Z547" s="255">
        <f t="shared" si="556"/>
        <v>0</v>
      </c>
      <c r="AA547" s="990"/>
    </row>
    <row r="548" spans="1:27" ht="13.5" customHeight="1" outlineLevel="1">
      <c r="A548" s="183" t="s">
        <v>273</v>
      </c>
      <c r="B548" s="183"/>
      <c r="C548" s="184" t="s">
        <v>274</v>
      </c>
      <c r="D548" s="185">
        <v>1</v>
      </c>
      <c r="E548" s="185">
        <v>1</v>
      </c>
      <c r="F548" s="186" t="s">
        <v>10</v>
      </c>
      <c r="G548" s="187"/>
      <c r="H548" s="187"/>
      <c r="I548" s="187"/>
      <c r="J548" s="187">
        <f t="shared" ref="J548:K548" si="558">SUBTOTAL(9,J549:J577)</f>
        <v>86058509.269863039</v>
      </c>
      <c r="K548" s="187">
        <f t="shared" si="558"/>
        <v>9713896.625174094</v>
      </c>
      <c r="L548" s="187">
        <f>SUBTOTAL(9,L549:L577)</f>
        <v>95772405.895037115</v>
      </c>
      <c r="M548" s="560">
        <f>'KL TTHT CV DOT 2'!P547</f>
        <v>0</v>
      </c>
      <c r="N548" s="1018">
        <f>'KL TTHT CV DOT 2'!Q547</f>
        <v>0</v>
      </c>
      <c r="O548" s="1018">
        <f t="shared" si="491"/>
        <v>0</v>
      </c>
      <c r="P548" s="560">
        <f t="shared" si="526"/>
        <v>0</v>
      </c>
      <c r="Q548" s="560"/>
      <c r="R548" s="560"/>
      <c r="S548" s="560" t="e">
        <f>#REF!+Q548+R548</f>
        <v>#REF!</v>
      </c>
      <c r="T548" s="845">
        <f t="shared" ref="T548:U548" si="559">SUBTOTAL(9,T549:T577)</f>
        <v>4515110.7155999998</v>
      </c>
      <c r="U548" s="845">
        <f t="shared" si="559"/>
        <v>967003.60105800023</v>
      </c>
      <c r="V548" s="845">
        <f>SUBTOTAL(9,V549:V577)</f>
        <v>5482114.3166579995</v>
      </c>
      <c r="W548" s="845">
        <f t="shared" ref="W548:X548" si="560">SUBTOTAL(9,W549:W577)</f>
        <v>0</v>
      </c>
      <c r="X548" s="845">
        <f t="shared" si="560"/>
        <v>0</v>
      </c>
      <c r="Y548" s="845">
        <f>SUBTOTAL(9,Y549:Y577)</f>
        <v>0</v>
      </c>
      <c r="Z548" s="845">
        <f>SUBTOTAL(9,Z549:Z577)</f>
        <v>5482114.3166579995</v>
      </c>
      <c r="AA548" s="988"/>
    </row>
    <row r="549" spans="1:27" outlineLevel="1">
      <c r="A549" s="137"/>
      <c r="B549" s="137"/>
      <c r="C549" s="147" t="s">
        <v>815</v>
      </c>
      <c r="D549" s="94"/>
      <c r="E549" s="94"/>
      <c r="F549" s="139"/>
      <c r="G549" s="71"/>
      <c r="H549" s="71"/>
      <c r="I549" s="71"/>
      <c r="J549" s="82">
        <f>SUBTOTAL(9,J550:J559)</f>
        <v>2553112.7999999998</v>
      </c>
      <c r="K549" s="82">
        <f t="shared" ref="K549:L549" si="561">SUBTOTAL(9,K550:K559)</f>
        <v>2375897.84</v>
      </c>
      <c r="L549" s="82">
        <f t="shared" si="561"/>
        <v>4929010.6399999997</v>
      </c>
      <c r="M549" s="553">
        <f>'KL TTHT CV DOT 2'!P548</f>
        <v>0</v>
      </c>
      <c r="N549" s="576">
        <f>'KL TTHT CV DOT 2'!Q548</f>
        <v>0</v>
      </c>
      <c r="O549" s="576">
        <f t="shared" si="491"/>
        <v>0</v>
      </c>
      <c r="P549" s="553">
        <f t="shared" si="526"/>
        <v>0</v>
      </c>
      <c r="Q549" s="553"/>
      <c r="R549" s="553"/>
      <c r="S549" s="553" t="e">
        <f>#REF!+Q549+R549</f>
        <v>#REF!</v>
      </c>
      <c r="T549" s="266">
        <f>SUBTOTAL(9,T550:T559)</f>
        <v>0</v>
      </c>
      <c r="U549" s="266">
        <f t="shared" ref="U549:V549" si="562">SUBTOTAL(9,U550:U559)</f>
        <v>0</v>
      </c>
      <c r="V549" s="266">
        <f t="shared" si="562"/>
        <v>0</v>
      </c>
      <c r="W549" s="266">
        <f>SUBTOTAL(9,W550:W559)</f>
        <v>0</v>
      </c>
      <c r="X549" s="266">
        <f t="shared" ref="X549:Y549" si="563">SUBTOTAL(9,X550:X559)</f>
        <v>0</v>
      </c>
      <c r="Y549" s="266">
        <f t="shared" si="563"/>
        <v>0</v>
      </c>
      <c r="Z549" s="266">
        <f t="shared" ref="Z549" si="564">SUBTOTAL(9,Z550:Z559)</f>
        <v>0</v>
      </c>
      <c r="AA549" s="988"/>
    </row>
    <row r="550" spans="1:27" outlineLevel="1">
      <c r="A550" s="137"/>
      <c r="B550" s="137"/>
      <c r="C550" s="138" t="s">
        <v>696</v>
      </c>
      <c r="D550" s="97">
        <v>7</v>
      </c>
      <c r="E550" s="97">
        <v>7</v>
      </c>
      <c r="F550" s="139" t="s">
        <v>660</v>
      </c>
      <c r="G550" s="199">
        <v>46800</v>
      </c>
      <c r="H550" s="199">
        <v>54500.000000000007</v>
      </c>
      <c r="I550" s="62">
        <f t="shared" ref="I550:I553" si="565">SUM(G550:H550)</f>
        <v>101300</v>
      </c>
      <c r="J550" s="62">
        <f t="shared" ref="J550:J558" si="566">G550*E550</f>
        <v>327600</v>
      </c>
      <c r="K550" s="62">
        <f t="shared" ref="K550:K558" si="567">H550*E550</f>
        <v>381500.00000000006</v>
      </c>
      <c r="L550" s="62">
        <f t="shared" ref="L550:L558" si="568">I550*E550</f>
        <v>709100</v>
      </c>
      <c r="M550" s="550">
        <f>'KL TTHT CV DOT 2'!P549</f>
        <v>0</v>
      </c>
      <c r="N550" s="574">
        <f>'KL TTHT CV DOT 2'!Q549</f>
        <v>0</v>
      </c>
      <c r="O550" s="574">
        <f t="shared" si="491"/>
        <v>0</v>
      </c>
      <c r="P550" s="550">
        <f t="shared" si="526"/>
        <v>0</v>
      </c>
      <c r="Q550" s="550"/>
      <c r="R550" s="550"/>
      <c r="S550" s="550" t="e">
        <f>#REF!+Q550+R550</f>
        <v>#REF!</v>
      </c>
      <c r="T550" s="255">
        <f t="shared" ref="T550:T559" si="569">M550*J550</f>
        <v>0</v>
      </c>
      <c r="U550" s="255">
        <f t="shared" ref="U550:U559" si="570">M550*K550</f>
        <v>0</v>
      </c>
      <c r="V550" s="255">
        <f t="shared" si="527"/>
        <v>0</v>
      </c>
      <c r="W550" s="255">
        <f t="shared" ref="W550:W559" si="571">J550*N550</f>
        <v>0</v>
      </c>
      <c r="X550" s="255">
        <f t="shared" ref="X550:X559" si="572">K550*N550</f>
        <v>0</v>
      </c>
      <c r="Y550" s="255">
        <f t="shared" ref="Y550:Y559" si="573">W550+X550</f>
        <v>0</v>
      </c>
      <c r="Z550" s="255">
        <f t="shared" ref="Z550:Z559" si="574">V550+Y550</f>
        <v>0</v>
      </c>
      <c r="AA550" s="990"/>
    </row>
    <row r="551" spans="1:27" outlineLevel="1">
      <c r="A551" s="137"/>
      <c r="B551" s="137"/>
      <c r="C551" s="138" t="s">
        <v>816</v>
      </c>
      <c r="D551" s="97">
        <v>0</v>
      </c>
      <c r="E551" s="97">
        <v>0</v>
      </c>
      <c r="F551" s="139" t="s">
        <v>660</v>
      </c>
      <c r="G551" s="199">
        <v>46800</v>
      </c>
      <c r="H551" s="199">
        <v>54500.000000000007</v>
      </c>
      <c r="I551" s="62">
        <f t="shared" si="565"/>
        <v>101300</v>
      </c>
      <c r="J551" s="62">
        <f t="shared" si="566"/>
        <v>0</v>
      </c>
      <c r="K551" s="62">
        <f t="shared" si="567"/>
        <v>0</v>
      </c>
      <c r="L551" s="62">
        <f t="shared" si="568"/>
        <v>0</v>
      </c>
      <c r="M551" s="550">
        <f>'KL TTHT CV DOT 2'!P550</f>
        <v>0</v>
      </c>
      <c r="N551" s="574">
        <f>'KL TTHT CV DOT 2'!Q550</f>
        <v>0</v>
      </c>
      <c r="O551" s="574">
        <f t="shared" si="491"/>
        <v>0</v>
      </c>
      <c r="P551" s="550">
        <f t="shared" si="526"/>
        <v>0</v>
      </c>
      <c r="Q551" s="550"/>
      <c r="R551" s="550"/>
      <c r="S551" s="550" t="e">
        <f>#REF!+Q551+R551</f>
        <v>#REF!</v>
      </c>
      <c r="T551" s="255">
        <f t="shared" si="569"/>
        <v>0</v>
      </c>
      <c r="U551" s="255">
        <f t="shared" si="570"/>
        <v>0</v>
      </c>
      <c r="V551" s="255">
        <f t="shared" si="527"/>
        <v>0</v>
      </c>
      <c r="W551" s="255">
        <f t="shared" si="571"/>
        <v>0</v>
      </c>
      <c r="X551" s="255">
        <f t="shared" si="572"/>
        <v>0</v>
      </c>
      <c r="Y551" s="255">
        <f t="shared" si="573"/>
        <v>0</v>
      </c>
      <c r="Z551" s="255">
        <f t="shared" si="574"/>
        <v>0</v>
      </c>
      <c r="AA551" s="990"/>
    </row>
    <row r="552" spans="1:27" outlineLevel="1">
      <c r="A552" s="137"/>
      <c r="B552" s="137"/>
      <c r="C552" s="138" t="s">
        <v>700</v>
      </c>
      <c r="D552" s="97">
        <v>13</v>
      </c>
      <c r="E552" s="97">
        <v>13</v>
      </c>
      <c r="F552" s="139" t="s">
        <v>660</v>
      </c>
      <c r="G552" s="199">
        <v>124560</v>
      </c>
      <c r="H552" s="199">
        <v>54500.000000000007</v>
      </c>
      <c r="I552" s="62">
        <f t="shared" si="565"/>
        <v>179060</v>
      </c>
      <c r="J552" s="62">
        <f t="shared" si="566"/>
        <v>1619280</v>
      </c>
      <c r="K552" s="62">
        <f t="shared" si="567"/>
        <v>708500.00000000012</v>
      </c>
      <c r="L552" s="62">
        <f t="shared" si="568"/>
        <v>2327780</v>
      </c>
      <c r="M552" s="550">
        <f>'KL TTHT CV DOT 2'!P551</f>
        <v>0</v>
      </c>
      <c r="N552" s="574">
        <f>'KL TTHT CV DOT 2'!Q551</f>
        <v>0</v>
      </c>
      <c r="O552" s="574">
        <f t="shared" si="491"/>
        <v>0</v>
      </c>
      <c r="P552" s="550">
        <f t="shared" si="526"/>
        <v>0</v>
      </c>
      <c r="Q552" s="550"/>
      <c r="R552" s="550"/>
      <c r="S552" s="550" t="e">
        <f>#REF!+Q552+R552</f>
        <v>#REF!</v>
      </c>
      <c r="T552" s="255">
        <f t="shared" si="569"/>
        <v>0</v>
      </c>
      <c r="U552" s="255">
        <f t="shared" si="570"/>
        <v>0</v>
      </c>
      <c r="V552" s="255">
        <f t="shared" si="527"/>
        <v>0</v>
      </c>
      <c r="W552" s="255">
        <f t="shared" si="571"/>
        <v>0</v>
      </c>
      <c r="X552" s="255">
        <f t="shared" si="572"/>
        <v>0</v>
      </c>
      <c r="Y552" s="255">
        <f t="shared" si="573"/>
        <v>0</v>
      </c>
      <c r="Z552" s="255">
        <f t="shared" si="574"/>
        <v>0</v>
      </c>
      <c r="AA552" s="990"/>
    </row>
    <row r="553" spans="1:27" outlineLevel="1">
      <c r="A553" s="137"/>
      <c r="B553" s="137"/>
      <c r="C553" s="138" t="s">
        <v>702</v>
      </c>
      <c r="D553" s="97">
        <v>2</v>
      </c>
      <c r="E553" s="97">
        <v>2</v>
      </c>
      <c r="F553" s="139" t="s">
        <v>660</v>
      </c>
      <c r="G553" s="199">
        <v>249120</v>
      </c>
      <c r="H553" s="199">
        <v>54500.000000000007</v>
      </c>
      <c r="I553" s="62">
        <f t="shared" si="565"/>
        <v>303620</v>
      </c>
      <c r="J553" s="62">
        <f t="shared" si="566"/>
        <v>498240</v>
      </c>
      <c r="K553" s="62">
        <f t="shared" si="567"/>
        <v>109000.00000000001</v>
      </c>
      <c r="L553" s="62">
        <f t="shared" si="568"/>
        <v>607240</v>
      </c>
      <c r="M553" s="550">
        <f>'KL TTHT CV DOT 2'!P552</f>
        <v>0</v>
      </c>
      <c r="N553" s="574">
        <f>'KL TTHT CV DOT 2'!Q552</f>
        <v>0</v>
      </c>
      <c r="O553" s="574">
        <f t="shared" si="491"/>
        <v>0</v>
      </c>
      <c r="P553" s="550">
        <f t="shared" si="526"/>
        <v>0</v>
      </c>
      <c r="Q553" s="550"/>
      <c r="R553" s="550"/>
      <c r="S553" s="550" t="e">
        <f>#REF!+Q553+R553</f>
        <v>#REF!</v>
      </c>
      <c r="T553" s="255">
        <f t="shared" si="569"/>
        <v>0</v>
      </c>
      <c r="U553" s="255">
        <f t="shared" si="570"/>
        <v>0</v>
      </c>
      <c r="V553" s="255">
        <f t="shared" si="527"/>
        <v>0</v>
      </c>
      <c r="W553" s="255">
        <f t="shared" si="571"/>
        <v>0</v>
      </c>
      <c r="X553" s="255">
        <f t="shared" si="572"/>
        <v>0</v>
      </c>
      <c r="Y553" s="255">
        <f t="shared" si="573"/>
        <v>0</v>
      </c>
      <c r="Z553" s="255">
        <f t="shared" si="574"/>
        <v>0</v>
      </c>
      <c r="AA553" s="990"/>
    </row>
    <row r="554" spans="1:27" outlineLevel="1">
      <c r="A554" s="137"/>
      <c r="B554" s="137"/>
      <c r="C554" s="400" t="s">
        <v>848</v>
      </c>
      <c r="D554" s="97">
        <v>0</v>
      </c>
      <c r="E554" s="97">
        <v>0</v>
      </c>
      <c r="F554" s="139" t="s">
        <v>660</v>
      </c>
      <c r="G554" s="199">
        <v>150480</v>
      </c>
      <c r="H554" s="199">
        <v>54500.000000000007</v>
      </c>
      <c r="I554" s="62">
        <f t="shared" ref="I554:I558" si="575">SUM(G554:H554)</f>
        <v>204980</v>
      </c>
      <c r="J554" s="62">
        <f t="shared" si="566"/>
        <v>0</v>
      </c>
      <c r="K554" s="62">
        <f t="shared" si="567"/>
        <v>0</v>
      </c>
      <c r="L554" s="62">
        <f t="shared" si="568"/>
        <v>0</v>
      </c>
      <c r="M554" s="550">
        <f>'KL TTHT CV DOT 2'!P553</f>
        <v>0</v>
      </c>
      <c r="N554" s="574">
        <f>'KL TTHT CV DOT 2'!Q553</f>
        <v>0</v>
      </c>
      <c r="O554" s="574">
        <f t="shared" si="491"/>
        <v>0</v>
      </c>
      <c r="P554" s="550">
        <f t="shared" si="526"/>
        <v>0</v>
      </c>
      <c r="Q554" s="550"/>
      <c r="R554" s="550"/>
      <c r="S554" s="550" t="e">
        <f>#REF!+Q554+R554</f>
        <v>#REF!</v>
      </c>
      <c r="T554" s="255">
        <f t="shared" si="569"/>
        <v>0</v>
      </c>
      <c r="U554" s="255">
        <f t="shared" si="570"/>
        <v>0</v>
      </c>
      <c r="V554" s="255">
        <f t="shared" si="527"/>
        <v>0</v>
      </c>
      <c r="W554" s="255">
        <f t="shared" si="571"/>
        <v>0</v>
      </c>
      <c r="X554" s="255">
        <f t="shared" si="572"/>
        <v>0</v>
      </c>
      <c r="Y554" s="255">
        <f t="shared" si="573"/>
        <v>0</v>
      </c>
      <c r="Z554" s="255">
        <f t="shared" si="574"/>
        <v>0</v>
      </c>
      <c r="AA554" s="990"/>
    </row>
    <row r="555" spans="1:27" ht="26.4" outlineLevel="1">
      <c r="A555" s="137"/>
      <c r="B555" s="137"/>
      <c r="C555" s="138" t="s">
        <v>703</v>
      </c>
      <c r="D555" s="97">
        <v>0</v>
      </c>
      <c r="E555" s="97">
        <v>0</v>
      </c>
      <c r="F555" s="139" t="s">
        <v>660</v>
      </c>
      <c r="G555" s="199">
        <v>124560</v>
      </c>
      <c r="H555" s="199">
        <v>54500.000000000007</v>
      </c>
      <c r="I555" s="62">
        <f t="shared" si="575"/>
        <v>179060</v>
      </c>
      <c r="J555" s="62">
        <f t="shared" si="566"/>
        <v>0</v>
      </c>
      <c r="K555" s="62">
        <f t="shared" si="567"/>
        <v>0</v>
      </c>
      <c r="L555" s="62">
        <f t="shared" si="568"/>
        <v>0</v>
      </c>
      <c r="M555" s="550">
        <f>'KL TTHT CV DOT 2'!P554</f>
        <v>0</v>
      </c>
      <c r="N555" s="574">
        <f>'KL TTHT CV DOT 2'!Q554</f>
        <v>0</v>
      </c>
      <c r="O555" s="574">
        <f t="shared" si="491"/>
        <v>0</v>
      </c>
      <c r="P555" s="550">
        <f t="shared" si="526"/>
        <v>0</v>
      </c>
      <c r="Q555" s="550"/>
      <c r="R555" s="550"/>
      <c r="S555" s="550" t="e">
        <f>#REF!+Q555+R555</f>
        <v>#REF!</v>
      </c>
      <c r="T555" s="255">
        <f t="shared" si="569"/>
        <v>0</v>
      </c>
      <c r="U555" s="255">
        <f t="shared" si="570"/>
        <v>0</v>
      </c>
      <c r="V555" s="255">
        <f t="shared" si="527"/>
        <v>0</v>
      </c>
      <c r="W555" s="255">
        <f t="shared" si="571"/>
        <v>0</v>
      </c>
      <c r="X555" s="255">
        <f t="shared" si="572"/>
        <v>0</v>
      </c>
      <c r="Y555" s="255">
        <f t="shared" si="573"/>
        <v>0</v>
      </c>
      <c r="Z555" s="255">
        <f t="shared" si="574"/>
        <v>0</v>
      </c>
      <c r="AA555" s="990"/>
    </row>
    <row r="556" spans="1:27" s="11" customFormat="1" outlineLevel="1">
      <c r="A556" s="192"/>
      <c r="B556" s="192"/>
      <c r="C556" s="193" t="s">
        <v>704</v>
      </c>
      <c r="D556" s="194">
        <v>3</v>
      </c>
      <c r="E556" s="194">
        <v>3</v>
      </c>
      <c r="F556" s="195" t="s">
        <v>660</v>
      </c>
      <c r="G556" s="199">
        <v>0</v>
      </c>
      <c r="H556" s="199">
        <v>381500</v>
      </c>
      <c r="I556" s="199">
        <f t="shared" si="575"/>
        <v>381500</v>
      </c>
      <c r="J556" s="199">
        <f t="shared" si="566"/>
        <v>0</v>
      </c>
      <c r="K556" s="199">
        <f t="shared" si="567"/>
        <v>1144500</v>
      </c>
      <c r="L556" s="199">
        <f t="shared" si="568"/>
        <v>1144500</v>
      </c>
      <c r="M556" s="554">
        <f>'KL TTHT CV DOT 2'!P555</f>
        <v>0</v>
      </c>
      <c r="N556" s="579">
        <f>'KL TTHT CV DOT 2'!Q555</f>
        <v>0</v>
      </c>
      <c r="O556" s="579">
        <f t="shared" si="491"/>
        <v>0</v>
      </c>
      <c r="P556" s="554">
        <f t="shared" si="526"/>
        <v>0</v>
      </c>
      <c r="Q556" s="554"/>
      <c r="R556" s="554"/>
      <c r="S556" s="554" t="e">
        <f>#REF!+Q556+R556</f>
        <v>#REF!</v>
      </c>
      <c r="T556" s="265">
        <f t="shared" si="569"/>
        <v>0</v>
      </c>
      <c r="U556" s="265">
        <f t="shared" si="570"/>
        <v>0</v>
      </c>
      <c r="V556" s="265">
        <f t="shared" si="527"/>
        <v>0</v>
      </c>
      <c r="W556" s="265">
        <f t="shared" si="571"/>
        <v>0</v>
      </c>
      <c r="X556" s="265">
        <f t="shared" si="572"/>
        <v>0</v>
      </c>
      <c r="Y556" s="265">
        <f t="shared" si="573"/>
        <v>0</v>
      </c>
      <c r="Z556" s="265">
        <f t="shared" si="574"/>
        <v>0</v>
      </c>
      <c r="AA556" s="990"/>
    </row>
    <row r="557" spans="1:27" s="11" customFormat="1" outlineLevel="1">
      <c r="A557" s="192"/>
      <c r="B557" s="192"/>
      <c r="C557" s="193" t="s">
        <v>705</v>
      </c>
      <c r="D557" s="194">
        <v>0</v>
      </c>
      <c r="E557" s="194">
        <v>0</v>
      </c>
      <c r="F557" s="195" t="s">
        <v>660</v>
      </c>
      <c r="G557" s="199">
        <v>0</v>
      </c>
      <c r="H557" s="199">
        <v>381500</v>
      </c>
      <c r="I557" s="199">
        <f t="shared" si="575"/>
        <v>381500</v>
      </c>
      <c r="J557" s="199">
        <f t="shared" si="566"/>
        <v>0</v>
      </c>
      <c r="K557" s="199">
        <f t="shared" si="567"/>
        <v>0</v>
      </c>
      <c r="L557" s="199">
        <f t="shared" si="568"/>
        <v>0</v>
      </c>
      <c r="M557" s="554">
        <f>'KL TTHT CV DOT 2'!P556</f>
        <v>0</v>
      </c>
      <c r="N557" s="579">
        <f>'KL TTHT CV DOT 2'!Q556</f>
        <v>0</v>
      </c>
      <c r="O557" s="579">
        <f t="shared" si="491"/>
        <v>0</v>
      </c>
      <c r="P557" s="554">
        <f t="shared" si="526"/>
        <v>0</v>
      </c>
      <c r="Q557" s="554"/>
      <c r="R557" s="554"/>
      <c r="S557" s="554" t="e">
        <f>#REF!+Q557+R557</f>
        <v>#REF!</v>
      </c>
      <c r="T557" s="265">
        <f t="shared" si="569"/>
        <v>0</v>
      </c>
      <c r="U557" s="265">
        <f t="shared" si="570"/>
        <v>0</v>
      </c>
      <c r="V557" s="265">
        <f t="shared" si="527"/>
        <v>0</v>
      </c>
      <c r="W557" s="265">
        <f t="shared" si="571"/>
        <v>0</v>
      </c>
      <c r="X557" s="265">
        <f t="shared" si="572"/>
        <v>0</v>
      </c>
      <c r="Y557" s="265">
        <f t="shared" si="573"/>
        <v>0</v>
      </c>
      <c r="Z557" s="265">
        <f t="shared" si="574"/>
        <v>0</v>
      </c>
      <c r="AA557" s="990"/>
    </row>
    <row r="558" spans="1:27" s="11" customFormat="1" outlineLevel="1">
      <c r="A558" s="192"/>
      <c r="B558" s="192"/>
      <c r="C558" s="193" t="s">
        <v>657</v>
      </c>
      <c r="D558" s="194">
        <v>1</v>
      </c>
      <c r="E558" s="194">
        <v>1</v>
      </c>
      <c r="F558" s="195" t="s">
        <v>619</v>
      </c>
      <c r="G558" s="199">
        <v>107992.8</v>
      </c>
      <c r="H558" s="199">
        <v>32397.84</v>
      </c>
      <c r="I558" s="199">
        <f t="shared" si="575"/>
        <v>140390.64000000001</v>
      </c>
      <c r="J558" s="199">
        <f t="shared" si="566"/>
        <v>107992.8</v>
      </c>
      <c r="K558" s="199">
        <f t="shared" si="567"/>
        <v>32397.84</v>
      </c>
      <c r="L558" s="199">
        <f t="shared" si="568"/>
        <v>140390.64000000001</v>
      </c>
      <c r="M558" s="554">
        <f>'KL TTHT CV DOT 2'!P557</f>
        <v>0</v>
      </c>
      <c r="N558" s="579">
        <f>'KL TTHT CV DOT 2'!Q557</f>
        <v>0</v>
      </c>
      <c r="O558" s="579">
        <f t="shared" si="491"/>
        <v>0</v>
      </c>
      <c r="P558" s="554">
        <f t="shared" si="526"/>
        <v>0</v>
      </c>
      <c r="Q558" s="554"/>
      <c r="R558" s="554"/>
      <c r="S558" s="554" t="e">
        <f>#REF!+Q558+R558</f>
        <v>#REF!</v>
      </c>
      <c r="T558" s="265">
        <f t="shared" si="569"/>
        <v>0</v>
      </c>
      <c r="U558" s="265">
        <f t="shared" si="570"/>
        <v>0</v>
      </c>
      <c r="V558" s="265">
        <f t="shared" si="527"/>
        <v>0</v>
      </c>
      <c r="W558" s="265">
        <f t="shared" si="571"/>
        <v>0</v>
      </c>
      <c r="X558" s="265">
        <f t="shared" si="572"/>
        <v>0</v>
      </c>
      <c r="Y558" s="265">
        <f t="shared" si="573"/>
        <v>0</v>
      </c>
      <c r="Z558" s="265">
        <f t="shared" si="574"/>
        <v>0</v>
      </c>
      <c r="AA558" s="990"/>
    </row>
    <row r="559" spans="1:27" s="11" customFormat="1" outlineLevel="1">
      <c r="A559" s="192"/>
      <c r="B559" s="192"/>
      <c r="C559" s="193"/>
      <c r="D559" s="194"/>
      <c r="E559" s="194"/>
      <c r="F559" s="195"/>
      <c r="G559" s="199"/>
      <c r="H559" s="199"/>
      <c r="I559" s="199"/>
      <c r="J559" s="199"/>
      <c r="K559" s="199"/>
      <c r="L559" s="199"/>
      <c r="M559" s="554">
        <f>'KL TTHT CV DOT 2'!P558</f>
        <v>0</v>
      </c>
      <c r="N559" s="579">
        <f>'KL TTHT CV DOT 2'!Q558</f>
        <v>0</v>
      </c>
      <c r="O559" s="579">
        <f t="shared" si="491"/>
        <v>0</v>
      </c>
      <c r="P559" s="554">
        <f t="shared" si="526"/>
        <v>0</v>
      </c>
      <c r="Q559" s="554"/>
      <c r="R559" s="554"/>
      <c r="S559" s="554" t="e">
        <f>#REF!+Q559+R559</f>
        <v>#REF!</v>
      </c>
      <c r="T559" s="265">
        <f t="shared" si="569"/>
        <v>0</v>
      </c>
      <c r="U559" s="265">
        <f t="shared" si="570"/>
        <v>0</v>
      </c>
      <c r="V559" s="265">
        <f t="shared" si="527"/>
        <v>0</v>
      </c>
      <c r="W559" s="265">
        <f t="shared" si="571"/>
        <v>0</v>
      </c>
      <c r="X559" s="265">
        <f t="shared" si="572"/>
        <v>0</v>
      </c>
      <c r="Y559" s="265">
        <f t="shared" si="573"/>
        <v>0</v>
      </c>
      <c r="Z559" s="265">
        <f t="shared" si="574"/>
        <v>0</v>
      </c>
      <c r="AA559" s="990"/>
    </row>
    <row r="560" spans="1:27" s="11" customFormat="1" outlineLevel="1">
      <c r="A560" s="192"/>
      <c r="B560" s="192"/>
      <c r="C560" s="189" t="s">
        <v>706</v>
      </c>
      <c r="D560" s="194"/>
      <c r="E560" s="194"/>
      <c r="F560" s="195"/>
      <c r="G560" s="199"/>
      <c r="H560" s="199"/>
      <c r="I560" s="199"/>
      <c r="J560" s="174">
        <f>SUBTOTAL(9,J561:J568)</f>
        <v>68830900</v>
      </c>
      <c r="K560" s="174">
        <f t="shared" ref="K560:L560" si="576">SUBTOTAL(9,K561:K568)</f>
        <v>2170000</v>
      </c>
      <c r="L560" s="174">
        <f t="shared" si="576"/>
        <v>71000900</v>
      </c>
      <c r="M560" s="558">
        <f>'KL TTHT CV DOT 2'!P559</f>
        <v>0</v>
      </c>
      <c r="N560" s="578">
        <f>'KL TTHT CV DOT 2'!Q559</f>
        <v>0</v>
      </c>
      <c r="O560" s="578">
        <f t="shared" si="491"/>
        <v>0</v>
      </c>
      <c r="P560" s="558">
        <f t="shared" si="526"/>
        <v>0</v>
      </c>
      <c r="Q560" s="558"/>
      <c r="R560" s="558"/>
      <c r="S560" s="558" t="e">
        <f>#REF!+Q560+R560</f>
        <v>#REF!</v>
      </c>
      <c r="T560" s="843">
        <f>SUBTOTAL(9,T561:T568)</f>
        <v>0</v>
      </c>
      <c r="U560" s="843">
        <f t="shared" ref="U560:V560" si="577">SUBTOTAL(9,U561:U568)</f>
        <v>0</v>
      </c>
      <c r="V560" s="843">
        <f t="shared" si="577"/>
        <v>0</v>
      </c>
      <c r="W560" s="843">
        <f>SUBTOTAL(9,W561:W568)</f>
        <v>0</v>
      </c>
      <c r="X560" s="843">
        <f t="shared" ref="X560:Y560" si="578">SUBTOTAL(9,X561:X568)</f>
        <v>0</v>
      </c>
      <c r="Y560" s="843">
        <f t="shared" si="578"/>
        <v>0</v>
      </c>
      <c r="Z560" s="843">
        <f t="shared" ref="Z560" si="579">SUBTOTAL(9,Z561:Z568)</f>
        <v>0</v>
      </c>
      <c r="AA560" s="988"/>
    </row>
    <row r="561" spans="1:27" s="11" customFormat="1" outlineLevel="1">
      <c r="A561" s="192"/>
      <c r="B561" s="192"/>
      <c r="C561" s="193" t="s">
        <v>837</v>
      </c>
      <c r="D561" s="194">
        <v>0</v>
      </c>
      <c r="E561" s="194">
        <v>0</v>
      </c>
      <c r="F561" s="195" t="s">
        <v>660</v>
      </c>
      <c r="G561" s="199">
        <v>3339600.0000000005</v>
      </c>
      <c r="H561" s="199">
        <v>56000.000000000007</v>
      </c>
      <c r="I561" s="199">
        <f t="shared" ref="I561:I567" si="580">SUM(G561:H561)</f>
        <v>3395600.0000000005</v>
      </c>
      <c r="J561" s="199">
        <f t="shared" ref="J561:J567" si="581">G561*E561</f>
        <v>0</v>
      </c>
      <c r="K561" s="199">
        <f t="shared" ref="K561:K567" si="582">H561*E561</f>
        <v>0</v>
      </c>
      <c r="L561" s="199">
        <f t="shared" ref="L561:L567" si="583">I561*E561</f>
        <v>0</v>
      </c>
      <c r="M561" s="554">
        <f>'KL TTHT CV DOT 2'!P560</f>
        <v>0</v>
      </c>
      <c r="N561" s="579">
        <f>'KL TTHT CV DOT 2'!Q560</f>
        <v>0</v>
      </c>
      <c r="O561" s="579">
        <f t="shared" si="491"/>
        <v>0</v>
      </c>
      <c r="P561" s="554">
        <f t="shared" si="526"/>
        <v>0</v>
      </c>
      <c r="Q561" s="554"/>
      <c r="R561" s="554"/>
      <c r="S561" s="554" t="e">
        <f>#REF!+Q561+R561</f>
        <v>#REF!</v>
      </c>
      <c r="T561" s="265">
        <f t="shared" ref="T561:T568" si="584">M561*J561</f>
        <v>0</v>
      </c>
      <c r="U561" s="265">
        <f t="shared" ref="U561:U568" si="585">M561*K561</f>
        <v>0</v>
      </c>
      <c r="V561" s="265">
        <f t="shared" si="527"/>
        <v>0</v>
      </c>
      <c r="W561" s="265">
        <f t="shared" ref="W561:W568" si="586">J561*N561</f>
        <v>0</v>
      </c>
      <c r="X561" s="265">
        <f t="shared" ref="X561:X568" si="587">K561*N561</f>
        <v>0</v>
      </c>
      <c r="Y561" s="265">
        <f t="shared" ref="Y561:Y568" si="588">W561+X561</f>
        <v>0</v>
      </c>
      <c r="Z561" s="265">
        <f t="shared" ref="Z561:Z568" si="589">V561+Y561</f>
        <v>0</v>
      </c>
      <c r="AA561" s="990"/>
    </row>
    <row r="562" spans="1:27" s="11" customFormat="1" outlineLevel="1">
      <c r="A562" s="192"/>
      <c r="B562" s="192"/>
      <c r="C562" s="193" t="s">
        <v>849</v>
      </c>
      <c r="D562" s="97">
        <v>0</v>
      </c>
      <c r="E562" s="97">
        <v>0</v>
      </c>
      <c r="F562" s="195" t="s">
        <v>660</v>
      </c>
      <c r="G562" s="199">
        <v>1346400</v>
      </c>
      <c r="H562" s="199">
        <v>56000.000000000007</v>
      </c>
      <c r="I562" s="199">
        <f t="shared" si="580"/>
        <v>1402400</v>
      </c>
      <c r="J562" s="199">
        <f t="shared" si="581"/>
        <v>0</v>
      </c>
      <c r="K562" s="199">
        <f t="shared" si="582"/>
        <v>0</v>
      </c>
      <c r="L562" s="199">
        <f t="shared" si="583"/>
        <v>0</v>
      </c>
      <c r="M562" s="554">
        <f>'KL TTHT CV DOT 2'!P561</f>
        <v>0</v>
      </c>
      <c r="N562" s="579">
        <f>'KL TTHT CV DOT 2'!Q561</f>
        <v>0</v>
      </c>
      <c r="O562" s="579">
        <f t="shared" si="491"/>
        <v>0</v>
      </c>
      <c r="P562" s="554">
        <f t="shared" si="526"/>
        <v>0</v>
      </c>
      <c r="Q562" s="554"/>
      <c r="R562" s="554"/>
      <c r="S562" s="554" t="e">
        <f>#REF!+Q562+R562</f>
        <v>#REF!</v>
      </c>
      <c r="T562" s="265">
        <f t="shared" si="584"/>
        <v>0</v>
      </c>
      <c r="U562" s="265">
        <f t="shared" si="585"/>
        <v>0</v>
      </c>
      <c r="V562" s="265">
        <f t="shared" si="527"/>
        <v>0</v>
      </c>
      <c r="W562" s="265">
        <f t="shared" si="586"/>
        <v>0</v>
      </c>
      <c r="X562" s="265">
        <f t="shared" si="587"/>
        <v>0</v>
      </c>
      <c r="Y562" s="265">
        <f t="shared" si="588"/>
        <v>0</v>
      </c>
      <c r="Z562" s="265">
        <f t="shared" si="589"/>
        <v>0</v>
      </c>
      <c r="AA562" s="990"/>
    </row>
    <row r="563" spans="1:27" s="11" customFormat="1" outlineLevel="1">
      <c r="A563" s="192"/>
      <c r="B563" s="192"/>
      <c r="C563" s="193" t="s">
        <v>709</v>
      </c>
      <c r="D563" s="97">
        <v>28</v>
      </c>
      <c r="E563" s="97">
        <v>28</v>
      </c>
      <c r="F563" s="195" t="s">
        <v>660</v>
      </c>
      <c r="G563" s="199">
        <v>1607100.0000000002</v>
      </c>
      <c r="H563" s="199">
        <v>56000.000000000007</v>
      </c>
      <c r="I563" s="199">
        <f t="shared" si="580"/>
        <v>1663100.0000000002</v>
      </c>
      <c r="J563" s="199">
        <f t="shared" si="581"/>
        <v>44998800.000000007</v>
      </c>
      <c r="K563" s="199">
        <f t="shared" si="582"/>
        <v>1568000.0000000002</v>
      </c>
      <c r="L563" s="199">
        <f t="shared" si="583"/>
        <v>46566800.000000007</v>
      </c>
      <c r="M563" s="554">
        <f>'KL TTHT CV DOT 2'!P562</f>
        <v>0</v>
      </c>
      <c r="N563" s="579">
        <f>'KL TTHT CV DOT 2'!Q562</f>
        <v>0</v>
      </c>
      <c r="O563" s="579">
        <f t="shared" si="491"/>
        <v>0</v>
      </c>
      <c r="P563" s="554">
        <f t="shared" si="526"/>
        <v>0</v>
      </c>
      <c r="Q563" s="554"/>
      <c r="R563" s="554"/>
      <c r="S563" s="554" t="e">
        <f>#REF!+Q563+R563</f>
        <v>#REF!</v>
      </c>
      <c r="T563" s="265">
        <f t="shared" si="584"/>
        <v>0</v>
      </c>
      <c r="U563" s="265">
        <f t="shared" si="585"/>
        <v>0</v>
      </c>
      <c r="V563" s="265">
        <f t="shared" si="527"/>
        <v>0</v>
      </c>
      <c r="W563" s="265">
        <f t="shared" si="586"/>
        <v>0</v>
      </c>
      <c r="X563" s="265">
        <f t="shared" si="587"/>
        <v>0</v>
      </c>
      <c r="Y563" s="265">
        <f t="shared" si="588"/>
        <v>0</v>
      </c>
      <c r="Z563" s="265">
        <f t="shared" si="589"/>
        <v>0</v>
      </c>
      <c r="AA563" s="990"/>
    </row>
    <row r="564" spans="1:27" s="11" customFormat="1" outlineLevel="1">
      <c r="A564" s="192"/>
      <c r="B564" s="192"/>
      <c r="C564" s="193" t="s">
        <v>711</v>
      </c>
      <c r="D564" s="97">
        <v>0</v>
      </c>
      <c r="E564" s="97">
        <v>0</v>
      </c>
      <c r="F564" s="195" t="s">
        <v>660</v>
      </c>
      <c r="G564" s="199">
        <v>585200</v>
      </c>
      <c r="H564" s="199">
        <v>56000.000000000007</v>
      </c>
      <c r="I564" s="199">
        <f t="shared" si="580"/>
        <v>641200</v>
      </c>
      <c r="J564" s="199">
        <f t="shared" si="581"/>
        <v>0</v>
      </c>
      <c r="K564" s="199">
        <f t="shared" si="582"/>
        <v>0</v>
      </c>
      <c r="L564" s="199">
        <f t="shared" si="583"/>
        <v>0</v>
      </c>
      <c r="M564" s="554">
        <f>'KL TTHT CV DOT 2'!P563</f>
        <v>0</v>
      </c>
      <c r="N564" s="579">
        <f>'KL TTHT CV DOT 2'!Q563</f>
        <v>0</v>
      </c>
      <c r="O564" s="579">
        <f t="shared" si="491"/>
        <v>0</v>
      </c>
      <c r="P564" s="554">
        <f t="shared" si="526"/>
        <v>0</v>
      </c>
      <c r="Q564" s="554"/>
      <c r="R564" s="554"/>
      <c r="S564" s="554" t="e">
        <f>#REF!+Q564+R564</f>
        <v>#REF!</v>
      </c>
      <c r="T564" s="265">
        <f t="shared" si="584"/>
        <v>0</v>
      </c>
      <c r="U564" s="265">
        <f t="shared" si="585"/>
        <v>0</v>
      </c>
      <c r="V564" s="265">
        <f t="shared" si="527"/>
        <v>0</v>
      </c>
      <c r="W564" s="265">
        <f t="shared" si="586"/>
        <v>0</v>
      </c>
      <c r="X564" s="265">
        <f t="shared" si="587"/>
        <v>0</v>
      </c>
      <c r="Y564" s="265">
        <f t="shared" si="588"/>
        <v>0</v>
      </c>
      <c r="Z564" s="265">
        <f t="shared" si="589"/>
        <v>0</v>
      </c>
      <c r="AA564" s="990"/>
    </row>
    <row r="565" spans="1:27" s="11" customFormat="1" outlineLevel="1">
      <c r="A565" s="192"/>
      <c r="B565" s="192"/>
      <c r="C565" s="193" t="s">
        <v>851</v>
      </c>
      <c r="D565" s="97">
        <v>0</v>
      </c>
      <c r="E565" s="97">
        <v>0</v>
      </c>
      <c r="F565" s="195" t="s">
        <v>660</v>
      </c>
      <c r="G565" s="62">
        <v>1182500</v>
      </c>
      <c r="H565" s="62">
        <v>56000.000000000007</v>
      </c>
      <c r="I565" s="62">
        <f t="shared" si="580"/>
        <v>1238500</v>
      </c>
      <c r="J565" s="199">
        <f t="shared" si="581"/>
        <v>0</v>
      </c>
      <c r="K565" s="199">
        <f t="shared" si="582"/>
        <v>0</v>
      </c>
      <c r="L565" s="199">
        <f t="shared" si="583"/>
        <v>0</v>
      </c>
      <c r="M565" s="554">
        <f>'KL TTHT CV DOT 2'!P564</f>
        <v>0</v>
      </c>
      <c r="N565" s="579">
        <f>'KL TTHT CV DOT 2'!Q564</f>
        <v>0</v>
      </c>
      <c r="O565" s="579">
        <f t="shared" si="491"/>
        <v>0</v>
      </c>
      <c r="P565" s="554">
        <f t="shared" si="526"/>
        <v>0</v>
      </c>
      <c r="Q565" s="554"/>
      <c r="R565" s="554"/>
      <c r="S565" s="554" t="e">
        <f>#REF!+Q565+R565</f>
        <v>#REF!</v>
      </c>
      <c r="T565" s="265">
        <f t="shared" si="584"/>
        <v>0</v>
      </c>
      <c r="U565" s="265">
        <f t="shared" si="585"/>
        <v>0</v>
      </c>
      <c r="V565" s="265">
        <f t="shared" si="527"/>
        <v>0</v>
      </c>
      <c r="W565" s="265">
        <f t="shared" si="586"/>
        <v>0</v>
      </c>
      <c r="X565" s="265">
        <f t="shared" si="587"/>
        <v>0</v>
      </c>
      <c r="Y565" s="265">
        <f t="shared" si="588"/>
        <v>0</v>
      </c>
      <c r="Z565" s="265">
        <f t="shared" si="589"/>
        <v>0</v>
      </c>
      <c r="AA565" s="990"/>
    </row>
    <row r="566" spans="1:27" s="11" customFormat="1" outlineLevel="1">
      <c r="A566" s="192"/>
      <c r="B566" s="192"/>
      <c r="C566" s="193" t="s">
        <v>856</v>
      </c>
      <c r="D566" s="97">
        <v>7</v>
      </c>
      <c r="E566" s="97">
        <v>7</v>
      </c>
      <c r="F566" s="195" t="s">
        <v>660</v>
      </c>
      <c r="G566" s="62">
        <v>3254585.7142857146</v>
      </c>
      <c r="H566" s="62">
        <v>56000.000000000007</v>
      </c>
      <c r="I566" s="62">
        <f t="shared" ref="I566" si="590">SUM(G566:H566)</f>
        <v>3310585.7142857146</v>
      </c>
      <c r="J566" s="199">
        <f t="shared" si="581"/>
        <v>22782100</v>
      </c>
      <c r="K566" s="199">
        <f t="shared" si="582"/>
        <v>392000.00000000006</v>
      </c>
      <c r="L566" s="199">
        <f t="shared" si="583"/>
        <v>23174100</v>
      </c>
      <c r="M566" s="554">
        <f>'KL TTHT CV DOT 2'!P565</f>
        <v>0</v>
      </c>
      <c r="N566" s="579">
        <f>'KL TTHT CV DOT 2'!Q565</f>
        <v>0</v>
      </c>
      <c r="O566" s="579">
        <f t="shared" si="491"/>
        <v>0</v>
      </c>
      <c r="P566" s="554">
        <f t="shared" si="526"/>
        <v>0</v>
      </c>
      <c r="Q566" s="554"/>
      <c r="R566" s="554"/>
      <c r="S566" s="554" t="e">
        <f>#REF!+Q566+R566</f>
        <v>#REF!</v>
      </c>
      <c r="T566" s="265">
        <f t="shared" si="584"/>
        <v>0</v>
      </c>
      <c r="U566" s="265">
        <f t="shared" si="585"/>
        <v>0</v>
      </c>
      <c r="V566" s="265">
        <f t="shared" si="527"/>
        <v>0</v>
      </c>
      <c r="W566" s="265">
        <f t="shared" si="586"/>
        <v>0</v>
      </c>
      <c r="X566" s="265">
        <f t="shared" si="587"/>
        <v>0</v>
      </c>
      <c r="Y566" s="265">
        <f t="shared" si="588"/>
        <v>0</v>
      </c>
      <c r="Z566" s="265">
        <f t="shared" si="589"/>
        <v>0</v>
      </c>
      <c r="AA566" s="990"/>
    </row>
    <row r="567" spans="1:27" s="11" customFormat="1" outlineLevel="1">
      <c r="A567" s="192"/>
      <c r="B567" s="192"/>
      <c r="C567" s="193" t="s">
        <v>657</v>
      </c>
      <c r="D567" s="97">
        <v>1</v>
      </c>
      <c r="E567" s="97">
        <v>1</v>
      </c>
      <c r="F567" s="195" t="s">
        <v>619</v>
      </c>
      <c r="G567" s="62">
        <v>1050000</v>
      </c>
      <c r="H567" s="62">
        <v>210000</v>
      </c>
      <c r="I567" s="62">
        <f t="shared" si="580"/>
        <v>1260000</v>
      </c>
      <c r="J567" s="199">
        <f t="shared" si="581"/>
        <v>1050000</v>
      </c>
      <c r="K567" s="199">
        <f t="shared" si="582"/>
        <v>210000</v>
      </c>
      <c r="L567" s="199">
        <f t="shared" si="583"/>
        <v>1260000</v>
      </c>
      <c r="M567" s="554">
        <f>'KL TTHT CV DOT 2'!P566</f>
        <v>0</v>
      </c>
      <c r="N567" s="579">
        <f>'KL TTHT CV DOT 2'!Q566</f>
        <v>0</v>
      </c>
      <c r="O567" s="579">
        <f t="shared" si="491"/>
        <v>0</v>
      </c>
      <c r="P567" s="554">
        <f t="shared" si="526"/>
        <v>0</v>
      </c>
      <c r="Q567" s="554"/>
      <c r="R567" s="554"/>
      <c r="S567" s="554" t="e">
        <f>#REF!+Q567+R567</f>
        <v>#REF!</v>
      </c>
      <c r="T567" s="265">
        <f t="shared" si="584"/>
        <v>0</v>
      </c>
      <c r="U567" s="265">
        <f t="shared" si="585"/>
        <v>0</v>
      </c>
      <c r="V567" s="265">
        <f t="shared" si="527"/>
        <v>0</v>
      </c>
      <c r="W567" s="265">
        <f t="shared" si="586"/>
        <v>0</v>
      </c>
      <c r="X567" s="265">
        <f t="shared" si="587"/>
        <v>0</v>
      </c>
      <c r="Y567" s="265">
        <f t="shared" si="588"/>
        <v>0</v>
      </c>
      <c r="Z567" s="265">
        <f t="shared" si="589"/>
        <v>0</v>
      </c>
      <c r="AA567" s="990"/>
    </row>
    <row r="568" spans="1:27" s="11" customFormat="1" outlineLevel="1">
      <c r="A568" s="192"/>
      <c r="B568" s="192"/>
      <c r="C568" s="193"/>
      <c r="D568" s="97"/>
      <c r="E568" s="97"/>
      <c r="F568" s="195"/>
      <c r="G568" s="62"/>
      <c r="H568" s="62"/>
      <c r="I568" s="62"/>
      <c r="J568" s="199"/>
      <c r="K568" s="199"/>
      <c r="L568" s="199"/>
      <c r="M568" s="554">
        <f>'KL TTHT CV DOT 2'!P567</f>
        <v>0</v>
      </c>
      <c r="N568" s="579">
        <f>'KL TTHT CV DOT 2'!Q567</f>
        <v>0</v>
      </c>
      <c r="O568" s="579">
        <f t="shared" si="491"/>
        <v>0</v>
      </c>
      <c r="P568" s="554">
        <f t="shared" si="526"/>
        <v>0</v>
      </c>
      <c r="Q568" s="554"/>
      <c r="R568" s="554"/>
      <c r="S568" s="554" t="e">
        <f>#REF!+Q568+R568</f>
        <v>#REF!</v>
      </c>
      <c r="T568" s="265">
        <f t="shared" si="584"/>
        <v>0</v>
      </c>
      <c r="U568" s="265">
        <f t="shared" si="585"/>
        <v>0</v>
      </c>
      <c r="V568" s="265">
        <f t="shared" si="527"/>
        <v>0</v>
      </c>
      <c r="W568" s="265">
        <f t="shared" si="586"/>
        <v>0</v>
      </c>
      <c r="X568" s="265">
        <f t="shared" si="587"/>
        <v>0</v>
      </c>
      <c r="Y568" s="265">
        <f t="shared" si="588"/>
        <v>0</v>
      </c>
      <c r="Z568" s="265">
        <f t="shared" si="589"/>
        <v>0</v>
      </c>
      <c r="AA568" s="990"/>
    </row>
    <row r="569" spans="1:27" s="363" customFormat="1" outlineLevel="1">
      <c r="A569" s="172"/>
      <c r="B569" s="172"/>
      <c r="C569" s="189" t="s">
        <v>841</v>
      </c>
      <c r="D569" s="99"/>
      <c r="E569" s="99"/>
      <c r="F569" s="191"/>
      <c r="G569" s="82"/>
      <c r="H569" s="82"/>
      <c r="I569" s="82"/>
      <c r="J569" s="174">
        <f>SUBTOTAL(9,J570:J577)</f>
        <v>14674496.469863014</v>
      </c>
      <c r="K569" s="174">
        <f t="shared" ref="K569:L569" si="591">SUBTOTAL(9,K570:K577)</f>
        <v>5167998.7851740941</v>
      </c>
      <c r="L569" s="174">
        <f t="shared" si="591"/>
        <v>19842495.25503711</v>
      </c>
      <c r="M569" s="558">
        <f>'KL TTHT CV DOT 2'!P568</f>
        <v>0</v>
      </c>
      <c r="N569" s="578">
        <f>'KL TTHT CV DOT 2'!Q568</f>
        <v>0</v>
      </c>
      <c r="O569" s="578">
        <f t="shared" ref="O569:O632" si="592">M569+N569</f>
        <v>0</v>
      </c>
      <c r="P569" s="558">
        <f t="shared" si="526"/>
        <v>0</v>
      </c>
      <c r="Q569" s="558"/>
      <c r="R569" s="558"/>
      <c r="S569" s="558" t="e">
        <f>#REF!+Q569+R569</f>
        <v>#REF!</v>
      </c>
      <c r="T569" s="843">
        <f>SUBTOTAL(9,T570:T577)</f>
        <v>4515110.7155999998</v>
      </c>
      <c r="U569" s="843">
        <f t="shared" ref="U569:V569" si="593">SUBTOTAL(9,U570:U577)</f>
        <v>967003.60105800023</v>
      </c>
      <c r="V569" s="843">
        <f t="shared" si="593"/>
        <v>5482114.3166579995</v>
      </c>
      <c r="W569" s="843">
        <f>SUBTOTAL(9,W570:W577)</f>
        <v>0</v>
      </c>
      <c r="X569" s="843">
        <f t="shared" ref="X569:Y569" si="594">SUBTOTAL(9,X570:X577)</f>
        <v>0</v>
      </c>
      <c r="Y569" s="843">
        <f t="shared" si="594"/>
        <v>0</v>
      </c>
      <c r="Z569" s="843">
        <f t="shared" ref="Z569" si="595">SUBTOTAL(9,Z570:Z577)</f>
        <v>5482114.3166579995</v>
      </c>
      <c r="AA569" s="988"/>
    </row>
    <row r="570" spans="1:27" s="11" customFormat="1" outlineLevel="1">
      <c r="A570" s="192"/>
      <c r="B570" s="192"/>
      <c r="C570" s="193" t="s">
        <v>812</v>
      </c>
      <c r="D570" s="97">
        <v>167</v>
      </c>
      <c r="E570" s="97">
        <v>150</v>
      </c>
      <c r="F570" s="195" t="s">
        <v>624</v>
      </c>
      <c r="G570" s="62">
        <v>22980.09</v>
      </c>
      <c r="H570" s="62">
        <v>5743.9305000000022</v>
      </c>
      <c r="I570" s="62">
        <f t="shared" ref="I570:I575" si="596">SUM(G570:H570)</f>
        <v>28724.020500000002</v>
      </c>
      <c r="J570" s="199">
        <f t="shared" ref="J570:J576" si="597">G570*E570</f>
        <v>3447013.5</v>
      </c>
      <c r="K570" s="199">
        <f t="shared" ref="K570:K576" si="598">H570*E570</f>
        <v>861589.5750000003</v>
      </c>
      <c r="L570" s="199">
        <f t="shared" ref="L570:L576" si="599">I570*E570</f>
        <v>4308603.0750000002</v>
      </c>
      <c r="M570" s="554">
        <f>'KL TTHT CV DOT 2'!P569</f>
        <v>0.36</v>
      </c>
      <c r="N570" s="579">
        <f>'KL TTHT CV DOT 2'!Q569</f>
        <v>0</v>
      </c>
      <c r="O570" s="579">
        <f t="shared" si="592"/>
        <v>0.36</v>
      </c>
      <c r="P570" s="554">
        <f t="shared" si="526"/>
        <v>0.72</v>
      </c>
      <c r="Q570" s="554"/>
      <c r="R570" s="554"/>
      <c r="S570" s="554" t="e">
        <f>#REF!+Q570+R570</f>
        <v>#REF!</v>
      </c>
      <c r="T570" s="265">
        <f t="shared" ref="T570:T577" si="600">M570*J570</f>
        <v>1240924.8599999999</v>
      </c>
      <c r="U570" s="265">
        <f t="shared" ref="U570:U577" si="601">M570*K570</f>
        <v>310172.24700000009</v>
      </c>
      <c r="V570" s="265">
        <f t="shared" si="527"/>
        <v>1551097.1069999998</v>
      </c>
      <c r="W570" s="265">
        <f t="shared" ref="W570:W577" si="602">J570*N570</f>
        <v>0</v>
      </c>
      <c r="X570" s="265">
        <f t="shared" ref="X570:X577" si="603">K570*N570</f>
        <v>0</v>
      </c>
      <c r="Y570" s="265">
        <f t="shared" ref="Y570:Y577" si="604">W570+X570</f>
        <v>0</v>
      </c>
      <c r="Z570" s="265">
        <f t="shared" ref="Z570:Z577" si="605">V570+Y570</f>
        <v>1551097.1069999998</v>
      </c>
      <c r="AA570" s="990"/>
    </row>
    <row r="571" spans="1:27" s="11" customFormat="1" outlineLevel="1">
      <c r="A571" s="192"/>
      <c r="B571" s="192"/>
      <c r="C571" s="193" t="s">
        <v>842</v>
      </c>
      <c r="D571" s="97">
        <v>100</v>
      </c>
      <c r="E571" s="97">
        <v>110</v>
      </c>
      <c r="F571" s="195" t="s">
        <v>624</v>
      </c>
      <c r="G571" s="62">
        <v>32518.739999999998</v>
      </c>
      <c r="H571" s="62">
        <v>7485.6650000000009</v>
      </c>
      <c r="I571" s="62">
        <f t="shared" si="596"/>
        <v>40004.404999999999</v>
      </c>
      <c r="J571" s="199">
        <f t="shared" si="597"/>
        <v>3577061.4</v>
      </c>
      <c r="K571" s="199">
        <f t="shared" si="598"/>
        <v>823423.15000000014</v>
      </c>
      <c r="L571" s="199">
        <f t="shared" si="599"/>
        <v>4400484.55</v>
      </c>
      <c r="M571" s="554">
        <f>'KL TTHT CV DOT 2'!P570</f>
        <v>0.36</v>
      </c>
      <c r="N571" s="579">
        <f>'KL TTHT CV DOT 2'!Q570</f>
        <v>0</v>
      </c>
      <c r="O571" s="579">
        <f t="shared" si="592"/>
        <v>0.36</v>
      </c>
      <c r="P571" s="554">
        <f t="shared" si="526"/>
        <v>0.72</v>
      </c>
      <c r="Q571" s="554"/>
      <c r="R571" s="554"/>
      <c r="S571" s="554" t="e">
        <f>#REF!+Q571+R571</f>
        <v>#REF!</v>
      </c>
      <c r="T571" s="265">
        <f t="shared" si="600"/>
        <v>1287742.1039999998</v>
      </c>
      <c r="U571" s="265">
        <f t="shared" si="601"/>
        <v>296432.33400000003</v>
      </c>
      <c r="V571" s="265">
        <f t="shared" si="527"/>
        <v>1584174.4379999998</v>
      </c>
      <c r="W571" s="265">
        <f t="shared" si="602"/>
        <v>0</v>
      </c>
      <c r="X571" s="265">
        <f t="shared" si="603"/>
        <v>0</v>
      </c>
      <c r="Y571" s="265">
        <f t="shared" si="604"/>
        <v>0</v>
      </c>
      <c r="Z571" s="265">
        <f t="shared" si="605"/>
        <v>1584174.4379999998</v>
      </c>
      <c r="AA571" s="990"/>
    </row>
    <row r="572" spans="1:27" s="11" customFormat="1" outlineLevel="1">
      <c r="A572" s="192"/>
      <c r="B572" s="192"/>
      <c r="C572" s="193" t="s">
        <v>844</v>
      </c>
      <c r="D572" s="97">
        <v>0</v>
      </c>
      <c r="E572" s="97">
        <v>0</v>
      </c>
      <c r="F572" s="195" t="s">
        <v>624</v>
      </c>
      <c r="G572" s="199">
        <v>72299.399999999994</v>
      </c>
      <c r="H572" s="199">
        <v>17189.865000000002</v>
      </c>
      <c r="I572" s="199">
        <f t="shared" si="596"/>
        <v>89489.264999999999</v>
      </c>
      <c r="J572" s="199">
        <f t="shared" si="597"/>
        <v>0</v>
      </c>
      <c r="K572" s="199">
        <f t="shared" si="598"/>
        <v>0</v>
      </c>
      <c r="L572" s="199">
        <f t="shared" si="599"/>
        <v>0</v>
      </c>
      <c r="M572" s="554">
        <f>'KL TTHT CV DOT 2'!P571</f>
        <v>0</v>
      </c>
      <c r="N572" s="579">
        <f>'KL TTHT CV DOT 2'!Q571</f>
        <v>0</v>
      </c>
      <c r="O572" s="579">
        <f t="shared" si="592"/>
        <v>0</v>
      </c>
      <c r="P572" s="554">
        <f t="shared" si="526"/>
        <v>0</v>
      </c>
      <c r="Q572" s="554"/>
      <c r="R572" s="554"/>
      <c r="S572" s="554" t="e">
        <f>#REF!+Q572+R572</f>
        <v>#REF!</v>
      </c>
      <c r="T572" s="265">
        <f t="shared" si="600"/>
        <v>0</v>
      </c>
      <c r="U572" s="265">
        <f t="shared" si="601"/>
        <v>0</v>
      </c>
      <c r="V572" s="265">
        <f t="shared" si="527"/>
        <v>0</v>
      </c>
      <c r="W572" s="265">
        <f t="shared" si="602"/>
        <v>0</v>
      </c>
      <c r="X572" s="265">
        <f t="shared" si="603"/>
        <v>0</v>
      </c>
      <c r="Y572" s="265">
        <f t="shared" si="604"/>
        <v>0</v>
      </c>
      <c r="Z572" s="265">
        <f t="shared" si="605"/>
        <v>0</v>
      </c>
      <c r="AA572" s="990"/>
    </row>
    <row r="573" spans="1:27" s="11" customFormat="1" outlineLevel="1">
      <c r="A573" s="192"/>
      <c r="B573" s="192"/>
      <c r="C573" s="193" t="s">
        <v>845</v>
      </c>
      <c r="D573" s="97">
        <v>43</v>
      </c>
      <c r="E573" s="97">
        <v>53.900000000000006</v>
      </c>
      <c r="F573" s="195" t="s">
        <v>624</v>
      </c>
      <c r="G573" s="199">
        <v>102372.9</v>
      </c>
      <c r="H573" s="199">
        <v>18573.439500000004</v>
      </c>
      <c r="I573" s="199">
        <f t="shared" si="596"/>
        <v>120946.3395</v>
      </c>
      <c r="J573" s="199">
        <f t="shared" si="597"/>
        <v>5517899.3100000005</v>
      </c>
      <c r="K573" s="199">
        <f t="shared" si="598"/>
        <v>1001108.3890500003</v>
      </c>
      <c r="L573" s="199">
        <f t="shared" si="599"/>
        <v>6519007.6990500009</v>
      </c>
      <c r="M573" s="554">
        <f>'KL TTHT CV DOT 2'!P572</f>
        <v>0.36</v>
      </c>
      <c r="N573" s="579">
        <f>'KL TTHT CV DOT 2'!Q572</f>
        <v>0</v>
      </c>
      <c r="O573" s="579">
        <f t="shared" si="592"/>
        <v>0.36</v>
      </c>
      <c r="P573" s="554">
        <f t="shared" si="526"/>
        <v>0.72</v>
      </c>
      <c r="Q573" s="554"/>
      <c r="R573" s="554"/>
      <c r="S573" s="554" t="e">
        <f>#REF!+Q573+R573</f>
        <v>#REF!</v>
      </c>
      <c r="T573" s="265">
        <f t="shared" si="600"/>
        <v>1986443.7516000001</v>
      </c>
      <c r="U573" s="265">
        <f t="shared" si="601"/>
        <v>360399.02005800011</v>
      </c>
      <c r="V573" s="265">
        <f t="shared" si="527"/>
        <v>2346842.7716580001</v>
      </c>
      <c r="W573" s="265">
        <f t="shared" si="602"/>
        <v>0</v>
      </c>
      <c r="X573" s="265">
        <f t="shared" si="603"/>
        <v>0</v>
      </c>
      <c r="Y573" s="265">
        <f t="shared" si="604"/>
        <v>0</v>
      </c>
      <c r="Z573" s="265">
        <f t="shared" si="605"/>
        <v>2346842.7716580001</v>
      </c>
      <c r="AA573" s="990"/>
    </row>
    <row r="574" spans="1:27" ht="21" customHeight="1" outlineLevel="1">
      <c r="A574" s="137"/>
      <c r="B574" s="137"/>
      <c r="C574" s="138" t="s">
        <v>846</v>
      </c>
      <c r="D574" s="97">
        <v>0</v>
      </c>
      <c r="E574" s="97">
        <v>0</v>
      </c>
      <c r="F574" s="139" t="s">
        <v>624</v>
      </c>
      <c r="G574" s="199">
        <v>985945.66091644217</v>
      </c>
      <c r="H574" s="199">
        <v>53025</v>
      </c>
      <c r="I574" s="71">
        <f t="shared" si="596"/>
        <v>1038970.6609164422</v>
      </c>
      <c r="J574" s="71">
        <f t="shared" si="597"/>
        <v>0</v>
      </c>
      <c r="K574" s="71">
        <f t="shared" si="598"/>
        <v>0</v>
      </c>
      <c r="L574" s="71">
        <f t="shared" si="599"/>
        <v>0</v>
      </c>
      <c r="M574" s="552">
        <f>'KL TTHT CV DOT 2'!P573</f>
        <v>0</v>
      </c>
      <c r="N574" s="570">
        <f>'KL TTHT CV DOT 2'!Q573</f>
        <v>0</v>
      </c>
      <c r="O574" s="570">
        <f t="shared" si="592"/>
        <v>0</v>
      </c>
      <c r="P574" s="552">
        <f t="shared" si="526"/>
        <v>0</v>
      </c>
      <c r="Q574" s="552"/>
      <c r="R574" s="552"/>
      <c r="S574" s="552" t="e">
        <f>#REF!+Q574+R574</f>
        <v>#REF!</v>
      </c>
      <c r="T574" s="257">
        <f t="shared" si="600"/>
        <v>0</v>
      </c>
      <c r="U574" s="257">
        <f t="shared" si="601"/>
        <v>0</v>
      </c>
      <c r="V574" s="257">
        <f t="shared" si="527"/>
        <v>0</v>
      </c>
      <c r="W574" s="257">
        <f t="shared" si="602"/>
        <v>0</v>
      </c>
      <c r="X574" s="257">
        <f t="shared" si="603"/>
        <v>0</v>
      </c>
      <c r="Y574" s="257">
        <f t="shared" si="604"/>
        <v>0</v>
      </c>
      <c r="Z574" s="257">
        <f t="shared" si="605"/>
        <v>0</v>
      </c>
      <c r="AA574" s="990"/>
    </row>
    <row r="575" spans="1:27" s="11" customFormat="1" ht="21" customHeight="1" outlineLevel="1">
      <c r="A575" s="192"/>
      <c r="B575" s="192"/>
      <c r="C575" s="386" t="s">
        <v>928</v>
      </c>
      <c r="D575" s="97">
        <v>150</v>
      </c>
      <c r="E575" s="97">
        <v>154</v>
      </c>
      <c r="F575" s="195" t="s">
        <v>624</v>
      </c>
      <c r="G575" s="199">
        <v>8773.9726027397246</v>
      </c>
      <c r="H575" s="199">
        <v>14594.016411764707</v>
      </c>
      <c r="I575" s="199">
        <f t="shared" si="596"/>
        <v>23367.989014504434</v>
      </c>
      <c r="J575" s="199">
        <f t="shared" si="597"/>
        <v>1351191.7808219176</v>
      </c>
      <c r="K575" s="199">
        <f t="shared" si="598"/>
        <v>2247478.527411765</v>
      </c>
      <c r="L575" s="199">
        <f t="shared" si="599"/>
        <v>3598670.308233683</v>
      </c>
      <c r="M575" s="554">
        <f>'KL TTHT CV DOT 2'!P574</f>
        <v>0</v>
      </c>
      <c r="N575" s="579">
        <f>'KL TTHT CV DOT 2'!Q574</f>
        <v>0</v>
      </c>
      <c r="O575" s="579">
        <f t="shared" si="592"/>
        <v>0</v>
      </c>
      <c r="P575" s="554">
        <f t="shared" si="526"/>
        <v>0</v>
      </c>
      <c r="Q575" s="554"/>
      <c r="R575" s="554"/>
      <c r="S575" s="554" t="e">
        <f>#REF!+Q575+R575</f>
        <v>#REF!</v>
      </c>
      <c r="T575" s="265">
        <f t="shared" si="600"/>
        <v>0</v>
      </c>
      <c r="U575" s="265">
        <f t="shared" si="601"/>
        <v>0</v>
      </c>
      <c r="V575" s="265">
        <f t="shared" si="527"/>
        <v>0</v>
      </c>
      <c r="W575" s="265">
        <f t="shared" si="602"/>
        <v>0</v>
      </c>
      <c r="X575" s="265">
        <f t="shared" si="603"/>
        <v>0</v>
      </c>
      <c r="Y575" s="265">
        <f t="shared" si="604"/>
        <v>0</v>
      </c>
      <c r="Z575" s="265">
        <f t="shared" si="605"/>
        <v>0</v>
      </c>
      <c r="AA575" s="990"/>
    </row>
    <row r="576" spans="1:27" ht="20.25" customHeight="1" outlineLevel="1">
      <c r="A576" s="137"/>
      <c r="B576" s="137"/>
      <c r="C576" s="138" t="s">
        <v>657</v>
      </c>
      <c r="D576" s="97">
        <v>1</v>
      </c>
      <c r="E576" s="97">
        <v>1</v>
      </c>
      <c r="F576" s="139" t="s">
        <v>619</v>
      </c>
      <c r="G576" s="199">
        <v>781330.47904109594</v>
      </c>
      <c r="H576" s="199">
        <v>234399.14371232878</v>
      </c>
      <c r="I576" s="71">
        <f t="shared" ref="I576" si="606">SUM(G576:H576)</f>
        <v>1015729.6227534247</v>
      </c>
      <c r="J576" s="71">
        <f t="shared" si="597"/>
        <v>781330.47904109594</v>
      </c>
      <c r="K576" s="71">
        <f t="shared" si="598"/>
        <v>234399.14371232878</v>
      </c>
      <c r="L576" s="71">
        <f t="shared" si="599"/>
        <v>1015729.6227534247</v>
      </c>
      <c r="M576" s="552">
        <f>'KL TTHT CV DOT 2'!P575</f>
        <v>0</v>
      </c>
      <c r="N576" s="570">
        <f>'KL TTHT CV DOT 2'!Q575</f>
        <v>0</v>
      </c>
      <c r="O576" s="570">
        <f t="shared" si="592"/>
        <v>0</v>
      </c>
      <c r="P576" s="552">
        <f t="shared" si="526"/>
        <v>0</v>
      </c>
      <c r="Q576" s="552"/>
      <c r="R576" s="552"/>
      <c r="S576" s="552" t="e">
        <f>#REF!+Q576+R576</f>
        <v>#REF!</v>
      </c>
      <c r="T576" s="257">
        <f t="shared" si="600"/>
        <v>0</v>
      </c>
      <c r="U576" s="257">
        <f t="shared" si="601"/>
        <v>0</v>
      </c>
      <c r="V576" s="257">
        <f t="shared" si="527"/>
        <v>0</v>
      </c>
      <c r="W576" s="257">
        <f t="shared" si="602"/>
        <v>0</v>
      </c>
      <c r="X576" s="257">
        <f t="shared" si="603"/>
        <v>0</v>
      </c>
      <c r="Y576" s="257">
        <f t="shared" si="604"/>
        <v>0</v>
      </c>
      <c r="Z576" s="257">
        <f t="shared" si="605"/>
        <v>0</v>
      </c>
      <c r="AA576" s="990"/>
    </row>
    <row r="577" spans="1:27" outlineLevel="1">
      <c r="A577" s="137"/>
      <c r="B577" s="137"/>
      <c r="C577" s="138"/>
      <c r="D577" s="94"/>
      <c r="E577" s="94"/>
      <c r="F577" s="139"/>
      <c r="G577" s="71"/>
      <c r="H577" s="71"/>
      <c r="I577" s="71"/>
      <c r="J577" s="71"/>
      <c r="K577" s="71"/>
      <c r="L577" s="62"/>
      <c r="M577" s="550">
        <f>'KL TTHT CV DOT 2'!P576</f>
        <v>0</v>
      </c>
      <c r="N577" s="574">
        <f>'KL TTHT CV DOT 2'!Q576</f>
        <v>0</v>
      </c>
      <c r="O577" s="574">
        <f t="shared" si="592"/>
        <v>0</v>
      </c>
      <c r="P577" s="550">
        <f t="shared" si="526"/>
        <v>0</v>
      </c>
      <c r="Q577" s="550"/>
      <c r="R577" s="550"/>
      <c r="S577" s="550" t="e">
        <f>#REF!+Q577+R577</f>
        <v>#REF!</v>
      </c>
      <c r="T577" s="255">
        <f t="shared" si="600"/>
        <v>0</v>
      </c>
      <c r="U577" s="255">
        <f t="shared" si="601"/>
        <v>0</v>
      </c>
      <c r="V577" s="255">
        <f t="shared" si="527"/>
        <v>0</v>
      </c>
      <c r="W577" s="255">
        <f t="shared" si="602"/>
        <v>0</v>
      </c>
      <c r="X577" s="255">
        <f t="shared" si="603"/>
        <v>0</v>
      </c>
      <c r="Y577" s="255">
        <f t="shared" si="604"/>
        <v>0</v>
      </c>
      <c r="Z577" s="255">
        <f t="shared" si="605"/>
        <v>0</v>
      </c>
      <c r="AA577" s="990"/>
    </row>
    <row r="578" spans="1:27" s="153" customFormat="1" outlineLevel="1">
      <c r="A578" s="183" t="s">
        <v>275</v>
      </c>
      <c r="B578" s="183"/>
      <c r="C578" s="184" t="s">
        <v>276</v>
      </c>
      <c r="D578" s="185">
        <v>1</v>
      </c>
      <c r="E578" s="185">
        <v>1</v>
      </c>
      <c r="F578" s="186" t="s">
        <v>10</v>
      </c>
      <c r="G578" s="187"/>
      <c r="H578" s="187"/>
      <c r="I578" s="187"/>
      <c r="J578" s="187">
        <f t="shared" ref="J578:K578" si="607">SUBTOTAL(9,J579:J601)</f>
        <v>92827708.594109595</v>
      </c>
      <c r="K578" s="187">
        <f t="shared" si="607"/>
        <v>16840279.048278809</v>
      </c>
      <c r="L578" s="187">
        <f>SUBTOTAL(9,L579:L601)</f>
        <v>109667987.6423884</v>
      </c>
      <c r="M578" s="560">
        <f>'KL TTHT CV DOT 2'!P577</f>
        <v>0</v>
      </c>
      <c r="N578" s="1018">
        <f>'KL TTHT CV DOT 2'!Q577</f>
        <v>0</v>
      </c>
      <c r="O578" s="1018">
        <f t="shared" si="592"/>
        <v>0</v>
      </c>
      <c r="P578" s="560">
        <f t="shared" si="526"/>
        <v>0</v>
      </c>
      <c r="Q578" s="560"/>
      <c r="R578" s="560"/>
      <c r="S578" s="560" t="e">
        <f>#REF!+Q578+R578</f>
        <v>#REF!</v>
      </c>
      <c r="T578" s="845">
        <f t="shared" ref="T578:U578" si="608">SUBTOTAL(9,T579:T601)</f>
        <v>14230631.123999996</v>
      </c>
      <c r="U578" s="845">
        <f t="shared" si="608"/>
        <v>3404649.8177999998</v>
      </c>
      <c r="V578" s="845">
        <f>SUBTOTAL(9,V579:V601)</f>
        <v>17635280.941799998</v>
      </c>
      <c r="W578" s="845">
        <f t="shared" ref="W578:X578" si="609">SUBTOTAL(9,W579:W601)</f>
        <v>0</v>
      </c>
      <c r="X578" s="845">
        <f t="shared" si="609"/>
        <v>0</v>
      </c>
      <c r="Y578" s="845">
        <f>SUBTOTAL(9,Y579:Y601)</f>
        <v>0</v>
      </c>
      <c r="Z578" s="845">
        <f>SUBTOTAL(9,Z579:Z601)</f>
        <v>17635280.941799998</v>
      </c>
      <c r="AA578" s="988"/>
    </row>
    <row r="579" spans="1:27" outlineLevel="1">
      <c r="A579" s="137"/>
      <c r="B579" s="137"/>
      <c r="C579" s="147" t="s">
        <v>815</v>
      </c>
      <c r="D579" s="94"/>
      <c r="E579" s="94"/>
      <c r="F579" s="139"/>
      <c r="G579" s="71"/>
      <c r="H579" s="71"/>
      <c r="I579" s="71"/>
      <c r="J579" s="82">
        <f>SUBTOTAL(9,J580:J588)</f>
        <v>9916993.8000000007</v>
      </c>
      <c r="K579" s="82">
        <f t="shared" ref="K579:L579" si="610">SUBTOTAL(9,K580:K588)</f>
        <v>3613842.1400000006</v>
      </c>
      <c r="L579" s="82">
        <f t="shared" si="610"/>
        <v>13530835.939999999</v>
      </c>
      <c r="M579" s="553">
        <f>'KL TTHT CV DOT 2'!P578</f>
        <v>0</v>
      </c>
      <c r="N579" s="576">
        <f>'KL TTHT CV DOT 2'!Q578</f>
        <v>0</v>
      </c>
      <c r="O579" s="576">
        <f t="shared" si="592"/>
        <v>0</v>
      </c>
      <c r="P579" s="553">
        <f t="shared" si="526"/>
        <v>0</v>
      </c>
      <c r="Q579" s="553"/>
      <c r="R579" s="553"/>
      <c r="S579" s="553" t="e">
        <f>#REF!+Q579+R579</f>
        <v>#REF!</v>
      </c>
      <c r="T579" s="266">
        <f>SUBTOTAL(9,T580:T588)</f>
        <v>0</v>
      </c>
      <c r="U579" s="266">
        <f t="shared" ref="U579:V579" si="611">SUBTOTAL(9,U580:U588)</f>
        <v>0</v>
      </c>
      <c r="V579" s="266">
        <f t="shared" si="611"/>
        <v>0</v>
      </c>
      <c r="W579" s="266">
        <f>SUBTOTAL(9,W580:W588)</f>
        <v>0</v>
      </c>
      <c r="X579" s="266">
        <f t="shared" ref="X579:Y579" si="612">SUBTOTAL(9,X580:X588)</f>
        <v>0</v>
      </c>
      <c r="Y579" s="266">
        <f t="shared" si="612"/>
        <v>0</v>
      </c>
      <c r="Z579" s="266">
        <f t="shared" ref="Z579" si="613">SUBTOTAL(9,Z580:Z588)</f>
        <v>0</v>
      </c>
      <c r="AA579" s="988"/>
    </row>
    <row r="580" spans="1:27" outlineLevel="1">
      <c r="A580" s="137"/>
      <c r="B580" s="137"/>
      <c r="C580" s="138" t="s">
        <v>696</v>
      </c>
      <c r="D580" s="97">
        <v>0</v>
      </c>
      <c r="E580" s="97">
        <v>0</v>
      </c>
      <c r="F580" s="139" t="s">
        <v>660</v>
      </c>
      <c r="G580" s="199">
        <v>46800</v>
      </c>
      <c r="H580" s="199">
        <v>54500.000000000007</v>
      </c>
      <c r="I580" s="62">
        <f t="shared" ref="I580:I587" si="614">SUM(G580:H580)</f>
        <v>101300</v>
      </c>
      <c r="J580" s="62">
        <f t="shared" ref="J580:J587" si="615">G580*E580</f>
        <v>0</v>
      </c>
      <c r="K580" s="62">
        <f t="shared" ref="K580:K587" si="616">H580*E580</f>
        <v>0</v>
      </c>
      <c r="L580" s="62">
        <f t="shared" ref="L580:L587" si="617">I580*E580</f>
        <v>0</v>
      </c>
      <c r="M580" s="550">
        <f>'KL TTHT CV DOT 2'!P579</f>
        <v>0</v>
      </c>
      <c r="N580" s="574">
        <f>'KL TTHT CV DOT 2'!Q579</f>
        <v>0</v>
      </c>
      <c r="O580" s="574">
        <f t="shared" si="592"/>
        <v>0</v>
      </c>
      <c r="P580" s="550">
        <f t="shared" si="526"/>
        <v>0</v>
      </c>
      <c r="Q580" s="550"/>
      <c r="R580" s="550"/>
      <c r="S580" s="550" t="e">
        <f>#REF!+Q580+R580</f>
        <v>#REF!</v>
      </c>
      <c r="T580" s="255">
        <f t="shared" ref="T580:T588" si="618">M580*J580</f>
        <v>0</v>
      </c>
      <c r="U580" s="255">
        <f t="shared" ref="U580:U588" si="619">M580*K580</f>
        <v>0</v>
      </c>
      <c r="V580" s="255">
        <f t="shared" si="527"/>
        <v>0</v>
      </c>
      <c r="W580" s="255">
        <f t="shared" ref="W580:W588" si="620">J580*N580</f>
        <v>0</v>
      </c>
      <c r="X580" s="255">
        <f t="shared" ref="X580:X588" si="621">K580*N580</f>
        <v>0</v>
      </c>
      <c r="Y580" s="255">
        <f t="shared" ref="Y580:Y588" si="622">W580+X580</f>
        <v>0</v>
      </c>
      <c r="Z580" s="255">
        <f t="shared" ref="Z580:Z588" si="623">V580+Y580</f>
        <v>0</v>
      </c>
      <c r="AA580" s="990"/>
    </row>
    <row r="581" spans="1:27" outlineLevel="1">
      <c r="A581" s="137"/>
      <c r="B581" s="137"/>
      <c r="C581" s="138" t="s">
        <v>816</v>
      </c>
      <c r="D581" s="97">
        <v>0</v>
      </c>
      <c r="E581" s="97">
        <v>0</v>
      </c>
      <c r="F581" s="139" t="s">
        <v>660</v>
      </c>
      <c r="G581" s="199">
        <v>46800</v>
      </c>
      <c r="H581" s="199">
        <v>54500.000000000007</v>
      </c>
      <c r="I581" s="62">
        <f t="shared" si="614"/>
        <v>101300</v>
      </c>
      <c r="J581" s="62">
        <f t="shared" si="615"/>
        <v>0</v>
      </c>
      <c r="K581" s="62">
        <f t="shared" si="616"/>
        <v>0</v>
      </c>
      <c r="L581" s="62">
        <f t="shared" si="617"/>
        <v>0</v>
      </c>
      <c r="M581" s="550">
        <f>'KL TTHT CV DOT 2'!P580</f>
        <v>0</v>
      </c>
      <c r="N581" s="574">
        <f>'KL TTHT CV DOT 2'!Q580</f>
        <v>0</v>
      </c>
      <c r="O581" s="574">
        <f t="shared" si="592"/>
        <v>0</v>
      </c>
      <c r="P581" s="550">
        <f t="shared" si="526"/>
        <v>0</v>
      </c>
      <c r="Q581" s="550"/>
      <c r="R581" s="550"/>
      <c r="S581" s="550" t="e">
        <f>#REF!+Q581+R581</f>
        <v>#REF!</v>
      </c>
      <c r="T581" s="255">
        <f t="shared" si="618"/>
        <v>0</v>
      </c>
      <c r="U581" s="255">
        <f t="shared" si="619"/>
        <v>0</v>
      </c>
      <c r="V581" s="255">
        <f t="shared" si="527"/>
        <v>0</v>
      </c>
      <c r="W581" s="255">
        <f t="shared" si="620"/>
        <v>0</v>
      </c>
      <c r="X581" s="255">
        <f t="shared" si="621"/>
        <v>0</v>
      </c>
      <c r="Y581" s="255">
        <f t="shared" si="622"/>
        <v>0</v>
      </c>
      <c r="Z581" s="255">
        <f t="shared" si="623"/>
        <v>0</v>
      </c>
      <c r="AA581" s="990"/>
    </row>
    <row r="582" spans="1:27" ht="21" customHeight="1" outlineLevel="1">
      <c r="A582" s="137"/>
      <c r="B582" s="137"/>
      <c r="C582" s="138" t="s">
        <v>700</v>
      </c>
      <c r="D582" s="97">
        <v>47</v>
      </c>
      <c r="E582" s="97">
        <v>47</v>
      </c>
      <c r="F582" s="139" t="s">
        <v>660</v>
      </c>
      <c r="G582" s="199">
        <v>124560</v>
      </c>
      <c r="H582" s="199">
        <v>54500.000000000007</v>
      </c>
      <c r="I582" s="62">
        <f t="shared" si="614"/>
        <v>179060</v>
      </c>
      <c r="J582" s="62">
        <f t="shared" si="615"/>
        <v>5854320</v>
      </c>
      <c r="K582" s="62">
        <f t="shared" si="616"/>
        <v>2561500.0000000005</v>
      </c>
      <c r="L582" s="62">
        <f t="shared" si="617"/>
        <v>8415820</v>
      </c>
      <c r="M582" s="550">
        <f>'KL TTHT CV DOT 2'!P581</f>
        <v>0</v>
      </c>
      <c r="N582" s="574">
        <f>'KL TTHT CV DOT 2'!Q581</f>
        <v>0</v>
      </c>
      <c r="O582" s="574">
        <f t="shared" si="592"/>
        <v>0</v>
      </c>
      <c r="P582" s="550">
        <f t="shared" si="526"/>
        <v>0</v>
      </c>
      <c r="Q582" s="550"/>
      <c r="R582" s="550"/>
      <c r="S582" s="550" t="e">
        <f>#REF!+Q582+R582</f>
        <v>#REF!</v>
      </c>
      <c r="T582" s="255">
        <f t="shared" si="618"/>
        <v>0</v>
      </c>
      <c r="U582" s="255">
        <f t="shared" si="619"/>
        <v>0</v>
      </c>
      <c r="V582" s="255">
        <f t="shared" si="527"/>
        <v>0</v>
      </c>
      <c r="W582" s="255">
        <f t="shared" si="620"/>
        <v>0</v>
      </c>
      <c r="X582" s="255">
        <f t="shared" si="621"/>
        <v>0</v>
      </c>
      <c r="Y582" s="255">
        <f t="shared" si="622"/>
        <v>0</v>
      </c>
      <c r="Z582" s="255">
        <f t="shared" si="623"/>
        <v>0</v>
      </c>
      <c r="AA582" s="990"/>
    </row>
    <row r="583" spans="1:27" ht="21" customHeight="1" outlineLevel="1">
      <c r="A583" s="137"/>
      <c r="B583" s="137"/>
      <c r="C583" s="138" t="s">
        <v>702</v>
      </c>
      <c r="D583" s="97">
        <v>11</v>
      </c>
      <c r="E583" s="97">
        <v>11</v>
      </c>
      <c r="F583" s="139" t="s">
        <v>660</v>
      </c>
      <c r="G583" s="199">
        <v>249120</v>
      </c>
      <c r="H583" s="199">
        <v>54500.000000000007</v>
      </c>
      <c r="I583" s="62">
        <f t="shared" si="614"/>
        <v>303620</v>
      </c>
      <c r="J583" s="62">
        <f t="shared" si="615"/>
        <v>2740320</v>
      </c>
      <c r="K583" s="62">
        <f t="shared" si="616"/>
        <v>599500.00000000012</v>
      </c>
      <c r="L583" s="62">
        <f t="shared" si="617"/>
        <v>3339820</v>
      </c>
      <c r="M583" s="550">
        <f>'KL TTHT CV DOT 2'!P582</f>
        <v>0</v>
      </c>
      <c r="N583" s="574">
        <f>'KL TTHT CV DOT 2'!Q582</f>
        <v>0</v>
      </c>
      <c r="O583" s="574">
        <f t="shared" si="592"/>
        <v>0</v>
      </c>
      <c r="P583" s="550">
        <f t="shared" si="526"/>
        <v>0</v>
      </c>
      <c r="Q583" s="550"/>
      <c r="R583" s="550"/>
      <c r="S583" s="550" t="e">
        <f>#REF!+Q583+R583</f>
        <v>#REF!</v>
      </c>
      <c r="T583" s="255">
        <f t="shared" si="618"/>
        <v>0</v>
      </c>
      <c r="U583" s="255">
        <f t="shared" si="619"/>
        <v>0</v>
      </c>
      <c r="V583" s="255">
        <f t="shared" si="527"/>
        <v>0</v>
      </c>
      <c r="W583" s="255">
        <f t="shared" si="620"/>
        <v>0</v>
      </c>
      <c r="X583" s="255">
        <f t="shared" si="621"/>
        <v>0</v>
      </c>
      <c r="Y583" s="255">
        <f t="shared" si="622"/>
        <v>0</v>
      </c>
      <c r="Z583" s="255">
        <f t="shared" si="623"/>
        <v>0</v>
      </c>
      <c r="AA583" s="990"/>
    </row>
    <row r="584" spans="1:27" ht="21" customHeight="1" outlineLevel="1">
      <c r="A584" s="137"/>
      <c r="B584" s="137"/>
      <c r="C584" s="400" t="s">
        <v>848</v>
      </c>
      <c r="D584" s="97">
        <v>6</v>
      </c>
      <c r="E584" s="97">
        <v>6</v>
      </c>
      <c r="F584" s="139" t="s">
        <v>660</v>
      </c>
      <c r="G584" s="199">
        <v>150480</v>
      </c>
      <c r="H584" s="199">
        <v>54500.000000000007</v>
      </c>
      <c r="I584" s="62">
        <f t="shared" si="614"/>
        <v>204980</v>
      </c>
      <c r="J584" s="62">
        <f t="shared" si="615"/>
        <v>902880</v>
      </c>
      <c r="K584" s="62">
        <f t="shared" si="616"/>
        <v>327000.00000000006</v>
      </c>
      <c r="L584" s="62">
        <f t="shared" si="617"/>
        <v>1229880</v>
      </c>
      <c r="M584" s="550">
        <f>'KL TTHT CV DOT 2'!P583</f>
        <v>0</v>
      </c>
      <c r="N584" s="574">
        <f>'KL TTHT CV DOT 2'!Q583</f>
        <v>0</v>
      </c>
      <c r="O584" s="574">
        <f t="shared" si="592"/>
        <v>0</v>
      </c>
      <c r="P584" s="550">
        <f t="shared" si="526"/>
        <v>0</v>
      </c>
      <c r="Q584" s="550"/>
      <c r="R584" s="550"/>
      <c r="S584" s="550" t="e">
        <f>#REF!+Q584+R584</f>
        <v>#REF!</v>
      </c>
      <c r="T584" s="255">
        <f t="shared" si="618"/>
        <v>0</v>
      </c>
      <c r="U584" s="255">
        <f t="shared" si="619"/>
        <v>0</v>
      </c>
      <c r="V584" s="255">
        <f t="shared" si="527"/>
        <v>0</v>
      </c>
      <c r="W584" s="255">
        <f t="shared" si="620"/>
        <v>0</v>
      </c>
      <c r="X584" s="255">
        <f t="shared" si="621"/>
        <v>0</v>
      </c>
      <c r="Y584" s="255">
        <f t="shared" si="622"/>
        <v>0</v>
      </c>
      <c r="Z584" s="255">
        <f t="shared" si="623"/>
        <v>0</v>
      </c>
      <c r="AA584" s="990"/>
    </row>
    <row r="585" spans="1:27" s="11" customFormat="1" outlineLevel="1">
      <c r="A585" s="192"/>
      <c r="B585" s="192"/>
      <c r="C585" s="193" t="s">
        <v>704</v>
      </c>
      <c r="D585" s="194">
        <v>0</v>
      </c>
      <c r="E585" s="97">
        <v>0</v>
      </c>
      <c r="F585" s="195" t="s">
        <v>660</v>
      </c>
      <c r="G585" s="199">
        <v>0</v>
      </c>
      <c r="H585" s="199">
        <v>381500</v>
      </c>
      <c r="I585" s="199">
        <f t="shared" si="614"/>
        <v>381500</v>
      </c>
      <c r="J585" s="199">
        <f t="shared" si="615"/>
        <v>0</v>
      </c>
      <c r="K585" s="199">
        <f t="shared" si="616"/>
        <v>0</v>
      </c>
      <c r="L585" s="199">
        <f t="shared" si="617"/>
        <v>0</v>
      </c>
      <c r="M585" s="554">
        <f>'KL TTHT CV DOT 2'!P584</f>
        <v>0</v>
      </c>
      <c r="N585" s="579">
        <f>'KL TTHT CV DOT 2'!Q584</f>
        <v>0</v>
      </c>
      <c r="O585" s="579">
        <f t="shared" si="592"/>
        <v>0</v>
      </c>
      <c r="P585" s="554">
        <f t="shared" si="526"/>
        <v>0</v>
      </c>
      <c r="Q585" s="554"/>
      <c r="R585" s="554"/>
      <c r="S585" s="554" t="e">
        <f>#REF!+Q585+R585</f>
        <v>#REF!</v>
      </c>
      <c r="T585" s="265">
        <f t="shared" si="618"/>
        <v>0</v>
      </c>
      <c r="U585" s="265">
        <f t="shared" si="619"/>
        <v>0</v>
      </c>
      <c r="V585" s="265">
        <f t="shared" si="527"/>
        <v>0</v>
      </c>
      <c r="W585" s="265">
        <f t="shared" si="620"/>
        <v>0</v>
      </c>
      <c r="X585" s="265">
        <f t="shared" si="621"/>
        <v>0</v>
      </c>
      <c r="Y585" s="265">
        <f t="shared" si="622"/>
        <v>0</v>
      </c>
      <c r="Z585" s="265">
        <f t="shared" si="623"/>
        <v>0</v>
      </c>
      <c r="AA585" s="990"/>
    </row>
    <row r="586" spans="1:27" s="11" customFormat="1" outlineLevel="1">
      <c r="A586" s="192"/>
      <c r="B586" s="192"/>
      <c r="C586" s="193" t="s">
        <v>705</v>
      </c>
      <c r="D586" s="194">
        <v>0</v>
      </c>
      <c r="E586" s="97">
        <v>0</v>
      </c>
      <c r="F586" s="195" t="s">
        <v>660</v>
      </c>
      <c r="G586" s="199">
        <v>0</v>
      </c>
      <c r="H586" s="199">
        <v>381500</v>
      </c>
      <c r="I586" s="199">
        <f t="shared" si="614"/>
        <v>381500</v>
      </c>
      <c r="J586" s="199">
        <f t="shared" si="615"/>
        <v>0</v>
      </c>
      <c r="K586" s="199">
        <f t="shared" si="616"/>
        <v>0</v>
      </c>
      <c r="L586" s="199">
        <f t="shared" si="617"/>
        <v>0</v>
      </c>
      <c r="M586" s="554">
        <f>'KL TTHT CV DOT 2'!P585</f>
        <v>0</v>
      </c>
      <c r="N586" s="579">
        <f>'KL TTHT CV DOT 2'!Q585</f>
        <v>0</v>
      </c>
      <c r="O586" s="579">
        <f t="shared" si="592"/>
        <v>0</v>
      </c>
      <c r="P586" s="554">
        <f t="shared" si="526"/>
        <v>0</v>
      </c>
      <c r="Q586" s="554"/>
      <c r="R586" s="554"/>
      <c r="S586" s="554" t="e">
        <f>#REF!+Q586+R586</f>
        <v>#REF!</v>
      </c>
      <c r="T586" s="265">
        <f t="shared" si="618"/>
        <v>0</v>
      </c>
      <c r="U586" s="265">
        <f t="shared" si="619"/>
        <v>0</v>
      </c>
      <c r="V586" s="265">
        <f t="shared" si="527"/>
        <v>0</v>
      </c>
      <c r="W586" s="265">
        <f t="shared" si="620"/>
        <v>0</v>
      </c>
      <c r="X586" s="265">
        <f t="shared" si="621"/>
        <v>0</v>
      </c>
      <c r="Y586" s="265">
        <f t="shared" si="622"/>
        <v>0</v>
      </c>
      <c r="Z586" s="265">
        <f t="shared" si="623"/>
        <v>0</v>
      </c>
      <c r="AA586" s="990"/>
    </row>
    <row r="587" spans="1:27" s="11" customFormat="1" outlineLevel="1">
      <c r="A587" s="192"/>
      <c r="B587" s="192"/>
      <c r="C587" s="193" t="s">
        <v>657</v>
      </c>
      <c r="D587" s="194">
        <v>1</v>
      </c>
      <c r="E587" s="97">
        <v>1</v>
      </c>
      <c r="F587" s="195" t="s">
        <v>619</v>
      </c>
      <c r="G587" s="199">
        <v>419473.8</v>
      </c>
      <c r="H587" s="199">
        <v>125842.13999999998</v>
      </c>
      <c r="I587" s="199">
        <f t="shared" si="614"/>
        <v>545315.93999999994</v>
      </c>
      <c r="J587" s="199">
        <f t="shared" si="615"/>
        <v>419473.8</v>
      </c>
      <c r="K587" s="199">
        <f t="shared" si="616"/>
        <v>125842.13999999998</v>
      </c>
      <c r="L587" s="199">
        <f t="shared" si="617"/>
        <v>545315.93999999994</v>
      </c>
      <c r="M587" s="554">
        <f>'KL TTHT CV DOT 2'!P586</f>
        <v>0</v>
      </c>
      <c r="N587" s="579">
        <f>'KL TTHT CV DOT 2'!Q586</f>
        <v>0</v>
      </c>
      <c r="O587" s="579">
        <f t="shared" si="592"/>
        <v>0</v>
      </c>
      <c r="P587" s="554">
        <f t="shared" si="526"/>
        <v>0</v>
      </c>
      <c r="Q587" s="554"/>
      <c r="R587" s="554"/>
      <c r="S587" s="554" t="e">
        <f>#REF!+Q587+R587</f>
        <v>#REF!</v>
      </c>
      <c r="T587" s="265">
        <f t="shared" si="618"/>
        <v>0</v>
      </c>
      <c r="U587" s="265">
        <f t="shared" si="619"/>
        <v>0</v>
      </c>
      <c r="V587" s="265">
        <f t="shared" si="527"/>
        <v>0</v>
      </c>
      <c r="W587" s="265">
        <f t="shared" si="620"/>
        <v>0</v>
      </c>
      <c r="X587" s="265">
        <f t="shared" si="621"/>
        <v>0</v>
      </c>
      <c r="Y587" s="265">
        <f t="shared" si="622"/>
        <v>0</v>
      </c>
      <c r="Z587" s="265">
        <f t="shared" si="623"/>
        <v>0</v>
      </c>
      <c r="AA587" s="990"/>
    </row>
    <row r="588" spans="1:27" s="11" customFormat="1" outlineLevel="1">
      <c r="A588" s="192"/>
      <c r="B588" s="192"/>
      <c r="C588" s="193"/>
      <c r="D588" s="194">
        <v>0</v>
      </c>
      <c r="E588" s="97">
        <v>0</v>
      </c>
      <c r="F588" s="195"/>
      <c r="G588" s="199"/>
      <c r="H588" s="199"/>
      <c r="I588" s="199"/>
      <c r="J588" s="199"/>
      <c r="K588" s="199"/>
      <c r="L588" s="199"/>
      <c r="M588" s="554">
        <f>'KL TTHT CV DOT 2'!P587</f>
        <v>0</v>
      </c>
      <c r="N588" s="579">
        <f>'KL TTHT CV DOT 2'!Q587</f>
        <v>0</v>
      </c>
      <c r="O588" s="579">
        <f t="shared" si="592"/>
        <v>0</v>
      </c>
      <c r="P588" s="554">
        <f t="shared" si="526"/>
        <v>0</v>
      </c>
      <c r="Q588" s="554"/>
      <c r="R588" s="554"/>
      <c r="S588" s="554" t="e">
        <f>#REF!+Q588+R588</f>
        <v>#REF!</v>
      </c>
      <c r="T588" s="265">
        <f t="shared" si="618"/>
        <v>0</v>
      </c>
      <c r="U588" s="265">
        <f t="shared" si="619"/>
        <v>0</v>
      </c>
      <c r="V588" s="265">
        <f t="shared" si="527"/>
        <v>0</v>
      </c>
      <c r="W588" s="265">
        <f t="shared" si="620"/>
        <v>0</v>
      </c>
      <c r="X588" s="265">
        <f t="shared" si="621"/>
        <v>0</v>
      </c>
      <c r="Y588" s="265">
        <f t="shared" si="622"/>
        <v>0</v>
      </c>
      <c r="Z588" s="265">
        <f t="shared" si="623"/>
        <v>0</v>
      </c>
      <c r="AA588" s="990"/>
    </row>
    <row r="589" spans="1:27" s="11" customFormat="1" outlineLevel="1">
      <c r="A589" s="192"/>
      <c r="B589" s="192"/>
      <c r="C589" s="189" t="s">
        <v>706</v>
      </c>
      <c r="D589" s="194">
        <v>0</v>
      </c>
      <c r="E589" s="97">
        <v>0</v>
      </c>
      <c r="F589" s="195"/>
      <c r="G589" s="199"/>
      <c r="H589" s="199"/>
      <c r="I589" s="199"/>
      <c r="J589" s="174">
        <f>SUBTOTAL(9,J590:J594)</f>
        <v>40075200.000000007</v>
      </c>
      <c r="K589" s="174">
        <f t="shared" ref="K589:L589" si="624">SUBTOTAL(9,K590:K594)</f>
        <v>672000.00000000012</v>
      </c>
      <c r="L589" s="174">
        <f t="shared" si="624"/>
        <v>40747200.000000007</v>
      </c>
      <c r="M589" s="558">
        <f>'KL TTHT CV DOT 2'!P588</f>
        <v>0</v>
      </c>
      <c r="N589" s="578">
        <f>'KL TTHT CV DOT 2'!Q588</f>
        <v>0</v>
      </c>
      <c r="O589" s="578">
        <f t="shared" si="592"/>
        <v>0</v>
      </c>
      <c r="P589" s="558">
        <f t="shared" si="526"/>
        <v>0</v>
      </c>
      <c r="Q589" s="558"/>
      <c r="R589" s="558"/>
      <c r="S589" s="558" t="e">
        <f>#REF!+Q589+R589</f>
        <v>#REF!</v>
      </c>
      <c r="T589" s="843">
        <f>SUBTOTAL(9,T590:T594)</f>
        <v>0</v>
      </c>
      <c r="U589" s="843">
        <f t="shared" ref="U589:V589" si="625">SUBTOTAL(9,U590:U594)</f>
        <v>0</v>
      </c>
      <c r="V589" s="843">
        <f t="shared" si="625"/>
        <v>0</v>
      </c>
      <c r="W589" s="843">
        <f>SUBTOTAL(9,W590:W594)</f>
        <v>0</v>
      </c>
      <c r="X589" s="843">
        <f t="shared" ref="X589:Y589" si="626">SUBTOTAL(9,X590:X594)</f>
        <v>0</v>
      </c>
      <c r="Y589" s="843">
        <f t="shared" si="626"/>
        <v>0</v>
      </c>
      <c r="Z589" s="843">
        <f t="shared" ref="Z589" si="627">SUBTOTAL(9,Z590:Z594)</f>
        <v>0</v>
      </c>
      <c r="AA589" s="988"/>
    </row>
    <row r="590" spans="1:27" s="11" customFormat="1" outlineLevel="1">
      <c r="A590" s="192"/>
      <c r="B590" s="192"/>
      <c r="C590" s="193" t="s">
        <v>837</v>
      </c>
      <c r="D590" s="194">
        <v>12</v>
      </c>
      <c r="E590" s="97">
        <v>12</v>
      </c>
      <c r="F590" s="195" t="s">
        <v>660</v>
      </c>
      <c r="G590" s="199">
        <v>3339600.0000000005</v>
      </c>
      <c r="H590" s="199">
        <v>56000.000000000007</v>
      </c>
      <c r="I590" s="199">
        <f t="shared" ref="I590:I593" si="628">SUM(G590:H590)</f>
        <v>3395600.0000000005</v>
      </c>
      <c r="J590" s="199">
        <f>G590*E590</f>
        <v>40075200.000000007</v>
      </c>
      <c r="K590" s="199">
        <f>H590*E590</f>
        <v>672000.00000000012</v>
      </c>
      <c r="L590" s="199">
        <f>I590*E590</f>
        <v>40747200.000000007</v>
      </c>
      <c r="M590" s="554">
        <f>'KL TTHT CV DOT 2'!P589</f>
        <v>0</v>
      </c>
      <c r="N590" s="579">
        <f>'KL TTHT CV DOT 2'!Q589</f>
        <v>0</v>
      </c>
      <c r="O590" s="579">
        <f t="shared" si="592"/>
        <v>0</v>
      </c>
      <c r="P590" s="554">
        <f t="shared" si="526"/>
        <v>0</v>
      </c>
      <c r="Q590" s="554"/>
      <c r="R590" s="554"/>
      <c r="S590" s="554" t="e">
        <f>#REF!+Q590+R590</f>
        <v>#REF!</v>
      </c>
      <c r="T590" s="265">
        <f>M590*J590</f>
        <v>0</v>
      </c>
      <c r="U590" s="265">
        <f>M590*K590</f>
        <v>0</v>
      </c>
      <c r="V590" s="265">
        <f t="shared" si="527"/>
        <v>0</v>
      </c>
      <c r="W590" s="265">
        <f>J590*N590</f>
        <v>0</v>
      </c>
      <c r="X590" s="265">
        <f>K590*N590</f>
        <v>0</v>
      </c>
      <c r="Y590" s="265">
        <f t="shared" ref="Y590:Y594" si="629">W590+X590</f>
        <v>0</v>
      </c>
      <c r="Z590" s="265">
        <f>V590+Y590</f>
        <v>0</v>
      </c>
      <c r="AA590" s="990"/>
    </row>
    <row r="591" spans="1:27" s="11" customFormat="1" outlineLevel="1">
      <c r="A591" s="192"/>
      <c r="B591" s="192"/>
      <c r="C591" s="193" t="s">
        <v>709</v>
      </c>
      <c r="D591" s="194">
        <v>0</v>
      </c>
      <c r="E591" s="97">
        <v>0</v>
      </c>
      <c r="F591" s="195" t="s">
        <v>660</v>
      </c>
      <c r="G591" s="62">
        <v>1607100.0000000002</v>
      </c>
      <c r="H591" s="62">
        <v>56000.000000000007</v>
      </c>
      <c r="I591" s="62">
        <f t="shared" si="628"/>
        <v>1663100.0000000002</v>
      </c>
      <c r="J591" s="62">
        <f>G591*E591</f>
        <v>0</v>
      </c>
      <c r="K591" s="199">
        <f>H591*E591</f>
        <v>0</v>
      </c>
      <c r="L591" s="199">
        <f>I591*E591</f>
        <v>0</v>
      </c>
      <c r="M591" s="554">
        <f>'KL TTHT CV DOT 2'!P590</f>
        <v>0</v>
      </c>
      <c r="N591" s="579">
        <f>'KL TTHT CV DOT 2'!Q590</f>
        <v>0</v>
      </c>
      <c r="O591" s="579">
        <f t="shared" si="592"/>
        <v>0</v>
      </c>
      <c r="P591" s="554">
        <f t="shared" si="526"/>
        <v>0</v>
      </c>
      <c r="Q591" s="554"/>
      <c r="R591" s="554"/>
      <c r="S591" s="554" t="e">
        <f>#REF!+Q591+R591</f>
        <v>#REF!</v>
      </c>
      <c r="T591" s="265">
        <f>M591*J591</f>
        <v>0</v>
      </c>
      <c r="U591" s="265">
        <f>M591*K591</f>
        <v>0</v>
      </c>
      <c r="V591" s="265">
        <f t="shared" si="527"/>
        <v>0</v>
      </c>
      <c r="W591" s="265">
        <f>J591*N591</f>
        <v>0</v>
      </c>
      <c r="X591" s="265">
        <f>K591*N591</f>
        <v>0</v>
      </c>
      <c r="Y591" s="265">
        <f t="shared" si="629"/>
        <v>0</v>
      </c>
      <c r="Z591" s="265">
        <f>V591+Y591</f>
        <v>0</v>
      </c>
      <c r="AA591" s="990"/>
    </row>
    <row r="592" spans="1:27" s="11" customFormat="1" outlineLevel="1">
      <c r="A592" s="192"/>
      <c r="B592" s="192"/>
      <c r="C592" s="193" t="s">
        <v>711</v>
      </c>
      <c r="D592" s="194">
        <v>0</v>
      </c>
      <c r="E592" s="97">
        <v>0</v>
      </c>
      <c r="F592" s="195" t="s">
        <v>660</v>
      </c>
      <c r="G592" s="62">
        <v>585200</v>
      </c>
      <c r="H592" s="62">
        <v>56000.000000000007</v>
      </c>
      <c r="I592" s="62">
        <f t="shared" si="628"/>
        <v>641200</v>
      </c>
      <c r="J592" s="62">
        <f>G592*E592</f>
        <v>0</v>
      </c>
      <c r="K592" s="199">
        <f>H592*E592</f>
        <v>0</v>
      </c>
      <c r="L592" s="199">
        <f>I592*E592</f>
        <v>0</v>
      </c>
      <c r="M592" s="554">
        <f>'KL TTHT CV DOT 2'!P591</f>
        <v>0</v>
      </c>
      <c r="N592" s="579">
        <f>'KL TTHT CV DOT 2'!Q591</f>
        <v>0</v>
      </c>
      <c r="O592" s="579">
        <f t="shared" si="592"/>
        <v>0</v>
      </c>
      <c r="P592" s="554">
        <f t="shared" ref="P592:P655" si="630">M592+N592+O592</f>
        <v>0</v>
      </c>
      <c r="Q592" s="554"/>
      <c r="R592" s="554"/>
      <c r="S592" s="554" t="e">
        <f>#REF!+Q592+R592</f>
        <v>#REF!</v>
      </c>
      <c r="T592" s="265">
        <f>M592*J592</f>
        <v>0</v>
      </c>
      <c r="U592" s="265">
        <f>M592*K592</f>
        <v>0</v>
      </c>
      <c r="V592" s="265">
        <f t="shared" ref="V592:V655" si="631">T592+U592</f>
        <v>0</v>
      </c>
      <c r="W592" s="265">
        <f>J592*N592</f>
        <v>0</v>
      </c>
      <c r="X592" s="265">
        <f>K592*N592</f>
        <v>0</v>
      </c>
      <c r="Y592" s="265">
        <f t="shared" si="629"/>
        <v>0</v>
      </c>
      <c r="Z592" s="265">
        <f>V592+Y592</f>
        <v>0</v>
      </c>
      <c r="AA592" s="990"/>
    </row>
    <row r="593" spans="1:27" s="11" customFormat="1" outlineLevel="1">
      <c r="A593" s="192"/>
      <c r="B593" s="192"/>
      <c r="C593" s="193" t="s">
        <v>657</v>
      </c>
      <c r="D593" s="194">
        <v>0</v>
      </c>
      <c r="E593" s="97">
        <v>0</v>
      </c>
      <c r="F593" s="195" t="s">
        <v>619</v>
      </c>
      <c r="G593" s="62">
        <v>240000</v>
      </c>
      <c r="H593" s="62">
        <v>48000</v>
      </c>
      <c r="I593" s="62">
        <f t="shared" si="628"/>
        <v>288000</v>
      </c>
      <c r="J593" s="62">
        <f>G593*E593</f>
        <v>0</v>
      </c>
      <c r="K593" s="199">
        <f>H593*E593</f>
        <v>0</v>
      </c>
      <c r="L593" s="199">
        <f>I593*E593</f>
        <v>0</v>
      </c>
      <c r="M593" s="554">
        <f>'KL TTHT CV DOT 2'!P592</f>
        <v>0</v>
      </c>
      <c r="N593" s="579">
        <f>'KL TTHT CV DOT 2'!Q592</f>
        <v>0</v>
      </c>
      <c r="O593" s="579">
        <f t="shared" si="592"/>
        <v>0</v>
      </c>
      <c r="P593" s="554">
        <f t="shared" si="630"/>
        <v>0</v>
      </c>
      <c r="Q593" s="554"/>
      <c r="R593" s="554"/>
      <c r="S593" s="554" t="e">
        <f>#REF!+Q593+R593</f>
        <v>#REF!</v>
      </c>
      <c r="T593" s="265">
        <f>M593*J593</f>
        <v>0</v>
      </c>
      <c r="U593" s="265">
        <f>M593*K593</f>
        <v>0</v>
      </c>
      <c r="V593" s="265">
        <f t="shared" si="631"/>
        <v>0</v>
      </c>
      <c r="W593" s="265">
        <f>J593*N593</f>
        <v>0</v>
      </c>
      <c r="X593" s="265">
        <f>K593*N593</f>
        <v>0</v>
      </c>
      <c r="Y593" s="265">
        <f t="shared" si="629"/>
        <v>0</v>
      </c>
      <c r="Z593" s="265">
        <f>V593+Y593</f>
        <v>0</v>
      </c>
      <c r="AA593" s="990"/>
    </row>
    <row r="594" spans="1:27" s="11" customFormat="1" outlineLevel="1">
      <c r="A594" s="192"/>
      <c r="B594" s="192"/>
      <c r="C594" s="193"/>
      <c r="D594" s="194">
        <v>0</v>
      </c>
      <c r="E594" s="97">
        <v>0</v>
      </c>
      <c r="F594" s="195"/>
      <c r="G594" s="62"/>
      <c r="H594" s="62"/>
      <c r="I594" s="62"/>
      <c r="J594" s="62"/>
      <c r="K594" s="199"/>
      <c r="L594" s="199"/>
      <c r="M594" s="554">
        <f>'KL TTHT CV DOT 2'!P593</f>
        <v>0</v>
      </c>
      <c r="N594" s="579">
        <f>'KL TTHT CV DOT 2'!Q593</f>
        <v>0</v>
      </c>
      <c r="O594" s="579">
        <f t="shared" si="592"/>
        <v>0</v>
      </c>
      <c r="P594" s="554">
        <f t="shared" si="630"/>
        <v>0</v>
      </c>
      <c r="Q594" s="554"/>
      <c r="R594" s="554"/>
      <c r="S594" s="554" t="e">
        <f>#REF!+Q594+R594</f>
        <v>#REF!</v>
      </c>
      <c r="T594" s="265">
        <f>M594*J594</f>
        <v>0</v>
      </c>
      <c r="U594" s="265">
        <f>M594*K594</f>
        <v>0</v>
      </c>
      <c r="V594" s="265">
        <f t="shared" si="631"/>
        <v>0</v>
      </c>
      <c r="W594" s="265">
        <f>J594*N594</f>
        <v>0</v>
      </c>
      <c r="X594" s="265">
        <f>K594*N594</f>
        <v>0</v>
      </c>
      <c r="Y594" s="265">
        <f t="shared" si="629"/>
        <v>0</v>
      </c>
      <c r="Z594" s="265">
        <f>V594+Y594</f>
        <v>0</v>
      </c>
      <c r="AA594" s="990"/>
    </row>
    <row r="595" spans="1:27" s="363" customFormat="1" outlineLevel="1">
      <c r="A595" s="172"/>
      <c r="B595" s="172"/>
      <c r="C595" s="189" t="s">
        <v>841</v>
      </c>
      <c r="D595" s="190">
        <v>0</v>
      </c>
      <c r="E595" s="99">
        <v>0</v>
      </c>
      <c r="F595" s="191"/>
      <c r="G595" s="82"/>
      <c r="H595" s="82"/>
      <c r="I595" s="82"/>
      <c r="J595" s="82">
        <f>SUBTOTAL(9,J596:J601)</f>
        <v>42835514.794109575</v>
      </c>
      <c r="K595" s="174">
        <f t="shared" ref="K595:L595" si="632">SUBTOTAL(9,K596:K601)</f>
        <v>12554436.908278808</v>
      </c>
      <c r="L595" s="174">
        <f t="shared" si="632"/>
        <v>55389951.702388391</v>
      </c>
      <c r="M595" s="558">
        <f>'KL TTHT CV DOT 2'!P594</f>
        <v>0</v>
      </c>
      <c r="N595" s="578">
        <f>'KL TTHT CV DOT 2'!Q594</f>
        <v>0</v>
      </c>
      <c r="O595" s="578">
        <f t="shared" si="592"/>
        <v>0</v>
      </c>
      <c r="P595" s="558">
        <f t="shared" si="630"/>
        <v>0</v>
      </c>
      <c r="Q595" s="558"/>
      <c r="R595" s="558"/>
      <c r="S595" s="558" t="e">
        <f>#REF!+Q595+R595</f>
        <v>#REF!</v>
      </c>
      <c r="T595" s="266">
        <f>SUBTOTAL(9,T596:T601)</f>
        <v>14230631.123999996</v>
      </c>
      <c r="U595" s="843">
        <f t="shared" ref="U595:V595" si="633">SUBTOTAL(9,U596:U601)</f>
        <v>3404649.8177999998</v>
      </c>
      <c r="V595" s="843">
        <f t="shared" si="633"/>
        <v>17635280.941799998</v>
      </c>
      <c r="W595" s="266">
        <f>SUBTOTAL(9,W596:W601)</f>
        <v>0</v>
      </c>
      <c r="X595" s="843">
        <f t="shared" ref="X595:Y595" si="634">SUBTOTAL(9,X596:X601)</f>
        <v>0</v>
      </c>
      <c r="Y595" s="843">
        <f t="shared" si="634"/>
        <v>0</v>
      </c>
      <c r="Z595" s="843">
        <f t="shared" ref="Z595" si="635">SUBTOTAL(9,Z596:Z601)</f>
        <v>17635280.941799998</v>
      </c>
      <c r="AA595" s="988"/>
    </row>
    <row r="596" spans="1:27" s="11" customFormat="1" outlineLevel="1">
      <c r="A596" s="192"/>
      <c r="B596" s="192"/>
      <c r="C596" s="193" t="s">
        <v>812</v>
      </c>
      <c r="D596" s="194">
        <v>196</v>
      </c>
      <c r="E596" s="97">
        <v>210</v>
      </c>
      <c r="F596" s="195" t="s">
        <v>624</v>
      </c>
      <c r="G596" s="62">
        <v>22980.09</v>
      </c>
      <c r="H596" s="62">
        <v>5743.9305000000022</v>
      </c>
      <c r="I596" s="62">
        <f t="shared" ref="I596:I599" si="636">SUM(G596:H596)</f>
        <v>28724.020500000002</v>
      </c>
      <c r="J596" s="62">
        <f>G596*E596</f>
        <v>4825818.9000000004</v>
      </c>
      <c r="K596" s="199">
        <f>H596*E596</f>
        <v>1206225.4050000005</v>
      </c>
      <c r="L596" s="199">
        <f>I596*E596</f>
        <v>6032044.3050000006</v>
      </c>
      <c r="M596" s="554">
        <f>'KL TTHT CV DOT 2'!P595</f>
        <v>0.36</v>
      </c>
      <c r="N596" s="579">
        <f>'KL TTHT CV DOT 2'!Q595</f>
        <v>0</v>
      </c>
      <c r="O596" s="579">
        <f t="shared" si="592"/>
        <v>0.36</v>
      </c>
      <c r="P596" s="554">
        <f t="shared" si="630"/>
        <v>0.72</v>
      </c>
      <c r="Q596" s="554"/>
      <c r="R596" s="554"/>
      <c r="S596" s="554" t="e">
        <f>#REF!+Q596+R596</f>
        <v>#REF!</v>
      </c>
      <c r="T596" s="265">
        <f t="shared" ref="T596:T601" si="637">M596*J596</f>
        <v>1737294.804</v>
      </c>
      <c r="U596" s="265">
        <f t="shared" ref="U596:U601" si="638">M596*K596</f>
        <v>434241.14580000017</v>
      </c>
      <c r="V596" s="265">
        <f t="shared" si="631"/>
        <v>2171535.9498000001</v>
      </c>
      <c r="W596" s="265">
        <f t="shared" ref="W596:W601" si="639">J596*N596</f>
        <v>0</v>
      </c>
      <c r="X596" s="265">
        <f t="shared" ref="X596:X601" si="640">K596*N596</f>
        <v>0</v>
      </c>
      <c r="Y596" s="265">
        <f t="shared" ref="Y596:Y601" si="641">W596+X596</f>
        <v>0</v>
      </c>
      <c r="Z596" s="265">
        <f t="shared" ref="Z596:Z601" si="642">V596+Y596</f>
        <v>2171535.9498000001</v>
      </c>
      <c r="AA596" s="990"/>
    </row>
    <row r="597" spans="1:27" s="11" customFormat="1" outlineLevel="1">
      <c r="A597" s="192"/>
      <c r="B597" s="192"/>
      <c r="C597" s="193" t="s">
        <v>844</v>
      </c>
      <c r="D597" s="194">
        <v>501</v>
      </c>
      <c r="E597" s="97">
        <v>479.99999999999994</v>
      </c>
      <c r="F597" s="195" t="s">
        <v>624</v>
      </c>
      <c r="G597" s="62">
        <v>72299.399999999994</v>
      </c>
      <c r="H597" s="62">
        <v>17189.865000000002</v>
      </c>
      <c r="I597" s="62">
        <f t="shared" si="636"/>
        <v>89489.264999999999</v>
      </c>
      <c r="J597" s="62">
        <f>G597*E597</f>
        <v>34703711.999999993</v>
      </c>
      <c r="K597" s="199">
        <f>H597*E597</f>
        <v>8251135.2000000002</v>
      </c>
      <c r="L597" s="199">
        <f>I597*E597</f>
        <v>42954847.199999996</v>
      </c>
      <c r="M597" s="554">
        <f>'KL TTHT CV DOT 2'!P596</f>
        <v>0.36</v>
      </c>
      <c r="N597" s="579">
        <f>'KL TTHT CV DOT 2'!Q596</f>
        <v>0</v>
      </c>
      <c r="O597" s="579">
        <f t="shared" si="592"/>
        <v>0.36</v>
      </c>
      <c r="P597" s="554">
        <f t="shared" si="630"/>
        <v>0.72</v>
      </c>
      <c r="Q597" s="554"/>
      <c r="R597" s="554"/>
      <c r="S597" s="554" t="e">
        <f>#REF!+Q597+R597</f>
        <v>#REF!</v>
      </c>
      <c r="T597" s="265">
        <f t="shared" si="637"/>
        <v>12493336.319999997</v>
      </c>
      <c r="U597" s="265">
        <f t="shared" si="638"/>
        <v>2970408.6719999998</v>
      </c>
      <c r="V597" s="265">
        <f t="shared" si="631"/>
        <v>15463744.991999997</v>
      </c>
      <c r="W597" s="265">
        <f t="shared" si="639"/>
        <v>0</v>
      </c>
      <c r="X597" s="265">
        <f t="shared" si="640"/>
        <v>0</v>
      </c>
      <c r="Y597" s="265">
        <f t="shared" si="641"/>
        <v>0</v>
      </c>
      <c r="Z597" s="265">
        <f t="shared" si="642"/>
        <v>15463744.991999997</v>
      </c>
      <c r="AA597" s="990"/>
    </row>
    <row r="598" spans="1:27" s="11" customFormat="1" ht="21" customHeight="1" outlineLevel="1">
      <c r="A598" s="192"/>
      <c r="B598" s="192"/>
      <c r="C598" s="193" t="s">
        <v>846</v>
      </c>
      <c r="D598" s="194">
        <v>0</v>
      </c>
      <c r="E598" s="97">
        <v>0</v>
      </c>
      <c r="F598" s="195" t="s">
        <v>624</v>
      </c>
      <c r="G598" s="62">
        <v>985945.66091644217</v>
      </c>
      <c r="H598" s="62">
        <v>53025</v>
      </c>
      <c r="I598" s="62">
        <f t="shared" si="636"/>
        <v>1038970.6609164422</v>
      </c>
      <c r="J598" s="62">
        <f>G598*E598</f>
        <v>0</v>
      </c>
      <c r="K598" s="199">
        <f>H598*E598</f>
        <v>0</v>
      </c>
      <c r="L598" s="199">
        <f>I598*E598</f>
        <v>0</v>
      </c>
      <c r="M598" s="554">
        <f>'KL TTHT CV DOT 2'!P597</f>
        <v>0</v>
      </c>
      <c r="N598" s="579">
        <f>'KL TTHT CV DOT 2'!Q597</f>
        <v>0</v>
      </c>
      <c r="O598" s="579">
        <f t="shared" si="592"/>
        <v>0</v>
      </c>
      <c r="P598" s="554">
        <f t="shared" si="630"/>
        <v>0</v>
      </c>
      <c r="Q598" s="554"/>
      <c r="R598" s="554"/>
      <c r="S598" s="554" t="e">
        <f>#REF!+Q598+R598</f>
        <v>#REF!</v>
      </c>
      <c r="T598" s="265">
        <f t="shared" si="637"/>
        <v>0</v>
      </c>
      <c r="U598" s="265">
        <f t="shared" si="638"/>
        <v>0</v>
      </c>
      <c r="V598" s="265">
        <f t="shared" si="631"/>
        <v>0</v>
      </c>
      <c r="W598" s="265">
        <f t="shared" si="639"/>
        <v>0</v>
      </c>
      <c r="X598" s="265">
        <f t="shared" si="640"/>
        <v>0</v>
      </c>
      <c r="Y598" s="265">
        <f t="shared" si="641"/>
        <v>0</v>
      </c>
      <c r="Z598" s="265">
        <f t="shared" si="642"/>
        <v>0</v>
      </c>
      <c r="AA598" s="990"/>
    </row>
    <row r="599" spans="1:27" s="11" customFormat="1" ht="21" customHeight="1" outlineLevel="1">
      <c r="A599" s="192"/>
      <c r="B599" s="192"/>
      <c r="C599" s="386" t="s">
        <v>928</v>
      </c>
      <c r="D599" s="194">
        <v>120</v>
      </c>
      <c r="E599" s="97">
        <v>176</v>
      </c>
      <c r="F599" s="195" t="s">
        <v>624</v>
      </c>
      <c r="G599" s="199">
        <v>8773.9726027397246</v>
      </c>
      <c r="H599" s="199">
        <v>14594.016411764707</v>
      </c>
      <c r="I599" s="199">
        <f t="shared" si="636"/>
        <v>23367.989014504434</v>
      </c>
      <c r="J599" s="199">
        <f>G599*E599</f>
        <v>1544219.1780821916</v>
      </c>
      <c r="K599" s="199">
        <f>H599*E599</f>
        <v>2568546.8884705883</v>
      </c>
      <c r="L599" s="199">
        <f>I599*E599</f>
        <v>4112766.0665527806</v>
      </c>
      <c r="M599" s="554">
        <f>'KL TTHT CV DOT 2'!P598</f>
        <v>0</v>
      </c>
      <c r="N599" s="579">
        <f>'KL TTHT CV DOT 2'!Q598</f>
        <v>0</v>
      </c>
      <c r="O599" s="579">
        <f t="shared" si="592"/>
        <v>0</v>
      </c>
      <c r="P599" s="554">
        <f t="shared" si="630"/>
        <v>0</v>
      </c>
      <c r="Q599" s="554"/>
      <c r="R599" s="554"/>
      <c r="S599" s="554" t="e">
        <f>#REF!+Q599+R599</f>
        <v>#REF!</v>
      </c>
      <c r="T599" s="265">
        <f t="shared" si="637"/>
        <v>0</v>
      </c>
      <c r="U599" s="265">
        <f t="shared" si="638"/>
        <v>0</v>
      </c>
      <c r="V599" s="265">
        <f t="shared" si="631"/>
        <v>0</v>
      </c>
      <c r="W599" s="265">
        <f t="shared" si="639"/>
        <v>0</v>
      </c>
      <c r="X599" s="265">
        <f t="shared" si="640"/>
        <v>0</v>
      </c>
      <c r="Y599" s="265">
        <f t="shared" si="641"/>
        <v>0</v>
      </c>
      <c r="Z599" s="265">
        <f t="shared" si="642"/>
        <v>0</v>
      </c>
      <c r="AA599" s="990"/>
    </row>
    <row r="600" spans="1:27" ht="20.25" customHeight="1" outlineLevel="1">
      <c r="A600" s="137"/>
      <c r="B600" s="137"/>
      <c r="C600" s="138" t="s">
        <v>657</v>
      </c>
      <c r="D600" s="97">
        <v>1</v>
      </c>
      <c r="E600" s="97">
        <v>1</v>
      </c>
      <c r="F600" s="139" t="s">
        <v>619</v>
      </c>
      <c r="G600" s="199">
        <v>1761764.716027397</v>
      </c>
      <c r="H600" s="199">
        <v>528529.41480821907</v>
      </c>
      <c r="I600" s="71">
        <f t="shared" ref="I600" si="643">SUM(G600:H600)</f>
        <v>2290294.130835616</v>
      </c>
      <c r="J600" s="71">
        <f>G600*E600</f>
        <v>1761764.716027397</v>
      </c>
      <c r="K600" s="71">
        <f>H600*E600</f>
        <v>528529.41480821907</v>
      </c>
      <c r="L600" s="71">
        <f>I600*E600</f>
        <v>2290294.130835616</v>
      </c>
      <c r="M600" s="552">
        <f>'KL TTHT CV DOT 2'!P599</f>
        <v>0</v>
      </c>
      <c r="N600" s="570">
        <f>'KL TTHT CV DOT 2'!Q599</f>
        <v>0</v>
      </c>
      <c r="O600" s="570">
        <f t="shared" si="592"/>
        <v>0</v>
      </c>
      <c r="P600" s="552">
        <f t="shared" si="630"/>
        <v>0</v>
      </c>
      <c r="Q600" s="552"/>
      <c r="R600" s="552"/>
      <c r="S600" s="552" t="e">
        <f>#REF!+Q600+R600</f>
        <v>#REF!</v>
      </c>
      <c r="T600" s="257">
        <f t="shared" si="637"/>
        <v>0</v>
      </c>
      <c r="U600" s="257">
        <f t="shared" si="638"/>
        <v>0</v>
      </c>
      <c r="V600" s="257">
        <f t="shared" si="631"/>
        <v>0</v>
      </c>
      <c r="W600" s="257">
        <f t="shared" si="639"/>
        <v>0</v>
      </c>
      <c r="X600" s="257">
        <f t="shared" si="640"/>
        <v>0</v>
      </c>
      <c r="Y600" s="257">
        <f t="shared" si="641"/>
        <v>0</v>
      </c>
      <c r="Z600" s="257">
        <f t="shared" si="642"/>
        <v>0</v>
      </c>
      <c r="AA600" s="990"/>
    </row>
    <row r="601" spans="1:27" outlineLevel="1">
      <c r="A601" s="137"/>
      <c r="B601" s="137"/>
      <c r="C601" s="138"/>
      <c r="D601" s="94"/>
      <c r="E601" s="94"/>
      <c r="F601" s="139"/>
      <c r="G601" s="71"/>
      <c r="H601" s="71"/>
      <c r="I601" s="71"/>
      <c r="J601" s="71"/>
      <c r="K601" s="71"/>
      <c r="L601" s="62"/>
      <c r="M601" s="550">
        <f>'KL TTHT CV DOT 2'!P600</f>
        <v>0</v>
      </c>
      <c r="N601" s="574">
        <f>'KL TTHT CV DOT 2'!Q600</f>
        <v>0</v>
      </c>
      <c r="O601" s="574">
        <f t="shared" si="592"/>
        <v>0</v>
      </c>
      <c r="P601" s="550">
        <f t="shared" si="630"/>
        <v>0</v>
      </c>
      <c r="Q601" s="550"/>
      <c r="R601" s="550"/>
      <c r="S601" s="550" t="e">
        <f>#REF!+Q601+R601</f>
        <v>#REF!</v>
      </c>
      <c r="T601" s="255">
        <f t="shared" si="637"/>
        <v>0</v>
      </c>
      <c r="U601" s="255">
        <f t="shared" si="638"/>
        <v>0</v>
      </c>
      <c r="V601" s="255">
        <f t="shared" si="631"/>
        <v>0</v>
      </c>
      <c r="W601" s="255">
        <f t="shared" si="639"/>
        <v>0</v>
      </c>
      <c r="X601" s="255">
        <f t="shared" si="640"/>
        <v>0</v>
      </c>
      <c r="Y601" s="255">
        <f t="shared" si="641"/>
        <v>0</v>
      </c>
      <c r="Z601" s="255">
        <f t="shared" si="642"/>
        <v>0</v>
      </c>
      <c r="AA601" s="990"/>
    </row>
    <row r="602" spans="1:27" outlineLevel="1">
      <c r="A602" s="183" t="s">
        <v>277</v>
      </c>
      <c r="B602" s="183"/>
      <c r="C602" s="184" t="s">
        <v>278</v>
      </c>
      <c r="D602" s="185">
        <v>1</v>
      </c>
      <c r="E602" s="185">
        <v>1</v>
      </c>
      <c r="F602" s="186" t="s">
        <v>10</v>
      </c>
      <c r="G602" s="187"/>
      <c r="H602" s="187"/>
      <c r="I602" s="187"/>
      <c r="J602" s="187">
        <f t="shared" ref="J602:K602" si="644">SUBTOTAL(9,J603:J627)</f>
        <v>90067954.104082197</v>
      </c>
      <c r="K602" s="187">
        <f t="shared" si="644"/>
        <v>12614941.086509107</v>
      </c>
      <c r="L602" s="187">
        <f>SUBTOTAL(9,L603:L627)</f>
        <v>102682895.19059129</v>
      </c>
      <c r="M602" s="560">
        <f>'KL TTHT CV DOT 2'!P601</f>
        <v>0</v>
      </c>
      <c r="N602" s="1018">
        <f>'KL TTHT CV DOT 2'!Q601</f>
        <v>0</v>
      </c>
      <c r="O602" s="1018">
        <f t="shared" si="592"/>
        <v>0</v>
      </c>
      <c r="P602" s="560">
        <f t="shared" si="630"/>
        <v>0</v>
      </c>
      <c r="Q602" s="560"/>
      <c r="R602" s="560"/>
      <c r="S602" s="560" t="e">
        <f>#REF!+Q602+R602</f>
        <v>#REF!</v>
      </c>
      <c r="T602" s="845">
        <f t="shared" ref="T602:U602" si="645">SUBTOTAL(9,T603:T627)</f>
        <v>12494541.621599998</v>
      </c>
      <c r="U602" s="845">
        <f t="shared" si="645"/>
        <v>2516817.6079200003</v>
      </c>
      <c r="V602" s="845">
        <f>SUBTOTAL(9,V603:V627)</f>
        <v>15011359.229519999</v>
      </c>
      <c r="W602" s="845">
        <f t="shared" ref="W602:X602" si="646">SUBTOTAL(9,W603:W627)</f>
        <v>0</v>
      </c>
      <c r="X602" s="845">
        <f t="shared" si="646"/>
        <v>0</v>
      </c>
      <c r="Y602" s="845">
        <f>SUBTOTAL(9,Y603:Y627)</f>
        <v>0</v>
      </c>
      <c r="Z602" s="845">
        <f>SUBTOTAL(9,Z603:Z627)</f>
        <v>15011359.229519999</v>
      </c>
      <c r="AA602" s="988"/>
    </row>
    <row r="603" spans="1:27" outlineLevel="1">
      <c r="A603" s="137"/>
      <c r="B603" s="137"/>
      <c r="C603" s="147" t="s">
        <v>815</v>
      </c>
      <c r="D603" s="94"/>
      <c r="E603" s="94"/>
      <c r="F603" s="139"/>
      <c r="G603" s="71"/>
      <c r="H603" s="71"/>
      <c r="I603" s="71"/>
      <c r="J603" s="82">
        <f>SUBTOTAL(9,J604:J613)</f>
        <v>596177.4</v>
      </c>
      <c r="K603" s="82">
        <f t="shared" ref="K603:L603" si="647">SUBTOTAL(9,K604:K613)</f>
        <v>1315565.22</v>
      </c>
      <c r="L603" s="82">
        <f t="shared" si="647"/>
        <v>1911742.62</v>
      </c>
      <c r="M603" s="553">
        <f>'KL TTHT CV DOT 2'!P602</f>
        <v>0</v>
      </c>
      <c r="N603" s="576">
        <f>'KL TTHT CV DOT 2'!Q602</f>
        <v>0</v>
      </c>
      <c r="O603" s="576">
        <f t="shared" si="592"/>
        <v>0</v>
      </c>
      <c r="P603" s="553">
        <f t="shared" si="630"/>
        <v>0</v>
      </c>
      <c r="Q603" s="553"/>
      <c r="R603" s="553"/>
      <c r="S603" s="553" t="e">
        <f>#REF!+Q603+R603</f>
        <v>#REF!</v>
      </c>
      <c r="T603" s="266">
        <f>SUBTOTAL(9,T604:T613)</f>
        <v>0</v>
      </c>
      <c r="U603" s="266">
        <f t="shared" ref="U603:V603" si="648">SUBTOTAL(9,U604:U613)</f>
        <v>0</v>
      </c>
      <c r="V603" s="266">
        <f t="shared" si="648"/>
        <v>0</v>
      </c>
      <c r="W603" s="266">
        <f>SUBTOTAL(9,W604:W613)</f>
        <v>0</v>
      </c>
      <c r="X603" s="266">
        <f t="shared" ref="X603:Y603" si="649">SUBTOTAL(9,X604:X613)</f>
        <v>0</v>
      </c>
      <c r="Y603" s="266">
        <f t="shared" si="649"/>
        <v>0</v>
      </c>
      <c r="Z603" s="266">
        <f t="shared" ref="Z603" si="650">SUBTOTAL(9,Z604:Z613)</f>
        <v>0</v>
      </c>
      <c r="AA603" s="988"/>
    </row>
    <row r="604" spans="1:27" outlineLevel="1">
      <c r="A604" s="137"/>
      <c r="B604" s="137"/>
      <c r="C604" s="138" t="s">
        <v>696</v>
      </c>
      <c r="D604" s="97">
        <v>0</v>
      </c>
      <c r="E604" s="97">
        <v>0</v>
      </c>
      <c r="F604" s="139" t="s">
        <v>660</v>
      </c>
      <c r="G604" s="199">
        <v>46800</v>
      </c>
      <c r="H604" s="199">
        <v>54500.000000000007</v>
      </c>
      <c r="I604" s="62">
        <f t="shared" ref="I604:I608" si="651">SUM(G604:H604)</f>
        <v>101300</v>
      </c>
      <c r="J604" s="62">
        <f t="shared" ref="J604:J612" si="652">G604*E604</f>
        <v>0</v>
      </c>
      <c r="K604" s="62">
        <f t="shared" ref="K604:K612" si="653">H604*E604</f>
        <v>0</v>
      </c>
      <c r="L604" s="62">
        <f t="shared" ref="L604:L612" si="654">I604*E604</f>
        <v>0</v>
      </c>
      <c r="M604" s="550">
        <f>'KL TTHT CV DOT 2'!P603</f>
        <v>0</v>
      </c>
      <c r="N604" s="574">
        <f>'KL TTHT CV DOT 2'!Q603</f>
        <v>0</v>
      </c>
      <c r="O604" s="574">
        <f t="shared" si="592"/>
        <v>0</v>
      </c>
      <c r="P604" s="550">
        <f t="shared" si="630"/>
        <v>0</v>
      </c>
      <c r="Q604" s="550"/>
      <c r="R604" s="550"/>
      <c r="S604" s="550" t="e">
        <f>#REF!+Q604+R604</f>
        <v>#REF!</v>
      </c>
      <c r="T604" s="255">
        <f t="shared" ref="T604:T613" si="655">M604*J604</f>
        <v>0</v>
      </c>
      <c r="U604" s="255">
        <f t="shared" ref="U604:U613" si="656">M604*K604</f>
        <v>0</v>
      </c>
      <c r="V604" s="255">
        <f t="shared" si="631"/>
        <v>0</v>
      </c>
      <c r="W604" s="255">
        <f t="shared" ref="W604:W613" si="657">J604*N604</f>
        <v>0</v>
      </c>
      <c r="X604" s="255">
        <f t="shared" ref="X604:X613" si="658">K604*N604</f>
        <v>0</v>
      </c>
      <c r="Y604" s="255">
        <f t="shared" ref="Y604:Y613" si="659">W604+X604</f>
        <v>0</v>
      </c>
      <c r="Z604" s="255">
        <f t="shared" ref="Z604:Z613" si="660">V604+Y604</f>
        <v>0</v>
      </c>
      <c r="AA604" s="990"/>
    </row>
    <row r="605" spans="1:27" outlineLevel="1">
      <c r="A605" s="137"/>
      <c r="B605" s="137"/>
      <c r="C605" s="138" t="s">
        <v>816</v>
      </c>
      <c r="D605" s="97">
        <v>0</v>
      </c>
      <c r="E605" s="97">
        <v>0</v>
      </c>
      <c r="F605" s="139" t="s">
        <v>660</v>
      </c>
      <c r="G605" s="199">
        <v>46800</v>
      </c>
      <c r="H605" s="199">
        <v>54500.000000000007</v>
      </c>
      <c r="I605" s="62">
        <f t="shared" si="651"/>
        <v>101300</v>
      </c>
      <c r="J605" s="62">
        <f t="shared" si="652"/>
        <v>0</v>
      </c>
      <c r="K605" s="62">
        <f t="shared" si="653"/>
        <v>0</v>
      </c>
      <c r="L605" s="62">
        <f t="shared" si="654"/>
        <v>0</v>
      </c>
      <c r="M605" s="550">
        <f>'KL TTHT CV DOT 2'!P604</f>
        <v>0</v>
      </c>
      <c r="N605" s="574">
        <f>'KL TTHT CV DOT 2'!Q604</f>
        <v>0</v>
      </c>
      <c r="O605" s="574">
        <f t="shared" si="592"/>
        <v>0</v>
      </c>
      <c r="P605" s="550">
        <f t="shared" si="630"/>
        <v>0</v>
      </c>
      <c r="Q605" s="550"/>
      <c r="R605" s="550"/>
      <c r="S605" s="550" t="e">
        <f>#REF!+Q605+R605</f>
        <v>#REF!</v>
      </c>
      <c r="T605" s="255">
        <f t="shared" si="655"/>
        <v>0</v>
      </c>
      <c r="U605" s="255">
        <f t="shared" si="656"/>
        <v>0</v>
      </c>
      <c r="V605" s="255">
        <f t="shared" si="631"/>
        <v>0</v>
      </c>
      <c r="W605" s="255">
        <f t="shared" si="657"/>
        <v>0</v>
      </c>
      <c r="X605" s="255">
        <f t="shared" si="658"/>
        <v>0</v>
      </c>
      <c r="Y605" s="255">
        <f t="shared" si="659"/>
        <v>0</v>
      </c>
      <c r="Z605" s="255">
        <f t="shared" si="660"/>
        <v>0</v>
      </c>
      <c r="AA605" s="990"/>
    </row>
    <row r="606" spans="1:27" outlineLevel="1">
      <c r="A606" s="137"/>
      <c r="B606" s="137"/>
      <c r="C606" s="138" t="s">
        <v>852</v>
      </c>
      <c r="D606" s="97">
        <v>2</v>
      </c>
      <c r="E606" s="97">
        <v>2</v>
      </c>
      <c r="F606" s="139" t="s">
        <v>660</v>
      </c>
      <c r="G606" s="199">
        <v>223200</v>
      </c>
      <c r="H606" s="199">
        <v>54500.000000000007</v>
      </c>
      <c r="I606" s="62">
        <f t="shared" si="651"/>
        <v>277700</v>
      </c>
      <c r="J606" s="62">
        <f t="shared" si="652"/>
        <v>446400</v>
      </c>
      <c r="K606" s="62">
        <f t="shared" si="653"/>
        <v>109000.00000000001</v>
      </c>
      <c r="L606" s="62">
        <f t="shared" si="654"/>
        <v>555400</v>
      </c>
      <c r="M606" s="550">
        <f>'KL TTHT CV DOT 2'!P605</f>
        <v>0</v>
      </c>
      <c r="N606" s="574">
        <f>'KL TTHT CV DOT 2'!Q605</f>
        <v>0</v>
      </c>
      <c r="O606" s="574">
        <f t="shared" si="592"/>
        <v>0</v>
      </c>
      <c r="P606" s="550">
        <f t="shared" si="630"/>
        <v>0</v>
      </c>
      <c r="Q606" s="550"/>
      <c r="R606" s="550"/>
      <c r="S606" s="550" t="e">
        <f>#REF!+Q606+R606</f>
        <v>#REF!</v>
      </c>
      <c r="T606" s="255">
        <f t="shared" si="655"/>
        <v>0</v>
      </c>
      <c r="U606" s="255">
        <f t="shared" si="656"/>
        <v>0</v>
      </c>
      <c r="V606" s="255">
        <f t="shared" si="631"/>
        <v>0</v>
      </c>
      <c r="W606" s="255">
        <f t="shared" si="657"/>
        <v>0</v>
      </c>
      <c r="X606" s="255">
        <f t="shared" si="658"/>
        <v>0</v>
      </c>
      <c r="Y606" s="255">
        <f t="shared" si="659"/>
        <v>0</v>
      </c>
      <c r="Z606" s="255">
        <f t="shared" si="660"/>
        <v>0</v>
      </c>
      <c r="AA606" s="990"/>
    </row>
    <row r="607" spans="1:27" ht="21" customHeight="1" outlineLevel="1">
      <c r="A607" s="137"/>
      <c r="B607" s="137"/>
      <c r="C607" s="138" t="s">
        <v>700</v>
      </c>
      <c r="D607" s="97">
        <v>1</v>
      </c>
      <c r="E607" s="97">
        <v>1</v>
      </c>
      <c r="F607" s="139" t="s">
        <v>660</v>
      </c>
      <c r="G607" s="199">
        <v>124560</v>
      </c>
      <c r="H607" s="199">
        <v>54500.000000000007</v>
      </c>
      <c r="I607" s="62">
        <f t="shared" si="651"/>
        <v>179060</v>
      </c>
      <c r="J607" s="62">
        <f t="shared" si="652"/>
        <v>124560</v>
      </c>
      <c r="K607" s="62">
        <f t="shared" si="653"/>
        <v>54500.000000000007</v>
      </c>
      <c r="L607" s="62">
        <f t="shared" si="654"/>
        <v>179060</v>
      </c>
      <c r="M607" s="550">
        <f>'KL TTHT CV DOT 2'!P606</f>
        <v>0</v>
      </c>
      <c r="N607" s="574">
        <f>'KL TTHT CV DOT 2'!Q606</f>
        <v>0</v>
      </c>
      <c r="O607" s="574">
        <f t="shared" si="592"/>
        <v>0</v>
      </c>
      <c r="P607" s="550">
        <f t="shared" si="630"/>
        <v>0</v>
      </c>
      <c r="Q607" s="550"/>
      <c r="R607" s="550"/>
      <c r="S607" s="550" t="e">
        <f>#REF!+Q607+R607</f>
        <v>#REF!</v>
      </c>
      <c r="T607" s="255">
        <f t="shared" si="655"/>
        <v>0</v>
      </c>
      <c r="U607" s="255">
        <f t="shared" si="656"/>
        <v>0</v>
      </c>
      <c r="V607" s="255">
        <f t="shared" si="631"/>
        <v>0</v>
      </c>
      <c r="W607" s="255">
        <f t="shared" si="657"/>
        <v>0</v>
      </c>
      <c r="X607" s="255">
        <f t="shared" si="658"/>
        <v>0</v>
      </c>
      <c r="Y607" s="255">
        <f t="shared" si="659"/>
        <v>0</v>
      </c>
      <c r="Z607" s="255">
        <f t="shared" si="660"/>
        <v>0</v>
      </c>
      <c r="AA607" s="990"/>
    </row>
    <row r="608" spans="1:27" ht="21" customHeight="1" outlineLevel="1">
      <c r="A608" s="137"/>
      <c r="B608" s="137"/>
      <c r="C608" s="138" t="s">
        <v>702</v>
      </c>
      <c r="D608" s="97">
        <v>0</v>
      </c>
      <c r="E608" s="97">
        <v>0</v>
      </c>
      <c r="F608" s="139" t="s">
        <v>660</v>
      </c>
      <c r="G608" s="199">
        <v>249120</v>
      </c>
      <c r="H608" s="199">
        <v>54500.000000000007</v>
      </c>
      <c r="I608" s="62">
        <f t="shared" si="651"/>
        <v>303620</v>
      </c>
      <c r="J608" s="62">
        <f t="shared" si="652"/>
        <v>0</v>
      </c>
      <c r="K608" s="62">
        <f t="shared" si="653"/>
        <v>0</v>
      </c>
      <c r="L608" s="62">
        <f t="shared" si="654"/>
        <v>0</v>
      </c>
      <c r="M608" s="550">
        <f>'KL TTHT CV DOT 2'!P607</f>
        <v>0</v>
      </c>
      <c r="N608" s="574">
        <f>'KL TTHT CV DOT 2'!Q607</f>
        <v>0</v>
      </c>
      <c r="O608" s="574">
        <f t="shared" si="592"/>
        <v>0</v>
      </c>
      <c r="P608" s="550">
        <f t="shared" si="630"/>
        <v>0</v>
      </c>
      <c r="Q608" s="550"/>
      <c r="R608" s="550"/>
      <c r="S608" s="550" t="e">
        <f>#REF!+Q608+R608</f>
        <v>#REF!</v>
      </c>
      <c r="T608" s="255">
        <f t="shared" si="655"/>
        <v>0</v>
      </c>
      <c r="U608" s="255">
        <f t="shared" si="656"/>
        <v>0</v>
      </c>
      <c r="V608" s="255">
        <f t="shared" si="631"/>
        <v>0</v>
      </c>
      <c r="W608" s="255">
        <f t="shared" si="657"/>
        <v>0</v>
      </c>
      <c r="X608" s="255">
        <f t="shared" si="658"/>
        <v>0</v>
      </c>
      <c r="Y608" s="255">
        <f t="shared" si="659"/>
        <v>0</v>
      </c>
      <c r="Z608" s="255">
        <f t="shared" si="660"/>
        <v>0</v>
      </c>
      <c r="AA608" s="990"/>
    </row>
    <row r="609" spans="1:27" ht="21" customHeight="1" outlineLevel="1">
      <c r="A609" s="137"/>
      <c r="B609" s="137"/>
      <c r="C609" s="400" t="s">
        <v>848</v>
      </c>
      <c r="D609" s="97">
        <v>0</v>
      </c>
      <c r="E609" s="97">
        <v>0</v>
      </c>
      <c r="F609" s="139" t="s">
        <v>660</v>
      </c>
      <c r="G609" s="199">
        <v>150480</v>
      </c>
      <c r="H609" s="199">
        <v>54500.000000000007</v>
      </c>
      <c r="I609" s="62">
        <f t="shared" ref="I609:I612" si="661">SUM(G609:H609)</f>
        <v>204980</v>
      </c>
      <c r="J609" s="62">
        <f t="shared" si="652"/>
        <v>0</v>
      </c>
      <c r="K609" s="62">
        <f t="shared" si="653"/>
        <v>0</v>
      </c>
      <c r="L609" s="62">
        <f t="shared" si="654"/>
        <v>0</v>
      </c>
      <c r="M609" s="550">
        <f>'KL TTHT CV DOT 2'!P608</f>
        <v>0</v>
      </c>
      <c r="N609" s="574">
        <f>'KL TTHT CV DOT 2'!Q608</f>
        <v>0</v>
      </c>
      <c r="O609" s="574">
        <f t="shared" si="592"/>
        <v>0</v>
      </c>
      <c r="P609" s="550">
        <f t="shared" si="630"/>
        <v>0</v>
      </c>
      <c r="Q609" s="550"/>
      <c r="R609" s="550"/>
      <c r="S609" s="550" t="e">
        <f>#REF!+Q609+R609</f>
        <v>#REF!</v>
      </c>
      <c r="T609" s="255">
        <f t="shared" si="655"/>
        <v>0</v>
      </c>
      <c r="U609" s="255">
        <f t="shared" si="656"/>
        <v>0</v>
      </c>
      <c r="V609" s="255">
        <f t="shared" si="631"/>
        <v>0</v>
      </c>
      <c r="W609" s="255">
        <f t="shared" si="657"/>
        <v>0</v>
      </c>
      <c r="X609" s="255">
        <f t="shared" si="658"/>
        <v>0</v>
      </c>
      <c r="Y609" s="255">
        <f t="shared" si="659"/>
        <v>0</v>
      </c>
      <c r="Z609" s="255">
        <f t="shared" si="660"/>
        <v>0</v>
      </c>
      <c r="AA609" s="990"/>
    </row>
    <row r="610" spans="1:27" s="11" customFormat="1" outlineLevel="1">
      <c r="A610" s="192"/>
      <c r="B610" s="192"/>
      <c r="C610" s="193" t="s">
        <v>704</v>
      </c>
      <c r="D610" s="194">
        <v>0</v>
      </c>
      <c r="E610" s="194">
        <v>0</v>
      </c>
      <c r="F610" s="195" t="s">
        <v>660</v>
      </c>
      <c r="G610" s="199">
        <v>0</v>
      </c>
      <c r="H610" s="199">
        <v>381500</v>
      </c>
      <c r="I610" s="199">
        <f t="shared" si="661"/>
        <v>381500</v>
      </c>
      <c r="J610" s="199">
        <f t="shared" si="652"/>
        <v>0</v>
      </c>
      <c r="K610" s="199">
        <f t="shared" si="653"/>
        <v>0</v>
      </c>
      <c r="L610" s="199">
        <f t="shared" si="654"/>
        <v>0</v>
      </c>
      <c r="M610" s="554">
        <f>'KL TTHT CV DOT 2'!P609</f>
        <v>0</v>
      </c>
      <c r="N610" s="579">
        <f>'KL TTHT CV DOT 2'!Q609</f>
        <v>0</v>
      </c>
      <c r="O610" s="579">
        <f t="shared" si="592"/>
        <v>0</v>
      </c>
      <c r="P610" s="554">
        <f t="shared" si="630"/>
        <v>0</v>
      </c>
      <c r="Q610" s="554"/>
      <c r="R610" s="554"/>
      <c r="S610" s="554" t="e">
        <f>#REF!+Q610+R610</f>
        <v>#REF!</v>
      </c>
      <c r="T610" s="265">
        <f t="shared" si="655"/>
        <v>0</v>
      </c>
      <c r="U610" s="265">
        <f t="shared" si="656"/>
        <v>0</v>
      </c>
      <c r="V610" s="265">
        <f t="shared" si="631"/>
        <v>0</v>
      </c>
      <c r="W610" s="265">
        <f t="shared" si="657"/>
        <v>0</v>
      </c>
      <c r="X610" s="265">
        <f t="shared" si="658"/>
        <v>0</v>
      </c>
      <c r="Y610" s="265">
        <f t="shared" si="659"/>
        <v>0</v>
      </c>
      <c r="Z610" s="265">
        <f t="shared" si="660"/>
        <v>0</v>
      </c>
      <c r="AA610" s="990"/>
    </row>
    <row r="611" spans="1:27" s="11" customFormat="1" outlineLevel="1">
      <c r="A611" s="192"/>
      <c r="B611" s="192"/>
      <c r="C611" s="193" t="s">
        <v>705</v>
      </c>
      <c r="D611" s="194">
        <v>3</v>
      </c>
      <c r="E611" s="194">
        <v>3</v>
      </c>
      <c r="F611" s="195" t="s">
        <v>660</v>
      </c>
      <c r="G611" s="199">
        <v>0</v>
      </c>
      <c r="H611" s="199">
        <v>381500</v>
      </c>
      <c r="I611" s="199">
        <f t="shared" si="661"/>
        <v>381500</v>
      </c>
      <c r="J611" s="199">
        <f t="shared" si="652"/>
        <v>0</v>
      </c>
      <c r="K611" s="199">
        <f t="shared" si="653"/>
        <v>1144500</v>
      </c>
      <c r="L611" s="199">
        <f t="shared" si="654"/>
        <v>1144500</v>
      </c>
      <c r="M611" s="554">
        <f>'KL TTHT CV DOT 2'!P610</f>
        <v>0</v>
      </c>
      <c r="N611" s="579">
        <f>'KL TTHT CV DOT 2'!Q610</f>
        <v>0</v>
      </c>
      <c r="O611" s="579">
        <f t="shared" si="592"/>
        <v>0</v>
      </c>
      <c r="P611" s="554">
        <f t="shared" si="630"/>
        <v>0</v>
      </c>
      <c r="Q611" s="554"/>
      <c r="R611" s="554"/>
      <c r="S611" s="554" t="e">
        <f>#REF!+Q611+R611</f>
        <v>#REF!</v>
      </c>
      <c r="T611" s="265">
        <f t="shared" si="655"/>
        <v>0</v>
      </c>
      <c r="U611" s="265">
        <f t="shared" si="656"/>
        <v>0</v>
      </c>
      <c r="V611" s="265">
        <f t="shared" si="631"/>
        <v>0</v>
      </c>
      <c r="W611" s="265">
        <f t="shared" si="657"/>
        <v>0</v>
      </c>
      <c r="X611" s="265">
        <f t="shared" si="658"/>
        <v>0</v>
      </c>
      <c r="Y611" s="265">
        <f t="shared" si="659"/>
        <v>0</v>
      </c>
      <c r="Z611" s="265">
        <f t="shared" si="660"/>
        <v>0</v>
      </c>
      <c r="AA611" s="990"/>
    </row>
    <row r="612" spans="1:27" s="11" customFormat="1" outlineLevel="1">
      <c r="A612" s="192"/>
      <c r="B612" s="192"/>
      <c r="C612" s="193" t="s">
        <v>657</v>
      </c>
      <c r="D612" s="194">
        <v>1</v>
      </c>
      <c r="E612" s="194">
        <v>1</v>
      </c>
      <c r="F612" s="195" t="s">
        <v>619</v>
      </c>
      <c r="G612" s="199">
        <v>25217.399999999998</v>
      </c>
      <c r="H612" s="199">
        <v>7565.2199999999993</v>
      </c>
      <c r="I612" s="199">
        <f t="shared" si="661"/>
        <v>32782.619999999995</v>
      </c>
      <c r="J612" s="199">
        <f t="shared" si="652"/>
        <v>25217.399999999998</v>
      </c>
      <c r="K612" s="199">
        <f t="shared" si="653"/>
        <v>7565.2199999999993</v>
      </c>
      <c r="L612" s="199">
        <f t="shared" si="654"/>
        <v>32782.619999999995</v>
      </c>
      <c r="M612" s="554">
        <f>'KL TTHT CV DOT 2'!P611</f>
        <v>0</v>
      </c>
      <c r="N612" s="579">
        <f>'KL TTHT CV DOT 2'!Q611</f>
        <v>0</v>
      </c>
      <c r="O612" s="579">
        <f t="shared" si="592"/>
        <v>0</v>
      </c>
      <c r="P612" s="554">
        <f t="shared" si="630"/>
        <v>0</v>
      </c>
      <c r="Q612" s="554"/>
      <c r="R612" s="554"/>
      <c r="S612" s="554" t="e">
        <f>#REF!+Q612+R612</f>
        <v>#REF!</v>
      </c>
      <c r="T612" s="265">
        <f t="shared" si="655"/>
        <v>0</v>
      </c>
      <c r="U612" s="265">
        <f t="shared" si="656"/>
        <v>0</v>
      </c>
      <c r="V612" s="265">
        <f t="shared" si="631"/>
        <v>0</v>
      </c>
      <c r="W612" s="265">
        <f t="shared" si="657"/>
        <v>0</v>
      </c>
      <c r="X612" s="265">
        <f t="shared" si="658"/>
        <v>0</v>
      </c>
      <c r="Y612" s="265">
        <f t="shared" si="659"/>
        <v>0</v>
      </c>
      <c r="Z612" s="265">
        <f t="shared" si="660"/>
        <v>0</v>
      </c>
      <c r="AA612" s="990"/>
    </row>
    <row r="613" spans="1:27" s="11" customFormat="1" outlineLevel="1">
      <c r="A613" s="192"/>
      <c r="B613" s="192"/>
      <c r="C613" s="193"/>
      <c r="D613" s="194"/>
      <c r="E613" s="194"/>
      <c r="F613" s="195"/>
      <c r="G613" s="199"/>
      <c r="H613" s="199"/>
      <c r="I613" s="199"/>
      <c r="J613" s="199"/>
      <c r="K613" s="199"/>
      <c r="L613" s="199"/>
      <c r="M613" s="554">
        <f>'KL TTHT CV DOT 2'!P612</f>
        <v>0</v>
      </c>
      <c r="N613" s="579">
        <f>'KL TTHT CV DOT 2'!Q612</f>
        <v>0</v>
      </c>
      <c r="O613" s="579">
        <f t="shared" si="592"/>
        <v>0</v>
      </c>
      <c r="P613" s="554">
        <f t="shared" si="630"/>
        <v>0</v>
      </c>
      <c r="Q613" s="554"/>
      <c r="R613" s="554"/>
      <c r="S613" s="554" t="e">
        <f>#REF!+Q613+R613</f>
        <v>#REF!</v>
      </c>
      <c r="T613" s="265">
        <f t="shared" si="655"/>
        <v>0</v>
      </c>
      <c r="U613" s="265">
        <f t="shared" si="656"/>
        <v>0</v>
      </c>
      <c r="V613" s="265">
        <f t="shared" si="631"/>
        <v>0</v>
      </c>
      <c r="W613" s="265">
        <f t="shared" si="657"/>
        <v>0</v>
      </c>
      <c r="X613" s="265">
        <f t="shared" si="658"/>
        <v>0</v>
      </c>
      <c r="Y613" s="265">
        <f t="shared" si="659"/>
        <v>0</v>
      </c>
      <c r="Z613" s="265">
        <f t="shared" si="660"/>
        <v>0</v>
      </c>
      <c r="AA613" s="990"/>
    </row>
    <row r="614" spans="1:27" s="11" customFormat="1" outlineLevel="1">
      <c r="A614" s="192"/>
      <c r="B614" s="192"/>
      <c r="C614" s="189" t="s">
        <v>706</v>
      </c>
      <c r="D614" s="194"/>
      <c r="E614" s="194"/>
      <c r="F614" s="195"/>
      <c r="G614" s="199"/>
      <c r="H614" s="199"/>
      <c r="I614" s="199"/>
      <c r="J614" s="174">
        <f>SUBTOTAL(9,J615:J619)</f>
        <v>52067200.000000007</v>
      </c>
      <c r="K614" s="174">
        <f t="shared" ref="K614:L614" si="662">SUBTOTAL(9,K615:K619)</f>
        <v>1920000.0000000002</v>
      </c>
      <c r="L614" s="174">
        <f t="shared" si="662"/>
        <v>53987200.000000007</v>
      </c>
      <c r="M614" s="558">
        <f>'KL TTHT CV DOT 2'!P613</f>
        <v>0</v>
      </c>
      <c r="N614" s="578">
        <f>'KL TTHT CV DOT 2'!Q613</f>
        <v>0</v>
      </c>
      <c r="O614" s="578">
        <f t="shared" si="592"/>
        <v>0</v>
      </c>
      <c r="P614" s="558">
        <f t="shared" si="630"/>
        <v>0</v>
      </c>
      <c r="Q614" s="558"/>
      <c r="R614" s="558"/>
      <c r="S614" s="558" t="e">
        <f>#REF!+Q614+R614</f>
        <v>#REF!</v>
      </c>
      <c r="T614" s="843">
        <f>SUBTOTAL(9,T615:T619)</f>
        <v>0</v>
      </c>
      <c r="U614" s="843">
        <f t="shared" ref="U614:V614" si="663">SUBTOTAL(9,U615:U619)</f>
        <v>0</v>
      </c>
      <c r="V614" s="843">
        <f t="shared" si="663"/>
        <v>0</v>
      </c>
      <c r="W614" s="843">
        <f>SUBTOTAL(9,W615:W619)</f>
        <v>0</v>
      </c>
      <c r="X614" s="843">
        <f t="shared" ref="X614:Y614" si="664">SUBTOTAL(9,X615:X619)</f>
        <v>0</v>
      </c>
      <c r="Y614" s="843">
        <f t="shared" si="664"/>
        <v>0</v>
      </c>
      <c r="Z614" s="843">
        <f t="shared" ref="Z614" si="665">SUBTOTAL(9,Z615:Z619)</f>
        <v>0</v>
      </c>
      <c r="AA614" s="988"/>
    </row>
    <row r="615" spans="1:27" s="11" customFormat="1" outlineLevel="1">
      <c r="A615" s="192"/>
      <c r="B615" s="192"/>
      <c r="C615" s="193" t="s">
        <v>837</v>
      </c>
      <c r="D615" s="194">
        <v>0</v>
      </c>
      <c r="E615" s="194">
        <v>0</v>
      </c>
      <c r="F615" s="195" t="s">
        <v>660</v>
      </c>
      <c r="G615" s="199">
        <v>3339600.0000000005</v>
      </c>
      <c r="H615" s="199">
        <v>56000.000000000007</v>
      </c>
      <c r="I615" s="199">
        <f t="shared" ref="I615:I618" si="666">SUM(G615:H615)</f>
        <v>3395600.0000000005</v>
      </c>
      <c r="J615" s="199">
        <f>G615*E615</f>
        <v>0</v>
      </c>
      <c r="K615" s="199">
        <f>H615*E615</f>
        <v>0</v>
      </c>
      <c r="L615" s="199">
        <f>I615*E615</f>
        <v>0</v>
      </c>
      <c r="M615" s="554">
        <f>'KL TTHT CV DOT 2'!P614</f>
        <v>0</v>
      </c>
      <c r="N615" s="579">
        <f>'KL TTHT CV DOT 2'!Q614</f>
        <v>0</v>
      </c>
      <c r="O615" s="579">
        <f t="shared" si="592"/>
        <v>0</v>
      </c>
      <c r="P615" s="554">
        <f t="shared" si="630"/>
        <v>0</v>
      </c>
      <c r="Q615" s="554"/>
      <c r="R615" s="554"/>
      <c r="S615" s="554" t="e">
        <f>#REF!+Q615+R615</f>
        <v>#REF!</v>
      </c>
      <c r="T615" s="265">
        <f>M615*J615</f>
        <v>0</v>
      </c>
      <c r="U615" s="265">
        <f>M615*K615</f>
        <v>0</v>
      </c>
      <c r="V615" s="265">
        <f t="shared" si="631"/>
        <v>0</v>
      </c>
      <c r="W615" s="265">
        <f>J615*N615</f>
        <v>0</v>
      </c>
      <c r="X615" s="265">
        <f>K615*N615</f>
        <v>0</v>
      </c>
      <c r="Y615" s="265">
        <f t="shared" ref="Y615:Y619" si="667">W615+X615</f>
        <v>0</v>
      </c>
      <c r="Z615" s="265">
        <f>V615+Y615</f>
        <v>0</v>
      </c>
      <c r="AA615" s="990"/>
    </row>
    <row r="616" spans="1:27" outlineLevel="1">
      <c r="A616" s="137"/>
      <c r="B616" s="137"/>
      <c r="C616" s="138" t="s">
        <v>709</v>
      </c>
      <c r="D616" s="97">
        <v>32</v>
      </c>
      <c r="E616" s="97">
        <v>32</v>
      </c>
      <c r="F616" s="139" t="s">
        <v>660</v>
      </c>
      <c r="G616" s="199">
        <v>1607100.0000000002</v>
      </c>
      <c r="H616" s="199">
        <v>56000.000000000007</v>
      </c>
      <c r="I616" s="62">
        <f t="shared" si="666"/>
        <v>1663100.0000000002</v>
      </c>
      <c r="J616" s="62">
        <f>G616*E616</f>
        <v>51427200.000000007</v>
      </c>
      <c r="K616" s="62">
        <f>H616*E616</f>
        <v>1792000.0000000002</v>
      </c>
      <c r="L616" s="62">
        <f>I616*E616</f>
        <v>53219200.000000007</v>
      </c>
      <c r="M616" s="550">
        <f>'KL TTHT CV DOT 2'!P615</f>
        <v>0</v>
      </c>
      <c r="N616" s="574">
        <f>'KL TTHT CV DOT 2'!Q615</f>
        <v>0</v>
      </c>
      <c r="O616" s="574">
        <f t="shared" si="592"/>
        <v>0</v>
      </c>
      <c r="P616" s="550">
        <f t="shared" si="630"/>
        <v>0</v>
      </c>
      <c r="Q616" s="550"/>
      <c r="R616" s="550"/>
      <c r="S616" s="550" t="e">
        <f>#REF!+Q616+R616</f>
        <v>#REF!</v>
      </c>
      <c r="T616" s="255">
        <f>M616*J616</f>
        <v>0</v>
      </c>
      <c r="U616" s="255">
        <f>M616*K616</f>
        <v>0</v>
      </c>
      <c r="V616" s="255">
        <f t="shared" si="631"/>
        <v>0</v>
      </c>
      <c r="W616" s="255">
        <f>J616*N616</f>
        <v>0</v>
      </c>
      <c r="X616" s="255">
        <f>K616*N616</f>
        <v>0</v>
      </c>
      <c r="Y616" s="255">
        <f t="shared" si="667"/>
        <v>0</v>
      </c>
      <c r="Z616" s="255">
        <f>V616+Y616</f>
        <v>0</v>
      </c>
      <c r="AA616" s="990"/>
    </row>
    <row r="617" spans="1:27" outlineLevel="1">
      <c r="A617" s="137"/>
      <c r="B617" s="137"/>
      <c r="C617" s="138" t="s">
        <v>711</v>
      </c>
      <c r="D617" s="97">
        <v>0</v>
      </c>
      <c r="E617" s="97">
        <v>0</v>
      </c>
      <c r="F617" s="397" t="s">
        <v>660</v>
      </c>
      <c r="G617" s="62">
        <v>585200</v>
      </c>
      <c r="H617" s="62">
        <v>56000.000000000007</v>
      </c>
      <c r="I617" s="62">
        <f t="shared" si="666"/>
        <v>641200</v>
      </c>
      <c r="J617" s="62">
        <f>G617*E617</f>
        <v>0</v>
      </c>
      <c r="K617" s="62">
        <f>H617*E617</f>
        <v>0</v>
      </c>
      <c r="L617" s="62">
        <f>I617*E617</f>
        <v>0</v>
      </c>
      <c r="M617" s="550">
        <f>'KL TTHT CV DOT 2'!P616</f>
        <v>0</v>
      </c>
      <c r="N617" s="574">
        <f>'KL TTHT CV DOT 2'!Q616</f>
        <v>0</v>
      </c>
      <c r="O617" s="574">
        <f t="shared" si="592"/>
        <v>0</v>
      </c>
      <c r="P617" s="550">
        <f t="shared" si="630"/>
        <v>0</v>
      </c>
      <c r="Q617" s="550"/>
      <c r="R617" s="550"/>
      <c r="S617" s="550" t="e">
        <f>#REF!+Q617+R617</f>
        <v>#REF!</v>
      </c>
      <c r="T617" s="255">
        <f>M617*J617</f>
        <v>0</v>
      </c>
      <c r="U617" s="255">
        <f>M617*K617</f>
        <v>0</v>
      </c>
      <c r="V617" s="255">
        <f t="shared" si="631"/>
        <v>0</v>
      </c>
      <c r="W617" s="255">
        <f>J617*N617</f>
        <v>0</v>
      </c>
      <c r="X617" s="255">
        <f>K617*N617</f>
        <v>0</v>
      </c>
      <c r="Y617" s="255">
        <f t="shared" si="667"/>
        <v>0</v>
      </c>
      <c r="Z617" s="255">
        <f>V617+Y617</f>
        <v>0</v>
      </c>
      <c r="AA617" s="990"/>
    </row>
    <row r="618" spans="1:27" outlineLevel="1">
      <c r="A618" s="137"/>
      <c r="B618" s="137"/>
      <c r="C618" s="138" t="s">
        <v>657</v>
      </c>
      <c r="D618" s="97">
        <v>1</v>
      </c>
      <c r="E618" s="97">
        <v>1</v>
      </c>
      <c r="F618" s="397" t="s">
        <v>619</v>
      </c>
      <c r="G618" s="62">
        <v>640000</v>
      </c>
      <c r="H618" s="62">
        <v>128000</v>
      </c>
      <c r="I618" s="62">
        <f t="shared" si="666"/>
        <v>768000</v>
      </c>
      <c r="J618" s="62">
        <f>G618*E618</f>
        <v>640000</v>
      </c>
      <c r="K618" s="62">
        <f>H618*E618</f>
        <v>128000</v>
      </c>
      <c r="L618" s="62">
        <f>I618*E618</f>
        <v>768000</v>
      </c>
      <c r="M618" s="550">
        <f>'KL TTHT CV DOT 2'!P617</f>
        <v>0</v>
      </c>
      <c r="N618" s="574">
        <f>'KL TTHT CV DOT 2'!Q617</f>
        <v>0</v>
      </c>
      <c r="O618" s="574">
        <f t="shared" si="592"/>
        <v>0</v>
      </c>
      <c r="P618" s="550">
        <f t="shared" si="630"/>
        <v>0</v>
      </c>
      <c r="Q618" s="550"/>
      <c r="R618" s="550"/>
      <c r="S618" s="550" t="e">
        <f>#REF!+Q618+R618</f>
        <v>#REF!</v>
      </c>
      <c r="T618" s="255">
        <f>M618*J618</f>
        <v>0</v>
      </c>
      <c r="U618" s="255">
        <f>M618*K618</f>
        <v>0</v>
      </c>
      <c r="V618" s="255">
        <f t="shared" si="631"/>
        <v>0</v>
      </c>
      <c r="W618" s="255">
        <f>J618*N618</f>
        <v>0</v>
      </c>
      <c r="X618" s="255">
        <f>K618*N618</f>
        <v>0</v>
      </c>
      <c r="Y618" s="255">
        <f t="shared" si="667"/>
        <v>0</v>
      </c>
      <c r="Z618" s="255">
        <f>V618+Y618</f>
        <v>0</v>
      </c>
      <c r="AA618" s="990"/>
    </row>
    <row r="619" spans="1:27" outlineLevel="1">
      <c r="A619" s="137"/>
      <c r="B619" s="137"/>
      <c r="C619" s="138"/>
      <c r="D619" s="97"/>
      <c r="E619" s="97"/>
      <c r="F619" s="397"/>
      <c r="G619" s="62"/>
      <c r="H619" s="62"/>
      <c r="I619" s="62"/>
      <c r="J619" s="62"/>
      <c r="K619" s="62"/>
      <c r="L619" s="62"/>
      <c r="M619" s="550">
        <f>'KL TTHT CV DOT 2'!P618</f>
        <v>0</v>
      </c>
      <c r="N619" s="574">
        <f>'KL TTHT CV DOT 2'!Q618</f>
        <v>0</v>
      </c>
      <c r="O619" s="574">
        <f t="shared" si="592"/>
        <v>0</v>
      </c>
      <c r="P619" s="550">
        <f t="shared" si="630"/>
        <v>0</v>
      </c>
      <c r="Q619" s="550"/>
      <c r="R619" s="550"/>
      <c r="S619" s="550" t="e">
        <f>#REF!+Q619+R619</f>
        <v>#REF!</v>
      </c>
      <c r="T619" s="255">
        <f>M619*J619</f>
        <v>0</v>
      </c>
      <c r="U619" s="255">
        <f>M619*K619</f>
        <v>0</v>
      </c>
      <c r="V619" s="255">
        <f t="shared" si="631"/>
        <v>0</v>
      </c>
      <c r="W619" s="255">
        <f>J619*N619</f>
        <v>0</v>
      </c>
      <c r="X619" s="255">
        <f>K619*N619</f>
        <v>0</v>
      </c>
      <c r="Y619" s="255">
        <f t="shared" si="667"/>
        <v>0</v>
      </c>
      <c r="Z619" s="255">
        <f>V619+Y619</f>
        <v>0</v>
      </c>
      <c r="AA619" s="990"/>
    </row>
    <row r="620" spans="1:27" s="153" customFormat="1" outlineLevel="1">
      <c r="A620" s="146"/>
      <c r="B620" s="146"/>
      <c r="C620" s="147" t="s">
        <v>841</v>
      </c>
      <c r="D620" s="99"/>
      <c r="E620" s="99"/>
      <c r="F620" s="529"/>
      <c r="G620" s="82"/>
      <c r="H620" s="82"/>
      <c r="I620" s="82"/>
      <c r="J620" s="82">
        <f>SUBTOTAL(9,J621:J627)</f>
        <v>37404576.704082191</v>
      </c>
      <c r="K620" s="82">
        <f t="shared" ref="K620:L620" si="668">SUBTOTAL(9,K621:K627)</f>
        <v>9379375.866509106</v>
      </c>
      <c r="L620" s="82">
        <f t="shared" si="668"/>
        <v>46783952.570591301</v>
      </c>
      <c r="M620" s="553">
        <f>'KL TTHT CV DOT 2'!P619</f>
        <v>0</v>
      </c>
      <c r="N620" s="576">
        <f>'KL TTHT CV DOT 2'!Q619</f>
        <v>0</v>
      </c>
      <c r="O620" s="576">
        <f t="shared" si="592"/>
        <v>0</v>
      </c>
      <c r="P620" s="553">
        <f t="shared" si="630"/>
        <v>0</v>
      </c>
      <c r="Q620" s="553"/>
      <c r="R620" s="553"/>
      <c r="S620" s="553" t="e">
        <f>#REF!+Q620+R620</f>
        <v>#REF!</v>
      </c>
      <c r="T620" s="266">
        <f>SUBTOTAL(9,T621:T627)</f>
        <v>12494541.621599998</v>
      </c>
      <c r="U620" s="266">
        <f t="shared" ref="U620:V620" si="669">SUBTOTAL(9,U621:U627)</f>
        <v>2516817.6079200003</v>
      </c>
      <c r="V620" s="266">
        <f t="shared" si="669"/>
        <v>15011359.229519999</v>
      </c>
      <c r="W620" s="266">
        <f>SUBTOTAL(9,W621:W627)</f>
        <v>0</v>
      </c>
      <c r="X620" s="266">
        <f t="shared" ref="X620:Y620" si="670">SUBTOTAL(9,X621:X627)</f>
        <v>0</v>
      </c>
      <c r="Y620" s="266">
        <f t="shared" si="670"/>
        <v>0</v>
      </c>
      <c r="Z620" s="266">
        <f t="shared" ref="Z620" si="671">SUBTOTAL(9,Z621:Z627)</f>
        <v>15011359.229519999</v>
      </c>
      <c r="AA620" s="988"/>
    </row>
    <row r="621" spans="1:27" outlineLevel="1">
      <c r="A621" s="137"/>
      <c r="B621" s="137"/>
      <c r="C621" s="138" t="s">
        <v>812</v>
      </c>
      <c r="D621" s="97">
        <v>222</v>
      </c>
      <c r="E621" s="97">
        <v>234</v>
      </c>
      <c r="F621" s="397" t="s">
        <v>624</v>
      </c>
      <c r="G621" s="62">
        <v>22980.09</v>
      </c>
      <c r="H621" s="62">
        <v>5743.9305000000022</v>
      </c>
      <c r="I621" s="62">
        <f t="shared" ref="I621:I625" si="672">SUM(G621:H621)</f>
        <v>28724.020500000002</v>
      </c>
      <c r="J621" s="62">
        <f t="shared" ref="J621:J626" si="673">G621*E621</f>
        <v>5377341.0599999996</v>
      </c>
      <c r="K621" s="62">
        <f t="shared" ref="K621:K626" si="674">H621*E621</f>
        <v>1344079.7370000004</v>
      </c>
      <c r="L621" s="62">
        <f t="shared" ref="L621:L626" si="675">I621*E621</f>
        <v>6721420.7970000003</v>
      </c>
      <c r="M621" s="554">
        <f>'KL TTHT CV DOT 2'!P620</f>
        <v>0.36</v>
      </c>
      <c r="N621" s="574">
        <f>'KL TTHT CV DOT 2'!Q620</f>
        <v>0</v>
      </c>
      <c r="O621" s="574">
        <f t="shared" si="592"/>
        <v>0.36</v>
      </c>
      <c r="P621" s="550">
        <f t="shared" si="630"/>
        <v>0.72</v>
      </c>
      <c r="Q621" s="550"/>
      <c r="R621" s="550"/>
      <c r="S621" s="550" t="e">
        <f>#REF!+Q621+R621</f>
        <v>#REF!</v>
      </c>
      <c r="T621" s="255">
        <f t="shared" ref="T621:T627" si="676">M621*J621</f>
        <v>1935842.7815999999</v>
      </c>
      <c r="U621" s="255">
        <f t="shared" ref="U621:U627" si="677">M621*K621</f>
        <v>483868.70532000012</v>
      </c>
      <c r="V621" s="255">
        <f t="shared" si="631"/>
        <v>2419711.4869200001</v>
      </c>
      <c r="W621" s="255">
        <f t="shared" ref="W621:W627" si="678">J621*N621</f>
        <v>0</v>
      </c>
      <c r="X621" s="255">
        <f t="shared" ref="X621:X627" si="679">K621*N621</f>
        <v>0</v>
      </c>
      <c r="Y621" s="255">
        <f t="shared" ref="Y621:Y627" si="680">W621+X621</f>
        <v>0</v>
      </c>
      <c r="Z621" s="255">
        <f t="shared" ref="Z621:Z627" si="681">V621+Y621</f>
        <v>2419711.4869200001</v>
      </c>
      <c r="AA621" s="990"/>
    </row>
    <row r="622" spans="1:27" outlineLevel="1">
      <c r="A622" s="137"/>
      <c r="B622" s="137"/>
      <c r="C622" s="138" t="s">
        <v>844</v>
      </c>
      <c r="D622" s="97">
        <v>94</v>
      </c>
      <c r="E622" s="97">
        <v>80</v>
      </c>
      <c r="F622" s="397" t="s">
        <v>624</v>
      </c>
      <c r="G622" s="62">
        <v>72299.399999999994</v>
      </c>
      <c r="H622" s="62">
        <v>17189.865000000002</v>
      </c>
      <c r="I622" s="62">
        <f t="shared" si="672"/>
        <v>89489.264999999999</v>
      </c>
      <c r="J622" s="62">
        <f t="shared" si="673"/>
        <v>5783952</v>
      </c>
      <c r="K622" s="62">
        <f t="shared" si="674"/>
        <v>1375189.2000000002</v>
      </c>
      <c r="L622" s="62">
        <f t="shared" si="675"/>
        <v>7159141.2000000002</v>
      </c>
      <c r="M622" s="554">
        <f>'KL TTHT CV DOT 2'!P621</f>
        <v>0.36</v>
      </c>
      <c r="N622" s="574">
        <f>'KL TTHT CV DOT 2'!Q621</f>
        <v>0</v>
      </c>
      <c r="O622" s="574">
        <f t="shared" si="592"/>
        <v>0.36</v>
      </c>
      <c r="P622" s="550">
        <f t="shared" si="630"/>
        <v>0.72</v>
      </c>
      <c r="Q622" s="550"/>
      <c r="R622" s="550"/>
      <c r="S622" s="550" t="e">
        <f>#REF!+Q622+R622</f>
        <v>#REF!</v>
      </c>
      <c r="T622" s="255">
        <f t="shared" si="676"/>
        <v>2082222.72</v>
      </c>
      <c r="U622" s="255">
        <f t="shared" si="677"/>
        <v>495068.11200000002</v>
      </c>
      <c r="V622" s="255">
        <f t="shared" si="631"/>
        <v>2577290.8319999999</v>
      </c>
      <c r="W622" s="255">
        <f t="shared" si="678"/>
        <v>0</v>
      </c>
      <c r="X622" s="255">
        <f t="shared" si="679"/>
        <v>0</v>
      </c>
      <c r="Y622" s="255">
        <f t="shared" si="680"/>
        <v>0</v>
      </c>
      <c r="Z622" s="255">
        <f t="shared" si="681"/>
        <v>2577290.8319999999</v>
      </c>
      <c r="AA622" s="990"/>
    </row>
    <row r="623" spans="1:27" outlineLevel="1">
      <c r="A623" s="137"/>
      <c r="B623" s="137"/>
      <c r="C623" s="138" t="s">
        <v>845</v>
      </c>
      <c r="D623" s="97">
        <v>248</v>
      </c>
      <c r="E623" s="97">
        <v>230</v>
      </c>
      <c r="F623" s="397" t="s">
        <v>624</v>
      </c>
      <c r="G623" s="62">
        <v>102372.9</v>
      </c>
      <c r="H623" s="62">
        <v>18573.439500000004</v>
      </c>
      <c r="I623" s="62">
        <f t="shared" ref="I623" si="682">SUM(G623:H623)</f>
        <v>120946.3395</v>
      </c>
      <c r="J623" s="62">
        <f t="shared" si="673"/>
        <v>23545767</v>
      </c>
      <c r="K623" s="62">
        <f t="shared" si="674"/>
        <v>4271891.0850000009</v>
      </c>
      <c r="L623" s="62">
        <f t="shared" si="675"/>
        <v>27817658.085000001</v>
      </c>
      <c r="M623" s="554">
        <f>'KL TTHT CV DOT 2'!P622</f>
        <v>0.36</v>
      </c>
      <c r="N623" s="574">
        <f>'KL TTHT CV DOT 2'!Q622</f>
        <v>0</v>
      </c>
      <c r="O623" s="574">
        <f t="shared" si="592"/>
        <v>0.36</v>
      </c>
      <c r="P623" s="550">
        <f t="shared" si="630"/>
        <v>0.72</v>
      </c>
      <c r="Q623" s="550"/>
      <c r="R623" s="550"/>
      <c r="S623" s="550" t="e">
        <f>#REF!+Q623+R623</f>
        <v>#REF!</v>
      </c>
      <c r="T623" s="255">
        <f t="shared" si="676"/>
        <v>8476476.1199999992</v>
      </c>
      <c r="U623" s="255">
        <f t="shared" si="677"/>
        <v>1537880.7906000002</v>
      </c>
      <c r="V623" s="255">
        <f t="shared" si="631"/>
        <v>10014356.910599999</v>
      </c>
      <c r="W623" s="255">
        <f t="shared" si="678"/>
        <v>0</v>
      </c>
      <c r="X623" s="255">
        <f t="shared" si="679"/>
        <v>0</v>
      </c>
      <c r="Y623" s="255">
        <f t="shared" si="680"/>
        <v>0</v>
      </c>
      <c r="Z623" s="255">
        <f t="shared" si="681"/>
        <v>10014356.910599999</v>
      </c>
      <c r="AA623" s="990"/>
    </row>
    <row r="624" spans="1:27" ht="21" customHeight="1" outlineLevel="1">
      <c r="A624" s="137"/>
      <c r="B624" s="137"/>
      <c r="C624" s="138" t="s">
        <v>846</v>
      </c>
      <c r="D624" s="97">
        <v>0</v>
      </c>
      <c r="E624" s="97">
        <v>0</v>
      </c>
      <c r="F624" s="397" t="s">
        <v>624</v>
      </c>
      <c r="G624" s="62">
        <v>985945.66091644217</v>
      </c>
      <c r="H624" s="62">
        <v>53025</v>
      </c>
      <c r="I624" s="62">
        <f t="shared" si="672"/>
        <v>1038970.6609164422</v>
      </c>
      <c r="J624" s="62">
        <f t="shared" si="673"/>
        <v>0</v>
      </c>
      <c r="K624" s="62">
        <f t="shared" si="674"/>
        <v>0</v>
      </c>
      <c r="L624" s="62">
        <f t="shared" si="675"/>
        <v>0</v>
      </c>
      <c r="M624" s="550">
        <f>'KL TTHT CV DOT 2'!P623</f>
        <v>0</v>
      </c>
      <c r="N624" s="574">
        <f>'KL TTHT CV DOT 2'!Q623</f>
        <v>0</v>
      </c>
      <c r="O624" s="574">
        <f t="shared" si="592"/>
        <v>0</v>
      </c>
      <c r="P624" s="550">
        <f t="shared" si="630"/>
        <v>0</v>
      </c>
      <c r="Q624" s="550"/>
      <c r="R624" s="550"/>
      <c r="S624" s="550" t="e">
        <f>#REF!+Q624+R624</f>
        <v>#REF!</v>
      </c>
      <c r="T624" s="255">
        <f t="shared" si="676"/>
        <v>0</v>
      </c>
      <c r="U624" s="255">
        <f t="shared" si="677"/>
        <v>0</v>
      </c>
      <c r="V624" s="255">
        <f t="shared" si="631"/>
        <v>0</v>
      </c>
      <c r="W624" s="255">
        <f t="shared" si="678"/>
        <v>0</v>
      </c>
      <c r="X624" s="255">
        <f t="shared" si="679"/>
        <v>0</v>
      </c>
      <c r="Y624" s="255">
        <f t="shared" si="680"/>
        <v>0</v>
      </c>
      <c r="Z624" s="255">
        <f t="shared" si="681"/>
        <v>0</v>
      </c>
      <c r="AA624" s="990"/>
    </row>
    <row r="625" spans="1:27" s="11" customFormat="1" ht="21" customHeight="1" outlineLevel="1">
      <c r="A625" s="192"/>
      <c r="B625" s="192"/>
      <c r="C625" s="386" t="s">
        <v>928</v>
      </c>
      <c r="D625" s="194">
        <v>115</v>
      </c>
      <c r="E625" s="97">
        <v>132</v>
      </c>
      <c r="F625" s="195" t="s">
        <v>624</v>
      </c>
      <c r="G625" s="199">
        <v>8773.9726027397246</v>
      </c>
      <c r="H625" s="199">
        <v>14594.016411764707</v>
      </c>
      <c r="I625" s="199">
        <f t="shared" si="672"/>
        <v>23367.989014504434</v>
      </c>
      <c r="J625" s="199">
        <f t="shared" si="673"/>
        <v>1158164.3835616435</v>
      </c>
      <c r="K625" s="199">
        <f t="shared" si="674"/>
        <v>1926410.1663529414</v>
      </c>
      <c r="L625" s="199">
        <f t="shared" si="675"/>
        <v>3084574.5499145854</v>
      </c>
      <c r="M625" s="554">
        <f>'KL TTHT CV DOT 2'!P624</f>
        <v>0</v>
      </c>
      <c r="N625" s="579">
        <f>'KL TTHT CV DOT 2'!Q624</f>
        <v>0</v>
      </c>
      <c r="O625" s="579">
        <f t="shared" si="592"/>
        <v>0</v>
      </c>
      <c r="P625" s="554">
        <f t="shared" si="630"/>
        <v>0</v>
      </c>
      <c r="Q625" s="554"/>
      <c r="R625" s="554"/>
      <c r="S625" s="554" t="e">
        <f>#REF!+Q625+R625</f>
        <v>#REF!</v>
      </c>
      <c r="T625" s="265">
        <f t="shared" si="676"/>
        <v>0</v>
      </c>
      <c r="U625" s="265">
        <f t="shared" si="677"/>
        <v>0</v>
      </c>
      <c r="V625" s="265">
        <f t="shared" si="631"/>
        <v>0</v>
      </c>
      <c r="W625" s="265">
        <f t="shared" si="678"/>
        <v>0</v>
      </c>
      <c r="X625" s="265">
        <f t="shared" si="679"/>
        <v>0</v>
      </c>
      <c r="Y625" s="265">
        <f t="shared" si="680"/>
        <v>0</v>
      </c>
      <c r="Z625" s="265">
        <f t="shared" si="681"/>
        <v>0</v>
      </c>
      <c r="AA625" s="990"/>
    </row>
    <row r="626" spans="1:27" ht="20.25" customHeight="1" outlineLevel="1">
      <c r="A626" s="137"/>
      <c r="B626" s="137"/>
      <c r="C626" s="138" t="s">
        <v>657</v>
      </c>
      <c r="D626" s="97">
        <v>1</v>
      </c>
      <c r="E626" s="97">
        <v>1</v>
      </c>
      <c r="F626" s="139" t="s">
        <v>619</v>
      </c>
      <c r="G626" s="199">
        <v>1539352.2605205481</v>
      </c>
      <c r="H626" s="199">
        <v>461805.67815616442</v>
      </c>
      <c r="I626" s="62">
        <f t="shared" ref="I626" si="683">SUM(G626:H626)</f>
        <v>2001157.9386767126</v>
      </c>
      <c r="J626" s="62">
        <f t="shared" si="673"/>
        <v>1539352.2605205481</v>
      </c>
      <c r="K626" s="62">
        <f t="shared" si="674"/>
        <v>461805.67815616442</v>
      </c>
      <c r="L626" s="62">
        <f t="shared" si="675"/>
        <v>2001157.9386767126</v>
      </c>
      <c r="M626" s="550">
        <f>'KL TTHT CV DOT 2'!P625</f>
        <v>0</v>
      </c>
      <c r="N626" s="574">
        <f>'KL TTHT CV DOT 2'!Q625</f>
        <v>0</v>
      </c>
      <c r="O626" s="574">
        <f t="shared" si="592"/>
        <v>0</v>
      </c>
      <c r="P626" s="550">
        <f t="shared" si="630"/>
        <v>0</v>
      </c>
      <c r="Q626" s="550"/>
      <c r="R626" s="550"/>
      <c r="S626" s="550" t="e">
        <f>#REF!+Q626+R626</f>
        <v>#REF!</v>
      </c>
      <c r="T626" s="255">
        <f t="shared" si="676"/>
        <v>0</v>
      </c>
      <c r="U626" s="255">
        <f t="shared" si="677"/>
        <v>0</v>
      </c>
      <c r="V626" s="255">
        <f t="shared" si="631"/>
        <v>0</v>
      </c>
      <c r="W626" s="255">
        <f t="shared" si="678"/>
        <v>0</v>
      </c>
      <c r="X626" s="255">
        <f t="shared" si="679"/>
        <v>0</v>
      </c>
      <c r="Y626" s="255">
        <f t="shared" si="680"/>
        <v>0</v>
      </c>
      <c r="Z626" s="255">
        <f t="shared" si="681"/>
        <v>0</v>
      </c>
      <c r="AA626" s="990"/>
    </row>
    <row r="627" spans="1:27" outlineLevel="1">
      <c r="A627" s="137"/>
      <c r="B627" s="137"/>
      <c r="C627" s="138"/>
      <c r="D627" s="97"/>
      <c r="E627" s="97"/>
      <c r="F627" s="139"/>
      <c r="G627" s="62"/>
      <c r="H627" s="62"/>
      <c r="I627" s="62"/>
      <c r="J627" s="62"/>
      <c r="K627" s="62"/>
      <c r="L627" s="62"/>
      <c r="M627" s="550">
        <f>'KL TTHT CV DOT 2'!P626</f>
        <v>0</v>
      </c>
      <c r="N627" s="574">
        <f>'KL TTHT CV DOT 2'!Q626</f>
        <v>0</v>
      </c>
      <c r="O627" s="574">
        <f t="shared" si="592"/>
        <v>0</v>
      </c>
      <c r="P627" s="550">
        <f t="shared" si="630"/>
        <v>0</v>
      </c>
      <c r="Q627" s="550"/>
      <c r="R627" s="550"/>
      <c r="S627" s="550" t="e">
        <f>#REF!+Q627+R627</f>
        <v>#REF!</v>
      </c>
      <c r="T627" s="255">
        <f t="shared" si="676"/>
        <v>0</v>
      </c>
      <c r="U627" s="255">
        <f t="shared" si="677"/>
        <v>0</v>
      </c>
      <c r="V627" s="255">
        <f t="shared" si="631"/>
        <v>0</v>
      </c>
      <c r="W627" s="255">
        <f t="shared" si="678"/>
        <v>0</v>
      </c>
      <c r="X627" s="255">
        <f t="shared" si="679"/>
        <v>0</v>
      </c>
      <c r="Y627" s="255">
        <f t="shared" si="680"/>
        <v>0</v>
      </c>
      <c r="Z627" s="255">
        <f t="shared" si="681"/>
        <v>0</v>
      </c>
      <c r="AA627" s="990"/>
    </row>
    <row r="628" spans="1:27" s="153" customFormat="1" outlineLevel="1">
      <c r="A628" s="183" t="s">
        <v>279</v>
      </c>
      <c r="B628" s="183"/>
      <c r="C628" s="184" t="s">
        <v>280</v>
      </c>
      <c r="D628" s="185">
        <v>1</v>
      </c>
      <c r="E628" s="185">
        <v>1</v>
      </c>
      <c r="F628" s="186" t="s">
        <v>10</v>
      </c>
      <c r="G628" s="187"/>
      <c r="H628" s="187"/>
      <c r="I628" s="187"/>
      <c r="J628" s="187">
        <f>SUBTOTAL(9,J629:J656)</f>
        <v>41960735.338487178</v>
      </c>
      <c r="K628" s="187">
        <f>SUBTOTAL(9,K629:K656)</f>
        <v>4068070.818778106</v>
      </c>
      <c r="L628" s="187">
        <f>SUBTOTAL(9,L629:L656)</f>
        <v>46028806.157265283</v>
      </c>
      <c r="M628" s="560">
        <f>'KL TTHT CV DOT 2'!P627</f>
        <v>0</v>
      </c>
      <c r="N628" s="1018">
        <f>'KL TTHT CV DOT 2'!Q627</f>
        <v>0</v>
      </c>
      <c r="O628" s="1018">
        <f t="shared" si="592"/>
        <v>0</v>
      </c>
      <c r="P628" s="560">
        <f t="shared" si="630"/>
        <v>0</v>
      </c>
      <c r="Q628" s="560"/>
      <c r="R628" s="560"/>
      <c r="S628" s="560" t="e">
        <f>#REF!+Q628+R628</f>
        <v>#REF!</v>
      </c>
      <c r="T628" s="845">
        <f t="shared" ref="T628:Z628" si="684">SUBTOTAL(9,T629:T656)</f>
        <v>2564042.6987999999</v>
      </c>
      <c r="U628" s="845">
        <f t="shared" si="684"/>
        <v>606038.83678800007</v>
      </c>
      <c r="V628" s="845">
        <f t="shared" si="684"/>
        <v>3170081.5355880004</v>
      </c>
      <c r="W628" s="845">
        <f t="shared" si="684"/>
        <v>0</v>
      </c>
      <c r="X628" s="845">
        <f t="shared" si="684"/>
        <v>0</v>
      </c>
      <c r="Y628" s="845">
        <f t="shared" si="684"/>
        <v>0</v>
      </c>
      <c r="Z628" s="845">
        <f t="shared" si="684"/>
        <v>3170081.5355880004</v>
      </c>
      <c r="AA628" s="988"/>
    </row>
    <row r="629" spans="1:27" outlineLevel="1">
      <c r="A629" s="137"/>
      <c r="B629" s="137"/>
      <c r="C629" s="147" t="s">
        <v>815</v>
      </c>
      <c r="D629" s="94"/>
      <c r="E629" s="94"/>
      <c r="F629" s="139"/>
      <c r="G629" s="71"/>
      <c r="H629" s="71"/>
      <c r="I629" s="71"/>
      <c r="J629" s="82">
        <f>SUBTOTAL(9,J630:J642)</f>
        <v>1915601.436</v>
      </c>
      <c r="K629" s="82">
        <f t="shared" ref="K629:L629" si="685">SUBTOTAL(9,K630:K642)</f>
        <v>405808.11080000008</v>
      </c>
      <c r="L629" s="82">
        <f t="shared" si="685"/>
        <v>2321409.5467999997</v>
      </c>
      <c r="M629" s="553">
        <f>'KL TTHT CV DOT 2'!P628</f>
        <v>0</v>
      </c>
      <c r="N629" s="576">
        <f>'KL TTHT CV DOT 2'!Q628</f>
        <v>0</v>
      </c>
      <c r="O629" s="576">
        <f t="shared" si="592"/>
        <v>0</v>
      </c>
      <c r="P629" s="553">
        <f t="shared" si="630"/>
        <v>0</v>
      </c>
      <c r="Q629" s="553"/>
      <c r="R629" s="553"/>
      <c r="S629" s="553" t="e">
        <f>#REF!+Q629+R629</f>
        <v>#REF!</v>
      </c>
      <c r="T629" s="266">
        <f>SUBTOTAL(9,T630:T642)</f>
        <v>0</v>
      </c>
      <c r="U629" s="266">
        <f t="shared" ref="U629:V629" si="686">SUBTOTAL(9,U630:U642)</f>
        <v>0</v>
      </c>
      <c r="V629" s="266">
        <f t="shared" si="686"/>
        <v>0</v>
      </c>
      <c r="W629" s="266">
        <f>SUBTOTAL(9,W630:W642)</f>
        <v>0</v>
      </c>
      <c r="X629" s="266">
        <f t="shared" ref="X629:Y629" si="687">SUBTOTAL(9,X630:X642)</f>
        <v>0</v>
      </c>
      <c r="Y629" s="266">
        <f t="shared" si="687"/>
        <v>0</v>
      </c>
      <c r="Z629" s="266">
        <f t="shared" ref="Z629" si="688">SUBTOTAL(9,Z630:Z642)</f>
        <v>0</v>
      </c>
      <c r="AA629" s="988"/>
    </row>
    <row r="630" spans="1:27" outlineLevel="1">
      <c r="A630" s="137"/>
      <c r="B630" s="137"/>
      <c r="C630" s="138" t="s">
        <v>696</v>
      </c>
      <c r="D630" s="97">
        <v>1</v>
      </c>
      <c r="E630" s="97">
        <v>1</v>
      </c>
      <c r="F630" s="139" t="s">
        <v>660</v>
      </c>
      <c r="G630" s="199">
        <v>46800</v>
      </c>
      <c r="H630" s="199">
        <v>54500.000000000007</v>
      </c>
      <c r="I630" s="62">
        <f t="shared" ref="I630:I633" si="689">SUM(G630:H630)</f>
        <v>101300</v>
      </c>
      <c r="J630" s="62">
        <f t="shared" ref="J630:J641" si="690">G630*E630</f>
        <v>46800</v>
      </c>
      <c r="K630" s="62">
        <f t="shared" ref="K630:K641" si="691">H630*E630</f>
        <v>54500.000000000007</v>
      </c>
      <c r="L630" s="62">
        <f t="shared" ref="L630:L641" si="692">I630*E630</f>
        <v>101300</v>
      </c>
      <c r="M630" s="550">
        <f>'KL TTHT CV DOT 2'!P629</f>
        <v>0</v>
      </c>
      <c r="N630" s="574">
        <f>'KL TTHT CV DOT 2'!Q629</f>
        <v>0</v>
      </c>
      <c r="O630" s="574">
        <f t="shared" si="592"/>
        <v>0</v>
      </c>
      <c r="P630" s="550">
        <f t="shared" si="630"/>
        <v>0</v>
      </c>
      <c r="Q630" s="550"/>
      <c r="R630" s="550"/>
      <c r="S630" s="550" t="e">
        <f>#REF!+Q630+R630</f>
        <v>#REF!</v>
      </c>
      <c r="T630" s="255">
        <f t="shared" ref="T630:T642" si="693">M630*J630</f>
        <v>0</v>
      </c>
      <c r="U630" s="255">
        <f t="shared" ref="U630:U642" si="694">M630*K630</f>
        <v>0</v>
      </c>
      <c r="V630" s="255">
        <f t="shared" si="631"/>
        <v>0</v>
      </c>
      <c r="W630" s="255">
        <f t="shared" ref="W630:W642" si="695">J630*N630</f>
        <v>0</v>
      </c>
      <c r="X630" s="255">
        <f t="shared" ref="X630:X642" si="696">K630*N630</f>
        <v>0</v>
      </c>
      <c r="Y630" s="255">
        <f t="shared" ref="Y630:Y642" si="697">W630+X630</f>
        <v>0</v>
      </c>
      <c r="Z630" s="255">
        <f t="shared" ref="Z630:Z642" si="698">V630+Y630</f>
        <v>0</v>
      </c>
      <c r="AA630" s="990"/>
    </row>
    <row r="631" spans="1:27" outlineLevel="1">
      <c r="A631" s="137"/>
      <c r="B631" s="137"/>
      <c r="C631" s="138" t="s">
        <v>816</v>
      </c>
      <c r="D631" s="97">
        <v>0</v>
      </c>
      <c r="E631" s="97">
        <v>0</v>
      </c>
      <c r="F631" s="139" t="s">
        <v>660</v>
      </c>
      <c r="G631" s="199">
        <v>46800</v>
      </c>
      <c r="H631" s="199">
        <v>54500.000000000007</v>
      </c>
      <c r="I631" s="62">
        <f t="shared" si="689"/>
        <v>101300</v>
      </c>
      <c r="J631" s="62">
        <f t="shared" si="690"/>
        <v>0</v>
      </c>
      <c r="K631" s="62">
        <f t="shared" si="691"/>
        <v>0</v>
      </c>
      <c r="L631" s="62">
        <f t="shared" si="692"/>
        <v>0</v>
      </c>
      <c r="M631" s="550">
        <f>'KL TTHT CV DOT 2'!P630</f>
        <v>0</v>
      </c>
      <c r="N631" s="574">
        <f>'KL TTHT CV DOT 2'!Q630</f>
        <v>0</v>
      </c>
      <c r="O631" s="574">
        <f t="shared" si="592"/>
        <v>0</v>
      </c>
      <c r="P631" s="550">
        <f t="shared" si="630"/>
        <v>0</v>
      </c>
      <c r="Q631" s="550"/>
      <c r="R631" s="550"/>
      <c r="S631" s="550" t="e">
        <f>#REF!+Q631+R631</f>
        <v>#REF!</v>
      </c>
      <c r="T631" s="255">
        <f t="shared" si="693"/>
        <v>0</v>
      </c>
      <c r="U631" s="255">
        <f t="shared" si="694"/>
        <v>0</v>
      </c>
      <c r="V631" s="255">
        <f t="shared" si="631"/>
        <v>0</v>
      </c>
      <c r="W631" s="255">
        <f t="shared" si="695"/>
        <v>0</v>
      </c>
      <c r="X631" s="255">
        <f t="shared" si="696"/>
        <v>0</v>
      </c>
      <c r="Y631" s="255">
        <f t="shared" si="697"/>
        <v>0</v>
      </c>
      <c r="Z631" s="255">
        <f t="shared" si="698"/>
        <v>0</v>
      </c>
      <c r="AA631" s="990"/>
    </row>
    <row r="632" spans="1:27" ht="21" customHeight="1" outlineLevel="1">
      <c r="A632" s="137"/>
      <c r="B632" s="137"/>
      <c r="C632" s="138" t="s">
        <v>700</v>
      </c>
      <c r="D632" s="97">
        <v>1</v>
      </c>
      <c r="E632" s="97">
        <v>1</v>
      </c>
      <c r="F632" s="139" t="s">
        <v>660</v>
      </c>
      <c r="G632" s="199">
        <v>124560</v>
      </c>
      <c r="H632" s="199">
        <v>54500.000000000007</v>
      </c>
      <c r="I632" s="62">
        <f t="shared" si="689"/>
        <v>179060</v>
      </c>
      <c r="J632" s="62">
        <f t="shared" si="690"/>
        <v>124560</v>
      </c>
      <c r="K632" s="62">
        <f t="shared" si="691"/>
        <v>54500.000000000007</v>
      </c>
      <c r="L632" s="62">
        <f t="shared" si="692"/>
        <v>179060</v>
      </c>
      <c r="M632" s="550">
        <f>'KL TTHT CV DOT 2'!P631</f>
        <v>0</v>
      </c>
      <c r="N632" s="574">
        <f>'KL TTHT CV DOT 2'!Q631</f>
        <v>0</v>
      </c>
      <c r="O632" s="574">
        <f t="shared" si="592"/>
        <v>0</v>
      </c>
      <c r="P632" s="550">
        <f t="shared" si="630"/>
        <v>0</v>
      </c>
      <c r="Q632" s="550"/>
      <c r="R632" s="550"/>
      <c r="S632" s="550" t="e">
        <f>#REF!+Q632+R632</f>
        <v>#REF!</v>
      </c>
      <c r="T632" s="255">
        <f t="shared" si="693"/>
        <v>0</v>
      </c>
      <c r="U632" s="255">
        <f t="shared" si="694"/>
        <v>0</v>
      </c>
      <c r="V632" s="255">
        <f t="shared" si="631"/>
        <v>0</v>
      </c>
      <c r="W632" s="255">
        <f t="shared" si="695"/>
        <v>0</v>
      </c>
      <c r="X632" s="255">
        <f t="shared" si="696"/>
        <v>0</v>
      </c>
      <c r="Y632" s="255">
        <f t="shared" si="697"/>
        <v>0</v>
      </c>
      <c r="Z632" s="255">
        <f t="shared" si="698"/>
        <v>0</v>
      </c>
      <c r="AA632" s="990"/>
    </row>
    <row r="633" spans="1:27" ht="21" customHeight="1" outlineLevel="1">
      <c r="A633" s="137"/>
      <c r="B633" s="137"/>
      <c r="C633" s="138" t="s">
        <v>702</v>
      </c>
      <c r="D633" s="97">
        <v>2</v>
      </c>
      <c r="E633" s="97">
        <v>2</v>
      </c>
      <c r="F633" s="139" t="s">
        <v>660</v>
      </c>
      <c r="G633" s="199">
        <v>249120</v>
      </c>
      <c r="H633" s="199">
        <v>54500.000000000007</v>
      </c>
      <c r="I633" s="62">
        <f t="shared" si="689"/>
        <v>303620</v>
      </c>
      <c r="J633" s="62">
        <f t="shared" si="690"/>
        <v>498240</v>
      </c>
      <c r="K633" s="62">
        <f t="shared" si="691"/>
        <v>109000.00000000001</v>
      </c>
      <c r="L633" s="62">
        <f t="shared" si="692"/>
        <v>607240</v>
      </c>
      <c r="M633" s="550">
        <f>'KL TTHT CV DOT 2'!P632</f>
        <v>0</v>
      </c>
      <c r="N633" s="574">
        <f>'KL TTHT CV DOT 2'!Q632</f>
        <v>0</v>
      </c>
      <c r="O633" s="574">
        <f t="shared" ref="O633:O696" si="699">M633+N633</f>
        <v>0</v>
      </c>
      <c r="P633" s="550">
        <f t="shared" si="630"/>
        <v>0</v>
      </c>
      <c r="Q633" s="550"/>
      <c r="R633" s="550"/>
      <c r="S633" s="550" t="e">
        <f>#REF!+Q633+R633</f>
        <v>#REF!</v>
      </c>
      <c r="T633" s="255">
        <f t="shared" si="693"/>
        <v>0</v>
      </c>
      <c r="U633" s="255">
        <f t="shared" si="694"/>
        <v>0</v>
      </c>
      <c r="V633" s="255">
        <f t="shared" si="631"/>
        <v>0</v>
      </c>
      <c r="W633" s="255">
        <f t="shared" si="695"/>
        <v>0</v>
      </c>
      <c r="X633" s="255">
        <f t="shared" si="696"/>
        <v>0</v>
      </c>
      <c r="Y633" s="255">
        <f t="shared" si="697"/>
        <v>0</v>
      </c>
      <c r="Z633" s="255">
        <f t="shared" si="698"/>
        <v>0</v>
      </c>
      <c r="AA633" s="990"/>
    </row>
    <row r="634" spans="1:27" ht="21" customHeight="1" outlineLevel="1">
      <c r="A634" s="137"/>
      <c r="B634" s="137"/>
      <c r="C634" s="400" t="s">
        <v>853</v>
      </c>
      <c r="D634" s="97">
        <v>1</v>
      </c>
      <c r="E634" s="97">
        <v>1</v>
      </c>
      <c r="F634" s="139" t="s">
        <v>660</v>
      </c>
      <c r="G634" s="199">
        <v>150480</v>
      </c>
      <c r="H634" s="199">
        <v>54500.000000000007</v>
      </c>
      <c r="I634" s="62">
        <f t="shared" ref="I634:I641" si="700">SUM(G634:H634)</f>
        <v>204980</v>
      </c>
      <c r="J634" s="62">
        <f t="shared" si="690"/>
        <v>150480</v>
      </c>
      <c r="K634" s="62">
        <f t="shared" si="691"/>
        <v>54500.000000000007</v>
      </c>
      <c r="L634" s="62">
        <f t="shared" si="692"/>
        <v>204980</v>
      </c>
      <c r="M634" s="550">
        <f>'KL TTHT CV DOT 2'!P633</f>
        <v>0</v>
      </c>
      <c r="N634" s="574">
        <f>'KL TTHT CV DOT 2'!Q633</f>
        <v>0</v>
      </c>
      <c r="O634" s="574">
        <f t="shared" si="699"/>
        <v>0</v>
      </c>
      <c r="P634" s="550">
        <f t="shared" si="630"/>
        <v>0</v>
      </c>
      <c r="Q634" s="550"/>
      <c r="R634" s="550"/>
      <c r="S634" s="550" t="e">
        <f>#REF!+Q634+R634</f>
        <v>#REF!</v>
      </c>
      <c r="T634" s="255">
        <f t="shared" si="693"/>
        <v>0</v>
      </c>
      <c r="U634" s="255">
        <f t="shared" si="694"/>
        <v>0</v>
      </c>
      <c r="V634" s="255">
        <f t="shared" si="631"/>
        <v>0</v>
      </c>
      <c r="W634" s="255">
        <f t="shared" si="695"/>
        <v>0</v>
      </c>
      <c r="X634" s="255">
        <f t="shared" si="696"/>
        <v>0</v>
      </c>
      <c r="Y634" s="255">
        <f t="shared" si="697"/>
        <v>0</v>
      </c>
      <c r="Z634" s="255">
        <f t="shared" si="698"/>
        <v>0</v>
      </c>
      <c r="AA634" s="990"/>
    </row>
    <row r="635" spans="1:27" ht="21" customHeight="1" outlineLevel="1">
      <c r="A635" s="137"/>
      <c r="B635" s="137"/>
      <c r="C635" s="400" t="s">
        <v>848</v>
      </c>
      <c r="D635" s="97">
        <v>0</v>
      </c>
      <c r="E635" s="97">
        <v>0</v>
      </c>
      <c r="F635" s="139" t="s">
        <v>660</v>
      </c>
      <c r="G635" s="199">
        <v>150480</v>
      </c>
      <c r="H635" s="199">
        <v>54500.000000000007</v>
      </c>
      <c r="I635" s="62">
        <f t="shared" si="700"/>
        <v>204980</v>
      </c>
      <c r="J635" s="62">
        <f t="shared" si="690"/>
        <v>0</v>
      </c>
      <c r="K635" s="62">
        <f t="shared" si="691"/>
        <v>0</v>
      </c>
      <c r="L635" s="62">
        <f t="shared" si="692"/>
        <v>0</v>
      </c>
      <c r="M635" s="550">
        <f>'KL TTHT CV DOT 2'!P634</f>
        <v>0</v>
      </c>
      <c r="N635" s="574">
        <f>'KL TTHT CV DOT 2'!Q634</f>
        <v>0</v>
      </c>
      <c r="O635" s="574">
        <f t="shared" si="699"/>
        <v>0</v>
      </c>
      <c r="P635" s="550">
        <f t="shared" si="630"/>
        <v>0</v>
      </c>
      <c r="Q635" s="550"/>
      <c r="R635" s="550"/>
      <c r="S635" s="550" t="e">
        <f>#REF!+Q635+R635</f>
        <v>#REF!</v>
      </c>
      <c r="T635" s="255">
        <f t="shared" si="693"/>
        <v>0</v>
      </c>
      <c r="U635" s="255">
        <f t="shared" si="694"/>
        <v>0</v>
      </c>
      <c r="V635" s="255">
        <f t="shared" si="631"/>
        <v>0</v>
      </c>
      <c r="W635" s="255">
        <f t="shared" si="695"/>
        <v>0</v>
      </c>
      <c r="X635" s="255">
        <f t="shared" si="696"/>
        <v>0</v>
      </c>
      <c r="Y635" s="255">
        <f t="shared" si="697"/>
        <v>0</v>
      </c>
      <c r="Z635" s="255">
        <f t="shared" si="698"/>
        <v>0</v>
      </c>
      <c r="AA635" s="990"/>
    </row>
    <row r="636" spans="1:27" s="11" customFormat="1" outlineLevel="1">
      <c r="A636" s="192"/>
      <c r="B636" s="192"/>
      <c r="C636" s="193" t="s">
        <v>704</v>
      </c>
      <c r="D636" s="194">
        <v>0</v>
      </c>
      <c r="E636" s="194">
        <v>0</v>
      </c>
      <c r="F636" s="195" t="s">
        <v>660</v>
      </c>
      <c r="G636" s="199">
        <v>0</v>
      </c>
      <c r="H636" s="199">
        <v>381500</v>
      </c>
      <c r="I636" s="199">
        <f t="shared" si="700"/>
        <v>381500</v>
      </c>
      <c r="J636" s="199">
        <f t="shared" si="690"/>
        <v>0</v>
      </c>
      <c r="K636" s="199">
        <f t="shared" si="691"/>
        <v>0</v>
      </c>
      <c r="L636" s="199">
        <f t="shared" si="692"/>
        <v>0</v>
      </c>
      <c r="M636" s="554">
        <f>'KL TTHT CV DOT 2'!P635</f>
        <v>0</v>
      </c>
      <c r="N636" s="579">
        <f>'KL TTHT CV DOT 2'!Q635</f>
        <v>0</v>
      </c>
      <c r="O636" s="579">
        <f t="shared" si="699"/>
        <v>0</v>
      </c>
      <c r="P636" s="554">
        <f t="shared" si="630"/>
        <v>0</v>
      </c>
      <c r="Q636" s="554"/>
      <c r="R636" s="554"/>
      <c r="S636" s="554" t="e">
        <f>#REF!+Q636+R636</f>
        <v>#REF!</v>
      </c>
      <c r="T636" s="265">
        <f t="shared" si="693"/>
        <v>0</v>
      </c>
      <c r="U636" s="265">
        <f t="shared" si="694"/>
        <v>0</v>
      </c>
      <c r="V636" s="265">
        <f t="shared" si="631"/>
        <v>0</v>
      </c>
      <c r="W636" s="265">
        <f t="shared" si="695"/>
        <v>0</v>
      </c>
      <c r="X636" s="265">
        <f t="shared" si="696"/>
        <v>0</v>
      </c>
      <c r="Y636" s="265">
        <f t="shared" si="697"/>
        <v>0</v>
      </c>
      <c r="Z636" s="265">
        <f t="shared" si="698"/>
        <v>0</v>
      </c>
      <c r="AA636" s="990"/>
    </row>
    <row r="637" spans="1:27" s="11" customFormat="1" outlineLevel="1">
      <c r="A637" s="192"/>
      <c r="B637" s="192"/>
      <c r="C637" s="193" t="s">
        <v>705</v>
      </c>
      <c r="D637" s="194">
        <v>0</v>
      </c>
      <c r="E637" s="194">
        <v>0</v>
      </c>
      <c r="F637" s="195" t="s">
        <v>660</v>
      </c>
      <c r="G637" s="199">
        <v>0</v>
      </c>
      <c r="H637" s="199">
        <v>381500</v>
      </c>
      <c r="I637" s="199">
        <f t="shared" si="700"/>
        <v>381500</v>
      </c>
      <c r="J637" s="199">
        <f t="shared" si="690"/>
        <v>0</v>
      </c>
      <c r="K637" s="199">
        <f t="shared" si="691"/>
        <v>0</v>
      </c>
      <c r="L637" s="199">
        <f t="shared" si="692"/>
        <v>0</v>
      </c>
      <c r="M637" s="554">
        <f>'KL TTHT CV DOT 2'!P636</f>
        <v>0</v>
      </c>
      <c r="N637" s="579">
        <f>'KL TTHT CV DOT 2'!Q636</f>
        <v>0</v>
      </c>
      <c r="O637" s="579">
        <f t="shared" si="699"/>
        <v>0</v>
      </c>
      <c r="P637" s="554">
        <f t="shared" si="630"/>
        <v>0</v>
      </c>
      <c r="Q637" s="554"/>
      <c r="R637" s="554"/>
      <c r="S637" s="554" t="e">
        <f>#REF!+Q637+R637</f>
        <v>#REF!</v>
      </c>
      <c r="T637" s="265">
        <f t="shared" si="693"/>
        <v>0</v>
      </c>
      <c r="U637" s="265">
        <f t="shared" si="694"/>
        <v>0</v>
      </c>
      <c r="V637" s="265">
        <f t="shared" si="631"/>
        <v>0</v>
      </c>
      <c r="W637" s="265">
        <f t="shared" si="695"/>
        <v>0</v>
      </c>
      <c r="X637" s="265">
        <f t="shared" si="696"/>
        <v>0</v>
      </c>
      <c r="Y637" s="265">
        <f t="shared" si="697"/>
        <v>0</v>
      </c>
      <c r="Z637" s="265">
        <f t="shared" si="698"/>
        <v>0</v>
      </c>
      <c r="AA637" s="990"/>
    </row>
    <row r="638" spans="1:27" s="11" customFormat="1" ht="26.4" outlineLevel="1">
      <c r="A638" s="192"/>
      <c r="B638" s="192"/>
      <c r="C638" s="193" t="s">
        <v>820</v>
      </c>
      <c r="D638" s="194">
        <v>2</v>
      </c>
      <c r="E638" s="194">
        <v>2</v>
      </c>
      <c r="F638" s="195" t="s">
        <v>660</v>
      </c>
      <c r="G638" s="199">
        <v>507247.19999999995</v>
      </c>
      <c r="H638" s="199">
        <v>54500.000000000007</v>
      </c>
      <c r="I638" s="199">
        <f t="shared" si="700"/>
        <v>561747.19999999995</v>
      </c>
      <c r="J638" s="199">
        <f t="shared" si="690"/>
        <v>1014494.3999999999</v>
      </c>
      <c r="K638" s="199">
        <f t="shared" si="691"/>
        <v>109000.00000000001</v>
      </c>
      <c r="L638" s="199">
        <f t="shared" si="692"/>
        <v>1123494.3999999999</v>
      </c>
      <c r="M638" s="554">
        <f>'KL TTHT CV DOT 2'!P637</f>
        <v>0</v>
      </c>
      <c r="N638" s="579">
        <f>'KL TTHT CV DOT 2'!Q637</f>
        <v>0</v>
      </c>
      <c r="O638" s="579">
        <f t="shared" si="699"/>
        <v>0</v>
      </c>
      <c r="P638" s="554">
        <f t="shared" si="630"/>
        <v>0</v>
      </c>
      <c r="Q638" s="554"/>
      <c r="R638" s="554"/>
      <c r="S638" s="554" t="e">
        <f>#REF!+Q638+R638</f>
        <v>#REF!</v>
      </c>
      <c r="T638" s="265">
        <f t="shared" si="693"/>
        <v>0</v>
      </c>
      <c r="U638" s="265">
        <f t="shared" si="694"/>
        <v>0</v>
      </c>
      <c r="V638" s="265">
        <f t="shared" si="631"/>
        <v>0</v>
      </c>
      <c r="W638" s="265">
        <f t="shared" si="695"/>
        <v>0</v>
      </c>
      <c r="X638" s="265">
        <f t="shared" si="696"/>
        <v>0</v>
      </c>
      <c r="Y638" s="265">
        <f t="shared" si="697"/>
        <v>0</v>
      </c>
      <c r="Z638" s="265">
        <f t="shared" si="698"/>
        <v>0</v>
      </c>
      <c r="AA638" s="990"/>
    </row>
    <row r="639" spans="1:27" s="11" customFormat="1" ht="26.4" outlineLevel="1">
      <c r="A639" s="192"/>
      <c r="B639" s="192"/>
      <c r="C639" s="193" t="s">
        <v>822</v>
      </c>
      <c r="D639" s="194">
        <v>0</v>
      </c>
      <c r="E639" s="194">
        <v>0</v>
      </c>
      <c r="F639" s="195" t="s">
        <v>660</v>
      </c>
      <c r="G639" s="199">
        <v>507247.19999999995</v>
      </c>
      <c r="H639" s="199">
        <v>54500.000000000007</v>
      </c>
      <c r="I639" s="199">
        <f t="shared" si="700"/>
        <v>561747.19999999995</v>
      </c>
      <c r="J639" s="199">
        <f t="shared" si="690"/>
        <v>0</v>
      </c>
      <c r="K639" s="199">
        <f t="shared" si="691"/>
        <v>0</v>
      </c>
      <c r="L639" s="199">
        <f t="shared" si="692"/>
        <v>0</v>
      </c>
      <c r="M639" s="554">
        <f>'KL TTHT CV DOT 2'!P638</f>
        <v>0</v>
      </c>
      <c r="N639" s="579">
        <f>'KL TTHT CV DOT 2'!Q638</f>
        <v>0</v>
      </c>
      <c r="O639" s="579">
        <f t="shared" si="699"/>
        <v>0</v>
      </c>
      <c r="P639" s="554">
        <f t="shared" si="630"/>
        <v>0</v>
      </c>
      <c r="Q639" s="554"/>
      <c r="R639" s="554"/>
      <c r="S639" s="554" t="e">
        <f>#REF!+Q639+R639</f>
        <v>#REF!</v>
      </c>
      <c r="T639" s="265">
        <f t="shared" si="693"/>
        <v>0</v>
      </c>
      <c r="U639" s="265">
        <f t="shared" si="694"/>
        <v>0</v>
      </c>
      <c r="V639" s="265">
        <f t="shared" si="631"/>
        <v>0</v>
      </c>
      <c r="W639" s="265">
        <f t="shared" si="695"/>
        <v>0</v>
      </c>
      <c r="X639" s="265">
        <f t="shared" si="696"/>
        <v>0</v>
      </c>
      <c r="Y639" s="265">
        <f t="shared" si="697"/>
        <v>0</v>
      </c>
      <c r="Z639" s="265">
        <f t="shared" si="698"/>
        <v>0</v>
      </c>
      <c r="AA639" s="990"/>
    </row>
    <row r="640" spans="1:27" ht="26.4" outlineLevel="1">
      <c r="A640" s="137"/>
      <c r="B640" s="137"/>
      <c r="C640" s="138" t="s">
        <v>823</v>
      </c>
      <c r="D640" s="97">
        <v>0</v>
      </c>
      <c r="E640" s="97">
        <v>0</v>
      </c>
      <c r="F640" s="139" t="s">
        <v>660</v>
      </c>
      <c r="G640" s="199">
        <v>507247.19999999995</v>
      </c>
      <c r="H640" s="199">
        <v>54500.000000000007</v>
      </c>
      <c r="I640" s="62">
        <f t="shared" si="700"/>
        <v>561747.19999999995</v>
      </c>
      <c r="J640" s="62">
        <f t="shared" si="690"/>
        <v>0</v>
      </c>
      <c r="K640" s="62">
        <f t="shared" si="691"/>
        <v>0</v>
      </c>
      <c r="L640" s="62">
        <f t="shared" si="692"/>
        <v>0</v>
      </c>
      <c r="M640" s="550">
        <f>'KL TTHT CV DOT 2'!P639</f>
        <v>0</v>
      </c>
      <c r="N640" s="574">
        <f>'KL TTHT CV DOT 2'!Q639</f>
        <v>0</v>
      </c>
      <c r="O640" s="574">
        <f t="shared" si="699"/>
        <v>0</v>
      </c>
      <c r="P640" s="550">
        <f t="shared" si="630"/>
        <v>0</v>
      </c>
      <c r="Q640" s="550"/>
      <c r="R640" s="550"/>
      <c r="S640" s="550" t="e">
        <f>#REF!+Q640+R640</f>
        <v>#REF!</v>
      </c>
      <c r="T640" s="255">
        <f t="shared" si="693"/>
        <v>0</v>
      </c>
      <c r="U640" s="255">
        <f t="shared" si="694"/>
        <v>0</v>
      </c>
      <c r="V640" s="255">
        <f t="shared" si="631"/>
        <v>0</v>
      </c>
      <c r="W640" s="255">
        <f t="shared" si="695"/>
        <v>0</v>
      </c>
      <c r="X640" s="255">
        <f t="shared" si="696"/>
        <v>0</v>
      </c>
      <c r="Y640" s="255">
        <f t="shared" si="697"/>
        <v>0</v>
      </c>
      <c r="Z640" s="255">
        <f t="shared" si="698"/>
        <v>0</v>
      </c>
      <c r="AA640" s="990"/>
    </row>
    <row r="641" spans="1:27" outlineLevel="1">
      <c r="A641" s="137"/>
      <c r="B641" s="137"/>
      <c r="C641" s="138" t="s">
        <v>657</v>
      </c>
      <c r="D641" s="97">
        <v>1</v>
      </c>
      <c r="E641" s="97">
        <v>1</v>
      </c>
      <c r="F641" s="139" t="s">
        <v>619</v>
      </c>
      <c r="G641" s="199">
        <v>81027.035999999993</v>
      </c>
      <c r="H641" s="199">
        <v>24308.110799999999</v>
      </c>
      <c r="I641" s="62">
        <f t="shared" si="700"/>
        <v>105335.14679999999</v>
      </c>
      <c r="J641" s="62">
        <f t="shared" si="690"/>
        <v>81027.035999999993</v>
      </c>
      <c r="K641" s="62">
        <f t="shared" si="691"/>
        <v>24308.110799999999</v>
      </c>
      <c r="L641" s="62">
        <f t="shared" si="692"/>
        <v>105335.14679999999</v>
      </c>
      <c r="M641" s="550">
        <f>'KL TTHT CV DOT 2'!P640</f>
        <v>0</v>
      </c>
      <c r="N641" s="574">
        <f>'KL TTHT CV DOT 2'!Q640</f>
        <v>0</v>
      </c>
      <c r="O641" s="574">
        <f t="shared" si="699"/>
        <v>0</v>
      </c>
      <c r="P641" s="550">
        <f t="shared" si="630"/>
        <v>0</v>
      </c>
      <c r="Q641" s="550"/>
      <c r="R641" s="550"/>
      <c r="S641" s="550" t="e">
        <f>#REF!+Q641+R641</f>
        <v>#REF!</v>
      </c>
      <c r="T641" s="255">
        <f t="shared" si="693"/>
        <v>0</v>
      </c>
      <c r="U641" s="255">
        <f t="shared" si="694"/>
        <v>0</v>
      </c>
      <c r="V641" s="255">
        <f t="shared" si="631"/>
        <v>0</v>
      </c>
      <c r="W641" s="255">
        <f t="shared" si="695"/>
        <v>0</v>
      </c>
      <c r="X641" s="255">
        <f t="shared" si="696"/>
        <v>0</v>
      </c>
      <c r="Y641" s="255">
        <f t="shared" si="697"/>
        <v>0</v>
      </c>
      <c r="Z641" s="255">
        <f t="shared" si="698"/>
        <v>0</v>
      </c>
      <c r="AA641" s="990"/>
    </row>
    <row r="642" spans="1:27" outlineLevel="1">
      <c r="A642" s="137"/>
      <c r="B642" s="137"/>
      <c r="C642" s="138"/>
      <c r="D642" s="97"/>
      <c r="E642" s="97"/>
      <c r="F642" s="139"/>
      <c r="G642" s="62"/>
      <c r="H642" s="62"/>
      <c r="I642" s="62"/>
      <c r="J642" s="62"/>
      <c r="K642" s="62"/>
      <c r="L642" s="62"/>
      <c r="M642" s="550">
        <f>'KL TTHT CV DOT 2'!P641</f>
        <v>0</v>
      </c>
      <c r="N642" s="574">
        <f>'KL TTHT CV DOT 2'!Q641</f>
        <v>0</v>
      </c>
      <c r="O642" s="574">
        <f t="shared" si="699"/>
        <v>0</v>
      </c>
      <c r="P642" s="550">
        <f t="shared" si="630"/>
        <v>0</v>
      </c>
      <c r="Q642" s="550"/>
      <c r="R642" s="550"/>
      <c r="S642" s="550" t="e">
        <f>#REF!+Q642+R642</f>
        <v>#REF!</v>
      </c>
      <c r="T642" s="255">
        <f t="shared" si="693"/>
        <v>0</v>
      </c>
      <c r="U642" s="255">
        <f t="shared" si="694"/>
        <v>0</v>
      </c>
      <c r="V642" s="255">
        <f t="shared" si="631"/>
        <v>0</v>
      </c>
      <c r="W642" s="255">
        <f t="shared" si="695"/>
        <v>0</v>
      </c>
      <c r="X642" s="255">
        <f t="shared" si="696"/>
        <v>0</v>
      </c>
      <c r="Y642" s="255">
        <f t="shared" si="697"/>
        <v>0</v>
      </c>
      <c r="Z642" s="255">
        <f t="shared" si="698"/>
        <v>0</v>
      </c>
      <c r="AA642" s="990"/>
    </row>
    <row r="643" spans="1:27" outlineLevel="1">
      <c r="A643" s="137"/>
      <c r="B643" s="137"/>
      <c r="C643" s="147" t="s">
        <v>706</v>
      </c>
      <c r="D643" s="97"/>
      <c r="E643" s="97"/>
      <c r="F643" s="139"/>
      <c r="G643" s="62"/>
      <c r="H643" s="62"/>
      <c r="I643" s="62"/>
      <c r="J643" s="82">
        <f>SUBTOTAL(9,J644:J648)</f>
        <v>13438400.000000002</v>
      </c>
      <c r="K643" s="82">
        <f t="shared" ref="K643:L643" si="701">SUBTOTAL(9,K644:K648)</f>
        <v>240000.00000000003</v>
      </c>
      <c r="L643" s="82">
        <f t="shared" si="701"/>
        <v>13678400.000000002</v>
      </c>
      <c r="M643" s="553">
        <f>'KL TTHT CV DOT 2'!P642</f>
        <v>0</v>
      </c>
      <c r="N643" s="576">
        <f>'KL TTHT CV DOT 2'!Q642</f>
        <v>0</v>
      </c>
      <c r="O643" s="576">
        <f t="shared" si="699"/>
        <v>0</v>
      </c>
      <c r="P643" s="553">
        <f t="shared" si="630"/>
        <v>0</v>
      </c>
      <c r="Q643" s="553"/>
      <c r="R643" s="553"/>
      <c r="S643" s="553" t="e">
        <f>#REF!+Q643+R643</f>
        <v>#REF!</v>
      </c>
      <c r="T643" s="266">
        <f>SUBTOTAL(9,T644:T648)</f>
        <v>0</v>
      </c>
      <c r="U643" s="266">
        <f t="shared" ref="U643:V643" si="702">SUBTOTAL(9,U644:U648)</f>
        <v>0</v>
      </c>
      <c r="V643" s="266">
        <f t="shared" si="702"/>
        <v>0</v>
      </c>
      <c r="W643" s="266">
        <f>SUBTOTAL(9,W644:W648)</f>
        <v>0</v>
      </c>
      <c r="X643" s="266">
        <f t="shared" ref="X643:Y643" si="703">SUBTOTAL(9,X644:X648)</f>
        <v>0</v>
      </c>
      <c r="Y643" s="266">
        <f t="shared" si="703"/>
        <v>0</v>
      </c>
      <c r="Z643" s="266">
        <f t="shared" ref="Z643" si="704">SUBTOTAL(9,Z644:Z648)</f>
        <v>0</v>
      </c>
      <c r="AA643" s="988"/>
    </row>
    <row r="644" spans="1:27" outlineLevel="1">
      <c r="A644" s="137"/>
      <c r="B644" s="137"/>
      <c r="C644" s="138" t="s">
        <v>837</v>
      </c>
      <c r="D644" s="97">
        <v>4</v>
      </c>
      <c r="E644" s="97">
        <v>4</v>
      </c>
      <c r="F644" s="139" t="s">
        <v>660</v>
      </c>
      <c r="G644" s="199">
        <v>3339600.0000000005</v>
      </c>
      <c r="H644" s="199">
        <v>56000.000000000007</v>
      </c>
      <c r="I644" s="62">
        <f t="shared" ref="I644:I647" si="705">SUM(G644:H644)</f>
        <v>3395600.0000000005</v>
      </c>
      <c r="J644" s="62">
        <f>G644*E644</f>
        <v>13358400.000000002</v>
      </c>
      <c r="K644" s="62">
        <f>H644*E644</f>
        <v>224000.00000000003</v>
      </c>
      <c r="L644" s="62">
        <f>I644*E644</f>
        <v>13582400.000000002</v>
      </c>
      <c r="M644" s="550">
        <f>'KL TTHT CV DOT 2'!P643</f>
        <v>0</v>
      </c>
      <c r="N644" s="574">
        <f>'KL TTHT CV DOT 2'!Q643</f>
        <v>0</v>
      </c>
      <c r="O644" s="574">
        <f t="shared" si="699"/>
        <v>0</v>
      </c>
      <c r="P644" s="550">
        <f t="shared" si="630"/>
        <v>0</v>
      </c>
      <c r="Q644" s="550"/>
      <c r="R644" s="550"/>
      <c r="S644" s="550" t="e">
        <f>#REF!+Q644+R644</f>
        <v>#REF!</v>
      </c>
      <c r="T644" s="255">
        <f>M644*J644</f>
        <v>0</v>
      </c>
      <c r="U644" s="255">
        <f>M644*K644</f>
        <v>0</v>
      </c>
      <c r="V644" s="255">
        <f t="shared" si="631"/>
        <v>0</v>
      </c>
      <c r="W644" s="255">
        <f>J644*N644</f>
        <v>0</v>
      </c>
      <c r="X644" s="255">
        <f>K644*N644</f>
        <v>0</v>
      </c>
      <c r="Y644" s="255">
        <f t="shared" ref="Y644:Y648" si="706">W644+X644</f>
        <v>0</v>
      </c>
      <c r="Z644" s="255">
        <f>V644+Y644</f>
        <v>0</v>
      </c>
      <c r="AA644" s="990"/>
    </row>
    <row r="645" spans="1:27" outlineLevel="1">
      <c r="A645" s="137"/>
      <c r="B645" s="137"/>
      <c r="C645" s="138" t="s">
        <v>709</v>
      </c>
      <c r="D645" s="97">
        <v>0</v>
      </c>
      <c r="E645" s="97">
        <v>0</v>
      </c>
      <c r="F645" s="397" t="s">
        <v>660</v>
      </c>
      <c r="G645" s="62">
        <v>1607100.0000000002</v>
      </c>
      <c r="H645" s="62">
        <v>56000.000000000007</v>
      </c>
      <c r="I645" s="62">
        <f t="shared" si="705"/>
        <v>1663100.0000000002</v>
      </c>
      <c r="J645" s="62">
        <f>G645*E645</f>
        <v>0</v>
      </c>
      <c r="K645" s="62">
        <f>H645*E645</f>
        <v>0</v>
      </c>
      <c r="L645" s="62">
        <f>I645*E645</f>
        <v>0</v>
      </c>
      <c r="M645" s="550">
        <f>'KL TTHT CV DOT 2'!P644</f>
        <v>0</v>
      </c>
      <c r="N645" s="574">
        <f>'KL TTHT CV DOT 2'!Q644</f>
        <v>0</v>
      </c>
      <c r="O645" s="574">
        <f t="shared" si="699"/>
        <v>0</v>
      </c>
      <c r="P645" s="550">
        <f t="shared" si="630"/>
        <v>0</v>
      </c>
      <c r="Q645" s="550"/>
      <c r="R645" s="550"/>
      <c r="S645" s="550" t="e">
        <f>#REF!+Q645+R645</f>
        <v>#REF!</v>
      </c>
      <c r="T645" s="255">
        <f>M645*J645</f>
        <v>0</v>
      </c>
      <c r="U645" s="255">
        <f>M645*K645</f>
        <v>0</v>
      </c>
      <c r="V645" s="255">
        <f t="shared" si="631"/>
        <v>0</v>
      </c>
      <c r="W645" s="255">
        <f>J645*N645</f>
        <v>0</v>
      </c>
      <c r="X645" s="255">
        <f>K645*N645</f>
        <v>0</v>
      </c>
      <c r="Y645" s="255">
        <f t="shared" si="706"/>
        <v>0</v>
      </c>
      <c r="Z645" s="255">
        <f>V645+Y645</f>
        <v>0</v>
      </c>
      <c r="AA645" s="990"/>
    </row>
    <row r="646" spans="1:27" outlineLevel="1">
      <c r="A646" s="137"/>
      <c r="B646" s="137"/>
      <c r="C646" s="138" t="s">
        <v>711</v>
      </c>
      <c r="D646" s="97">
        <v>0</v>
      </c>
      <c r="E646" s="97">
        <v>0</v>
      </c>
      <c r="F646" s="397" t="s">
        <v>660</v>
      </c>
      <c r="G646" s="62">
        <v>585200</v>
      </c>
      <c r="H646" s="62">
        <v>56000.000000000007</v>
      </c>
      <c r="I646" s="62">
        <f t="shared" si="705"/>
        <v>641200</v>
      </c>
      <c r="J646" s="62">
        <f>G646*E646</f>
        <v>0</v>
      </c>
      <c r="K646" s="62">
        <f>H646*E646</f>
        <v>0</v>
      </c>
      <c r="L646" s="62">
        <f>I646*E646</f>
        <v>0</v>
      </c>
      <c r="M646" s="550">
        <f>'KL TTHT CV DOT 2'!P645</f>
        <v>0</v>
      </c>
      <c r="N646" s="574">
        <f>'KL TTHT CV DOT 2'!Q645</f>
        <v>0</v>
      </c>
      <c r="O646" s="574">
        <f t="shared" si="699"/>
        <v>0</v>
      </c>
      <c r="P646" s="550">
        <f t="shared" si="630"/>
        <v>0</v>
      </c>
      <c r="Q646" s="550"/>
      <c r="R646" s="550"/>
      <c r="S646" s="550" t="e">
        <f>#REF!+Q646+R646</f>
        <v>#REF!</v>
      </c>
      <c r="T646" s="255">
        <f>M646*J646</f>
        <v>0</v>
      </c>
      <c r="U646" s="255">
        <f>M646*K646</f>
        <v>0</v>
      </c>
      <c r="V646" s="255">
        <f t="shared" si="631"/>
        <v>0</v>
      </c>
      <c r="W646" s="255">
        <f>J646*N646</f>
        <v>0</v>
      </c>
      <c r="X646" s="255">
        <f>K646*N646</f>
        <v>0</v>
      </c>
      <c r="Y646" s="255">
        <f t="shared" si="706"/>
        <v>0</v>
      </c>
      <c r="Z646" s="255">
        <f>V646+Y646</f>
        <v>0</v>
      </c>
      <c r="AA646" s="990"/>
    </row>
    <row r="647" spans="1:27" outlineLevel="1">
      <c r="A647" s="137"/>
      <c r="B647" s="137"/>
      <c r="C647" s="138" t="s">
        <v>657</v>
      </c>
      <c r="D647" s="97">
        <v>1</v>
      </c>
      <c r="E647" s="97">
        <v>1</v>
      </c>
      <c r="F647" s="397" t="s">
        <v>619</v>
      </c>
      <c r="G647" s="62">
        <v>80000</v>
      </c>
      <c r="H647" s="62">
        <v>16000</v>
      </c>
      <c r="I647" s="62">
        <f t="shared" si="705"/>
        <v>96000</v>
      </c>
      <c r="J647" s="62">
        <f>G647*E647</f>
        <v>80000</v>
      </c>
      <c r="K647" s="62">
        <f>H647*E647</f>
        <v>16000</v>
      </c>
      <c r="L647" s="62">
        <f>I647*E647</f>
        <v>96000</v>
      </c>
      <c r="M647" s="550">
        <f>'KL TTHT CV DOT 2'!P646</f>
        <v>0</v>
      </c>
      <c r="N647" s="574">
        <f>'KL TTHT CV DOT 2'!Q646</f>
        <v>0</v>
      </c>
      <c r="O647" s="574">
        <f t="shared" si="699"/>
        <v>0</v>
      </c>
      <c r="P647" s="550">
        <f t="shared" si="630"/>
        <v>0</v>
      </c>
      <c r="Q647" s="550"/>
      <c r="R647" s="550"/>
      <c r="S647" s="550" t="e">
        <f>#REF!+Q647+R647</f>
        <v>#REF!</v>
      </c>
      <c r="T647" s="255">
        <f>M647*J647</f>
        <v>0</v>
      </c>
      <c r="U647" s="255">
        <f>M647*K647</f>
        <v>0</v>
      </c>
      <c r="V647" s="255">
        <f t="shared" si="631"/>
        <v>0</v>
      </c>
      <c r="W647" s="255">
        <f>J647*N647</f>
        <v>0</v>
      </c>
      <c r="X647" s="255">
        <f>K647*N647</f>
        <v>0</v>
      </c>
      <c r="Y647" s="255">
        <f t="shared" si="706"/>
        <v>0</v>
      </c>
      <c r="Z647" s="255">
        <f>V647+Y647</f>
        <v>0</v>
      </c>
      <c r="AA647" s="990"/>
    </row>
    <row r="648" spans="1:27" outlineLevel="1">
      <c r="A648" s="137"/>
      <c r="B648" s="137"/>
      <c r="C648" s="138"/>
      <c r="D648" s="97"/>
      <c r="E648" s="97"/>
      <c r="F648" s="397"/>
      <c r="G648" s="62"/>
      <c r="H648" s="62"/>
      <c r="I648" s="62"/>
      <c r="J648" s="62"/>
      <c r="K648" s="62"/>
      <c r="L648" s="62"/>
      <c r="M648" s="550">
        <f>'KL TTHT CV DOT 2'!P647</f>
        <v>0</v>
      </c>
      <c r="N648" s="574">
        <f>'KL TTHT CV DOT 2'!Q647</f>
        <v>0</v>
      </c>
      <c r="O648" s="574">
        <f t="shared" si="699"/>
        <v>0</v>
      </c>
      <c r="P648" s="550">
        <f t="shared" si="630"/>
        <v>0</v>
      </c>
      <c r="Q648" s="550"/>
      <c r="R648" s="550"/>
      <c r="S648" s="550" t="e">
        <f>#REF!+Q648+R648</f>
        <v>#REF!</v>
      </c>
      <c r="T648" s="255">
        <f>M648*J648</f>
        <v>0</v>
      </c>
      <c r="U648" s="255">
        <f>M648*K648</f>
        <v>0</v>
      </c>
      <c r="V648" s="255">
        <f t="shared" si="631"/>
        <v>0</v>
      </c>
      <c r="W648" s="255">
        <f>J648*N648</f>
        <v>0</v>
      </c>
      <c r="X648" s="255">
        <f>K648*N648</f>
        <v>0</v>
      </c>
      <c r="Y648" s="255">
        <f t="shared" si="706"/>
        <v>0</v>
      </c>
      <c r="Z648" s="255">
        <f>V648+Y648</f>
        <v>0</v>
      </c>
      <c r="AA648" s="990"/>
    </row>
    <row r="649" spans="1:27" s="153" customFormat="1" outlineLevel="1">
      <c r="A649" s="146"/>
      <c r="B649" s="146"/>
      <c r="C649" s="147" t="s">
        <v>841</v>
      </c>
      <c r="D649" s="99"/>
      <c r="E649" s="99"/>
      <c r="F649" s="529"/>
      <c r="G649" s="82"/>
      <c r="H649" s="82"/>
      <c r="I649" s="82"/>
      <c r="J649" s="82">
        <f>SUBTOTAL(9,J650:J656)</f>
        <v>26606733.902487174</v>
      </c>
      <c r="K649" s="82">
        <f t="shared" ref="K649:L649" si="707">SUBTOTAL(9,K650:K656)</f>
        <v>3422262.7079781052</v>
      </c>
      <c r="L649" s="82">
        <f t="shared" si="707"/>
        <v>30028996.610465281</v>
      </c>
      <c r="M649" s="553">
        <f>'KL TTHT CV DOT 2'!P648</f>
        <v>0</v>
      </c>
      <c r="N649" s="576">
        <f>'KL TTHT CV DOT 2'!Q648</f>
        <v>0</v>
      </c>
      <c r="O649" s="576">
        <f t="shared" si="699"/>
        <v>0</v>
      </c>
      <c r="P649" s="553">
        <f t="shared" si="630"/>
        <v>0</v>
      </c>
      <c r="Q649" s="553"/>
      <c r="R649" s="553"/>
      <c r="S649" s="553" t="e">
        <f>#REF!+Q649+R649</f>
        <v>#REF!</v>
      </c>
      <c r="T649" s="266">
        <f>SUBTOTAL(9,T650:T656)</f>
        <v>2564042.6987999999</v>
      </c>
      <c r="U649" s="266">
        <f t="shared" ref="U649:V649" si="708">SUBTOTAL(9,U650:U656)</f>
        <v>606038.83678800007</v>
      </c>
      <c r="V649" s="266">
        <f t="shared" si="708"/>
        <v>3170081.5355880004</v>
      </c>
      <c r="W649" s="266">
        <f>SUBTOTAL(9,W650:W656)</f>
        <v>0</v>
      </c>
      <c r="X649" s="266">
        <f t="shared" ref="X649:Y649" si="709">SUBTOTAL(9,X650:X656)</f>
        <v>0</v>
      </c>
      <c r="Y649" s="266">
        <f t="shared" si="709"/>
        <v>0</v>
      </c>
      <c r="Z649" s="266">
        <f t="shared" ref="Z649" si="710">SUBTOTAL(9,Z650:Z656)</f>
        <v>3170081.5355880004</v>
      </c>
      <c r="AA649" s="988"/>
    </row>
    <row r="650" spans="1:27" outlineLevel="1">
      <c r="A650" s="137"/>
      <c r="B650" s="137"/>
      <c r="C650" s="138" t="s">
        <v>812</v>
      </c>
      <c r="D650" s="97">
        <v>60</v>
      </c>
      <c r="E650" s="97">
        <v>55.000000000000007</v>
      </c>
      <c r="F650" s="397" t="s">
        <v>624</v>
      </c>
      <c r="G650" s="62">
        <v>22980.09</v>
      </c>
      <c r="H650" s="62">
        <v>5743.9305000000022</v>
      </c>
      <c r="I650" s="62">
        <f t="shared" ref="I650:I654" si="711">SUM(G650:H650)</f>
        <v>28724.020500000002</v>
      </c>
      <c r="J650" s="62">
        <f t="shared" ref="J650:J655" si="712">G650*E650</f>
        <v>1263904.9500000002</v>
      </c>
      <c r="K650" s="62">
        <f t="shared" ref="K650:K655" si="713">H650*E650</f>
        <v>315916.17750000017</v>
      </c>
      <c r="L650" s="62">
        <f t="shared" ref="L650:L655" si="714">I650*E650</f>
        <v>1579821.1275000004</v>
      </c>
      <c r="M650" s="554">
        <f>'KL TTHT CV DOT 2'!P649</f>
        <v>0.36</v>
      </c>
      <c r="N650" s="574">
        <f>'KL TTHT CV DOT 2'!Q649</f>
        <v>0</v>
      </c>
      <c r="O650" s="574">
        <f t="shared" si="699"/>
        <v>0.36</v>
      </c>
      <c r="P650" s="550">
        <f t="shared" si="630"/>
        <v>0.72</v>
      </c>
      <c r="Q650" s="550"/>
      <c r="R650" s="550"/>
      <c r="S650" s="550" t="e">
        <f>#REF!+Q650+R650</f>
        <v>#REF!</v>
      </c>
      <c r="T650" s="255">
        <f t="shared" ref="T650:T656" si="715">M650*J650</f>
        <v>455005.78200000006</v>
      </c>
      <c r="U650" s="255">
        <f t="shared" ref="U650:U656" si="716">M650*K650</f>
        <v>113729.82390000006</v>
      </c>
      <c r="V650" s="255">
        <f t="shared" si="631"/>
        <v>568735.60590000008</v>
      </c>
      <c r="W650" s="255">
        <f t="shared" ref="W650:W656" si="717">J650*N650</f>
        <v>0</v>
      </c>
      <c r="X650" s="255">
        <f t="shared" ref="X650:X656" si="718">K650*N650</f>
        <v>0</v>
      </c>
      <c r="Y650" s="255">
        <f t="shared" ref="Y650:Y656" si="719">W650+X650</f>
        <v>0</v>
      </c>
      <c r="Z650" s="255">
        <f t="shared" ref="Z650:Z656" si="720">V650+Y650</f>
        <v>568735.60590000008</v>
      </c>
      <c r="AA650" s="990"/>
    </row>
    <row r="651" spans="1:27" outlineLevel="1">
      <c r="A651" s="137"/>
      <c r="B651" s="137"/>
      <c r="C651" s="138" t="s">
        <v>844</v>
      </c>
      <c r="D651" s="97">
        <v>80</v>
      </c>
      <c r="E651" s="97">
        <v>74.800000000000011</v>
      </c>
      <c r="F651" s="397" t="s">
        <v>624</v>
      </c>
      <c r="G651" s="62">
        <v>72299.399999999994</v>
      </c>
      <c r="H651" s="62">
        <v>17189.865000000002</v>
      </c>
      <c r="I651" s="62">
        <f t="shared" si="711"/>
        <v>89489.264999999999</v>
      </c>
      <c r="J651" s="62">
        <f t="shared" si="712"/>
        <v>5407995.1200000001</v>
      </c>
      <c r="K651" s="62">
        <f t="shared" si="713"/>
        <v>1285801.9020000002</v>
      </c>
      <c r="L651" s="62">
        <f t="shared" si="714"/>
        <v>6693797.0220000008</v>
      </c>
      <c r="M651" s="554">
        <f>'KL TTHT CV DOT 2'!P650</f>
        <v>0.36</v>
      </c>
      <c r="N651" s="574">
        <f>'KL TTHT CV DOT 2'!Q650</f>
        <v>0</v>
      </c>
      <c r="O651" s="574">
        <f t="shared" si="699"/>
        <v>0.36</v>
      </c>
      <c r="P651" s="550">
        <f t="shared" si="630"/>
        <v>0.72</v>
      </c>
      <c r="Q651" s="550"/>
      <c r="R651" s="550"/>
      <c r="S651" s="550" t="e">
        <f>#REF!+Q651+R651</f>
        <v>#REF!</v>
      </c>
      <c r="T651" s="255">
        <f t="shared" si="715"/>
        <v>1946878.2431999999</v>
      </c>
      <c r="U651" s="255">
        <f t="shared" si="716"/>
        <v>462888.68472000008</v>
      </c>
      <c r="V651" s="255">
        <f t="shared" si="631"/>
        <v>2409766.9279200002</v>
      </c>
      <c r="W651" s="255">
        <f t="shared" si="717"/>
        <v>0</v>
      </c>
      <c r="X651" s="255">
        <f t="shared" si="718"/>
        <v>0</v>
      </c>
      <c r="Y651" s="255">
        <f t="shared" si="719"/>
        <v>0</v>
      </c>
      <c r="Z651" s="255">
        <f t="shared" si="720"/>
        <v>2409766.9279200002</v>
      </c>
      <c r="AA651" s="990"/>
    </row>
    <row r="652" spans="1:27" outlineLevel="1">
      <c r="A652" s="137"/>
      <c r="B652" s="137"/>
      <c r="C652" s="138" t="s">
        <v>845</v>
      </c>
      <c r="D652" s="97">
        <v>3</v>
      </c>
      <c r="E652" s="97">
        <v>4.4000000000000004</v>
      </c>
      <c r="F652" s="397" t="s">
        <v>624</v>
      </c>
      <c r="G652" s="62">
        <v>102372.9</v>
      </c>
      <c r="H652" s="62">
        <v>18573.439500000004</v>
      </c>
      <c r="I652" s="62">
        <f t="shared" si="711"/>
        <v>120946.3395</v>
      </c>
      <c r="J652" s="62">
        <f t="shared" si="712"/>
        <v>450440.76</v>
      </c>
      <c r="K652" s="62">
        <f t="shared" si="713"/>
        <v>81723.133800000025</v>
      </c>
      <c r="L652" s="62">
        <f t="shared" si="714"/>
        <v>532163.89380000008</v>
      </c>
      <c r="M652" s="554">
        <f>'KL TTHT CV DOT 2'!P651</f>
        <v>0.36</v>
      </c>
      <c r="N652" s="574">
        <f>'KL TTHT CV DOT 2'!Q651</f>
        <v>0</v>
      </c>
      <c r="O652" s="574">
        <f t="shared" si="699"/>
        <v>0.36</v>
      </c>
      <c r="P652" s="550">
        <f t="shared" si="630"/>
        <v>0.72</v>
      </c>
      <c r="Q652" s="550"/>
      <c r="R652" s="550"/>
      <c r="S652" s="550" t="e">
        <f>#REF!+Q652+R652</f>
        <v>#REF!</v>
      </c>
      <c r="T652" s="255">
        <f t="shared" si="715"/>
        <v>162158.67360000001</v>
      </c>
      <c r="U652" s="255">
        <f t="shared" si="716"/>
        <v>29420.328168000007</v>
      </c>
      <c r="V652" s="255">
        <f t="shared" si="631"/>
        <v>191579.00176800002</v>
      </c>
      <c r="W652" s="255">
        <f t="shared" si="717"/>
        <v>0</v>
      </c>
      <c r="X652" s="255">
        <f t="shared" si="718"/>
        <v>0</v>
      </c>
      <c r="Y652" s="255">
        <f t="shared" si="719"/>
        <v>0</v>
      </c>
      <c r="Z652" s="255">
        <f t="shared" si="720"/>
        <v>191579.00176800002</v>
      </c>
      <c r="AA652" s="990"/>
    </row>
    <row r="653" spans="1:27" ht="21" customHeight="1" outlineLevel="1">
      <c r="A653" s="137"/>
      <c r="B653" s="137"/>
      <c r="C653" s="138" t="s">
        <v>846</v>
      </c>
      <c r="D653" s="97">
        <v>18</v>
      </c>
      <c r="E653" s="97">
        <v>18</v>
      </c>
      <c r="F653" s="397" t="s">
        <v>624</v>
      </c>
      <c r="G653" s="62">
        <v>985945.66091644217</v>
      </c>
      <c r="H653" s="62">
        <v>53025</v>
      </c>
      <c r="I653" s="62">
        <f t="shared" si="711"/>
        <v>1038970.6609164422</v>
      </c>
      <c r="J653" s="62">
        <f t="shared" si="712"/>
        <v>17747021.896495961</v>
      </c>
      <c r="K653" s="62">
        <f t="shared" si="713"/>
        <v>954450</v>
      </c>
      <c r="L653" s="62">
        <f t="shared" si="714"/>
        <v>18701471.896495961</v>
      </c>
      <c r="M653" s="550">
        <f>'KL TTHT CV DOT 2'!P652</f>
        <v>0</v>
      </c>
      <c r="N653" s="574">
        <f>'KL TTHT CV DOT 2'!Q652</f>
        <v>0</v>
      </c>
      <c r="O653" s="574">
        <f t="shared" si="699"/>
        <v>0</v>
      </c>
      <c r="P653" s="550">
        <f t="shared" si="630"/>
        <v>0</v>
      </c>
      <c r="Q653" s="550"/>
      <c r="R653" s="550"/>
      <c r="S653" s="550" t="e">
        <f>#REF!+Q653+R653</f>
        <v>#REF!</v>
      </c>
      <c r="T653" s="255">
        <f t="shared" si="715"/>
        <v>0</v>
      </c>
      <c r="U653" s="255">
        <f t="shared" si="716"/>
        <v>0</v>
      </c>
      <c r="V653" s="255">
        <f t="shared" si="631"/>
        <v>0</v>
      </c>
      <c r="W653" s="255">
        <f t="shared" si="717"/>
        <v>0</v>
      </c>
      <c r="X653" s="255">
        <f t="shared" si="718"/>
        <v>0</v>
      </c>
      <c r="Y653" s="255">
        <f t="shared" si="719"/>
        <v>0</v>
      </c>
      <c r="Z653" s="255">
        <f t="shared" si="720"/>
        <v>0</v>
      </c>
      <c r="AA653" s="990"/>
    </row>
    <row r="654" spans="1:27" s="11" customFormat="1" ht="21" customHeight="1" outlineLevel="1">
      <c r="A654" s="192"/>
      <c r="B654" s="192"/>
      <c r="C654" s="386" t="s">
        <v>928</v>
      </c>
      <c r="D654" s="194">
        <v>26</v>
      </c>
      <c r="E654" s="97">
        <v>22</v>
      </c>
      <c r="F654" s="195" t="s">
        <v>624</v>
      </c>
      <c r="G654" s="199">
        <v>8773.9726027397246</v>
      </c>
      <c r="H654" s="199">
        <v>14594.016411764707</v>
      </c>
      <c r="I654" s="199">
        <f t="shared" si="711"/>
        <v>23367.989014504434</v>
      </c>
      <c r="J654" s="199">
        <f t="shared" si="712"/>
        <v>193027.39726027395</v>
      </c>
      <c r="K654" s="199">
        <f t="shared" si="713"/>
        <v>321068.36105882353</v>
      </c>
      <c r="L654" s="199">
        <f t="shared" si="714"/>
        <v>514095.75831909757</v>
      </c>
      <c r="M654" s="554">
        <f>'KL TTHT CV DOT 2'!P653</f>
        <v>0</v>
      </c>
      <c r="N654" s="579">
        <f>'KL TTHT CV DOT 2'!Q653</f>
        <v>0</v>
      </c>
      <c r="O654" s="579">
        <f t="shared" si="699"/>
        <v>0</v>
      </c>
      <c r="P654" s="554">
        <f t="shared" si="630"/>
        <v>0</v>
      </c>
      <c r="Q654" s="554"/>
      <c r="R654" s="554"/>
      <c r="S654" s="554" t="e">
        <f>#REF!+Q654+R654</f>
        <v>#REF!</v>
      </c>
      <c r="T654" s="265">
        <f t="shared" si="715"/>
        <v>0</v>
      </c>
      <c r="U654" s="265">
        <f t="shared" si="716"/>
        <v>0</v>
      </c>
      <c r="V654" s="265">
        <f t="shared" si="631"/>
        <v>0</v>
      </c>
      <c r="W654" s="265">
        <f t="shared" si="717"/>
        <v>0</v>
      </c>
      <c r="X654" s="265">
        <f t="shared" si="718"/>
        <v>0</v>
      </c>
      <c r="Y654" s="265">
        <f t="shared" si="719"/>
        <v>0</v>
      </c>
      <c r="Z654" s="265">
        <f t="shared" si="720"/>
        <v>0</v>
      </c>
      <c r="AA654" s="990"/>
    </row>
    <row r="655" spans="1:27" ht="20.25" customHeight="1" outlineLevel="1">
      <c r="A655" s="137"/>
      <c r="B655" s="137"/>
      <c r="C655" s="138" t="s">
        <v>657</v>
      </c>
      <c r="D655" s="97">
        <v>1</v>
      </c>
      <c r="E655" s="97">
        <v>1</v>
      </c>
      <c r="F655" s="139" t="s">
        <v>619</v>
      </c>
      <c r="G655" s="199">
        <v>1544343.7787309384</v>
      </c>
      <c r="H655" s="199">
        <v>463303.13361928152</v>
      </c>
      <c r="I655" s="62">
        <f t="shared" ref="I655" si="721">SUM(G655:H655)</f>
        <v>2007646.9123502199</v>
      </c>
      <c r="J655" s="62">
        <f t="shared" si="712"/>
        <v>1544343.7787309384</v>
      </c>
      <c r="K655" s="62">
        <f t="shared" si="713"/>
        <v>463303.13361928152</v>
      </c>
      <c r="L655" s="62">
        <f t="shared" si="714"/>
        <v>2007646.9123502199</v>
      </c>
      <c r="M655" s="550">
        <f>'KL TTHT CV DOT 2'!P654</f>
        <v>0</v>
      </c>
      <c r="N655" s="574">
        <f>'KL TTHT CV DOT 2'!Q654</f>
        <v>0</v>
      </c>
      <c r="O655" s="574">
        <f t="shared" si="699"/>
        <v>0</v>
      </c>
      <c r="P655" s="550">
        <f t="shared" si="630"/>
        <v>0</v>
      </c>
      <c r="Q655" s="550"/>
      <c r="R655" s="550"/>
      <c r="S655" s="550" t="e">
        <f>#REF!+Q655+R655</f>
        <v>#REF!</v>
      </c>
      <c r="T655" s="255">
        <f t="shared" si="715"/>
        <v>0</v>
      </c>
      <c r="U655" s="255">
        <f t="shared" si="716"/>
        <v>0</v>
      </c>
      <c r="V655" s="255">
        <f t="shared" si="631"/>
        <v>0</v>
      </c>
      <c r="W655" s="255">
        <f t="shared" si="717"/>
        <v>0</v>
      </c>
      <c r="X655" s="255">
        <f t="shared" si="718"/>
        <v>0</v>
      </c>
      <c r="Y655" s="255">
        <f t="shared" si="719"/>
        <v>0</v>
      </c>
      <c r="Z655" s="255">
        <f t="shared" si="720"/>
        <v>0</v>
      </c>
      <c r="AA655" s="990"/>
    </row>
    <row r="656" spans="1:27" outlineLevel="1">
      <c r="A656" s="137"/>
      <c r="B656" s="137"/>
      <c r="C656" s="138"/>
      <c r="D656" s="94"/>
      <c r="E656" s="94"/>
      <c r="F656" s="139"/>
      <c r="G656" s="71"/>
      <c r="H656" s="71"/>
      <c r="I656" s="71"/>
      <c r="J656" s="71"/>
      <c r="K656" s="71"/>
      <c r="L656" s="62"/>
      <c r="M656" s="550">
        <f>'KL TTHT CV DOT 2'!P655</f>
        <v>0</v>
      </c>
      <c r="N656" s="574">
        <f>'KL TTHT CV DOT 2'!Q655</f>
        <v>0</v>
      </c>
      <c r="O656" s="574">
        <f t="shared" si="699"/>
        <v>0</v>
      </c>
      <c r="P656" s="550">
        <f t="shared" ref="P656:P719" si="722">M656+N656+O656</f>
        <v>0</v>
      </c>
      <c r="Q656" s="550"/>
      <c r="R656" s="550"/>
      <c r="S656" s="550" t="e">
        <f>#REF!+Q656+R656</f>
        <v>#REF!</v>
      </c>
      <c r="T656" s="255">
        <f t="shared" si="715"/>
        <v>0</v>
      </c>
      <c r="U656" s="255">
        <f t="shared" si="716"/>
        <v>0</v>
      </c>
      <c r="V656" s="255">
        <f t="shared" ref="V656:V719" si="723">T656+U656</f>
        <v>0</v>
      </c>
      <c r="W656" s="255">
        <f t="shared" si="717"/>
        <v>0</v>
      </c>
      <c r="X656" s="255">
        <f t="shared" si="718"/>
        <v>0</v>
      </c>
      <c r="Y656" s="255">
        <f t="shared" si="719"/>
        <v>0</v>
      </c>
      <c r="Z656" s="255">
        <f t="shared" si="720"/>
        <v>0</v>
      </c>
      <c r="AA656" s="990"/>
    </row>
    <row r="657" spans="1:27" ht="26.4" outlineLevel="1">
      <c r="A657" s="183" t="s">
        <v>281</v>
      </c>
      <c r="B657" s="183"/>
      <c r="C657" s="184" t="s">
        <v>282</v>
      </c>
      <c r="D657" s="185">
        <v>1</v>
      </c>
      <c r="E657" s="185">
        <v>1</v>
      </c>
      <c r="F657" s="186" t="s">
        <v>10</v>
      </c>
      <c r="G657" s="187"/>
      <c r="H657" s="187"/>
      <c r="I657" s="187"/>
      <c r="J657" s="187">
        <f t="shared" ref="J657:K657" si="724">SUBTOTAL(9,J658:J689)</f>
        <v>275591719.58061188</v>
      </c>
      <c r="K657" s="187">
        <f t="shared" si="724"/>
        <v>31538420.03230026</v>
      </c>
      <c r="L657" s="187">
        <f>SUBTOTAL(9,L658:L689)</f>
        <v>307130139.61291212</v>
      </c>
      <c r="M657" s="560">
        <f>'KL TTHT CV DOT 2'!P656</f>
        <v>0</v>
      </c>
      <c r="N657" s="1018">
        <f>'KL TTHT CV DOT 2'!Q656</f>
        <v>0</v>
      </c>
      <c r="O657" s="1018">
        <f t="shared" si="699"/>
        <v>0</v>
      </c>
      <c r="P657" s="560">
        <f t="shared" si="722"/>
        <v>0</v>
      </c>
      <c r="Q657" s="560"/>
      <c r="R657" s="560"/>
      <c r="S657" s="560" t="e">
        <f>#REF!+Q657+R657</f>
        <v>#REF!</v>
      </c>
      <c r="T657" s="845">
        <f t="shared" ref="T657:U657" si="725">SUBTOTAL(9,T658:T689)</f>
        <v>21414248.465236362</v>
      </c>
      <c r="U657" s="845">
        <f t="shared" si="725"/>
        <v>4538121.5286000008</v>
      </c>
      <c r="V657" s="845">
        <f>SUBTOTAL(9,V658:V689)</f>
        <v>25952369.993836366</v>
      </c>
      <c r="W657" s="845">
        <f t="shared" ref="W657:X657" si="726">SUBTOTAL(9,W658:W689)</f>
        <v>0</v>
      </c>
      <c r="X657" s="845">
        <f t="shared" si="726"/>
        <v>0</v>
      </c>
      <c r="Y657" s="845">
        <f>SUBTOTAL(9,Y658:Y689)</f>
        <v>0</v>
      </c>
      <c r="Z657" s="845">
        <f>SUBTOTAL(9,Z658:Z689)</f>
        <v>25952369.993836366</v>
      </c>
      <c r="AA657" s="988"/>
    </row>
    <row r="658" spans="1:27" outlineLevel="1">
      <c r="A658" s="137"/>
      <c r="B658" s="137"/>
      <c r="C658" s="147" t="s">
        <v>815</v>
      </c>
      <c r="D658" s="94"/>
      <c r="E658" s="94"/>
      <c r="F658" s="139"/>
      <c r="G658" s="71"/>
      <c r="H658" s="71"/>
      <c r="I658" s="71"/>
      <c r="J658" s="82">
        <f>SUBTOTAL(9,J659:J673)</f>
        <v>15705304.986</v>
      </c>
      <c r="K658" s="82">
        <f t="shared" ref="K658:L658" si="727">SUBTOTAL(9,K659:K673)</f>
        <v>4668293.1758000003</v>
      </c>
      <c r="L658" s="82">
        <f t="shared" si="727"/>
        <v>20373598.161799997</v>
      </c>
      <c r="M658" s="553">
        <f>'KL TTHT CV DOT 2'!P657</f>
        <v>0</v>
      </c>
      <c r="N658" s="576">
        <f>'KL TTHT CV DOT 2'!Q657</f>
        <v>0</v>
      </c>
      <c r="O658" s="576">
        <f t="shared" si="699"/>
        <v>0</v>
      </c>
      <c r="P658" s="553">
        <f t="shared" si="722"/>
        <v>0</v>
      </c>
      <c r="Q658" s="553"/>
      <c r="R658" s="553"/>
      <c r="S658" s="553" t="e">
        <f>#REF!+Q658+R658</f>
        <v>#REF!</v>
      </c>
      <c r="T658" s="266">
        <f>SUBTOTAL(9,T659:T673)</f>
        <v>0</v>
      </c>
      <c r="U658" s="266">
        <f t="shared" ref="U658:V658" si="728">SUBTOTAL(9,U659:U673)</f>
        <v>0</v>
      </c>
      <c r="V658" s="266">
        <f t="shared" si="728"/>
        <v>0</v>
      </c>
      <c r="W658" s="266">
        <f>SUBTOTAL(9,W659:W673)</f>
        <v>0</v>
      </c>
      <c r="X658" s="266">
        <f t="shared" ref="X658:Y658" si="729">SUBTOTAL(9,X659:X673)</f>
        <v>0</v>
      </c>
      <c r="Y658" s="266">
        <f t="shared" si="729"/>
        <v>0</v>
      </c>
      <c r="Z658" s="266">
        <f t="shared" ref="Z658" si="730">SUBTOTAL(9,Z659:Z673)</f>
        <v>0</v>
      </c>
      <c r="AA658" s="988"/>
    </row>
    <row r="659" spans="1:27" outlineLevel="1">
      <c r="A659" s="137"/>
      <c r="B659" s="137"/>
      <c r="C659" s="138" t="s">
        <v>696</v>
      </c>
      <c r="D659" s="97">
        <v>7</v>
      </c>
      <c r="E659" s="97">
        <v>7</v>
      </c>
      <c r="F659" s="139" t="s">
        <v>660</v>
      </c>
      <c r="G659" s="199">
        <v>46800</v>
      </c>
      <c r="H659" s="199">
        <v>54500.000000000007</v>
      </c>
      <c r="I659" s="71">
        <f t="shared" ref="I659:I663" si="731">SUM(G659:H659)</f>
        <v>101300</v>
      </c>
      <c r="J659" s="71">
        <f t="shared" ref="J659:J672" si="732">G659*E659</f>
        <v>327600</v>
      </c>
      <c r="K659" s="71">
        <f t="shared" ref="K659:K672" si="733">H659*E659</f>
        <v>381500.00000000006</v>
      </c>
      <c r="L659" s="71">
        <f t="shared" ref="L659:L672" si="734">I659*E659</f>
        <v>709100</v>
      </c>
      <c r="M659" s="552">
        <f>'KL TTHT CV DOT 2'!P658</f>
        <v>0</v>
      </c>
      <c r="N659" s="570">
        <f>'KL TTHT CV DOT 2'!Q658</f>
        <v>0</v>
      </c>
      <c r="O659" s="570">
        <f t="shared" si="699"/>
        <v>0</v>
      </c>
      <c r="P659" s="552">
        <f t="shared" si="722"/>
        <v>0</v>
      </c>
      <c r="Q659" s="552"/>
      <c r="R659" s="552"/>
      <c r="S659" s="552" t="e">
        <f>#REF!+Q659+R659</f>
        <v>#REF!</v>
      </c>
      <c r="T659" s="257">
        <f t="shared" ref="T659:T673" si="735">M659*J659</f>
        <v>0</v>
      </c>
      <c r="U659" s="257">
        <f t="shared" ref="U659:U673" si="736">M659*K659</f>
        <v>0</v>
      </c>
      <c r="V659" s="257">
        <f t="shared" si="723"/>
        <v>0</v>
      </c>
      <c r="W659" s="257">
        <f t="shared" ref="W659:W673" si="737">J659*N659</f>
        <v>0</v>
      </c>
      <c r="X659" s="257">
        <f t="shared" ref="X659:X673" si="738">K659*N659</f>
        <v>0</v>
      </c>
      <c r="Y659" s="257">
        <f t="shared" ref="Y659:Y673" si="739">W659+X659</f>
        <v>0</v>
      </c>
      <c r="Z659" s="257">
        <f t="shared" ref="Z659:Z673" si="740">V659+Y659</f>
        <v>0</v>
      </c>
      <c r="AA659" s="990"/>
    </row>
    <row r="660" spans="1:27" outlineLevel="1">
      <c r="A660" s="137"/>
      <c r="B660" s="137"/>
      <c r="C660" s="138" t="s">
        <v>816</v>
      </c>
      <c r="D660" s="97">
        <v>0</v>
      </c>
      <c r="E660" s="97">
        <v>0</v>
      </c>
      <c r="F660" s="139" t="s">
        <v>660</v>
      </c>
      <c r="G660" s="199">
        <v>46800</v>
      </c>
      <c r="H660" s="199">
        <v>54500.000000000007</v>
      </c>
      <c r="I660" s="71">
        <f t="shared" si="731"/>
        <v>101300</v>
      </c>
      <c r="J660" s="71">
        <f t="shared" si="732"/>
        <v>0</v>
      </c>
      <c r="K660" s="71">
        <f t="shared" si="733"/>
        <v>0</v>
      </c>
      <c r="L660" s="71">
        <f t="shared" si="734"/>
        <v>0</v>
      </c>
      <c r="M660" s="552">
        <f>'KL TTHT CV DOT 2'!P659</f>
        <v>0</v>
      </c>
      <c r="N660" s="570">
        <f>'KL TTHT CV DOT 2'!Q659</f>
        <v>0</v>
      </c>
      <c r="O660" s="570">
        <f t="shared" si="699"/>
        <v>0</v>
      </c>
      <c r="P660" s="552">
        <f t="shared" si="722"/>
        <v>0</v>
      </c>
      <c r="Q660" s="552"/>
      <c r="R660" s="552"/>
      <c r="S660" s="552" t="e">
        <f>#REF!+Q660+R660</f>
        <v>#REF!</v>
      </c>
      <c r="T660" s="257">
        <f t="shared" si="735"/>
        <v>0</v>
      </c>
      <c r="U660" s="257">
        <f t="shared" si="736"/>
        <v>0</v>
      </c>
      <c r="V660" s="257">
        <f t="shared" si="723"/>
        <v>0</v>
      </c>
      <c r="W660" s="257">
        <f t="shared" si="737"/>
        <v>0</v>
      </c>
      <c r="X660" s="257">
        <f t="shared" si="738"/>
        <v>0</v>
      </c>
      <c r="Y660" s="257">
        <f t="shared" si="739"/>
        <v>0</v>
      </c>
      <c r="Z660" s="257">
        <f t="shared" si="740"/>
        <v>0</v>
      </c>
      <c r="AA660" s="990"/>
    </row>
    <row r="661" spans="1:27" outlineLevel="1">
      <c r="A661" s="137"/>
      <c r="B661" s="137"/>
      <c r="C661" s="138" t="s">
        <v>852</v>
      </c>
      <c r="D661" s="97">
        <v>9</v>
      </c>
      <c r="E661" s="97">
        <v>9</v>
      </c>
      <c r="F661" s="139" t="s">
        <v>660</v>
      </c>
      <c r="G661" s="199">
        <v>223200</v>
      </c>
      <c r="H661" s="199">
        <v>54500.000000000007</v>
      </c>
      <c r="I661" s="71">
        <f t="shared" si="731"/>
        <v>277700</v>
      </c>
      <c r="J661" s="71">
        <f t="shared" si="732"/>
        <v>2008800</v>
      </c>
      <c r="K661" s="71">
        <f t="shared" si="733"/>
        <v>490500.00000000006</v>
      </c>
      <c r="L661" s="71">
        <f t="shared" si="734"/>
        <v>2499300</v>
      </c>
      <c r="M661" s="552">
        <f>'KL TTHT CV DOT 2'!P660</f>
        <v>0</v>
      </c>
      <c r="N661" s="570">
        <f>'KL TTHT CV DOT 2'!Q660</f>
        <v>0</v>
      </c>
      <c r="O661" s="570">
        <f t="shared" si="699"/>
        <v>0</v>
      </c>
      <c r="P661" s="552">
        <f t="shared" si="722"/>
        <v>0</v>
      </c>
      <c r="Q661" s="552"/>
      <c r="R661" s="552"/>
      <c r="S661" s="552" t="e">
        <f>#REF!+Q661+R661</f>
        <v>#REF!</v>
      </c>
      <c r="T661" s="257">
        <f t="shared" si="735"/>
        <v>0</v>
      </c>
      <c r="U661" s="257">
        <f t="shared" si="736"/>
        <v>0</v>
      </c>
      <c r="V661" s="257">
        <f t="shared" si="723"/>
        <v>0</v>
      </c>
      <c r="W661" s="257">
        <f t="shared" si="737"/>
        <v>0</v>
      </c>
      <c r="X661" s="257">
        <f t="shared" si="738"/>
        <v>0</v>
      </c>
      <c r="Y661" s="257">
        <f t="shared" si="739"/>
        <v>0</v>
      </c>
      <c r="Z661" s="257">
        <f t="shared" si="740"/>
        <v>0</v>
      </c>
      <c r="AA661" s="990"/>
    </row>
    <row r="662" spans="1:27" ht="21" customHeight="1" outlineLevel="1">
      <c r="A662" s="137"/>
      <c r="B662" s="137"/>
      <c r="C662" s="138" t="s">
        <v>700</v>
      </c>
      <c r="D662" s="97">
        <v>10</v>
      </c>
      <c r="E662" s="97">
        <v>10</v>
      </c>
      <c r="F662" s="139" t="s">
        <v>660</v>
      </c>
      <c r="G662" s="199">
        <v>124560</v>
      </c>
      <c r="H662" s="199">
        <v>54500.000000000007</v>
      </c>
      <c r="I662" s="71">
        <f t="shared" si="731"/>
        <v>179060</v>
      </c>
      <c r="J662" s="71">
        <f t="shared" si="732"/>
        <v>1245600</v>
      </c>
      <c r="K662" s="71">
        <f t="shared" si="733"/>
        <v>545000.00000000012</v>
      </c>
      <c r="L662" s="71">
        <f t="shared" si="734"/>
        <v>1790600</v>
      </c>
      <c r="M662" s="552">
        <f>'KL TTHT CV DOT 2'!P661</f>
        <v>0</v>
      </c>
      <c r="N662" s="570">
        <f>'KL TTHT CV DOT 2'!Q661</f>
        <v>0</v>
      </c>
      <c r="O662" s="570">
        <f t="shared" si="699"/>
        <v>0</v>
      </c>
      <c r="P662" s="552">
        <f t="shared" si="722"/>
        <v>0</v>
      </c>
      <c r="Q662" s="552"/>
      <c r="R662" s="552"/>
      <c r="S662" s="552" t="e">
        <f>#REF!+Q662+R662</f>
        <v>#REF!</v>
      </c>
      <c r="T662" s="257">
        <f t="shared" si="735"/>
        <v>0</v>
      </c>
      <c r="U662" s="257">
        <f t="shared" si="736"/>
        <v>0</v>
      </c>
      <c r="V662" s="257">
        <f t="shared" si="723"/>
        <v>0</v>
      </c>
      <c r="W662" s="257">
        <f t="shared" si="737"/>
        <v>0</v>
      </c>
      <c r="X662" s="257">
        <f t="shared" si="738"/>
        <v>0</v>
      </c>
      <c r="Y662" s="257">
        <f t="shared" si="739"/>
        <v>0</v>
      </c>
      <c r="Z662" s="257">
        <f t="shared" si="740"/>
        <v>0</v>
      </c>
      <c r="AA662" s="990"/>
    </row>
    <row r="663" spans="1:27" ht="21" customHeight="1" outlineLevel="1">
      <c r="A663" s="137"/>
      <c r="B663" s="137"/>
      <c r="C663" s="138" t="s">
        <v>702</v>
      </c>
      <c r="D663" s="97">
        <v>9</v>
      </c>
      <c r="E663" s="97">
        <v>9</v>
      </c>
      <c r="F663" s="139" t="s">
        <v>660</v>
      </c>
      <c r="G663" s="199">
        <v>249120</v>
      </c>
      <c r="H663" s="199">
        <v>54500.000000000007</v>
      </c>
      <c r="I663" s="71">
        <f t="shared" si="731"/>
        <v>303620</v>
      </c>
      <c r="J663" s="71">
        <f t="shared" si="732"/>
        <v>2242080</v>
      </c>
      <c r="K663" s="71">
        <f t="shared" si="733"/>
        <v>490500.00000000006</v>
      </c>
      <c r="L663" s="71">
        <f t="shared" si="734"/>
        <v>2732580</v>
      </c>
      <c r="M663" s="552">
        <f>'KL TTHT CV DOT 2'!P662</f>
        <v>0</v>
      </c>
      <c r="N663" s="570">
        <f>'KL TTHT CV DOT 2'!Q662</f>
        <v>0</v>
      </c>
      <c r="O663" s="570">
        <f t="shared" si="699"/>
        <v>0</v>
      </c>
      <c r="P663" s="552">
        <f t="shared" si="722"/>
        <v>0</v>
      </c>
      <c r="Q663" s="552"/>
      <c r="R663" s="552"/>
      <c r="S663" s="552" t="e">
        <f>#REF!+Q663+R663</f>
        <v>#REF!</v>
      </c>
      <c r="T663" s="257">
        <f t="shared" si="735"/>
        <v>0</v>
      </c>
      <c r="U663" s="257">
        <f t="shared" si="736"/>
        <v>0</v>
      </c>
      <c r="V663" s="257">
        <f t="shared" si="723"/>
        <v>0</v>
      </c>
      <c r="W663" s="257">
        <f t="shared" si="737"/>
        <v>0</v>
      </c>
      <c r="X663" s="257">
        <f t="shared" si="738"/>
        <v>0</v>
      </c>
      <c r="Y663" s="257">
        <f t="shared" si="739"/>
        <v>0</v>
      </c>
      <c r="Z663" s="257">
        <f t="shared" si="740"/>
        <v>0</v>
      </c>
      <c r="AA663" s="990"/>
    </row>
    <row r="664" spans="1:27" ht="21" customHeight="1" outlineLevel="1">
      <c r="A664" s="137"/>
      <c r="B664" s="137"/>
      <c r="C664" s="400" t="s">
        <v>853</v>
      </c>
      <c r="D664" s="97">
        <v>0</v>
      </c>
      <c r="E664" s="97">
        <v>0</v>
      </c>
      <c r="F664" s="139" t="s">
        <v>660</v>
      </c>
      <c r="G664" s="199">
        <v>150480</v>
      </c>
      <c r="H664" s="199">
        <v>54500.000000000007</v>
      </c>
      <c r="I664" s="71">
        <f t="shared" ref="I664:I672" si="741">SUM(G664:H664)</f>
        <v>204980</v>
      </c>
      <c r="J664" s="71">
        <f t="shared" si="732"/>
        <v>0</v>
      </c>
      <c r="K664" s="71">
        <f t="shared" si="733"/>
        <v>0</v>
      </c>
      <c r="L664" s="71">
        <f t="shared" si="734"/>
        <v>0</v>
      </c>
      <c r="M664" s="552">
        <f>'KL TTHT CV DOT 2'!P663</f>
        <v>0</v>
      </c>
      <c r="N664" s="570">
        <f>'KL TTHT CV DOT 2'!Q663</f>
        <v>0</v>
      </c>
      <c r="O664" s="570">
        <f t="shared" si="699"/>
        <v>0</v>
      </c>
      <c r="P664" s="552">
        <f t="shared" si="722"/>
        <v>0</v>
      </c>
      <c r="Q664" s="552"/>
      <c r="R664" s="552"/>
      <c r="S664" s="552" t="e">
        <f>#REF!+Q664+R664</f>
        <v>#REF!</v>
      </c>
      <c r="T664" s="257">
        <f t="shared" si="735"/>
        <v>0</v>
      </c>
      <c r="U664" s="257">
        <f t="shared" si="736"/>
        <v>0</v>
      </c>
      <c r="V664" s="257">
        <f t="shared" si="723"/>
        <v>0</v>
      </c>
      <c r="W664" s="257">
        <f t="shared" si="737"/>
        <v>0</v>
      </c>
      <c r="X664" s="257">
        <f t="shared" si="738"/>
        <v>0</v>
      </c>
      <c r="Y664" s="257">
        <f t="shared" si="739"/>
        <v>0</v>
      </c>
      <c r="Z664" s="257">
        <f t="shared" si="740"/>
        <v>0</v>
      </c>
      <c r="AA664" s="990"/>
    </row>
    <row r="665" spans="1:27" ht="21" customHeight="1" outlineLevel="1">
      <c r="A665" s="137"/>
      <c r="B665" s="137"/>
      <c r="C665" s="400" t="s">
        <v>848</v>
      </c>
      <c r="D665" s="97">
        <v>0</v>
      </c>
      <c r="E665" s="97">
        <v>0</v>
      </c>
      <c r="F665" s="139" t="s">
        <v>660</v>
      </c>
      <c r="G665" s="199">
        <v>150480</v>
      </c>
      <c r="H665" s="199">
        <v>54500.000000000007</v>
      </c>
      <c r="I665" s="71">
        <f t="shared" si="741"/>
        <v>204980</v>
      </c>
      <c r="J665" s="71">
        <f t="shared" si="732"/>
        <v>0</v>
      </c>
      <c r="K665" s="71">
        <f t="shared" si="733"/>
        <v>0</v>
      </c>
      <c r="L665" s="71">
        <f t="shared" si="734"/>
        <v>0</v>
      </c>
      <c r="M665" s="552">
        <f>'KL TTHT CV DOT 2'!P664</f>
        <v>0</v>
      </c>
      <c r="N665" s="570">
        <f>'KL TTHT CV DOT 2'!Q664</f>
        <v>0</v>
      </c>
      <c r="O665" s="570">
        <f t="shared" si="699"/>
        <v>0</v>
      </c>
      <c r="P665" s="552">
        <f t="shared" si="722"/>
        <v>0</v>
      </c>
      <c r="Q665" s="552"/>
      <c r="R665" s="552"/>
      <c r="S665" s="552" t="e">
        <f>#REF!+Q665+R665</f>
        <v>#REF!</v>
      </c>
      <c r="T665" s="257">
        <f t="shared" si="735"/>
        <v>0</v>
      </c>
      <c r="U665" s="257">
        <f t="shared" si="736"/>
        <v>0</v>
      </c>
      <c r="V665" s="257">
        <f t="shared" si="723"/>
        <v>0</v>
      </c>
      <c r="W665" s="257">
        <f t="shared" si="737"/>
        <v>0</v>
      </c>
      <c r="X665" s="257">
        <f t="shared" si="738"/>
        <v>0</v>
      </c>
      <c r="Y665" s="257">
        <f t="shared" si="739"/>
        <v>0</v>
      </c>
      <c r="Z665" s="257">
        <f t="shared" si="740"/>
        <v>0</v>
      </c>
      <c r="AA665" s="990"/>
    </row>
    <row r="666" spans="1:27" s="11" customFormat="1" outlineLevel="1">
      <c r="A666" s="192"/>
      <c r="B666" s="192"/>
      <c r="C666" s="193" t="s">
        <v>704</v>
      </c>
      <c r="D666" s="194">
        <v>4</v>
      </c>
      <c r="E666" s="194">
        <v>4</v>
      </c>
      <c r="F666" s="195" t="s">
        <v>660</v>
      </c>
      <c r="G666" s="199">
        <v>0</v>
      </c>
      <c r="H666" s="199">
        <v>381500</v>
      </c>
      <c r="I666" s="199">
        <f t="shared" si="741"/>
        <v>381500</v>
      </c>
      <c r="J666" s="199">
        <f t="shared" si="732"/>
        <v>0</v>
      </c>
      <c r="K666" s="199">
        <f t="shared" si="733"/>
        <v>1526000</v>
      </c>
      <c r="L666" s="199">
        <f t="shared" si="734"/>
        <v>1526000</v>
      </c>
      <c r="M666" s="554">
        <f>'KL TTHT CV DOT 2'!P665</f>
        <v>0</v>
      </c>
      <c r="N666" s="579">
        <f>'KL TTHT CV DOT 2'!Q665</f>
        <v>0</v>
      </c>
      <c r="O666" s="579">
        <f t="shared" si="699"/>
        <v>0</v>
      </c>
      <c r="P666" s="554">
        <f t="shared" si="722"/>
        <v>0</v>
      </c>
      <c r="Q666" s="554"/>
      <c r="R666" s="554"/>
      <c r="S666" s="554" t="e">
        <f>#REF!+Q666+R666</f>
        <v>#REF!</v>
      </c>
      <c r="T666" s="265">
        <f t="shared" si="735"/>
        <v>0</v>
      </c>
      <c r="U666" s="265">
        <f t="shared" si="736"/>
        <v>0</v>
      </c>
      <c r="V666" s="265">
        <f t="shared" si="723"/>
        <v>0</v>
      </c>
      <c r="W666" s="265">
        <f t="shared" si="737"/>
        <v>0</v>
      </c>
      <c r="X666" s="265">
        <f t="shared" si="738"/>
        <v>0</v>
      </c>
      <c r="Y666" s="265">
        <f t="shared" si="739"/>
        <v>0</v>
      </c>
      <c r="Z666" s="265">
        <f t="shared" si="740"/>
        <v>0</v>
      </c>
      <c r="AA666" s="990"/>
    </row>
    <row r="667" spans="1:27" s="11" customFormat="1" outlineLevel="1">
      <c r="A667" s="192"/>
      <c r="B667" s="192"/>
      <c r="C667" s="193" t="s">
        <v>705</v>
      </c>
      <c r="D667" s="194">
        <v>2</v>
      </c>
      <c r="E667" s="194">
        <v>2</v>
      </c>
      <c r="F667" s="195" t="s">
        <v>660</v>
      </c>
      <c r="G667" s="199">
        <v>0</v>
      </c>
      <c r="H667" s="199">
        <v>381500</v>
      </c>
      <c r="I667" s="199">
        <f t="shared" si="741"/>
        <v>381500</v>
      </c>
      <c r="J667" s="199">
        <f t="shared" si="732"/>
        <v>0</v>
      </c>
      <c r="K667" s="199">
        <f t="shared" si="733"/>
        <v>763000</v>
      </c>
      <c r="L667" s="199">
        <f t="shared" si="734"/>
        <v>763000</v>
      </c>
      <c r="M667" s="554">
        <f>'KL TTHT CV DOT 2'!P666</f>
        <v>0</v>
      </c>
      <c r="N667" s="579">
        <f>'KL TTHT CV DOT 2'!Q666</f>
        <v>0</v>
      </c>
      <c r="O667" s="579">
        <f t="shared" si="699"/>
        <v>0</v>
      </c>
      <c r="P667" s="554">
        <f t="shared" si="722"/>
        <v>0</v>
      </c>
      <c r="Q667" s="554"/>
      <c r="R667" s="554"/>
      <c r="S667" s="554" t="e">
        <f>#REF!+Q667+R667</f>
        <v>#REF!</v>
      </c>
      <c r="T667" s="265">
        <f t="shared" si="735"/>
        <v>0</v>
      </c>
      <c r="U667" s="265">
        <f t="shared" si="736"/>
        <v>0</v>
      </c>
      <c r="V667" s="265">
        <f t="shared" si="723"/>
        <v>0</v>
      </c>
      <c r="W667" s="265">
        <f t="shared" si="737"/>
        <v>0</v>
      </c>
      <c r="X667" s="265">
        <f t="shared" si="738"/>
        <v>0</v>
      </c>
      <c r="Y667" s="265">
        <f t="shared" si="739"/>
        <v>0</v>
      </c>
      <c r="Z667" s="265">
        <f t="shared" si="740"/>
        <v>0</v>
      </c>
      <c r="AA667" s="990"/>
    </row>
    <row r="668" spans="1:27" s="11" customFormat="1" ht="26.4" outlineLevel="1">
      <c r="A668" s="192"/>
      <c r="B668" s="192"/>
      <c r="C668" s="193" t="s">
        <v>820</v>
      </c>
      <c r="D668" s="194">
        <v>0</v>
      </c>
      <c r="E668" s="194">
        <v>0</v>
      </c>
      <c r="F668" s="195" t="s">
        <v>660</v>
      </c>
      <c r="G668" s="199">
        <v>507247.19999999995</v>
      </c>
      <c r="H668" s="199">
        <v>54500.000000000007</v>
      </c>
      <c r="I668" s="199">
        <f t="shared" si="741"/>
        <v>561747.19999999995</v>
      </c>
      <c r="J668" s="199">
        <f t="shared" si="732"/>
        <v>0</v>
      </c>
      <c r="K668" s="199">
        <f t="shared" si="733"/>
        <v>0</v>
      </c>
      <c r="L668" s="199">
        <f t="shared" si="734"/>
        <v>0</v>
      </c>
      <c r="M668" s="554">
        <f>'KL TTHT CV DOT 2'!P667</f>
        <v>0</v>
      </c>
      <c r="N668" s="579">
        <f>'KL TTHT CV DOT 2'!Q667</f>
        <v>0</v>
      </c>
      <c r="O668" s="579">
        <f t="shared" si="699"/>
        <v>0</v>
      </c>
      <c r="P668" s="554">
        <f t="shared" si="722"/>
        <v>0</v>
      </c>
      <c r="Q668" s="554"/>
      <c r="R668" s="554"/>
      <c r="S668" s="554" t="e">
        <f>#REF!+Q668+R668</f>
        <v>#REF!</v>
      </c>
      <c r="T668" s="265">
        <f t="shared" si="735"/>
        <v>0</v>
      </c>
      <c r="U668" s="265">
        <f t="shared" si="736"/>
        <v>0</v>
      </c>
      <c r="V668" s="265">
        <f t="shared" si="723"/>
        <v>0</v>
      </c>
      <c r="W668" s="265">
        <f t="shared" si="737"/>
        <v>0</v>
      </c>
      <c r="X668" s="265">
        <f t="shared" si="738"/>
        <v>0</v>
      </c>
      <c r="Y668" s="265">
        <f t="shared" si="739"/>
        <v>0</v>
      </c>
      <c r="Z668" s="265">
        <f t="shared" si="740"/>
        <v>0</v>
      </c>
      <c r="AA668" s="990"/>
    </row>
    <row r="669" spans="1:27" s="11" customFormat="1" ht="26.4" outlineLevel="1">
      <c r="A669" s="192"/>
      <c r="B669" s="192"/>
      <c r="C669" s="193" t="s">
        <v>822</v>
      </c>
      <c r="D669" s="194">
        <v>0</v>
      </c>
      <c r="E669" s="194">
        <v>0</v>
      </c>
      <c r="F669" s="195" t="s">
        <v>660</v>
      </c>
      <c r="G669" s="199">
        <v>507247.19999999995</v>
      </c>
      <c r="H669" s="199">
        <v>54500.000000000007</v>
      </c>
      <c r="I669" s="199">
        <f t="shared" si="741"/>
        <v>561747.19999999995</v>
      </c>
      <c r="J669" s="199">
        <f t="shared" si="732"/>
        <v>0</v>
      </c>
      <c r="K669" s="199">
        <f t="shared" si="733"/>
        <v>0</v>
      </c>
      <c r="L669" s="199">
        <f t="shared" si="734"/>
        <v>0</v>
      </c>
      <c r="M669" s="554">
        <f>'KL TTHT CV DOT 2'!P668</f>
        <v>0</v>
      </c>
      <c r="N669" s="579">
        <f>'KL TTHT CV DOT 2'!Q668</f>
        <v>0</v>
      </c>
      <c r="O669" s="579">
        <f t="shared" si="699"/>
        <v>0</v>
      </c>
      <c r="P669" s="554">
        <f t="shared" si="722"/>
        <v>0</v>
      </c>
      <c r="Q669" s="554"/>
      <c r="R669" s="554"/>
      <c r="S669" s="554" t="e">
        <f>#REF!+Q669+R669</f>
        <v>#REF!</v>
      </c>
      <c r="T669" s="265">
        <f t="shared" si="735"/>
        <v>0</v>
      </c>
      <c r="U669" s="265">
        <f t="shared" si="736"/>
        <v>0</v>
      </c>
      <c r="V669" s="265">
        <f t="shared" si="723"/>
        <v>0</v>
      </c>
      <c r="W669" s="265">
        <f t="shared" si="737"/>
        <v>0</v>
      </c>
      <c r="X669" s="265">
        <f t="shared" si="738"/>
        <v>0</v>
      </c>
      <c r="Y669" s="265">
        <f t="shared" si="739"/>
        <v>0</v>
      </c>
      <c r="Z669" s="265">
        <f t="shared" si="740"/>
        <v>0</v>
      </c>
      <c r="AA669" s="990"/>
    </row>
    <row r="670" spans="1:27" s="11" customFormat="1" ht="26.4" outlineLevel="1">
      <c r="A670" s="192"/>
      <c r="B670" s="192"/>
      <c r="C670" s="193" t="s">
        <v>823</v>
      </c>
      <c r="D670" s="194">
        <v>0</v>
      </c>
      <c r="E670" s="194">
        <v>0</v>
      </c>
      <c r="F670" s="195" t="s">
        <v>660</v>
      </c>
      <c r="G670" s="199">
        <v>507247.19999999995</v>
      </c>
      <c r="H670" s="199">
        <v>54500.000000000007</v>
      </c>
      <c r="I670" s="199">
        <f t="shared" si="741"/>
        <v>561747.19999999995</v>
      </c>
      <c r="J670" s="199">
        <f t="shared" si="732"/>
        <v>0</v>
      </c>
      <c r="K670" s="199">
        <f t="shared" si="733"/>
        <v>0</v>
      </c>
      <c r="L670" s="199">
        <f t="shared" si="734"/>
        <v>0</v>
      </c>
      <c r="M670" s="554">
        <f>'KL TTHT CV DOT 2'!P669</f>
        <v>0</v>
      </c>
      <c r="N670" s="579">
        <f>'KL TTHT CV DOT 2'!Q669</f>
        <v>0</v>
      </c>
      <c r="O670" s="579">
        <f t="shared" si="699"/>
        <v>0</v>
      </c>
      <c r="P670" s="554">
        <f t="shared" si="722"/>
        <v>0</v>
      </c>
      <c r="Q670" s="554"/>
      <c r="R670" s="554"/>
      <c r="S670" s="554" t="e">
        <f>#REF!+Q670+R670</f>
        <v>#REF!</v>
      </c>
      <c r="T670" s="265">
        <f t="shared" si="735"/>
        <v>0</v>
      </c>
      <c r="U670" s="265">
        <f t="shared" si="736"/>
        <v>0</v>
      </c>
      <c r="V670" s="265">
        <f t="shared" si="723"/>
        <v>0</v>
      </c>
      <c r="W670" s="265">
        <f t="shared" si="737"/>
        <v>0</v>
      </c>
      <c r="X670" s="265">
        <f t="shared" si="738"/>
        <v>0</v>
      </c>
      <c r="Y670" s="265">
        <f t="shared" si="739"/>
        <v>0</v>
      </c>
      <c r="Z670" s="265">
        <f t="shared" si="740"/>
        <v>0</v>
      </c>
      <c r="AA670" s="990"/>
    </row>
    <row r="671" spans="1:27" ht="26.4" outlineLevel="1">
      <c r="A671" s="137"/>
      <c r="B671" s="137"/>
      <c r="C671" s="138" t="s">
        <v>827</v>
      </c>
      <c r="D671" s="97">
        <v>1</v>
      </c>
      <c r="E671" s="97">
        <v>1</v>
      </c>
      <c r="F671" s="139" t="s">
        <v>660</v>
      </c>
      <c r="G671" s="199">
        <v>9216914.4000000004</v>
      </c>
      <c r="H671" s="199">
        <v>272500</v>
      </c>
      <c r="I671" s="71">
        <f t="shared" si="741"/>
        <v>9489414.4000000004</v>
      </c>
      <c r="J671" s="71">
        <f t="shared" si="732"/>
        <v>9216914.4000000004</v>
      </c>
      <c r="K671" s="71">
        <f t="shared" si="733"/>
        <v>272500</v>
      </c>
      <c r="L671" s="71">
        <f t="shared" si="734"/>
        <v>9489414.4000000004</v>
      </c>
      <c r="M671" s="552">
        <f>'KL TTHT CV DOT 2'!P670</f>
        <v>0</v>
      </c>
      <c r="N671" s="570">
        <f>'KL TTHT CV DOT 2'!Q670</f>
        <v>0</v>
      </c>
      <c r="O671" s="570">
        <f t="shared" si="699"/>
        <v>0</v>
      </c>
      <c r="P671" s="552">
        <f t="shared" si="722"/>
        <v>0</v>
      </c>
      <c r="Q671" s="552"/>
      <c r="R671" s="552"/>
      <c r="S671" s="552" t="e">
        <f>#REF!+Q671+R671</f>
        <v>#REF!</v>
      </c>
      <c r="T671" s="257">
        <f t="shared" si="735"/>
        <v>0</v>
      </c>
      <c r="U671" s="257">
        <f t="shared" si="736"/>
        <v>0</v>
      </c>
      <c r="V671" s="257">
        <f t="shared" si="723"/>
        <v>0</v>
      </c>
      <c r="W671" s="257">
        <f t="shared" si="737"/>
        <v>0</v>
      </c>
      <c r="X671" s="257">
        <f t="shared" si="738"/>
        <v>0</v>
      </c>
      <c r="Y671" s="257">
        <f t="shared" si="739"/>
        <v>0</v>
      </c>
      <c r="Z671" s="257">
        <f t="shared" si="740"/>
        <v>0</v>
      </c>
      <c r="AA671" s="990"/>
    </row>
    <row r="672" spans="1:27" outlineLevel="1">
      <c r="A672" s="137"/>
      <c r="B672" s="137"/>
      <c r="C672" s="138" t="s">
        <v>657</v>
      </c>
      <c r="D672" s="97">
        <v>1</v>
      </c>
      <c r="E672" s="97">
        <v>1</v>
      </c>
      <c r="F672" s="139" t="s">
        <v>619</v>
      </c>
      <c r="G672" s="199">
        <v>664310.58600000001</v>
      </c>
      <c r="H672" s="199">
        <v>199293.1758</v>
      </c>
      <c r="I672" s="71">
        <f t="shared" si="741"/>
        <v>863603.76179999998</v>
      </c>
      <c r="J672" s="71">
        <f t="shared" si="732"/>
        <v>664310.58600000001</v>
      </c>
      <c r="K672" s="71">
        <f t="shared" si="733"/>
        <v>199293.1758</v>
      </c>
      <c r="L672" s="71">
        <f t="shared" si="734"/>
        <v>863603.76179999998</v>
      </c>
      <c r="M672" s="552">
        <f>'KL TTHT CV DOT 2'!P671</f>
        <v>0</v>
      </c>
      <c r="N672" s="570">
        <f>'KL TTHT CV DOT 2'!Q671</f>
        <v>0</v>
      </c>
      <c r="O672" s="570">
        <f t="shared" si="699"/>
        <v>0</v>
      </c>
      <c r="P672" s="552">
        <f t="shared" si="722"/>
        <v>0</v>
      </c>
      <c r="Q672" s="552"/>
      <c r="R672" s="552"/>
      <c r="S672" s="552" t="e">
        <f>#REF!+Q672+R672</f>
        <v>#REF!</v>
      </c>
      <c r="T672" s="257">
        <f t="shared" si="735"/>
        <v>0</v>
      </c>
      <c r="U672" s="257">
        <f t="shared" si="736"/>
        <v>0</v>
      </c>
      <c r="V672" s="257">
        <f t="shared" si="723"/>
        <v>0</v>
      </c>
      <c r="W672" s="257">
        <f t="shared" si="737"/>
        <v>0</v>
      </c>
      <c r="X672" s="257">
        <f t="shared" si="738"/>
        <v>0</v>
      </c>
      <c r="Y672" s="257">
        <f t="shared" si="739"/>
        <v>0</v>
      </c>
      <c r="Z672" s="257">
        <f t="shared" si="740"/>
        <v>0</v>
      </c>
      <c r="AA672" s="990"/>
    </row>
    <row r="673" spans="1:27" outlineLevel="1">
      <c r="A673" s="137"/>
      <c r="B673" s="137"/>
      <c r="C673" s="138"/>
      <c r="D673" s="97"/>
      <c r="E673" s="97"/>
      <c r="F673" s="139"/>
      <c r="G673" s="71"/>
      <c r="H673" s="71"/>
      <c r="I673" s="71"/>
      <c r="J673" s="71"/>
      <c r="K673" s="71"/>
      <c r="L673" s="71"/>
      <c r="M673" s="552">
        <f>'KL TTHT CV DOT 2'!P672</f>
        <v>0</v>
      </c>
      <c r="N673" s="570">
        <f>'KL TTHT CV DOT 2'!Q672</f>
        <v>0</v>
      </c>
      <c r="O673" s="570">
        <f t="shared" si="699"/>
        <v>0</v>
      </c>
      <c r="P673" s="552">
        <f t="shared" si="722"/>
        <v>0</v>
      </c>
      <c r="Q673" s="552"/>
      <c r="R673" s="552"/>
      <c r="S673" s="552" t="e">
        <f>#REF!+Q673+R673</f>
        <v>#REF!</v>
      </c>
      <c r="T673" s="257">
        <f t="shared" si="735"/>
        <v>0</v>
      </c>
      <c r="U673" s="257">
        <f t="shared" si="736"/>
        <v>0</v>
      </c>
      <c r="V673" s="257">
        <f t="shared" si="723"/>
        <v>0</v>
      </c>
      <c r="W673" s="257">
        <f t="shared" si="737"/>
        <v>0</v>
      </c>
      <c r="X673" s="257">
        <f t="shared" si="738"/>
        <v>0</v>
      </c>
      <c r="Y673" s="257">
        <f t="shared" si="739"/>
        <v>0</v>
      </c>
      <c r="Z673" s="257">
        <f t="shared" si="740"/>
        <v>0</v>
      </c>
      <c r="AA673" s="990"/>
    </row>
    <row r="674" spans="1:27" outlineLevel="1">
      <c r="A674" s="137"/>
      <c r="B674" s="137"/>
      <c r="C674" s="147" t="s">
        <v>706</v>
      </c>
      <c r="D674" s="97"/>
      <c r="E674" s="97"/>
      <c r="F674" s="139"/>
      <c r="G674" s="71"/>
      <c r="H674" s="71"/>
      <c r="I674" s="71"/>
      <c r="J674" s="82">
        <f>SUBTOTAL(9,J675:J680)</f>
        <v>135827400</v>
      </c>
      <c r="K674" s="82">
        <f t="shared" ref="K674:L674" si="742">SUBTOTAL(9,K675:K680)</f>
        <v>4650000.0000000009</v>
      </c>
      <c r="L674" s="82">
        <f t="shared" si="742"/>
        <v>140477400</v>
      </c>
      <c r="M674" s="553">
        <f>'KL TTHT CV DOT 2'!P673</f>
        <v>0</v>
      </c>
      <c r="N674" s="576">
        <f>'KL TTHT CV DOT 2'!Q673</f>
        <v>0</v>
      </c>
      <c r="O674" s="576">
        <f t="shared" si="699"/>
        <v>0</v>
      </c>
      <c r="P674" s="553">
        <f t="shared" si="722"/>
        <v>0</v>
      </c>
      <c r="Q674" s="553"/>
      <c r="R674" s="553"/>
      <c r="S674" s="553" t="e">
        <f>#REF!+Q674+R674</f>
        <v>#REF!</v>
      </c>
      <c r="T674" s="266">
        <f>SUBTOTAL(9,T675:T680)</f>
        <v>0</v>
      </c>
      <c r="U674" s="266">
        <f t="shared" ref="U674:V674" si="743">SUBTOTAL(9,U675:U680)</f>
        <v>0</v>
      </c>
      <c r="V674" s="266">
        <f t="shared" si="743"/>
        <v>0</v>
      </c>
      <c r="W674" s="266">
        <f>SUBTOTAL(9,W675:W680)</f>
        <v>0</v>
      </c>
      <c r="X674" s="266">
        <f t="shared" ref="X674:Y674" si="744">SUBTOTAL(9,X675:X680)</f>
        <v>0</v>
      </c>
      <c r="Y674" s="266">
        <f t="shared" si="744"/>
        <v>0</v>
      </c>
      <c r="Z674" s="266">
        <f t="shared" ref="Z674" si="745">SUBTOTAL(9,Z675:Z680)</f>
        <v>0</v>
      </c>
      <c r="AA674" s="988"/>
    </row>
    <row r="675" spans="1:27" outlineLevel="1">
      <c r="A675" s="137"/>
      <c r="B675" s="137"/>
      <c r="C675" s="138" t="s">
        <v>837</v>
      </c>
      <c r="D675" s="97">
        <v>9</v>
      </c>
      <c r="E675" s="97">
        <v>9</v>
      </c>
      <c r="F675" s="139" t="s">
        <v>660</v>
      </c>
      <c r="G675" s="199">
        <v>3339600.0000000005</v>
      </c>
      <c r="H675" s="199">
        <v>56000.000000000007</v>
      </c>
      <c r="I675" s="71">
        <f t="shared" ref="I675:I679" si="746">SUM(G675:H675)</f>
        <v>3395600.0000000005</v>
      </c>
      <c r="J675" s="71">
        <f>G675*E675</f>
        <v>30056400.000000004</v>
      </c>
      <c r="K675" s="71">
        <f>H675*E675</f>
        <v>504000.00000000006</v>
      </c>
      <c r="L675" s="71">
        <f>I675*E675</f>
        <v>30560400.000000004</v>
      </c>
      <c r="M675" s="552">
        <f>'KL TTHT CV DOT 2'!P674</f>
        <v>0</v>
      </c>
      <c r="N675" s="570">
        <f>'KL TTHT CV DOT 2'!Q674</f>
        <v>0</v>
      </c>
      <c r="O675" s="570">
        <f t="shared" si="699"/>
        <v>0</v>
      </c>
      <c r="P675" s="552">
        <f t="shared" si="722"/>
        <v>0</v>
      </c>
      <c r="Q675" s="552"/>
      <c r="R675" s="552"/>
      <c r="S675" s="552" t="e">
        <f>#REF!+Q675+R675</f>
        <v>#REF!</v>
      </c>
      <c r="T675" s="257">
        <f t="shared" ref="T675:T680" si="747">M675*J675</f>
        <v>0</v>
      </c>
      <c r="U675" s="257">
        <f t="shared" ref="U675:U680" si="748">M675*K675</f>
        <v>0</v>
      </c>
      <c r="V675" s="257">
        <f t="shared" si="723"/>
        <v>0</v>
      </c>
      <c r="W675" s="257">
        <f t="shared" ref="W675:W680" si="749">J675*N675</f>
        <v>0</v>
      </c>
      <c r="X675" s="257">
        <f t="shared" ref="X675:X680" si="750">K675*N675</f>
        <v>0</v>
      </c>
      <c r="Y675" s="257">
        <f t="shared" ref="Y675:Y680" si="751">W675+X675</f>
        <v>0</v>
      </c>
      <c r="Z675" s="257">
        <f t="shared" ref="Z675:Z680" si="752">V675+Y675</f>
        <v>0</v>
      </c>
      <c r="AA675" s="990"/>
    </row>
    <row r="676" spans="1:27" outlineLevel="1">
      <c r="A676" s="137"/>
      <c r="B676" s="137"/>
      <c r="C676" s="138" t="s">
        <v>709</v>
      </c>
      <c r="D676" s="97">
        <v>58</v>
      </c>
      <c r="E676" s="97">
        <f>58+2</f>
        <v>60</v>
      </c>
      <c r="F676" s="139" t="s">
        <v>660</v>
      </c>
      <c r="G676" s="199">
        <v>1607100.0000000002</v>
      </c>
      <c r="H676" s="199">
        <v>56000.000000000007</v>
      </c>
      <c r="I676" s="71">
        <f t="shared" si="746"/>
        <v>1663100.0000000002</v>
      </c>
      <c r="J676" s="71">
        <f>G676*E676</f>
        <v>96426000.000000015</v>
      </c>
      <c r="K676" s="71">
        <f>H676*E676</f>
        <v>3360000.0000000005</v>
      </c>
      <c r="L676" s="71">
        <f>I676*E676</f>
        <v>99786000.000000015</v>
      </c>
      <c r="M676" s="552">
        <f>'KL TTHT CV DOT 2'!P675</f>
        <v>0</v>
      </c>
      <c r="N676" s="570">
        <f>'KL TTHT CV DOT 2'!Q675</f>
        <v>0</v>
      </c>
      <c r="O676" s="570">
        <f t="shared" si="699"/>
        <v>0</v>
      </c>
      <c r="P676" s="552">
        <f t="shared" si="722"/>
        <v>0</v>
      </c>
      <c r="Q676" s="552"/>
      <c r="R676" s="552"/>
      <c r="S676" s="552" t="e">
        <f>#REF!+Q676+R676</f>
        <v>#REF!</v>
      </c>
      <c r="T676" s="257">
        <f t="shared" si="747"/>
        <v>0</v>
      </c>
      <c r="U676" s="257">
        <f t="shared" si="748"/>
        <v>0</v>
      </c>
      <c r="V676" s="257">
        <f t="shared" si="723"/>
        <v>0</v>
      </c>
      <c r="W676" s="257">
        <f t="shared" si="749"/>
        <v>0</v>
      </c>
      <c r="X676" s="257">
        <f t="shared" si="750"/>
        <v>0</v>
      </c>
      <c r="Y676" s="257">
        <f t="shared" si="751"/>
        <v>0</v>
      </c>
      <c r="Z676" s="257">
        <f t="shared" si="752"/>
        <v>0</v>
      </c>
      <c r="AA676" s="990"/>
    </row>
    <row r="677" spans="1:27" outlineLevel="1">
      <c r="A677" s="137"/>
      <c r="B677" s="137"/>
      <c r="C677" s="138" t="s">
        <v>711</v>
      </c>
      <c r="D677" s="97">
        <v>0</v>
      </c>
      <c r="E677" s="97">
        <v>0</v>
      </c>
      <c r="F677" s="397" t="s">
        <v>660</v>
      </c>
      <c r="G677" s="62">
        <v>585200</v>
      </c>
      <c r="H677" s="62">
        <v>56000.000000000007</v>
      </c>
      <c r="I677" s="62">
        <f t="shared" si="746"/>
        <v>641200</v>
      </c>
      <c r="J677" s="62">
        <f>G677*E677</f>
        <v>0</v>
      </c>
      <c r="K677" s="71">
        <f>H677*E677</f>
        <v>0</v>
      </c>
      <c r="L677" s="71">
        <f>I677*E677</f>
        <v>0</v>
      </c>
      <c r="M677" s="552">
        <f>'KL TTHT CV DOT 2'!P676</f>
        <v>0</v>
      </c>
      <c r="N677" s="570">
        <f>'KL TTHT CV DOT 2'!Q676</f>
        <v>0</v>
      </c>
      <c r="O677" s="570">
        <f t="shared" si="699"/>
        <v>0</v>
      </c>
      <c r="P677" s="552">
        <f t="shared" si="722"/>
        <v>0</v>
      </c>
      <c r="Q677" s="552"/>
      <c r="R677" s="552"/>
      <c r="S677" s="552" t="e">
        <f>#REF!+Q677+R677</f>
        <v>#REF!</v>
      </c>
      <c r="T677" s="257">
        <f t="shared" si="747"/>
        <v>0</v>
      </c>
      <c r="U677" s="257">
        <f t="shared" si="748"/>
        <v>0</v>
      </c>
      <c r="V677" s="257">
        <f t="shared" si="723"/>
        <v>0</v>
      </c>
      <c r="W677" s="257">
        <f t="shared" si="749"/>
        <v>0</v>
      </c>
      <c r="X677" s="257">
        <f t="shared" si="750"/>
        <v>0</v>
      </c>
      <c r="Y677" s="257">
        <f t="shared" si="751"/>
        <v>0</v>
      </c>
      <c r="Z677" s="257">
        <f t="shared" si="752"/>
        <v>0</v>
      </c>
      <c r="AA677" s="990"/>
    </row>
    <row r="678" spans="1:27" outlineLevel="1">
      <c r="A678" s="137"/>
      <c r="B678" s="137"/>
      <c r="C678" s="138" t="s">
        <v>851</v>
      </c>
      <c r="D678" s="97">
        <v>6</v>
      </c>
      <c r="E678" s="97">
        <v>6</v>
      </c>
      <c r="F678" s="397" t="s">
        <v>660</v>
      </c>
      <c r="G678" s="62">
        <v>1182500</v>
      </c>
      <c r="H678" s="62">
        <v>56000.000000000007</v>
      </c>
      <c r="I678" s="62">
        <f t="shared" si="746"/>
        <v>1238500</v>
      </c>
      <c r="J678" s="62">
        <f>G678*E678</f>
        <v>7095000</v>
      </c>
      <c r="K678" s="71">
        <f>H678*E678</f>
        <v>336000.00000000006</v>
      </c>
      <c r="L678" s="71">
        <f>I678*E678</f>
        <v>7431000</v>
      </c>
      <c r="M678" s="552">
        <f>'KL TTHT CV DOT 2'!P677</f>
        <v>0</v>
      </c>
      <c r="N678" s="570">
        <f>'KL TTHT CV DOT 2'!Q677</f>
        <v>0</v>
      </c>
      <c r="O678" s="570">
        <f t="shared" si="699"/>
        <v>0</v>
      </c>
      <c r="P678" s="552">
        <f t="shared" si="722"/>
        <v>0</v>
      </c>
      <c r="Q678" s="552"/>
      <c r="R678" s="552"/>
      <c r="S678" s="552" t="e">
        <f>#REF!+Q678+R678</f>
        <v>#REF!</v>
      </c>
      <c r="T678" s="257">
        <f t="shared" si="747"/>
        <v>0</v>
      </c>
      <c r="U678" s="257">
        <f t="shared" si="748"/>
        <v>0</v>
      </c>
      <c r="V678" s="257">
        <f t="shared" si="723"/>
        <v>0</v>
      </c>
      <c r="W678" s="257">
        <f t="shared" si="749"/>
        <v>0</v>
      </c>
      <c r="X678" s="257">
        <f t="shared" si="750"/>
        <v>0</v>
      </c>
      <c r="Y678" s="257">
        <f t="shared" si="751"/>
        <v>0</v>
      </c>
      <c r="Z678" s="257">
        <f t="shared" si="752"/>
        <v>0</v>
      </c>
      <c r="AA678" s="990"/>
    </row>
    <row r="679" spans="1:27" outlineLevel="1">
      <c r="A679" s="137"/>
      <c r="B679" s="137"/>
      <c r="C679" s="138" t="s">
        <v>657</v>
      </c>
      <c r="D679" s="97">
        <v>1</v>
      </c>
      <c r="E679" s="97">
        <v>1</v>
      </c>
      <c r="F679" s="397" t="s">
        <v>619</v>
      </c>
      <c r="G679" s="62">
        <v>2250000</v>
      </c>
      <c r="H679" s="62">
        <v>450000</v>
      </c>
      <c r="I679" s="62">
        <f t="shared" si="746"/>
        <v>2700000</v>
      </c>
      <c r="J679" s="62">
        <f>G679*E679</f>
        <v>2250000</v>
      </c>
      <c r="K679" s="71">
        <f>H679*E679</f>
        <v>450000</v>
      </c>
      <c r="L679" s="71">
        <f>I679*E679</f>
        <v>2700000</v>
      </c>
      <c r="M679" s="552">
        <f>'KL TTHT CV DOT 2'!P678</f>
        <v>0</v>
      </c>
      <c r="N679" s="570">
        <f>'KL TTHT CV DOT 2'!Q678</f>
        <v>0</v>
      </c>
      <c r="O679" s="570">
        <f t="shared" si="699"/>
        <v>0</v>
      </c>
      <c r="P679" s="552">
        <f t="shared" si="722"/>
        <v>0</v>
      </c>
      <c r="Q679" s="552"/>
      <c r="R679" s="552"/>
      <c r="S679" s="552" t="e">
        <f>#REF!+Q679+R679</f>
        <v>#REF!</v>
      </c>
      <c r="T679" s="257">
        <f t="shared" si="747"/>
        <v>0</v>
      </c>
      <c r="U679" s="257">
        <f t="shared" si="748"/>
        <v>0</v>
      </c>
      <c r="V679" s="257">
        <f t="shared" si="723"/>
        <v>0</v>
      </c>
      <c r="W679" s="257">
        <f t="shared" si="749"/>
        <v>0</v>
      </c>
      <c r="X679" s="257">
        <f t="shared" si="750"/>
        <v>0</v>
      </c>
      <c r="Y679" s="257">
        <f t="shared" si="751"/>
        <v>0</v>
      </c>
      <c r="Z679" s="257">
        <f t="shared" si="752"/>
        <v>0</v>
      </c>
      <c r="AA679" s="990"/>
    </row>
    <row r="680" spans="1:27" outlineLevel="1">
      <c r="A680" s="137"/>
      <c r="B680" s="137"/>
      <c r="C680" s="138"/>
      <c r="D680" s="97"/>
      <c r="E680" s="97"/>
      <c r="F680" s="397"/>
      <c r="G680" s="62"/>
      <c r="H680" s="62"/>
      <c r="I680" s="62"/>
      <c r="J680" s="62"/>
      <c r="K680" s="71"/>
      <c r="L680" s="71"/>
      <c r="M680" s="552">
        <f>'KL TTHT CV DOT 2'!P679</f>
        <v>0</v>
      </c>
      <c r="N680" s="570">
        <f>'KL TTHT CV DOT 2'!Q679</f>
        <v>0</v>
      </c>
      <c r="O680" s="570">
        <f t="shared" si="699"/>
        <v>0</v>
      </c>
      <c r="P680" s="552">
        <f t="shared" si="722"/>
        <v>0</v>
      </c>
      <c r="Q680" s="552"/>
      <c r="R680" s="552"/>
      <c r="S680" s="552" t="e">
        <f>#REF!+Q680+R680</f>
        <v>#REF!</v>
      </c>
      <c r="T680" s="257">
        <f t="shared" si="747"/>
        <v>0</v>
      </c>
      <c r="U680" s="257">
        <f t="shared" si="748"/>
        <v>0</v>
      </c>
      <c r="V680" s="257">
        <f t="shared" si="723"/>
        <v>0</v>
      </c>
      <c r="W680" s="257">
        <f t="shared" si="749"/>
        <v>0</v>
      </c>
      <c r="X680" s="257">
        <f t="shared" si="750"/>
        <v>0</v>
      </c>
      <c r="Y680" s="257">
        <f t="shared" si="751"/>
        <v>0</v>
      </c>
      <c r="Z680" s="257">
        <f t="shared" si="752"/>
        <v>0</v>
      </c>
      <c r="AA680" s="990"/>
    </row>
    <row r="681" spans="1:27" s="153" customFormat="1" outlineLevel="1">
      <c r="A681" s="146"/>
      <c r="B681" s="146"/>
      <c r="C681" s="147" t="s">
        <v>841</v>
      </c>
      <c r="D681" s="99"/>
      <c r="E681" s="99"/>
      <c r="F681" s="529"/>
      <c r="G681" s="82"/>
      <c r="H681" s="82"/>
      <c r="I681" s="82"/>
      <c r="J681" s="82">
        <f>SUBTOTAL(9,J682:J689)</f>
        <v>124059014.59461187</v>
      </c>
      <c r="K681" s="82">
        <f t="shared" ref="K681:L681" si="753">SUBTOTAL(9,K682:K689)</f>
        <v>22220126.856500257</v>
      </c>
      <c r="L681" s="82">
        <f t="shared" si="753"/>
        <v>146279141.45111215</v>
      </c>
      <c r="M681" s="553">
        <f>'KL TTHT CV DOT 2'!P680</f>
        <v>0</v>
      </c>
      <c r="N681" s="576">
        <f>'KL TTHT CV DOT 2'!Q680</f>
        <v>0</v>
      </c>
      <c r="O681" s="576">
        <f t="shared" si="699"/>
        <v>0</v>
      </c>
      <c r="P681" s="553">
        <f t="shared" si="722"/>
        <v>0</v>
      </c>
      <c r="Q681" s="553"/>
      <c r="R681" s="553"/>
      <c r="S681" s="553" t="e">
        <f>#REF!+Q681+R681</f>
        <v>#REF!</v>
      </c>
      <c r="T681" s="266">
        <f>SUBTOTAL(9,T682:T689)</f>
        <v>21414248.465236362</v>
      </c>
      <c r="U681" s="266">
        <f t="shared" ref="U681:V681" si="754">SUBTOTAL(9,U682:U689)</f>
        <v>4538121.5286000008</v>
      </c>
      <c r="V681" s="266">
        <f t="shared" si="754"/>
        <v>25952369.993836366</v>
      </c>
      <c r="W681" s="266">
        <f>SUBTOTAL(9,W682:W689)</f>
        <v>0</v>
      </c>
      <c r="X681" s="266">
        <f t="shared" ref="X681:Y681" si="755">SUBTOTAL(9,X682:X689)</f>
        <v>0</v>
      </c>
      <c r="Y681" s="266">
        <f t="shared" si="755"/>
        <v>0</v>
      </c>
      <c r="Z681" s="266">
        <f t="shared" ref="Z681" si="756">SUBTOTAL(9,Z682:Z689)</f>
        <v>25952369.993836366</v>
      </c>
      <c r="AA681" s="988"/>
    </row>
    <row r="682" spans="1:27" s="11" customFormat="1" outlineLevel="1">
      <c r="A682" s="192"/>
      <c r="B682" s="192"/>
      <c r="C682" s="193" t="s">
        <v>812</v>
      </c>
      <c r="D682" s="194">
        <v>693</v>
      </c>
      <c r="E682" s="97">
        <v>684.5454545454545</v>
      </c>
      <c r="F682" s="397" t="s">
        <v>624</v>
      </c>
      <c r="G682" s="62">
        <v>22980.09</v>
      </c>
      <c r="H682" s="62">
        <v>5743.9305000000022</v>
      </c>
      <c r="I682" s="62">
        <f t="shared" ref="I682:I687" si="757">SUM(G682:H682)</f>
        <v>28724.020500000002</v>
      </c>
      <c r="J682" s="62">
        <f t="shared" ref="J682:J688" si="758">G682*E682</f>
        <v>15730916.154545454</v>
      </c>
      <c r="K682" s="199">
        <f t="shared" ref="K682:K688" si="759">H682*E682</f>
        <v>3931981.5150000011</v>
      </c>
      <c r="L682" s="199">
        <f t="shared" ref="L682:L688" si="760">I682*E682</f>
        <v>19662897.669545457</v>
      </c>
      <c r="M682" s="554">
        <f>'KL TTHT CV DOT 2'!P681</f>
        <v>0.36</v>
      </c>
      <c r="N682" s="579">
        <f>'KL TTHT CV DOT 2'!Q681</f>
        <v>0</v>
      </c>
      <c r="O682" s="579">
        <f t="shared" si="699"/>
        <v>0.36</v>
      </c>
      <c r="P682" s="554">
        <f t="shared" si="722"/>
        <v>0.72</v>
      </c>
      <c r="Q682" s="554"/>
      <c r="R682" s="554"/>
      <c r="S682" s="554" t="e">
        <f>#REF!+Q682+R682</f>
        <v>#REF!</v>
      </c>
      <c r="T682" s="265">
        <f t="shared" ref="T682:T689" si="761">M682*J682</f>
        <v>5663129.8156363629</v>
      </c>
      <c r="U682" s="265">
        <f t="shared" ref="U682:U689" si="762">M682*K682</f>
        <v>1415513.3454000002</v>
      </c>
      <c r="V682" s="265">
        <f t="shared" si="723"/>
        <v>7078643.1610363629</v>
      </c>
      <c r="W682" s="265">
        <f t="shared" ref="W682:W689" si="763">J682*N682</f>
        <v>0</v>
      </c>
      <c r="X682" s="265">
        <f t="shared" ref="X682:X689" si="764">K682*N682</f>
        <v>0</v>
      </c>
      <c r="Y682" s="265">
        <f t="shared" ref="Y682:Y689" si="765">W682+X682</f>
        <v>0</v>
      </c>
      <c r="Z682" s="265">
        <f t="shared" ref="Z682:Z689" si="766">V682+Y682</f>
        <v>7078643.1610363629</v>
      </c>
      <c r="AA682" s="990"/>
    </row>
    <row r="683" spans="1:27" s="11" customFormat="1" outlineLevel="1">
      <c r="A683" s="192"/>
      <c r="B683" s="192"/>
      <c r="C683" s="193" t="s">
        <v>842</v>
      </c>
      <c r="D683" s="194">
        <v>442</v>
      </c>
      <c r="E683" s="97">
        <v>464</v>
      </c>
      <c r="F683" s="397" t="s">
        <v>624</v>
      </c>
      <c r="G683" s="62">
        <v>32518.739999999998</v>
      </c>
      <c r="H683" s="62">
        <v>7485.6650000000009</v>
      </c>
      <c r="I683" s="62">
        <f t="shared" si="757"/>
        <v>40004.404999999999</v>
      </c>
      <c r="J683" s="62">
        <f t="shared" si="758"/>
        <v>15088695.359999999</v>
      </c>
      <c r="K683" s="199">
        <f t="shared" si="759"/>
        <v>3473348.5600000005</v>
      </c>
      <c r="L683" s="199">
        <f t="shared" si="760"/>
        <v>18562043.919999998</v>
      </c>
      <c r="M683" s="554">
        <f>'KL TTHT CV DOT 2'!P682</f>
        <v>0.36</v>
      </c>
      <c r="N683" s="579">
        <f>'KL TTHT CV DOT 2'!Q682</f>
        <v>0</v>
      </c>
      <c r="O683" s="579">
        <f t="shared" si="699"/>
        <v>0.36</v>
      </c>
      <c r="P683" s="554">
        <f t="shared" si="722"/>
        <v>0.72</v>
      </c>
      <c r="Q683" s="554"/>
      <c r="R683" s="554"/>
      <c r="S683" s="554" t="e">
        <f>#REF!+Q683+R683</f>
        <v>#REF!</v>
      </c>
      <c r="T683" s="265">
        <f t="shared" si="761"/>
        <v>5431930.3295999998</v>
      </c>
      <c r="U683" s="265">
        <f t="shared" si="762"/>
        <v>1250405.4816000001</v>
      </c>
      <c r="V683" s="265">
        <f t="shared" si="723"/>
        <v>6682335.8112000003</v>
      </c>
      <c r="W683" s="265">
        <f t="shared" si="763"/>
        <v>0</v>
      </c>
      <c r="X683" s="265">
        <f t="shared" si="764"/>
        <v>0</v>
      </c>
      <c r="Y683" s="265">
        <f t="shared" si="765"/>
        <v>0</v>
      </c>
      <c r="Z683" s="265">
        <f t="shared" si="766"/>
        <v>6682335.8112000003</v>
      </c>
      <c r="AA683" s="990"/>
    </row>
    <row r="684" spans="1:27" s="11" customFormat="1" outlineLevel="1">
      <c r="A684" s="192"/>
      <c r="B684" s="192"/>
      <c r="C684" s="193" t="s">
        <v>844</v>
      </c>
      <c r="D684" s="194">
        <v>0</v>
      </c>
      <c r="E684" s="97">
        <v>0</v>
      </c>
      <c r="F684" s="397" t="s">
        <v>624</v>
      </c>
      <c r="G684" s="62">
        <v>72299.399999999994</v>
      </c>
      <c r="H684" s="62">
        <v>17189.865000000002</v>
      </c>
      <c r="I684" s="62">
        <f t="shared" si="757"/>
        <v>89489.264999999999</v>
      </c>
      <c r="J684" s="62">
        <f t="shared" si="758"/>
        <v>0</v>
      </c>
      <c r="K684" s="199">
        <f t="shared" si="759"/>
        <v>0</v>
      </c>
      <c r="L684" s="199">
        <f t="shared" si="760"/>
        <v>0</v>
      </c>
      <c r="M684" s="554">
        <f>'KL TTHT CV DOT 2'!P683</f>
        <v>0</v>
      </c>
      <c r="N684" s="579">
        <f>'KL TTHT CV DOT 2'!Q683</f>
        <v>0</v>
      </c>
      <c r="O684" s="579">
        <f t="shared" si="699"/>
        <v>0</v>
      </c>
      <c r="P684" s="554">
        <f t="shared" si="722"/>
        <v>0</v>
      </c>
      <c r="Q684" s="554"/>
      <c r="R684" s="554"/>
      <c r="S684" s="554" t="e">
        <f>#REF!+Q684+R684</f>
        <v>#REF!</v>
      </c>
      <c r="T684" s="265">
        <f t="shared" si="761"/>
        <v>0</v>
      </c>
      <c r="U684" s="265">
        <f t="shared" si="762"/>
        <v>0</v>
      </c>
      <c r="V684" s="265">
        <f t="shared" si="723"/>
        <v>0</v>
      </c>
      <c r="W684" s="265">
        <f t="shared" si="763"/>
        <v>0</v>
      </c>
      <c r="X684" s="265">
        <f t="shared" si="764"/>
        <v>0</v>
      </c>
      <c r="Y684" s="265">
        <f t="shared" si="765"/>
        <v>0</v>
      </c>
      <c r="Z684" s="265">
        <f t="shared" si="766"/>
        <v>0</v>
      </c>
      <c r="AA684" s="990"/>
    </row>
    <row r="685" spans="1:27" s="11" customFormat="1" outlineLevel="1">
      <c r="A685" s="192"/>
      <c r="B685" s="192"/>
      <c r="C685" s="193" t="s">
        <v>845</v>
      </c>
      <c r="D685" s="194">
        <v>317</v>
      </c>
      <c r="E685" s="97">
        <v>280</v>
      </c>
      <c r="F685" s="397" t="s">
        <v>624</v>
      </c>
      <c r="G685" s="62">
        <v>102372.9</v>
      </c>
      <c r="H685" s="62">
        <v>18573.439500000004</v>
      </c>
      <c r="I685" s="62">
        <f t="shared" si="757"/>
        <v>120946.3395</v>
      </c>
      <c r="J685" s="62">
        <f t="shared" si="758"/>
        <v>28664412</v>
      </c>
      <c r="K685" s="199">
        <f t="shared" si="759"/>
        <v>5200563.0600000015</v>
      </c>
      <c r="L685" s="199">
        <f t="shared" si="760"/>
        <v>33864975.060000002</v>
      </c>
      <c r="M685" s="554">
        <f>'KL TTHT CV DOT 2'!P684</f>
        <v>0.36</v>
      </c>
      <c r="N685" s="579">
        <f>'KL TTHT CV DOT 2'!Q684</f>
        <v>0</v>
      </c>
      <c r="O685" s="579">
        <f t="shared" si="699"/>
        <v>0.36</v>
      </c>
      <c r="P685" s="554">
        <f t="shared" si="722"/>
        <v>0.72</v>
      </c>
      <c r="Q685" s="554"/>
      <c r="R685" s="554"/>
      <c r="S685" s="554" t="e">
        <f>#REF!+Q685+R685</f>
        <v>#REF!</v>
      </c>
      <c r="T685" s="265">
        <f t="shared" si="761"/>
        <v>10319188.32</v>
      </c>
      <c r="U685" s="265">
        <f t="shared" si="762"/>
        <v>1872202.7016000005</v>
      </c>
      <c r="V685" s="265">
        <f t="shared" si="723"/>
        <v>12191391.021600001</v>
      </c>
      <c r="W685" s="265">
        <f t="shared" si="763"/>
        <v>0</v>
      </c>
      <c r="X685" s="265">
        <f t="shared" si="764"/>
        <v>0</v>
      </c>
      <c r="Y685" s="265">
        <f t="shared" si="765"/>
        <v>0</v>
      </c>
      <c r="Z685" s="265">
        <f t="shared" si="766"/>
        <v>12191391.021600001</v>
      </c>
      <c r="AA685" s="990"/>
    </row>
    <row r="686" spans="1:27" s="11" customFormat="1" ht="21" customHeight="1" outlineLevel="1">
      <c r="A686" s="192"/>
      <c r="B686" s="192"/>
      <c r="C686" s="193" t="s">
        <v>846</v>
      </c>
      <c r="D686" s="194">
        <v>57</v>
      </c>
      <c r="E686" s="97">
        <v>57</v>
      </c>
      <c r="F686" s="397" t="s">
        <v>624</v>
      </c>
      <c r="G686" s="62">
        <v>985945.66091644217</v>
      </c>
      <c r="H686" s="62">
        <v>53025</v>
      </c>
      <c r="I686" s="62">
        <f t="shared" si="757"/>
        <v>1038970.6609164422</v>
      </c>
      <c r="J686" s="62">
        <f t="shared" si="758"/>
        <v>56198902.672237203</v>
      </c>
      <c r="K686" s="199">
        <f t="shared" si="759"/>
        <v>3022425</v>
      </c>
      <c r="L686" s="199">
        <f t="shared" si="760"/>
        <v>59221327.672237203</v>
      </c>
      <c r="M686" s="554">
        <f>'KL TTHT CV DOT 2'!P685</f>
        <v>0</v>
      </c>
      <c r="N686" s="579">
        <f>'KL TTHT CV DOT 2'!Q685</f>
        <v>0</v>
      </c>
      <c r="O686" s="579">
        <f t="shared" si="699"/>
        <v>0</v>
      </c>
      <c r="P686" s="554">
        <f t="shared" si="722"/>
        <v>0</v>
      </c>
      <c r="Q686" s="554"/>
      <c r="R686" s="554"/>
      <c r="S686" s="554" t="e">
        <f>#REF!+Q686+R686</f>
        <v>#REF!</v>
      </c>
      <c r="T686" s="265">
        <f t="shared" si="761"/>
        <v>0</v>
      </c>
      <c r="U686" s="265">
        <f t="shared" si="762"/>
        <v>0</v>
      </c>
      <c r="V686" s="265">
        <f t="shared" si="723"/>
        <v>0</v>
      </c>
      <c r="W686" s="265">
        <f t="shared" si="763"/>
        <v>0</v>
      </c>
      <c r="X686" s="265">
        <f t="shared" si="764"/>
        <v>0</v>
      </c>
      <c r="Y686" s="265">
        <f t="shared" si="765"/>
        <v>0</v>
      </c>
      <c r="Z686" s="265">
        <f t="shared" si="766"/>
        <v>0</v>
      </c>
      <c r="AA686" s="990"/>
    </row>
    <row r="687" spans="1:27" s="11" customFormat="1" ht="21" customHeight="1" outlineLevel="1">
      <c r="A687" s="192"/>
      <c r="B687" s="192"/>
      <c r="C687" s="386" t="s">
        <v>928</v>
      </c>
      <c r="D687" s="194">
        <v>278</v>
      </c>
      <c r="E687" s="97">
        <v>341</v>
      </c>
      <c r="F687" s="397" t="s">
        <v>624</v>
      </c>
      <c r="G687" s="62">
        <v>8773.9726027397246</v>
      </c>
      <c r="H687" s="62">
        <v>14594.016411764707</v>
      </c>
      <c r="I687" s="62">
        <f t="shared" si="757"/>
        <v>23367.989014504434</v>
      </c>
      <c r="J687" s="62">
        <f t="shared" si="758"/>
        <v>2991924.6575342459</v>
      </c>
      <c r="K687" s="199">
        <f t="shared" si="759"/>
        <v>4976559.5964117656</v>
      </c>
      <c r="L687" s="199">
        <f t="shared" si="760"/>
        <v>7968484.2539460119</v>
      </c>
      <c r="M687" s="554">
        <f>'KL TTHT CV DOT 2'!P686</f>
        <v>0</v>
      </c>
      <c r="N687" s="579">
        <f>'KL TTHT CV DOT 2'!Q686</f>
        <v>0</v>
      </c>
      <c r="O687" s="579">
        <f t="shared" si="699"/>
        <v>0</v>
      </c>
      <c r="P687" s="554">
        <f t="shared" si="722"/>
        <v>0</v>
      </c>
      <c r="Q687" s="554"/>
      <c r="R687" s="554"/>
      <c r="S687" s="554" t="e">
        <f>#REF!+Q687+R687</f>
        <v>#REF!</v>
      </c>
      <c r="T687" s="265">
        <f t="shared" si="761"/>
        <v>0</v>
      </c>
      <c r="U687" s="265">
        <f t="shared" si="762"/>
        <v>0</v>
      </c>
      <c r="V687" s="265">
        <f t="shared" si="723"/>
        <v>0</v>
      </c>
      <c r="W687" s="265">
        <f t="shared" si="763"/>
        <v>0</v>
      </c>
      <c r="X687" s="265">
        <f t="shared" si="764"/>
        <v>0</v>
      </c>
      <c r="Y687" s="265">
        <f t="shared" si="765"/>
        <v>0</v>
      </c>
      <c r="Z687" s="265">
        <f t="shared" si="766"/>
        <v>0</v>
      </c>
      <c r="AA687" s="990"/>
    </row>
    <row r="688" spans="1:27" ht="20.25" customHeight="1" outlineLevel="1">
      <c r="A688" s="137"/>
      <c r="B688" s="137"/>
      <c r="C688" s="138" t="s">
        <v>657</v>
      </c>
      <c r="D688" s="97">
        <v>1</v>
      </c>
      <c r="E688" s="97">
        <v>1</v>
      </c>
      <c r="F688" s="397" t="s">
        <v>619</v>
      </c>
      <c r="G688" s="62">
        <v>5384163.7502949648</v>
      </c>
      <c r="H688" s="62">
        <v>1615249.1250884894</v>
      </c>
      <c r="I688" s="62">
        <f t="shared" ref="I688" si="767">SUM(G688:H688)</f>
        <v>6999412.8753834544</v>
      </c>
      <c r="J688" s="62">
        <f t="shared" si="758"/>
        <v>5384163.7502949648</v>
      </c>
      <c r="K688" s="71">
        <f t="shared" si="759"/>
        <v>1615249.1250884894</v>
      </c>
      <c r="L688" s="71">
        <f t="shared" si="760"/>
        <v>6999412.8753834544</v>
      </c>
      <c r="M688" s="552">
        <f>'KL TTHT CV DOT 2'!P687</f>
        <v>0</v>
      </c>
      <c r="N688" s="570">
        <f>'KL TTHT CV DOT 2'!Q687</f>
        <v>0</v>
      </c>
      <c r="O688" s="570">
        <f t="shared" si="699"/>
        <v>0</v>
      </c>
      <c r="P688" s="552">
        <f t="shared" si="722"/>
        <v>0</v>
      </c>
      <c r="Q688" s="552"/>
      <c r="R688" s="552"/>
      <c r="S688" s="552" t="e">
        <f>#REF!+Q688+R688</f>
        <v>#REF!</v>
      </c>
      <c r="T688" s="257">
        <f t="shared" si="761"/>
        <v>0</v>
      </c>
      <c r="U688" s="257">
        <f t="shared" si="762"/>
        <v>0</v>
      </c>
      <c r="V688" s="257">
        <f t="shared" si="723"/>
        <v>0</v>
      </c>
      <c r="W688" s="257">
        <f t="shared" si="763"/>
        <v>0</v>
      </c>
      <c r="X688" s="257">
        <f t="shared" si="764"/>
        <v>0</v>
      </c>
      <c r="Y688" s="257">
        <f t="shared" si="765"/>
        <v>0</v>
      </c>
      <c r="Z688" s="257">
        <f t="shared" si="766"/>
        <v>0</v>
      </c>
      <c r="AA688" s="990"/>
    </row>
    <row r="689" spans="1:27" outlineLevel="1">
      <c r="A689" s="137"/>
      <c r="B689" s="137"/>
      <c r="C689" s="138"/>
      <c r="D689" s="97"/>
      <c r="E689" s="97"/>
      <c r="F689" s="139"/>
      <c r="G689" s="71"/>
      <c r="H689" s="71"/>
      <c r="I689" s="71"/>
      <c r="J689" s="71"/>
      <c r="K689" s="71"/>
      <c r="L689" s="62"/>
      <c r="M689" s="550">
        <f>'KL TTHT CV DOT 2'!P688</f>
        <v>0</v>
      </c>
      <c r="N689" s="574">
        <f>'KL TTHT CV DOT 2'!Q688</f>
        <v>0</v>
      </c>
      <c r="O689" s="574">
        <f t="shared" si="699"/>
        <v>0</v>
      </c>
      <c r="P689" s="550">
        <f t="shared" si="722"/>
        <v>0</v>
      </c>
      <c r="Q689" s="550"/>
      <c r="R689" s="550"/>
      <c r="S689" s="550" t="e">
        <f>#REF!+Q689+R689</f>
        <v>#REF!</v>
      </c>
      <c r="T689" s="255">
        <f t="shared" si="761"/>
        <v>0</v>
      </c>
      <c r="U689" s="255">
        <f t="shared" si="762"/>
        <v>0</v>
      </c>
      <c r="V689" s="255">
        <f t="shared" si="723"/>
        <v>0</v>
      </c>
      <c r="W689" s="255">
        <f t="shared" si="763"/>
        <v>0</v>
      </c>
      <c r="X689" s="255">
        <f t="shared" si="764"/>
        <v>0</v>
      </c>
      <c r="Y689" s="255">
        <f t="shared" si="765"/>
        <v>0</v>
      </c>
      <c r="Z689" s="255">
        <f t="shared" si="766"/>
        <v>0</v>
      </c>
      <c r="AA689" s="990"/>
    </row>
    <row r="690" spans="1:27" ht="24.75" customHeight="1" outlineLevel="1">
      <c r="A690" s="183" t="s">
        <v>283</v>
      </c>
      <c r="B690" s="183"/>
      <c r="C690" s="184" t="s">
        <v>165</v>
      </c>
      <c r="D690" s="185">
        <v>1</v>
      </c>
      <c r="E690" s="185">
        <v>1</v>
      </c>
      <c r="F690" s="186" t="s">
        <v>10</v>
      </c>
      <c r="G690" s="187"/>
      <c r="H690" s="187"/>
      <c r="I690" s="187"/>
      <c r="J690" s="187">
        <f>SUBTOTAL(9,J691:J703)</f>
        <v>125963193.81215698</v>
      </c>
      <c r="K690" s="187">
        <f t="shared" ref="K690:L690" si="768">SUBTOTAL(9,K691:K703)</f>
        <v>37581630.639948629</v>
      </c>
      <c r="L690" s="187">
        <f t="shared" si="768"/>
        <v>163544824.45210561</v>
      </c>
      <c r="M690" s="560">
        <f>'KL TTHT CV DOT 2'!P689</f>
        <v>0</v>
      </c>
      <c r="N690" s="1018">
        <f>'KL TTHT CV DOT 2'!Q689</f>
        <v>0</v>
      </c>
      <c r="O690" s="1018">
        <f t="shared" si="699"/>
        <v>0</v>
      </c>
      <c r="P690" s="560">
        <f t="shared" si="722"/>
        <v>0</v>
      </c>
      <c r="Q690" s="560"/>
      <c r="R690" s="560"/>
      <c r="S690" s="560" t="e">
        <f>#REF!+Q690+R690</f>
        <v>#REF!</v>
      </c>
      <c r="T690" s="845">
        <f>SUBTOTAL(9,T691:T703)</f>
        <v>14809034.195999997</v>
      </c>
      <c r="U690" s="845">
        <f t="shared" ref="U690:V690" si="769">SUBTOTAL(9,U691:U703)</f>
        <v>3408971.8410000005</v>
      </c>
      <c r="V690" s="845">
        <f t="shared" si="769"/>
        <v>18218006.036999997</v>
      </c>
      <c r="W690" s="845">
        <f>SUBTOTAL(9,W691:W703)</f>
        <v>0</v>
      </c>
      <c r="X690" s="845">
        <f t="shared" ref="X690:Y690" si="770">SUBTOTAL(9,X691:X703)</f>
        <v>0</v>
      </c>
      <c r="Y690" s="845">
        <f t="shared" si="770"/>
        <v>0</v>
      </c>
      <c r="Z690" s="845">
        <f t="shared" ref="Z690" si="771">SUBTOTAL(9,Z691:Z703)</f>
        <v>18218006.036999997</v>
      </c>
      <c r="AA690" s="988"/>
    </row>
    <row r="691" spans="1:27" outlineLevel="1">
      <c r="A691" s="137"/>
      <c r="B691" s="137"/>
      <c r="C691" s="147" t="s">
        <v>815</v>
      </c>
      <c r="D691" s="94"/>
      <c r="E691" s="94"/>
      <c r="F691" s="139"/>
      <c r="G691" s="71"/>
      <c r="H691" s="71"/>
      <c r="I691" s="71"/>
      <c r="J691" s="82">
        <f>SUBTOTAL(9,J692:J696)</f>
        <v>73296840</v>
      </c>
      <c r="K691" s="82">
        <f t="shared" ref="K691:L691" si="772">SUBTOTAL(9,K692:K696)</f>
        <v>12022500.000000002</v>
      </c>
      <c r="L691" s="82">
        <f t="shared" si="772"/>
        <v>85319340</v>
      </c>
      <c r="M691" s="553">
        <f>'KL TTHT CV DOT 2'!P690</f>
        <v>0</v>
      </c>
      <c r="N691" s="576">
        <f>'KL TTHT CV DOT 2'!Q690</f>
        <v>0</v>
      </c>
      <c r="O691" s="576">
        <f t="shared" si="699"/>
        <v>0</v>
      </c>
      <c r="P691" s="553">
        <f t="shared" si="722"/>
        <v>0</v>
      </c>
      <c r="Q691" s="553"/>
      <c r="R691" s="553"/>
      <c r="S691" s="553" t="e">
        <f>#REF!+Q691+R691</f>
        <v>#REF!</v>
      </c>
      <c r="T691" s="266">
        <f>SUBTOTAL(9,T692:T696)</f>
        <v>0</v>
      </c>
      <c r="U691" s="266">
        <f t="shared" ref="U691:V691" si="773">SUBTOTAL(9,U692:U696)</f>
        <v>0</v>
      </c>
      <c r="V691" s="266">
        <f t="shared" si="773"/>
        <v>0</v>
      </c>
      <c r="W691" s="266">
        <f>SUBTOTAL(9,W692:W696)</f>
        <v>0</v>
      </c>
      <c r="X691" s="266">
        <f t="shared" ref="X691:Y691" si="774">SUBTOTAL(9,X692:X696)</f>
        <v>0</v>
      </c>
      <c r="Y691" s="266">
        <f t="shared" si="774"/>
        <v>0</v>
      </c>
      <c r="Z691" s="266">
        <f t="shared" ref="Z691" si="775">SUBTOTAL(9,Z692:Z696)</f>
        <v>0</v>
      </c>
      <c r="AA691" s="988"/>
    </row>
    <row r="692" spans="1:27" outlineLevel="1">
      <c r="A692" s="137"/>
      <c r="B692" s="137"/>
      <c r="C692" s="138" t="s">
        <v>731</v>
      </c>
      <c r="D692" s="97">
        <v>81</v>
      </c>
      <c r="E692" s="97">
        <v>81</v>
      </c>
      <c r="F692" s="397" t="s">
        <v>660</v>
      </c>
      <c r="G692" s="62">
        <v>516120.00000000006</v>
      </c>
      <c r="H692" s="62">
        <v>56000.000000000007</v>
      </c>
      <c r="I692" s="62">
        <f>SUM(G692:H692)</f>
        <v>572120.00000000012</v>
      </c>
      <c r="J692" s="62">
        <f>G692*E692</f>
        <v>41805720.000000007</v>
      </c>
      <c r="K692" s="62">
        <f>H692*E692</f>
        <v>4536000.0000000009</v>
      </c>
      <c r="L692" s="62">
        <f>I692*E692</f>
        <v>46341720.000000007</v>
      </c>
      <c r="M692" s="550">
        <f>'KL TTHT CV DOT 2'!P691</f>
        <v>0</v>
      </c>
      <c r="N692" s="574">
        <f>'KL TTHT CV DOT 2'!Q691</f>
        <v>0</v>
      </c>
      <c r="O692" s="574">
        <f t="shared" si="699"/>
        <v>0</v>
      </c>
      <c r="P692" s="550">
        <f t="shared" si="722"/>
        <v>0</v>
      </c>
      <c r="Q692" s="550"/>
      <c r="R692" s="550"/>
      <c r="S692" s="550" t="e">
        <f>#REF!+Q692+R692</f>
        <v>#REF!</v>
      </c>
      <c r="T692" s="255">
        <f>M692*J692</f>
        <v>0</v>
      </c>
      <c r="U692" s="255">
        <f>M692*K692</f>
        <v>0</v>
      </c>
      <c r="V692" s="255">
        <f t="shared" si="723"/>
        <v>0</v>
      </c>
      <c r="W692" s="255">
        <f>J692*N692</f>
        <v>0</v>
      </c>
      <c r="X692" s="255">
        <f>K692*N692</f>
        <v>0</v>
      </c>
      <c r="Y692" s="255">
        <f t="shared" ref="Y692:Y696" si="776">W692+X692</f>
        <v>0</v>
      </c>
      <c r="Z692" s="255">
        <f>V692+Y692</f>
        <v>0</v>
      </c>
      <c r="AA692" s="990"/>
    </row>
    <row r="693" spans="1:27" outlineLevel="1">
      <c r="A693" s="137"/>
      <c r="B693" s="137"/>
      <c r="C693" s="138" t="s">
        <v>733</v>
      </c>
      <c r="D693" s="97">
        <v>24</v>
      </c>
      <c r="E693" s="97">
        <v>24</v>
      </c>
      <c r="F693" s="397" t="s">
        <v>660</v>
      </c>
      <c r="G693" s="62">
        <v>566280</v>
      </c>
      <c r="H693" s="62">
        <v>56000.000000000007</v>
      </c>
      <c r="I693" s="62">
        <f t="shared" ref="I693:I695" si="777">SUM(G693:H693)</f>
        <v>622280</v>
      </c>
      <c r="J693" s="62">
        <f>G693*E693</f>
        <v>13590720</v>
      </c>
      <c r="K693" s="62">
        <f>H693*E693</f>
        <v>1344000.0000000002</v>
      </c>
      <c r="L693" s="62">
        <f>I693*E693</f>
        <v>14934720</v>
      </c>
      <c r="M693" s="550">
        <f>'KL TTHT CV DOT 2'!P692</f>
        <v>0</v>
      </c>
      <c r="N693" s="574">
        <f>'KL TTHT CV DOT 2'!Q692</f>
        <v>0</v>
      </c>
      <c r="O693" s="574">
        <f t="shared" si="699"/>
        <v>0</v>
      </c>
      <c r="P693" s="550">
        <f t="shared" si="722"/>
        <v>0</v>
      </c>
      <c r="Q693" s="550"/>
      <c r="R693" s="550"/>
      <c r="S693" s="550" t="e">
        <f>#REF!+Q693+R693</f>
        <v>#REF!</v>
      </c>
      <c r="T693" s="255">
        <f>M693*J693</f>
        <v>0</v>
      </c>
      <c r="U693" s="255">
        <f>M693*K693</f>
        <v>0</v>
      </c>
      <c r="V693" s="255">
        <f t="shared" si="723"/>
        <v>0</v>
      </c>
      <c r="W693" s="255">
        <f>J693*N693</f>
        <v>0</v>
      </c>
      <c r="X693" s="255">
        <f>K693*N693</f>
        <v>0</v>
      </c>
      <c r="Y693" s="255">
        <f t="shared" si="776"/>
        <v>0</v>
      </c>
      <c r="Z693" s="255">
        <f>V693+Y693</f>
        <v>0</v>
      </c>
      <c r="AA693" s="990"/>
    </row>
    <row r="694" spans="1:27" outlineLevel="1">
      <c r="A694" s="137"/>
      <c r="B694" s="137"/>
      <c r="C694" s="138" t="s">
        <v>735</v>
      </c>
      <c r="D694" s="97">
        <v>105</v>
      </c>
      <c r="E694" s="97">
        <v>105</v>
      </c>
      <c r="F694" s="397" t="s">
        <v>660</v>
      </c>
      <c r="G694" s="62">
        <v>150480</v>
      </c>
      <c r="H694" s="62">
        <v>54500.000000000007</v>
      </c>
      <c r="I694" s="62">
        <f t="shared" si="777"/>
        <v>204980</v>
      </c>
      <c r="J694" s="62">
        <f>G694*E694</f>
        <v>15800400</v>
      </c>
      <c r="K694" s="62">
        <f>H694*E694</f>
        <v>5722500.0000000009</v>
      </c>
      <c r="L694" s="62">
        <f>I694*E694</f>
        <v>21522900</v>
      </c>
      <c r="M694" s="550">
        <f>'KL TTHT CV DOT 2'!P693</f>
        <v>0</v>
      </c>
      <c r="N694" s="574">
        <f>'KL TTHT CV DOT 2'!Q693</f>
        <v>0</v>
      </c>
      <c r="O694" s="574">
        <f t="shared" si="699"/>
        <v>0</v>
      </c>
      <c r="P694" s="550">
        <f t="shared" si="722"/>
        <v>0</v>
      </c>
      <c r="Q694" s="550"/>
      <c r="R694" s="550"/>
      <c r="S694" s="550" t="e">
        <f>#REF!+Q694+R694</f>
        <v>#REF!</v>
      </c>
      <c r="T694" s="255">
        <f>M694*J694</f>
        <v>0</v>
      </c>
      <c r="U694" s="255">
        <f>M694*K694</f>
        <v>0</v>
      </c>
      <c r="V694" s="255">
        <f t="shared" si="723"/>
        <v>0</v>
      </c>
      <c r="W694" s="255">
        <f>J694*N694</f>
        <v>0</v>
      </c>
      <c r="X694" s="255">
        <f>K694*N694</f>
        <v>0</v>
      </c>
      <c r="Y694" s="255">
        <f t="shared" si="776"/>
        <v>0</v>
      </c>
      <c r="Z694" s="255">
        <f>V694+Y694</f>
        <v>0</v>
      </c>
      <c r="AA694" s="990"/>
    </row>
    <row r="695" spans="1:27" outlineLevel="1">
      <c r="A695" s="137"/>
      <c r="B695" s="137"/>
      <c r="C695" s="138" t="s">
        <v>657</v>
      </c>
      <c r="D695" s="97">
        <v>1</v>
      </c>
      <c r="E695" s="97">
        <v>1</v>
      </c>
      <c r="F695" s="397" t="s">
        <v>660</v>
      </c>
      <c r="G695" s="62">
        <v>2100000</v>
      </c>
      <c r="H695" s="62">
        <v>420000</v>
      </c>
      <c r="I695" s="62">
        <f t="shared" si="777"/>
        <v>2520000</v>
      </c>
      <c r="J695" s="62">
        <f>G695*E695</f>
        <v>2100000</v>
      </c>
      <c r="K695" s="62">
        <f>H695*E695</f>
        <v>420000</v>
      </c>
      <c r="L695" s="62">
        <f>I695*E695</f>
        <v>2520000</v>
      </c>
      <c r="M695" s="550">
        <f>'KL TTHT CV DOT 2'!P694</f>
        <v>0</v>
      </c>
      <c r="N695" s="574">
        <f>'KL TTHT CV DOT 2'!Q694</f>
        <v>0</v>
      </c>
      <c r="O695" s="574">
        <f t="shared" si="699"/>
        <v>0</v>
      </c>
      <c r="P695" s="550">
        <f t="shared" si="722"/>
        <v>0</v>
      </c>
      <c r="Q695" s="550"/>
      <c r="R695" s="550"/>
      <c r="S695" s="550" t="e">
        <f>#REF!+Q695+R695</f>
        <v>#REF!</v>
      </c>
      <c r="T695" s="255">
        <f>M695*J695</f>
        <v>0</v>
      </c>
      <c r="U695" s="255">
        <f>M695*K695</f>
        <v>0</v>
      </c>
      <c r="V695" s="255">
        <f t="shared" si="723"/>
        <v>0</v>
      </c>
      <c r="W695" s="255">
        <f>J695*N695</f>
        <v>0</v>
      </c>
      <c r="X695" s="255">
        <f>K695*N695</f>
        <v>0</v>
      </c>
      <c r="Y695" s="255">
        <f t="shared" si="776"/>
        <v>0</v>
      </c>
      <c r="Z695" s="255">
        <f>V695+Y695</f>
        <v>0</v>
      </c>
      <c r="AA695" s="990"/>
    </row>
    <row r="696" spans="1:27" outlineLevel="1">
      <c r="A696" s="137"/>
      <c r="B696" s="137"/>
      <c r="C696" s="138"/>
      <c r="D696" s="97"/>
      <c r="E696" s="97"/>
      <c r="F696" s="397"/>
      <c r="G696" s="62"/>
      <c r="H696" s="62"/>
      <c r="I696" s="62"/>
      <c r="J696" s="62"/>
      <c r="K696" s="62"/>
      <c r="L696" s="62"/>
      <c r="M696" s="550">
        <f>'KL TTHT CV DOT 2'!P695</f>
        <v>0</v>
      </c>
      <c r="N696" s="574">
        <f>'KL TTHT CV DOT 2'!Q695</f>
        <v>0</v>
      </c>
      <c r="O696" s="574">
        <f t="shared" si="699"/>
        <v>0</v>
      </c>
      <c r="P696" s="550">
        <f t="shared" si="722"/>
        <v>0</v>
      </c>
      <c r="Q696" s="550"/>
      <c r="R696" s="550"/>
      <c r="S696" s="550" t="e">
        <f>#REF!+Q696+R696</f>
        <v>#REF!</v>
      </c>
      <c r="T696" s="255">
        <f>M696*J696</f>
        <v>0</v>
      </c>
      <c r="U696" s="255">
        <f>M696*K696</f>
        <v>0</v>
      </c>
      <c r="V696" s="255">
        <f t="shared" si="723"/>
        <v>0</v>
      </c>
      <c r="W696" s="255">
        <f>J696*N696</f>
        <v>0</v>
      </c>
      <c r="X696" s="255">
        <f>K696*N696</f>
        <v>0</v>
      </c>
      <c r="Y696" s="255">
        <f t="shared" si="776"/>
        <v>0</v>
      </c>
      <c r="Z696" s="255">
        <f>V696+Y696</f>
        <v>0</v>
      </c>
      <c r="AA696" s="990"/>
    </row>
    <row r="697" spans="1:27" ht="19.5" customHeight="1" outlineLevel="1">
      <c r="A697" s="137"/>
      <c r="B697" s="137"/>
      <c r="C697" s="202" t="s">
        <v>737</v>
      </c>
      <c r="D697" s="97"/>
      <c r="E697" s="97"/>
      <c r="F697" s="397"/>
      <c r="G697" s="62"/>
      <c r="H697" s="62"/>
      <c r="I697" s="62"/>
      <c r="J697" s="82">
        <f>SUBTOTAL(9,J698:J702)</f>
        <v>52666353.812156983</v>
      </c>
      <c r="K697" s="82">
        <f t="shared" ref="K697:L697" si="778">SUBTOTAL(9,K698:K702)</f>
        <v>25559130.639948629</v>
      </c>
      <c r="L697" s="82">
        <f t="shared" si="778"/>
        <v>78225484.452105612</v>
      </c>
      <c r="M697" s="553">
        <f>'KL TTHT CV DOT 2'!P696</f>
        <v>0</v>
      </c>
      <c r="N697" s="576">
        <f>'KL TTHT CV DOT 2'!Q696</f>
        <v>0</v>
      </c>
      <c r="O697" s="576">
        <f t="shared" ref="O697:O760" si="779">M697+N697</f>
        <v>0</v>
      </c>
      <c r="P697" s="553">
        <f t="shared" si="722"/>
        <v>0</v>
      </c>
      <c r="Q697" s="553"/>
      <c r="R697" s="553"/>
      <c r="S697" s="553" t="e">
        <f>#REF!+Q697+R697</f>
        <v>#REF!</v>
      </c>
      <c r="T697" s="266">
        <f>SUBTOTAL(9,T698:T702)</f>
        <v>14809034.195999997</v>
      </c>
      <c r="U697" s="266">
        <f t="shared" ref="U697:V697" si="780">SUBTOTAL(9,U698:U702)</f>
        <v>3408971.8410000005</v>
      </c>
      <c r="V697" s="266">
        <f t="shared" si="780"/>
        <v>18218006.036999997</v>
      </c>
      <c r="W697" s="266">
        <f>SUBTOTAL(9,W698:W702)</f>
        <v>0</v>
      </c>
      <c r="X697" s="266">
        <f t="shared" ref="X697:Y697" si="781">SUBTOTAL(9,X698:X702)</f>
        <v>0</v>
      </c>
      <c r="Y697" s="266">
        <f t="shared" si="781"/>
        <v>0</v>
      </c>
      <c r="Z697" s="266">
        <f t="shared" ref="Z697" si="782">SUBTOTAL(9,Z698:Z702)</f>
        <v>18218006.036999997</v>
      </c>
      <c r="AA697" s="988"/>
    </row>
    <row r="698" spans="1:27" outlineLevel="1">
      <c r="A698" s="137"/>
      <c r="B698" s="137"/>
      <c r="C698" s="138" t="s">
        <v>646</v>
      </c>
      <c r="D698" s="97">
        <v>1575</v>
      </c>
      <c r="E698" s="97">
        <v>1265</v>
      </c>
      <c r="F698" s="397" t="s">
        <v>624</v>
      </c>
      <c r="G698" s="62">
        <v>32518.739999999998</v>
      </c>
      <c r="H698" s="62">
        <v>7485.6650000000009</v>
      </c>
      <c r="I698" s="62">
        <f t="shared" ref="I698" si="783">SUM(G698:H698)</f>
        <v>40004.404999999999</v>
      </c>
      <c r="J698" s="62">
        <f>G698*E698</f>
        <v>41136206.099999994</v>
      </c>
      <c r="K698" s="62">
        <f>H698*E698</f>
        <v>9469366.2250000015</v>
      </c>
      <c r="L698" s="62">
        <f>I698*E698</f>
        <v>50605572.324999996</v>
      </c>
      <c r="M698" s="554">
        <f>'KL TTHT CV DOT 2'!P697</f>
        <v>0.36</v>
      </c>
      <c r="N698" s="574">
        <f>'KL TTHT CV DOT 2'!Q697</f>
        <v>0</v>
      </c>
      <c r="O698" s="574">
        <f t="shared" si="779"/>
        <v>0.36</v>
      </c>
      <c r="P698" s="550">
        <f t="shared" si="722"/>
        <v>0.72</v>
      </c>
      <c r="Q698" s="550"/>
      <c r="R698" s="550"/>
      <c r="S698" s="550" t="e">
        <f>#REF!+Q698+R698</f>
        <v>#REF!</v>
      </c>
      <c r="T698" s="255">
        <f t="shared" ref="T698:T703" si="784">M698*J698</f>
        <v>14809034.195999997</v>
      </c>
      <c r="U698" s="255">
        <f t="shared" ref="U698:U703" si="785">M698*K698</f>
        <v>3408971.8410000005</v>
      </c>
      <c r="V698" s="255">
        <f t="shared" si="723"/>
        <v>18218006.036999997</v>
      </c>
      <c r="W698" s="255">
        <f t="shared" ref="W698:W703" si="786">J698*N698</f>
        <v>0</v>
      </c>
      <c r="X698" s="255">
        <f t="shared" ref="X698:X703" si="787">K698*N698</f>
        <v>0</v>
      </c>
      <c r="Y698" s="255">
        <f t="shared" ref="Y698:Y703" si="788">W698+X698</f>
        <v>0</v>
      </c>
      <c r="Z698" s="255">
        <f t="shared" ref="Z698:Z703" si="789">V698+Y698</f>
        <v>18218006.036999997</v>
      </c>
      <c r="AA698" s="990"/>
    </row>
    <row r="699" spans="1:27" s="11" customFormat="1" ht="19.5" customHeight="1" outlineLevel="1">
      <c r="A699" s="192"/>
      <c r="B699" s="192"/>
      <c r="C699" s="386" t="s">
        <v>928</v>
      </c>
      <c r="D699" s="97">
        <v>882</v>
      </c>
      <c r="E699" s="97">
        <v>950</v>
      </c>
      <c r="F699" s="397" t="s">
        <v>624</v>
      </c>
      <c r="G699" s="62">
        <v>8773.9726027397246</v>
      </c>
      <c r="H699" s="62">
        <v>14594.016411764707</v>
      </c>
      <c r="I699" s="62">
        <f t="shared" ref="I699:I701" si="790">SUM(G699:H699)</f>
        <v>23367.989014504434</v>
      </c>
      <c r="J699" s="199">
        <f>G699*E699</f>
        <v>8335273.9726027381</v>
      </c>
      <c r="K699" s="199">
        <f>H699*E699</f>
        <v>13864315.591176473</v>
      </c>
      <c r="L699" s="199">
        <f>I699*E699</f>
        <v>22199589.563779213</v>
      </c>
      <c r="M699" s="554">
        <f>'KL TTHT CV DOT 2'!P698</f>
        <v>0</v>
      </c>
      <c r="N699" s="579">
        <f>'KL TTHT CV DOT 2'!Q698</f>
        <v>0</v>
      </c>
      <c r="O699" s="579">
        <f t="shared" si="779"/>
        <v>0</v>
      </c>
      <c r="P699" s="554">
        <f t="shared" si="722"/>
        <v>0</v>
      </c>
      <c r="Q699" s="554"/>
      <c r="R699" s="554"/>
      <c r="S699" s="554" t="e">
        <f>#REF!+Q699+R699</f>
        <v>#REF!</v>
      </c>
      <c r="T699" s="265">
        <f t="shared" si="784"/>
        <v>0</v>
      </c>
      <c r="U699" s="265">
        <f t="shared" si="785"/>
        <v>0</v>
      </c>
      <c r="V699" s="265">
        <f t="shared" si="723"/>
        <v>0</v>
      </c>
      <c r="W699" s="265">
        <f t="shared" si="786"/>
        <v>0</v>
      </c>
      <c r="X699" s="265">
        <f t="shared" si="787"/>
        <v>0</v>
      </c>
      <c r="Y699" s="265">
        <f t="shared" si="788"/>
        <v>0</v>
      </c>
      <c r="Z699" s="265">
        <f t="shared" si="789"/>
        <v>0</v>
      </c>
      <c r="AA699" s="990"/>
    </row>
    <row r="700" spans="1:27" s="11" customFormat="1" ht="19.5" customHeight="1" outlineLevel="1">
      <c r="A700" s="192"/>
      <c r="B700" s="192"/>
      <c r="C700" s="386" t="s">
        <v>1183</v>
      </c>
      <c r="D700" s="97">
        <v>315</v>
      </c>
      <c r="E700" s="97">
        <v>300</v>
      </c>
      <c r="F700" s="397" t="s">
        <v>624</v>
      </c>
      <c r="G700" s="62">
        <v>3554.7229199999997</v>
      </c>
      <c r="H700" s="62">
        <v>5289.7058823529414</v>
      </c>
      <c r="I700" s="62">
        <f t="shared" si="790"/>
        <v>8844.4288023529407</v>
      </c>
      <c r="J700" s="199">
        <f>G700*E700</f>
        <v>1066416.8759999999</v>
      </c>
      <c r="K700" s="199">
        <f>H700*E700</f>
        <v>1586911.7647058824</v>
      </c>
      <c r="L700" s="199">
        <f>I700*E700</f>
        <v>2653328.6407058821</v>
      </c>
      <c r="M700" s="554">
        <f>'KL TTHT CV DOT 2'!P699</f>
        <v>0</v>
      </c>
      <c r="N700" s="579">
        <f>'KL TTHT CV DOT 2'!Q699</f>
        <v>0</v>
      </c>
      <c r="O700" s="579">
        <f t="shared" si="779"/>
        <v>0</v>
      </c>
      <c r="P700" s="554">
        <f t="shared" si="722"/>
        <v>0</v>
      </c>
      <c r="Q700" s="554"/>
      <c r="R700" s="554"/>
      <c r="S700" s="554" t="e">
        <f>#REF!+Q700+R700</f>
        <v>#REF!</v>
      </c>
      <c r="T700" s="265">
        <f t="shared" si="784"/>
        <v>0</v>
      </c>
      <c r="U700" s="265">
        <f t="shared" si="785"/>
        <v>0</v>
      </c>
      <c r="V700" s="265">
        <f t="shared" si="723"/>
        <v>0</v>
      </c>
      <c r="W700" s="265">
        <f t="shared" si="786"/>
        <v>0</v>
      </c>
      <c r="X700" s="265">
        <f t="shared" si="787"/>
        <v>0</v>
      </c>
      <c r="Y700" s="265">
        <f t="shared" si="788"/>
        <v>0</v>
      </c>
      <c r="Z700" s="265">
        <f t="shared" si="789"/>
        <v>0</v>
      </c>
      <c r="AA700" s="990"/>
    </row>
    <row r="701" spans="1:27" ht="19.5" customHeight="1" outlineLevel="1">
      <c r="A701" s="137"/>
      <c r="B701" s="137"/>
      <c r="C701" s="138" t="s">
        <v>657</v>
      </c>
      <c r="D701" s="97">
        <v>1</v>
      </c>
      <c r="E701" s="97">
        <v>1</v>
      </c>
      <c r="F701" s="397" t="s">
        <v>619</v>
      </c>
      <c r="G701" s="62">
        <v>2128456.8635542467</v>
      </c>
      <c r="H701" s="62">
        <v>638537.05906627397</v>
      </c>
      <c r="I701" s="62">
        <f t="shared" si="790"/>
        <v>2766993.9226205209</v>
      </c>
      <c r="J701" s="62">
        <f>G701*E701</f>
        <v>2128456.8635542467</v>
      </c>
      <c r="K701" s="62">
        <f>H701*E701</f>
        <v>638537.05906627397</v>
      </c>
      <c r="L701" s="62">
        <f>I701*E701</f>
        <v>2766993.9226205209</v>
      </c>
      <c r="M701" s="550">
        <f>'KL TTHT CV DOT 2'!P700</f>
        <v>0</v>
      </c>
      <c r="N701" s="574">
        <f>'KL TTHT CV DOT 2'!Q700</f>
        <v>0</v>
      </c>
      <c r="O701" s="574">
        <f t="shared" si="779"/>
        <v>0</v>
      </c>
      <c r="P701" s="550">
        <f t="shared" si="722"/>
        <v>0</v>
      </c>
      <c r="Q701" s="550"/>
      <c r="R701" s="550"/>
      <c r="S701" s="550" t="e">
        <f>#REF!+Q701+R701</f>
        <v>#REF!</v>
      </c>
      <c r="T701" s="255">
        <f t="shared" si="784"/>
        <v>0</v>
      </c>
      <c r="U701" s="255">
        <f t="shared" si="785"/>
        <v>0</v>
      </c>
      <c r="V701" s="255">
        <f t="shared" si="723"/>
        <v>0</v>
      </c>
      <c r="W701" s="255">
        <f t="shared" si="786"/>
        <v>0</v>
      </c>
      <c r="X701" s="255">
        <f t="shared" si="787"/>
        <v>0</v>
      </c>
      <c r="Y701" s="255">
        <f t="shared" si="788"/>
        <v>0</v>
      </c>
      <c r="Z701" s="255">
        <f t="shared" si="789"/>
        <v>0</v>
      </c>
      <c r="AA701" s="990"/>
    </row>
    <row r="702" spans="1:27">
      <c r="A702" s="137"/>
      <c r="B702" s="137"/>
      <c r="C702" s="138"/>
      <c r="D702" s="97"/>
      <c r="E702" s="97"/>
      <c r="F702" s="139"/>
      <c r="G702" s="62"/>
      <c r="H702" s="62"/>
      <c r="I702" s="62"/>
      <c r="J702" s="62"/>
      <c r="K702" s="62"/>
      <c r="L702" s="62"/>
      <c r="M702" s="550">
        <f>'KL TTHT CV DOT 2'!P701</f>
        <v>0</v>
      </c>
      <c r="N702" s="574">
        <f>'KL TTHT CV DOT 2'!Q701</f>
        <v>0</v>
      </c>
      <c r="O702" s="574">
        <f t="shared" si="779"/>
        <v>0</v>
      </c>
      <c r="P702" s="550">
        <f t="shared" si="722"/>
        <v>0</v>
      </c>
      <c r="Q702" s="550"/>
      <c r="R702" s="550"/>
      <c r="S702" s="550" t="e">
        <f>#REF!+Q702+R702</f>
        <v>#REF!</v>
      </c>
      <c r="T702" s="255">
        <f t="shared" si="784"/>
        <v>0</v>
      </c>
      <c r="U702" s="255">
        <f t="shared" si="785"/>
        <v>0</v>
      </c>
      <c r="V702" s="255">
        <f t="shared" si="723"/>
        <v>0</v>
      </c>
      <c r="W702" s="255">
        <f t="shared" si="786"/>
        <v>0</v>
      </c>
      <c r="X702" s="255">
        <f t="shared" si="787"/>
        <v>0</v>
      </c>
      <c r="Y702" s="255">
        <f t="shared" si="788"/>
        <v>0</v>
      </c>
      <c r="Z702" s="255">
        <f t="shared" si="789"/>
        <v>0</v>
      </c>
      <c r="AA702" s="990"/>
    </row>
    <row r="703" spans="1:27">
      <c r="A703" s="137"/>
      <c r="B703" s="137"/>
      <c r="C703" s="138"/>
      <c r="D703" s="97"/>
      <c r="E703" s="97"/>
      <c r="F703" s="139"/>
      <c r="G703" s="62"/>
      <c r="H703" s="62"/>
      <c r="I703" s="62"/>
      <c r="J703" s="62"/>
      <c r="K703" s="62"/>
      <c r="L703" s="62"/>
      <c r="M703" s="550">
        <f>'KL TTHT CV DOT 2'!P702</f>
        <v>0</v>
      </c>
      <c r="N703" s="574">
        <f>'KL TTHT CV DOT 2'!Q702</f>
        <v>0</v>
      </c>
      <c r="O703" s="574">
        <f t="shared" si="779"/>
        <v>0</v>
      </c>
      <c r="P703" s="550">
        <f t="shared" si="722"/>
        <v>0</v>
      </c>
      <c r="Q703" s="550"/>
      <c r="R703" s="550"/>
      <c r="S703" s="550" t="e">
        <f>#REF!+Q703+R703</f>
        <v>#REF!</v>
      </c>
      <c r="T703" s="255">
        <f t="shared" si="784"/>
        <v>0</v>
      </c>
      <c r="U703" s="255">
        <f t="shared" si="785"/>
        <v>0</v>
      </c>
      <c r="V703" s="255">
        <f t="shared" si="723"/>
        <v>0</v>
      </c>
      <c r="W703" s="255">
        <f t="shared" si="786"/>
        <v>0</v>
      </c>
      <c r="X703" s="255">
        <f t="shared" si="787"/>
        <v>0</v>
      </c>
      <c r="Y703" s="255">
        <f t="shared" si="788"/>
        <v>0</v>
      </c>
      <c r="Z703" s="255">
        <f t="shared" si="789"/>
        <v>0</v>
      </c>
      <c r="AA703" s="990"/>
    </row>
    <row r="704" spans="1:27">
      <c r="A704" s="165" t="s">
        <v>41</v>
      </c>
      <c r="B704" s="165"/>
      <c r="C704" s="166" t="s">
        <v>42</v>
      </c>
      <c r="D704" s="200"/>
      <c r="E704" s="200"/>
      <c r="F704" s="201"/>
      <c r="G704" s="169"/>
      <c r="H704" s="169"/>
      <c r="I704" s="169"/>
      <c r="J704" s="169">
        <f>SUBTOTAL(9,J705:J760)</f>
        <v>3164184545.4338002</v>
      </c>
      <c r="K704" s="169">
        <f>SUBTOTAL(9,K705:K760)</f>
        <v>446703070.74561137</v>
      </c>
      <c r="L704" s="169">
        <f>SUBTOTAL(9,L705:L760)</f>
        <v>3610887616.1794114</v>
      </c>
      <c r="M704" s="551">
        <f>'KL TTHT CV DOT 2'!P703</f>
        <v>0</v>
      </c>
      <c r="N704" s="573">
        <f>'KL TTHT CV DOT 2'!Q703</f>
        <v>0</v>
      </c>
      <c r="O704" s="573">
        <f t="shared" si="779"/>
        <v>0</v>
      </c>
      <c r="P704" s="551">
        <f t="shared" si="722"/>
        <v>0</v>
      </c>
      <c r="Q704" s="551"/>
      <c r="R704" s="551"/>
      <c r="S704" s="551" t="e">
        <f>#REF!+Q704+R704</f>
        <v>#REF!</v>
      </c>
      <c r="T704" s="841">
        <f t="shared" ref="T704:Z704" si="791">SUBTOTAL(9,T705:T760)</f>
        <v>236724761.68799999</v>
      </c>
      <c r="U704" s="841">
        <f t="shared" si="791"/>
        <v>37440447.664738566</v>
      </c>
      <c r="V704" s="841">
        <f t="shared" si="791"/>
        <v>274165209.35273856</v>
      </c>
      <c r="W704" s="841">
        <f t="shared" si="791"/>
        <v>391176914.65608525</v>
      </c>
      <c r="X704" s="841">
        <f t="shared" si="791"/>
        <v>54828713.770018086</v>
      </c>
      <c r="Y704" s="841">
        <f t="shared" si="791"/>
        <v>446005628.42610335</v>
      </c>
      <c r="Z704" s="841">
        <f t="shared" si="791"/>
        <v>720170837.77884197</v>
      </c>
      <c r="AA704" s="988"/>
    </row>
    <row r="705" spans="1:27">
      <c r="A705" s="146"/>
      <c r="B705" s="146"/>
      <c r="C705" s="147"/>
      <c r="D705" s="99"/>
      <c r="E705" s="99"/>
      <c r="F705" s="148"/>
      <c r="G705" s="82"/>
      <c r="H705" s="82"/>
      <c r="I705" s="82"/>
      <c r="J705" s="82"/>
      <c r="K705" s="82"/>
      <c r="L705" s="62"/>
      <c r="M705" s="550">
        <f>'KL TTHT CV DOT 2'!P704</f>
        <v>0</v>
      </c>
      <c r="N705" s="574">
        <f>'KL TTHT CV DOT 2'!Q704</f>
        <v>0</v>
      </c>
      <c r="O705" s="574">
        <f t="shared" si="779"/>
        <v>0</v>
      </c>
      <c r="P705" s="550">
        <f t="shared" si="722"/>
        <v>0</v>
      </c>
      <c r="Q705" s="550"/>
      <c r="R705" s="550"/>
      <c r="S705" s="550" t="e">
        <f>#REF!+Q705+R705</f>
        <v>#REF!</v>
      </c>
      <c r="T705" s="266"/>
      <c r="U705" s="266"/>
      <c r="V705" s="255"/>
      <c r="W705" s="266"/>
      <c r="X705" s="266"/>
      <c r="Y705" s="255"/>
      <c r="Z705" s="255"/>
      <c r="AA705" s="990"/>
    </row>
    <row r="706" spans="1:27">
      <c r="A706" s="149" t="s">
        <v>314</v>
      </c>
      <c r="B706" s="149"/>
      <c r="C706" s="150" t="s">
        <v>253</v>
      </c>
      <c r="D706" s="100">
        <v>1</v>
      </c>
      <c r="E706" s="100">
        <v>1</v>
      </c>
      <c r="F706" s="151" t="s">
        <v>10</v>
      </c>
      <c r="G706" s="75"/>
      <c r="H706" s="75"/>
      <c r="I706" s="75"/>
      <c r="J706" s="75">
        <f>SUBTOTAL(9,J707:J760)</f>
        <v>3164184545.4338002</v>
      </c>
      <c r="K706" s="75">
        <f>SUBTOTAL(9,K707:K760)</f>
        <v>446703070.74561137</v>
      </c>
      <c r="L706" s="75">
        <f>SUBTOTAL(9,L707:L760)</f>
        <v>3610887616.1794114</v>
      </c>
      <c r="M706" s="555">
        <f>'KL TTHT CV DOT 2'!P705</f>
        <v>0</v>
      </c>
      <c r="N706" s="571">
        <f>'KL TTHT CV DOT 2'!Q705</f>
        <v>0</v>
      </c>
      <c r="O706" s="571">
        <f t="shared" si="779"/>
        <v>0</v>
      </c>
      <c r="P706" s="555">
        <f t="shared" si="722"/>
        <v>0</v>
      </c>
      <c r="Q706" s="555"/>
      <c r="R706" s="555"/>
      <c r="S706" s="555" t="e">
        <f>#REF!+Q706+R706</f>
        <v>#REF!</v>
      </c>
      <c r="T706" s="259">
        <f t="shared" ref="T706:Z706" si="792">SUBTOTAL(9,T707:T760)</f>
        <v>236724761.68799999</v>
      </c>
      <c r="U706" s="259">
        <f t="shared" si="792"/>
        <v>37440447.664738566</v>
      </c>
      <c r="V706" s="259">
        <f t="shared" si="792"/>
        <v>274165209.35273856</v>
      </c>
      <c r="W706" s="259">
        <f t="shared" si="792"/>
        <v>391176914.65608525</v>
      </c>
      <c r="X706" s="259">
        <f t="shared" si="792"/>
        <v>54828713.770018086</v>
      </c>
      <c r="Y706" s="259">
        <f t="shared" si="792"/>
        <v>446005628.42610335</v>
      </c>
      <c r="Z706" s="259">
        <f t="shared" si="792"/>
        <v>720170837.77884197</v>
      </c>
      <c r="AA706" s="988"/>
    </row>
    <row r="707" spans="1:27" s="153" customFormat="1" outlineLevel="1">
      <c r="A707" s="146" t="s">
        <v>315</v>
      </c>
      <c r="B707" s="146"/>
      <c r="C707" s="147" t="s">
        <v>316</v>
      </c>
      <c r="D707" s="122">
        <v>1</v>
      </c>
      <c r="E707" s="122">
        <v>1</v>
      </c>
      <c r="F707" s="148" t="s">
        <v>10</v>
      </c>
      <c r="G707" s="77"/>
      <c r="H707" s="77"/>
      <c r="I707" s="77"/>
      <c r="J707" s="77">
        <f>SUBTOTAL(9,J708:J760)</f>
        <v>3164184545.4338002</v>
      </c>
      <c r="K707" s="77">
        <f>SUBTOTAL(9,K708:K760)</f>
        <v>446703070.74561137</v>
      </c>
      <c r="L707" s="77">
        <f>SUBTOTAL(9,L708:L760)</f>
        <v>3610887616.1794114</v>
      </c>
      <c r="M707" s="556">
        <f>'KL TTHT CV DOT 2'!P706</f>
        <v>0</v>
      </c>
      <c r="N707" s="572">
        <f>'KL TTHT CV DOT 2'!Q706</f>
        <v>0</v>
      </c>
      <c r="O707" s="572">
        <f t="shared" si="779"/>
        <v>0</v>
      </c>
      <c r="P707" s="556">
        <f t="shared" si="722"/>
        <v>0</v>
      </c>
      <c r="Q707" s="556"/>
      <c r="R707" s="556"/>
      <c r="S707" s="556" t="e">
        <f>#REF!+Q707+R707</f>
        <v>#REF!</v>
      </c>
      <c r="T707" s="254">
        <f t="shared" ref="T707:Z707" si="793">SUBTOTAL(9,T708:T760)</f>
        <v>236724761.68799999</v>
      </c>
      <c r="U707" s="254">
        <f t="shared" si="793"/>
        <v>37440447.664738566</v>
      </c>
      <c r="V707" s="254">
        <f t="shared" si="793"/>
        <v>274165209.35273856</v>
      </c>
      <c r="W707" s="254">
        <f t="shared" si="793"/>
        <v>391176914.65608525</v>
      </c>
      <c r="X707" s="254">
        <f t="shared" si="793"/>
        <v>54828713.770018086</v>
      </c>
      <c r="Y707" s="254">
        <f t="shared" si="793"/>
        <v>446005628.42610335</v>
      </c>
      <c r="Z707" s="254">
        <f t="shared" si="793"/>
        <v>720170837.77884197</v>
      </c>
      <c r="AA707" s="988"/>
    </row>
    <row r="708" spans="1:27" ht="21.75" customHeight="1" outlineLevel="1">
      <c r="A708" s="137"/>
      <c r="B708" s="137"/>
      <c r="C708" s="189" t="s">
        <v>1591</v>
      </c>
      <c r="D708" s="97"/>
      <c r="E708" s="97"/>
      <c r="F708" s="397"/>
      <c r="G708" s="62"/>
      <c r="H708" s="62"/>
      <c r="I708" s="71"/>
      <c r="J708" s="82">
        <f>SUBTOTAL(9,J709:J712)</f>
        <v>538685840</v>
      </c>
      <c r="K708" s="82">
        <f t="shared" ref="K708:L708" si="794">SUBTOTAL(9,K709:K712)</f>
        <v>65789758.335795201</v>
      </c>
      <c r="L708" s="82">
        <f t="shared" si="794"/>
        <v>604475598.33579516</v>
      </c>
      <c r="M708" s="553">
        <f>'KL TTHT CV DOT 2'!P707</f>
        <v>0</v>
      </c>
      <c r="N708" s="576">
        <f>'KL TTHT CV DOT 2'!Q707</f>
        <v>0</v>
      </c>
      <c r="O708" s="576">
        <f t="shared" si="779"/>
        <v>0</v>
      </c>
      <c r="P708" s="553">
        <f t="shared" si="722"/>
        <v>0</v>
      </c>
      <c r="Q708" s="553"/>
      <c r="R708" s="553"/>
      <c r="S708" s="553" t="e">
        <f>#REF!+Q708+R708</f>
        <v>#REF!</v>
      </c>
      <c r="T708" s="266">
        <f>SUBTOTAL(9,T709:T712)</f>
        <v>161605752</v>
      </c>
      <c r="U708" s="266">
        <f t="shared" ref="U708:V708" si="795">SUBTOTAL(9,U709:U712)</f>
        <v>19736927.500738561</v>
      </c>
      <c r="V708" s="266">
        <f t="shared" si="795"/>
        <v>181342679.50073856</v>
      </c>
      <c r="W708" s="266">
        <f>SUBTOTAL(9,W709:W712)</f>
        <v>215474336</v>
      </c>
      <c r="X708" s="266">
        <f t="shared" ref="X708:Y708" si="796">SUBTOTAL(9,X709:X712)</f>
        <v>26315903.334318079</v>
      </c>
      <c r="Y708" s="266">
        <f t="shared" si="796"/>
        <v>241790239.3343181</v>
      </c>
      <c r="Z708" s="266">
        <f t="shared" ref="Z708" si="797">SUBTOTAL(9,Z709:Z712)</f>
        <v>423132918.83505666</v>
      </c>
      <c r="AA708" s="988"/>
    </row>
    <row r="709" spans="1:27" outlineLevel="1">
      <c r="A709" s="137"/>
      <c r="B709" s="137"/>
      <c r="C709" s="138" t="s">
        <v>858</v>
      </c>
      <c r="D709" s="97">
        <v>122</v>
      </c>
      <c r="E709" s="97">
        <v>122</v>
      </c>
      <c r="F709" s="397" t="s">
        <v>624</v>
      </c>
      <c r="G709" s="62">
        <v>776880</v>
      </c>
      <c r="H709" s="62">
        <v>68320</v>
      </c>
      <c r="I709" s="62">
        <f t="shared" ref="I709" si="798">SUM(G709:H709)</f>
        <v>845200</v>
      </c>
      <c r="J709" s="62">
        <f>G709*E709</f>
        <v>94779360</v>
      </c>
      <c r="K709" s="62">
        <f>H709*E709</f>
        <v>8335040</v>
      </c>
      <c r="L709" s="62">
        <f>I709*E709</f>
        <v>103114400</v>
      </c>
      <c r="M709" s="550">
        <f>'KL TTHT CV DOT 2'!P708</f>
        <v>0.3</v>
      </c>
      <c r="N709" s="574">
        <f>'KL TTHT CV DOT 2'!Q708</f>
        <v>0.4</v>
      </c>
      <c r="O709" s="574">
        <f t="shared" si="779"/>
        <v>0.7</v>
      </c>
      <c r="P709" s="550">
        <f t="shared" si="722"/>
        <v>1.4</v>
      </c>
      <c r="Q709" s="550"/>
      <c r="R709" s="550"/>
      <c r="S709" s="550" t="e">
        <f>#REF!+Q709+R709</f>
        <v>#REF!</v>
      </c>
      <c r="T709" s="255">
        <f>M709*J709</f>
        <v>28433808</v>
      </c>
      <c r="U709" s="255">
        <f>M709*K709</f>
        <v>2500512</v>
      </c>
      <c r="V709" s="255">
        <f t="shared" si="723"/>
        <v>30934320</v>
      </c>
      <c r="W709" s="255">
        <f>J709*N709</f>
        <v>37911744</v>
      </c>
      <c r="X709" s="255">
        <f>K709*N709</f>
        <v>3334016</v>
      </c>
      <c r="Y709" s="255">
        <f t="shared" ref="Y709:Y712" si="799">W709+X709</f>
        <v>41245760</v>
      </c>
      <c r="Z709" s="255">
        <f>V709+Y709</f>
        <v>72180080</v>
      </c>
      <c r="AA709" s="990"/>
    </row>
    <row r="710" spans="1:27" outlineLevel="1">
      <c r="A710" s="137"/>
      <c r="B710" s="137"/>
      <c r="C710" s="138" t="s">
        <v>718</v>
      </c>
      <c r="D710" s="97">
        <v>195</v>
      </c>
      <c r="E710" s="97">
        <f>67*3</f>
        <v>201</v>
      </c>
      <c r="F710" s="397" t="s">
        <v>624</v>
      </c>
      <c r="G710" s="62">
        <v>1525680</v>
      </c>
      <c r="H710" s="62">
        <v>81001.384755200008</v>
      </c>
      <c r="I710" s="62">
        <f t="shared" ref="I710:I711" si="800">SUM(G710:H710)</f>
        <v>1606681.3847552</v>
      </c>
      <c r="J710" s="62">
        <f>G710*E710</f>
        <v>306661680</v>
      </c>
      <c r="K710" s="62">
        <f>H710*E710</f>
        <v>16281278.335795201</v>
      </c>
      <c r="L710" s="62">
        <f>I710*E710</f>
        <v>322942958.33579522</v>
      </c>
      <c r="M710" s="550">
        <f>'KL TTHT CV DOT 2'!P709</f>
        <v>0.3</v>
      </c>
      <c r="N710" s="574">
        <f>'KL TTHT CV DOT 2'!Q709</f>
        <v>0.4</v>
      </c>
      <c r="O710" s="574">
        <f t="shared" si="779"/>
        <v>0.7</v>
      </c>
      <c r="P710" s="550">
        <f t="shared" si="722"/>
        <v>1.4</v>
      </c>
      <c r="Q710" s="550"/>
      <c r="R710" s="550"/>
      <c r="S710" s="550" t="e">
        <f>#REF!+Q710+R710</f>
        <v>#REF!</v>
      </c>
      <c r="T710" s="255">
        <f>M710*J710</f>
        <v>91998504</v>
      </c>
      <c r="U710" s="255">
        <f>M710*K710</f>
        <v>4884383.5007385602</v>
      </c>
      <c r="V710" s="255">
        <f t="shared" si="723"/>
        <v>96882887.500738561</v>
      </c>
      <c r="W710" s="255">
        <f>J710*N710</f>
        <v>122664672</v>
      </c>
      <c r="X710" s="255">
        <f>K710*N710</f>
        <v>6512511.3343180809</v>
      </c>
      <c r="Y710" s="255">
        <f t="shared" si="799"/>
        <v>129177183.33431809</v>
      </c>
      <c r="Z710" s="255">
        <f>V710+Y710</f>
        <v>226060070.83505666</v>
      </c>
      <c r="AA710" s="990"/>
    </row>
    <row r="711" spans="1:27" outlineLevel="1">
      <c r="A711" s="137"/>
      <c r="B711" s="137"/>
      <c r="C711" s="138" t="s">
        <v>690</v>
      </c>
      <c r="D711" s="97">
        <v>1</v>
      </c>
      <c r="E711" s="97">
        <v>1</v>
      </c>
      <c r="F711" s="397" t="s">
        <v>619</v>
      </c>
      <c r="G711" s="62">
        <v>137244800</v>
      </c>
      <c r="H711" s="62">
        <v>41173440</v>
      </c>
      <c r="I711" s="62">
        <f t="shared" si="800"/>
        <v>178418240</v>
      </c>
      <c r="J711" s="62">
        <f>G711*E711</f>
        <v>137244800</v>
      </c>
      <c r="K711" s="62">
        <f>H711*E711</f>
        <v>41173440</v>
      </c>
      <c r="L711" s="62">
        <f>I711*E711</f>
        <v>178418240</v>
      </c>
      <c r="M711" s="550">
        <f>'KL TTHT CV DOT 2'!P710</f>
        <v>0.3</v>
      </c>
      <c r="N711" s="574">
        <f>'KL TTHT CV DOT 2'!Q710</f>
        <v>0.4</v>
      </c>
      <c r="O711" s="574">
        <f t="shared" si="779"/>
        <v>0.7</v>
      </c>
      <c r="P711" s="550">
        <f t="shared" si="722"/>
        <v>1.4</v>
      </c>
      <c r="Q711" s="550"/>
      <c r="R711" s="550"/>
      <c r="S711" s="550" t="e">
        <f>#REF!+Q711+R711</f>
        <v>#REF!</v>
      </c>
      <c r="T711" s="255">
        <f>M711*J711</f>
        <v>41173440</v>
      </c>
      <c r="U711" s="255">
        <f>M711*K711</f>
        <v>12352032</v>
      </c>
      <c r="V711" s="255">
        <f t="shared" si="723"/>
        <v>53525472</v>
      </c>
      <c r="W711" s="255">
        <f>J711*N711</f>
        <v>54897920</v>
      </c>
      <c r="X711" s="255">
        <f>K711*N711</f>
        <v>16469376</v>
      </c>
      <c r="Y711" s="255">
        <f t="shared" si="799"/>
        <v>71367296</v>
      </c>
      <c r="Z711" s="255">
        <f>V711+Y711</f>
        <v>124892768</v>
      </c>
      <c r="AA711" s="990"/>
    </row>
    <row r="712" spans="1:27" outlineLevel="1">
      <c r="A712" s="137"/>
      <c r="B712" s="137"/>
      <c r="C712" s="138"/>
      <c r="D712" s="97"/>
      <c r="E712" s="97"/>
      <c r="F712" s="397"/>
      <c r="G712" s="62"/>
      <c r="H712" s="62"/>
      <c r="I712" s="62"/>
      <c r="J712" s="62"/>
      <c r="K712" s="62"/>
      <c r="L712" s="62"/>
      <c r="M712" s="550">
        <f>'KL TTHT CV DOT 2'!P711</f>
        <v>0</v>
      </c>
      <c r="N712" s="574">
        <f>'KL TTHT CV DOT 2'!Q711</f>
        <v>0</v>
      </c>
      <c r="O712" s="574">
        <f t="shared" si="779"/>
        <v>0</v>
      </c>
      <c r="P712" s="550">
        <f t="shared" si="722"/>
        <v>0</v>
      </c>
      <c r="Q712" s="550"/>
      <c r="R712" s="550"/>
      <c r="S712" s="550" t="e">
        <f>#REF!+Q712+R712</f>
        <v>#REF!</v>
      </c>
      <c r="T712" s="255">
        <f>M712*J712</f>
        <v>0</v>
      </c>
      <c r="U712" s="255">
        <f>M712*K712</f>
        <v>0</v>
      </c>
      <c r="V712" s="255">
        <f t="shared" si="723"/>
        <v>0</v>
      </c>
      <c r="W712" s="255">
        <f>J712*N712</f>
        <v>0</v>
      </c>
      <c r="X712" s="255">
        <f>K712*N712</f>
        <v>0</v>
      </c>
      <c r="Y712" s="255">
        <f t="shared" si="799"/>
        <v>0</v>
      </c>
      <c r="Z712" s="255">
        <f>V712+Y712</f>
        <v>0</v>
      </c>
      <c r="AA712" s="990"/>
    </row>
    <row r="713" spans="1:27" outlineLevel="1">
      <c r="A713" s="137"/>
      <c r="B713" s="137"/>
      <c r="C713" s="184" t="s">
        <v>859</v>
      </c>
      <c r="D713" s="97"/>
      <c r="E713" s="97"/>
      <c r="F713" s="397"/>
      <c r="G713" s="62"/>
      <c r="H713" s="62"/>
      <c r="I713" s="62"/>
      <c r="J713" s="82">
        <f>SUBTOTAL(9,J714:J725)</f>
        <v>2002937565.0909092</v>
      </c>
      <c r="K713" s="82">
        <f t="shared" ref="K713:L713" si="801">SUBTOTAL(9,K714:K725)</f>
        <v>225436964.9678728</v>
      </c>
      <c r="L713" s="82">
        <f t="shared" si="801"/>
        <v>2228374530.0587821</v>
      </c>
      <c r="M713" s="553">
        <f>'KL TTHT CV DOT 2'!P712</f>
        <v>0</v>
      </c>
      <c r="N713" s="576">
        <f>'KL TTHT CV DOT 2'!Q712</f>
        <v>0</v>
      </c>
      <c r="O713" s="576">
        <f t="shared" si="779"/>
        <v>0</v>
      </c>
      <c r="P713" s="553">
        <f t="shared" si="722"/>
        <v>0</v>
      </c>
      <c r="Q713" s="553"/>
      <c r="R713" s="553"/>
      <c r="S713" s="553" t="e">
        <f>#REF!+Q713+R713</f>
        <v>#REF!</v>
      </c>
      <c r="T713" s="266">
        <f>SUBTOTAL(9,T714:T725)</f>
        <v>0</v>
      </c>
      <c r="U713" s="266">
        <f t="shared" ref="U713:V713" si="802">SUBTOTAL(9,U714:U725)</f>
        <v>0</v>
      </c>
      <c r="V713" s="266">
        <f t="shared" si="802"/>
        <v>0</v>
      </c>
      <c r="W713" s="266">
        <f>SUBTOTAL(9,W714:W725)</f>
        <v>0</v>
      </c>
      <c r="X713" s="266">
        <f t="shared" ref="X713:Y713" si="803">SUBTOTAL(9,X714:X725)</f>
        <v>0</v>
      </c>
      <c r="Y713" s="266">
        <f t="shared" si="803"/>
        <v>0</v>
      </c>
      <c r="Z713" s="266">
        <f t="shared" ref="Z713" si="804">SUBTOTAL(9,Z714:Z725)</f>
        <v>0</v>
      </c>
      <c r="AA713" s="988"/>
    </row>
    <row r="714" spans="1:27" s="11" customFormat="1" ht="36.75" customHeight="1" outlineLevel="1">
      <c r="A714" s="192"/>
      <c r="B714" s="192"/>
      <c r="C714" s="193" t="s">
        <v>860</v>
      </c>
      <c r="D714" s="97">
        <v>190</v>
      </c>
      <c r="E714" s="97">
        <v>194</v>
      </c>
      <c r="F714" s="397" t="s">
        <v>624</v>
      </c>
      <c r="G714" s="62">
        <v>7268140.0000000009</v>
      </c>
      <c r="H714" s="62">
        <v>553706.51490000018</v>
      </c>
      <c r="I714" s="199">
        <f t="shared" ref="I714:I732" si="805">SUM(G714:H714)</f>
        <v>7821846.5149000008</v>
      </c>
      <c r="J714" s="199">
        <f t="shared" ref="J714:J725" si="806">G714*E714</f>
        <v>1410019160.0000002</v>
      </c>
      <c r="K714" s="199">
        <f t="shared" ref="K714:K725" si="807">H714*E714</f>
        <v>107419063.89060004</v>
      </c>
      <c r="L714" s="199">
        <f t="shared" ref="L714:L725" si="808">I714*E714</f>
        <v>1517438223.8906002</v>
      </c>
      <c r="M714" s="554">
        <f>'KL TTHT CV DOT 2'!P713</f>
        <v>0</v>
      </c>
      <c r="N714" s="579">
        <f>'KL TTHT CV DOT 2'!Q713</f>
        <v>0</v>
      </c>
      <c r="O714" s="579">
        <f t="shared" si="779"/>
        <v>0</v>
      </c>
      <c r="P714" s="554">
        <f t="shared" si="722"/>
        <v>0</v>
      </c>
      <c r="Q714" s="554"/>
      <c r="R714" s="554"/>
      <c r="S714" s="554" t="e">
        <f>#REF!+Q714+R714</f>
        <v>#REF!</v>
      </c>
      <c r="T714" s="265">
        <f t="shared" ref="T714:T760" si="809">M714*J714</f>
        <v>0</v>
      </c>
      <c r="U714" s="265">
        <f t="shared" ref="U714:U760" si="810">M714*K714</f>
        <v>0</v>
      </c>
      <c r="V714" s="265">
        <f t="shared" si="723"/>
        <v>0</v>
      </c>
      <c r="W714" s="265">
        <f t="shared" ref="W714:W760" si="811">J714*N714</f>
        <v>0</v>
      </c>
      <c r="X714" s="265">
        <f t="shared" ref="X714:X760" si="812">K714*N714</f>
        <v>0</v>
      </c>
      <c r="Y714" s="265">
        <f t="shared" ref="Y714:Y760" si="813">W714+X714</f>
        <v>0</v>
      </c>
      <c r="Z714" s="265">
        <f t="shared" ref="Z714:Z760" si="814">V714+Y714</f>
        <v>0</v>
      </c>
      <c r="AA714" s="990"/>
    </row>
    <row r="715" spans="1:27" s="11" customFormat="1" ht="36.75" customHeight="1" outlineLevel="1">
      <c r="A715" s="192"/>
      <c r="B715" s="192"/>
      <c r="C715" s="193" t="s">
        <v>862</v>
      </c>
      <c r="D715" s="97">
        <v>6</v>
      </c>
      <c r="E715" s="97">
        <v>6</v>
      </c>
      <c r="F715" s="397" t="s">
        <v>660</v>
      </c>
      <c r="G715" s="62">
        <v>5043610</v>
      </c>
      <c r="H715" s="62">
        <v>497400.75000000006</v>
      </c>
      <c r="I715" s="199">
        <f t="shared" ref="I715:I725" si="815">SUM(G715:H715)</f>
        <v>5541010.75</v>
      </c>
      <c r="J715" s="199">
        <f t="shared" si="806"/>
        <v>30261660</v>
      </c>
      <c r="K715" s="199">
        <f t="shared" si="807"/>
        <v>2984404.5000000005</v>
      </c>
      <c r="L715" s="199">
        <f t="shared" si="808"/>
        <v>33246064.5</v>
      </c>
      <c r="M715" s="554">
        <f>'KL TTHT CV DOT 2'!P714</f>
        <v>0</v>
      </c>
      <c r="N715" s="579">
        <f>'KL TTHT CV DOT 2'!Q714</f>
        <v>0</v>
      </c>
      <c r="O715" s="579">
        <f t="shared" si="779"/>
        <v>0</v>
      </c>
      <c r="P715" s="554">
        <f t="shared" si="722"/>
        <v>0</v>
      </c>
      <c r="Q715" s="554"/>
      <c r="R715" s="554"/>
      <c r="S715" s="554" t="e">
        <f>#REF!+Q715+R715</f>
        <v>#REF!</v>
      </c>
      <c r="T715" s="265">
        <f t="shared" si="809"/>
        <v>0</v>
      </c>
      <c r="U715" s="265">
        <f t="shared" si="810"/>
        <v>0</v>
      </c>
      <c r="V715" s="265">
        <f t="shared" si="723"/>
        <v>0</v>
      </c>
      <c r="W715" s="265">
        <f t="shared" si="811"/>
        <v>0</v>
      </c>
      <c r="X715" s="265">
        <f t="shared" si="812"/>
        <v>0</v>
      </c>
      <c r="Y715" s="265">
        <f t="shared" si="813"/>
        <v>0</v>
      </c>
      <c r="Z715" s="265">
        <f t="shared" si="814"/>
        <v>0</v>
      </c>
      <c r="AA715" s="990"/>
    </row>
    <row r="716" spans="1:27" s="11" customFormat="1" ht="36.75" customHeight="1" outlineLevel="1">
      <c r="A716" s="192"/>
      <c r="B716" s="192"/>
      <c r="C716" s="193" t="s">
        <v>864</v>
      </c>
      <c r="D716" s="97">
        <v>6</v>
      </c>
      <c r="E716" s="97">
        <v>6</v>
      </c>
      <c r="F716" s="397" t="s">
        <v>660</v>
      </c>
      <c r="G716" s="62">
        <v>551650</v>
      </c>
      <c r="H716" s="62">
        <v>27500.000000000004</v>
      </c>
      <c r="I716" s="199">
        <f t="shared" si="815"/>
        <v>579150</v>
      </c>
      <c r="J716" s="199">
        <f t="shared" si="806"/>
        <v>3309900</v>
      </c>
      <c r="K716" s="199">
        <f t="shared" si="807"/>
        <v>165000.00000000003</v>
      </c>
      <c r="L716" s="199">
        <f t="shared" si="808"/>
        <v>3474900</v>
      </c>
      <c r="M716" s="554">
        <f>'KL TTHT CV DOT 2'!P715</f>
        <v>0</v>
      </c>
      <c r="N716" s="579">
        <f>'KL TTHT CV DOT 2'!Q715</f>
        <v>0</v>
      </c>
      <c r="O716" s="579">
        <f t="shared" si="779"/>
        <v>0</v>
      </c>
      <c r="P716" s="554">
        <f t="shared" si="722"/>
        <v>0</v>
      </c>
      <c r="Q716" s="554"/>
      <c r="R716" s="554"/>
      <c r="S716" s="554" t="e">
        <f>#REF!+Q716+R716</f>
        <v>#REF!</v>
      </c>
      <c r="T716" s="265">
        <f t="shared" si="809"/>
        <v>0</v>
      </c>
      <c r="U716" s="265">
        <f t="shared" si="810"/>
        <v>0</v>
      </c>
      <c r="V716" s="265">
        <f t="shared" si="723"/>
        <v>0</v>
      </c>
      <c r="W716" s="265">
        <f t="shared" si="811"/>
        <v>0</v>
      </c>
      <c r="X716" s="265">
        <f t="shared" si="812"/>
        <v>0</v>
      </c>
      <c r="Y716" s="265">
        <f t="shared" si="813"/>
        <v>0</v>
      </c>
      <c r="Z716" s="265">
        <f t="shared" si="814"/>
        <v>0</v>
      </c>
      <c r="AA716" s="990"/>
    </row>
    <row r="717" spans="1:27" s="11" customFormat="1" ht="36.75" customHeight="1" outlineLevel="1">
      <c r="A717" s="192"/>
      <c r="B717" s="192"/>
      <c r="C717" s="193" t="s">
        <v>866</v>
      </c>
      <c r="D717" s="97">
        <v>70</v>
      </c>
      <c r="E717" s="97">
        <v>70</v>
      </c>
      <c r="F717" s="397" t="s">
        <v>660</v>
      </c>
      <c r="G717" s="62">
        <v>813560.00000000012</v>
      </c>
      <c r="H717" s="62">
        <v>27500.000000000004</v>
      </c>
      <c r="I717" s="199">
        <f t="shared" si="815"/>
        <v>841060.00000000012</v>
      </c>
      <c r="J717" s="199">
        <f t="shared" si="806"/>
        <v>56949200.000000007</v>
      </c>
      <c r="K717" s="199">
        <f t="shared" si="807"/>
        <v>1925000.0000000002</v>
      </c>
      <c r="L717" s="199">
        <f t="shared" si="808"/>
        <v>58874200.000000007</v>
      </c>
      <c r="M717" s="554">
        <f>'KL TTHT CV DOT 2'!P716</f>
        <v>0</v>
      </c>
      <c r="N717" s="579">
        <f>'KL TTHT CV DOT 2'!Q716</f>
        <v>0</v>
      </c>
      <c r="O717" s="579">
        <f t="shared" si="779"/>
        <v>0</v>
      </c>
      <c r="P717" s="554">
        <f t="shared" si="722"/>
        <v>0</v>
      </c>
      <c r="Q717" s="554"/>
      <c r="R717" s="554"/>
      <c r="S717" s="554" t="e">
        <f>#REF!+Q717+R717</f>
        <v>#REF!</v>
      </c>
      <c r="T717" s="265">
        <f t="shared" si="809"/>
        <v>0</v>
      </c>
      <c r="U717" s="265">
        <f t="shared" si="810"/>
        <v>0</v>
      </c>
      <c r="V717" s="265">
        <f t="shared" si="723"/>
        <v>0</v>
      </c>
      <c r="W717" s="265">
        <f t="shared" si="811"/>
        <v>0</v>
      </c>
      <c r="X717" s="265">
        <f t="shared" si="812"/>
        <v>0</v>
      </c>
      <c r="Y717" s="265">
        <f t="shared" si="813"/>
        <v>0</v>
      </c>
      <c r="Z717" s="265">
        <f t="shared" si="814"/>
        <v>0</v>
      </c>
      <c r="AA717" s="990"/>
    </row>
    <row r="718" spans="1:27" s="11" customFormat="1" ht="36.75" customHeight="1" outlineLevel="1">
      <c r="A718" s="192"/>
      <c r="B718" s="192"/>
      <c r="C718" s="193" t="s">
        <v>868</v>
      </c>
      <c r="D718" s="97">
        <v>282</v>
      </c>
      <c r="E718" s="97">
        <f>E714*4-125</f>
        <v>651</v>
      </c>
      <c r="F718" s="397" t="s">
        <v>660</v>
      </c>
      <c r="G718" s="62">
        <v>90090</v>
      </c>
      <c r="H718" s="62">
        <v>27500.000000000004</v>
      </c>
      <c r="I718" s="199">
        <f t="shared" si="815"/>
        <v>117590</v>
      </c>
      <c r="J718" s="199">
        <f t="shared" si="806"/>
        <v>58648590</v>
      </c>
      <c r="K718" s="199">
        <f t="shared" si="807"/>
        <v>17902500.000000004</v>
      </c>
      <c r="L718" s="199">
        <f t="shared" si="808"/>
        <v>76551090</v>
      </c>
      <c r="M718" s="554">
        <f>'KL TTHT CV DOT 2'!P717</f>
        <v>0</v>
      </c>
      <c r="N718" s="579">
        <f>'KL TTHT CV DOT 2'!Q717</f>
        <v>0</v>
      </c>
      <c r="O718" s="579">
        <f t="shared" si="779"/>
        <v>0</v>
      </c>
      <c r="P718" s="554">
        <f t="shared" si="722"/>
        <v>0</v>
      </c>
      <c r="Q718" s="554"/>
      <c r="R718" s="554"/>
      <c r="S718" s="554" t="e">
        <f>#REF!+Q718+R718</f>
        <v>#REF!</v>
      </c>
      <c r="T718" s="265">
        <f t="shared" si="809"/>
        <v>0</v>
      </c>
      <c r="U718" s="265">
        <f t="shared" si="810"/>
        <v>0</v>
      </c>
      <c r="V718" s="265">
        <f t="shared" si="723"/>
        <v>0</v>
      </c>
      <c r="W718" s="265">
        <f t="shared" si="811"/>
        <v>0</v>
      </c>
      <c r="X718" s="265">
        <f t="shared" si="812"/>
        <v>0</v>
      </c>
      <c r="Y718" s="265">
        <f t="shared" si="813"/>
        <v>0</v>
      </c>
      <c r="Z718" s="265">
        <f t="shared" si="814"/>
        <v>0</v>
      </c>
      <c r="AA718" s="990"/>
    </row>
    <row r="719" spans="1:27" s="11" customFormat="1" ht="36.75" customHeight="1" outlineLevel="1">
      <c r="A719" s="192"/>
      <c r="B719" s="192"/>
      <c r="C719" s="193" t="s">
        <v>870</v>
      </c>
      <c r="D719" s="97">
        <v>70</v>
      </c>
      <c r="E719" s="97">
        <v>70</v>
      </c>
      <c r="F719" s="397" t="s">
        <v>660</v>
      </c>
      <c r="G719" s="62">
        <v>109450.00000000001</v>
      </c>
      <c r="H719" s="62">
        <v>220200.75000000003</v>
      </c>
      <c r="I719" s="199">
        <f t="shared" si="815"/>
        <v>329650.75000000006</v>
      </c>
      <c r="J719" s="199">
        <f t="shared" si="806"/>
        <v>7661500.0000000009</v>
      </c>
      <c r="K719" s="199">
        <f t="shared" si="807"/>
        <v>15414052.500000002</v>
      </c>
      <c r="L719" s="199">
        <f t="shared" si="808"/>
        <v>23075552.500000004</v>
      </c>
      <c r="M719" s="554">
        <f>'KL TTHT CV DOT 2'!P718</f>
        <v>0</v>
      </c>
      <c r="N719" s="579">
        <f>'KL TTHT CV DOT 2'!Q718</f>
        <v>0</v>
      </c>
      <c r="O719" s="579">
        <f t="shared" si="779"/>
        <v>0</v>
      </c>
      <c r="P719" s="554">
        <f t="shared" si="722"/>
        <v>0</v>
      </c>
      <c r="Q719" s="554"/>
      <c r="R719" s="554"/>
      <c r="S719" s="554" t="e">
        <f>#REF!+Q719+R719</f>
        <v>#REF!</v>
      </c>
      <c r="T719" s="265">
        <f t="shared" si="809"/>
        <v>0</v>
      </c>
      <c r="U719" s="265">
        <f t="shared" si="810"/>
        <v>0</v>
      </c>
      <c r="V719" s="265">
        <f t="shared" si="723"/>
        <v>0</v>
      </c>
      <c r="W719" s="265">
        <f t="shared" si="811"/>
        <v>0</v>
      </c>
      <c r="X719" s="265">
        <f t="shared" si="812"/>
        <v>0</v>
      </c>
      <c r="Y719" s="265">
        <f t="shared" si="813"/>
        <v>0</v>
      </c>
      <c r="Z719" s="265">
        <f t="shared" si="814"/>
        <v>0</v>
      </c>
      <c r="AA719" s="990"/>
    </row>
    <row r="720" spans="1:27" s="11" customFormat="1" ht="36.75" customHeight="1" outlineLevel="1">
      <c r="A720" s="192"/>
      <c r="B720" s="192"/>
      <c r="C720" s="193" t="s">
        <v>872</v>
      </c>
      <c r="D720" s="97">
        <v>138</v>
      </c>
      <c r="E720" s="97">
        <v>138</v>
      </c>
      <c r="F720" s="397" t="s">
        <v>660</v>
      </c>
      <c r="G720" s="62">
        <v>0</v>
      </c>
      <c r="H720" s="62">
        <v>0</v>
      </c>
      <c r="I720" s="199">
        <f t="shared" si="815"/>
        <v>0</v>
      </c>
      <c r="J720" s="199">
        <f t="shared" si="806"/>
        <v>0</v>
      </c>
      <c r="K720" s="199">
        <f t="shared" si="807"/>
        <v>0</v>
      </c>
      <c r="L720" s="199">
        <f t="shared" si="808"/>
        <v>0</v>
      </c>
      <c r="M720" s="554">
        <f>'KL TTHT CV DOT 2'!P719</f>
        <v>0</v>
      </c>
      <c r="N720" s="579">
        <f>'KL TTHT CV DOT 2'!Q719</f>
        <v>0</v>
      </c>
      <c r="O720" s="579">
        <f t="shared" si="779"/>
        <v>0</v>
      </c>
      <c r="P720" s="554">
        <f t="shared" ref="P720:P783" si="816">M720+N720+O720</f>
        <v>0</v>
      </c>
      <c r="Q720" s="554"/>
      <c r="R720" s="554"/>
      <c r="S720" s="554" t="e">
        <f>#REF!+Q720+R720</f>
        <v>#REF!</v>
      </c>
      <c r="T720" s="265">
        <f t="shared" si="809"/>
        <v>0</v>
      </c>
      <c r="U720" s="265">
        <f t="shared" si="810"/>
        <v>0</v>
      </c>
      <c r="V720" s="265">
        <f t="shared" ref="V720:V783" si="817">T720+U720</f>
        <v>0</v>
      </c>
      <c r="W720" s="265">
        <f t="shared" si="811"/>
        <v>0</v>
      </c>
      <c r="X720" s="265">
        <f t="shared" si="812"/>
        <v>0</v>
      </c>
      <c r="Y720" s="265">
        <f t="shared" si="813"/>
        <v>0</v>
      </c>
      <c r="Z720" s="265">
        <f t="shared" si="814"/>
        <v>0</v>
      </c>
      <c r="AA720" s="990"/>
    </row>
    <row r="721" spans="1:27" s="11" customFormat="1" ht="52.8" outlineLevel="1">
      <c r="A721" s="192"/>
      <c r="B721" s="192"/>
      <c r="C721" s="193" t="s">
        <v>874</v>
      </c>
      <c r="D721" s="97">
        <v>82</v>
      </c>
      <c r="E721" s="97">
        <f>2*28+13</f>
        <v>69</v>
      </c>
      <c r="F721" s="397" t="s">
        <v>660</v>
      </c>
      <c r="G721" s="62">
        <v>2882070</v>
      </c>
      <c r="H721" s="62">
        <v>497400.75000000006</v>
      </c>
      <c r="I721" s="199">
        <f t="shared" si="815"/>
        <v>3379470.75</v>
      </c>
      <c r="J721" s="199">
        <f t="shared" si="806"/>
        <v>198862830</v>
      </c>
      <c r="K721" s="199">
        <f t="shared" si="807"/>
        <v>34320651.750000007</v>
      </c>
      <c r="L721" s="199">
        <f t="shared" si="808"/>
        <v>233183481.75</v>
      </c>
      <c r="M721" s="554">
        <f>'KL TTHT CV DOT 2'!P720</f>
        <v>0</v>
      </c>
      <c r="N721" s="579">
        <f>'KL TTHT CV DOT 2'!Q720</f>
        <v>0</v>
      </c>
      <c r="O721" s="579">
        <f t="shared" si="779"/>
        <v>0</v>
      </c>
      <c r="P721" s="554">
        <f t="shared" si="816"/>
        <v>0</v>
      </c>
      <c r="Q721" s="554"/>
      <c r="R721" s="554"/>
      <c r="S721" s="554" t="e">
        <f>#REF!+Q721+R721</f>
        <v>#REF!</v>
      </c>
      <c r="T721" s="265">
        <f t="shared" si="809"/>
        <v>0</v>
      </c>
      <c r="U721" s="265">
        <f t="shared" si="810"/>
        <v>0</v>
      </c>
      <c r="V721" s="265">
        <f t="shared" si="817"/>
        <v>0</v>
      </c>
      <c r="W721" s="265">
        <f t="shared" si="811"/>
        <v>0</v>
      </c>
      <c r="X721" s="265">
        <f t="shared" si="812"/>
        <v>0</v>
      </c>
      <c r="Y721" s="265">
        <f t="shared" si="813"/>
        <v>0</v>
      </c>
      <c r="Z721" s="265">
        <f t="shared" si="814"/>
        <v>0</v>
      </c>
      <c r="AA721" s="990"/>
    </row>
    <row r="722" spans="1:27" s="11" customFormat="1" ht="52.8" outlineLevel="1">
      <c r="A722" s="192"/>
      <c r="B722" s="192"/>
      <c r="C722" s="193" t="s">
        <v>876</v>
      </c>
      <c r="D722" s="97">
        <v>56</v>
      </c>
      <c r="E722" s="97">
        <v>56</v>
      </c>
      <c r="F722" s="397" t="s">
        <v>660</v>
      </c>
      <c r="G722" s="62">
        <v>3041460</v>
      </c>
      <c r="H722" s="62">
        <v>497400.75000000006</v>
      </c>
      <c r="I722" s="199">
        <f t="shared" si="815"/>
        <v>3538860.75</v>
      </c>
      <c r="J722" s="199">
        <f t="shared" si="806"/>
        <v>170321760</v>
      </c>
      <c r="K722" s="199">
        <f t="shared" si="807"/>
        <v>27854442.000000004</v>
      </c>
      <c r="L722" s="199">
        <f t="shared" si="808"/>
        <v>198176202</v>
      </c>
      <c r="M722" s="554">
        <f>'KL TTHT CV DOT 2'!P721</f>
        <v>0</v>
      </c>
      <c r="N722" s="579">
        <f>'KL TTHT CV DOT 2'!Q721</f>
        <v>0</v>
      </c>
      <c r="O722" s="579">
        <f t="shared" si="779"/>
        <v>0</v>
      </c>
      <c r="P722" s="554">
        <f t="shared" si="816"/>
        <v>0</v>
      </c>
      <c r="Q722" s="554"/>
      <c r="R722" s="554"/>
      <c r="S722" s="554" t="e">
        <f>#REF!+Q722+R722</f>
        <v>#REF!</v>
      </c>
      <c r="T722" s="265">
        <f t="shared" si="809"/>
        <v>0</v>
      </c>
      <c r="U722" s="265">
        <f t="shared" si="810"/>
        <v>0</v>
      </c>
      <c r="V722" s="265">
        <f t="shared" si="817"/>
        <v>0</v>
      </c>
      <c r="W722" s="265">
        <f t="shared" si="811"/>
        <v>0</v>
      </c>
      <c r="X722" s="265">
        <f t="shared" si="812"/>
        <v>0</v>
      </c>
      <c r="Y722" s="265">
        <f t="shared" si="813"/>
        <v>0</v>
      </c>
      <c r="Z722" s="265">
        <f t="shared" si="814"/>
        <v>0</v>
      </c>
      <c r="AA722" s="990"/>
    </row>
    <row r="723" spans="1:27" s="11" customFormat="1" outlineLevel="1">
      <c r="A723" s="192"/>
      <c r="B723" s="192"/>
      <c r="C723" s="400" t="s">
        <v>878</v>
      </c>
      <c r="D723" s="97">
        <v>82</v>
      </c>
      <c r="E723" s="97">
        <v>69</v>
      </c>
      <c r="F723" s="397" t="s">
        <v>660</v>
      </c>
      <c r="G723" s="62">
        <v>226176</v>
      </c>
      <c r="H723" s="62">
        <v>54500.000000000007</v>
      </c>
      <c r="I723" s="199">
        <f t="shared" si="815"/>
        <v>280676</v>
      </c>
      <c r="J723" s="199">
        <f t="shared" si="806"/>
        <v>15606144</v>
      </c>
      <c r="K723" s="199">
        <f t="shared" si="807"/>
        <v>3760500.0000000005</v>
      </c>
      <c r="L723" s="199">
        <f t="shared" si="808"/>
        <v>19366644</v>
      </c>
      <c r="M723" s="554">
        <f>'KL TTHT CV DOT 2'!P722</f>
        <v>0</v>
      </c>
      <c r="N723" s="579">
        <f>'KL TTHT CV DOT 2'!Q722</f>
        <v>0</v>
      </c>
      <c r="O723" s="579">
        <f t="shared" si="779"/>
        <v>0</v>
      </c>
      <c r="P723" s="554">
        <f t="shared" si="816"/>
        <v>0</v>
      </c>
      <c r="Q723" s="554"/>
      <c r="R723" s="554"/>
      <c r="S723" s="554" t="e">
        <f>#REF!+Q723+R723</f>
        <v>#REF!</v>
      </c>
      <c r="T723" s="265">
        <f t="shared" si="809"/>
        <v>0</v>
      </c>
      <c r="U723" s="265">
        <f t="shared" si="810"/>
        <v>0</v>
      </c>
      <c r="V723" s="265">
        <f t="shared" si="817"/>
        <v>0</v>
      </c>
      <c r="W723" s="265">
        <f t="shared" si="811"/>
        <v>0</v>
      </c>
      <c r="X723" s="265">
        <f t="shared" si="812"/>
        <v>0</v>
      </c>
      <c r="Y723" s="265">
        <f t="shared" si="813"/>
        <v>0</v>
      </c>
      <c r="Z723" s="265">
        <f t="shared" si="814"/>
        <v>0</v>
      </c>
      <c r="AA723" s="990"/>
    </row>
    <row r="724" spans="1:27" s="11" customFormat="1" outlineLevel="1">
      <c r="A724" s="192"/>
      <c r="B724" s="192"/>
      <c r="C724" s="400" t="s">
        <v>880</v>
      </c>
      <c r="D724" s="97">
        <v>56</v>
      </c>
      <c r="E724" s="97">
        <v>56</v>
      </c>
      <c r="F724" s="397" t="s">
        <v>660</v>
      </c>
      <c r="G724" s="62">
        <v>282720</v>
      </c>
      <c r="H724" s="62">
        <v>54500.000000000007</v>
      </c>
      <c r="I724" s="199">
        <f t="shared" si="815"/>
        <v>337220</v>
      </c>
      <c r="J724" s="199">
        <f t="shared" si="806"/>
        <v>15832320</v>
      </c>
      <c r="K724" s="199">
        <f t="shared" si="807"/>
        <v>3052000.0000000005</v>
      </c>
      <c r="L724" s="199">
        <f t="shared" si="808"/>
        <v>18884320</v>
      </c>
      <c r="M724" s="554">
        <f>'KL TTHT CV DOT 2'!P723</f>
        <v>0</v>
      </c>
      <c r="N724" s="579">
        <f>'KL TTHT CV DOT 2'!Q723</f>
        <v>0</v>
      </c>
      <c r="O724" s="579">
        <f t="shared" si="779"/>
        <v>0</v>
      </c>
      <c r="P724" s="554">
        <f t="shared" si="816"/>
        <v>0</v>
      </c>
      <c r="Q724" s="554"/>
      <c r="R724" s="554"/>
      <c r="S724" s="554" t="e">
        <f>#REF!+Q724+R724</f>
        <v>#REF!</v>
      </c>
      <c r="T724" s="265">
        <f t="shared" si="809"/>
        <v>0</v>
      </c>
      <c r="U724" s="265">
        <f t="shared" si="810"/>
        <v>0</v>
      </c>
      <c r="V724" s="265">
        <f t="shared" si="817"/>
        <v>0</v>
      </c>
      <c r="W724" s="265">
        <f t="shared" si="811"/>
        <v>0</v>
      </c>
      <c r="X724" s="265">
        <f t="shared" si="812"/>
        <v>0</v>
      </c>
      <c r="Y724" s="265">
        <f t="shared" si="813"/>
        <v>0</v>
      </c>
      <c r="Z724" s="265">
        <f t="shared" si="814"/>
        <v>0</v>
      </c>
      <c r="AA724" s="990"/>
    </row>
    <row r="725" spans="1:27" s="399" customFormat="1" ht="22.5" customHeight="1" outlineLevel="1">
      <c r="A725" s="395"/>
      <c r="B725" s="395"/>
      <c r="C725" s="400" t="s">
        <v>657</v>
      </c>
      <c r="D725" s="97">
        <v>1</v>
      </c>
      <c r="E725" s="97">
        <v>1</v>
      </c>
      <c r="F725" s="397" t="s">
        <v>619</v>
      </c>
      <c r="G725" s="62">
        <v>35464501.090909094</v>
      </c>
      <c r="H725" s="62">
        <v>10639350.327272728</v>
      </c>
      <c r="I725" s="62">
        <f t="shared" si="815"/>
        <v>46103851.418181822</v>
      </c>
      <c r="J725" s="62">
        <f t="shared" si="806"/>
        <v>35464501.090909094</v>
      </c>
      <c r="K725" s="62">
        <f t="shared" si="807"/>
        <v>10639350.327272728</v>
      </c>
      <c r="L725" s="62">
        <f t="shared" si="808"/>
        <v>46103851.418181822</v>
      </c>
      <c r="M725" s="550">
        <f>'KL TTHT CV DOT 2'!P724</f>
        <v>0</v>
      </c>
      <c r="N725" s="574">
        <f>'KL TTHT CV DOT 2'!Q724</f>
        <v>0</v>
      </c>
      <c r="O725" s="574">
        <f t="shared" si="779"/>
        <v>0</v>
      </c>
      <c r="P725" s="550">
        <f t="shared" si="816"/>
        <v>0</v>
      </c>
      <c r="Q725" s="550"/>
      <c r="R725" s="550"/>
      <c r="S725" s="550" t="e">
        <f>#REF!+Q725+R725</f>
        <v>#REF!</v>
      </c>
      <c r="T725" s="255">
        <f t="shared" si="809"/>
        <v>0</v>
      </c>
      <c r="U725" s="255">
        <f t="shared" si="810"/>
        <v>0</v>
      </c>
      <c r="V725" s="255">
        <f t="shared" si="817"/>
        <v>0</v>
      </c>
      <c r="W725" s="255">
        <f t="shared" si="811"/>
        <v>0</v>
      </c>
      <c r="X725" s="255">
        <f t="shared" si="812"/>
        <v>0</v>
      </c>
      <c r="Y725" s="255">
        <f t="shared" si="813"/>
        <v>0</v>
      </c>
      <c r="Z725" s="255">
        <f t="shared" si="814"/>
        <v>0</v>
      </c>
      <c r="AA725" s="990"/>
    </row>
    <row r="726" spans="1:27" s="11" customFormat="1" outlineLevel="1">
      <c r="A726" s="192"/>
      <c r="B726" s="192"/>
      <c r="C726" s="193"/>
      <c r="D726" s="194"/>
      <c r="E726" s="194"/>
      <c r="F726" s="195"/>
      <c r="G726" s="199"/>
      <c r="H726" s="199"/>
      <c r="I726" s="199"/>
      <c r="J726" s="199"/>
      <c r="K726" s="199"/>
      <c r="L726" s="199"/>
      <c r="M726" s="554">
        <f>'KL TTHT CV DOT 2'!P725</f>
        <v>0</v>
      </c>
      <c r="N726" s="579">
        <f>'KL TTHT CV DOT 2'!Q725</f>
        <v>0</v>
      </c>
      <c r="O726" s="579">
        <f t="shared" si="779"/>
        <v>0</v>
      </c>
      <c r="P726" s="554">
        <f t="shared" si="816"/>
        <v>0</v>
      </c>
      <c r="Q726" s="554"/>
      <c r="R726" s="554"/>
      <c r="S726" s="554" t="e">
        <f>#REF!+Q726+R726</f>
        <v>#REF!</v>
      </c>
      <c r="T726" s="265">
        <f t="shared" si="809"/>
        <v>0</v>
      </c>
      <c r="U726" s="265">
        <f t="shared" si="810"/>
        <v>0</v>
      </c>
      <c r="V726" s="265">
        <f t="shared" si="817"/>
        <v>0</v>
      </c>
      <c r="W726" s="265">
        <f t="shared" si="811"/>
        <v>0</v>
      </c>
      <c r="X726" s="265">
        <f t="shared" si="812"/>
        <v>0</v>
      </c>
      <c r="Y726" s="265">
        <f t="shared" si="813"/>
        <v>0</v>
      </c>
      <c r="Z726" s="265">
        <f t="shared" si="814"/>
        <v>0</v>
      </c>
      <c r="AA726" s="990"/>
    </row>
    <row r="727" spans="1:27" s="11" customFormat="1" outlineLevel="1">
      <c r="A727" s="192"/>
      <c r="B727" s="192"/>
      <c r="C727" s="189" t="s">
        <v>881</v>
      </c>
      <c r="D727" s="194"/>
      <c r="E727" s="194"/>
      <c r="F727" s="195"/>
      <c r="G727" s="199"/>
      <c r="H727" s="199"/>
      <c r="I727" s="199"/>
      <c r="J727" s="199"/>
      <c r="K727" s="199"/>
      <c r="L727" s="199"/>
      <c r="M727" s="554">
        <f>'KL TTHT CV DOT 2'!P726</f>
        <v>0</v>
      </c>
      <c r="N727" s="579">
        <f>'KL TTHT CV DOT 2'!Q726</f>
        <v>0</v>
      </c>
      <c r="O727" s="579">
        <f t="shared" si="779"/>
        <v>0</v>
      </c>
      <c r="P727" s="554">
        <f t="shared" si="816"/>
        <v>0</v>
      </c>
      <c r="Q727" s="554"/>
      <c r="R727" s="554"/>
      <c r="S727" s="554" t="e">
        <f>#REF!+Q727+R727</f>
        <v>#REF!</v>
      </c>
      <c r="T727" s="265">
        <f t="shared" si="809"/>
        <v>0</v>
      </c>
      <c r="U727" s="265">
        <f t="shared" si="810"/>
        <v>0</v>
      </c>
      <c r="V727" s="265">
        <f t="shared" si="817"/>
        <v>0</v>
      </c>
      <c r="W727" s="265">
        <f t="shared" si="811"/>
        <v>0</v>
      </c>
      <c r="X727" s="265">
        <f t="shared" si="812"/>
        <v>0</v>
      </c>
      <c r="Y727" s="265">
        <f t="shared" si="813"/>
        <v>0</v>
      </c>
      <c r="Z727" s="265">
        <f t="shared" si="814"/>
        <v>0</v>
      </c>
      <c r="AA727" s="990"/>
    </row>
    <row r="728" spans="1:27" s="399" customFormat="1" outlineLevel="1">
      <c r="A728" s="395"/>
      <c r="B728" s="395"/>
      <c r="C728" s="400" t="s">
        <v>882</v>
      </c>
      <c r="D728" s="97">
        <v>0</v>
      </c>
      <c r="E728" s="97">
        <v>0</v>
      </c>
      <c r="F728" s="397" t="s">
        <v>660</v>
      </c>
      <c r="G728" s="62">
        <v>0</v>
      </c>
      <c r="H728" s="62">
        <v>54500.000000000007</v>
      </c>
      <c r="I728" s="62">
        <f t="shared" si="805"/>
        <v>54500.000000000007</v>
      </c>
      <c r="J728" s="62">
        <f>G728*E728</f>
        <v>0</v>
      </c>
      <c r="K728" s="62">
        <f>H728*E728</f>
        <v>0</v>
      </c>
      <c r="L728" s="62">
        <f>I728*E728</f>
        <v>0</v>
      </c>
      <c r="M728" s="550">
        <f>'KL TTHT CV DOT 2'!P727</f>
        <v>0</v>
      </c>
      <c r="N728" s="574">
        <f>'KL TTHT CV DOT 2'!Q727</f>
        <v>0</v>
      </c>
      <c r="O728" s="574">
        <f t="shared" si="779"/>
        <v>0</v>
      </c>
      <c r="P728" s="550">
        <f t="shared" si="816"/>
        <v>0</v>
      </c>
      <c r="Q728" s="550"/>
      <c r="R728" s="550"/>
      <c r="S728" s="550" t="e">
        <f>#REF!+Q728+R728</f>
        <v>#REF!</v>
      </c>
      <c r="T728" s="255">
        <f t="shared" si="809"/>
        <v>0</v>
      </c>
      <c r="U728" s="255">
        <f t="shared" si="810"/>
        <v>0</v>
      </c>
      <c r="V728" s="255">
        <f t="shared" si="817"/>
        <v>0</v>
      </c>
      <c r="W728" s="255">
        <f t="shared" si="811"/>
        <v>0</v>
      </c>
      <c r="X728" s="255">
        <f t="shared" si="812"/>
        <v>0</v>
      </c>
      <c r="Y728" s="255">
        <f t="shared" si="813"/>
        <v>0</v>
      </c>
      <c r="Z728" s="255">
        <f t="shared" si="814"/>
        <v>0</v>
      </c>
      <c r="AA728" s="990"/>
    </row>
    <row r="729" spans="1:27" s="11" customFormat="1" outlineLevel="1">
      <c r="A729" s="192"/>
      <c r="B729" s="192"/>
      <c r="C729" s="193" t="s">
        <v>884</v>
      </c>
      <c r="D729" s="97">
        <v>41</v>
      </c>
      <c r="E729" s="97">
        <v>41</v>
      </c>
      <c r="F729" s="397" t="s">
        <v>660</v>
      </c>
      <c r="G729" s="62">
        <v>381600</v>
      </c>
      <c r="H729" s="62">
        <v>54500.000000000007</v>
      </c>
      <c r="I729" s="199">
        <f t="shared" si="805"/>
        <v>436100</v>
      </c>
      <c r="J729" s="199">
        <f>G729*E729</f>
        <v>15645600</v>
      </c>
      <c r="K729" s="199">
        <f>H729*E729</f>
        <v>2234500.0000000005</v>
      </c>
      <c r="L729" s="199">
        <f>I729*E729</f>
        <v>17880100</v>
      </c>
      <c r="M729" s="554">
        <f>'KL TTHT CV DOT 2'!P728</f>
        <v>0</v>
      </c>
      <c r="N729" s="579">
        <f>'KL TTHT CV DOT 2'!Q728</f>
        <v>0</v>
      </c>
      <c r="O729" s="579">
        <f t="shared" si="779"/>
        <v>0</v>
      </c>
      <c r="P729" s="554">
        <f t="shared" si="816"/>
        <v>0</v>
      </c>
      <c r="Q729" s="554"/>
      <c r="R729" s="554"/>
      <c r="S729" s="554" t="e">
        <f>#REF!+Q729+R729</f>
        <v>#REF!</v>
      </c>
      <c r="T729" s="265">
        <f t="shared" si="809"/>
        <v>0</v>
      </c>
      <c r="U729" s="265">
        <f t="shared" si="810"/>
        <v>0</v>
      </c>
      <c r="V729" s="265">
        <f t="shared" si="817"/>
        <v>0</v>
      </c>
      <c r="W729" s="265">
        <f t="shared" si="811"/>
        <v>0</v>
      </c>
      <c r="X729" s="265">
        <f t="shared" si="812"/>
        <v>0</v>
      </c>
      <c r="Y729" s="265">
        <f t="shared" si="813"/>
        <v>0</v>
      </c>
      <c r="Z729" s="265">
        <f t="shared" si="814"/>
        <v>0</v>
      </c>
      <c r="AA729" s="990"/>
    </row>
    <row r="730" spans="1:27" s="11" customFormat="1" outlineLevel="1">
      <c r="A730" s="192"/>
      <c r="B730" s="192"/>
      <c r="C730" s="193" t="s">
        <v>704</v>
      </c>
      <c r="D730" s="97">
        <v>21</v>
      </c>
      <c r="E730" s="97">
        <v>21</v>
      </c>
      <c r="F730" s="397" t="s">
        <v>660</v>
      </c>
      <c r="G730" s="62">
        <v>0</v>
      </c>
      <c r="H730" s="62">
        <v>381500</v>
      </c>
      <c r="I730" s="199">
        <f t="shared" si="805"/>
        <v>381500</v>
      </c>
      <c r="J730" s="199">
        <f>G730*E730</f>
        <v>0</v>
      </c>
      <c r="K730" s="199">
        <f>H730*E730</f>
        <v>8011500</v>
      </c>
      <c r="L730" s="199">
        <f>I730*E730</f>
        <v>8011500</v>
      </c>
      <c r="M730" s="554">
        <f>'KL TTHT CV DOT 2'!P729</f>
        <v>0</v>
      </c>
      <c r="N730" s="579">
        <f>'KL TTHT CV DOT 2'!Q729</f>
        <v>0</v>
      </c>
      <c r="O730" s="579">
        <f t="shared" si="779"/>
        <v>0</v>
      </c>
      <c r="P730" s="554">
        <f t="shared" si="816"/>
        <v>0</v>
      </c>
      <c r="Q730" s="554"/>
      <c r="R730" s="554"/>
      <c r="S730" s="554" t="e">
        <f>#REF!+Q730+R730</f>
        <v>#REF!</v>
      </c>
      <c r="T730" s="265">
        <f t="shared" si="809"/>
        <v>0</v>
      </c>
      <c r="U730" s="265">
        <f t="shared" si="810"/>
        <v>0</v>
      </c>
      <c r="V730" s="265">
        <f t="shared" si="817"/>
        <v>0</v>
      </c>
      <c r="W730" s="265">
        <f t="shared" si="811"/>
        <v>0</v>
      </c>
      <c r="X730" s="265">
        <f t="shared" si="812"/>
        <v>0</v>
      </c>
      <c r="Y730" s="265">
        <f t="shared" si="813"/>
        <v>0</v>
      </c>
      <c r="Z730" s="265">
        <f t="shared" si="814"/>
        <v>0</v>
      </c>
      <c r="AA730" s="990"/>
    </row>
    <row r="731" spans="1:27" s="11" customFormat="1" outlineLevel="1">
      <c r="A731" s="192"/>
      <c r="B731" s="192"/>
      <c r="C731" s="193" t="s">
        <v>705</v>
      </c>
      <c r="D731" s="97">
        <v>10</v>
      </c>
      <c r="E731" s="97">
        <v>10</v>
      </c>
      <c r="F731" s="397" t="s">
        <v>660</v>
      </c>
      <c r="G731" s="62">
        <v>0</v>
      </c>
      <c r="H731" s="62">
        <v>381500</v>
      </c>
      <c r="I731" s="199">
        <f t="shared" si="805"/>
        <v>381500</v>
      </c>
      <c r="J731" s="199">
        <f>G731*E731</f>
        <v>0</v>
      </c>
      <c r="K731" s="199">
        <f>H731*E731</f>
        <v>3815000</v>
      </c>
      <c r="L731" s="199">
        <f>I731*E731</f>
        <v>3815000</v>
      </c>
      <c r="M731" s="554">
        <f>'KL TTHT CV DOT 2'!P730</f>
        <v>0</v>
      </c>
      <c r="N731" s="579">
        <f>'KL TTHT CV DOT 2'!Q730</f>
        <v>0</v>
      </c>
      <c r="O731" s="579">
        <f t="shared" si="779"/>
        <v>0</v>
      </c>
      <c r="P731" s="554">
        <f t="shared" si="816"/>
        <v>0</v>
      </c>
      <c r="Q731" s="554"/>
      <c r="R731" s="554"/>
      <c r="S731" s="554" t="e">
        <f>#REF!+Q731+R731</f>
        <v>#REF!</v>
      </c>
      <c r="T731" s="265">
        <f t="shared" si="809"/>
        <v>0</v>
      </c>
      <c r="U731" s="265">
        <f t="shared" si="810"/>
        <v>0</v>
      </c>
      <c r="V731" s="265">
        <f t="shared" si="817"/>
        <v>0</v>
      </c>
      <c r="W731" s="265">
        <f t="shared" si="811"/>
        <v>0</v>
      </c>
      <c r="X731" s="265">
        <f t="shared" si="812"/>
        <v>0</v>
      </c>
      <c r="Y731" s="265">
        <f t="shared" si="813"/>
        <v>0</v>
      </c>
      <c r="Z731" s="265">
        <f t="shared" si="814"/>
        <v>0</v>
      </c>
      <c r="AA731" s="990"/>
    </row>
    <row r="732" spans="1:27" s="11" customFormat="1" outlineLevel="1">
      <c r="A732" s="192"/>
      <c r="B732" s="192"/>
      <c r="C732" s="193" t="s">
        <v>657</v>
      </c>
      <c r="D732" s="97">
        <v>1</v>
      </c>
      <c r="E732" s="97">
        <v>1</v>
      </c>
      <c r="F732" s="397" t="s">
        <v>619</v>
      </c>
      <c r="G732" s="62">
        <v>691014</v>
      </c>
      <c r="H732" s="62">
        <v>207304.19999999998</v>
      </c>
      <c r="I732" s="199">
        <f t="shared" si="805"/>
        <v>898318.2</v>
      </c>
      <c r="J732" s="199">
        <f>G732*E732</f>
        <v>691014</v>
      </c>
      <c r="K732" s="199">
        <f>H732*E732</f>
        <v>207304.19999999998</v>
      </c>
      <c r="L732" s="199">
        <f>I732*E732</f>
        <v>898318.2</v>
      </c>
      <c r="M732" s="554">
        <f>'KL TTHT CV DOT 2'!P731</f>
        <v>0</v>
      </c>
      <c r="N732" s="579">
        <f>'KL TTHT CV DOT 2'!Q731</f>
        <v>0</v>
      </c>
      <c r="O732" s="579">
        <f t="shared" si="779"/>
        <v>0</v>
      </c>
      <c r="P732" s="554">
        <f t="shared" si="816"/>
        <v>0</v>
      </c>
      <c r="Q732" s="554"/>
      <c r="R732" s="554"/>
      <c r="S732" s="554" t="e">
        <f>#REF!+Q732+R732</f>
        <v>#REF!</v>
      </c>
      <c r="T732" s="265">
        <f t="shared" si="809"/>
        <v>0</v>
      </c>
      <c r="U732" s="265">
        <f t="shared" si="810"/>
        <v>0</v>
      </c>
      <c r="V732" s="265">
        <f t="shared" si="817"/>
        <v>0</v>
      </c>
      <c r="W732" s="265">
        <f t="shared" si="811"/>
        <v>0</v>
      </c>
      <c r="X732" s="265">
        <f t="shared" si="812"/>
        <v>0</v>
      </c>
      <c r="Y732" s="265">
        <f t="shared" si="813"/>
        <v>0</v>
      </c>
      <c r="Z732" s="265">
        <f t="shared" si="814"/>
        <v>0</v>
      </c>
      <c r="AA732" s="990"/>
    </row>
    <row r="733" spans="1:27" s="11" customFormat="1" outlineLevel="1">
      <c r="A733" s="192"/>
      <c r="B733" s="192"/>
      <c r="C733" s="193"/>
      <c r="D733" s="97"/>
      <c r="E733" s="97"/>
      <c r="F733" s="397"/>
      <c r="G733" s="62"/>
      <c r="H733" s="62"/>
      <c r="I733" s="199"/>
      <c r="J733" s="199"/>
      <c r="K733" s="199"/>
      <c r="L733" s="199"/>
      <c r="M733" s="554">
        <f>'KL TTHT CV DOT 2'!P732</f>
        <v>0</v>
      </c>
      <c r="N733" s="579">
        <f>'KL TTHT CV DOT 2'!Q732</f>
        <v>0</v>
      </c>
      <c r="O733" s="579">
        <f t="shared" si="779"/>
        <v>0</v>
      </c>
      <c r="P733" s="554">
        <f t="shared" si="816"/>
        <v>0</v>
      </c>
      <c r="Q733" s="554"/>
      <c r="R733" s="554"/>
      <c r="S733" s="554" t="e">
        <f>#REF!+Q733+R733</f>
        <v>#REF!</v>
      </c>
      <c r="T733" s="265">
        <f t="shared" si="809"/>
        <v>0</v>
      </c>
      <c r="U733" s="265">
        <f t="shared" si="810"/>
        <v>0</v>
      </c>
      <c r="V733" s="265">
        <f t="shared" si="817"/>
        <v>0</v>
      </c>
      <c r="W733" s="265">
        <f t="shared" si="811"/>
        <v>0</v>
      </c>
      <c r="X733" s="265">
        <f t="shared" si="812"/>
        <v>0</v>
      </c>
      <c r="Y733" s="265">
        <f t="shared" si="813"/>
        <v>0</v>
      </c>
      <c r="Z733" s="265">
        <f t="shared" si="814"/>
        <v>0</v>
      </c>
      <c r="AA733" s="990"/>
    </row>
    <row r="734" spans="1:27" s="363" customFormat="1" outlineLevel="1">
      <c r="A734" s="172"/>
      <c r="B734" s="172"/>
      <c r="C734" s="189" t="s">
        <v>841</v>
      </c>
      <c r="D734" s="99"/>
      <c r="E734" s="99"/>
      <c r="F734" s="529"/>
      <c r="G734" s="82"/>
      <c r="H734" s="82"/>
      <c r="I734" s="174"/>
      <c r="J734" s="174"/>
      <c r="K734" s="174"/>
      <c r="L734" s="174"/>
      <c r="M734" s="558">
        <f>'KL TTHT CV DOT 2'!P733</f>
        <v>0</v>
      </c>
      <c r="N734" s="578">
        <f>'KL TTHT CV DOT 2'!Q733</f>
        <v>0</v>
      </c>
      <c r="O734" s="578">
        <f t="shared" si="779"/>
        <v>0</v>
      </c>
      <c r="P734" s="558">
        <f t="shared" si="816"/>
        <v>0</v>
      </c>
      <c r="Q734" s="558"/>
      <c r="R734" s="558"/>
      <c r="S734" s="558" t="e">
        <f>#REF!+Q734+R734</f>
        <v>#REF!</v>
      </c>
      <c r="T734" s="843">
        <f t="shared" si="809"/>
        <v>0</v>
      </c>
      <c r="U734" s="843">
        <f t="shared" si="810"/>
        <v>0</v>
      </c>
      <c r="V734" s="843">
        <f t="shared" si="817"/>
        <v>0</v>
      </c>
      <c r="W734" s="843">
        <f t="shared" si="811"/>
        <v>0</v>
      </c>
      <c r="X734" s="843">
        <f t="shared" si="812"/>
        <v>0</v>
      </c>
      <c r="Y734" s="843">
        <f t="shared" si="813"/>
        <v>0</v>
      </c>
      <c r="Z734" s="843">
        <f t="shared" si="814"/>
        <v>0</v>
      </c>
      <c r="AA734" s="988"/>
    </row>
    <row r="735" spans="1:27" s="11" customFormat="1" ht="26.4" outlineLevel="1">
      <c r="A735" s="192"/>
      <c r="B735" s="192"/>
      <c r="C735" s="379" t="s">
        <v>886</v>
      </c>
      <c r="D735" s="97"/>
      <c r="E735" s="97"/>
      <c r="F735" s="397"/>
      <c r="G735" s="62"/>
      <c r="H735" s="62"/>
      <c r="I735" s="199"/>
      <c r="J735" s="199"/>
      <c r="K735" s="199"/>
      <c r="L735" s="199"/>
      <c r="M735" s="554">
        <f>'KL TTHT CV DOT 2'!P734</f>
        <v>0</v>
      </c>
      <c r="N735" s="579">
        <f>'KL TTHT CV DOT 2'!Q734</f>
        <v>0</v>
      </c>
      <c r="O735" s="579">
        <f t="shared" si="779"/>
        <v>0</v>
      </c>
      <c r="P735" s="554">
        <f t="shared" si="816"/>
        <v>0</v>
      </c>
      <c r="Q735" s="554"/>
      <c r="R735" s="554"/>
      <c r="S735" s="554" t="e">
        <f>#REF!+Q735+R735</f>
        <v>#REF!</v>
      </c>
      <c r="T735" s="265">
        <f t="shared" si="809"/>
        <v>0</v>
      </c>
      <c r="U735" s="265">
        <f t="shared" si="810"/>
        <v>0</v>
      </c>
      <c r="V735" s="265">
        <f t="shared" si="817"/>
        <v>0</v>
      </c>
      <c r="W735" s="265">
        <f t="shared" si="811"/>
        <v>0</v>
      </c>
      <c r="X735" s="265">
        <f t="shared" si="812"/>
        <v>0</v>
      </c>
      <c r="Y735" s="265">
        <f t="shared" si="813"/>
        <v>0</v>
      </c>
      <c r="Z735" s="265">
        <f t="shared" si="814"/>
        <v>0</v>
      </c>
      <c r="AA735" s="990"/>
    </row>
    <row r="736" spans="1:27" s="11" customFormat="1" outlineLevel="1">
      <c r="A736" s="192"/>
      <c r="B736" s="192"/>
      <c r="C736" s="193" t="s">
        <v>842</v>
      </c>
      <c r="D736" s="97">
        <v>892</v>
      </c>
      <c r="E736" s="97">
        <v>737</v>
      </c>
      <c r="F736" s="397" t="s">
        <v>624</v>
      </c>
      <c r="G736" s="62">
        <v>32518.739999999998</v>
      </c>
      <c r="H736" s="62">
        <v>7485.6650000000009</v>
      </c>
      <c r="I736" s="199">
        <f t="shared" ref="I736:I750" si="818">SUM(G736:H736)</f>
        <v>40004.404999999999</v>
      </c>
      <c r="J736" s="199">
        <f>G736*E736</f>
        <v>23966311.379999999</v>
      </c>
      <c r="K736" s="199">
        <f>H736*E736</f>
        <v>5516935.1050000004</v>
      </c>
      <c r="L736" s="199">
        <f>I736*E736</f>
        <v>29483246.484999999</v>
      </c>
      <c r="M736" s="554">
        <f>'KL TTHT CV DOT 2'!P735</f>
        <v>0.36</v>
      </c>
      <c r="N736" s="579">
        <f>'KL TTHT CV DOT 2'!Q735</f>
        <v>0.34</v>
      </c>
      <c r="O736" s="579">
        <f t="shared" si="779"/>
        <v>0.7</v>
      </c>
      <c r="P736" s="554">
        <f t="shared" si="816"/>
        <v>1.4</v>
      </c>
      <c r="Q736" s="554"/>
      <c r="R736" s="554"/>
      <c r="S736" s="554" t="e">
        <f>#REF!+Q736+R736</f>
        <v>#REF!</v>
      </c>
      <c r="T736" s="265">
        <f t="shared" si="809"/>
        <v>8627872.0967999995</v>
      </c>
      <c r="U736" s="265">
        <f t="shared" si="810"/>
        <v>1986096.6378000001</v>
      </c>
      <c r="V736" s="265">
        <f t="shared" si="817"/>
        <v>10613968.7346</v>
      </c>
      <c r="W736" s="265">
        <f t="shared" si="811"/>
        <v>8148545.8692000005</v>
      </c>
      <c r="X736" s="265">
        <f t="shared" si="812"/>
        <v>1875757.9357000003</v>
      </c>
      <c r="Y736" s="265">
        <f t="shared" si="813"/>
        <v>10024303.804900002</v>
      </c>
      <c r="Z736" s="265">
        <f t="shared" si="814"/>
        <v>20638272.539500002</v>
      </c>
      <c r="AA736" s="990"/>
    </row>
    <row r="737" spans="1:27" s="11" customFormat="1" ht="26.4" outlineLevel="1">
      <c r="A737" s="192"/>
      <c r="B737" s="192"/>
      <c r="C737" s="379" t="s">
        <v>887</v>
      </c>
      <c r="D737" s="97"/>
      <c r="E737" s="97"/>
      <c r="F737" s="397"/>
      <c r="G737" s="62"/>
      <c r="H737" s="62"/>
      <c r="I737" s="199"/>
      <c r="J737" s="199"/>
      <c r="K737" s="199"/>
      <c r="L737" s="199"/>
      <c r="M737" s="554">
        <f>'KL TTHT CV DOT 2'!P736</f>
        <v>0</v>
      </c>
      <c r="N737" s="579">
        <f>'KL TTHT CV DOT 2'!Q736</f>
        <v>0</v>
      </c>
      <c r="O737" s="579">
        <f t="shared" si="779"/>
        <v>0</v>
      </c>
      <c r="P737" s="554">
        <f t="shared" si="816"/>
        <v>0</v>
      </c>
      <c r="Q737" s="554"/>
      <c r="R737" s="554"/>
      <c r="S737" s="554" t="e">
        <f>#REF!+Q737+R737</f>
        <v>#REF!</v>
      </c>
      <c r="T737" s="265">
        <f t="shared" si="809"/>
        <v>0</v>
      </c>
      <c r="U737" s="265">
        <f t="shared" si="810"/>
        <v>0</v>
      </c>
      <c r="V737" s="265">
        <f t="shared" si="817"/>
        <v>0</v>
      </c>
      <c r="W737" s="265">
        <f t="shared" si="811"/>
        <v>0</v>
      </c>
      <c r="X737" s="265">
        <f t="shared" si="812"/>
        <v>0</v>
      </c>
      <c r="Y737" s="265">
        <f t="shared" si="813"/>
        <v>0</v>
      </c>
      <c r="Z737" s="265">
        <f t="shared" si="814"/>
        <v>0</v>
      </c>
      <c r="AA737" s="990"/>
    </row>
    <row r="738" spans="1:27" s="11" customFormat="1" outlineLevel="1">
      <c r="A738" s="192"/>
      <c r="B738" s="192"/>
      <c r="C738" s="193" t="s">
        <v>842</v>
      </c>
      <c r="D738" s="97">
        <v>1107</v>
      </c>
      <c r="E738" s="97">
        <v>1033</v>
      </c>
      <c r="F738" s="397" t="s">
        <v>624</v>
      </c>
      <c r="G738" s="62">
        <v>32518.739999999998</v>
      </c>
      <c r="H738" s="62">
        <v>7485.6650000000009</v>
      </c>
      <c r="I738" s="199">
        <f t="shared" ref="I738" si="819">SUM(G738:H738)</f>
        <v>40004.404999999999</v>
      </c>
      <c r="J738" s="199">
        <f>G738*E738</f>
        <v>33591858.419999994</v>
      </c>
      <c r="K738" s="199">
        <f>H738*E738</f>
        <v>7732691.9450000012</v>
      </c>
      <c r="L738" s="199">
        <f>I738*E738</f>
        <v>41324550.365000002</v>
      </c>
      <c r="M738" s="554">
        <f>'KL TTHT CV DOT 2'!P737</f>
        <v>0.36</v>
      </c>
      <c r="N738" s="579">
        <f>'KL TTHT CV DOT 2'!Q737</f>
        <v>0</v>
      </c>
      <c r="O738" s="579">
        <f t="shared" si="779"/>
        <v>0.36</v>
      </c>
      <c r="P738" s="554">
        <f t="shared" si="816"/>
        <v>0.72</v>
      </c>
      <c r="Q738" s="554"/>
      <c r="R738" s="554"/>
      <c r="S738" s="554" t="e">
        <f>#REF!+Q738+R738</f>
        <v>#REF!</v>
      </c>
      <c r="T738" s="265">
        <f t="shared" si="809"/>
        <v>12093069.031199997</v>
      </c>
      <c r="U738" s="265">
        <f t="shared" si="810"/>
        <v>2783769.1002000002</v>
      </c>
      <c r="V738" s="265">
        <f t="shared" si="817"/>
        <v>14876838.131399997</v>
      </c>
      <c r="W738" s="265">
        <f t="shared" si="811"/>
        <v>0</v>
      </c>
      <c r="X738" s="265">
        <f t="shared" si="812"/>
        <v>0</v>
      </c>
      <c r="Y738" s="265">
        <f t="shared" si="813"/>
        <v>0</v>
      </c>
      <c r="Z738" s="265">
        <f t="shared" si="814"/>
        <v>14876838.131399997</v>
      </c>
      <c r="AA738" s="990"/>
    </row>
    <row r="739" spans="1:27" s="11" customFormat="1" outlineLevel="1">
      <c r="A739" s="192"/>
      <c r="B739" s="192"/>
      <c r="C739" s="379" t="s">
        <v>888</v>
      </c>
      <c r="D739" s="97"/>
      <c r="E739" s="97"/>
      <c r="F739" s="397"/>
      <c r="G739" s="62"/>
      <c r="H739" s="62"/>
      <c r="I739" s="199"/>
      <c r="J739" s="199"/>
      <c r="K739" s="199"/>
      <c r="L739" s="199"/>
      <c r="M739" s="554">
        <f>'KL TTHT CV DOT 2'!P738</f>
        <v>0</v>
      </c>
      <c r="N739" s="579">
        <f>'KL TTHT CV DOT 2'!Q738</f>
        <v>0</v>
      </c>
      <c r="O739" s="579">
        <f t="shared" si="779"/>
        <v>0</v>
      </c>
      <c r="P739" s="554">
        <f t="shared" si="816"/>
        <v>0</v>
      </c>
      <c r="Q739" s="554"/>
      <c r="R739" s="554"/>
      <c r="S739" s="554" t="e">
        <f>#REF!+Q739+R739</f>
        <v>#REF!</v>
      </c>
      <c r="T739" s="265">
        <f t="shared" si="809"/>
        <v>0</v>
      </c>
      <c r="U739" s="265">
        <f t="shared" si="810"/>
        <v>0</v>
      </c>
      <c r="V739" s="265">
        <f t="shared" si="817"/>
        <v>0</v>
      </c>
      <c r="W739" s="265">
        <f t="shared" si="811"/>
        <v>0</v>
      </c>
      <c r="X739" s="265">
        <f t="shared" si="812"/>
        <v>0</v>
      </c>
      <c r="Y739" s="265">
        <f t="shared" si="813"/>
        <v>0</v>
      </c>
      <c r="Z739" s="265">
        <f t="shared" si="814"/>
        <v>0</v>
      </c>
      <c r="AA739" s="990"/>
    </row>
    <row r="740" spans="1:27" s="11" customFormat="1" outlineLevel="1">
      <c r="A740" s="192"/>
      <c r="B740" s="192"/>
      <c r="C740" s="193" t="s">
        <v>844</v>
      </c>
      <c r="D740" s="97">
        <v>587</v>
      </c>
      <c r="E740" s="97">
        <v>519</v>
      </c>
      <c r="F740" s="397" t="s">
        <v>624</v>
      </c>
      <c r="G740" s="62">
        <v>72299.399999999994</v>
      </c>
      <c r="H740" s="62">
        <v>17189.865000000002</v>
      </c>
      <c r="I740" s="199">
        <f t="shared" ref="I740" si="820">SUM(G740:H740)</f>
        <v>89489.264999999999</v>
      </c>
      <c r="J740" s="199">
        <f>G740*E740</f>
        <v>37523388.599999994</v>
      </c>
      <c r="K740" s="199">
        <f>H740*E740</f>
        <v>8921539.9350000005</v>
      </c>
      <c r="L740" s="199">
        <f>I740*E740</f>
        <v>46444928.534999996</v>
      </c>
      <c r="M740" s="554">
        <f>'KL TTHT CV DOT 2'!P739</f>
        <v>0.36</v>
      </c>
      <c r="N740" s="579">
        <f>'KL TTHT CV DOT 2'!Q739</f>
        <v>0</v>
      </c>
      <c r="O740" s="579">
        <f t="shared" si="779"/>
        <v>0.36</v>
      </c>
      <c r="P740" s="554">
        <f t="shared" si="816"/>
        <v>0.72</v>
      </c>
      <c r="Q740" s="554"/>
      <c r="R740" s="554"/>
      <c r="S740" s="554" t="e">
        <f>#REF!+Q740+R740</f>
        <v>#REF!</v>
      </c>
      <c r="T740" s="265">
        <f t="shared" si="809"/>
        <v>13508419.895999998</v>
      </c>
      <c r="U740" s="265">
        <f t="shared" si="810"/>
        <v>3211754.3766000001</v>
      </c>
      <c r="V740" s="265">
        <f t="shared" si="817"/>
        <v>16720174.272599999</v>
      </c>
      <c r="W740" s="265">
        <f t="shared" si="811"/>
        <v>0</v>
      </c>
      <c r="X740" s="265">
        <f t="shared" si="812"/>
        <v>0</v>
      </c>
      <c r="Y740" s="265">
        <f t="shared" si="813"/>
        <v>0</v>
      </c>
      <c r="Z740" s="265">
        <f t="shared" si="814"/>
        <v>16720174.272599999</v>
      </c>
      <c r="AA740" s="990"/>
    </row>
    <row r="741" spans="1:27" s="11" customFormat="1" outlineLevel="1">
      <c r="A741" s="192"/>
      <c r="B741" s="192"/>
      <c r="C741" s="379" t="s">
        <v>889</v>
      </c>
      <c r="D741" s="97"/>
      <c r="E741" s="97"/>
      <c r="F741" s="397"/>
      <c r="G741" s="62"/>
      <c r="H741" s="62"/>
      <c r="I741" s="199"/>
      <c r="J741" s="199"/>
      <c r="K741" s="199"/>
      <c r="L741" s="199"/>
      <c r="M741" s="554">
        <f>'KL TTHT CV DOT 2'!P740</f>
        <v>0</v>
      </c>
      <c r="N741" s="579">
        <f>'KL TTHT CV DOT 2'!Q740</f>
        <v>0</v>
      </c>
      <c r="O741" s="579">
        <f t="shared" si="779"/>
        <v>0</v>
      </c>
      <c r="P741" s="554">
        <f t="shared" si="816"/>
        <v>0</v>
      </c>
      <c r="Q741" s="554"/>
      <c r="R741" s="554"/>
      <c r="S741" s="554" t="e">
        <f>#REF!+Q741+R741</f>
        <v>#REF!</v>
      </c>
      <c r="T741" s="265">
        <f t="shared" si="809"/>
        <v>0</v>
      </c>
      <c r="U741" s="265">
        <f t="shared" si="810"/>
        <v>0</v>
      </c>
      <c r="V741" s="265">
        <f t="shared" si="817"/>
        <v>0</v>
      </c>
      <c r="W741" s="265">
        <f t="shared" si="811"/>
        <v>0</v>
      </c>
      <c r="X741" s="265">
        <f t="shared" si="812"/>
        <v>0</v>
      </c>
      <c r="Y741" s="265">
        <f t="shared" si="813"/>
        <v>0</v>
      </c>
      <c r="Z741" s="265">
        <f t="shared" si="814"/>
        <v>0</v>
      </c>
      <c r="AA741" s="990"/>
    </row>
    <row r="742" spans="1:27" s="11" customFormat="1" outlineLevel="1">
      <c r="A742" s="192"/>
      <c r="B742" s="192"/>
      <c r="C742" s="193" t="s">
        <v>844</v>
      </c>
      <c r="D742" s="97">
        <v>197</v>
      </c>
      <c r="E742" s="97">
        <v>110</v>
      </c>
      <c r="F742" s="397" t="s">
        <v>624</v>
      </c>
      <c r="G742" s="62">
        <v>72299.399999999994</v>
      </c>
      <c r="H742" s="62">
        <v>17189.865000000002</v>
      </c>
      <c r="I742" s="199">
        <f t="shared" si="818"/>
        <v>89489.264999999999</v>
      </c>
      <c r="J742" s="199">
        <f>G742*E742</f>
        <v>7952933.9999999991</v>
      </c>
      <c r="K742" s="199">
        <f>H742*E742</f>
        <v>1890885.1500000001</v>
      </c>
      <c r="L742" s="199">
        <f>I742*E742</f>
        <v>9843819.1500000004</v>
      </c>
      <c r="M742" s="554">
        <f>'KL TTHT CV DOT 2'!P741</f>
        <v>0.36</v>
      </c>
      <c r="N742" s="579">
        <f>'KL TTHT CV DOT 2'!Q741</f>
        <v>0</v>
      </c>
      <c r="O742" s="579">
        <f t="shared" si="779"/>
        <v>0.36</v>
      </c>
      <c r="P742" s="554">
        <f t="shared" si="816"/>
        <v>0.72</v>
      </c>
      <c r="Q742" s="554"/>
      <c r="R742" s="554"/>
      <c r="S742" s="554" t="e">
        <f>#REF!+Q742+R742</f>
        <v>#REF!</v>
      </c>
      <c r="T742" s="265">
        <f t="shared" si="809"/>
        <v>2863056.2399999998</v>
      </c>
      <c r="U742" s="265">
        <f t="shared" si="810"/>
        <v>680718.65399999998</v>
      </c>
      <c r="V742" s="265">
        <f t="shared" si="817"/>
        <v>3543774.8939999999</v>
      </c>
      <c r="W742" s="265">
        <f t="shared" si="811"/>
        <v>0</v>
      </c>
      <c r="X742" s="265">
        <f t="shared" si="812"/>
        <v>0</v>
      </c>
      <c r="Y742" s="265">
        <f t="shared" si="813"/>
        <v>0</v>
      </c>
      <c r="Z742" s="265">
        <f t="shared" si="814"/>
        <v>3543774.8939999999</v>
      </c>
      <c r="AA742" s="990"/>
    </row>
    <row r="743" spans="1:27" s="11" customFormat="1" outlineLevel="1">
      <c r="A743" s="192"/>
      <c r="B743" s="192"/>
      <c r="C743" s="379" t="s">
        <v>890</v>
      </c>
      <c r="D743" s="97"/>
      <c r="E743" s="97"/>
      <c r="F743" s="397"/>
      <c r="G743" s="62"/>
      <c r="H743" s="62"/>
      <c r="I743" s="199"/>
      <c r="J743" s="199"/>
      <c r="K743" s="199"/>
      <c r="L743" s="199"/>
      <c r="M743" s="554">
        <f>'KL TTHT CV DOT 2'!P742</f>
        <v>0</v>
      </c>
      <c r="N743" s="579">
        <f>'KL TTHT CV DOT 2'!Q742</f>
        <v>0</v>
      </c>
      <c r="O743" s="579">
        <f t="shared" si="779"/>
        <v>0</v>
      </c>
      <c r="P743" s="554">
        <f t="shared" si="816"/>
        <v>0</v>
      </c>
      <c r="Q743" s="554"/>
      <c r="R743" s="554"/>
      <c r="S743" s="554" t="e">
        <f>#REF!+Q743+R743</f>
        <v>#REF!</v>
      </c>
      <c r="T743" s="265">
        <f t="shared" si="809"/>
        <v>0</v>
      </c>
      <c r="U743" s="265">
        <f t="shared" si="810"/>
        <v>0</v>
      </c>
      <c r="V743" s="265">
        <f t="shared" si="817"/>
        <v>0</v>
      </c>
      <c r="W743" s="265">
        <f t="shared" si="811"/>
        <v>0</v>
      </c>
      <c r="X743" s="265">
        <f t="shared" si="812"/>
        <v>0</v>
      </c>
      <c r="Y743" s="265">
        <f t="shared" si="813"/>
        <v>0</v>
      </c>
      <c r="Z743" s="265">
        <f t="shared" si="814"/>
        <v>0</v>
      </c>
      <c r="AA743" s="990"/>
    </row>
    <row r="744" spans="1:27" s="11" customFormat="1" outlineLevel="1">
      <c r="A744" s="192"/>
      <c r="B744" s="192"/>
      <c r="C744" s="193" t="s">
        <v>844</v>
      </c>
      <c r="D744" s="97">
        <v>182</v>
      </c>
      <c r="E744" s="97">
        <v>205</v>
      </c>
      <c r="F744" s="397" t="s">
        <v>624</v>
      </c>
      <c r="G744" s="62">
        <v>72299.399999999994</v>
      </c>
      <c r="H744" s="62">
        <v>17189.865000000002</v>
      </c>
      <c r="I744" s="199">
        <f t="shared" ref="I744" si="821">SUM(G744:H744)</f>
        <v>89489.264999999999</v>
      </c>
      <c r="J744" s="199">
        <f>G744*E744</f>
        <v>14821376.999999998</v>
      </c>
      <c r="K744" s="199">
        <f>H744*E744</f>
        <v>3523922.3250000002</v>
      </c>
      <c r="L744" s="199">
        <f>I744*E744</f>
        <v>18345299.324999999</v>
      </c>
      <c r="M744" s="554">
        <f>'KL TTHT CV DOT 2'!P743</f>
        <v>0.36</v>
      </c>
      <c r="N744" s="579">
        <f>'KL TTHT CV DOT 2'!Q743</f>
        <v>0</v>
      </c>
      <c r="O744" s="579">
        <f t="shared" si="779"/>
        <v>0.36</v>
      </c>
      <c r="P744" s="554">
        <f t="shared" si="816"/>
        <v>0.72</v>
      </c>
      <c r="Q744" s="554"/>
      <c r="R744" s="554"/>
      <c r="S744" s="554" t="e">
        <f>#REF!+Q744+R744</f>
        <v>#REF!</v>
      </c>
      <c r="T744" s="265">
        <f t="shared" si="809"/>
        <v>5335695.7199999988</v>
      </c>
      <c r="U744" s="265">
        <f t="shared" si="810"/>
        <v>1268612.037</v>
      </c>
      <c r="V744" s="265">
        <f t="shared" si="817"/>
        <v>6604307.7569999993</v>
      </c>
      <c r="W744" s="265">
        <f t="shared" si="811"/>
        <v>0</v>
      </c>
      <c r="X744" s="265">
        <f t="shared" si="812"/>
        <v>0</v>
      </c>
      <c r="Y744" s="265">
        <f t="shared" si="813"/>
        <v>0</v>
      </c>
      <c r="Z744" s="265">
        <f t="shared" si="814"/>
        <v>6604307.7569999993</v>
      </c>
      <c r="AA744" s="990"/>
    </row>
    <row r="745" spans="1:27" s="11" customFormat="1" outlineLevel="1">
      <c r="A745" s="192"/>
      <c r="B745" s="192"/>
      <c r="C745" s="379" t="s">
        <v>891</v>
      </c>
      <c r="D745" s="97"/>
      <c r="E745" s="97"/>
      <c r="F745" s="397"/>
      <c r="G745" s="62"/>
      <c r="H745" s="62"/>
      <c r="I745" s="199"/>
      <c r="J745" s="199"/>
      <c r="K745" s="199"/>
      <c r="L745" s="199"/>
      <c r="M745" s="554">
        <f>'KL TTHT CV DOT 2'!P744</f>
        <v>0</v>
      </c>
      <c r="N745" s="579">
        <f>'KL TTHT CV DOT 2'!Q744</f>
        <v>0</v>
      </c>
      <c r="O745" s="579">
        <f t="shared" si="779"/>
        <v>0</v>
      </c>
      <c r="P745" s="554">
        <f t="shared" si="816"/>
        <v>0</v>
      </c>
      <c r="Q745" s="554"/>
      <c r="R745" s="554"/>
      <c r="S745" s="554" t="e">
        <f>#REF!+Q745+R745</f>
        <v>#REF!</v>
      </c>
      <c r="T745" s="265">
        <f t="shared" si="809"/>
        <v>0</v>
      </c>
      <c r="U745" s="265">
        <f t="shared" si="810"/>
        <v>0</v>
      </c>
      <c r="V745" s="265">
        <f t="shared" si="817"/>
        <v>0</v>
      </c>
      <c r="W745" s="265">
        <f t="shared" si="811"/>
        <v>0</v>
      </c>
      <c r="X745" s="265">
        <f t="shared" si="812"/>
        <v>0</v>
      </c>
      <c r="Y745" s="265">
        <f t="shared" si="813"/>
        <v>0</v>
      </c>
      <c r="Z745" s="265">
        <f t="shared" si="814"/>
        <v>0</v>
      </c>
      <c r="AA745" s="990"/>
    </row>
    <row r="746" spans="1:27" s="11" customFormat="1" outlineLevel="1">
      <c r="A746" s="192"/>
      <c r="B746" s="192"/>
      <c r="C746" s="193" t="s">
        <v>844</v>
      </c>
      <c r="D746" s="97">
        <v>830</v>
      </c>
      <c r="E746" s="97">
        <v>811</v>
      </c>
      <c r="F746" s="397" t="s">
        <v>624</v>
      </c>
      <c r="G746" s="62">
        <v>72299.399999999994</v>
      </c>
      <c r="H746" s="62">
        <v>17189.865000000002</v>
      </c>
      <c r="I746" s="199">
        <f t="shared" ref="I746" si="822">SUM(G746:H746)</f>
        <v>89489.264999999999</v>
      </c>
      <c r="J746" s="199">
        <f>G746*E746</f>
        <v>58634813.399999999</v>
      </c>
      <c r="K746" s="199">
        <f>H746*E746</f>
        <v>13940980.515000001</v>
      </c>
      <c r="L746" s="199">
        <f>I746*E746</f>
        <v>72575793.915000007</v>
      </c>
      <c r="M746" s="554">
        <f>'KL TTHT CV DOT 2'!P745</f>
        <v>0.36</v>
      </c>
      <c r="N746" s="579">
        <f>'KL TTHT CV DOT 2'!Q745</f>
        <v>0</v>
      </c>
      <c r="O746" s="579">
        <f t="shared" si="779"/>
        <v>0.36</v>
      </c>
      <c r="P746" s="554">
        <f t="shared" si="816"/>
        <v>0.72</v>
      </c>
      <c r="Q746" s="554"/>
      <c r="R746" s="554"/>
      <c r="S746" s="554" t="e">
        <f>#REF!+Q746+R746</f>
        <v>#REF!</v>
      </c>
      <c r="T746" s="265">
        <f t="shared" si="809"/>
        <v>21108532.823999997</v>
      </c>
      <c r="U746" s="265">
        <f t="shared" si="810"/>
        <v>5018752.9853999997</v>
      </c>
      <c r="V746" s="265">
        <f t="shared" si="817"/>
        <v>26127285.809399996</v>
      </c>
      <c r="W746" s="265">
        <f t="shared" si="811"/>
        <v>0</v>
      </c>
      <c r="X746" s="265">
        <f t="shared" si="812"/>
        <v>0</v>
      </c>
      <c r="Y746" s="265">
        <f t="shared" si="813"/>
        <v>0</v>
      </c>
      <c r="Z746" s="265">
        <f t="shared" si="814"/>
        <v>26127285.809399996</v>
      </c>
      <c r="AA746" s="990"/>
    </row>
    <row r="747" spans="1:27" s="11" customFormat="1" outlineLevel="1">
      <c r="A747" s="192"/>
      <c r="B747" s="192"/>
      <c r="C747" s="379" t="s">
        <v>892</v>
      </c>
      <c r="D747" s="97"/>
      <c r="E747" s="97"/>
      <c r="F747" s="397"/>
      <c r="G747" s="62"/>
      <c r="H747" s="62"/>
      <c r="I747" s="199"/>
      <c r="J747" s="199"/>
      <c r="K747" s="199"/>
      <c r="L747" s="199"/>
      <c r="M747" s="554">
        <f>'KL TTHT CV DOT 2'!P746</f>
        <v>0</v>
      </c>
      <c r="N747" s="579">
        <f>'KL TTHT CV DOT 2'!Q746</f>
        <v>0</v>
      </c>
      <c r="O747" s="579">
        <f t="shared" si="779"/>
        <v>0</v>
      </c>
      <c r="P747" s="554">
        <f t="shared" si="816"/>
        <v>0</v>
      </c>
      <c r="Q747" s="554"/>
      <c r="R747" s="554"/>
      <c r="S747" s="554" t="e">
        <f>#REF!+Q747+R747</f>
        <v>#REF!</v>
      </c>
      <c r="T747" s="265">
        <f t="shared" si="809"/>
        <v>0</v>
      </c>
      <c r="U747" s="265">
        <f t="shared" si="810"/>
        <v>0</v>
      </c>
      <c r="V747" s="265">
        <f t="shared" si="817"/>
        <v>0</v>
      </c>
      <c r="W747" s="265">
        <f t="shared" si="811"/>
        <v>0</v>
      </c>
      <c r="X747" s="265">
        <f t="shared" si="812"/>
        <v>0</v>
      </c>
      <c r="Y747" s="265">
        <f t="shared" si="813"/>
        <v>0</v>
      </c>
      <c r="Z747" s="265">
        <f t="shared" si="814"/>
        <v>0</v>
      </c>
      <c r="AA747" s="990"/>
    </row>
    <row r="748" spans="1:27" s="11" customFormat="1" outlineLevel="1">
      <c r="A748" s="192"/>
      <c r="B748" s="192"/>
      <c r="C748" s="193" t="s">
        <v>844</v>
      </c>
      <c r="D748" s="97">
        <v>440</v>
      </c>
      <c r="E748" s="97">
        <v>445</v>
      </c>
      <c r="F748" s="397" t="s">
        <v>624</v>
      </c>
      <c r="G748" s="62">
        <v>72299.399999999994</v>
      </c>
      <c r="H748" s="62">
        <v>17189.865000000002</v>
      </c>
      <c r="I748" s="199">
        <f t="shared" ref="I748" si="823">SUM(G748:H748)</f>
        <v>89489.264999999999</v>
      </c>
      <c r="J748" s="199">
        <f>G748*E748</f>
        <v>32173232.999999996</v>
      </c>
      <c r="K748" s="199">
        <f>H748*E748</f>
        <v>7649489.9250000007</v>
      </c>
      <c r="L748" s="199">
        <f>I748*E748</f>
        <v>39822722.924999997</v>
      </c>
      <c r="M748" s="554">
        <f>'KL TTHT CV DOT 2'!P747</f>
        <v>0.36</v>
      </c>
      <c r="N748" s="579">
        <f>'KL TTHT CV DOT 2'!Q747</f>
        <v>0</v>
      </c>
      <c r="O748" s="579">
        <f t="shared" si="779"/>
        <v>0.36</v>
      </c>
      <c r="P748" s="554">
        <f t="shared" si="816"/>
        <v>0.72</v>
      </c>
      <c r="Q748" s="554"/>
      <c r="R748" s="554"/>
      <c r="S748" s="554" t="e">
        <f>#REF!+Q748+R748</f>
        <v>#REF!</v>
      </c>
      <c r="T748" s="265">
        <f t="shared" si="809"/>
        <v>11582363.879999999</v>
      </c>
      <c r="U748" s="265">
        <f t="shared" si="810"/>
        <v>2753816.3730000001</v>
      </c>
      <c r="V748" s="265">
        <f t="shared" si="817"/>
        <v>14336180.252999999</v>
      </c>
      <c r="W748" s="265">
        <f t="shared" si="811"/>
        <v>0</v>
      </c>
      <c r="X748" s="265">
        <f t="shared" si="812"/>
        <v>0</v>
      </c>
      <c r="Y748" s="265">
        <f t="shared" si="813"/>
        <v>0</v>
      </c>
      <c r="Z748" s="265">
        <f t="shared" si="814"/>
        <v>14336180.252999999</v>
      </c>
      <c r="AA748" s="990"/>
    </row>
    <row r="749" spans="1:27" s="11" customFormat="1" outlineLevel="1">
      <c r="A749" s="192"/>
      <c r="B749" s="192"/>
      <c r="C749" s="386" t="s">
        <v>928</v>
      </c>
      <c r="D749" s="97">
        <v>246</v>
      </c>
      <c r="E749" s="97">
        <v>250</v>
      </c>
      <c r="F749" s="397" t="s">
        <v>624</v>
      </c>
      <c r="G749" s="62">
        <v>8773.9726027397246</v>
      </c>
      <c r="H749" s="62">
        <v>14594.016411764707</v>
      </c>
      <c r="I749" s="199">
        <f t="shared" si="818"/>
        <v>23367.989014504434</v>
      </c>
      <c r="J749" s="199">
        <f>G749*E749</f>
        <v>2193493.1506849313</v>
      </c>
      <c r="K749" s="199">
        <f>H749*E749</f>
        <v>3648504.1029411769</v>
      </c>
      <c r="L749" s="199">
        <f>I749*E749</f>
        <v>5841997.2536261082</v>
      </c>
      <c r="M749" s="554">
        <f>'KL TTHT CV DOT 2'!P748</f>
        <v>0</v>
      </c>
      <c r="N749" s="579">
        <f>'KL TTHT CV DOT 2'!Q748</f>
        <v>0</v>
      </c>
      <c r="O749" s="579">
        <f t="shared" si="779"/>
        <v>0</v>
      </c>
      <c r="P749" s="554">
        <f t="shared" si="816"/>
        <v>0</v>
      </c>
      <c r="Q749" s="554"/>
      <c r="R749" s="554"/>
      <c r="S749" s="554" t="e">
        <f>#REF!+Q749+R749</f>
        <v>#REF!</v>
      </c>
      <c r="T749" s="265">
        <f t="shared" si="809"/>
        <v>0</v>
      </c>
      <c r="U749" s="265">
        <f t="shared" si="810"/>
        <v>0</v>
      </c>
      <c r="V749" s="265">
        <f t="shared" si="817"/>
        <v>0</v>
      </c>
      <c r="W749" s="265">
        <f t="shared" si="811"/>
        <v>0</v>
      </c>
      <c r="X749" s="265">
        <f t="shared" si="812"/>
        <v>0</v>
      </c>
      <c r="Y749" s="265">
        <f t="shared" si="813"/>
        <v>0</v>
      </c>
      <c r="Z749" s="265">
        <f t="shared" si="814"/>
        <v>0</v>
      </c>
      <c r="AA749" s="990"/>
    </row>
    <row r="750" spans="1:27" s="11" customFormat="1" ht="20.25" customHeight="1" outlineLevel="1">
      <c r="A750" s="192"/>
      <c r="B750" s="192"/>
      <c r="C750" s="193" t="s">
        <v>657</v>
      </c>
      <c r="D750" s="97">
        <v>1</v>
      </c>
      <c r="E750" s="97">
        <v>1</v>
      </c>
      <c r="F750" s="397" t="s">
        <v>619</v>
      </c>
      <c r="G750" s="62">
        <v>9074248.7635616437</v>
      </c>
      <c r="H750" s="62">
        <v>2722274.6290684929</v>
      </c>
      <c r="I750" s="199">
        <f t="shared" si="818"/>
        <v>11796523.392630138</v>
      </c>
      <c r="J750" s="199">
        <f>G750*E750</f>
        <v>9074248.7635616437</v>
      </c>
      <c r="K750" s="199">
        <f>H750*E750</f>
        <v>2722274.6290684929</v>
      </c>
      <c r="L750" s="199">
        <f>I750*E750</f>
        <v>11796523.392630138</v>
      </c>
      <c r="M750" s="554">
        <f>'KL TTHT CV DOT 2'!P749</f>
        <v>0</v>
      </c>
      <c r="N750" s="579">
        <f>'KL TTHT CV DOT 2'!Q749</f>
        <v>0</v>
      </c>
      <c r="O750" s="579">
        <f t="shared" si="779"/>
        <v>0</v>
      </c>
      <c r="P750" s="554">
        <f t="shared" si="816"/>
        <v>0</v>
      </c>
      <c r="Q750" s="554"/>
      <c r="R750" s="554"/>
      <c r="S750" s="554" t="e">
        <f>#REF!+Q750+R750</f>
        <v>#REF!</v>
      </c>
      <c r="T750" s="265">
        <f t="shared" si="809"/>
        <v>0</v>
      </c>
      <c r="U750" s="265">
        <f t="shared" si="810"/>
        <v>0</v>
      </c>
      <c r="V750" s="265">
        <f t="shared" si="817"/>
        <v>0</v>
      </c>
      <c r="W750" s="265">
        <f t="shared" si="811"/>
        <v>0</v>
      </c>
      <c r="X750" s="265">
        <f t="shared" si="812"/>
        <v>0</v>
      </c>
      <c r="Y750" s="265">
        <f t="shared" si="813"/>
        <v>0</v>
      </c>
      <c r="Z750" s="265">
        <f t="shared" si="814"/>
        <v>0</v>
      </c>
      <c r="AA750" s="990"/>
    </row>
    <row r="751" spans="1:27" s="11" customFormat="1" outlineLevel="1">
      <c r="A751" s="192"/>
      <c r="B751" s="192"/>
      <c r="C751" s="193"/>
      <c r="D751" s="97"/>
      <c r="E751" s="97"/>
      <c r="F751" s="397"/>
      <c r="G751" s="62"/>
      <c r="H751" s="62"/>
      <c r="I751" s="199"/>
      <c r="J751" s="199"/>
      <c r="K751" s="199"/>
      <c r="L751" s="199"/>
      <c r="M751" s="554">
        <f>'KL TTHT CV DOT 2'!P750</f>
        <v>0</v>
      </c>
      <c r="N751" s="579">
        <f>'KL TTHT CV DOT 2'!Q750</f>
        <v>0</v>
      </c>
      <c r="O751" s="579">
        <f t="shared" si="779"/>
        <v>0</v>
      </c>
      <c r="P751" s="554">
        <f t="shared" si="816"/>
        <v>0</v>
      </c>
      <c r="Q751" s="554"/>
      <c r="R751" s="554"/>
      <c r="S751" s="554" t="e">
        <f>#REF!+Q751+R751</f>
        <v>#REF!</v>
      </c>
      <c r="T751" s="265">
        <f t="shared" si="809"/>
        <v>0</v>
      </c>
      <c r="U751" s="265">
        <f t="shared" si="810"/>
        <v>0</v>
      </c>
      <c r="V751" s="265">
        <f t="shared" si="817"/>
        <v>0</v>
      </c>
      <c r="W751" s="265">
        <f t="shared" si="811"/>
        <v>0</v>
      </c>
      <c r="X751" s="265">
        <f t="shared" si="812"/>
        <v>0</v>
      </c>
      <c r="Y751" s="265">
        <f t="shared" si="813"/>
        <v>0</v>
      </c>
      <c r="Z751" s="265">
        <f t="shared" si="814"/>
        <v>0</v>
      </c>
      <c r="AA751" s="990"/>
    </row>
    <row r="752" spans="1:27" s="11" customFormat="1" ht="19.5" customHeight="1" outlineLevel="1">
      <c r="A752" s="192"/>
      <c r="B752" s="192"/>
      <c r="C752" s="379" t="s">
        <v>893</v>
      </c>
      <c r="D752" s="97"/>
      <c r="E752" s="97"/>
      <c r="F752" s="397"/>
      <c r="G752" s="62"/>
      <c r="H752" s="62"/>
      <c r="I752" s="199"/>
      <c r="J752" s="199"/>
      <c r="K752" s="199"/>
      <c r="L752" s="199"/>
      <c r="M752" s="554">
        <f>'KL TTHT CV DOT 2'!P751</f>
        <v>0</v>
      </c>
      <c r="N752" s="579">
        <f>'KL TTHT CV DOT 2'!Q751</f>
        <v>0</v>
      </c>
      <c r="O752" s="579">
        <f t="shared" si="779"/>
        <v>0</v>
      </c>
      <c r="P752" s="554">
        <f t="shared" si="816"/>
        <v>0</v>
      </c>
      <c r="Q752" s="554"/>
      <c r="R752" s="554"/>
      <c r="S752" s="554" t="e">
        <f>#REF!+Q752+R752</f>
        <v>#REF!</v>
      </c>
      <c r="T752" s="265">
        <f t="shared" si="809"/>
        <v>0</v>
      </c>
      <c r="U752" s="265">
        <f t="shared" si="810"/>
        <v>0</v>
      </c>
      <c r="V752" s="265">
        <f t="shared" si="817"/>
        <v>0</v>
      </c>
      <c r="W752" s="265">
        <f t="shared" si="811"/>
        <v>0</v>
      </c>
      <c r="X752" s="265">
        <f t="shared" si="812"/>
        <v>0</v>
      </c>
      <c r="Y752" s="265">
        <f t="shared" si="813"/>
        <v>0</v>
      </c>
      <c r="Z752" s="265">
        <f t="shared" si="814"/>
        <v>0</v>
      </c>
      <c r="AA752" s="990"/>
    </row>
    <row r="753" spans="1:27" s="11" customFormat="1" ht="27" customHeight="1" outlineLevel="1">
      <c r="A753" s="192"/>
      <c r="B753" s="192"/>
      <c r="C753" s="193" t="s">
        <v>894</v>
      </c>
      <c r="D753" s="97">
        <v>179</v>
      </c>
      <c r="E753" s="97">
        <v>191</v>
      </c>
      <c r="F753" s="397" t="s">
        <v>660</v>
      </c>
      <c r="G753" s="62">
        <v>480000</v>
      </c>
      <c r="H753" s="62">
        <v>81750</v>
      </c>
      <c r="I753" s="199">
        <f t="shared" ref="I753:I758" si="824">SUM(G753:H753)</f>
        <v>561750</v>
      </c>
      <c r="J753" s="199">
        <f t="shared" ref="J753:J758" si="825">G753*E753</f>
        <v>91680000</v>
      </c>
      <c r="K753" s="199">
        <f t="shared" ref="K753:K758" si="826">H753*E753</f>
        <v>15614250</v>
      </c>
      <c r="L753" s="199">
        <f t="shared" ref="L753:L758" si="827">I753*E753</f>
        <v>107294250</v>
      </c>
      <c r="M753" s="554">
        <f>'KL TTHT CV DOT 2'!P752</f>
        <v>0</v>
      </c>
      <c r="N753" s="579">
        <f>'KL TTHT CV DOT 2'!Q752</f>
        <v>0.45</v>
      </c>
      <c r="O753" s="579">
        <f t="shared" si="779"/>
        <v>0.45</v>
      </c>
      <c r="P753" s="554">
        <f t="shared" si="816"/>
        <v>0.9</v>
      </c>
      <c r="Q753" s="554"/>
      <c r="R753" s="554"/>
      <c r="S753" s="554" t="e">
        <f>#REF!+Q753+R753</f>
        <v>#REF!</v>
      </c>
      <c r="T753" s="265">
        <f t="shared" si="809"/>
        <v>0</v>
      </c>
      <c r="U753" s="265">
        <f t="shared" si="810"/>
        <v>0</v>
      </c>
      <c r="V753" s="265">
        <f t="shared" si="817"/>
        <v>0</v>
      </c>
      <c r="W753" s="265">
        <f t="shared" si="811"/>
        <v>41256000</v>
      </c>
      <c r="X753" s="265">
        <f t="shared" si="812"/>
        <v>7026412.5</v>
      </c>
      <c r="Y753" s="265">
        <f t="shared" si="813"/>
        <v>48282412.5</v>
      </c>
      <c r="Z753" s="265">
        <f t="shared" si="814"/>
        <v>48282412.5</v>
      </c>
      <c r="AA753" s="990"/>
    </row>
    <row r="754" spans="1:27" s="11" customFormat="1" outlineLevel="1">
      <c r="A754" s="192"/>
      <c r="B754" s="192"/>
      <c r="C754" s="193" t="s">
        <v>671</v>
      </c>
      <c r="D754" s="97">
        <v>12618</v>
      </c>
      <c r="E754" s="97">
        <v>12970</v>
      </c>
      <c r="F754" s="397" t="s">
        <v>624</v>
      </c>
      <c r="G754" s="62">
        <v>21639.344262295082</v>
      </c>
      <c r="H754" s="62">
        <v>3360.0000000000005</v>
      </c>
      <c r="I754" s="199">
        <f t="shared" si="824"/>
        <v>24999.344262295082</v>
      </c>
      <c r="J754" s="199">
        <f t="shared" si="825"/>
        <v>280662295.08196723</v>
      </c>
      <c r="K754" s="199">
        <f t="shared" si="826"/>
        <v>43579200.000000007</v>
      </c>
      <c r="L754" s="199">
        <f t="shared" si="827"/>
        <v>324241495.08196723</v>
      </c>
      <c r="M754" s="554">
        <f>'KL TTHT CV DOT 2'!P753</f>
        <v>0</v>
      </c>
      <c r="N754" s="579">
        <f>'KL TTHT CV DOT 2'!Q753</f>
        <v>0.45</v>
      </c>
      <c r="O754" s="579">
        <f t="shared" si="779"/>
        <v>0.45</v>
      </c>
      <c r="P754" s="554">
        <f t="shared" si="816"/>
        <v>0.9</v>
      </c>
      <c r="Q754" s="554"/>
      <c r="R754" s="554"/>
      <c r="S754" s="554" t="e">
        <f>#REF!+Q754+R754</f>
        <v>#REF!</v>
      </c>
      <c r="T754" s="265">
        <f t="shared" si="809"/>
        <v>0</v>
      </c>
      <c r="U754" s="265">
        <f t="shared" si="810"/>
        <v>0</v>
      </c>
      <c r="V754" s="265">
        <f t="shared" si="817"/>
        <v>0</v>
      </c>
      <c r="W754" s="265">
        <f t="shared" si="811"/>
        <v>126298032.78688526</v>
      </c>
      <c r="X754" s="265">
        <f t="shared" si="812"/>
        <v>19610640.000000004</v>
      </c>
      <c r="Y754" s="265">
        <f t="shared" si="813"/>
        <v>145908672.78688526</v>
      </c>
      <c r="Z754" s="265">
        <f t="shared" si="814"/>
        <v>145908672.78688526</v>
      </c>
      <c r="AA754" s="990"/>
    </row>
    <row r="755" spans="1:27" s="11" customFormat="1" outlineLevel="1">
      <c r="A755" s="192"/>
      <c r="B755" s="192"/>
      <c r="C755" s="386" t="s">
        <v>928</v>
      </c>
      <c r="D755" s="97">
        <v>160</v>
      </c>
      <c r="E755" s="97">
        <v>170.72625698324021</v>
      </c>
      <c r="F755" s="397" t="s">
        <v>624</v>
      </c>
      <c r="G755" s="62">
        <v>8773.9726027397246</v>
      </c>
      <c r="H755" s="62">
        <v>14594.016411764707</v>
      </c>
      <c r="I755" s="199">
        <f t="shared" si="824"/>
        <v>23367.989014504434</v>
      </c>
      <c r="J755" s="199">
        <f t="shared" si="825"/>
        <v>1497947.5013392512</v>
      </c>
      <c r="K755" s="199">
        <f t="shared" si="826"/>
        <v>2491581.7963325665</v>
      </c>
      <c r="L755" s="199">
        <f t="shared" si="827"/>
        <v>3989529.2976718182</v>
      </c>
      <c r="M755" s="554">
        <f>'KL TTHT CV DOT 2'!P754</f>
        <v>0</v>
      </c>
      <c r="N755" s="579">
        <f>'KL TTHT CV DOT 2'!Q754</f>
        <v>0</v>
      </c>
      <c r="O755" s="579">
        <f t="shared" si="779"/>
        <v>0</v>
      </c>
      <c r="P755" s="554">
        <f t="shared" si="816"/>
        <v>0</v>
      </c>
      <c r="Q755" s="554"/>
      <c r="R755" s="554"/>
      <c r="S755" s="554" t="e">
        <f>#REF!+Q755+R755</f>
        <v>#REF!</v>
      </c>
      <c r="T755" s="265">
        <f t="shared" si="809"/>
        <v>0</v>
      </c>
      <c r="U755" s="265">
        <f t="shared" si="810"/>
        <v>0</v>
      </c>
      <c r="V755" s="265">
        <f t="shared" si="817"/>
        <v>0</v>
      </c>
      <c r="W755" s="265">
        <f t="shared" si="811"/>
        <v>0</v>
      </c>
      <c r="X755" s="265">
        <f t="shared" si="812"/>
        <v>0</v>
      </c>
      <c r="Y755" s="265">
        <f t="shared" si="813"/>
        <v>0</v>
      </c>
      <c r="Z755" s="265">
        <f t="shared" si="814"/>
        <v>0</v>
      </c>
      <c r="AA755" s="990"/>
    </row>
    <row r="756" spans="1:27" s="11" customFormat="1" outlineLevel="1">
      <c r="A756" s="192"/>
      <c r="B756" s="192"/>
      <c r="C756" s="193" t="s">
        <v>896</v>
      </c>
      <c r="D756" s="97"/>
      <c r="E756" s="97"/>
      <c r="F756" s="397" t="s">
        <v>897</v>
      </c>
      <c r="G756" s="62">
        <v>0</v>
      </c>
      <c r="H756" s="62">
        <v>50600.000000000007</v>
      </c>
      <c r="I756" s="199">
        <f t="shared" si="824"/>
        <v>50600.000000000007</v>
      </c>
      <c r="J756" s="199">
        <f t="shared" si="825"/>
        <v>0</v>
      </c>
      <c r="K756" s="199">
        <f t="shared" si="826"/>
        <v>0</v>
      </c>
      <c r="L756" s="199">
        <f t="shared" si="827"/>
        <v>0</v>
      </c>
      <c r="M756" s="554">
        <f>'KL TTHT CV DOT 2'!P755</f>
        <v>0</v>
      </c>
      <c r="N756" s="579">
        <f>'KL TTHT CV DOT 2'!Q755</f>
        <v>0</v>
      </c>
      <c r="O756" s="579">
        <f t="shared" si="779"/>
        <v>0</v>
      </c>
      <c r="P756" s="554">
        <f t="shared" si="816"/>
        <v>0</v>
      </c>
      <c r="Q756" s="554"/>
      <c r="R756" s="554"/>
      <c r="S756" s="554" t="e">
        <f>#REF!+Q756+R756</f>
        <v>#REF!</v>
      </c>
      <c r="T756" s="265">
        <f t="shared" si="809"/>
        <v>0</v>
      </c>
      <c r="U756" s="265">
        <f t="shared" si="810"/>
        <v>0</v>
      </c>
      <c r="V756" s="265">
        <f t="shared" si="817"/>
        <v>0</v>
      </c>
      <c r="W756" s="265">
        <f t="shared" si="811"/>
        <v>0</v>
      </c>
      <c r="X756" s="265">
        <f t="shared" si="812"/>
        <v>0</v>
      </c>
      <c r="Y756" s="265">
        <f t="shared" si="813"/>
        <v>0</v>
      </c>
      <c r="Z756" s="265">
        <f t="shared" si="814"/>
        <v>0</v>
      </c>
      <c r="AA756" s="990"/>
    </row>
    <row r="757" spans="1:27" s="11" customFormat="1" outlineLevel="1">
      <c r="A757" s="192"/>
      <c r="B757" s="192"/>
      <c r="C757" s="193" t="s">
        <v>899</v>
      </c>
      <c r="D757" s="97">
        <v>376</v>
      </c>
      <c r="E757" s="97">
        <v>400</v>
      </c>
      <c r="F757" s="397" t="s">
        <v>897</v>
      </c>
      <c r="G757" s="62">
        <v>0</v>
      </c>
      <c r="H757" s="62">
        <v>50600.000000000007</v>
      </c>
      <c r="I757" s="199">
        <f t="shared" si="824"/>
        <v>50600.000000000007</v>
      </c>
      <c r="J757" s="199">
        <f t="shared" si="825"/>
        <v>0</v>
      </c>
      <c r="K757" s="199">
        <f t="shared" si="826"/>
        <v>20240000.000000004</v>
      </c>
      <c r="L757" s="199">
        <f t="shared" si="827"/>
        <v>20240000.000000004</v>
      </c>
      <c r="M757" s="554">
        <f>'KL TTHT CV DOT 2'!P756</f>
        <v>0</v>
      </c>
      <c r="N757" s="579">
        <f>'KL TTHT CV DOT 2'!Q756</f>
        <v>0</v>
      </c>
      <c r="O757" s="579">
        <f t="shared" si="779"/>
        <v>0</v>
      </c>
      <c r="P757" s="554">
        <f t="shared" si="816"/>
        <v>0</v>
      </c>
      <c r="Q757" s="554"/>
      <c r="R757" s="554"/>
      <c r="S757" s="554" t="e">
        <f>#REF!+Q757+R757</f>
        <v>#REF!</v>
      </c>
      <c r="T757" s="265">
        <f t="shared" si="809"/>
        <v>0</v>
      </c>
      <c r="U757" s="265">
        <f t="shared" si="810"/>
        <v>0</v>
      </c>
      <c r="V757" s="265">
        <f t="shared" si="817"/>
        <v>0</v>
      </c>
      <c r="W757" s="265">
        <f t="shared" si="811"/>
        <v>0</v>
      </c>
      <c r="X757" s="265">
        <f t="shared" si="812"/>
        <v>0</v>
      </c>
      <c r="Y757" s="265">
        <f t="shared" si="813"/>
        <v>0</v>
      </c>
      <c r="Z757" s="265">
        <f t="shared" si="814"/>
        <v>0</v>
      </c>
      <c r="AA757" s="990"/>
    </row>
    <row r="758" spans="1:27" s="399" customFormat="1" ht="19.5" customHeight="1" outlineLevel="1">
      <c r="A758" s="395"/>
      <c r="B758" s="395"/>
      <c r="C758" s="400" t="s">
        <v>657</v>
      </c>
      <c r="D758" s="97">
        <v>1</v>
      </c>
      <c r="E758" s="97">
        <v>1</v>
      </c>
      <c r="F758" s="397" t="s">
        <v>619</v>
      </c>
      <c r="G758" s="62">
        <v>12452626.045337586</v>
      </c>
      <c r="H758" s="62">
        <v>3735787.8136012754</v>
      </c>
      <c r="I758" s="62">
        <f t="shared" si="824"/>
        <v>16188413.858938862</v>
      </c>
      <c r="J758" s="62">
        <f t="shared" si="825"/>
        <v>12452626.045337586</v>
      </c>
      <c r="K758" s="62">
        <f t="shared" si="826"/>
        <v>3735787.8136012754</v>
      </c>
      <c r="L758" s="62">
        <f t="shared" si="827"/>
        <v>16188413.858938862</v>
      </c>
      <c r="M758" s="550">
        <f>'KL TTHT CV DOT 2'!P757</f>
        <v>0</v>
      </c>
      <c r="N758" s="574">
        <f>'KL TTHT CV DOT 2'!Q757</f>
        <v>0</v>
      </c>
      <c r="O758" s="574">
        <f t="shared" si="779"/>
        <v>0</v>
      </c>
      <c r="P758" s="550">
        <f t="shared" si="816"/>
        <v>0</v>
      </c>
      <c r="Q758" s="550"/>
      <c r="R758" s="550"/>
      <c r="S758" s="550" t="e">
        <f>#REF!+Q758+R758</f>
        <v>#REF!</v>
      </c>
      <c r="T758" s="255">
        <f t="shared" si="809"/>
        <v>0</v>
      </c>
      <c r="U758" s="255">
        <f t="shared" si="810"/>
        <v>0</v>
      </c>
      <c r="V758" s="255">
        <f t="shared" si="817"/>
        <v>0</v>
      </c>
      <c r="W758" s="255">
        <f t="shared" si="811"/>
        <v>0</v>
      </c>
      <c r="X758" s="255">
        <f t="shared" si="812"/>
        <v>0</v>
      </c>
      <c r="Y758" s="255">
        <f t="shared" si="813"/>
        <v>0</v>
      </c>
      <c r="Z758" s="255">
        <f t="shared" si="814"/>
        <v>0</v>
      </c>
      <c r="AA758" s="990"/>
    </row>
    <row r="759" spans="1:27" s="11" customFormat="1" outlineLevel="1">
      <c r="A759" s="192"/>
      <c r="B759" s="192"/>
      <c r="C759" s="193"/>
      <c r="D759" s="194"/>
      <c r="E759" s="194"/>
      <c r="F759" s="195"/>
      <c r="G759" s="199"/>
      <c r="H759" s="199"/>
      <c r="I759" s="199"/>
      <c r="J759" s="199"/>
      <c r="K759" s="199"/>
      <c r="L759" s="199"/>
      <c r="M759" s="554">
        <f>'KL TTHT CV DOT 2'!P758</f>
        <v>0</v>
      </c>
      <c r="N759" s="579">
        <f>'KL TTHT CV DOT 2'!Q758</f>
        <v>0</v>
      </c>
      <c r="O759" s="579">
        <f t="shared" si="779"/>
        <v>0</v>
      </c>
      <c r="P759" s="554">
        <f t="shared" si="816"/>
        <v>0</v>
      </c>
      <c r="Q759" s="554"/>
      <c r="R759" s="554"/>
      <c r="S759" s="554" t="e">
        <f>#REF!+Q759+R759</f>
        <v>#REF!</v>
      </c>
      <c r="T759" s="265">
        <f t="shared" si="809"/>
        <v>0</v>
      </c>
      <c r="U759" s="265">
        <f t="shared" si="810"/>
        <v>0</v>
      </c>
      <c r="V759" s="265">
        <f t="shared" si="817"/>
        <v>0</v>
      </c>
      <c r="W759" s="265">
        <f t="shared" si="811"/>
        <v>0</v>
      </c>
      <c r="X759" s="265">
        <f t="shared" si="812"/>
        <v>0</v>
      </c>
      <c r="Y759" s="265">
        <f t="shared" si="813"/>
        <v>0</v>
      </c>
      <c r="Z759" s="265">
        <f t="shared" si="814"/>
        <v>0</v>
      </c>
      <c r="AA759" s="990"/>
    </row>
    <row r="760" spans="1:27">
      <c r="A760" s="137"/>
      <c r="B760" s="137"/>
      <c r="C760" s="138"/>
      <c r="D760" s="94"/>
      <c r="E760" s="94"/>
      <c r="F760" s="139"/>
      <c r="G760" s="71"/>
      <c r="H760" s="71"/>
      <c r="I760" s="71"/>
      <c r="J760" s="71"/>
      <c r="K760" s="71"/>
      <c r="L760" s="62"/>
      <c r="M760" s="550">
        <f>'KL TTHT CV DOT 2'!P759</f>
        <v>0</v>
      </c>
      <c r="N760" s="574">
        <f>'KL TTHT CV DOT 2'!Q759</f>
        <v>0</v>
      </c>
      <c r="O760" s="574">
        <f t="shared" si="779"/>
        <v>0</v>
      </c>
      <c r="P760" s="550">
        <f t="shared" si="816"/>
        <v>0</v>
      </c>
      <c r="Q760" s="550"/>
      <c r="R760" s="550"/>
      <c r="S760" s="550" t="e">
        <f>#REF!+Q760+R760</f>
        <v>#REF!</v>
      </c>
      <c r="T760" s="255">
        <f t="shared" si="809"/>
        <v>0</v>
      </c>
      <c r="U760" s="255">
        <f t="shared" si="810"/>
        <v>0</v>
      </c>
      <c r="V760" s="255">
        <f t="shared" si="817"/>
        <v>0</v>
      </c>
      <c r="W760" s="255">
        <f t="shared" si="811"/>
        <v>0</v>
      </c>
      <c r="X760" s="255">
        <f t="shared" si="812"/>
        <v>0</v>
      </c>
      <c r="Y760" s="255">
        <f t="shared" si="813"/>
        <v>0</v>
      </c>
      <c r="Z760" s="255">
        <f t="shared" si="814"/>
        <v>0</v>
      </c>
      <c r="AA760" s="990"/>
    </row>
    <row r="761" spans="1:27">
      <c r="A761" s="165" t="s">
        <v>43</v>
      </c>
      <c r="B761" s="165"/>
      <c r="C761" s="166" t="s">
        <v>44</v>
      </c>
      <c r="D761" s="200"/>
      <c r="E761" s="200"/>
      <c r="F761" s="201"/>
      <c r="G761" s="169"/>
      <c r="H761" s="169"/>
      <c r="I761" s="169"/>
      <c r="J761" s="169">
        <f>SUBTOTAL(9,J762:J809)</f>
        <v>108075385.87885426</v>
      </c>
      <c r="K761" s="169">
        <f>SUBTOTAL(9,K762:K809)</f>
        <v>16341158.025940746</v>
      </c>
      <c r="L761" s="169">
        <f>SUBTOTAL(9,L762:L809)</f>
        <v>124416543.90479499</v>
      </c>
      <c r="M761" s="551">
        <f>'KL TTHT CV DOT 2'!P760</f>
        <v>0</v>
      </c>
      <c r="N761" s="573">
        <f>'KL TTHT CV DOT 2'!Q760</f>
        <v>0</v>
      </c>
      <c r="O761" s="573">
        <f t="shared" ref="O761:O824" si="828">M761+N761</f>
        <v>0</v>
      </c>
      <c r="P761" s="551">
        <f t="shared" si="816"/>
        <v>0</v>
      </c>
      <c r="Q761" s="551"/>
      <c r="R761" s="551"/>
      <c r="S761" s="551" t="e">
        <f>#REF!+Q761+R761</f>
        <v>#REF!</v>
      </c>
      <c r="T761" s="841">
        <f t="shared" ref="T761:Z761" si="829">SUBTOTAL(9,T762:T809)</f>
        <v>18341662.199999999</v>
      </c>
      <c r="U761" s="841">
        <f t="shared" si="829"/>
        <v>2739626.4094752003</v>
      </c>
      <c r="V761" s="841">
        <f t="shared" si="829"/>
        <v>21081288.609475203</v>
      </c>
      <c r="W761" s="841">
        <f t="shared" si="829"/>
        <v>0</v>
      </c>
      <c r="X761" s="841">
        <f t="shared" si="829"/>
        <v>0</v>
      </c>
      <c r="Y761" s="841">
        <f t="shared" si="829"/>
        <v>0</v>
      </c>
      <c r="Z761" s="841">
        <f t="shared" si="829"/>
        <v>21081288.609475203</v>
      </c>
      <c r="AA761" s="988"/>
    </row>
    <row r="762" spans="1:27">
      <c r="A762" s="146"/>
      <c r="B762" s="146"/>
      <c r="C762" s="147"/>
      <c r="D762" s="99"/>
      <c r="E762" s="99"/>
      <c r="F762" s="148"/>
      <c r="G762" s="82"/>
      <c r="H762" s="82"/>
      <c r="I762" s="82"/>
      <c r="J762" s="82"/>
      <c r="K762" s="82"/>
      <c r="L762" s="62"/>
      <c r="M762" s="550">
        <f>'KL TTHT CV DOT 2'!P761</f>
        <v>0</v>
      </c>
      <c r="N762" s="574">
        <f>'KL TTHT CV DOT 2'!Q761</f>
        <v>0</v>
      </c>
      <c r="O762" s="574">
        <f t="shared" si="828"/>
        <v>0</v>
      </c>
      <c r="P762" s="550">
        <f t="shared" si="816"/>
        <v>0</v>
      </c>
      <c r="Q762" s="550"/>
      <c r="R762" s="550"/>
      <c r="S762" s="550" t="e">
        <f>#REF!+Q762+R762</f>
        <v>#REF!</v>
      </c>
      <c r="T762" s="266"/>
      <c r="U762" s="266"/>
      <c r="V762" s="255"/>
      <c r="W762" s="266"/>
      <c r="X762" s="266"/>
      <c r="Y762" s="255"/>
      <c r="Z762" s="255"/>
      <c r="AA762" s="990"/>
    </row>
    <row r="763" spans="1:27">
      <c r="A763" s="149" t="s">
        <v>324</v>
      </c>
      <c r="B763" s="149"/>
      <c r="C763" s="150" t="s">
        <v>144</v>
      </c>
      <c r="D763" s="100">
        <v>1</v>
      </c>
      <c r="E763" s="100">
        <v>1</v>
      </c>
      <c r="F763" s="151" t="s">
        <v>10</v>
      </c>
      <c r="G763" s="75"/>
      <c r="H763" s="75"/>
      <c r="I763" s="75"/>
      <c r="J763" s="75">
        <f>SUBTOTAL(9,J764:J809)</f>
        <v>108075385.87885426</v>
      </c>
      <c r="K763" s="75">
        <f>SUBTOTAL(9,K764:K809)</f>
        <v>16341158.025940746</v>
      </c>
      <c r="L763" s="75">
        <f>SUBTOTAL(9,L764:L809)</f>
        <v>124416543.90479499</v>
      </c>
      <c r="M763" s="555">
        <f>'KL TTHT CV DOT 2'!P762</f>
        <v>0</v>
      </c>
      <c r="N763" s="571">
        <f>'KL TTHT CV DOT 2'!Q762</f>
        <v>0</v>
      </c>
      <c r="O763" s="571">
        <f t="shared" si="828"/>
        <v>0</v>
      </c>
      <c r="P763" s="555">
        <f t="shared" si="816"/>
        <v>0</v>
      </c>
      <c r="Q763" s="555"/>
      <c r="R763" s="555"/>
      <c r="S763" s="555" t="e">
        <f>#REF!+Q763+R763</f>
        <v>#REF!</v>
      </c>
      <c r="T763" s="259">
        <f t="shared" ref="T763:Z763" si="830">SUBTOTAL(9,T764:T809)</f>
        <v>18341662.199999999</v>
      </c>
      <c r="U763" s="259">
        <f t="shared" si="830"/>
        <v>2739626.4094752003</v>
      </c>
      <c r="V763" s="259">
        <f t="shared" si="830"/>
        <v>21081288.609475203</v>
      </c>
      <c r="W763" s="259">
        <f t="shared" si="830"/>
        <v>0</v>
      </c>
      <c r="X763" s="259">
        <f t="shared" si="830"/>
        <v>0</v>
      </c>
      <c r="Y763" s="259">
        <f t="shared" si="830"/>
        <v>0</v>
      </c>
      <c r="Z763" s="259">
        <f t="shared" si="830"/>
        <v>21081288.609475203</v>
      </c>
      <c r="AA763" s="988"/>
    </row>
    <row r="764" spans="1:27" s="153" customFormat="1" outlineLevel="1">
      <c r="A764" s="146" t="s">
        <v>325</v>
      </c>
      <c r="B764" s="146"/>
      <c r="C764" s="147" t="s">
        <v>326</v>
      </c>
      <c r="D764" s="122">
        <v>1</v>
      </c>
      <c r="E764" s="122"/>
      <c r="F764" s="148" t="s">
        <v>10</v>
      </c>
      <c r="G764" s="77"/>
      <c r="H764" s="77"/>
      <c r="I764" s="77"/>
      <c r="J764" s="77">
        <f>SUBTOTAL(9,J765:J773)</f>
        <v>0</v>
      </c>
      <c r="K764" s="77">
        <f t="shared" ref="K764:L764" si="831">SUBTOTAL(9,K765:K773)</f>
        <v>0</v>
      </c>
      <c r="L764" s="77">
        <f t="shared" si="831"/>
        <v>0</v>
      </c>
      <c r="M764" s="556">
        <f>'KL TTHT CV DOT 2'!P763</f>
        <v>0</v>
      </c>
      <c r="N764" s="572">
        <f>'KL TTHT CV DOT 2'!Q763</f>
        <v>0</v>
      </c>
      <c r="O764" s="572">
        <f t="shared" si="828"/>
        <v>0</v>
      </c>
      <c r="P764" s="556">
        <f t="shared" si="816"/>
        <v>0</v>
      </c>
      <c r="Q764" s="556"/>
      <c r="R764" s="556"/>
      <c r="S764" s="556" t="e">
        <f>#REF!+Q764+R764</f>
        <v>#REF!</v>
      </c>
      <c r="T764" s="254">
        <f>SUBTOTAL(9,T765:T773)</f>
        <v>0</v>
      </c>
      <c r="U764" s="254">
        <f t="shared" ref="U764:V764" si="832">SUBTOTAL(9,U765:U773)</f>
        <v>0</v>
      </c>
      <c r="V764" s="254">
        <f t="shared" si="832"/>
        <v>0</v>
      </c>
      <c r="W764" s="254">
        <f>SUBTOTAL(9,W765:W773)</f>
        <v>0</v>
      </c>
      <c r="X764" s="254">
        <f t="shared" ref="X764:Y764" si="833">SUBTOTAL(9,X765:X773)</f>
        <v>0</v>
      </c>
      <c r="Y764" s="254">
        <f t="shared" si="833"/>
        <v>0</v>
      </c>
      <c r="Z764" s="254">
        <f t="shared" ref="Z764" si="834">SUBTOTAL(9,Z765:Z773)</f>
        <v>0</v>
      </c>
      <c r="AA764" s="988"/>
    </row>
    <row r="765" spans="1:27" outlineLevel="2">
      <c r="A765" s="137"/>
      <c r="B765" s="137"/>
      <c r="C765" s="138" t="s">
        <v>900</v>
      </c>
      <c r="D765" s="97">
        <v>9</v>
      </c>
      <c r="E765" s="97"/>
      <c r="F765" s="139" t="s">
        <v>624</v>
      </c>
      <c r="G765" s="199">
        <v>312500</v>
      </c>
      <c r="H765" s="199">
        <v>120872.07824999999</v>
      </c>
      <c r="I765" s="62">
        <f t="shared" ref="I765:I769" si="835">SUM(G765:H765)</f>
        <v>433372.07825000002</v>
      </c>
      <c r="J765" s="62">
        <f t="shared" ref="J765:J772" si="836">G765*E765</f>
        <v>0</v>
      </c>
      <c r="K765" s="62">
        <f t="shared" ref="K765:K772" si="837">H765*E765</f>
        <v>0</v>
      </c>
      <c r="L765" s="62">
        <f t="shared" ref="L765:L772" si="838">I765*E765</f>
        <v>0</v>
      </c>
      <c r="M765" s="550">
        <f>'KL TTHT CV DOT 2'!P764</f>
        <v>0</v>
      </c>
      <c r="N765" s="574">
        <f>'KL TTHT CV DOT 2'!Q764</f>
        <v>0</v>
      </c>
      <c r="O765" s="574">
        <f t="shared" si="828"/>
        <v>0</v>
      </c>
      <c r="P765" s="550">
        <f t="shared" si="816"/>
        <v>0</v>
      </c>
      <c r="Q765" s="550"/>
      <c r="R765" s="550"/>
      <c r="S765" s="550" t="e">
        <f>#REF!+Q765+R765</f>
        <v>#REF!</v>
      </c>
      <c r="T765" s="255">
        <f t="shared" ref="T765:T773" si="839">M765*J765</f>
        <v>0</v>
      </c>
      <c r="U765" s="255">
        <f t="shared" ref="U765:U773" si="840">M765*K765</f>
        <v>0</v>
      </c>
      <c r="V765" s="255">
        <f t="shared" si="817"/>
        <v>0</v>
      </c>
      <c r="W765" s="255">
        <f t="shared" ref="W765:W773" si="841">J765*N765</f>
        <v>0</v>
      </c>
      <c r="X765" s="255">
        <f t="shared" ref="X765:X773" si="842">K765*N765</f>
        <v>0</v>
      </c>
      <c r="Y765" s="255">
        <f t="shared" ref="Y765:Y773" si="843">W765+X765</f>
        <v>0</v>
      </c>
      <c r="Z765" s="255">
        <f t="shared" ref="Z765:Z773" si="844">V765+Y765</f>
        <v>0</v>
      </c>
      <c r="AA765" s="990"/>
    </row>
    <row r="766" spans="1:27" outlineLevel="2">
      <c r="A766" s="137"/>
      <c r="B766" s="137"/>
      <c r="C766" s="138" t="s">
        <v>901</v>
      </c>
      <c r="D766" s="97">
        <v>9</v>
      </c>
      <c r="E766" s="97"/>
      <c r="F766" s="139" t="s">
        <v>624</v>
      </c>
      <c r="G766" s="199">
        <v>210227.27272727271</v>
      </c>
      <c r="H766" s="199">
        <v>120872.07824999999</v>
      </c>
      <c r="I766" s="62">
        <f t="shared" si="835"/>
        <v>331099.35097727273</v>
      </c>
      <c r="J766" s="62">
        <f t="shared" si="836"/>
        <v>0</v>
      </c>
      <c r="K766" s="62">
        <f t="shared" si="837"/>
        <v>0</v>
      </c>
      <c r="L766" s="62">
        <f t="shared" si="838"/>
        <v>0</v>
      </c>
      <c r="M766" s="550">
        <f>'KL TTHT CV DOT 2'!P765</f>
        <v>0</v>
      </c>
      <c r="N766" s="574">
        <f>'KL TTHT CV DOT 2'!Q765</f>
        <v>0</v>
      </c>
      <c r="O766" s="574">
        <f t="shared" si="828"/>
        <v>0</v>
      </c>
      <c r="P766" s="550">
        <f t="shared" si="816"/>
        <v>0</v>
      </c>
      <c r="Q766" s="550"/>
      <c r="R766" s="550"/>
      <c r="S766" s="550" t="e">
        <f>#REF!+Q766+R766</f>
        <v>#REF!</v>
      </c>
      <c r="T766" s="255">
        <f t="shared" si="839"/>
        <v>0</v>
      </c>
      <c r="U766" s="255">
        <f t="shared" si="840"/>
        <v>0</v>
      </c>
      <c r="V766" s="255">
        <f t="shared" si="817"/>
        <v>0</v>
      </c>
      <c r="W766" s="255">
        <f t="shared" si="841"/>
        <v>0</v>
      </c>
      <c r="X766" s="255">
        <f t="shared" si="842"/>
        <v>0</v>
      </c>
      <c r="Y766" s="255">
        <f t="shared" si="843"/>
        <v>0</v>
      </c>
      <c r="Z766" s="255">
        <f t="shared" si="844"/>
        <v>0</v>
      </c>
      <c r="AA766" s="990"/>
    </row>
    <row r="767" spans="1:27" outlineLevel="2">
      <c r="A767" s="137"/>
      <c r="B767" s="137"/>
      <c r="C767" s="138" t="s">
        <v>902</v>
      </c>
      <c r="D767" s="97">
        <v>19</v>
      </c>
      <c r="E767" s="97"/>
      <c r="F767" s="139" t="s">
        <v>624</v>
      </c>
      <c r="G767" s="199">
        <v>119318.18181818179</v>
      </c>
      <c r="H767" s="199">
        <v>56925</v>
      </c>
      <c r="I767" s="62">
        <f t="shared" si="835"/>
        <v>176243.18181818179</v>
      </c>
      <c r="J767" s="62">
        <f t="shared" si="836"/>
        <v>0</v>
      </c>
      <c r="K767" s="62">
        <f t="shared" si="837"/>
        <v>0</v>
      </c>
      <c r="L767" s="62">
        <f t="shared" si="838"/>
        <v>0</v>
      </c>
      <c r="M767" s="550">
        <f>'KL TTHT CV DOT 2'!P766</f>
        <v>0</v>
      </c>
      <c r="N767" s="574">
        <f>'KL TTHT CV DOT 2'!Q766</f>
        <v>0</v>
      </c>
      <c r="O767" s="574">
        <f t="shared" si="828"/>
        <v>0</v>
      </c>
      <c r="P767" s="550">
        <f t="shared" si="816"/>
        <v>0</v>
      </c>
      <c r="Q767" s="550"/>
      <c r="R767" s="550"/>
      <c r="S767" s="550" t="e">
        <f>#REF!+Q767+R767</f>
        <v>#REF!</v>
      </c>
      <c r="T767" s="255">
        <f t="shared" si="839"/>
        <v>0</v>
      </c>
      <c r="U767" s="255">
        <f t="shared" si="840"/>
        <v>0</v>
      </c>
      <c r="V767" s="255">
        <f t="shared" si="817"/>
        <v>0</v>
      </c>
      <c r="W767" s="255">
        <f t="shared" si="841"/>
        <v>0</v>
      </c>
      <c r="X767" s="255">
        <f t="shared" si="842"/>
        <v>0</v>
      </c>
      <c r="Y767" s="255">
        <f t="shared" si="843"/>
        <v>0</v>
      </c>
      <c r="Z767" s="255">
        <f t="shared" si="844"/>
        <v>0</v>
      </c>
      <c r="AA767" s="990"/>
    </row>
    <row r="768" spans="1:27" outlineLevel="2">
      <c r="A768" s="137"/>
      <c r="B768" s="137"/>
      <c r="C768" s="138" t="s">
        <v>903</v>
      </c>
      <c r="D768" s="97">
        <v>1</v>
      </c>
      <c r="E768" s="97"/>
      <c r="F768" s="139" t="s">
        <v>624</v>
      </c>
      <c r="G768" s="199">
        <v>562500</v>
      </c>
      <c r="H768" s="199">
        <v>56925</v>
      </c>
      <c r="I768" s="62">
        <f t="shared" si="835"/>
        <v>619425</v>
      </c>
      <c r="J768" s="62">
        <f t="shared" si="836"/>
        <v>0</v>
      </c>
      <c r="K768" s="62">
        <f t="shared" si="837"/>
        <v>0</v>
      </c>
      <c r="L768" s="62">
        <f t="shared" si="838"/>
        <v>0</v>
      </c>
      <c r="M768" s="550">
        <f>'KL TTHT CV DOT 2'!P767</f>
        <v>0</v>
      </c>
      <c r="N768" s="574">
        <f>'KL TTHT CV DOT 2'!Q767</f>
        <v>0</v>
      </c>
      <c r="O768" s="574">
        <f t="shared" si="828"/>
        <v>0</v>
      </c>
      <c r="P768" s="550">
        <f t="shared" si="816"/>
        <v>0</v>
      </c>
      <c r="Q768" s="550"/>
      <c r="R768" s="550"/>
      <c r="S768" s="550" t="e">
        <f>#REF!+Q768+R768</f>
        <v>#REF!</v>
      </c>
      <c r="T768" s="255">
        <f t="shared" si="839"/>
        <v>0</v>
      </c>
      <c r="U768" s="255">
        <f t="shared" si="840"/>
        <v>0</v>
      </c>
      <c r="V768" s="255">
        <f t="shared" si="817"/>
        <v>0</v>
      </c>
      <c r="W768" s="255">
        <f t="shared" si="841"/>
        <v>0</v>
      </c>
      <c r="X768" s="255">
        <f t="shared" si="842"/>
        <v>0</v>
      </c>
      <c r="Y768" s="255">
        <f t="shared" si="843"/>
        <v>0</v>
      </c>
      <c r="Z768" s="255">
        <f t="shared" si="844"/>
        <v>0</v>
      </c>
      <c r="AA768" s="990"/>
    </row>
    <row r="769" spans="1:27" outlineLevel="2">
      <c r="A769" s="137"/>
      <c r="B769" s="137"/>
      <c r="C769" s="138" t="s">
        <v>904</v>
      </c>
      <c r="D769" s="97">
        <v>322</v>
      </c>
      <c r="E769" s="97"/>
      <c r="F769" s="139" t="s">
        <v>624</v>
      </c>
      <c r="G769" s="199">
        <v>135322.13999999998</v>
      </c>
      <c r="H769" s="199">
        <v>22106.7</v>
      </c>
      <c r="I769" s="62">
        <f t="shared" si="835"/>
        <v>157428.84</v>
      </c>
      <c r="J769" s="62">
        <f t="shared" si="836"/>
        <v>0</v>
      </c>
      <c r="K769" s="62">
        <f t="shared" si="837"/>
        <v>0</v>
      </c>
      <c r="L769" s="62">
        <f t="shared" si="838"/>
        <v>0</v>
      </c>
      <c r="M769" s="550">
        <f>'KL TTHT CV DOT 2'!P768</f>
        <v>0</v>
      </c>
      <c r="N769" s="574">
        <f>'KL TTHT CV DOT 2'!Q768</f>
        <v>0</v>
      </c>
      <c r="O769" s="574">
        <f t="shared" si="828"/>
        <v>0</v>
      </c>
      <c r="P769" s="550">
        <f t="shared" si="816"/>
        <v>0</v>
      </c>
      <c r="Q769" s="550"/>
      <c r="R769" s="550"/>
      <c r="S769" s="550" t="e">
        <f>#REF!+Q769+R769</f>
        <v>#REF!</v>
      </c>
      <c r="T769" s="255">
        <f t="shared" si="839"/>
        <v>0</v>
      </c>
      <c r="U769" s="255">
        <f t="shared" si="840"/>
        <v>0</v>
      </c>
      <c r="V769" s="255">
        <f t="shared" si="817"/>
        <v>0</v>
      </c>
      <c r="W769" s="255">
        <f t="shared" si="841"/>
        <v>0</v>
      </c>
      <c r="X769" s="255">
        <f t="shared" si="842"/>
        <v>0</v>
      </c>
      <c r="Y769" s="255">
        <f t="shared" si="843"/>
        <v>0</v>
      </c>
      <c r="Z769" s="255">
        <f t="shared" si="844"/>
        <v>0</v>
      </c>
      <c r="AA769" s="990"/>
    </row>
    <row r="770" spans="1:27" s="11" customFormat="1" ht="21" customHeight="1" outlineLevel="2">
      <c r="A770" s="192"/>
      <c r="B770" s="192"/>
      <c r="C770" s="386" t="s">
        <v>928</v>
      </c>
      <c r="D770" s="194">
        <v>54</v>
      </c>
      <c r="E770" s="194"/>
      <c r="F770" s="195" t="s">
        <v>624</v>
      </c>
      <c r="G770" s="199">
        <v>8773.9726027397246</v>
      </c>
      <c r="H770" s="199">
        <v>14594.016411764707</v>
      </c>
      <c r="I770" s="199">
        <f t="shared" ref="I770:I772" si="845">SUM(G770:H770)</f>
        <v>23367.989014504434</v>
      </c>
      <c r="J770" s="199">
        <f t="shared" si="836"/>
        <v>0</v>
      </c>
      <c r="K770" s="199">
        <f t="shared" si="837"/>
        <v>0</v>
      </c>
      <c r="L770" s="199">
        <f t="shared" si="838"/>
        <v>0</v>
      </c>
      <c r="M770" s="554">
        <f>'KL TTHT CV DOT 2'!P769</f>
        <v>0</v>
      </c>
      <c r="N770" s="579">
        <f>'KL TTHT CV DOT 2'!Q769</f>
        <v>0</v>
      </c>
      <c r="O770" s="579">
        <f t="shared" si="828"/>
        <v>0</v>
      </c>
      <c r="P770" s="554">
        <f t="shared" si="816"/>
        <v>0</v>
      </c>
      <c r="Q770" s="554"/>
      <c r="R770" s="554"/>
      <c r="S770" s="554" t="e">
        <f>#REF!+Q770+R770</f>
        <v>#REF!</v>
      </c>
      <c r="T770" s="265">
        <f t="shared" si="839"/>
        <v>0</v>
      </c>
      <c r="U770" s="265">
        <f t="shared" si="840"/>
        <v>0</v>
      </c>
      <c r="V770" s="265">
        <f t="shared" si="817"/>
        <v>0</v>
      </c>
      <c r="W770" s="265">
        <f t="shared" si="841"/>
        <v>0</v>
      </c>
      <c r="X770" s="265">
        <f t="shared" si="842"/>
        <v>0</v>
      </c>
      <c r="Y770" s="265">
        <f t="shared" si="843"/>
        <v>0</v>
      </c>
      <c r="Z770" s="265">
        <f t="shared" si="844"/>
        <v>0</v>
      </c>
      <c r="AA770" s="990"/>
    </row>
    <row r="771" spans="1:27" ht="20.25" customHeight="1" outlineLevel="2">
      <c r="A771" s="137"/>
      <c r="B771" s="137"/>
      <c r="C771" s="138" t="s">
        <v>657</v>
      </c>
      <c r="D771" s="97">
        <v>1</v>
      </c>
      <c r="E771" s="97"/>
      <c r="F771" s="139" t="s">
        <v>619</v>
      </c>
      <c r="G771" s="199">
        <v>0</v>
      </c>
      <c r="H771" s="199">
        <v>0</v>
      </c>
      <c r="I771" s="62">
        <f t="shared" si="845"/>
        <v>0</v>
      </c>
      <c r="J771" s="62">
        <f t="shared" si="836"/>
        <v>0</v>
      </c>
      <c r="K771" s="62">
        <f t="shared" si="837"/>
        <v>0</v>
      </c>
      <c r="L771" s="62">
        <f t="shared" si="838"/>
        <v>0</v>
      </c>
      <c r="M771" s="550">
        <f>'KL TTHT CV DOT 2'!P770</f>
        <v>0</v>
      </c>
      <c r="N771" s="574">
        <f>'KL TTHT CV DOT 2'!Q770</f>
        <v>0</v>
      </c>
      <c r="O771" s="574">
        <f t="shared" si="828"/>
        <v>0</v>
      </c>
      <c r="P771" s="550">
        <f t="shared" si="816"/>
        <v>0</v>
      </c>
      <c r="Q771" s="550"/>
      <c r="R771" s="550"/>
      <c r="S771" s="550" t="e">
        <f>#REF!+Q771+R771</f>
        <v>#REF!</v>
      </c>
      <c r="T771" s="255">
        <f t="shared" si="839"/>
        <v>0</v>
      </c>
      <c r="U771" s="255">
        <f t="shared" si="840"/>
        <v>0</v>
      </c>
      <c r="V771" s="255">
        <f t="shared" si="817"/>
        <v>0</v>
      </c>
      <c r="W771" s="255">
        <f t="shared" si="841"/>
        <v>0</v>
      </c>
      <c r="X771" s="255">
        <f t="shared" si="842"/>
        <v>0</v>
      </c>
      <c r="Y771" s="255">
        <f t="shared" si="843"/>
        <v>0</v>
      </c>
      <c r="Z771" s="255">
        <f t="shared" si="844"/>
        <v>0</v>
      </c>
      <c r="AA771" s="990"/>
    </row>
    <row r="772" spans="1:27" ht="20.25" customHeight="1" outlineLevel="2">
      <c r="A772" s="137"/>
      <c r="B772" s="137"/>
      <c r="C772" s="138" t="s">
        <v>787</v>
      </c>
      <c r="D772" s="97">
        <v>1</v>
      </c>
      <c r="E772" s="97"/>
      <c r="F772" s="139" t="s">
        <v>619</v>
      </c>
      <c r="G772" s="199">
        <v>0</v>
      </c>
      <c r="H772" s="199">
        <v>0</v>
      </c>
      <c r="I772" s="62">
        <f t="shared" si="845"/>
        <v>0</v>
      </c>
      <c r="J772" s="62">
        <f t="shared" si="836"/>
        <v>0</v>
      </c>
      <c r="K772" s="62">
        <f t="shared" si="837"/>
        <v>0</v>
      </c>
      <c r="L772" s="62">
        <f t="shared" si="838"/>
        <v>0</v>
      </c>
      <c r="M772" s="550">
        <f>'KL TTHT CV DOT 2'!P771</f>
        <v>0</v>
      </c>
      <c r="N772" s="574">
        <f>'KL TTHT CV DOT 2'!Q771</f>
        <v>0</v>
      </c>
      <c r="O772" s="574">
        <f t="shared" si="828"/>
        <v>0</v>
      </c>
      <c r="P772" s="550">
        <f t="shared" si="816"/>
        <v>0</v>
      </c>
      <c r="Q772" s="550"/>
      <c r="R772" s="550"/>
      <c r="S772" s="550" t="e">
        <f>#REF!+Q772+R772</f>
        <v>#REF!</v>
      </c>
      <c r="T772" s="255">
        <f t="shared" si="839"/>
        <v>0</v>
      </c>
      <c r="U772" s="255">
        <f t="shared" si="840"/>
        <v>0</v>
      </c>
      <c r="V772" s="255">
        <f t="shared" si="817"/>
        <v>0</v>
      </c>
      <c r="W772" s="255">
        <f t="shared" si="841"/>
        <v>0</v>
      </c>
      <c r="X772" s="255">
        <f t="shared" si="842"/>
        <v>0</v>
      </c>
      <c r="Y772" s="255">
        <f t="shared" si="843"/>
        <v>0</v>
      </c>
      <c r="Z772" s="255">
        <f t="shared" si="844"/>
        <v>0</v>
      </c>
      <c r="AA772" s="990"/>
    </row>
    <row r="773" spans="1:27" outlineLevel="1">
      <c r="A773" s="137"/>
      <c r="B773" s="137"/>
      <c r="C773" s="138"/>
      <c r="D773" s="94"/>
      <c r="E773" s="94"/>
      <c r="F773" s="139"/>
      <c r="G773" s="71"/>
      <c r="H773" s="71"/>
      <c r="I773" s="71"/>
      <c r="J773" s="71"/>
      <c r="K773" s="71"/>
      <c r="L773" s="62"/>
      <c r="M773" s="550">
        <f>'KL TTHT CV DOT 2'!P772</f>
        <v>0</v>
      </c>
      <c r="N773" s="574">
        <f>'KL TTHT CV DOT 2'!Q772</f>
        <v>0</v>
      </c>
      <c r="O773" s="574">
        <f t="shared" si="828"/>
        <v>0</v>
      </c>
      <c r="P773" s="550">
        <f t="shared" si="816"/>
        <v>0</v>
      </c>
      <c r="Q773" s="550"/>
      <c r="R773" s="550"/>
      <c r="S773" s="550" t="e">
        <f>#REF!+Q773+R773</f>
        <v>#REF!</v>
      </c>
      <c r="T773" s="255">
        <f t="shared" si="839"/>
        <v>0</v>
      </c>
      <c r="U773" s="255">
        <f t="shared" si="840"/>
        <v>0</v>
      </c>
      <c r="V773" s="255">
        <f t="shared" si="817"/>
        <v>0</v>
      </c>
      <c r="W773" s="255">
        <f t="shared" si="841"/>
        <v>0</v>
      </c>
      <c r="X773" s="255">
        <f t="shared" si="842"/>
        <v>0</v>
      </c>
      <c r="Y773" s="255">
        <f t="shared" si="843"/>
        <v>0</v>
      </c>
      <c r="Z773" s="255">
        <f t="shared" si="844"/>
        <v>0</v>
      </c>
      <c r="AA773" s="990"/>
    </row>
    <row r="774" spans="1:27" s="153" customFormat="1" ht="20.25" customHeight="1" outlineLevel="1">
      <c r="A774" s="146" t="s">
        <v>327</v>
      </c>
      <c r="B774" s="146"/>
      <c r="C774" s="147" t="s">
        <v>152</v>
      </c>
      <c r="D774" s="122">
        <v>1</v>
      </c>
      <c r="E774" s="122">
        <v>1</v>
      </c>
      <c r="F774" s="148" t="s">
        <v>10</v>
      </c>
      <c r="G774" s="77"/>
      <c r="H774" s="77"/>
      <c r="I774" s="77"/>
      <c r="J774" s="77">
        <f>SUBTOTAL(9,J775:J778)</f>
        <v>48996560</v>
      </c>
      <c r="K774" s="77">
        <f>SUBTOTAL(9,K775:K778)</f>
        <v>6144115.6771840006</v>
      </c>
      <c r="L774" s="77">
        <f>SUBTOTAL(9,L775:L778)</f>
        <v>55140675.677184001</v>
      </c>
      <c r="M774" s="556">
        <f>'KL TTHT CV DOT 2'!P773</f>
        <v>0</v>
      </c>
      <c r="N774" s="572">
        <f>'KL TTHT CV DOT 2'!Q773</f>
        <v>0</v>
      </c>
      <c r="O774" s="572">
        <f t="shared" si="828"/>
        <v>0</v>
      </c>
      <c r="P774" s="556">
        <f t="shared" si="816"/>
        <v>0</v>
      </c>
      <c r="Q774" s="556"/>
      <c r="R774" s="556"/>
      <c r="S774" s="556" t="e">
        <f>#REF!+Q774+R774</f>
        <v>#REF!</v>
      </c>
      <c r="T774" s="254">
        <f t="shared" ref="T774:Z774" si="846">SUBTOTAL(9,T775:T778)</f>
        <v>14698968</v>
      </c>
      <c r="U774" s="254">
        <f t="shared" si="846"/>
        <v>1843234.7031552</v>
      </c>
      <c r="V774" s="254">
        <f t="shared" si="846"/>
        <v>16542202.703155201</v>
      </c>
      <c r="W774" s="254">
        <f t="shared" si="846"/>
        <v>0</v>
      </c>
      <c r="X774" s="254">
        <f t="shared" si="846"/>
        <v>0</v>
      </c>
      <c r="Y774" s="254">
        <f t="shared" si="846"/>
        <v>0</v>
      </c>
      <c r="Z774" s="254">
        <f t="shared" si="846"/>
        <v>16542202.703155201</v>
      </c>
      <c r="AA774" s="988"/>
    </row>
    <row r="775" spans="1:27" outlineLevel="2">
      <c r="A775" s="137"/>
      <c r="B775" s="137"/>
      <c r="C775" s="147" t="s">
        <v>675</v>
      </c>
      <c r="D775" s="97"/>
      <c r="E775" s="97"/>
      <c r="F775" s="139"/>
      <c r="G775" s="71"/>
      <c r="H775" s="71"/>
      <c r="I775" s="71"/>
      <c r="J775" s="71"/>
      <c r="K775" s="71"/>
      <c r="L775" s="71"/>
      <c r="M775" s="552">
        <f>'KL TTHT CV DOT 2'!P774</f>
        <v>0</v>
      </c>
      <c r="N775" s="570">
        <f>'KL TTHT CV DOT 2'!Q774</f>
        <v>0</v>
      </c>
      <c r="O775" s="570">
        <f t="shared" si="828"/>
        <v>0</v>
      </c>
      <c r="P775" s="552">
        <f t="shared" si="816"/>
        <v>0</v>
      </c>
      <c r="Q775" s="552"/>
      <c r="R775" s="552"/>
      <c r="S775" s="552" t="e">
        <f>#REF!+Q775+R775</f>
        <v>#REF!</v>
      </c>
      <c r="T775" s="257">
        <f>M775*J775</f>
        <v>0</v>
      </c>
      <c r="U775" s="257">
        <f>M775*K775</f>
        <v>0</v>
      </c>
      <c r="V775" s="257">
        <f t="shared" si="817"/>
        <v>0</v>
      </c>
      <c r="W775" s="257">
        <f>J775*N775</f>
        <v>0</v>
      </c>
      <c r="X775" s="257">
        <f>K775*N775</f>
        <v>0</v>
      </c>
      <c r="Y775" s="257">
        <f t="shared" ref="Y775:Y779" si="847">W775+X775</f>
        <v>0</v>
      </c>
      <c r="Z775" s="257">
        <f>V775+Y775</f>
        <v>0</v>
      </c>
      <c r="AA775" s="990"/>
    </row>
    <row r="776" spans="1:27" outlineLevel="2">
      <c r="A776" s="137"/>
      <c r="B776" s="137"/>
      <c r="C776" s="138" t="s">
        <v>905</v>
      </c>
      <c r="D776" s="97">
        <v>47</v>
      </c>
      <c r="E776" s="97">
        <v>47</v>
      </c>
      <c r="F776" s="139" t="s">
        <v>624</v>
      </c>
      <c r="G776" s="199">
        <v>776880</v>
      </c>
      <c r="H776" s="199">
        <v>51045.865472000005</v>
      </c>
      <c r="I776" s="71">
        <f t="shared" ref="I776" si="848">SUM(G776:H776)</f>
        <v>827925.86547199998</v>
      </c>
      <c r="J776" s="71">
        <f>G776*E776</f>
        <v>36513360</v>
      </c>
      <c r="K776" s="71">
        <f>H776*E776</f>
        <v>2399155.6771840001</v>
      </c>
      <c r="L776" s="71">
        <f>I776*E776</f>
        <v>38912515.677184001</v>
      </c>
      <c r="M776" s="550">
        <f>'KL TTHT CV DOT 2'!P775</f>
        <v>0.3</v>
      </c>
      <c r="N776" s="574">
        <f>'KL TTHT CV DOT 2'!Q775</f>
        <v>0</v>
      </c>
      <c r="O776" s="574">
        <f t="shared" si="828"/>
        <v>0.3</v>
      </c>
      <c r="P776" s="550">
        <f t="shared" si="816"/>
        <v>0.6</v>
      </c>
      <c r="Q776" s="552"/>
      <c r="R776" s="552"/>
      <c r="S776" s="552" t="e">
        <f>#REF!+Q776+R776</f>
        <v>#REF!</v>
      </c>
      <c r="T776" s="257">
        <f>M776*J776</f>
        <v>10954008</v>
      </c>
      <c r="U776" s="257">
        <f>M776*K776</f>
        <v>719746.7031552</v>
      </c>
      <c r="V776" s="257">
        <f t="shared" si="817"/>
        <v>11673754.703155201</v>
      </c>
      <c r="W776" s="257">
        <f>J776*N776</f>
        <v>0</v>
      </c>
      <c r="X776" s="257">
        <f>K776*N776</f>
        <v>0</v>
      </c>
      <c r="Y776" s="257">
        <f t="shared" si="847"/>
        <v>0</v>
      </c>
      <c r="Z776" s="257">
        <f>V776+Y776</f>
        <v>11673754.703155201</v>
      </c>
      <c r="AA776" s="990"/>
    </row>
    <row r="777" spans="1:27" outlineLevel="2">
      <c r="A777" s="137"/>
      <c r="B777" s="137"/>
      <c r="C777" s="138" t="s">
        <v>690</v>
      </c>
      <c r="D777" s="97">
        <v>1</v>
      </c>
      <c r="E777" s="97">
        <v>1</v>
      </c>
      <c r="F777" s="139" t="s">
        <v>619</v>
      </c>
      <c r="G777" s="199">
        <v>12483200</v>
      </c>
      <c r="H777" s="199">
        <v>3744960</v>
      </c>
      <c r="I777" s="71">
        <f t="shared" ref="I777" si="849">SUM(G777:H777)</f>
        <v>16228160</v>
      </c>
      <c r="J777" s="71">
        <f>G777*E777</f>
        <v>12483200</v>
      </c>
      <c r="K777" s="71">
        <f>H777*E777</f>
        <v>3744960</v>
      </c>
      <c r="L777" s="71">
        <f>I777*E777</f>
        <v>16228160</v>
      </c>
      <c r="M777" s="550">
        <f>'KL TTHT CV DOT 2'!P776</f>
        <v>0.3</v>
      </c>
      <c r="N777" s="574">
        <f>'KL TTHT CV DOT 2'!Q776</f>
        <v>0</v>
      </c>
      <c r="O777" s="574">
        <f t="shared" si="828"/>
        <v>0.3</v>
      </c>
      <c r="P777" s="550">
        <f t="shared" si="816"/>
        <v>0.6</v>
      </c>
      <c r="Q777" s="552"/>
      <c r="R777" s="552"/>
      <c r="S777" s="552" t="e">
        <f>#REF!+Q777+R777</f>
        <v>#REF!</v>
      </c>
      <c r="T777" s="257">
        <f>M777*J777</f>
        <v>3744960</v>
      </c>
      <c r="U777" s="257">
        <f>M777*K777</f>
        <v>1123488</v>
      </c>
      <c r="V777" s="257">
        <f t="shared" si="817"/>
        <v>4868448</v>
      </c>
      <c r="W777" s="257">
        <f>J777*N777</f>
        <v>0</v>
      </c>
      <c r="X777" s="257">
        <f>K777*N777</f>
        <v>0</v>
      </c>
      <c r="Y777" s="257">
        <f t="shared" si="847"/>
        <v>0</v>
      </c>
      <c r="Z777" s="257">
        <f>V777+Y777</f>
        <v>4868448</v>
      </c>
      <c r="AA777" s="990"/>
    </row>
    <row r="778" spans="1:27" outlineLevel="1">
      <c r="A778" s="137"/>
      <c r="B778" s="137"/>
      <c r="C778" s="138"/>
      <c r="D778" s="94"/>
      <c r="E778" s="94"/>
      <c r="F778" s="139"/>
      <c r="G778" s="71"/>
      <c r="H778" s="71"/>
      <c r="I778" s="71"/>
      <c r="J778" s="71"/>
      <c r="K778" s="71"/>
      <c r="L778" s="62"/>
      <c r="M778" s="550">
        <f>'KL TTHT CV DOT 2'!P777</f>
        <v>0</v>
      </c>
      <c r="N778" s="574">
        <f>'KL TTHT CV DOT 2'!Q777</f>
        <v>0</v>
      </c>
      <c r="O778" s="574">
        <f t="shared" si="828"/>
        <v>0</v>
      </c>
      <c r="P778" s="550">
        <f t="shared" si="816"/>
        <v>0</v>
      </c>
      <c r="Q778" s="550"/>
      <c r="R778" s="550"/>
      <c r="S778" s="550" t="e">
        <f>#REF!+Q778+R778</f>
        <v>#REF!</v>
      </c>
      <c r="T778" s="255">
        <f>M778*J778</f>
        <v>0</v>
      </c>
      <c r="U778" s="255">
        <f>M778*K778</f>
        <v>0</v>
      </c>
      <c r="V778" s="255">
        <f t="shared" si="817"/>
        <v>0</v>
      </c>
      <c r="W778" s="255">
        <f>J778*N778</f>
        <v>0</v>
      </c>
      <c r="X778" s="255">
        <f>K778*N778</f>
        <v>0</v>
      </c>
      <c r="Y778" s="255">
        <f t="shared" si="847"/>
        <v>0</v>
      </c>
      <c r="Z778" s="255">
        <f>V778+Y778</f>
        <v>0</v>
      </c>
      <c r="AA778" s="990"/>
    </row>
    <row r="779" spans="1:27" s="153" customFormat="1" ht="20.25" customHeight="1" outlineLevel="1">
      <c r="A779" s="146" t="s">
        <v>328</v>
      </c>
      <c r="B779" s="146"/>
      <c r="C779" s="147" t="s">
        <v>160</v>
      </c>
      <c r="D779" s="122">
        <v>1</v>
      </c>
      <c r="E779" s="122">
        <v>1</v>
      </c>
      <c r="F779" s="148" t="s">
        <v>10</v>
      </c>
      <c r="G779" s="77"/>
      <c r="H779" s="77"/>
      <c r="I779" s="77"/>
      <c r="J779" s="77"/>
      <c r="K779" s="77"/>
      <c r="L779" s="82">
        <v>0</v>
      </c>
      <c r="M779" s="553">
        <f>'KL TTHT CV DOT 2'!P778</f>
        <v>0</v>
      </c>
      <c r="N779" s="576">
        <f>'KL TTHT CV DOT 2'!Q778</f>
        <v>0</v>
      </c>
      <c r="O779" s="576">
        <f t="shared" si="828"/>
        <v>0</v>
      </c>
      <c r="P779" s="553">
        <f t="shared" si="816"/>
        <v>0</v>
      </c>
      <c r="Q779" s="553"/>
      <c r="R779" s="553"/>
      <c r="S779" s="553" t="e">
        <f>#REF!+Q779+R779</f>
        <v>#REF!</v>
      </c>
      <c r="T779" s="266">
        <f>M779*J779</f>
        <v>0</v>
      </c>
      <c r="U779" s="266">
        <f>M779*K779</f>
        <v>0</v>
      </c>
      <c r="V779" s="266">
        <f t="shared" si="817"/>
        <v>0</v>
      </c>
      <c r="W779" s="266">
        <f>J779*N779</f>
        <v>0</v>
      </c>
      <c r="X779" s="266">
        <f>K779*N779</f>
        <v>0</v>
      </c>
      <c r="Y779" s="266">
        <f t="shared" si="847"/>
        <v>0</v>
      </c>
      <c r="Z779" s="266">
        <f>V779+Y779</f>
        <v>0</v>
      </c>
      <c r="AA779" s="988"/>
    </row>
    <row r="780" spans="1:27" s="153" customFormat="1" ht="25.5" customHeight="1" outlineLevel="1">
      <c r="A780" s="146" t="s">
        <v>329</v>
      </c>
      <c r="B780" s="146"/>
      <c r="C780" s="147" t="s">
        <v>330</v>
      </c>
      <c r="D780" s="99">
        <v>1</v>
      </c>
      <c r="E780" s="99">
        <v>1</v>
      </c>
      <c r="F780" s="148" t="s">
        <v>10</v>
      </c>
      <c r="G780" s="77"/>
      <c r="H780" s="77"/>
      <c r="I780" s="77"/>
      <c r="J780" s="82">
        <f>SUBTOTAL(9,J781:J797)</f>
        <v>44249283.361917809</v>
      </c>
      <c r="K780" s="82">
        <f>SUBTOTAL(9,K781:K797)</f>
        <v>5904426.8866450451</v>
      </c>
      <c r="L780" s="82">
        <f>SUBTOTAL(9,L781:L797)</f>
        <v>50153710.248562858</v>
      </c>
      <c r="M780" s="553">
        <f>'KL TTHT CV DOT 2'!P779</f>
        <v>0</v>
      </c>
      <c r="N780" s="576">
        <f>'KL TTHT CV DOT 2'!Q779</f>
        <v>0</v>
      </c>
      <c r="O780" s="576">
        <f t="shared" si="828"/>
        <v>0</v>
      </c>
      <c r="P780" s="553">
        <f t="shared" si="816"/>
        <v>0</v>
      </c>
      <c r="Q780" s="553"/>
      <c r="R780" s="553"/>
      <c r="S780" s="553" t="e">
        <f>#REF!+Q780+R780</f>
        <v>#REF!</v>
      </c>
      <c r="T780" s="266">
        <f t="shared" ref="T780:Z780" si="850">SUBTOTAL(9,T781:T797)</f>
        <v>1946763.5579999997</v>
      </c>
      <c r="U780" s="266">
        <f t="shared" si="850"/>
        <v>472489.63542000006</v>
      </c>
      <c r="V780" s="266">
        <f t="shared" si="850"/>
        <v>2419253.1934199999</v>
      </c>
      <c r="W780" s="266">
        <f t="shared" si="850"/>
        <v>0</v>
      </c>
      <c r="X780" s="266">
        <f t="shared" si="850"/>
        <v>0</v>
      </c>
      <c r="Y780" s="266">
        <f t="shared" si="850"/>
        <v>0</v>
      </c>
      <c r="Z780" s="266">
        <f t="shared" si="850"/>
        <v>2419253.1934199999</v>
      </c>
      <c r="AA780" s="988"/>
    </row>
    <row r="781" spans="1:27" outlineLevel="2">
      <c r="A781" s="137"/>
      <c r="B781" s="137"/>
      <c r="C781" s="147" t="s">
        <v>815</v>
      </c>
      <c r="D781" s="97"/>
      <c r="E781" s="97"/>
      <c r="F781" s="139"/>
      <c r="G781" s="71"/>
      <c r="H781" s="71"/>
      <c r="I781" s="71"/>
      <c r="J781" s="77">
        <f t="shared" ref="J781:K781" si="851">SUBTOTAL(9,J782:J786)</f>
        <v>11703872.039999999</v>
      </c>
      <c r="K781" s="77">
        <f t="shared" si="851"/>
        <v>857016.81200000015</v>
      </c>
      <c r="L781" s="77">
        <f>SUBTOTAL(9,L782:L786)</f>
        <v>12560888.852</v>
      </c>
      <c r="M781" s="556">
        <f>'KL TTHT CV DOT 2'!P780</f>
        <v>0</v>
      </c>
      <c r="N781" s="572">
        <f>'KL TTHT CV DOT 2'!Q780</f>
        <v>0</v>
      </c>
      <c r="O781" s="572">
        <f t="shared" si="828"/>
        <v>0</v>
      </c>
      <c r="P781" s="556">
        <f t="shared" si="816"/>
        <v>0</v>
      </c>
      <c r="Q781" s="556"/>
      <c r="R781" s="556"/>
      <c r="S781" s="556" t="e">
        <f>#REF!+Q781+R781</f>
        <v>#REF!</v>
      </c>
      <c r="T781" s="254">
        <f t="shared" ref="T781:U781" si="852">SUBTOTAL(9,T782:T786)</f>
        <v>0</v>
      </c>
      <c r="U781" s="254">
        <f t="shared" si="852"/>
        <v>0</v>
      </c>
      <c r="V781" s="254">
        <f>SUBTOTAL(9,V782:V786)</f>
        <v>0</v>
      </c>
      <c r="W781" s="254">
        <f t="shared" ref="W781:X781" si="853">SUBTOTAL(9,W782:W786)</f>
        <v>0</v>
      </c>
      <c r="X781" s="254">
        <f t="shared" si="853"/>
        <v>0</v>
      </c>
      <c r="Y781" s="254">
        <f>SUBTOTAL(9,Y782:Y786)</f>
        <v>0</v>
      </c>
      <c r="Z781" s="254">
        <f>SUBTOTAL(9,Z782:Z786)</f>
        <v>0</v>
      </c>
      <c r="AA781" s="988"/>
    </row>
    <row r="782" spans="1:27" outlineLevel="2">
      <c r="A782" s="137"/>
      <c r="B782" s="137"/>
      <c r="C782" s="138" t="s">
        <v>696</v>
      </c>
      <c r="D782" s="97">
        <v>2</v>
      </c>
      <c r="E782" s="97">
        <v>2</v>
      </c>
      <c r="F782" s="139" t="s">
        <v>660</v>
      </c>
      <c r="G782" s="199">
        <v>46800</v>
      </c>
      <c r="H782" s="199">
        <v>54500.000000000007</v>
      </c>
      <c r="I782" s="71">
        <f t="shared" ref="I782" si="854">SUM(G782:H782)</f>
        <v>101300</v>
      </c>
      <c r="J782" s="71">
        <f>G782*E782</f>
        <v>93600</v>
      </c>
      <c r="K782" s="71">
        <f>H782*E782</f>
        <v>109000.00000000001</v>
      </c>
      <c r="L782" s="71">
        <f>I782*E782</f>
        <v>202600</v>
      </c>
      <c r="M782" s="552">
        <f>'KL TTHT CV DOT 2'!P781</f>
        <v>0</v>
      </c>
      <c r="N782" s="570">
        <f>'KL TTHT CV DOT 2'!Q781</f>
        <v>0</v>
      </c>
      <c r="O782" s="570">
        <f t="shared" si="828"/>
        <v>0</v>
      </c>
      <c r="P782" s="552">
        <f t="shared" si="816"/>
        <v>0</v>
      </c>
      <c r="Q782" s="552"/>
      <c r="R782" s="552"/>
      <c r="S782" s="552" t="e">
        <f>#REF!+Q782+R782</f>
        <v>#REF!</v>
      </c>
      <c r="T782" s="257">
        <f>M782*J782</f>
        <v>0</v>
      </c>
      <c r="U782" s="257">
        <f>M782*K782</f>
        <v>0</v>
      </c>
      <c r="V782" s="257">
        <f t="shared" si="817"/>
        <v>0</v>
      </c>
      <c r="W782" s="257">
        <f>J782*N782</f>
        <v>0</v>
      </c>
      <c r="X782" s="257">
        <f>K782*N782</f>
        <v>0</v>
      </c>
      <c r="Y782" s="257">
        <f t="shared" ref="Y782:Y786" si="855">W782+X782</f>
        <v>0</v>
      </c>
      <c r="Z782" s="257">
        <f>V782+Y782</f>
        <v>0</v>
      </c>
      <c r="AA782" s="990"/>
    </row>
    <row r="783" spans="1:27" outlineLevel="2">
      <c r="A783" s="137"/>
      <c r="B783" s="137"/>
      <c r="C783" s="138" t="s">
        <v>884</v>
      </c>
      <c r="D783" s="97">
        <v>2</v>
      </c>
      <c r="E783" s="97">
        <v>2</v>
      </c>
      <c r="F783" s="139" t="s">
        <v>660</v>
      </c>
      <c r="G783" s="199">
        <v>381600</v>
      </c>
      <c r="H783" s="199">
        <v>54500.000000000007</v>
      </c>
      <c r="I783" s="71">
        <f t="shared" ref="I783:I785" si="856">SUM(G783:H783)</f>
        <v>436100</v>
      </c>
      <c r="J783" s="71">
        <f>G783*E783</f>
        <v>763200</v>
      </c>
      <c r="K783" s="71">
        <f>H783*E783</f>
        <v>109000.00000000001</v>
      </c>
      <c r="L783" s="71">
        <f>I783*E783</f>
        <v>872200</v>
      </c>
      <c r="M783" s="552">
        <f>'KL TTHT CV DOT 2'!P782</f>
        <v>0</v>
      </c>
      <c r="N783" s="570">
        <f>'KL TTHT CV DOT 2'!Q782</f>
        <v>0</v>
      </c>
      <c r="O783" s="570">
        <f t="shared" si="828"/>
        <v>0</v>
      </c>
      <c r="P783" s="552">
        <f t="shared" si="816"/>
        <v>0</v>
      </c>
      <c r="Q783" s="552"/>
      <c r="R783" s="552"/>
      <c r="S783" s="552" t="e">
        <f>#REF!+Q783+R783</f>
        <v>#REF!</v>
      </c>
      <c r="T783" s="257">
        <f>M783*J783</f>
        <v>0</v>
      </c>
      <c r="U783" s="257">
        <f>M783*K783</f>
        <v>0</v>
      </c>
      <c r="V783" s="257">
        <f t="shared" si="817"/>
        <v>0</v>
      </c>
      <c r="W783" s="257">
        <f>J783*N783</f>
        <v>0</v>
      </c>
      <c r="X783" s="257">
        <f>K783*N783</f>
        <v>0</v>
      </c>
      <c r="Y783" s="257">
        <f t="shared" si="855"/>
        <v>0</v>
      </c>
      <c r="Z783" s="257">
        <f>V783+Y783</f>
        <v>0</v>
      </c>
      <c r="AA783" s="990"/>
    </row>
    <row r="784" spans="1:27" outlineLevel="2">
      <c r="A784" s="137"/>
      <c r="B784" s="137"/>
      <c r="C784" s="138" t="s">
        <v>835</v>
      </c>
      <c r="D784" s="97">
        <v>9</v>
      </c>
      <c r="E784" s="97">
        <v>9</v>
      </c>
      <c r="F784" s="139" t="s">
        <v>660</v>
      </c>
      <c r="G784" s="199">
        <v>1150224</v>
      </c>
      <c r="H784" s="199">
        <v>54500.000000000007</v>
      </c>
      <c r="I784" s="71">
        <f t="shared" si="856"/>
        <v>1204724</v>
      </c>
      <c r="J784" s="71">
        <f>G784*E784</f>
        <v>10352016</v>
      </c>
      <c r="K784" s="71">
        <f>H784*E784</f>
        <v>490500.00000000006</v>
      </c>
      <c r="L784" s="71">
        <f>I784*E784</f>
        <v>10842516</v>
      </c>
      <c r="M784" s="552">
        <f>'KL TTHT CV DOT 2'!P783</f>
        <v>0</v>
      </c>
      <c r="N784" s="570">
        <f>'KL TTHT CV DOT 2'!Q783</f>
        <v>0</v>
      </c>
      <c r="O784" s="570">
        <f t="shared" si="828"/>
        <v>0</v>
      </c>
      <c r="P784" s="552">
        <f t="shared" ref="P784:P847" si="857">M784+N784+O784</f>
        <v>0</v>
      </c>
      <c r="Q784" s="552"/>
      <c r="R784" s="552"/>
      <c r="S784" s="552" t="e">
        <f>#REF!+Q784+R784</f>
        <v>#REF!</v>
      </c>
      <c r="T784" s="257">
        <f>M784*J784</f>
        <v>0</v>
      </c>
      <c r="U784" s="257">
        <f>M784*K784</f>
        <v>0</v>
      </c>
      <c r="V784" s="257">
        <f t="shared" ref="V784:V847" si="858">T784+U784</f>
        <v>0</v>
      </c>
      <c r="W784" s="257">
        <f>J784*N784</f>
        <v>0</v>
      </c>
      <c r="X784" s="257">
        <f>K784*N784</f>
        <v>0</v>
      </c>
      <c r="Y784" s="257">
        <f t="shared" si="855"/>
        <v>0</v>
      </c>
      <c r="Z784" s="257">
        <f>V784+Y784</f>
        <v>0</v>
      </c>
      <c r="AA784" s="990"/>
    </row>
    <row r="785" spans="1:27" outlineLevel="2">
      <c r="A785" s="137"/>
      <c r="B785" s="137"/>
      <c r="C785" s="138" t="s">
        <v>657</v>
      </c>
      <c r="D785" s="97">
        <v>1</v>
      </c>
      <c r="E785" s="97">
        <v>1</v>
      </c>
      <c r="F785" s="139" t="s">
        <v>619</v>
      </c>
      <c r="G785" s="199">
        <v>495056.04</v>
      </c>
      <c r="H785" s="199">
        <v>148516.81199999998</v>
      </c>
      <c r="I785" s="71">
        <f t="shared" si="856"/>
        <v>643572.85199999996</v>
      </c>
      <c r="J785" s="71">
        <f>G785*E785</f>
        <v>495056.04</v>
      </c>
      <c r="K785" s="71">
        <f>H785*E785</f>
        <v>148516.81199999998</v>
      </c>
      <c r="L785" s="71">
        <f>I785*E785</f>
        <v>643572.85199999996</v>
      </c>
      <c r="M785" s="552">
        <f>'KL TTHT CV DOT 2'!P784</f>
        <v>0</v>
      </c>
      <c r="N785" s="570">
        <f>'KL TTHT CV DOT 2'!Q784</f>
        <v>0</v>
      </c>
      <c r="O785" s="570">
        <f t="shared" si="828"/>
        <v>0</v>
      </c>
      <c r="P785" s="552">
        <f t="shared" si="857"/>
        <v>0</v>
      </c>
      <c r="Q785" s="552"/>
      <c r="R785" s="552"/>
      <c r="S785" s="552" t="e">
        <f>#REF!+Q785+R785</f>
        <v>#REF!</v>
      </c>
      <c r="T785" s="257">
        <f>M785*J785</f>
        <v>0</v>
      </c>
      <c r="U785" s="257">
        <f>M785*K785</f>
        <v>0</v>
      </c>
      <c r="V785" s="257">
        <f t="shared" si="858"/>
        <v>0</v>
      </c>
      <c r="W785" s="257">
        <f>J785*N785</f>
        <v>0</v>
      </c>
      <c r="X785" s="257">
        <f>K785*N785</f>
        <v>0</v>
      </c>
      <c r="Y785" s="257">
        <f t="shared" si="855"/>
        <v>0</v>
      </c>
      <c r="Z785" s="257">
        <f>V785+Y785</f>
        <v>0</v>
      </c>
      <c r="AA785" s="990"/>
    </row>
    <row r="786" spans="1:27" outlineLevel="2">
      <c r="A786" s="137"/>
      <c r="B786" s="137"/>
      <c r="C786" s="138"/>
      <c r="D786" s="97"/>
      <c r="E786" s="97"/>
      <c r="F786" s="139"/>
      <c r="G786" s="62"/>
      <c r="H786" s="62"/>
      <c r="I786" s="62"/>
      <c r="J786" s="71"/>
      <c r="K786" s="71"/>
      <c r="L786" s="71"/>
      <c r="M786" s="552">
        <f>'KL TTHT CV DOT 2'!P785</f>
        <v>0</v>
      </c>
      <c r="N786" s="570">
        <f>'KL TTHT CV DOT 2'!Q785</f>
        <v>0</v>
      </c>
      <c r="O786" s="570">
        <f t="shared" si="828"/>
        <v>0</v>
      </c>
      <c r="P786" s="552">
        <f t="shared" si="857"/>
        <v>0</v>
      </c>
      <c r="Q786" s="552"/>
      <c r="R786" s="552"/>
      <c r="S786" s="552" t="e">
        <f>#REF!+Q786+R786</f>
        <v>#REF!</v>
      </c>
      <c r="T786" s="257">
        <f>M786*J786</f>
        <v>0</v>
      </c>
      <c r="U786" s="257">
        <f>M786*K786</f>
        <v>0</v>
      </c>
      <c r="V786" s="257">
        <f t="shared" si="858"/>
        <v>0</v>
      </c>
      <c r="W786" s="257">
        <f>J786*N786</f>
        <v>0</v>
      </c>
      <c r="X786" s="257">
        <f>K786*N786</f>
        <v>0</v>
      </c>
      <c r="Y786" s="257">
        <f t="shared" si="855"/>
        <v>0</v>
      </c>
      <c r="Z786" s="257">
        <f>V786+Y786</f>
        <v>0</v>
      </c>
      <c r="AA786" s="990"/>
    </row>
    <row r="787" spans="1:27" outlineLevel="2">
      <c r="A787" s="137"/>
      <c r="B787" s="137"/>
      <c r="C787" s="147" t="s">
        <v>706</v>
      </c>
      <c r="D787" s="97"/>
      <c r="E787" s="97"/>
      <c r="F787" s="139"/>
      <c r="G787" s="62"/>
      <c r="H787" s="62"/>
      <c r="I787" s="62"/>
      <c r="J787" s="77">
        <f t="shared" ref="J787:K787" si="859">SUBTOTAL(9,J788:J791)</f>
        <v>25171700.000000004</v>
      </c>
      <c r="K787" s="77">
        <f t="shared" si="859"/>
        <v>992000.00000000012</v>
      </c>
      <c r="L787" s="77">
        <f>SUBTOTAL(9,L788:L791)</f>
        <v>26163700.000000004</v>
      </c>
      <c r="M787" s="556">
        <f>'KL TTHT CV DOT 2'!P786</f>
        <v>0</v>
      </c>
      <c r="N787" s="572">
        <f>'KL TTHT CV DOT 2'!Q786</f>
        <v>0</v>
      </c>
      <c r="O787" s="572">
        <f t="shared" si="828"/>
        <v>0</v>
      </c>
      <c r="P787" s="556">
        <f t="shared" si="857"/>
        <v>0</v>
      </c>
      <c r="Q787" s="556"/>
      <c r="R787" s="556"/>
      <c r="S787" s="556" t="e">
        <f>#REF!+Q787+R787</f>
        <v>#REF!</v>
      </c>
      <c r="T787" s="254">
        <f t="shared" ref="T787:U787" si="860">SUBTOTAL(9,T788:T791)</f>
        <v>0</v>
      </c>
      <c r="U787" s="254">
        <f t="shared" si="860"/>
        <v>0</v>
      </c>
      <c r="V787" s="254">
        <f>SUBTOTAL(9,V788:V791)</f>
        <v>0</v>
      </c>
      <c r="W787" s="254">
        <f t="shared" ref="W787:X787" si="861">SUBTOTAL(9,W788:W791)</f>
        <v>0</v>
      </c>
      <c r="X787" s="254">
        <f t="shared" si="861"/>
        <v>0</v>
      </c>
      <c r="Y787" s="254">
        <f>SUBTOTAL(9,Y788:Y791)</f>
        <v>0</v>
      </c>
      <c r="Z787" s="254">
        <f>SUBTOTAL(9,Z788:Z791)</f>
        <v>0</v>
      </c>
      <c r="AA787" s="988"/>
    </row>
    <row r="788" spans="1:27" outlineLevel="2">
      <c r="A788" s="137"/>
      <c r="B788" s="137"/>
      <c r="C788" s="138" t="s">
        <v>709</v>
      </c>
      <c r="D788" s="97">
        <v>15</v>
      </c>
      <c r="E788" s="97">
        <v>15</v>
      </c>
      <c r="F788" s="139" t="s">
        <v>660</v>
      </c>
      <c r="G788" s="62">
        <v>1607100.0000000002</v>
      </c>
      <c r="H788" s="62">
        <v>56000.000000000007</v>
      </c>
      <c r="I788" s="62">
        <f t="shared" ref="I788:I790" si="862">SUM(G788:H788)</f>
        <v>1663100.0000000002</v>
      </c>
      <c r="J788" s="71">
        <f>G788*E788</f>
        <v>24106500.000000004</v>
      </c>
      <c r="K788" s="71">
        <f>H788*E788</f>
        <v>840000.00000000012</v>
      </c>
      <c r="L788" s="71">
        <f>I788*E788</f>
        <v>24946500.000000004</v>
      </c>
      <c r="M788" s="552">
        <f>'KL TTHT CV DOT 2'!P787</f>
        <v>0</v>
      </c>
      <c r="N788" s="570">
        <f>'KL TTHT CV DOT 2'!Q787</f>
        <v>0</v>
      </c>
      <c r="O788" s="570">
        <f t="shared" si="828"/>
        <v>0</v>
      </c>
      <c r="P788" s="552">
        <f t="shared" si="857"/>
        <v>0</v>
      </c>
      <c r="Q788" s="552"/>
      <c r="R788" s="552"/>
      <c r="S788" s="552" t="e">
        <f>#REF!+Q788+R788</f>
        <v>#REF!</v>
      </c>
      <c r="T788" s="257">
        <f>M788*J788</f>
        <v>0</v>
      </c>
      <c r="U788" s="257">
        <f>M788*K788</f>
        <v>0</v>
      </c>
      <c r="V788" s="257">
        <f t="shared" si="858"/>
        <v>0</v>
      </c>
      <c r="W788" s="257">
        <f>J788*N788</f>
        <v>0</v>
      </c>
      <c r="X788" s="257">
        <f>K788*N788</f>
        <v>0</v>
      </c>
      <c r="Y788" s="257">
        <f t="shared" ref="Y788:Y791" si="863">W788+X788</f>
        <v>0</v>
      </c>
      <c r="Z788" s="257">
        <f>V788+Y788</f>
        <v>0</v>
      </c>
      <c r="AA788" s="990"/>
    </row>
    <row r="789" spans="1:27" outlineLevel="2">
      <c r="A789" s="137"/>
      <c r="B789" s="137"/>
      <c r="C789" s="138" t="s">
        <v>711</v>
      </c>
      <c r="D789" s="97">
        <v>1</v>
      </c>
      <c r="E789" s="97">
        <v>1</v>
      </c>
      <c r="F789" s="139" t="s">
        <v>660</v>
      </c>
      <c r="G789" s="62">
        <v>585200</v>
      </c>
      <c r="H789" s="62">
        <v>56000.000000000007</v>
      </c>
      <c r="I789" s="62">
        <f t="shared" si="862"/>
        <v>641200</v>
      </c>
      <c r="J789" s="71">
        <f>G789*E789</f>
        <v>585200</v>
      </c>
      <c r="K789" s="71">
        <f>H789*E789</f>
        <v>56000.000000000007</v>
      </c>
      <c r="L789" s="71">
        <f>I789*E789</f>
        <v>641200</v>
      </c>
      <c r="M789" s="552">
        <f>'KL TTHT CV DOT 2'!P788</f>
        <v>0</v>
      </c>
      <c r="N789" s="570">
        <f>'KL TTHT CV DOT 2'!Q788</f>
        <v>0</v>
      </c>
      <c r="O789" s="570">
        <f t="shared" si="828"/>
        <v>0</v>
      </c>
      <c r="P789" s="552">
        <f t="shared" si="857"/>
        <v>0</v>
      </c>
      <c r="Q789" s="552"/>
      <c r="R789" s="552"/>
      <c r="S789" s="552" t="e">
        <f>#REF!+Q789+R789</f>
        <v>#REF!</v>
      </c>
      <c r="T789" s="257">
        <f>M789*J789</f>
        <v>0</v>
      </c>
      <c r="U789" s="257">
        <f>M789*K789</f>
        <v>0</v>
      </c>
      <c r="V789" s="257">
        <f t="shared" si="858"/>
        <v>0</v>
      </c>
      <c r="W789" s="257">
        <f>J789*N789</f>
        <v>0</v>
      </c>
      <c r="X789" s="257">
        <f>K789*N789</f>
        <v>0</v>
      </c>
      <c r="Y789" s="257">
        <f t="shared" si="863"/>
        <v>0</v>
      </c>
      <c r="Z789" s="257">
        <f>V789+Y789</f>
        <v>0</v>
      </c>
      <c r="AA789" s="990"/>
    </row>
    <row r="790" spans="1:27" outlineLevel="2">
      <c r="A790" s="137"/>
      <c r="B790" s="137"/>
      <c r="C790" s="138" t="s">
        <v>657</v>
      </c>
      <c r="D790" s="97">
        <v>1</v>
      </c>
      <c r="E790" s="97">
        <v>1</v>
      </c>
      <c r="F790" s="139" t="s">
        <v>619</v>
      </c>
      <c r="G790" s="62">
        <v>480000</v>
      </c>
      <c r="H790" s="62">
        <v>96000</v>
      </c>
      <c r="I790" s="62">
        <f t="shared" si="862"/>
        <v>576000</v>
      </c>
      <c r="J790" s="71">
        <f>G790*E790</f>
        <v>480000</v>
      </c>
      <c r="K790" s="71">
        <f>H790*E790</f>
        <v>96000</v>
      </c>
      <c r="L790" s="71">
        <f>I790*E790</f>
        <v>576000</v>
      </c>
      <c r="M790" s="552">
        <f>'KL TTHT CV DOT 2'!P789</f>
        <v>0</v>
      </c>
      <c r="N790" s="570">
        <f>'KL TTHT CV DOT 2'!Q789</f>
        <v>0</v>
      </c>
      <c r="O790" s="570">
        <f t="shared" si="828"/>
        <v>0</v>
      </c>
      <c r="P790" s="552">
        <f t="shared" si="857"/>
        <v>0</v>
      </c>
      <c r="Q790" s="552"/>
      <c r="R790" s="552"/>
      <c r="S790" s="552" t="e">
        <f>#REF!+Q790+R790</f>
        <v>#REF!</v>
      </c>
      <c r="T790" s="257">
        <f>M790*J790</f>
        <v>0</v>
      </c>
      <c r="U790" s="257">
        <f>M790*K790</f>
        <v>0</v>
      </c>
      <c r="V790" s="257">
        <f t="shared" si="858"/>
        <v>0</v>
      </c>
      <c r="W790" s="257">
        <f>J790*N790</f>
        <v>0</v>
      </c>
      <c r="X790" s="257">
        <f>K790*N790</f>
        <v>0</v>
      </c>
      <c r="Y790" s="257">
        <f t="shared" si="863"/>
        <v>0</v>
      </c>
      <c r="Z790" s="257">
        <f>V790+Y790</f>
        <v>0</v>
      </c>
      <c r="AA790" s="990"/>
    </row>
    <row r="791" spans="1:27" outlineLevel="2">
      <c r="A791" s="137"/>
      <c r="B791" s="137"/>
      <c r="C791" s="138"/>
      <c r="D791" s="97"/>
      <c r="E791" s="97"/>
      <c r="F791" s="139"/>
      <c r="G791" s="62"/>
      <c r="H791" s="62"/>
      <c r="I791" s="62"/>
      <c r="J791" s="71"/>
      <c r="K791" s="71"/>
      <c r="L791" s="71"/>
      <c r="M791" s="552">
        <f>'KL TTHT CV DOT 2'!P790</f>
        <v>0</v>
      </c>
      <c r="N791" s="570">
        <f>'KL TTHT CV DOT 2'!Q790</f>
        <v>0</v>
      </c>
      <c r="O791" s="570">
        <f t="shared" si="828"/>
        <v>0</v>
      </c>
      <c r="P791" s="552">
        <f t="shared" si="857"/>
        <v>0</v>
      </c>
      <c r="Q791" s="552"/>
      <c r="R791" s="552"/>
      <c r="S791" s="552" t="e">
        <f>#REF!+Q791+R791</f>
        <v>#REF!</v>
      </c>
      <c r="T791" s="257">
        <f>M791*J791</f>
        <v>0</v>
      </c>
      <c r="U791" s="257">
        <f>M791*K791</f>
        <v>0</v>
      </c>
      <c r="V791" s="257">
        <f t="shared" si="858"/>
        <v>0</v>
      </c>
      <c r="W791" s="257">
        <f>J791*N791</f>
        <v>0</v>
      </c>
      <c r="X791" s="257">
        <f>K791*N791</f>
        <v>0</v>
      </c>
      <c r="Y791" s="257">
        <f t="shared" si="863"/>
        <v>0</v>
      </c>
      <c r="Z791" s="257">
        <f>V791+Y791</f>
        <v>0</v>
      </c>
      <c r="AA791" s="990"/>
    </row>
    <row r="792" spans="1:27" s="153" customFormat="1" outlineLevel="2">
      <c r="A792" s="146"/>
      <c r="B792" s="146"/>
      <c r="C792" s="147" t="s">
        <v>841</v>
      </c>
      <c r="D792" s="99"/>
      <c r="E792" s="99"/>
      <c r="F792" s="148"/>
      <c r="G792" s="82"/>
      <c r="H792" s="82"/>
      <c r="I792" s="82"/>
      <c r="J792" s="77">
        <f>SUBTOTAL(9,J793:J797)</f>
        <v>7373711.3219178077</v>
      </c>
      <c r="K792" s="77">
        <f t="shared" ref="K792:L792" si="864">SUBTOTAL(9,K793:K797)</f>
        <v>4055410.0746450452</v>
      </c>
      <c r="L792" s="77">
        <f t="shared" si="864"/>
        <v>11429121.396562854</v>
      </c>
      <c r="M792" s="556">
        <f>'KL TTHT CV DOT 2'!P791</f>
        <v>0</v>
      </c>
      <c r="N792" s="572">
        <f>'KL TTHT CV DOT 2'!Q791</f>
        <v>0</v>
      </c>
      <c r="O792" s="572">
        <f t="shared" si="828"/>
        <v>0</v>
      </c>
      <c r="P792" s="556">
        <f t="shared" si="857"/>
        <v>0</v>
      </c>
      <c r="Q792" s="556"/>
      <c r="R792" s="556"/>
      <c r="S792" s="556" t="e">
        <f>#REF!+Q792+R792</f>
        <v>#REF!</v>
      </c>
      <c r="T792" s="254">
        <f>SUBTOTAL(9,T793:T797)</f>
        <v>1946763.5579999997</v>
      </c>
      <c r="U792" s="254">
        <f t="shared" ref="U792:V792" si="865">SUBTOTAL(9,U793:U797)</f>
        <v>472489.63542000006</v>
      </c>
      <c r="V792" s="254">
        <f t="shared" si="865"/>
        <v>2419253.1934199999</v>
      </c>
      <c r="W792" s="254">
        <f>SUBTOTAL(9,W793:W797)</f>
        <v>0</v>
      </c>
      <c r="X792" s="254">
        <f t="shared" ref="X792:Y792" si="866">SUBTOTAL(9,X793:X797)</f>
        <v>0</v>
      </c>
      <c r="Y792" s="254">
        <f t="shared" si="866"/>
        <v>0</v>
      </c>
      <c r="Z792" s="254">
        <f t="shared" ref="Z792" si="867">SUBTOTAL(9,Z793:Z797)</f>
        <v>2419253.1934199999</v>
      </c>
      <c r="AA792" s="988"/>
    </row>
    <row r="793" spans="1:27" outlineLevel="2">
      <c r="A793" s="137"/>
      <c r="B793" s="137"/>
      <c r="C793" s="138" t="s">
        <v>812</v>
      </c>
      <c r="D793" s="97">
        <v>164</v>
      </c>
      <c r="E793" s="97">
        <v>149</v>
      </c>
      <c r="F793" s="139" t="s">
        <v>624</v>
      </c>
      <c r="G793" s="62">
        <v>22980.09</v>
      </c>
      <c r="H793" s="62">
        <v>5743.9305000000022</v>
      </c>
      <c r="I793" s="62">
        <f t="shared" ref="I793" si="868">SUM(G793:H793)</f>
        <v>28724.020500000002</v>
      </c>
      <c r="J793" s="71">
        <f>G793*E793</f>
        <v>3424033.41</v>
      </c>
      <c r="K793" s="71">
        <f>H793*E793</f>
        <v>855845.64450000029</v>
      </c>
      <c r="L793" s="71">
        <f>I793*E793</f>
        <v>4279879.0545000006</v>
      </c>
      <c r="M793" s="554">
        <f>'KL TTHT CV DOT 2'!P792</f>
        <v>0.36</v>
      </c>
      <c r="N793" s="570">
        <f>'KL TTHT CV DOT 2'!Q792</f>
        <v>0</v>
      </c>
      <c r="O793" s="570">
        <f t="shared" si="828"/>
        <v>0.36</v>
      </c>
      <c r="P793" s="552">
        <f t="shared" si="857"/>
        <v>0.72</v>
      </c>
      <c r="Q793" s="552"/>
      <c r="R793" s="552"/>
      <c r="S793" s="552" t="e">
        <f>#REF!+Q793+R793</f>
        <v>#REF!</v>
      </c>
      <c r="T793" s="257">
        <f>M793*J793</f>
        <v>1232652.0275999999</v>
      </c>
      <c r="U793" s="257">
        <f>M793*K793</f>
        <v>308104.43202000007</v>
      </c>
      <c r="V793" s="257">
        <f t="shared" si="858"/>
        <v>1540756.4596199999</v>
      </c>
      <c r="W793" s="257">
        <f>J793*N793</f>
        <v>0</v>
      </c>
      <c r="X793" s="257">
        <f>K793*N793</f>
        <v>0</v>
      </c>
      <c r="Y793" s="257">
        <f t="shared" ref="Y793:Y797" si="869">W793+X793</f>
        <v>0</v>
      </c>
      <c r="Z793" s="257">
        <f>V793+Y793</f>
        <v>1540756.4596199999</v>
      </c>
      <c r="AA793" s="990"/>
    </row>
    <row r="794" spans="1:27" outlineLevel="2">
      <c r="A794" s="137"/>
      <c r="B794" s="137"/>
      <c r="C794" s="138" t="s">
        <v>842</v>
      </c>
      <c r="D794" s="97">
        <v>68</v>
      </c>
      <c r="E794" s="97">
        <v>61</v>
      </c>
      <c r="F794" s="139" t="s">
        <v>624</v>
      </c>
      <c r="G794" s="62">
        <v>32518.739999999998</v>
      </c>
      <c r="H794" s="62">
        <v>7485.6650000000009</v>
      </c>
      <c r="I794" s="62">
        <f t="shared" ref="I794:I796" si="870">SUM(G794:H794)</f>
        <v>40004.404999999999</v>
      </c>
      <c r="J794" s="71">
        <f>G794*E794</f>
        <v>1983643.14</v>
      </c>
      <c r="K794" s="71">
        <f>H794*E794</f>
        <v>456625.56500000006</v>
      </c>
      <c r="L794" s="71">
        <f>I794*E794</f>
        <v>2440268.7050000001</v>
      </c>
      <c r="M794" s="554">
        <f>'KL TTHT CV DOT 2'!P793</f>
        <v>0.36</v>
      </c>
      <c r="N794" s="570">
        <f>'KL TTHT CV DOT 2'!Q793</f>
        <v>0</v>
      </c>
      <c r="O794" s="570">
        <f t="shared" si="828"/>
        <v>0.36</v>
      </c>
      <c r="P794" s="552">
        <f t="shared" si="857"/>
        <v>0.72</v>
      </c>
      <c r="Q794" s="552"/>
      <c r="R794" s="552"/>
      <c r="S794" s="552" t="e">
        <f>#REF!+Q794+R794</f>
        <v>#REF!</v>
      </c>
      <c r="T794" s="257">
        <f>M794*J794</f>
        <v>714111.53039999993</v>
      </c>
      <c r="U794" s="257">
        <f>M794*K794</f>
        <v>164385.20340000003</v>
      </c>
      <c r="V794" s="257">
        <f t="shared" si="858"/>
        <v>878496.73379999993</v>
      </c>
      <c r="W794" s="257">
        <f>J794*N794</f>
        <v>0</v>
      </c>
      <c r="X794" s="257">
        <f>K794*N794</f>
        <v>0</v>
      </c>
      <c r="Y794" s="257">
        <f t="shared" si="869"/>
        <v>0</v>
      </c>
      <c r="Z794" s="257">
        <f>V794+Y794</f>
        <v>878496.73379999993</v>
      </c>
      <c r="AA794" s="990"/>
    </row>
    <row r="795" spans="1:27" s="11" customFormat="1" ht="21" customHeight="1" outlineLevel="2">
      <c r="A795" s="192"/>
      <c r="B795" s="192"/>
      <c r="C795" s="386" t="s">
        <v>928</v>
      </c>
      <c r="D795" s="194">
        <v>12</v>
      </c>
      <c r="E795" s="97">
        <v>180</v>
      </c>
      <c r="F795" s="195" t="s">
        <v>624</v>
      </c>
      <c r="G795" s="62">
        <v>8773.9726027397246</v>
      </c>
      <c r="H795" s="62">
        <v>14594.016411764707</v>
      </c>
      <c r="I795" s="62">
        <f t="shared" si="870"/>
        <v>23367.989014504434</v>
      </c>
      <c r="J795" s="199">
        <f>G795*E795</f>
        <v>1579315.0684931504</v>
      </c>
      <c r="K795" s="199">
        <f>H795*E795</f>
        <v>2626922.9541176474</v>
      </c>
      <c r="L795" s="199">
        <f>I795*E795</f>
        <v>4206238.0226107985</v>
      </c>
      <c r="M795" s="554">
        <f>'KL TTHT CV DOT 2'!P794</f>
        <v>0</v>
      </c>
      <c r="N795" s="579">
        <f>'KL TTHT CV DOT 2'!Q794</f>
        <v>0</v>
      </c>
      <c r="O795" s="579">
        <f t="shared" si="828"/>
        <v>0</v>
      </c>
      <c r="P795" s="554">
        <f t="shared" si="857"/>
        <v>0</v>
      </c>
      <c r="Q795" s="554"/>
      <c r="R795" s="554"/>
      <c r="S795" s="554" t="e">
        <f>#REF!+Q795+R795</f>
        <v>#REF!</v>
      </c>
      <c r="T795" s="265">
        <f>M795*J795</f>
        <v>0</v>
      </c>
      <c r="U795" s="265">
        <f>M795*K795</f>
        <v>0</v>
      </c>
      <c r="V795" s="265">
        <f t="shared" si="858"/>
        <v>0</v>
      </c>
      <c r="W795" s="265">
        <f>J795*N795</f>
        <v>0</v>
      </c>
      <c r="X795" s="265">
        <f>K795*N795</f>
        <v>0</v>
      </c>
      <c r="Y795" s="265">
        <f t="shared" si="869"/>
        <v>0</v>
      </c>
      <c r="Z795" s="265">
        <f>V795+Y795</f>
        <v>0</v>
      </c>
      <c r="AA795" s="990"/>
    </row>
    <row r="796" spans="1:27" s="11" customFormat="1" ht="20.25" customHeight="1" outlineLevel="2">
      <c r="A796" s="192"/>
      <c r="B796" s="192"/>
      <c r="C796" s="193" t="s">
        <v>657</v>
      </c>
      <c r="D796" s="194">
        <v>1</v>
      </c>
      <c r="E796" s="194">
        <v>1</v>
      </c>
      <c r="F796" s="195" t="s">
        <v>619</v>
      </c>
      <c r="G796" s="62">
        <v>386719.70342465758</v>
      </c>
      <c r="H796" s="62">
        <v>116015.91102739728</v>
      </c>
      <c r="I796" s="62">
        <f t="shared" si="870"/>
        <v>502735.61445205484</v>
      </c>
      <c r="J796" s="199">
        <f>G796*E796</f>
        <v>386719.70342465758</v>
      </c>
      <c r="K796" s="199">
        <f>H796*E796</f>
        <v>116015.91102739728</v>
      </c>
      <c r="L796" s="199">
        <f>I796*E796</f>
        <v>502735.61445205484</v>
      </c>
      <c r="M796" s="554">
        <f>'KL TTHT CV DOT 2'!P795</f>
        <v>0</v>
      </c>
      <c r="N796" s="579">
        <f>'KL TTHT CV DOT 2'!Q795</f>
        <v>0</v>
      </c>
      <c r="O796" s="579">
        <f t="shared" si="828"/>
        <v>0</v>
      </c>
      <c r="P796" s="554">
        <f t="shared" si="857"/>
        <v>0</v>
      </c>
      <c r="Q796" s="554"/>
      <c r="R796" s="554"/>
      <c r="S796" s="554" t="e">
        <f>#REF!+Q796+R796</f>
        <v>#REF!</v>
      </c>
      <c r="T796" s="265">
        <f>M796*J796</f>
        <v>0</v>
      </c>
      <c r="U796" s="265">
        <f>M796*K796</f>
        <v>0</v>
      </c>
      <c r="V796" s="265">
        <f t="shared" si="858"/>
        <v>0</v>
      </c>
      <c r="W796" s="265">
        <f>J796*N796</f>
        <v>0</v>
      </c>
      <c r="X796" s="265">
        <f>K796*N796</f>
        <v>0</v>
      </c>
      <c r="Y796" s="265">
        <f t="shared" si="869"/>
        <v>0</v>
      </c>
      <c r="Z796" s="265">
        <f>V796+Y796</f>
        <v>0</v>
      </c>
      <c r="AA796" s="990"/>
    </row>
    <row r="797" spans="1:27" s="11" customFormat="1" outlineLevel="1">
      <c r="A797" s="192"/>
      <c r="B797" s="192"/>
      <c r="C797" s="193"/>
      <c r="D797" s="194"/>
      <c r="E797" s="194"/>
      <c r="F797" s="195"/>
      <c r="G797" s="62"/>
      <c r="H797" s="62"/>
      <c r="I797" s="62"/>
      <c r="J797" s="199"/>
      <c r="K797" s="199"/>
      <c r="L797" s="199"/>
      <c r="M797" s="554">
        <f>'KL TTHT CV DOT 2'!P796</f>
        <v>0</v>
      </c>
      <c r="N797" s="579">
        <f>'KL TTHT CV DOT 2'!Q796</f>
        <v>0</v>
      </c>
      <c r="O797" s="579">
        <f t="shared" si="828"/>
        <v>0</v>
      </c>
      <c r="P797" s="554">
        <f t="shared" si="857"/>
        <v>0</v>
      </c>
      <c r="Q797" s="554"/>
      <c r="R797" s="554"/>
      <c r="S797" s="554" t="e">
        <f>#REF!+Q797+R797</f>
        <v>#REF!</v>
      </c>
      <c r="T797" s="265">
        <f>M797*J797</f>
        <v>0</v>
      </c>
      <c r="U797" s="265">
        <f>M797*K797</f>
        <v>0</v>
      </c>
      <c r="V797" s="265">
        <f t="shared" si="858"/>
        <v>0</v>
      </c>
      <c r="W797" s="265">
        <f>J797*N797</f>
        <v>0</v>
      </c>
      <c r="X797" s="265">
        <f>K797*N797</f>
        <v>0</v>
      </c>
      <c r="Y797" s="265">
        <f t="shared" si="869"/>
        <v>0</v>
      </c>
      <c r="Z797" s="265">
        <f>V797+Y797</f>
        <v>0</v>
      </c>
      <c r="AA797" s="990"/>
    </row>
    <row r="798" spans="1:27" s="363" customFormat="1" ht="15.75" customHeight="1" outlineLevel="1">
      <c r="A798" s="172" t="s">
        <v>331</v>
      </c>
      <c r="B798" s="172"/>
      <c r="C798" s="189" t="s">
        <v>165</v>
      </c>
      <c r="D798" s="190">
        <v>1</v>
      </c>
      <c r="E798" s="190">
        <v>1</v>
      </c>
      <c r="F798" s="191" t="s">
        <v>10</v>
      </c>
      <c r="G798" s="82"/>
      <c r="H798" s="82"/>
      <c r="I798" s="82"/>
      <c r="J798" s="174">
        <f t="shared" ref="J798:K798" si="871">SUBTOTAL(9,J799:J809)</f>
        <v>14829542.516936438</v>
      </c>
      <c r="K798" s="174">
        <f t="shared" si="871"/>
        <v>4292615.4621116985</v>
      </c>
      <c r="L798" s="174">
        <f>SUBTOTAL(9,L799:L809)</f>
        <v>19122157.979048137</v>
      </c>
      <c r="M798" s="558">
        <f>'KL TTHT CV DOT 2'!P797</f>
        <v>0</v>
      </c>
      <c r="N798" s="578">
        <f>'KL TTHT CV DOT 2'!Q797</f>
        <v>0</v>
      </c>
      <c r="O798" s="578">
        <f t="shared" si="828"/>
        <v>0</v>
      </c>
      <c r="P798" s="558">
        <f t="shared" si="857"/>
        <v>0</v>
      </c>
      <c r="Q798" s="558"/>
      <c r="R798" s="558"/>
      <c r="S798" s="558" t="e">
        <f>#REF!+Q798+R798</f>
        <v>#REF!</v>
      </c>
      <c r="T798" s="843">
        <f t="shared" ref="T798:U798" si="872">SUBTOTAL(9,T799:T809)</f>
        <v>1695930.642</v>
      </c>
      <c r="U798" s="843">
        <f t="shared" si="872"/>
        <v>423902.07090000011</v>
      </c>
      <c r="V798" s="843">
        <f>SUBTOTAL(9,V799:V809)</f>
        <v>2119832.7129000002</v>
      </c>
      <c r="W798" s="843">
        <f t="shared" ref="W798:X798" si="873">SUBTOTAL(9,W799:W809)</f>
        <v>0</v>
      </c>
      <c r="X798" s="843">
        <f t="shared" si="873"/>
        <v>0</v>
      </c>
      <c r="Y798" s="843">
        <f>SUBTOTAL(9,Y799:Y809)</f>
        <v>0</v>
      </c>
      <c r="Z798" s="843">
        <f>SUBTOTAL(9,Z799:Z809)</f>
        <v>2119832.7129000002</v>
      </c>
      <c r="AA798" s="988"/>
    </row>
    <row r="799" spans="1:27" s="11" customFormat="1" outlineLevel="2">
      <c r="A799" s="192"/>
      <c r="B799" s="192"/>
      <c r="C799" s="193" t="s">
        <v>731</v>
      </c>
      <c r="D799" s="194">
        <v>6</v>
      </c>
      <c r="E799" s="97">
        <v>12</v>
      </c>
      <c r="F799" s="195" t="s">
        <v>660</v>
      </c>
      <c r="G799" s="62">
        <v>516120.00000000006</v>
      </c>
      <c r="H799" s="62">
        <v>56000.000000000007</v>
      </c>
      <c r="I799" s="62">
        <f>SUM(G799:H799)</f>
        <v>572120.00000000012</v>
      </c>
      <c r="J799" s="199">
        <f>G799*E799</f>
        <v>6193440.0000000009</v>
      </c>
      <c r="K799" s="199">
        <f>H799*E799</f>
        <v>672000.00000000012</v>
      </c>
      <c r="L799" s="199">
        <f>I799*E799</f>
        <v>6865440.0000000019</v>
      </c>
      <c r="M799" s="554">
        <f>'KL TTHT CV DOT 2'!P798</f>
        <v>0</v>
      </c>
      <c r="N799" s="579">
        <f>'KL TTHT CV DOT 2'!Q798</f>
        <v>0</v>
      </c>
      <c r="O799" s="579">
        <f t="shared" si="828"/>
        <v>0</v>
      </c>
      <c r="P799" s="554">
        <f t="shared" si="857"/>
        <v>0</v>
      </c>
      <c r="Q799" s="554"/>
      <c r="R799" s="554"/>
      <c r="S799" s="554" t="e">
        <f>#REF!+Q799+R799</f>
        <v>#REF!</v>
      </c>
      <c r="T799" s="265">
        <f>M799*J799</f>
        <v>0</v>
      </c>
      <c r="U799" s="265">
        <f>M799*K799</f>
        <v>0</v>
      </c>
      <c r="V799" s="265">
        <f t="shared" si="858"/>
        <v>0</v>
      </c>
      <c r="W799" s="265">
        <f>J799*N799</f>
        <v>0</v>
      </c>
      <c r="X799" s="265">
        <f>K799*N799</f>
        <v>0</v>
      </c>
      <c r="Y799" s="265">
        <f t="shared" ref="Y799:Y803" si="874">W799+X799</f>
        <v>0</v>
      </c>
      <c r="Z799" s="265">
        <f>V799+Y799</f>
        <v>0</v>
      </c>
      <c r="AA799" s="990"/>
    </row>
    <row r="800" spans="1:27" s="11" customFormat="1" outlineLevel="2">
      <c r="A800" s="192"/>
      <c r="B800" s="192"/>
      <c r="C800" s="193" t="s">
        <v>733</v>
      </c>
      <c r="D800" s="194">
        <v>1</v>
      </c>
      <c r="E800" s="97">
        <v>2</v>
      </c>
      <c r="F800" s="195" t="s">
        <v>660</v>
      </c>
      <c r="G800" s="62">
        <v>566280</v>
      </c>
      <c r="H800" s="62">
        <v>56000.000000000007</v>
      </c>
      <c r="I800" s="62">
        <f t="shared" ref="I800:I802" si="875">SUM(G800:H800)</f>
        <v>622280</v>
      </c>
      <c r="J800" s="199">
        <f>G800*E800</f>
        <v>1132560</v>
      </c>
      <c r="K800" s="199">
        <f>H800*E800</f>
        <v>112000.00000000001</v>
      </c>
      <c r="L800" s="199">
        <f>I800*E800</f>
        <v>1244560</v>
      </c>
      <c r="M800" s="554">
        <f>'KL TTHT CV DOT 2'!P799</f>
        <v>0</v>
      </c>
      <c r="N800" s="579">
        <f>'KL TTHT CV DOT 2'!Q799</f>
        <v>0</v>
      </c>
      <c r="O800" s="579">
        <f t="shared" si="828"/>
        <v>0</v>
      </c>
      <c r="P800" s="554">
        <f t="shared" si="857"/>
        <v>0</v>
      </c>
      <c r="Q800" s="554"/>
      <c r="R800" s="554"/>
      <c r="S800" s="554" t="e">
        <f>#REF!+Q800+R800</f>
        <v>#REF!</v>
      </c>
      <c r="T800" s="265">
        <f>M800*J800</f>
        <v>0</v>
      </c>
      <c r="U800" s="265">
        <f>M800*K800</f>
        <v>0</v>
      </c>
      <c r="V800" s="265">
        <f t="shared" si="858"/>
        <v>0</v>
      </c>
      <c r="W800" s="265">
        <f>J800*N800</f>
        <v>0</v>
      </c>
      <c r="X800" s="265">
        <f>K800*N800</f>
        <v>0</v>
      </c>
      <c r="Y800" s="265">
        <f t="shared" si="874"/>
        <v>0</v>
      </c>
      <c r="Z800" s="265">
        <f>V800+Y800</f>
        <v>0</v>
      </c>
      <c r="AA800" s="990"/>
    </row>
    <row r="801" spans="1:27" s="11" customFormat="1" outlineLevel="2">
      <c r="A801" s="192"/>
      <c r="B801" s="192"/>
      <c r="C801" s="193" t="s">
        <v>735</v>
      </c>
      <c r="D801" s="194">
        <v>8</v>
      </c>
      <c r="E801" s="194">
        <v>8</v>
      </c>
      <c r="F801" s="195" t="s">
        <v>660</v>
      </c>
      <c r="G801" s="62">
        <v>124560</v>
      </c>
      <c r="H801" s="62">
        <v>54500.000000000007</v>
      </c>
      <c r="I801" s="62">
        <f t="shared" si="875"/>
        <v>179060</v>
      </c>
      <c r="J801" s="199">
        <f>G801*E801</f>
        <v>996480</v>
      </c>
      <c r="K801" s="199">
        <f>H801*E801</f>
        <v>436000.00000000006</v>
      </c>
      <c r="L801" s="199">
        <f>I801*E801</f>
        <v>1432480</v>
      </c>
      <c r="M801" s="554">
        <f>'KL TTHT CV DOT 2'!P800</f>
        <v>0</v>
      </c>
      <c r="N801" s="579">
        <f>'KL TTHT CV DOT 2'!Q800</f>
        <v>0</v>
      </c>
      <c r="O801" s="579">
        <f t="shared" si="828"/>
        <v>0</v>
      </c>
      <c r="P801" s="554">
        <f t="shared" si="857"/>
        <v>0</v>
      </c>
      <c r="Q801" s="554"/>
      <c r="R801" s="554"/>
      <c r="S801" s="554" t="e">
        <f>#REF!+Q801+R801</f>
        <v>#REF!</v>
      </c>
      <c r="T801" s="265">
        <f>M801*J801</f>
        <v>0</v>
      </c>
      <c r="U801" s="265">
        <f>M801*K801</f>
        <v>0</v>
      </c>
      <c r="V801" s="265">
        <f t="shared" si="858"/>
        <v>0</v>
      </c>
      <c r="W801" s="265">
        <f>J801*N801</f>
        <v>0</v>
      </c>
      <c r="X801" s="265">
        <f>K801*N801</f>
        <v>0</v>
      </c>
      <c r="Y801" s="265">
        <f t="shared" si="874"/>
        <v>0</v>
      </c>
      <c r="Z801" s="265">
        <f>V801+Y801</f>
        <v>0</v>
      </c>
      <c r="AA801" s="990"/>
    </row>
    <row r="802" spans="1:27" s="11" customFormat="1" outlineLevel="2">
      <c r="A802" s="192"/>
      <c r="B802" s="192"/>
      <c r="C802" s="193" t="s">
        <v>657</v>
      </c>
      <c r="D802" s="194">
        <v>1</v>
      </c>
      <c r="E802" s="194">
        <v>1</v>
      </c>
      <c r="F802" s="195" t="s">
        <v>660</v>
      </c>
      <c r="G802" s="62">
        <v>440000</v>
      </c>
      <c r="H802" s="62">
        <v>88000</v>
      </c>
      <c r="I802" s="62">
        <f t="shared" si="875"/>
        <v>528000</v>
      </c>
      <c r="J802" s="199">
        <f>G802*E802</f>
        <v>440000</v>
      </c>
      <c r="K802" s="199">
        <f>H802*E802</f>
        <v>88000</v>
      </c>
      <c r="L802" s="199">
        <f>I802*E802</f>
        <v>528000</v>
      </c>
      <c r="M802" s="554">
        <f>'KL TTHT CV DOT 2'!P801</f>
        <v>0</v>
      </c>
      <c r="N802" s="579">
        <f>'KL TTHT CV DOT 2'!Q801</f>
        <v>0</v>
      </c>
      <c r="O802" s="579">
        <f t="shared" si="828"/>
        <v>0</v>
      </c>
      <c r="P802" s="554">
        <f t="shared" si="857"/>
        <v>0</v>
      </c>
      <c r="Q802" s="554"/>
      <c r="R802" s="554"/>
      <c r="S802" s="554" t="e">
        <f>#REF!+Q802+R802</f>
        <v>#REF!</v>
      </c>
      <c r="T802" s="265">
        <f>M802*J802</f>
        <v>0</v>
      </c>
      <c r="U802" s="265">
        <f>M802*K802</f>
        <v>0</v>
      </c>
      <c r="V802" s="265">
        <f t="shared" si="858"/>
        <v>0</v>
      </c>
      <c r="W802" s="265">
        <f>J802*N802</f>
        <v>0</v>
      </c>
      <c r="X802" s="265">
        <f>K802*N802</f>
        <v>0</v>
      </c>
      <c r="Y802" s="265">
        <f t="shared" si="874"/>
        <v>0</v>
      </c>
      <c r="Z802" s="265">
        <f>V802+Y802</f>
        <v>0</v>
      </c>
      <c r="AA802" s="990"/>
    </row>
    <row r="803" spans="1:27" s="11" customFormat="1" outlineLevel="2">
      <c r="A803" s="192"/>
      <c r="B803" s="192"/>
      <c r="C803" s="193"/>
      <c r="D803" s="194"/>
      <c r="E803" s="194"/>
      <c r="F803" s="195"/>
      <c r="G803" s="62"/>
      <c r="H803" s="62"/>
      <c r="I803" s="62"/>
      <c r="J803" s="199"/>
      <c r="K803" s="199"/>
      <c r="L803" s="199"/>
      <c r="M803" s="554">
        <f>'KL TTHT CV DOT 2'!P802</f>
        <v>0</v>
      </c>
      <c r="N803" s="579">
        <f>'KL TTHT CV DOT 2'!Q802</f>
        <v>0</v>
      </c>
      <c r="O803" s="579">
        <f t="shared" si="828"/>
        <v>0</v>
      </c>
      <c r="P803" s="554">
        <f t="shared" si="857"/>
        <v>0</v>
      </c>
      <c r="Q803" s="554"/>
      <c r="R803" s="554"/>
      <c r="S803" s="554" t="e">
        <f>#REF!+Q803+R803</f>
        <v>#REF!</v>
      </c>
      <c r="T803" s="265">
        <f>M803*J803</f>
        <v>0</v>
      </c>
      <c r="U803" s="265">
        <f>M803*K803</f>
        <v>0</v>
      </c>
      <c r="V803" s="265">
        <f t="shared" si="858"/>
        <v>0</v>
      </c>
      <c r="W803" s="265">
        <f>J803*N803</f>
        <v>0</v>
      </c>
      <c r="X803" s="265">
        <f>K803*N803</f>
        <v>0</v>
      </c>
      <c r="Y803" s="265">
        <f t="shared" si="874"/>
        <v>0</v>
      </c>
      <c r="Z803" s="265">
        <f>V803+Y803</f>
        <v>0</v>
      </c>
      <c r="AA803" s="990"/>
    </row>
    <row r="804" spans="1:27" s="11" customFormat="1" ht="19.5" customHeight="1" outlineLevel="2">
      <c r="A804" s="192"/>
      <c r="B804" s="192"/>
      <c r="C804" s="379" t="s">
        <v>737</v>
      </c>
      <c r="D804" s="194"/>
      <c r="E804" s="194"/>
      <c r="F804" s="195"/>
      <c r="G804" s="62"/>
      <c r="H804" s="62"/>
      <c r="I804" s="62"/>
      <c r="J804" s="174">
        <f>SUBTOTAL(9,J805:J809)</f>
        <v>6067062.5169364382</v>
      </c>
      <c r="K804" s="174">
        <f t="shared" ref="K804:L804" si="876">SUBTOTAL(9,K805:K809)</f>
        <v>2984615.4621116975</v>
      </c>
      <c r="L804" s="174">
        <f t="shared" si="876"/>
        <v>9051677.9790481366</v>
      </c>
      <c r="M804" s="558">
        <f>'KL TTHT CV DOT 2'!P803</f>
        <v>0</v>
      </c>
      <c r="N804" s="578">
        <f>'KL TTHT CV DOT 2'!Q803</f>
        <v>0</v>
      </c>
      <c r="O804" s="578">
        <f t="shared" si="828"/>
        <v>0</v>
      </c>
      <c r="P804" s="558">
        <f t="shared" si="857"/>
        <v>0</v>
      </c>
      <c r="Q804" s="558"/>
      <c r="R804" s="558"/>
      <c r="S804" s="558" t="e">
        <f>#REF!+Q804+R804</f>
        <v>#REF!</v>
      </c>
      <c r="T804" s="843">
        <f>SUBTOTAL(9,T805:T809)</f>
        <v>1695930.642</v>
      </c>
      <c r="U804" s="843">
        <f t="shared" ref="U804:V804" si="877">SUBTOTAL(9,U805:U809)</f>
        <v>423902.07090000011</v>
      </c>
      <c r="V804" s="843">
        <f t="shared" si="877"/>
        <v>2119832.7129000002</v>
      </c>
      <c r="W804" s="843">
        <f>SUBTOTAL(9,W805:W809)</f>
        <v>0</v>
      </c>
      <c r="X804" s="843">
        <f t="shared" ref="X804:Y804" si="878">SUBTOTAL(9,X805:X809)</f>
        <v>0</v>
      </c>
      <c r="Y804" s="843">
        <f t="shared" si="878"/>
        <v>0</v>
      </c>
      <c r="Z804" s="843">
        <f t="shared" ref="Z804" si="879">SUBTOTAL(9,Z805:Z809)</f>
        <v>2119832.7129000002</v>
      </c>
      <c r="AA804" s="988"/>
    </row>
    <row r="805" spans="1:27" s="11" customFormat="1" outlineLevel="2">
      <c r="A805" s="192"/>
      <c r="B805" s="192"/>
      <c r="C805" s="193" t="s">
        <v>906</v>
      </c>
      <c r="D805" s="194">
        <v>120</v>
      </c>
      <c r="E805" s="97">
        <v>205</v>
      </c>
      <c r="F805" s="195" t="s">
        <v>624</v>
      </c>
      <c r="G805" s="199">
        <v>22980.09</v>
      </c>
      <c r="H805" s="199">
        <v>5743.9305000000022</v>
      </c>
      <c r="I805" s="199">
        <f t="shared" ref="I805" si="880">SUM(G805:H805)</f>
        <v>28724.020500000002</v>
      </c>
      <c r="J805" s="199">
        <f>G805*E805</f>
        <v>4710918.45</v>
      </c>
      <c r="K805" s="199">
        <f>H805*E805</f>
        <v>1177505.7525000004</v>
      </c>
      <c r="L805" s="199">
        <f>I805*E805</f>
        <v>5888424.2025000006</v>
      </c>
      <c r="M805" s="554">
        <f>'KL TTHT CV DOT 2'!P804</f>
        <v>0.36</v>
      </c>
      <c r="N805" s="579">
        <f>'KL TTHT CV DOT 2'!Q804</f>
        <v>0</v>
      </c>
      <c r="O805" s="579">
        <f t="shared" si="828"/>
        <v>0.36</v>
      </c>
      <c r="P805" s="554">
        <f t="shared" si="857"/>
        <v>0.72</v>
      </c>
      <c r="Q805" s="554"/>
      <c r="R805" s="554"/>
      <c r="S805" s="554" t="e">
        <f>#REF!+Q805+R805</f>
        <v>#REF!</v>
      </c>
      <c r="T805" s="265">
        <f t="shared" ref="T805:T810" si="881">M805*J805</f>
        <v>1695930.642</v>
      </c>
      <c r="U805" s="265">
        <f t="shared" ref="U805:U810" si="882">M805*K805</f>
        <v>423902.07090000011</v>
      </c>
      <c r="V805" s="265">
        <f t="shared" si="858"/>
        <v>2119832.7129000002</v>
      </c>
      <c r="W805" s="265">
        <f t="shared" ref="W805:W810" si="883">J805*N805</f>
        <v>0</v>
      </c>
      <c r="X805" s="265">
        <f t="shared" ref="X805:X810" si="884">K805*N805</f>
        <v>0</v>
      </c>
      <c r="Y805" s="265">
        <f t="shared" ref="Y805:Y810" si="885">W805+X805</f>
        <v>0</v>
      </c>
      <c r="Z805" s="265">
        <f t="shared" ref="Z805:Z810" si="886">V805+Y805</f>
        <v>2119832.7129000002</v>
      </c>
      <c r="AA805" s="990"/>
    </row>
    <row r="806" spans="1:27" s="11" customFormat="1" ht="19.5" customHeight="1" outlineLevel="2">
      <c r="A806" s="192"/>
      <c r="B806" s="192"/>
      <c r="C806" s="386" t="s">
        <v>928</v>
      </c>
      <c r="D806" s="194">
        <v>68</v>
      </c>
      <c r="E806" s="97">
        <v>110</v>
      </c>
      <c r="F806" s="195" t="s">
        <v>624</v>
      </c>
      <c r="G806" s="199">
        <v>8773.9726027397246</v>
      </c>
      <c r="H806" s="199">
        <v>14594.016411764707</v>
      </c>
      <c r="I806" s="199">
        <f t="shared" ref="I806:I808" si="887">SUM(G806:H806)</f>
        <v>23367.989014504434</v>
      </c>
      <c r="J806" s="199">
        <f>G806*E806</f>
        <v>965136.98630136973</v>
      </c>
      <c r="K806" s="199">
        <f>H806*E806</f>
        <v>1605341.8052941179</v>
      </c>
      <c r="L806" s="199">
        <f>I806*E806</f>
        <v>2570478.7915954879</v>
      </c>
      <c r="M806" s="554">
        <f>'KL TTHT CV DOT 2'!P805</f>
        <v>0</v>
      </c>
      <c r="N806" s="579">
        <f>'KL TTHT CV DOT 2'!Q805</f>
        <v>0</v>
      </c>
      <c r="O806" s="579">
        <f t="shared" si="828"/>
        <v>0</v>
      </c>
      <c r="P806" s="554">
        <f t="shared" si="857"/>
        <v>0</v>
      </c>
      <c r="Q806" s="554"/>
      <c r="R806" s="554"/>
      <c r="S806" s="554" t="e">
        <f>#REF!+Q806+R806</f>
        <v>#REF!</v>
      </c>
      <c r="T806" s="265">
        <f t="shared" si="881"/>
        <v>0</v>
      </c>
      <c r="U806" s="265">
        <f t="shared" si="882"/>
        <v>0</v>
      </c>
      <c r="V806" s="265">
        <f t="shared" si="858"/>
        <v>0</v>
      </c>
      <c r="W806" s="265">
        <f t="shared" si="883"/>
        <v>0</v>
      </c>
      <c r="X806" s="265">
        <f t="shared" si="884"/>
        <v>0</v>
      </c>
      <c r="Y806" s="265">
        <f t="shared" si="885"/>
        <v>0</v>
      </c>
      <c r="Z806" s="265">
        <f t="shared" si="886"/>
        <v>0</v>
      </c>
      <c r="AA806" s="990"/>
    </row>
    <row r="807" spans="1:27" s="11" customFormat="1" ht="19.5" customHeight="1" outlineLevel="2">
      <c r="A807" s="192"/>
      <c r="B807" s="192"/>
      <c r="C807" s="386" t="s">
        <v>1183</v>
      </c>
      <c r="D807" s="194">
        <v>24</v>
      </c>
      <c r="E807" s="97">
        <v>20</v>
      </c>
      <c r="F807" s="195" t="s">
        <v>624</v>
      </c>
      <c r="G807" s="199">
        <v>3554.7229199999997</v>
      </c>
      <c r="H807" s="199">
        <v>5289.7058823529414</v>
      </c>
      <c r="I807" s="199">
        <f t="shared" si="887"/>
        <v>8844.4288023529407</v>
      </c>
      <c r="J807" s="199">
        <f>G807*E807</f>
        <v>71094.458399999989</v>
      </c>
      <c r="K807" s="199">
        <f>H807*E807</f>
        <v>105794.11764705883</v>
      </c>
      <c r="L807" s="199">
        <f>I807*E807</f>
        <v>176888.5760470588</v>
      </c>
      <c r="M807" s="554">
        <f>'KL TTHT CV DOT 2'!P806</f>
        <v>0</v>
      </c>
      <c r="N807" s="579">
        <f>'KL TTHT CV DOT 2'!Q806</f>
        <v>0</v>
      </c>
      <c r="O807" s="579">
        <f t="shared" si="828"/>
        <v>0</v>
      </c>
      <c r="P807" s="554">
        <f t="shared" si="857"/>
        <v>0</v>
      </c>
      <c r="Q807" s="554"/>
      <c r="R807" s="554"/>
      <c r="S807" s="554" t="e">
        <f>#REF!+Q807+R807</f>
        <v>#REF!</v>
      </c>
      <c r="T807" s="265">
        <f t="shared" si="881"/>
        <v>0</v>
      </c>
      <c r="U807" s="265">
        <f t="shared" si="882"/>
        <v>0</v>
      </c>
      <c r="V807" s="265">
        <f t="shared" si="858"/>
        <v>0</v>
      </c>
      <c r="W807" s="265">
        <f t="shared" si="883"/>
        <v>0</v>
      </c>
      <c r="X807" s="265">
        <f t="shared" si="884"/>
        <v>0</v>
      </c>
      <c r="Y807" s="265">
        <f t="shared" si="885"/>
        <v>0</v>
      </c>
      <c r="Z807" s="265">
        <f t="shared" si="886"/>
        <v>0</v>
      </c>
      <c r="AA807" s="990"/>
    </row>
    <row r="808" spans="1:27" ht="19.5" customHeight="1" outlineLevel="2">
      <c r="A808" s="137"/>
      <c r="B808" s="137"/>
      <c r="C808" s="138" t="s">
        <v>657</v>
      </c>
      <c r="D808" s="97">
        <v>1</v>
      </c>
      <c r="E808" s="97">
        <v>1</v>
      </c>
      <c r="F808" s="139" t="s">
        <v>619</v>
      </c>
      <c r="G808" s="199">
        <v>319912.62223506847</v>
      </c>
      <c r="H808" s="199">
        <v>95973.786670520538</v>
      </c>
      <c r="I808" s="71">
        <f t="shared" si="887"/>
        <v>415886.40890558902</v>
      </c>
      <c r="J808" s="71">
        <f>G808*E808</f>
        <v>319912.62223506847</v>
      </c>
      <c r="K808" s="71">
        <f>H808*E808</f>
        <v>95973.786670520538</v>
      </c>
      <c r="L808" s="71">
        <f>I808*E808</f>
        <v>415886.40890558902</v>
      </c>
      <c r="M808" s="554">
        <f>'KL TTHT CV DOT 2'!P807</f>
        <v>0</v>
      </c>
      <c r="N808" s="570">
        <f>'KL TTHT CV DOT 2'!Q807</f>
        <v>0</v>
      </c>
      <c r="O808" s="570">
        <f t="shared" si="828"/>
        <v>0</v>
      </c>
      <c r="P808" s="552">
        <f t="shared" si="857"/>
        <v>0</v>
      </c>
      <c r="Q808" s="552"/>
      <c r="R808" s="552"/>
      <c r="S808" s="552" t="e">
        <f>#REF!+Q808+R808</f>
        <v>#REF!</v>
      </c>
      <c r="T808" s="257">
        <f t="shared" si="881"/>
        <v>0</v>
      </c>
      <c r="U808" s="257">
        <f t="shared" si="882"/>
        <v>0</v>
      </c>
      <c r="V808" s="257">
        <f t="shared" si="858"/>
        <v>0</v>
      </c>
      <c r="W808" s="257">
        <f t="shared" si="883"/>
        <v>0</v>
      </c>
      <c r="X808" s="257">
        <f t="shared" si="884"/>
        <v>0</v>
      </c>
      <c r="Y808" s="257">
        <f t="shared" si="885"/>
        <v>0</v>
      </c>
      <c r="Z808" s="257">
        <f t="shared" si="886"/>
        <v>0</v>
      </c>
      <c r="AA808" s="990"/>
    </row>
    <row r="809" spans="1:27" outlineLevel="1">
      <c r="A809" s="137"/>
      <c r="B809" s="137"/>
      <c r="C809" s="138"/>
      <c r="D809" s="97"/>
      <c r="E809" s="97"/>
      <c r="F809" s="139"/>
      <c r="G809" s="71"/>
      <c r="H809" s="71"/>
      <c r="I809" s="71"/>
      <c r="J809" s="71"/>
      <c r="K809" s="71"/>
      <c r="L809" s="62"/>
      <c r="M809" s="550">
        <f>'KL TTHT CV DOT 2'!P808</f>
        <v>0</v>
      </c>
      <c r="N809" s="574">
        <f>'KL TTHT CV DOT 2'!Q808</f>
        <v>0</v>
      </c>
      <c r="O809" s="574">
        <f t="shared" si="828"/>
        <v>0</v>
      </c>
      <c r="P809" s="550">
        <f t="shared" si="857"/>
        <v>0</v>
      </c>
      <c r="Q809" s="550"/>
      <c r="R809" s="550"/>
      <c r="S809" s="550" t="e">
        <f>#REF!+Q809+R809</f>
        <v>#REF!</v>
      </c>
      <c r="T809" s="255">
        <f t="shared" si="881"/>
        <v>0</v>
      </c>
      <c r="U809" s="255">
        <f t="shared" si="882"/>
        <v>0</v>
      </c>
      <c r="V809" s="255">
        <f t="shared" si="858"/>
        <v>0</v>
      </c>
      <c r="W809" s="255">
        <f t="shared" si="883"/>
        <v>0</v>
      </c>
      <c r="X809" s="255">
        <f t="shared" si="884"/>
        <v>0</v>
      </c>
      <c r="Y809" s="255">
        <f t="shared" si="885"/>
        <v>0</v>
      </c>
      <c r="Z809" s="255">
        <f t="shared" si="886"/>
        <v>0</v>
      </c>
      <c r="AA809" s="990"/>
    </row>
    <row r="810" spans="1:27">
      <c r="A810" s="137"/>
      <c r="B810" s="137"/>
      <c r="C810" s="138"/>
      <c r="D810" s="97"/>
      <c r="E810" s="97"/>
      <c r="F810" s="139"/>
      <c r="G810" s="71"/>
      <c r="H810" s="71"/>
      <c r="I810" s="71"/>
      <c r="J810" s="71"/>
      <c r="K810" s="71"/>
      <c r="L810" s="62"/>
      <c r="M810" s="550">
        <f>'KL TTHT CV DOT 2'!P809</f>
        <v>0</v>
      </c>
      <c r="N810" s="574">
        <f>'KL TTHT CV DOT 2'!Q809</f>
        <v>0</v>
      </c>
      <c r="O810" s="574">
        <f t="shared" si="828"/>
        <v>0</v>
      </c>
      <c r="P810" s="550">
        <f t="shared" si="857"/>
        <v>0</v>
      </c>
      <c r="Q810" s="550"/>
      <c r="R810" s="550"/>
      <c r="S810" s="550" t="e">
        <f>#REF!+Q810+R810</f>
        <v>#REF!</v>
      </c>
      <c r="T810" s="255">
        <f t="shared" si="881"/>
        <v>0</v>
      </c>
      <c r="U810" s="255">
        <f t="shared" si="882"/>
        <v>0</v>
      </c>
      <c r="V810" s="255">
        <f t="shared" si="858"/>
        <v>0</v>
      </c>
      <c r="W810" s="255">
        <f t="shared" si="883"/>
        <v>0</v>
      </c>
      <c r="X810" s="255">
        <f t="shared" si="884"/>
        <v>0</v>
      </c>
      <c r="Y810" s="255">
        <f t="shared" si="885"/>
        <v>0</v>
      </c>
      <c r="Z810" s="255">
        <f t="shared" si="886"/>
        <v>0</v>
      </c>
      <c r="AA810" s="990"/>
    </row>
    <row r="811" spans="1:27">
      <c r="A811" s="165" t="s">
        <v>45</v>
      </c>
      <c r="B811" s="165"/>
      <c r="C811" s="166" t="s">
        <v>46</v>
      </c>
      <c r="D811" s="200"/>
      <c r="E811" s="200"/>
      <c r="F811" s="201"/>
      <c r="G811" s="169"/>
      <c r="H811" s="169"/>
      <c r="I811" s="169"/>
      <c r="J811" s="169">
        <f>SUBTOTAL(9,J812:J867)</f>
        <v>350267145.06309867</v>
      </c>
      <c r="K811" s="169">
        <f>SUBTOTAL(9,K812:K867)</f>
        <v>45874850.953095295</v>
      </c>
      <c r="L811" s="169">
        <f>SUBTOTAL(9,L812:L867)</f>
        <v>396141996.01619393</v>
      </c>
      <c r="M811" s="551">
        <f>'KL TTHT CV DOT 2'!P810</f>
        <v>0</v>
      </c>
      <c r="N811" s="573">
        <f>'KL TTHT CV DOT 2'!Q810</f>
        <v>0</v>
      </c>
      <c r="O811" s="573">
        <f t="shared" si="828"/>
        <v>0</v>
      </c>
      <c r="P811" s="551">
        <f t="shared" si="857"/>
        <v>0</v>
      </c>
      <c r="Q811" s="551"/>
      <c r="R811" s="551"/>
      <c r="S811" s="551" t="e">
        <f>#REF!+Q811+R811</f>
        <v>#REF!</v>
      </c>
      <c r="T811" s="841">
        <f t="shared" ref="T811:Z811" si="888">SUBTOTAL(9,T812:T867)</f>
        <v>19739087.9208</v>
      </c>
      <c r="U811" s="841">
        <f t="shared" si="888"/>
        <v>4627915.7205600012</v>
      </c>
      <c r="V811" s="841">
        <f t="shared" si="888"/>
        <v>24367003.64136</v>
      </c>
      <c r="W811" s="841">
        <f t="shared" si="888"/>
        <v>0</v>
      </c>
      <c r="X811" s="841">
        <f t="shared" si="888"/>
        <v>0</v>
      </c>
      <c r="Y811" s="841">
        <f t="shared" si="888"/>
        <v>0</v>
      </c>
      <c r="Z811" s="841">
        <f t="shared" si="888"/>
        <v>24367003.64136</v>
      </c>
      <c r="AA811" s="988"/>
    </row>
    <row r="812" spans="1:27">
      <c r="A812" s="146"/>
      <c r="B812" s="146"/>
      <c r="C812" s="147"/>
      <c r="D812" s="99"/>
      <c r="E812" s="99"/>
      <c r="F812" s="148"/>
      <c r="G812" s="82"/>
      <c r="H812" s="82"/>
      <c r="I812" s="82"/>
      <c r="J812" s="82"/>
      <c r="K812" s="82"/>
      <c r="L812" s="62"/>
      <c r="M812" s="550">
        <f>'KL TTHT CV DOT 2'!P811</f>
        <v>0</v>
      </c>
      <c r="N812" s="574">
        <f>'KL TTHT CV DOT 2'!Q811</f>
        <v>0</v>
      </c>
      <c r="O812" s="574">
        <f t="shared" si="828"/>
        <v>0</v>
      </c>
      <c r="P812" s="550">
        <f t="shared" si="857"/>
        <v>0</v>
      </c>
      <c r="Q812" s="550"/>
      <c r="R812" s="550"/>
      <c r="S812" s="550" t="e">
        <f>#REF!+Q812+R812</f>
        <v>#REF!</v>
      </c>
      <c r="T812" s="266"/>
      <c r="U812" s="266"/>
      <c r="V812" s="255"/>
      <c r="W812" s="266"/>
      <c r="X812" s="266"/>
      <c r="Y812" s="255"/>
      <c r="Z812" s="255"/>
      <c r="AA812" s="990"/>
    </row>
    <row r="813" spans="1:27">
      <c r="A813" s="149" t="s">
        <v>392</v>
      </c>
      <c r="B813" s="149"/>
      <c r="C813" s="150" t="s">
        <v>144</v>
      </c>
      <c r="D813" s="100">
        <v>1</v>
      </c>
      <c r="E813" s="100">
        <v>1</v>
      </c>
      <c r="F813" s="151" t="s">
        <v>10</v>
      </c>
      <c r="G813" s="75"/>
      <c r="H813" s="75"/>
      <c r="I813" s="75"/>
      <c r="J813" s="75">
        <f>SUBTOTAL(9,J814:J867)</f>
        <v>350267145.06309867</v>
      </c>
      <c r="K813" s="75">
        <f>SUBTOTAL(9,K814:K867)</f>
        <v>45874850.953095295</v>
      </c>
      <c r="L813" s="75">
        <f>SUBTOTAL(9,L814:L867)</f>
        <v>396141996.01619393</v>
      </c>
      <c r="M813" s="555">
        <f>'KL TTHT CV DOT 2'!P812</f>
        <v>0</v>
      </c>
      <c r="N813" s="571">
        <f>'KL TTHT CV DOT 2'!Q812</f>
        <v>0</v>
      </c>
      <c r="O813" s="571">
        <f t="shared" si="828"/>
        <v>0</v>
      </c>
      <c r="P813" s="555">
        <f t="shared" si="857"/>
        <v>0</v>
      </c>
      <c r="Q813" s="555"/>
      <c r="R813" s="555"/>
      <c r="S813" s="555" t="e">
        <f>#REF!+Q813+R813</f>
        <v>#REF!</v>
      </c>
      <c r="T813" s="259">
        <f t="shared" ref="T813:Z813" si="889">SUBTOTAL(9,T814:T867)</f>
        <v>19739087.9208</v>
      </c>
      <c r="U813" s="259">
        <f t="shared" si="889"/>
        <v>4627915.7205600012</v>
      </c>
      <c r="V813" s="259">
        <f t="shared" si="889"/>
        <v>24367003.64136</v>
      </c>
      <c r="W813" s="259">
        <f t="shared" si="889"/>
        <v>0</v>
      </c>
      <c r="X813" s="259">
        <f t="shared" si="889"/>
        <v>0</v>
      </c>
      <c r="Y813" s="259">
        <f t="shared" si="889"/>
        <v>0</v>
      </c>
      <c r="Z813" s="259">
        <f t="shared" si="889"/>
        <v>24367003.64136</v>
      </c>
      <c r="AA813" s="988"/>
    </row>
    <row r="814" spans="1:27" outlineLevel="1">
      <c r="A814" s="137"/>
      <c r="B814" s="137"/>
      <c r="C814" s="138" t="s">
        <v>393</v>
      </c>
      <c r="D814" s="94"/>
      <c r="E814" s="94"/>
      <c r="F814" s="139"/>
      <c r="G814" s="71"/>
      <c r="H814" s="71"/>
      <c r="I814" s="71"/>
      <c r="J814" s="71"/>
      <c r="K814" s="71"/>
      <c r="L814" s="62"/>
      <c r="M814" s="550">
        <f>'KL TTHT CV DOT 2'!P813</f>
        <v>0</v>
      </c>
      <c r="N814" s="574">
        <f>'KL TTHT CV DOT 2'!Q813</f>
        <v>0</v>
      </c>
      <c r="O814" s="574">
        <f t="shared" si="828"/>
        <v>0</v>
      </c>
      <c r="P814" s="550">
        <f t="shared" si="857"/>
        <v>0</v>
      </c>
      <c r="Q814" s="550"/>
      <c r="R814" s="550"/>
      <c r="S814" s="550" t="e">
        <f>#REF!+Q814+R814</f>
        <v>#REF!</v>
      </c>
      <c r="T814" s="255">
        <f t="shared" ref="T814:T824" si="890">M814*J814</f>
        <v>0</v>
      </c>
      <c r="U814" s="255">
        <f t="shared" ref="U814:U824" si="891">M814*K814</f>
        <v>0</v>
      </c>
      <c r="V814" s="255">
        <f t="shared" si="858"/>
        <v>0</v>
      </c>
      <c r="W814" s="255">
        <f t="shared" ref="W814:W824" si="892">J814*N814</f>
        <v>0</v>
      </c>
      <c r="X814" s="255">
        <f t="shared" ref="X814:X824" si="893">K814*N814</f>
        <v>0</v>
      </c>
      <c r="Y814" s="255">
        <f t="shared" ref="Y814:Y824" si="894">W814+X814</f>
        <v>0</v>
      </c>
      <c r="Z814" s="255">
        <f t="shared" ref="Z814:Z824" si="895">V814+Y814</f>
        <v>0</v>
      </c>
      <c r="AA814" s="990"/>
    </row>
    <row r="815" spans="1:27" s="153" customFormat="1" outlineLevel="1">
      <c r="A815" s="146" t="s">
        <v>394</v>
      </c>
      <c r="B815" s="146"/>
      <c r="C815" s="147" t="s">
        <v>326</v>
      </c>
      <c r="D815" s="122">
        <v>1</v>
      </c>
      <c r="E815" s="122">
        <v>1</v>
      </c>
      <c r="F815" s="148" t="s">
        <v>10</v>
      </c>
      <c r="G815" s="62"/>
      <c r="H815" s="62"/>
      <c r="I815" s="77"/>
      <c r="J815" s="82">
        <f t="shared" ref="J815:K815" si="896">SUBTOTAL(9,J816:J824)</f>
        <v>0</v>
      </c>
      <c r="K815" s="82">
        <f t="shared" si="896"/>
        <v>0</v>
      </c>
      <c r="L815" s="82">
        <f>SUBTOTAL(9,L816:L824)</f>
        <v>0</v>
      </c>
      <c r="M815" s="553">
        <f>'KL TTHT CV DOT 2'!P814</f>
        <v>0</v>
      </c>
      <c r="N815" s="576">
        <f>'KL TTHT CV DOT 2'!Q814</f>
        <v>0</v>
      </c>
      <c r="O815" s="576">
        <f t="shared" si="828"/>
        <v>0</v>
      </c>
      <c r="P815" s="553">
        <f t="shared" si="857"/>
        <v>0</v>
      </c>
      <c r="Q815" s="553"/>
      <c r="R815" s="553"/>
      <c r="S815" s="553" t="e">
        <f>#REF!+Q815+R815</f>
        <v>#REF!</v>
      </c>
      <c r="T815" s="266">
        <f t="shared" si="890"/>
        <v>0</v>
      </c>
      <c r="U815" s="266">
        <f t="shared" si="891"/>
        <v>0</v>
      </c>
      <c r="V815" s="266">
        <f t="shared" si="858"/>
        <v>0</v>
      </c>
      <c r="W815" s="266">
        <f t="shared" si="892"/>
        <v>0</v>
      </c>
      <c r="X815" s="266">
        <f t="shared" si="893"/>
        <v>0</v>
      </c>
      <c r="Y815" s="266">
        <f t="shared" si="894"/>
        <v>0</v>
      </c>
      <c r="Z815" s="266">
        <f t="shared" si="895"/>
        <v>0</v>
      </c>
      <c r="AA815" s="988"/>
    </row>
    <row r="816" spans="1:27" outlineLevel="2">
      <c r="A816" s="137"/>
      <c r="B816" s="137"/>
      <c r="C816" s="138" t="s">
        <v>900</v>
      </c>
      <c r="D816" s="97">
        <v>6</v>
      </c>
      <c r="E816" s="97"/>
      <c r="F816" s="139" t="s">
        <v>624</v>
      </c>
      <c r="G816" s="199">
        <v>312500</v>
      </c>
      <c r="H816" s="199">
        <v>120872.07824999999</v>
      </c>
      <c r="I816" s="62">
        <f t="shared" ref="I816" si="897">SUM(G816:H816)</f>
        <v>433372.07825000002</v>
      </c>
      <c r="J816" s="62">
        <f t="shared" ref="J816:J823" si="898">G816*E816</f>
        <v>0</v>
      </c>
      <c r="K816" s="62">
        <f t="shared" ref="K816:K823" si="899">H816*E816</f>
        <v>0</v>
      </c>
      <c r="L816" s="62">
        <f t="shared" ref="L816:L823" si="900">I816*E816</f>
        <v>0</v>
      </c>
      <c r="M816" s="550">
        <f>'KL TTHT CV DOT 2'!P815</f>
        <v>0</v>
      </c>
      <c r="N816" s="574">
        <f>'KL TTHT CV DOT 2'!Q815</f>
        <v>0</v>
      </c>
      <c r="O816" s="574">
        <f t="shared" si="828"/>
        <v>0</v>
      </c>
      <c r="P816" s="550">
        <f t="shared" si="857"/>
        <v>0</v>
      </c>
      <c r="Q816" s="550"/>
      <c r="R816" s="550"/>
      <c r="S816" s="550" t="e">
        <f>#REF!+Q816+R816</f>
        <v>#REF!</v>
      </c>
      <c r="T816" s="255">
        <f t="shared" si="890"/>
        <v>0</v>
      </c>
      <c r="U816" s="255">
        <f t="shared" si="891"/>
        <v>0</v>
      </c>
      <c r="V816" s="255">
        <f t="shared" si="858"/>
        <v>0</v>
      </c>
      <c r="W816" s="255">
        <f t="shared" si="892"/>
        <v>0</v>
      </c>
      <c r="X816" s="255">
        <f t="shared" si="893"/>
        <v>0</v>
      </c>
      <c r="Y816" s="255">
        <f t="shared" si="894"/>
        <v>0</v>
      </c>
      <c r="Z816" s="255">
        <f t="shared" si="895"/>
        <v>0</v>
      </c>
      <c r="AA816" s="990"/>
    </row>
    <row r="817" spans="1:27" outlineLevel="2">
      <c r="A817" s="137"/>
      <c r="B817" s="137"/>
      <c r="C817" s="138" t="s">
        <v>901</v>
      </c>
      <c r="D817" s="97">
        <v>6</v>
      </c>
      <c r="E817" s="97"/>
      <c r="F817" s="139" t="s">
        <v>624</v>
      </c>
      <c r="G817" s="199">
        <v>210227.27272727271</v>
      </c>
      <c r="H817" s="199">
        <v>120872.07824999999</v>
      </c>
      <c r="I817" s="62">
        <f t="shared" ref="I817:I823" si="901">SUM(G817:H817)</f>
        <v>331099.35097727273</v>
      </c>
      <c r="J817" s="62">
        <f t="shared" si="898"/>
        <v>0</v>
      </c>
      <c r="K817" s="62">
        <f t="shared" si="899"/>
        <v>0</v>
      </c>
      <c r="L817" s="62">
        <f t="shared" si="900"/>
        <v>0</v>
      </c>
      <c r="M817" s="550">
        <f>'KL TTHT CV DOT 2'!P816</f>
        <v>0</v>
      </c>
      <c r="N817" s="574">
        <f>'KL TTHT CV DOT 2'!Q816</f>
        <v>0</v>
      </c>
      <c r="O817" s="574">
        <f t="shared" si="828"/>
        <v>0</v>
      </c>
      <c r="P817" s="550">
        <f t="shared" si="857"/>
        <v>0</v>
      </c>
      <c r="Q817" s="550"/>
      <c r="R817" s="550"/>
      <c r="S817" s="550" t="e">
        <f>#REF!+Q817+R817</f>
        <v>#REF!</v>
      </c>
      <c r="T817" s="255">
        <f t="shared" si="890"/>
        <v>0</v>
      </c>
      <c r="U817" s="255">
        <f t="shared" si="891"/>
        <v>0</v>
      </c>
      <c r="V817" s="255">
        <f t="shared" si="858"/>
        <v>0</v>
      </c>
      <c r="W817" s="255">
        <f t="shared" si="892"/>
        <v>0</v>
      </c>
      <c r="X817" s="255">
        <f t="shared" si="893"/>
        <v>0</v>
      </c>
      <c r="Y817" s="255">
        <f t="shared" si="894"/>
        <v>0</v>
      </c>
      <c r="Z817" s="255">
        <f t="shared" si="895"/>
        <v>0</v>
      </c>
      <c r="AA817" s="990"/>
    </row>
    <row r="818" spans="1:27" outlineLevel="2">
      <c r="A818" s="137"/>
      <c r="B818" s="137"/>
      <c r="C818" s="138" t="s">
        <v>902</v>
      </c>
      <c r="D818" s="97">
        <v>21</v>
      </c>
      <c r="E818" s="97"/>
      <c r="F818" s="139" t="s">
        <v>624</v>
      </c>
      <c r="G818" s="199">
        <v>119318.18181818179</v>
      </c>
      <c r="H818" s="199">
        <v>56925</v>
      </c>
      <c r="I818" s="62">
        <f t="shared" si="901"/>
        <v>176243.18181818179</v>
      </c>
      <c r="J818" s="62">
        <f t="shared" si="898"/>
        <v>0</v>
      </c>
      <c r="K818" s="62">
        <f t="shared" si="899"/>
        <v>0</v>
      </c>
      <c r="L818" s="62">
        <f t="shared" si="900"/>
        <v>0</v>
      </c>
      <c r="M818" s="550">
        <f>'KL TTHT CV DOT 2'!P817</f>
        <v>0</v>
      </c>
      <c r="N818" s="574">
        <f>'KL TTHT CV DOT 2'!Q817</f>
        <v>0</v>
      </c>
      <c r="O818" s="574">
        <f t="shared" si="828"/>
        <v>0</v>
      </c>
      <c r="P818" s="550">
        <f t="shared" si="857"/>
        <v>0</v>
      </c>
      <c r="Q818" s="550"/>
      <c r="R818" s="550"/>
      <c r="S818" s="550" t="e">
        <f>#REF!+Q818+R818</f>
        <v>#REF!</v>
      </c>
      <c r="T818" s="255">
        <f t="shared" si="890"/>
        <v>0</v>
      </c>
      <c r="U818" s="255">
        <f t="shared" si="891"/>
        <v>0</v>
      </c>
      <c r="V818" s="255">
        <f t="shared" si="858"/>
        <v>0</v>
      </c>
      <c r="W818" s="255">
        <f t="shared" si="892"/>
        <v>0</v>
      </c>
      <c r="X818" s="255">
        <f t="shared" si="893"/>
        <v>0</v>
      </c>
      <c r="Y818" s="255">
        <f t="shared" si="894"/>
        <v>0</v>
      </c>
      <c r="Z818" s="255">
        <f t="shared" si="895"/>
        <v>0</v>
      </c>
      <c r="AA818" s="990"/>
    </row>
    <row r="819" spans="1:27" outlineLevel="2">
      <c r="A819" s="137"/>
      <c r="B819" s="137"/>
      <c r="C819" s="138" t="s">
        <v>903</v>
      </c>
      <c r="D819" s="97">
        <v>2</v>
      </c>
      <c r="E819" s="97"/>
      <c r="F819" s="139" t="s">
        <v>624</v>
      </c>
      <c r="G819" s="199">
        <v>562500</v>
      </c>
      <c r="H819" s="199">
        <v>56925</v>
      </c>
      <c r="I819" s="62">
        <f t="shared" si="901"/>
        <v>619425</v>
      </c>
      <c r="J819" s="62">
        <f t="shared" si="898"/>
        <v>0</v>
      </c>
      <c r="K819" s="62">
        <f t="shared" si="899"/>
        <v>0</v>
      </c>
      <c r="L819" s="62">
        <f t="shared" si="900"/>
        <v>0</v>
      </c>
      <c r="M819" s="550">
        <f>'KL TTHT CV DOT 2'!P818</f>
        <v>0</v>
      </c>
      <c r="N819" s="574">
        <f>'KL TTHT CV DOT 2'!Q818</f>
        <v>0</v>
      </c>
      <c r="O819" s="574">
        <f t="shared" si="828"/>
        <v>0</v>
      </c>
      <c r="P819" s="550">
        <f t="shared" si="857"/>
        <v>0</v>
      </c>
      <c r="Q819" s="550"/>
      <c r="R819" s="550"/>
      <c r="S819" s="550" t="e">
        <f>#REF!+Q819+R819</f>
        <v>#REF!</v>
      </c>
      <c r="T819" s="255">
        <f t="shared" si="890"/>
        <v>0</v>
      </c>
      <c r="U819" s="255">
        <f t="shared" si="891"/>
        <v>0</v>
      </c>
      <c r="V819" s="255">
        <f t="shared" si="858"/>
        <v>0</v>
      </c>
      <c r="W819" s="255">
        <f t="shared" si="892"/>
        <v>0</v>
      </c>
      <c r="X819" s="255">
        <f t="shared" si="893"/>
        <v>0</v>
      </c>
      <c r="Y819" s="255">
        <f t="shared" si="894"/>
        <v>0</v>
      </c>
      <c r="Z819" s="255">
        <f t="shared" si="895"/>
        <v>0</v>
      </c>
      <c r="AA819" s="990"/>
    </row>
    <row r="820" spans="1:27" outlineLevel="2">
      <c r="A820" s="137"/>
      <c r="B820" s="137"/>
      <c r="C820" s="138" t="s">
        <v>904</v>
      </c>
      <c r="D820" s="97">
        <v>259</v>
      </c>
      <c r="E820" s="97"/>
      <c r="F820" s="139" t="s">
        <v>624</v>
      </c>
      <c r="G820" s="199">
        <v>135322.13999999998</v>
      </c>
      <c r="H820" s="199">
        <v>22106.7</v>
      </c>
      <c r="I820" s="62">
        <f t="shared" si="901"/>
        <v>157428.84</v>
      </c>
      <c r="J820" s="62">
        <f t="shared" si="898"/>
        <v>0</v>
      </c>
      <c r="K820" s="62">
        <f t="shared" si="899"/>
        <v>0</v>
      </c>
      <c r="L820" s="62">
        <f t="shared" si="900"/>
        <v>0</v>
      </c>
      <c r="M820" s="550">
        <f>'KL TTHT CV DOT 2'!P819</f>
        <v>0</v>
      </c>
      <c r="N820" s="574">
        <f>'KL TTHT CV DOT 2'!Q819</f>
        <v>0</v>
      </c>
      <c r="O820" s="574">
        <f t="shared" si="828"/>
        <v>0</v>
      </c>
      <c r="P820" s="550">
        <f t="shared" si="857"/>
        <v>0</v>
      </c>
      <c r="Q820" s="550"/>
      <c r="R820" s="550"/>
      <c r="S820" s="550" t="e">
        <f>#REF!+Q820+R820</f>
        <v>#REF!</v>
      </c>
      <c r="T820" s="255">
        <f t="shared" si="890"/>
        <v>0</v>
      </c>
      <c r="U820" s="255">
        <f t="shared" si="891"/>
        <v>0</v>
      </c>
      <c r="V820" s="255">
        <f t="shared" si="858"/>
        <v>0</v>
      </c>
      <c r="W820" s="255">
        <f t="shared" si="892"/>
        <v>0</v>
      </c>
      <c r="X820" s="255">
        <f t="shared" si="893"/>
        <v>0</v>
      </c>
      <c r="Y820" s="255">
        <f t="shared" si="894"/>
        <v>0</v>
      </c>
      <c r="Z820" s="255">
        <f t="shared" si="895"/>
        <v>0</v>
      </c>
      <c r="AA820" s="990"/>
    </row>
    <row r="821" spans="1:27" s="11" customFormat="1" ht="21" customHeight="1" outlineLevel="2">
      <c r="A821" s="192"/>
      <c r="B821" s="192"/>
      <c r="C821" s="386" t="s">
        <v>928</v>
      </c>
      <c r="D821" s="194">
        <v>36</v>
      </c>
      <c r="E821" s="97"/>
      <c r="F821" s="195" t="s">
        <v>624</v>
      </c>
      <c r="G821" s="199">
        <v>8773.9726027397246</v>
      </c>
      <c r="H821" s="199">
        <v>14594.016411764707</v>
      </c>
      <c r="I821" s="199">
        <f t="shared" si="901"/>
        <v>23367.989014504434</v>
      </c>
      <c r="J821" s="199">
        <f t="shared" si="898"/>
        <v>0</v>
      </c>
      <c r="K821" s="199">
        <f t="shared" si="899"/>
        <v>0</v>
      </c>
      <c r="L821" s="199">
        <f t="shared" si="900"/>
        <v>0</v>
      </c>
      <c r="M821" s="554">
        <f>'KL TTHT CV DOT 2'!P820</f>
        <v>0</v>
      </c>
      <c r="N821" s="579">
        <f>'KL TTHT CV DOT 2'!Q820</f>
        <v>0</v>
      </c>
      <c r="O821" s="579">
        <f t="shared" si="828"/>
        <v>0</v>
      </c>
      <c r="P821" s="554">
        <f t="shared" si="857"/>
        <v>0</v>
      </c>
      <c r="Q821" s="554"/>
      <c r="R821" s="554"/>
      <c r="S821" s="554" t="e">
        <f>#REF!+Q821+R821</f>
        <v>#REF!</v>
      </c>
      <c r="T821" s="265">
        <f t="shared" si="890"/>
        <v>0</v>
      </c>
      <c r="U821" s="265">
        <f t="shared" si="891"/>
        <v>0</v>
      </c>
      <c r="V821" s="265">
        <f t="shared" si="858"/>
        <v>0</v>
      </c>
      <c r="W821" s="265">
        <f t="shared" si="892"/>
        <v>0</v>
      </c>
      <c r="X821" s="265">
        <f t="shared" si="893"/>
        <v>0</v>
      </c>
      <c r="Y821" s="265">
        <f t="shared" si="894"/>
        <v>0</v>
      </c>
      <c r="Z821" s="265">
        <f t="shared" si="895"/>
        <v>0</v>
      </c>
      <c r="AA821" s="990"/>
    </row>
    <row r="822" spans="1:27" ht="20.25" customHeight="1" outlineLevel="2">
      <c r="A822" s="137"/>
      <c r="B822" s="137"/>
      <c r="C822" s="138" t="s">
        <v>657</v>
      </c>
      <c r="D822" s="97">
        <v>1</v>
      </c>
      <c r="E822" s="97"/>
      <c r="F822" s="139" t="s">
        <v>619</v>
      </c>
      <c r="G822" s="199">
        <v>0</v>
      </c>
      <c r="H822" s="199">
        <v>0</v>
      </c>
      <c r="I822" s="62">
        <f t="shared" si="901"/>
        <v>0</v>
      </c>
      <c r="J822" s="62">
        <f t="shared" si="898"/>
        <v>0</v>
      </c>
      <c r="K822" s="62">
        <f t="shared" si="899"/>
        <v>0</v>
      </c>
      <c r="L822" s="62">
        <f t="shared" si="900"/>
        <v>0</v>
      </c>
      <c r="M822" s="550">
        <f>'KL TTHT CV DOT 2'!P821</f>
        <v>0</v>
      </c>
      <c r="N822" s="574">
        <f>'KL TTHT CV DOT 2'!Q821</f>
        <v>0</v>
      </c>
      <c r="O822" s="574">
        <f t="shared" si="828"/>
        <v>0</v>
      </c>
      <c r="P822" s="550">
        <f t="shared" si="857"/>
        <v>0</v>
      </c>
      <c r="Q822" s="550"/>
      <c r="R822" s="550"/>
      <c r="S822" s="550" t="e">
        <f>#REF!+Q822+R822</f>
        <v>#REF!</v>
      </c>
      <c r="T822" s="255">
        <f t="shared" si="890"/>
        <v>0</v>
      </c>
      <c r="U822" s="255">
        <f t="shared" si="891"/>
        <v>0</v>
      </c>
      <c r="V822" s="255">
        <f t="shared" si="858"/>
        <v>0</v>
      </c>
      <c r="W822" s="255">
        <f t="shared" si="892"/>
        <v>0</v>
      </c>
      <c r="X822" s="255">
        <f t="shared" si="893"/>
        <v>0</v>
      </c>
      <c r="Y822" s="255">
        <f t="shared" si="894"/>
        <v>0</v>
      </c>
      <c r="Z822" s="255">
        <f t="shared" si="895"/>
        <v>0</v>
      </c>
      <c r="AA822" s="990"/>
    </row>
    <row r="823" spans="1:27" ht="20.25" customHeight="1" outlineLevel="2">
      <c r="A823" s="137"/>
      <c r="B823" s="137"/>
      <c r="C823" s="138" t="s">
        <v>787</v>
      </c>
      <c r="D823" s="97">
        <v>1</v>
      </c>
      <c r="E823" s="97"/>
      <c r="F823" s="139" t="s">
        <v>619</v>
      </c>
      <c r="G823" s="199">
        <v>0</v>
      </c>
      <c r="H823" s="199">
        <v>0</v>
      </c>
      <c r="I823" s="62">
        <f t="shared" si="901"/>
        <v>0</v>
      </c>
      <c r="J823" s="62">
        <f t="shared" si="898"/>
        <v>0</v>
      </c>
      <c r="K823" s="62">
        <f t="shared" si="899"/>
        <v>0</v>
      </c>
      <c r="L823" s="62">
        <f t="shared" si="900"/>
        <v>0</v>
      </c>
      <c r="M823" s="550">
        <f>'KL TTHT CV DOT 2'!P822</f>
        <v>0</v>
      </c>
      <c r="N823" s="574">
        <f>'KL TTHT CV DOT 2'!Q822</f>
        <v>0</v>
      </c>
      <c r="O823" s="574">
        <f t="shared" si="828"/>
        <v>0</v>
      </c>
      <c r="P823" s="550">
        <f t="shared" si="857"/>
        <v>0</v>
      </c>
      <c r="Q823" s="550"/>
      <c r="R823" s="550"/>
      <c r="S823" s="550" t="e">
        <f>#REF!+Q823+R823</f>
        <v>#REF!</v>
      </c>
      <c r="T823" s="255">
        <f t="shared" si="890"/>
        <v>0</v>
      </c>
      <c r="U823" s="255">
        <f t="shared" si="891"/>
        <v>0</v>
      </c>
      <c r="V823" s="255">
        <f t="shared" si="858"/>
        <v>0</v>
      </c>
      <c r="W823" s="255">
        <f t="shared" si="892"/>
        <v>0</v>
      </c>
      <c r="X823" s="255">
        <f t="shared" si="893"/>
        <v>0</v>
      </c>
      <c r="Y823" s="255">
        <f t="shared" si="894"/>
        <v>0</v>
      </c>
      <c r="Z823" s="255">
        <f t="shared" si="895"/>
        <v>0</v>
      </c>
      <c r="AA823" s="990"/>
    </row>
    <row r="824" spans="1:27" s="153" customFormat="1" outlineLevel="1">
      <c r="A824" s="146"/>
      <c r="B824" s="146"/>
      <c r="C824" s="147"/>
      <c r="D824" s="99"/>
      <c r="E824" s="99"/>
      <c r="F824" s="148"/>
      <c r="G824" s="82"/>
      <c r="H824" s="82"/>
      <c r="I824" s="82"/>
      <c r="J824" s="82"/>
      <c r="K824" s="82"/>
      <c r="L824" s="82"/>
      <c r="M824" s="553">
        <f>'KL TTHT CV DOT 2'!P823</f>
        <v>0</v>
      </c>
      <c r="N824" s="576">
        <f>'KL TTHT CV DOT 2'!Q823</f>
        <v>0</v>
      </c>
      <c r="O824" s="576">
        <f t="shared" si="828"/>
        <v>0</v>
      </c>
      <c r="P824" s="553">
        <f t="shared" si="857"/>
        <v>0</v>
      </c>
      <c r="Q824" s="553"/>
      <c r="R824" s="553"/>
      <c r="S824" s="553" t="e">
        <f>#REF!+Q824+R824</f>
        <v>#REF!</v>
      </c>
      <c r="T824" s="266">
        <f t="shared" si="890"/>
        <v>0</v>
      </c>
      <c r="U824" s="266">
        <f t="shared" si="891"/>
        <v>0</v>
      </c>
      <c r="V824" s="266">
        <f t="shared" si="858"/>
        <v>0</v>
      </c>
      <c r="W824" s="266">
        <f t="shared" si="892"/>
        <v>0</v>
      </c>
      <c r="X824" s="266">
        <f t="shared" si="893"/>
        <v>0</v>
      </c>
      <c r="Y824" s="266">
        <f t="shared" si="894"/>
        <v>0</v>
      </c>
      <c r="Z824" s="266">
        <f t="shared" si="895"/>
        <v>0</v>
      </c>
      <c r="AA824" s="988"/>
    </row>
    <row r="825" spans="1:27" s="153" customFormat="1" outlineLevel="1">
      <c r="A825" s="146" t="s">
        <v>395</v>
      </c>
      <c r="B825" s="146"/>
      <c r="C825" s="147" t="s">
        <v>152</v>
      </c>
      <c r="D825" s="122">
        <v>1</v>
      </c>
      <c r="E825" s="122">
        <v>1</v>
      </c>
      <c r="F825" s="148" t="s">
        <v>10</v>
      </c>
      <c r="G825" s="77"/>
      <c r="H825" s="77"/>
      <c r="I825" s="77"/>
      <c r="J825" s="82">
        <f>SUBTOTAL(9,J826:J830)</f>
        <v>106191661.97945206</v>
      </c>
      <c r="K825" s="82">
        <f>SUBTOTAL(9,K826:K830)</f>
        <v>12858262.889488317</v>
      </c>
      <c r="L825" s="82">
        <f>SUBTOTAL(9,L826:L830)</f>
        <v>119049924.86894037</v>
      </c>
      <c r="M825" s="553">
        <f>'KL TTHT CV DOT 2'!P824</f>
        <v>0</v>
      </c>
      <c r="N825" s="576">
        <f>'KL TTHT CV DOT 2'!Q824</f>
        <v>0</v>
      </c>
      <c r="O825" s="576">
        <f t="shared" ref="O825:O888" si="902">M825+N825</f>
        <v>0</v>
      </c>
      <c r="P825" s="553">
        <f t="shared" si="857"/>
        <v>0</v>
      </c>
      <c r="Q825" s="553"/>
      <c r="R825" s="553"/>
      <c r="S825" s="553" t="e">
        <f>#REF!+Q825+R825</f>
        <v>#REF!</v>
      </c>
      <c r="T825" s="266">
        <f t="shared" ref="T825:Z825" si="903">SUBTOTAL(9,T826:T830)</f>
        <v>0</v>
      </c>
      <c r="U825" s="266">
        <f t="shared" si="903"/>
        <v>0</v>
      </c>
      <c r="V825" s="266">
        <f t="shared" si="903"/>
        <v>0</v>
      </c>
      <c r="W825" s="266">
        <f t="shared" si="903"/>
        <v>0</v>
      </c>
      <c r="X825" s="266">
        <f t="shared" si="903"/>
        <v>0</v>
      </c>
      <c r="Y825" s="266">
        <f t="shared" si="903"/>
        <v>0</v>
      </c>
      <c r="Z825" s="266">
        <f t="shared" si="903"/>
        <v>0</v>
      </c>
      <c r="AA825" s="988"/>
    </row>
    <row r="826" spans="1:27" s="11" customFormat="1" outlineLevel="2">
      <c r="A826" s="192"/>
      <c r="B826" s="192"/>
      <c r="C826" s="189" t="s">
        <v>1591</v>
      </c>
      <c r="D826" s="194"/>
      <c r="E826" s="194"/>
      <c r="F826" s="195"/>
      <c r="G826" s="199"/>
      <c r="H826" s="199"/>
      <c r="I826" s="199"/>
      <c r="J826" s="199"/>
      <c r="K826" s="199"/>
      <c r="L826" s="199"/>
      <c r="M826" s="554">
        <f>'KL TTHT CV DOT 2'!P825</f>
        <v>0</v>
      </c>
      <c r="N826" s="579">
        <f>'KL TTHT CV DOT 2'!Q825</f>
        <v>0</v>
      </c>
      <c r="O826" s="579">
        <f t="shared" si="902"/>
        <v>0</v>
      </c>
      <c r="P826" s="554">
        <f t="shared" si="857"/>
        <v>0</v>
      </c>
      <c r="Q826" s="554"/>
      <c r="R826" s="554"/>
      <c r="S826" s="554" t="e">
        <f>#REF!+Q826+R826</f>
        <v>#REF!</v>
      </c>
      <c r="T826" s="265">
        <f t="shared" ref="T826:T831" si="904">M826*J826</f>
        <v>0</v>
      </c>
      <c r="U826" s="265">
        <f t="shared" ref="U826:U831" si="905">M826*K826</f>
        <v>0</v>
      </c>
      <c r="V826" s="265">
        <f t="shared" si="858"/>
        <v>0</v>
      </c>
      <c r="W826" s="265">
        <f t="shared" ref="W826:W831" si="906">J826*N826</f>
        <v>0</v>
      </c>
      <c r="X826" s="265">
        <f t="shared" ref="X826:X831" si="907">K826*N826</f>
        <v>0</v>
      </c>
      <c r="Y826" s="265">
        <f t="shared" ref="Y826:Y831" si="908">W826+X826</f>
        <v>0</v>
      </c>
      <c r="Z826" s="265">
        <f t="shared" ref="Z826:Z831" si="909">V826+Y826</f>
        <v>0</v>
      </c>
      <c r="AA826" s="990"/>
    </row>
    <row r="827" spans="1:27" s="11" customFormat="1" outlineLevel="2">
      <c r="A827" s="192"/>
      <c r="B827" s="192"/>
      <c r="C827" s="193" t="s">
        <v>722</v>
      </c>
      <c r="D827" s="194">
        <v>149</v>
      </c>
      <c r="E827" s="194">
        <v>149</v>
      </c>
      <c r="F827" s="195" t="s">
        <v>624</v>
      </c>
      <c r="G827" s="199">
        <v>669240</v>
      </c>
      <c r="H827" s="199">
        <v>56000.000000000007</v>
      </c>
      <c r="I827" s="199">
        <f t="shared" ref="I827:I829" si="910">SUM(G827:H827)</f>
        <v>725240</v>
      </c>
      <c r="J827" s="199">
        <f>G827*E827</f>
        <v>99716760</v>
      </c>
      <c r="K827" s="199">
        <f>H827*E827</f>
        <v>8344000.0000000009</v>
      </c>
      <c r="L827" s="199">
        <f>I827*E827</f>
        <v>108060760</v>
      </c>
      <c r="M827" s="554">
        <f>'KL TTHT CV DOT 2'!P826</f>
        <v>0</v>
      </c>
      <c r="N827" s="579">
        <f>'KL TTHT CV DOT 2'!Q826</f>
        <v>0</v>
      </c>
      <c r="O827" s="579">
        <f t="shared" si="902"/>
        <v>0</v>
      </c>
      <c r="P827" s="554">
        <f t="shared" si="857"/>
        <v>0</v>
      </c>
      <c r="Q827" s="554"/>
      <c r="R827" s="554"/>
      <c r="S827" s="554" t="e">
        <f>#REF!+Q827+R827</f>
        <v>#REF!</v>
      </c>
      <c r="T827" s="265">
        <f t="shared" si="904"/>
        <v>0</v>
      </c>
      <c r="U827" s="265">
        <f t="shared" si="905"/>
        <v>0</v>
      </c>
      <c r="V827" s="265">
        <f t="shared" si="858"/>
        <v>0</v>
      </c>
      <c r="W827" s="265">
        <f t="shared" si="906"/>
        <v>0</v>
      </c>
      <c r="X827" s="265">
        <f t="shared" si="907"/>
        <v>0</v>
      </c>
      <c r="Y827" s="265">
        <f t="shared" si="908"/>
        <v>0</v>
      </c>
      <c r="Z827" s="265">
        <f t="shared" si="909"/>
        <v>0</v>
      </c>
      <c r="AA827" s="990"/>
    </row>
    <row r="828" spans="1:27" s="11" customFormat="1" outlineLevel="2">
      <c r="A828" s="192"/>
      <c r="B828" s="192"/>
      <c r="C828" s="386" t="s">
        <v>928</v>
      </c>
      <c r="D828" s="194">
        <v>215</v>
      </c>
      <c r="E828" s="194">
        <v>215</v>
      </c>
      <c r="F828" s="195" t="s">
        <v>624</v>
      </c>
      <c r="G828" s="199">
        <v>8773.9726027397246</v>
      </c>
      <c r="H828" s="199">
        <v>14594.016411764707</v>
      </c>
      <c r="I828" s="199">
        <f t="shared" si="910"/>
        <v>23367.989014504434</v>
      </c>
      <c r="J828" s="199">
        <f>G828*E828</f>
        <v>1886404.1095890407</v>
      </c>
      <c r="K828" s="199">
        <f>H828*E828</f>
        <v>3137713.5285294121</v>
      </c>
      <c r="L828" s="199">
        <f>I828*E828</f>
        <v>5024117.6381184533</v>
      </c>
      <c r="M828" s="554">
        <f>'KL TTHT CV DOT 2'!P827</f>
        <v>0</v>
      </c>
      <c r="N828" s="579">
        <f>'KL TTHT CV DOT 2'!Q827</f>
        <v>0</v>
      </c>
      <c r="O828" s="579">
        <f t="shared" si="902"/>
        <v>0</v>
      </c>
      <c r="P828" s="554">
        <f t="shared" si="857"/>
        <v>0</v>
      </c>
      <c r="Q828" s="554"/>
      <c r="R828" s="554"/>
      <c r="S828" s="554" t="e">
        <f>#REF!+Q828+R828</f>
        <v>#REF!</v>
      </c>
      <c r="T828" s="265">
        <f t="shared" si="904"/>
        <v>0</v>
      </c>
      <c r="U828" s="265">
        <f t="shared" si="905"/>
        <v>0</v>
      </c>
      <c r="V828" s="265">
        <f t="shared" si="858"/>
        <v>0</v>
      </c>
      <c r="W828" s="265">
        <f t="shared" si="906"/>
        <v>0</v>
      </c>
      <c r="X828" s="265">
        <f t="shared" si="907"/>
        <v>0</v>
      </c>
      <c r="Y828" s="265">
        <f t="shared" si="908"/>
        <v>0</v>
      </c>
      <c r="Z828" s="265">
        <f t="shared" si="909"/>
        <v>0</v>
      </c>
      <c r="AA828" s="990"/>
    </row>
    <row r="829" spans="1:27" s="11" customFormat="1" outlineLevel="2">
      <c r="A829" s="192"/>
      <c r="B829" s="192"/>
      <c r="C829" s="193" t="s">
        <v>690</v>
      </c>
      <c r="D829" s="194">
        <v>1</v>
      </c>
      <c r="E829" s="97">
        <v>1</v>
      </c>
      <c r="F829" s="195" t="s">
        <v>619</v>
      </c>
      <c r="G829" s="199">
        <v>4588497.8698630137</v>
      </c>
      <c r="H829" s="199">
        <v>1376549.360958904</v>
      </c>
      <c r="I829" s="199">
        <f t="shared" si="910"/>
        <v>5965047.2308219178</v>
      </c>
      <c r="J829" s="199">
        <f>G829*E829</f>
        <v>4588497.8698630137</v>
      </c>
      <c r="K829" s="199">
        <f>H829*E829</f>
        <v>1376549.360958904</v>
      </c>
      <c r="L829" s="199">
        <f>I829*E829</f>
        <v>5965047.2308219178</v>
      </c>
      <c r="M829" s="554">
        <f>'KL TTHT CV DOT 2'!P828</f>
        <v>0</v>
      </c>
      <c r="N829" s="579">
        <f>'KL TTHT CV DOT 2'!Q828</f>
        <v>0</v>
      </c>
      <c r="O829" s="579">
        <f t="shared" si="902"/>
        <v>0</v>
      </c>
      <c r="P829" s="554">
        <f t="shared" si="857"/>
        <v>0</v>
      </c>
      <c r="Q829" s="554"/>
      <c r="R829" s="554"/>
      <c r="S829" s="554" t="e">
        <f>#REF!+Q829+R829</f>
        <v>#REF!</v>
      </c>
      <c r="T829" s="265">
        <f t="shared" si="904"/>
        <v>0</v>
      </c>
      <c r="U829" s="265">
        <f t="shared" si="905"/>
        <v>0</v>
      </c>
      <c r="V829" s="265">
        <f t="shared" si="858"/>
        <v>0</v>
      </c>
      <c r="W829" s="265">
        <f t="shared" si="906"/>
        <v>0</v>
      </c>
      <c r="X829" s="265">
        <f t="shared" si="907"/>
        <v>0</v>
      </c>
      <c r="Y829" s="265">
        <f t="shared" si="908"/>
        <v>0</v>
      </c>
      <c r="Z829" s="265">
        <f t="shared" si="909"/>
        <v>0</v>
      </c>
      <c r="AA829" s="990"/>
    </row>
    <row r="830" spans="1:27" s="11" customFormat="1" outlineLevel="1">
      <c r="A830" s="192"/>
      <c r="B830" s="192"/>
      <c r="C830" s="193"/>
      <c r="D830" s="194"/>
      <c r="E830" s="194"/>
      <c r="F830" s="195"/>
      <c r="G830" s="199"/>
      <c r="H830" s="199"/>
      <c r="I830" s="199"/>
      <c r="J830" s="199"/>
      <c r="K830" s="199"/>
      <c r="L830" s="199"/>
      <c r="M830" s="554">
        <f>'KL TTHT CV DOT 2'!P829</f>
        <v>0</v>
      </c>
      <c r="N830" s="579">
        <f>'KL TTHT CV DOT 2'!Q829</f>
        <v>0</v>
      </c>
      <c r="O830" s="579">
        <f t="shared" si="902"/>
        <v>0</v>
      </c>
      <c r="P830" s="554">
        <f t="shared" si="857"/>
        <v>0</v>
      </c>
      <c r="Q830" s="554"/>
      <c r="R830" s="554"/>
      <c r="S830" s="554" t="e">
        <f>#REF!+Q830+R830</f>
        <v>#REF!</v>
      </c>
      <c r="T830" s="265">
        <f t="shared" si="904"/>
        <v>0</v>
      </c>
      <c r="U830" s="265">
        <f t="shared" si="905"/>
        <v>0</v>
      </c>
      <c r="V830" s="265">
        <f t="shared" si="858"/>
        <v>0</v>
      </c>
      <c r="W830" s="265">
        <f t="shared" si="906"/>
        <v>0</v>
      </c>
      <c r="X830" s="265">
        <f t="shared" si="907"/>
        <v>0</v>
      </c>
      <c r="Y830" s="265">
        <f t="shared" si="908"/>
        <v>0</v>
      </c>
      <c r="Z830" s="265">
        <f t="shared" si="909"/>
        <v>0</v>
      </c>
      <c r="AA830" s="990"/>
    </row>
    <row r="831" spans="1:27" s="153" customFormat="1" outlineLevel="1">
      <c r="A831" s="146" t="s">
        <v>396</v>
      </c>
      <c r="B831" s="146"/>
      <c r="C831" s="147" t="s">
        <v>160</v>
      </c>
      <c r="D831" s="99">
        <v>1</v>
      </c>
      <c r="E831" s="99">
        <v>1</v>
      </c>
      <c r="F831" s="148" t="s">
        <v>10</v>
      </c>
      <c r="G831" s="82"/>
      <c r="H831" s="82"/>
      <c r="I831" s="82"/>
      <c r="J831" s="77"/>
      <c r="K831" s="77"/>
      <c r="L831" s="82">
        <v>0</v>
      </c>
      <c r="M831" s="553">
        <f>'KL TTHT CV DOT 2'!P830</f>
        <v>0</v>
      </c>
      <c r="N831" s="576">
        <f>'KL TTHT CV DOT 2'!Q830</f>
        <v>0</v>
      </c>
      <c r="O831" s="576">
        <f t="shared" si="902"/>
        <v>0</v>
      </c>
      <c r="P831" s="553">
        <f t="shared" si="857"/>
        <v>0</v>
      </c>
      <c r="Q831" s="553"/>
      <c r="R831" s="553"/>
      <c r="S831" s="553" t="e">
        <f>#REF!+Q831+R831</f>
        <v>#REF!</v>
      </c>
      <c r="T831" s="266">
        <f t="shared" si="904"/>
        <v>0</v>
      </c>
      <c r="U831" s="266">
        <f t="shared" si="905"/>
        <v>0</v>
      </c>
      <c r="V831" s="266">
        <f t="shared" si="858"/>
        <v>0</v>
      </c>
      <c r="W831" s="266">
        <f t="shared" si="906"/>
        <v>0</v>
      </c>
      <c r="X831" s="266">
        <f t="shared" si="907"/>
        <v>0</v>
      </c>
      <c r="Y831" s="266">
        <f t="shared" si="908"/>
        <v>0</v>
      </c>
      <c r="Z831" s="266">
        <f t="shared" si="909"/>
        <v>0</v>
      </c>
      <c r="AA831" s="988"/>
    </row>
    <row r="832" spans="1:27" s="153" customFormat="1" outlineLevel="1">
      <c r="A832" s="146" t="s">
        <v>397</v>
      </c>
      <c r="B832" s="146"/>
      <c r="C832" s="147" t="s">
        <v>330</v>
      </c>
      <c r="D832" s="122">
        <v>1</v>
      </c>
      <c r="E832" s="122">
        <v>1</v>
      </c>
      <c r="F832" s="148" t="s">
        <v>10</v>
      </c>
      <c r="G832" s="77"/>
      <c r="H832" s="77"/>
      <c r="I832" s="77"/>
      <c r="J832" s="77">
        <f>SUBTOTAL(9,J833:J855)</f>
        <v>220631937.32208219</v>
      </c>
      <c r="K832" s="77">
        <f>SUBTOTAL(9,K833:K855)</f>
        <v>25881817.25690911</v>
      </c>
      <c r="L832" s="77">
        <f>SUBTOTAL(9,L833:L855)</f>
        <v>246513754.57899135</v>
      </c>
      <c r="M832" s="556">
        <f>'KL TTHT CV DOT 2'!P831</f>
        <v>0</v>
      </c>
      <c r="N832" s="572">
        <f>'KL TTHT CV DOT 2'!Q831</f>
        <v>0</v>
      </c>
      <c r="O832" s="572">
        <f t="shared" si="902"/>
        <v>0</v>
      </c>
      <c r="P832" s="556">
        <f t="shared" si="857"/>
        <v>0</v>
      </c>
      <c r="Q832" s="556"/>
      <c r="R832" s="556"/>
      <c r="S832" s="556" t="e">
        <f>#REF!+Q832+R832</f>
        <v>#REF!</v>
      </c>
      <c r="T832" s="254">
        <f t="shared" ref="T832:Z832" si="911">SUBTOTAL(9,T833:T855)</f>
        <v>17151896.966400001</v>
      </c>
      <c r="U832" s="254">
        <f t="shared" si="911"/>
        <v>4032356.2131600007</v>
      </c>
      <c r="V832" s="254">
        <f t="shared" si="911"/>
        <v>21184253.179559998</v>
      </c>
      <c r="W832" s="254">
        <f t="shared" si="911"/>
        <v>0</v>
      </c>
      <c r="X832" s="254">
        <f t="shared" si="911"/>
        <v>0</v>
      </c>
      <c r="Y832" s="254">
        <f t="shared" si="911"/>
        <v>0</v>
      </c>
      <c r="Z832" s="254">
        <f t="shared" si="911"/>
        <v>21184253.179559998</v>
      </c>
      <c r="AA832" s="988"/>
    </row>
    <row r="833" spans="1:27" outlineLevel="2">
      <c r="A833" s="137"/>
      <c r="B833" s="137"/>
      <c r="C833" s="147" t="s">
        <v>815</v>
      </c>
      <c r="D833" s="94"/>
      <c r="E833" s="94"/>
      <c r="F833" s="139"/>
      <c r="G833" s="71"/>
      <c r="H833" s="71"/>
      <c r="I833" s="71"/>
      <c r="J833" s="82">
        <f t="shared" ref="J833:K833" si="912">SUBTOTAL(9,J834:J840)</f>
        <v>27779110.239999998</v>
      </c>
      <c r="K833" s="82">
        <f t="shared" si="912"/>
        <v>5475504.2719999999</v>
      </c>
      <c r="L833" s="82">
        <f>SUBTOTAL(9,L834:L840)</f>
        <v>33254614.512000002</v>
      </c>
      <c r="M833" s="553">
        <f>'KL TTHT CV DOT 2'!P832</f>
        <v>0</v>
      </c>
      <c r="N833" s="576">
        <f>'KL TTHT CV DOT 2'!Q832</f>
        <v>0</v>
      </c>
      <c r="O833" s="576">
        <f t="shared" si="902"/>
        <v>0</v>
      </c>
      <c r="P833" s="553">
        <f t="shared" si="857"/>
        <v>0</v>
      </c>
      <c r="Q833" s="553"/>
      <c r="R833" s="553"/>
      <c r="S833" s="553" t="e">
        <f>#REF!+Q833+R833</f>
        <v>#REF!</v>
      </c>
      <c r="T833" s="266">
        <f t="shared" ref="T833:U833" si="913">SUBTOTAL(9,T834:T840)</f>
        <v>0</v>
      </c>
      <c r="U833" s="266">
        <f t="shared" si="913"/>
        <v>0</v>
      </c>
      <c r="V833" s="266">
        <f>SUBTOTAL(9,V834:V840)</f>
        <v>0</v>
      </c>
      <c r="W833" s="266">
        <f t="shared" ref="W833:X833" si="914">SUBTOTAL(9,W834:W840)</f>
        <v>0</v>
      </c>
      <c r="X833" s="266">
        <f t="shared" si="914"/>
        <v>0</v>
      </c>
      <c r="Y833" s="266">
        <f>SUBTOTAL(9,Y834:Y840)</f>
        <v>0</v>
      </c>
      <c r="Z833" s="266">
        <f>SUBTOTAL(9,Z834:Z840)</f>
        <v>0</v>
      </c>
      <c r="AA833" s="988"/>
    </row>
    <row r="834" spans="1:27" s="11" customFormat="1" outlineLevel="2">
      <c r="A834" s="192"/>
      <c r="B834" s="192"/>
      <c r="C834" s="193" t="s">
        <v>696</v>
      </c>
      <c r="D834" s="194">
        <v>5</v>
      </c>
      <c r="E834" s="97">
        <v>5</v>
      </c>
      <c r="F834" s="195" t="s">
        <v>660</v>
      </c>
      <c r="G834" s="199">
        <v>46800</v>
      </c>
      <c r="H834" s="199">
        <v>54500.000000000007</v>
      </c>
      <c r="I834" s="199">
        <f t="shared" ref="I834:I835" si="915">SUM(G834:H834)</f>
        <v>101300</v>
      </c>
      <c r="J834" s="199">
        <f t="shared" ref="J834:J839" si="916">G834*E834</f>
        <v>234000</v>
      </c>
      <c r="K834" s="199">
        <f t="shared" ref="K834:K839" si="917">H834*E834</f>
        <v>272500.00000000006</v>
      </c>
      <c r="L834" s="199">
        <f t="shared" ref="L834:L839" si="918">I834*E834</f>
        <v>506500</v>
      </c>
      <c r="M834" s="554">
        <f>'KL TTHT CV DOT 2'!P833</f>
        <v>0</v>
      </c>
      <c r="N834" s="579">
        <f>'KL TTHT CV DOT 2'!Q833</f>
        <v>0</v>
      </c>
      <c r="O834" s="579">
        <f t="shared" si="902"/>
        <v>0</v>
      </c>
      <c r="P834" s="554">
        <f t="shared" si="857"/>
        <v>0</v>
      </c>
      <c r="Q834" s="554"/>
      <c r="R834" s="554"/>
      <c r="S834" s="554" t="e">
        <f>#REF!+Q834+R834</f>
        <v>#REF!</v>
      </c>
      <c r="T834" s="265">
        <f t="shared" ref="T834:T840" si="919">M834*J834</f>
        <v>0</v>
      </c>
      <c r="U834" s="265">
        <f t="shared" ref="U834:U840" si="920">M834*K834</f>
        <v>0</v>
      </c>
      <c r="V834" s="265">
        <f t="shared" si="858"/>
        <v>0</v>
      </c>
      <c r="W834" s="265">
        <f t="shared" ref="W834:W840" si="921">J834*N834</f>
        <v>0</v>
      </c>
      <c r="X834" s="265">
        <f t="shared" ref="X834:X840" si="922">K834*N834</f>
        <v>0</v>
      </c>
      <c r="Y834" s="265">
        <f t="shared" ref="Y834:Y840" si="923">W834+X834</f>
        <v>0</v>
      </c>
      <c r="Z834" s="265">
        <f t="shared" ref="Z834:Z840" si="924">V834+Y834</f>
        <v>0</v>
      </c>
      <c r="AA834" s="990"/>
    </row>
    <row r="835" spans="1:27" s="11" customFormat="1" ht="21" customHeight="1" outlineLevel="2">
      <c r="A835" s="192"/>
      <c r="B835" s="192"/>
      <c r="C835" s="193" t="s">
        <v>700</v>
      </c>
      <c r="D835" s="194">
        <v>24</v>
      </c>
      <c r="E835" s="97">
        <v>24</v>
      </c>
      <c r="F835" s="195" t="s">
        <v>660</v>
      </c>
      <c r="G835" s="199">
        <v>124560</v>
      </c>
      <c r="H835" s="199">
        <v>54500.000000000007</v>
      </c>
      <c r="I835" s="199">
        <f t="shared" si="915"/>
        <v>179060</v>
      </c>
      <c r="J835" s="199">
        <f t="shared" si="916"/>
        <v>2989440</v>
      </c>
      <c r="K835" s="199">
        <f t="shared" si="917"/>
        <v>1308000.0000000002</v>
      </c>
      <c r="L835" s="199">
        <f t="shared" si="918"/>
        <v>4297440</v>
      </c>
      <c r="M835" s="554">
        <f>'KL TTHT CV DOT 2'!P834</f>
        <v>0</v>
      </c>
      <c r="N835" s="579">
        <f>'KL TTHT CV DOT 2'!Q834</f>
        <v>0</v>
      </c>
      <c r="O835" s="579">
        <f t="shared" si="902"/>
        <v>0</v>
      </c>
      <c r="P835" s="554">
        <f t="shared" si="857"/>
        <v>0</v>
      </c>
      <c r="Q835" s="554"/>
      <c r="R835" s="554"/>
      <c r="S835" s="554" t="e">
        <f>#REF!+Q835+R835</f>
        <v>#REF!</v>
      </c>
      <c r="T835" s="265">
        <f t="shared" si="919"/>
        <v>0</v>
      </c>
      <c r="U835" s="265">
        <f t="shared" si="920"/>
        <v>0</v>
      </c>
      <c r="V835" s="265">
        <f t="shared" si="858"/>
        <v>0</v>
      </c>
      <c r="W835" s="265">
        <f t="shared" si="921"/>
        <v>0</v>
      </c>
      <c r="X835" s="265">
        <f t="shared" si="922"/>
        <v>0</v>
      </c>
      <c r="Y835" s="265">
        <f t="shared" si="923"/>
        <v>0</v>
      </c>
      <c r="Z835" s="265">
        <f t="shared" si="924"/>
        <v>0</v>
      </c>
      <c r="AA835" s="990"/>
    </row>
    <row r="836" spans="1:27" s="11" customFormat="1" outlineLevel="2">
      <c r="A836" s="192"/>
      <c r="B836" s="192"/>
      <c r="C836" s="193" t="s">
        <v>884</v>
      </c>
      <c r="D836" s="194">
        <v>4</v>
      </c>
      <c r="E836" s="97">
        <v>4</v>
      </c>
      <c r="F836" s="195" t="s">
        <v>660</v>
      </c>
      <c r="G836" s="199">
        <v>381600</v>
      </c>
      <c r="H836" s="199">
        <v>54500.000000000007</v>
      </c>
      <c r="I836" s="199">
        <f t="shared" ref="I836:I839" si="925">SUM(G836:H836)</f>
        <v>436100</v>
      </c>
      <c r="J836" s="199">
        <f t="shared" si="916"/>
        <v>1526400</v>
      </c>
      <c r="K836" s="199">
        <f t="shared" si="917"/>
        <v>218000.00000000003</v>
      </c>
      <c r="L836" s="199">
        <f t="shared" si="918"/>
        <v>1744400</v>
      </c>
      <c r="M836" s="554">
        <f>'KL TTHT CV DOT 2'!P835</f>
        <v>0</v>
      </c>
      <c r="N836" s="579">
        <f>'KL TTHT CV DOT 2'!Q835</f>
        <v>0</v>
      </c>
      <c r="O836" s="579">
        <f t="shared" si="902"/>
        <v>0</v>
      </c>
      <c r="P836" s="554">
        <f t="shared" si="857"/>
        <v>0</v>
      </c>
      <c r="Q836" s="554"/>
      <c r="R836" s="554"/>
      <c r="S836" s="554" t="e">
        <f>#REF!+Q836+R836</f>
        <v>#REF!</v>
      </c>
      <c r="T836" s="265">
        <f t="shared" si="919"/>
        <v>0</v>
      </c>
      <c r="U836" s="265">
        <f t="shared" si="920"/>
        <v>0</v>
      </c>
      <c r="V836" s="265">
        <f t="shared" si="858"/>
        <v>0</v>
      </c>
      <c r="W836" s="265">
        <f t="shared" si="921"/>
        <v>0</v>
      </c>
      <c r="X836" s="265">
        <f t="shared" si="922"/>
        <v>0</v>
      </c>
      <c r="Y836" s="265">
        <f t="shared" si="923"/>
        <v>0</v>
      </c>
      <c r="Z836" s="265">
        <f t="shared" si="924"/>
        <v>0</v>
      </c>
      <c r="AA836" s="990"/>
    </row>
    <row r="837" spans="1:27" s="11" customFormat="1" outlineLevel="2">
      <c r="A837" s="192"/>
      <c r="B837" s="192"/>
      <c r="C837" s="193" t="s">
        <v>704</v>
      </c>
      <c r="D837" s="194">
        <v>6</v>
      </c>
      <c r="E837" s="97">
        <v>6</v>
      </c>
      <c r="F837" s="195" t="s">
        <v>660</v>
      </c>
      <c r="G837" s="199">
        <v>0</v>
      </c>
      <c r="H837" s="199">
        <v>381500</v>
      </c>
      <c r="I837" s="199">
        <f t="shared" si="925"/>
        <v>381500</v>
      </c>
      <c r="J837" s="199">
        <f t="shared" si="916"/>
        <v>0</v>
      </c>
      <c r="K837" s="199">
        <f t="shared" si="917"/>
        <v>2289000</v>
      </c>
      <c r="L837" s="199">
        <f t="shared" si="918"/>
        <v>2289000</v>
      </c>
      <c r="M837" s="554">
        <f>'KL TTHT CV DOT 2'!P836</f>
        <v>0</v>
      </c>
      <c r="N837" s="579">
        <f>'KL TTHT CV DOT 2'!Q836</f>
        <v>0</v>
      </c>
      <c r="O837" s="579">
        <f t="shared" si="902"/>
        <v>0</v>
      </c>
      <c r="P837" s="554">
        <f t="shared" si="857"/>
        <v>0</v>
      </c>
      <c r="Q837" s="554"/>
      <c r="R837" s="554"/>
      <c r="S837" s="554" t="e">
        <f>#REF!+Q837+R837</f>
        <v>#REF!</v>
      </c>
      <c r="T837" s="265">
        <f t="shared" si="919"/>
        <v>0</v>
      </c>
      <c r="U837" s="265">
        <f t="shared" si="920"/>
        <v>0</v>
      </c>
      <c r="V837" s="265">
        <f t="shared" si="858"/>
        <v>0</v>
      </c>
      <c r="W837" s="265">
        <f t="shared" si="921"/>
        <v>0</v>
      </c>
      <c r="X837" s="265">
        <f t="shared" si="922"/>
        <v>0</v>
      </c>
      <c r="Y837" s="265">
        <f t="shared" si="923"/>
        <v>0</v>
      </c>
      <c r="Z837" s="265">
        <f t="shared" si="924"/>
        <v>0</v>
      </c>
      <c r="AA837" s="990"/>
    </row>
    <row r="838" spans="1:27" s="11" customFormat="1" outlineLevel="2">
      <c r="A838" s="192"/>
      <c r="B838" s="192"/>
      <c r="C838" s="193" t="s">
        <v>835</v>
      </c>
      <c r="D838" s="194">
        <v>19</v>
      </c>
      <c r="E838" s="97">
        <v>19</v>
      </c>
      <c r="F838" s="195" t="s">
        <v>660</v>
      </c>
      <c r="G838" s="199">
        <v>1150224</v>
      </c>
      <c r="H838" s="199">
        <v>54500.000000000007</v>
      </c>
      <c r="I838" s="199">
        <f t="shared" si="925"/>
        <v>1204724</v>
      </c>
      <c r="J838" s="199">
        <f t="shared" si="916"/>
        <v>21854256</v>
      </c>
      <c r="K838" s="199">
        <f t="shared" si="917"/>
        <v>1035500.0000000001</v>
      </c>
      <c r="L838" s="199">
        <f t="shared" si="918"/>
        <v>22889756</v>
      </c>
      <c r="M838" s="554">
        <f>'KL TTHT CV DOT 2'!P837</f>
        <v>0</v>
      </c>
      <c r="N838" s="579">
        <f>'KL TTHT CV DOT 2'!Q837</f>
        <v>0</v>
      </c>
      <c r="O838" s="579">
        <f t="shared" si="902"/>
        <v>0</v>
      </c>
      <c r="P838" s="554">
        <f t="shared" si="857"/>
        <v>0</v>
      </c>
      <c r="Q838" s="554"/>
      <c r="R838" s="554"/>
      <c r="S838" s="554" t="e">
        <f>#REF!+Q838+R838</f>
        <v>#REF!</v>
      </c>
      <c r="T838" s="265">
        <f t="shared" si="919"/>
        <v>0</v>
      </c>
      <c r="U838" s="265">
        <f t="shared" si="920"/>
        <v>0</v>
      </c>
      <c r="V838" s="265">
        <f t="shared" si="858"/>
        <v>0</v>
      </c>
      <c r="W838" s="265">
        <f t="shared" si="921"/>
        <v>0</v>
      </c>
      <c r="X838" s="265">
        <f t="shared" si="922"/>
        <v>0</v>
      </c>
      <c r="Y838" s="265">
        <f t="shared" si="923"/>
        <v>0</v>
      </c>
      <c r="Z838" s="265">
        <f t="shared" si="924"/>
        <v>0</v>
      </c>
      <c r="AA838" s="990"/>
    </row>
    <row r="839" spans="1:27" s="11" customFormat="1" outlineLevel="2">
      <c r="A839" s="192"/>
      <c r="B839" s="192"/>
      <c r="C839" s="193" t="s">
        <v>657</v>
      </c>
      <c r="D839" s="194">
        <v>1</v>
      </c>
      <c r="E839" s="97">
        <v>1</v>
      </c>
      <c r="F839" s="195" t="s">
        <v>619</v>
      </c>
      <c r="G839" s="199">
        <v>1175014.24</v>
      </c>
      <c r="H839" s="199">
        <v>352504.272</v>
      </c>
      <c r="I839" s="199">
        <f t="shared" si="925"/>
        <v>1527518.5120000001</v>
      </c>
      <c r="J839" s="199">
        <f t="shared" si="916"/>
        <v>1175014.24</v>
      </c>
      <c r="K839" s="199">
        <f t="shared" si="917"/>
        <v>352504.272</v>
      </c>
      <c r="L839" s="199">
        <f t="shared" si="918"/>
        <v>1527518.5120000001</v>
      </c>
      <c r="M839" s="554">
        <f>'KL TTHT CV DOT 2'!P838</f>
        <v>0</v>
      </c>
      <c r="N839" s="579">
        <f>'KL TTHT CV DOT 2'!Q838</f>
        <v>0</v>
      </c>
      <c r="O839" s="579">
        <f t="shared" si="902"/>
        <v>0</v>
      </c>
      <c r="P839" s="554">
        <f t="shared" si="857"/>
        <v>0</v>
      </c>
      <c r="Q839" s="554"/>
      <c r="R839" s="554"/>
      <c r="S839" s="554" t="e">
        <f>#REF!+Q839+R839</f>
        <v>#REF!</v>
      </c>
      <c r="T839" s="265">
        <f t="shared" si="919"/>
        <v>0</v>
      </c>
      <c r="U839" s="265">
        <f t="shared" si="920"/>
        <v>0</v>
      </c>
      <c r="V839" s="265">
        <f t="shared" si="858"/>
        <v>0</v>
      </c>
      <c r="W839" s="265">
        <f t="shared" si="921"/>
        <v>0</v>
      </c>
      <c r="X839" s="265">
        <f t="shared" si="922"/>
        <v>0</v>
      </c>
      <c r="Y839" s="265">
        <f t="shared" si="923"/>
        <v>0</v>
      </c>
      <c r="Z839" s="265">
        <f t="shared" si="924"/>
        <v>0</v>
      </c>
      <c r="AA839" s="990"/>
    </row>
    <row r="840" spans="1:27" s="11" customFormat="1" outlineLevel="2">
      <c r="A840" s="192"/>
      <c r="B840" s="192"/>
      <c r="C840" s="193"/>
      <c r="D840" s="194"/>
      <c r="E840" s="194"/>
      <c r="F840" s="195"/>
      <c r="G840" s="199"/>
      <c r="H840" s="199"/>
      <c r="I840" s="199"/>
      <c r="J840" s="199"/>
      <c r="K840" s="199"/>
      <c r="L840" s="199"/>
      <c r="M840" s="554">
        <f>'KL TTHT CV DOT 2'!P839</f>
        <v>0</v>
      </c>
      <c r="N840" s="579">
        <f>'KL TTHT CV DOT 2'!Q839</f>
        <v>0</v>
      </c>
      <c r="O840" s="579">
        <f t="shared" si="902"/>
        <v>0</v>
      </c>
      <c r="P840" s="554">
        <f t="shared" si="857"/>
        <v>0</v>
      </c>
      <c r="Q840" s="554"/>
      <c r="R840" s="554"/>
      <c r="S840" s="554" t="e">
        <f>#REF!+Q840+R840</f>
        <v>#REF!</v>
      </c>
      <c r="T840" s="265">
        <f t="shared" si="919"/>
        <v>0</v>
      </c>
      <c r="U840" s="265">
        <f t="shared" si="920"/>
        <v>0</v>
      </c>
      <c r="V840" s="265">
        <f t="shared" si="858"/>
        <v>0</v>
      </c>
      <c r="W840" s="265">
        <f t="shared" si="921"/>
        <v>0</v>
      </c>
      <c r="X840" s="265">
        <f t="shared" si="922"/>
        <v>0</v>
      </c>
      <c r="Y840" s="265">
        <f t="shared" si="923"/>
        <v>0</v>
      </c>
      <c r="Z840" s="265">
        <f t="shared" si="924"/>
        <v>0</v>
      </c>
      <c r="AA840" s="990"/>
    </row>
    <row r="841" spans="1:27" s="11" customFormat="1" outlineLevel="2">
      <c r="A841" s="192"/>
      <c r="B841" s="192"/>
      <c r="C841" s="189" t="s">
        <v>706</v>
      </c>
      <c r="D841" s="194"/>
      <c r="E841" s="194"/>
      <c r="F841" s="195"/>
      <c r="G841" s="199"/>
      <c r="H841" s="199"/>
      <c r="I841" s="199"/>
      <c r="J841" s="174">
        <f>SUBTOTAL(9,J842:J847)</f>
        <v>141953700</v>
      </c>
      <c r="K841" s="174">
        <f>SUBTOTAL(9,K842:K847)</f>
        <v>6649872.0000000009</v>
      </c>
      <c r="L841" s="174">
        <f>SUBTOTAL(9,L842:L847)</f>
        <v>148603572</v>
      </c>
      <c r="M841" s="558">
        <f>'KL TTHT CV DOT 2'!P840</f>
        <v>0</v>
      </c>
      <c r="N841" s="578">
        <f>'KL TTHT CV DOT 2'!Q840</f>
        <v>0</v>
      </c>
      <c r="O841" s="578">
        <f t="shared" si="902"/>
        <v>0</v>
      </c>
      <c r="P841" s="558">
        <f t="shared" si="857"/>
        <v>0</v>
      </c>
      <c r="Q841" s="558"/>
      <c r="R841" s="558"/>
      <c r="S841" s="558" t="e">
        <f>#REF!+Q841+R841</f>
        <v>#REF!</v>
      </c>
      <c r="T841" s="843">
        <f t="shared" ref="T841:Z841" si="926">SUBTOTAL(9,T842:T847)</f>
        <v>0</v>
      </c>
      <c r="U841" s="843">
        <f t="shared" si="926"/>
        <v>0</v>
      </c>
      <c r="V841" s="843">
        <f t="shared" si="926"/>
        <v>0</v>
      </c>
      <c r="W841" s="843">
        <f t="shared" si="926"/>
        <v>0</v>
      </c>
      <c r="X841" s="843">
        <f t="shared" si="926"/>
        <v>0</v>
      </c>
      <c r="Y841" s="843">
        <f t="shared" si="926"/>
        <v>0</v>
      </c>
      <c r="Z841" s="843">
        <f t="shared" si="926"/>
        <v>0</v>
      </c>
      <c r="AA841" s="988"/>
    </row>
    <row r="842" spans="1:27" s="11" customFormat="1" outlineLevel="2">
      <c r="A842" s="192"/>
      <c r="B842" s="192"/>
      <c r="C842" s="193" t="s">
        <v>709</v>
      </c>
      <c r="D842" s="194">
        <v>5</v>
      </c>
      <c r="E842" s="97">
        <v>5</v>
      </c>
      <c r="F842" s="195" t="s">
        <v>660</v>
      </c>
      <c r="G842" s="62">
        <v>1607100.0000000002</v>
      </c>
      <c r="H842" s="62">
        <v>63504.000000000007</v>
      </c>
      <c r="I842" s="62">
        <f t="shared" ref="I842:I846" si="927">SUM(G842:H842)</f>
        <v>1670604.0000000002</v>
      </c>
      <c r="J842" s="199">
        <f>G842*E842</f>
        <v>8035500.0000000009</v>
      </c>
      <c r="K842" s="199">
        <f>H842*E842</f>
        <v>317520.00000000006</v>
      </c>
      <c r="L842" s="199">
        <f>I842*E842</f>
        <v>8353020.0000000009</v>
      </c>
      <c r="M842" s="554">
        <f>'KL TTHT CV DOT 2'!P841</f>
        <v>0</v>
      </c>
      <c r="N842" s="579">
        <f>'KL TTHT CV DOT 2'!Q841</f>
        <v>0</v>
      </c>
      <c r="O842" s="579">
        <f t="shared" si="902"/>
        <v>0</v>
      </c>
      <c r="P842" s="554">
        <f t="shared" si="857"/>
        <v>0</v>
      </c>
      <c r="Q842" s="554"/>
      <c r="R842" s="554"/>
      <c r="S842" s="554" t="e">
        <f>#REF!+Q842+R842</f>
        <v>#REF!</v>
      </c>
      <c r="T842" s="265">
        <f t="shared" ref="T842:T847" si="928">M842*J842</f>
        <v>0</v>
      </c>
      <c r="U842" s="265">
        <f t="shared" ref="U842:U847" si="929">M842*K842</f>
        <v>0</v>
      </c>
      <c r="V842" s="265">
        <f t="shared" si="858"/>
        <v>0</v>
      </c>
      <c r="W842" s="265">
        <f t="shared" ref="W842:W847" si="930">J842*N842</f>
        <v>0</v>
      </c>
      <c r="X842" s="265">
        <f t="shared" ref="X842:X847" si="931">K842*N842</f>
        <v>0</v>
      </c>
      <c r="Y842" s="265">
        <f t="shared" ref="Y842:Y847" si="932">W842+X842</f>
        <v>0</v>
      </c>
      <c r="Z842" s="265">
        <f t="shared" ref="Z842:Z847" si="933">V842+Y842</f>
        <v>0</v>
      </c>
      <c r="AA842" s="990"/>
    </row>
    <row r="843" spans="1:27" outlineLevel="2">
      <c r="A843" s="137"/>
      <c r="B843" s="137"/>
      <c r="C843" s="138" t="s">
        <v>908</v>
      </c>
      <c r="D843" s="97">
        <v>70</v>
      </c>
      <c r="E843" s="97">
        <v>70</v>
      </c>
      <c r="F843" s="139" t="s">
        <v>660</v>
      </c>
      <c r="G843" s="62">
        <v>1607100.0000000002</v>
      </c>
      <c r="H843" s="62">
        <v>63504.000000000007</v>
      </c>
      <c r="I843" s="62">
        <f t="shared" si="927"/>
        <v>1670604.0000000002</v>
      </c>
      <c r="J843" s="71">
        <f>G843*E843</f>
        <v>112497000.00000001</v>
      </c>
      <c r="K843" s="71">
        <f>H843*E843</f>
        <v>4445280.0000000009</v>
      </c>
      <c r="L843" s="71">
        <f>I843*E843</f>
        <v>116942280.00000001</v>
      </c>
      <c r="M843" s="552">
        <f>'KL TTHT CV DOT 2'!P842</f>
        <v>0</v>
      </c>
      <c r="N843" s="570">
        <f>'KL TTHT CV DOT 2'!Q842</f>
        <v>0</v>
      </c>
      <c r="O843" s="570">
        <f t="shared" si="902"/>
        <v>0</v>
      </c>
      <c r="P843" s="552">
        <f t="shared" si="857"/>
        <v>0</v>
      </c>
      <c r="Q843" s="552"/>
      <c r="R843" s="552"/>
      <c r="S843" s="552" t="e">
        <f>#REF!+Q843+R843</f>
        <v>#REF!</v>
      </c>
      <c r="T843" s="257">
        <f t="shared" si="928"/>
        <v>0</v>
      </c>
      <c r="U843" s="257">
        <f t="shared" si="929"/>
        <v>0</v>
      </c>
      <c r="V843" s="257">
        <f t="shared" si="858"/>
        <v>0</v>
      </c>
      <c r="W843" s="257">
        <f t="shared" si="930"/>
        <v>0</v>
      </c>
      <c r="X843" s="257">
        <f t="shared" si="931"/>
        <v>0</v>
      </c>
      <c r="Y843" s="257">
        <f t="shared" si="932"/>
        <v>0</v>
      </c>
      <c r="Z843" s="257">
        <f t="shared" si="933"/>
        <v>0</v>
      </c>
      <c r="AA843" s="990"/>
    </row>
    <row r="844" spans="1:27" outlineLevel="2">
      <c r="A844" s="137"/>
      <c r="B844" s="137"/>
      <c r="C844" s="138" t="s">
        <v>711</v>
      </c>
      <c r="D844" s="97">
        <v>6</v>
      </c>
      <c r="E844" s="97">
        <v>6</v>
      </c>
      <c r="F844" s="139" t="s">
        <v>660</v>
      </c>
      <c r="G844" s="62">
        <v>585200</v>
      </c>
      <c r="H844" s="62">
        <v>63504.000000000007</v>
      </c>
      <c r="I844" s="62">
        <f t="shared" si="927"/>
        <v>648704</v>
      </c>
      <c r="J844" s="71">
        <f>G844*E844</f>
        <v>3511200</v>
      </c>
      <c r="K844" s="71">
        <f>H844*E844</f>
        <v>381024.00000000006</v>
      </c>
      <c r="L844" s="71">
        <f>I844*E844</f>
        <v>3892224</v>
      </c>
      <c r="M844" s="552">
        <f>'KL TTHT CV DOT 2'!P843</f>
        <v>0</v>
      </c>
      <c r="N844" s="570">
        <f>'KL TTHT CV DOT 2'!Q843</f>
        <v>0</v>
      </c>
      <c r="O844" s="570">
        <f t="shared" si="902"/>
        <v>0</v>
      </c>
      <c r="P844" s="552">
        <f t="shared" si="857"/>
        <v>0</v>
      </c>
      <c r="Q844" s="552"/>
      <c r="R844" s="552"/>
      <c r="S844" s="552" t="e">
        <f>#REF!+Q844+R844</f>
        <v>#REF!</v>
      </c>
      <c r="T844" s="257">
        <f t="shared" si="928"/>
        <v>0</v>
      </c>
      <c r="U844" s="257">
        <f t="shared" si="929"/>
        <v>0</v>
      </c>
      <c r="V844" s="257">
        <f t="shared" si="858"/>
        <v>0</v>
      </c>
      <c r="W844" s="257">
        <f t="shared" si="930"/>
        <v>0</v>
      </c>
      <c r="X844" s="257">
        <f t="shared" si="931"/>
        <v>0</v>
      </c>
      <c r="Y844" s="257">
        <f t="shared" si="932"/>
        <v>0</v>
      </c>
      <c r="Z844" s="257">
        <f t="shared" si="933"/>
        <v>0</v>
      </c>
      <c r="AA844" s="990"/>
    </row>
    <row r="845" spans="1:27" outlineLevel="2">
      <c r="A845" s="137"/>
      <c r="B845" s="137"/>
      <c r="C845" s="138" t="s">
        <v>851</v>
      </c>
      <c r="D845" s="97">
        <v>12</v>
      </c>
      <c r="E845" s="97">
        <v>12</v>
      </c>
      <c r="F845" s="139" t="s">
        <v>660</v>
      </c>
      <c r="G845" s="62">
        <v>1182500</v>
      </c>
      <c r="H845" s="62">
        <v>63504.000000000007</v>
      </c>
      <c r="I845" s="62">
        <f t="shared" si="927"/>
        <v>1246004</v>
      </c>
      <c r="J845" s="71">
        <f>G845*E845</f>
        <v>14190000</v>
      </c>
      <c r="K845" s="71">
        <f>H845*E845</f>
        <v>762048.00000000012</v>
      </c>
      <c r="L845" s="71">
        <f>I845*E845</f>
        <v>14952048</v>
      </c>
      <c r="M845" s="552">
        <f>'KL TTHT CV DOT 2'!P844</f>
        <v>0</v>
      </c>
      <c r="N845" s="570">
        <f>'KL TTHT CV DOT 2'!Q844</f>
        <v>0</v>
      </c>
      <c r="O845" s="570">
        <f t="shared" si="902"/>
        <v>0</v>
      </c>
      <c r="P845" s="552">
        <f t="shared" si="857"/>
        <v>0</v>
      </c>
      <c r="Q845" s="552"/>
      <c r="R845" s="552"/>
      <c r="S845" s="552" t="e">
        <f>#REF!+Q845+R845</f>
        <v>#REF!</v>
      </c>
      <c r="T845" s="257">
        <f t="shared" si="928"/>
        <v>0</v>
      </c>
      <c r="U845" s="257">
        <f t="shared" si="929"/>
        <v>0</v>
      </c>
      <c r="V845" s="257">
        <f t="shared" si="858"/>
        <v>0</v>
      </c>
      <c r="W845" s="257">
        <f t="shared" si="930"/>
        <v>0</v>
      </c>
      <c r="X845" s="257">
        <f t="shared" si="931"/>
        <v>0</v>
      </c>
      <c r="Y845" s="257">
        <f t="shared" si="932"/>
        <v>0</v>
      </c>
      <c r="Z845" s="257">
        <f t="shared" si="933"/>
        <v>0</v>
      </c>
      <c r="AA845" s="990"/>
    </row>
    <row r="846" spans="1:27" outlineLevel="2">
      <c r="A846" s="137"/>
      <c r="B846" s="137"/>
      <c r="C846" s="138" t="s">
        <v>657</v>
      </c>
      <c r="D846" s="97">
        <v>1</v>
      </c>
      <c r="E846" s="97">
        <v>1</v>
      </c>
      <c r="F846" s="139" t="s">
        <v>619</v>
      </c>
      <c r="G846" s="62">
        <v>3720000</v>
      </c>
      <c r="H846" s="62">
        <v>744000</v>
      </c>
      <c r="I846" s="62">
        <f t="shared" si="927"/>
        <v>4464000</v>
      </c>
      <c r="J846" s="71">
        <f>G846*E846</f>
        <v>3720000</v>
      </c>
      <c r="K846" s="71">
        <f>H846*E846</f>
        <v>744000</v>
      </c>
      <c r="L846" s="71">
        <f>I846*E846</f>
        <v>4464000</v>
      </c>
      <c r="M846" s="552">
        <f>'KL TTHT CV DOT 2'!P845</f>
        <v>0</v>
      </c>
      <c r="N846" s="570">
        <f>'KL TTHT CV DOT 2'!Q845</f>
        <v>0</v>
      </c>
      <c r="O846" s="570">
        <f t="shared" si="902"/>
        <v>0</v>
      </c>
      <c r="P846" s="552">
        <f t="shared" si="857"/>
        <v>0</v>
      </c>
      <c r="Q846" s="552"/>
      <c r="R846" s="552"/>
      <c r="S846" s="552" t="e">
        <f>#REF!+Q846+R846</f>
        <v>#REF!</v>
      </c>
      <c r="T846" s="257">
        <f t="shared" si="928"/>
        <v>0</v>
      </c>
      <c r="U846" s="257">
        <f t="shared" si="929"/>
        <v>0</v>
      </c>
      <c r="V846" s="257">
        <f t="shared" si="858"/>
        <v>0</v>
      </c>
      <c r="W846" s="257">
        <f t="shared" si="930"/>
        <v>0</v>
      </c>
      <c r="X846" s="257">
        <f t="shared" si="931"/>
        <v>0</v>
      </c>
      <c r="Y846" s="257">
        <f t="shared" si="932"/>
        <v>0</v>
      </c>
      <c r="Z846" s="257">
        <f t="shared" si="933"/>
        <v>0</v>
      </c>
      <c r="AA846" s="990"/>
    </row>
    <row r="847" spans="1:27" outlineLevel="2">
      <c r="A847" s="137"/>
      <c r="B847" s="137"/>
      <c r="C847" s="138"/>
      <c r="D847" s="97"/>
      <c r="E847" s="97"/>
      <c r="F847" s="139"/>
      <c r="G847" s="62"/>
      <c r="H847" s="62"/>
      <c r="I847" s="62"/>
      <c r="J847" s="71"/>
      <c r="K847" s="71"/>
      <c r="L847" s="71"/>
      <c r="M847" s="552">
        <f>'KL TTHT CV DOT 2'!P846</f>
        <v>0</v>
      </c>
      <c r="N847" s="570">
        <f>'KL TTHT CV DOT 2'!Q846</f>
        <v>0</v>
      </c>
      <c r="O847" s="570">
        <f t="shared" si="902"/>
        <v>0</v>
      </c>
      <c r="P847" s="552">
        <f t="shared" si="857"/>
        <v>0</v>
      </c>
      <c r="Q847" s="552"/>
      <c r="R847" s="552"/>
      <c r="S847" s="552" t="e">
        <f>#REF!+Q847+R847</f>
        <v>#REF!</v>
      </c>
      <c r="T847" s="257">
        <f t="shared" si="928"/>
        <v>0</v>
      </c>
      <c r="U847" s="257">
        <f t="shared" si="929"/>
        <v>0</v>
      </c>
      <c r="V847" s="257">
        <f t="shared" si="858"/>
        <v>0</v>
      </c>
      <c r="W847" s="257">
        <f t="shared" si="930"/>
        <v>0</v>
      </c>
      <c r="X847" s="257">
        <f t="shared" si="931"/>
        <v>0</v>
      </c>
      <c r="Y847" s="257">
        <f t="shared" si="932"/>
        <v>0</v>
      </c>
      <c r="Z847" s="257">
        <f t="shared" si="933"/>
        <v>0</v>
      </c>
      <c r="AA847" s="990"/>
    </row>
    <row r="848" spans="1:27" s="153" customFormat="1" outlineLevel="2">
      <c r="A848" s="146"/>
      <c r="B848" s="146"/>
      <c r="C848" s="147" t="s">
        <v>841</v>
      </c>
      <c r="D848" s="99"/>
      <c r="E848" s="99"/>
      <c r="F848" s="148"/>
      <c r="G848" s="82"/>
      <c r="H848" s="82"/>
      <c r="I848" s="82"/>
      <c r="J848" s="82">
        <f t="shared" ref="J848:K848" si="934">SUBTOTAL(9,J849:J855)</f>
        <v>50899127.082082182</v>
      </c>
      <c r="K848" s="82">
        <f t="shared" si="934"/>
        <v>13756440.984909108</v>
      </c>
      <c r="L848" s="82">
        <f>SUBTOTAL(9,L849:L855)</f>
        <v>64655568.066991299</v>
      </c>
      <c r="M848" s="553">
        <f>'KL TTHT CV DOT 2'!P847</f>
        <v>0</v>
      </c>
      <c r="N848" s="576">
        <f>'KL TTHT CV DOT 2'!Q847</f>
        <v>0</v>
      </c>
      <c r="O848" s="576">
        <f t="shared" si="902"/>
        <v>0</v>
      </c>
      <c r="P848" s="553">
        <f t="shared" ref="P848:P911" si="935">M848+N848+O848</f>
        <v>0</v>
      </c>
      <c r="Q848" s="553"/>
      <c r="R848" s="553"/>
      <c r="S848" s="553" t="e">
        <f>#REF!+Q848+R848</f>
        <v>#REF!</v>
      </c>
      <c r="T848" s="266">
        <f t="shared" ref="T848:U848" si="936">SUBTOTAL(9,T849:T855)</f>
        <v>17151896.966400001</v>
      </c>
      <c r="U848" s="266">
        <f t="shared" si="936"/>
        <v>4032356.2131600007</v>
      </c>
      <c r="V848" s="266">
        <f>SUBTOTAL(9,V849:V855)</f>
        <v>21184253.179559998</v>
      </c>
      <c r="W848" s="266">
        <f t="shared" ref="W848:X848" si="937">SUBTOTAL(9,W849:W855)</f>
        <v>0</v>
      </c>
      <c r="X848" s="266">
        <f t="shared" si="937"/>
        <v>0</v>
      </c>
      <c r="Y848" s="266">
        <f>SUBTOTAL(9,Y849:Y855)</f>
        <v>0</v>
      </c>
      <c r="Z848" s="266">
        <f>SUBTOTAL(9,Z849:Z855)</f>
        <v>21184253.179559998</v>
      </c>
      <c r="AA848" s="988"/>
    </row>
    <row r="849" spans="1:27" outlineLevel="2">
      <c r="A849" s="137"/>
      <c r="B849" s="137"/>
      <c r="C849" s="138" t="s">
        <v>812</v>
      </c>
      <c r="D849" s="97">
        <v>697</v>
      </c>
      <c r="E849" s="97">
        <v>572</v>
      </c>
      <c r="F849" s="139" t="s">
        <v>624</v>
      </c>
      <c r="G849" s="62">
        <v>22980.09</v>
      </c>
      <c r="H849" s="62">
        <v>5743.9305000000022</v>
      </c>
      <c r="I849" s="62">
        <f t="shared" ref="I849" si="938">SUM(G849:H849)</f>
        <v>28724.020500000002</v>
      </c>
      <c r="J849" s="71">
        <f t="shared" ref="J849:J854" si="939">G849*E849</f>
        <v>13144611.48</v>
      </c>
      <c r="K849" s="71">
        <f t="shared" ref="K849:K854" si="940">H849*E849</f>
        <v>3285528.2460000012</v>
      </c>
      <c r="L849" s="71">
        <f t="shared" ref="L849:L854" si="941">I849*E849</f>
        <v>16430139.726000002</v>
      </c>
      <c r="M849" s="554">
        <f>'KL TTHT CV DOT 2'!P848</f>
        <v>0.36</v>
      </c>
      <c r="N849" s="570">
        <f>'KL TTHT CV DOT 2'!Q848</f>
        <v>0</v>
      </c>
      <c r="O849" s="570">
        <f t="shared" si="902"/>
        <v>0.36</v>
      </c>
      <c r="P849" s="552">
        <f t="shared" si="935"/>
        <v>0.72</v>
      </c>
      <c r="Q849" s="552"/>
      <c r="R849" s="552"/>
      <c r="S849" s="552" t="e">
        <f>#REF!+Q849+R849</f>
        <v>#REF!</v>
      </c>
      <c r="T849" s="257">
        <f t="shared" ref="T849:T855" si="942">M849*J849</f>
        <v>4732060.1327999998</v>
      </c>
      <c r="U849" s="257">
        <f t="shared" ref="U849:U855" si="943">M849*K849</f>
        <v>1182790.1685600004</v>
      </c>
      <c r="V849" s="257">
        <f t="shared" ref="V849:V893" si="944">T849+U849</f>
        <v>5914850.3013599999</v>
      </c>
      <c r="W849" s="257">
        <f t="shared" ref="W849:W855" si="945">J849*N849</f>
        <v>0</v>
      </c>
      <c r="X849" s="257">
        <f t="shared" ref="X849:X855" si="946">K849*N849</f>
        <v>0</v>
      </c>
      <c r="Y849" s="257">
        <f t="shared" ref="Y849:Y855" si="947">W849+X849</f>
        <v>0</v>
      </c>
      <c r="Z849" s="257">
        <f t="shared" ref="Z849:Z855" si="948">V849+Y849</f>
        <v>5914850.3013599999</v>
      </c>
      <c r="AA849" s="990"/>
    </row>
    <row r="850" spans="1:27" outlineLevel="2">
      <c r="A850" s="137"/>
      <c r="B850" s="137"/>
      <c r="C850" s="138" t="s">
        <v>842</v>
      </c>
      <c r="D850" s="97">
        <v>496</v>
      </c>
      <c r="E850" s="97">
        <v>464</v>
      </c>
      <c r="F850" s="139" t="s">
        <v>624</v>
      </c>
      <c r="G850" s="62">
        <v>32518.739999999998</v>
      </c>
      <c r="H850" s="62">
        <v>7485.6650000000009</v>
      </c>
      <c r="I850" s="62">
        <f t="shared" ref="I850:I854" si="949">SUM(G850:H850)</f>
        <v>40004.404999999999</v>
      </c>
      <c r="J850" s="71">
        <f t="shared" si="939"/>
        <v>15088695.359999999</v>
      </c>
      <c r="K850" s="71">
        <f t="shared" si="940"/>
        <v>3473348.5600000005</v>
      </c>
      <c r="L850" s="71">
        <f t="shared" si="941"/>
        <v>18562043.919999998</v>
      </c>
      <c r="M850" s="554">
        <f>'KL TTHT CV DOT 2'!P849</f>
        <v>0.36</v>
      </c>
      <c r="N850" s="570">
        <f>'KL TTHT CV DOT 2'!Q849</f>
        <v>0</v>
      </c>
      <c r="O850" s="570">
        <f t="shared" si="902"/>
        <v>0.36</v>
      </c>
      <c r="P850" s="552">
        <f t="shared" si="935"/>
        <v>0.72</v>
      </c>
      <c r="Q850" s="552"/>
      <c r="R850" s="552"/>
      <c r="S850" s="552" t="e">
        <f>#REF!+Q850+R850</f>
        <v>#REF!</v>
      </c>
      <c r="T850" s="257">
        <f t="shared" si="942"/>
        <v>5431930.3295999998</v>
      </c>
      <c r="U850" s="257">
        <f t="shared" si="943"/>
        <v>1250405.4816000001</v>
      </c>
      <c r="V850" s="257">
        <f t="shared" si="944"/>
        <v>6682335.8112000003</v>
      </c>
      <c r="W850" s="257">
        <f t="shared" si="945"/>
        <v>0</v>
      </c>
      <c r="X850" s="257">
        <f t="shared" si="946"/>
        <v>0</v>
      </c>
      <c r="Y850" s="257">
        <f t="shared" si="947"/>
        <v>0</v>
      </c>
      <c r="Z850" s="257">
        <f t="shared" si="948"/>
        <v>6682335.8112000003</v>
      </c>
      <c r="AA850" s="990"/>
    </row>
    <row r="851" spans="1:27" outlineLevel="2">
      <c r="A851" s="137"/>
      <c r="B851" s="137"/>
      <c r="C851" s="138" t="s">
        <v>844</v>
      </c>
      <c r="D851" s="97">
        <v>242</v>
      </c>
      <c r="E851" s="97">
        <v>226</v>
      </c>
      <c r="F851" s="139" t="s">
        <v>624</v>
      </c>
      <c r="G851" s="62">
        <v>72299.399999999994</v>
      </c>
      <c r="H851" s="62">
        <v>17189.865000000002</v>
      </c>
      <c r="I851" s="62">
        <f t="shared" si="949"/>
        <v>89489.264999999999</v>
      </c>
      <c r="J851" s="71">
        <f t="shared" si="939"/>
        <v>16339664.399999999</v>
      </c>
      <c r="K851" s="71">
        <f t="shared" si="940"/>
        <v>3884909.49</v>
      </c>
      <c r="L851" s="71">
        <f t="shared" si="941"/>
        <v>20224573.890000001</v>
      </c>
      <c r="M851" s="554">
        <f>'KL TTHT CV DOT 2'!P850</f>
        <v>0.36</v>
      </c>
      <c r="N851" s="570">
        <f>'KL TTHT CV DOT 2'!Q850</f>
        <v>0</v>
      </c>
      <c r="O851" s="570">
        <f t="shared" si="902"/>
        <v>0.36</v>
      </c>
      <c r="P851" s="552">
        <f t="shared" si="935"/>
        <v>0.72</v>
      </c>
      <c r="Q851" s="552"/>
      <c r="R851" s="552"/>
      <c r="S851" s="552" t="e">
        <f>#REF!+Q851+R851</f>
        <v>#REF!</v>
      </c>
      <c r="T851" s="257">
        <f t="shared" si="942"/>
        <v>5882279.1839999994</v>
      </c>
      <c r="U851" s="257">
        <f t="shared" si="943"/>
        <v>1398567.4164</v>
      </c>
      <c r="V851" s="257">
        <f t="shared" si="944"/>
        <v>7280846.6003999989</v>
      </c>
      <c r="W851" s="257">
        <f t="shared" si="945"/>
        <v>0</v>
      </c>
      <c r="X851" s="257">
        <f t="shared" si="946"/>
        <v>0</v>
      </c>
      <c r="Y851" s="257">
        <f t="shared" si="947"/>
        <v>0</v>
      </c>
      <c r="Z851" s="257">
        <f t="shared" si="948"/>
        <v>7280846.6003999989</v>
      </c>
      <c r="AA851" s="990"/>
    </row>
    <row r="852" spans="1:27" outlineLevel="2">
      <c r="A852" s="137"/>
      <c r="B852" s="137"/>
      <c r="C852" s="138" t="s">
        <v>845</v>
      </c>
      <c r="D852" s="97">
        <v>30</v>
      </c>
      <c r="E852" s="97">
        <v>30</v>
      </c>
      <c r="F852" s="139" t="s">
        <v>624</v>
      </c>
      <c r="G852" s="62">
        <v>102372.9</v>
      </c>
      <c r="H852" s="62">
        <v>18573.439500000004</v>
      </c>
      <c r="I852" s="62">
        <f t="shared" si="949"/>
        <v>120946.3395</v>
      </c>
      <c r="J852" s="71">
        <f t="shared" si="939"/>
        <v>3071187</v>
      </c>
      <c r="K852" s="71">
        <f t="shared" si="940"/>
        <v>557203.18500000017</v>
      </c>
      <c r="L852" s="71">
        <f t="shared" si="941"/>
        <v>3628390.1850000001</v>
      </c>
      <c r="M852" s="554">
        <f>'KL TTHT CV DOT 2'!P851</f>
        <v>0.36</v>
      </c>
      <c r="N852" s="570">
        <f>'KL TTHT CV DOT 2'!Q851</f>
        <v>0</v>
      </c>
      <c r="O852" s="570">
        <f t="shared" si="902"/>
        <v>0.36</v>
      </c>
      <c r="P852" s="552">
        <f t="shared" si="935"/>
        <v>0.72</v>
      </c>
      <c r="Q852" s="552"/>
      <c r="R852" s="552"/>
      <c r="S852" s="552" t="e">
        <f>#REF!+Q852+R852</f>
        <v>#REF!</v>
      </c>
      <c r="T852" s="257">
        <f t="shared" si="942"/>
        <v>1105627.32</v>
      </c>
      <c r="U852" s="257">
        <f t="shared" si="943"/>
        <v>200593.14660000007</v>
      </c>
      <c r="V852" s="257">
        <f t="shared" si="944"/>
        <v>1306220.4666000002</v>
      </c>
      <c r="W852" s="257">
        <f t="shared" si="945"/>
        <v>0</v>
      </c>
      <c r="X852" s="257">
        <f t="shared" si="946"/>
        <v>0</v>
      </c>
      <c r="Y852" s="257">
        <f t="shared" si="947"/>
        <v>0</v>
      </c>
      <c r="Z852" s="257">
        <f t="shared" si="948"/>
        <v>1306220.4666000002</v>
      </c>
      <c r="AA852" s="990"/>
    </row>
    <row r="853" spans="1:27" s="11" customFormat="1" ht="21" customHeight="1" outlineLevel="2">
      <c r="A853" s="192"/>
      <c r="B853" s="192"/>
      <c r="C853" s="386" t="s">
        <v>928</v>
      </c>
      <c r="D853" s="194">
        <v>117</v>
      </c>
      <c r="E853" s="97">
        <v>132</v>
      </c>
      <c r="F853" s="195" t="s">
        <v>624</v>
      </c>
      <c r="G853" s="62">
        <v>8773.9726027397246</v>
      </c>
      <c r="H853" s="62">
        <v>14594.016411764707</v>
      </c>
      <c r="I853" s="62">
        <f t="shared" si="949"/>
        <v>23367.989014504434</v>
      </c>
      <c r="J853" s="199">
        <f t="shared" si="939"/>
        <v>1158164.3835616435</v>
      </c>
      <c r="K853" s="199">
        <f t="shared" si="940"/>
        <v>1926410.1663529414</v>
      </c>
      <c r="L853" s="199">
        <f t="shared" si="941"/>
        <v>3084574.5499145854</v>
      </c>
      <c r="M853" s="554">
        <f>'KL TTHT CV DOT 2'!P852</f>
        <v>0</v>
      </c>
      <c r="N853" s="579">
        <f>'KL TTHT CV DOT 2'!Q852</f>
        <v>0</v>
      </c>
      <c r="O853" s="579">
        <f t="shared" si="902"/>
        <v>0</v>
      </c>
      <c r="P853" s="554">
        <f t="shared" si="935"/>
        <v>0</v>
      </c>
      <c r="Q853" s="554"/>
      <c r="R853" s="554"/>
      <c r="S853" s="554" t="e">
        <f>#REF!+Q853+R853</f>
        <v>#REF!</v>
      </c>
      <c r="T853" s="265">
        <f t="shared" si="942"/>
        <v>0</v>
      </c>
      <c r="U853" s="265">
        <f t="shared" si="943"/>
        <v>0</v>
      </c>
      <c r="V853" s="265">
        <f t="shared" si="944"/>
        <v>0</v>
      </c>
      <c r="W853" s="265">
        <f t="shared" si="945"/>
        <v>0</v>
      </c>
      <c r="X853" s="265">
        <f t="shared" si="946"/>
        <v>0</v>
      </c>
      <c r="Y853" s="265">
        <f t="shared" si="947"/>
        <v>0</v>
      </c>
      <c r="Z853" s="265">
        <f t="shared" si="948"/>
        <v>0</v>
      </c>
      <c r="AA853" s="990"/>
    </row>
    <row r="854" spans="1:27" s="11" customFormat="1" ht="20.25" customHeight="1" outlineLevel="2">
      <c r="A854" s="192"/>
      <c r="B854" s="192"/>
      <c r="C854" s="193" t="s">
        <v>657</v>
      </c>
      <c r="D854" s="194">
        <v>1</v>
      </c>
      <c r="E854" s="194">
        <v>1</v>
      </c>
      <c r="F854" s="195" t="s">
        <v>619</v>
      </c>
      <c r="G854" s="62">
        <v>2096804.4585205477</v>
      </c>
      <c r="H854" s="62">
        <v>629041.33755616425</v>
      </c>
      <c r="I854" s="62">
        <f t="shared" si="949"/>
        <v>2725845.7960767122</v>
      </c>
      <c r="J854" s="199">
        <f t="shared" si="939"/>
        <v>2096804.4585205477</v>
      </c>
      <c r="K854" s="199">
        <f t="shared" si="940"/>
        <v>629041.33755616425</v>
      </c>
      <c r="L854" s="199">
        <f t="shared" si="941"/>
        <v>2725845.7960767122</v>
      </c>
      <c r="M854" s="554">
        <f>'KL TTHT CV DOT 2'!P853</f>
        <v>0</v>
      </c>
      <c r="N854" s="579">
        <f>'KL TTHT CV DOT 2'!Q853</f>
        <v>0</v>
      </c>
      <c r="O854" s="579">
        <f t="shared" si="902"/>
        <v>0</v>
      </c>
      <c r="P854" s="554">
        <f t="shared" si="935"/>
        <v>0</v>
      </c>
      <c r="Q854" s="554"/>
      <c r="R854" s="554"/>
      <c r="S854" s="554" t="e">
        <f>#REF!+Q854+R854</f>
        <v>#REF!</v>
      </c>
      <c r="T854" s="265">
        <f t="shared" si="942"/>
        <v>0</v>
      </c>
      <c r="U854" s="265">
        <f t="shared" si="943"/>
        <v>0</v>
      </c>
      <c r="V854" s="265">
        <f t="shared" si="944"/>
        <v>0</v>
      </c>
      <c r="W854" s="265">
        <f t="shared" si="945"/>
        <v>0</v>
      </c>
      <c r="X854" s="265">
        <f t="shared" si="946"/>
        <v>0</v>
      </c>
      <c r="Y854" s="265">
        <f t="shared" si="947"/>
        <v>0</v>
      </c>
      <c r="Z854" s="265">
        <f t="shared" si="948"/>
        <v>0</v>
      </c>
      <c r="AA854" s="990"/>
    </row>
    <row r="855" spans="1:27" s="11" customFormat="1" outlineLevel="1">
      <c r="A855" s="192"/>
      <c r="B855" s="192"/>
      <c r="C855" s="193"/>
      <c r="D855" s="194"/>
      <c r="E855" s="194"/>
      <c r="F855" s="195"/>
      <c r="G855" s="62"/>
      <c r="H855" s="62"/>
      <c r="I855" s="62"/>
      <c r="J855" s="199"/>
      <c r="K855" s="199"/>
      <c r="L855" s="199"/>
      <c r="M855" s="554">
        <f>'KL TTHT CV DOT 2'!P854</f>
        <v>0</v>
      </c>
      <c r="N855" s="579">
        <f>'KL TTHT CV DOT 2'!Q854</f>
        <v>0</v>
      </c>
      <c r="O855" s="579">
        <f t="shared" si="902"/>
        <v>0</v>
      </c>
      <c r="P855" s="554">
        <f t="shared" si="935"/>
        <v>0</v>
      </c>
      <c r="Q855" s="554"/>
      <c r="R855" s="554"/>
      <c r="S855" s="554" t="e">
        <f>#REF!+Q855+R855</f>
        <v>#REF!</v>
      </c>
      <c r="T855" s="265">
        <f t="shared" si="942"/>
        <v>0</v>
      </c>
      <c r="U855" s="265">
        <f t="shared" si="943"/>
        <v>0</v>
      </c>
      <c r="V855" s="265">
        <f t="shared" si="944"/>
        <v>0</v>
      </c>
      <c r="W855" s="265">
        <f t="shared" si="945"/>
        <v>0</v>
      </c>
      <c r="X855" s="265">
        <f t="shared" si="946"/>
        <v>0</v>
      </c>
      <c r="Y855" s="265">
        <f t="shared" si="947"/>
        <v>0</v>
      </c>
      <c r="Z855" s="265">
        <f t="shared" si="948"/>
        <v>0</v>
      </c>
      <c r="AA855" s="990"/>
    </row>
    <row r="856" spans="1:27" s="363" customFormat="1" outlineLevel="1">
      <c r="A856" s="172" t="s">
        <v>398</v>
      </c>
      <c r="B856" s="172"/>
      <c r="C856" s="189" t="s">
        <v>165</v>
      </c>
      <c r="D856" s="190">
        <v>1</v>
      </c>
      <c r="E856" s="190">
        <v>1</v>
      </c>
      <c r="F856" s="191" t="s">
        <v>10</v>
      </c>
      <c r="G856" s="82"/>
      <c r="H856" s="82"/>
      <c r="I856" s="82"/>
      <c r="J856" s="174">
        <f>SUBTOTAL(9,J857:J867)</f>
        <v>23443545.7615644</v>
      </c>
      <c r="K856" s="174">
        <f t="shared" ref="K856:L856" si="950">SUBTOTAL(9,K857:K867)</f>
        <v>7134770.8066978622</v>
      </c>
      <c r="L856" s="174">
        <f t="shared" si="950"/>
        <v>30578316.56826226</v>
      </c>
      <c r="M856" s="558">
        <f>'KL TTHT CV DOT 2'!P855</f>
        <v>0</v>
      </c>
      <c r="N856" s="578">
        <f>'KL TTHT CV DOT 2'!Q855</f>
        <v>0</v>
      </c>
      <c r="O856" s="578">
        <f t="shared" si="902"/>
        <v>0</v>
      </c>
      <c r="P856" s="558">
        <f t="shared" si="935"/>
        <v>0</v>
      </c>
      <c r="Q856" s="558"/>
      <c r="R856" s="558"/>
      <c r="S856" s="558" t="e">
        <f>#REF!+Q856+R856</f>
        <v>#REF!</v>
      </c>
      <c r="T856" s="843">
        <f>SUBTOTAL(9,T857:T867)</f>
        <v>2587190.9543999997</v>
      </c>
      <c r="U856" s="843">
        <f t="shared" ref="U856:V856" si="951">SUBTOTAL(9,U857:U867)</f>
        <v>595559.5074</v>
      </c>
      <c r="V856" s="843">
        <f t="shared" si="951"/>
        <v>3182750.4617999997</v>
      </c>
      <c r="W856" s="843">
        <f>SUBTOTAL(9,W857:W867)</f>
        <v>0</v>
      </c>
      <c r="X856" s="843">
        <f t="shared" ref="X856:Y856" si="952">SUBTOTAL(9,X857:X867)</f>
        <v>0</v>
      </c>
      <c r="Y856" s="843">
        <f t="shared" si="952"/>
        <v>0</v>
      </c>
      <c r="Z856" s="843">
        <f t="shared" ref="Z856" si="953">SUBTOTAL(9,Z857:Z867)</f>
        <v>3182750.4617999997</v>
      </c>
      <c r="AA856" s="988"/>
    </row>
    <row r="857" spans="1:27" s="11" customFormat="1" outlineLevel="2">
      <c r="A857" s="192"/>
      <c r="B857" s="192"/>
      <c r="C857" s="193" t="s">
        <v>731</v>
      </c>
      <c r="D857" s="194">
        <v>14</v>
      </c>
      <c r="E857" s="97">
        <v>15</v>
      </c>
      <c r="F857" s="195" t="s">
        <v>660</v>
      </c>
      <c r="G857" s="62">
        <v>516120.00000000006</v>
      </c>
      <c r="H857" s="62">
        <v>63504.000000000007</v>
      </c>
      <c r="I857" s="62">
        <f>SUM(G857:H857)</f>
        <v>579624.00000000012</v>
      </c>
      <c r="J857" s="199">
        <f>G857*E857</f>
        <v>7741800.0000000009</v>
      </c>
      <c r="K857" s="199">
        <f>H857*E857</f>
        <v>952560.00000000012</v>
      </c>
      <c r="L857" s="199">
        <f>I857*E857</f>
        <v>8694360.0000000019</v>
      </c>
      <c r="M857" s="554">
        <f>'KL TTHT CV DOT 2'!P856</f>
        <v>0</v>
      </c>
      <c r="N857" s="579">
        <f>'KL TTHT CV DOT 2'!Q856</f>
        <v>0</v>
      </c>
      <c r="O857" s="579">
        <f t="shared" si="902"/>
        <v>0</v>
      </c>
      <c r="P857" s="554">
        <f t="shared" si="935"/>
        <v>0</v>
      </c>
      <c r="Q857" s="554"/>
      <c r="R857" s="554"/>
      <c r="S857" s="554" t="e">
        <f>#REF!+Q857+R857</f>
        <v>#REF!</v>
      </c>
      <c r="T857" s="265">
        <f>M857*J857</f>
        <v>0</v>
      </c>
      <c r="U857" s="265">
        <f>M857*K857</f>
        <v>0</v>
      </c>
      <c r="V857" s="265">
        <f t="shared" si="944"/>
        <v>0</v>
      </c>
      <c r="W857" s="265">
        <f>J857*N857</f>
        <v>0</v>
      </c>
      <c r="X857" s="265">
        <f>K857*N857</f>
        <v>0</v>
      </c>
      <c r="Y857" s="265">
        <f t="shared" ref="Y857:Y861" si="954">W857+X857</f>
        <v>0</v>
      </c>
      <c r="Z857" s="265">
        <f>V857+Y857</f>
        <v>0</v>
      </c>
      <c r="AA857" s="990"/>
    </row>
    <row r="858" spans="1:27" s="11" customFormat="1" outlineLevel="2">
      <c r="A858" s="192"/>
      <c r="B858" s="192"/>
      <c r="C858" s="193" t="s">
        <v>733</v>
      </c>
      <c r="D858" s="194">
        <v>7</v>
      </c>
      <c r="E858" s="97">
        <v>7</v>
      </c>
      <c r="F858" s="195" t="s">
        <v>660</v>
      </c>
      <c r="G858" s="62">
        <v>566280</v>
      </c>
      <c r="H858" s="62">
        <v>63504.000000000007</v>
      </c>
      <c r="I858" s="62">
        <f t="shared" ref="I858:I860" si="955">SUM(G858:H858)</f>
        <v>629784</v>
      </c>
      <c r="J858" s="199">
        <f>G858*E858</f>
        <v>3963960</v>
      </c>
      <c r="K858" s="199">
        <f>H858*E858</f>
        <v>444528.00000000006</v>
      </c>
      <c r="L858" s="199">
        <f>I858*E858</f>
        <v>4408488</v>
      </c>
      <c r="M858" s="554">
        <f>'KL TTHT CV DOT 2'!P857</f>
        <v>0</v>
      </c>
      <c r="N858" s="579">
        <f>'KL TTHT CV DOT 2'!Q857</f>
        <v>0</v>
      </c>
      <c r="O858" s="579">
        <f t="shared" si="902"/>
        <v>0</v>
      </c>
      <c r="P858" s="554">
        <f t="shared" si="935"/>
        <v>0</v>
      </c>
      <c r="Q858" s="554"/>
      <c r="R858" s="554"/>
      <c r="S858" s="554" t="e">
        <f>#REF!+Q858+R858</f>
        <v>#REF!</v>
      </c>
      <c r="T858" s="265">
        <f>M858*J858</f>
        <v>0</v>
      </c>
      <c r="U858" s="265">
        <f>M858*K858</f>
        <v>0</v>
      </c>
      <c r="V858" s="265">
        <f t="shared" si="944"/>
        <v>0</v>
      </c>
      <c r="W858" s="265">
        <f>J858*N858</f>
        <v>0</v>
      </c>
      <c r="X858" s="265">
        <f>K858*N858</f>
        <v>0</v>
      </c>
      <c r="Y858" s="265">
        <f t="shared" si="954"/>
        <v>0</v>
      </c>
      <c r="Z858" s="265">
        <f>V858+Y858</f>
        <v>0</v>
      </c>
      <c r="AA858" s="990"/>
    </row>
    <row r="859" spans="1:27" s="11" customFormat="1" outlineLevel="2">
      <c r="A859" s="192"/>
      <c r="B859" s="192"/>
      <c r="C859" s="193" t="s">
        <v>735</v>
      </c>
      <c r="D859" s="194">
        <v>9</v>
      </c>
      <c r="E859" s="194">
        <v>15</v>
      </c>
      <c r="F859" s="195" t="s">
        <v>660</v>
      </c>
      <c r="G859" s="62">
        <v>124560</v>
      </c>
      <c r="H859" s="62">
        <v>54500.000000000007</v>
      </c>
      <c r="I859" s="62">
        <f t="shared" si="955"/>
        <v>179060</v>
      </c>
      <c r="J859" s="199">
        <f>G859*E859</f>
        <v>1868400</v>
      </c>
      <c r="K859" s="199">
        <f>H859*E859</f>
        <v>817500.00000000012</v>
      </c>
      <c r="L859" s="199">
        <f>I859*E859</f>
        <v>2685900</v>
      </c>
      <c r="M859" s="554">
        <f>'KL TTHT CV DOT 2'!P858</f>
        <v>0</v>
      </c>
      <c r="N859" s="579">
        <f>'KL TTHT CV DOT 2'!Q858</f>
        <v>0</v>
      </c>
      <c r="O859" s="579">
        <f t="shared" si="902"/>
        <v>0</v>
      </c>
      <c r="P859" s="554">
        <f t="shared" si="935"/>
        <v>0</v>
      </c>
      <c r="Q859" s="554"/>
      <c r="R859" s="554"/>
      <c r="S859" s="554" t="e">
        <f>#REF!+Q859+R859</f>
        <v>#REF!</v>
      </c>
      <c r="T859" s="265">
        <f>M859*J859</f>
        <v>0</v>
      </c>
      <c r="U859" s="265">
        <f>M859*K859</f>
        <v>0</v>
      </c>
      <c r="V859" s="265">
        <f t="shared" si="944"/>
        <v>0</v>
      </c>
      <c r="W859" s="265">
        <f>J859*N859</f>
        <v>0</v>
      </c>
      <c r="X859" s="265">
        <f>K859*N859</f>
        <v>0</v>
      </c>
      <c r="Y859" s="265">
        <f t="shared" si="954"/>
        <v>0</v>
      </c>
      <c r="Z859" s="265">
        <f>V859+Y859</f>
        <v>0</v>
      </c>
      <c r="AA859" s="990"/>
    </row>
    <row r="860" spans="1:27" s="11" customFormat="1" outlineLevel="2">
      <c r="A860" s="192"/>
      <c r="B860" s="192"/>
      <c r="C860" s="193" t="s">
        <v>657</v>
      </c>
      <c r="D860" s="194">
        <v>1</v>
      </c>
      <c r="E860" s="194">
        <v>1</v>
      </c>
      <c r="F860" s="195" t="s">
        <v>660</v>
      </c>
      <c r="G860" s="62">
        <v>440000</v>
      </c>
      <c r="H860" s="62">
        <v>88000</v>
      </c>
      <c r="I860" s="62">
        <f t="shared" si="955"/>
        <v>528000</v>
      </c>
      <c r="J860" s="199">
        <f>G860*E860</f>
        <v>440000</v>
      </c>
      <c r="K860" s="199">
        <f>H860*E860</f>
        <v>88000</v>
      </c>
      <c r="L860" s="199">
        <f>I860*E860</f>
        <v>528000</v>
      </c>
      <c r="M860" s="554">
        <f>'KL TTHT CV DOT 2'!P859</f>
        <v>0</v>
      </c>
      <c r="N860" s="579">
        <f>'KL TTHT CV DOT 2'!Q859</f>
        <v>0</v>
      </c>
      <c r="O860" s="579">
        <f t="shared" si="902"/>
        <v>0</v>
      </c>
      <c r="P860" s="554">
        <f t="shared" si="935"/>
        <v>0</v>
      </c>
      <c r="Q860" s="554"/>
      <c r="R860" s="554"/>
      <c r="S860" s="554" t="e">
        <f>#REF!+Q860+R860</f>
        <v>#REF!</v>
      </c>
      <c r="T860" s="265">
        <f>M860*J860</f>
        <v>0</v>
      </c>
      <c r="U860" s="265">
        <f>M860*K860</f>
        <v>0</v>
      </c>
      <c r="V860" s="265">
        <f t="shared" si="944"/>
        <v>0</v>
      </c>
      <c r="W860" s="265">
        <f>J860*N860</f>
        <v>0</v>
      </c>
      <c r="X860" s="265">
        <f>K860*N860</f>
        <v>0</v>
      </c>
      <c r="Y860" s="265">
        <f t="shared" si="954"/>
        <v>0</v>
      </c>
      <c r="Z860" s="265">
        <f>V860+Y860</f>
        <v>0</v>
      </c>
      <c r="AA860" s="990"/>
    </row>
    <row r="861" spans="1:27" s="11" customFormat="1" outlineLevel="2">
      <c r="A861" s="192"/>
      <c r="B861" s="192"/>
      <c r="C861" s="193"/>
      <c r="D861" s="194"/>
      <c r="E861" s="194"/>
      <c r="F861" s="195"/>
      <c r="G861" s="62"/>
      <c r="H861" s="62"/>
      <c r="I861" s="62"/>
      <c r="J861" s="199"/>
      <c r="K861" s="199"/>
      <c r="L861" s="199"/>
      <c r="M861" s="554">
        <f>'KL TTHT CV DOT 2'!P860</f>
        <v>0</v>
      </c>
      <c r="N861" s="579">
        <f>'KL TTHT CV DOT 2'!Q860</f>
        <v>0</v>
      </c>
      <c r="O861" s="579">
        <f t="shared" si="902"/>
        <v>0</v>
      </c>
      <c r="P861" s="554">
        <f t="shared" si="935"/>
        <v>0</v>
      </c>
      <c r="Q861" s="554"/>
      <c r="R861" s="554"/>
      <c r="S861" s="554" t="e">
        <f>#REF!+Q861+R861</f>
        <v>#REF!</v>
      </c>
      <c r="T861" s="265">
        <f>M861*J861</f>
        <v>0</v>
      </c>
      <c r="U861" s="265">
        <f>M861*K861</f>
        <v>0</v>
      </c>
      <c r="V861" s="265">
        <f t="shared" si="944"/>
        <v>0</v>
      </c>
      <c r="W861" s="265">
        <f>J861*N861</f>
        <v>0</v>
      </c>
      <c r="X861" s="265">
        <f>K861*N861</f>
        <v>0</v>
      </c>
      <c r="Y861" s="265">
        <f t="shared" si="954"/>
        <v>0</v>
      </c>
      <c r="Z861" s="265">
        <f>V861+Y861</f>
        <v>0</v>
      </c>
      <c r="AA861" s="990"/>
    </row>
    <row r="862" spans="1:27" s="11" customFormat="1" ht="19.5" customHeight="1" outlineLevel="2">
      <c r="A862" s="192"/>
      <c r="B862" s="192"/>
      <c r="C862" s="379" t="s">
        <v>737</v>
      </c>
      <c r="D862" s="194"/>
      <c r="E862" s="194"/>
      <c r="F862" s="195"/>
      <c r="G862" s="199"/>
      <c r="H862" s="199"/>
      <c r="I862" s="199"/>
      <c r="J862" s="174">
        <f t="shared" ref="J862:K862" si="956">SUBTOTAL(9,J863:J867)</f>
        <v>9429385.7615643963</v>
      </c>
      <c r="K862" s="174">
        <f t="shared" si="956"/>
        <v>4832182.8066978613</v>
      </c>
      <c r="L862" s="174">
        <f>SUBTOTAL(9,L863:L867)</f>
        <v>14261568.568262259</v>
      </c>
      <c r="M862" s="558">
        <f>'KL TTHT CV DOT 2'!P861</f>
        <v>0</v>
      </c>
      <c r="N862" s="578">
        <f>'KL TTHT CV DOT 2'!Q861</f>
        <v>0</v>
      </c>
      <c r="O862" s="578">
        <f t="shared" si="902"/>
        <v>0</v>
      </c>
      <c r="P862" s="558">
        <f t="shared" si="935"/>
        <v>0</v>
      </c>
      <c r="Q862" s="558"/>
      <c r="R862" s="558"/>
      <c r="S862" s="558" t="e">
        <f>#REF!+Q862+R862</f>
        <v>#REF!</v>
      </c>
      <c r="T862" s="843">
        <f t="shared" ref="T862:U862" si="957">SUBTOTAL(9,T863:T867)</f>
        <v>2587190.9543999997</v>
      </c>
      <c r="U862" s="843">
        <f t="shared" si="957"/>
        <v>595559.5074</v>
      </c>
      <c r="V862" s="843">
        <f>SUBTOTAL(9,V863:V867)</f>
        <v>3182750.4617999997</v>
      </c>
      <c r="W862" s="843">
        <f t="shared" ref="W862:X862" si="958">SUBTOTAL(9,W863:W867)</f>
        <v>0</v>
      </c>
      <c r="X862" s="843">
        <f t="shared" si="958"/>
        <v>0</v>
      </c>
      <c r="Y862" s="843">
        <f>SUBTOTAL(9,Y863:Y867)</f>
        <v>0</v>
      </c>
      <c r="Z862" s="843">
        <f>SUBTOTAL(9,Z863:Z867)</f>
        <v>3182750.4617999997</v>
      </c>
      <c r="AA862" s="988"/>
    </row>
    <row r="863" spans="1:27" s="11" customFormat="1" outlineLevel="2">
      <c r="A863" s="192"/>
      <c r="B863" s="192"/>
      <c r="C863" s="193" t="s">
        <v>646</v>
      </c>
      <c r="D863" s="194">
        <v>315</v>
      </c>
      <c r="E863" s="97">
        <v>221</v>
      </c>
      <c r="F863" s="195" t="s">
        <v>624</v>
      </c>
      <c r="G863" s="199">
        <v>32518.739999999998</v>
      </c>
      <c r="H863" s="199">
        <v>7485.6650000000009</v>
      </c>
      <c r="I863" s="199">
        <f t="shared" ref="I863" si="959">SUM(G863:H863)</f>
        <v>40004.404999999999</v>
      </c>
      <c r="J863" s="199">
        <f>G863*E863</f>
        <v>7186641.5399999991</v>
      </c>
      <c r="K863" s="199">
        <f>H863*E863</f>
        <v>1654331.9650000001</v>
      </c>
      <c r="L863" s="199">
        <f>I863*E863</f>
        <v>8840973.504999999</v>
      </c>
      <c r="M863" s="554">
        <f>'KL TTHT CV DOT 2'!P862</f>
        <v>0.36</v>
      </c>
      <c r="N863" s="579">
        <f>'KL TTHT CV DOT 2'!Q862</f>
        <v>0</v>
      </c>
      <c r="O863" s="579">
        <f t="shared" si="902"/>
        <v>0.36</v>
      </c>
      <c r="P863" s="554">
        <f t="shared" si="935"/>
        <v>0.72</v>
      </c>
      <c r="Q863" s="554"/>
      <c r="R863" s="554"/>
      <c r="S863" s="554" t="e">
        <f>#REF!+Q863+R863</f>
        <v>#REF!</v>
      </c>
      <c r="T863" s="265">
        <f>M863*J863</f>
        <v>2587190.9543999997</v>
      </c>
      <c r="U863" s="265">
        <f>M863*K863</f>
        <v>595559.5074</v>
      </c>
      <c r="V863" s="265">
        <f t="shared" si="944"/>
        <v>3182750.4617999997</v>
      </c>
      <c r="W863" s="265">
        <f>J863*N863</f>
        <v>0</v>
      </c>
      <c r="X863" s="265">
        <f>K863*N863</f>
        <v>0</v>
      </c>
      <c r="Y863" s="265">
        <f t="shared" ref="Y863:Y867" si="960">W863+X863</f>
        <v>0</v>
      </c>
      <c r="Z863" s="265">
        <f>V863+Y863</f>
        <v>3182750.4617999997</v>
      </c>
      <c r="AA863" s="990"/>
    </row>
    <row r="864" spans="1:27" s="11" customFormat="1" ht="19.5" customHeight="1" outlineLevel="2">
      <c r="A864" s="192"/>
      <c r="B864" s="192"/>
      <c r="C864" s="386" t="s">
        <v>928</v>
      </c>
      <c r="D864" s="194">
        <v>177</v>
      </c>
      <c r="E864" s="97">
        <v>190</v>
      </c>
      <c r="F864" s="195" t="s">
        <v>624</v>
      </c>
      <c r="G864" s="199">
        <v>8773.9726027397246</v>
      </c>
      <c r="H864" s="199">
        <v>14594.016411764707</v>
      </c>
      <c r="I864" s="199">
        <f t="shared" ref="I864:I866" si="961">SUM(G864:H864)</f>
        <v>23367.989014504434</v>
      </c>
      <c r="J864" s="199">
        <f>G864*E864</f>
        <v>1667054.7945205476</v>
      </c>
      <c r="K864" s="199">
        <f>H864*E864</f>
        <v>2772863.1182352942</v>
      </c>
      <c r="L864" s="199">
        <f>I864*E864</f>
        <v>4439917.9127558423</v>
      </c>
      <c r="M864" s="554">
        <f>'KL TTHT CV DOT 2'!P863</f>
        <v>0</v>
      </c>
      <c r="N864" s="579">
        <f>'KL TTHT CV DOT 2'!Q863</f>
        <v>0</v>
      </c>
      <c r="O864" s="579">
        <f t="shared" si="902"/>
        <v>0</v>
      </c>
      <c r="P864" s="554">
        <f t="shared" si="935"/>
        <v>0</v>
      </c>
      <c r="Q864" s="554"/>
      <c r="R864" s="554"/>
      <c r="S864" s="554" t="e">
        <f>#REF!+Q864+R864</f>
        <v>#REF!</v>
      </c>
      <c r="T864" s="265">
        <f>M864*J864</f>
        <v>0</v>
      </c>
      <c r="U864" s="265">
        <f>M864*K864</f>
        <v>0</v>
      </c>
      <c r="V864" s="265">
        <f t="shared" si="944"/>
        <v>0</v>
      </c>
      <c r="W864" s="265">
        <f>J864*N864</f>
        <v>0</v>
      </c>
      <c r="X864" s="265">
        <f>K864*N864</f>
        <v>0</v>
      </c>
      <c r="Y864" s="265">
        <f t="shared" si="960"/>
        <v>0</v>
      </c>
      <c r="Z864" s="265">
        <f>V864+Y864</f>
        <v>0</v>
      </c>
      <c r="AA864" s="990"/>
    </row>
    <row r="865" spans="1:27" s="11" customFormat="1" ht="19.5" customHeight="1" outlineLevel="2">
      <c r="A865" s="192"/>
      <c r="B865" s="192"/>
      <c r="C865" s="386" t="s">
        <v>1183</v>
      </c>
      <c r="D865" s="194">
        <v>63</v>
      </c>
      <c r="E865" s="97">
        <v>55.000000000000007</v>
      </c>
      <c r="F865" s="195" t="s">
        <v>624</v>
      </c>
      <c r="G865" s="199">
        <v>3554.7229199999997</v>
      </c>
      <c r="H865" s="199">
        <v>5289.7058823529414</v>
      </c>
      <c r="I865" s="199">
        <f t="shared" si="961"/>
        <v>8844.4288023529407</v>
      </c>
      <c r="J865" s="199">
        <f>G865*E865</f>
        <v>195509.76060000001</v>
      </c>
      <c r="K865" s="199">
        <f>H865*E865</f>
        <v>290933.82352941181</v>
      </c>
      <c r="L865" s="199">
        <f>I865*E865</f>
        <v>486443.58412941179</v>
      </c>
      <c r="M865" s="554">
        <f>'KL TTHT CV DOT 2'!P864</f>
        <v>0</v>
      </c>
      <c r="N865" s="579">
        <f>'KL TTHT CV DOT 2'!Q864</f>
        <v>0</v>
      </c>
      <c r="O865" s="579">
        <f t="shared" si="902"/>
        <v>0</v>
      </c>
      <c r="P865" s="554">
        <f t="shared" si="935"/>
        <v>0</v>
      </c>
      <c r="Q865" s="554"/>
      <c r="R865" s="554"/>
      <c r="S865" s="554" t="e">
        <f>#REF!+Q865+R865</f>
        <v>#REF!</v>
      </c>
      <c r="T865" s="265">
        <f>M865*J865</f>
        <v>0</v>
      </c>
      <c r="U865" s="265">
        <f>M865*K865</f>
        <v>0</v>
      </c>
      <c r="V865" s="265">
        <f t="shared" si="944"/>
        <v>0</v>
      </c>
      <c r="W865" s="265">
        <f>J865*N865</f>
        <v>0</v>
      </c>
      <c r="X865" s="265">
        <f>K865*N865</f>
        <v>0</v>
      </c>
      <c r="Y865" s="265">
        <f t="shared" si="960"/>
        <v>0</v>
      </c>
      <c r="Z865" s="265">
        <f>V865+Y865</f>
        <v>0</v>
      </c>
      <c r="AA865" s="990"/>
    </row>
    <row r="866" spans="1:27" ht="19.5" customHeight="1" outlineLevel="2">
      <c r="A866" s="137"/>
      <c r="B866" s="137"/>
      <c r="C866" s="138" t="s">
        <v>657</v>
      </c>
      <c r="D866" s="97">
        <v>1</v>
      </c>
      <c r="E866" s="97">
        <v>1</v>
      </c>
      <c r="F866" s="139" t="s">
        <v>619</v>
      </c>
      <c r="G866" s="199">
        <v>380179.66644384933</v>
      </c>
      <c r="H866" s="199">
        <v>114053.8999331548</v>
      </c>
      <c r="I866" s="71">
        <f t="shared" si="961"/>
        <v>494233.56637700414</v>
      </c>
      <c r="J866" s="71">
        <f>G866*E866</f>
        <v>380179.66644384933</v>
      </c>
      <c r="K866" s="71">
        <f>H866*E866</f>
        <v>114053.8999331548</v>
      </c>
      <c r="L866" s="71">
        <f>I866*E866</f>
        <v>494233.56637700414</v>
      </c>
      <c r="M866" s="552">
        <f>'KL TTHT CV DOT 2'!P865</f>
        <v>0</v>
      </c>
      <c r="N866" s="570">
        <f>'KL TTHT CV DOT 2'!Q865</f>
        <v>0</v>
      </c>
      <c r="O866" s="570">
        <f t="shared" si="902"/>
        <v>0</v>
      </c>
      <c r="P866" s="552">
        <f t="shared" si="935"/>
        <v>0</v>
      </c>
      <c r="Q866" s="552"/>
      <c r="R866" s="552"/>
      <c r="S866" s="552" t="e">
        <f>#REF!+Q866+R866</f>
        <v>#REF!</v>
      </c>
      <c r="T866" s="257">
        <f>M866*J866</f>
        <v>0</v>
      </c>
      <c r="U866" s="257">
        <f>M866*K866</f>
        <v>0</v>
      </c>
      <c r="V866" s="257">
        <f t="shared" si="944"/>
        <v>0</v>
      </c>
      <c r="W866" s="257">
        <f>J866*N866</f>
        <v>0</v>
      </c>
      <c r="X866" s="257">
        <f>K866*N866</f>
        <v>0</v>
      </c>
      <c r="Y866" s="257">
        <f t="shared" si="960"/>
        <v>0</v>
      </c>
      <c r="Z866" s="257">
        <f>V866+Y866</f>
        <v>0</v>
      </c>
      <c r="AA866" s="990"/>
    </row>
    <row r="867" spans="1:27" outlineLevel="1">
      <c r="A867" s="137"/>
      <c r="B867" s="137"/>
      <c r="C867" s="138"/>
      <c r="D867" s="97"/>
      <c r="E867" s="97"/>
      <c r="F867" s="139"/>
      <c r="G867" s="62"/>
      <c r="H867" s="71"/>
      <c r="I867" s="71"/>
      <c r="J867" s="71"/>
      <c r="K867" s="71"/>
      <c r="L867" s="62"/>
      <c r="M867" s="550">
        <f>'KL TTHT CV DOT 2'!P866</f>
        <v>0</v>
      </c>
      <c r="N867" s="574">
        <f>'KL TTHT CV DOT 2'!Q866</f>
        <v>0</v>
      </c>
      <c r="O867" s="574">
        <f t="shared" si="902"/>
        <v>0</v>
      </c>
      <c r="P867" s="550">
        <f t="shared" si="935"/>
        <v>0</v>
      </c>
      <c r="Q867" s="550"/>
      <c r="R867" s="550"/>
      <c r="S867" s="550" t="e">
        <f>#REF!+Q867+R867</f>
        <v>#REF!</v>
      </c>
      <c r="T867" s="255">
        <f>M867*J867</f>
        <v>0</v>
      </c>
      <c r="U867" s="255">
        <f>M867*K867</f>
        <v>0</v>
      </c>
      <c r="V867" s="255">
        <f t="shared" si="944"/>
        <v>0</v>
      </c>
      <c r="W867" s="255">
        <f>J867*N867</f>
        <v>0</v>
      </c>
      <c r="X867" s="255">
        <f>K867*N867</f>
        <v>0</v>
      </c>
      <c r="Y867" s="255">
        <f t="shared" si="960"/>
        <v>0</v>
      </c>
      <c r="Z867" s="255">
        <f>V867+Y867</f>
        <v>0</v>
      </c>
      <c r="AA867" s="990"/>
    </row>
    <row r="868" spans="1:27">
      <c r="A868" s="647"/>
      <c r="B868" s="647"/>
      <c r="C868" s="652" t="s">
        <v>1672</v>
      </c>
      <c r="D868" s="648"/>
      <c r="E868" s="648"/>
      <c r="F868" s="649"/>
      <c r="G868" s="650"/>
      <c r="H868" s="650"/>
      <c r="I868" s="650"/>
      <c r="J868" s="650"/>
      <c r="K868" s="650"/>
      <c r="L868" s="650">
        <f>SUBTOTAL(9,L869:L1383)</f>
        <v>3412928080.1667376</v>
      </c>
      <c r="M868" s="651">
        <f>'KL TTHT CV DOT 2'!P867</f>
        <v>0</v>
      </c>
      <c r="N868" s="1016">
        <f>'KL TTHT CV DOT 2'!Q867</f>
        <v>0</v>
      </c>
      <c r="O868" s="1016">
        <f t="shared" si="902"/>
        <v>0</v>
      </c>
      <c r="P868" s="651">
        <f t="shared" si="935"/>
        <v>0</v>
      </c>
      <c r="Q868" s="651"/>
      <c r="R868" s="651"/>
      <c r="S868" s="651" t="e">
        <f>#REF!+Q868+R868</f>
        <v>#REF!</v>
      </c>
      <c r="T868" s="840"/>
      <c r="U868" s="840"/>
      <c r="V868" s="840">
        <f>SUBTOTAL(9,V869:V1383)</f>
        <v>86650661.850542814</v>
      </c>
      <c r="W868" s="840"/>
      <c r="X868" s="840"/>
      <c r="Y868" s="840">
        <f>SUBTOTAL(9,Y869:Y1383)</f>
        <v>847831186.02098358</v>
      </c>
      <c r="Z868" s="840">
        <f>SUBTOTAL(9,Z869:Z1383)</f>
        <v>934481847.87152636</v>
      </c>
      <c r="AA868" s="988"/>
    </row>
    <row r="869" spans="1:27">
      <c r="A869" s="165" t="s">
        <v>71</v>
      </c>
      <c r="B869" s="165"/>
      <c r="C869" s="166" t="s">
        <v>36</v>
      </c>
      <c r="D869" s="167"/>
      <c r="E869" s="167"/>
      <c r="F869" s="168"/>
      <c r="G869" s="169"/>
      <c r="H869" s="169"/>
      <c r="I869" s="169"/>
      <c r="J869" s="169">
        <f t="shared" ref="J869:K869" si="962">SUBTOTAL(9,J870:J893)</f>
        <v>124241733.16905928</v>
      </c>
      <c r="K869" s="169">
        <f t="shared" si="962"/>
        <v>20176036.58184544</v>
      </c>
      <c r="L869" s="169">
        <f>SUBTOTAL(9,L870:L893)</f>
        <v>144417769.75090474</v>
      </c>
      <c r="M869" s="551">
        <f>'KL TTHT CV DOT 2'!P868</f>
        <v>0</v>
      </c>
      <c r="N869" s="573">
        <f>'KL TTHT CV DOT 2'!Q868</f>
        <v>0</v>
      </c>
      <c r="O869" s="573">
        <f t="shared" si="902"/>
        <v>0</v>
      </c>
      <c r="P869" s="551">
        <f t="shared" si="935"/>
        <v>0</v>
      </c>
      <c r="Q869" s="169"/>
      <c r="R869" s="169"/>
      <c r="S869" s="551" t="e">
        <f>#REF!+Q869+R869</f>
        <v>#REF!</v>
      </c>
      <c r="T869" s="841">
        <f t="shared" ref="T869:U869" si="963">SUBTOTAL(9,T870:T893)</f>
        <v>74545039.901435539</v>
      </c>
      <c r="U869" s="841">
        <f t="shared" si="963"/>
        <v>12105621.949107263</v>
      </c>
      <c r="V869" s="841">
        <f>SUBTOTAL(9,V870:V893)</f>
        <v>86650661.850542814</v>
      </c>
      <c r="W869" s="841">
        <f t="shared" ref="W869:X869" si="964">SUBTOTAL(9,W870:W893)</f>
        <v>0</v>
      </c>
      <c r="X869" s="841">
        <f t="shared" si="964"/>
        <v>0</v>
      </c>
      <c r="Y869" s="841">
        <f>SUBTOTAL(9,Y870:Y893)</f>
        <v>0</v>
      </c>
      <c r="Z869" s="841">
        <f>SUBTOTAL(9,Z870:Z893)</f>
        <v>86650661.850542814</v>
      </c>
      <c r="AA869" s="988"/>
    </row>
    <row r="870" spans="1:27" outlineLevel="1">
      <c r="A870" s="137"/>
      <c r="B870" s="137"/>
      <c r="C870" s="138"/>
      <c r="D870" s="94"/>
      <c r="E870" s="97"/>
      <c r="F870" s="139"/>
      <c r="G870" s="71"/>
      <c r="H870" s="71"/>
      <c r="I870" s="71"/>
      <c r="J870" s="71"/>
      <c r="K870" s="71"/>
      <c r="L870" s="71"/>
      <c r="M870" s="552">
        <f>'KL TTHT CV DOT 2'!P869</f>
        <v>0</v>
      </c>
      <c r="N870" s="570">
        <f>'KL TTHT CV DOT 2'!Q869</f>
        <v>0</v>
      </c>
      <c r="O870" s="570">
        <f t="shared" si="902"/>
        <v>0</v>
      </c>
      <c r="P870" s="552">
        <f t="shared" si="935"/>
        <v>0</v>
      </c>
      <c r="Q870" s="71"/>
      <c r="R870" s="71"/>
      <c r="S870" s="552" t="e">
        <f>#REF!+Q870+R870</f>
        <v>#REF!</v>
      </c>
      <c r="T870" s="257"/>
      <c r="U870" s="257"/>
      <c r="V870" s="257"/>
      <c r="W870" s="257"/>
      <c r="X870" s="257"/>
      <c r="Y870" s="257"/>
      <c r="Z870" s="257"/>
      <c r="AA870" s="990"/>
    </row>
    <row r="871" spans="1:27" outlineLevel="1">
      <c r="A871" s="137" t="s">
        <v>72</v>
      </c>
      <c r="B871" s="146"/>
      <c r="C871" s="171" t="s">
        <v>36</v>
      </c>
      <c r="D871" s="97">
        <v>1</v>
      </c>
      <c r="E871" s="97">
        <v>1</v>
      </c>
      <c r="F871" s="139" t="s">
        <v>73</v>
      </c>
      <c r="G871" s="62"/>
      <c r="H871" s="62"/>
      <c r="I871" s="62"/>
      <c r="J871" s="62"/>
      <c r="K871" s="62"/>
      <c r="L871" s="62">
        <v>0</v>
      </c>
      <c r="M871" s="550">
        <f>'KL TTHT CV DOT 2'!P870</f>
        <v>0</v>
      </c>
      <c r="N871" s="574">
        <f>'KL TTHT CV DOT 2'!Q870</f>
        <v>0</v>
      </c>
      <c r="O871" s="574">
        <f t="shared" si="902"/>
        <v>0</v>
      </c>
      <c r="P871" s="552">
        <f t="shared" si="935"/>
        <v>0</v>
      </c>
      <c r="Q871" s="62"/>
      <c r="R871" s="62"/>
      <c r="S871" s="552" t="e">
        <f>#REF!+Q871+R871</f>
        <v>#REF!</v>
      </c>
      <c r="T871" s="255"/>
      <c r="U871" s="255"/>
      <c r="V871" s="255">
        <v>0</v>
      </c>
      <c r="W871" s="255"/>
      <c r="X871" s="255"/>
      <c r="Y871" s="255">
        <v>0</v>
      </c>
      <c r="Z871" s="255">
        <v>0</v>
      </c>
      <c r="AA871" s="990"/>
    </row>
    <row r="872" spans="1:27" s="153" customFormat="1" outlineLevel="1">
      <c r="A872" s="172" t="s">
        <v>74</v>
      </c>
      <c r="B872" s="146"/>
      <c r="C872" s="173" t="s">
        <v>75</v>
      </c>
      <c r="D872" s="99">
        <v>1</v>
      </c>
      <c r="E872" s="99">
        <v>1</v>
      </c>
      <c r="F872" s="148" t="s">
        <v>73</v>
      </c>
      <c r="G872" s="82"/>
      <c r="H872" s="174"/>
      <c r="I872" s="174"/>
      <c r="J872" s="174">
        <f t="shared" ref="J872:K872" si="965">SUBTOTAL(9,J873:J893)</f>
        <v>124241733.16905928</v>
      </c>
      <c r="K872" s="174">
        <f t="shared" si="965"/>
        <v>20176036.58184544</v>
      </c>
      <c r="L872" s="174">
        <f>SUBTOTAL(9,L873:L893)</f>
        <v>144417769.75090474</v>
      </c>
      <c r="M872" s="554">
        <f>'KL TTHT CV DOT 2'!P871</f>
        <v>0.6</v>
      </c>
      <c r="N872" s="579">
        <f>'KL TTHT CV DOT 2'!Q871</f>
        <v>0</v>
      </c>
      <c r="O872" s="579">
        <f t="shared" si="902"/>
        <v>0.6</v>
      </c>
      <c r="P872" s="554">
        <v>0.5</v>
      </c>
      <c r="Q872" s="174"/>
      <c r="R872" s="174"/>
      <c r="S872" s="552" t="e">
        <f>#REF!+Q872+R872</f>
        <v>#REF!</v>
      </c>
      <c r="T872" s="843">
        <f t="shared" ref="T872:U872" si="966">SUBTOTAL(9,T873:T893)</f>
        <v>74545039.901435539</v>
      </c>
      <c r="U872" s="843">
        <f t="shared" si="966"/>
        <v>12105621.949107263</v>
      </c>
      <c r="V872" s="843">
        <f>SUBTOTAL(9,V873:V893)</f>
        <v>86650661.850542814</v>
      </c>
      <c r="W872" s="843">
        <f t="shared" ref="W872:X872" si="967">SUBTOTAL(9,W873:W893)</f>
        <v>0</v>
      </c>
      <c r="X872" s="843">
        <f t="shared" si="967"/>
        <v>0</v>
      </c>
      <c r="Y872" s="843">
        <f>SUBTOTAL(9,Y873:Y893)</f>
        <v>0</v>
      </c>
      <c r="Z872" s="843">
        <f>SUBTOTAL(9,Z873:Z893)</f>
        <v>86650661.850542814</v>
      </c>
      <c r="AA872" s="988"/>
    </row>
    <row r="873" spans="1:27" s="11" customFormat="1" outlineLevel="1">
      <c r="A873" s="192"/>
      <c r="B873" s="192"/>
      <c r="C873" s="193" t="s">
        <v>909</v>
      </c>
      <c r="D873" s="194">
        <v>1</v>
      </c>
      <c r="E873" s="194">
        <v>1</v>
      </c>
      <c r="F873" s="195" t="s">
        <v>660</v>
      </c>
      <c r="G873" s="359">
        <v>1848000.0000000002</v>
      </c>
      <c r="H873" s="359">
        <v>165000</v>
      </c>
      <c r="I873" s="199">
        <f t="shared" ref="I873" si="968">SUM(G873:H873)</f>
        <v>2013000.0000000002</v>
      </c>
      <c r="J873" s="199">
        <f t="shared" ref="J873:J892" si="969">G873*E873</f>
        <v>1848000.0000000002</v>
      </c>
      <c r="K873" s="199">
        <f t="shared" ref="K873:K892" si="970">H873*E873</f>
        <v>165000</v>
      </c>
      <c r="L873" s="199">
        <f t="shared" ref="L873:L892" si="971">I873*E873</f>
        <v>2013000.0000000002</v>
      </c>
      <c r="M873" s="554">
        <f>'KL TTHT CV DOT 2'!P872</f>
        <v>0.6</v>
      </c>
      <c r="N873" s="579">
        <f>'KL TTHT CV DOT 2'!Q872</f>
        <v>0</v>
      </c>
      <c r="O873" s="579">
        <f t="shared" si="902"/>
        <v>0.6</v>
      </c>
      <c r="P873" s="554">
        <v>0.5</v>
      </c>
      <c r="Q873" s="199"/>
      <c r="R873" s="199"/>
      <c r="S873" s="552" t="e">
        <f>#REF!+Q873+R873</f>
        <v>#REF!</v>
      </c>
      <c r="T873" s="843">
        <f t="shared" ref="T873:T893" si="972">M873*J873</f>
        <v>1108800</v>
      </c>
      <c r="U873" s="265">
        <f t="shared" ref="U873:U893" si="973">M873*K873</f>
        <v>99000</v>
      </c>
      <c r="V873" s="265">
        <f t="shared" si="944"/>
        <v>1207800</v>
      </c>
      <c r="W873" s="843">
        <f t="shared" ref="W873:W893" si="974">J873*N873</f>
        <v>0</v>
      </c>
      <c r="X873" s="265">
        <f t="shared" ref="X873:X893" si="975">K873*N873</f>
        <v>0</v>
      </c>
      <c r="Y873" s="265">
        <f t="shared" ref="Y873:Y893" si="976">W873+X873</f>
        <v>0</v>
      </c>
      <c r="Z873" s="265">
        <f t="shared" ref="Z873:Z893" si="977">V873+Y873</f>
        <v>1207800</v>
      </c>
      <c r="AA873" s="990"/>
    </row>
    <row r="874" spans="1:27" s="11" customFormat="1" outlineLevel="1">
      <c r="A874" s="192"/>
      <c r="B874" s="192"/>
      <c r="C874" s="193" t="s">
        <v>910</v>
      </c>
      <c r="D874" s="194">
        <v>3</v>
      </c>
      <c r="E874" s="97">
        <v>3</v>
      </c>
      <c r="F874" s="195" t="s">
        <v>660</v>
      </c>
      <c r="G874" s="359">
        <v>9067520</v>
      </c>
      <c r="H874" s="359">
        <v>198000.00000000003</v>
      </c>
      <c r="I874" s="199">
        <f t="shared" ref="I874:I892" si="978">SUM(G874:H874)</f>
        <v>9265520</v>
      </c>
      <c r="J874" s="199">
        <f t="shared" si="969"/>
        <v>27202560</v>
      </c>
      <c r="K874" s="199">
        <f t="shared" si="970"/>
        <v>594000.00000000012</v>
      </c>
      <c r="L874" s="199">
        <f t="shared" si="971"/>
        <v>27796560</v>
      </c>
      <c r="M874" s="554">
        <f>'KL TTHT CV DOT 2'!P873</f>
        <v>0.6</v>
      </c>
      <c r="N874" s="579">
        <f>'KL TTHT CV DOT 2'!Q873</f>
        <v>0</v>
      </c>
      <c r="O874" s="579">
        <f t="shared" si="902"/>
        <v>0.6</v>
      </c>
      <c r="P874" s="554">
        <v>0.5</v>
      </c>
      <c r="Q874" s="199"/>
      <c r="R874" s="199"/>
      <c r="S874" s="552" t="e">
        <f>#REF!+Q874+R874</f>
        <v>#REF!</v>
      </c>
      <c r="T874" s="843">
        <f t="shared" si="972"/>
        <v>16321536</v>
      </c>
      <c r="U874" s="265">
        <f t="shared" si="973"/>
        <v>356400.00000000006</v>
      </c>
      <c r="V874" s="265">
        <f t="shared" si="944"/>
        <v>16677936</v>
      </c>
      <c r="W874" s="843">
        <f t="shared" si="974"/>
        <v>0</v>
      </c>
      <c r="X874" s="265">
        <f t="shared" si="975"/>
        <v>0</v>
      </c>
      <c r="Y874" s="265">
        <f t="shared" si="976"/>
        <v>0</v>
      </c>
      <c r="Z874" s="265">
        <f t="shared" si="977"/>
        <v>16677936</v>
      </c>
      <c r="AA874" s="990"/>
    </row>
    <row r="875" spans="1:27" s="11" customFormat="1" outlineLevel="1">
      <c r="A875" s="192"/>
      <c r="B875" s="192"/>
      <c r="C875" s="193" t="s">
        <v>912</v>
      </c>
      <c r="D875" s="194">
        <v>1</v>
      </c>
      <c r="E875" s="194">
        <v>1</v>
      </c>
      <c r="F875" s="195" t="s">
        <v>660</v>
      </c>
      <c r="G875" s="359">
        <v>9431520</v>
      </c>
      <c r="H875" s="359">
        <v>165000</v>
      </c>
      <c r="I875" s="199">
        <f t="shared" si="978"/>
        <v>9596520</v>
      </c>
      <c r="J875" s="199">
        <f t="shared" si="969"/>
        <v>9431520</v>
      </c>
      <c r="K875" s="199">
        <f t="shared" si="970"/>
        <v>165000</v>
      </c>
      <c r="L875" s="199">
        <f t="shared" si="971"/>
        <v>9596520</v>
      </c>
      <c r="M875" s="554">
        <f>'KL TTHT CV DOT 2'!P874</f>
        <v>0.6</v>
      </c>
      <c r="N875" s="579">
        <f>'KL TTHT CV DOT 2'!Q874</f>
        <v>0</v>
      </c>
      <c r="O875" s="579">
        <f t="shared" si="902"/>
        <v>0.6</v>
      </c>
      <c r="P875" s="554">
        <v>0.5</v>
      </c>
      <c r="Q875" s="199"/>
      <c r="R875" s="199"/>
      <c r="S875" s="552" t="e">
        <f>#REF!+Q875+R875</f>
        <v>#REF!</v>
      </c>
      <c r="T875" s="843">
        <f t="shared" si="972"/>
        <v>5658912</v>
      </c>
      <c r="U875" s="265">
        <f t="shared" si="973"/>
        <v>99000</v>
      </c>
      <c r="V875" s="265">
        <f t="shared" si="944"/>
        <v>5757912</v>
      </c>
      <c r="W875" s="843">
        <f t="shared" si="974"/>
        <v>0</v>
      </c>
      <c r="X875" s="265">
        <f t="shared" si="975"/>
        <v>0</v>
      </c>
      <c r="Y875" s="265">
        <f t="shared" si="976"/>
        <v>0</v>
      </c>
      <c r="Z875" s="265">
        <f t="shared" si="977"/>
        <v>5757912</v>
      </c>
      <c r="AA875" s="990"/>
    </row>
    <row r="876" spans="1:27" s="11" customFormat="1" outlineLevel="1">
      <c r="A876" s="192"/>
      <c r="B876" s="192"/>
      <c r="C876" s="193" t="s">
        <v>914</v>
      </c>
      <c r="D876" s="194">
        <v>1</v>
      </c>
      <c r="E876" s="194">
        <v>1</v>
      </c>
      <c r="F876" s="195" t="s">
        <v>660</v>
      </c>
      <c r="G876" s="359">
        <v>2529000</v>
      </c>
      <c r="H876" s="359">
        <v>137500</v>
      </c>
      <c r="I876" s="199">
        <f t="shared" si="978"/>
        <v>2666500</v>
      </c>
      <c r="J876" s="199">
        <f t="shared" si="969"/>
        <v>2529000</v>
      </c>
      <c r="K876" s="199">
        <f t="shared" si="970"/>
        <v>137500</v>
      </c>
      <c r="L876" s="199">
        <f t="shared" si="971"/>
        <v>2666500</v>
      </c>
      <c r="M876" s="554">
        <f>'KL TTHT CV DOT 2'!P875</f>
        <v>0.6</v>
      </c>
      <c r="N876" s="579">
        <f>'KL TTHT CV DOT 2'!Q875</f>
        <v>0</v>
      </c>
      <c r="O876" s="579">
        <f t="shared" si="902"/>
        <v>0.6</v>
      </c>
      <c r="P876" s="554">
        <v>0.5</v>
      </c>
      <c r="Q876" s="199"/>
      <c r="R876" s="199"/>
      <c r="S876" s="552" t="e">
        <f>#REF!+Q876+R876</f>
        <v>#REF!</v>
      </c>
      <c r="T876" s="843">
        <f t="shared" si="972"/>
        <v>1517400</v>
      </c>
      <c r="U876" s="265">
        <f t="shared" si="973"/>
        <v>82500</v>
      </c>
      <c r="V876" s="265">
        <f t="shared" si="944"/>
        <v>1599900</v>
      </c>
      <c r="W876" s="843">
        <f t="shared" si="974"/>
        <v>0</v>
      </c>
      <c r="X876" s="265">
        <f t="shared" si="975"/>
        <v>0</v>
      </c>
      <c r="Y876" s="265">
        <f t="shared" si="976"/>
        <v>0</v>
      </c>
      <c r="Z876" s="265">
        <f t="shared" si="977"/>
        <v>1599900</v>
      </c>
      <c r="AA876" s="990"/>
    </row>
    <row r="877" spans="1:27" s="11" customFormat="1" outlineLevel="1">
      <c r="A877" s="192"/>
      <c r="B877" s="192"/>
      <c r="C877" s="400" t="s">
        <v>916</v>
      </c>
      <c r="D877" s="194">
        <v>1</v>
      </c>
      <c r="E877" s="194">
        <v>1</v>
      </c>
      <c r="F877" s="195" t="s">
        <v>660</v>
      </c>
      <c r="G877" s="359">
        <v>1155000</v>
      </c>
      <c r="H877" s="359">
        <v>81750</v>
      </c>
      <c r="I877" s="199">
        <f t="shared" si="978"/>
        <v>1236750</v>
      </c>
      <c r="J877" s="199">
        <f t="shared" si="969"/>
        <v>1155000</v>
      </c>
      <c r="K877" s="199">
        <f t="shared" si="970"/>
        <v>81750</v>
      </c>
      <c r="L877" s="199">
        <f t="shared" si="971"/>
        <v>1236750</v>
      </c>
      <c r="M877" s="554">
        <f>'KL TTHT CV DOT 2'!P876</f>
        <v>0.6</v>
      </c>
      <c r="N877" s="579">
        <f>'KL TTHT CV DOT 2'!Q876</f>
        <v>0</v>
      </c>
      <c r="O877" s="579">
        <f t="shared" si="902"/>
        <v>0.6</v>
      </c>
      <c r="P877" s="554">
        <v>0.5</v>
      </c>
      <c r="Q877" s="199"/>
      <c r="R877" s="199"/>
      <c r="S877" s="552" t="e">
        <f>#REF!+Q877+R877</f>
        <v>#REF!</v>
      </c>
      <c r="T877" s="843">
        <f t="shared" si="972"/>
        <v>693000</v>
      </c>
      <c r="U877" s="265">
        <f t="shared" si="973"/>
        <v>49050</v>
      </c>
      <c r="V877" s="265">
        <f t="shared" si="944"/>
        <v>742050</v>
      </c>
      <c r="W877" s="843">
        <f t="shared" si="974"/>
        <v>0</v>
      </c>
      <c r="X877" s="265">
        <f t="shared" si="975"/>
        <v>0</v>
      </c>
      <c r="Y877" s="265">
        <f t="shared" si="976"/>
        <v>0</v>
      </c>
      <c r="Z877" s="265">
        <f t="shared" si="977"/>
        <v>742050</v>
      </c>
      <c r="AA877" s="990"/>
    </row>
    <row r="878" spans="1:27" s="11" customFormat="1" outlineLevel="1">
      <c r="A878" s="192"/>
      <c r="B878" s="192"/>
      <c r="C878" s="400" t="s">
        <v>917</v>
      </c>
      <c r="D878" s="194">
        <v>1</v>
      </c>
      <c r="E878" s="97">
        <v>1</v>
      </c>
      <c r="F878" s="195" t="s">
        <v>660</v>
      </c>
      <c r="G878" s="359">
        <v>8360000.0000000009</v>
      </c>
      <c r="H878" s="359">
        <v>163500</v>
      </c>
      <c r="I878" s="199">
        <f t="shared" si="978"/>
        <v>8523500</v>
      </c>
      <c r="J878" s="199">
        <f t="shared" si="969"/>
        <v>8360000.0000000009</v>
      </c>
      <c r="K878" s="199">
        <f t="shared" si="970"/>
        <v>163500</v>
      </c>
      <c r="L878" s="199">
        <f t="shared" si="971"/>
        <v>8523500</v>
      </c>
      <c r="M878" s="554">
        <f>'KL TTHT CV DOT 2'!P877</f>
        <v>0.6</v>
      </c>
      <c r="N878" s="579">
        <f>'KL TTHT CV DOT 2'!Q877</f>
        <v>0</v>
      </c>
      <c r="O878" s="579">
        <f t="shared" si="902"/>
        <v>0.6</v>
      </c>
      <c r="P878" s="554">
        <v>0.5</v>
      </c>
      <c r="Q878" s="199"/>
      <c r="R878" s="199"/>
      <c r="S878" s="552" t="e">
        <f>#REF!+Q878+R878</f>
        <v>#REF!</v>
      </c>
      <c r="T878" s="843">
        <f t="shared" si="972"/>
        <v>5016000</v>
      </c>
      <c r="U878" s="265">
        <f t="shared" si="973"/>
        <v>98100</v>
      </c>
      <c r="V878" s="265">
        <f t="shared" si="944"/>
        <v>5114100</v>
      </c>
      <c r="W878" s="843">
        <f t="shared" si="974"/>
        <v>0</v>
      </c>
      <c r="X878" s="265">
        <f t="shared" si="975"/>
        <v>0</v>
      </c>
      <c r="Y878" s="265">
        <f t="shared" si="976"/>
        <v>0</v>
      </c>
      <c r="Z878" s="265">
        <f t="shared" si="977"/>
        <v>5114100</v>
      </c>
      <c r="AA878" s="990"/>
    </row>
    <row r="879" spans="1:27" s="11" customFormat="1" outlineLevel="1">
      <c r="A879" s="192"/>
      <c r="B879" s="192"/>
      <c r="C879" s="400" t="s">
        <v>919</v>
      </c>
      <c r="D879" s="194">
        <v>3</v>
      </c>
      <c r="E879" s="194">
        <v>3</v>
      </c>
      <c r="F879" s="195" t="s">
        <v>660</v>
      </c>
      <c r="G879" s="359">
        <v>150480</v>
      </c>
      <c r="H879" s="359">
        <v>54500.000000000007</v>
      </c>
      <c r="I879" s="199">
        <f t="shared" si="978"/>
        <v>204980</v>
      </c>
      <c r="J879" s="199">
        <f t="shared" si="969"/>
        <v>451440</v>
      </c>
      <c r="K879" s="199">
        <f t="shared" si="970"/>
        <v>163500.00000000003</v>
      </c>
      <c r="L879" s="199">
        <f t="shared" si="971"/>
        <v>614940</v>
      </c>
      <c r="M879" s="554">
        <f>'KL TTHT CV DOT 2'!P878</f>
        <v>0.6</v>
      </c>
      <c r="N879" s="579">
        <f>'KL TTHT CV DOT 2'!Q878</f>
        <v>0</v>
      </c>
      <c r="O879" s="579">
        <f t="shared" si="902"/>
        <v>0.6</v>
      </c>
      <c r="P879" s="554">
        <v>0.5</v>
      </c>
      <c r="Q879" s="199"/>
      <c r="R879" s="199"/>
      <c r="S879" s="552" t="e">
        <f>#REF!+Q879+R879</f>
        <v>#REF!</v>
      </c>
      <c r="T879" s="843">
        <f t="shared" si="972"/>
        <v>270864</v>
      </c>
      <c r="U879" s="265">
        <f t="shared" si="973"/>
        <v>98100.000000000015</v>
      </c>
      <c r="V879" s="265">
        <f t="shared" si="944"/>
        <v>368964</v>
      </c>
      <c r="W879" s="843">
        <f t="shared" si="974"/>
        <v>0</v>
      </c>
      <c r="X879" s="265">
        <f t="shared" si="975"/>
        <v>0</v>
      </c>
      <c r="Y879" s="265">
        <f t="shared" si="976"/>
        <v>0</v>
      </c>
      <c r="Z879" s="265">
        <f t="shared" si="977"/>
        <v>368964</v>
      </c>
      <c r="AA879" s="990"/>
    </row>
    <row r="880" spans="1:27" s="11" customFormat="1" outlineLevel="1">
      <c r="A880" s="192"/>
      <c r="B880" s="192"/>
      <c r="C880" s="400" t="s">
        <v>921</v>
      </c>
      <c r="D880" s="194">
        <v>3</v>
      </c>
      <c r="E880" s="194">
        <v>3</v>
      </c>
      <c r="F880" s="195" t="s">
        <v>660</v>
      </c>
      <c r="G880" s="359">
        <v>36000</v>
      </c>
      <c r="H880" s="359">
        <v>16350.000000000002</v>
      </c>
      <c r="I880" s="199">
        <f t="shared" si="978"/>
        <v>52350</v>
      </c>
      <c r="J880" s="199">
        <f t="shared" si="969"/>
        <v>108000</v>
      </c>
      <c r="K880" s="199">
        <f t="shared" si="970"/>
        <v>49050.000000000007</v>
      </c>
      <c r="L880" s="199">
        <f t="shared" si="971"/>
        <v>157050</v>
      </c>
      <c r="M880" s="554">
        <f>'KL TTHT CV DOT 2'!P879</f>
        <v>0.6</v>
      </c>
      <c r="N880" s="579">
        <f>'KL TTHT CV DOT 2'!Q879</f>
        <v>0</v>
      </c>
      <c r="O880" s="579">
        <f t="shared" si="902"/>
        <v>0.6</v>
      </c>
      <c r="P880" s="554">
        <v>0.5</v>
      </c>
      <c r="Q880" s="199"/>
      <c r="R880" s="199"/>
      <c r="S880" s="552" t="e">
        <f>#REF!+Q880+R880</f>
        <v>#REF!</v>
      </c>
      <c r="T880" s="843">
        <f t="shared" si="972"/>
        <v>64800</v>
      </c>
      <c r="U880" s="265">
        <f t="shared" si="973"/>
        <v>29430.000000000004</v>
      </c>
      <c r="V880" s="265">
        <f t="shared" si="944"/>
        <v>94230</v>
      </c>
      <c r="W880" s="843">
        <f t="shared" si="974"/>
        <v>0</v>
      </c>
      <c r="X880" s="265">
        <f t="shared" si="975"/>
        <v>0</v>
      </c>
      <c r="Y880" s="265">
        <f t="shared" si="976"/>
        <v>0</v>
      </c>
      <c r="Z880" s="265">
        <f t="shared" si="977"/>
        <v>94230</v>
      </c>
      <c r="AA880" s="990"/>
    </row>
    <row r="881" spans="1:27" s="11" customFormat="1" outlineLevel="1">
      <c r="A881" s="192"/>
      <c r="B881" s="192"/>
      <c r="C881" s="400" t="s">
        <v>922</v>
      </c>
      <c r="D881" s="194">
        <v>2</v>
      </c>
      <c r="E881" s="194">
        <v>2</v>
      </c>
      <c r="F881" s="195" t="s">
        <v>660</v>
      </c>
      <c r="G881" s="359">
        <v>4494000</v>
      </c>
      <c r="H881" s="359">
        <v>49050</v>
      </c>
      <c r="I881" s="199">
        <f t="shared" si="978"/>
        <v>4543050</v>
      </c>
      <c r="J881" s="199">
        <f t="shared" si="969"/>
        <v>8988000</v>
      </c>
      <c r="K881" s="199">
        <f t="shared" si="970"/>
        <v>98100</v>
      </c>
      <c r="L881" s="199">
        <f t="shared" si="971"/>
        <v>9086100</v>
      </c>
      <c r="M881" s="554">
        <f>'KL TTHT CV DOT 2'!P880</f>
        <v>0.6</v>
      </c>
      <c r="N881" s="579">
        <f>'KL TTHT CV DOT 2'!Q880</f>
        <v>0</v>
      </c>
      <c r="O881" s="579">
        <f t="shared" si="902"/>
        <v>0.6</v>
      </c>
      <c r="P881" s="554">
        <v>0.5</v>
      </c>
      <c r="Q881" s="199"/>
      <c r="R881" s="199"/>
      <c r="S881" s="552" t="e">
        <f>#REF!+Q881+R881</f>
        <v>#REF!</v>
      </c>
      <c r="T881" s="843">
        <f t="shared" si="972"/>
        <v>5392800</v>
      </c>
      <c r="U881" s="265">
        <f t="shared" si="973"/>
        <v>58860</v>
      </c>
      <c r="V881" s="265">
        <f t="shared" si="944"/>
        <v>5451660</v>
      </c>
      <c r="W881" s="843">
        <f t="shared" si="974"/>
        <v>0</v>
      </c>
      <c r="X881" s="265">
        <f t="shared" si="975"/>
        <v>0</v>
      </c>
      <c r="Y881" s="265">
        <f t="shared" si="976"/>
        <v>0</v>
      </c>
      <c r="Z881" s="265">
        <f t="shared" si="977"/>
        <v>5451660</v>
      </c>
      <c r="AA881" s="990"/>
    </row>
    <row r="882" spans="1:27" s="11" customFormat="1" outlineLevel="1">
      <c r="A882" s="192"/>
      <c r="B882" s="192"/>
      <c r="C882" s="400" t="s">
        <v>923</v>
      </c>
      <c r="D882" s="194">
        <v>10</v>
      </c>
      <c r="E882" s="194">
        <v>10</v>
      </c>
      <c r="F882" s="195" t="s">
        <v>624</v>
      </c>
      <c r="G882" s="359">
        <v>10032.786885245901</v>
      </c>
      <c r="H882" s="359">
        <v>3360.0000000000005</v>
      </c>
      <c r="I882" s="199">
        <f t="shared" si="978"/>
        <v>13392.786885245901</v>
      </c>
      <c r="J882" s="199">
        <f t="shared" si="969"/>
        <v>100327.86885245901</v>
      </c>
      <c r="K882" s="199">
        <f t="shared" si="970"/>
        <v>33600.000000000007</v>
      </c>
      <c r="L882" s="199">
        <f t="shared" si="971"/>
        <v>133927.86885245901</v>
      </c>
      <c r="M882" s="554">
        <f>'KL TTHT CV DOT 2'!P881</f>
        <v>0.6</v>
      </c>
      <c r="N882" s="579">
        <f>'KL TTHT CV DOT 2'!Q881</f>
        <v>0</v>
      </c>
      <c r="O882" s="579">
        <f t="shared" si="902"/>
        <v>0.6</v>
      </c>
      <c r="P882" s="554">
        <v>0.5</v>
      </c>
      <c r="Q882" s="199"/>
      <c r="R882" s="199"/>
      <c r="S882" s="552" t="e">
        <f>#REF!+Q882+R882</f>
        <v>#REF!</v>
      </c>
      <c r="T882" s="843">
        <f t="shared" si="972"/>
        <v>60196.721311475405</v>
      </c>
      <c r="U882" s="265">
        <f t="shared" si="973"/>
        <v>20160.000000000004</v>
      </c>
      <c r="V882" s="265">
        <f t="shared" si="944"/>
        <v>80356.721311475412</v>
      </c>
      <c r="W882" s="843">
        <f t="shared" si="974"/>
        <v>0</v>
      </c>
      <c r="X882" s="265">
        <f t="shared" si="975"/>
        <v>0</v>
      </c>
      <c r="Y882" s="265">
        <f t="shared" si="976"/>
        <v>0</v>
      </c>
      <c r="Z882" s="265">
        <f t="shared" si="977"/>
        <v>80356.721311475412</v>
      </c>
      <c r="AA882" s="990"/>
    </row>
    <row r="883" spans="1:27" s="11" customFormat="1" outlineLevel="1">
      <c r="A883" s="192"/>
      <c r="B883" s="192"/>
      <c r="C883" s="400" t="s">
        <v>925</v>
      </c>
      <c r="D883" s="194">
        <v>6</v>
      </c>
      <c r="E883" s="194">
        <v>6</v>
      </c>
      <c r="F883" s="195" t="s">
        <v>660</v>
      </c>
      <c r="G883" s="359">
        <v>770000.00000000012</v>
      </c>
      <c r="H883" s="359">
        <v>49050</v>
      </c>
      <c r="I883" s="199">
        <f t="shared" si="978"/>
        <v>819050.00000000012</v>
      </c>
      <c r="J883" s="199">
        <f t="shared" si="969"/>
        <v>4620000.0000000009</v>
      </c>
      <c r="K883" s="199">
        <f t="shared" si="970"/>
        <v>294300</v>
      </c>
      <c r="L883" s="199">
        <f t="shared" si="971"/>
        <v>4914300.0000000009</v>
      </c>
      <c r="M883" s="554">
        <f>'KL TTHT CV DOT 2'!P882</f>
        <v>0.6</v>
      </c>
      <c r="N883" s="579">
        <f>'KL TTHT CV DOT 2'!Q882</f>
        <v>0</v>
      </c>
      <c r="O883" s="579">
        <f t="shared" si="902"/>
        <v>0.6</v>
      </c>
      <c r="P883" s="554">
        <v>0.5</v>
      </c>
      <c r="Q883" s="199"/>
      <c r="R883" s="199"/>
      <c r="S883" s="552" t="e">
        <f>#REF!+Q883+R883</f>
        <v>#REF!</v>
      </c>
      <c r="T883" s="843">
        <f t="shared" si="972"/>
        <v>2772000.0000000005</v>
      </c>
      <c r="U883" s="265">
        <f t="shared" si="973"/>
        <v>176580</v>
      </c>
      <c r="V883" s="265">
        <f t="shared" si="944"/>
        <v>2948580.0000000005</v>
      </c>
      <c r="W883" s="843">
        <f t="shared" si="974"/>
        <v>0</v>
      </c>
      <c r="X883" s="265">
        <f t="shared" si="975"/>
        <v>0</v>
      </c>
      <c r="Y883" s="265">
        <f t="shared" si="976"/>
        <v>0</v>
      </c>
      <c r="Z883" s="265">
        <f t="shared" si="977"/>
        <v>2948580.0000000005</v>
      </c>
      <c r="AA883" s="990"/>
    </row>
    <row r="884" spans="1:27" s="11" customFormat="1" outlineLevel="1">
      <c r="A884" s="192"/>
      <c r="B884" s="192"/>
      <c r="C884" s="193" t="s">
        <v>926</v>
      </c>
      <c r="D884" s="194">
        <v>373</v>
      </c>
      <c r="E884" s="194">
        <v>373</v>
      </c>
      <c r="F884" s="195" t="s">
        <v>624</v>
      </c>
      <c r="G884" s="359">
        <v>14400</v>
      </c>
      <c r="H884" s="359">
        <v>3360.0000000000005</v>
      </c>
      <c r="I884" s="199">
        <f t="shared" si="978"/>
        <v>17760</v>
      </c>
      <c r="J884" s="199">
        <f t="shared" si="969"/>
        <v>5371200</v>
      </c>
      <c r="K884" s="199">
        <f t="shared" si="970"/>
        <v>1253280.0000000002</v>
      </c>
      <c r="L884" s="199">
        <f t="shared" si="971"/>
        <v>6624480</v>
      </c>
      <c r="M884" s="554">
        <f>'KL TTHT CV DOT 2'!P883</f>
        <v>0.6</v>
      </c>
      <c r="N884" s="579">
        <f>'KL TTHT CV DOT 2'!Q883</f>
        <v>0</v>
      </c>
      <c r="O884" s="579">
        <f t="shared" si="902"/>
        <v>0.6</v>
      </c>
      <c r="P884" s="554">
        <v>0.5</v>
      </c>
      <c r="Q884" s="199"/>
      <c r="R884" s="199"/>
      <c r="S884" s="552" t="e">
        <f>#REF!+Q884+R884</f>
        <v>#REF!</v>
      </c>
      <c r="T884" s="843">
        <f t="shared" si="972"/>
        <v>3222720</v>
      </c>
      <c r="U884" s="265">
        <f t="shared" si="973"/>
        <v>751968.00000000012</v>
      </c>
      <c r="V884" s="265">
        <f t="shared" si="944"/>
        <v>3974688</v>
      </c>
      <c r="W884" s="843">
        <f t="shared" si="974"/>
        <v>0</v>
      </c>
      <c r="X884" s="265">
        <f t="shared" si="975"/>
        <v>0</v>
      </c>
      <c r="Y884" s="265">
        <f t="shared" si="976"/>
        <v>0</v>
      </c>
      <c r="Z884" s="265">
        <f t="shared" si="977"/>
        <v>3974688</v>
      </c>
      <c r="AA884" s="990"/>
    </row>
    <row r="885" spans="1:27" s="11" customFormat="1" outlineLevel="1">
      <c r="A885" s="192"/>
      <c r="B885" s="192"/>
      <c r="C885" s="355" t="s">
        <v>906</v>
      </c>
      <c r="D885" s="194">
        <v>397</v>
      </c>
      <c r="E885" s="194">
        <v>397</v>
      </c>
      <c r="F885" s="195" t="s">
        <v>624</v>
      </c>
      <c r="G885" s="359">
        <v>22980.09</v>
      </c>
      <c r="H885" s="359">
        <v>5743.9305000000022</v>
      </c>
      <c r="I885" s="199">
        <f t="shared" si="978"/>
        <v>28724.020500000002</v>
      </c>
      <c r="J885" s="199">
        <f t="shared" si="969"/>
        <v>9123095.7300000004</v>
      </c>
      <c r="K885" s="199">
        <f t="shared" si="970"/>
        <v>2280340.4085000008</v>
      </c>
      <c r="L885" s="199">
        <f t="shared" si="971"/>
        <v>11403436.138500001</v>
      </c>
      <c r="M885" s="554">
        <f>'KL TTHT CV DOT 2'!P884</f>
        <v>0.6</v>
      </c>
      <c r="N885" s="579">
        <f>'KL TTHT CV DOT 2'!Q884</f>
        <v>0</v>
      </c>
      <c r="O885" s="579">
        <f t="shared" si="902"/>
        <v>0.6</v>
      </c>
      <c r="P885" s="554">
        <v>0.5</v>
      </c>
      <c r="Q885" s="199"/>
      <c r="R885" s="199"/>
      <c r="S885" s="552" t="e">
        <f>#REF!+Q885+R885</f>
        <v>#REF!</v>
      </c>
      <c r="T885" s="843">
        <f t="shared" si="972"/>
        <v>5473857.4380000001</v>
      </c>
      <c r="U885" s="265">
        <f t="shared" si="973"/>
        <v>1368204.2451000004</v>
      </c>
      <c r="V885" s="265">
        <f t="shared" si="944"/>
        <v>6842061.6831</v>
      </c>
      <c r="W885" s="843">
        <f t="shared" si="974"/>
        <v>0</v>
      </c>
      <c r="X885" s="265">
        <f t="shared" si="975"/>
        <v>0</v>
      </c>
      <c r="Y885" s="265">
        <f t="shared" si="976"/>
        <v>0</v>
      </c>
      <c r="Z885" s="265">
        <f t="shared" si="977"/>
        <v>6842061.6831</v>
      </c>
      <c r="AA885" s="990"/>
    </row>
    <row r="886" spans="1:27" outlineLevel="1">
      <c r="A886" s="137"/>
      <c r="B886" s="137"/>
      <c r="C886" s="138" t="s">
        <v>928</v>
      </c>
      <c r="D886" s="194">
        <v>81</v>
      </c>
      <c r="E886" s="194">
        <v>81</v>
      </c>
      <c r="F886" s="139" t="s">
        <v>624</v>
      </c>
      <c r="G886" s="359">
        <v>8773.9726027397246</v>
      </c>
      <c r="H886" s="359">
        <v>14594.016411764707</v>
      </c>
      <c r="I886" s="71">
        <f t="shared" si="978"/>
        <v>23367.989014504434</v>
      </c>
      <c r="J886" s="71">
        <f t="shared" si="969"/>
        <v>710691.78082191769</v>
      </c>
      <c r="K886" s="71">
        <f t="shared" si="970"/>
        <v>1182115.3293529414</v>
      </c>
      <c r="L886" s="71">
        <f t="shared" si="971"/>
        <v>1892807.1101748592</v>
      </c>
      <c r="M886" s="554">
        <f>'KL TTHT CV DOT 2'!P885</f>
        <v>0.6</v>
      </c>
      <c r="N886" s="579">
        <f>'KL TTHT CV DOT 2'!Q885</f>
        <v>0</v>
      </c>
      <c r="O886" s="579">
        <f t="shared" si="902"/>
        <v>0.6</v>
      </c>
      <c r="P886" s="554">
        <v>0.5</v>
      </c>
      <c r="Q886" s="71"/>
      <c r="R886" s="71"/>
      <c r="S886" s="552" t="e">
        <f>#REF!+Q886+R886</f>
        <v>#REF!</v>
      </c>
      <c r="T886" s="843">
        <f t="shared" si="972"/>
        <v>426415.06849315058</v>
      </c>
      <c r="U886" s="257">
        <f t="shared" si="973"/>
        <v>709269.19761176477</v>
      </c>
      <c r="V886" s="257">
        <f t="shared" si="944"/>
        <v>1135684.2661049154</v>
      </c>
      <c r="W886" s="843">
        <f t="shared" si="974"/>
        <v>0</v>
      </c>
      <c r="X886" s="257">
        <f t="shared" si="975"/>
        <v>0</v>
      </c>
      <c r="Y886" s="257">
        <f t="shared" si="976"/>
        <v>0</v>
      </c>
      <c r="Z886" s="257">
        <f t="shared" si="977"/>
        <v>1135684.2661049154</v>
      </c>
      <c r="AA886" s="990"/>
    </row>
    <row r="887" spans="1:27" s="11" customFormat="1" outlineLevel="1">
      <c r="A887" s="192"/>
      <c r="B887" s="192"/>
      <c r="C887" s="193" t="s">
        <v>930</v>
      </c>
      <c r="D887" s="194">
        <v>397</v>
      </c>
      <c r="E887" s="194">
        <v>397</v>
      </c>
      <c r="F887" s="195" t="s">
        <v>624</v>
      </c>
      <c r="G887" s="359">
        <v>10550.239234449762</v>
      </c>
      <c r="H887" s="359">
        <v>11445</v>
      </c>
      <c r="I887" s="199">
        <f t="shared" si="978"/>
        <v>21995.239234449764</v>
      </c>
      <c r="J887" s="199">
        <f t="shared" si="969"/>
        <v>4188444.9760765554</v>
      </c>
      <c r="K887" s="199">
        <f t="shared" si="970"/>
        <v>4543665</v>
      </c>
      <c r="L887" s="199">
        <f t="shared" si="971"/>
        <v>8732109.9760765564</v>
      </c>
      <c r="M887" s="554">
        <f>'KL TTHT CV DOT 2'!P886</f>
        <v>0.6</v>
      </c>
      <c r="N887" s="579">
        <f>'KL TTHT CV DOT 2'!Q886</f>
        <v>0</v>
      </c>
      <c r="O887" s="579">
        <f t="shared" si="902"/>
        <v>0.6</v>
      </c>
      <c r="P887" s="554">
        <v>0.5</v>
      </c>
      <c r="Q887" s="199"/>
      <c r="R887" s="199"/>
      <c r="S887" s="552" t="e">
        <f>#REF!+Q887+R887</f>
        <v>#REF!</v>
      </c>
      <c r="T887" s="843">
        <f t="shared" si="972"/>
        <v>2513066.9856459331</v>
      </c>
      <c r="U887" s="265">
        <f t="shared" si="973"/>
        <v>2726199</v>
      </c>
      <c r="V887" s="265">
        <f t="shared" si="944"/>
        <v>5239265.9856459331</v>
      </c>
      <c r="W887" s="843">
        <f t="shared" si="974"/>
        <v>0</v>
      </c>
      <c r="X887" s="265">
        <f t="shared" si="975"/>
        <v>0</v>
      </c>
      <c r="Y887" s="265">
        <f t="shared" si="976"/>
        <v>0</v>
      </c>
      <c r="Z887" s="265">
        <f t="shared" si="977"/>
        <v>5239265.9856459331</v>
      </c>
      <c r="AA887" s="990"/>
    </row>
    <row r="888" spans="1:27" s="11" customFormat="1" outlineLevel="1">
      <c r="A888" s="192"/>
      <c r="B888" s="192"/>
      <c r="C888" s="193" t="s">
        <v>931</v>
      </c>
      <c r="D888" s="194">
        <v>3</v>
      </c>
      <c r="E888" s="194">
        <v>3</v>
      </c>
      <c r="F888" s="195" t="s">
        <v>660</v>
      </c>
      <c r="G888" s="359">
        <v>10000000</v>
      </c>
      <c r="H888" s="359">
        <v>450000</v>
      </c>
      <c r="I888" s="199">
        <f t="shared" si="978"/>
        <v>10450000</v>
      </c>
      <c r="J888" s="199">
        <f t="shared" si="969"/>
        <v>30000000</v>
      </c>
      <c r="K888" s="199">
        <f t="shared" si="970"/>
        <v>1350000</v>
      </c>
      <c r="L888" s="199">
        <f t="shared" si="971"/>
        <v>31350000</v>
      </c>
      <c r="M888" s="554">
        <f>'KL TTHT CV DOT 2'!P887</f>
        <v>0.6</v>
      </c>
      <c r="N888" s="579">
        <f>'KL TTHT CV DOT 2'!Q887</f>
        <v>0</v>
      </c>
      <c r="O888" s="579">
        <f t="shared" si="902"/>
        <v>0.6</v>
      </c>
      <c r="P888" s="554">
        <v>0.5</v>
      </c>
      <c r="Q888" s="199"/>
      <c r="R888" s="199"/>
      <c r="S888" s="552" t="e">
        <f>#REF!+Q888+R888</f>
        <v>#REF!</v>
      </c>
      <c r="T888" s="843">
        <f t="shared" si="972"/>
        <v>18000000</v>
      </c>
      <c r="U888" s="265">
        <f t="shared" si="973"/>
        <v>810000</v>
      </c>
      <c r="V888" s="265">
        <f t="shared" si="944"/>
        <v>18810000</v>
      </c>
      <c r="W888" s="843">
        <f t="shared" si="974"/>
        <v>0</v>
      </c>
      <c r="X888" s="265">
        <f t="shared" si="975"/>
        <v>0</v>
      </c>
      <c r="Y888" s="265">
        <f t="shared" si="976"/>
        <v>0</v>
      </c>
      <c r="Z888" s="265">
        <f t="shared" si="977"/>
        <v>18810000</v>
      </c>
      <c r="AA888" s="990"/>
    </row>
    <row r="889" spans="1:27" s="11" customFormat="1" outlineLevel="1">
      <c r="A889" s="192"/>
      <c r="B889" s="192"/>
      <c r="C889" s="193" t="s">
        <v>932</v>
      </c>
      <c r="D889" s="194">
        <v>3</v>
      </c>
      <c r="E889" s="194">
        <v>3</v>
      </c>
      <c r="F889" s="195" t="s">
        <v>619</v>
      </c>
      <c r="G889" s="359">
        <v>550000</v>
      </c>
      <c r="H889" s="359">
        <v>250000</v>
      </c>
      <c r="I889" s="199">
        <f t="shared" si="978"/>
        <v>800000</v>
      </c>
      <c r="J889" s="199">
        <f t="shared" si="969"/>
        <v>1650000</v>
      </c>
      <c r="K889" s="199">
        <f t="shared" si="970"/>
        <v>750000</v>
      </c>
      <c r="L889" s="199">
        <f t="shared" si="971"/>
        <v>2400000</v>
      </c>
      <c r="M889" s="554">
        <f>'KL TTHT CV DOT 2'!P888</f>
        <v>0.6</v>
      </c>
      <c r="N889" s="579">
        <f>'KL TTHT CV DOT 2'!Q888</f>
        <v>0</v>
      </c>
      <c r="O889" s="579">
        <f t="shared" ref="O889:O952" si="979">M889+N889</f>
        <v>0.6</v>
      </c>
      <c r="P889" s="554">
        <v>0.5</v>
      </c>
      <c r="Q889" s="199"/>
      <c r="R889" s="199"/>
      <c r="S889" s="552" t="e">
        <f>#REF!+Q889+R889</f>
        <v>#REF!</v>
      </c>
      <c r="T889" s="843">
        <f t="shared" si="972"/>
        <v>990000</v>
      </c>
      <c r="U889" s="265">
        <f t="shared" si="973"/>
        <v>450000</v>
      </c>
      <c r="V889" s="265">
        <f t="shared" si="944"/>
        <v>1440000</v>
      </c>
      <c r="W889" s="843">
        <f t="shared" si="974"/>
        <v>0</v>
      </c>
      <c r="X889" s="265">
        <f t="shared" si="975"/>
        <v>0</v>
      </c>
      <c r="Y889" s="265">
        <f t="shared" si="976"/>
        <v>0</v>
      </c>
      <c r="Z889" s="265">
        <f t="shared" si="977"/>
        <v>1440000</v>
      </c>
      <c r="AA889" s="990"/>
    </row>
    <row r="890" spans="1:27" s="11" customFormat="1" outlineLevel="1">
      <c r="A890" s="192"/>
      <c r="B890" s="192"/>
      <c r="C890" s="193" t="s">
        <v>355</v>
      </c>
      <c r="D890" s="194">
        <v>3</v>
      </c>
      <c r="E890" s="194">
        <v>3</v>
      </c>
      <c r="F890" s="195" t="s">
        <v>619</v>
      </c>
      <c r="G890" s="359">
        <v>1000000</v>
      </c>
      <c r="H890" s="359">
        <v>500000</v>
      </c>
      <c r="I890" s="199">
        <f t="shared" si="978"/>
        <v>1500000</v>
      </c>
      <c r="J890" s="199">
        <f t="shared" si="969"/>
        <v>3000000</v>
      </c>
      <c r="K890" s="199">
        <f t="shared" si="970"/>
        <v>1500000</v>
      </c>
      <c r="L890" s="199">
        <f t="shared" si="971"/>
        <v>4500000</v>
      </c>
      <c r="M890" s="554">
        <f>'KL TTHT CV DOT 2'!P889</f>
        <v>0.6</v>
      </c>
      <c r="N890" s="579">
        <f>'KL TTHT CV DOT 2'!Q889</f>
        <v>0</v>
      </c>
      <c r="O890" s="579">
        <f t="shared" si="979"/>
        <v>0.6</v>
      </c>
      <c r="P890" s="554">
        <v>0.5</v>
      </c>
      <c r="Q890" s="199"/>
      <c r="R890" s="199"/>
      <c r="S890" s="552" t="e">
        <f>#REF!+Q890+R890</f>
        <v>#REF!</v>
      </c>
      <c r="T890" s="843">
        <f t="shared" si="972"/>
        <v>1800000</v>
      </c>
      <c r="U890" s="265">
        <f t="shared" si="973"/>
        <v>900000</v>
      </c>
      <c r="V890" s="265">
        <f t="shared" si="944"/>
        <v>2700000</v>
      </c>
      <c r="W890" s="843">
        <f t="shared" si="974"/>
        <v>0</v>
      </c>
      <c r="X890" s="265">
        <f t="shared" si="975"/>
        <v>0</v>
      </c>
      <c r="Y890" s="265">
        <f t="shared" si="976"/>
        <v>0</v>
      </c>
      <c r="Z890" s="265">
        <f t="shared" si="977"/>
        <v>2700000</v>
      </c>
      <c r="AA890" s="990"/>
    </row>
    <row r="891" spans="1:27" s="11" customFormat="1" outlineLevel="1">
      <c r="A891" s="192"/>
      <c r="B891" s="192"/>
      <c r="C891" s="193" t="s">
        <v>933</v>
      </c>
      <c r="D891" s="194">
        <v>3</v>
      </c>
      <c r="E891" s="194">
        <v>3</v>
      </c>
      <c r="F891" s="195" t="s">
        <v>934</v>
      </c>
      <c r="G891" s="359">
        <v>0</v>
      </c>
      <c r="H891" s="359">
        <v>1250000</v>
      </c>
      <c r="I891" s="199">
        <f t="shared" si="978"/>
        <v>1250000</v>
      </c>
      <c r="J891" s="199">
        <f t="shared" si="969"/>
        <v>0</v>
      </c>
      <c r="K891" s="199">
        <f t="shared" si="970"/>
        <v>3750000</v>
      </c>
      <c r="L891" s="199">
        <f t="shared" si="971"/>
        <v>3750000</v>
      </c>
      <c r="M891" s="554">
        <f>'KL TTHT CV DOT 2'!P890</f>
        <v>0.6</v>
      </c>
      <c r="N891" s="579">
        <f>'KL TTHT CV DOT 2'!Q890</f>
        <v>0</v>
      </c>
      <c r="O891" s="579">
        <f t="shared" si="979"/>
        <v>0.6</v>
      </c>
      <c r="P891" s="554">
        <v>0.5</v>
      </c>
      <c r="Q891" s="199"/>
      <c r="R891" s="199"/>
      <c r="S891" s="552" t="e">
        <f>#REF!+Q891+R891</f>
        <v>#REF!</v>
      </c>
      <c r="T891" s="843">
        <f t="shared" si="972"/>
        <v>0</v>
      </c>
      <c r="U891" s="265">
        <f t="shared" si="973"/>
        <v>2250000</v>
      </c>
      <c r="V891" s="265">
        <f t="shared" si="944"/>
        <v>2250000</v>
      </c>
      <c r="W891" s="843">
        <f t="shared" si="974"/>
        <v>0</v>
      </c>
      <c r="X891" s="265">
        <f t="shared" si="975"/>
        <v>0</v>
      </c>
      <c r="Y891" s="265">
        <f t="shared" si="976"/>
        <v>0</v>
      </c>
      <c r="Z891" s="265">
        <f t="shared" si="977"/>
        <v>2250000</v>
      </c>
      <c r="AA891" s="990"/>
    </row>
    <row r="892" spans="1:27" s="399" customFormat="1" outlineLevel="1">
      <c r="A892" s="395"/>
      <c r="B892" s="395"/>
      <c r="C892" s="400" t="s">
        <v>657</v>
      </c>
      <c r="D892" s="97">
        <v>1</v>
      </c>
      <c r="E892" s="97">
        <v>1</v>
      </c>
      <c r="F892" s="397" t="s">
        <v>619</v>
      </c>
      <c r="G892" s="497">
        <v>5404452.8133083219</v>
      </c>
      <c r="H892" s="497">
        <v>1621335.8439924966</v>
      </c>
      <c r="I892" s="62">
        <f t="shared" si="978"/>
        <v>7025788.6573008187</v>
      </c>
      <c r="J892" s="62">
        <f t="shared" si="969"/>
        <v>5404452.8133083219</v>
      </c>
      <c r="K892" s="62">
        <f t="shared" si="970"/>
        <v>1621335.8439924966</v>
      </c>
      <c r="L892" s="62">
        <f t="shared" si="971"/>
        <v>7025788.6573008187</v>
      </c>
      <c r="M892" s="554">
        <f>'KL TTHT CV DOT 2'!P891</f>
        <v>0.6</v>
      </c>
      <c r="N892" s="574">
        <f>'KL TTHT CV DOT 2'!Q891</f>
        <v>0</v>
      </c>
      <c r="O892" s="574">
        <f t="shared" si="979"/>
        <v>0.6</v>
      </c>
      <c r="P892" s="550">
        <v>0.5</v>
      </c>
      <c r="Q892" s="62"/>
      <c r="R892" s="62"/>
      <c r="S892" s="550" t="e">
        <f>#REF!+Q892+R892</f>
        <v>#REF!</v>
      </c>
      <c r="T892" s="255">
        <f t="shared" si="972"/>
        <v>3242671.6879849932</v>
      </c>
      <c r="U892" s="255">
        <f t="shared" si="973"/>
        <v>972801.50639549794</v>
      </c>
      <c r="V892" s="255">
        <f t="shared" si="944"/>
        <v>4215473.194380491</v>
      </c>
      <c r="W892" s="255">
        <f t="shared" si="974"/>
        <v>0</v>
      </c>
      <c r="X892" s="255">
        <f t="shared" si="975"/>
        <v>0</v>
      </c>
      <c r="Y892" s="255">
        <f t="shared" si="976"/>
        <v>0</v>
      </c>
      <c r="Z892" s="255">
        <f t="shared" si="977"/>
        <v>4215473.194380491</v>
      </c>
      <c r="AA892" s="990"/>
    </row>
    <row r="893" spans="1:27">
      <c r="A893" s="137"/>
      <c r="B893" s="137"/>
      <c r="C893" s="138"/>
      <c r="D893" s="94"/>
      <c r="E893" s="94"/>
      <c r="F893" s="139"/>
      <c r="G893" s="71"/>
      <c r="H893" s="71"/>
      <c r="I893" s="71"/>
      <c r="J893" s="71"/>
      <c r="K893" s="71"/>
      <c r="L893" s="71"/>
      <c r="M893" s="552">
        <f>'KL TTHT CV DOT 2'!P892</f>
        <v>0</v>
      </c>
      <c r="N893" s="570">
        <f>'KL TTHT CV DOT 2'!Q892</f>
        <v>0</v>
      </c>
      <c r="O893" s="570">
        <f t="shared" si="979"/>
        <v>0</v>
      </c>
      <c r="P893" s="552">
        <f t="shared" si="935"/>
        <v>0</v>
      </c>
      <c r="Q893" s="71"/>
      <c r="R893" s="71"/>
      <c r="S893" s="552" t="e">
        <f>#REF!+Q893+R893</f>
        <v>#REF!</v>
      </c>
      <c r="T893" s="257">
        <f t="shared" si="972"/>
        <v>0</v>
      </c>
      <c r="U893" s="257">
        <f t="shared" si="973"/>
        <v>0</v>
      </c>
      <c r="V893" s="257">
        <f t="shared" si="944"/>
        <v>0</v>
      </c>
      <c r="W893" s="257">
        <f t="shared" si="974"/>
        <v>0</v>
      </c>
      <c r="X893" s="257">
        <f t="shared" si="975"/>
        <v>0</v>
      </c>
      <c r="Y893" s="257">
        <f t="shared" si="976"/>
        <v>0</v>
      </c>
      <c r="Z893" s="257">
        <f t="shared" si="977"/>
        <v>0</v>
      </c>
      <c r="AA893" s="990"/>
    </row>
    <row r="894" spans="1:27">
      <c r="A894" s="165" t="s">
        <v>76</v>
      </c>
      <c r="B894" s="165"/>
      <c r="C894" s="166" t="s">
        <v>38</v>
      </c>
      <c r="D894" s="167"/>
      <c r="E894" s="167"/>
      <c r="F894" s="168"/>
      <c r="G894" s="169"/>
      <c r="H894" s="169"/>
      <c r="I894" s="169"/>
      <c r="J894" s="169">
        <f>SUBTOTAL(9,J895:J1012)</f>
        <v>803801420.82944083</v>
      </c>
      <c r="K894" s="169">
        <f>SUBTOTAL(9,K895:K1012)</f>
        <v>119493877.95128126</v>
      </c>
      <c r="L894" s="169">
        <f>SUBTOTAL(9,L895:L1012)</f>
        <v>923295298.78072214</v>
      </c>
      <c r="M894" s="551">
        <f>'KL TTHT CV DOT 2'!P893</f>
        <v>0</v>
      </c>
      <c r="N894" s="573">
        <f>'KL TTHT CV DOT 2'!Q893</f>
        <v>0</v>
      </c>
      <c r="O894" s="573">
        <f t="shared" si="979"/>
        <v>0</v>
      </c>
      <c r="P894" s="551">
        <f t="shared" si="935"/>
        <v>0</v>
      </c>
      <c r="Q894" s="169"/>
      <c r="R894" s="169"/>
      <c r="S894" s="551" t="e">
        <f>#REF!+Q894+R894</f>
        <v>#REF!</v>
      </c>
      <c r="T894" s="841">
        <f t="shared" ref="T894:Z894" si="980">SUBTOTAL(9,T895:T1012)</f>
        <v>0</v>
      </c>
      <c r="U894" s="841">
        <f t="shared" si="980"/>
        <v>0</v>
      </c>
      <c r="V894" s="841">
        <f t="shared" si="980"/>
        <v>0</v>
      </c>
      <c r="W894" s="841">
        <f t="shared" si="980"/>
        <v>132912088.52459016</v>
      </c>
      <c r="X894" s="841">
        <f t="shared" si="980"/>
        <v>14259566.880000003</v>
      </c>
      <c r="Y894" s="841">
        <f t="shared" si="980"/>
        <v>147171655.40459019</v>
      </c>
      <c r="Z894" s="841">
        <f t="shared" si="980"/>
        <v>147171655.40459019</v>
      </c>
      <c r="AA894" s="988"/>
    </row>
    <row r="895" spans="1:27">
      <c r="A895" s="137"/>
      <c r="B895" s="137"/>
      <c r="C895" s="138"/>
      <c r="D895" s="94"/>
      <c r="E895" s="94"/>
      <c r="F895" s="139"/>
      <c r="G895" s="71"/>
      <c r="H895" s="71"/>
      <c r="I895" s="71"/>
      <c r="J895" s="71"/>
      <c r="K895" s="71"/>
      <c r="L895" s="71"/>
      <c r="M895" s="552">
        <f>'KL TTHT CV DOT 2'!P894</f>
        <v>0</v>
      </c>
      <c r="N895" s="570">
        <f>'KL TTHT CV DOT 2'!Q894</f>
        <v>0</v>
      </c>
      <c r="O895" s="570">
        <f t="shared" si="979"/>
        <v>0</v>
      </c>
      <c r="P895" s="552">
        <f t="shared" si="935"/>
        <v>0</v>
      </c>
      <c r="Q895" s="71"/>
      <c r="R895" s="71"/>
      <c r="S895" s="552" t="e">
        <f>#REF!+Q895+R895</f>
        <v>#REF!</v>
      </c>
      <c r="T895" s="257"/>
      <c r="U895" s="257"/>
      <c r="V895" s="257"/>
      <c r="W895" s="257"/>
      <c r="X895" s="257"/>
      <c r="Y895" s="257"/>
      <c r="Z895" s="257"/>
      <c r="AA895" s="990"/>
    </row>
    <row r="896" spans="1:27">
      <c r="A896" s="149" t="s">
        <v>77</v>
      </c>
      <c r="B896" s="149"/>
      <c r="C896" s="150" t="s">
        <v>78</v>
      </c>
      <c r="D896" s="100">
        <v>1</v>
      </c>
      <c r="E896" s="100">
        <v>1</v>
      </c>
      <c r="F896" s="151" t="s">
        <v>10</v>
      </c>
      <c r="G896" s="75"/>
      <c r="H896" s="75"/>
      <c r="I896" s="75"/>
      <c r="J896" s="75"/>
      <c r="K896" s="75"/>
      <c r="L896" s="75"/>
      <c r="M896" s="555">
        <f>'KL TTHT CV DOT 2'!P895</f>
        <v>0</v>
      </c>
      <c r="N896" s="571">
        <f>'KL TTHT CV DOT 2'!Q895</f>
        <v>0</v>
      </c>
      <c r="O896" s="571">
        <f t="shared" si="979"/>
        <v>0</v>
      </c>
      <c r="P896" s="555">
        <f t="shared" si="935"/>
        <v>0</v>
      </c>
      <c r="Q896" s="75"/>
      <c r="R896" s="75"/>
      <c r="S896" s="555" t="e">
        <f>#REF!+Q896+R896</f>
        <v>#REF!</v>
      </c>
      <c r="T896" s="259"/>
      <c r="U896" s="259"/>
      <c r="V896" s="259"/>
      <c r="W896" s="259"/>
      <c r="X896" s="259"/>
      <c r="Y896" s="259"/>
      <c r="Z896" s="259"/>
      <c r="AA896" s="988"/>
    </row>
    <row r="897" spans="1:27" outlineLevel="1">
      <c r="A897" s="137" t="s">
        <v>79</v>
      </c>
      <c r="B897" s="137"/>
      <c r="C897" s="138" t="s">
        <v>80</v>
      </c>
      <c r="D897" s="94">
        <v>1</v>
      </c>
      <c r="E897" s="94">
        <v>1</v>
      </c>
      <c r="F897" s="139" t="s">
        <v>10</v>
      </c>
      <c r="G897" s="62"/>
      <c r="H897" s="62"/>
      <c r="I897" s="62"/>
      <c r="J897" s="62"/>
      <c r="K897" s="62"/>
      <c r="L897" s="62">
        <v>0</v>
      </c>
      <c r="M897" s="550">
        <f>'KL TTHT CV DOT 2'!P896</f>
        <v>0</v>
      </c>
      <c r="N897" s="574">
        <f>'KL TTHT CV DOT 2'!Q896</f>
        <v>0</v>
      </c>
      <c r="O897" s="574">
        <f t="shared" si="979"/>
        <v>0</v>
      </c>
      <c r="P897" s="550">
        <f t="shared" si="935"/>
        <v>0</v>
      </c>
      <c r="Q897" s="62"/>
      <c r="R897" s="62"/>
      <c r="S897" s="550" t="e">
        <f>#REF!+Q897+R897</f>
        <v>#REF!</v>
      </c>
      <c r="T897" s="255"/>
      <c r="U897" s="255"/>
      <c r="V897" s="255">
        <v>0</v>
      </c>
      <c r="W897" s="255"/>
      <c r="X897" s="255"/>
      <c r="Y897" s="255">
        <v>0</v>
      </c>
      <c r="Z897" s="255">
        <v>0</v>
      </c>
      <c r="AA897" s="990"/>
    </row>
    <row r="898" spans="1:27" outlineLevel="1">
      <c r="A898" s="137" t="s">
        <v>81</v>
      </c>
      <c r="B898" s="137"/>
      <c r="C898" s="138" t="s">
        <v>82</v>
      </c>
      <c r="D898" s="94">
        <v>1</v>
      </c>
      <c r="E898" s="94">
        <v>1</v>
      </c>
      <c r="F898" s="139" t="s">
        <v>10</v>
      </c>
      <c r="G898" s="71"/>
      <c r="H898" s="71"/>
      <c r="I898" s="71"/>
      <c r="J898" s="71"/>
      <c r="K898" s="71"/>
      <c r="L898" s="62">
        <v>0</v>
      </c>
      <c r="M898" s="552">
        <f>'KL TTHT CV DOT 2'!P897</f>
        <v>0</v>
      </c>
      <c r="N898" s="570">
        <f>'KL TTHT CV DOT 2'!Q897</f>
        <v>0</v>
      </c>
      <c r="O898" s="570">
        <f t="shared" si="979"/>
        <v>0</v>
      </c>
      <c r="P898" s="552">
        <f t="shared" si="935"/>
        <v>0</v>
      </c>
      <c r="Q898" s="71"/>
      <c r="R898" s="71"/>
      <c r="S898" s="552" t="e">
        <f>#REF!+Q898+R898</f>
        <v>#REF!</v>
      </c>
      <c r="T898" s="257"/>
      <c r="U898" s="257"/>
      <c r="V898" s="255">
        <v>0</v>
      </c>
      <c r="W898" s="257"/>
      <c r="X898" s="257"/>
      <c r="Y898" s="255">
        <v>0</v>
      </c>
      <c r="Z898" s="255">
        <v>0</v>
      </c>
      <c r="AA898" s="990"/>
    </row>
    <row r="899" spans="1:27" outlineLevel="1">
      <c r="A899" s="137" t="s">
        <v>83</v>
      </c>
      <c r="B899" s="137"/>
      <c r="C899" s="138" t="s">
        <v>84</v>
      </c>
      <c r="D899" s="94">
        <v>1</v>
      </c>
      <c r="E899" s="94">
        <v>1</v>
      </c>
      <c r="F899" s="139" t="s">
        <v>10</v>
      </c>
      <c r="G899" s="71"/>
      <c r="H899" s="71"/>
      <c r="I899" s="71"/>
      <c r="J899" s="71"/>
      <c r="K899" s="71"/>
      <c r="L899" s="62">
        <v>0</v>
      </c>
      <c r="M899" s="552">
        <f>'KL TTHT CV DOT 2'!P898</f>
        <v>0</v>
      </c>
      <c r="N899" s="570">
        <f>'KL TTHT CV DOT 2'!Q898</f>
        <v>0</v>
      </c>
      <c r="O899" s="570">
        <f t="shared" si="979"/>
        <v>0</v>
      </c>
      <c r="P899" s="552">
        <f t="shared" si="935"/>
        <v>0</v>
      </c>
      <c r="Q899" s="71"/>
      <c r="R899" s="71"/>
      <c r="S899" s="552" t="e">
        <f>#REF!+Q899+R899</f>
        <v>#REF!</v>
      </c>
      <c r="T899" s="257"/>
      <c r="U899" s="257"/>
      <c r="V899" s="255">
        <v>0</v>
      </c>
      <c r="W899" s="257"/>
      <c r="X899" s="257"/>
      <c r="Y899" s="255">
        <v>0</v>
      </c>
      <c r="Z899" s="255">
        <v>0</v>
      </c>
      <c r="AA899" s="990"/>
    </row>
    <row r="900" spans="1:27" outlineLevel="1">
      <c r="A900" s="137" t="s">
        <v>85</v>
      </c>
      <c r="B900" s="137"/>
      <c r="C900" s="138" t="s">
        <v>86</v>
      </c>
      <c r="D900" s="94">
        <v>1</v>
      </c>
      <c r="E900" s="94">
        <v>1</v>
      </c>
      <c r="F900" s="139" t="s">
        <v>10</v>
      </c>
      <c r="G900" s="71"/>
      <c r="H900" s="71"/>
      <c r="I900" s="71"/>
      <c r="J900" s="71"/>
      <c r="K900" s="71"/>
      <c r="L900" s="62">
        <v>0</v>
      </c>
      <c r="M900" s="552">
        <f>'KL TTHT CV DOT 2'!P899</f>
        <v>0</v>
      </c>
      <c r="N900" s="570">
        <f>'KL TTHT CV DOT 2'!Q899</f>
        <v>0</v>
      </c>
      <c r="O900" s="570">
        <f t="shared" si="979"/>
        <v>0</v>
      </c>
      <c r="P900" s="552">
        <f t="shared" si="935"/>
        <v>0</v>
      </c>
      <c r="Q900" s="71"/>
      <c r="R900" s="71"/>
      <c r="S900" s="552" t="e">
        <f>#REF!+Q900+R900</f>
        <v>#REF!</v>
      </c>
      <c r="T900" s="257"/>
      <c r="U900" s="257"/>
      <c r="V900" s="255">
        <v>0</v>
      </c>
      <c r="W900" s="257"/>
      <c r="X900" s="257"/>
      <c r="Y900" s="255">
        <v>0</v>
      </c>
      <c r="Z900" s="255">
        <v>0</v>
      </c>
      <c r="AA900" s="990"/>
    </row>
    <row r="901" spans="1:27" outlineLevel="1">
      <c r="A901" s="137" t="s">
        <v>87</v>
      </c>
      <c r="B901" s="137"/>
      <c r="C901" s="138" t="s">
        <v>88</v>
      </c>
      <c r="D901" s="94">
        <v>1</v>
      </c>
      <c r="E901" s="94">
        <v>1</v>
      </c>
      <c r="F901" s="139" t="s">
        <v>10</v>
      </c>
      <c r="G901" s="71"/>
      <c r="H901" s="71"/>
      <c r="I901" s="71"/>
      <c r="J901" s="71"/>
      <c r="K901" s="71"/>
      <c r="L901" s="62">
        <v>0</v>
      </c>
      <c r="M901" s="552">
        <f>'KL TTHT CV DOT 2'!P900</f>
        <v>0</v>
      </c>
      <c r="N901" s="570">
        <f>'KL TTHT CV DOT 2'!Q900</f>
        <v>0</v>
      </c>
      <c r="O901" s="570">
        <f t="shared" si="979"/>
        <v>0</v>
      </c>
      <c r="P901" s="552">
        <f t="shared" si="935"/>
        <v>0</v>
      </c>
      <c r="Q901" s="71"/>
      <c r="R901" s="71"/>
      <c r="S901" s="552" t="e">
        <f>#REF!+Q901+R901</f>
        <v>#REF!</v>
      </c>
      <c r="T901" s="257"/>
      <c r="U901" s="257"/>
      <c r="V901" s="255">
        <v>0</v>
      </c>
      <c r="W901" s="257"/>
      <c r="X901" s="257"/>
      <c r="Y901" s="255">
        <v>0</v>
      </c>
      <c r="Z901" s="255">
        <v>0</v>
      </c>
      <c r="AA901" s="990"/>
    </row>
    <row r="902" spans="1:27" outlineLevel="1">
      <c r="A902" s="137" t="s">
        <v>89</v>
      </c>
      <c r="B902" s="137"/>
      <c r="C902" s="138" t="s">
        <v>90</v>
      </c>
      <c r="D902" s="94">
        <v>1</v>
      </c>
      <c r="E902" s="94">
        <v>1</v>
      </c>
      <c r="F902" s="139" t="s">
        <v>10</v>
      </c>
      <c r="G902" s="71"/>
      <c r="H902" s="71"/>
      <c r="I902" s="71"/>
      <c r="J902" s="71"/>
      <c r="K902" s="71"/>
      <c r="L902" s="62">
        <v>0</v>
      </c>
      <c r="M902" s="552">
        <f>'KL TTHT CV DOT 2'!P901</f>
        <v>0</v>
      </c>
      <c r="N902" s="570">
        <f>'KL TTHT CV DOT 2'!Q901</f>
        <v>0</v>
      </c>
      <c r="O902" s="570">
        <f t="shared" si="979"/>
        <v>0</v>
      </c>
      <c r="P902" s="552">
        <f t="shared" si="935"/>
        <v>0</v>
      </c>
      <c r="Q902" s="71"/>
      <c r="R902" s="71"/>
      <c r="S902" s="552" t="e">
        <f>#REF!+Q902+R902</f>
        <v>#REF!</v>
      </c>
      <c r="T902" s="257"/>
      <c r="U902" s="257"/>
      <c r="V902" s="255">
        <v>0</v>
      </c>
      <c r="W902" s="257"/>
      <c r="X902" s="257"/>
      <c r="Y902" s="255">
        <v>0</v>
      </c>
      <c r="Z902" s="255">
        <v>0</v>
      </c>
      <c r="AA902" s="990"/>
    </row>
    <row r="903" spans="1:27" outlineLevel="1">
      <c r="A903" s="137" t="s">
        <v>91</v>
      </c>
      <c r="B903" s="137"/>
      <c r="C903" s="138" t="s">
        <v>92</v>
      </c>
      <c r="D903" s="94">
        <v>1</v>
      </c>
      <c r="E903" s="94">
        <v>1</v>
      </c>
      <c r="F903" s="139" t="s">
        <v>10</v>
      </c>
      <c r="G903" s="71"/>
      <c r="H903" s="71"/>
      <c r="I903" s="71"/>
      <c r="J903" s="71"/>
      <c r="K903" s="71"/>
      <c r="L903" s="62">
        <v>0</v>
      </c>
      <c r="M903" s="552">
        <f>'KL TTHT CV DOT 2'!P902</f>
        <v>0</v>
      </c>
      <c r="N903" s="570">
        <f>'KL TTHT CV DOT 2'!Q902</f>
        <v>0</v>
      </c>
      <c r="O903" s="570">
        <f t="shared" si="979"/>
        <v>0</v>
      </c>
      <c r="P903" s="552">
        <f t="shared" si="935"/>
        <v>0</v>
      </c>
      <c r="Q903" s="71"/>
      <c r="R903" s="71"/>
      <c r="S903" s="552" t="e">
        <f>#REF!+Q903+R903</f>
        <v>#REF!</v>
      </c>
      <c r="T903" s="257"/>
      <c r="U903" s="257"/>
      <c r="V903" s="255">
        <v>0</v>
      </c>
      <c r="W903" s="257"/>
      <c r="X903" s="257"/>
      <c r="Y903" s="255">
        <v>0</v>
      </c>
      <c r="Z903" s="255">
        <v>0</v>
      </c>
      <c r="AA903" s="990"/>
    </row>
    <row r="904" spans="1:27" outlineLevel="1">
      <c r="A904" s="137" t="s">
        <v>93</v>
      </c>
      <c r="B904" s="137"/>
      <c r="C904" s="138" t="s">
        <v>94</v>
      </c>
      <c r="D904" s="94">
        <v>1</v>
      </c>
      <c r="E904" s="94">
        <v>1</v>
      </c>
      <c r="F904" s="139" t="s">
        <v>10</v>
      </c>
      <c r="G904" s="71"/>
      <c r="H904" s="71"/>
      <c r="I904" s="71"/>
      <c r="J904" s="71"/>
      <c r="K904" s="71"/>
      <c r="L904" s="62">
        <v>0</v>
      </c>
      <c r="M904" s="552">
        <f>'KL TTHT CV DOT 2'!P903</f>
        <v>0</v>
      </c>
      <c r="N904" s="570">
        <f>'KL TTHT CV DOT 2'!Q903</f>
        <v>0</v>
      </c>
      <c r="O904" s="570">
        <f t="shared" si="979"/>
        <v>0</v>
      </c>
      <c r="P904" s="552">
        <f t="shared" si="935"/>
        <v>0</v>
      </c>
      <c r="Q904" s="71"/>
      <c r="R904" s="71"/>
      <c r="S904" s="552" t="e">
        <f>#REF!+Q904+R904</f>
        <v>#REF!</v>
      </c>
      <c r="T904" s="257"/>
      <c r="U904" s="257"/>
      <c r="V904" s="255">
        <v>0</v>
      </c>
      <c r="W904" s="257"/>
      <c r="X904" s="257"/>
      <c r="Y904" s="255">
        <v>0</v>
      </c>
      <c r="Z904" s="255">
        <v>0</v>
      </c>
      <c r="AA904" s="990"/>
    </row>
    <row r="905" spans="1:27" outlineLevel="1">
      <c r="A905" s="137" t="s">
        <v>95</v>
      </c>
      <c r="B905" s="137"/>
      <c r="C905" s="138" t="s">
        <v>96</v>
      </c>
      <c r="D905" s="94">
        <v>1</v>
      </c>
      <c r="E905" s="94">
        <v>1</v>
      </c>
      <c r="F905" s="139" t="s">
        <v>10</v>
      </c>
      <c r="G905" s="71"/>
      <c r="H905" s="71"/>
      <c r="I905" s="71"/>
      <c r="J905" s="71"/>
      <c r="K905" s="71"/>
      <c r="L905" s="62">
        <v>0</v>
      </c>
      <c r="M905" s="552">
        <f>'KL TTHT CV DOT 2'!P904</f>
        <v>0</v>
      </c>
      <c r="N905" s="570">
        <f>'KL TTHT CV DOT 2'!Q904</f>
        <v>0</v>
      </c>
      <c r="O905" s="570">
        <f t="shared" si="979"/>
        <v>0</v>
      </c>
      <c r="P905" s="552">
        <f t="shared" si="935"/>
        <v>0</v>
      </c>
      <c r="Q905" s="71"/>
      <c r="R905" s="71"/>
      <c r="S905" s="552" t="e">
        <f>#REF!+Q905+R905</f>
        <v>#REF!</v>
      </c>
      <c r="T905" s="257"/>
      <c r="U905" s="257"/>
      <c r="V905" s="255">
        <v>0</v>
      </c>
      <c r="W905" s="257"/>
      <c r="X905" s="257"/>
      <c r="Y905" s="255">
        <v>0</v>
      </c>
      <c r="Z905" s="255">
        <v>0</v>
      </c>
      <c r="AA905" s="990"/>
    </row>
    <row r="906" spans="1:27" outlineLevel="1">
      <c r="A906" s="137" t="s">
        <v>97</v>
      </c>
      <c r="B906" s="137"/>
      <c r="C906" s="138" t="s">
        <v>98</v>
      </c>
      <c r="D906" s="94">
        <v>1</v>
      </c>
      <c r="E906" s="94">
        <v>1</v>
      </c>
      <c r="F906" s="139" t="s">
        <v>10</v>
      </c>
      <c r="G906" s="71"/>
      <c r="H906" s="71"/>
      <c r="I906" s="71"/>
      <c r="J906" s="71"/>
      <c r="K906" s="71"/>
      <c r="L906" s="62">
        <v>0</v>
      </c>
      <c r="M906" s="552">
        <f>'KL TTHT CV DOT 2'!P905</f>
        <v>0</v>
      </c>
      <c r="N906" s="570">
        <f>'KL TTHT CV DOT 2'!Q905</f>
        <v>0</v>
      </c>
      <c r="O906" s="570">
        <f t="shared" si="979"/>
        <v>0</v>
      </c>
      <c r="P906" s="552">
        <f t="shared" si="935"/>
        <v>0</v>
      </c>
      <c r="Q906" s="71"/>
      <c r="R906" s="71"/>
      <c r="S906" s="552" t="e">
        <f>#REF!+Q906+R906</f>
        <v>#REF!</v>
      </c>
      <c r="T906" s="257"/>
      <c r="U906" s="257"/>
      <c r="V906" s="255">
        <v>0</v>
      </c>
      <c r="W906" s="257"/>
      <c r="X906" s="257"/>
      <c r="Y906" s="255">
        <v>0</v>
      </c>
      <c r="Z906" s="255">
        <v>0</v>
      </c>
      <c r="AA906" s="990"/>
    </row>
    <row r="907" spans="1:27" outlineLevel="1">
      <c r="A907" s="137" t="s">
        <v>99</v>
      </c>
      <c r="B907" s="137"/>
      <c r="C907" s="138" t="s">
        <v>100</v>
      </c>
      <c r="D907" s="94">
        <v>1</v>
      </c>
      <c r="E907" s="94">
        <v>1</v>
      </c>
      <c r="F907" s="139" t="s">
        <v>10</v>
      </c>
      <c r="G907" s="71"/>
      <c r="H907" s="71"/>
      <c r="I907" s="71"/>
      <c r="J907" s="71"/>
      <c r="K907" s="71"/>
      <c r="L907" s="62">
        <v>0</v>
      </c>
      <c r="M907" s="552">
        <f>'KL TTHT CV DOT 2'!P906</f>
        <v>0</v>
      </c>
      <c r="N907" s="570">
        <f>'KL TTHT CV DOT 2'!Q906</f>
        <v>0</v>
      </c>
      <c r="O907" s="570">
        <f t="shared" si="979"/>
        <v>0</v>
      </c>
      <c r="P907" s="552">
        <f t="shared" si="935"/>
        <v>0</v>
      </c>
      <c r="Q907" s="71"/>
      <c r="R907" s="71"/>
      <c r="S907" s="552" t="e">
        <f>#REF!+Q907+R907</f>
        <v>#REF!</v>
      </c>
      <c r="T907" s="257"/>
      <c r="U907" s="257"/>
      <c r="V907" s="255">
        <v>0</v>
      </c>
      <c r="W907" s="257"/>
      <c r="X907" s="257"/>
      <c r="Y907" s="255">
        <v>0</v>
      </c>
      <c r="Z907" s="255">
        <v>0</v>
      </c>
      <c r="AA907" s="990"/>
    </row>
    <row r="908" spans="1:27" outlineLevel="1">
      <c r="A908" s="137" t="s">
        <v>101</v>
      </c>
      <c r="B908" s="137"/>
      <c r="C908" s="138" t="s">
        <v>102</v>
      </c>
      <c r="D908" s="94">
        <v>1</v>
      </c>
      <c r="E908" s="94">
        <v>1</v>
      </c>
      <c r="F908" s="139" t="s">
        <v>10</v>
      </c>
      <c r="G908" s="71"/>
      <c r="H908" s="71"/>
      <c r="I908" s="71"/>
      <c r="J908" s="71"/>
      <c r="K908" s="71"/>
      <c r="L908" s="62">
        <v>0</v>
      </c>
      <c r="M908" s="552">
        <f>'KL TTHT CV DOT 2'!P907</f>
        <v>0</v>
      </c>
      <c r="N908" s="570">
        <f>'KL TTHT CV DOT 2'!Q907</f>
        <v>0</v>
      </c>
      <c r="O908" s="570">
        <f t="shared" si="979"/>
        <v>0</v>
      </c>
      <c r="P908" s="552">
        <f t="shared" si="935"/>
        <v>0</v>
      </c>
      <c r="Q908" s="71"/>
      <c r="R908" s="71"/>
      <c r="S908" s="552" t="e">
        <f>#REF!+Q908+R908</f>
        <v>#REF!</v>
      </c>
      <c r="T908" s="257"/>
      <c r="U908" s="257"/>
      <c r="V908" s="255">
        <v>0</v>
      </c>
      <c r="W908" s="257"/>
      <c r="X908" s="257"/>
      <c r="Y908" s="255">
        <v>0</v>
      </c>
      <c r="Z908" s="255">
        <v>0</v>
      </c>
      <c r="AA908" s="990"/>
    </row>
    <row r="909" spans="1:27" outlineLevel="1">
      <c r="A909" s="137" t="s">
        <v>103</v>
      </c>
      <c r="B909" s="137"/>
      <c r="C909" s="138" t="s">
        <v>104</v>
      </c>
      <c r="D909" s="94">
        <v>1</v>
      </c>
      <c r="E909" s="94">
        <v>1</v>
      </c>
      <c r="F909" s="139" t="s">
        <v>10</v>
      </c>
      <c r="G909" s="71"/>
      <c r="H909" s="71"/>
      <c r="I909" s="71"/>
      <c r="J909" s="71"/>
      <c r="K909" s="71"/>
      <c r="L909" s="62">
        <v>0</v>
      </c>
      <c r="M909" s="552">
        <f>'KL TTHT CV DOT 2'!P908</f>
        <v>0</v>
      </c>
      <c r="N909" s="570">
        <f>'KL TTHT CV DOT 2'!Q908</f>
        <v>0</v>
      </c>
      <c r="O909" s="570">
        <f t="shared" si="979"/>
        <v>0</v>
      </c>
      <c r="P909" s="552">
        <f t="shared" si="935"/>
        <v>0</v>
      </c>
      <c r="Q909" s="71"/>
      <c r="R909" s="71"/>
      <c r="S909" s="552" t="e">
        <f>#REF!+Q909+R909</f>
        <v>#REF!</v>
      </c>
      <c r="T909" s="257"/>
      <c r="U909" s="257"/>
      <c r="V909" s="255">
        <v>0</v>
      </c>
      <c r="W909" s="257"/>
      <c r="X909" s="257"/>
      <c r="Y909" s="255">
        <v>0</v>
      </c>
      <c r="Z909" s="255">
        <v>0</v>
      </c>
      <c r="AA909" s="990"/>
    </row>
    <row r="910" spans="1:27" outlineLevel="1">
      <c r="A910" s="137" t="s">
        <v>105</v>
      </c>
      <c r="B910" s="137"/>
      <c r="C910" s="138" t="s">
        <v>106</v>
      </c>
      <c r="D910" s="94">
        <v>1</v>
      </c>
      <c r="E910" s="94">
        <v>1</v>
      </c>
      <c r="F910" s="139" t="s">
        <v>10</v>
      </c>
      <c r="G910" s="71"/>
      <c r="H910" s="71"/>
      <c r="I910" s="71"/>
      <c r="J910" s="71"/>
      <c r="K910" s="71"/>
      <c r="L910" s="62">
        <v>0</v>
      </c>
      <c r="M910" s="552">
        <f>'KL TTHT CV DOT 2'!P909</f>
        <v>0</v>
      </c>
      <c r="N910" s="570">
        <f>'KL TTHT CV DOT 2'!Q909</f>
        <v>0</v>
      </c>
      <c r="O910" s="570">
        <f t="shared" si="979"/>
        <v>0</v>
      </c>
      <c r="P910" s="552">
        <f t="shared" si="935"/>
        <v>0</v>
      </c>
      <c r="Q910" s="71"/>
      <c r="R910" s="71"/>
      <c r="S910" s="552" t="e">
        <f>#REF!+Q910+R910</f>
        <v>#REF!</v>
      </c>
      <c r="T910" s="257"/>
      <c r="U910" s="257"/>
      <c r="V910" s="255">
        <v>0</v>
      </c>
      <c r="W910" s="257"/>
      <c r="X910" s="257"/>
      <c r="Y910" s="255">
        <v>0</v>
      </c>
      <c r="Z910" s="255">
        <v>0</v>
      </c>
      <c r="AA910" s="990"/>
    </row>
    <row r="911" spans="1:27" outlineLevel="1">
      <c r="A911" s="137" t="s">
        <v>107</v>
      </c>
      <c r="B911" s="137"/>
      <c r="C911" s="138" t="s">
        <v>108</v>
      </c>
      <c r="D911" s="94">
        <v>1</v>
      </c>
      <c r="E911" s="94">
        <v>1</v>
      </c>
      <c r="F911" s="139" t="s">
        <v>10</v>
      </c>
      <c r="G911" s="71"/>
      <c r="H911" s="71"/>
      <c r="I911" s="71"/>
      <c r="J911" s="71"/>
      <c r="K911" s="71"/>
      <c r="L911" s="62">
        <v>0</v>
      </c>
      <c r="M911" s="552">
        <f>'KL TTHT CV DOT 2'!P910</f>
        <v>0</v>
      </c>
      <c r="N911" s="570">
        <f>'KL TTHT CV DOT 2'!Q910</f>
        <v>0</v>
      </c>
      <c r="O911" s="570">
        <f t="shared" si="979"/>
        <v>0</v>
      </c>
      <c r="P911" s="552">
        <f t="shared" si="935"/>
        <v>0</v>
      </c>
      <c r="Q911" s="71"/>
      <c r="R911" s="71"/>
      <c r="S911" s="552" t="e">
        <f>#REF!+Q911+R911</f>
        <v>#REF!</v>
      </c>
      <c r="T911" s="257"/>
      <c r="U911" s="257"/>
      <c r="V911" s="255">
        <v>0</v>
      </c>
      <c r="W911" s="257"/>
      <c r="X911" s="257"/>
      <c r="Y911" s="255">
        <v>0</v>
      </c>
      <c r="Z911" s="255">
        <v>0</v>
      </c>
      <c r="AA911" s="990"/>
    </row>
    <row r="912" spans="1:27" outlineLevel="1">
      <c r="A912" s="137" t="s">
        <v>109</v>
      </c>
      <c r="B912" s="137"/>
      <c r="C912" s="138" t="s">
        <v>110</v>
      </c>
      <c r="D912" s="94">
        <v>1</v>
      </c>
      <c r="E912" s="94">
        <v>1</v>
      </c>
      <c r="F912" s="139" t="s">
        <v>10</v>
      </c>
      <c r="G912" s="71"/>
      <c r="H912" s="71"/>
      <c r="I912" s="71"/>
      <c r="J912" s="71"/>
      <c r="K912" s="71"/>
      <c r="L912" s="62">
        <v>0</v>
      </c>
      <c r="M912" s="552">
        <f>'KL TTHT CV DOT 2'!P911</f>
        <v>0</v>
      </c>
      <c r="N912" s="570">
        <f>'KL TTHT CV DOT 2'!Q911</f>
        <v>0</v>
      </c>
      <c r="O912" s="570">
        <f t="shared" si="979"/>
        <v>0</v>
      </c>
      <c r="P912" s="552">
        <f t="shared" ref="P912:P975" si="981">M912+N912+O912</f>
        <v>0</v>
      </c>
      <c r="Q912" s="71"/>
      <c r="R912" s="71"/>
      <c r="S912" s="552" t="e">
        <f>#REF!+Q912+R912</f>
        <v>#REF!</v>
      </c>
      <c r="T912" s="257"/>
      <c r="U912" s="257"/>
      <c r="V912" s="255">
        <v>0</v>
      </c>
      <c r="W912" s="257"/>
      <c r="X912" s="257"/>
      <c r="Y912" s="255">
        <v>0</v>
      </c>
      <c r="Z912" s="255">
        <v>0</v>
      </c>
      <c r="AA912" s="990"/>
    </row>
    <row r="913" spans="1:27" outlineLevel="1">
      <c r="A913" s="137" t="s">
        <v>111</v>
      </c>
      <c r="B913" s="137"/>
      <c r="C913" s="138" t="s">
        <v>112</v>
      </c>
      <c r="D913" s="94">
        <v>1</v>
      </c>
      <c r="E913" s="94">
        <v>1</v>
      </c>
      <c r="F913" s="139" t="s">
        <v>10</v>
      </c>
      <c r="G913" s="71"/>
      <c r="H913" s="71"/>
      <c r="I913" s="71"/>
      <c r="J913" s="71"/>
      <c r="K913" s="71"/>
      <c r="L913" s="62">
        <v>0</v>
      </c>
      <c r="M913" s="552">
        <f>'KL TTHT CV DOT 2'!P912</f>
        <v>0</v>
      </c>
      <c r="N913" s="570">
        <f>'KL TTHT CV DOT 2'!Q912</f>
        <v>0</v>
      </c>
      <c r="O913" s="570">
        <f t="shared" si="979"/>
        <v>0</v>
      </c>
      <c r="P913" s="552">
        <f t="shared" si="981"/>
        <v>0</v>
      </c>
      <c r="Q913" s="71"/>
      <c r="R913" s="71"/>
      <c r="S913" s="552" t="e">
        <f>#REF!+Q913+R913</f>
        <v>#REF!</v>
      </c>
      <c r="T913" s="257"/>
      <c r="U913" s="257"/>
      <c r="V913" s="255">
        <v>0</v>
      </c>
      <c r="W913" s="257"/>
      <c r="X913" s="257"/>
      <c r="Y913" s="255">
        <v>0</v>
      </c>
      <c r="Z913" s="255">
        <v>0</v>
      </c>
      <c r="AA913" s="990"/>
    </row>
    <row r="914" spans="1:27" outlineLevel="1">
      <c r="A914" s="137" t="s">
        <v>113</v>
      </c>
      <c r="B914" s="137"/>
      <c r="C914" s="138" t="s">
        <v>114</v>
      </c>
      <c r="D914" s="94">
        <v>1</v>
      </c>
      <c r="E914" s="94">
        <v>1</v>
      </c>
      <c r="F914" s="139" t="s">
        <v>10</v>
      </c>
      <c r="G914" s="71"/>
      <c r="H914" s="71"/>
      <c r="I914" s="71"/>
      <c r="J914" s="71"/>
      <c r="K914" s="71"/>
      <c r="L914" s="62">
        <v>0</v>
      </c>
      <c r="M914" s="552">
        <f>'KL TTHT CV DOT 2'!P913</f>
        <v>0</v>
      </c>
      <c r="N914" s="570">
        <f>'KL TTHT CV DOT 2'!Q913</f>
        <v>0</v>
      </c>
      <c r="O914" s="570">
        <f t="shared" si="979"/>
        <v>0</v>
      </c>
      <c r="P914" s="552">
        <f t="shared" si="981"/>
        <v>0</v>
      </c>
      <c r="Q914" s="71"/>
      <c r="R914" s="71"/>
      <c r="S914" s="552" t="e">
        <f>#REF!+Q914+R914</f>
        <v>#REF!</v>
      </c>
      <c r="T914" s="257"/>
      <c r="U914" s="257"/>
      <c r="V914" s="255">
        <v>0</v>
      </c>
      <c r="W914" s="257"/>
      <c r="X914" s="257"/>
      <c r="Y914" s="255">
        <v>0</v>
      </c>
      <c r="Z914" s="255">
        <v>0</v>
      </c>
      <c r="AA914" s="990"/>
    </row>
    <row r="915" spans="1:27" outlineLevel="1">
      <c r="A915" s="137" t="s">
        <v>115</v>
      </c>
      <c r="B915" s="137"/>
      <c r="C915" s="138" t="s">
        <v>116</v>
      </c>
      <c r="D915" s="94">
        <v>1</v>
      </c>
      <c r="E915" s="94">
        <v>1</v>
      </c>
      <c r="F915" s="139" t="s">
        <v>10</v>
      </c>
      <c r="G915" s="71"/>
      <c r="H915" s="71"/>
      <c r="I915" s="71"/>
      <c r="J915" s="71"/>
      <c r="K915" s="71"/>
      <c r="L915" s="62">
        <v>0</v>
      </c>
      <c r="M915" s="552">
        <f>'KL TTHT CV DOT 2'!P914</f>
        <v>0</v>
      </c>
      <c r="N915" s="570">
        <f>'KL TTHT CV DOT 2'!Q914</f>
        <v>0</v>
      </c>
      <c r="O915" s="570">
        <f t="shared" si="979"/>
        <v>0</v>
      </c>
      <c r="P915" s="552">
        <f t="shared" si="981"/>
        <v>0</v>
      </c>
      <c r="Q915" s="71"/>
      <c r="R915" s="71"/>
      <c r="S915" s="552" t="e">
        <f>#REF!+Q915+R915</f>
        <v>#REF!</v>
      </c>
      <c r="T915" s="257"/>
      <c r="U915" s="257"/>
      <c r="V915" s="255">
        <v>0</v>
      </c>
      <c r="W915" s="257"/>
      <c r="X915" s="257"/>
      <c r="Y915" s="255">
        <v>0</v>
      </c>
      <c r="Z915" s="255">
        <v>0</v>
      </c>
      <c r="AA915" s="990"/>
    </row>
    <row r="916" spans="1:27" outlineLevel="1">
      <c r="A916" s="137" t="s">
        <v>117</v>
      </c>
      <c r="B916" s="137"/>
      <c r="C916" s="138" t="s">
        <v>118</v>
      </c>
      <c r="D916" s="94">
        <v>1</v>
      </c>
      <c r="E916" s="94">
        <v>1</v>
      </c>
      <c r="F916" s="139" t="s">
        <v>10</v>
      </c>
      <c r="G916" s="71"/>
      <c r="H916" s="71"/>
      <c r="I916" s="71"/>
      <c r="J916" s="71"/>
      <c r="K916" s="71"/>
      <c r="L916" s="62">
        <v>0</v>
      </c>
      <c r="M916" s="552">
        <f>'KL TTHT CV DOT 2'!P915</f>
        <v>0</v>
      </c>
      <c r="N916" s="570">
        <f>'KL TTHT CV DOT 2'!Q915</f>
        <v>0</v>
      </c>
      <c r="O916" s="570">
        <f t="shared" si="979"/>
        <v>0</v>
      </c>
      <c r="P916" s="552">
        <f t="shared" si="981"/>
        <v>0</v>
      </c>
      <c r="Q916" s="71"/>
      <c r="R916" s="71"/>
      <c r="S916" s="552" t="e">
        <f>#REF!+Q916+R916</f>
        <v>#REF!</v>
      </c>
      <c r="T916" s="257"/>
      <c r="U916" s="257"/>
      <c r="V916" s="255">
        <v>0</v>
      </c>
      <c r="W916" s="257"/>
      <c r="X916" s="257"/>
      <c r="Y916" s="255">
        <v>0</v>
      </c>
      <c r="Z916" s="255">
        <v>0</v>
      </c>
      <c r="AA916" s="990"/>
    </row>
    <row r="917" spans="1:27" outlineLevel="1">
      <c r="A917" s="137" t="s">
        <v>119</v>
      </c>
      <c r="B917" s="137"/>
      <c r="C917" s="138" t="s">
        <v>120</v>
      </c>
      <c r="D917" s="94">
        <v>1</v>
      </c>
      <c r="E917" s="94">
        <v>1</v>
      </c>
      <c r="F917" s="139" t="s">
        <v>10</v>
      </c>
      <c r="G917" s="71"/>
      <c r="H917" s="71"/>
      <c r="I917" s="71"/>
      <c r="J917" s="71"/>
      <c r="K917" s="71"/>
      <c r="L917" s="62">
        <v>0</v>
      </c>
      <c r="M917" s="552">
        <f>'KL TTHT CV DOT 2'!P916</f>
        <v>0</v>
      </c>
      <c r="N917" s="570">
        <f>'KL TTHT CV DOT 2'!Q916</f>
        <v>0</v>
      </c>
      <c r="O917" s="570">
        <f t="shared" si="979"/>
        <v>0</v>
      </c>
      <c r="P917" s="552">
        <f t="shared" si="981"/>
        <v>0</v>
      </c>
      <c r="Q917" s="71"/>
      <c r="R917" s="71"/>
      <c r="S917" s="552" t="e">
        <f>#REF!+Q917+R917</f>
        <v>#REF!</v>
      </c>
      <c r="T917" s="257"/>
      <c r="U917" s="257"/>
      <c r="V917" s="255">
        <v>0</v>
      </c>
      <c r="W917" s="257"/>
      <c r="X917" s="257"/>
      <c r="Y917" s="255">
        <v>0</v>
      </c>
      <c r="Z917" s="255">
        <v>0</v>
      </c>
      <c r="AA917" s="990"/>
    </row>
    <row r="918" spans="1:27" outlineLevel="1">
      <c r="A918" s="137" t="s">
        <v>121</v>
      </c>
      <c r="B918" s="137"/>
      <c r="C918" s="138" t="s">
        <v>122</v>
      </c>
      <c r="D918" s="94">
        <v>1</v>
      </c>
      <c r="E918" s="94">
        <v>1</v>
      </c>
      <c r="F918" s="139" t="s">
        <v>10</v>
      </c>
      <c r="G918" s="71"/>
      <c r="H918" s="71"/>
      <c r="I918" s="71"/>
      <c r="J918" s="71"/>
      <c r="K918" s="71"/>
      <c r="L918" s="62">
        <v>0</v>
      </c>
      <c r="M918" s="552">
        <f>'KL TTHT CV DOT 2'!P917</f>
        <v>0</v>
      </c>
      <c r="N918" s="570">
        <f>'KL TTHT CV DOT 2'!Q917</f>
        <v>0</v>
      </c>
      <c r="O918" s="570">
        <f t="shared" si="979"/>
        <v>0</v>
      </c>
      <c r="P918" s="552">
        <f t="shared" si="981"/>
        <v>0</v>
      </c>
      <c r="Q918" s="71"/>
      <c r="R918" s="71"/>
      <c r="S918" s="552" t="e">
        <f>#REF!+Q918+R918</f>
        <v>#REF!</v>
      </c>
      <c r="T918" s="257"/>
      <c r="U918" s="257"/>
      <c r="V918" s="255">
        <v>0</v>
      </c>
      <c r="W918" s="257"/>
      <c r="X918" s="257"/>
      <c r="Y918" s="255">
        <v>0</v>
      </c>
      <c r="Z918" s="255">
        <v>0</v>
      </c>
      <c r="AA918" s="990"/>
    </row>
    <row r="919" spans="1:27" outlineLevel="1">
      <c r="A919" s="137" t="s">
        <v>123</v>
      </c>
      <c r="B919" s="137"/>
      <c r="C919" s="138" t="s">
        <v>124</v>
      </c>
      <c r="D919" s="94">
        <v>1</v>
      </c>
      <c r="E919" s="94">
        <v>1</v>
      </c>
      <c r="F919" s="139" t="s">
        <v>10</v>
      </c>
      <c r="G919" s="71"/>
      <c r="H919" s="71"/>
      <c r="I919" s="71"/>
      <c r="J919" s="71"/>
      <c r="K919" s="71"/>
      <c r="L919" s="62">
        <v>0</v>
      </c>
      <c r="M919" s="552">
        <f>'KL TTHT CV DOT 2'!P918</f>
        <v>0</v>
      </c>
      <c r="N919" s="570">
        <f>'KL TTHT CV DOT 2'!Q918</f>
        <v>0</v>
      </c>
      <c r="O919" s="570">
        <f t="shared" si="979"/>
        <v>0</v>
      </c>
      <c r="P919" s="552">
        <f t="shared" si="981"/>
        <v>0</v>
      </c>
      <c r="Q919" s="71"/>
      <c r="R919" s="71"/>
      <c r="S919" s="552" t="e">
        <f>#REF!+Q919+R919</f>
        <v>#REF!</v>
      </c>
      <c r="T919" s="257"/>
      <c r="U919" s="257"/>
      <c r="V919" s="255">
        <v>0</v>
      </c>
      <c r="W919" s="257"/>
      <c r="X919" s="257"/>
      <c r="Y919" s="255">
        <v>0</v>
      </c>
      <c r="Z919" s="255">
        <v>0</v>
      </c>
      <c r="AA919" s="990"/>
    </row>
    <row r="920" spans="1:27" outlineLevel="1">
      <c r="A920" s="137" t="s">
        <v>125</v>
      </c>
      <c r="B920" s="137"/>
      <c r="C920" s="138" t="s">
        <v>126</v>
      </c>
      <c r="D920" s="94">
        <v>1</v>
      </c>
      <c r="E920" s="94">
        <v>1</v>
      </c>
      <c r="F920" s="139" t="s">
        <v>10</v>
      </c>
      <c r="G920" s="71"/>
      <c r="H920" s="71"/>
      <c r="I920" s="71"/>
      <c r="J920" s="71"/>
      <c r="K920" s="71"/>
      <c r="L920" s="62">
        <v>0</v>
      </c>
      <c r="M920" s="552">
        <f>'KL TTHT CV DOT 2'!P919</f>
        <v>0</v>
      </c>
      <c r="N920" s="570">
        <f>'KL TTHT CV DOT 2'!Q919</f>
        <v>0</v>
      </c>
      <c r="O920" s="570">
        <f t="shared" si="979"/>
        <v>0</v>
      </c>
      <c r="P920" s="552">
        <f t="shared" si="981"/>
        <v>0</v>
      </c>
      <c r="Q920" s="71"/>
      <c r="R920" s="71"/>
      <c r="S920" s="552" t="e">
        <f>#REF!+Q920+R920</f>
        <v>#REF!</v>
      </c>
      <c r="T920" s="257"/>
      <c r="U920" s="257"/>
      <c r="V920" s="255">
        <v>0</v>
      </c>
      <c r="W920" s="257"/>
      <c r="X920" s="257"/>
      <c r="Y920" s="255">
        <v>0</v>
      </c>
      <c r="Z920" s="255">
        <v>0</v>
      </c>
      <c r="AA920" s="990"/>
    </row>
    <row r="921" spans="1:27" outlineLevel="1">
      <c r="A921" s="137" t="s">
        <v>127</v>
      </c>
      <c r="B921" s="137"/>
      <c r="C921" s="138" t="s">
        <v>128</v>
      </c>
      <c r="D921" s="94">
        <v>1</v>
      </c>
      <c r="E921" s="94">
        <v>1</v>
      </c>
      <c r="F921" s="139" t="s">
        <v>10</v>
      </c>
      <c r="G921" s="71"/>
      <c r="H921" s="71"/>
      <c r="I921" s="71"/>
      <c r="J921" s="71"/>
      <c r="K921" s="71"/>
      <c r="L921" s="62">
        <v>0</v>
      </c>
      <c r="M921" s="552">
        <f>'KL TTHT CV DOT 2'!P920</f>
        <v>0</v>
      </c>
      <c r="N921" s="570">
        <f>'KL TTHT CV DOT 2'!Q920</f>
        <v>0</v>
      </c>
      <c r="O921" s="570">
        <f t="shared" si="979"/>
        <v>0</v>
      </c>
      <c r="P921" s="552">
        <f t="shared" si="981"/>
        <v>0</v>
      </c>
      <c r="Q921" s="71"/>
      <c r="R921" s="71"/>
      <c r="S921" s="552" t="e">
        <f>#REF!+Q921+R921</f>
        <v>#REF!</v>
      </c>
      <c r="T921" s="257"/>
      <c r="U921" s="257"/>
      <c r="V921" s="255">
        <v>0</v>
      </c>
      <c r="W921" s="257"/>
      <c r="X921" s="257"/>
      <c r="Y921" s="255">
        <v>0</v>
      </c>
      <c r="Z921" s="255">
        <v>0</v>
      </c>
      <c r="AA921" s="990"/>
    </row>
    <row r="922" spans="1:27" outlineLevel="1">
      <c r="A922" s="137" t="s">
        <v>129</v>
      </c>
      <c r="B922" s="137"/>
      <c r="C922" s="138" t="s">
        <v>130</v>
      </c>
      <c r="D922" s="94">
        <v>1</v>
      </c>
      <c r="E922" s="94">
        <v>1</v>
      </c>
      <c r="F922" s="139" t="s">
        <v>10</v>
      </c>
      <c r="G922" s="71"/>
      <c r="H922" s="71"/>
      <c r="I922" s="71"/>
      <c r="J922" s="71"/>
      <c r="K922" s="71"/>
      <c r="L922" s="62">
        <v>0</v>
      </c>
      <c r="M922" s="552">
        <f>'KL TTHT CV DOT 2'!P921</f>
        <v>0</v>
      </c>
      <c r="N922" s="570">
        <f>'KL TTHT CV DOT 2'!Q921</f>
        <v>0</v>
      </c>
      <c r="O922" s="570">
        <f t="shared" si="979"/>
        <v>0</v>
      </c>
      <c r="P922" s="552">
        <f t="shared" si="981"/>
        <v>0</v>
      </c>
      <c r="Q922" s="71"/>
      <c r="R922" s="71"/>
      <c r="S922" s="552" t="e">
        <f>#REF!+Q922+R922</f>
        <v>#REF!</v>
      </c>
      <c r="T922" s="257"/>
      <c r="U922" s="257"/>
      <c r="V922" s="255">
        <v>0</v>
      </c>
      <c r="W922" s="257"/>
      <c r="X922" s="257"/>
      <c r="Y922" s="255">
        <v>0</v>
      </c>
      <c r="Z922" s="255">
        <v>0</v>
      </c>
      <c r="AA922" s="990"/>
    </row>
    <row r="923" spans="1:27" outlineLevel="1">
      <c r="A923" s="137" t="s">
        <v>131</v>
      </c>
      <c r="B923" s="137"/>
      <c r="C923" s="138" t="s">
        <v>132</v>
      </c>
      <c r="D923" s="94">
        <v>1</v>
      </c>
      <c r="E923" s="94">
        <v>1</v>
      </c>
      <c r="F923" s="139" t="s">
        <v>10</v>
      </c>
      <c r="G923" s="71"/>
      <c r="H923" s="71"/>
      <c r="I923" s="71"/>
      <c r="J923" s="71"/>
      <c r="K923" s="71"/>
      <c r="L923" s="62">
        <v>0</v>
      </c>
      <c r="M923" s="552">
        <f>'KL TTHT CV DOT 2'!P922</f>
        <v>0</v>
      </c>
      <c r="N923" s="570">
        <f>'KL TTHT CV DOT 2'!Q922</f>
        <v>0</v>
      </c>
      <c r="O923" s="570">
        <f t="shared" si="979"/>
        <v>0</v>
      </c>
      <c r="P923" s="552">
        <f t="shared" si="981"/>
        <v>0</v>
      </c>
      <c r="Q923" s="71"/>
      <c r="R923" s="71"/>
      <c r="S923" s="552" t="e">
        <f>#REF!+Q923+R923</f>
        <v>#REF!</v>
      </c>
      <c r="T923" s="257"/>
      <c r="U923" s="257"/>
      <c r="V923" s="255">
        <v>0</v>
      </c>
      <c r="W923" s="257"/>
      <c r="X923" s="257"/>
      <c r="Y923" s="255">
        <v>0</v>
      </c>
      <c r="Z923" s="255">
        <v>0</v>
      </c>
      <c r="AA923" s="990"/>
    </row>
    <row r="924" spans="1:27" outlineLevel="1">
      <c r="A924" s="137" t="s">
        <v>133</v>
      </c>
      <c r="B924" s="137"/>
      <c r="C924" s="138" t="s">
        <v>134</v>
      </c>
      <c r="D924" s="94">
        <v>1</v>
      </c>
      <c r="E924" s="94">
        <v>1</v>
      </c>
      <c r="F924" s="139" t="s">
        <v>10</v>
      </c>
      <c r="G924" s="71"/>
      <c r="H924" s="71"/>
      <c r="I924" s="71"/>
      <c r="J924" s="71"/>
      <c r="K924" s="71"/>
      <c r="L924" s="62">
        <v>0</v>
      </c>
      <c r="M924" s="552">
        <f>'KL TTHT CV DOT 2'!P923</f>
        <v>0</v>
      </c>
      <c r="N924" s="570">
        <f>'KL TTHT CV DOT 2'!Q923</f>
        <v>0</v>
      </c>
      <c r="O924" s="570">
        <f t="shared" si="979"/>
        <v>0</v>
      </c>
      <c r="P924" s="552">
        <f t="shared" si="981"/>
        <v>0</v>
      </c>
      <c r="Q924" s="71"/>
      <c r="R924" s="71"/>
      <c r="S924" s="552" t="e">
        <f>#REF!+Q924+R924</f>
        <v>#REF!</v>
      </c>
      <c r="T924" s="257"/>
      <c r="U924" s="257"/>
      <c r="V924" s="255">
        <v>0</v>
      </c>
      <c r="W924" s="257"/>
      <c r="X924" s="257"/>
      <c r="Y924" s="255">
        <v>0</v>
      </c>
      <c r="Z924" s="255">
        <v>0</v>
      </c>
      <c r="AA924" s="990"/>
    </row>
    <row r="925" spans="1:27" outlineLevel="1">
      <c r="A925" s="137" t="s">
        <v>135</v>
      </c>
      <c r="B925" s="137"/>
      <c r="C925" s="138" t="s">
        <v>136</v>
      </c>
      <c r="D925" s="94">
        <v>1</v>
      </c>
      <c r="E925" s="94">
        <v>1</v>
      </c>
      <c r="F925" s="139" t="s">
        <v>10</v>
      </c>
      <c r="G925" s="71"/>
      <c r="H925" s="71"/>
      <c r="I925" s="71"/>
      <c r="J925" s="71"/>
      <c r="K925" s="71"/>
      <c r="L925" s="62">
        <v>0</v>
      </c>
      <c r="M925" s="552">
        <f>'KL TTHT CV DOT 2'!P924</f>
        <v>0</v>
      </c>
      <c r="N925" s="570">
        <f>'KL TTHT CV DOT 2'!Q924</f>
        <v>0</v>
      </c>
      <c r="O925" s="570">
        <f t="shared" si="979"/>
        <v>0</v>
      </c>
      <c r="P925" s="552">
        <f t="shared" si="981"/>
        <v>0</v>
      </c>
      <c r="Q925" s="71"/>
      <c r="R925" s="71"/>
      <c r="S925" s="552" t="e">
        <f>#REF!+Q925+R925</f>
        <v>#REF!</v>
      </c>
      <c r="T925" s="257"/>
      <c r="U925" s="257"/>
      <c r="V925" s="255">
        <v>0</v>
      </c>
      <c r="W925" s="257"/>
      <c r="X925" s="257"/>
      <c r="Y925" s="255">
        <v>0</v>
      </c>
      <c r="Z925" s="255">
        <v>0</v>
      </c>
      <c r="AA925" s="990"/>
    </row>
    <row r="926" spans="1:27" outlineLevel="1">
      <c r="A926" s="137" t="s">
        <v>137</v>
      </c>
      <c r="B926" s="137"/>
      <c r="C926" s="138" t="s">
        <v>138</v>
      </c>
      <c r="D926" s="94">
        <v>1</v>
      </c>
      <c r="E926" s="94">
        <v>1</v>
      </c>
      <c r="F926" s="139" t="s">
        <v>10</v>
      </c>
      <c r="G926" s="71"/>
      <c r="H926" s="71"/>
      <c r="I926" s="71"/>
      <c r="J926" s="71"/>
      <c r="K926" s="71"/>
      <c r="L926" s="62">
        <v>0</v>
      </c>
      <c r="M926" s="552">
        <f>'KL TTHT CV DOT 2'!P925</f>
        <v>0</v>
      </c>
      <c r="N926" s="570">
        <f>'KL TTHT CV DOT 2'!Q925</f>
        <v>0</v>
      </c>
      <c r="O926" s="570">
        <f t="shared" si="979"/>
        <v>0</v>
      </c>
      <c r="P926" s="552">
        <f t="shared" si="981"/>
        <v>0</v>
      </c>
      <c r="Q926" s="71"/>
      <c r="R926" s="71"/>
      <c r="S926" s="552" t="e">
        <f>#REF!+Q926+R926</f>
        <v>#REF!</v>
      </c>
      <c r="T926" s="257"/>
      <c r="U926" s="257"/>
      <c r="V926" s="255">
        <v>0</v>
      </c>
      <c r="W926" s="257"/>
      <c r="X926" s="257"/>
      <c r="Y926" s="255">
        <v>0</v>
      </c>
      <c r="Z926" s="255">
        <v>0</v>
      </c>
      <c r="AA926" s="990"/>
    </row>
    <row r="927" spans="1:27" outlineLevel="1">
      <c r="A927" s="137" t="s">
        <v>139</v>
      </c>
      <c r="B927" s="137"/>
      <c r="C927" s="138" t="s">
        <v>140</v>
      </c>
      <c r="D927" s="94">
        <v>1</v>
      </c>
      <c r="E927" s="94">
        <v>1</v>
      </c>
      <c r="F927" s="139" t="s">
        <v>10</v>
      </c>
      <c r="G927" s="71"/>
      <c r="H927" s="71"/>
      <c r="I927" s="71"/>
      <c r="J927" s="71"/>
      <c r="K927" s="71"/>
      <c r="L927" s="62">
        <v>0</v>
      </c>
      <c r="M927" s="552">
        <f>'KL TTHT CV DOT 2'!P926</f>
        <v>0</v>
      </c>
      <c r="N927" s="570">
        <f>'KL TTHT CV DOT 2'!Q926</f>
        <v>0</v>
      </c>
      <c r="O927" s="570">
        <f t="shared" si="979"/>
        <v>0</v>
      </c>
      <c r="P927" s="552">
        <f t="shared" si="981"/>
        <v>0</v>
      </c>
      <c r="Q927" s="71"/>
      <c r="R927" s="71"/>
      <c r="S927" s="552" t="e">
        <f>#REF!+Q927+R927</f>
        <v>#REF!</v>
      </c>
      <c r="T927" s="257"/>
      <c r="U927" s="257"/>
      <c r="V927" s="255">
        <v>0</v>
      </c>
      <c r="W927" s="257"/>
      <c r="X927" s="257"/>
      <c r="Y927" s="255">
        <v>0</v>
      </c>
      <c r="Z927" s="255">
        <v>0</v>
      </c>
      <c r="AA927" s="990"/>
    </row>
    <row r="928" spans="1:27" outlineLevel="1">
      <c r="A928" s="137" t="s">
        <v>141</v>
      </c>
      <c r="B928" s="137"/>
      <c r="C928" s="138" t="s">
        <v>142</v>
      </c>
      <c r="D928" s="94">
        <v>1</v>
      </c>
      <c r="E928" s="94">
        <v>1</v>
      </c>
      <c r="F928" s="139" t="s">
        <v>10</v>
      </c>
      <c r="G928" s="71"/>
      <c r="H928" s="71"/>
      <c r="I928" s="71"/>
      <c r="J928" s="71"/>
      <c r="K928" s="71"/>
      <c r="L928" s="62">
        <v>0</v>
      </c>
      <c r="M928" s="552">
        <f>'KL TTHT CV DOT 2'!P927</f>
        <v>0</v>
      </c>
      <c r="N928" s="570">
        <f>'KL TTHT CV DOT 2'!Q927</f>
        <v>0</v>
      </c>
      <c r="O928" s="570">
        <f t="shared" si="979"/>
        <v>0</v>
      </c>
      <c r="P928" s="552">
        <f t="shared" si="981"/>
        <v>0</v>
      </c>
      <c r="Q928" s="71"/>
      <c r="R928" s="71"/>
      <c r="S928" s="552" t="e">
        <f>#REF!+Q928+R928</f>
        <v>#REF!</v>
      </c>
      <c r="T928" s="257"/>
      <c r="U928" s="257"/>
      <c r="V928" s="255">
        <v>0</v>
      </c>
      <c r="W928" s="257"/>
      <c r="X928" s="257"/>
      <c r="Y928" s="255">
        <v>0</v>
      </c>
      <c r="Z928" s="255">
        <v>0</v>
      </c>
      <c r="AA928" s="990"/>
    </row>
    <row r="929" spans="1:27">
      <c r="A929" s="146"/>
      <c r="B929" s="146"/>
      <c r="C929" s="147"/>
      <c r="D929" s="99"/>
      <c r="E929" s="99"/>
      <c r="F929" s="148"/>
      <c r="G929" s="82"/>
      <c r="H929" s="82"/>
      <c r="I929" s="82"/>
      <c r="J929" s="82"/>
      <c r="K929" s="82"/>
      <c r="L929" s="62"/>
      <c r="M929" s="553">
        <f>'KL TTHT CV DOT 2'!P928</f>
        <v>0</v>
      </c>
      <c r="N929" s="576">
        <f>'KL TTHT CV DOT 2'!Q928</f>
        <v>0</v>
      </c>
      <c r="O929" s="576">
        <f t="shared" si="979"/>
        <v>0</v>
      </c>
      <c r="P929" s="553">
        <f t="shared" si="981"/>
        <v>0</v>
      </c>
      <c r="Q929" s="82"/>
      <c r="R929" s="82"/>
      <c r="S929" s="553" t="e">
        <f>#REF!+Q929+R929</f>
        <v>#REF!</v>
      </c>
      <c r="T929" s="266"/>
      <c r="U929" s="266"/>
      <c r="V929" s="255"/>
      <c r="W929" s="266"/>
      <c r="X929" s="266"/>
      <c r="Y929" s="255"/>
      <c r="Z929" s="255"/>
      <c r="AA929" s="990"/>
    </row>
    <row r="930" spans="1:27">
      <c r="A930" s="149" t="s">
        <v>143</v>
      </c>
      <c r="B930" s="149"/>
      <c r="C930" s="150" t="s">
        <v>144</v>
      </c>
      <c r="D930" s="100">
        <v>1</v>
      </c>
      <c r="E930" s="100">
        <v>1</v>
      </c>
      <c r="F930" s="151" t="s">
        <v>10</v>
      </c>
      <c r="G930" s="74"/>
      <c r="H930" s="74"/>
      <c r="I930" s="74"/>
      <c r="J930" s="75">
        <f>SUBTOTAL(9,J931:J966)</f>
        <v>120237495.42173815</v>
      </c>
      <c r="K930" s="75">
        <f>SUBTOTAL(9,K931:K966)</f>
        <v>36030743.156775609</v>
      </c>
      <c r="L930" s="75">
        <f>SUBTOTAL(9,L931:L966)</f>
        <v>156268238.57851377</v>
      </c>
      <c r="M930" s="555">
        <f>'KL TTHT CV DOT 2'!P929</f>
        <v>0</v>
      </c>
      <c r="N930" s="571">
        <f>'KL TTHT CV DOT 2'!Q929</f>
        <v>0</v>
      </c>
      <c r="O930" s="571">
        <f t="shared" si="979"/>
        <v>0</v>
      </c>
      <c r="P930" s="555">
        <f t="shared" si="981"/>
        <v>0</v>
      </c>
      <c r="Q930" s="75"/>
      <c r="R930" s="75"/>
      <c r="S930" s="555" t="e">
        <f>#REF!+Q930+R930</f>
        <v>#REF!</v>
      </c>
      <c r="T930" s="259">
        <f t="shared" ref="T930:Z930" si="982">SUBTOTAL(9,T931:T966)</f>
        <v>0</v>
      </c>
      <c r="U930" s="259">
        <f t="shared" si="982"/>
        <v>0</v>
      </c>
      <c r="V930" s="259">
        <f t="shared" si="982"/>
        <v>0</v>
      </c>
      <c r="W930" s="259">
        <f t="shared" si="982"/>
        <v>2931049.180327869</v>
      </c>
      <c r="X930" s="259">
        <f t="shared" si="982"/>
        <v>455112.00000000006</v>
      </c>
      <c r="Y930" s="259">
        <f t="shared" si="982"/>
        <v>3386161.180327869</v>
      </c>
      <c r="Z930" s="259">
        <f t="shared" si="982"/>
        <v>3386161.180327869</v>
      </c>
      <c r="AA930" s="988"/>
    </row>
    <row r="931" spans="1:27" s="153" customFormat="1" ht="26.4" outlineLevel="1">
      <c r="A931" s="146" t="s">
        <v>145</v>
      </c>
      <c r="B931" s="146"/>
      <c r="C931" s="147" t="s">
        <v>146</v>
      </c>
      <c r="D931" s="99">
        <v>1</v>
      </c>
      <c r="E931" s="99">
        <v>1</v>
      </c>
      <c r="F931" s="148" t="s">
        <v>10</v>
      </c>
      <c r="G931" s="82"/>
      <c r="H931" s="82"/>
      <c r="I931" s="82"/>
      <c r="J931" s="82"/>
      <c r="K931" s="82"/>
      <c r="L931" s="82"/>
      <c r="M931" s="553">
        <f>'KL TTHT CV DOT 2'!P930</f>
        <v>0</v>
      </c>
      <c r="N931" s="576">
        <f>'KL TTHT CV DOT 2'!Q930</f>
        <v>0</v>
      </c>
      <c r="O931" s="576">
        <f t="shared" si="979"/>
        <v>0</v>
      </c>
      <c r="P931" s="553">
        <f t="shared" si="981"/>
        <v>0</v>
      </c>
      <c r="Q931" s="82"/>
      <c r="R931" s="82"/>
      <c r="S931" s="553" t="e">
        <f>#REF!+Q931+R931</f>
        <v>#REF!</v>
      </c>
      <c r="T931" s="266"/>
      <c r="U931" s="266"/>
      <c r="V931" s="266"/>
      <c r="W931" s="266"/>
      <c r="X931" s="266"/>
      <c r="Y931" s="266"/>
      <c r="Z931" s="266"/>
      <c r="AA931" s="988"/>
    </row>
    <row r="932" spans="1:27" ht="26.4" outlineLevel="1">
      <c r="A932" s="137" t="s">
        <v>147</v>
      </c>
      <c r="B932" s="137"/>
      <c r="C932" s="138" t="s">
        <v>148</v>
      </c>
      <c r="D932" s="94">
        <v>1</v>
      </c>
      <c r="E932" s="94">
        <v>1</v>
      </c>
      <c r="F932" s="139" t="s">
        <v>10</v>
      </c>
      <c r="G932" s="71"/>
      <c r="H932" s="71"/>
      <c r="I932" s="71"/>
      <c r="J932" s="71"/>
      <c r="K932" s="71"/>
      <c r="L932" s="71"/>
      <c r="M932" s="552">
        <f>'KL TTHT CV DOT 2'!P931</f>
        <v>0</v>
      </c>
      <c r="N932" s="570">
        <f>'KL TTHT CV DOT 2'!Q931</f>
        <v>0</v>
      </c>
      <c r="O932" s="570">
        <f t="shared" si="979"/>
        <v>0</v>
      </c>
      <c r="P932" s="552">
        <f t="shared" si="981"/>
        <v>0</v>
      </c>
      <c r="Q932" s="71"/>
      <c r="R932" s="71"/>
      <c r="S932" s="552" t="e">
        <f>#REF!+Q932+R932</f>
        <v>#REF!</v>
      </c>
      <c r="T932" s="257"/>
      <c r="U932" s="257"/>
      <c r="V932" s="257"/>
      <c r="W932" s="257"/>
      <c r="X932" s="257"/>
      <c r="Y932" s="257"/>
      <c r="Z932" s="257"/>
      <c r="AA932" s="990"/>
    </row>
    <row r="933" spans="1:27" outlineLevel="1">
      <c r="A933" s="137" t="s">
        <v>149</v>
      </c>
      <c r="B933" s="137"/>
      <c r="C933" s="138" t="s">
        <v>150</v>
      </c>
      <c r="D933" s="94">
        <v>1</v>
      </c>
      <c r="E933" s="94">
        <v>1</v>
      </c>
      <c r="F933" s="139" t="s">
        <v>10</v>
      </c>
      <c r="G933" s="71"/>
      <c r="H933" s="71"/>
      <c r="I933" s="71"/>
      <c r="J933" s="71"/>
      <c r="K933" s="71"/>
      <c r="L933" s="71"/>
      <c r="M933" s="552">
        <f>'KL TTHT CV DOT 2'!P932</f>
        <v>0</v>
      </c>
      <c r="N933" s="570">
        <f>'KL TTHT CV DOT 2'!Q932</f>
        <v>0</v>
      </c>
      <c r="O933" s="570">
        <f t="shared" si="979"/>
        <v>0</v>
      </c>
      <c r="P933" s="552">
        <f t="shared" si="981"/>
        <v>0</v>
      </c>
      <c r="Q933" s="71"/>
      <c r="R933" s="71"/>
      <c r="S933" s="552" t="e">
        <f>#REF!+Q933+R933</f>
        <v>#REF!</v>
      </c>
      <c r="T933" s="257"/>
      <c r="U933" s="257"/>
      <c r="V933" s="257"/>
      <c r="W933" s="257"/>
      <c r="X933" s="257"/>
      <c r="Y933" s="257"/>
      <c r="Z933" s="257"/>
      <c r="AA933" s="990"/>
    </row>
    <row r="934" spans="1:27" s="153" customFormat="1" outlineLevel="1">
      <c r="A934" s="146" t="s">
        <v>151</v>
      </c>
      <c r="B934" s="146"/>
      <c r="C934" s="147" t="s">
        <v>152</v>
      </c>
      <c r="D934" s="122">
        <v>1</v>
      </c>
      <c r="E934" s="122">
        <v>1</v>
      </c>
      <c r="F934" s="148" t="s">
        <v>10</v>
      </c>
      <c r="G934" s="77"/>
      <c r="H934" s="77"/>
      <c r="I934" s="77"/>
      <c r="J934" s="77"/>
      <c r="K934" s="77"/>
      <c r="L934" s="77"/>
      <c r="M934" s="556">
        <f>'KL TTHT CV DOT 2'!P933</f>
        <v>0</v>
      </c>
      <c r="N934" s="572">
        <f>'KL TTHT CV DOT 2'!Q933</f>
        <v>0</v>
      </c>
      <c r="O934" s="572">
        <f t="shared" si="979"/>
        <v>0</v>
      </c>
      <c r="P934" s="556">
        <f t="shared" si="981"/>
        <v>0</v>
      </c>
      <c r="Q934" s="77"/>
      <c r="R934" s="77"/>
      <c r="S934" s="556" t="e">
        <f>#REF!+Q934+R934</f>
        <v>#REF!</v>
      </c>
      <c r="T934" s="254"/>
      <c r="U934" s="254"/>
      <c r="V934" s="254"/>
      <c r="W934" s="254"/>
      <c r="X934" s="254"/>
      <c r="Y934" s="254"/>
      <c r="Z934" s="254"/>
      <c r="AA934" s="988"/>
    </row>
    <row r="935" spans="1:27" s="153" customFormat="1" outlineLevel="1">
      <c r="A935" s="146" t="s">
        <v>153</v>
      </c>
      <c r="B935" s="146"/>
      <c r="C935" s="147" t="s">
        <v>154</v>
      </c>
      <c r="D935" s="122">
        <v>1</v>
      </c>
      <c r="E935" s="122">
        <v>1</v>
      </c>
      <c r="F935" s="148" t="s">
        <v>10</v>
      </c>
      <c r="G935" s="77"/>
      <c r="H935" s="77"/>
      <c r="I935" s="77"/>
      <c r="J935" s="77"/>
      <c r="K935" s="77"/>
      <c r="L935" s="77"/>
      <c r="M935" s="556">
        <f>'KL TTHT CV DOT 2'!P934</f>
        <v>0</v>
      </c>
      <c r="N935" s="572">
        <f>'KL TTHT CV DOT 2'!Q934</f>
        <v>0</v>
      </c>
      <c r="O935" s="572">
        <f t="shared" si="979"/>
        <v>0</v>
      </c>
      <c r="P935" s="556">
        <f t="shared" si="981"/>
        <v>0</v>
      </c>
      <c r="Q935" s="77"/>
      <c r="R935" s="77"/>
      <c r="S935" s="556" t="e">
        <f>#REF!+Q935+R935</f>
        <v>#REF!</v>
      </c>
      <c r="T935" s="254"/>
      <c r="U935" s="254"/>
      <c r="V935" s="254"/>
      <c r="W935" s="254"/>
      <c r="X935" s="254"/>
      <c r="Y935" s="254"/>
      <c r="Z935" s="254"/>
      <c r="AA935" s="988"/>
    </row>
    <row r="936" spans="1:27" s="153" customFormat="1" outlineLevel="1">
      <c r="A936" s="146" t="s">
        <v>155</v>
      </c>
      <c r="B936" s="146"/>
      <c r="C936" s="147" t="s">
        <v>156</v>
      </c>
      <c r="D936" s="122">
        <v>1</v>
      </c>
      <c r="E936" s="122">
        <v>1</v>
      </c>
      <c r="F936" s="148" t="s">
        <v>10</v>
      </c>
      <c r="G936" s="77"/>
      <c r="H936" s="77"/>
      <c r="I936" s="77"/>
      <c r="J936" s="77"/>
      <c r="K936" s="77"/>
      <c r="L936" s="77"/>
      <c r="M936" s="556">
        <f>'KL TTHT CV DOT 2'!P935</f>
        <v>0</v>
      </c>
      <c r="N936" s="572">
        <f>'KL TTHT CV DOT 2'!Q935</f>
        <v>0</v>
      </c>
      <c r="O936" s="572">
        <f t="shared" si="979"/>
        <v>0</v>
      </c>
      <c r="P936" s="556">
        <f t="shared" si="981"/>
        <v>0</v>
      </c>
      <c r="Q936" s="77"/>
      <c r="R936" s="77"/>
      <c r="S936" s="556" t="e">
        <f>#REF!+Q936+R936</f>
        <v>#REF!</v>
      </c>
      <c r="T936" s="254"/>
      <c r="U936" s="254"/>
      <c r="V936" s="254"/>
      <c r="W936" s="254"/>
      <c r="X936" s="254"/>
      <c r="Y936" s="254"/>
      <c r="Z936" s="254"/>
      <c r="AA936" s="988"/>
    </row>
    <row r="937" spans="1:27" s="153" customFormat="1" outlineLevel="1">
      <c r="A937" s="146" t="s">
        <v>157</v>
      </c>
      <c r="B937" s="146"/>
      <c r="C937" s="147" t="s">
        <v>158</v>
      </c>
      <c r="D937" s="122">
        <v>1</v>
      </c>
      <c r="E937" s="122">
        <v>1</v>
      </c>
      <c r="F937" s="148" t="s">
        <v>10</v>
      </c>
      <c r="G937" s="77"/>
      <c r="H937" s="77"/>
      <c r="I937" s="77"/>
      <c r="J937" s="77"/>
      <c r="K937" s="77"/>
      <c r="L937" s="77"/>
      <c r="M937" s="556">
        <f>'KL TTHT CV DOT 2'!P936</f>
        <v>0</v>
      </c>
      <c r="N937" s="572">
        <f>'KL TTHT CV DOT 2'!Q936</f>
        <v>0</v>
      </c>
      <c r="O937" s="572">
        <f t="shared" si="979"/>
        <v>0</v>
      </c>
      <c r="P937" s="556">
        <f t="shared" si="981"/>
        <v>0</v>
      </c>
      <c r="Q937" s="77"/>
      <c r="R937" s="77"/>
      <c r="S937" s="556" t="e">
        <f>#REF!+Q937+R937</f>
        <v>#REF!</v>
      </c>
      <c r="T937" s="254"/>
      <c r="U937" s="254"/>
      <c r="V937" s="254"/>
      <c r="W937" s="254"/>
      <c r="X937" s="254"/>
      <c r="Y937" s="254"/>
      <c r="Z937" s="254"/>
      <c r="AA937" s="988"/>
    </row>
    <row r="938" spans="1:27" s="153" customFormat="1" outlineLevel="1">
      <c r="A938" s="146" t="s">
        <v>159</v>
      </c>
      <c r="B938" s="146"/>
      <c r="C938" s="147" t="s">
        <v>160</v>
      </c>
      <c r="D938" s="122">
        <v>1</v>
      </c>
      <c r="E938" s="122">
        <v>1</v>
      </c>
      <c r="F938" s="148" t="s">
        <v>10</v>
      </c>
      <c r="G938" s="77"/>
      <c r="H938" s="77"/>
      <c r="I938" s="77"/>
      <c r="J938" s="77"/>
      <c r="K938" s="77"/>
      <c r="L938" s="77"/>
      <c r="M938" s="556">
        <f>'KL TTHT CV DOT 2'!P937</f>
        <v>0</v>
      </c>
      <c r="N938" s="572">
        <f>'KL TTHT CV DOT 2'!Q937</f>
        <v>0</v>
      </c>
      <c r="O938" s="572">
        <f t="shared" si="979"/>
        <v>0</v>
      </c>
      <c r="P938" s="556">
        <f t="shared" si="981"/>
        <v>0</v>
      </c>
      <c r="Q938" s="77"/>
      <c r="R938" s="77"/>
      <c r="S938" s="556" t="e">
        <f>#REF!+Q938+R938</f>
        <v>#REF!</v>
      </c>
      <c r="T938" s="254"/>
      <c r="U938" s="254"/>
      <c r="V938" s="254"/>
      <c r="W938" s="254"/>
      <c r="X938" s="254"/>
      <c r="Y938" s="254"/>
      <c r="Z938" s="254"/>
      <c r="AA938" s="988"/>
    </row>
    <row r="939" spans="1:27" s="153" customFormat="1" outlineLevel="1">
      <c r="A939" s="146" t="s">
        <v>162</v>
      </c>
      <c r="B939" s="146"/>
      <c r="C939" s="147" t="s">
        <v>163</v>
      </c>
      <c r="D939" s="122">
        <v>1</v>
      </c>
      <c r="E939" s="122">
        <v>1</v>
      </c>
      <c r="F939" s="148" t="s">
        <v>10</v>
      </c>
      <c r="G939" s="77"/>
      <c r="H939" s="77"/>
      <c r="I939" s="77"/>
      <c r="J939" s="77">
        <f>SUBTOTAL(9,J940:J965)</f>
        <v>120237495.42173815</v>
      </c>
      <c r="K939" s="77">
        <f>SUBTOTAL(9,K940:K965)</f>
        <v>36030743.156775609</v>
      </c>
      <c r="L939" s="77">
        <f>SUBTOTAL(9,L940:L965)</f>
        <v>156268238.57851377</v>
      </c>
      <c r="M939" s="556">
        <f>'KL TTHT CV DOT 2'!P938</f>
        <v>0</v>
      </c>
      <c r="N939" s="572">
        <f>'KL TTHT CV DOT 2'!Q938</f>
        <v>0</v>
      </c>
      <c r="O939" s="572">
        <f t="shared" si="979"/>
        <v>0</v>
      </c>
      <c r="P939" s="556">
        <f t="shared" si="981"/>
        <v>0</v>
      </c>
      <c r="Q939" s="77"/>
      <c r="R939" s="77"/>
      <c r="S939" s="556" t="e">
        <f>#REF!+Q939+R939</f>
        <v>#REF!</v>
      </c>
      <c r="T939" s="254">
        <f t="shared" ref="T939:Z939" si="983">SUBTOTAL(9,T940:T965)</f>
        <v>0</v>
      </c>
      <c r="U939" s="254">
        <f t="shared" si="983"/>
        <v>0</v>
      </c>
      <c r="V939" s="254">
        <f t="shared" si="983"/>
        <v>0</v>
      </c>
      <c r="W939" s="254">
        <f t="shared" si="983"/>
        <v>2931049.180327869</v>
      </c>
      <c r="X939" s="254">
        <f t="shared" si="983"/>
        <v>455112.00000000006</v>
      </c>
      <c r="Y939" s="254">
        <f t="shared" si="983"/>
        <v>3386161.180327869</v>
      </c>
      <c r="Z939" s="254">
        <f t="shared" si="983"/>
        <v>3386161.180327869</v>
      </c>
      <c r="AA939" s="988"/>
    </row>
    <row r="940" spans="1:27" s="153" customFormat="1" outlineLevel="1">
      <c r="A940" s="146"/>
      <c r="B940" s="146"/>
      <c r="C940" s="147" t="s">
        <v>936</v>
      </c>
      <c r="D940" s="99"/>
      <c r="E940" s="99"/>
      <c r="F940" s="148"/>
      <c r="G940" s="77"/>
      <c r="H940" s="77"/>
      <c r="I940" s="77"/>
      <c r="J940" s="77"/>
      <c r="K940" s="77"/>
      <c r="L940" s="77"/>
      <c r="M940" s="556">
        <f>'KL TTHT CV DOT 2'!P939</f>
        <v>0</v>
      </c>
      <c r="N940" s="572">
        <f>'KL TTHT CV DOT 2'!Q939</f>
        <v>0</v>
      </c>
      <c r="O940" s="572">
        <f t="shared" si="979"/>
        <v>0</v>
      </c>
      <c r="P940" s="556">
        <f t="shared" si="981"/>
        <v>0</v>
      </c>
      <c r="Q940" s="77"/>
      <c r="R940" s="77"/>
      <c r="S940" s="556" t="e">
        <f>#REF!+Q940+R940</f>
        <v>#REF!</v>
      </c>
      <c r="T940" s="254">
        <f t="shared" ref="T940:T966" si="984">M940*J940</f>
        <v>0</v>
      </c>
      <c r="U940" s="254">
        <f t="shared" ref="U940:U966" si="985">M940*K940</f>
        <v>0</v>
      </c>
      <c r="V940" s="254">
        <f t="shared" ref="V940:V975" si="986">T940+U940</f>
        <v>0</v>
      </c>
      <c r="W940" s="254">
        <f t="shared" ref="W940:W966" si="987">J940*N940</f>
        <v>0</v>
      </c>
      <c r="X940" s="254">
        <f t="shared" ref="X940:X966" si="988">K940*N940</f>
        <v>0</v>
      </c>
      <c r="Y940" s="254">
        <f t="shared" ref="Y940:Y966" si="989">W940+X940</f>
        <v>0</v>
      </c>
      <c r="Z940" s="254">
        <f t="shared" ref="Z940:Z966" si="990">V940+Y940</f>
        <v>0</v>
      </c>
      <c r="AA940" s="988"/>
    </row>
    <row r="941" spans="1:27" s="11" customFormat="1" ht="39.6" outlineLevel="1">
      <c r="A941" s="192"/>
      <c r="B941" s="192"/>
      <c r="C941" s="193" t="s">
        <v>938</v>
      </c>
      <c r="D941" s="194">
        <v>4</v>
      </c>
      <c r="E941" s="97">
        <v>4</v>
      </c>
      <c r="F941" s="195" t="s">
        <v>692</v>
      </c>
      <c r="G941" s="359">
        <v>0</v>
      </c>
      <c r="H941" s="359">
        <v>616000.00000000012</v>
      </c>
      <c r="I941" s="199">
        <f t="shared" ref="I941:I943" si="991">SUM(G941:H941)</f>
        <v>616000.00000000012</v>
      </c>
      <c r="J941" s="199">
        <f t="shared" ref="J941:J943" si="992">G941*E941</f>
        <v>0</v>
      </c>
      <c r="K941" s="199">
        <f t="shared" ref="K941:K943" si="993">H941*E941</f>
        <v>2464000.0000000005</v>
      </c>
      <c r="L941" s="199">
        <f t="shared" ref="L941:L943" si="994">I941*E941</f>
        <v>2464000.0000000005</v>
      </c>
      <c r="M941" s="554">
        <f>'KL TTHT CV DOT 2'!P940</f>
        <v>0</v>
      </c>
      <c r="N941" s="579">
        <f>'KL TTHT CV DOT 2'!Q940</f>
        <v>0</v>
      </c>
      <c r="O941" s="579">
        <f t="shared" si="979"/>
        <v>0</v>
      </c>
      <c r="P941" s="554">
        <f t="shared" si="981"/>
        <v>0</v>
      </c>
      <c r="Q941" s="199"/>
      <c r="R941" s="199"/>
      <c r="S941" s="554" t="e">
        <f>#REF!+Q941+R941</f>
        <v>#REF!</v>
      </c>
      <c r="T941" s="265">
        <f t="shared" si="984"/>
        <v>0</v>
      </c>
      <c r="U941" s="265">
        <f t="shared" si="985"/>
        <v>0</v>
      </c>
      <c r="V941" s="265">
        <f t="shared" si="986"/>
        <v>0</v>
      </c>
      <c r="W941" s="265">
        <f t="shared" si="987"/>
        <v>0</v>
      </c>
      <c r="X941" s="265">
        <f t="shared" si="988"/>
        <v>0</v>
      </c>
      <c r="Y941" s="265">
        <f t="shared" si="989"/>
        <v>0</v>
      </c>
      <c r="Z941" s="265">
        <f t="shared" si="990"/>
        <v>0</v>
      </c>
      <c r="AA941" s="990"/>
    </row>
    <row r="942" spans="1:27" s="11" customFormat="1" ht="39.6" outlineLevel="1">
      <c r="A942" s="192"/>
      <c r="B942" s="192"/>
      <c r="C942" s="193" t="s">
        <v>940</v>
      </c>
      <c r="D942" s="194">
        <v>4</v>
      </c>
      <c r="E942" s="97">
        <v>4</v>
      </c>
      <c r="F942" s="195" t="s">
        <v>692</v>
      </c>
      <c r="G942" s="359">
        <v>0</v>
      </c>
      <c r="H942" s="359">
        <v>616000.00000000012</v>
      </c>
      <c r="I942" s="199">
        <f t="shared" si="991"/>
        <v>616000.00000000012</v>
      </c>
      <c r="J942" s="199">
        <f t="shared" si="992"/>
        <v>0</v>
      </c>
      <c r="K942" s="199">
        <f t="shared" si="993"/>
        <v>2464000.0000000005</v>
      </c>
      <c r="L942" s="199">
        <f t="shared" si="994"/>
        <v>2464000.0000000005</v>
      </c>
      <c r="M942" s="554">
        <f>'KL TTHT CV DOT 2'!P941</f>
        <v>0</v>
      </c>
      <c r="N942" s="579">
        <f>'KL TTHT CV DOT 2'!Q941</f>
        <v>0</v>
      </c>
      <c r="O942" s="579">
        <f t="shared" si="979"/>
        <v>0</v>
      </c>
      <c r="P942" s="554">
        <f t="shared" si="981"/>
        <v>0</v>
      </c>
      <c r="Q942" s="199"/>
      <c r="R942" s="199"/>
      <c r="S942" s="554" t="e">
        <f>#REF!+Q942+R942</f>
        <v>#REF!</v>
      </c>
      <c r="T942" s="265">
        <f t="shared" si="984"/>
        <v>0</v>
      </c>
      <c r="U942" s="265">
        <f t="shared" si="985"/>
        <v>0</v>
      </c>
      <c r="V942" s="265">
        <f t="shared" si="986"/>
        <v>0</v>
      </c>
      <c r="W942" s="265">
        <f t="shared" si="987"/>
        <v>0</v>
      </c>
      <c r="X942" s="265">
        <f t="shared" si="988"/>
        <v>0</v>
      </c>
      <c r="Y942" s="265">
        <f t="shared" si="989"/>
        <v>0</v>
      </c>
      <c r="Z942" s="265">
        <f t="shared" si="990"/>
        <v>0</v>
      </c>
      <c r="AA942" s="990"/>
    </row>
    <row r="943" spans="1:27" s="11" customFormat="1" ht="92.4" outlineLevel="1">
      <c r="A943" s="192"/>
      <c r="B943" s="192"/>
      <c r="C943" s="193" t="s">
        <v>941</v>
      </c>
      <c r="D943" s="194">
        <v>4</v>
      </c>
      <c r="E943" s="97">
        <v>4</v>
      </c>
      <c r="F943" s="195" t="s">
        <v>692</v>
      </c>
      <c r="G943" s="359">
        <v>0</v>
      </c>
      <c r="H943" s="359">
        <v>0</v>
      </c>
      <c r="I943" s="199">
        <f t="shared" si="991"/>
        <v>0</v>
      </c>
      <c r="J943" s="199">
        <f t="shared" si="992"/>
        <v>0</v>
      </c>
      <c r="K943" s="199">
        <f t="shared" si="993"/>
        <v>0</v>
      </c>
      <c r="L943" s="199">
        <f t="shared" si="994"/>
        <v>0</v>
      </c>
      <c r="M943" s="554">
        <f>'KL TTHT CV DOT 2'!P942</f>
        <v>0</v>
      </c>
      <c r="N943" s="579">
        <f>'KL TTHT CV DOT 2'!Q942</f>
        <v>0</v>
      </c>
      <c r="O943" s="579">
        <f t="shared" si="979"/>
        <v>0</v>
      </c>
      <c r="P943" s="554">
        <f t="shared" si="981"/>
        <v>0</v>
      </c>
      <c r="Q943" s="199"/>
      <c r="R943" s="199"/>
      <c r="S943" s="554" t="e">
        <f>#REF!+Q943+R943</f>
        <v>#REF!</v>
      </c>
      <c r="T943" s="265">
        <f t="shared" si="984"/>
        <v>0</v>
      </c>
      <c r="U943" s="265">
        <f t="shared" si="985"/>
        <v>0</v>
      </c>
      <c r="V943" s="265">
        <f t="shared" si="986"/>
        <v>0</v>
      </c>
      <c r="W943" s="265">
        <f t="shared" si="987"/>
        <v>0</v>
      </c>
      <c r="X943" s="265">
        <f t="shared" si="988"/>
        <v>0</v>
      </c>
      <c r="Y943" s="265">
        <f t="shared" si="989"/>
        <v>0</v>
      </c>
      <c r="Z943" s="265">
        <f t="shared" si="990"/>
        <v>0</v>
      </c>
      <c r="AA943" s="990"/>
    </row>
    <row r="944" spans="1:27" outlineLevel="1">
      <c r="A944" s="137"/>
      <c r="B944" s="137"/>
      <c r="C944" s="138"/>
      <c r="D944" s="97"/>
      <c r="E944" s="97"/>
      <c r="F944" s="139"/>
      <c r="G944" s="71"/>
      <c r="H944" s="71"/>
      <c r="I944" s="71"/>
      <c r="J944" s="71"/>
      <c r="K944" s="71"/>
      <c r="L944" s="71"/>
      <c r="M944" s="552">
        <f>'KL TTHT CV DOT 2'!P943</f>
        <v>0</v>
      </c>
      <c r="N944" s="570">
        <f>'KL TTHT CV DOT 2'!Q943</f>
        <v>0</v>
      </c>
      <c r="O944" s="570">
        <f t="shared" si="979"/>
        <v>0</v>
      </c>
      <c r="P944" s="552">
        <f t="shared" si="981"/>
        <v>0</v>
      </c>
      <c r="Q944" s="71"/>
      <c r="R944" s="71"/>
      <c r="S944" s="552" t="e">
        <f>#REF!+Q944+R944</f>
        <v>#REF!</v>
      </c>
      <c r="T944" s="257">
        <f t="shared" si="984"/>
        <v>0</v>
      </c>
      <c r="U944" s="257">
        <f t="shared" si="985"/>
        <v>0</v>
      </c>
      <c r="V944" s="257">
        <f t="shared" si="986"/>
        <v>0</v>
      </c>
      <c r="W944" s="257">
        <f t="shared" si="987"/>
        <v>0</v>
      </c>
      <c r="X944" s="257">
        <f t="shared" si="988"/>
        <v>0</v>
      </c>
      <c r="Y944" s="257">
        <f t="shared" si="989"/>
        <v>0</v>
      </c>
      <c r="Z944" s="257">
        <f t="shared" si="990"/>
        <v>0</v>
      </c>
      <c r="AA944" s="990"/>
    </row>
    <row r="945" spans="1:27" s="153" customFormat="1" outlineLevel="1">
      <c r="A945" s="146"/>
      <c r="B945" s="146"/>
      <c r="C945" s="147" t="s">
        <v>943</v>
      </c>
      <c r="D945" s="99"/>
      <c r="E945" s="99"/>
      <c r="F945" s="148"/>
      <c r="G945" s="77"/>
      <c r="H945" s="77"/>
      <c r="I945" s="77"/>
      <c r="J945" s="77"/>
      <c r="K945" s="77"/>
      <c r="L945" s="77"/>
      <c r="M945" s="556">
        <f>'KL TTHT CV DOT 2'!P944</f>
        <v>0</v>
      </c>
      <c r="N945" s="572">
        <f>'KL TTHT CV DOT 2'!Q944</f>
        <v>0</v>
      </c>
      <c r="O945" s="572">
        <f t="shared" si="979"/>
        <v>0</v>
      </c>
      <c r="P945" s="556">
        <f t="shared" si="981"/>
        <v>0</v>
      </c>
      <c r="Q945" s="77"/>
      <c r="R945" s="77"/>
      <c r="S945" s="556" t="e">
        <f>#REF!+Q945+R945</f>
        <v>#REF!</v>
      </c>
      <c r="T945" s="254">
        <f t="shared" si="984"/>
        <v>0</v>
      </c>
      <c r="U945" s="254">
        <f t="shared" si="985"/>
        <v>0</v>
      </c>
      <c r="V945" s="254">
        <f t="shared" si="986"/>
        <v>0</v>
      </c>
      <c r="W945" s="254">
        <f t="shared" si="987"/>
        <v>0</v>
      </c>
      <c r="X945" s="254">
        <f t="shared" si="988"/>
        <v>0</v>
      </c>
      <c r="Y945" s="254">
        <f t="shared" si="989"/>
        <v>0</v>
      </c>
      <c r="Z945" s="254">
        <f t="shared" si="990"/>
        <v>0</v>
      </c>
      <c r="AA945" s="988"/>
    </row>
    <row r="946" spans="1:27" s="11" customFormat="1" ht="66" outlineLevel="1">
      <c r="A946" s="192"/>
      <c r="B946" s="192"/>
      <c r="C946" s="193" t="s">
        <v>944</v>
      </c>
      <c r="D946" s="194">
        <v>8</v>
      </c>
      <c r="E946" s="97">
        <v>8</v>
      </c>
      <c r="F946" s="195" t="s">
        <v>692</v>
      </c>
      <c r="G946" s="359">
        <v>0</v>
      </c>
      <c r="H946" s="359">
        <v>616000.00000000012</v>
      </c>
      <c r="I946" s="199">
        <f t="shared" ref="I946:I964" si="995">SUM(G946:H946)</f>
        <v>616000.00000000012</v>
      </c>
      <c r="J946" s="199">
        <f t="shared" ref="J946:J964" si="996">G946*E946</f>
        <v>0</v>
      </c>
      <c r="K946" s="199">
        <f t="shared" ref="K946:K964" si="997">H946*E946</f>
        <v>4928000.0000000009</v>
      </c>
      <c r="L946" s="199">
        <f t="shared" ref="L946:L964" si="998">I946*E946</f>
        <v>4928000.0000000009</v>
      </c>
      <c r="M946" s="554">
        <f>'KL TTHT CV DOT 2'!P945</f>
        <v>0</v>
      </c>
      <c r="N946" s="579">
        <f>'KL TTHT CV DOT 2'!Q945</f>
        <v>0</v>
      </c>
      <c r="O946" s="579">
        <f t="shared" si="979"/>
        <v>0</v>
      </c>
      <c r="P946" s="554">
        <f t="shared" si="981"/>
        <v>0</v>
      </c>
      <c r="Q946" s="199"/>
      <c r="R946" s="199"/>
      <c r="S946" s="554" t="e">
        <f>#REF!+Q946+R946</f>
        <v>#REF!</v>
      </c>
      <c r="T946" s="265">
        <f t="shared" si="984"/>
        <v>0</v>
      </c>
      <c r="U946" s="265">
        <f t="shared" si="985"/>
        <v>0</v>
      </c>
      <c r="V946" s="265">
        <f t="shared" si="986"/>
        <v>0</v>
      </c>
      <c r="W946" s="265">
        <f t="shared" si="987"/>
        <v>0</v>
      </c>
      <c r="X946" s="265">
        <f t="shared" si="988"/>
        <v>0</v>
      </c>
      <c r="Y946" s="265">
        <f t="shared" si="989"/>
        <v>0</v>
      </c>
      <c r="Z946" s="265">
        <f t="shared" si="990"/>
        <v>0</v>
      </c>
      <c r="AA946" s="990"/>
    </row>
    <row r="947" spans="1:27" s="11" customFormat="1" ht="66" outlineLevel="1">
      <c r="A947" s="192"/>
      <c r="B947" s="192"/>
      <c r="C947" s="193" t="s">
        <v>945</v>
      </c>
      <c r="D947" s="194">
        <v>8</v>
      </c>
      <c r="E947" s="97">
        <v>8</v>
      </c>
      <c r="F947" s="195" t="s">
        <v>692</v>
      </c>
      <c r="G947" s="359">
        <v>0</v>
      </c>
      <c r="H947" s="359">
        <v>0</v>
      </c>
      <c r="I947" s="199">
        <f t="shared" si="995"/>
        <v>0</v>
      </c>
      <c r="J947" s="199">
        <f t="shared" si="996"/>
        <v>0</v>
      </c>
      <c r="K947" s="199">
        <f t="shared" si="997"/>
        <v>0</v>
      </c>
      <c r="L947" s="199">
        <f t="shared" si="998"/>
        <v>0</v>
      </c>
      <c r="M947" s="554">
        <f>'KL TTHT CV DOT 2'!P946</f>
        <v>0</v>
      </c>
      <c r="N947" s="579">
        <f>'KL TTHT CV DOT 2'!Q946</f>
        <v>0</v>
      </c>
      <c r="O947" s="579">
        <f t="shared" si="979"/>
        <v>0</v>
      </c>
      <c r="P947" s="554">
        <f t="shared" si="981"/>
        <v>0</v>
      </c>
      <c r="Q947" s="199"/>
      <c r="R947" s="199"/>
      <c r="S947" s="554" t="e">
        <f>#REF!+Q947+R947</f>
        <v>#REF!</v>
      </c>
      <c r="T947" s="265">
        <f t="shared" si="984"/>
        <v>0</v>
      </c>
      <c r="U947" s="265">
        <f t="shared" si="985"/>
        <v>0</v>
      </c>
      <c r="V947" s="265">
        <f t="shared" si="986"/>
        <v>0</v>
      </c>
      <c r="W947" s="265">
        <f t="shared" si="987"/>
        <v>0</v>
      </c>
      <c r="X947" s="265">
        <f t="shared" si="988"/>
        <v>0</v>
      </c>
      <c r="Y947" s="265">
        <f t="shared" si="989"/>
        <v>0</v>
      </c>
      <c r="Z947" s="265">
        <f t="shared" si="990"/>
        <v>0</v>
      </c>
      <c r="AA947" s="990"/>
    </row>
    <row r="948" spans="1:27" s="11" customFormat="1" ht="66" outlineLevel="1">
      <c r="A948" s="192"/>
      <c r="B948" s="192"/>
      <c r="C948" s="193" t="s">
        <v>946</v>
      </c>
      <c r="D948" s="194">
        <v>8</v>
      </c>
      <c r="E948" s="97">
        <v>8</v>
      </c>
      <c r="F948" s="195" t="s">
        <v>692</v>
      </c>
      <c r="G948" s="359">
        <v>0</v>
      </c>
      <c r="H948" s="359">
        <v>616000.00000000012</v>
      </c>
      <c r="I948" s="199">
        <f t="shared" si="995"/>
        <v>616000.00000000012</v>
      </c>
      <c r="J948" s="199">
        <f t="shared" si="996"/>
        <v>0</v>
      </c>
      <c r="K948" s="199">
        <f t="shared" si="997"/>
        <v>4928000.0000000009</v>
      </c>
      <c r="L948" s="199">
        <f t="shared" si="998"/>
        <v>4928000.0000000009</v>
      </c>
      <c r="M948" s="554">
        <f>'KL TTHT CV DOT 2'!P947</f>
        <v>0</v>
      </c>
      <c r="N948" s="579">
        <f>'KL TTHT CV DOT 2'!Q947</f>
        <v>0</v>
      </c>
      <c r="O948" s="579">
        <f t="shared" si="979"/>
        <v>0</v>
      </c>
      <c r="P948" s="554">
        <f t="shared" si="981"/>
        <v>0</v>
      </c>
      <c r="Q948" s="199"/>
      <c r="R948" s="199"/>
      <c r="S948" s="554" t="e">
        <f>#REF!+Q948+R948</f>
        <v>#REF!</v>
      </c>
      <c r="T948" s="265">
        <f t="shared" si="984"/>
        <v>0</v>
      </c>
      <c r="U948" s="265">
        <f t="shared" si="985"/>
        <v>0</v>
      </c>
      <c r="V948" s="265">
        <f t="shared" si="986"/>
        <v>0</v>
      </c>
      <c r="W948" s="265">
        <f t="shared" si="987"/>
        <v>0</v>
      </c>
      <c r="X948" s="265">
        <f t="shared" si="988"/>
        <v>0</v>
      </c>
      <c r="Y948" s="265">
        <f t="shared" si="989"/>
        <v>0</v>
      </c>
      <c r="Z948" s="265">
        <f t="shared" si="990"/>
        <v>0</v>
      </c>
      <c r="AA948" s="990"/>
    </row>
    <row r="949" spans="1:27" s="11" customFormat="1" ht="66" outlineLevel="1">
      <c r="A949" s="192"/>
      <c r="B949" s="192"/>
      <c r="C949" s="193" t="s">
        <v>947</v>
      </c>
      <c r="D949" s="194">
        <v>8</v>
      </c>
      <c r="E949" s="97">
        <v>8</v>
      </c>
      <c r="F949" s="195" t="s">
        <v>692</v>
      </c>
      <c r="G949" s="359">
        <v>0</v>
      </c>
      <c r="H949" s="359">
        <v>616000.00000000012</v>
      </c>
      <c r="I949" s="199">
        <f t="shared" si="995"/>
        <v>616000.00000000012</v>
      </c>
      <c r="J949" s="199">
        <f t="shared" si="996"/>
        <v>0</v>
      </c>
      <c r="K949" s="199">
        <f t="shared" si="997"/>
        <v>4928000.0000000009</v>
      </c>
      <c r="L949" s="199">
        <f t="shared" si="998"/>
        <v>4928000.0000000009</v>
      </c>
      <c r="M949" s="554">
        <f>'KL TTHT CV DOT 2'!P948</f>
        <v>0</v>
      </c>
      <c r="N949" s="579">
        <f>'KL TTHT CV DOT 2'!Q948</f>
        <v>0</v>
      </c>
      <c r="O949" s="579">
        <f t="shared" si="979"/>
        <v>0</v>
      </c>
      <c r="P949" s="554">
        <f t="shared" si="981"/>
        <v>0</v>
      </c>
      <c r="Q949" s="199"/>
      <c r="R949" s="199"/>
      <c r="S949" s="554" t="e">
        <f>#REF!+Q949+R949</f>
        <v>#REF!</v>
      </c>
      <c r="T949" s="265">
        <f t="shared" si="984"/>
        <v>0</v>
      </c>
      <c r="U949" s="265">
        <f t="shared" si="985"/>
        <v>0</v>
      </c>
      <c r="V949" s="265">
        <f t="shared" si="986"/>
        <v>0</v>
      </c>
      <c r="W949" s="265">
        <f t="shared" si="987"/>
        <v>0</v>
      </c>
      <c r="X949" s="265">
        <f t="shared" si="988"/>
        <v>0</v>
      </c>
      <c r="Y949" s="265">
        <f t="shared" si="989"/>
        <v>0</v>
      </c>
      <c r="Z949" s="265">
        <f t="shared" si="990"/>
        <v>0</v>
      </c>
      <c r="AA949" s="990"/>
    </row>
    <row r="950" spans="1:27" s="11" customFormat="1" ht="52.8" outlineLevel="1">
      <c r="A950" s="192"/>
      <c r="B950" s="192"/>
      <c r="C950" s="193" t="s">
        <v>948</v>
      </c>
      <c r="D950" s="194">
        <v>8</v>
      </c>
      <c r="E950" s="97">
        <v>8</v>
      </c>
      <c r="F950" s="195" t="s">
        <v>692</v>
      </c>
      <c r="G950" s="359">
        <v>0</v>
      </c>
      <c r="H950" s="359">
        <v>0</v>
      </c>
      <c r="I950" s="199">
        <f t="shared" si="995"/>
        <v>0</v>
      </c>
      <c r="J950" s="199">
        <f t="shared" si="996"/>
        <v>0</v>
      </c>
      <c r="K950" s="199">
        <f t="shared" si="997"/>
        <v>0</v>
      </c>
      <c r="L950" s="199">
        <f t="shared" si="998"/>
        <v>0</v>
      </c>
      <c r="M950" s="554">
        <f>'KL TTHT CV DOT 2'!P949</f>
        <v>0</v>
      </c>
      <c r="N950" s="579">
        <f>'KL TTHT CV DOT 2'!Q949</f>
        <v>0</v>
      </c>
      <c r="O950" s="579">
        <f t="shared" si="979"/>
        <v>0</v>
      </c>
      <c r="P950" s="554">
        <f t="shared" si="981"/>
        <v>0</v>
      </c>
      <c r="Q950" s="199"/>
      <c r="R950" s="199"/>
      <c r="S950" s="554" t="e">
        <f>#REF!+Q950+R950</f>
        <v>#REF!</v>
      </c>
      <c r="T950" s="265">
        <f t="shared" si="984"/>
        <v>0</v>
      </c>
      <c r="U950" s="265">
        <f t="shared" si="985"/>
        <v>0</v>
      </c>
      <c r="V950" s="265">
        <f t="shared" si="986"/>
        <v>0</v>
      </c>
      <c r="W950" s="265">
        <f t="shared" si="987"/>
        <v>0</v>
      </c>
      <c r="X950" s="265">
        <f t="shared" si="988"/>
        <v>0</v>
      </c>
      <c r="Y950" s="265">
        <f t="shared" si="989"/>
        <v>0</v>
      </c>
      <c r="Z950" s="265">
        <f t="shared" si="990"/>
        <v>0</v>
      </c>
      <c r="AA950" s="990"/>
    </row>
    <row r="951" spans="1:27" s="11" customFormat="1" outlineLevel="1">
      <c r="A951" s="192"/>
      <c r="B951" s="192"/>
      <c r="C951" s="193" t="s">
        <v>949</v>
      </c>
      <c r="D951" s="194">
        <v>1</v>
      </c>
      <c r="E951" s="97">
        <v>1</v>
      </c>
      <c r="F951" s="195" t="s">
        <v>692</v>
      </c>
      <c r="G951" s="359">
        <v>2220000</v>
      </c>
      <c r="H951" s="359">
        <v>95200.000000000015</v>
      </c>
      <c r="I951" s="199">
        <f t="shared" si="995"/>
        <v>2315200</v>
      </c>
      <c r="J951" s="199">
        <f t="shared" si="996"/>
        <v>2220000</v>
      </c>
      <c r="K951" s="199">
        <f t="shared" si="997"/>
        <v>95200.000000000015</v>
      </c>
      <c r="L951" s="199">
        <f t="shared" si="998"/>
        <v>2315200</v>
      </c>
      <c r="M951" s="554">
        <f>'KL TTHT CV DOT 2'!P950</f>
        <v>0</v>
      </c>
      <c r="N951" s="579">
        <f>'KL TTHT CV DOT 2'!Q950</f>
        <v>0</v>
      </c>
      <c r="O951" s="579">
        <f t="shared" si="979"/>
        <v>0</v>
      </c>
      <c r="P951" s="554">
        <f t="shared" si="981"/>
        <v>0</v>
      </c>
      <c r="Q951" s="199"/>
      <c r="R951" s="199"/>
      <c r="S951" s="554" t="e">
        <f>#REF!+Q951+R951</f>
        <v>#REF!</v>
      </c>
      <c r="T951" s="265">
        <f t="shared" si="984"/>
        <v>0</v>
      </c>
      <c r="U951" s="265">
        <f t="shared" si="985"/>
        <v>0</v>
      </c>
      <c r="V951" s="265">
        <f t="shared" si="986"/>
        <v>0</v>
      </c>
      <c r="W951" s="265">
        <f t="shared" si="987"/>
        <v>0</v>
      </c>
      <c r="X951" s="265">
        <f t="shared" si="988"/>
        <v>0</v>
      </c>
      <c r="Y951" s="265">
        <f t="shared" si="989"/>
        <v>0</v>
      </c>
      <c r="Z951" s="265">
        <f t="shared" si="990"/>
        <v>0</v>
      </c>
      <c r="AA951" s="990"/>
    </row>
    <row r="952" spans="1:27" s="11" customFormat="1" ht="26.4" outlineLevel="1">
      <c r="A952" s="192"/>
      <c r="B952" s="192"/>
      <c r="C952" s="193" t="s">
        <v>951</v>
      </c>
      <c r="D952" s="194">
        <v>1</v>
      </c>
      <c r="E952" s="97">
        <v>4</v>
      </c>
      <c r="F952" s="195" t="s">
        <v>660</v>
      </c>
      <c r="G952" s="359">
        <v>528000</v>
      </c>
      <c r="H952" s="359">
        <v>61600.000000000007</v>
      </c>
      <c r="I952" s="199">
        <f t="shared" si="995"/>
        <v>589600</v>
      </c>
      <c r="J952" s="199">
        <f t="shared" si="996"/>
        <v>2112000</v>
      </c>
      <c r="K952" s="199">
        <f t="shared" si="997"/>
        <v>246400.00000000003</v>
      </c>
      <c r="L952" s="199">
        <f t="shared" si="998"/>
        <v>2358400</v>
      </c>
      <c r="M952" s="554">
        <f>'KL TTHT CV DOT 2'!P951</f>
        <v>0</v>
      </c>
      <c r="N952" s="579">
        <f>'KL TTHT CV DOT 2'!Q951</f>
        <v>0</v>
      </c>
      <c r="O952" s="579">
        <f t="shared" si="979"/>
        <v>0</v>
      </c>
      <c r="P952" s="554">
        <f t="shared" si="981"/>
        <v>0</v>
      </c>
      <c r="Q952" s="199"/>
      <c r="R952" s="199"/>
      <c r="S952" s="554" t="e">
        <f>#REF!+Q952+R952</f>
        <v>#REF!</v>
      </c>
      <c r="T952" s="265">
        <f t="shared" si="984"/>
        <v>0</v>
      </c>
      <c r="U952" s="265">
        <f t="shared" si="985"/>
        <v>0</v>
      </c>
      <c r="V952" s="265">
        <f t="shared" si="986"/>
        <v>0</v>
      </c>
      <c r="W952" s="265">
        <f t="shared" si="987"/>
        <v>0</v>
      </c>
      <c r="X952" s="265">
        <f t="shared" si="988"/>
        <v>0</v>
      </c>
      <c r="Y952" s="265">
        <f t="shared" si="989"/>
        <v>0</v>
      </c>
      <c r="Z952" s="265">
        <f t="shared" si="990"/>
        <v>0</v>
      </c>
      <c r="AA952" s="990"/>
    </row>
    <row r="953" spans="1:27" s="11" customFormat="1" outlineLevel="1">
      <c r="A953" s="192"/>
      <c r="B953" s="192"/>
      <c r="C953" s="193" t="s">
        <v>953</v>
      </c>
      <c r="D953" s="194">
        <v>1</v>
      </c>
      <c r="E953" s="97">
        <v>4</v>
      </c>
      <c r="F953" s="195" t="s">
        <v>660</v>
      </c>
      <c r="G953" s="359">
        <v>528000</v>
      </c>
      <c r="H953" s="359">
        <v>61600.000000000007</v>
      </c>
      <c r="I953" s="199">
        <f t="shared" si="995"/>
        <v>589600</v>
      </c>
      <c r="J953" s="199">
        <f t="shared" si="996"/>
        <v>2112000</v>
      </c>
      <c r="K953" s="199">
        <f t="shared" si="997"/>
        <v>246400.00000000003</v>
      </c>
      <c r="L953" s="199">
        <f t="shared" si="998"/>
        <v>2358400</v>
      </c>
      <c r="M953" s="554">
        <f>'KL TTHT CV DOT 2'!P952</f>
        <v>0</v>
      </c>
      <c r="N953" s="579">
        <f>'KL TTHT CV DOT 2'!Q952</f>
        <v>0</v>
      </c>
      <c r="O953" s="579">
        <f t="shared" ref="O953:O1016" si="999">M953+N953</f>
        <v>0</v>
      </c>
      <c r="P953" s="554">
        <f t="shared" si="981"/>
        <v>0</v>
      </c>
      <c r="Q953" s="199"/>
      <c r="R953" s="199"/>
      <c r="S953" s="554" t="e">
        <f>#REF!+Q953+R953</f>
        <v>#REF!</v>
      </c>
      <c r="T953" s="265">
        <f t="shared" si="984"/>
        <v>0</v>
      </c>
      <c r="U953" s="265">
        <f t="shared" si="985"/>
        <v>0</v>
      </c>
      <c r="V953" s="265">
        <f t="shared" si="986"/>
        <v>0</v>
      </c>
      <c r="W953" s="265">
        <f t="shared" si="987"/>
        <v>0</v>
      </c>
      <c r="X953" s="265">
        <f t="shared" si="988"/>
        <v>0</v>
      </c>
      <c r="Y953" s="265">
        <f t="shared" si="989"/>
        <v>0</v>
      </c>
      <c r="Z953" s="265">
        <f t="shared" si="990"/>
        <v>0</v>
      </c>
      <c r="AA953" s="990"/>
    </row>
    <row r="954" spans="1:27" s="11" customFormat="1" outlineLevel="1">
      <c r="A954" s="192"/>
      <c r="B954" s="192"/>
      <c r="C954" s="193" t="s">
        <v>955</v>
      </c>
      <c r="D954" s="194">
        <v>1</v>
      </c>
      <c r="E954" s="97">
        <v>1</v>
      </c>
      <c r="F954" s="195" t="s">
        <v>692</v>
      </c>
      <c r="G954" s="359">
        <v>3000000</v>
      </c>
      <c r="H954" s="359">
        <v>280000</v>
      </c>
      <c r="I954" s="199">
        <f t="shared" si="995"/>
        <v>3280000</v>
      </c>
      <c r="J954" s="199">
        <f t="shared" si="996"/>
        <v>3000000</v>
      </c>
      <c r="K954" s="199">
        <f t="shared" si="997"/>
        <v>280000</v>
      </c>
      <c r="L954" s="199">
        <f t="shared" si="998"/>
        <v>3280000</v>
      </c>
      <c r="M954" s="554">
        <f>'KL TTHT CV DOT 2'!P953</f>
        <v>0</v>
      </c>
      <c r="N954" s="579">
        <f>'KL TTHT CV DOT 2'!Q953</f>
        <v>0</v>
      </c>
      <c r="O954" s="579">
        <f t="shared" si="999"/>
        <v>0</v>
      </c>
      <c r="P954" s="554">
        <f t="shared" si="981"/>
        <v>0</v>
      </c>
      <c r="Q954" s="199"/>
      <c r="R954" s="199"/>
      <c r="S954" s="554" t="e">
        <f>#REF!+Q954+R954</f>
        <v>#REF!</v>
      </c>
      <c r="T954" s="265">
        <f t="shared" si="984"/>
        <v>0</v>
      </c>
      <c r="U954" s="265">
        <f t="shared" si="985"/>
        <v>0</v>
      </c>
      <c r="V954" s="265">
        <f t="shared" si="986"/>
        <v>0</v>
      </c>
      <c r="W954" s="265">
        <f t="shared" si="987"/>
        <v>0</v>
      </c>
      <c r="X954" s="265">
        <f t="shared" si="988"/>
        <v>0</v>
      </c>
      <c r="Y954" s="265">
        <f t="shared" si="989"/>
        <v>0</v>
      </c>
      <c r="Z954" s="265">
        <f t="shared" si="990"/>
        <v>0</v>
      </c>
      <c r="AA954" s="990"/>
    </row>
    <row r="955" spans="1:27" s="11" customFormat="1" outlineLevel="1">
      <c r="A955" s="192"/>
      <c r="B955" s="192"/>
      <c r="C955" s="193" t="s">
        <v>956</v>
      </c>
      <c r="D955" s="194">
        <v>4</v>
      </c>
      <c r="E955" s="97">
        <v>4</v>
      </c>
      <c r="F955" s="195" t="s">
        <v>692</v>
      </c>
      <c r="G955" s="359">
        <v>540000</v>
      </c>
      <c r="H955" s="359">
        <v>72800</v>
      </c>
      <c r="I955" s="199">
        <f t="shared" si="995"/>
        <v>612800</v>
      </c>
      <c r="J955" s="199">
        <f t="shared" si="996"/>
        <v>2160000</v>
      </c>
      <c r="K955" s="199">
        <f t="shared" si="997"/>
        <v>291200</v>
      </c>
      <c r="L955" s="199">
        <f t="shared" si="998"/>
        <v>2451200</v>
      </c>
      <c r="M955" s="554">
        <f>'KL TTHT CV DOT 2'!P954</f>
        <v>0</v>
      </c>
      <c r="N955" s="579">
        <f>'KL TTHT CV DOT 2'!Q954</f>
        <v>0</v>
      </c>
      <c r="O955" s="579">
        <f t="shared" si="999"/>
        <v>0</v>
      </c>
      <c r="P955" s="554">
        <f t="shared" si="981"/>
        <v>0</v>
      </c>
      <c r="Q955" s="199"/>
      <c r="R955" s="199"/>
      <c r="S955" s="554" t="e">
        <f>#REF!+Q955+R955</f>
        <v>#REF!</v>
      </c>
      <c r="T955" s="265">
        <f t="shared" si="984"/>
        <v>0</v>
      </c>
      <c r="U955" s="265">
        <f t="shared" si="985"/>
        <v>0</v>
      </c>
      <c r="V955" s="265">
        <f t="shared" si="986"/>
        <v>0</v>
      </c>
      <c r="W955" s="265">
        <f t="shared" si="987"/>
        <v>0</v>
      </c>
      <c r="X955" s="265">
        <f t="shared" si="988"/>
        <v>0</v>
      </c>
      <c r="Y955" s="265">
        <f t="shared" si="989"/>
        <v>0</v>
      </c>
      <c r="Z955" s="265">
        <f t="shared" si="990"/>
        <v>0</v>
      </c>
      <c r="AA955" s="990"/>
    </row>
    <row r="956" spans="1:27" s="11" customFormat="1" outlineLevel="1">
      <c r="A956" s="192"/>
      <c r="B956" s="192"/>
      <c r="C956" s="193" t="s">
        <v>958</v>
      </c>
      <c r="D956" s="194">
        <v>4</v>
      </c>
      <c r="E956" s="97">
        <v>4</v>
      </c>
      <c r="F956" s="195" t="s">
        <v>692</v>
      </c>
      <c r="G956" s="359">
        <v>21600000</v>
      </c>
      <c r="H956" s="359">
        <v>369600.00000000006</v>
      </c>
      <c r="I956" s="199">
        <f t="shared" si="995"/>
        <v>21969600</v>
      </c>
      <c r="J956" s="199">
        <f t="shared" si="996"/>
        <v>86400000</v>
      </c>
      <c r="K956" s="199">
        <f t="shared" si="997"/>
        <v>1478400.0000000002</v>
      </c>
      <c r="L956" s="199">
        <f t="shared" si="998"/>
        <v>87878400</v>
      </c>
      <c r="M956" s="554">
        <f>'KL TTHT CV DOT 2'!P955</f>
        <v>0</v>
      </c>
      <c r="N956" s="579">
        <f>'KL TTHT CV DOT 2'!Q955</f>
        <v>0</v>
      </c>
      <c r="O956" s="579">
        <f t="shared" si="999"/>
        <v>0</v>
      </c>
      <c r="P956" s="554">
        <f t="shared" si="981"/>
        <v>0</v>
      </c>
      <c r="Q956" s="199"/>
      <c r="R956" s="199"/>
      <c r="S956" s="554" t="e">
        <f>#REF!+Q956+R956</f>
        <v>#REF!</v>
      </c>
      <c r="T956" s="265">
        <f t="shared" si="984"/>
        <v>0</v>
      </c>
      <c r="U956" s="265">
        <f t="shared" si="985"/>
        <v>0</v>
      </c>
      <c r="V956" s="265">
        <f t="shared" si="986"/>
        <v>0</v>
      </c>
      <c r="W956" s="265">
        <f t="shared" si="987"/>
        <v>0</v>
      </c>
      <c r="X956" s="265">
        <f t="shared" si="988"/>
        <v>0</v>
      </c>
      <c r="Y956" s="265">
        <f t="shared" si="989"/>
        <v>0</v>
      </c>
      <c r="Z956" s="265">
        <f t="shared" si="990"/>
        <v>0</v>
      </c>
      <c r="AA956" s="990"/>
    </row>
    <row r="957" spans="1:27" s="11" customFormat="1" outlineLevel="1">
      <c r="A957" s="192"/>
      <c r="B957" s="192"/>
      <c r="C957" s="193" t="s">
        <v>919</v>
      </c>
      <c r="D957" s="194">
        <v>4</v>
      </c>
      <c r="E957" s="97">
        <v>4</v>
      </c>
      <c r="F957" s="195" t="s">
        <v>660</v>
      </c>
      <c r="G957" s="359">
        <v>150480</v>
      </c>
      <c r="H957" s="359">
        <v>54500.000000000007</v>
      </c>
      <c r="I957" s="199">
        <f t="shared" si="995"/>
        <v>204980</v>
      </c>
      <c r="J957" s="199">
        <f t="shared" si="996"/>
        <v>601920</v>
      </c>
      <c r="K957" s="199">
        <f t="shared" si="997"/>
        <v>218000.00000000003</v>
      </c>
      <c r="L957" s="199">
        <f t="shared" si="998"/>
        <v>819920</v>
      </c>
      <c r="M957" s="554">
        <f>'KL TTHT CV DOT 2'!P956</f>
        <v>0</v>
      </c>
      <c r="N957" s="579">
        <f>'KL TTHT CV DOT 2'!Q956</f>
        <v>0</v>
      </c>
      <c r="O957" s="579">
        <f t="shared" si="999"/>
        <v>0</v>
      </c>
      <c r="P957" s="554">
        <f t="shared" si="981"/>
        <v>0</v>
      </c>
      <c r="Q957" s="199"/>
      <c r="R957" s="199"/>
      <c r="S957" s="554" t="e">
        <f>#REF!+Q957+R957</f>
        <v>#REF!</v>
      </c>
      <c r="T957" s="265">
        <f t="shared" si="984"/>
        <v>0</v>
      </c>
      <c r="U957" s="265">
        <f t="shared" si="985"/>
        <v>0</v>
      </c>
      <c r="V957" s="265">
        <f t="shared" si="986"/>
        <v>0</v>
      </c>
      <c r="W957" s="265">
        <f t="shared" si="987"/>
        <v>0</v>
      </c>
      <c r="X957" s="265">
        <f t="shared" si="988"/>
        <v>0</v>
      </c>
      <c r="Y957" s="265">
        <f t="shared" si="989"/>
        <v>0</v>
      </c>
      <c r="Z957" s="265">
        <f t="shared" si="990"/>
        <v>0</v>
      </c>
      <c r="AA957" s="990"/>
    </row>
    <row r="958" spans="1:27" s="11" customFormat="1" outlineLevel="1">
      <c r="A958" s="192"/>
      <c r="B958" s="192"/>
      <c r="C958" s="193" t="s">
        <v>960</v>
      </c>
      <c r="D958" s="194">
        <v>153</v>
      </c>
      <c r="E958" s="97">
        <v>153</v>
      </c>
      <c r="F958" s="195" t="s">
        <v>624</v>
      </c>
      <c r="G958" s="359">
        <v>15000</v>
      </c>
      <c r="H958" s="359">
        <v>3360.0000000000005</v>
      </c>
      <c r="I958" s="199">
        <f t="shared" si="995"/>
        <v>18360</v>
      </c>
      <c r="J958" s="199">
        <f t="shared" si="996"/>
        <v>2295000</v>
      </c>
      <c r="K958" s="199">
        <f t="shared" si="997"/>
        <v>514080.00000000006</v>
      </c>
      <c r="L958" s="199">
        <f t="shared" si="998"/>
        <v>2809080</v>
      </c>
      <c r="M958" s="554">
        <f>'KL TTHT CV DOT 2'!P957</f>
        <v>0</v>
      </c>
      <c r="N958" s="579">
        <f>'KL TTHT CV DOT 2'!Q957</f>
        <v>0</v>
      </c>
      <c r="O958" s="579">
        <f t="shared" si="999"/>
        <v>0</v>
      </c>
      <c r="P958" s="554">
        <f t="shared" si="981"/>
        <v>0</v>
      </c>
      <c r="Q958" s="199"/>
      <c r="R958" s="199"/>
      <c r="S958" s="554" t="e">
        <f>#REF!+Q958+R958</f>
        <v>#REF!</v>
      </c>
      <c r="T958" s="265">
        <f t="shared" si="984"/>
        <v>0</v>
      </c>
      <c r="U958" s="265">
        <f t="shared" si="985"/>
        <v>0</v>
      </c>
      <c r="V958" s="265">
        <f t="shared" si="986"/>
        <v>0</v>
      </c>
      <c r="W958" s="265">
        <f t="shared" si="987"/>
        <v>0</v>
      </c>
      <c r="X958" s="265">
        <f t="shared" si="988"/>
        <v>0</v>
      </c>
      <c r="Y958" s="265">
        <f t="shared" si="989"/>
        <v>0</v>
      </c>
      <c r="Z958" s="265">
        <f t="shared" si="990"/>
        <v>0</v>
      </c>
      <c r="AA958" s="990"/>
    </row>
    <row r="959" spans="1:27" s="11" customFormat="1" outlineLevel="1">
      <c r="A959" s="192"/>
      <c r="B959" s="192"/>
      <c r="C959" s="193" t="s">
        <v>671</v>
      </c>
      <c r="D959" s="194">
        <v>327</v>
      </c>
      <c r="E959" s="97">
        <v>301</v>
      </c>
      <c r="F959" s="195" t="s">
        <v>624</v>
      </c>
      <c r="G959" s="359">
        <v>21639.344262295082</v>
      </c>
      <c r="H959" s="359">
        <v>3360.0000000000005</v>
      </c>
      <c r="I959" s="199">
        <f t="shared" si="995"/>
        <v>24999.344262295082</v>
      </c>
      <c r="J959" s="199">
        <f t="shared" si="996"/>
        <v>6513442.6229508203</v>
      </c>
      <c r="K959" s="199">
        <f t="shared" si="997"/>
        <v>1011360.0000000001</v>
      </c>
      <c r="L959" s="199">
        <f t="shared" si="998"/>
        <v>7524802.6229508203</v>
      </c>
      <c r="M959" s="554">
        <f>'KL TTHT CV DOT 2'!P958</f>
        <v>0</v>
      </c>
      <c r="N959" s="579">
        <f>'KL TTHT CV DOT 2'!Q958</f>
        <v>0.45</v>
      </c>
      <c r="O959" s="579">
        <f t="shared" si="999"/>
        <v>0.45</v>
      </c>
      <c r="P959" s="554">
        <f t="shared" si="981"/>
        <v>0.9</v>
      </c>
      <c r="Q959" s="199"/>
      <c r="R959" s="199"/>
      <c r="S959" s="554" t="e">
        <f>#REF!+Q959+R959</f>
        <v>#REF!</v>
      </c>
      <c r="T959" s="265">
        <f t="shared" si="984"/>
        <v>0</v>
      </c>
      <c r="U959" s="265">
        <f t="shared" si="985"/>
        <v>0</v>
      </c>
      <c r="V959" s="265">
        <f t="shared" si="986"/>
        <v>0</v>
      </c>
      <c r="W959" s="265">
        <f t="shared" si="987"/>
        <v>2931049.180327869</v>
      </c>
      <c r="X959" s="265">
        <f t="shared" si="988"/>
        <v>455112.00000000006</v>
      </c>
      <c r="Y959" s="265">
        <f t="shared" si="989"/>
        <v>3386161.180327869</v>
      </c>
      <c r="Z959" s="265">
        <f t="shared" si="990"/>
        <v>3386161.180327869</v>
      </c>
      <c r="AA959" s="990"/>
    </row>
    <row r="960" spans="1:27" s="11" customFormat="1" outlineLevel="1">
      <c r="A960" s="192"/>
      <c r="B960" s="192"/>
      <c r="C960" s="193" t="s">
        <v>646</v>
      </c>
      <c r="D960" s="194">
        <v>50</v>
      </c>
      <c r="E960" s="97">
        <v>150</v>
      </c>
      <c r="F960" s="195" t="s">
        <v>624</v>
      </c>
      <c r="G960" s="359">
        <v>32518.739999999998</v>
      </c>
      <c r="H960" s="359">
        <v>7485.6650000000009</v>
      </c>
      <c r="I960" s="199">
        <f t="shared" si="995"/>
        <v>40004.404999999999</v>
      </c>
      <c r="J960" s="199">
        <f t="shared" si="996"/>
        <v>4877811</v>
      </c>
      <c r="K960" s="199">
        <f t="shared" si="997"/>
        <v>1122849.7500000002</v>
      </c>
      <c r="L960" s="199">
        <f t="shared" si="998"/>
        <v>6000660.75</v>
      </c>
      <c r="M960" s="554">
        <f>'KL TTHT CV DOT 2'!P959</f>
        <v>0</v>
      </c>
      <c r="N960" s="579">
        <f>'KL TTHT CV DOT 2'!Q959</f>
        <v>0</v>
      </c>
      <c r="O960" s="579">
        <f t="shared" si="999"/>
        <v>0</v>
      </c>
      <c r="P960" s="554">
        <f t="shared" si="981"/>
        <v>0</v>
      </c>
      <c r="Q960" s="199"/>
      <c r="R960" s="199"/>
      <c r="S960" s="554" t="e">
        <f>#REF!+Q960+R960</f>
        <v>#REF!</v>
      </c>
      <c r="T960" s="265">
        <f t="shared" si="984"/>
        <v>0</v>
      </c>
      <c r="U960" s="265">
        <f t="shared" si="985"/>
        <v>0</v>
      </c>
      <c r="V960" s="265">
        <f t="shared" si="986"/>
        <v>0</v>
      </c>
      <c r="W960" s="265">
        <f t="shared" si="987"/>
        <v>0</v>
      </c>
      <c r="X960" s="265">
        <f t="shared" si="988"/>
        <v>0</v>
      </c>
      <c r="Y960" s="265">
        <f t="shared" si="989"/>
        <v>0</v>
      </c>
      <c r="Z960" s="265">
        <f t="shared" si="990"/>
        <v>0</v>
      </c>
      <c r="AA960" s="990"/>
    </row>
    <row r="961" spans="1:27" s="11" customFormat="1" outlineLevel="1">
      <c r="A961" s="192"/>
      <c r="B961" s="192"/>
      <c r="C961" s="386" t="s">
        <v>928</v>
      </c>
      <c r="D961" s="194">
        <v>369</v>
      </c>
      <c r="E961" s="97">
        <v>360</v>
      </c>
      <c r="F961" s="195" t="s">
        <v>624</v>
      </c>
      <c r="G961" s="359">
        <v>8773.9726027397246</v>
      </c>
      <c r="H961" s="359">
        <v>14594.016411764707</v>
      </c>
      <c r="I961" s="199">
        <f t="shared" si="995"/>
        <v>23367.989014504434</v>
      </c>
      <c r="J961" s="199">
        <f t="shared" si="996"/>
        <v>3158630.1369863008</v>
      </c>
      <c r="K961" s="199">
        <f t="shared" si="997"/>
        <v>5253845.9082352947</v>
      </c>
      <c r="L961" s="199">
        <f t="shared" si="998"/>
        <v>8412476.045221597</v>
      </c>
      <c r="M961" s="554">
        <f>'KL TTHT CV DOT 2'!P960</f>
        <v>0</v>
      </c>
      <c r="N961" s="579">
        <f>'KL TTHT CV DOT 2'!Q960</f>
        <v>0</v>
      </c>
      <c r="O961" s="579">
        <f t="shared" si="999"/>
        <v>0</v>
      </c>
      <c r="P961" s="554">
        <f t="shared" si="981"/>
        <v>0</v>
      </c>
      <c r="Q961" s="199"/>
      <c r="R961" s="199"/>
      <c r="S961" s="554" t="e">
        <f>#REF!+Q961+R961</f>
        <v>#REF!</v>
      </c>
      <c r="T961" s="265">
        <f t="shared" si="984"/>
        <v>0</v>
      </c>
      <c r="U961" s="265">
        <f t="shared" si="985"/>
        <v>0</v>
      </c>
      <c r="V961" s="265">
        <f t="shared" si="986"/>
        <v>0</v>
      </c>
      <c r="W961" s="265">
        <f t="shared" si="987"/>
        <v>0</v>
      </c>
      <c r="X961" s="265">
        <f t="shared" si="988"/>
        <v>0</v>
      </c>
      <c r="Y961" s="265">
        <f t="shared" si="989"/>
        <v>0</v>
      </c>
      <c r="Z961" s="265">
        <f t="shared" si="990"/>
        <v>0</v>
      </c>
      <c r="AA961" s="990"/>
    </row>
    <row r="962" spans="1:27" s="11" customFormat="1" outlineLevel="1">
      <c r="A962" s="192"/>
      <c r="B962" s="192"/>
      <c r="C962" s="193" t="s">
        <v>963</v>
      </c>
      <c r="D962" s="194">
        <v>5</v>
      </c>
      <c r="E962" s="97">
        <v>5</v>
      </c>
      <c r="F962" s="195" t="s">
        <v>624</v>
      </c>
      <c r="G962" s="359">
        <v>0</v>
      </c>
      <c r="H962" s="359">
        <v>125000</v>
      </c>
      <c r="I962" s="199">
        <f t="shared" si="995"/>
        <v>125000</v>
      </c>
      <c r="J962" s="199">
        <f t="shared" si="996"/>
        <v>0</v>
      </c>
      <c r="K962" s="199">
        <f t="shared" si="997"/>
        <v>625000</v>
      </c>
      <c r="L962" s="199">
        <f t="shared" si="998"/>
        <v>625000</v>
      </c>
      <c r="M962" s="554">
        <f>'KL TTHT CV DOT 2'!P961</f>
        <v>0</v>
      </c>
      <c r="N962" s="579">
        <f>'KL TTHT CV DOT 2'!Q961</f>
        <v>0</v>
      </c>
      <c r="O962" s="579">
        <f t="shared" si="999"/>
        <v>0</v>
      </c>
      <c r="P962" s="554">
        <f t="shared" si="981"/>
        <v>0</v>
      </c>
      <c r="Q962" s="199"/>
      <c r="R962" s="199"/>
      <c r="S962" s="554" t="e">
        <f>#REF!+Q962+R962</f>
        <v>#REF!</v>
      </c>
      <c r="T962" s="265">
        <f t="shared" si="984"/>
        <v>0</v>
      </c>
      <c r="U962" s="265">
        <f t="shared" si="985"/>
        <v>0</v>
      </c>
      <c r="V962" s="265">
        <f t="shared" si="986"/>
        <v>0</v>
      </c>
      <c r="W962" s="265">
        <f t="shared" si="987"/>
        <v>0</v>
      </c>
      <c r="X962" s="265">
        <f t="shared" si="988"/>
        <v>0</v>
      </c>
      <c r="Y962" s="265">
        <f t="shared" si="989"/>
        <v>0</v>
      </c>
      <c r="Z962" s="265">
        <f t="shared" si="990"/>
        <v>0</v>
      </c>
      <c r="AA962" s="990"/>
    </row>
    <row r="963" spans="1:27" s="11" customFormat="1" ht="26.4" outlineLevel="1">
      <c r="A963" s="192"/>
      <c r="B963" s="192"/>
      <c r="C963" s="193" t="s">
        <v>964</v>
      </c>
      <c r="D963" s="194">
        <v>1</v>
      </c>
      <c r="E963" s="97">
        <v>1</v>
      </c>
      <c r="F963" s="195" t="s">
        <v>619</v>
      </c>
      <c r="G963" s="359">
        <v>0</v>
      </c>
      <c r="H963" s="359">
        <v>3500000</v>
      </c>
      <c r="I963" s="199">
        <f t="shared" si="995"/>
        <v>3500000</v>
      </c>
      <c r="J963" s="199">
        <f t="shared" si="996"/>
        <v>0</v>
      </c>
      <c r="K963" s="199">
        <f t="shared" si="997"/>
        <v>3500000</v>
      </c>
      <c r="L963" s="199">
        <f t="shared" si="998"/>
        <v>3500000</v>
      </c>
      <c r="M963" s="554">
        <f>'KL TTHT CV DOT 2'!P962</f>
        <v>0</v>
      </c>
      <c r="N963" s="579">
        <f>'KL TTHT CV DOT 2'!Q962</f>
        <v>0</v>
      </c>
      <c r="O963" s="579">
        <f t="shared" si="999"/>
        <v>0</v>
      </c>
      <c r="P963" s="554">
        <f t="shared" si="981"/>
        <v>0</v>
      </c>
      <c r="Q963" s="199"/>
      <c r="R963" s="199"/>
      <c r="S963" s="554" t="e">
        <f>#REF!+Q963+R963</f>
        <v>#REF!</v>
      </c>
      <c r="T963" s="265">
        <f t="shared" si="984"/>
        <v>0</v>
      </c>
      <c r="U963" s="265">
        <f t="shared" si="985"/>
        <v>0</v>
      </c>
      <c r="V963" s="265">
        <f t="shared" si="986"/>
        <v>0</v>
      </c>
      <c r="W963" s="265">
        <f t="shared" si="987"/>
        <v>0</v>
      </c>
      <c r="X963" s="265">
        <f t="shared" si="988"/>
        <v>0</v>
      </c>
      <c r="Y963" s="265">
        <f t="shared" si="989"/>
        <v>0</v>
      </c>
      <c r="Z963" s="265">
        <f t="shared" si="990"/>
        <v>0</v>
      </c>
      <c r="AA963" s="990"/>
    </row>
    <row r="964" spans="1:27" s="503" customFormat="1" outlineLevel="1">
      <c r="A964" s="500"/>
      <c r="B964" s="500"/>
      <c r="C964" s="501" t="s">
        <v>657</v>
      </c>
      <c r="D964" s="493">
        <v>1</v>
      </c>
      <c r="E964" s="493">
        <v>1</v>
      </c>
      <c r="F964" s="502" t="s">
        <v>619</v>
      </c>
      <c r="G964" s="496">
        <v>4786691.6618010327</v>
      </c>
      <c r="H964" s="496">
        <v>1436007.4985403097</v>
      </c>
      <c r="I964" s="494">
        <f t="shared" si="995"/>
        <v>6222699.1603413429</v>
      </c>
      <c r="J964" s="494">
        <f t="shared" si="996"/>
        <v>4786691.6618010327</v>
      </c>
      <c r="K964" s="494">
        <f t="shared" si="997"/>
        <v>1436007.4985403097</v>
      </c>
      <c r="L964" s="494">
        <f t="shared" si="998"/>
        <v>6222699.1603413429</v>
      </c>
      <c r="M964" s="595">
        <f>'KL TTHT CV DOT 2'!P963</f>
        <v>0</v>
      </c>
      <c r="N964" s="1019">
        <f>'KL TTHT CV DOT 2'!Q963</f>
        <v>0</v>
      </c>
      <c r="O964" s="1019">
        <f t="shared" si="999"/>
        <v>0</v>
      </c>
      <c r="P964" s="595">
        <f t="shared" si="981"/>
        <v>0</v>
      </c>
      <c r="Q964" s="494"/>
      <c r="R964" s="494"/>
      <c r="S964" s="595" t="e">
        <f>#REF!+Q964+R964</f>
        <v>#REF!</v>
      </c>
      <c r="T964" s="846">
        <f t="shared" si="984"/>
        <v>0</v>
      </c>
      <c r="U964" s="846">
        <f t="shared" si="985"/>
        <v>0</v>
      </c>
      <c r="V964" s="846">
        <f t="shared" si="986"/>
        <v>0</v>
      </c>
      <c r="W964" s="846">
        <f t="shared" si="987"/>
        <v>0</v>
      </c>
      <c r="X964" s="846">
        <f t="shared" si="988"/>
        <v>0</v>
      </c>
      <c r="Y964" s="846">
        <f t="shared" si="989"/>
        <v>0</v>
      </c>
      <c r="Z964" s="846">
        <f t="shared" si="990"/>
        <v>0</v>
      </c>
      <c r="AA964" s="990"/>
    </row>
    <row r="965" spans="1:27" s="11" customFormat="1" outlineLevel="1">
      <c r="A965" s="192"/>
      <c r="B965" s="192"/>
      <c r="C965" s="193"/>
      <c r="D965" s="194"/>
      <c r="E965" s="194"/>
      <c r="F965" s="195"/>
      <c r="G965" s="199"/>
      <c r="H965" s="199"/>
      <c r="I965" s="199"/>
      <c r="J965" s="199"/>
      <c r="K965" s="199"/>
      <c r="L965" s="199"/>
      <c r="M965" s="554">
        <f>'KL TTHT CV DOT 2'!P964</f>
        <v>0</v>
      </c>
      <c r="N965" s="579">
        <f>'KL TTHT CV DOT 2'!Q964</f>
        <v>0</v>
      </c>
      <c r="O965" s="579">
        <f t="shared" si="999"/>
        <v>0</v>
      </c>
      <c r="P965" s="554">
        <f t="shared" si="981"/>
        <v>0</v>
      </c>
      <c r="Q965" s="199"/>
      <c r="R965" s="199"/>
      <c r="S965" s="554" t="e">
        <f>#REF!+Q965+R965</f>
        <v>#REF!</v>
      </c>
      <c r="T965" s="265">
        <f t="shared" si="984"/>
        <v>0</v>
      </c>
      <c r="U965" s="265">
        <f t="shared" si="985"/>
        <v>0</v>
      </c>
      <c r="V965" s="265">
        <f t="shared" si="986"/>
        <v>0</v>
      </c>
      <c r="W965" s="265">
        <f t="shared" si="987"/>
        <v>0</v>
      </c>
      <c r="X965" s="265">
        <f t="shared" si="988"/>
        <v>0</v>
      </c>
      <c r="Y965" s="265">
        <f t="shared" si="989"/>
        <v>0</v>
      </c>
      <c r="Z965" s="265">
        <f t="shared" si="990"/>
        <v>0</v>
      </c>
      <c r="AA965" s="990"/>
    </row>
    <row r="966" spans="1:27" s="153" customFormat="1" outlineLevel="1">
      <c r="A966" s="146" t="s">
        <v>164</v>
      </c>
      <c r="B966" s="146"/>
      <c r="C966" s="147" t="s">
        <v>165</v>
      </c>
      <c r="D966" s="190">
        <v>1</v>
      </c>
      <c r="E966" s="190">
        <v>1</v>
      </c>
      <c r="F966" s="148" t="s">
        <v>10</v>
      </c>
      <c r="G966" s="77"/>
      <c r="H966" s="77"/>
      <c r="I966" s="77"/>
      <c r="J966" s="77"/>
      <c r="K966" s="77"/>
      <c r="L966" s="77"/>
      <c r="M966" s="556">
        <f>'KL TTHT CV DOT 2'!P965</f>
        <v>0</v>
      </c>
      <c r="N966" s="572">
        <f>'KL TTHT CV DOT 2'!Q965</f>
        <v>0</v>
      </c>
      <c r="O966" s="572">
        <f t="shared" si="999"/>
        <v>0</v>
      </c>
      <c r="P966" s="556">
        <f t="shared" si="981"/>
        <v>0</v>
      </c>
      <c r="Q966" s="77"/>
      <c r="R966" s="77"/>
      <c r="S966" s="556" t="e">
        <f>#REF!+Q966+R966</f>
        <v>#REF!</v>
      </c>
      <c r="T966" s="254">
        <f t="shared" si="984"/>
        <v>0</v>
      </c>
      <c r="U966" s="254">
        <f t="shared" si="985"/>
        <v>0</v>
      </c>
      <c r="V966" s="254">
        <f t="shared" si="986"/>
        <v>0</v>
      </c>
      <c r="W966" s="254">
        <f t="shared" si="987"/>
        <v>0</v>
      </c>
      <c r="X966" s="254">
        <f t="shared" si="988"/>
        <v>0</v>
      </c>
      <c r="Y966" s="254">
        <f t="shared" si="989"/>
        <v>0</v>
      </c>
      <c r="Z966" s="254">
        <f t="shared" si="990"/>
        <v>0</v>
      </c>
      <c r="AA966" s="988"/>
    </row>
    <row r="967" spans="1:27" s="153" customFormat="1" outlineLevel="1">
      <c r="A967" s="146" t="s">
        <v>168</v>
      </c>
      <c r="B967" s="146"/>
      <c r="C967" s="147" t="s">
        <v>169</v>
      </c>
      <c r="D967" s="190">
        <v>1</v>
      </c>
      <c r="E967" s="190">
        <v>1</v>
      </c>
      <c r="F967" s="148" t="s">
        <v>10</v>
      </c>
      <c r="G967" s="77"/>
      <c r="H967" s="77"/>
      <c r="I967" s="77">
        <f t="shared" ref="I967:I991" si="1000">SUM(G967:H967)</f>
        <v>0</v>
      </c>
      <c r="J967" s="77">
        <f>SUBTOTAL(9,J968:J989)</f>
        <v>307745509.23377502</v>
      </c>
      <c r="K967" s="77">
        <f>SUBTOTAL(9,K968:K989)</f>
        <v>64282788.323511846</v>
      </c>
      <c r="L967" s="77">
        <f>SUBTOTAL(9,L968:L989)</f>
        <v>372028297.55728686</v>
      </c>
      <c r="M967" s="556">
        <f>'KL TTHT CV DOT 2'!P966</f>
        <v>0</v>
      </c>
      <c r="N967" s="572">
        <f>'KL TTHT CV DOT 2'!Q966</f>
        <v>0</v>
      </c>
      <c r="O967" s="572">
        <f t="shared" si="999"/>
        <v>0</v>
      </c>
      <c r="P967" s="556">
        <f t="shared" si="981"/>
        <v>0</v>
      </c>
      <c r="Q967" s="77"/>
      <c r="R967" s="77"/>
      <c r="S967" s="556" t="e">
        <f>#REF!+Q967+R967</f>
        <v>#REF!</v>
      </c>
      <c r="T967" s="254">
        <f t="shared" ref="T967:Z967" si="1001">SUBTOTAL(9,T968:T989)</f>
        <v>0</v>
      </c>
      <c r="U967" s="254">
        <f t="shared" si="1001"/>
        <v>0</v>
      </c>
      <c r="V967" s="254">
        <f t="shared" si="1001"/>
        <v>0</v>
      </c>
      <c r="W967" s="254">
        <f t="shared" si="1001"/>
        <v>118840892.4590164</v>
      </c>
      <c r="X967" s="254">
        <f t="shared" si="1001"/>
        <v>12250026.000000004</v>
      </c>
      <c r="Y967" s="254">
        <f t="shared" si="1001"/>
        <v>131090918.4590164</v>
      </c>
      <c r="Z967" s="254">
        <f t="shared" si="1001"/>
        <v>131090918.4590164</v>
      </c>
      <c r="AA967" s="988"/>
    </row>
    <row r="968" spans="1:27" s="11" customFormat="1" outlineLevel="1">
      <c r="A968" s="192"/>
      <c r="B968" s="192"/>
      <c r="C968" s="193" t="s">
        <v>965</v>
      </c>
      <c r="D968" s="194">
        <v>207</v>
      </c>
      <c r="E968" s="97">
        <v>230</v>
      </c>
      <c r="F968" s="195" t="s">
        <v>624</v>
      </c>
      <c r="G968" s="359">
        <v>144000</v>
      </c>
      <c r="H968" s="359">
        <v>28000.000000000004</v>
      </c>
      <c r="I968" s="199">
        <f t="shared" si="1000"/>
        <v>172000</v>
      </c>
      <c r="J968" s="199">
        <f t="shared" ref="J968:J988" si="1002">G968*E968</f>
        <v>33120000</v>
      </c>
      <c r="K968" s="199">
        <f t="shared" ref="K968:K988" si="1003">H968*E968</f>
        <v>6440000.0000000009</v>
      </c>
      <c r="L968" s="199">
        <f t="shared" ref="L968:L988" si="1004">I968*E968</f>
        <v>39560000</v>
      </c>
      <c r="M968" s="554">
        <f>'KL TTHT CV DOT 2'!P967</f>
        <v>0</v>
      </c>
      <c r="N968" s="579">
        <f>'KL TTHT CV DOT 2'!Q967</f>
        <v>0.45</v>
      </c>
      <c r="O968" s="579">
        <f t="shared" si="999"/>
        <v>0.45</v>
      </c>
      <c r="P968" s="554">
        <f t="shared" si="981"/>
        <v>0.9</v>
      </c>
      <c r="Q968" s="199"/>
      <c r="R968" s="199"/>
      <c r="S968" s="554" t="e">
        <f>#REF!+Q968+R968</f>
        <v>#REF!</v>
      </c>
      <c r="T968" s="265">
        <f t="shared" ref="T968:T990" si="1005">M968*J968</f>
        <v>0</v>
      </c>
      <c r="U968" s="265">
        <f t="shared" ref="U968:U990" si="1006">M968*K968</f>
        <v>0</v>
      </c>
      <c r="V968" s="265">
        <f t="shared" si="986"/>
        <v>0</v>
      </c>
      <c r="W968" s="265">
        <f t="shared" ref="W968:W990" si="1007">J968*N968</f>
        <v>14904000</v>
      </c>
      <c r="X968" s="265">
        <f t="shared" ref="X968:X990" si="1008">K968*N968</f>
        <v>2898000.0000000005</v>
      </c>
      <c r="Y968" s="265">
        <f t="shared" ref="Y968:Y990" si="1009">W968+X968</f>
        <v>17802000</v>
      </c>
      <c r="Z968" s="265">
        <f t="shared" ref="Z968:Z990" si="1010">V968+Y968</f>
        <v>17802000</v>
      </c>
      <c r="AA968" s="990"/>
    </row>
    <row r="969" spans="1:27" s="11" customFormat="1" outlineLevel="1">
      <c r="A969" s="192"/>
      <c r="B969" s="192"/>
      <c r="C969" s="193" t="s">
        <v>966</v>
      </c>
      <c r="D969" s="194">
        <v>0</v>
      </c>
      <c r="E969" s="97">
        <v>0</v>
      </c>
      <c r="F969" s="195" t="s">
        <v>624</v>
      </c>
      <c r="G969" s="359">
        <v>117360</v>
      </c>
      <c r="H969" s="359">
        <v>13798.400000000001</v>
      </c>
      <c r="I969" s="199">
        <f t="shared" si="1000"/>
        <v>131158.39999999999</v>
      </c>
      <c r="J969" s="199">
        <f t="shared" si="1002"/>
        <v>0</v>
      </c>
      <c r="K969" s="199">
        <f t="shared" si="1003"/>
        <v>0</v>
      </c>
      <c r="L969" s="199">
        <f t="shared" si="1004"/>
        <v>0</v>
      </c>
      <c r="M969" s="554">
        <f>'KL TTHT CV DOT 2'!P968</f>
        <v>0</v>
      </c>
      <c r="N969" s="579">
        <f>'KL TTHT CV DOT 2'!Q968</f>
        <v>0</v>
      </c>
      <c r="O969" s="579">
        <f t="shared" si="999"/>
        <v>0</v>
      </c>
      <c r="P969" s="554">
        <f t="shared" si="981"/>
        <v>0</v>
      </c>
      <c r="Q969" s="199"/>
      <c r="R969" s="199"/>
      <c r="S969" s="554" t="e">
        <f>#REF!+Q969+R969</f>
        <v>#REF!</v>
      </c>
      <c r="T969" s="265">
        <f t="shared" si="1005"/>
        <v>0</v>
      </c>
      <c r="U969" s="265">
        <f t="shared" si="1006"/>
        <v>0</v>
      </c>
      <c r="V969" s="265">
        <f t="shared" si="986"/>
        <v>0</v>
      </c>
      <c r="W969" s="265">
        <f t="shared" si="1007"/>
        <v>0</v>
      </c>
      <c r="X969" s="265">
        <f t="shared" si="1008"/>
        <v>0</v>
      </c>
      <c r="Y969" s="265">
        <f t="shared" si="1009"/>
        <v>0</v>
      </c>
      <c r="Z969" s="265">
        <f t="shared" si="1010"/>
        <v>0</v>
      </c>
      <c r="AA969" s="990"/>
    </row>
    <row r="970" spans="1:27" s="11" customFormat="1" ht="26.4" outlineLevel="1">
      <c r="A970" s="192"/>
      <c r="B970" s="192"/>
      <c r="C970" s="193" t="s">
        <v>968</v>
      </c>
      <c r="D970" s="194">
        <v>1</v>
      </c>
      <c r="E970" s="97">
        <v>1</v>
      </c>
      <c r="F970" s="195" t="s">
        <v>660</v>
      </c>
      <c r="G970" s="359">
        <v>68750000</v>
      </c>
      <c r="H970" s="359">
        <v>1308000</v>
      </c>
      <c r="I970" s="199">
        <f t="shared" si="1000"/>
        <v>70058000</v>
      </c>
      <c r="J970" s="199">
        <f t="shared" si="1002"/>
        <v>68750000</v>
      </c>
      <c r="K970" s="199">
        <f t="shared" si="1003"/>
        <v>1308000</v>
      </c>
      <c r="L970" s="199">
        <f t="shared" si="1004"/>
        <v>70058000</v>
      </c>
      <c r="M970" s="554">
        <f>'KL TTHT CV DOT 2'!P969</f>
        <v>0</v>
      </c>
      <c r="N970" s="579">
        <f>'KL TTHT CV DOT 2'!Q969</f>
        <v>0.45</v>
      </c>
      <c r="O970" s="579">
        <f t="shared" si="999"/>
        <v>0.45</v>
      </c>
      <c r="P970" s="554">
        <f t="shared" si="981"/>
        <v>0.9</v>
      </c>
      <c r="Q970" s="199"/>
      <c r="R970" s="199"/>
      <c r="S970" s="554" t="e">
        <f>#REF!+Q970+R970</f>
        <v>#REF!</v>
      </c>
      <c r="T970" s="265">
        <f t="shared" si="1005"/>
        <v>0</v>
      </c>
      <c r="U970" s="265">
        <f t="shared" si="1006"/>
        <v>0</v>
      </c>
      <c r="V970" s="265">
        <f t="shared" si="986"/>
        <v>0</v>
      </c>
      <c r="W970" s="265">
        <f t="shared" si="1007"/>
        <v>30937500</v>
      </c>
      <c r="X970" s="265">
        <f t="shared" si="1008"/>
        <v>588600</v>
      </c>
      <c r="Y970" s="265">
        <f t="shared" si="1009"/>
        <v>31526100</v>
      </c>
      <c r="Z970" s="265">
        <f t="shared" si="1010"/>
        <v>31526100</v>
      </c>
      <c r="AA970" s="990"/>
    </row>
    <row r="971" spans="1:27" s="11" customFormat="1" outlineLevel="1">
      <c r="A971" s="192"/>
      <c r="B971" s="192"/>
      <c r="C971" s="193" t="s">
        <v>970</v>
      </c>
      <c r="D971" s="194">
        <v>8</v>
      </c>
      <c r="E971" s="97"/>
      <c r="F971" s="195" t="s">
        <v>660</v>
      </c>
      <c r="G971" s="359">
        <v>5060000</v>
      </c>
      <c r="H971" s="359">
        <v>654000</v>
      </c>
      <c r="I971" s="199">
        <f t="shared" ref="I971:I972" si="1011">SUM(G971:H971)</f>
        <v>5714000</v>
      </c>
      <c r="J971" s="199">
        <f t="shared" si="1002"/>
        <v>0</v>
      </c>
      <c r="K971" s="199">
        <f t="shared" si="1003"/>
        <v>0</v>
      </c>
      <c r="L971" s="199">
        <f t="shared" si="1004"/>
        <v>0</v>
      </c>
      <c r="M971" s="554">
        <f>'KL TTHT CV DOT 2'!P970</f>
        <v>0</v>
      </c>
      <c r="N971" s="579">
        <f>'KL TTHT CV DOT 2'!Q970</f>
        <v>0.45</v>
      </c>
      <c r="O971" s="579">
        <f t="shared" si="999"/>
        <v>0.45</v>
      </c>
      <c r="P971" s="554">
        <f t="shared" si="981"/>
        <v>0.9</v>
      </c>
      <c r="Q971" s="199"/>
      <c r="R971" s="199"/>
      <c r="S971" s="554" t="e">
        <f>#REF!+Q971+R971</f>
        <v>#REF!</v>
      </c>
      <c r="T971" s="265">
        <f t="shared" si="1005"/>
        <v>0</v>
      </c>
      <c r="U971" s="265">
        <f t="shared" si="1006"/>
        <v>0</v>
      </c>
      <c r="V971" s="265">
        <f t="shared" si="986"/>
        <v>0</v>
      </c>
      <c r="W971" s="265">
        <f t="shared" si="1007"/>
        <v>0</v>
      </c>
      <c r="X971" s="265">
        <f t="shared" si="1008"/>
        <v>0</v>
      </c>
      <c r="Y971" s="265">
        <f t="shared" si="1009"/>
        <v>0</v>
      </c>
      <c r="Z971" s="265">
        <f t="shared" si="1010"/>
        <v>0</v>
      </c>
      <c r="AA971" s="990"/>
    </row>
    <row r="972" spans="1:27" s="11" customFormat="1" outlineLevel="1">
      <c r="A972" s="192"/>
      <c r="B972" s="192"/>
      <c r="C972" s="193" t="s">
        <v>972</v>
      </c>
      <c r="D972" s="194">
        <v>2</v>
      </c>
      <c r="E972" s="97">
        <v>2</v>
      </c>
      <c r="F972" s="195" t="s">
        <v>660</v>
      </c>
      <c r="G972" s="359">
        <v>2195600</v>
      </c>
      <c r="H972" s="359">
        <v>654000</v>
      </c>
      <c r="I972" s="199">
        <f t="shared" si="1011"/>
        <v>2849600</v>
      </c>
      <c r="J972" s="199">
        <f t="shared" si="1002"/>
        <v>4391200</v>
      </c>
      <c r="K972" s="199">
        <f t="shared" si="1003"/>
        <v>1308000</v>
      </c>
      <c r="L972" s="199">
        <f t="shared" si="1004"/>
        <v>5699200</v>
      </c>
      <c r="M972" s="554">
        <f>'KL TTHT CV DOT 2'!P971</f>
        <v>0</v>
      </c>
      <c r="N972" s="579">
        <f>'KL TTHT CV DOT 2'!Q971</f>
        <v>0.45</v>
      </c>
      <c r="O972" s="579">
        <f t="shared" si="999"/>
        <v>0.45</v>
      </c>
      <c r="P972" s="554">
        <f t="shared" si="981"/>
        <v>0.9</v>
      </c>
      <c r="Q972" s="199"/>
      <c r="R972" s="199"/>
      <c r="S972" s="554" t="e">
        <f>#REF!+Q972+R972</f>
        <v>#REF!</v>
      </c>
      <c r="T972" s="265">
        <f t="shared" si="1005"/>
        <v>0</v>
      </c>
      <c r="U972" s="265">
        <f t="shared" si="1006"/>
        <v>0</v>
      </c>
      <c r="V972" s="265">
        <f t="shared" si="986"/>
        <v>0</v>
      </c>
      <c r="W972" s="265">
        <f t="shared" si="1007"/>
        <v>1976040</v>
      </c>
      <c r="X972" s="265">
        <f t="shared" si="1008"/>
        <v>588600</v>
      </c>
      <c r="Y972" s="265">
        <f t="shared" si="1009"/>
        <v>2564640</v>
      </c>
      <c r="Z972" s="265">
        <f t="shared" si="1010"/>
        <v>2564640</v>
      </c>
      <c r="AA972" s="990"/>
    </row>
    <row r="973" spans="1:27" s="11" customFormat="1" outlineLevel="1">
      <c r="A973" s="192"/>
      <c r="B973" s="192"/>
      <c r="C973" s="193" t="s">
        <v>974</v>
      </c>
      <c r="D973" s="194">
        <v>77</v>
      </c>
      <c r="E973" s="97">
        <v>77</v>
      </c>
      <c r="F973" s="195" t="s">
        <v>660</v>
      </c>
      <c r="G973" s="359">
        <v>600000</v>
      </c>
      <c r="H973" s="359">
        <v>13440.000000000002</v>
      </c>
      <c r="I973" s="199">
        <f>SUM(G973:H973)</f>
        <v>613440</v>
      </c>
      <c r="J973" s="199">
        <f>G973*E973</f>
        <v>46200000</v>
      </c>
      <c r="K973" s="199">
        <f>H973*E973</f>
        <v>1034880.0000000001</v>
      </c>
      <c r="L973" s="199">
        <f>I973*E973</f>
        <v>47234880</v>
      </c>
      <c r="M973" s="554">
        <f>'KL TTHT CV DOT 2'!P972</f>
        <v>0</v>
      </c>
      <c r="N973" s="579">
        <f>'KL TTHT CV DOT 2'!Q972</f>
        <v>0.45</v>
      </c>
      <c r="O973" s="579">
        <f t="shared" si="999"/>
        <v>0.45</v>
      </c>
      <c r="P973" s="554">
        <f t="shared" si="981"/>
        <v>0.9</v>
      </c>
      <c r="Q973" s="199"/>
      <c r="R973" s="199"/>
      <c r="S973" s="554" t="e">
        <f>#REF!+Q973+R973</f>
        <v>#REF!</v>
      </c>
      <c r="T973" s="265">
        <f t="shared" si="1005"/>
        <v>0</v>
      </c>
      <c r="U973" s="265">
        <f t="shared" si="1006"/>
        <v>0</v>
      </c>
      <c r="V973" s="265">
        <f t="shared" si="986"/>
        <v>0</v>
      </c>
      <c r="W973" s="265">
        <f t="shared" si="1007"/>
        <v>20790000</v>
      </c>
      <c r="X973" s="265">
        <f t="shared" si="1008"/>
        <v>465696.00000000006</v>
      </c>
      <c r="Y973" s="265">
        <f t="shared" si="1009"/>
        <v>21255696</v>
      </c>
      <c r="Z973" s="265">
        <f t="shared" si="1010"/>
        <v>21255696</v>
      </c>
      <c r="AA973" s="990"/>
    </row>
    <row r="974" spans="1:27" s="11" customFormat="1" outlineLevel="1">
      <c r="A974" s="192"/>
      <c r="B974" s="192"/>
      <c r="C974" s="193" t="s">
        <v>974</v>
      </c>
      <c r="D974" s="194">
        <v>0</v>
      </c>
      <c r="E974" s="97">
        <v>0</v>
      </c>
      <c r="F974" s="195" t="s">
        <v>660</v>
      </c>
      <c r="G974" s="359">
        <v>600000</v>
      </c>
      <c r="H974" s="359">
        <v>13440.000000000002</v>
      </c>
      <c r="I974" s="199">
        <f>SUM(G974:H974)</f>
        <v>613440</v>
      </c>
      <c r="J974" s="199">
        <f>G974*E974</f>
        <v>0</v>
      </c>
      <c r="K974" s="199">
        <f>H974*E974</f>
        <v>0</v>
      </c>
      <c r="L974" s="199">
        <f>I974*E974</f>
        <v>0</v>
      </c>
      <c r="M974" s="554">
        <f>'KL TTHT CV DOT 2'!P973</f>
        <v>0</v>
      </c>
      <c r="N974" s="579">
        <f>'KL TTHT CV DOT 2'!Q973</f>
        <v>0.45</v>
      </c>
      <c r="O974" s="579">
        <f t="shared" si="999"/>
        <v>0.45</v>
      </c>
      <c r="P974" s="554">
        <f t="shared" si="981"/>
        <v>0.9</v>
      </c>
      <c r="Q974" s="199"/>
      <c r="R974" s="199"/>
      <c r="S974" s="554" t="e">
        <f>#REF!+Q974+R974</f>
        <v>#REF!</v>
      </c>
      <c r="T974" s="265">
        <f t="shared" si="1005"/>
        <v>0</v>
      </c>
      <c r="U974" s="265">
        <f t="shared" si="1006"/>
        <v>0</v>
      </c>
      <c r="V974" s="265">
        <f t="shared" si="986"/>
        <v>0</v>
      </c>
      <c r="W974" s="265">
        <f t="shared" si="1007"/>
        <v>0</v>
      </c>
      <c r="X974" s="265">
        <f t="shared" si="1008"/>
        <v>0</v>
      </c>
      <c r="Y974" s="265">
        <f t="shared" si="1009"/>
        <v>0</v>
      </c>
      <c r="Z974" s="265">
        <f t="shared" si="1010"/>
        <v>0</v>
      </c>
      <c r="AA974" s="990"/>
    </row>
    <row r="975" spans="1:27" s="11" customFormat="1" outlineLevel="1">
      <c r="A975" s="192"/>
      <c r="B975" s="192"/>
      <c r="C975" s="193" t="s">
        <v>976</v>
      </c>
      <c r="D975" s="194">
        <v>2</v>
      </c>
      <c r="E975" s="97">
        <v>2</v>
      </c>
      <c r="F975" s="195" t="s">
        <v>660</v>
      </c>
      <c r="G975" s="359">
        <v>6490000.0000000009</v>
      </c>
      <c r="H975" s="359">
        <v>490500.00000000006</v>
      </c>
      <c r="I975" s="199">
        <f t="shared" si="1000"/>
        <v>6980500.0000000009</v>
      </c>
      <c r="J975" s="199">
        <f t="shared" si="1002"/>
        <v>12980000.000000002</v>
      </c>
      <c r="K975" s="199">
        <f t="shared" si="1003"/>
        <v>981000.00000000012</v>
      </c>
      <c r="L975" s="199">
        <f t="shared" si="1004"/>
        <v>13961000.000000002</v>
      </c>
      <c r="M975" s="554">
        <f>'KL TTHT CV DOT 2'!P974</f>
        <v>0</v>
      </c>
      <c r="N975" s="579">
        <f>'KL TTHT CV DOT 2'!Q974</f>
        <v>0.45</v>
      </c>
      <c r="O975" s="579">
        <f t="shared" si="999"/>
        <v>0.45</v>
      </c>
      <c r="P975" s="554">
        <f t="shared" si="981"/>
        <v>0.9</v>
      </c>
      <c r="Q975" s="199"/>
      <c r="R975" s="199"/>
      <c r="S975" s="554" t="e">
        <f>#REF!+Q975+R975</f>
        <v>#REF!</v>
      </c>
      <c r="T975" s="265">
        <f t="shared" si="1005"/>
        <v>0</v>
      </c>
      <c r="U975" s="265">
        <f t="shared" si="1006"/>
        <v>0</v>
      </c>
      <c r="V975" s="265">
        <f t="shared" si="986"/>
        <v>0</v>
      </c>
      <c r="W975" s="265">
        <f t="shared" si="1007"/>
        <v>5841000.0000000009</v>
      </c>
      <c r="X975" s="265">
        <f t="shared" si="1008"/>
        <v>441450.00000000006</v>
      </c>
      <c r="Y975" s="265">
        <f t="shared" si="1009"/>
        <v>6282450.0000000009</v>
      </c>
      <c r="Z975" s="265">
        <f t="shared" si="1010"/>
        <v>6282450.0000000009</v>
      </c>
      <c r="AA975" s="990"/>
    </row>
    <row r="976" spans="1:27" s="361" customFormat="1" outlineLevel="1">
      <c r="A976" s="356"/>
      <c r="B976" s="356"/>
      <c r="C976" s="357" t="s">
        <v>978</v>
      </c>
      <c r="D976" s="358">
        <v>2</v>
      </c>
      <c r="E976" s="61">
        <v>2</v>
      </c>
      <c r="F976" s="195" t="s">
        <v>660</v>
      </c>
      <c r="G976" s="359">
        <v>0</v>
      </c>
      <c r="H976" s="359">
        <v>0</v>
      </c>
      <c r="I976" s="359">
        <f t="shared" si="1000"/>
        <v>0</v>
      </c>
      <c r="J976" s="359">
        <f t="shared" si="1002"/>
        <v>0</v>
      </c>
      <c r="K976" s="359">
        <f t="shared" si="1003"/>
        <v>0</v>
      </c>
      <c r="L976" s="359">
        <f t="shared" si="1004"/>
        <v>0</v>
      </c>
      <c r="M976" s="596">
        <f>'KL TTHT CV DOT 2'!P975</f>
        <v>0</v>
      </c>
      <c r="N976" s="1020">
        <f>'KL TTHT CV DOT 2'!Q975</f>
        <v>0</v>
      </c>
      <c r="O976" s="1020">
        <f t="shared" si="999"/>
        <v>0</v>
      </c>
      <c r="P976" s="596">
        <f t="shared" ref="P976:P1039" si="1012">M976+N976+O976</f>
        <v>0</v>
      </c>
      <c r="Q976" s="359"/>
      <c r="R976" s="359"/>
      <c r="S976" s="596" t="e">
        <f>#REF!+Q976+R976</f>
        <v>#REF!</v>
      </c>
      <c r="T976" s="847">
        <f t="shared" si="1005"/>
        <v>0</v>
      </c>
      <c r="U976" s="847">
        <f t="shared" si="1006"/>
        <v>0</v>
      </c>
      <c r="V976" s="847">
        <f t="shared" ref="V976:V1012" si="1013">T976+U976</f>
        <v>0</v>
      </c>
      <c r="W976" s="847">
        <f t="shared" si="1007"/>
        <v>0</v>
      </c>
      <c r="X976" s="847">
        <f t="shared" si="1008"/>
        <v>0</v>
      </c>
      <c r="Y976" s="847">
        <f t="shared" si="1009"/>
        <v>0</v>
      </c>
      <c r="Z976" s="847">
        <f t="shared" si="1010"/>
        <v>0</v>
      </c>
      <c r="AA976" s="990"/>
    </row>
    <row r="977" spans="1:27" s="11" customFormat="1" outlineLevel="1">
      <c r="A977" s="192"/>
      <c r="B977" s="192"/>
      <c r="C977" s="193" t="s">
        <v>980</v>
      </c>
      <c r="D977" s="194">
        <v>2</v>
      </c>
      <c r="E977" s="97">
        <v>2</v>
      </c>
      <c r="F977" s="195" t="s">
        <v>660</v>
      </c>
      <c r="G977" s="359">
        <v>150480</v>
      </c>
      <c r="H977" s="359">
        <v>54500.000000000007</v>
      </c>
      <c r="I977" s="199">
        <f t="shared" si="1000"/>
        <v>204980</v>
      </c>
      <c r="J977" s="199">
        <f t="shared" si="1002"/>
        <v>300960</v>
      </c>
      <c r="K977" s="199">
        <f t="shared" si="1003"/>
        <v>109000.00000000001</v>
      </c>
      <c r="L977" s="199">
        <f t="shared" si="1004"/>
        <v>409960</v>
      </c>
      <c r="M977" s="554">
        <f>'KL TTHT CV DOT 2'!P976</f>
        <v>0</v>
      </c>
      <c r="N977" s="579">
        <f>'KL TTHT CV DOT 2'!Q976</f>
        <v>0</v>
      </c>
      <c r="O977" s="579">
        <f t="shared" si="999"/>
        <v>0</v>
      </c>
      <c r="P977" s="554">
        <f t="shared" si="1012"/>
        <v>0</v>
      </c>
      <c r="Q977" s="199"/>
      <c r="R977" s="199"/>
      <c r="S977" s="554" t="e">
        <f>#REF!+Q977+R977</f>
        <v>#REF!</v>
      </c>
      <c r="T977" s="265">
        <f t="shared" si="1005"/>
        <v>0</v>
      </c>
      <c r="U977" s="265">
        <f t="shared" si="1006"/>
        <v>0</v>
      </c>
      <c r="V977" s="265">
        <f t="shared" si="1013"/>
        <v>0</v>
      </c>
      <c r="W977" s="265">
        <f t="shared" si="1007"/>
        <v>0</v>
      </c>
      <c r="X977" s="265">
        <f t="shared" si="1008"/>
        <v>0</v>
      </c>
      <c r="Y977" s="265">
        <f t="shared" si="1009"/>
        <v>0</v>
      </c>
      <c r="Z977" s="265">
        <f t="shared" si="1010"/>
        <v>0</v>
      </c>
      <c r="AA977" s="990"/>
    </row>
    <row r="978" spans="1:27" s="11" customFormat="1" outlineLevel="1">
      <c r="A978" s="192"/>
      <c r="B978" s="192"/>
      <c r="C978" s="193" t="s">
        <v>981</v>
      </c>
      <c r="D978" s="194">
        <v>0</v>
      </c>
      <c r="E978" s="194">
        <v>0</v>
      </c>
      <c r="F978" s="195" t="s">
        <v>660</v>
      </c>
      <c r="G978" s="359">
        <v>5060000</v>
      </c>
      <c r="H978" s="359">
        <v>654000</v>
      </c>
      <c r="I978" s="199">
        <f t="shared" si="1000"/>
        <v>5714000</v>
      </c>
      <c r="J978" s="199">
        <f t="shared" si="1002"/>
        <v>0</v>
      </c>
      <c r="K978" s="199">
        <f t="shared" si="1003"/>
        <v>0</v>
      </c>
      <c r="L978" s="199">
        <f t="shared" si="1004"/>
        <v>0</v>
      </c>
      <c r="M978" s="554">
        <f>'KL TTHT CV DOT 2'!P977</f>
        <v>0</v>
      </c>
      <c r="N978" s="579">
        <f>'KL TTHT CV DOT 2'!Q977</f>
        <v>0.45</v>
      </c>
      <c r="O978" s="579">
        <f t="shared" si="999"/>
        <v>0.45</v>
      </c>
      <c r="P978" s="554">
        <f t="shared" si="1012"/>
        <v>0.9</v>
      </c>
      <c r="Q978" s="199"/>
      <c r="R978" s="199"/>
      <c r="S978" s="554" t="e">
        <f>#REF!+Q978+R978</f>
        <v>#REF!</v>
      </c>
      <c r="T978" s="265">
        <f t="shared" si="1005"/>
        <v>0</v>
      </c>
      <c r="U978" s="265">
        <f t="shared" si="1006"/>
        <v>0</v>
      </c>
      <c r="V978" s="265">
        <f t="shared" si="1013"/>
        <v>0</v>
      </c>
      <c r="W978" s="265">
        <f t="shared" si="1007"/>
        <v>0</v>
      </c>
      <c r="X978" s="265">
        <f t="shared" si="1008"/>
        <v>0</v>
      </c>
      <c r="Y978" s="265">
        <f t="shared" si="1009"/>
        <v>0</v>
      </c>
      <c r="Z978" s="265">
        <f t="shared" si="1010"/>
        <v>0</v>
      </c>
      <c r="AA978" s="990"/>
    </row>
    <row r="979" spans="1:27" s="11" customFormat="1" outlineLevel="1">
      <c r="A979" s="192"/>
      <c r="B979" s="192"/>
      <c r="C979" s="193" t="s">
        <v>894</v>
      </c>
      <c r="D979" s="194">
        <v>26</v>
      </c>
      <c r="E979" s="97">
        <v>26</v>
      </c>
      <c r="F979" s="195" t="s">
        <v>660</v>
      </c>
      <c r="G979" s="359">
        <v>480000</v>
      </c>
      <c r="H979" s="359">
        <v>81750</v>
      </c>
      <c r="I979" s="199">
        <f t="shared" si="1000"/>
        <v>561750</v>
      </c>
      <c r="J979" s="199">
        <f t="shared" si="1002"/>
        <v>12480000</v>
      </c>
      <c r="K979" s="199">
        <f t="shared" si="1003"/>
        <v>2125500</v>
      </c>
      <c r="L979" s="199">
        <f t="shared" si="1004"/>
        <v>14605500</v>
      </c>
      <c r="M979" s="554">
        <f>'KL TTHT CV DOT 2'!P978</f>
        <v>0</v>
      </c>
      <c r="N979" s="579">
        <f>'KL TTHT CV DOT 2'!Q978</f>
        <v>0.45</v>
      </c>
      <c r="O979" s="579">
        <f t="shared" si="999"/>
        <v>0.45</v>
      </c>
      <c r="P979" s="554">
        <f t="shared" si="1012"/>
        <v>0.9</v>
      </c>
      <c r="Q979" s="199"/>
      <c r="R979" s="199"/>
      <c r="S979" s="554" t="e">
        <f>#REF!+Q979+R979</f>
        <v>#REF!</v>
      </c>
      <c r="T979" s="265">
        <f t="shared" si="1005"/>
        <v>0</v>
      </c>
      <c r="U979" s="265">
        <f t="shared" si="1006"/>
        <v>0</v>
      </c>
      <c r="V979" s="265">
        <f t="shared" si="1013"/>
        <v>0</v>
      </c>
      <c r="W979" s="265">
        <f t="shared" si="1007"/>
        <v>5616000</v>
      </c>
      <c r="X979" s="265">
        <f t="shared" si="1008"/>
        <v>956475</v>
      </c>
      <c r="Y979" s="265">
        <f t="shared" si="1009"/>
        <v>6572475</v>
      </c>
      <c r="Z979" s="265">
        <f t="shared" si="1010"/>
        <v>6572475</v>
      </c>
      <c r="AA979" s="990"/>
    </row>
    <row r="980" spans="1:27" s="11" customFormat="1" ht="26.4" outlineLevel="1">
      <c r="A980" s="192"/>
      <c r="B980" s="192"/>
      <c r="C980" s="193" t="s">
        <v>983</v>
      </c>
      <c r="D980" s="194">
        <v>25</v>
      </c>
      <c r="E980" s="97">
        <v>25</v>
      </c>
      <c r="F980" s="195" t="s">
        <v>660</v>
      </c>
      <c r="G980" s="359">
        <v>0</v>
      </c>
      <c r="H980" s="359">
        <v>136250</v>
      </c>
      <c r="I980" s="199">
        <f t="shared" si="1000"/>
        <v>136250</v>
      </c>
      <c r="J980" s="199">
        <f t="shared" si="1002"/>
        <v>0</v>
      </c>
      <c r="K980" s="199">
        <f t="shared" si="1003"/>
        <v>3406250</v>
      </c>
      <c r="L980" s="199">
        <f t="shared" si="1004"/>
        <v>3406250</v>
      </c>
      <c r="M980" s="554">
        <f>'KL TTHT CV DOT 2'!P979</f>
        <v>0</v>
      </c>
      <c r="N980" s="579">
        <f>'KL TTHT CV DOT 2'!Q979</f>
        <v>0</v>
      </c>
      <c r="O980" s="579">
        <f t="shared" si="999"/>
        <v>0</v>
      </c>
      <c r="P980" s="554">
        <f t="shared" si="1012"/>
        <v>0</v>
      </c>
      <c r="Q980" s="199"/>
      <c r="R980" s="199"/>
      <c r="S980" s="554" t="e">
        <f>#REF!+Q980+R980</f>
        <v>#REF!</v>
      </c>
      <c r="T980" s="265">
        <f t="shared" si="1005"/>
        <v>0</v>
      </c>
      <c r="U980" s="265">
        <f t="shared" si="1006"/>
        <v>0</v>
      </c>
      <c r="V980" s="265">
        <f t="shared" si="1013"/>
        <v>0</v>
      </c>
      <c r="W980" s="265">
        <f t="shared" si="1007"/>
        <v>0</v>
      </c>
      <c r="X980" s="265">
        <f t="shared" si="1008"/>
        <v>0</v>
      </c>
      <c r="Y980" s="265">
        <f t="shared" si="1009"/>
        <v>0</v>
      </c>
      <c r="Z980" s="265">
        <f t="shared" si="1010"/>
        <v>0</v>
      </c>
      <c r="AA980" s="990"/>
    </row>
    <row r="981" spans="1:27" s="11" customFormat="1" outlineLevel="1">
      <c r="A981" s="192"/>
      <c r="B981" s="192"/>
      <c r="C981" s="347" t="s">
        <v>985</v>
      </c>
      <c r="D981" s="194">
        <v>20</v>
      </c>
      <c r="E981" s="97">
        <v>20</v>
      </c>
      <c r="F981" s="195" t="s">
        <v>660</v>
      </c>
      <c r="G981" s="359">
        <v>550000</v>
      </c>
      <c r="H981" s="359">
        <v>10900</v>
      </c>
      <c r="I981" s="199">
        <f t="shared" si="1000"/>
        <v>560900</v>
      </c>
      <c r="J981" s="199">
        <f t="shared" si="1002"/>
        <v>11000000</v>
      </c>
      <c r="K981" s="199">
        <f t="shared" si="1003"/>
        <v>218000</v>
      </c>
      <c r="L981" s="199">
        <f t="shared" si="1004"/>
        <v>11218000</v>
      </c>
      <c r="M981" s="554">
        <f>'KL TTHT CV DOT 2'!P980</f>
        <v>0</v>
      </c>
      <c r="N981" s="579">
        <f>'KL TTHT CV DOT 2'!Q980</f>
        <v>0.45</v>
      </c>
      <c r="O981" s="579">
        <f t="shared" si="999"/>
        <v>0.45</v>
      </c>
      <c r="P981" s="554">
        <f t="shared" si="1012"/>
        <v>0.9</v>
      </c>
      <c r="Q981" s="199"/>
      <c r="R981" s="199"/>
      <c r="S981" s="554" t="e">
        <f>#REF!+Q981+R981</f>
        <v>#REF!</v>
      </c>
      <c r="T981" s="265">
        <f t="shared" si="1005"/>
        <v>0</v>
      </c>
      <c r="U981" s="265">
        <f t="shared" si="1006"/>
        <v>0</v>
      </c>
      <c r="V981" s="265">
        <f t="shared" si="1013"/>
        <v>0</v>
      </c>
      <c r="W981" s="265">
        <f t="shared" si="1007"/>
        <v>4950000</v>
      </c>
      <c r="X981" s="265">
        <f t="shared" si="1008"/>
        <v>98100</v>
      </c>
      <c r="Y981" s="265">
        <f t="shared" si="1009"/>
        <v>5048100</v>
      </c>
      <c r="Z981" s="265">
        <f t="shared" si="1010"/>
        <v>5048100</v>
      </c>
      <c r="AA981" s="990"/>
    </row>
    <row r="982" spans="1:27" s="11" customFormat="1" outlineLevel="1">
      <c r="A982" s="192"/>
      <c r="B982" s="192"/>
      <c r="C982" s="193" t="s">
        <v>987</v>
      </c>
      <c r="D982" s="194">
        <v>20</v>
      </c>
      <c r="E982" s="97">
        <v>96</v>
      </c>
      <c r="F982" s="195" t="s">
        <v>660</v>
      </c>
      <c r="G982" s="359">
        <v>132000</v>
      </c>
      <c r="H982" s="359">
        <v>65400.000000000007</v>
      </c>
      <c r="I982" s="199">
        <f t="shared" si="1000"/>
        <v>197400</v>
      </c>
      <c r="J982" s="199">
        <f t="shared" si="1002"/>
        <v>12672000</v>
      </c>
      <c r="K982" s="199">
        <f t="shared" si="1003"/>
        <v>6278400.0000000009</v>
      </c>
      <c r="L982" s="199">
        <f t="shared" si="1004"/>
        <v>18950400</v>
      </c>
      <c r="M982" s="554">
        <f>'KL TTHT CV DOT 2'!P981</f>
        <v>0</v>
      </c>
      <c r="N982" s="579">
        <f>'KL TTHT CV DOT 2'!Q981</f>
        <v>0</v>
      </c>
      <c r="O982" s="579">
        <f t="shared" si="999"/>
        <v>0</v>
      </c>
      <c r="P982" s="554">
        <f t="shared" si="1012"/>
        <v>0</v>
      </c>
      <c r="Q982" s="199"/>
      <c r="R982" s="199"/>
      <c r="S982" s="554" t="e">
        <f>#REF!+Q982+R982</f>
        <v>#REF!</v>
      </c>
      <c r="T982" s="265">
        <f t="shared" si="1005"/>
        <v>0</v>
      </c>
      <c r="U982" s="265">
        <f t="shared" si="1006"/>
        <v>0</v>
      </c>
      <c r="V982" s="265">
        <f t="shared" si="1013"/>
        <v>0</v>
      </c>
      <c r="W982" s="265">
        <f t="shared" si="1007"/>
        <v>0</v>
      </c>
      <c r="X982" s="265">
        <f t="shared" si="1008"/>
        <v>0</v>
      </c>
      <c r="Y982" s="265">
        <f t="shared" si="1009"/>
        <v>0</v>
      </c>
      <c r="Z982" s="265">
        <f t="shared" si="1010"/>
        <v>0</v>
      </c>
      <c r="AA982" s="990"/>
    </row>
    <row r="983" spans="1:27" s="11" customFormat="1" outlineLevel="1">
      <c r="A983" s="192"/>
      <c r="B983" s="192"/>
      <c r="C983" s="193" t="s">
        <v>989</v>
      </c>
      <c r="D983" s="194">
        <v>25</v>
      </c>
      <c r="E983" s="97">
        <v>25</v>
      </c>
      <c r="F983" s="195" t="s">
        <v>660</v>
      </c>
      <c r="G983" s="359">
        <v>198000.00000000003</v>
      </c>
      <c r="H983" s="359">
        <v>10900</v>
      </c>
      <c r="I983" s="199">
        <f>SUM(G983:H983)</f>
        <v>208900.00000000003</v>
      </c>
      <c r="J983" s="199">
        <f>G983*E983</f>
        <v>4950000.0000000009</v>
      </c>
      <c r="K983" s="199">
        <f>H983*E983</f>
        <v>272500</v>
      </c>
      <c r="L983" s="199">
        <f>I983*E983</f>
        <v>5222500.0000000009</v>
      </c>
      <c r="M983" s="554">
        <f>'KL TTHT CV DOT 2'!P982</f>
        <v>0</v>
      </c>
      <c r="N983" s="579">
        <f>'KL TTHT CV DOT 2'!Q982</f>
        <v>0.45</v>
      </c>
      <c r="O983" s="579">
        <f t="shared" si="999"/>
        <v>0.45</v>
      </c>
      <c r="P983" s="554">
        <f t="shared" si="1012"/>
        <v>0.9</v>
      </c>
      <c r="Q983" s="199"/>
      <c r="R983" s="199"/>
      <c r="S983" s="554" t="e">
        <f>#REF!+Q983+R983</f>
        <v>#REF!</v>
      </c>
      <c r="T983" s="265">
        <f t="shared" si="1005"/>
        <v>0</v>
      </c>
      <c r="U983" s="265">
        <f t="shared" si="1006"/>
        <v>0</v>
      </c>
      <c r="V983" s="265">
        <f t="shared" si="1013"/>
        <v>0</v>
      </c>
      <c r="W983" s="265">
        <f t="shared" si="1007"/>
        <v>2227500.0000000005</v>
      </c>
      <c r="X983" s="265">
        <f t="shared" si="1008"/>
        <v>122625</v>
      </c>
      <c r="Y983" s="265">
        <f t="shared" si="1009"/>
        <v>2350125.0000000005</v>
      </c>
      <c r="Z983" s="265">
        <f t="shared" si="1010"/>
        <v>2350125.0000000005</v>
      </c>
      <c r="AA983" s="990"/>
    </row>
    <row r="984" spans="1:27" s="11" customFormat="1" outlineLevel="1">
      <c r="A984" s="192"/>
      <c r="B984" s="192"/>
      <c r="C984" s="193" t="s">
        <v>671</v>
      </c>
      <c r="D984" s="194">
        <v>3219</v>
      </c>
      <c r="E984" s="97">
        <v>3245.0000000000005</v>
      </c>
      <c r="F984" s="195" t="s">
        <v>624</v>
      </c>
      <c r="G984" s="359">
        <v>21639.344262295082</v>
      </c>
      <c r="H984" s="359">
        <v>3360.0000000000005</v>
      </c>
      <c r="I984" s="199">
        <f t="shared" ref="I984:I988" si="1014">SUM(G984:H984)</f>
        <v>24999.344262295082</v>
      </c>
      <c r="J984" s="199">
        <f t="shared" si="1002"/>
        <v>70219672.131147549</v>
      </c>
      <c r="K984" s="199">
        <f t="shared" si="1003"/>
        <v>10903200.000000004</v>
      </c>
      <c r="L984" s="199">
        <f t="shared" si="1004"/>
        <v>81122872.131147549</v>
      </c>
      <c r="M984" s="554">
        <f>'KL TTHT CV DOT 2'!P983</f>
        <v>0</v>
      </c>
      <c r="N984" s="579">
        <f>'KL TTHT CV DOT 2'!Q983</f>
        <v>0.45</v>
      </c>
      <c r="O984" s="579">
        <f t="shared" si="999"/>
        <v>0.45</v>
      </c>
      <c r="P984" s="554">
        <f t="shared" si="1012"/>
        <v>0.9</v>
      </c>
      <c r="Q984" s="199"/>
      <c r="R984" s="199"/>
      <c r="S984" s="554" t="e">
        <f>#REF!+Q984+R984</f>
        <v>#REF!</v>
      </c>
      <c r="T984" s="265">
        <f t="shared" si="1005"/>
        <v>0</v>
      </c>
      <c r="U984" s="265">
        <f t="shared" si="1006"/>
        <v>0</v>
      </c>
      <c r="V984" s="265">
        <f t="shared" si="1013"/>
        <v>0</v>
      </c>
      <c r="W984" s="265">
        <f t="shared" si="1007"/>
        <v>31598852.459016398</v>
      </c>
      <c r="X984" s="265">
        <f t="shared" si="1008"/>
        <v>4906440.0000000019</v>
      </c>
      <c r="Y984" s="265">
        <f t="shared" si="1009"/>
        <v>36505292.459016398</v>
      </c>
      <c r="Z984" s="265">
        <f t="shared" si="1010"/>
        <v>36505292.459016398</v>
      </c>
      <c r="AA984" s="990"/>
    </row>
    <row r="985" spans="1:27" s="11" customFormat="1" outlineLevel="1">
      <c r="A985" s="192"/>
      <c r="B985" s="192"/>
      <c r="C985" s="386" t="s">
        <v>928</v>
      </c>
      <c r="D985" s="194">
        <v>1610</v>
      </c>
      <c r="E985" s="97">
        <f>1510</f>
        <v>1510</v>
      </c>
      <c r="F985" s="195" t="s">
        <v>624</v>
      </c>
      <c r="G985" s="359">
        <v>8773.9726027397246</v>
      </c>
      <c r="H985" s="359">
        <v>14594.016411764707</v>
      </c>
      <c r="I985" s="199">
        <f t="shared" si="1014"/>
        <v>23367.989014504434</v>
      </c>
      <c r="J985" s="199">
        <f t="shared" si="1002"/>
        <v>13248698.630136983</v>
      </c>
      <c r="K985" s="199">
        <f t="shared" si="1003"/>
        <v>22036964.781764708</v>
      </c>
      <c r="L985" s="199">
        <f t="shared" si="1004"/>
        <v>35285663.411901698</v>
      </c>
      <c r="M985" s="554">
        <f>'KL TTHT CV DOT 2'!P984</f>
        <v>0</v>
      </c>
      <c r="N985" s="579">
        <f>'KL TTHT CV DOT 2'!Q984</f>
        <v>0</v>
      </c>
      <c r="O985" s="579">
        <f t="shared" si="999"/>
        <v>0</v>
      </c>
      <c r="P985" s="554">
        <f t="shared" si="1012"/>
        <v>0</v>
      </c>
      <c r="Q985" s="199"/>
      <c r="R985" s="199"/>
      <c r="S985" s="554" t="e">
        <f>#REF!+Q985+R985</f>
        <v>#REF!</v>
      </c>
      <c r="T985" s="265">
        <f t="shared" si="1005"/>
        <v>0</v>
      </c>
      <c r="U985" s="265">
        <f t="shared" si="1006"/>
        <v>0</v>
      </c>
      <c r="V985" s="265">
        <f t="shared" si="1013"/>
        <v>0</v>
      </c>
      <c r="W985" s="265">
        <f t="shared" si="1007"/>
        <v>0</v>
      </c>
      <c r="X985" s="265">
        <f t="shared" si="1008"/>
        <v>0</v>
      </c>
      <c r="Y985" s="265">
        <f t="shared" si="1009"/>
        <v>0</v>
      </c>
      <c r="Z985" s="265">
        <f t="shared" si="1010"/>
        <v>0</v>
      </c>
      <c r="AA985" s="990"/>
    </row>
    <row r="986" spans="1:27" s="11" customFormat="1" outlineLevel="1">
      <c r="A986" s="192"/>
      <c r="B986" s="192"/>
      <c r="C986" s="193" t="s">
        <v>896</v>
      </c>
      <c r="D986" s="194">
        <v>0</v>
      </c>
      <c r="E986" s="97">
        <v>0</v>
      </c>
      <c r="F986" s="195" t="s">
        <v>897</v>
      </c>
      <c r="G986" s="359">
        <v>0</v>
      </c>
      <c r="H986" s="359">
        <v>50600.000000000007</v>
      </c>
      <c r="I986" s="199">
        <f t="shared" si="1014"/>
        <v>50600.000000000007</v>
      </c>
      <c r="J986" s="199">
        <f t="shared" si="1002"/>
        <v>0</v>
      </c>
      <c r="K986" s="199">
        <f t="shared" si="1003"/>
        <v>0</v>
      </c>
      <c r="L986" s="199">
        <f t="shared" si="1004"/>
        <v>0</v>
      </c>
      <c r="M986" s="554">
        <f>'KL TTHT CV DOT 2'!P985</f>
        <v>0</v>
      </c>
      <c r="N986" s="579">
        <f>'KL TTHT CV DOT 2'!Q985</f>
        <v>0</v>
      </c>
      <c r="O986" s="579">
        <f t="shared" si="999"/>
        <v>0</v>
      </c>
      <c r="P986" s="554">
        <f t="shared" si="1012"/>
        <v>0</v>
      </c>
      <c r="Q986" s="199"/>
      <c r="R986" s="199"/>
      <c r="S986" s="554" t="e">
        <f>#REF!+Q986+R986</f>
        <v>#REF!</v>
      </c>
      <c r="T986" s="265">
        <f t="shared" si="1005"/>
        <v>0</v>
      </c>
      <c r="U986" s="265">
        <f t="shared" si="1006"/>
        <v>0</v>
      </c>
      <c r="V986" s="265">
        <f t="shared" si="1013"/>
        <v>0</v>
      </c>
      <c r="W986" s="265">
        <f t="shared" si="1007"/>
        <v>0</v>
      </c>
      <c r="X986" s="265">
        <f t="shared" si="1008"/>
        <v>0</v>
      </c>
      <c r="Y986" s="265">
        <f t="shared" si="1009"/>
        <v>0</v>
      </c>
      <c r="Z986" s="265">
        <f t="shared" si="1010"/>
        <v>0</v>
      </c>
      <c r="AA986" s="990"/>
    </row>
    <row r="987" spans="1:27" s="11" customFormat="1" outlineLevel="1">
      <c r="A987" s="192"/>
      <c r="B987" s="192"/>
      <c r="C987" s="193" t="s">
        <v>899</v>
      </c>
      <c r="D987" s="194">
        <v>52</v>
      </c>
      <c r="E987" s="97">
        <v>52</v>
      </c>
      <c r="F987" s="195" t="s">
        <v>897</v>
      </c>
      <c r="G987" s="359">
        <v>0</v>
      </c>
      <c r="H987" s="359">
        <v>50600.000000000007</v>
      </c>
      <c r="I987" s="199">
        <f t="shared" si="1014"/>
        <v>50600.000000000007</v>
      </c>
      <c r="J987" s="199">
        <f t="shared" si="1002"/>
        <v>0</v>
      </c>
      <c r="K987" s="199">
        <f t="shared" si="1003"/>
        <v>2631200.0000000005</v>
      </c>
      <c r="L987" s="199">
        <f t="shared" si="1004"/>
        <v>2631200.0000000005</v>
      </c>
      <c r="M987" s="554">
        <f>'KL TTHT CV DOT 2'!P986</f>
        <v>0</v>
      </c>
      <c r="N987" s="579">
        <f>'KL TTHT CV DOT 2'!Q986</f>
        <v>0.45</v>
      </c>
      <c r="O987" s="579">
        <f t="shared" si="999"/>
        <v>0.45</v>
      </c>
      <c r="P987" s="554">
        <f t="shared" si="1012"/>
        <v>0.9</v>
      </c>
      <c r="Q987" s="199"/>
      <c r="R987" s="199"/>
      <c r="S987" s="554" t="e">
        <f>#REF!+Q987+R987</f>
        <v>#REF!</v>
      </c>
      <c r="T987" s="265">
        <f t="shared" si="1005"/>
        <v>0</v>
      </c>
      <c r="U987" s="265">
        <f t="shared" si="1006"/>
        <v>0</v>
      </c>
      <c r="V987" s="265">
        <f t="shared" si="1013"/>
        <v>0</v>
      </c>
      <c r="W987" s="265">
        <f t="shared" si="1007"/>
        <v>0</v>
      </c>
      <c r="X987" s="265">
        <f t="shared" si="1008"/>
        <v>1184040.0000000002</v>
      </c>
      <c r="Y987" s="265">
        <f t="shared" si="1009"/>
        <v>1184040.0000000002</v>
      </c>
      <c r="Z987" s="265">
        <f t="shared" si="1010"/>
        <v>1184040.0000000002</v>
      </c>
      <c r="AA987" s="990"/>
    </row>
    <row r="988" spans="1:27" s="399" customFormat="1" outlineLevel="1">
      <c r="A988" s="395"/>
      <c r="B988" s="395"/>
      <c r="C988" s="400" t="s">
        <v>657</v>
      </c>
      <c r="D988" s="97">
        <v>1</v>
      </c>
      <c r="E988" s="97">
        <v>1</v>
      </c>
      <c r="F988" s="397" t="s">
        <v>619</v>
      </c>
      <c r="G988" s="497">
        <v>17432978.47249046</v>
      </c>
      <c r="H988" s="497">
        <v>5229893.5417471379</v>
      </c>
      <c r="I988" s="62">
        <f t="shared" si="1014"/>
        <v>22662872.014237598</v>
      </c>
      <c r="J988" s="62">
        <f t="shared" si="1002"/>
        <v>17432978.47249046</v>
      </c>
      <c r="K988" s="62">
        <f t="shared" si="1003"/>
        <v>5229893.5417471379</v>
      </c>
      <c r="L988" s="62">
        <f t="shared" si="1004"/>
        <v>22662872.014237598</v>
      </c>
      <c r="M988" s="550">
        <f>'KL TTHT CV DOT 2'!P987</f>
        <v>0</v>
      </c>
      <c r="N988" s="574">
        <f>'KL TTHT CV DOT 2'!Q987</f>
        <v>0</v>
      </c>
      <c r="O988" s="574">
        <f t="shared" si="999"/>
        <v>0</v>
      </c>
      <c r="P988" s="550">
        <f t="shared" si="1012"/>
        <v>0</v>
      </c>
      <c r="Q988" s="62"/>
      <c r="R988" s="62"/>
      <c r="S988" s="550" t="e">
        <f>#REF!+Q988+R988</f>
        <v>#REF!</v>
      </c>
      <c r="T988" s="255">
        <f t="shared" si="1005"/>
        <v>0</v>
      </c>
      <c r="U988" s="255">
        <f t="shared" si="1006"/>
        <v>0</v>
      </c>
      <c r="V988" s="255">
        <f t="shared" si="1013"/>
        <v>0</v>
      </c>
      <c r="W988" s="255">
        <f t="shared" si="1007"/>
        <v>0</v>
      </c>
      <c r="X988" s="255">
        <f t="shared" si="1008"/>
        <v>0</v>
      </c>
      <c r="Y988" s="255">
        <f t="shared" si="1009"/>
        <v>0</v>
      </c>
      <c r="Z988" s="255">
        <f t="shared" si="1010"/>
        <v>0</v>
      </c>
      <c r="AA988" s="990"/>
    </row>
    <row r="989" spans="1:27" s="11" customFormat="1" outlineLevel="1">
      <c r="A989" s="192"/>
      <c r="B989" s="192"/>
      <c r="C989" s="193"/>
      <c r="D989" s="362"/>
      <c r="E989" s="498"/>
      <c r="F989" s="195"/>
      <c r="G989" s="199"/>
      <c r="H989" s="199"/>
      <c r="I989" s="199"/>
      <c r="J989" s="199"/>
      <c r="K989" s="199"/>
      <c r="L989" s="199"/>
      <c r="M989" s="554">
        <f>'KL TTHT CV DOT 2'!P988</f>
        <v>0</v>
      </c>
      <c r="N989" s="579">
        <f>'KL TTHT CV DOT 2'!Q988</f>
        <v>0</v>
      </c>
      <c r="O989" s="579">
        <f t="shared" si="999"/>
        <v>0</v>
      </c>
      <c r="P989" s="554">
        <f t="shared" si="1012"/>
        <v>0</v>
      </c>
      <c r="Q989" s="199"/>
      <c r="R989" s="199"/>
      <c r="S989" s="554" t="e">
        <f>#REF!+Q989+R989</f>
        <v>#REF!</v>
      </c>
      <c r="T989" s="265">
        <f t="shared" si="1005"/>
        <v>0</v>
      </c>
      <c r="U989" s="265">
        <f t="shared" si="1006"/>
        <v>0</v>
      </c>
      <c r="V989" s="265">
        <f t="shared" si="1013"/>
        <v>0</v>
      </c>
      <c r="W989" s="265">
        <f t="shared" si="1007"/>
        <v>0</v>
      </c>
      <c r="X989" s="265">
        <f t="shared" si="1008"/>
        <v>0</v>
      </c>
      <c r="Y989" s="265">
        <f t="shared" si="1009"/>
        <v>0</v>
      </c>
      <c r="Z989" s="265">
        <f t="shared" si="1010"/>
        <v>0</v>
      </c>
      <c r="AA989" s="990"/>
    </row>
    <row r="990" spans="1:27" s="11" customFormat="1" outlineLevel="1">
      <c r="A990" s="192" t="s">
        <v>170</v>
      </c>
      <c r="B990" s="192"/>
      <c r="C990" s="193" t="s">
        <v>171</v>
      </c>
      <c r="D990" s="194">
        <v>1</v>
      </c>
      <c r="E990" s="97">
        <v>1</v>
      </c>
      <c r="F990" s="195" t="s">
        <v>10</v>
      </c>
      <c r="G990" s="199"/>
      <c r="H990" s="199"/>
      <c r="I990" s="199">
        <f t="shared" si="1000"/>
        <v>0</v>
      </c>
      <c r="J990" s="199">
        <f>G990*E990</f>
        <v>0</v>
      </c>
      <c r="K990" s="199">
        <f>H990*E990</f>
        <v>0</v>
      </c>
      <c r="L990" s="199">
        <f>I990*E990</f>
        <v>0</v>
      </c>
      <c r="M990" s="554">
        <f>'KL TTHT CV DOT 2'!P989</f>
        <v>0</v>
      </c>
      <c r="N990" s="579">
        <f>'KL TTHT CV DOT 2'!Q989</f>
        <v>0</v>
      </c>
      <c r="O990" s="579">
        <f t="shared" si="999"/>
        <v>0</v>
      </c>
      <c r="P990" s="554">
        <f t="shared" si="1012"/>
        <v>0</v>
      </c>
      <c r="Q990" s="199"/>
      <c r="R990" s="199"/>
      <c r="S990" s="554" t="e">
        <f>#REF!+Q990+R990</f>
        <v>#REF!</v>
      </c>
      <c r="T990" s="265">
        <f t="shared" si="1005"/>
        <v>0</v>
      </c>
      <c r="U990" s="265">
        <f t="shared" si="1006"/>
        <v>0</v>
      </c>
      <c r="V990" s="265">
        <f t="shared" si="1013"/>
        <v>0</v>
      </c>
      <c r="W990" s="265">
        <f t="shared" si="1007"/>
        <v>0</v>
      </c>
      <c r="X990" s="265">
        <f t="shared" si="1008"/>
        <v>0</v>
      </c>
      <c r="Y990" s="265">
        <f t="shared" si="1009"/>
        <v>0</v>
      </c>
      <c r="Z990" s="265">
        <f t="shared" si="1010"/>
        <v>0</v>
      </c>
      <c r="AA990" s="990"/>
    </row>
    <row r="991" spans="1:27" s="363" customFormat="1" outlineLevel="1">
      <c r="A991" s="172" t="s">
        <v>173</v>
      </c>
      <c r="B991" s="172"/>
      <c r="C991" s="189" t="s">
        <v>174</v>
      </c>
      <c r="D991" s="190">
        <v>1</v>
      </c>
      <c r="E991" s="190">
        <v>1</v>
      </c>
      <c r="F991" s="191" t="s">
        <v>10</v>
      </c>
      <c r="G991" s="174"/>
      <c r="H991" s="174"/>
      <c r="I991" s="174">
        <f t="shared" si="1000"/>
        <v>0</v>
      </c>
      <c r="J991" s="174">
        <f>SUBTOTAL(9,J992:J1003)</f>
        <v>375818416.17392766</v>
      </c>
      <c r="K991" s="174">
        <f t="shared" ref="K991:L991" si="1015">SUBTOTAL(9,K992:K1003)</f>
        <v>19180346.470993824</v>
      </c>
      <c r="L991" s="174">
        <f t="shared" si="1015"/>
        <v>394998762.64492154</v>
      </c>
      <c r="M991" s="558">
        <f>'KL TTHT CV DOT 2'!P990</f>
        <v>0</v>
      </c>
      <c r="N991" s="578">
        <f>'KL TTHT CV DOT 2'!Q990</f>
        <v>0</v>
      </c>
      <c r="O991" s="578">
        <f t="shared" si="999"/>
        <v>0</v>
      </c>
      <c r="P991" s="558">
        <f t="shared" si="1012"/>
        <v>0</v>
      </c>
      <c r="Q991" s="174"/>
      <c r="R991" s="174"/>
      <c r="S991" s="558" t="e">
        <f>#REF!+Q991+R991</f>
        <v>#REF!</v>
      </c>
      <c r="T991" s="843">
        <f>SUBTOTAL(9,T992:T1003)</f>
        <v>0</v>
      </c>
      <c r="U991" s="843">
        <f t="shared" ref="U991:V991" si="1016">SUBTOTAL(9,U992:U1003)</f>
        <v>0</v>
      </c>
      <c r="V991" s="843">
        <f t="shared" si="1016"/>
        <v>0</v>
      </c>
      <c r="W991" s="843">
        <f>SUBTOTAL(9,W992:W1003)</f>
        <v>11140146.885245904</v>
      </c>
      <c r="X991" s="843">
        <f t="shared" ref="X991:Y991" si="1017">SUBTOTAL(9,X992:X1003)</f>
        <v>1554428.8800000004</v>
      </c>
      <c r="Y991" s="843">
        <f t="shared" si="1017"/>
        <v>12694575.765245903</v>
      </c>
      <c r="Z991" s="843">
        <f t="shared" ref="Z991" si="1018">SUBTOTAL(9,Z992:Z1003)</f>
        <v>12694575.765245903</v>
      </c>
      <c r="AA991" s="988"/>
    </row>
    <row r="992" spans="1:27" s="11" customFormat="1" outlineLevel="1">
      <c r="A992" s="192"/>
      <c r="B992" s="192"/>
      <c r="C992" s="193" t="s">
        <v>991</v>
      </c>
      <c r="D992" s="194">
        <v>12</v>
      </c>
      <c r="E992" s="97">
        <v>12</v>
      </c>
      <c r="F992" s="195" t="s">
        <v>660</v>
      </c>
      <c r="G992" s="359">
        <v>19242720</v>
      </c>
      <c r="H992" s="359">
        <v>198000.00000000003</v>
      </c>
      <c r="I992" s="199">
        <f t="shared" ref="I992" si="1019">SUM(G992:H992)</f>
        <v>19440720</v>
      </c>
      <c r="J992" s="199">
        <f t="shared" ref="J992:J1002" si="1020">G992*E992</f>
        <v>230912640</v>
      </c>
      <c r="K992" s="199">
        <f t="shared" ref="K992:K1002" si="1021">H992*E992</f>
        <v>2376000.0000000005</v>
      </c>
      <c r="L992" s="199">
        <f t="shared" ref="L992:L1002" si="1022">I992*E992</f>
        <v>233288640</v>
      </c>
      <c r="M992" s="554">
        <f>'KL TTHT CV DOT 2'!P991</f>
        <v>0</v>
      </c>
      <c r="N992" s="579">
        <f>'KL TTHT CV DOT 2'!Q991</f>
        <v>0</v>
      </c>
      <c r="O992" s="579">
        <f t="shared" si="999"/>
        <v>0</v>
      </c>
      <c r="P992" s="554">
        <f t="shared" si="1012"/>
        <v>0</v>
      </c>
      <c r="Q992" s="199"/>
      <c r="R992" s="199"/>
      <c r="S992" s="554" t="e">
        <f>#REF!+Q992+R992</f>
        <v>#REF!</v>
      </c>
      <c r="T992" s="265">
        <f t="shared" ref="T992:T1012" si="1023">M992*J992</f>
        <v>0</v>
      </c>
      <c r="U992" s="265">
        <f t="shared" ref="U992:U1012" si="1024">M992*K992</f>
        <v>0</v>
      </c>
      <c r="V992" s="265">
        <f t="shared" si="1013"/>
        <v>0</v>
      </c>
      <c r="W992" s="265">
        <f t="shared" ref="W992:W1012" si="1025">J992*N992</f>
        <v>0</v>
      </c>
      <c r="X992" s="265">
        <f t="shared" ref="X992:X1012" si="1026">K992*N992</f>
        <v>0</v>
      </c>
      <c r="Y992" s="265">
        <f t="shared" ref="Y992:Y1012" si="1027">W992+X992</f>
        <v>0</v>
      </c>
      <c r="Z992" s="265">
        <f t="shared" ref="Z992:Z1012" si="1028">V992+Y992</f>
        <v>0</v>
      </c>
      <c r="AA992" s="990"/>
    </row>
    <row r="993" spans="1:27" outlineLevel="1">
      <c r="A993" s="137"/>
      <c r="B993" s="137"/>
      <c r="C993" s="138" t="s">
        <v>993</v>
      </c>
      <c r="D993" s="97">
        <v>12</v>
      </c>
      <c r="E993" s="97">
        <v>12</v>
      </c>
      <c r="F993" s="139" t="s">
        <v>660</v>
      </c>
      <c r="G993" s="359">
        <v>2704800.0000000005</v>
      </c>
      <c r="H993" s="359">
        <v>330000</v>
      </c>
      <c r="I993" s="62">
        <f t="shared" ref="I993:I1002" si="1029">SUM(G993:H993)</f>
        <v>3034800.0000000005</v>
      </c>
      <c r="J993" s="62">
        <f t="shared" si="1020"/>
        <v>32457600.000000007</v>
      </c>
      <c r="K993" s="62">
        <f t="shared" si="1021"/>
        <v>3960000</v>
      </c>
      <c r="L993" s="62">
        <f t="shared" si="1022"/>
        <v>36417600.000000007</v>
      </c>
      <c r="M993" s="550">
        <f>'KL TTHT CV DOT 2'!P992</f>
        <v>0</v>
      </c>
      <c r="N993" s="574">
        <f>'KL TTHT CV DOT 2'!Q992</f>
        <v>0</v>
      </c>
      <c r="O993" s="574">
        <f t="shared" si="999"/>
        <v>0</v>
      </c>
      <c r="P993" s="550">
        <f t="shared" si="1012"/>
        <v>0</v>
      </c>
      <c r="Q993" s="62"/>
      <c r="R993" s="62"/>
      <c r="S993" s="550" t="e">
        <f>#REF!+Q993+R993</f>
        <v>#REF!</v>
      </c>
      <c r="T993" s="255">
        <f t="shared" si="1023"/>
        <v>0</v>
      </c>
      <c r="U993" s="255">
        <f t="shared" si="1024"/>
        <v>0</v>
      </c>
      <c r="V993" s="255">
        <f t="shared" si="1013"/>
        <v>0</v>
      </c>
      <c r="W993" s="255">
        <f t="shared" si="1025"/>
        <v>0</v>
      </c>
      <c r="X993" s="255">
        <f t="shared" si="1026"/>
        <v>0</v>
      </c>
      <c r="Y993" s="255">
        <f t="shared" si="1027"/>
        <v>0</v>
      </c>
      <c r="Z993" s="255">
        <f t="shared" si="1028"/>
        <v>0</v>
      </c>
      <c r="AA993" s="990"/>
    </row>
    <row r="994" spans="1:27" outlineLevel="1">
      <c r="A994" s="137"/>
      <c r="B994" s="137"/>
      <c r="C994" s="138" t="s">
        <v>995</v>
      </c>
      <c r="D994" s="97">
        <v>12</v>
      </c>
      <c r="E994" s="97">
        <v>12</v>
      </c>
      <c r="F994" s="139" t="s">
        <v>660</v>
      </c>
      <c r="G994" s="359">
        <v>1803200.0000000002</v>
      </c>
      <c r="H994" s="359">
        <v>49500.000000000007</v>
      </c>
      <c r="I994" s="62">
        <f t="shared" si="1029"/>
        <v>1852700.0000000002</v>
      </c>
      <c r="J994" s="62">
        <f t="shared" si="1020"/>
        <v>21638400.000000004</v>
      </c>
      <c r="K994" s="62">
        <f t="shared" si="1021"/>
        <v>594000.00000000012</v>
      </c>
      <c r="L994" s="62">
        <f t="shared" si="1022"/>
        <v>22232400.000000004</v>
      </c>
      <c r="M994" s="550">
        <f>'KL TTHT CV DOT 2'!P993</f>
        <v>0</v>
      </c>
      <c r="N994" s="574">
        <f>'KL TTHT CV DOT 2'!Q993</f>
        <v>0</v>
      </c>
      <c r="O994" s="574">
        <f t="shared" si="999"/>
        <v>0</v>
      </c>
      <c r="P994" s="550">
        <f t="shared" si="1012"/>
        <v>0</v>
      </c>
      <c r="Q994" s="62"/>
      <c r="R994" s="62"/>
      <c r="S994" s="550" t="e">
        <f>#REF!+Q994+R994</f>
        <v>#REF!</v>
      </c>
      <c r="T994" s="255">
        <f t="shared" si="1023"/>
        <v>0</v>
      </c>
      <c r="U994" s="255">
        <f t="shared" si="1024"/>
        <v>0</v>
      </c>
      <c r="V994" s="255">
        <f t="shared" si="1013"/>
        <v>0</v>
      </c>
      <c r="W994" s="255">
        <f t="shared" si="1025"/>
        <v>0</v>
      </c>
      <c r="X994" s="255">
        <f t="shared" si="1026"/>
        <v>0</v>
      </c>
      <c r="Y994" s="255">
        <f t="shared" si="1027"/>
        <v>0</v>
      </c>
      <c r="Z994" s="255">
        <f t="shared" si="1028"/>
        <v>0</v>
      </c>
      <c r="AA994" s="990"/>
    </row>
    <row r="995" spans="1:27" outlineLevel="1">
      <c r="A995" s="137"/>
      <c r="B995" s="137"/>
      <c r="C995" s="138" t="s">
        <v>997</v>
      </c>
      <c r="D995" s="97">
        <v>12</v>
      </c>
      <c r="E995" s="97">
        <v>12</v>
      </c>
      <c r="F995" s="139" t="s">
        <v>660</v>
      </c>
      <c r="G995" s="359">
        <v>4494000</v>
      </c>
      <c r="H995" s="359">
        <v>49050</v>
      </c>
      <c r="I995" s="62">
        <f t="shared" si="1029"/>
        <v>4543050</v>
      </c>
      <c r="J995" s="62">
        <f t="shared" si="1020"/>
        <v>53928000</v>
      </c>
      <c r="K995" s="62">
        <f t="shared" si="1021"/>
        <v>588600</v>
      </c>
      <c r="L995" s="62">
        <f t="shared" si="1022"/>
        <v>54516600</v>
      </c>
      <c r="M995" s="550">
        <f>'KL TTHT CV DOT 2'!P994</f>
        <v>0</v>
      </c>
      <c r="N995" s="574">
        <f>'KL TTHT CV DOT 2'!Q994</f>
        <v>0</v>
      </c>
      <c r="O995" s="574">
        <f t="shared" si="999"/>
        <v>0</v>
      </c>
      <c r="P995" s="550">
        <f t="shared" si="1012"/>
        <v>0</v>
      </c>
      <c r="Q995" s="62"/>
      <c r="R995" s="62"/>
      <c r="S995" s="550" t="e">
        <f>#REF!+Q995+R995</f>
        <v>#REF!</v>
      </c>
      <c r="T995" s="255">
        <f t="shared" si="1023"/>
        <v>0</v>
      </c>
      <c r="U995" s="255">
        <f t="shared" si="1024"/>
        <v>0</v>
      </c>
      <c r="V995" s="255">
        <f t="shared" si="1013"/>
        <v>0</v>
      </c>
      <c r="W995" s="255">
        <f t="shared" si="1025"/>
        <v>0</v>
      </c>
      <c r="X995" s="255">
        <f t="shared" si="1026"/>
        <v>0</v>
      </c>
      <c r="Y995" s="255">
        <f t="shared" si="1027"/>
        <v>0</v>
      </c>
      <c r="Z995" s="255">
        <f t="shared" si="1028"/>
        <v>0</v>
      </c>
      <c r="AA995" s="990"/>
    </row>
    <row r="996" spans="1:27" s="11" customFormat="1" outlineLevel="1">
      <c r="A996" s="192"/>
      <c r="B996" s="192"/>
      <c r="C996" s="193" t="s">
        <v>894</v>
      </c>
      <c r="D996" s="194">
        <v>12</v>
      </c>
      <c r="E996" s="97">
        <v>12</v>
      </c>
      <c r="F996" s="195" t="s">
        <v>660</v>
      </c>
      <c r="G996" s="359">
        <v>480000</v>
      </c>
      <c r="H996" s="359">
        <v>81750</v>
      </c>
      <c r="I996" s="199">
        <f t="shared" si="1029"/>
        <v>561750</v>
      </c>
      <c r="J996" s="199">
        <f t="shared" si="1020"/>
        <v>5760000</v>
      </c>
      <c r="K996" s="199">
        <f t="shared" si="1021"/>
        <v>981000</v>
      </c>
      <c r="L996" s="199">
        <f t="shared" si="1022"/>
        <v>6741000</v>
      </c>
      <c r="M996" s="554">
        <f>'KL TTHT CV DOT 2'!P995</f>
        <v>0</v>
      </c>
      <c r="N996" s="579">
        <f>'KL TTHT CV DOT 2'!Q995</f>
        <v>0.45</v>
      </c>
      <c r="O996" s="579">
        <f t="shared" si="999"/>
        <v>0.45</v>
      </c>
      <c r="P996" s="554">
        <f t="shared" si="1012"/>
        <v>0.9</v>
      </c>
      <c r="Q996" s="199"/>
      <c r="R996" s="199"/>
      <c r="S996" s="554" t="e">
        <f>#REF!+Q996+R996</f>
        <v>#REF!</v>
      </c>
      <c r="T996" s="265">
        <f t="shared" si="1023"/>
        <v>0</v>
      </c>
      <c r="U996" s="265">
        <f t="shared" si="1024"/>
        <v>0</v>
      </c>
      <c r="V996" s="265">
        <f t="shared" si="1013"/>
        <v>0</v>
      </c>
      <c r="W996" s="265">
        <f t="shared" si="1025"/>
        <v>2592000</v>
      </c>
      <c r="X996" s="265">
        <f t="shared" si="1026"/>
        <v>441450</v>
      </c>
      <c r="Y996" s="265">
        <f t="shared" si="1027"/>
        <v>3033450</v>
      </c>
      <c r="Z996" s="265">
        <f t="shared" si="1028"/>
        <v>3033450</v>
      </c>
      <c r="AA996" s="990"/>
    </row>
    <row r="997" spans="1:27" s="11" customFormat="1" outlineLevel="1">
      <c r="A997" s="192"/>
      <c r="B997" s="192"/>
      <c r="C997" s="193" t="s">
        <v>999</v>
      </c>
      <c r="D997" s="194">
        <v>36</v>
      </c>
      <c r="E997" s="97">
        <v>24</v>
      </c>
      <c r="F997" s="195" t="s">
        <v>660</v>
      </c>
      <c r="G997" s="359">
        <v>198000.00000000003</v>
      </c>
      <c r="H997" s="359">
        <v>10900</v>
      </c>
      <c r="I997" s="199">
        <f t="shared" si="1029"/>
        <v>208900.00000000003</v>
      </c>
      <c r="J997" s="199">
        <f t="shared" si="1020"/>
        <v>4752000.0000000009</v>
      </c>
      <c r="K997" s="199">
        <f t="shared" si="1021"/>
        <v>261600</v>
      </c>
      <c r="L997" s="199">
        <f t="shared" si="1022"/>
        <v>5013600.0000000009</v>
      </c>
      <c r="M997" s="554">
        <f>'KL TTHT CV DOT 2'!P996</f>
        <v>0</v>
      </c>
      <c r="N997" s="579">
        <f>'KL TTHT CV DOT 2'!Q996</f>
        <v>0.45</v>
      </c>
      <c r="O997" s="579">
        <f t="shared" si="999"/>
        <v>0.45</v>
      </c>
      <c r="P997" s="554">
        <f t="shared" si="1012"/>
        <v>0.9</v>
      </c>
      <c r="Q997" s="199"/>
      <c r="R997" s="199"/>
      <c r="S997" s="554" t="e">
        <f>#REF!+Q997+R997</f>
        <v>#REF!</v>
      </c>
      <c r="T997" s="265">
        <f t="shared" si="1023"/>
        <v>0</v>
      </c>
      <c r="U997" s="265">
        <f t="shared" si="1024"/>
        <v>0</v>
      </c>
      <c r="V997" s="265">
        <f t="shared" si="1013"/>
        <v>0</v>
      </c>
      <c r="W997" s="265">
        <f t="shared" si="1025"/>
        <v>2138400.0000000005</v>
      </c>
      <c r="X997" s="265">
        <f t="shared" si="1026"/>
        <v>117720</v>
      </c>
      <c r="Y997" s="265">
        <f t="shared" si="1027"/>
        <v>2256120.0000000005</v>
      </c>
      <c r="Z997" s="265">
        <f t="shared" si="1028"/>
        <v>2256120.0000000005</v>
      </c>
      <c r="AA997" s="990"/>
    </row>
    <row r="998" spans="1:27" s="11" customFormat="1" outlineLevel="1">
      <c r="A998" s="192"/>
      <c r="B998" s="192"/>
      <c r="C998" s="193" t="s">
        <v>671</v>
      </c>
      <c r="D998" s="194">
        <v>686</v>
      </c>
      <c r="E998" s="97">
        <v>658.24000000000012</v>
      </c>
      <c r="F998" s="195" t="s">
        <v>624</v>
      </c>
      <c r="G998" s="359">
        <v>21639.344262295082</v>
      </c>
      <c r="H998" s="359">
        <v>3360.0000000000005</v>
      </c>
      <c r="I998" s="199">
        <f t="shared" si="1029"/>
        <v>24999.344262295082</v>
      </c>
      <c r="J998" s="199">
        <f t="shared" si="1020"/>
        <v>14243881.967213118</v>
      </c>
      <c r="K998" s="199">
        <f t="shared" si="1021"/>
        <v>2211686.4000000008</v>
      </c>
      <c r="L998" s="199">
        <f t="shared" si="1022"/>
        <v>16455568.367213119</v>
      </c>
      <c r="M998" s="554">
        <f>'KL TTHT CV DOT 2'!P997</f>
        <v>0</v>
      </c>
      <c r="N998" s="579">
        <f>'KL TTHT CV DOT 2'!Q997</f>
        <v>0.45</v>
      </c>
      <c r="O998" s="579">
        <f t="shared" si="999"/>
        <v>0.45</v>
      </c>
      <c r="P998" s="554">
        <f t="shared" si="1012"/>
        <v>0.9</v>
      </c>
      <c r="Q998" s="199"/>
      <c r="R998" s="199"/>
      <c r="S998" s="554" t="e">
        <f>#REF!+Q998+R998</f>
        <v>#REF!</v>
      </c>
      <c r="T998" s="265">
        <f t="shared" si="1023"/>
        <v>0</v>
      </c>
      <c r="U998" s="265">
        <f t="shared" si="1024"/>
        <v>0</v>
      </c>
      <c r="V998" s="265">
        <f t="shared" si="1013"/>
        <v>0</v>
      </c>
      <c r="W998" s="265">
        <f t="shared" si="1025"/>
        <v>6409746.8852459034</v>
      </c>
      <c r="X998" s="265">
        <f t="shared" si="1026"/>
        <v>995258.88000000035</v>
      </c>
      <c r="Y998" s="265">
        <f t="shared" si="1027"/>
        <v>7405005.7652459033</v>
      </c>
      <c r="Z998" s="265">
        <f t="shared" si="1028"/>
        <v>7405005.7652459033</v>
      </c>
      <c r="AA998" s="990"/>
    </row>
    <row r="999" spans="1:27" s="11" customFormat="1" outlineLevel="1">
      <c r="A999" s="192"/>
      <c r="B999" s="192"/>
      <c r="C999" s="386" t="s">
        <v>928</v>
      </c>
      <c r="D999" s="194">
        <v>274</v>
      </c>
      <c r="E999" s="97">
        <v>280.5</v>
      </c>
      <c r="F999" s="195" t="s">
        <v>624</v>
      </c>
      <c r="G999" s="359">
        <v>8773.9726027397246</v>
      </c>
      <c r="H999" s="359">
        <v>14594.016411764707</v>
      </c>
      <c r="I999" s="199">
        <f t="shared" si="1029"/>
        <v>23367.989014504434</v>
      </c>
      <c r="J999" s="199">
        <f t="shared" si="1020"/>
        <v>2461099.3150684927</v>
      </c>
      <c r="K999" s="199">
        <f t="shared" si="1021"/>
        <v>4093621.6035000002</v>
      </c>
      <c r="L999" s="199">
        <f t="shared" si="1022"/>
        <v>6554720.9185684938</v>
      </c>
      <c r="M999" s="554">
        <f>'KL TTHT CV DOT 2'!P998</f>
        <v>0</v>
      </c>
      <c r="N999" s="579">
        <f>'KL TTHT CV DOT 2'!Q998</f>
        <v>0</v>
      </c>
      <c r="O999" s="579">
        <f t="shared" si="999"/>
        <v>0</v>
      </c>
      <c r="P999" s="554">
        <f t="shared" si="1012"/>
        <v>0</v>
      </c>
      <c r="Q999" s="199"/>
      <c r="R999" s="199"/>
      <c r="S999" s="554" t="e">
        <f>#REF!+Q999+R999</f>
        <v>#REF!</v>
      </c>
      <c r="T999" s="265">
        <f t="shared" si="1023"/>
        <v>0</v>
      </c>
      <c r="U999" s="265">
        <f t="shared" si="1024"/>
        <v>0</v>
      </c>
      <c r="V999" s="265">
        <f t="shared" si="1013"/>
        <v>0</v>
      </c>
      <c r="W999" s="265">
        <f t="shared" si="1025"/>
        <v>0</v>
      </c>
      <c r="X999" s="265">
        <f t="shared" si="1026"/>
        <v>0</v>
      </c>
      <c r="Y999" s="265">
        <f t="shared" si="1027"/>
        <v>0</v>
      </c>
      <c r="Z999" s="265">
        <f t="shared" si="1028"/>
        <v>0</v>
      </c>
      <c r="AA999" s="990"/>
    </row>
    <row r="1000" spans="1:27" s="11" customFormat="1" outlineLevel="1">
      <c r="A1000" s="192"/>
      <c r="B1000" s="192"/>
      <c r="C1000" s="193" t="s">
        <v>896</v>
      </c>
      <c r="D1000" s="194">
        <v>0</v>
      </c>
      <c r="E1000" s="97">
        <v>0</v>
      </c>
      <c r="F1000" s="195" t="s">
        <v>897</v>
      </c>
      <c r="G1000" s="359">
        <v>0</v>
      </c>
      <c r="H1000" s="359">
        <v>50600.000000000007</v>
      </c>
      <c r="I1000" s="199">
        <f t="shared" si="1029"/>
        <v>50600.000000000007</v>
      </c>
      <c r="J1000" s="199">
        <f t="shared" si="1020"/>
        <v>0</v>
      </c>
      <c r="K1000" s="199">
        <f t="shared" si="1021"/>
        <v>0</v>
      </c>
      <c r="L1000" s="199">
        <f t="shared" si="1022"/>
        <v>0</v>
      </c>
      <c r="M1000" s="554">
        <f>'KL TTHT CV DOT 2'!P999</f>
        <v>0</v>
      </c>
      <c r="N1000" s="579">
        <f>'KL TTHT CV DOT 2'!Q999</f>
        <v>0</v>
      </c>
      <c r="O1000" s="579">
        <f t="shared" si="999"/>
        <v>0</v>
      </c>
      <c r="P1000" s="554">
        <f t="shared" si="1012"/>
        <v>0</v>
      </c>
      <c r="Q1000" s="199"/>
      <c r="R1000" s="199"/>
      <c r="S1000" s="554" t="e">
        <f>#REF!+Q1000+R1000</f>
        <v>#REF!</v>
      </c>
      <c r="T1000" s="265">
        <f t="shared" si="1023"/>
        <v>0</v>
      </c>
      <c r="U1000" s="265">
        <f t="shared" si="1024"/>
        <v>0</v>
      </c>
      <c r="V1000" s="265">
        <f t="shared" si="1013"/>
        <v>0</v>
      </c>
      <c r="W1000" s="265">
        <f t="shared" si="1025"/>
        <v>0</v>
      </c>
      <c r="X1000" s="265">
        <f t="shared" si="1026"/>
        <v>0</v>
      </c>
      <c r="Y1000" s="265">
        <f t="shared" si="1027"/>
        <v>0</v>
      </c>
      <c r="Z1000" s="265">
        <f t="shared" si="1028"/>
        <v>0</v>
      </c>
      <c r="AA1000" s="990"/>
    </row>
    <row r="1001" spans="1:27" outlineLevel="1">
      <c r="A1001" s="137"/>
      <c r="B1001" s="137"/>
      <c r="C1001" s="138" t="s">
        <v>899</v>
      </c>
      <c r="D1001" s="97">
        <v>12</v>
      </c>
      <c r="E1001" s="97">
        <v>24</v>
      </c>
      <c r="F1001" s="139" t="s">
        <v>897</v>
      </c>
      <c r="G1001" s="359">
        <v>0</v>
      </c>
      <c r="H1001" s="359">
        <v>50600.000000000007</v>
      </c>
      <c r="I1001" s="62">
        <f t="shared" si="1029"/>
        <v>50600.000000000007</v>
      </c>
      <c r="J1001" s="62">
        <f t="shared" si="1020"/>
        <v>0</v>
      </c>
      <c r="K1001" s="62">
        <f t="shared" si="1021"/>
        <v>1214400.0000000002</v>
      </c>
      <c r="L1001" s="62">
        <f t="shared" si="1022"/>
        <v>1214400.0000000002</v>
      </c>
      <c r="M1001" s="550">
        <f>'KL TTHT CV DOT 2'!P1000</f>
        <v>0</v>
      </c>
      <c r="N1001" s="574">
        <f>'KL TTHT CV DOT 2'!Q1000</f>
        <v>0</v>
      </c>
      <c r="O1001" s="574">
        <f t="shared" si="999"/>
        <v>0</v>
      </c>
      <c r="P1001" s="550">
        <f t="shared" si="1012"/>
        <v>0</v>
      </c>
      <c r="Q1001" s="62"/>
      <c r="R1001" s="62"/>
      <c r="S1001" s="550" t="e">
        <f>#REF!+Q1001+R1001</f>
        <v>#REF!</v>
      </c>
      <c r="T1001" s="255">
        <f t="shared" si="1023"/>
        <v>0</v>
      </c>
      <c r="U1001" s="255">
        <f t="shared" si="1024"/>
        <v>0</v>
      </c>
      <c r="V1001" s="255">
        <f t="shared" si="1013"/>
        <v>0</v>
      </c>
      <c r="W1001" s="255">
        <f t="shared" si="1025"/>
        <v>0</v>
      </c>
      <c r="X1001" s="255">
        <f t="shared" si="1026"/>
        <v>0</v>
      </c>
      <c r="Y1001" s="255">
        <f t="shared" si="1027"/>
        <v>0</v>
      </c>
      <c r="Z1001" s="255">
        <f t="shared" si="1028"/>
        <v>0</v>
      </c>
      <c r="AA1001" s="990"/>
    </row>
    <row r="1002" spans="1:27" s="399" customFormat="1" outlineLevel="1">
      <c r="A1002" s="395"/>
      <c r="B1002" s="395"/>
      <c r="C1002" s="400" t="s">
        <v>657</v>
      </c>
      <c r="D1002" s="97">
        <v>1</v>
      </c>
      <c r="E1002" s="97">
        <v>1</v>
      </c>
      <c r="F1002" s="397" t="s">
        <v>619</v>
      </c>
      <c r="G1002" s="497">
        <v>9664794.8916460816</v>
      </c>
      <c r="H1002" s="497">
        <v>2899438.4674938242</v>
      </c>
      <c r="I1002" s="62">
        <f t="shared" si="1029"/>
        <v>12564233.359139906</v>
      </c>
      <c r="J1002" s="62">
        <f t="shared" si="1020"/>
        <v>9664794.8916460816</v>
      </c>
      <c r="K1002" s="62">
        <f t="shared" si="1021"/>
        <v>2899438.4674938242</v>
      </c>
      <c r="L1002" s="62">
        <f t="shared" si="1022"/>
        <v>12564233.359139906</v>
      </c>
      <c r="M1002" s="550">
        <f>'KL TTHT CV DOT 2'!P1001</f>
        <v>0</v>
      </c>
      <c r="N1002" s="574">
        <f>'KL TTHT CV DOT 2'!Q1001</f>
        <v>0</v>
      </c>
      <c r="O1002" s="574">
        <f t="shared" si="999"/>
        <v>0</v>
      </c>
      <c r="P1002" s="550">
        <f t="shared" si="1012"/>
        <v>0</v>
      </c>
      <c r="Q1002" s="62"/>
      <c r="R1002" s="62"/>
      <c r="S1002" s="550" t="e">
        <f>#REF!+Q1002+R1002</f>
        <v>#REF!</v>
      </c>
      <c r="T1002" s="255">
        <f t="shared" si="1023"/>
        <v>0</v>
      </c>
      <c r="U1002" s="255">
        <f t="shared" si="1024"/>
        <v>0</v>
      </c>
      <c r="V1002" s="255">
        <f t="shared" si="1013"/>
        <v>0</v>
      </c>
      <c r="W1002" s="255">
        <f t="shared" si="1025"/>
        <v>0</v>
      </c>
      <c r="X1002" s="255">
        <f t="shared" si="1026"/>
        <v>0</v>
      </c>
      <c r="Y1002" s="255">
        <f t="shared" si="1027"/>
        <v>0</v>
      </c>
      <c r="Z1002" s="255">
        <f t="shared" si="1028"/>
        <v>0</v>
      </c>
      <c r="AA1002" s="990"/>
    </row>
    <row r="1003" spans="1:27" outlineLevel="1">
      <c r="A1003" s="137"/>
      <c r="B1003" s="137"/>
      <c r="C1003" s="138"/>
      <c r="D1003" s="177"/>
      <c r="E1003" s="177"/>
      <c r="F1003" s="139"/>
      <c r="G1003" s="62"/>
      <c r="H1003" s="62"/>
      <c r="I1003" s="62"/>
      <c r="J1003" s="62"/>
      <c r="K1003" s="62"/>
      <c r="L1003" s="62"/>
      <c r="M1003" s="550">
        <f>'KL TTHT CV DOT 2'!P1002</f>
        <v>0</v>
      </c>
      <c r="N1003" s="574">
        <f>'KL TTHT CV DOT 2'!Q1002</f>
        <v>0</v>
      </c>
      <c r="O1003" s="574">
        <f t="shared" si="999"/>
        <v>0</v>
      </c>
      <c r="P1003" s="550">
        <f t="shared" si="1012"/>
        <v>0</v>
      </c>
      <c r="Q1003" s="62"/>
      <c r="R1003" s="62"/>
      <c r="S1003" s="550" t="e">
        <f>#REF!+Q1003+R1003</f>
        <v>#REF!</v>
      </c>
      <c r="T1003" s="255">
        <f t="shared" si="1023"/>
        <v>0</v>
      </c>
      <c r="U1003" s="255">
        <f t="shared" si="1024"/>
        <v>0</v>
      </c>
      <c r="V1003" s="255">
        <f t="shared" si="1013"/>
        <v>0</v>
      </c>
      <c r="W1003" s="255">
        <f t="shared" si="1025"/>
        <v>0</v>
      </c>
      <c r="X1003" s="255">
        <f t="shared" si="1026"/>
        <v>0</v>
      </c>
      <c r="Y1003" s="255">
        <f t="shared" si="1027"/>
        <v>0</v>
      </c>
      <c r="Z1003" s="255">
        <f t="shared" si="1028"/>
        <v>0</v>
      </c>
      <c r="AA1003" s="990"/>
    </row>
    <row r="1004" spans="1:27">
      <c r="A1004" s="146"/>
      <c r="B1004" s="146"/>
      <c r="C1004" s="147"/>
      <c r="D1004" s="99"/>
      <c r="E1004" s="99"/>
      <c r="F1004" s="148"/>
      <c r="G1004" s="82"/>
      <c r="H1004" s="82"/>
      <c r="I1004" s="82"/>
      <c r="J1004" s="82"/>
      <c r="K1004" s="82"/>
      <c r="L1004" s="62"/>
      <c r="M1004" s="553">
        <f>'KL TTHT CV DOT 2'!P1003</f>
        <v>0</v>
      </c>
      <c r="N1004" s="576">
        <f>'KL TTHT CV DOT 2'!Q1003</f>
        <v>0</v>
      </c>
      <c r="O1004" s="576">
        <f t="shared" si="999"/>
        <v>0</v>
      </c>
      <c r="P1004" s="553">
        <f t="shared" si="1012"/>
        <v>0</v>
      </c>
      <c r="Q1004" s="82"/>
      <c r="R1004" s="82"/>
      <c r="S1004" s="553" t="e">
        <f>#REF!+Q1004+R1004</f>
        <v>#REF!</v>
      </c>
      <c r="T1004" s="266">
        <f t="shared" si="1023"/>
        <v>0</v>
      </c>
      <c r="U1004" s="266">
        <f t="shared" si="1024"/>
        <v>0</v>
      </c>
      <c r="V1004" s="266">
        <f t="shared" si="1013"/>
        <v>0</v>
      </c>
      <c r="W1004" s="266">
        <f t="shared" si="1025"/>
        <v>0</v>
      </c>
      <c r="X1004" s="266">
        <f t="shared" si="1026"/>
        <v>0</v>
      </c>
      <c r="Y1004" s="266">
        <f t="shared" si="1027"/>
        <v>0</v>
      </c>
      <c r="Z1004" s="266">
        <f t="shared" si="1028"/>
        <v>0</v>
      </c>
      <c r="AA1004" s="988"/>
    </row>
    <row r="1005" spans="1:27" s="153" customFormat="1">
      <c r="A1005" s="146"/>
      <c r="B1005" s="146"/>
      <c r="C1005" s="147"/>
      <c r="D1005" s="122"/>
      <c r="E1005" s="122"/>
      <c r="F1005" s="148"/>
      <c r="G1005" s="77"/>
      <c r="H1005" s="77"/>
      <c r="I1005" s="77"/>
      <c r="J1005" s="77"/>
      <c r="K1005" s="77"/>
      <c r="L1005" s="77"/>
      <c r="M1005" s="556">
        <f>'KL TTHT CV DOT 2'!P1004</f>
        <v>0</v>
      </c>
      <c r="N1005" s="572">
        <f>'KL TTHT CV DOT 2'!Q1004</f>
        <v>0</v>
      </c>
      <c r="O1005" s="572">
        <f t="shared" si="999"/>
        <v>0</v>
      </c>
      <c r="P1005" s="556">
        <f t="shared" si="1012"/>
        <v>0</v>
      </c>
      <c r="Q1005" s="77"/>
      <c r="R1005" s="77"/>
      <c r="S1005" s="556" t="e">
        <f>#REF!+Q1005+R1005</f>
        <v>#REF!</v>
      </c>
      <c r="T1005" s="254">
        <f t="shared" si="1023"/>
        <v>0</v>
      </c>
      <c r="U1005" s="254">
        <f t="shared" si="1024"/>
        <v>0</v>
      </c>
      <c r="V1005" s="254">
        <f t="shared" si="1013"/>
        <v>0</v>
      </c>
      <c r="W1005" s="254">
        <f t="shared" si="1025"/>
        <v>0</v>
      </c>
      <c r="X1005" s="254">
        <f t="shared" si="1026"/>
        <v>0</v>
      </c>
      <c r="Y1005" s="254">
        <f t="shared" si="1027"/>
        <v>0</v>
      </c>
      <c r="Z1005" s="254">
        <f t="shared" si="1028"/>
        <v>0</v>
      </c>
      <c r="AA1005" s="988"/>
    </row>
    <row r="1006" spans="1:27">
      <c r="A1006" s="149" t="s">
        <v>175</v>
      </c>
      <c r="B1006" s="149"/>
      <c r="C1006" s="150" t="s">
        <v>176</v>
      </c>
      <c r="D1006" s="100">
        <v>1</v>
      </c>
      <c r="E1006" s="100">
        <v>1</v>
      </c>
      <c r="F1006" s="151" t="s">
        <v>10</v>
      </c>
      <c r="G1006" s="74"/>
      <c r="H1006" s="74"/>
      <c r="I1006" s="74"/>
      <c r="J1006" s="74"/>
      <c r="K1006" s="74"/>
      <c r="L1006" s="75">
        <f>SUBTOTAL(9,L1007:L1012)</f>
        <v>0</v>
      </c>
      <c r="M1006" s="597">
        <f>'KL TTHT CV DOT 2'!P1005</f>
        <v>0</v>
      </c>
      <c r="N1006" s="1021">
        <f>'KL TTHT CV DOT 2'!Q1005</f>
        <v>0</v>
      </c>
      <c r="O1006" s="1021">
        <f t="shared" si="999"/>
        <v>0</v>
      </c>
      <c r="P1006" s="597">
        <f t="shared" si="1012"/>
        <v>0</v>
      </c>
      <c r="Q1006" s="74"/>
      <c r="R1006" s="74"/>
      <c r="S1006" s="597" t="e">
        <f>#REF!+Q1006+R1006</f>
        <v>#REF!</v>
      </c>
      <c r="T1006" s="848">
        <f t="shared" si="1023"/>
        <v>0</v>
      </c>
      <c r="U1006" s="848">
        <f t="shared" si="1024"/>
        <v>0</v>
      </c>
      <c r="V1006" s="848">
        <f t="shared" si="1013"/>
        <v>0</v>
      </c>
      <c r="W1006" s="848">
        <f t="shared" si="1025"/>
        <v>0</v>
      </c>
      <c r="X1006" s="848">
        <f t="shared" si="1026"/>
        <v>0</v>
      </c>
      <c r="Y1006" s="848">
        <f t="shared" si="1027"/>
        <v>0</v>
      </c>
      <c r="Z1006" s="848">
        <f t="shared" si="1028"/>
        <v>0</v>
      </c>
      <c r="AA1006" s="990"/>
    </row>
    <row r="1007" spans="1:27" outlineLevel="1">
      <c r="A1007" s="137" t="s">
        <v>177</v>
      </c>
      <c r="B1007" s="137"/>
      <c r="C1007" s="138" t="s">
        <v>178</v>
      </c>
      <c r="D1007" s="94">
        <v>1</v>
      </c>
      <c r="E1007" s="94">
        <v>1</v>
      </c>
      <c r="F1007" s="139" t="s">
        <v>10</v>
      </c>
      <c r="G1007" s="71"/>
      <c r="H1007" s="71"/>
      <c r="I1007" s="71"/>
      <c r="J1007" s="71"/>
      <c r="K1007" s="71"/>
      <c r="L1007" s="71"/>
      <c r="M1007" s="552">
        <f>'KL TTHT CV DOT 2'!P1006</f>
        <v>0</v>
      </c>
      <c r="N1007" s="570">
        <f>'KL TTHT CV DOT 2'!Q1006</f>
        <v>0</v>
      </c>
      <c r="O1007" s="570">
        <f t="shared" si="999"/>
        <v>0</v>
      </c>
      <c r="P1007" s="552">
        <f t="shared" si="1012"/>
        <v>0</v>
      </c>
      <c r="Q1007" s="71"/>
      <c r="R1007" s="71"/>
      <c r="S1007" s="552" t="e">
        <f>#REF!+Q1007+R1007</f>
        <v>#REF!</v>
      </c>
      <c r="T1007" s="257">
        <f t="shared" si="1023"/>
        <v>0</v>
      </c>
      <c r="U1007" s="257">
        <f t="shared" si="1024"/>
        <v>0</v>
      </c>
      <c r="V1007" s="257">
        <f t="shared" si="1013"/>
        <v>0</v>
      </c>
      <c r="W1007" s="257">
        <f t="shared" si="1025"/>
        <v>0</v>
      </c>
      <c r="X1007" s="257">
        <f t="shared" si="1026"/>
        <v>0</v>
      </c>
      <c r="Y1007" s="257">
        <f t="shared" si="1027"/>
        <v>0</v>
      </c>
      <c r="Z1007" s="257">
        <f t="shared" si="1028"/>
        <v>0</v>
      </c>
      <c r="AA1007" s="990"/>
    </row>
    <row r="1008" spans="1:27" outlineLevel="1">
      <c r="A1008" s="137" t="s">
        <v>179</v>
      </c>
      <c r="B1008" s="137"/>
      <c r="C1008" s="138" t="s">
        <v>180</v>
      </c>
      <c r="D1008" s="94">
        <v>1</v>
      </c>
      <c r="E1008" s="94">
        <v>1</v>
      </c>
      <c r="F1008" s="139" t="s">
        <v>10</v>
      </c>
      <c r="G1008" s="71"/>
      <c r="H1008" s="71"/>
      <c r="I1008" s="71"/>
      <c r="J1008" s="71"/>
      <c r="K1008" s="71"/>
      <c r="L1008" s="71"/>
      <c r="M1008" s="552">
        <f>'KL TTHT CV DOT 2'!P1007</f>
        <v>0</v>
      </c>
      <c r="N1008" s="570">
        <f>'KL TTHT CV DOT 2'!Q1007</f>
        <v>0</v>
      </c>
      <c r="O1008" s="570">
        <f t="shared" si="999"/>
        <v>0</v>
      </c>
      <c r="P1008" s="552">
        <f t="shared" si="1012"/>
        <v>0</v>
      </c>
      <c r="Q1008" s="71"/>
      <c r="R1008" s="71"/>
      <c r="S1008" s="552" t="e">
        <f>#REF!+Q1008+R1008</f>
        <v>#REF!</v>
      </c>
      <c r="T1008" s="257">
        <f t="shared" si="1023"/>
        <v>0</v>
      </c>
      <c r="U1008" s="257">
        <f t="shared" si="1024"/>
        <v>0</v>
      </c>
      <c r="V1008" s="257">
        <f t="shared" si="1013"/>
        <v>0</v>
      </c>
      <c r="W1008" s="257">
        <f t="shared" si="1025"/>
        <v>0</v>
      </c>
      <c r="X1008" s="257">
        <f t="shared" si="1026"/>
        <v>0</v>
      </c>
      <c r="Y1008" s="257">
        <f t="shared" si="1027"/>
        <v>0</v>
      </c>
      <c r="Z1008" s="257">
        <f t="shared" si="1028"/>
        <v>0</v>
      </c>
      <c r="AA1008" s="990"/>
    </row>
    <row r="1009" spans="1:27" outlineLevel="1">
      <c r="A1009" s="137" t="s">
        <v>181</v>
      </c>
      <c r="B1009" s="137"/>
      <c r="C1009" s="138" t="s">
        <v>182</v>
      </c>
      <c r="D1009" s="94">
        <v>1</v>
      </c>
      <c r="E1009" s="94">
        <v>1</v>
      </c>
      <c r="F1009" s="139" t="s">
        <v>10</v>
      </c>
      <c r="G1009" s="71"/>
      <c r="H1009" s="71"/>
      <c r="I1009" s="71"/>
      <c r="J1009" s="71"/>
      <c r="K1009" s="71"/>
      <c r="L1009" s="71"/>
      <c r="M1009" s="552">
        <f>'KL TTHT CV DOT 2'!P1008</f>
        <v>0</v>
      </c>
      <c r="N1009" s="570">
        <f>'KL TTHT CV DOT 2'!Q1008</f>
        <v>0</v>
      </c>
      <c r="O1009" s="570">
        <f t="shared" si="999"/>
        <v>0</v>
      </c>
      <c r="P1009" s="552">
        <f t="shared" si="1012"/>
        <v>0</v>
      </c>
      <c r="Q1009" s="71"/>
      <c r="R1009" s="71"/>
      <c r="S1009" s="552" t="e">
        <f>#REF!+Q1009+R1009</f>
        <v>#REF!</v>
      </c>
      <c r="T1009" s="257">
        <f t="shared" si="1023"/>
        <v>0</v>
      </c>
      <c r="U1009" s="257">
        <f t="shared" si="1024"/>
        <v>0</v>
      </c>
      <c r="V1009" s="257">
        <f t="shared" si="1013"/>
        <v>0</v>
      </c>
      <c r="W1009" s="257">
        <f t="shared" si="1025"/>
        <v>0</v>
      </c>
      <c r="X1009" s="257">
        <f t="shared" si="1026"/>
        <v>0</v>
      </c>
      <c r="Y1009" s="257">
        <f t="shared" si="1027"/>
        <v>0</v>
      </c>
      <c r="Z1009" s="257">
        <f t="shared" si="1028"/>
        <v>0</v>
      </c>
      <c r="AA1009" s="990"/>
    </row>
    <row r="1010" spans="1:27" outlineLevel="1">
      <c r="A1010" s="137" t="s">
        <v>183</v>
      </c>
      <c r="B1010" s="137"/>
      <c r="C1010" s="138" t="s">
        <v>184</v>
      </c>
      <c r="D1010" s="94">
        <v>1</v>
      </c>
      <c r="E1010" s="94">
        <v>1</v>
      </c>
      <c r="F1010" s="139" t="s">
        <v>10</v>
      </c>
      <c r="G1010" s="71"/>
      <c r="H1010" s="71"/>
      <c r="I1010" s="71"/>
      <c r="J1010" s="71"/>
      <c r="K1010" s="71"/>
      <c r="L1010" s="71"/>
      <c r="M1010" s="552">
        <f>'KL TTHT CV DOT 2'!P1009</f>
        <v>0</v>
      </c>
      <c r="N1010" s="570">
        <f>'KL TTHT CV DOT 2'!Q1009</f>
        <v>0</v>
      </c>
      <c r="O1010" s="570">
        <f t="shared" si="999"/>
        <v>0</v>
      </c>
      <c r="P1010" s="552">
        <f t="shared" si="1012"/>
        <v>0</v>
      </c>
      <c r="Q1010" s="71"/>
      <c r="R1010" s="71"/>
      <c r="S1010" s="552" t="e">
        <f>#REF!+Q1010+R1010</f>
        <v>#REF!</v>
      </c>
      <c r="T1010" s="257">
        <f t="shared" si="1023"/>
        <v>0</v>
      </c>
      <c r="U1010" s="257">
        <f t="shared" si="1024"/>
        <v>0</v>
      </c>
      <c r="V1010" s="257">
        <f t="shared" si="1013"/>
        <v>0</v>
      </c>
      <c r="W1010" s="257">
        <f t="shared" si="1025"/>
        <v>0</v>
      </c>
      <c r="X1010" s="257">
        <f t="shared" si="1026"/>
        <v>0</v>
      </c>
      <c r="Y1010" s="257">
        <f t="shared" si="1027"/>
        <v>0</v>
      </c>
      <c r="Z1010" s="257">
        <f t="shared" si="1028"/>
        <v>0</v>
      </c>
      <c r="AA1010" s="990"/>
    </row>
    <row r="1011" spans="1:27" outlineLevel="1">
      <c r="A1011" s="137" t="s">
        <v>185</v>
      </c>
      <c r="B1011" s="137"/>
      <c r="C1011" s="138" t="s">
        <v>186</v>
      </c>
      <c r="D1011" s="94">
        <v>1</v>
      </c>
      <c r="E1011" s="94">
        <v>1</v>
      </c>
      <c r="F1011" s="139" t="s">
        <v>10</v>
      </c>
      <c r="G1011" s="71"/>
      <c r="H1011" s="71"/>
      <c r="I1011" s="71"/>
      <c r="J1011" s="71"/>
      <c r="K1011" s="71"/>
      <c r="L1011" s="71"/>
      <c r="M1011" s="552">
        <f>'KL TTHT CV DOT 2'!P1010</f>
        <v>0</v>
      </c>
      <c r="N1011" s="570">
        <f>'KL TTHT CV DOT 2'!Q1010</f>
        <v>0</v>
      </c>
      <c r="O1011" s="570">
        <f t="shared" si="999"/>
        <v>0</v>
      </c>
      <c r="P1011" s="552">
        <f t="shared" si="1012"/>
        <v>0</v>
      </c>
      <c r="Q1011" s="71"/>
      <c r="R1011" s="71"/>
      <c r="S1011" s="552" t="e">
        <f>#REF!+Q1011+R1011</f>
        <v>#REF!</v>
      </c>
      <c r="T1011" s="257">
        <f t="shared" si="1023"/>
        <v>0</v>
      </c>
      <c r="U1011" s="257">
        <f t="shared" si="1024"/>
        <v>0</v>
      </c>
      <c r="V1011" s="257">
        <f t="shared" si="1013"/>
        <v>0</v>
      </c>
      <c r="W1011" s="257">
        <f t="shared" si="1025"/>
        <v>0</v>
      </c>
      <c r="X1011" s="257">
        <f t="shared" si="1026"/>
        <v>0</v>
      </c>
      <c r="Y1011" s="257">
        <f t="shared" si="1027"/>
        <v>0</v>
      </c>
      <c r="Z1011" s="257">
        <f t="shared" si="1028"/>
        <v>0</v>
      </c>
      <c r="AA1011" s="990"/>
    </row>
    <row r="1012" spans="1:27">
      <c r="A1012" s="146"/>
      <c r="B1012" s="146"/>
      <c r="C1012" s="147"/>
      <c r="D1012" s="99"/>
      <c r="E1012" s="99"/>
      <c r="F1012" s="148"/>
      <c r="G1012" s="82"/>
      <c r="H1012" s="82"/>
      <c r="I1012" s="82"/>
      <c r="J1012" s="82"/>
      <c r="K1012" s="82"/>
      <c r="L1012" s="62"/>
      <c r="M1012" s="553">
        <f>'KL TTHT CV DOT 2'!P1011</f>
        <v>0</v>
      </c>
      <c r="N1012" s="576">
        <f>'KL TTHT CV DOT 2'!Q1011</f>
        <v>0</v>
      </c>
      <c r="O1012" s="576">
        <f t="shared" si="999"/>
        <v>0</v>
      </c>
      <c r="P1012" s="553">
        <f t="shared" si="1012"/>
        <v>0</v>
      </c>
      <c r="Q1012" s="82"/>
      <c r="R1012" s="82"/>
      <c r="S1012" s="553" t="e">
        <f>#REF!+Q1012+R1012</f>
        <v>#REF!</v>
      </c>
      <c r="T1012" s="266">
        <f t="shared" si="1023"/>
        <v>0</v>
      </c>
      <c r="U1012" s="266">
        <f t="shared" si="1024"/>
        <v>0</v>
      </c>
      <c r="V1012" s="266">
        <f t="shared" si="1013"/>
        <v>0</v>
      </c>
      <c r="W1012" s="266">
        <f t="shared" si="1025"/>
        <v>0</v>
      </c>
      <c r="X1012" s="266">
        <f t="shared" si="1026"/>
        <v>0</v>
      </c>
      <c r="Y1012" s="266">
        <f t="shared" si="1027"/>
        <v>0</v>
      </c>
      <c r="Z1012" s="266">
        <f t="shared" si="1028"/>
        <v>0</v>
      </c>
      <c r="AA1012" s="988"/>
    </row>
    <row r="1013" spans="1:27">
      <c r="A1013" s="165" t="s">
        <v>39</v>
      </c>
      <c r="B1013" s="165"/>
      <c r="C1013" s="166" t="s">
        <v>40</v>
      </c>
      <c r="D1013" s="167"/>
      <c r="E1013" s="167"/>
      <c r="F1013" s="168"/>
      <c r="G1013" s="169"/>
      <c r="H1013" s="169"/>
      <c r="I1013" s="169"/>
      <c r="J1013" s="169">
        <f>SUBTOTAL(9,J1014:J1154)</f>
        <v>1095015293.253968</v>
      </c>
      <c r="K1013" s="169">
        <f>SUBTOTAL(9,K1014:K1154)</f>
        <v>204033421.6020115</v>
      </c>
      <c r="L1013" s="169">
        <f>SUBTOTAL(9,L1014:L1154)</f>
        <v>1299048714.8559794</v>
      </c>
      <c r="M1013" s="551">
        <f>'KL TTHT CV DOT 2'!P1012</f>
        <v>0</v>
      </c>
      <c r="N1013" s="573">
        <f>'KL TTHT CV DOT 2'!Q1012</f>
        <v>0</v>
      </c>
      <c r="O1013" s="573">
        <f t="shared" si="999"/>
        <v>0</v>
      </c>
      <c r="P1013" s="551">
        <f t="shared" si="1012"/>
        <v>0</v>
      </c>
      <c r="Q1013" s="169"/>
      <c r="R1013" s="169"/>
      <c r="S1013" s="551" t="e">
        <f>#REF!+Q1013+R1013</f>
        <v>#REF!</v>
      </c>
      <c r="T1013" s="841">
        <f t="shared" ref="T1013:Z1013" si="1030">SUBTOTAL(9,T1014:T1154)</f>
        <v>0</v>
      </c>
      <c r="U1013" s="841">
        <f t="shared" si="1030"/>
        <v>0</v>
      </c>
      <c r="V1013" s="841">
        <f t="shared" si="1030"/>
        <v>0</v>
      </c>
      <c r="W1013" s="841">
        <f t="shared" si="1030"/>
        <v>376329124.91803277</v>
      </c>
      <c r="X1013" s="841">
        <f t="shared" si="1030"/>
        <v>42616218.600000009</v>
      </c>
      <c r="Y1013" s="841">
        <f t="shared" si="1030"/>
        <v>418945343.51803279</v>
      </c>
      <c r="Z1013" s="841">
        <f t="shared" si="1030"/>
        <v>418945343.51803279</v>
      </c>
      <c r="AA1013" s="988"/>
    </row>
    <row r="1014" spans="1:27">
      <c r="A1014" s="146"/>
      <c r="B1014" s="146"/>
      <c r="C1014" s="147"/>
      <c r="D1014" s="99"/>
      <c r="E1014" s="99"/>
      <c r="F1014" s="148"/>
      <c r="G1014" s="82"/>
      <c r="H1014" s="82"/>
      <c r="I1014" s="82"/>
      <c r="J1014" s="82"/>
      <c r="K1014" s="82"/>
      <c r="L1014" s="62"/>
      <c r="M1014" s="553">
        <f>'KL TTHT CV DOT 2'!P1013</f>
        <v>0</v>
      </c>
      <c r="N1014" s="576">
        <f>'KL TTHT CV DOT 2'!Q1013</f>
        <v>0</v>
      </c>
      <c r="O1014" s="576">
        <f t="shared" si="999"/>
        <v>0</v>
      </c>
      <c r="P1014" s="553">
        <f t="shared" si="1012"/>
        <v>0</v>
      </c>
      <c r="Q1014" s="82"/>
      <c r="R1014" s="82"/>
      <c r="S1014" s="553" t="e">
        <f>#REF!+Q1014+R1014</f>
        <v>#REF!</v>
      </c>
      <c r="T1014" s="266"/>
      <c r="U1014" s="266"/>
      <c r="V1014" s="255"/>
      <c r="W1014" s="266"/>
      <c r="X1014" s="266"/>
      <c r="Y1014" s="255"/>
      <c r="Z1014" s="255"/>
      <c r="AA1014" s="990"/>
    </row>
    <row r="1015" spans="1:27">
      <c r="A1015" s="149" t="s">
        <v>189</v>
      </c>
      <c r="B1015" s="149"/>
      <c r="C1015" s="150" t="s">
        <v>78</v>
      </c>
      <c r="D1015" s="100">
        <v>1</v>
      </c>
      <c r="E1015" s="100"/>
      <c r="F1015" s="151" t="s">
        <v>10</v>
      </c>
      <c r="G1015" s="75"/>
      <c r="H1015" s="75"/>
      <c r="I1015" s="75"/>
      <c r="J1015" s="75"/>
      <c r="K1015" s="75"/>
      <c r="L1015" s="75">
        <f>SUM(L1016:L1052)</f>
        <v>0</v>
      </c>
      <c r="M1015" s="555">
        <f>'KL TTHT CV DOT 2'!P1014</f>
        <v>0</v>
      </c>
      <c r="N1015" s="571">
        <f>'KL TTHT CV DOT 2'!Q1014</f>
        <v>0</v>
      </c>
      <c r="O1015" s="571">
        <f t="shared" si="999"/>
        <v>0</v>
      </c>
      <c r="P1015" s="555">
        <f t="shared" si="1012"/>
        <v>0</v>
      </c>
      <c r="Q1015" s="75"/>
      <c r="R1015" s="75"/>
      <c r="S1015" s="555" t="e">
        <f>#REF!+Q1015+R1015</f>
        <v>#REF!</v>
      </c>
      <c r="T1015" s="259"/>
      <c r="U1015" s="259"/>
      <c r="V1015" s="259">
        <f>SUM(V1016:V1052)</f>
        <v>0</v>
      </c>
      <c r="W1015" s="259"/>
      <c r="X1015" s="259"/>
      <c r="Y1015" s="259">
        <f>SUM(Y1016:Y1052)</f>
        <v>0</v>
      </c>
      <c r="Z1015" s="259">
        <f>SUM(Z1016:Z1052)</f>
        <v>0</v>
      </c>
      <c r="AA1015" s="988"/>
    </row>
    <row r="1016" spans="1:27" outlineLevel="1">
      <c r="A1016" s="137" t="s">
        <v>190</v>
      </c>
      <c r="B1016" s="137"/>
      <c r="C1016" s="138" t="s">
        <v>82</v>
      </c>
      <c r="D1016" s="94">
        <v>1</v>
      </c>
      <c r="E1016" s="94"/>
      <c r="F1016" s="139" t="s">
        <v>10</v>
      </c>
      <c r="G1016" s="71"/>
      <c r="H1016" s="71"/>
      <c r="I1016" s="71"/>
      <c r="J1016" s="71"/>
      <c r="K1016" s="71"/>
      <c r="L1016" s="62">
        <v>0</v>
      </c>
      <c r="M1016" s="552">
        <f>'KL TTHT CV DOT 2'!P1015</f>
        <v>0</v>
      </c>
      <c r="N1016" s="570">
        <f>'KL TTHT CV DOT 2'!Q1015</f>
        <v>0</v>
      </c>
      <c r="O1016" s="570">
        <f t="shared" si="999"/>
        <v>0</v>
      </c>
      <c r="P1016" s="552">
        <f t="shared" si="1012"/>
        <v>0</v>
      </c>
      <c r="Q1016" s="71"/>
      <c r="R1016" s="71"/>
      <c r="S1016" s="552" t="e">
        <f>#REF!+Q1016+R1016</f>
        <v>#REF!</v>
      </c>
      <c r="T1016" s="257"/>
      <c r="U1016" s="257"/>
      <c r="V1016" s="255">
        <v>0</v>
      </c>
      <c r="W1016" s="257"/>
      <c r="X1016" s="257"/>
      <c r="Y1016" s="255">
        <v>0</v>
      </c>
      <c r="Z1016" s="255">
        <v>0</v>
      </c>
      <c r="AA1016" s="990"/>
    </row>
    <row r="1017" spans="1:27" outlineLevel="1">
      <c r="A1017" s="137" t="s">
        <v>191</v>
      </c>
      <c r="B1017" s="137"/>
      <c r="C1017" s="138" t="s">
        <v>192</v>
      </c>
      <c r="D1017" s="94">
        <v>1</v>
      </c>
      <c r="E1017" s="94"/>
      <c r="F1017" s="139" t="s">
        <v>10</v>
      </c>
      <c r="G1017" s="71"/>
      <c r="H1017" s="71"/>
      <c r="I1017" s="71"/>
      <c r="J1017" s="71"/>
      <c r="K1017" s="71"/>
      <c r="L1017" s="62">
        <v>0</v>
      </c>
      <c r="M1017" s="552">
        <f>'KL TTHT CV DOT 2'!P1016</f>
        <v>0</v>
      </c>
      <c r="N1017" s="570">
        <f>'KL TTHT CV DOT 2'!Q1016</f>
        <v>0</v>
      </c>
      <c r="O1017" s="570">
        <f t="shared" ref="O1017:O1080" si="1031">M1017+N1017</f>
        <v>0</v>
      </c>
      <c r="P1017" s="552">
        <f t="shared" si="1012"/>
        <v>0</v>
      </c>
      <c r="Q1017" s="71"/>
      <c r="R1017" s="71"/>
      <c r="S1017" s="552" t="e">
        <f>#REF!+Q1017+R1017</f>
        <v>#REF!</v>
      </c>
      <c r="T1017" s="257"/>
      <c r="U1017" s="257"/>
      <c r="V1017" s="255">
        <v>0</v>
      </c>
      <c r="W1017" s="257"/>
      <c r="X1017" s="257"/>
      <c r="Y1017" s="255">
        <v>0</v>
      </c>
      <c r="Z1017" s="255">
        <v>0</v>
      </c>
      <c r="AA1017" s="990"/>
    </row>
    <row r="1018" spans="1:27" outlineLevel="1">
      <c r="A1018" s="137" t="s">
        <v>193</v>
      </c>
      <c r="B1018" s="137"/>
      <c r="C1018" s="138" t="s">
        <v>194</v>
      </c>
      <c r="D1018" s="94">
        <v>1</v>
      </c>
      <c r="E1018" s="94"/>
      <c r="F1018" s="139" t="s">
        <v>10</v>
      </c>
      <c r="G1018" s="71"/>
      <c r="H1018" s="71"/>
      <c r="I1018" s="71"/>
      <c r="J1018" s="71"/>
      <c r="K1018" s="71"/>
      <c r="L1018" s="62">
        <v>0</v>
      </c>
      <c r="M1018" s="552">
        <f>'KL TTHT CV DOT 2'!P1017</f>
        <v>0</v>
      </c>
      <c r="N1018" s="570">
        <f>'KL TTHT CV DOT 2'!Q1017</f>
        <v>0</v>
      </c>
      <c r="O1018" s="570">
        <f t="shared" si="1031"/>
        <v>0</v>
      </c>
      <c r="P1018" s="552">
        <f t="shared" si="1012"/>
        <v>0</v>
      </c>
      <c r="Q1018" s="71"/>
      <c r="R1018" s="71"/>
      <c r="S1018" s="552" t="e">
        <f>#REF!+Q1018+R1018</f>
        <v>#REF!</v>
      </c>
      <c r="T1018" s="257"/>
      <c r="U1018" s="257"/>
      <c r="V1018" s="255">
        <v>0</v>
      </c>
      <c r="W1018" s="257"/>
      <c r="X1018" s="257"/>
      <c r="Y1018" s="255">
        <v>0</v>
      </c>
      <c r="Z1018" s="255">
        <v>0</v>
      </c>
      <c r="AA1018" s="990"/>
    </row>
    <row r="1019" spans="1:27" outlineLevel="1">
      <c r="A1019" s="137" t="s">
        <v>195</v>
      </c>
      <c r="B1019" s="137"/>
      <c r="C1019" s="138" t="s">
        <v>90</v>
      </c>
      <c r="D1019" s="94">
        <v>1</v>
      </c>
      <c r="E1019" s="94"/>
      <c r="F1019" s="139" t="s">
        <v>10</v>
      </c>
      <c r="G1019" s="71"/>
      <c r="H1019" s="71"/>
      <c r="I1019" s="71"/>
      <c r="J1019" s="71"/>
      <c r="K1019" s="71"/>
      <c r="L1019" s="62">
        <v>0</v>
      </c>
      <c r="M1019" s="552">
        <f>'KL TTHT CV DOT 2'!P1018</f>
        <v>0</v>
      </c>
      <c r="N1019" s="570">
        <f>'KL TTHT CV DOT 2'!Q1018</f>
        <v>0</v>
      </c>
      <c r="O1019" s="570">
        <f t="shared" si="1031"/>
        <v>0</v>
      </c>
      <c r="P1019" s="552">
        <f t="shared" si="1012"/>
        <v>0</v>
      </c>
      <c r="Q1019" s="71"/>
      <c r="R1019" s="71"/>
      <c r="S1019" s="552" t="e">
        <f>#REF!+Q1019+R1019</f>
        <v>#REF!</v>
      </c>
      <c r="T1019" s="257"/>
      <c r="U1019" s="257"/>
      <c r="V1019" s="255">
        <v>0</v>
      </c>
      <c r="W1019" s="257"/>
      <c r="X1019" s="257"/>
      <c r="Y1019" s="255">
        <v>0</v>
      </c>
      <c r="Z1019" s="255">
        <v>0</v>
      </c>
      <c r="AA1019" s="990"/>
    </row>
    <row r="1020" spans="1:27" outlineLevel="1">
      <c r="A1020" s="137" t="s">
        <v>196</v>
      </c>
      <c r="B1020" s="137"/>
      <c r="C1020" s="138" t="s">
        <v>197</v>
      </c>
      <c r="D1020" s="94">
        <v>1</v>
      </c>
      <c r="E1020" s="94"/>
      <c r="F1020" s="139" t="s">
        <v>10</v>
      </c>
      <c r="G1020" s="71"/>
      <c r="H1020" s="71"/>
      <c r="I1020" s="71"/>
      <c r="J1020" s="71"/>
      <c r="K1020" s="71"/>
      <c r="L1020" s="62">
        <v>0</v>
      </c>
      <c r="M1020" s="552">
        <f>'KL TTHT CV DOT 2'!P1019</f>
        <v>0</v>
      </c>
      <c r="N1020" s="570">
        <f>'KL TTHT CV DOT 2'!Q1019</f>
        <v>0</v>
      </c>
      <c r="O1020" s="570">
        <f t="shared" si="1031"/>
        <v>0</v>
      </c>
      <c r="P1020" s="552">
        <f t="shared" si="1012"/>
        <v>0</v>
      </c>
      <c r="Q1020" s="71"/>
      <c r="R1020" s="71"/>
      <c r="S1020" s="552" t="e">
        <f>#REF!+Q1020+R1020</f>
        <v>#REF!</v>
      </c>
      <c r="T1020" s="257"/>
      <c r="U1020" s="257"/>
      <c r="V1020" s="255">
        <v>0</v>
      </c>
      <c r="W1020" s="257"/>
      <c r="X1020" s="257"/>
      <c r="Y1020" s="255">
        <v>0</v>
      </c>
      <c r="Z1020" s="255">
        <v>0</v>
      </c>
      <c r="AA1020" s="990"/>
    </row>
    <row r="1021" spans="1:27" outlineLevel="1">
      <c r="A1021" s="137" t="s">
        <v>198</v>
      </c>
      <c r="B1021" s="137"/>
      <c r="C1021" s="138" t="s">
        <v>199</v>
      </c>
      <c r="D1021" s="94">
        <v>0</v>
      </c>
      <c r="E1021" s="94"/>
      <c r="F1021" s="139" t="s">
        <v>10</v>
      </c>
      <c r="G1021" s="71"/>
      <c r="H1021" s="71"/>
      <c r="I1021" s="71"/>
      <c r="J1021" s="71"/>
      <c r="K1021" s="71"/>
      <c r="L1021" s="62">
        <v>0</v>
      </c>
      <c r="M1021" s="552">
        <f>'KL TTHT CV DOT 2'!P1020</f>
        <v>0</v>
      </c>
      <c r="N1021" s="570">
        <f>'KL TTHT CV DOT 2'!Q1020</f>
        <v>0</v>
      </c>
      <c r="O1021" s="570">
        <f t="shared" si="1031"/>
        <v>0</v>
      </c>
      <c r="P1021" s="552">
        <f t="shared" si="1012"/>
        <v>0</v>
      </c>
      <c r="Q1021" s="71"/>
      <c r="R1021" s="71"/>
      <c r="S1021" s="552" t="e">
        <f>#REF!+Q1021+R1021</f>
        <v>#REF!</v>
      </c>
      <c r="T1021" s="257"/>
      <c r="U1021" s="257"/>
      <c r="V1021" s="255">
        <v>0</v>
      </c>
      <c r="W1021" s="257"/>
      <c r="X1021" s="257"/>
      <c r="Y1021" s="255">
        <v>0</v>
      </c>
      <c r="Z1021" s="255">
        <v>0</v>
      </c>
      <c r="AA1021" s="990"/>
    </row>
    <row r="1022" spans="1:27" outlineLevel="1">
      <c r="A1022" s="137" t="s">
        <v>200</v>
      </c>
      <c r="B1022" s="137"/>
      <c r="C1022" s="138" t="s">
        <v>201</v>
      </c>
      <c r="D1022" s="94">
        <v>0</v>
      </c>
      <c r="E1022" s="94"/>
      <c r="F1022" s="139" t="s">
        <v>10</v>
      </c>
      <c r="G1022" s="71"/>
      <c r="H1022" s="71"/>
      <c r="I1022" s="71"/>
      <c r="J1022" s="71"/>
      <c r="K1022" s="71"/>
      <c r="L1022" s="62">
        <v>0</v>
      </c>
      <c r="M1022" s="552">
        <f>'KL TTHT CV DOT 2'!P1021</f>
        <v>0</v>
      </c>
      <c r="N1022" s="570">
        <f>'KL TTHT CV DOT 2'!Q1021</f>
        <v>0</v>
      </c>
      <c r="O1022" s="570">
        <f t="shared" si="1031"/>
        <v>0</v>
      </c>
      <c r="P1022" s="552">
        <f t="shared" si="1012"/>
        <v>0</v>
      </c>
      <c r="Q1022" s="71"/>
      <c r="R1022" s="71"/>
      <c r="S1022" s="552" t="e">
        <f>#REF!+Q1022+R1022</f>
        <v>#REF!</v>
      </c>
      <c r="T1022" s="257"/>
      <c r="U1022" s="257"/>
      <c r="V1022" s="255">
        <v>0</v>
      </c>
      <c r="W1022" s="257"/>
      <c r="X1022" s="257"/>
      <c r="Y1022" s="255">
        <v>0</v>
      </c>
      <c r="Z1022" s="255">
        <v>0</v>
      </c>
      <c r="AA1022" s="990"/>
    </row>
    <row r="1023" spans="1:27" outlineLevel="1">
      <c r="A1023" s="137" t="s">
        <v>202</v>
      </c>
      <c r="B1023" s="137"/>
      <c r="C1023" s="138" t="s">
        <v>203</v>
      </c>
      <c r="D1023" s="94">
        <v>1</v>
      </c>
      <c r="E1023" s="94"/>
      <c r="F1023" s="139" t="s">
        <v>10</v>
      </c>
      <c r="G1023" s="71"/>
      <c r="H1023" s="71"/>
      <c r="I1023" s="71"/>
      <c r="J1023" s="71"/>
      <c r="K1023" s="71"/>
      <c r="L1023" s="62">
        <v>0</v>
      </c>
      <c r="M1023" s="552">
        <f>'KL TTHT CV DOT 2'!P1022</f>
        <v>0</v>
      </c>
      <c r="N1023" s="570">
        <f>'KL TTHT CV DOT 2'!Q1022</f>
        <v>0</v>
      </c>
      <c r="O1023" s="570">
        <f t="shared" si="1031"/>
        <v>0</v>
      </c>
      <c r="P1023" s="552">
        <f t="shared" si="1012"/>
        <v>0</v>
      </c>
      <c r="Q1023" s="71"/>
      <c r="R1023" s="71"/>
      <c r="S1023" s="552" t="e">
        <f>#REF!+Q1023+R1023</f>
        <v>#REF!</v>
      </c>
      <c r="T1023" s="257"/>
      <c r="U1023" s="257"/>
      <c r="V1023" s="255">
        <v>0</v>
      </c>
      <c r="W1023" s="257"/>
      <c r="X1023" s="257"/>
      <c r="Y1023" s="255">
        <v>0</v>
      </c>
      <c r="Z1023" s="255">
        <v>0</v>
      </c>
      <c r="AA1023" s="990"/>
    </row>
    <row r="1024" spans="1:27" outlineLevel="1">
      <c r="A1024" s="137" t="s">
        <v>204</v>
      </c>
      <c r="B1024" s="137"/>
      <c r="C1024" s="138" t="s">
        <v>205</v>
      </c>
      <c r="D1024" s="94">
        <v>1</v>
      </c>
      <c r="E1024" s="94"/>
      <c r="F1024" s="139" t="s">
        <v>10</v>
      </c>
      <c r="G1024" s="71"/>
      <c r="H1024" s="71"/>
      <c r="I1024" s="71"/>
      <c r="J1024" s="71"/>
      <c r="K1024" s="71"/>
      <c r="L1024" s="62">
        <v>0</v>
      </c>
      <c r="M1024" s="552">
        <f>'KL TTHT CV DOT 2'!P1023</f>
        <v>0</v>
      </c>
      <c r="N1024" s="570">
        <f>'KL TTHT CV DOT 2'!Q1023</f>
        <v>0</v>
      </c>
      <c r="O1024" s="570">
        <f t="shared" si="1031"/>
        <v>0</v>
      </c>
      <c r="P1024" s="552">
        <f t="shared" si="1012"/>
        <v>0</v>
      </c>
      <c r="Q1024" s="71"/>
      <c r="R1024" s="71"/>
      <c r="S1024" s="552" t="e">
        <f>#REF!+Q1024+R1024</f>
        <v>#REF!</v>
      </c>
      <c r="T1024" s="257"/>
      <c r="U1024" s="257"/>
      <c r="V1024" s="255">
        <v>0</v>
      </c>
      <c r="W1024" s="257"/>
      <c r="X1024" s="257"/>
      <c r="Y1024" s="255">
        <v>0</v>
      </c>
      <c r="Z1024" s="255">
        <v>0</v>
      </c>
      <c r="AA1024" s="990"/>
    </row>
    <row r="1025" spans="1:27" outlineLevel="1">
      <c r="A1025" s="137" t="s">
        <v>206</v>
      </c>
      <c r="B1025" s="137"/>
      <c r="C1025" s="138" t="s">
        <v>102</v>
      </c>
      <c r="D1025" s="94">
        <v>1</v>
      </c>
      <c r="E1025" s="94"/>
      <c r="F1025" s="139" t="s">
        <v>10</v>
      </c>
      <c r="G1025" s="71"/>
      <c r="H1025" s="71"/>
      <c r="I1025" s="71"/>
      <c r="J1025" s="71"/>
      <c r="K1025" s="71"/>
      <c r="L1025" s="62">
        <v>0</v>
      </c>
      <c r="M1025" s="552">
        <f>'KL TTHT CV DOT 2'!P1024</f>
        <v>0</v>
      </c>
      <c r="N1025" s="570">
        <f>'KL TTHT CV DOT 2'!Q1024</f>
        <v>0</v>
      </c>
      <c r="O1025" s="570">
        <f t="shared" si="1031"/>
        <v>0</v>
      </c>
      <c r="P1025" s="552">
        <f t="shared" si="1012"/>
        <v>0</v>
      </c>
      <c r="Q1025" s="71"/>
      <c r="R1025" s="71"/>
      <c r="S1025" s="552" t="e">
        <f>#REF!+Q1025+R1025</f>
        <v>#REF!</v>
      </c>
      <c r="T1025" s="257"/>
      <c r="U1025" s="257"/>
      <c r="V1025" s="255">
        <v>0</v>
      </c>
      <c r="W1025" s="257"/>
      <c r="X1025" s="257"/>
      <c r="Y1025" s="255">
        <v>0</v>
      </c>
      <c r="Z1025" s="255">
        <v>0</v>
      </c>
      <c r="AA1025" s="990"/>
    </row>
    <row r="1026" spans="1:27" outlineLevel="1">
      <c r="A1026" s="137" t="s">
        <v>207</v>
      </c>
      <c r="B1026" s="137"/>
      <c r="C1026" s="138" t="s">
        <v>208</v>
      </c>
      <c r="D1026" s="94">
        <v>1</v>
      </c>
      <c r="E1026" s="94"/>
      <c r="F1026" s="139" t="s">
        <v>10</v>
      </c>
      <c r="G1026" s="71"/>
      <c r="H1026" s="71"/>
      <c r="I1026" s="71"/>
      <c r="J1026" s="71"/>
      <c r="K1026" s="71"/>
      <c r="L1026" s="62">
        <v>0</v>
      </c>
      <c r="M1026" s="552">
        <f>'KL TTHT CV DOT 2'!P1025</f>
        <v>0</v>
      </c>
      <c r="N1026" s="570">
        <f>'KL TTHT CV DOT 2'!Q1025</f>
        <v>0</v>
      </c>
      <c r="O1026" s="570">
        <f t="shared" si="1031"/>
        <v>0</v>
      </c>
      <c r="P1026" s="552">
        <f t="shared" si="1012"/>
        <v>0</v>
      </c>
      <c r="Q1026" s="71"/>
      <c r="R1026" s="71"/>
      <c r="S1026" s="552" t="e">
        <f>#REF!+Q1026+R1026</f>
        <v>#REF!</v>
      </c>
      <c r="T1026" s="257"/>
      <c r="U1026" s="257"/>
      <c r="V1026" s="255">
        <v>0</v>
      </c>
      <c r="W1026" s="257"/>
      <c r="X1026" s="257"/>
      <c r="Y1026" s="255">
        <v>0</v>
      </c>
      <c r="Z1026" s="255">
        <v>0</v>
      </c>
      <c r="AA1026" s="990"/>
    </row>
    <row r="1027" spans="1:27" outlineLevel="1">
      <c r="A1027" s="137" t="s">
        <v>209</v>
      </c>
      <c r="B1027" s="137"/>
      <c r="C1027" s="138" t="s">
        <v>210</v>
      </c>
      <c r="D1027" s="94">
        <v>1</v>
      </c>
      <c r="E1027" s="94"/>
      <c r="F1027" s="139" t="s">
        <v>10</v>
      </c>
      <c r="G1027" s="71"/>
      <c r="H1027" s="71"/>
      <c r="I1027" s="71"/>
      <c r="J1027" s="71"/>
      <c r="K1027" s="71"/>
      <c r="L1027" s="62">
        <v>0</v>
      </c>
      <c r="M1027" s="552">
        <f>'KL TTHT CV DOT 2'!P1026</f>
        <v>0</v>
      </c>
      <c r="N1027" s="570">
        <f>'KL TTHT CV DOT 2'!Q1026</f>
        <v>0</v>
      </c>
      <c r="O1027" s="570">
        <f t="shared" si="1031"/>
        <v>0</v>
      </c>
      <c r="P1027" s="552">
        <f t="shared" si="1012"/>
        <v>0</v>
      </c>
      <c r="Q1027" s="71"/>
      <c r="R1027" s="71"/>
      <c r="S1027" s="552" t="e">
        <f>#REF!+Q1027+R1027</f>
        <v>#REF!</v>
      </c>
      <c r="T1027" s="257"/>
      <c r="U1027" s="257"/>
      <c r="V1027" s="255">
        <v>0</v>
      </c>
      <c r="W1027" s="257"/>
      <c r="X1027" s="257"/>
      <c r="Y1027" s="255">
        <v>0</v>
      </c>
      <c r="Z1027" s="255">
        <v>0</v>
      </c>
      <c r="AA1027" s="990"/>
    </row>
    <row r="1028" spans="1:27" outlineLevel="1">
      <c r="A1028" s="137" t="s">
        <v>211</v>
      </c>
      <c r="B1028" s="137"/>
      <c r="C1028" s="138" t="s">
        <v>212</v>
      </c>
      <c r="D1028" s="94">
        <v>1</v>
      </c>
      <c r="E1028" s="94"/>
      <c r="F1028" s="139" t="s">
        <v>10</v>
      </c>
      <c r="G1028" s="71"/>
      <c r="H1028" s="71"/>
      <c r="I1028" s="71"/>
      <c r="J1028" s="71"/>
      <c r="K1028" s="71"/>
      <c r="L1028" s="62">
        <v>0</v>
      </c>
      <c r="M1028" s="552">
        <f>'KL TTHT CV DOT 2'!P1027</f>
        <v>0</v>
      </c>
      <c r="N1028" s="570">
        <f>'KL TTHT CV DOT 2'!Q1027</f>
        <v>0</v>
      </c>
      <c r="O1028" s="570">
        <f t="shared" si="1031"/>
        <v>0</v>
      </c>
      <c r="P1028" s="552">
        <f t="shared" si="1012"/>
        <v>0</v>
      </c>
      <c r="Q1028" s="71"/>
      <c r="R1028" s="71"/>
      <c r="S1028" s="552" t="e">
        <f>#REF!+Q1028+R1028</f>
        <v>#REF!</v>
      </c>
      <c r="T1028" s="257"/>
      <c r="U1028" s="257"/>
      <c r="V1028" s="255">
        <v>0</v>
      </c>
      <c r="W1028" s="257"/>
      <c r="X1028" s="257"/>
      <c r="Y1028" s="255">
        <v>0</v>
      </c>
      <c r="Z1028" s="255">
        <v>0</v>
      </c>
      <c r="AA1028" s="990"/>
    </row>
    <row r="1029" spans="1:27" outlineLevel="1">
      <c r="A1029" s="137" t="s">
        <v>213</v>
      </c>
      <c r="B1029" s="137"/>
      <c r="C1029" s="138" t="s">
        <v>214</v>
      </c>
      <c r="D1029" s="94">
        <v>1</v>
      </c>
      <c r="E1029" s="94"/>
      <c r="F1029" s="139" t="s">
        <v>10</v>
      </c>
      <c r="G1029" s="71"/>
      <c r="H1029" s="71"/>
      <c r="I1029" s="71"/>
      <c r="J1029" s="71"/>
      <c r="K1029" s="71"/>
      <c r="L1029" s="62">
        <v>0</v>
      </c>
      <c r="M1029" s="552">
        <f>'KL TTHT CV DOT 2'!P1028</f>
        <v>0</v>
      </c>
      <c r="N1029" s="570">
        <f>'KL TTHT CV DOT 2'!Q1028</f>
        <v>0</v>
      </c>
      <c r="O1029" s="570">
        <f t="shared" si="1031"/>
        <v>0</v>
      </c>
      <c r="P1029" s="552">
        <f t="shared" si="1012"/>
        <v>0</v>
      </c>
      <c r="Q1029" s="71"/>
      <c r="R1029" s="71"/>
      <c r="S1029" s="552" t="e">
        <f>#REF!+Q1029+R1029</f>
        <v>#REF!</v>
      </c>
      <c r="T1029" s="257"/>
      <c r="U1029" s="257"/>
      <c r="V1029" s="255">
        <v>0</v>
      </c>
      <c r="W1029" s="257"/>
      <c r="X1029" s="257"/>
      <c r="Y1029" s="255">
        <v>0</v>
      </c>
      <c r="Z1029" s="255">
        <v>0</v>
      </c>
      <c r="AA1029" s="990"/>
    </row>
    <row r="1030" spans="1:27" outlineLevel="1">
      <c r="A1030" s="137" t="s">
        <v>215</v>
      </c>
      <c r="B1030" s="137"/>
      <c r="C1030" s="138" t="s">
        <v>94</v>
      </c>
      <c r="D1030" s="94">
        <v>1</v>
      </c>
      <c r="E1030" s="94"/>
      <c r="F1030" s="139" t="s">
        <v>10</v>
      </c>
      <c r="G1030" s="71"/>
      <c r="H1030" s="71"/>
      <c r="I1030" s="71"/>
      <c r="J1030" s="71"/>
      <c r="K1030" s="71"/>
      <c r="L1030" s="62">
        <v>0</v>
      </c>
      <c r="M1030" s="552">
        <f>'KL TTHT CV DOT 2'!P1029</f>
        <v>0</v>
      </c>
      <c r="N1030" s="570">
        <f>'KL TTHT CV DOT 2'!Q1029</f>
        <v>0</v>
      </c>
      <c r="O1030" s="570">
        <f t="shared" si="1031"/>
        <v>0</v>
      </c>
      <c r="P1030" s="552">
        <f t="shared" si="1012"/>
        <v>0</v>
      </c>
      <c r="Q1030" s="71"/>
      <c r="R1030" s="71"/>
      <c r="S1030" s="552" t="e">
        <f>#REF!+Q1030+R1030</f>
        <v>#REF!</v>
      </c>
      <c r="T1030" s="257"/>
      <c r="U1030" s="257"/>
      <c r="V1030" s="255">
        <v>0</v>
      </c>
      <c r="W1030" s="257"/>
      <c r="X1030" s="257"/>
      <c r="Y1030" s="255">
        <v>0</v>
      </c>
      <c r="Z1030" s="255">
        <v>0</v>
      </c>
      <c r="AA1030" s="990"/>
    </row>
    <row r="1031" spans="1:27" outlineLevel="1">
      <c r="A1031" s="137" t="s">
        <v>216</v>
      </c>
      <c r="B1031" s="137"/>
      <c r="C1031" s="138" t="s">
        <v>96</v>
      </c>
      <c r="D1031" s="94">
        <v>1</v>
      </c>
      <c r="E1031" s="94"/>
      <c r="F1031" s="139" t="s">
        <v>10</v>
      </c>
      <c r="G1031" s="71"/>
      <c r="H1031" s="71"/>
      <c r="I1031" s="71"/>
      <c r="J1031" s="71"/>
      <c r="K1031" s="71"/>
      <c r="L1031" s="62">
        <v>0</v>
      </c>
      <c r="M1031" s="552">
        <f>'KL TTHT CV DOT 2'!P1030</f>
        <v>0</v>
      </c>
      <c r="N1031" s="570">
        <f>'KL TTHT CV DOT 2'!Q1030</f>
        <v>0</v>
      </c>
      <c r="O1031" s="570">
        <f t="shared" si="1031"/>
        <v>0</v>
      </c>
      <c r="P1031" s="552">
        <f t="shared" si="1012"/>
        <v>0</v>
      </c>
      <c r="Q1031" s="71"/>
      <c r="R1031" s="71"/>
      <c r="S1031" s="552" t="e">
        <f>#REF!+Q1031+R1031</f>
        <v>#REF!</v>
      </c>
      <c r="T1031" s="257"/>
      <c r="U1031" s="257"/>
      <c r="V1031" s="255">
        <v>0</v>
      </c>
      <c r="W1031" s="257"/>
      <c r="X1031" s="257"/>
      <c r="Y1031" s="255">
        <v>0</v>
      </c>
      <c r="Z1031" s="255">
        <v>0</v>
      </c>
      <c r="AA1031" s="990"/>
    </row>
    <row r="1032" spans="1:27" outlineLevel="1">
      <c r="A1032" s="137" t="s">
        <v>217</v>
      </c>
      <c r="B1032" s="137"/>
      <c r="C1032" s="138" t="s">
        <v>100</v>
      </c>
      <c r="D1032" s="94">
        <v>1</v>
      </c>
      <c r="E1032" s="94"/>
      <c r="F1032" s="139" t="s">
        <v>10</v>
      </c>
      <c r="G1032" s="71"/>
      <c r="H1032" s="71"/>
      <c r="I1032" s="71"/>
      <c r="J1032" s="71"/>
      <c r="K1032" s="71"/>
      <c r="L1032" s="62">
        <v>0</v>
      </c>
      <c r="M1032" s="552">
        <f>'KL TTHT CV DOT 2'!P1031</f>
        <v>0</v>
      </c>
      <c r="N1032" s="570">
        <f>'KL TTHT CV DOT 2'!Q1031</f>
        <v>0</v>
      </c>
      <c r="O1032" s="570">
        <f t="shared" si="1031"/>
        <v>0</v>
      </c>
      <c r="P1032" s="552">
        <f t="shared" si="1012"/>
        <v>0</v>
      </c>
      <c r="Q1032" s="71"/>
      <c r="R1032" s="71"/>
      <c r="S1032" s="552" t="e">
        <f>#REF!+Q1032+R1032</f>
        <v>#REF!</v>
      </c>
      <c r="T1032" s="257"/>
      <c r="U1032" s="257"/>
      <c r="V1032" s="255">
        <v>0</v>
      </c>
      <c r="W1032" s="257"/>
      <c r="X1032" s="257"/>
      <c r="Y1032" s="255">
        <v>0</v>
      </c>
      <c r="Z1032" s="255">
        <v>0</v>
      </c>
      <c r="AA1032" s="990"/>
    </row>
    <row r="1033" spans="1:27" outlineLevel="1">
      <c r="A1033" s="137" t="s">
        <v>218</v>
      </c>
      <c r="B1033" s="137"/>
      <c r="C1033" s="138" t="s">
        <v>219</v>
      </c>
      <c r="D1033" s="94">
        <v>1</v>
      </c>
      <c r="E1033" s="94"/>
      <c r="F1033" s="139" t="s">
        <v>10</v>
      </c>
      <c r="G1033" s="71"/>
      <c r="H1033" s="71"/>
      <c r="I1033" s="71"/>
      <c r="J1033" s="71"/>
      <c r="K1033" s="71"/>
      <c r="L1033" s="62">
        <v>0</v>
      </c>
      <c r="M1033" s="552">
        <f>'KL TTHT CV DOT 2'!P1032</f>
        <v>0</v>
      </c>
      <c r="N1033" s="570">
        <f>'KL TTHT CV DOT 2'!Q1032</f>
        <v>0</v>
      </c>
      <c r="O1033" s="570">
        <f t="shared" si="1031"/>
        <v>0</v>
      </c>
      <c r="P1033" s="552">
        <f t="shared" si="1012"/>
        <v>0</v>
      </c>
      <c r="Q1033" s="71"/>
      <c r="R1033" s="71"/>
      <c r="S1033" s="552" t="e">
        <f>#REF!+Q1033+R1033</f>
        <v>#REF!</v>
      </c>
      <c r="T1033" s="257"/>
      <c r="U1033" s="257"/>
      <c r="V1033" s="255">
        <v>0</v>
      </c>
      <c r="W1033" s="257"/>
      <c r="X1033" s="257"/>
      <c r="Y1033" s="255">
        <v>0</v>
      </c>
      <c r="Z1033" s="255">
        <v>0</v>
      </c>
      <c r="AA1033" s="990"/>
    </row>
    <row r="1034" spans="1:27" outlineLevel="1">
      <c r="A1034" s="137" t="s">
        <v>220</v>
      </c>
      <c r="B1034" s="137"/>
      <c r="C1034" s="138" t="s">
        <v>104</v>
      </c>
      <c r="D1034" s="94">
        <v>1</v>
      </c>
      <c r="E1034" s="94"/>
      <c r="F1034" s="139" t="s">
        <v>10</v>
      </c>
      <c r="G1034" s="71"/>
      <c r="H1034" s="71"/>
      <c r="I1034" s="71"/>
      <c r="J1034" s="71"/>
      <c r="K1034" s="71"/>
      <c r="L1034" s="62">
        <v>0</v>
      </c>
      <c r="M1034" s="552">
        <f>'KL TTHT CV DOT 2'!P1033</f>
        <v>0</v>
      </c>
      <c r="N1034" s="570">
        <f>'KL TTHT CV DOT 2'!Q1033</f>
        <v>0</v>
      </c>
      <c r="O1034" s="570">
        <f t="shared" si="1031"/>
        <v>0</v>
      </c>
      <c r="P1034" s="552">
        <f t="shared" si="1012"/>
        <v>0</v>
      </c>
      <c r="Q1034" s="71"/>
      <c r="R1034" s="71"/>
      <c r="S1034" s="552" t="e">
        <f>#REF!+Q1034+R1034</f>
        <v>#REF!</v>
      </c>
      <c r="T1034" s="257"/>
      <c r="U1034" s="257"/>
      <c r="V1034" s="255">
        <v>0</v>
      </c>
      <c r="W1034" s="257"/>
      <c r="X1034" s="257"/>
      <c r="Y1034" s="255">
        <v>0</v>
      </c>
      <c r="Z1034" s="255">
        <v>0</v>
      </c>
      <c r="AA1034" s="990"/>
    </row>
    <row r="1035" spans="1:27" outlineLevel="1">
      <c r="A1035" s="137" t="s">
        <v>221</v>
      </c>
      <c r="B1035" s="137"/>
      <c r="C1035" s="138" t="s">
        <v>222</v>
      </c>
      <c r="D1035" s="94">
        <v>1</v>
      </c>
      <c r="E1035" s="94"/>
      <c r="F1035" s="139" t="s">
        <v>10</v>
      </c>
      <c r="G1035" s="71"/>
      <c r="H1035" s="71"/>
      <c r="I1035" s="71"/>
      <c r="J1035" s="71"/>
      <c r="K1035" s="71"/>
      <c r="L1035" s="62">
        <v>0</v>
      </c>
      <c r="M1035" s="552">
        <f>'KL TTHT CV DOT 2'!P1034</f>
        <v>0</v>
      </c>
      <c r="N1035" s="570">
        <f>'KL TTHT CV DOT 2'!Q1034</f>
        <v>0</v>
      </c>
      <c r="O1035" s="570">
        <f t="shared" si="1031"/>
        <v>0</v>
      </c>
      <c r="P1035" s="552">
        <f t="shared" si="1012"/>
        <v>0</v>
      </c>
      <c r="Q1035" s="71"/>
      <c r="R1035" s="71"/>
      <c r="S1035" s="552" t="e">
        <f>#REF!+Q1035+R1035</f>
        <v>#REF!</v>
      </c>
      <c r="T1035" s="257"/>
      <c r="U1035" s="257"/>
      <c r="V1035" s="255">
        <v>0</v>
      </c>
      <c r="W1035" s="257"/>
      <c r="X1035" s="257"/>
      <c r="Y1035" s="255">
        <v>0</v>
      </c>
      <c r="Z1035" s="255">
        <v>0</v>
      </c>
      <c r="AA1035" s="990"/>
    </row>
    <row r="1036" spans="1:27" outlineLevel="1">
      <c r="A1036" s="137" t="s">
        <v>223</v>
      </c>
      <c r="B1036" s="137"/>
      <c r="C1036" s="138" t="s">
        <v>224</v>
      </c>
      <c r="D1036" s="94">
        <v>1</v>
      </c>
      <c r="E1036" s="94"/>
      <c r="F1036" s="139" t="s">
        <v>10</v>
      </c>
      <c r="G1036" s="71"/>
      <c r="H1036" s="71"/>
      <c r="I1036" s="71"/>
      <c r="J1036" s="71"/>
      <c r="K1036" s="71"/>
      <c r="L1036" s="62">
        <v>0</v>
      </c>
      <c r="M1036" s="552">
        <f>'KL TTHT CV DOT 2'!P1035</f>
        <v>0</v>
      </c>
      <c r="N1036" s="570">
        <f>'KL TTHT CV DOT 2'!Q1035</f>
        <v>0</v>
      </c>
      <c r="O1036" s="570">
        <f t="shared" si="1031"/>
        <v>0</v>
      </c>
      <c r="P1036" s="552">
        <f t="shared" si="1012"/>
        <v>0</v>
      </c>
      <c r="Q1036" s="71"/>
      <c r="R1036" s="71"/>
      <c r="S1036" s="552" t="e">
        <f>#REF!+Q1036+R1036</f>
        <v>#REF!</v>
      </c>
      <c r="T1036" s="257"/>
      <c r="U1036" s="257"/>
      <c r="V1036" s="255">
        <v>0</v>
      </c>
      <c r="W1036" s="257"/>
      <c r="X1036" s="257"/>
      <c r="Y1036" s="255">
        <v>0</v>
      </c>
      <c r="Z1036" s="255">
        <v>0</v>
      </c>
      <c r="AA1036" s="990"/>
    </row>
    <row r="1037" spans="1:27" outlineLevel="1">
      <c r="A1037" s="137" t="s">
        <v>225</v>
      </c>
      <c r="B1037" s="137"/>
      <c r="C1037" s="138" t="s">
        <v>108</v>
      </c>
      <c r="D1037" s="94">
        <v>1</v>
      </c>
      <c r="E1037" s="94"/>
      <c r="F1037" s="139" t="s">
        <v>10</v>
      </c>
      <c r="G1037" s="71"/>
      <c r="H1037" s="71"/>
      <c r="I1037" s="71"/>
      <c r="J1037" s="71"/>
      <c r="K1037" s="71"/>
      <c r="L1037" s="62">
        <v>0</v>
      </c>
      <c r="M1037" s="552">
        <f>'KL TTHT CV DOT 2'!P1036</f>
        <v>0</v>
      </c>
      <c r="N1037" s="570">
        <f>'KL TTHT CV DOT 2'!Q1036</f>
        <v>0</v>
      </c>
      <c r="O1037" s="570">
        <f t="shared" si="1031"/>
        <v>0</v>
      </c>
      <c r="P1037" s="552">
        <f t="shared" si="1012"/>
        <v>0</v>
      </c>
      <c r="Q1037" s="71"/>
      <c r="R1037" s="71"/>
      <c r="S1037" s="552" t="e">
        <f>#REF!+Q1037+R1037</f>
        <v>#REF!</v>
      </c>
      <c r="T1037" s="257"/>
      <c r="U1037" s="257"/>
      <c r="V1037" s="255">
        <v>0</v>
      </c>
      <c r="W1037" s="257"/>
      <c r="X1037" s="257"/>
      <c r="Y1037" s="255">
        <v>0</v>
      </c>
      <c r="Z1037" s="255">
        <v>0</v>
      </c>
      <c r="AA1037" s="990"/>
    </row>
    <row r="1038" spans="1:27" outlineLevel="1">
      <c r="A1038" s="137" t="s">
        <v>226</v>
      </c>
      <c r="B1038" s="137"/>
      <c r="C1038" s="138" t="s">
        <v>106</v>
      </c>
      <c r="D1038" s="94">
        <v>1</v>
      </c>
      <c r="E1038" s="94"/>
      <c r="F1038" s="139" t="s">
        <v>10</v>
      </c>
      <c r="G1038" s="71"/>
      <c r="H1038" s="71"/>
      <c r="I1038" s="71"/>
      <c r="J1038" s="71"/>
      <c r="K1038" s="71"/>
      <c r="L1038" s="62">
        <v>0</v>
      </c>
      <c r="M1038" s="552">
        <f>'KL TTHT CV DOT 2'!P1037</f>
        <v>0</v>
      </c>
      <c r="N1038" s="570">
        <f>'KL TTHT CV DOT 2'!Q1037</f>
        <v>0</v>
      </c>
      <c r="O1038" s="570">
        <f t="shared" si="1031"/>
        <v>0</v>
      </c>
      <c r="P1038" s="552">
        <f t="shared" si="1012"/>
        <v>0</v>
      </c>
      <c r="Q1038" s="71"/>
      <c r="R1038" s="71"/>
      <c r="S1038" s="552" t="e">
        <f>#REF!+Q1038+R1038</f>
        <v>#REF!</v>
      </c>
      <c r="T1038" s="257"/>
      <c r="U1038" s="257"/>
      <c r="V1038" s="255">
        <v>0</v>
      </c>
      <c r="W1038" s="257"/>
      <c r="X1038" s="257"/>
      <c r="Y1038" s="255">
        <v>0</v>
      </c>
      <c r="Z1038" s="255">
        <v>0</v>
      </c>
      <c r="AA1038" s="990"/>
    </row>
    <row r="1039" spans="1:27" outlineLevel="1">
      <c r="A1039" s="137" t="s">
        <v>227</v>
      </c>
      <c r="B1039" s="137"/>
      <c r="C1039" s="138" t="s">
        <v>228</v>
      </c>
      <c r="D1039" s="94">
        <v>1</v>
      </c>
      <c r="E1039" s="94"/>
      <c r="F1039" s="139" t="s">
        <v>10</v>
      </c>
      <c r="G1039" s="71"/>
      <c r="H1039" s="71"/>
      <c r="I1039" s="71"/>
      <c r="J1039" s="71"/>
      <c r="K1039" s="71"/>
      <c r="L1039" s="62">
        <v>0</v>
      </c>
      <c r="M1039" s="552">
        <f>'KL TTHT CV DOT 2'!P1038</f>
        <v>0</v>
      </c>
      <c r="N1039" s="570">
        <f>'KL TTHT CV DOT 2'!Q1038</f>
        <v>0</v>
      </c>
      <c r="O1039" s="570">
        <f t="shared" si="1031"/>
        <v>0</v>
      </c>
      <c r="P1039" s="552">
        <f t="shared" si="1012"/>
        <v>0</v>
      </c>
      <c r="Q1039" s="71"/>
      <c r="R1039" s="71"/>
      <c r="S1039" s="552" t="e">
        <f>#REF!+Q1039+R1039</f>
        <v>#REF!</v>
      </c>
      <c r="T1039" s="257"/>
      <c r="U1039" s="257"/>
      <c r="V1039" s="255">
        <v>0</v>
      </c>
      <c r="W1039" s="257"/>
      <c r="X1039" s="257"/>
      <c r="Y1039" s="255">
        <v>0</v>
      </c>
      <c r="Z1039" s="255">
        <v>0</v>
      </c>
      <c r="AA1039" s="990"/>
    </row>
    <row r="1040" spans="1:27" outlineLevel="1">
      <c r="A1040" s="137" t="s">
        <v>229</v>
      </c>
      <c r="B1040" s="137"/>
      <c r="C1040" s="138" t="s">
        <v>230</v>
      </c>
      <c r="D1040" s="94">
        <v>1</v>
      </c>
      <c r="E1040" s="94"/>
      <c r="F1040" s="139" t="s">
        <v>10</v>
      </c>
      <c r="G1040" s="71"/>
      <c r="H1040" s="71"/>
      <c r="I1040" s="71"/>
      <c r="J1040" s="71"/>
      <c r="K1040" s="71"/>
      <c r="L1040" s="62">
        <v>0</v>
      </c>
      <c r="M1040" s="552">
        <f>'KL TTHT CV DOT 2'!P1039</f>
        <v>0</v>
      </c>
      <c r="N1040" s="570">
        <f>'KL TTHT CV DOT 2'!Q1039</f>
        <v>0</v>
      </c>
      <c r="O1040" s="570">
        <f t="shared" si="1031"/>
        <v>0</v>
      </c>
      <c r="P1040" s="552">
        <f t="shared" ref="P1040:P1103" si="1032">M1040+N1040+O1040</f>
        <v>0</v>
      </c>
      <c r="Q1040" s="71"/>
      <c r="R1040" s="71"/>
      <c r="S1040" s="552" t="e">
        <f>#REF!+Q1040+R1040</f>
        <v>#REF!</v>
      </c>
      <c r="T1040" s="257"/>
      <c r="U1040" s="257"/>
      <c r="V1040" s="255">
        <v>0</v>
      </c>
      <c r="W1040" s="257"/>
      <c r="X1040" s="257"/>
      <c r="Y1040" s="255">
        <v>0</v>
      </c>
      <c r="Z1040" s="255">
        <v>0</v>
      </c>
      <c r="AA1040" s="990"/>
    </row>
    <row r="1041" spans="1:27" outlineLevel="1">
      <c r="A1041" s="137" t="s">
        <v>231</v>
      </c>
      <c r="B1041" s="137"/>
      <c r="C1041" s="138" t="s">
        <v>232</v>
      </c>
      <c r="D1041" s="94">
        <v>1</v>
      </c>
      <c r="E1041" s="94"/>
      <c r="F1041" s="139" t="s">
        <v>10</v>
      </c>
      <c r="G1041" s="71"/>
      <c r="H1041" s="71"/>
      <c r="I1041" s="71"/>
      <c r="J1041" s="71"/>
      <c r="K1041" s="71"/>
      <c r="L1041" s="62">
        <v>0</v>
      </c>
      <c r="M1041" s="552">
        <f>'KL TTHT CV DOT 2'!P1040</f>
        <v>0</v>
      </c>
      <c r="N1041" s="570">
        <f>'KL TTHT CV DOT 2'!Q1040</f>
        <v>0</v>
      </c>
      <c r="O1041" s="570">
        <f t="shared" si="1031"/>
        <v>0</v>
      </c>
      <c r="P1041" s="552">
        <f t="shared" si="1032"/>
        <v>0</v>
      </c>
      <c r="Q1041" s="71"/>
      <c r="R1041" s="71"/>
      <c r="S1041" s="552" t="e">
        <f>#REF!+Q1041+R1041</f>
        <v>#REF!</v>
      </c>
      <c r="T1041" s="257"/>
      <c r="U1041" s="257"/>
      <c r="V1041" s="255">
        <v>0</v>
      </c>
      <c r="W1041" s="257"/>
      <c r="X1041" s="257"/>
      <c r="Y1041" s="255">
        <v>0</v>
      </c>
      <c r="Z1041" s="255">
        <v>0</v>
      </c>
      <c r="AA1041" s="990"/>
    </row>
    <row r="1042" spans="1:27" outlineLevel="1">
      <c r="A1042" s="137" t="s">
        <v>233</v>
      </c>
      <c r="B1042" s="137"/>
      <c r="C1042" s="138" t="s">
        <v>234</v>
      </c>
      <c r="D1042" s="94">
        <v>1</v>
      </c>
      <c r="E1042" s="94"/>
      <c r="F1042" s="139" t="s">
        <v>10</v>
      </c>
      <c r="G1042" s="71"/>
      <c r="H1042" s="71"/>
      <c r="I1042" s="71"/>
      <c r="J1042" s="71"/>
      <c r="K1042" s="71"/>
      <c r="L1042" s="62">
        <v>0</v>
      </c>
      <c r="M1042" s="552">
        <f>'KL TTHT CV DOT 2'!P1041</f>
        <v>0</v>
      </c>
      <c r="N1042" s="570">
        <f>'KL TTHT CV DOT 2'!Q1041</f>
        <v>0</v>
      </c>
      <c r="O1042" s="570">
        <f t="shared" si="1031"/>
        <v>0</v>
      </c>
      <c r="P1042" s="552">
        <f t="shared" si="1032"/>
        <v>0</v>
      </c>
      <c r="Q1042" s="71"/>
      <c r="R1042" s="71"/>
      <c r="S1042" s="552" t="e">
        <f>#REF!+Q1042+R1042</f>
        <v>#REF!</v>
      </c>
      <c r="T1042" s="257"/>
      <c r="U1042" s="257"/>
      <c r="V1042" s="255">
        <v>0</v>
      </c>
      <c r="W1042" s="257"/>
      <c r="X1042" s="257"/>
      <c r="Y1042" s="255">
        <v>0</v>
      </c>
      <c r="Z1042" s="255">
        <v>0</v>
      </c>
      <c r="AA1042" s="990"/>
    </row>
    <row r="1043" spans="1:27" outlineLevel="1">
      <c r="A1043" s="137" t="s">
        <v>235</v>
      </c>
      <c r="B1043" s="137"/>
      <c r="C1043" s="138" t="s">
        <v>236</v>
      </c>
      <c r="D1043" s="94">
        <v>1</v>
      </c>
      <c r="E1043" s="94"/>
      <c r="F1043" s="139" t="s">
        <v>10</v>
      </c>
      <c r="G1043" s="71"/>
      <c r="H1043" s="71"/>
      <c r="I1043" s="71"/>
      <c r="J1043" s="71"/>
      <c r="K1043" s="71"/>
      <c r="L1043" s="62">
        <v>0</v>
      </c>
      <c r="M1043" s="552">
        <f>'KL TTHT CV DOT 2'!P1042</f>
        <v>0</v>
      </c>
      <c r="N1043" s="570">
        <f>'KL TTHT CV DOT 2'!Q1042</f>
        <v>0</v>
      </c>
      <c r="O1043" s="570">
        <f t="shared" si="1031"/>
        <v>0</v>
      </c>
      <c r="P1043" s="552">
        <f t="shared" si="1032"/>
        <v>0</v>
      </c>
      <c r="Q1043" s="71"/>
      <c r="R1043" s="71"/>
      <c r="S1043" s="552" t="e">
        <f>#REF!+Q1043+R1043</f>
        <v>#REF!</v>
      </c>
      <c r="T1043" s="257"/>
      <c r="U1043" s="257"/>
      <c r="V1043" s="255">
        <v>0</v>
      </c>
      <c r="W1043" s="257"/>
      <c r="X1043" s="257"/>
      <c r="Y1043" s="255">
        <v>0</v>
      </c>
      <c r="Z1043" s="255">
        <v>0</v>
      </c>
      <c r="AA1043" s="990"/>
    </row>
    <row r="1044" spans="1:27" outlineLevel="1">
      <c r="A1044" s="137" t="s">
        <v>237</v>
      </c>
      <c r="B1044" s="137"/>
      <c r="C1044" s="138" t="s">
        <v>238</v>
      </c>
      <c r="D1044" s="94">
        <v>1</v>
      </c>
      <c r="E1044" s="94"/>
      <c r="F1044" s="139" t="s">
        <v>10</v>
      </c>
      <c r="G1044" s="71"/>
      <c r="H1044" s="71"/>
      <c r="I1044" s="71"/>
      <c r="J1044" s="71"/>
      <c r="K1044" s="71"/>
      <c r="L1044" s="62">
        <v>0</v>
      </c>
      <c r="M1044" s="552">
        <f>'KL TTHT CV DOT 2'!P1043</f>
        <v>0</v>
      </c>
      <c r="N1044" s="570">
        <f>'KL TTHT CV DOT 2'!Q1043</f>
        <v>0</v>
      </c>
      <c r="O1044" s="570">
        <f t="shared" si="1031"/>
        <v>0</v>
      </c>
      <c r="P1044" s="552">
        <f t="shared" si="1032"/>
        <v>0</v>
      </c>
      <c r="Q1044" s="71"/>
      <c r="R1044" s="71"/>
      <c r="S1044" s="552" t="e">
        <f>#REF!+Q1044+R1044</f>
        <v>#REF!</v>
      </c>
      <c r="T1044" s="257"/>
      <c r="U1044" s="257"/>
      <c r="V1044" s="255">
        <v>0</v>
      </c>
      <c r="W1044" s="257"/>
      <c r="X1044" s="257"/>
      <c r="Y1044" s="255">
        <v>0</v>
      </c>
      <c r="Z1044" s="255">
        <v>0</v>
      </c>
      <c r="AA1044" s="990"/>
    </row>
    <row r="1045" spans="1:27" outlineLevel="1">
      <c r="A1045" s="137" t="s">
        <v>239</v>
      </c>
      <c r="B1045" s="137"/>
      <c r="C1045" s="138" t="s">
        <v>240</v>
      </c>
      <c r="D1045" s="94">
        <v>1</v>
      </c>
      <c r="E1045" s="94"/>
      <c r="F1045" s="139" t="s">
        <v>10</v>
      </c>
      <c r="G1045" s="71"/>
      <c r="H1045" s="71"/>
      <c r="I1045" s="71"/>
      <c r="J1045" s="71"/>
      <c r="K1045" s="71"/>
      <c r="L1045" s="62">
        <v>0</v>
      </c>
      <c r="M1045" s="552">
        <f>'KL TTHT CV DOT 2'!P1044</f>
        <v>0</v>
      </c>
      <c r="N1045" s="570">
        <f>'KL TTHT CV DOT 2'!Q1044</f>
        <v>0</v>
      </c>
      <c r="O1045" s="570">
        <f t="shared" si="1031"/>
        <v>0</v>
      </c>
      <c r="P1045" s="552">
        <f t="shared" si="1032"/>
        <v>0</v>
      </c>
      <c r="Q1045" s="71"/>
      <c r="R1045" s="71"/>
      <c r="S1045" s="552" t="e">
        <f>#REF!+Q1045+R1045</f>
        <v>#REF!</v>
      </c>
      <c r="T1045" s="257"/>
      <c r="U1045" s="257"/>
      <c r="V1045" s="255">
        <v>0</v>
      </c>
      <c r="W1045" s="257"/>
      <c r="X1045" s="257"/>
      <c r="Y1045" s="255">
        <v>0</v>
      </c>
      <c r="Z1045" s="255">
        <v>0</v>
      </c>
      <c r="AA1045" s="990"/>
    </row>
    <row r="1046" spans="1:27" outlineLevel="1">
      <c r="A1046" s="137" t="s">
        <v>241</v>
      </c>
      <c r="B1046" s="137"/>
      <c r="C1046" s="138" t="s">
        <v>122</v>
      </c>
      <c r="D1046" s="94">
        <v>1</v>
      </c>
      <c r="E1046" s="94"/>
      <c r="F1046" s="139" t="s">
        <v>10</v>
      </c>
      <c r="G1046" s="71"/>
      <c r="H1046" s="71"/>
      <c r="I1046" s="71"/>
      <c r="J1046" s="71"/>
      <c r="K1046" s="71"/>
      <c r="L1046" s="62">
        <v>0</v>
      </c>
      <c r="M1046" s="552">
        <f>'KL TTHT CV DOT 2'!P1045</f>
        <v>0</v>
      </c>
      <c r="N1046" s="570">
        <f>'KL TTHT CV DOT 2'!Q1045</f>
        <v>0</v>
      </c>
      <c r="O1046" s="570">
        <f t="shared" si="1031"/>
        <v>0</v>
      </c>
      <c r="P1046" s="552">
        <f t="shared" si="1032"/>
        <v>0</v>
      </c>
      <c r="Q1046" s="71"/>
      <c r="R1046" s="71"/>
      <c r="S1046" s="552" t="e">
        <f>#REF!+Q1046+R1046</f>
        <v>#REF!</v>
      </c>
      <c r="T1046" s="257"/>
      <c r="U1046" s="257"/>
      <c r="V1046" s="255">
        <v>0</v>
      </c>
      <c r="W1046" s="257"/>
      <c r="X1046" s="257"/>
      <c r="Y1046" s="255">
        <v>0</v>
      </c>
      <c r="Z1046" s="255">
        <v>0</v>
      </c>
      <c r="AA1046" s="990"/>
    </row>
    <row r="1047" spans="1:27" outlineLevel="1">
      <c r="A1047" s="137" t="s">
        <v>242</v>
      </c>
      <c r="B1047" s="137"/>
      <c r="C1047" s="138" t="s">
        <v>243</v>
      </c>
      <c r="D1047" s="94">
        <v>1</v>
      </c>
      <c r="E1047" s="94"/>
      <c r="F1047" s="139" t="s">
        <v>10</v>
      </c>
      <c r="G1047" s="71"/>
      <c r="H1047" s="71"/>
      <c r="I1047" s="71"/>
      <c r="J1047" s="71"/>
      <c r="K1047" s="71"/>
      <c r="L1047" s="62">
        <v>0</v>
      </c>
      <c r="M1047" s="552">
        <f>'KL TTHT CV DOT 2'!P1046</f>
        <v>0</v>
      </c>
      <c r="N1047" s="570">
        <f>'KL TTHT CV DOT 2'!Q1046</f>
        <v>0</v>
      </c>
      <c r="O1047" s="570">
        <f t="shared" si="1031"/>
        <v>0</v>
      </c>
      <c r="P1047" s="552">
        <f t="shared" si="1032"/>
        <v>0</v>
      </c>
      <c r="Q1047" s="71"/>
      <c r="R1047" s="71"/>
      <c r="S1047" s="552" t="e">
        <f>#REF!+Q1047+R1047</f>
        <v>#REF!</v>
      </c>
      <c r="T1047" s="257"/>
      <c r="U1047" s="257"/>
      <c r="V1047" s="255">
        <v>0</v>
      </c>
      <c r="W1047" s="257"/>
      <c r="X1047" s="257"/>
      <c r="Y1047" s="255">
        <v>0</v>
      </c>
      <c r="Z1047" s="255">
        <v>0</v>
      </c>
      <c r="AA1047" s="990"/>
    </row>
    <row r="1048" spans="1:27" outlineLevel="1">
      <c r="A1048" s="137" t="s">
        <v>244</v>
      </c>
      <c r="B1048" s="137"/>
      <c r="C1048" s="138" t="s">
        <v>245</v>
      </c>
      <c r="D1048" s="94">
        <v>1</v>
      </c>
      <c r="E1048" s="94"/>
      <c r="F1048" s="139" t="s">
        <v>10</v>
      </c>
      <c r="G1048" s="71"/>
      <c r="H1048" s="71"/>
      <c r="I1048" s="71"/>
      <c r="J1048" s="71"/>
      <c r="K1048" s="71"/>
      <c r="L1048" s="62">
        <v>0</v>
      </c>
      <c r="M1048" s="552">
        <f>'KL TTHT CV DOT 2'!P1047</f>
        <v>0</v>
      </c>
      <c r="N1048" s="570">
        <f>'KL TTHT CV DOT 2'!Q1047</f>
        <v>0</v>
      </c>
      <c r="O1048" s="570">
        <f t="shared" si="1031"/>
        <v>0</v>
      </c>
      <c r="P1048" s="552">
        <f t="shared" si="1032"/>
        <v>0</v>
      </c>
      <c r="Q1048" s="71"/>
      <c r="R1048" s="71"/>
      <c r="S1048" s="552" t="e">
        <f>#REF!+Q1048+R1048</f>
        <v>#REF!</v>
      </c>
      <c r="T1048" s="257"/>
      <c r="U1048" s="257"/>
      <c r="V1048" s="255">
        <v>0</v>
      </c>
      <c r="W1048" s="257"/>
      <c r="X1048" s="257"/>
      <c r="Y1048" s="255">
        <v>0</v>
      </c>
      <c r="Z1048" s="255">
        <v>0</v>
      </c>
      <c r="AA1048" s="990"/>
    </row>
    <row r="1049" spans="1:27" outlineLevel="1">
      <c r="A1049" s="137" t="s">
        <v>246</v>
      </c>
      <c r="B1049" s="137"/>
      <c r="C1049" s="138" t="s">
        <v>128</v>
      </c>
      <c r="D1049" s="94">
        <v>1</v>
      </c>
      <c r="E1049" s="94"/>
      <c r="F1049" s="139" t="s">
        <v>10</v>
      </c>
      <c r="G1049" s="71"/>
      <c r="H1049" s="71"/>
      <c r="I1049" s="71"/>
      <c r="J1049" s="71"/>
      <c r="K1049" s="71"/>
      <c r="L1049" s="62">
        <v>0</v>
      </c>
      <c r="M1049" s="552">
        <f>'KL TTHT CV DOT 2'!P1048</f>
        <v>0</v>
      </c>
      <c r="N1049" s="570">
        <f>'KL TTHT CV DOT 2'!Q1048</f>
        <v>0</v>
      </c>
      <c r="O1049" s="570">
        <f t="shared" si="1031"/>
        <v>0</v>
      </c>
      <c r="P1049" s="552">
        <f t="shared" si="1032"/>
        <v>0</v>
      </c>
      <c r="Q1049" s="71"/>
      <c r="R1049" s="71"/>
      <c r="S1049" s="552" t="e">
        <f>#REF!+Q1049+R1049</f>
        <v>#REF!</v>
      </c>
      <c r="T1049" s="257"/>
      <c r="U1049" s="257"/>
      <c r="V1049" s="255">
        <v>0</v>
      </c>
      <c r="W1049" s="257"/>
      <c r="X1049" s="257"/>
      <c r="Y1049" s="255">
        <v>0</v>
      </c>
      <c r="Z1049" s="255">
        <v>0</v>
      </c>
      <c r="AA1049" s="990"/>
    </row>
    <row r="1050" spans="1:27" outlineLevel="1">
      <c r="A1050" s="137" t="s">
        <v>247</v>
      </c>
      <c r="B1050" s="137"/>
      <c r="C1050" s="138" t="s">
        <v>248</v>
      </c>
      <c r="D1050" s="94">
        <v>1</v>
      </c>
      <c r="E1050" s="94"/>
      <c r="F1050" s="139" t="s">
        <v>10</v>
      </c>
      <c r="G1050" s="71"/>
      <c r="H1050" s="71"/>
      <c r="I1050" s="71"/>
      <c r="J1050" s="71"/>
      <c r="K1050" s="71"/>
      <c r="L1050" s="62">
        <v>0</v>
      </c>
      <c r="M1050" s="552">
        <f>'KL TTHT CV DOT 2'!P1049</f>
        <v>0</v>
      </c>
      <c r="N1050" s="570">
        <f>'KL TTHT CV DOT 2'!Q1049</f>
        <v>0</v>
      </c>
      <c r="O1050" s="570">
        <f t="shared" si="1031"/>
        <v>0</v>
      </c>
      <c r="P1050" s="552">
        <f t="shared" si="1032"/>
        <v>0</v>
      </c>
      <c r="Q1050" s="71"/>
      <c r="R1050" s="71"/>
      <c r="S1050" s="552" t="e">
        <f>#REF!+Q1050+R1050</f>
        <v>#REF!</v>
      </c>
      <c r="T1050" s="257"/>
      <c r="U1050" s="257"/>
      <c r="V1050" s="255">
        <v>0</v>
      </c>
      <c r="W1050" s="257"/>
      <c r="X1050" s="257"/>
      <c r="Y1050" s="255">
        <v>0</v>
      </c>
      <c r="Z1050" s="255">
        <v>0</v>
      </c>
      <c r="AA1050" s="990"/>
    </row>
    <row r="1051" spans="1:27" outlineLevel="1">
      <c r="A1051" s="137" t="s">
        <v>249</v>
      </c>
      <c r="B1051" s="137"/>
      <c r="C1051" s="138" t="s">
        <v>132</v>
      </c>
      <c r="D1051" s="94">
        <v>1</v>
      </c>
      <c r="E1051" s="94"/>
      <c r="F1051" s="139" t="s">
        <v>10</v>
      </c>
      <c r="G1051" s="71"/>
      <c r="H1051" s="71"/>
      <c r="I1051" s="71"/>
      <c r="J1051" s="71"/>
      <c r="K1051" s="71"/>
      <c r="L1051" s="62">
        <v>0</v>
      </c>
      <c r="M1051" s="552">
        <f>'KL TTHT CV DOT 2'!P1050</f>
        <v>0</v>
      </c>
      <c r="N1051" s="570">
        <f>'KL TTHT CV DOT 2'!Q1050</f>
        <v>0</v>
      </c>
      <c r="O1051" s="570">
        <f t="shared" si="1031"/>
        <v>0</v>
      </c>
      <c r="P1051" s="552">
        <f t="shared" si="1032"/>
        <v>0</v>
      </c>
      <c r="Q1051" s="71"/>
      <c r="R1051" s="71"/>
      <c r="S1051" s="552" t="e">
        <f>#REF!+Q1051+R1051</f>
        <v>#REF!</v>
      </c>
      <c r="T1051" s="257"/>
      <c r="U1051" s="257"/>
      <c r="V1051" s="255">
        <v>0</v>
      </c>
      <c r="W1051" s="257"/>
      <c r="X1051" s="257"/>
      <c r="Y1051" s="255">
        <v>0</v>
      </c>
      <c r="Z1051" s="255">
        <v>0</v>
      </c>
      <c r="AA1051" s="990"/>
    </row>
    <row r="1052" spans="1:27" outlineLevel="1">
      <c r="A1052" s="137" t="s">
        <v>250</v>
      </c>
      <c r="B1052" s="137"/>
      <c r="C1052" s="138" t="s">
        <v>251</v>
      </c>
      <c r="D1052" s="94">
        <v>1</v>
      </c>
      <c r="E1052" s="94"/>
      <c r="F1052" s="139" t="s">
        <v>10</v>
      </c>
      <c r="G1052" s="71"/>
      <c r="H1052" s="71"/>
      <c r="I1052" s="71"/>
      <c r="J1052" s="71"/>
      <c r="K1052" s="71"/>
      <c r="L1052" s="62">
        <v>0</v>
      </c>
      <c r="M1052" s="552">
        <f>'KL TTHT CV DOT 2'!P1051</f>
        <v>0</v>
      </c>
      <c r="N1052" s="570">
        <f>'KL TTHT CV DOT 2'!Q1051</f>
        <v>0</v>
      </c>
      <c r="O1052" s="570">
        <f t="shared" si="1031"/>
        <v>0</v>
      </c>
      <c r="P1052" s="552">
        <f t="shared" si="1032"/>
        <v>0</v>
      </c>
      <c r="Q1052" s="71"/>
      <c r="R1052" s="71"/>
      <c r="S1052" s="552" t="e">
        <f>#REF!+Q1052+R1052</f>
        <v>#REF!</v>
      </c>
      <c r="T1052" s="257"/>
      <c r="U1052" s="257"/>
      <c r="V1052" s="255">
        <v>0</v>
      </c>
      <c r="W1052" s="257"/>
      <c r="X1052" s="257"/>
      <c r="Y1052" s="255">
        <v>0</v>
      </c>
      <c r="Z1052" s="255">
        <v>0</v>
      </c>
      <c r="AA1052" s="990"/>
    </row>
    <row r="1053" spans="1:27" collapsed="1">
      <c r="A1053" s="137"/>
      <c r="B1053" s="137"/>
      <c r="C1053" s="138"/>
      <c r="D1053" s="94"/>
      <c r="E1053" s="94"/>
      <c r="F1053" s="139"/>
      <c r="G1053" s="71"/>
      <c r="H1053" s="71"/>
      <c r="I1053" s="71"/>
      <c r="J1053" s="71"/>
      <c r="K1053" s="71"/>
      <c r="L1053" s="62"/>
      <c r="M1053" s="552">
        <f>'KL TTHT CV DOT 2'!P1052</f>
        <v>0</v>
      </c>
      <c r="N1053" s="570">
        <f>'KL TTHT CV DOT 2'!Q1052</f>
        <v>0</v>
      </c>
      <c r="O1053" s="570">
        <f t="shared" si="1031"/>
        <v>0</v>
      </c>
      <c r="P1053" s="552">
        <f t="shared" si="1032"/>
        <v>0</v>
      </c>
      <c r="Q1053" s="71"/>
      <c r="R1053" s="71"/>
      <c r="S1053" s="552" t="e">
        <f>#REF!+Q1053+R1053</f>
        <v>#REF!</v>
      </c>
      <c r="T1053" s="257"/>
      <c r="U1053" s="257"/>
      <c r="V1053" s="255"/>
      <c r="W1053" s="257"/>
      <c r="X1053" s="257"/>
      <c r="Y1053" s="255"/>
      <c r="Z1053" s="255"/>
      <c r="AA1053" s="990"/>
    </row>
    <row r="1054" spans="1:27">
      <c r="A1054" s="149" t="s">
        <v>252</v>
      </c>
      <c r="B1054" s="149"/>
      <c r="C1054" s="150" t="s">
        <v>253</v>
      </c>
      <c r="D1054" s="100">
        <v>1</v>
      </c>
      <c r="E1054" s="100">
        <v>1</v>
      </c>
      <c r="F1054" s="151" t="s">
        <v>10</v>
      </c>
      <c r="G1054" s="75"/>
      <c r="H1054" s="75"/>
      <c r="I1054" s="75"/>
      <c r="J1054" s="75">
        <f>SUBTOTAL(9,J1055:J1141)</f>
        <v>1095015293.253968</v>
      </c>
      <c r="K1054" s="75">
        <f>SUBTOTAL(9,K1055:K1141)</f>
        <v>204033421.6020115</v>
      </c>
      <c r="L1054" s="75">
        <f>SUBTOTAL(9,L1055:L1141)</f>
        <v>1299048714.8559794</v>
      </c>
      <c r="M1054" s="555">
        <f>'KL TTHT CV DOT 2'!P1053</f>
        <v>0</v>
      </c>
      <c r="N1054" s="571">
        <f>'KL TTHT CV DOT 2'!Q1053</f>
        <v>0</v>
      </c>
      <c r="O1054" s="571">
        <f t="shared" si="1031"/>
        <v>0</v>
      </c>
      <c r="P1054" s="555">
        <f t="shared" si="1032"/>
        <v>0</v>
      </c>
      <c r="Q1054" s="75"/>
      <c r="R1054" s="75"/>
      <c r="S1054" s="555" t="e">
        <f>#REF!+Q1054+R1054</f>
        <v>#REF!</v>
      </c>
      <c r="T1054" s="259">
        <f t="shared" ref="T1054:Z1054" si="1033">SUBTOTAL(9,T1055:T1141)</f>
        <v>0</v>
      </c>
      <c r="U1054" s="259">
        <f t="shared" si="1033"/>
        <v>0</v>
      </c>
      <c r="V1054" s="259">
        <f t="shared" si="1033"/>
        <v>0</v>
      </c>
      <c r="W1054" s="259">
        <f t="shared" si="1033"/>
        <v>376329124.91803277</v>
      </c>
      <c r="X1054" s="259">
        <f t="shared" si="1033"/>
        <v>42616218.600000009</v>
      </c>
      <c r="Y1054" s="259">
        <f t="shared" si="1033"/>
        <v>418945343.51803279</v>
      </c>
      <c r="Z1054" s="259">
        <f t="shared" si="1033"/>
        <v>418945343.51803279</v>
      </c>
      <c r="AA1054" s="988"/>
    </row>
    <row r="1055" spans="1:27" s="182" customFormat="1" ht="26.4" outlineLevel="1">
      <c r="A1055" s="178" t="s">
        <v>254</v>
      </c>
      <c r="B1055" s="178"/>
      <c r="C1055" s="179" t="s">
        <v>148</v>
      </c>
      <c r="D1055" s="118">
        <v>1</v>
      </c>
      <c r="E1055" s="118">
        <v>1</v>
      </c>
      <c r="F1055" s="180" t="s">
        <v>73</v>
      </c>
      <c r="G1055" s="78"/>
      <c r="H1055" s="78"/>
      <c r="I1055" s="78"/>
      <c r="J1055" s="78"/>
      <c r="K1055" s="78"/>
      <c r="L1055" s="83">
        <v>0</v>
      </c>
      <c r="M1055" s="598">
        <f>'KL TTHT CV DOT 2'!P1054</f>
        <v>0</v>
      </c>
      <c r="N1055" s="1022">
        <f>'KL TTHT CV DOT 2'!Q1054</f>
        <v>0</v>
      </c>
      <c r="O1055" s="1022">
        <f t="shared" si="1031"/>
        <v>0</v>
      </c>
      <c r="P1055" s="598">
        <f t="shared" si="1032"/>
        <v>0</v>
      </c>
      <c r="Q1055" s="78"/>
      <c r="R1055" s="78"/>
      <c r="S1055" s="598" t="e">
        <f>#REF!+Q1055+R1055</f>
        <v>#REF!</v>
      </c>
      <c r="T1055" s="849">
        <f t="shared" ref="T1055:T1064" si="1034">M1055*J1055</f>
        <v>0</v>
      </c>
      <c r="U1055" s="849">
        <f t="shared" ref="U1055:U1064" si="1035">M1055*K1055</f>
        <v>0</v>
      </c>
      <c r="V1055" s="849">
        <f t="shared" ref="V1055:V1103" si="1036">T1055+U1055</f>
        <v>0</v>
      </c>
      <c r="W1055" s="849">
        <f t="shared" ref="W1055:W1064" si="1037">J1055*N1055</f>
        <v>0</v>
      </c>
      <c r="X1055" s="849">
        <f t="shared" ref="X1055:X1064" si="1038">K1055*N1055</f>
        <v>0</v>
      </c>
      <c r="Y1055" s="849">
        <f t="shared" ref="Y1055:Y1064" si="1039">W1055+X1055</f>
        <v>0</v>
      </c>
      <c r="Z1055" s="849">
        <f t="shared" ref="Z1055:Z1064" si="1040">V1055+Y1055</f>
        <v>0</v>
      </c>
      <c r="AA1055" s="989"/>
    </row>
    <row r="1056" spans="1:27" s="182" customFormat="1" ht="26.4" outlineLevel="1">
      <c r="A1056" s="178" t="s">
        <v>256</v>
      </c>
      <c r="B1056" s="178"/>
      <c r="C1056" s="179" t="s">
        <v>150</v>
      </c>
      <c r="D1056" s="118">
        <v>1</v>
      </c>
      <c r="E1056" s="118">
        <v>1</v>
      </c>
      <c r="F1056" s="180" t="s">
        <v>73</v>
      </c>
      <c r="G1056" s="78"/>
      <c r="H1056" s="78"/>
      <c r="I1056" s="78"/>
      <c r="J1056" s="78"/>
      <c r="K1056" s="78"/>
      <c r="L1056" s="83">
        <v>0</v>
      </c>
      <c r="M1056" s="598">
        <f>'KL TTHT CV DOT 2'!P1055</f>
        <v>0</v>
      </c>
      <c r="N1056" s="1022">
        <f>'KL TTHT CV DOT 2'!Q1055</f>
        <v>0</v>
      </c>
      <c r="O1056" s="1022">
        <f t="shared" si="1031"/>
        <v>0</v>
      </c>
      <c r="P1056" s="598">
        <f t="shared" si="1032"/>
        <v>0</v>
      </c>
      <c r="Q1056" s="78"/>
      <c r="R1056" s="78"/>
      <c r="S1056" s="598" t="e">
        <f>#REF!+Q1056+R1056</f>
        <v>#REF!</v>
      </c>
      <c r="T1056" s="849">
        <f t="shared" si="1034"/>
        <v>0</v>
      </c>
      <c r="U1056" s="849">
        <f t="shared" si="1035"/>
        <v>0</v>
      </c>
      <c r="V1056" s="849">
        <f t="shared" si="1036"/>
        <v>0</v>
      </c>
      <c r="W1056" s="849">
        <f t="shared" si="1037"/>
        <v>0</v>
      </c>
      <c r="X1056" s="849">
        <f t="shared" si="1038"/>
        <v>0</v>
      </c>
      <c r="Y1056" s="849">
        <f t="shared" si="1039"/>
        <v>0</v>
      </c>
      <c r="Z1056" s="849">
        <f t="shared" si="1040"/>
        <v>0</v>
      </c>
      <c r="AA1056" s="989"/>
    </row>
    <row r="1057" spans="1:27" s="153" customFormat="1" outlineLevel="1">
      <c r="A1057" s="183" t="s">
        <v>257</v>
      </c>
      <c r="B1057" s="183"/>
      <c r="C1057" s="184" t="s">
        <v>258</v>
      </c>
      <c r="D1057" s="185">
        <v>1</v>
      </c>
      <c r="E1057" s="185"/>
      <c r="F1057" s="186" t="s">
        <v>10</v>
      </c>
      <c r="G1057" s="187"/>
      <c r="H1057" s="187"/>
      <c r="I1057" s="187"/>
      <c r="J1057" s="187"/>
      <c r="K1057" s="187"/>
      <c r="L1057" s="187"/>
      <c r="M1057" s="560">
        <f>'KL TTHT CV DOT 2'!P1056</f>
        <v>0</v>
      </c>
      <c r="N1057" s="1018">
        <f>'KL TTHT CV DOT 2'!Q1056</f>
        <v>0</v>
      </c>
      <c r="O1057" s="1018">
        <f t="shared" si="1031"/>
        <v>0</v>
      </c>
      <c r="P1057" s="560">
        <f t="shared" si="1032"/>
        <v>0</v>
      </c>
      <c r="Q1057" s="187"/>
      <c r="R1057" s="187"/>
      <c r="S1057" s="560" t="e">
        <f>#REF!+Q1057+R1057</f>
        <v>#REF!</v>
      </c>
      <c r="T1057" s="845">
        <f t="shared" si="1034"/>
        <v>0</v>
      </c>
      <c r="U1057" s="845">
        <f t="shared" si="1035"/>
        <v>0</v>
      </c>
      <c r="V1057" s="845">
        <f t="shared" si="1036"/>
        <v>0</v>
      </c>
      <c r="W1057" s="845">
        <f t="shared" si="1037"/>
        <v>0</v>
      </c>
      <c r="X1057" s="845">
        <f t="shared" si="1038"/>
        <v>0</v>
      </c>
      <c r="Y1057" s="845">
        <f t="shared" si="1039"/>
        <v>0</v>
      </c>
      <c r="Z1057" s="845">
        <f t="shared" si="1040"/>
        <v>0</v>
      </c>
      <c r="AA1057" s="988"/>
    </row>
    <row r="1058" spans="1:27" s="153" customFormat="1" outlineLevel="1">
      <c r="A1058" s="183" t="s">
        <v>259</v>
      </c>
      <c r="B1058" s="183"/>
      <c r="C1058" s="184" t="s">
        <v>260</v>
      </c>
      <c r="D1058" s="185">
        <v>1</v>
      </c>
      <c r="E1058" s="185"/>
      <c r="F1058" s="186" t="s">
        <v>10</v>
      </c>
      <c r="G1058" s="187"/>
      <c r="H1058" s="187"/>
      <c r="I1058" s="187"/>
      <c r="J1058" s="187"/>
      <c r="K1058" s="187"/>
      <c r="L1058" s="187"/>
      <c r="M1058" s="560">
        <f>'KL TTHT CV DOT 2'!P1057</f>
        <v>0</v>
      </c>
      <c r="N1058" s="1018">
        <f>'KL TTHT CV DOT 2'!Q1057</f>
        <v>0</v>
      </c>
      <c r="O1058" s="1018">
        <f t="shared" si="1031"/>
        <v>0</v>
      </c>
      <c r="P1058" s="560">
        <f t="shared" si="1032"/>
        <v>0</v>
      </c>
      <c r="Q1058" s="187"/>
      <c r="R1058" s="187"/>
      <c r="S1058" s="560" t="e">
        <f>#REF!+Q1058+R1058</f>
        <v>#REF!</v>
      </c>
      <c r="T1058" s="845">
        <f t="shared" si="1034"/>
        <v>0</v>
      </c>
      <c r="U1058" s="845">
        <f t="shared" si="1035"/>
        <v>0</v>
      </c>
      <c r="V1058" s="845">
        <f t="shared" si="1036"/>
        <v>0</v>
      </c>
      <c r="W1058" s="845">
        <f t="shared" si="1037"/>
        <v>0</v>
      </c>
      <c r="X1058" s="845">
        <f t="shared" si="1038"/>
        <v>0</v>
      </c>
      <c r="Y1058" s="845">
        <f t="shared" si="1039"/>
        <v>0</v>
      </c>
      <c r="Z1058" s="845">
        <f t="shared" si="1040"/>
        <v>0</v>
      </c>
      <c r="AA1058" s="988"/>
    </row>
    <row r="1059" spans="1:27" outlineLevel="1">
      <c r="A1059" s="183" t="s">
        <v>262</v>
      </c>
      <c r="B1059" s="183"/>
      <c r="C1059" s="184" t="s">
        <v>263</v>
      </c>
      <c r="D1059" s="185">
        <v>1</v>
      </c>
      <c r="E1059" s="185"/>
      <c r="F1059" s="186" t="s">
        <v>10</v>
      </c>
      <c r="G1059" s="187"/>
      <c r="H1059" s="187"/>
      <c r="I1059" s="187"/>
      <c r="J1059" s="187"/>
      <c r="K1059" s="187"/>
      <c r="L1059" s="187">
        <v>0</v>
      </c>
      <c r="M1059" s="560">
        <f>'KL TTHT CV DOT 2'!P1058</f>
        <v>0</v>
      </c>
      <c r="N1059" s="1018">
        <f>'KL TTHT CV DOT 2'!Q1058</f>
        <v>0</v>
      </c>
      <c r="O1059" s="1018">
        <f t="shared" si="1031"/>
        <v>0</v>
      </c>
      <c r="P1059" s="560">
        <f t="shared" si="1032"/>
        <v>0</v>
      </c>
      <c r="Q1059" s="187"/>
      <c r="R1059" s="187"/>
      <c r="S1059" s="560" t="e">
        <f>#REF!+Q1059+R1059</f>
        <v>#REF!</v>
      </c>
      <c r="T1059" s="845">
        <f t="shared" si="1034"/>
        <v>0</v>
      </c>
      <c r="U1059" s="845">
        <f t="shared" si="1035"/>
        <v>0</v>
      </c>
      <c r="V1059" s="845">
        <f t="shared" si="1036"/>
        <v>0</v>
      </c>
      <c r="W1059" s="845">
        <f t="shared" si="1037"/>
        <v>0</v>
      </c>
      <c r="X1059" s="845">
        <f t="shared" si="1038"/>
        <v>0</v>
      </c>
      <c r="Y1059" s="845">
        <f t="shared" si="1039"/>
        <v>0</v>
      </c>
      <c r="Z1059" s="845">
        <f t="shared" si="1040"/>
        <v>0</v>
      </c>
      <c r="AA1059" s="988"/>
    </row>
    <row r="1060" spans="1:27" s="153" customFormat="1" outlineLevel="1">
      <c r="A1060" s="183" t="s">
        <v>264</v>
      </c>
      <c r="B1060" s="183"/>
      <c r="C1060" s="184" t="s">
        <v>160</v>
      </c>
      <c r="D1060" s="185">
        <v>1</v>
      </c>
      <c r="E1060" s="185"/>
      <c r="F1060" s="186" t="s">
        <v>10</v>
      </c>
      <c r="G1060" s="187"/>
      <c r="H1060" s="187"/>
      <c r="I1060" s="187"/>
      <c r="J1060" s="187"/>
      <c r="K1060" s="187"/>
      <c r="L1060" s="187">
        <f>SUBTOTAL(9,L1062:L1062)</f>
        <v>0</v>
      </c>
      <c r="M1060" s="560">
        <f>'KL TTHT CV DOT 2'!P1059</f>
        <v>0</v>
      </c>
      <c r="N1060" s="1018">
        <f>'KL TTHT CV DOT 2'!Q1059</f>
        <v>0</v>
      </c>
      <c r="O1060" s="1018">
        <f t="shared" si="1031"/>
        <v>0</v>
      </c>
      <c r="P1060" s="560">
        <f t="shared" si="1032"/>
        <v>0</v>
      </c>
      <c r="Q1060" s="187"/>
      <c r="R1060" s="187"/>
      <c r="S1060" s="560" t="e">
        <f>#REF!+Q1060+R1060</f>
        <v>#REF!</v>
      </c>
      <c r="T1060" s="845">
        <f t="shared" si="1034"/>
        <v>0</v>
      </c>
      <c r="U1060" s="845">
        <f t="shared" si="1035"/>
        <v>0</v>
      </c>
      <c r="V1060" s="845">
        <f t="shared" si="1036"/>
        <v>0</v>
      </c>
      <c r="W1060" s="845">
        <f t="shared" si="1037"/>
        <v>0</v>
      </c>
      <c r="X1060" s="845">
        <f t="shared" si="1038"/>
        <v>0</v>
      </c>
      <c r="Y1060" s="845">
        <f t="shared" si="1039"/>
        <v>0</v>
      </c>
      <c r="Z1060" s="845">
        <f t="shared" si="1040"/>
        <v>0</v>
      </c>
      <c r="AA1060" s="988"/>
    </row>
    <row r="1061" spans="1:27" outlineLevel="1">
      <c r="A1061" s="137"/>
      <c r="B1061" s="137"/>
      <c r="C1061" s="138"/>
      <c r="D1061" s="94"/>
      <c r="E1061" s="94"/>
      <c r="F1061" s="139"/>
      <c r="G1061" s="71"/>
      <c r="H1061" s="71"/>
      <c r="I1061" s="71"/>
      <c r="J1061" s="71"/>
      <c r="K1061" s="71"/>
      <c r="L1061" s="71"/>
      <c r="M1061" s="552">
        <f>'KL TTHT CV DOT 2'!P1060</f>
        <v>0</v>
      </c>
      <c r="N1061" s="570">
        <f>'KL TTHT CV DOT 2'!Q1060</f>
        <v>0</v>
      </c>
      <c r="O1061" s="570">
        <f t="shared" si="1031"/>
        <v>0</v>
      </c>
      <c r="P1061" s="552">
        <f t="shared" si="1032"/>
        <v>0</v>
      </c>
      <c r="Q1061" s="71"/>
      <c r="R1061" s="71"/>
      <c r="S1061" s="552" t="e">
        <f>#REF!+Q1061+R1061</f>
        <v>#REF!</v>
      </c>
      <c r="T1061" s="257">
        <f t="shared" si="1034"/>
        <v>0</v>
      </c>
      <c r="U1061" s="257">
        <f t="shared" si="1035"/>
        <v>0</v>
      </c>
      <c r="V1061" s="257">
        <f t="shared" si="1036"/>
        <v>0</v>
      </c>
      <c r="W1061" s="257">
        <f t="shared" si="1037"/>
        <v>0</v>
      </c>
      <c r="X1061" s="257">
        <f t="shared" si="1038"/>
        <v>0</v>
      </c>
      <c r="Y1061" s="257">
        <f t="shared" si="1039"/>
        <v>0</v>
      </c>
      <c r="Z1061" s="257">
        <f t="shared" si="1040"/>
        <v>0</v>
      </c>
      <c r="AA1061" s="990"/>
    </row>
    <row r="1062" spans="1:27" outlineLevel="1">
      <c r="A1062" s="137"/>
      <c r="B1062" s="137"/>
      <c r="C1062" s="138"/>
      <c r="D1062" s="94"/>
      <c r="E1062" s="94"/>
      <c r="F1062" s="139"/>
      <c r="G1062" s="71"/>
      <c r="H1062" s="71"/>
      <c r="I1062" s="71"/>
      <c r="J1062" s="71"/>
      <c r="K1062" s="71"/>
      <c r="L1062" s="62"/>
      <c r="M1062" s="552">
        <f>'KL TTHT CV DOT 2'!P1061</f>
        <v>0</v>
      </c>
      <c r="N1062" s="570">
        <f>'KL TTHT CV DOT 2'!Q1061</f>
        <v>0</v>
      </c>
      <c r="O1062" s="570">
        <f t="shared" si="1031"/>
        <v>0</v>
      </c>
      <c r="P1062" s="552">
        <f t="shared" si="1032"/>
        <v>0</v>
      </c>
      <c r="Q1062" s="71"/>
      <c r="R1062" s="71"/>
      <c r="S1062" s="552" t="e">
        <f>#REF!+Q1062+R1062</f>
        <v>#REF!</v>
      </c>
      <c r="T1062" s="257">
        <f t="shared" si="1034"/>
        <v>0</v>
      </c>
      <c r="U1062" s="257">
        <f t="shared" si="1035"/>
        <v>0</v>
      </c>
      <c r="V1062" s="257">
        <f t="shared" si="1036"/>
        <v>0</v>
      </c>
      <c r="W1062" s="257">
        <f t="shared" si="1037"/>
        <v>0</v>
      </c>
      <c r="X1062" s="257">
        <f t="shared" si="1038"/>
        <v>0</v>
      </c>
      <c r="Y1062" s="257">
        <f t="shared" si="1039"/>
        <v>0</v>
      </c>
      <c r="Z1062" s="257">
        <f t="shared" si="1040"/>
        <v>0</v>
      </c>
      <c r="AA1062" s="990"/>
    </row>
    <row r="1063" spans="1:27" outlineLevel="1">
      <c r="A1063" s="183" t="s">
        <v>265</v>
      </c>
      <c r="B1063" s="183"/>
      <c r="C1063" s="184" t="s">
        <v>154</v>
      </c>
      <c r="D1063" s="185">
        <v>1</v>
      </c>
      <c r="E1063" s="185"/>
      <c r="F1063" s="186" t="s">
        <v>10</v>
      </c>
      <c r="G1063" s="187"/>
      <c r="H1063" s="187"/>
      <c r="I1063" s="187"/>
      <c r="J1063" s="187"/>
      <c r="K1063" s="187"/>
      <c r="L1063" s="187">
        <v>0</v>
      </c>
      <c r="M1063" s="560">
        <f>'KL TTHT CV DOT 2'!P1062</f>
        <v>0</v>
      </c>
      <c r="N1063" s="1018">
        <f>'KL TTHT CV DOT 2'!Q1062</f>
        <v>0</v>
      </c>
      <c r="O1063" s="1018">
        <f t="shared" si="1031"/>
        <v>0</v>
      </c>
      <c r="P1063" s="560">
        <f t="shared" si="1032"/>
        <v>0</v>
      </c>
      <c r="Q1063" s="187"/>
      <c r="R1063" s="187"/>
      <c r="S1063" s="560" t="e">
        <f>#REF!+Q1063+R1063</f>
        <v>#REF!</v>
      </c>
      <c r="T1063" s="845">
        <f t="shared" si="1034"/>
        <v>0</v>
      </c>
      <c r="U1063" s="845">
        <f t="shared" si="1035"/>
        <v>0</v>
      </c>
      <c r="V1063" s="845">
        <f t="shared" si="1036"/>
        <v>0</v>
      </c>
      <c r="W1063" s="845">
        <f t="shared" si="1037"/>
        <v>0</v>
      </c>
      <c r="X1063" s="845">
        <f t="shared" si="1038"/>
        <v>0</v>
      </c>
      <c r="Y1063" s="845">
        <f t="shared" si="1039"/>
        <v>0</v>
      </c>
      <c r="Z1063" s="845">
        <f t="shared" si="1040"/>
        <v>0</v>
      </c>
      <c r="AA1063" s="988"/>
    </row>
    <row r="1064" spans="1:27" outlineLevel="1">
      <c r="A1064" s="137"/>
      <c r="B1064" s="137"/>
      <c r="C1064" s="138"/>
      <c r="D1064" s="94"/>
      <c r="E1064" s="94"/>
      <c r="F1064" s="139"/>
      <c r="G1064" s="71"/>
      <c r="H1064" s="71"/>
      <c r="I1064" s="71"/>
      <c r="J1064" s="71"/>
      <c r="K1064" s="71"/>
      <c r="L1064" s="62"/>
      <c r="M1064" s="552">
        <f>'KL TTHT CV DOT 2'!P1063</f>
        <v>0</v>
      </c>
      <c r="N1064" s="570">
        <f>'KL TTHT CV DOT 2'!Q1063</f>
        <v>0</v>
      </c>
      <c r="O1064" s="570">
        <f t="shared" si="1031"/>
        <v>0</v>
      </c>
      <c r="P1064" s="552">
        <f t="shared" si="1032"/>
        <v>0</v>
      </c>
      <c r="Q1064" s="71"/>
      <c r="R1064" s="71"/>
      <c r="S1064" s="552" t="e">
        <f>#REF!+Q1064+R1064</f>
        <v>#REF!</v>
      </c>
      <c r="T1064" s="257">
        <f t="shared" si="1034"/>
        <v>0</v>
      </c>
      <c r="U1064" s="257">
        <f t="shared" si="1035"/>
        <v>0</v>
      </c>
      <c r="V1064" s="257">
        <f t="shared" si="1036"/>
        <v>0</v>
      </c>
      <c r="W1064" s="257">
        <f t="shared" si="1037"/>
        <v>0</v>
      </c>
      <c r="X1064" s="257">
        <f t="shared" si="1038"/>
        <v>0</v>
      </c>
      <c r="Y1064" s="257">
        <f t="shared" si="1039"/>
        <v>0</v>
      </c>
      <c r="Z1064" s="257">
        <f t="shared" si="1040"/>
        <v>0</v>
      </c>
      <c r="AA1064" s="990"/>
    </row>
    <row r="1065" spans="1:27" outlineLevel="1">
      <c r="A1065" s="183" t="s">
        <v>267</v>
      </c>
      <c r="B1065" s="183"/>
      <c r="C1065" s="184" t="s">
        <v>268</v>
      </c>
      <c r="D1065" s="185">
        <v>1</v>
      </c>
      <c r="E1065" s="185"/>
      <c r="F1065" s="186" t="s">
        <v>10</v>
      </c>
      <c r="G1065" s="187"/>
      <c r="H1065" s="187"/>
      <c r="I1065" s="187"/>
      <c r="J1065" s="187">
        <f>SUBTOTAL(9,J1066:J1066)</f>
        <v>0</v>
      </c>
      <c r="K1065" s="187">
        <f>SUBTOTAL(9,K1066:K1066)</f>
        <v>0</v>
      </c>
      <c r="L1065" s="187">
        <f>SUBTOTAL(9,L1066:L1066)</f>
        <v>0</v>
      </c>
      <c r="M1065" s="560">
        <f>'KL TTHT CV DOT 2'!P1064</f>
        <v>0</v>
      </c>
      <c r="N1065" s="1018">
        <f>'KL TTHT CV DOT 2'!Q1064</f>
        <v>0</v>
      </c>
      <c r="O1065" s="1018">
        <f t="shared" si="1031"/>
        <v>0</v>
      </c>
      <c r="P1065" s="560">
        <f t="shared" si="1032"/>
        <v>0</v>
      </c>
      <c r="Q1065" s="187"/>
      <c r="R1065" s="187"/>
      <c r="S1065" s="560" t="e">
        <f>#REF!+Q1065+R1065</f>
        <v>#REF!</v>
      </c>
      <c r="T1065" s="845">
        <f t="shared" ref="T1065:Z1065" si="1041">SUBTOTAL(9,T1066:T1066)</f>
        <v>0</v>
      </c>
      <c r="U1065" s="845">
        <f t="shared" si="1041"/>
        <v>0</v>
      </c>
      <c r="V1065" s="845">
        <f t="shared" si="1041"/>
        <v>0</v>
      </c>
      <c r="W1065" s="845">
        <f t="shared" si="1041"/>
        <v>0</v>
      </c>
      <c r="X1065" s="845">
        <f t="shared" si="1041"/>
        <v>0</v>
      </c>
      <c r="Y1065" s="845">
        <f t="shared" si="1041"/>
        <v>0</v>
      </c>
      <c r="Z1065" s="845">
        <f t="shared" si="1041"/>
        <v>0</v>
      </c>
      <c r="AA1065" s="988"/>
    </row>
    <row r="1066" spans="1:27" outlineLevel="1">
      <c r="A1066" s="137"/>
      <c r="B1066" s="137"/>
      <c r="C1066" s="138"/>
      <c r="D1066" s="94"/>
      <c r="E1066" s="94"/>
      <c r="F1066" s="139"/>
      <c r="G1066" s="71"/>
      <c r="H1066" s="71"/>
      <c r="I1066" s="71"/>
      <c r="J1066" s="71"/>
      <c r="K1066" s="71"/>
      <c r="L1066" s="71"/>
      <c r="M1066" s="552">
        <f>'KL TTHT CV DOT 2'!P1065</f>
        <v>0</v>
      </c>
      <c r="N1066" s="570">
        <f>'KL TTHT CV DOT 2'!Q1065</f>
        <v>0</v>
      </c>
      <c r="O1066" s="570">
        <f t="shared" si="1031"/>
        <v>0</v>
      </c>
      <c r="P1066" s="552">
        <f t="shared" si="1032"/>
        <v>0</v>
      </c>
      <c r="Q1066" s="71"/>
      <c r="R1066" s="71"/>
      <c r="S1066" s="552" t="e">
        <f>#REF!+Q1066+R1066</f>
        <v>#REF!</v>
      </c>
      <c r="T1066" s="257">
        <f>M1066*J1066</f>
        <v>0</v>
      </c>
      <c r="U1066" s="257">
        <f>M1066*K1066</f>
        <v>0</v>
      </c>
      <c r="V1066" s="257">
        <f t="shared" si="1036"/>
        <v>0</v>
      </c>
      <c r="W1066" s="257">
        <f>J1066*N1066</f>
        <v>0</v>
      </c>
      <c r="X1066" s="257">
        <f>K1066*N1066</f>
        <v>0</v>
      </c>
      <c r="Y1066" s="257">
        <f t="shared" ref="Y1066:Y1070" si="1042">W1066+X1066</f>
        <v>0</v>
      </c>
      <c r="Z1066" s="257">
        <f>V1066+Y1066</f>
        <v>0</v>
      </c>
      <c r="AA1066" s="990"/>
    </row>
    <row r="1067" spans="1:27" outlineLevel="1">
      <c r="A1067" s="183" t="s">
        <v>269</v>
      </c>
      <c r="B1067" s="183"/>
      <c r="C1067" s="184" t="s">
        <v>270</v>
      </c>
      <c r="D1067" s="185">
        <v>1</v>
      </c>
      <c r="E1067" s="185"/>
      <c r="F1067" s="186" t="s">
        <v>10</v>
      </c>
      <c r="G1067" s="187"/>
      <c r="H1067" s="187"/>
      <c r="I1067" s="187"/>
      <c r="J1067" s="187"/>
      <c r="K1067" s="187"/>
      <c r="L1067" s="187"/>
      <c r="M1067" s="560">
        <f>'KL TTHT CV DOT 2'!P1066</f>
        <v>0</v>
      </c>
      <c r="N1067" s="1018">
        <f>'KL TTHT CV DOT 2'!Q1066</f>
        <v>0</v>
      </c>
      <c r="O1067" s="1018">
        <f t="shared" si="1031"/>
        <v>0</v>
      </c>
      <c r="P1067" s="560">
        <f t="shared" si="1032"/>
        <v>0</v>
      </c>
      <c r="Q1067" s="187"/>
      <c r="R1067" s="187"/>
      <c r="S1067" s="560" t="e">
        <f>#REF!+Q1067+R1067</f>
        <v>#REF!</v>
      </c>
      <c r="T1067" s="845">
        <f>M1067*J1067</f>
        <v>0</v>
      </c>
      <c r="U1067" s="845">
        <f>M1067*K1067</f>
        <v>0</v>
      </c>
      <c r="V1067" s="845">
        <f t="shared" si="1036"/>
        <v>0</v>
      </c>
      <c r="W1067" s="845">
        <f>J1067*N1067</f>
        <v>0</v>
      </c>
      <c r="X1067" s="845">
        <f>K1067*N1067</f>
        <v>0</v>
      </c>
      <c r="Y1067" s="845">
        <f t="shared" si="1042"/>
        <v>0</v>
      </c>
      <c r="Z1067" s="845">
        <f>V1067+Y1067</f>
        <v>0</v>
      </c>
      <c r="AA1067" s="988"/>
    </row>
    <row r="1068" spans="1:27" outlineLevel="1">
      <c r="A1068" s="137"/>
      <c r="B1068" s="137"/>
      <c r="C1068" s="138"/>
      <c r="D1068" s="94"/>
      <c r="E1068" s="94"/>
      <c r="F1068" s="139"/>
      <c r="G1068" s="71"/>
      <c r="H1068" s="71"/>
      <c r="I1068" s="71"/>
      <c r="J1068" s="71"/>
      <c r="K1068" s="71"/>
      <c r="L1068" s="62"/>
      <c r="M1068" s="552">
        <f>'KL TTHT CV DOT 2'!P1067</f>
        <v>0</v>
      </c>
      <c r="N1068" s="570">
        <f>'KL TTHT CV DOT 2'!Q1067</f>
        <v>0</v>
      </c>
      <c r="O1068" s="570">
        <f t="shared" si="1031"/>
        <v>0</v>
      </c>
      <c r="P1068" s="552">
        <f t="shared" si="1032"/>
        <v>0</v>
      </c>
      <c r="Q1068" s="71"/>
      <c r="R1068" s="71"/>
      <c r="S1068" s="552" t="e">
        <f>#REF!+Q1068+R1068</f>
        <v>#REF!</v>
      </c>
      <c r="T1068" s="257">
        <f>M1068*J1068</f>
        <v>0</v>
      </c>
      <c r="U1068" s="257">
        <f>M1068*K1068</f>
        <v>0</v>
      </c>
      <c r="V1068" s="257">
        <f t="shared" si="1036"/>
        <v>0</v>
      </c>
      <c r="W1068" s="257">
        <f>J1068*N1068</f>
        <v>0</v>
      </c>
      <c r="X1068" s="257">
        <f>K1068*N1068</f>
        <v>0</v>
      </c>
      <c r="Y1068" s="257">
        <f t="shared" si="1042"/>
        <v>0</v>
      </c>
      <c r="Z1068" s="257">
        <f>V1068+Y1068</f>
        <v>0</v>
      </c>
      <c r="AA1068" s="990"/>
    </row>
    <row r="1069" spans="1:27" outlineLevel="1">
      <c r="A1069" s="183" t="s">
        <v>271</v>
      </c>
      <c r="B1069" s="183"/>
      <c r="C1069" s="184" t="s">
        <v>272</v>
      </c>
      <c r="D1069" s="185">
        <v>1</v>
      </c>
      <c r="E1069" s="185"/>
      <c r="F1069" s="186" t="s">
        <v>10</v>
      </c>
      <c r="G1069" s="187"/>
      <c r="H1069" s="187"/>
      <c r="I1069" s="187"/>
      <c r="J1069" s="187"/>
      <c r="K1069" s="187"/>
      <c r="L1069" s="187"/>
      <c r="M1069" s="560">
        <f>'KL TTHT CV DOT 2'!P1068</f>
        <v>0</v>
      </c>
      <c r="N1069" s="1018">
        <f>'KL TTHT CV DOT 2'!Q1068</f>
        <v>0</v>
      </c>
      <c r="O1069" s="1018">
        <f t="shared" si="1031"/>
        <v>0</v>
      </c>
      <c r="P1069" s="560">
        <f t="shared" si="1032"/>
        <v>0</v>
      </c>
      <c r="Q1069" s="187"/>
      <c r="R1069" s="187"/>
      <c r="S1069" s="560" t="e">
        <f>#REF!+Q1069+R1069</f>
        <v>#REF!</v>
      </c>
      <c r="T1069" s="845">
        <f>M1069*J1069</f>
        <v>0</v>
      </c>
      <c r="U1069" s="845">
        <f>M1069*K1069</f>
        <v>0</v>
      </c>
      <c r="V1069" s="845">
        <f t="shared" si="1036"/>
        <v>0</v>
      </c>
      <c r="W1069" s="845">
        <f>J1069*N1069</f>
        <v>0</v>
      </c>
      <c r="X1069" s="845">
        <f>K1069*N1069</f>
        <v>0</v>
      </c>
      <c r="Y1069" s="845">
        <f t="shared" si="1042"/>
        <v>0</v>
      </c>
      <c r="Z1069" s="845">
        <f>V1069+Y1069</f>
        <v>0</v>
      </c>
      <c r="AA1069" s="988"/>
    </row>
    <row r="1070" spans="1:27" outlineLevel="1">
      <c r="A1070" s="137"/>
      <c r="B1070" s="137"/>
      <c r="C1070" s="138"/>
      <c r="D1070" s="94"/>
      <c r="E1070" s="94"/>
      <c r="F1070" s="139"/>
      <c r="G1070" s="71"/>
      <c r="H1070" s="71"/>
      <c r="I1070" s="71"/>
      <c r="J1070" s="71"/>
      <c r="K1070" s="71"/>
      <c r="L1070" s="62"/>
      <c r="M1070" s="552">
        <f>'KL TTHT CV DOT 2'!P1069</f>
        <v>0</v>
      </c>
      <c r="N1070" s="570">
        <f>'KL TTHT CV DOT 2'!Q1069</f>
        <v>0</v>
      </c>
      <c r="O1070" s="570">
        <f t="shared" si="1031"/>
        <v>0</v>
      </c>
      <c r="P1070" s="552">
        <f t="shared" si="1032"/>
        <v>0</v>
      </c>
      <c r="Q1070" s="71"/>
      <c r="R1070" s="71"/>
      <c r="S1070" s="552" t="e">
        <f>#REF!+Q1070+R1070</f>
        <v>#REF!</v>
      </c>
      <c r="T1070" s="257">
        <f>M1070*J1070</f>
        <v>0</v>
      </c>
      <c r="U1070" s="257">
        <f>M1070*K1070</f>
        <v>0</v>
      </c>
      <c r="V1070" s="257">
        <f t="shared" si="1036"/>
        <v>0</v>
      </c>
      <c r="W1070" s="257">
        <f>J1070*N1070</f>
        <v>0</v>
      </c>
      <c r="X1070" s="257">
        <f>K1070*N1070</f>
        <v>0</v>
      </c>
      <c r="Y1070" s="257">
        <f t="shared" si="1042"/>
        <v>0</v>
      </c>
      <c r="Z1070" s="257">
        <f>V1070+Y1070</f>
        <v>0</v>
      </c>
      <c r="AA1070" s="990"/>
    </row>
    <row r="1071" spans="1:27" outlineLevel="1">
      <c r="A1071" s="183" t="s">
        <v>273</v>
      </c>
      <c r="B1071" s="183"/>
      <c r="C1071" s="184" t="s">
        <v>274</v>
      </c>
      <c r="D1071" s="185">
        <v>1</v>
      </c>
      <c r="E1071" s="185"/>
      <c r="F1071" s="186" t="s">
        <v>10</v>
      </c>
      <c r="G1071" s="187"/>
      <c r="H1071" s="187"/>
      <c r="I1071" s="187"/>
      <c r="J1071" s="187">
        <f>SUBTOTAL(9,J1072:J1072)</f>
        <v>0</v>
      </c>
      <c r="K1071" s="187">
        <f>SUBTOTAL(9,K1072:K1072)</f>
        <v>0</v>
      </c>
      <c r="L1071" s="187">
        <f>SUBTOTAL(9,L1072:L1072)</f>
        <v>0</v>
      </c>
      <c r="M1071" s="560">
        <f>'KL TTHT CV DOT 2'!P1070</f>
        <v>0</v>
      </c>
      <c r="N1071" s="1018">
        <f>'KL TTHT CV DOT 2'!Q1070</f>
        <v>0</v>
      </c>
      <c r="O1071" s="1018">
        <f t="shared" si="1031"/>
        <v>0</v>
      </c>
      <c r="P1071" s="560">
        <f t="shared" si="1032"/>
        <v>0</v>
      </c>
      <c r="Q1071" s="187"/>
      <c r="R1071" s="187"/>
      <c r="S1071" s="560" t="e">
        <f>#REF!+Q1071+R1071</f>
        <v>#REF!</v>
      </c>
      <c r="T1071" s="845">
        <f t="shared" ref="T1071:Z1071" si="1043">SUBTOTAL(9,T1072:T1072)</f>
        <v>0</v>
      </c>
      <c r="U1071" s="845">
        <f t="shared" si="1043"/>
        <v>0</v>
      </c>
      <c r="V1071" s="845">
        <f t="shared" si="1043"/>
        <v>0</v>
      </c>
      <c r="W1071" s="845">
        <f t="shared" si="1043"/>
        <v>0</v>
      </c>
      <c r="X1071" s="845">
        <f t="shared" si="1043"/>
        <v>0</v>
      </c>
      <c r="Y1071" s="845">
        <f t="shared" si="1043"/>
        <v>0</v>
      </c>
      <c r="Z1071" s="845">
        <f t="shared" si="1043"/>
        <v>0</v>
      </c>
      <c r="AA1071" s="988"/>
    </row>
    <row r="1072" spans="1:27" outlineLevel="1">
      <c r="A1072" s="137"/>
      <c r="B1072" s="137"/>
      <c r="C1072" s="138"/>
      <c r="D1072" s="94"/>
      <c r="E1072" s="94"/>
      <c r="F1072" s="139"/>
      <c r="G1072" s="71"/>
      <c r="H1072" s="71"/>
      <c r="I1072" s="71"/>
      <c r="J1072" s="71"/>
      <c r="K1072" s="71"/>
      <c r="L1072" s="62"/>
      <c r="M1072" s="552">
        <f>'KL TTHT CV DOT 2'!P1071</f>
        <v>0</v>
      </c>
      <c r="N1072" s="570">
        <f>'KL TTHT CV DOT 2'!Q1071</f>
        <v>0</v>
      </c>
      <c r="O1072" s="570">
        <f t="shared" si="1031"/>
        <v>0</v>
      </c>
      <c r="P1072" s="552">
        <f t="shared" si="1032"/>
        <v>0</v>
      </c>
      <c r="Q1072" s="71"/>
      <c r="R1072" s="71"/>
      <c r="S1072" s="552" t="e">
        <f>#REF!+Q1072+R1072</f>
        <v>#REF!</v>
      </c>
      <c r="T1072" s="257"/>
      <c r="U1072" s="257"/>
      <c r="V1072" s="255"/>
      <c r="W1072" s="257"/>
      <c r="X1072" s="257"/>
      <c r="Y1072" s="255"/>
      <c r="Z1072" s="255"/>
      <c r="AA1072" s="990"/>
    </row>
    <row r="1073" spans="1:27" s="153" customFormat="1" outlineLevel="1">
      <c r="A1073" s="183" t="s">
        <v>275</v>
      </c>
      <c r="B1073" s="183"/>
      <c r="C1073" s="184" t="s">
        <v>276</v>
      </c>
      <c r="D1073" s="185">
        <v>1</v>
      </c>
      <c r="E1073" s="185"/>
      <c r="F1073" s="186" t="s">
        <v>10</v>
      </c>
      <c r="G1073" s="187"/>
      <c r="H1073" s="187"/>
      <c r="I1073" s="187"/>
      <c r="J1073" s="187"/>
      <c r="K1073" s="187"/>
      <c r="L1073" s="187">
        <f>SUBTOTAL(9,L1074:L1074)</f>
        <v>0</v>
      </c>
      <c r="M1073" s="560">
        <f>'KL TTHT CV DOT 2'!P1072</f>
        <v>0</v>
      </c>
      <c r="N1073" s="1018">
        <f>'KL TTHT CV DOT 2'!Q1072</f>
        <v>0</v>
      </c>
      <c r="O1073" s="1018">
        <f t="shared" si="1031"/>
        <v>0</v>
      </c>
      <c r="P1073" s="560">
        <f t="shared" si="1032"/>
        <v>0</v>
      </c>
      <c r="Q1073" s="187"/>
      <c r="R1073" s="187"/>
      <c r="S1073" s="560" t="e">
        <f>#REF!+Q1073+R1073</f>
        <v>#REF!</v>
      </c>
      <c r="T1073" s="845"/>
      <c r="U1073" s="845"/>
      <c r="V1073" s="845">
        <f>SUBTOTAL(9,V1074:V1074)</f>
        <v>0</v>
      </c>
      <c r="W1073" s="845"/>
      <c r="X1073" s="845"/>
      <c r="Y1073" s="845">
        <f>SUBTOTAL(9,Y1074:Y1074)</f>
        <v>0</v>
      </c>
      <c r="Z1073" s="845">
        <f>SUBTOTAL(9,Z1074:Z1074)</f>
        <v>0</v>
      </c>
      <c r="AA1073" s="988"/>
    </row>
    <row r="1074" spans="1:27" outlineLevel="1">
      <c r="A1074" s="137"/>
      <c r="B1074" s="137"/>
      <c r="C1074" s="138"/>
      <c r="D1074" s="94"/>
      <c r="E1074" s="94"/>
      <c r="F1074" s="139"/>
      <c r="G1074" s="71"/>
      <c r="H1074" s="71"/>
      <c r="I1074" s="71"/>
      <c r="J1074" s="71"/>
      <c r="K1074" s="71"/>
      <c r="L1074" s="62"/>
      <c r="M1074" s="552">
        <f>'KL TTHT CV DOT 2'!P1073</f>
        <v>0</v>
      </c>
      <c r="N1074" s="570">
        <f>'KL TTHT CV DOT 2'!Q1073</f>
        <v>0</v>
      </c>
      <c r="O1074" s="570">
        <f t="shared" si="1031"/>
        <v>0</v>
      </c>
      <c r="P1074" s="552">
        <f t="shared" si="1032"/>
        <v>0</v>
      </c>
      <c r="Q1074" s="71"/>
      <c r="R1074" s="71"/>
      <c r="S1074" s="552" t="e">
        <f>#REF!+Q1074+R1074</f>
        <v>#REF!</v>
      </c>
      <c r="T1074" s="257"/>
      <c r="U1074" s="257"/>
      <c r="V1074" s="255"/>
      <c r="W1074" s="257"/>
      <c r="X1074" s="257"/>
      <c r="Y1074" s="255"/>
      <c r="Z1074" s="255"/>
      <c r="AA1074" s="990"/>
    </row>
    <row r="1075" spans="1:27" outlineLevel="1">
      <c r="A1075" s="183" t="s">
        <v>277</v>
      </c>
      <c r="B1075" s="183"/>
      <c r="C1075" s="184" t="s">
        <v>278</v>
      </c>
      <c r="D1075" s="185">
        <v>1</v>
      </c>
      <c r="E1075" s="185"/>
      <c r="F1075" s="186" t="s">
        <v>10</v>
      </c>
      <c r="G1075" s="187"/>
      <c r="H1075" s="187"/>
      <c r="I1075" s="187"/>
      <c r="J1075" s="187">
        <f>SUBTOTAL(9,J1076:J1076)</f>
        <v>0</v>
      </c>
      <c r="K1075" s="187">
        <f>SUBTOTAL(9,K1076:K1076)</f>
        <v>0</v>
      </c>
      <c r="L1075" s="187">
        <f>SUBTOTAL(9,L1076:L1076)</f>
        <v>0</v>
      </c>
      <c r="M1075" s="560">
        <f>'KL TTHT CV DOT 2'!P1074</f>
        <v>0</v>
      </c>
      <c r="N1075" s="1018">
        <f>'KL TTHT CV DOT 2'!Q1074</f>
        <v>0</v>
      </c>
      <c r="O1075" s="1018">
        <f t="shared" si="1031"/>
        <v>0</v>
      </c>
      <c r="P1075" s="560">
        <f t="shared" si="1032"/>
        <v>0</v>
      </c>
      <c r="Q1075" s="187"/>
      <c r="R1075" s="187"/>
      <c r="S1075" s="560" t="e">
        <f>#REF!+Q1075+R1075</f>
        <v>#REF!</v>
      </c>
      <c r="T1075" s="845">
        <f t="shared" ref="T1075:Z1075" si="1044">SUBTOTAL(9,T1076:T1076)</f>
        <v>0</v>
      </c>
      <c r="U1075" s="845">
        <f t="shared" si="1044"/>
        <v>0</v>
      </c>
      <c r="V1075" s="845">
        <f t="shared" si="1044"/>
        <v>0</v>
      </c>
      <c r="W1075" s="845">
        <f t="shared" si="1044"/>
        <v>0</v>
      </c>
      <c r="X1075" s="845">
        <f t="shared" si="1044"/>
        <v>0</v>
      </c>
      <c r="Y1075" s="845">
        <f t="shared" si="1044"/>
        <v>0</v>
      </c>
      <c r="Z1075" s="845">
        <f t="shared" si="1044"/>
        <v>0</v>
      </c>
      <c r="AA1075" s="988"/>
    </row>
    <row r="1076" spans="1:27" outlineLevel="1">
      <c r="A1076" s="137"/>
      <c r="B1076" s="137"/>
      <c r="C1076" s="138"/>
      <c r="D1076" s="94"/>
      <c r="E1076" s="94"/>
      <c r="F1076" s="139"/>
      <c r="G1076" s="71"/>
      <c r="H1076" s="71"/>
      <c r="I1076" s="71"/>
      <c r="J1076" s="71"/>
      <c r="K1076" s="71"/>
      <c r="L1076" s="62"/>
      <c r="M1076" s="552">
        <f>'KL TTHT CV DOT 2'!P1075</f>
        <v>0</v>
      </c>
      <c r="N1076" s="570">
        <f>'KL TTHT CV DOT 2'!Q1075</f>
        <v>0</v>
      </c>
      <c r="O1076" s="570">
        <f t="shared" si="1031"/>
        <v>0</v>
      </c>
      <c r="P1076" s="552">
        <f t="shared" si="1032"/>
        <v>0</v>
      </c>
      <c r="Q1076" s="71"/>
      <c r="R1076" s="71"/>
      <c r="S1076" s="552" t="e">
        <f>#REF!+Q1076+R1076</f>
        <v>#REF!</v>
      </c>
      <c r="T1076" s="257"/>
      <c r="U1076" s="257"/>
      <c r="V1076" s="255"/>
      <c r="W1076" s="257"/>
      <c r="X1076" s="257"/>
      <c r="Y1076" s="255"/>
      <c r="Z1076" s="255"/>
      <c r="AA1076" s="990"/>
    </row>
    <row r="1077" spans="1:27" s="153" customFormat="1" outlineLevel="1">
      <c r="A1077" s="183" t="s">
        <v>279</v>
      </c>
      <c r="B1077" s="183"/>
      <c r="C1077" s="184" t="s">
        <v>280</v>
      </c>
      <c r="D1077" s="185">
        <v>1</v>
      </c>
      <c r="E1077" s="185"/>
      <c r="F1077" s="186" t="s">
        <v>10</v>
      </c>
      <c r="G1077" s="187"/>
      <c r="H1077" s="187"/>
      <c r="I1077" s="187"/>
      <c r="J1077" s="187">
        <f>SUBTOTAL(9,J1078:J1078)</f>
        <v>0</v>
      </c>
      <c r="K1077" s="187">
        <f>SUBTOTAL(9,K1078:K1078)</f>
        <v>0</v>
      </c>
      <c r="L1077" s="187">
        <f>SUBTOTAL(9,L1078:L1078)</f>
        <v>0</v>
      </c>
      <c r="M1077" s="560">
        <f>'KL TTHT CV DOT 2'!P1076</f>
        <v>0</v>
      </c>
      <c r="N1077" s="1018">
        <f>'KL TTHT CV DOT 2'!Q1076</f>
        <v>0</v>
      </c>
      <c r="O1077" s="1018">
        <f t="shared" si="1031"/>
        <v>0</v>
      </c>
      <c r="P1077" s="560">
        <f t="shared" si="1032"/>
        <v>0</v>
      </c>
      <c r="Q1077" s="187"/>
      <c r="R1077" s="187"/>
      <c r="S1077" s="560" t="e">
        <f>#REF!+Q1077+R1077</f>
        <v>#REF!</v>
      </c>
      <c r="T1077" s="845">
        <f t="shared" ref="T1077:Z1077" si="1045">SUBTOTAL(9,T1078:T1078)</f>
        <v>0</v>
      </c>
      <c r="U1077" s="845">
        <f t="shared" si="1045"/>
        <v>0</v>
      </c>
      <c r="V1077" s="845">
        <f t="shared" si="1045"/>
        <v>0</v>
      </c>
      <c r="W1077" s="845">
        <f t="shared" si="1045"/>
        <v>0</v>
      </c>
      <c r="X1077" s="845">
        <f t="shared" si="1045"/>
        <v>0</v>
      </c>
      <c r="Y1077" s="845">
        <f t="shared" si="1045"/>
        <v>0</v>
      </c>
      <c r="Z1077" s="845">
        <f t="shared" si="1045"/>
        <v>0</v>
      </c>
      <c r="AA1077" s="988"/>
    </row>
    <row r="1078" spans="1:27" outlineLevel="1">
      <c r="A1078" s="137"/>
      <c r="B1078" s="137"/>
      <c r="C1078" s="138"/>
      <c r="D1078" s="94"/>
      <c r="E1078" s="94"/>
      <c r="F1078" s="139"/>
      <c r="G1078" s="71"/>
      <c r="H1078" s="71"/>
      <c r="I1078" s="71"/>
      <c r="J1078" s="71"/>
      <c r="K1078" s="71"/>
      <c r="L1078" s="71"/>
      <c r="M1078" s="552">
        <f>'KL TTHT CV DOT 2'!P1077</f>
        <v>0</v>
      </c>
      <c r="N1078" s="570">
        <f>'KL TTHT CV DOT 2'!Q1077</f>
        <v>0</v>
      </c>
      <c r="O1078" s="570">
        <f t="shared" si="1031"/>
        <v>0</v>
      </c>
      <c r="P1078" s="552">
        <f t="shared" si="1032"/>
        <v>0</v>
      </c>
      <c r="Q1078" s="71"/>
      <c r="R1078" s="71"/>
      <c r="S1078" s="552" t="e">
        <f>#REF!+Q1078+R1078</f>
        <v>#REF!</v>
      </c>
      <c r="T1078" s="257"/>
      <c r="U1078" s="257"/>
      <c r="V1078" s="257"/>
      <c r="W1078" s="257"/>
      <c r="X1078" s="257"/>
      <c r="Y1078" s="257"/>
      <c r="Z1078" s="257"/>
      <c r="AA1078" s="990"/>
    </row>
    <row r="1079" spans="1:27" ht="26.4" outlineLevel="1">
      <c r="A1079" s="183" t="s">
        <v>281</v>
      </c>
      <c r="B1079" s="183"/>
      <c r="C1079" s="184" t="s">
        <v>282</v>
      </c>
      <c r="D1079" s="185">
        <v>1</v>
      </c>
      <c r="E1079" s="185"/>
      <c r="F1079" s="186" t="s">
        <v>10</v>
      </c>
      <c r="G1079" s="187"/>
      <c r="H1079" s="187"/>
      <c r="I1079" s="187"/>
      <c r="J1079" s="187">
        <f>SUBTOTAL(9,J1080:J1080)</f>
        <v>0</v>
      </c>
      <c r="K1079" s="187">
        <f>SUBTOTAL(9,K1080:K1080)</f>
        <v>0</v>
      </c>
      <c r="L1079" s="187">
        <f>SUBTOTAL(9,L1080:L1080)</f>
        <v>0</v>
      </c>
      <c r="M1079" s="560">
        <f>'KL TTHT CV DOT 2'!P1078</f>
        <v>0</v>
      </c>
      <c r="N1079" s="1018">
        <f>'KL TTHT CV DOT 2'!Q1078</f>
        <v>0</v>
      </c>
      <c r="O1079" s="1018">
        <f t="shared" si="1031"/>
        <v>0</v>
      </c>
      <c r="P1079" s="560">
        <f t="shared" si="1032"/>
        <v>0</v>
      </c>
      <c r="Q1079" s="187"/>
      <c r="R1079" s="187"/>
      <c r="S1079" s="560" t="e">
        <f>#REF!+Q1079+R1079</f>
        <v>#REF!</v>
      </c>
      <c r="T1079" s="845">
        <f t="shared" ref="T1079:Z1079" si="1046">SUBTOTAL(9,T1080:T1080)</f>
        <v>0</v>
      </c>
      <c r="U1079" s="845">
        <f t="shared" si="1046"/>
        <v>0</v>
      </c>
      <c r="V1079" s="845">
        <f t="shared" si="1046"/>
        <v>0</v>
      </c>
      <c r="W1079" s="845">
        <f t="shared" si="1046"/>
        <v>0</v>
      </c>
      <c r="X1079" s="845">
        <f t="shared" si="1046"/>
        <v>0</v>
      </c>
      <c r="Y1079" s="845">
        <f t="shared" si="1046"/>
        <v>0</v>
      </c>
      <c r="Z1079" s="845">
        <f t="shared" si="1046"/>
        <v>0</v>
      </c>
      <c r="AA1079" s="988"/>
    </row>
    <row r="1080" spans="1:27" outlineLevel="1">
      <c r="A1080" s="137"/>
      <c r="B1080" s="137"/>
      <c r="C1080" s="138"/>
      <c r="D1080" s="94"/>
      <c r="E1080" s="94"/>
      <c r="F1080" s="139"/>
      <c r="G1080" s="71"/>
      <c r="H1080" s="71"/>
      <c r="I1080" s="71"/>
      <c r="J1080" s="71"/>
      <c r="K1080" s="71"/>
      <c r="L1080" s="62"/>
      <c r="M1080" s="552">
        <f>'KL TTHT CV DOT 2'!P1079</f>
        <v>0</v>
      </c>
      <c r="N1080" s="570">
        <f>'KL TTHT CV DOT 2'!Q1079</f>
        <v>0</v>
      </c>
      <c r="O1080" s="570">
        <f t="shared" si="1031"/>
        <v>0</v>
      </c>
      <c r="P1080" s="552">
        <f t="shared" si="1032"/>
        <v>0</v>
      </c>
      <c r="Q1080" s="71"/>
      <c r="R1080" s="71"/>
      <c r="S1080" s="552" t="e">
        <f>#REF!+Q1080+R1080</f>
        <v>#REF!</v>
      </c>
      <c r="T1080" s="257"/>
      <c r="U1080" s="257"/>
      <c r="V1080" s="255"/>
      <c r="W1080" s="257"/>
      <c r="X1080" s="257"/>
      <c r="Y1080" s="255"/>
      <c r="Z1080" s="255"/>
      <c r="AA1080" s="990"/>
    </row>
    <row r="1081" spans="1:27" outlineLevel="1">
      <c r="A1081" s="183" t="s">
        <v>283</v>
      </c>
      <c r="B1081" s="183"/>
      <c r="C1081" s="184" t="s">
        <v>165</v>
      </c>
      <c r="D1081" s="185">
        <v>1</v>
      </c>
      <c r="E1081" s="185"/>
      <c r="F1081" s="186" t="s">
        <v>10</v>
      </c>
      <c r="G1081" s="187"/>
      <c r="H1081" s="187"/>
      <c r="I1081" s="187"/>
      <c r="J1081" s="187"/>
      <c r="K1081" s="187"/>
      <c r="L1081" s="187">
        <f>SUBTOTAL(9,L1082:L1082)</f>
        <v>0</v>
      </c>
      <c r="M1081" s="560">
        <f>'KL TTHT CV DOT 2'!P1080</f>
        <v>0</v>
      </c>
      <c r="N1081" s="1018">
        <f>'KL TTHT CV DOT 2'!Q1080</f>
        <v>0</v>
      </c>
      <c r="O1081" s="1018">
        <f t="shared" ref="O1081:O1144" si="1047">M1081+N1081</f>
        <v>0</v>
      </c>
      <c r="P1081" s="560">
        <f t="shared" si="1032"/>
        <v>0</v>
      </c>
      <c r="Q1081" s="187"/>
      <c r="R1081" s="187"/>
      <c r="S1081" s="560" t="e">
        <f>#REF!+Q1081+R1081</f>
        <v>#REF!</v>
      </c>
      <c r="T1081" s="845"/>
      <c r="U1081" s="845"/>
      <c r="V1081" s="845">
        <f>SUBTOTAL(9,V1082:V1082)</f>
        <v>0</v>
      </c>
      <c r="W1081" s="845"/>
      <c r="X1081" s="845"/>
      <c r="Y1081" s="845">
        <f>SUBTOTAL(9,Y1082:Y1082)</f>
        <v>0</v>
      </c>
      <c r="Z1081" s="845">
        <f>SUBTOTAL(9,Z1082:Z1082)</f>
        <v>0</v>
      </c>
      <c r="AA1081" s="988"/>
    </row>
    <row r="1082" spans="1:27" outlineLevel="1">
      <c r="A1082" s="137"/>
      <c r="B1082" s="137"/>
      <c r="C1082" s="138"/>
      <c r="D1082" s="94"/>
      <c r="E1082" s="94"/>
      <c r="F1082" s="139"/>
      <c r="G1082" s="71"/>
      <c r="H1082" s="71"/>
      <c r="I1082" s="71"/>
      <c r="J1082" s="71"/>
      <c r="K1082" s="71"/>
      <c r="L1082" s="62"/>
      <c r="M1082" s="552">
        <f>'KL TTHT CV DOT 2'!P1081</f>
        <v>0</v>
      </c>
      <c r="N1082" s="570">
        <f>'KL TTHT CV DOT 2'!Q1081</f>
        <v>0</v>
      </c>
      <c r="O1082" s="570">
        <f t="shared" si="1047"/>
        <v>0</v>
      </c>
      <c r="P1082" s="552">
        <f t="shared" si="1032"/>
        <v>0</v>
      </c>
      <c r="Q1082" s="71"/>
      <c r="R1082" s="71"/>
      <c r="S1082" s="552" t="e">
        <f>#REF!+Q1082+R1082</f>
        <v>#REF!</v>
      </c>
      <c r="T1082" s="257"/>
      <c r="U1082" s="257"/>
      <c r="V1082" s="255"/>
      <c r="W1082" s="257"/>
      <c r="X1082" s="257"/>
      <c r="Y1082" s="255"/>
      <c r="Z1082" s="255"/>
      <c r="AA1082" s="990"/>
    </row>
    <row r="1083" spans="1:27" outlineLevel="1">
      <c r="A1083" s="183" t="s">
        <v>284</v>
      </c>
      <c r="B1083" s="183"/>
      <c r="C1083" s="184" t="s">
        <v>167</v>
      </c>
      <c r="D1083" s="185">
        <v>1</v>
      </c>
      <c r="E1083" s="185"/>
      <c r="F1083" s="186" t="s">
        <v>10</v>
      </c>
      <c r="G1083" s="187"/>
      <c r="H1083" s="187"/>
      <c r="I1083" s="187"/>
      <c r="J1083" s="187"/>
      <c r="K1083" s="187"/>
      <c r="L1083" s="187">
        <v>0</v>
      </c>
      <c r="M1083" s="560">
        <f>'KL TTHT CV DOT 2'!P1082</f>
        <v>0</v>
      </c>
      <c r="N1083" s="1018">
        <f>'KL TTHT CV DOT 2'!Q1082</f>
        <v>0</v>
      </c>
      <c r="O1083" s="1018">
        <f t="shared" si="1047"/>
        <v>0</v>
      </c>
      <c r="P1083" s="560">
        <f t="shared" si="1032"/>
        <v>0</v>
      </c>
      <c r="Q1083" s="187"/>
      <c r="R1083" s="187"/>
      <c r="S1083" s="560" t="e">
        <f>#REF!+Q1083+R1083</f>
        <v>#REF!</v>
      </c>
      <c r="T1083" s="845"/>
      <c r="U1083" s="845"/>
      <c r="V1083" s="845">
        <v>0</v>
      </c>
      <c r="W1083" s="845"/>
      <c r="X1083" s="845"/>
      <c r="Y1083" s="845">
        <v>0</v>
      </c>
      <c r="Z1083" s="845">
        <v>0</v>
      </c>
      <c r="AA1083" s="988"/>
    </row>
    <row r="1084" spans="1:27" s="11" customFormat="1" outlineLevel="1">
      <c r="A1084" s="172"/>
      <c r="B1084" s="172"/>
      <c r="C1084" s="189"/>
      <c r="D1084" s="190"/>
      <c r="E1084" s="190"/>
      <c r="F1084" s="191"/>
      <c r="G1084" s="174"/>
      <c r="H1084" s="174"/>
      <c r="I1084" s="174"/>
      <c r="J1084" s="174"/>
      <c r="K1084" s="174"/>
      <c r="L1084" s="174"/>
      <c r="M1084" s="558">
        <f>'KL TTHT CV DOT 2'!P1083</f>
        <v>0</v>
      </c>
      <c r="N1084" s="578">
        <f>'KL TTHT CV DOT 2'!Q1083</f>
        <v>0</v>
      </c>
      <c r="O1084" s="578">
        <f t="shared" si="1047"/>
        <v>0</v>
      </c>
      <c r="P1084" s="558">
        <f t="shared" si="1032"/>
        <v>0</v>
      </c>
      <c r="Q1084" s="174"/>
      <c r="R1084" s="174"/>
      <c r="S1084" s="558" t="e">
        <f>#REF!+Q1084+R1084</f>
        <v>#REF!</v>
      </c>
      <c r="T1084" s="843"/>
      <c r="U1084" s="843"/>
      <c r="V1084" s="843"/>
      <c r="W1084" s="843"/>
      <c r="X1084" s="843"/>
      <c r="Y1084" s="843"/>
      <c r="Z1084" s="843"/>
      <c r="AA1084" s="988"/>
    </row>
    <row r="1085" spans="1:27" outlineLevel="1">
      <c r="A1085" s="183" t="s">
        <v>285</v>
      </c>
      <c r="B1085" s="183"/>
      <c r="C1085" s="184" t="s">
        <v>169</v>
      </c>
      <c r="D1085" s="185">
        <v>1</v>
      </c>
      <c r="E1085" s="185">
        <v>1</v>
      </c>
      <c r="F1085" s="186" t="s">
        <v>10</v>
      </c>
      <c r="G1085" s="187"/>
      <c r="H1085" s="187"/>
      <c r="I1085" s="187"/>
      <c r="J1085" s="187">
        <f>SUBTOTAL(9,J1086:J1107)</f>
        <v>947613765.29261172</v>
      </c>
      <c r="K1085" s="187">
        <f>SUBTOTAL(9,K1086:K1107)</f>
        <v>174994605.01343971</v>
      </c>
      <c r="L1085" s="187">
        <f>SUBTOTAL(9,L1086:L1107)</f>
        <v>1122608370.3060513</v>
      </c>
      <c r="M1085" s="560">
        <f>'KL TTHT CV DOT 2'!P1084</f>
        <v>0</v>
      </c>
      <c r="N1085" s="1018">
        <f>'KL TTHT CV DOT 2'!Q1084</f>
        <v>0</v>
      </c>
      <c r="O1085" s="1018">
        <f t="shared" si="1047"/>
        <v>0</v>
      </c>
      <c r="P1085" s="560">
        <f t="shared" si="1032"/>
        <v>0</v>
      </c>
      <c r="Q1085" s="187"/>
      <c r="R1085" s="187"/>
      <c r="S1085" s="560" t="e">
        <f>#REF!+Q1085+R1085</f>
        <v>#REF!</v>
      </c>
      <c r="T1085" s="845">
        <f t="shared" ref="T1085:Z1085" si="1048">SUBTOTAL(9,T1086:T1107)</f>
        <v>0</v>
      </c>
      <c r="U1085" s="845">
        <f t="shared" si="1048"/>
        <v>0</v>
      </c>
      <c r="V1085" s="845">
        <f t="shared" si="1048"/>
        <v>0</v>
      </c>
      <c r="W1085" s="845">
        <f t="shared" si="1048"/>
        <v>372418241.3114754</v>
      </c>
      <c r="X1085" s="845">
        <f t="shared" si="1048"/>
        <v>41967003.600000009</v>
      </c>
      <c r="Y1085" s="845">
        <f t="shared" si="1048"/>
        <v>414385244.91147542</v>
      </c>
      <c r="Z1085" s="845">
        <f t="shared" si="1048"/>
        <v>414385244.91147542</v>
      </c>
      <c r="AA1085" s="988"/>
    </row>
    <row r="1086" spans="1:27" s="11" customFormat="1" ht="26.4" outlineLevel="1">
      <c r="A1086" s="192"/>
      <c r="B1086" s="192"/>
      <c r="C1086" s="193" t="s">
        <v>1000</v>
      </c>
      <c r="D1086" s="194">
        <v>1</v>
      </c>
      <c r="E1086" s="97">
        <v>1</v>
      </c>
      <c r="F1086" s="195" t="s">
        <v>660</v>
      </c>
      <c r="G1086" s="359">
        <v>68750000</v>
      </c>
      <c r="H1086" s="359">
        <v>1308000</v>
      </c>
      <c r="I1086" s="199">
        <f t="shared" ref="I1086" si="1049">SUM(G1086:H1086)</f>
        <v>70058000</v>
      </c>
      <c r="J1086" s="199">
        <f t="shared" ref="J1086:J1106" si="1050">G1086*E1086</f>
        <v>68750000</v>
      </c>
      <c r="K1086" s="199">
        <f t="shared" ref="K1086:K1106" si="1051">H1086*E1086</f>
        <v>1308000</v>
      </c>
      <c r="L1086" s="199">
        <f t="shared" ref="L1086:L1106" si="1052">I1086*E1086</f>
        <v>70058000</v>
      </c>
      <c r="M1086" s="554">
        <f>'KL TTHT CV DOT 2'!P1085</f>
        <v>0</v>
      </c>
      <c r="N1086" s="579">
        <f>'KL TTHT CV DOT 2'!Q1085</f>
        <v>0.45</v>
      </c>
      <c r="O1086" s="579">
        <f t="shared" si="1047"/>
        <v>0.45</v>
      </c>
      <c r="P1086" s="554">
        <f t="shared" si="1032"/>
        <v>0.9</v>
      </c>
      <c r="Q1086" s="199"/>
      <c r="R1086" s="199"/>
      <c r="S1086" s="554" t="e">
        <f>#REF!+Q1086+R1086</f>
        <v>#REF!</v>
      </c>
      <c r="T1086" s="265">
        <f t="shared" ref="T1086:T1107" si="1053">M1086*J1086</f>
        <v>0</v>
      </c>
      <c r="U1086" s="265">
        <f t="shared" ref="U1086:U1107" si="1054">M1086*K1086</f>
        <v>0</v>
      </c>
      <c r="V1086" s="265">
        <f t="shared" si="1036"/>
        <v>0</v>
      </c>
      <c r="W1086" s="265">
        <f t="shared" ref="W1086:W1107" si="1055">J1086*N1086</f>
        <v>30937500</v>
      </c>
      <c r="X1086" s="265">
        <f t="shared" ref="X1086:X1107" si="1056">K1086*N1086</f>
        <v>588600</v>
      </c>
      <c r="Y1086" s="265">
        <f t="shared" ref="Y1086:Y1107" si="1057">W1086+X1086</f>
        <v>31526100</v>
      </c>
      <c r="Z1086" s="265">
        <f t="shared" ref="Z1086:Z1107" si="1058">V1086+Y1086</f>
        <v>31526100</v>
      </c>
      <c r="AA1086" s="990"/>
    </row>
    <row r="1087" spans="1:27" s="11" customFormat="1" ht="26.4" outlineLevel="1">
      <c r="A1087" s="192"/>
      <c r="B1087" s="192"/>
      <c r="C1087" s="193" t="s">
        <v>1001</v>
      </c>
      <c r="D1087" s="194">
        <v>1</v>
      </c>
      <c r="E1087" s="97">
        <v>1</v>
      </c>
      <c r="F1087" s="195" t="s">
        <v>660</v>
      </c>
      <c r="G1087" s="359">
        <v>68750000</v>
      </c>
      <c r="H1087" s="359">
        <v>1308000</v>
      </c>
      <c r="I1087" s="199">
        <f t="shared" ref="I1087:I1099" si="1059">SUM(G1087:H1087)</f>
        <v>70058000</v>
      </c>
      <c r="J1087" s="199">
        <f t="shared" si="1050"/>
        <v>68750000</v>
      </c>
      <c r="K1087" s="199">
        <f t="shared" si="1051"/>
        <v>1308000</v>
      </c>
      <c r="L1087" s="199">
        <f t="shared" si="1052"/>
        <v>70058000</v>
      </c>
      <c r="M1087" s="554">
        <f>'KL TTHT CV DOT 2'!P1086</f>
        <v>0</v>
      </c>
      <c r="N1087" s="579">
        <f>'KL TTHT CV DOT 2'!Q1086</f>
        <v>0.45</v>
      </c>
      <c r="O1087" s="579">
        <f t="shared" si="1047"/>
        <v>0.45</v>
      </c>
      <c r="P1087" s="554">
        <f t="shared" si="1032"/>
        <v>0.9</v>
      </c>
      <c r="Q1087" s="199"/>
      <c r="R1087" s="199"/>
      <c r="S1087" s="554" t="e">
        <f>#REF!+Q1087+R1087</f>
        <v>#REF!</v>
      </c>
      <c r="T1087" s="265">
        <f t="shared" si="1053"/>
        <v>0</v>
      </c>
      <c r="U1087" s="265">
        <f t="shared" si="1054"/>
        <v>0</v>
      </c>
      <c r="V1087" s="265">
        <f t="shared" si="1036"/>
        <v>0</v>
      </c>
      <c r="W1087" s="265">
        <f t="shared" si="1055"/>
        <v>30937500</v>
      </c>
      <c r="X1087" s="265">
        <f t="shared" si="1056"/>
        <v>588600</v>
      </c>
      <c r="Y1087" s="265">
        <f t="shared" si="1057"/>
        <v>31526100</v>
      </c>
      <c r="Z1087" s="265">
        <f t="shared" si="1058"/>
        <v>31526100</v>
      </c>
      <c r="AA1087" s="990"/>
    </row>
    <row r="1088" spans="1:27" s="11" customFormat="1" ht="26.4" outlineLevel="1">
      <c r="A1088" s="192"/>
      <c r="B1088" s="192"/>
      <c r="C1088" s="193" t="s">
        <v>1002</v>
      </c>
      <c r="D1088" s="194">
        <v>1</v>
      </c>
      <c r="E1088" s="97">
        <v>1</v>
      </c>
      <c r="F1088" s="195" t="s">
        <v>660</v>
      </c>
      <c r="G1088" s="359">
        <v>68750000</v>
      </c>
      <c r="H1088" s="359">
        <v>1308000</v>
      </c>
      <c r="I1088" s="199">
        <f t="shared" si="1059"/>
        <v>70058000</v>
      </c>
      <c r="J1088" s="199">
        <f t="shared" si="1050"/>
        <v>68750000</v>
      </c>
      <c r="K1088" s="199">
        <f t="shared" si="1051"/>
        <v>1308000</v>
      </c>
      <c r="L1088" s="199">
        <f t="shared" si="1052"/>
        <v>70058000</v>
      </c>
      <c r="M1088" s="554">
        <f>'KL TTHT CV DOT 2'!P1087</f>
        <v>0</v>
      </c>
      <c r="N1088" s="579">
        <f>'KL TTHT CV DOT 2'!Q1087</f>
        <v>0.45</v>
      </c>
      <c r="O1088" s="579">
        <f t="shared" si="1047"/>
        <v>0.45</v>
      </c>
      <c r="P1088" s="554">
        <f t="shared" si="1032"/>
        <v>0.9</v>
      </c>
      <c r="Q1088" s="199"/>
      <c r="R1088" s="199"/>
      <c r="S1088" s="554" t="e">
        <f>#REF!+Q1088+R1088</f>
        <v>#REF!</v>
      </c>
      <c r="T1088" s="265">
        <f t="shared" si="1053"/>
        <v>0</v>
      </c>
      <c r="U1088" s="265">
        <f t="shared" si="1054"/>
        <v>0</v>
      </c>
      <c r="V1088" s="265">
        <f t="shared" si="1036"/>
        <v>0</v>
      </c>
      <c r="W1088" s="265">
        <f t="shared" si="1055"/>
        <v>30937500</v>
      </c>
      <c r="X1088" s="265">
        <f t="shared" si="1056"/>
        <v>588600</v>
      </c>
      <c r="Y1088" s="265">
        <f t="shared" si="1057"/>
        <v>31526100</v>
      </c>
      <c r="Z1088" s="265">
        <f t="shared" si="1058"/>
        <v>31526100</v>
      </c>
      <c r="AA1088" s="990"/>
    </row>
    <row r="1089" spans="1:27" s="11" customFormat="1" outlineLevel="1">
      <c r="A1089" s="192"/>
      <c r="B1089" s="192"/>
      <c r="C1089" s="193" t="s">
        <v>970</v>
      </c>
      <c r="D1089" s="194">
        <v>24</v>
      </c>
      <c r="E1089" s="97"/>
      <c r="F1089" s="195" t="s">
        <v>660</v>
      </c>
      <c r="G1089" s="359">
        <v>5060000</v>
      </c>
      <c r="H1089" s="359">
        <v>654000</v>
      </c>
      <c r="I1089" s="199">
        <f t="shared" si="1059"/>
        <v>5714000</v>
      </c>
      <c r="J1089" s="199">
        <f t="shared" si="1050"/>
        <v>0</v>
      </c>
      <c r="K1089" s="199">
        <f t="shared" si="1051"/>
        <v>0</v>
      </c>
      <c r="L1089" s="199">
        <f t="shared" si="1052"/>
        <v>0</v>
      </c>
      <c r="M1089" s="554">
        <f>'KL TTHT CV DOT 2'!P1088</f>
        <v>0</v>
      </c>
      <c r="N1089" s="579">
        <f>'KL TTHT CV DOT 2'!Q1088</f>
        <v>0.45</v>
      </c>
      <c r="O1089" s="579">
        <f t="shared" si="1047"/>
        <v>0.45</v>
      </c>
      <c r="P1089" s="554">
        <f t="shared" si="1032"/>
        <v>0.9</v>
      </c>
      <c r="Q1089" s="199"/>
      <c r="R1089" s="199"/>
      <c r="S1089" s="554" t="e">
        <f>#REF!+Q1089+R1089</f>
        <v>#REF!</v>
      </c>
      <c r="T1089" s="265">
        <f t="shared" si="1053"/>
        <v>0</v>
      </c>
      <c r="U1089" s="265">
        <f t="shared" si="1054"/>
        <v>0</v>
      </c>
      <c r="V1089" s="265">
        <f t="shared" si="1036"/>
        <v>0</v>
      </c>
      <c r="W1089" s="265">
        <f t="shared" si="1055"/>
        <v>0</v>
      </c>
      <c r="X1089" s="265">
        <f t="shared" si="1056"/>
        <v>0</v>
      </c>
      <c r="Y1089" s="265">
        <f t="shared" si="1057"/>
        <v>0</v>
      </c>
      <c r="Z1089" s="265">
        <f t="shared" si="1058"/>
        <v>0</v>
      </c>
      <c r="AA1089" s="990"/>
    </row>
    <row r="1090" spans="1:27" s="11" customFormat="1" outlineLevel="1">
      <c r="A1090" s="192"/>
      <c r="B1090" s="192"/>
      <c r="C1090" s="193" t="s">
        <v>972</v>
      </c>
      <c r="D1090" s="194">
        <v>6</v>
      </c>
      <c r="E1090" s="97">
        <v>6</v>
      </c>
      <c r="F1090" s="195" t="s">
        <v>660</v>
      </c>
      <c r="G1090" s="359">
        <v>2195600</v>
      </c>
      <c r="H1090" s="359">
        <v>654000</v>
      </c>
      <c r="I1090" s="199">
        <f t="shared" si="1059"/>
        <v>2849600</v>
      </c>
      <c r="J1090" s="199">
        <f t="shared" si="1050"/>
        <v>13173600</v>
      </c>
      <c r="K1090" s="199">
        <f t="shared" si="1051"/>
        <v>3924000</v>
      </c>
      <c r="L1090" s="199">
        <f t="shared" si="1052"/>
        <v>17097600</v>
      </c>
      <c r="M1090" s="554">
        <f>'KL TTHT CV DOT 2'!P1089</f>
        <v>0</v>
      </c>
      <c r="N1090" s="579">
        <f>'KL TTHT CV DOT 2'!Q1089</f>
        <v>0.45</v>
      </c>
      <c r="O1090" s="579">
        <f t="shared" si="1047"/>
        <v>0.45</v>
      </c>
      <c r="P1090" s="554">
        <f t="shared" si="1032"/>
        <v>0.9</v>
      </c>
      <c r="Q1090" s="199"/>
      <c r="R1090" s="199"/>
      <c r="S1090" s="554" t="e">
        <f>#REF!+Q1090+R1090</f>
        <v>#REF!</v>
      </c>
      <c r="T1090" s="265">
        <f t="shared" si="1053"/>
        <v>0</v>
      </c>
      <c r="U1090" s="265">
        <f t="shared" si="1054"/>
        <v>0</v>
      </c>
      <c r="V1090" s="265">
        <f t="shared" si="1036"/>
        <v>0</v>
      </c>
      <c r="W1090" s="265">
        <f t="shared" si="1055"/>
        <v>5928120</v>
      </c>
      <c r="X1090" s="265">
        <f t="shared" si="1056"/>
        <v>1765800</v>
      </c>
      <c r="Y1090" s="265">
        <f t="shared" si="1057"/>
        <v>7693920</v>
      </c>
      <c r="Z1090" s="265">
        <f t="shared" si="1058"/>
        <v>7693920</v>
      </c>
      <c r="AA1090" s="990"/>
    </row>
    <row r="1091" spans="1:27" s="11" customFormat="1" outlineLevel="1">
      <c r="A1091" s="192"/>
      <c r="B1091" s="192"/>
      <c r="C1091" s="193" t="s">
        <v>974</v>
      </c>
      <c r="D1091" s="194">
        <v>423</v>
      </c>
      <c r="E1091" s="97">
        <f>E1096*2</f>
        <v>452</v>
      </c>
      <c r="F1091" s="195" t="s">
        <v>660</v>
      </c>
      <c r="G1091" s="359">
        <v>198000.00000000003</v>
      </c>
      <c r="H1091" s="359">
        <v>10900</v>
      </c>
      <c r="I1091" s="199">
        <f>SUM(G1091:H1091)</f>
        <v>208900.00000000003</v>
      </c>
      <c r="J1091" s="199">
        <f>G1091*E1091</f>
        <v>89496000.000000015</v>
      </c>
      <c r="K1091" s="199">
        <f>H1091*E1091</f>
        <v>4926800</v>
      </c>
      <c r="L1091" s="199">
        <f>I1091*E1091</f>
        <v>94422800.000000015</v>
      </c>
      <c r="M1091" s="554">
        <f>'KL TTHT CV DOT 2'!P1090</f>
        <v>0</v>
      </c>
      <c r="N1091" s="579">
        <f>'KL TTHT CV DOT 2'!Q1090</f>
        <v>0.45</v>
      </c>
      <c r="O1091" s="579">
        <f t="shared" si="1047"/>
        <v>0.45</v>
      </c>
      <c r="P1091" s="554">
        <f t="shared" si="1032"/>
        <v>0.9</v>
      </c>
      <c r="Q1091" s="199"/>
      <c r="R1091" s="199"/>
      <c r="S1091" s="554" t="e">
        <f>#REF!+Q1091+R1091</f>
        <v>#REF!</v>
      </c>
      <c r="T1091" s="265">
        <f t="shared" si="1053"/>
        <v>0</v>
      </c>
      <c r="U1091" s="265">
        <f t="shared" si="1054"/>
        <v>0</v>
      </c>
      <c r="V1091" s="265">
        <f t="shared" si="1036"/>
        <v>0</v>
      </c>
      <c r="W1091" s="265">
        <f t="shared" si="1055"/>
        <v>40273200.000000007</v>
      </c>
      <c r="X1091" s="265">
        <f t="shared" si="1056"/>
        <v>2217060</v>
      </c>
      <c r="Y1091" s="265">
        <f t="shared" si="1057"/>
        <v>42490260.000000007</v>
      </c>
      <c r="Z1091" s="265">
        <f t="shared" si="1058"/>
        <v>42490260.000000007</v>
      </c>
      <c r="AA1091" s="990"/>
    </row>
    <row r="1092" spans="1:27" s="11" customFormat="1" outlineLevel="1">
      <c r="A1092" s="192"/>
      <c r="B1092" s="192"/>
      <c r="C1092" s="193" t="s">
        <v>974</v>
      </c>
      <c r="D1092" s="194">
        <v>0</v>
      </c>
      <c r="E1092" s="97">
        <v>0</v>
      </c>
      <c r="F1092" s="195" t="s">
        <v>660</v>
      </c>
      <c r="G1092" s="359">
        <v>198000.00000000003</v>
      </c>
      <c r="H1092" s="359">
        <v>10900</v>
      </c>
      <c r="I1092" s="199">
        <f>SUM(G1092:H1092)</f>
        <v>208900.00000000003</v>
      </c>
      <c r="J1092" s="199">
        <f>G1092*E1092</f>
        <v>0</v>
      </c>
      <c r="K1092" s="199">
        <f>H1092*E1092</f>
        <v>0</v>
      </c>
      <c r="L1092" s="199">
        <f>I1092*E1092</f>
        <v>0</v>
      </c>
      <c r="M1092" s="554">
        <f>'KL TTHT CV DOT 2'!P1091</f>
        <v>0</v>
      </c>
      <c r="N1092" s="579">
        <f>'KL TTHT CV DOT 2'!Q1091</f>
        <v>0.45</v>
      </c>
      <c r="O1092" s="579">
        <f t="shared" si="1047"/>
        <v>0.45</v>
      </c>
      <c r="P1092" s="554">
        <f t="shared" si="1032"/>
        <v>0.9</v>
      </c>
      <c r="Q1092" s="199"/>
      <c r="R1092" s="199"/>
      <c r="S1092" s="554" t="e">
        <f>#REF!+Q1092+R1092</f>
        <v>#REF!</v>
      </c>
      <c r="T1092" s="265">
        <f t="shared" si="1053"/>
        <v>0</v>
      </c>
      <c r="U1092" s="265">
        <f t="shared" si="1054"/>
        <v>0</v>
      </c>
      <c r="V1092" s="265">
        <f t="shared" si="1036"/>
        <v>0</v>
      </c>
      <c r="W1092" s="265">
        <f t="shared" si="1055"/>
        <v>0</v>
      </c>
      <c r="X1092" s="265">
        <f t="shared" si="1056"/>
        <v>0</v>
      </c>
      <c r="Y1092" s="265">
        <f t="shared" si="1057"/>
        <v>0</v>
      </c>
      <c r="Z1092" s="265">
        <f t="shared" si="1058"/>
        <v>0</v>
      </c>
      <c r="AA1092" s="990"/>
    </row>
    <row r="1093" spans="1:27" s="11" customFormat="1" outlineLevel="1">
      <c r="A1093" s="192"/>
      <c r="B1093" s="192"/>
      <c r="C1093" s="193" t="s">
        <v>976</v>
      </c>
      <c r="D1093" s="194">
        <v>6</v>
      </c>
      <c r="E1093" s="97">
        <v>6</v>
      </c>
      <c r="F1093" s="195" t="s">
        <v>660</v>
      </c>
      <c r="G1093" s="359">
        <v>6490000.0000000009</v>
      </c>
      <c r="H1093" s="359">
        <v>490500.00000000006</v>
      </c>
      <c r="I1093" s="199">
        <f t="shared" si="1059"/>
        <v>6980500.0000000009</v>
      </c>
      <c r="J1093" s="199">
        <f t="shared" si="1050"/>
        <v>38940000.000000007</v>
      </c>
      <c r="K1093" s="199">
        <f t="shared" si="1051"/>
        <v>2943000.0000000005</v>
      </c>
      <c r="L1093" s="199">
        <f t="shared" si="1052"/>
        <v>41883000.000000007</v>
      </c>
      <c r="M1093" s="554">
        <f>'KL TTHT CV DOT 2'!P1092</f>
        <v>0</v>
      </c>
      <c r="N1093" s="579">
        <f>'KL TTHT CV DOT 2'!Q1092</f>
        <v>0.45</v>
      </c>
      <c r="O1093" s="579">
        <f t="shared" si="1047"/>
        <v>0.45</v>
      </c>
      <c r="P1093" s="554">
        <f t="shared" si="1032"/>
        <v>0.9</v>
      </c>
      <c r="Q1093" s="199"/>
      <c r="R1093" s="199"/>
      <c r="S1093" s="554" t="e">
        <f>#REF!+Q1093+R1093</f>
        <v>#REF!</v>
      </c>
      <c r="T1093" s="265">
        <f t="shared" si="1053"/>
        <v>0</v>
      </c>
      <c r="U1093" s="265">
        <f t="shared" si="1054"/>
        <v>0</v>
      </c>
      <c r="V1093" s="265">
        <f t="shared" si="1036"/>
        <v>0</v>
      </c>
      <c r="W1093" s="265">
        <f t="shared" si="1055"/>
        <v>17523000.000000004</v>
      </c>
      <c r="X1093" s="265">
        <f t="shared" si="1056"/>
        <v>1324350.0000000002</v>
      </c>
      <c r="Y1093" s="265">
        <f t="shared" si="1057"/>
        <v>18847350.000000004</v>
      </c>
      <c r="Z1093" s="265">
        <f t="shared" si="1058"/>
        <v>18847350.000000004</v>
      </c>
      <c r="AA1093" s="990"/>
    </row>
    <row r="1094" spans="1:27" s="354" customFormat="1" outlineLevel="1">
      <c r="A1094" s="348"/>
      <c r="B1094" s="348"/>
      <c r="C1094" s="349" t="s">
        <v>978</v>
      </c>
      <c r="D1094" s="350">
        <v>6</v>
      </c>
      <c r="E1094" s="499">
        <v>6</v>
      </c>
      <c r="F1094" s="351" t="s">
        <v>660</v>
      </c>
      <c r="G1094" s="359"/>
      <c r="H1094" s="359"/>
      <c r="I1094" s="352">
        <f t="shared" si="1059"/>
        <v>0</v>
      </c>
      <c r="J1094" s="352">
        <f t="shared" si="1050"/>
        <v>0</v>
      </c>
      <c r="K1094" s="352">
        <f t="shared" si="1051"/>
        <v>0</v>
      </c>
      <c r="L1094" s="352">
        <f t="shared" si="1052"/>
        <v>0</v>
      </c>
      <c r="M1094" s="599">
        <f>'KL TTHT CV DOT 2'!P1093</f>
        <v>0</v>
      </c>
      <c r="N1094" s="1023">
        <f>'KL TTHT CV DOT 2'!Q1093</f>
        <v>0</v>
      </c>
      <c r="O1094" s="1023">
        <f t="shared" si="1047"/>
        <v>0</v>
      </c>
      <c r="P1094" s="599">
        <f t="shared" si="1032"/>
        <v>0</v>
      </c>
      <c r="Q1094" s="352"/>
      <c r="R1094" s="352"/>
      <c r="S1094" s="599" t="e">
        <f>#REF!+Q1094+R1094</f>
        <v>#REF!</v>
      </c>
      <c r="T1094" s="850">
        <f t="shared" si="1053"/>
        <v>0</v>
      </c>
      <c r="U1094" s="850">
        <f t="shared" si="1054"/>
        <v>0</v>
      </c>
      <c r="V1094" s="850">
        <f t="shared" si="1036"/>
        <v>0</v>
      </c>
      <c r="W1094" s="850">
        <f t="shared" si="1055"/>
        <v>0</v>
      </c>
      <c r="X1094" s="850">
        <f t="shared" si="1056"/>
        <v>0</v>
      </c>
      <c r="Y1094" s="850">
        <f t="shared" si="1057"/>
        <v>0</v>
      </c>
      <c r="Z1094" s="850">
        <f t="shared" si="1058"/>
        <v>0</v>
      </c>
      <c r="AA1094" s="989"/>
    </row>
    <row r="1095" spans="1:27" s="11" customFormat="1" outlineLevel="1">
      <c r="A1095" s="192"/>
      <c r="B1095" s="192"/>
      <c r="C1095" s="193" t="s">
        <v>980</v>
      </c>
      <c r="D1095" s="194">
        <v>6</v>
      </c>
      <c r="E1095" s="97">
        <v>6</v>
      </c>
      <c r="F1095" s="195" t="s">
        <v>660</v>
      </c>
      <c r="G1095" s="359">
        <v>150480</v>
      </c>
      <c r="H1095" s="359">
        <v>54500.000000000007</v>
      </c>
      <c r="I1095" s="199">
        <f t="shared" si="1059"/>
        <v>204980</v>
      </c>
      <c r="J1095" s="199">
        <f t="shared" si="1050"/>
        <v>902880</v>
      </c>
      <c r="K1095" s="199">
        <f t="shared" si="1051"/>
        <v>327000.00000000006</v>
      </c>
      <c r="L1095" s="199">
        <f t="shared" si="1052"/>
        <v>1229880</v>
      </c>
      <c r="M1095" s="554">
        <f>'KL TTHT CV DOT 2'!P1094</f>
        <v>0</v>
      </c>
      <c r="N1095" s="579">
        <f>'KL TTHT CV DOT 2'!Q1094</f>
        <v>0</v>
      </c>
      <c r="O1095" s="579">
        <f t="shared" si="1047"/>
        <v>0</v>
      </c>
      <c r="P1095" s="554">
        <f t="shared" si="1032"/>
        <v>0</v>
      </c>
      <c r="Q1095" s="199"/>
      <c r="R1095" s="199"/>
      <c r="S1095" s="554" t="e">
        <f>#REF!+Q1095+R1095</f>
        <v>#REF!</v>
      </c>
      <c r="T1095" s="265">
        <f t="shared" si="1053"/>
        <v>0</v>
      </c>
      <c r="U1095" s="265">
        <f t="shared" si="1054"/>
        <v>0</v>
      </c>
      <c r="V1095" s="265">
        <f t="shared" si="1036"/>
        <v>0</v>
      </c>
      <c r="W1095" s="265">
        <f t="shared" si="1055"/>
        <v>0</v>
      </c>
      <c r="X1095" s="265">
        <f t="shared" si="1056"/>
        <v>0</v>
      </c>
      <c r="Y1095" s="265">
        <f t="shared" si="1057"/>
        <v>0</v>
      </c>
      <c r="Z1095" s="265">
        <f t="shared" si="1058"/>
        <v>0</v>
      </c>
      <c r="AA1095" s="990"/>
    </row>
    <row r="1096" spans="1:27" s="11" customFormat="1" outlineLevel="1">
      <c r="A1096" s="192"/>
      <c r="B1096" s="192"/>
      <c r="C1096" s="193" t="s">
        <v>894</v>
      </c>
      <c r="D1096" s="194">
        <v>197</v>
      </c>
      <c r="E1096" s="97">
        <f>197+29</f>
        <v>226</v>
      </c>
      <c r="F1096" s="195" t="s">
        <v>660</v>
      </c>
      <c r="G1096" s="359">
        <v>480000</v>
      </c>
      <c r="H1096" s="359">
        <v>81750</v>
      </c>
      <c r="I1096" s="199">
        <f t="shared" si="1059"/>
        <v>561750</v>
      </c>
      <c r="J1096" s="199">
        <f t="shared" si="1050"/>
        <v>108480000</v>
      </c>
      <c r="K1096" s="199">
        <f t="shared" si="1051"/>
        <v>18475500</v>
      </c>
      <c r="L1096" s="199">
        <f t="shared" si="1052"/>
        <v>126955500</v>
      </c>
      <c r="M1096" s="554">
        <f>'KL TTHT CV DOT 2'!P1095</f>
        <v>0</v>
      </c>
      <c r="N1096" s="579">
        <f>'KL TTHT CV DOT 2'!Q1095</f>
        <v>0.45</v>
      </c>
      <c r="O1096" s="579">
        <f t="shared" si="1047"/>
        <v>0.45</v>
      </c>
      <c r="P1096" s="554">
        <f t="shared" si="1032"/>
        <v>0.9</v>
      </c>
      <c r="Q1096" s="199"/>
      <c r="R1096" s="199"/>
      <c r="S1096" s="554" t="e">
        <f>#REF!+Q1096+R1096</f>
        <v>#REF!</v>
      </c>
      <c r="T1096" s="265">
        <f t="shared" si="1053"/>
        <v>0</v>
      </c>
      <c r="U1096" s="265">
        <f t="shared" si="1054"/>
        <v>0</v>
      </c>
      <c r="V1096" s="265">
        <f t="shared" si="1036"/>
        <v>0</v>
      </c>
      <c r="W1096" s="265">
        <f t="shared" si="1055"/>
        <v>48816000</v>
      </c>
      <c r="X1096" s="265">
        <f t="shared" si="1056"/>
        <v>8313975</v>
      </c>
      <c r="Y1096" s="265">
        <f t="shared" si="1057"/>
        <v>57129975</v>
      </c>
      <c r="Z1096" s="265">
        <f t="shared" si="1058"/>
        <v>57129975</v>
      </c>
      <c r="AA1096" s="990"/>
    </row>
    <row r="1097" spans="1:27" s="11" customFormat="1" ht="26.4" outlineLevel="1">
      <c r="A1097" s="192"/>
      <c r="B1097" s="192"/>
      <c r="C1097" s="193" t="s">
        <v>983</v>
      </c>
      <c r="D1097" s="194">
        <v>29</v>
      </c>
      <c r="E1097" s="97">
        <v>29</v>
      </c>
      <c r="F1097" s="195" t="s">
        <v>660</v>
      </c>
      <c r="G1097" s="359">
        <v>0</v>
      </c>
      <c r="H1097" s="359">
        <v>136250</v>
      </c>
      <c r="I1097" s="199">
        <f t="shared" si="1059"/>
        <v>136250</v>
      </c>
      <c r="J1097" s="199">
        <f t="shared" si="1050"/>
        <v>0</v>
      </c>
      <c r="K1097" s="199">
        <f t="shared" si="1051"/>
        <v>3951250</v>
      </c>
      <c r="L1097" s="199">
        <f t="shared" si="1052"/>
        <v>3951250</v>
      </c>
      <c r="M1097" s="554">
        <f>'KL TTHT CV DOT 2'!P1096</f>
        <v>0</v>
      </c>
      <c r="N1097" s="579">
        <f>'KL TTHT CV DOT 2'!Q1096</f>
        <v>0</v>
      </c>
      <c r="O1097" s="579">
        <f t="shared" si="1047"/>
        <v>0</v>
      </c>
      <c r="P1097" s="554">
        <f t="shared" si="1032"/>
        <v>0</v>
      </c>
      <c r="Q1097" s="199"/>
      <c r="R1097" s="199"/>
      <c r="S1097" s="554" t="e">
        <f>#REF!+Q1097+R1097</f>
        <v>#REF!</v>
      </c>
      <c r="T1097" s="265">
        <f t="shared" si="1053"/>
        <v>0</v>
      </c>
      <c r="U1097" s="265">
        <f t="shared" si="1054"/>
        <v>0</v>
      </c>
      <c r="V1097" s="265">
        <f t="shared" si="1036"/>
        <v>0</v>
      </c>
      <c r="W1097" s="265">
        <f t="shared" si="1055"/>
        <v>0</v>
      </c>
      <c r="X1097" s="265">
        <f t="shared" si="1056"/>
        <v>0</v>
      </c>
      <c r="Y1097" s="265">
        <f t="shared" si="1057"/>
        <v>0</v>
      </c>
      <c r="Z1097" s="265">
        <f t="shared" si="1058"/>
        <v>0</v>
      </c>
      <c r="AA1097" s="990"/>
    </row>
    <row r="1098" spans="1:27" s="11" customFormat="1" outlineLevel="1">
      <c r="A1098" s="192"/>
      <c r="B1098" s="192"/>
      <c r="C1098" s="347" t="s">
        <v>985</v>
      </c>
      <c r="D1098" s="194">
        <v>60</v>
      </c>
      <c r="E1098" s="97">
        <v>60</v>
      </c>
      <c r="F1098" s="195" t="s">
        <v>660</v>
      </c>
      <c r="G1098" s="359">
        <v>550000</v>
      </c>
      <c r="H1098" s="359">
        <v>10900</v>
      </c>
      <c r="I1098" s="199">
        <f t="shared" si="1059"/>
        <v>560900</v>
      </c>
      <c r="J1098" s="199">
        <f t="shared" si="1050"/>
        <v>33000000</v>
      </c>
      <c r="K1098" s="199">
        <f t="shared" si="1051"/>
        <v>654000</v>
      </c>
      <c r="L1098" s="199">
        <f t="shared" si="1052"/>
        <v>33654000</v>
      </c>
      <c r="M1098" s="554">
        <f>'KL TTHT CV DOT 2'!P1097</f>
        <v>0</v>
      </c>
      <c r="N1098" s="579">
        <f>'KL TTHT CV DOT 2'!Q1097</f>
        <v>0.45</v>
      </c>
      <c r="O1098" s="579">
        <f t="shared" si="1047"/>
        <v>0.45</v>
      </c>
      <c r="P1098" s="554">
        <f t="shared" si="1032"/>
        <v>0.9</v>
      </c>
      <c r="Q1098" s="199"/>
      <c r="R1098" s="199"/>
      <c r="S1098" s="554" t="e">
        <f>#REF!+Q1098+R1098</f>
        <v>#REF!</v>
      </c>
      <c r="T1098" s="265">
        <f t="shared" si="1053"/>
        <v>0</v>
      </c>
      <c r="U1098" s="265">
        <f t="shared" si="1054"/>
        <v>0</v>
      </c>
      <c r="V1098" s="265">
        <f t="shared" si="1036"/>
        <v>0</v>
      </c>
      <c r="W1098" s="265">
        <f t="shared" si="1055"/>
        <v>14850000</v>
      </c>
      <c r="X1098" s="265">
        <f t="shared" si="1056"/>
        <v>294300</v>
      </c>
      <c r="Y1098" s="265">
        <f t="shared" si="1057"/>
        <v>15144300</v>
      </c>
      <c r="Z1098" s="265">
        <f t="shared" si="1058"/>
        <v>15144300</v>
      </c>
      <c r="AA1098" s="990"/>
    </row>
    <row r="1099" spans="1:27" s="11" customFormat="1" outlineLevel="1">
      <c r="A1099" s="192"/>
      <c r="B1099" s="192"/>
      <c r="C1099" s="193" t="s">
        <v>987</v>
      </c>
      <c r="D1099" s="194">
        <v>60</v>
      </c>
      <c r="E1099" s="97">
        <f>48*3</f>
        <v>144</v>
      </c>
      <c r="F1099" s="195" t="s">
        <v>660</v>
      </c>
      <c r="G1099" s="359">
        <v>132000</v>
      </c>
      <c r="H1099" s="359">
        <v>65400.000000000007</v>
      </c>
      <c r="I1099" s="199">
        <f t="shared" si="1059"/>
        <v>197400</v>
      </c>
      <c r="J1099" s="199">
        <f t="shared" si="1050"/>
        <v>19008000</v>
      </c>
      <c r="K1099" s="199">
        <f t="shared" si="1051"/>
        <v>9417600.0000000019</v>
      </c>
      <c r="L1099" s="199">
        <f t="shared" si="1052"/>
        <v>28425600</v>
      </c>
      <c r="M1099" s="554">
        <f>'KL TTHT CV DOT 2'!P1098</f>
        <v>0</v>
      </c>
      <c r="N1099" s="579">
        <f>'KL TTHT CV DOT 2'!Q1098</f>
        <v>0.45</v>
      </c>
      <c r="O1099" s="579">
        <f t="shared" si="1047"/>
        <v>0.45</v>
      </c>
      <c r="P1099" s="554">
        <f t="shared" si="1032"/>
        <v>0.9</v>
      </c>
      <c r="Q1099" s="199"/>
      <c r="R1099" s="199"/>
      <c r="S1099" s="554" t="e">
        <f>#REF!+Q1099+R1099</f>
        <v>#REF!</v>
      </c>
      <c r="T1099" s="265">
        <f t="shared" si="1053"/>
        <v>0</v>
      </c>
      <c r="U1099" s="265">
        <f t="shared" si="1054"/>
        <v>0</v>
      </c>
      <c r="V1099" s="265">
        <f t="shared" si="1036"/>
        <v>0</v>
      </c>
      <c r="W1099" s="265">
        <f t="shared" si="1055"/>
        <v>8553600</v>
      </c>
      <c r="X1099" s="265">
        <f t="shared" si="1056"/>
        <v>4237920.0000000009</v>
      </c>
      <c r="Y1099" s="265">
        <f t="shared" si="1057"/>
        <v>12791520</v>
      </c>
      <c r="Z1099" s="265">
        <f t="shared" si="1058"/>
        <v>12791520</v>
      </c>
      <c r="AA1099" s="990"/>
    </row>
    <row r="1100" spans="1:27" s="11" customFormat="1" outlineLevel="1">
      <c r="A1100" s="192"/>
      <c r="B1100" s="192"/>
      <c r="C1100" s="193" t="s">
        <v>989</v>
      </c>
      <c r="D1100" s="194">
        <v>29</v>
      </c>
      <c r="E1100" s="97">
        <f>E1097</f>
        <v>29</v>
      </c>
      <c r="F1100" s="195" t="s">
        <v>660</v>
      </c>
      <c r="G1100" s="359">
        <v>198000.00000000003</v>
      </c>
      <c r="H1100" s="359">
        <v>10900</v>
      </c>
      <c r="I1100" s="199">
        <f>SUM(G1100:H1100)</f>
        <v>208900.00000000003</v>
      </c>
      <c r="J1100" s="199">
        <f>G1100*E1100</f>
        <v>5742000.0000000009</v>
      </c>
      <c r="K1100" s="199">
        <f>H1100*E1100</f>
        <v>316100</v>
      </c>
      <c r="L1100" s="199">
        <f>I1100*E1100</f>
        <v>6058100.0000000009</v>
      </c>
      <c r="M1100" s="554">
        <f>'KL TTHT CV DOT 2'!P1099</f>
        <v>0</v>
      </c>
      <c r="N1100" s="579">
        <f>'KL TTHT CV DOT 2'!Q1099</f>
        <v>0.45</v>
      </c>
      <c r="O1100" s="579">
        <f t="shared" si="1047"/>
        <v>0.45</v>
      </c>
      <c r="P1100" s="554">
        <f t="shared" si="1032"/>
        <v>0.9</v>
      </c>
      <c r="Q1100" s="199"/>
      <c r="R1100" s="199"/>
      <c r="S1100" s="554" t="e">
        <f>#REF!+Q1100+R1100</f>
        <v>#REF!</v>
      </c>
      <c r="T1100" s="265">
        <f t="shared" si="1053"/>
        <v>0</v>
      </c>
      <c r="U1100" s="265">
        <f t="shared" si="1054"/>
        <v>0</v>
      </c>
      <c r="V1100" s="265">
        <f t="shared" si="1036"/>
        <v>0</v>
      </c>
      <c r="W1100" s="265">
        <f t="shared" si="1055"/>
        <v>2583900.0000000005</v>
      </c>
      <c r="X1100" s="265">
        <f t="shared" si="1056"/>
        <v>142245</v>
      </c>
      <c r="Y1100" s="265">
        <f t="shared" si="1057"/>
        <v>2726145.0000000005</v>
      </c>
      <c r="Z1100" s="265">
        <f t="shared" si="1058"/>
        <v>2726145.0000000005</v>
      </c>
      <c r="AA1100" s="990"/>
    </row>
    <row r="1101" spans="1:27" s="11" customFormat="1" outlineLevel="1">
      <c r="A1101" s="192"/>
      <c r="B1101" s="192"/>
      <c r="C1101" s="193" t="s">
        <v>671</v>
      </c>
      <c r="D1101" s="194">
        <v>14691</v>
      </c>
      <c r="E1101" s="97">
        <v>14487.800000000001</v>
      </c>
      <c r="F1101" s="195" t="s">
        <v>624</v>
      </c>
      <c r="G1101" s="359">
        <v>21639.344262295082</v>
      </c>
      <c r="H1101" s="359">
        <v>3360.0000000000005</v>
      </c>
      <c r="I1101" s="199">
        <f t="shared" ref="I1101:I1105" si="1060">SUM(G1101:H1101)</f>
        <v>24999.344262295082</v>
      </c>
      <c r="J1101" s="199">
        <f t="shared" si="1050"/>
        <v>313506491.80327874</v>
      </c>
      <c r="K1101" s="199">
        <f t="shared" si="1051"/>
        <v>48679008.000000007</v>
      </c>
      <c r="L1101" s="199">
        <f t="shared" si="1052"/>
        <v>362185499.80327874</v>
      </c>
      <c r="M1101" s="554">
        <f>'KL TTHT CV DOT 2'!P1100</f>
        <v>0</v>
      </c>
      <c r="N1101" s="579">
        <f>'KL TTHT CV DOT 2'!Q1100</f>
        <v>0.45</v>
      </c>
      <c r="O1101" s="579">
        <f t="shared" si="1047"/>
        <v>0.45</v>
      </c>
      <c r="P1101" s="554">
        <f t="shared" si="1032"/>
        <v>0.9</v>
      </c>
      <c r="Q1101" s="199"/>
      <c r="R1101" s="199"/>
      <c r="S1101" s="554" t="e">
        <f>#REF!+Q1101+R1101</f>
        <v>#REF!</v>
      </c>
      <c r="T1101" s="265">
        <f t="shared" si="1053"/>
        <v>0</v>
      </c>
      <c r="U1101" s="265">
        <f t="shared" si="1054"/>
        <v>0</v>
      </c>
      <c r="V1101" s="265">
        <f t="shared" si="1036"/>
        <v>0</v>
      </c>
      <c r="W1101" s="265">
        <f t="shared" si="1055"/>
        <v>141077921.31147543</v>
      </c>
      <c r="X1101" s="265">
        <f t="shared" si="1056"/>
        <v>21905553.600000005</v>
      </c>
      <c r="Y1101" s="265">
        <f t="shared" si="1057"/>
        <v>162983474.91147542</v>
      </c>
      <c r="Z1101" s="265">
        <f t="shared" si="1058"/>
        <v>162983474.91147542</v>
      </c>
      <c r="AA1101" s="990"/>
    </row>
    <row r="1102" spans="1:27" s="11" customFormat="1" outlineLevel="1">
      <c r="A1102" s="192"/>
      <c r="B1102" s="192"/>
      <c r="C1102" s="386" t="s">
        <v>928</v>
      </c>
      <c r="D1102" s="194">
        <v>138</v>
      </c>
      <c r="E1102" s="97">
        <v>2800</v>
      </c>
      <c r="F1102" s="195" t="s">
        <v>624</v>
      </c>
      <c r="G1102" s="359">
        <v>8773.9726027397246</v>
      </c>
      <c r="H1102" s="359">
        <v>14594.016411764707</v>
      </c>
      <c r="I1102" s="199">
        <f t="shared" si="1060"/>
        <v>23367.989014504434</v>
      </c>
      <c r="J1102" s="199">
        <f t="shared" si="1050"/>
        <v>24567123.287671231</v>
      </c>
      <c r="K1102" s="199">
        <f t="shared" si="1051"/>
        <v>40863245.952941179</v>
      </c>
      <c r="L1102" s="199">
        <f t="shared" si="1052"/>
        <v>65430369.240612417</v>
      </c>
      <c r="M1102" s="554">
        <f>'KL TTHT CV DOT 2'!P1101</f>
        <v>0</v>
      </c>
      <c r="N1102" s="579">
        <f>'KL TTHT CV DOT 2'!Q1101</f>
        <v>0</v>
      </c>
      <c r="O1102" s="579">
        <f t="shared" si="1047"/>
        <v>0</v>
      </c>
      <c r="P1102" s="554">
        <f t="shared" si="1032"/>
        <v>0</v>
      </c>
      <c r="Q1102" s="199"/>
      <c r="R1102" s="199"/>
      <c r="S1102" s="554" t="e">
        <f>#REF!+Q1102+R1102</f>
        <v>#REF!</v>
      </c>
      <c r="T1102" s="265">
        <f t="shared" si="1053"/>
        <v>0</v>
      </c>
      <c r="U1102" s="265">
        <f t="shared" si="1054"/>
        <v>0</v>
      </c>
      <c r="V1102" s="265">
        <f t="shared" si="1036"/>
        <v>0</v>
      </c>
      <c r="W1102" s="265">
        <f t="shared" si="1055"/>
        <v>0</v>
      </c>
      <c r="X1102" s="265">
        <f t="shared" si="1056"/>
        <v>0</v>
      </c>
      <c r="Y1102" s="265">
        <f t="shared" si="1057"/>
        <v>0</v>
      </c>
      <c r="Z1102" s="265">
        <f t="shared" si="1058"/>
        <v>0</v>
      </c>
      <c r="AA1102" s="990"/>
    </row>
    <row r="1103" spans="1:27" s="11" customFormat="1" outlineLevel="1">
      <c r="A1103" s="192"/>
      <c r="B1103" s="192"/>
      <c r="C1103" s="193" t="s">
        <v>896</v>
      </c>
      <c r="D1103" s="194">
        <v>24</v>
      </c>
      <c r="E1103" s="97">
        <f>48*2</f>
        <v>96</v>
      </c>
      <c r="F1103" s="195" t="s">
        <v>897</v>
      </c>
      <c r="G1103" s="359">
        <v>0</v>
      </c>
      <c r="H1103" s="359">
        <v>50600.000000000007</v>
      </c>
      <c r="I1103" s="199">
        <f t="shared" si="1060"/>
        <v>50600.000000000007</v>
      </c>
      <c r="J1103" s="199">
        <f t="shared" si="1050"/>
        <v>0</v>
      </c>
      <c r="K1103" s="199">
        <f t="shared" si="1051"/>
        <v>4857600.0000000009</v>
      </c>
      <c r="L1103" s="199">
        <f t="shared" si="1052"/>
        <v>4857600.0000000009</v>
      </c>
      <c r="M1103" s="554">
        <f>'KL TTHT CV DOT 2'!P1102</f>
        <v>0</v>
      </c>
      <c r="N1103" s="579">
        <f>'KL TTHT CV DOT 2'!Q1102</f>
        <v>0</v>
      </c>
      <c r="O1103" s="579">
        <f t="shared" si="1047"/>
        <v>0</v>
      </c>
      <c r="P1103" s="554">
        <f t="shared" si="1032"/>
        <v>0</v>
      </c>
      <c r="Q1103" s="199"/>
      <c r="R1103" s="199"/>
      <c r="S1103" s="554" t="e">
        <f>#REF!+Q1103+R1103</f>
        <v>#REF!</v>
      </c>
      <c r="T1103" s="265">
        <f t="shared" si="1053"/>
        <v>0</v>
      </c>
      <c r="U1103" s="265">
        <f t="shared" si="1054"/>
        <v>0</v>
      </c>
      <c r="V1103" s="265">
        <f t="shared" si="1036"/>
        <v>0</v>
      </c>
      <c r="W1103" s="265">
        <f t="shared" si="1055"/>
        <v>0</v>
      </c>
      <c r="X1103" s="265">
        <f t="shared" si="1056"/>
        <v>0</v>
      </c>
      <c r="Y1103" s="265">
        <f t="shared" si="1057"/>
        <v>0</v>
      </c>
      <c r="Z1103" s="265">
        <f t="shared" si="1058"/>
        <v>0</v>
      </c>
      <c r="AA1103" s="990"/>
    </row>
    <row r="1104" spans="1:27" s="11" customFormat="1" outlineLevel="1">
      <c r="A1104" s="192"/>
      <c r="B1104" s="192"/>
      <c r="C1104" s="193" t="s">
        <v>899</v>
      </c>
      <c r="D1104" s="194">
        <v>197</v>
      </c>
      <c r="E1104" s="97">
        <f>E1096*2</f>
        <v>452</v>
      </c>
      <c r="F1104" s="195" t="s">
        <v>897</v>
      </c>
      <c r="G1104" s="359">
        <v>0</v>
      </c>
      <c r="H1104" s="359">
        <v>50600.000000000007</v>
      </c>
      <c r="I1104" s="199">
        <f t="shared" si="1060"/>
        <v>50600.000000000007</v>
      </c>
      <c r="J1104" s="199">
        <f t="shared" si="1050"/>
        <v>0</v>
      </c>
      <c r="K1104" s="199">
        <f t="shared" si="1051"/>
        <v>22871200.000000004</v>
      </c>
      <c r="L1104" s="199">
        <f t="shared" si="1052"/>
        <v>22871200.000000004</v>
      </c>
      <c r="M1104" s="554">
        <f>'KL TTHT CV DOT 2'!P1103</f>
        <v>0</v>
      </c>
      <c r="N1104" s="579">
        <f>'KL TTHT CV DOT 2'!Q1103</f>
        <v>0</v>
      </c>
      <c r="O1104" s="579">
        <f t="shared" si="1047"/>
        <v>0</v>
      </c>
      <c r="P1104" s="554">
        <f t="shared" ref="P1104:P1167" si="1061">M1104+N1104+O1104</f>
        <v>0</v>
      </c>
      <c r="Q1104" s="199"/>
      <c r="R1104" s="199"/>
      <c r="S1104" s="554" t="e">
        <f>#REF!+Q1104+R1104</f>
        <v>#REF!</v>
      </c>
      <c r="T1104" s="265">
        <f t="shared" si="1053"/>
        <v>0</v>
      </c>
      <c r="U1104" s="265">
        <f t="shared" si="1054"/>
        <v>0</v>
      </c>
      <c r="V1104" s="265">
        <f t="shared" ref="V1104:V1164" si="1062">T1104+U1104</f>
        <v>0</v>
      </c>
      <c r="W1104" s="265">
        <f t="shared" si="1055"/>
        <v>0</v>
      </c>
      <c r="X1104" s="265">
        <f t="shared" si="1056"/>
        <v>0</v>
      </c>
      <c r="Y1104" s="265">
        <f t="shared" si="1057"/>
        <v>0</v>
      </c>
      <c r="Z1104" s="265">
        <f t="shared" si="1058"/>
        <v>0</v>
      </c>
      <c r="AA1104" s="990"/>
    </row>
    <row r="1105" spans="1:27" s="399" customFormat="1" outlineLevel="1">
      <c r="A1105" s="395"/>
      <c r="B1105" s="395"/>
      <c r="C1105" s="400" t="s">
        <v>657</v>
      </c>
      <c r="D1105" s="97">
        <v>1</v>
      </c>
      <c r="E1105" s="97">
        <v>1</v>
      </c>
      <c r="F1105" s="397" t="s">
        <v>619</v>
      </c>
      <c r="G1105" s="497">
        <v>29547670.201661807</v>
      </c>
      <c r="H1105" s="497">
        <v>8864301.0604985412</v>
      </c>
      <c r="I1105" s="62">
        <f t="shared" si="1060"/>
        <v>38411971.262160346</v>
      </c>
      <c r="J1105" s="62">
        <f t="shared" si="1050"/>
        <v>29547670.201661807</v>
      </c>
      <c r="K1105" s="62">
        <f t="shared" si="1051"/>
        <v>8864301.0604985412</v>
      </c>
      <c r="L1105" s="62">
        <f t="shared" si="1052"/>
        <v>38411971.262160346</v>
      </c>
      <c r="M1105" s="550">
        <f>'KL TTHT CV DOT 2'!P1104</f>
        <v>0</v>
      </c>
      <c r="N1105" s="574">
        <f>'KL TTHT CV DOT 2'!Q1104</f>
        <v>0</v>
      </c>
      <c r="O1105" s="574">
        <f t="shared" si="1047"/>
        <v>0</v>
      </c>
      <c r="P1105" s="550">
        <f t="shared" si="1061"/>
        <v>0</v>
      </c>
      <c r="Q1105" s="62"/>
      <c r="R1105" s="62"/>
      <c r="S1105" s="550" t="e">
        <f>#REF!+Q1105+R1105</f>
        <v>#REF!</v>
      </c>
      <c r="T1105" s="255">
        <f t="shared" si="1053"/>
        <v>0</v>
      </c>
      <c r="U1105" s="255">
        <f t="shared" si="1054"/>
        <v>0</v>
      </c>
      <c r="V1105" s="255">
        <f t="shared" si="1062"/>
        <v>0</v>
      </c>
      <c r="W1105" s="255">
        <f t="shared" si="1055"/>
        <v>0</v>
      </c>
      <c r="X1105" s="255">
        <f t="shared" si="1056"/>
        <v>0</v>
      </c>
      <c r="Y1105" s="255">
        <f t="shared" si="1057"/>
        <v>0</v>
      </c>
      <c r="Z1105" s="255">
        <f t="shared" si="1058"/>
        <v>0</v>
      </c>
      <c r="AA1105" s="990"/>
    </row>
    <row r="1106" spans="1:27" s="399" customFormat="1" outlineLevel="1">
      <c r="A1106" s="395"/>
      <c r="B1106" s="395"/>
      <c r="C1106" s="533" t="s">
        <v>1632</v>
      </c>
      <c r="D1106" s="542">
        <v>1</v>
      </c>
      <c r="E1106" s="542">
        <v>1</v>
      </c>
      <c r="F1106" s="543" t="s">
        <v>619</v>
      </c>
      <c r="G1106" s="544">
        <v>65000000</v>
      </c>
      <c r="H1106" s="544"/>
      <c r="I1106" s="545">
        <f>SUM(G1106:H1106)</f>
        <v>65000000</v>
      </c>
      <c r="J1106" s="545">
        <f t="shared" si="1050"/>
        <v>65000000</v>
      </c>
      <c r="K1106" s="545">
        <f t="shared" si="1051"/>
        <v>0</v>
      </c>
      <c r="L1106" s="545">
        <f t="shared" si="1052"/>
        <v>65000000</v>
      </c>
      <c r="M1106" s="600">
        <f>'KL TTHT CV DOT 2'!P1105</f>
        <v>0</v>
      </c>
      <c r="N1106" s="1024">
        <f>'KL TTHT CV DOT 2'!Q1105</f>
        <v>0</v>
      </c>
      <c r="O1106" s="1024">
        <f t="shared" si="1047"/>
        <v>0</v>
      </c>
      <c r="P1106" s="600">
        <f t="shared" si="1061"/>
        <v>0</v>
      </c>
      <c r="Q1106" s="545"/>
      <c r="R1106" s="545"/>
      <c r="S1106" s="600" t="e">
        <f>#REF!+Q1106+R1106</f>
        <v>#REF!</v>
      </c>
      <c r="T1106" s="262">
        <f t="shared" si="1053"/>
        <v>0</v>
      </c>
      <c r="U1106" s="262">
        <f t="shared" si="1054"/>
        <v>0</v>
      </c>
      <c r="V1106" s="262">
        <f t="shared" si="1062"/>
        <v>0</v>
      </c>
      <c r="W1106" s="262">
        <f t="shared" si="1055"/>
        <v>0</v>
      </c>
      <c r="X1106" s="262">
        <f t="shared" si="1056"/>
        <v>0</v>
      </c>
      <c r="Y1106" s="262">
        <f t="shared" si="1057"/>
        <v>0</v>
      </c>
      <c r="Z1106" s="262">
        <f t="shared" si="1058"/>
        <v>0</v>
      </c>
      <c r="AA1106" s="990"/>
    </row>
    <row r="1107" spans="1:27" outlineLevel="1">
      <c r="A1107" s="137"/>
      <c r="B1107" s="137"/>
      <c r="C1107" s="138"/>
      <c r="D1107" s="94"/>
      <c r="E1107" s="94"/>
      <c r="F1107" s="139"/>
      <c r="G1107" s="71"/>
      <c r="H1107" s="71"/>
      <c r="I1107" s="71"/>
      <c r="J1107" s="71"/>
      <c r="K1107" s="71"/>
      <c r="L1107" s="62"/>
      <c r="M1107" s="552">
        <f>'KL TTHT CV DOT 2'!P1106</f>
        <v>0</v>
      </c>
      <c r="N1107" s="570">
        <f>'KL TTHT CV DOT 2'!Q1106</f>
        <v>0</v>
      </c>
      <c r="O1107" s="570">
        <f t="shared" si="1047"/>
        <v>0</v>
      </c>
      <c r="P1107" s="552">
        <f t="shared" si="1061"/>
        <v>0</v>
      </c>
      <c r="Q1107" s="71"/>
      <c r="R1107" s="71"/>
      <c r="S1107" s="552" t="e">
        <f>#REF!+Q1107+R1107</f>
        <v>#REF!</v>
      </c>
      <c r="T1107" s="257">
        <f t="shared" si="1053"/>
        <v>0</v>
      </c>
      <c r="U1107" s="257">
        <f t="shared" si="1054"/>
        <v>0</v>
      </c>
      <c r="V1107" s="257">
        <f t="shared" si="1062"/>
        <v>0</v>
      </c>
      <c r="W1107" s="257">
        <f t="shared" si="1055"/>
        <v>0</v>
      </c>
      <c r="X1107" s="257">
        <f t="shared" si="1056"/>
        <v>0</v>
      </c>
      <c r="Y1107" s="257">
        <f t="shared" si="1057"/>
        <v>0</v>
      </c>
      <c r="Z1107" s="257">
        <f t="shared" si="1058"/>
        <v>0</v>
      </c>
      <c r="AA1107" s="990"/>
    </row>
    <row r="1108" spans="1:27" outlineLevel="1">
      <c r="A1108" s="183" t="s">
        <v>286</v>
      </c>
      <c r="B1108" s="183"/>
      <c r="C1108" s="184" t="s">
        <v>1003</v>
      </c>
      <c r="D1108" s="185">
        <v>1</v>
      </c>
      <c r="E1108" s="185">
        <v>1</v>
      </c>
      <c r="F1108" s="186" t="s">
        <v>10</v>
      </c>
      <c r="G1108" s="187"/>
      <c r="H1108" s="187"/>
      <c r="I1108" s="187"/>
      <c r="J1108" s="187">
        <f>SUBTOTAL(9,J1109:J1125)</f>
        <v>93265409.77201888</v>
      </c>
      <c r="K1108" s="187">
        <f t="shared" ref="K1108:L1108" si="1063">SUBTOTAL(9,K1109:K1125)</f>
        <v>9368475.5016774163</v>
      </c>
      <c r="L1108" s="187">
        <f t="shared" si="1063"/>
        <v>102633885.27369629</v>
      </c>
      <c r="M1108" s="560">
        <f>'KL TTHT CV DOT 2'!P1107</f>
        <v>0</v>
      </c>
      <c r="N1108" s="1018">
        <f>'KL TTHT CV DOT 2'!Q1107</f>
        <v>0</v>
      </c>
      <c r="O1108" s="1018">
        <f t="shared" si="1047"/>
        <v>0</v>
      </c>
      <c r="P1108" s="560">
        <f t="shared" si="1061"/>
        <v>0</v>
      </c>
      <c r="Q1108" s="187"/>
      <c r="R1108" s="187"/>
      <c r="S1108" s="560" t="e">
        <f>#REF!+Q1108+R1108</f>
        <v>#REF!</v>
      </c>
      <c r="T1108" s="845">
        <f>SUBTOTAL(9,T1109:T1125)</f>
        <v>0</v>
      </c>
      <c r="U1108" s="845">
        <f t="shared" ref="U1108:V1108" si="1064">SUBTOTAL(9,U1109:U1125)</f>
        <v>0</v>
      </c>
      <c r="V1108" s="845">
        <f t="shared" si="1064"/>
        <v>0</v>
      </c>
      <c r="W1108" s="845">
        <f>SUBTOTAL(9,W1109:W1125)</f>
        <v>639900</v>
      </c>
      <c r="X1108" s="845">
        <f t="shared" ref="X1108:Y1108" si="1065">SUBTOTAL(9,X1109:X1125)</f>
        <v>125077.5</v>
      </c>
      <c r="Y1108" s="845">
        <f t="shared" si="1065"/>
        <v>764977.5</v>
      </c>
      <c r="Z1108" s="845">
        <f t="shared" ref="Z1108" si="1066">SUBTOTAL(9,Z1109:Z1125)</f>
        <v>764977.5</v>
      </c>
      <c r="AA1108" s="988"/>
    </row>
    <row r="1109" spans="1:27" outlineLevel="1">
      <c r="A1109" s="137"/>
      <c r="B1109" s="137"/>
      <c r="C1109" s="138" t="s">
        <v>1004</v>
      </c>
      <c r="D1109" s="97">
        <v>2</v>
      </c>
      <c r="E1109" s="97">
        <v>2</v>
      </c>
      <c r="F1109" s="139" t="s">
        <v>660</v>
      </c>
      <c r="G1109" s="359">
        <v>1264480.0000000002</v>
      </c>
      <c r="H1109" s="359">
        <v>137500</v>
      </c>
      <c r="I1109" s="62">
        <f t="shared" ref="I1109:I1120" si="1067">SUM(G1109:H1109)</f>
        <v>1401980.0000000002</v>
      </c>
      <c r="J1109" s="62">
        <f t="shared" ref="J1109:J1123" si="1068">G1109*E1109</f>
        <v>2528960.0000000005</v>
      </c>
      <c r="K1109" s="62">
        <f t="shared" ref="K1109:K1123" si="1069">H1109*E1109</f>
        <v>275000</v>
      </c>
      <c r="L1109" s="62">
        <f t="shared" ref="L1109:L1123" si="1070">I1109*E1109</f>
        <v>2803960.0000000005</v>
      </c>
      <c r="M1109" s="550">
        <f>'KL TTHT CV DOT 2'!P1108</f>
        <v>0</v>
      </c>
      <c r="N1109" s="574">
        <f>'KL TTHT CV DOT 2'!Q1108</f>
        <v>0</v>
      </c>
      <c r="O1109" s="574">
        <f t="shared" si="1047"/>
        <v>0</v>
      </c>
      <c r="P1109" s="550">
        <f t="shared" si="1061"/>
        <v>0</v>
      </c>
      <c r="Q1109" s="62"/>
      <c r="R1109" s="62"/>
      <c r="S1109" s="550" t="e">
        <f>#REF!+Q1109+R1109</f>
        <v>#REF!</v>
      </c>
      <c r="T1109" s="255">
        <f t="shared" ref="T1109:T1125" si="1071">M1109*J1109</f>
        <v>0</v>
      </c>
      <c r="U1109" s="255">
        <f t="shared" ref="U1109:U1125" si="1072">M1109*K1109</f>
        <v>0</v>
      </c>
      <c r="V1109" s="255">
        <f t="shared" si="1062"/>
        <v>0</v>
      </c>
      <c r="W1109" s="255">
        <f t="shared" ref="W1109:W1125" si="1073">J1109*N1109</f>
        <v>0</v>
      </c>
      <c r="X1109" s="255">
        <f t="shared" ref="X1109:X1125" si="1074">K1109*N1109</f>
        <v>0</v>
      </c>
      <c r="Y1109" s="255">
        <f t="shared" ref="Y1109:Y1125" si="1075">W1109+X1109</f>
        <v>0</v>
      </c>
      <c r="Z1109" s="255">
        <f t="shared" ref="Z1109:Z1125" si="1076">V1109+Y1109</f>
        <v>0</v>
      </c>
      <c r="AA1109" s="990"/>
    </row>
    <row r="1110" spans="1:27" outlineLevel="1">
      <c r="A1110" s="137"/>
      <c r="B1110" s="137"/>
      <c r="C1110" s="138" t="s">
        <v>1006</v>
      </c>
      <c r="D1110" s="97">
        <v>1</v>
      </c>
      <c r="E1110" s="97">
        <v>1</v>
      </c>
      <c r="F1110" s="139" t="s">
        <v>660</v>
      </c>
      <c r="G1110" s="359">
        <v>20015520.000000004</v>
      </c>
      <c r="H1110" s="359">
        <v>198000.00000000003</v>
      </c>
      <c r="I1110" s="62">
        <f t="shared" ref="I1110:I1114" si="1077">SUM(G1110:H1110)</f>
        <v>20213520.000000004</v>
      </c>
      <c r="J1110" s="62">
        <f t="shared" si="1068"/>
        <v>20015520.000000004</v>
      </c>
      <c r="K1110" s="62">
        <f t="shared" si="1069"/>
        <v>198000.00000000003</v>
      </c>
      <c r="L1110" s="62">
        <f t="shared" si="1070"/>
        <v>20213520.000000004</v>
      </c>
      <c r="M1110" s="550">
        <f>'KL TTHT CV DOT 2'!P1109</f>
        <v>0</v>
      </c>
      <c r="N1110" s="574">
        <f>'KL TTHT CV DOT 2'!Q1109</f>
        <v>0</v>
      </c>
      <c r="O1110" s="574">
        <f t="shared" si="1047"/>
        <v>0</v>
      </c>
      <c r="P1110" s="550">
        <f t="shared" si="1061"/>
        <v>0</v>
      </c>
      <c r="Q1110" s="62"/>
      <c r="R1110" s="62"/>
      <c r="S1110" s="550" t="e">
        <f>#REF!+Q1110+R1110</f>
        <v>#REF!</v>
      </c>
      <c r="T1110" s="255">
        <f t="shared" si="1071"/>
        <v>0</v>
      </c>
      <c r="U1110" s="255">
        <f t="shared" si="1072"/>
        <v>0</v>
      </c>
      <c r="V1110" s="255">
        <f t="shared" si="1062"/>
        <v>0</v>
      </c>
      <c r="W1110" s="255">
        <f t="shared" si="1073"/>
        <v>0</v>
      </c>
      <c r="X1110" s="255">
        <f t="shared" si="1074"/>
        <v>0</v>
      </c>
      <c r="Y1110" s="255">
        <f t="shared" si="1075"/>
        <v>0</v>
      </c>
      <c r="Z1110" s="255">
        <f t="shared" si="1076"/>
        <v>0</v>
      </c>
      <c r="AA1110" s="990"/>
    </row>
    <row r="1111" spans="1:27" s="11" customFormat="1" outlineLevel="1">
      <c r="A1111" s="192"/>
      <c r="B1111" s="192"/>
      <c r="C1111" s="193" t="s">
        <v>993</v>
      </c>
      <c r="D1111" s="194">
        <v>1</v>
      </c>
      <c r="E1111" s="97">
        <v>1</v>
      </c>
      <c r="F1111" s="195" t="s">
        <v>660</v>
      </c>
      <c r="G1111" s="359">
        <v>2704800.0000000005</v>
      </c>
      <c r="H1111" s="359">
        <v>330000</v>
      </c>
      <c r="I1111" s="199">
        <f t="shared" si="1077"/>
        <v>3034800.0000000005</v>
      </c>
      <c r="J1111" s="199">
        <f t="shared" si="1068"/>
        <v>2704800.0000000005</v>
      </c>
      <c r="K1111" s="199">
        <f t="shared" si="1069"/>
        <v>330000</v>
      </c>
      <c r="L1111" s="199">
        <f t="shared" si="1070"/>
        <v>3034800.0000000005</v>
      </c>
      <c r="M1111" s="554">
        <f>'KL TTHT CV DOT 2'!P1110</f>
        <v>0</v>
      </c>
      <c r="N1111" s="579">
        <f>'KL TTHT CV DOT 2'!Q1110</f>
        <v>0</v>
      </c>
      <c r="O1111" s="579">
        <f t="shared" si="1047"/>
        <v>0</v>
      </c>
      <c r="P1111" s="554">
        <f t="shared" si="1061"/>
        <v>0</v>
      </c>
      <c r="Q1111" s="199"/>
      <c r="R1111" s="199"/>
      <c r="S1111" s="554" t="e">
        <f>#REF!+Q1111+R1111</f>
        <v>#REF!</v>
      </c>
      <c r="T1111" s="265">
        <f t="shared" si="1071"/>
        <v>0</v>
      </c>
      <c r="U1111" s="265">
        <f t="shared" si="1072"/>
        <v>0</v>
      </c>
      <c r="V1111" s="265">
        <f t="shared" si="1062"/>
        <v>0</v>
      </c>
      <c r="W1111" s="265">
        <f t="shared" si="1073"/>
        <v>0</v>
      </c>
      <c r="X1111" s="265">
        <f t="shared" si="1074"/>
        <v>0</v>
      </c>
      <c r="Y1111" s="265">
        <f t="shared" si="1075"/>
        <v>0</v>
      </c>
      <c r="Z1111" s="265">
        <f t="shared" si="1076"/>
        <v>0</v>
      </c>
      <c r="AA1111" s="990"/>
    </row>
    <row r="1112" spans="1:27" s="11" customFormat="1" outlineLevel="1">
      <c r="A1112" s="192"/>
      <c r="B1112" s="192"/>
      <c r="C1112" s="193" t="s">
        <v>1008</v>
      </c>
      <c r="D1112" s="194">
        <v>2</v>
      </c>
      <c r="E1112" s="97">
        <v>2</v>
      </c>
      <c r="F1112" s="195" t="s">
        <v>660</v>
      </c>
      <c r="G1112" s="359">
        <v>11990000.000000002</v>
      </c>
      <c r="H1112" s="359">
        <v>163500</v>
      </c>
      <c r="I1112" s="199">
        <f t="shared" si="1077"/>
        <v>12153500.000000002</v>
      </c>
      <c r="J1112" s="199">
        <f t="shared" si="1068"/>
        <v>23980000.000000004</v>
      </c>
      <c r="K1112" s="199">
        <f t="shared" si="1069"/>
        <v>327000</v>
      </c>
      <c r="L1112" s="199">
        <f t="shared" si="1070"/>
        <v>24307000.000000004</v>
      </c>
      <c r="M1112" s="554">
        <f>'KL TTHT CV DOT 2'!P1111</f>
        <v>0</v>
      </c>
      <c r="N1112" s="579">
        <f>'KL TTHT CV DOT 2'!Q1111</f>
        <v>0</v>
      </c>
      <c r="O1112" s="579">
        <f t="shared" si="1047"/>
        <v>0</v>
      </c>
      <c r="P1112" s="554">
        <f t="shared" si="1061"/>
        <v>0</v>
      </c>
      <c r="Q1112" s="199"/>
      <c r="R1112" s="199"/>
      <c r="S1112" s="554" t="e">
        <f>#REF!+Q1112+R1112</f>
        <v>#REF!</v>
      </c>
      <c r="T1112" s="265">
        <f t="shared" si="1071"/>
        <v>0</v>
      </c>
      <c r="U1112" s="265">
        <f t="shared" si="1072"/>
        <v>0</v>
      </c>
      <c r="V1112" s="265">
        <f t="shared" si="1062"/>
        <v>0</v>
      </c>
      <c r="W1112" s="265">
        <f t="shared" si="1073"/>
        <v>0</v>
      </c>
      <c r="X1112" s="265">
        <f t="shared" si="1074"/>
        <v>0</v>
      </c>
      <c r="Y1112" s="265">
        <f t="shared" si="1075"/>
        <v>0</v>
      </c>
      <c r="Z1112" s="265">
        <f t="shared" si="1076"/>
        <v>0</v>
      </c>
      <c r="AA1112" s="990"/>
    </row>
    <row r="1113" spans="1:27" s="11" customFormat="1" outlineLevel="1">
      <c r="A1113" s="192"/>
      <c r="B1113" s="192"/>
      <c r="C1113" s="193" t="s">
        <v>1010</v>
      </c>
      <c r="D1113" s="194">
        <v>2</v>
      </c>
      <c r="E1113" s="97">
        <v>2</v>
      </c>
      <c r="F1113" s="195" t="s">
        <v>660</v>
      </c>
      <c r="G1113" s="359">
        <v>11990000.000000002</v>
      </c>
      <c r="H1113" s="359">
        <v>163500</v>
      </c>
      <c r="I1113" s="199">
        <f t="shared" si="1077"/>
        <v>12153500.000000002</v>
      </c>
      <c r="J1113" s="199">
        <f t="shared" si="1068"/>
        <v>23980000.000000004</v>
      </c>
      <c r="K1113" s="199">
        <f t="shared" si="1069"/>
        <v>327000</v>
      </c>
      <c r="L1113" s="199">
        <f t="shared" si="1070"/>
        <v>24307000.000000004</v>
      </c>
      <c r="M1113" s="554">
        <f>'KL TTHT CV DOT 2'!P1112</f>
        <v>0</v>
      </c>
      <c r="N1113" s="579">
        <f>'KL TTHT CV DOT 2'!Q1112</f>
        <v>0</v>
      </c>
      <c r="O1113" s="579">
        <f t="shared" si="1047"/>
        <v>0</v>
      </c>
      <c r="P1113" s="554">
        <f t="shared" si="1061"/>
        <v>0</v>
      </c>
      <c r="Q1113" s="199"/>
      <c r="R1113" s="199"/>
      <c r="S1113" s="554" t="e">
        <f>#REF!+Q1113+R1113</f>
        <v>#REF!</v>
      </c>
      <c r="T1113" s="265">
        <f t="shared" si="1071"/>
        <v>0</v>
      </c>
      <c r="U1113" s="265">
        <f t="shared" si="1072"/>
        <v>0</v>
      </c>
      <c r="V1113" s="265">
        <f t="shared" si="1062"/>
        <v>0</v>
      </c>
      <c r="W1113" s="265">
        <f t="shared" si="1073"/>
        <v>0</v>
      </c>
      <c r="X1113" s="265">
        <f t="shared" si="1074"/>
        <v>0</v>
      </c>
      <c r="Y1113" s="265">
        <f t="shared" si="1075"/>
        <v>0</v>
      </c>
      <c r="Z1113" s="265">
        <f t="shared" si="1076"/>
        <v>0</v>
      </c>
      <c r="AA1113" s="990"/>
    </row>
    <row r="1114" spans="1:27" s="11" customFormat="1" outlineLevel="1">
      <c r="A1114" s="192"/>
      <c r="B1114" s="192"/>
      <c r="C1114" s="193" t="s">
        <v>1011</v>
      </c>
      <c r="D1114" s="194">
        <v>2</v>
      </c>
      <c r="E1114" s="97">
        <v>3</v>
      </c>
      <c r="F1114" s="195" t="s">
        <v>660</v>
      </c>
      <c r="G1114" s="359">
        <v>979000.00000000012</v>
      </c>
      <c r="H1114" s="359">
        <v>59950.000000000007</v>
      </c>
      <c r="I1114" s="199">
        <f t="shared" si="1077"/>
        <v>1038950.0000000001</v>
      </c>
      <c r="J1114" s="199">
        <f t="shared" si="1068"/>
        <v>2937000.0000000005</v>
      </c>
      <c r="K1114" s="199">
        <f t="shared" si="1069"/>
        <v>179850.00000000003</v>
      </c>
      <c r="L1114" s="199">
        <f t="shared" si="1070"/>
        <v>3116850.0000000005</v>
      </c>
      <c r="M1114" s="554">
        <f>'KL TTHT CV DOT 2'!P1113</f>
        <v>0</v>
      </c>
      <c r="N1114" s="579">
        <f>'KL TTHT CV DOT 2'!Q1113</f>
        <v>0</v>
      </c>
      <c r="O1114" s="579">
        <f t="shared" si="1047"/>
        <v>0</v>
      </c>
      <c r="P1114" s="554">
        <f t="shared" si="1061"/>
        <v>0</v>
      </c>
      <c r="Q1114" s="199"/>
      <c r="R1114" s="199"/>
      <c r="S1114" s="554" t="e">
        <f>#REF!+Q1114+R1114</f>
        <v>#REF!</v>
      </c>
      <c r="T1114" s="265">
        <f t="shared" si="1071"/>
        <v>0</v>
      </c>
      <c r="U1114" s="265">
        <f t="shared" si="1072"/>
        <v>0</v>
      </c>
      <c r="V1114" s="265">
        <f t="shared" si="1062"/>
        <v>0</v>
      </c>
      <c r="W1114" s="265">
        <f t="shared" si="1073"/>
        <v>0</v>
      </c>
      <c r="X1114" s="265">
        <f t="shared" si="1074"/>
        <v>0</v>
      </c>
      <c r="Y1114" s="265">
        <f t="shared" si="1075"/>
        <v>0</v>
      </c>
      <c r="Z1114" s="265">
        <f t="shared" si="1076"/>
        <v>0</v>
      </c>
      <c r="AA1114" s="990"/>
    </row>
    <row r="1115" spans="1:27" s="11" customFormat="1" outlineLevel="1">
      <c r="A1115" s="192"/>
      <c r="B1115" s="192"/>
      <c r="C1115" s="193" t="s">
        <v>1013</v>
      </c>
      <c r="D1115" s="194">
        <v>3</v>
      </c>
      <c r="E1115" s="97">
        <v>3</v>
      </c>
      <c r="F1115" s="195" t="s">
        <v>660</v>
      </c>
      <c r="G1115" s="359">
        <v>276000</v>
      </c>
      <c r="H1115" s="359">
        <v>81750</v>
      </c>
      <c r="I1115" s="199">
        <f t="shared" si="1067"/>
        <v>357750</v>
      </c>
      <c r="J1115" s="199">
        <f t="shared" si="1068"/>
        <v>828000</v>
      </c>
      <c r="K1115" s="199">
        <f t="shared" si="1069"/>
        <v>245250</v>
      </c>
      <c r="L1115" s="199">
        <f t="shared" si="1070"/>
        <v>1073250</v>
      </c>
      <c r="M1115" s="554">
        <f>'KL TTHT CV DOT 2'!P1114</f>
        <v>0</v>
      </c>
      <c r="N1115" s="579">
        <f>'KL TTHT CV DOT 2'!Q1114</f>
        <v>0.45</v>
      </c>
      <c r="O1115" s="579">
        <f t="shared" si="1047"/>
        <v>0.45</v>
      </c>
      <c r="P1115" s="554">
        <f t="shared" si="1061"/>
        <v>0.9</v>
      </c>
      <c r="Q1115" s="199"/>
      <c r="R1115" s="199"/>
      <c r="S1115" s="554" t="e">
        <f>#REF!+Q1115+R1115</f>
        <v>#REF!</v>
      </c>
      <c r="T1115" s="265">
        <f t="shared" si="1071"/>
        <v>0</v>
      </c>
      <c r="U1115" s="265">
        <f t="shared" si="1072"/>
        <v>0</v>
      </c>
      <c r="V1115" s="265">
        <f t="shared" si="1062"/>
        <v>0</v>
      </c>
      <c r="W1115" s="265">
        <f t="shared" si="1073"/>
        <v>372600</v>
      </c>
      <c r="X1115" s="265">
        <f t="shared" si="1074"/>
        <v>110362.5</v>
      </c>
      <c r="Y1115" s="265">
        <f t="shared" si="1075"/>
        <v>482962.5</v>
      </c>
      <c r="Z1115" s="265">
        <f t="shared" si="1076"/>
        <v>482962.5</v>
      </c>
      <c r="AA1115" s="990"/>
    </row>
    <row r="1116" spans="1:27" s="11" customFormat="1" outlineLevel="1">
      <c r="A1116" s="192"/>
      <c r="B1116" s="192"/>
      <c r="C1116" s="193" t="s">
        <v>919</v>
      </c>
      <c r="D1116" s="194">
        <v>2</v>
      </c>
      <c r="E1116" s="97">
        <v>2</v>
      </c>
      <c r="F1116" s="195" t="s">
        <v>660</v>
      </c>
      <c r="G1116" s="359">
        <v>150480</v>
      </c>
      <c r="H1116" s="359">
        <v>54500.000000000007</v>
      </c>
      <c r="I1116" s="199">
        <f t="shared" ref="I1116" si="1078">SUM(G1116:H1116)</f>
        <v>204980</v>
      </c>
      <c r="J1116" s="199">
        <f t="shared" si="1068"/>
        <v>300960</v>
      </c>
      <c r="K1116" s="199">
        <f t="shared" si="1069"/>
        <v>109000.00000000001</v>
      </c>
      <c r="L1116" s="199">
        <f t="shared" si="1070"/>
        <v>409960</v>
      </c>
      <c r="M1116" s="554">
        <f>'KL TTHT CV DOT 2'!P1115</f>
        <v>0</v>
      </c>
      <c r="N1116" s="579">
        <f>'KL TTHT CV DOT 2'!Q1115</f>
        <v>0</v>
      </c>
      <c r="O1116" s="579">
        <f t="shared" si="1047"/>
        <v>0</v>
      </c>
      <c r="P1116" s="554">
        <f t="shared" si="1061"/>
        <v>0</v>
      </c>
      <c r="Q1116" s="199"/>
      <c r="R1116" s="199"/>
      <c r="S1116" s="554" t="e">
        <f>#REF!+Q1116+R1116</f>
        <v>#REF!</v>
      </c>
      <c r="T1116" s="265">
        <f t="shared" si="1071"/>
        <v>0</v>
      </c>
      <c r="U1116" s="265">
        <f t="shared" si="1072"/>
        <v>0</v>
      </c>
      <c r="V1116" s="265">
        <f t="shared" si="1062"/>
        <v>0</v>
      </c>
      <c r="W1116" s="265">
        <f t="shared" si="1073"/>
        <v>0</v>
      </c>
      <c r="X1116" s="265">
        <f t="shared" si="1074"/>
        <v>0</v>
      </c>
      <c r="Y1116" s="265">
        <f t="shared" si="1075"/>
        <v>0</v>
      </c>
      <c r="Z1116" s="265">
        <f t="shared" si="1076"/>
        <v>0</v>
      </c>
      <c r="AA1116" s="990"/>
    </row>
    <row r="1117" spans="1:27" s="11" customFormat="1" outlineLevel="1">
      <c r="A1117" s="192"/>
      <c r="B1117" s="192"/>
      <c r="C1117" s="193" t="s">
        <v>1015</v>
      </c>
      <c r="D1117" s="194">
        <v>3</v>
      </c>
      <c r="E1117" s="97">
        <v>3</v>
      </c>
      <c r="F1117" s="195" t="s">
        <v>660</v>
      </c>
      <c r="G1117" s="359">
        <v>198000.00000000003</v>
      </c>
      <c r="H1117" s="359">
        <v>10900</v>
      </c>
      <c r="I1117" s="199">
        <f t="shared" si="1067"/>
        <v>208900.00000000003</v>
      </c>
      <c r="J1117" s="199">
        <f t="shared" si="1068"/>
        <v>594000.00000000012</v>
      </c>
      <c r="K1117" s="199">
        <f t="shared" si="1069"/>
        <v>32700</v>
      </c>
      <c r="L1117" s="199">
        <f t="shared" si="1070"/>
        <v>626700.00000000012</v>
      </c>
      <c r="M1117" s="554">
        <f>'KL TTHT CV DOT 2'!P1116</f>
        <v>0</v>
      </c>
      <c r="N1117" s="579">
        <f>'KL TTHT CV DOT 2'!Q1116</f>
        <v>0.45</v>
      </c>
      <c r="O1117" s="579">
        <f t="shared" si="1047"/>
        <v>0.45</v>
      </c>
      <c r="P1117" s="554">
        <f t="shared" si="1061"/>
        <v>0.9</v>
      </c>
      <c r="Q1117" s="199"/>
      <c r="R1117" s="199"/>
      <c r="S1117" s="554" t="e">
        <f>#REF!+Q1117+R1117</f>
        <v>#REF!</v>
      </c>
      <c r="T1117" s="265">
        <f t="shared" si="1071"/>
        <v>0</v>
      </c>
      <c r="U1117" s="265">
        <f t="shared" si="1072"/>
        <v>0</v>
      </c>
      <c r="V1117" s="265">
        <f t="shared" si="1062"/>
        <v>0</v>
      </c>
      <c r="W1117" s="265">
        <f t="shared" si="1073"/>
        <v>267300.00000000006</v>
      </c>
      <c r="X1117" s="265">
        <f t="shared" si="1074"/>
        <v>14715</v>
      </c>
      <c r="Y1117" s="265">
        <f t="shared" si="1075"/>
        <v>282015.00000000006</v>
      </c>
      <c r="Z1117" s="265">
        <f t="shared" si="1076"/>
        <v>282015.00000000006</v>
      </c>
      <c r="AA1117" s="990"/>
    </row>
    <row r="1118" spans="1:27" s="11" customFormat="1" outlineLevel="1">
      <c r="A1118" s="192"/>
      <c r="B1118" s="192"/>
      <c r="C1118" s="193" t="s">
        <v>923</v>
      </c>
      <c r="D1118" s="194">
        <v>400</v>
      </c>
      <c r="E1118" s="97">
        <f>203+40*5</f>
        <v>403</v>
      </c>
      <c r="F1118" s="195" t="s">
        <v>624</v>
      </c>
      <c r="G1118" s="359">
        <v>10032.786885245901</v>
      </c>
      <c r="H1118" s="359">
        <v>3360.0000000000005</v>
      </c>
      <c r="I1118" s="199">
        <f t="shared" si="1067"/>
        <v>13392.786885245901</v>
      </c>
      <c r="J1118" s="199">
        <f t="shared" si="1068"/>
        <v>4043213.1147540985</v>
      </c>
      <c r="K1118" s="199">
        <f t="shared" si="1069"/>
        <v>1354080.0000000002</v>
      </c>
      <c r="L1118" s="199">
        <f t="shared" si="1070"/>
        <v>5397293.1147540985</v>
      </c>
      <c r="M1118" s="554">
        <f>'KL TTHT CV DOT 2'!P1117</f>
        <v>0</v>
      </c>
      <c r="N1118" s="579">
        <f>'KL TTHT CV DOT 2'!Q1117</f>
        <v>0</v>
      </c>
      <c r="O1118" s="579">
        <f t="shared" si="1047"/>
        <v>0</v>
      </c>
      <c r="P1118" s="554">
        <f t="shared" si="1061"/>
        <v>0</v>
      </c>
      <c r="Q1118" s="199"/>
      <c r="R1118" s="199"/>
      <c r="S1118" s="554" t="e">
        <f>#REF!+Q1118+R1118</f>
        <v>#REF!</v>
      </c>
      <c r="T1118" s="265">
        <f t="shared" si="1071"/>
        <v>0</v>
      </c>
      <c r="U1118" s="265">
        <f t="shared" si="1072"/>
        <v>0</v>
      </c>
      <c r="V1118" s="265">
        <f t="shared" si="1062"/>
        <v>0</v>
      </c>
      <c r="W1118" s="265">
        <f t="shared" si="1073"/>
        <v>0</v>
      </c>
      <c r="X1118" s="265">
        <f t="shared" si="1074"/>
        <v>0</v>
      </c>
      <c r="Y1118" s="265">
        <f t="shared" si="1075"/>
        <v>0</v>
      </c>
      <c r="Z1118" s="265">
        <f t="shared" si="1076"/>
        <v>0</v>
      </c>
      <c r="AA1118" s="990"/>
    </row>
    <row r="1119" spans="1:27" outlineLevel="1">
      <c r="A1119" s="137"/>
      <c r="B1119" s="137"/>
      <c r="C1119" s="212" t="s">
        <v>646</v>
      </c>
      <c r="D1119" s="194">
        <v>124</v>
      </c>
      <c r="E1119" s="97">
        <v>124</v>
      </c>
      <c r="F1119" s="139" t="s">
        <v>624</v>
      </c>
      <c r="G1119" s="359">
        <v>32518.739999999998</v>
      </c>
      <c r="H1119" s="359">
        <v>7485.6650000000009</v>
      </c>
      <c r="I1119" s="62">
        <f t="shared" si="1067"/>
        <v>40004.404999999999</v>
      </c>
      <c r="J1119" s="62">
        <f t="shared" si="1068"/>
        <v>4032323.76</v>
      </c>
      <c r="K1119" s="62">
        <f t="shared" si="1069"/>
        <v>928222.46000000008</v>
      </c>
      <c r="L1119" s="62">
        <f t="shared" si="1070"/>
        <v>4960546.22</v>
      </c>
      <c r="M1119" s="550">
        <f>'KL TTHT CV DOT 2'!P1118</f>
        <v>0</v>
      </c>
      <c r="N1119" s="574">
        <f>'KL TTHT CV DOT 2'!Q1118</f>
        <v>0</v>
      </c>
      <c r="O1119" s="574">
        <f t="shared" si="1047"/>
        <v>0</v>
      </c>
      <c r="P1119" s="550">
        <f t="shared" si="1061"/>
        <v>0</v>
      </c>
      <c r="Q1119" s="62"/>
      <c r="R1119" s="62"/>
      <c r="S1119" s="550" t="e">
        <f>#REF!+Q1119+R1119</f>
        <v>#REF!</v>
      </c>
      <c r="T1119" s="255">
        <f t="shared" si="1071"/>
        <v>0</v>
      </c>
      <c r="U1119" s="255">
        <f t="shared" si="1072"/>
        <v>0</v>
      </c>
      <c r="V1119" s="255">
        <f t="shared" si="1062"/>
        <v>0</v>
      </c>
      <c r="W1119" s="255">
        <f t="shared" si="1073"/>
        <v>0</v>
      </c>
      <c r="X1119" s="255">
        <f t="shared" si="1074"/>
        <v>0</v>
      </c>
      <c r="Y1119" s="255">
        <f t="shared" si="1075"/>
        <v>0</v>
      </c>
      <c r="Z1119" s="255">
        <f t="shared" si="1076"/>
        <v>0</v>
      </c>
      <c r="AA1119" s="990"/>
    </row>
    <row r="1120" spans="1:27" s="11" customFormat="1" outlineLevel="1">
      <c r="A1120" s="192"/>
      <c r="B1120" s="192"/>
      <c r="C1120" s="386" t="s">
        <v>928</v>
      </c>
      <c r="D1120" s="194">
        <v>210</v>
      </c>
      <c r="E1120" s="97">
        <v>210</v>
      </c>
      <c r="F1120" s="195" t="s">
        <v>624</v>
      </c>
      <c r="G1120" s="359">
        <v>8773.9726027397246</v>
      </c>
      <c r="H1120" s="359">
        <v>14594.016411764707</v>
      </c>
      <c r="I1120" s="199">
        <f t="shared" si="1067"/>
        <v>23367.989014504434</v>
      </c>
      <c r="J1120" s="199">
        <f t="shared" si="1068"/>
        <v>1842534.2465753423</v>
      </c>
      <c r="K1120" s="199">
        <f t="shared" si="1069"/>
        <v>3064743.4464705884</v>
      </c>
      <c r="L1120" s="199">
        <f t="shared" si="1070"/>
        <v>4907277.6930459309</v>
      </c>
      <c r="M1120" s="554">
        <f>'KL TTHT CV DOT 2'!P1119</f>
        <v>0</v>
      </c>
      <c r="N1120" s="579">
        <f>'KL TTHT CV DOT 2'!Q1119</f>
        <v>0</v>
      </c>
      <c r="O1120" s="579">
        <f t="shared" si="1047"/>
        <v>0</v>
      </c>
      <c r="P1120" s="554">
        <f t="shared" si="1061"/>
        <v>0</v>
      </c>
      <c r="Q1120" s="199"/>
      <c r="R1120" s="199"/>
      <c r="S1120" s="554" t="e">
        <f>#REF!+Q1120+R1120</f>
        <v>#REF!</v>
      </c>
      <c r="T1120" s="265">
        <f t="shared" si="1071"/>
        <v>0</v>
      </c>
      <c r="U1120" s="265">
        <f t="shared" si="1072"/>
        <v>0</v>
      </c>
      <c r="V1120" s="265">
        <f t="shared" si="1062"/>
        <v>0</v>
      </c>
      <c r="W1120" s="265">
        <f t="shared" si="1073"/>
        <v>0</v>
      </c>
      <c r="X1120" s="265">
        <f t="shared" si="1074"/>
        <v>0</v>
      </c>
      <c r="Y1120" s="265">
        <f t="shared" si="1075"/>
        <v>0</v>
      </c>
      <c r="Z1120" s="265">
        <f t="shared" si="1076"/>
        <v>0</v>
      </c>
      <c r="AA1120" s="990"/>
    </row>
    <row r="1121" spans="1:27" outlineLevel="1">
      <c r="A1121" s="137"/>
      <c r="B1121" s="137"/>
      <c r="C1121" s="138" t="s">
        <v>896</v>
      </c>
      <c r="D1121" s="194">
        <v>0</v>
      </c>
      <c r="E1121" s="97">
        <v>0</v>
      </c>
      <c r="F1121" s="139" t="s">
        <v>897</v>
      </c>
      <c r="G1121" s="359">
        <v>0</v>
      </c>
      <c r="H1121" s="359">
        <v>50600.000000000007</v>
      </c>
      <c r="I1121" s="62">
        <f t="shared" ref="I1121:I1123" si="1079">SUM(G1121:H1121)</f>
        <v>50600.000000000007</v>
      </c>
      <c r="J1121" s="62">
        <f t="shared" si="1068"/>
        <v>0</v>
      </c>
      <c r="K1121" s="62">
        <f t="shared" si="1069"/>
        <v>0</v>
      </c>
      <c r="L1121" s="62">
        <f t="shared" si="1070"/>
        <v>0</v>
      </c>
      <c r="M1121" s="550">
        <f>'KL TTHT CV DOT 2'!P1120</f>
        <v>0</v>
      </c>
      <c r="N1121" s="574">
        <f>'KL TTHT CV DOT 2'!Q1120</f>
        <v>0</v>
      </c>
      <c r="O1121" s="574">
        <f t="shared" si="1047"/>
        <v>0</v>
      </c>
      <c r="P1121" s="550">
        <f t="shared" si="1061"/>
        <v>0</v>
      </c>
      <c r="Q1121" s="62"/>
      <c r="R1121" s="62"/>
      <c r="S1121" s="550" t="e">
        <f>#REF!+Q1121+R1121</f>
        <v>#REF!</v>
      </c>
      <c r="T1121" s="255">
        <f t="shared" si="1071"/>
        <v>0</v>
      </c>
      <c r="U1121" s="255">
        <f t="shared" si="1072"/>
        <v>0</v>
      </c>
      <c r="V1121" s="255">
        <f t="shared" si="1062"/>
        <v>0</v>
      </c>
      <c r="W1121" s="255">
        <f t="shared" si="1073"/>
        <v>0</v>
      </c>
      <c r="X1121" s="255">
        <f t="shared" si="1074"/>
        <v>0</v>
      </c>
      <c r="Y1121" s="255">
        <f t="shared" si="1075"/>
        <v>0</v>
      </c>
      <c r="Z1121" s="255">
        <f t="shared" si="1076"/>
        <v>0</v>
      </c>
      <c r="AA1121" s="990"/>
    </row>
    <row r="1122" spans="1:27" outlineLevel="1">
      <c r="A1122" s="137"/>
      <c r="B1122" s="137"/>
      <c r="C1122" s="138" t="s">
        <v>899</v>
      </c>
      <c r="D1122" s="194">
        <v>3</v>
      </c>
      <c r="E1122" s="97">
        <v>7</v>
      </c>
      <c r="F1122" s="139" t="s">
        <v>897</v>
      </c>
      <c r="G1122" s="359">
        <v>0</v>
      </c>
      <c r="H1122" s="359">
        <v>50600.000000000007</v>
      </c>
      <c r="I1122" s="62">
        <f t="shared" si="1079"/>
        <v>50600.000000000007</v>
      </c>
      <c r="J1122" s="62">
        <f t="shared" si="1068"/>
        <v>0</v>
      </c>
      <c r="K1122" s="62">
        <f t="shared" si="1069"/>
        <v>354200.00000000006</v>
      </c>
      <c r="L1122" s="62">
        <f t="shared" si="1070"/>
        <v>354200.00000000006</v>
      </c>
      <c r="M1122" s="550">
        <f>'KL TTHT CV DOT 2'!P1121</f>
        <v>0</v>
      </c>
      <c r="N1122" s="574">
        <f>'KL TTHT CV DOT 2'!Q1121</f>
        <v>0</v>
      </c>
      <c r="O1122" s="574">
        <f t="shared" si="1047"/>
        <v>0</v>
      </c>
      <c r="P1122" s="550">
        <f t="shared" si="1061"/>
        <v>0</v>
      </c>
      <c r="Q1122" s="62"/>
      <c r="R1122" s="62"/>
      <c r="S1122" s="550" t="e">
        <f>#REF!+Q1122+R1122</f>
        <v>#REF!</v>
      </c>
      <c r="T1122" s="255">
        <f t="shared" si="1071"/>
        <v>0</v>
      </c>
      <c r="U1122" s="255">
        <f t="shared" si="1072"/>
        <v>0</v>
      </c>
      <c r="V1122" s="255">
        <f t="shared" si="1062"/>
        <v>0</v>
      </c>
      <c r="W1122" s="255">
        <f t="shared" si="1073"/>
        <v>0</v>
      </c>
      <c r="X1122" s="255">
        <f t="shared" si="1074"/>
        <v>0</v>
      </c>
      <c r="Y1122" s="255">
        <f t="shared" si="1075"/>
        <v>0</v>
      </c>
      <c r="Z1122" s="255">
        <f t="shared" si="1076"/>
        <v>0</v>
      </c>
      <c r="AA1122" s="990"/>
    </row>
    <row r="1123" spans="1:27" s="399" customFormat="1" outlineLevel="1">
      <c r="A1123" s="395"/>
      <c r="B1123" s="395"/>
      <c r="C1123" s="400" t="s">
        <v>657</v>
      </c>
      <c r="D1123" s="97">
        <v>1</v>
      </c>
      <c r="E1123" s="97">
        <v>1</v>
      </c>
      <c r="F1123" s="397" t="s">
        <v>619</v>
      </c>
      <c r="G1123" s="497">
        <v>5478098.6506894231</v>
      </c>
      <c r="H1123" s="497">
        <v>1643429.5952068269</v>
      </c>
      <c r="I1123" s="62">
        <f t="shared" si="1079"/>
        <v>7121528.24589625</v>
      </c>
      <c r="J1123" s="62">
        <f t="shared" si="1068"/>
        <v>5478098.6506894231</v>
      </c>
      <c r="K1123" s="62">
        <f t="shared" si="1069"/>
        <v>1643429.5952068269</v>
      </c>
      <c r="L1123" s="62">
        <f t="shared" si="1070"/>
        <v>7121528.24589625</v>
      </c>
      <c r="M1123" s="550">
        <f>'KL TTHT CV DOT 2'!P1122</f>
        <v>0</v>
      </c>
      <c r="N1123" s="574">
        <f>'KL TTHT CV DOT 2'!Q1122</f>
        <v>0</v>
      </c>
      <c r="O1123" s="574">
        <f t="shared" si="1047"/>
        <v>0</v>
      </c>
      <c r="P1123" s="550">
        <f t="shared" si="1061"/>
        <v>0</v>
      </c>
      <c r="Q1123" s="62"/>
      <c r="R1123" s="62"/>
      <c r="S1123" s="550" t="e">
        <f>#REF!+Q1123+R1123</f>
        <v>#REF!</v>
      </c>
      <c r="T1123" s="255">
        <f t="shared" si="1071"/>
        <v>0</v>
      </c>
      <c r="U1123" s="255">
        <f t="shared" si="1072"/>
        <v>0</v>
      </c>
      <c r="V1123" s="255">
        <f t="shared" si="1062"/>
        <v>0</v>
      </c>
      <c r="W1123" s="255">
        <f t="shared" si="1073"/>
        <v>0</v>
      </c>
      <c r="X1123" s="255">
        <f t="shared" si="1074"/>
        <v>0</v>
      </c>
      <c r="Y1123" s="255">
        <f t="shared" si="1075"/>
        <v>0</v>
      </c>
      <c r="Z1123" s="255">
        <f t="shared" si="1076"/>
        <v>0</v>
      </c>
      <c r="AA1123" s="990"/>
    </row>
    <row r="1124" spans="1:27" outlineLevel="1">
      <c r="A1124" s="137"/>
      <c r="B1124" s="137"/>
      <c r="C1124" s="138"/>
      <c r="D1124" s="97"/>
      <c r="E1124" s="97"/>
      <c r="F1124" s="139"/>
      <c r="G1124" s="62"/>
      <c r="H1124" s="62"/>
      <c r="I1124" s="62"/>
      <c r="J1124" s="62"/>
      <c r="K1124" s="62"/>
      <c r="L1124" s="62"/>
      <c r="M1124" s="550">
        <f>'KL TTHT CV DOT 2'!P1123</f>
        <v>0</v>
      </c>
      <c r="N1124" s="574">
        <f>'KL TTHT CV DOT 2'!Q1123</f>
        <v>0</v>
      </c>
      <c r="O1124" s="574">
        <f t="shared" si="1047"/>
        <v>0</v>
      </c>
      <c r="P1124" s="550">
        <f t="shared" si="1061"/>
        <v>0</v>
      </c>
      <c r="Q1124" s="62"/>
      <c r="R1124" s="62"/>
      <c r="S1124" s="550" t="e">
        <f>#REF!+Q1124+R1124</f>
        <v>#REF!</v>
      </c>
      <c r="T1124" s="255">
        <f t="shared" si="1071"/>
        <v>0</v>
      </c>
      <c r="U1124" s="255">
        <f t="shared" si="1072"/>
        <v>0</v>
      </c>
      <c r="V1124" s="255">
        <f t="shared" si="1062"/>
        <v>0</v>
      </c>
      <c r="W1124" s="255">
        <f t="shared" si="1073"/>
        <v>0</v>
      </c>
      <c r="X1124" s="255">
        <f t="shared" si="1074"/>
        <v>0</v>
      </c>
      <c r="Y1124" s="255">
        <f t="shared" si="1075"/>
        <v>0</v>
      </c>
      <c r="Z1124" s="255">
        <f t="shared" si="1076"/>
        <v>0</v>
      </c>
      <c r="AA1124" s="990"/>
    </row>
    <row r="1125" spans="1:27" outlineLevel="1">
      <c r="A1125" s="137"/>
      <c r="B1125" s="137"/>
      <c r="C1125" s="138"/>
      <c r="D1125" s="94"/>
      <c r="E1125" s="94"/>
      <c r="F1125" s="139"/>
      <c r="G1125" s="71"/>
      <c r="H1125" s="71"/>
      <c r="I1125" s="71"/>
      <c r="J1125" s="71"/>
      <c r="K1125" s="71"/>
      <c r="L1125" s="62"/>
      <c r="M1125" s="552">
        <f>'KL TTHT CV DOT 2'!P1124</f>
        <v>0</v>
      </c>
      <c r="N1125" s="570">
        <f>'KL TTHT CV DOT 2'!Q1124</f>
        <v>0</v>
      </c>
      <c r="O1125" s="570">
        <f t="shared" si="1047"/>
        <v>0</v>
      </c>
      <c r="P1125" s="552">
        <f t="shared" si="1061"/>
        <v>0</v>
      </c>
      <c r="Q1125" s="71"/>
      <c r="R1125" s="71"/>
      <c r="S1125" s="552" t="e">
        <f>#REF!+Q1125+R1125</f>
        <v>#REF!</v>
      </c>
      <c r="T1125" s="257">
        <f t="shared" si="1071"/>
        <v>0</v>
      </c>
      <c r="U1125" s="257">
        <f t="shared" si="1072"/>
        <v>0</v>
      </c>
      <c r="V1125" s="257">
        <f t="shared" si="1062"/>
        <v>0</v>
      </c>
      <c r="W1125" s="257">
        <f t="shared" si="1073"/>
        <v>0</v>
      </c>
      <c r="X1125" s="257">
        <f t="shared" si="1074"/>
        <v>0</v>
      </c>
      <c r="Y1125" s="257">
        <f t="shared" si="1075"/>
        <v>0</v>
      </c>
      <c r="Z1125" s="257">
        <f t="shared" si="1076"/>
        <v>0</v>
      </c>
      <c r="AA1125" s="990"/>
    </row>
    <row r="1126" spans="1:27" outlineLevel="1">
      <c r="A1126" s="183" t="s">
        <v>287</v>
      </c>
      <c r="B1126" s="183"/>
      <c r="C1126" s="184" t="s">
        <v>171</v>
      </c>
      <c r="D1126" s="185">
        <v>1</v>
      </c>
      <c r="E1126" s="185">
        <v>1</v>
      </c>
      <c r="F1126" s="186" t="s">
        <v>10</v>
      </c>
      <c r="G1126" s="187"/>
      <c r="H1126" s="187"/>
      <c r="I1126" s="187"/>
      <c r="J1126" s="187">
        <f t="shared" ref="J1126:K1126" si="1080">SUBTOTAL(9,J1127:J1141)</f>
        <v>54136118.189337529</v>
      </c>
      <c r="K1126" s="187">
        <f t="shared" si="1080"/>
        <v>19670341.086894389</v>
      </c>
      <c r="L1126" s="187">
        <f>SUBTOTAL(9,L1127:L1141)</f>
        <v>73806459.276231915</v>
      </c>
      <c r="M1126" s="560">
        <f>'KL TTHT CV DOT 2'!P1125</f>
        <v>0</v>
      </c>
      <c r="N1126" s="1018">
        <f>'KL TTHT CV DOT 2'!Q1125</f>
        <v>0</v>
      </c>
      <c r="O1126" s="1018">
        <f t="shared" si="1047"/>
        <v>0</v>
      </c>
      <c r="P1126" s="560">
        <f t="shared" si="1061"/>
        <v>0</v>
      </c>
      <c r="Q1126" s="187"/>
      <c r="R1126" s="187"/>
      <c r="S1126" s="560" t="e">
        <f>#REF!+Q1126+R1126</f>
        <v>#REF!</v>
      </c>
      <c r="T1126" s="845">
        <f t="shared" ref="T1126:U1126" si="1081">SUBTOTAL(9,T1127:T1141)</f>
        <v>0</v>
      </c>
      <c r="U1126" s="845">
        <f t="shared" si="1081"/>
        <v>0</v>
      </c>
      <c r="V1126" s="845">
        <f>SUBTOTAL(9,V1127:V1141)</f>
        <v>0</v>
      </c>
      <c r="W1126" s="845">
        <f t="shared" ref="W1126:X1126" si="1082">SUBTOTAL(9,W1127:W1141)</f>
        <v>3270983.6065573771</v>
      </c>
      <c r="X1126" s="845">
        <f t="shared" si="1082"/>
        <v>524137.50000000006</v>
      </c>
      <c r="Y1126" s="845">
        <f>SUBTOTAL(9,Y1127:Y1141)</f>
        <v>3795121.1065573771</v>
      </c>
      <c r="Z1126" s="845">
        <f>SUBTOTAL(9,Z1127:Z1141)</f>
        <v>3795121.1065573771</v>
      </c>
      <c r="AA1126" s="988"/>
    </row>
    <row r="1127" spans="1:27" outlineLevel="1">
      <c r="A1127" s="137"/>
      <c r="B1127" s="137"/>
      <c r="C1127" s="138" t="s">
        <v>1016</v>
      </c>
      <c r="D1127" s="97">
        <v>5</v>
      </c>
      <c r="E1127" s="97">
        <v>5</v>
      </c>
      <c r="F1127" s="139" t="s">
        <v>660</v>
      </c>
      <c r="G1127" s="359">
        <v>528000</v>
      </c>
      <c r="H1127" s="359">
        <v>61600.000000000007</v>
      </c>
      <c r="I1127" s="71">
        <f t="shared" ref="I1127:I1138" si="1083">SUM(G1127:H1127)</f>
        <v>589600</v>
      </c>
      <c r="J1127" s="71">
        <f t="shared" ref="J1127:J1140" si="1084">G1127*E1127</f>
        <v>2640000</v>
      </c>
      <c r="K1127" s="71">
        <f t="shared" ref="K1127:K1140" si="1085">H1127*E1127</f>
        <v>308000.00000000006</v>
      </c>
      <c r="L1127" s="71">
        <f t="shared" ref="L1127:L1140" si="1086">I1127*E1127</f>
        <v>2948000</v>
      </c>
      <c r="M1127" s="552">
        <f>'KL TTHT CV DOT 2'!P1126</f>
        <v>0</v>
      </c>
      <c r="N1127" s="570">
        <f>'KL TTHT CV DOT 2'!Q1126</f>
        <v>0</v>
      </c>
      <c r="O1127" s="570">
        <f t="shared" si="1047"/>
        <v>0</v>
      </c>
      <c r="P1127" s="552">
        <f t="shared" si="1061"/>
        <v>0</v>
      </c>
      <c r="Q1127" s="71"/>
      <c r="R1127" s="71"/>
      <c r="S1127" s="552" t="e">
        <f>#REF!+Q1127+R1127</f>
        <v>#REF!</v>
      </c>
      <c r="T1127" s="257">
        <f t="shared" ref="T1127:T1164" si="1087">M1127*J1127</f>
        <v>0</v>
      </c>
      <c r="U1127" s="257">
        <f t="shared" ref="U1127:U1164" si="1088">M1127*K1127</f>
        <v>0</v>
      </c>
      <c r="V1127" s="257">
        <f t="shared" si="1062"/>
        <v>0</v>
      </c>
      <c r="W1127" s="257">
        <f t="shared" ref="W1127:W1164" si="1089">J1127*N1127</f>
        <v>0</v>
      </c>
      <c r="X1127" s="257">
        <f t="shared" ref="X1127:X1164" si="1090">K1127*N1127</f>
        <v>0</v>
      </c>
      <c r="Y1127" s="257">
        <f t="shared" ref="Y1127:Y1154" si="1091">W1127+X1127</f>
        <v>0</v>
      </c>
      <c r="Z1127" s="257">
        <f t="shared" ref="Z1127:Z1154" si="1092">V1127+Y1127</f>
        <v>0</v>
      </c>
      <c r="AA1127" s="990"/>
    </row>
    <row r="1128" spans="1:27" outlineLevel="1">
      <c r="A1128" s="137"/>
      <c r="B1128" s="137"/>
      <c r="C1128" s="138" t="s">
        <v>1017</v>
      </c>
      <c r="D1128" s="97">
        <v>5</v>
      </c>
      <c r="E1128" s="97">
        <v>5</v>
      </c>
      <c r="F1128" s="139" t="s">
        <v>660</v>
      </c>
      <c r="G1128" s="359">
        <v>528000</v>
      </c>
      <c r="H1128" s="359">
        <v>61600.000000000007</v>
      </c>
      <c r="I1128" s="71">
        <f t="shared" si="1083"/>
        <v>589600</v>
      </c>
      <c r="J1128" s="71">
        <f t="shared" si="1084"/>
        <v>2640000</v>
      </c>
      <c r="K1128" s="71">
        <f t="shared" si="1085"/>
        <v>308000.00000000006</v>
      </c>
      <c r="L1128" s="71">
        <f t="shared" si="1086"/>
        <v>2948000</v>
      </c>
      <c r="M1128" s="552">
        <f>'KL TTHT CV DOT 2'!P1127</f>
        <v>0</v>
      </c>
      <c r="N1128" s="570">
        <f>'KL TTHT CV DOT 2'!Q1127</f>
        <v>0</v>
      </c>
      <c r="O1128" s="570">
        <f t="shared" si="1047"/>
        <v>0</v>
      </c>
      <c r="P1128" s="552">
        <f t="shared" si="1061"/>
        <v>0</v>
      </c>
      <c r="Q1128" s="71"/>
      <c r="R1128" s="71"/>
      <c r="S1128" s="552" t="e">
        <f>#REF!+Q1128+R1128</f>
        <v>#REF!</v>
      </c>
      <c r="T1128" s="257">
        <f t="shared" si="1087"/>
        <v>0</v>
      </c>
      <c r="U1128" s="257">
        <f t="shared" si="1088"/>
        <v>0</v>
      </c>
      <c r="V1128" s="257">
        <f t="shared" si="1062"/>
        <v>0</v>
      </c>
      <c r="W1128" s="257">
        <f t="shared" si="1089"/>
        <v>0</v>
      </c>
      <c r="X1128" s="257">
        <f t="shared" si="1090"/>
        <v>0</v>
      </c>
      <c r="Y1128" s="257">
        <f t="shared" si="1091"/>
        <v>0</v>
      </c>
      <c r="Z1128" s="257">
        <f t="shared" si="1092"/>
        <v>0</v>
      </c>
      <c r="AA1128" s="990"/>
    </row>
    <row r="1129" spans="1:27" outlineLevel="1">
      <c r="A1129" s="137"/>
      <c r="B1129" s="137"/>
      <c r="C1129" s="138" t="s">
        <v>1019</v>
      </c>
      <c r="D1129" s="97">
        <v>55</v>
      </c>
      <c r="E1129" s="97">
        <v>5</v>
      </c>
      <c r="F1129" s="139" t="s">
        <v>660</v>
      </c>
      <c r="G1129" s="359">
        <v>2116800</v>
      </c>
      <c r="H1129" s="359">
        <v>95200.000000000015</v>
      </c>
      <c r="I1129" s="71">
        <f t="shared" si="1083"/>
        <v>2212000</v>
      </c>
      <c r="J1129" s="71">
        <f t="shared" si="1084"/>
        <v>10584000</v>
      </c>
      <c r="K1129" s="71">
        <f t="shared" si="1085"/>
        <v>476000.00000000006</v>
      </c>
      <c r="L1129" s="71">
        <f t="shared" si="1086"/>
        <v>11060000</v>
      </c>
      <c r="M1129" s="552">
        <f>'KL TTHT CV DOT 2'!P1128</f>
        <v>0</v>
      </c>
      <c r="N1129" s="570">
        <f>'KL TTHT CV DOT 2'!Q1128</f>
        <v>0</v>
      </c>
      <c r="O1129" s="570">
        <f t="shared" si="1047"/>
        <v>0</v>
      </c>
      <c r="P1129" s="552">
        <f t="shared" si="1061"/>
        <v>0</v>
      </c>
      <c r="Q1129" s="71"/>
      <c r="R1129" s="71"/>
      <c r="S1129" s="552" t="e">
        <f>#REF!+Q1129+R1129</f>
        <v>#REF!</v>
      </c>
      <c r="T1129" s="257">
        <f t="shared" si="1087"/>
        <v>0</v>
      </c>
      <c r="U1129" s="257">
        <f t="shared" si="1088"/>
        <v>0</v>
      </c>
      <c r="V1129" s="257">
        <f t="shared" si="1062"/>
        <v>0</v>
      </c>
      <c r="W1129" s="257">
        <f t="shared" si="1089"/>
        <v>0</v>
      </c>
      <c r="X1129" s="257">
        <f t="shared" si="1090"/>
        <v>0</v>
      </c>
      <c r="Y1129" s="257">
        <f t="shared" si="1091"/>
        <v>0</v>
      </c>
      <c r="Z1129" s="257">
        <f t="shared" si="1092"/>
        <v>0</v>
      </c>
      <c r="AA1129" s="990"/>
    </row>
    <row r="1130" spans="1:27" outlineLevel="1">
      <c r="A1130" s="137"/>
      <c r="B1130" s="137"/>
      <c r="C1130" s="138" t="s">
        <v>1021</v>
      </c>
      <c r="D1130" s="97">
        <v>8</v>
      </c>
      <c r="E1130" s="97">
        <v>5</v>
      </c>
      <c r="F1130" s="139" t="s">
        <v>692</v>
      </c>
      <c r="G1130" s="359">
        <v>0</v>
      </c>
      <c r="H1130" s="359">
        <v>95200.000000000015</v>
      </c>
      <c r="I1130" s="71">
        <f t="shared" si="1083"/>
        <v>95200.000000000015</v>
      </c>
      <c r="J1130" s="71">
        <f t="shared" si="1084"/>
        <v>0</v>
      </c>
      <c r="K1130" s="71">
        <f t="shared" si="1085"/>
        <v>476000.00000000006</v>
      </c>
      <c r="L1130" s="71">
        <f t="shared" si="1086"/>
        <v>476000.00000000006</v>
      </c>
      <c r="M1130" s="552">
        <f>'KL TTHT CV DOT 2'!P1129</f>
        <v>0</v>
      </c>
      <c r="N1130" s="570">
        <f>'KL TTHT CV DOT 2'!Q1129</f>
        <v>0</v>
      </c>
      <c r="O1130" s="570">
        <f t="shared" si="1047"/>
        <v>0</v>
      </c>
      <c r="P1130" s="552">
        <f t="shared" si="1061"/>
        <v>0</v>
      </c>
      <c r="Q1130" s="71"/>
      <c r="R1130" s="71"/>
      <c r="S1130" s="552" t="e">
        <f>#REF!+Q1130+R1130</f>
        <v>#REF!</v>
      </c>
      <c r="T1130" s="257">
        <f t="shared" si="1087"/>
        <v>0</v>
      </c>
      <c r="U1130" s="257">
        <f t="shared" si="1088"/>
        <v>0</v>
      </c>
      <c r="V1130" s="257">
        <f t="shared" si="1062"/>
        <v>0</v>
      </c>
      <c r="W1130" s="257">
        <f t="shared" si="1089"/>
        <v>0</v>
      </c>
      <c r="X1130" s="257">
        <f t="shared" si="1090"/>
        <v>0</v>
      </c>
      <c r="Y1130" s="257">
        <f t="shared" si="1091"/>
        <v>0</v>
      </c>
      <c r="Z1130" s="257">
        <f t="shared" si="1092"/>
        <v>0</v>
      </c>
      <c r="AA1130" s="990"/>
    </row>
    <row r="1131" spans="1:27" outlineLevel="1">
      <c r="A1131" s="137"/>
      <c r="B1131" s="137"/>
      <c r="C1131" s="138" t="s">
        <v>735</v>
      </c>
      <c r="D1131" s="97">
        <v>5</v>
      </c>
      <c r="E1131" s="97">
        <v>5</v>
      </c>
      <c r="F1131" s="139" t="s">
        <v>660</v>
      </c>
      <c r="G1131" s="359">
        <v>150480</v>
      </c>
      <c r="H1131" s="359">
        <v>54500.000000000007</v>
      </c>
      <c r="I1131" s="71">
        <f t="shared" si="1083"/>
        <v>204980</v>
      </c>
      <c r="J1131" s="71">
        <f t="shared" si="1084"/>
        <v>752400</v>
      </c>
      <c r="K1131" s="71">
        <f t="shared" si="1085"/>
        <v>272500.00000000006</v>
      </c>
      <c r="L1131" s="71">
        <f t="shared" si="1086"/>
        <v>1024900</v>
      </c>
      <c r="M1131" s="552">
        <f>'KL TTHT CV DOT 2'!P1130</f>
        <v>0</v>
      </c>
      <c r="N1131" s="570">
        <f>'KL TTHT CV DOT 2'!Q1130</f>
        <v>0</v>
      </c>
      <c r="O1131" s="570">
        <f t="shared" si="1047"/>
        <v>0</v>
      </c>
      <c r="P1131" s="552">
        <f t="shared" si="1061"/>
        <v>0</v>
      </c>
      <c r="Q1131" s="71"/>
      <c r="R1131" s="71"/>
      <c r="S1131" s="552" t="e">
        <f>#REF!+Q1131+R1131</f>
        <v>#REF!</v>
      </c>
      <c r="T1131" s="257">
        <f t="shared" si="1087"/>
        <v>0</v>
      </c>
      <c r="U1131" s="257">
        <f t="shared" si="1088"/>
        <v>0</v>
      </c>
      <c r="V1131" s="257">
        <f t="shared" si="1062"/>
        <v>0</v>
      </c>
      <c r="W1131" s="257">
        <f t="shared" si="1089"/>
        <v>0</v>
      </c>
      <c r="X1131" s="257">
        <f t="shared" si="1090"/>
        <v>0</v>
      </c>
      <c r="Y1131" s="257">
        <f t="shared" si="1091"/>
        <v>0</v>
      </c>
      <c r="Z1131" s="257">
        <f t="shared" si="1092"/>
        <v>0</v>
      </c>
      <c r="AA1131" s="990"/>
    </row>
    <row r="1132" spans="1:27" outlineLevel="1">
      <c r="A1132" s="137"/>
      <c r="B1132" s="137"/>
      <c r="C1132" s="138" t="s">
        <v>1023</v>
      </c>
      <c r="D1132" s="97">
        <v>5</v>
      </c>
      <c r="E1132" s="97">
        <v>5</v>
      </c>
      <c r="F1132" s="139" t="s">
        <v>660</v>
      </c>
      <c r="G1132" s="359">
        <v>480000</v>
      </c>
      <c r="H1132" s="359">
        <v>81750</v>
      </c>
      <c r="I1132" s="71">
        <f t="shared" si="1083"/>
        <v>561750</v>
      </c>
      <c r="J1132" s="71">
        <f t="shared" si="1084"/>
        <v>2400000</v>
      </c>
      <c r="K1132" s="71">
        <f t="shared" si="1085"/>
        <v>408750</v>
      </c>
      <c r="L1132" s="71">
        <f t="shared" si="1086"/>
        <v>2808750</v>
      </c>
      <c r="M1132" s="552">
        <f>'KL TTHT CV DOT 2'!P1131</f>
        <v>0</v>
      </c>
      <c r="N1132" s="570">
        <f>'KL TTHT CV DOT 2'!Q1131</f>
        <v>0.45</v>
      </c>
      <c r="O1132" s="570">
        <f t="shared" si="1047"/>
        <v>0.45</v>
      </c>
      <c r="P1132" s="552">
        <f t="shared" si="1061"/>
        <v>0.9</v>
      </c>
      <c r="Q1132" s="71"/>
      <c r="R1132" s="71"/>
      <c r="S1132" s="552" t="e">
        <f>#REF!+Q1132+R1132</f>
        <v>#REF!</v>
      </c>
      <c r="T1132" s="257">
        <f t="shared" si="1087"/>
        <v>0</v>
      </c>
      <c r="U1132" s="257">
        <f t="shared" si="1088"/>
        <v>0</v>
      </c>
      <c r="V1132" s="257">
        <f t="shared" si="1062"/>
        <v>0</v>
      </c>
      <c r="W1132" s="257">
        <f t="shared" si="1089"/>
        <v>1080000</v>
      </c>
      <c r="X1132" s="257">
        <f t="shared" si="1090"/>
        <v>183937.5</v>
      </c>
      <c r="Y1132" s="257">
        <f t="shared" si="1091"/>
        <v>1263937.5</v>
      </c>
      <c r="Z1132" s="257">
        <f t="shared" si="1092"/>
        <v>1263937.5</v>
      </c>
      <c r="AA1132" s="990"/>
    </row>
    <row r="1133" spans="1:27" outlineLevel="1">
      <c r="A1133" s="137"/>
      <c r="B1133" s="137"/>
      <c r="C1133" s="138" t="s">
        <v>1024</v>
      </c>
      <c r="D1133" s="97">
        <v>5</v>
      </c>
      <c r="E1133" s="97">
        <v>5</v>
      </c>
      <c r="F1133" s="139" t="s">
        <v>660</v>
      </c>
      <c r="G1133" s="359">
        <v>2220000</v>
      </c>
      <c r="H1133" s="359">
        <v>95200.000000000015</v>
      </c>
      <c r="I1133" s="71">
        <f t="shared" si="1083"/>
        <v>2315200</v>
      </c>
      <c r="J1133" s="71">
        <f t="shared" si="1084"/>
        <v>11100000</v>
      </c>
      <c r="K1133" s="71">
        <f t="shared" si="1085"/>
        <v>476000.00000000006</v>
      </c>
      <c r="L1133" s="71">
        <f t="shared" si="1086"/>
        <v>11576000</v>
      </c>
      <c r="M1133" s="552">
        <f>'KL TTHT CV DOT 2'!P1132</f>
        <v>0</v>
      </c>
      <c r="N1133" s="570">
        <f>'KL TTHT CV DOT 2'!Q1132</f>
        <v>0</v>
      </c>
      <c r="O1133" s="570">
        <f t="shared" si="1047"/>
        <v>0</v>
      </c>
      <c r="P1133" s="552">
        <f t="shared" si="1061"/>
        <v>0</v>
      </c>
      <c r="Q1133" s="71"/>
      <c r="R1133" s="71"/>
      <c r="S1133" s="552" t="e">
        <f>#REF!+Q1133+R1133</f>
        <v>#REF!</v>
      </c>
      <c r="T1133" s="257">
        <f t="shared" si="1087"/>
        <v>0</v>
      </c>
      <c r="U1133" s="257">
        <f t="shared" si="1088"/>
        <v>0</v>
      </c>
      <c r="V1133" s="257">
        <f t="shared" si="1062"/>
        <v>0</v>
      </c>
      <c r="W1133" s="257">
        <f t="shared" si="1089"/>
        <v>0</v>
      </c>
      <c r="X1133" s="257">
        <f t="shared" si="1090"/>
        <v>0</v>
      </c>
      <c r="Y1133" s="257">
        <f t="shared" si="1091"/>
        <v>0</v>
      </c>
      <c r="Z1133" s="257">
        <f t="shared" si="1092"/>
        <v>0</v>
      </c>
      <c r="AA1133" s="990"/>
    </row>
    <row r="1134" spans="1:27" outlineLevel="1">
      <c r="A1134" s="137"/>
      <c r="B1134" s="137"/>
      <c r="C1134" s="138" t="s">
        <v>1026</v>
      </c>
      <c r="D1134" s="194">
        <v>5</v>
      </c>
      <c r="E1134" s="97">
        <v>5</v>
      </c>
      <c r="F1134" s="139" t="s">
        <v>660</v>
      </c>
      <c r="G1134" s="359">
        <v>180000</v>
      </c>
      <c r="H1134" s="359">
        <v>50400.000000000007</v>
      </c>
      <c r="I1134" s="71">
        <f t="shared" si="1083"/>
        <v>230400</v>
      </c>
      <c r="J1134" s="71">
        <f t="shared" si="1084"/>
        <v>900000</v>
      </c>
      <c r="K1134" s="71">
        <f t="shared" si="1085"/>
        <v>252000.00000000003</v>
      </c>
      <c r="L1134" s="71">
        <f t="shared" si="1086"/>
        <v>1152000</v>
      </c>
      <c r="M1134" s="552">
        <f>'KL TTHT CV DOT 2'!P1133</f>
        <v>0</v>
      </c>
      <c r="N1134" s="570">
        <f>'KL TTHT CV DOT 2'!Q1133</f>
        <v>0</v>
      </c>
      <c r="O1134" s="570">
        <f t="shared" si="1047"/>
        <v>0</v>
      </c>
      <c r="P1134" s="552">
        <f t="shared" si="1061"/>
        <v>0</v>
      </c>
      <c r="Q1134" s="71"/>
      <c r="R1134" s="71"/>
      <c r="S1134" s="552" t="e">
        <f>#REF!+Q1134+R1134</f>
        <v>#REF!</v>
      </c>
      <c r="T1134" s="257">
        <f t="shared" si="1087"/>
        <v>0</v>
      </c>
      <c r="U1134" s="257">
        <f t="shared" si="1088"/>
        <v>0</v>
      </c>
      <c r="V1134" s="257">
        <f t="shared" si="1062"/>
        <v>0</v>
      </c>
      <c r="W1134" s="257">
        <f t="shared" si="1089"/>
        <v>0</v>
      </c>
      <c r="X1134" s="257">
        <f t="shared" si="1090"/>
        <v>0</v>
      </c>
      <c r="Y1134" s="257">
        <f t="shared" si="1091"/>
        <v>0</v>
      </c>
      <c r="Z1134" s="257">
        <f t="shared" si="1092"/>
        <v>0</v>
      </c>
      <c r="AA1134" s="990"/>
    </row>
    <row r="1135" spans="1:27" outlineLevel="1">
      <c r="A1135" s="137"/>
      <c r="B1135" s="137"/>
      <c r="C1135" s="138" t="s">
        <v>1027</v>
      </c>
      <c r="D1135" s="194">
        <v>357</v>
      </c>
      <c r="E1135" s="97">
        <v>225</v>
      </c>
      <c r="F1135" s="139" t="s">
        <v>624</v>
      </c>
      <c r="G1135" s="359">
        <v>21639.344262295082</v>
      </c>
      <c r="H1135" s="359">
        <v>3360.0000000000005</v>
      </c>
      <c r="I1135" s="71">
        <f t="shared" si="1083"/>
        <v>24999.344262295082</v>
      </c>
      <c r="J1135" s="71">
        <f t="shared" si="1084"/>
        <v>4868852.4590163939</v>
      </c>
      <c r="K1135" s="71">
        <f t="shared" si="1085"/>
        <v>756000.00000000012</v>
      </c>
      <c r="L1135" s="71">
        <f t="shared" si="1086"/>
        <v>5624852.4590163939</v>
      </c>
      <c r="M1135" s="552">
        <f>'KL TTHT CV DOT 2'!P1134</f>
        <v>0</v>
      </c>
      <c r="N1135" s="570">
        <f>'KL TTHT CV DOT 2'!Q1134</f>
        <v>0.45</v>
      </c>
      <c r="O1135" s="570">
        <f t="shared" si="1047"/>
        <v>0.45</v>
      </c>
      <c r="P1135" s="552">
        <f t="shared" si="1061"/>
        <v>0.9</v>
      </c>
      <c r="Q1135" s="71"/>
      <c r="R1135" s="71"/>
      <c r="S1135" s="552" t="e">
        <f>#REF!+Q1135+R1135</f>
        <v>#REF!</v>
      </c>
      <c r="T1135" s="257">
        <f t="shared" si="1087"/>
        <v>0</v>
      </c>
      <c r="U1135" s="257">
        <f t="shared" si="1088"/>
        <v>0</v>
      </c>
      <c r="V1135" s="257">
        <f t="shared" si="1062"/>
        <v>0</v>
      </c>
      <c r="W1135" s="257">
        <f t="shared" si="1089"/>
        <v>2190983.6065573771</v>
      </c>
      <c r="X1135" s="257">
        <f t="shared" si="1090"/>
        <v>340200.00000000006</v>
      </c>
      <c r="Y1135" s="257">
        <f t="shared" si="1091"/>
        <v>2531183.6065573771</v>
      </c>
      <c r="Z1135" s="257">
        <f t="shared" si="1092"/>
        <v>2531183.6065573771</v>
      </c>
      <c r="AA1135" s="990"/>
    </row>
    <row r="1136" spans="1:27" outlineLevel="1">
      <c r="A1136" s="137"/>
      <c r="B1136" s="137"/>
      <c r="C1136" s="138" t="s">
        <v>1028</v>
      </c>
      <c r="D1136" s="194">
        <v>357</v>
      </c>
      <c r="E1136" s="97">
        <v>225</v>
      </c>
      <c r="F1136" s="139" t="s">
        <v>624</v>
      </c>
      <c r="G1136" s="359">
        <v>7475.4098360655735</v>
      </c>
      <c r="H1136" s="359">
        <v>3360.0000000000005</v>
      </c>
      <c r="I1136" s="71">
        <f t="shared" si="1083"/>
        <v>10835.409836065573</v>
      </c>
      <c r="J1136" s="71">
        <f t="shared" si="1084"/>
        <v>1681967.2131147541</v>
      </c>
      <c r="K1136" s="71">
        <f t="shared" si="1085"/>
        <v>756000.00000000012</v>
      </c>
      <c r="L1136" s="71">
        <f t="shared" si="1086"/>
        <v>2437967.2131147538</v>
      </c>
      <c r="M1136" s="552">
        <f>'KL TTHT CV DOT 2'!P1135</f>
        <v>0</v>
      </c>
      <c r="N1136" s="570">
        <f>'KL TTHT CV DOT 2'!Q1135</f>
        <v>0</v>
      </c>
      <c r="O1136" s="570">
        <f t="shared" si="1047"/>
        <v>0</v>
      </c>
      <c r="P1136" s="552">
        <f t="shared" si="1061"/>
        <v>0</v>
      </c>
      <c r="Q1136" s="71"/>
      <c r="R1136" s="71"/>
      <c r="S1136" s="552" t="e">
        <f>#REF!+Q1136+R1136</f>
        <v>#REF!</v>
      </c>
      <c r="T1136" s="257">
        <f t="shared" si="1087"/>
        <v>0</v>
      </c>
      <c r="U1136" s="257">
        <f t="shared" si="1088"/>
        <v>0</v>
      </c>
      <c r="V1136" s="257">
        <f t="shared" si="1062"/>
        <v>0</v>
      </c>
      <c r="W1136" s="257">
        <f t="shared" si="1089"/>
        <v>0</v>
      </c>
      <c r="X1136" s="257">
        <f t="shared" si="1090"/>
        <v>0</v>
      </c>
      <c r="Y1136" s="257">
        <f t="shared" si="1091"/>
        <v>0</v>
      </c>
      <c r="Z1136" s="257">
        <f t="shared" si="1092"/>
        <v>0</v>
      </c>
      <c r="AA1136" s="990"/>
    </row>
    <row r="1137" spans="1:27" outlineLevel="1">
      <c r="A1137" s="137"/>
      <c r="B1137" s="137"/>
      <c r="C1137" s="138" t="s">
        <v>646</v>
      </c>
      <c r="D1137" s="194">
        <v>286</v>
      </c>
      <c r="E1137" s="97">
        <v>286</v>
      </c>
      <c r="F1137" s="139" t="s">
        <v>624</v>
      </c>
      <c r="G1137" s="359">
        <v>32518.739999999998</v>
      </c>
      <c r="H1137" s="359">
        <v>7485.6650000000009</v>
      </c>
      <c r="I1137" s="71">
        <f>SUM(G1137:H1137)</f>
        <v>40004.404999999999</v>
      </c>
      <c r="J1137" s="71">
        <f>G1137*E1137</f>
        <v>9300359.6399999987</v>
      </c>
      <c r="K1137" s="71">
        <f>H1137*E1137</f>
        <v>2140900.1900000004</v>
      </c>
      <c r="L1137" s="71">
        <f>I1137*E1137</f>
        <v>11441259.83</v>
      </c>
      <c r="M1137" s="552">
        <f>'KL TTHT CV DOT 2'!P1136</f>
        <v>0</v>
      </c>
      <c r="N1137" s="570">
        <f>'KL TTHT CV DOT 2'!Q1136</f>
        <v>0</v>
      </c>
      <c r="O1137" s="570">
        <f t="shared" si="1047"/>
        <v>0</v>
      </c>
      <c r="P1137" s="552">
        <f t="shared" si="1061"/>
        <v>0</v>
      </c>
      <c r="Q1137" s="71"/>
      <c r="R1137" s="71"/>
      <c r="S1137" s="552" t="e">
        <f>#REF!+Q1137+R1137</f>
        <v>#REF!</v>
      </c>
      <c r="T1137" s="257">
        <f t="shared" si="1087"/>
        <v>0</v>
      </c>
      <c r="U1137" s="257">
        <f t="shared" si="1088"/>
        <v>0</v>
      </c>
      <c r="V1137" s="257">
        <f t="shared" si="1062"/>
        <v>0</v>
      </c>
      <c r="W1137" s="257">
        <f t="shared" si="1089"/>
        <v>0</v>
      </c>
      <c r="X1137" s="257">
        <f t="shared" si="1090"/>
        <v>0</v>
      </c>
      <c r="Y1137" s="257">
        <f t="shared" si="1091"/>
        <v>0</v>
      </c>
      <c r="Z1137" s="257">
        <f t="shared" si="1092"/>
        <v>0</v>
      </c>
      <c r="AA1137" s="990"/>
    </row>
    <row r="1138" spans="1:27" s="11" customFormat="1" outlineLevel="1">
      <c r="A1138" s="192"/>
      <c r="B1138" s="192"/>
      <c r="C1138" s="386" t="s">
        <v>928</v>
      </c>
      <c r="D1138" s="194">
        <v>643</v>
      </c>
      <c r="E1138" s="97">
        <v>586</v>
      </c>
      <c r="F1138" s="195" t="s">
        <v>624</v>
      </c>
      <c r="G1138" s="359">
        <v>8773.9726027397246</v>
      </c>
      <c r="H1138" s="359">
        <v>14594.016411764707</v>
      </c>
      <c r="I1138" s="199">
        <f t="shared" si="1083"/>
        <v>23367.989014504434</v>
      </c>
      <c r="J1138" s="199">
        <f t="shared" si="1084"/>
        <v>5141547.9452054789</v>
      </c>
      <c r="K1138" s="199">
        <f t="shared" si="1085"/>
        <v>8552093.6172941178</v>
      </c>
      <c r="L1138" s="199">
        <f t="shared" si="1086"/>
        <v>13693641.562499598</v>
      </c>
      <c r="M1138" s="554">
        <f>'KL TTHT CV DOT 2'!P1137</f>
        <v>0</v>
      </c>
      <c r="N1138" s="579">
        <f>'KL TTHT CV DOT 2'!Q1137</f>
        <v>0</v>
      </c>
      <c r="O1138" s="579">
        <f t="shared" si="1047"/>
        <v>0</v>
      </c>
      <c r="P1138" s="554">
        <f t="shared" si="1061"/>
        <v>0</v>
      </c>
      <c r="Q1138" s="199"/>
      <c r="R1138" s="199"/>
      <c r="S1138" s="554" t="e">
        <f>#REF!+Q1138+R1138</f>
        <v>#REF!</v>
      </c>
      <c r="T1138" s="265">
        <f t="shared" si="1087"/>
        <v>0</v>
      </c>
      <c r="U1138" s="265">
        <f t="shared" si="1088"/>
        <v>0</v>
      </c>
      <c r="V1138" s="265">
        <f t="shared" si="1062"/>
        <v>0</v>
      </c>
      <c r="W1138" s="265">
        <f t="shared" si="1089"/>
        <v>0</v>
      </c>
      <c r="X1138" s="265">
        <f t="shared" si="1090"/>
        <v>0</v>
      </c>
      <c r="Y1138" s="265">
        <f t="shared" si="1091"/>
        <v>0</v>
      </c>
      <c r="Z1138" s="265">
        <f t="shared" si="1092"/>
        <v>0</v>
      </c>
      <c r="AA1138" s="990"/>
    </row>
    <row r="1139" spans="1:27" s="11" customFormat="1" ht="26.4" outlineLevel="1">
      <c r="A1139" s="192"/>
      <c r="B1139" s="192"/>
      <c r="C1139" s="193" t="s">
        <v>674</v>
      </c>
      <c r="D1139" s="194">
        <v>1</v>
      </c>
      <c r="E1139" s="97">
        <v>1</v>
      </c>
      <c r="F1139" s="195" t="s">
        <v>619</v>
      </c>
      <c r="G1139" s="359">
        <v>0</v>
      </c>
      <c r="H1139" s="359">
        <v>3850000.0000000005</v>
      </c>
      <c r="I1139" s="199">
        <f t="shared" ref="I1139:I1140" si="1093">SUM(G1139:H1139)</f>
        <v>3850000.0000000005</v>
      </c>
      <c r="J1139" s="199">
        <f t="shared" si="1084"/>
        <v>0</v>
      </c>
      <c r="K1139" s="199">
        <f t="shared" si="1085"/>
        <v>3850000.0000000005</v>
      </c>
      <c r="L1139" s="199">
        <f t="shared" si="1086"/>
        <v>3850000.0000000005</v>
      </c>
      <c r="M1139" s="554">
        <f>'KL TTHT CV DOT 2'!P1138</f>
        <v>0</v>
      </c>
      <c r="N1139" s="579">
        <f>'KL TTHT CV DOT 2'!Q1138</f>
        <v>0</v>
      </c>
      <c r="O1139" s="579">
        <f t="shared" si="1047"/>
        <v>0</v>
      </c>
      <c r="P1139" s="554">
        <f t="shared" si="1061"/>
        <v>0</v>
      </c>
      <c r="Q1139" s="199"/>
      <c r="R1139" s="199"/>
      <c r="S1139" s="554" t="e">
        <f>#REF!+Q1139+R1139</f>
        <v>#REF!</v>
      </c>
      <c r="T1139" s="265">
        <f t="shared" si="1087"/>
        <v>0</v>
      </c>
      <c r="U1139" s="265">
        <f t="shared" si="1088"/>
        <v>0</v>
      </c>
      <c r="V1139" s="265">
        <f t="shared" si="1062"/>
        <v>0</v>
      </c>
      <c r="W1139" s="265">
        <f t="shared" si="1089"/>
        <v>0</v>
      </c>
      <c r="X1139" s="265">
        <f t="shared" si="1090"/>
        <v>0</v>
      </c>
      <c r="Y1139" s="265">
        <f t="shared" si="1091"/>
        <v>0</v>
      </c>
      <c r="Z1139" s="265">
        <f t="shared" si="1092"/>
        <v>0</v>
      </c>
      <c r="AA1139" s="990"/>
    </row>
    <row r="1140" spans="1:27" s="399" customFormat="1" outlineLevel="1">
      <c r="A1140" s="395"/>
      <c r="B1140" s="395"/>
      <c r="C1140" s="400" t="s">
        <v>657</v>
      </c>
      <c r="D1140" s="97">
        <v>1</v>
      </c>
      <c r="E1140" s="97">
        <v>1</v>
      </c>
      <c r="F1140" s="397" t="s">
        <v>619</v>
      </c>
      <c r="G1140" s="497">
        <v>2126990.9320008983</v>
      </c>
      <c r="H1140" s="497">
        <v>638097.27960026951</v>
      </c>
      <c r="I1140" s="62">
        <f t="shared" si="1093"/>
        <v>2765088.2116011679</v>
      </c>
      <c r="J1140" s="62">
        <f t="shared" si="1084"/>
        <v>2126990.9320008983</v>
      </c>
      <c r="K1140" s="62">
        <f t="shared" si="1085"/>
        <v>638097.27960026951</v>
      </c>
      <c r="L1140" s="62">
        <f t="shared" si="1086"/>
        <v>2765088.2116011679</v>
      </c>
      <c r="M1140" s="550">
        <f>'KL TTHT CV DOT 2'!P1139</f>
        <v>0</v>
      </c>
      <c r="N1140" s="574">
        <f>'KL TTHT CV DOT 2'!Q1139</f>
        <v>0</v>
      </c>
      <c r="O1140" s="574">
        <f t="shared" si="1047"/>
        <v>0</v>
      </c>
      <c r="P1140" s="550">
        <f t="shared" si="1061"/>
        <v>0</v>
      </c>
      <c r="Q1140" s="62"/>
      <c r="R1140" s="62"/>
      <c r="S1140" s="550" t="e">
        <f>#REF!+Q1140+R1140</f>
        <v>#REF!</v>
      </c>
      <c r="T1140" s="255">
        <f t="shared" si="1087"/>
        <v>0</v>
      </c>
      <c r="U1140" s="255">
        <f t="shared" si="1088"/>
        <v>0</v>
      </c>
      <c r="V1140" s="255">
        <f t="shared" si="1062"/>
        <v>0</v>
      </c>
      <c r="W1140" s="255">
        <f t="shared" si="1089"/>
        <v>0</v>
      </c>
      <c r="X1140" s="255">
        <f t="shared" si="1090"/>
        <v>0</v>
      </c>
      <c r="Y1140" s="255">
        <f t="shared" si="1091"/>
        <v>0</v>
      </c>
      <c r="Z1140" s="255">
        <f t="shared" si="1092"/>
        <v>0</v>
      </c>
      <c r="AA1140" s="990"/>
    </row>
    <row r="1141" spans="1:27">
      <c r="A1141" s="137"/>
      <c r="B1141" s="137"/>
      <c r="C1141" s="138"/>
      <c r="D1141" s="94"/>
      <c r="E1141" s="94"/>
      <c r="F1141" s="139"/>
      <c r="G1141" s="71"/>
      <c r="H1141" s="71"/>
      <c r="I1141" s="71"/>
      <c r="J1141" s="71"/>
      <c r="K1141" s="71"/>
      <c r="L1141" s="62"/>
      <c r="M1141" s="552">
        <f>'KL TTHT CV DOT 2'!P1140</f>
        <v>0</v>
      </c>
      <c r="N1141" s="570">
        <f>'KL TTHT CV DOT 2'!Q1140</f>
        <v>0</v>
      </c>
      <c r="O1141" s="570">
        <f t="shared" si="1047"/>
        <v>0</v>
      </c>
      <c r="P1141" s="552">
        <f t="shared" si="1061"/>
        <v>0</v>
      </c>
      <c r="Q1141" s="71"/>
      <c r="R1141" s="71"/>
      <c r="S1141" s="552" t="e">
        <f>#REF!+Q1141+R1141</f>
        <v>#REF!</v>
      </c>
      <c r="T1141" s="257">
        <f t="shared" si="1087"/>
        <v>0</v>
      </c>
      <c r="U1141" s="257">
        <f t="shared" si="1088"/>
        <v>0</v>
      </c>
      <c r="V1141" s="257">
        <f t="shared" si="1062"/>
        <v>0</v>
      </c>
      <c r="W1141" s="257">
        <f t="shared" si="1089"/>
        <v>0</v>
      </c>
      <c r="X1141" s="257">
        <f t="shared" si="1090"/>
        <v>0</v>
      </c>
      <c r="Y1141" s="257">
        <f t="shared" si="1091"/>
        <v>0</v>
      </c>
      <c r="Z1141" s="257">
        <f t="shared" si="1092"/>
        <v>0</v>
      </c>
      <c r="AA1141" s="990"/>
    </row>
    <row r="1142" spans="1:27">
      <c r="A1142" s="149" t="s">
        <v>288</v>
      </c>
      <c r="B1142" s="149"/>
      <c r="C1142" s="150" t="s">
        <v>176</v>
      </c>
      <c r="D1142" s="100">
        <v>1</v>
      </c>
      <c r="E1142" s="100"/>
      <c r="F1142" s="151" t="s">
        <v>10</v>
      </c>
      <c r="G1142" s="75"/>
      <c r="H1142" s="75"/>
      <c r="I1142" s="75"/>
      <c r="J1142" s="75"/>
      <c r="K1142" s="75"/>
      <c r="L1142" s="75">
        <f>SUBTOTAL(9,L1143:L1154)</f>
        <v>0</v>
      </c>
      <c r="M1142" s="555">
        <f>'KL TTHT CV DOT 2'!P1141</f>
        <v>0</v>
      </c>
      <c r="N1142" s="571">
        <f>'KL TTHT CV DOT 2'!Q1141</f>
        <v>0</v>
      </c>
      <c r="O1142" s="571">
        <f t="shared" si="1047"/>
        <v>0</v>
      </c>
      <c r="P1142" s="555">
        <f t="shared" si="1061"/>
        <v>0</v>
      </c>
      <c r="Q1142" s="75"/>
      <c r="R1142" s="75"/>
      <c r="S1142" s="555" t="e">
        <f>#REF!+Q1142+R1142</f>
        <v>#REF!</v>
      </c>
      <c r="T1142" s="259">
        <f t="shared" si="1087"/>
        <v>0</v>
      </c>
      <c r="U1142" s="259">
        <f t="shared" si="1088"/>
        <v>0</v>
      </c>
      <c r="V1142" s="259">
        <f t="shared" si="1062"/>
        <v>0</v>
      </c>
      <c r="W1142" s="259">
        <f t="shared" si="1089"/>
        <v>0</v>
      </c>
      <c r="X1142" s="259">
        <f t="shared" si="1090"/>
        <v>0</v>
      </c>
      <c r="Y1142" s="259">
        <f t="shared" si="1091"/>
        <v>0</v>
      </c>
      <c r="Z1142" s="259">
        <f t="shared" si="1092"/>
        <v>0</v>
      </c>
      <c r="AA1142" s="988"/>
    </row>
    <row r="1143" spans="1:27" outlineLevel="1">
      <c r="A1143" s="183" t="s">
        <v>289</v>
      </c>
      <c r="B1143" s="183"/>
      <c r="C1143" s="184" t="s">
        <v>290</v>
      </c>
      <c r="D1143" s="185">
        <v>1</v>
      </c>
      <c r="E1143" s="185"/>
      <c r="F1143" s="186" t="s">
        <v>10</v>
      </c>
      <c r="G1143" s="187"/>
      <c r="H1143" s="187"/>
      <c r="I1143" s="187"/>
      <c r="J1143" s="187"/>
      <c r="K1143" s="187"/>
      <c r="L1143" s="187"/>
      <c r="M1143" s="560">
        <f>'KL TTHT CV DOT 2'!P1142</f>
        <v>0</v>
      </c>
      <c r="N1143" s="1018">
        <f>'KL TTHT CV DOT 2'!Q1142</f>
        <v>0</v>
      </c>
      <c r="O1143" s="1018">
        <f t="shared" si="1047"/>
        <v>0</v>
      </c>
      <c r="P1143" s="560">
        <f t="shared" si="1061"/>
        <v>0</v>
      </c>
      <c r="Q1143" s="187"/>
      <c r="R1143" s="187"/>
      <c r="S1143" s="560" t="e">
        <f>#REF!+Q1143+R1143</f>
        <v>#REF!</v>
      </c>
      <c r="T1143" s="845">
        <f t="shared" si="1087"/>
        <v>0</v>
      </c>
      <c r="U1143" s="845">
        <f t="shared" si="1088"/>
        <v>0</v>
      </c>
      <c r="V1143" s="845">
        <f t="shared" si="1062"/>
        <v>0</v>
      </c>
      <c r="W1143" s="845">
        <f t="shared" si="1089"/>
        <v>0</v>
      </c>
      <c r="X1143" s="845">
        <f t="shared" si="1090"/>
        <v>0</v>
      </c>
      <c r="Y1143" s="845">
        <f t="shared" si="1091"/>
        <v>0</v>
      </c>
      <c r="Z1143" s="845">
        <f t="shared" si="1092"/>
        <v>0</v>
      </c>
      <c r="AA1143" s="988"/>
    </row>
    <row r="1144" spans="1:27" outlineLevel="1">
      <c r="A1144" s="137" t="s">
        <v>291</v>
      </c>
      <c r="B1144" s="137"/>
      <c r="C1144" s="138" t="s">
        <v>292</v>
      </c>
      <c r="D1144" s="94">
        <v>1</v>
      </c>
      <c r="E1144" s="94"/>
      <c r="F1144" s="139" t="s">
        <v>10</v>
      </c>
      <c r="G1144" s="71"/>
      <c r="H1144" s="71"/>
      <c r="I1144" s="71"/>
      <c r="J1144" s="71"/>
      <c r="K1144" s="71"/>
      <c r="L1144" s="82"/>
      <c r="M1144" s="552">
        <f>'KL TTHT CV DOT 2'!P1143</f>
        <v>0</v>
      </c>
      <c r="N1144" s="570">
        <f>'KL TTHT CV DOT 2'!Q1143</f>
        <v>0</v>
      </c>
      <c r="O1144" s="570">
        <f t="shared" si="1047"/>
        <v>0</v>
      </c>
      <c r="P1144" s="552">
        <f t="shared" si="1061"/>
        <v>0</v>
      </c>
      <c r="Q1144" s="71"/>
      <c r="R1144" s="71"/>
      <c r="S1144" s="552" t="e">
        <f>#REF!+Q1144+R1144</f>
        <v>#REF!</v>
      </c>
      <c r="T1144" s="257">
        <f t="shared" si="1087"/>
        <v>0</v>
      </c>
      <c r="U1144" s="257">
        <f t="shared" si="1088"/>
        <v>0</v>
      </c>
      <c r="V1144" s="257">
        <f t="shared" si="1062"/>
        <v>0</v>
      </c>
      <c r="W1144" s="257">
        <f t="shared" si="1089"/>
        <v>0</v>
      </c>
      <c r="X1144" s="257">
        <f t="shared" si="1090"/>
        <v>0</v>
      </c>
      <c r="Y1144" s="257">
        <f t="shared" si="1091"/>
        <v>0</v>
      </c>
      <c r="Z1144" s="257">
        <f t="shared" si="1092"/>
        <v>0</v>
      </c>
      <c r="AA1144" s="990"/>
    </row>
    <row r="1145" spans="1:27" outlineLevel="1">
      <c r="A1145" s="137" t="s">
        <v>295</v>
      </c>
      <c r="B1145" s="137"/>
      <c r="C1145" s="138" t="s">
        <v>296</v>
      </c>
      <c r="D1145" s="94">
        <v>1</v>
      </c>
      <c r="E1145" s="94"/>
      <c r="F1145" s="139" t="s">
        <v>10</v>
      </c>
      <c r="G1145" s="71"/>
      <c r="H1145" s="71"/>
      <c r="I1145" s="71"/>
      <c r="J1145" s="71"/>
      <c r="K1145" s="71"/>
      <c r="L1145" s="82"/>
      <c r="M1145" s="552">
        <f>'KL TTHT CV DOT 2'!P1144</f>
        <v>0</v>
      </c>
      <c r="N1145" s="570">
        <f>'KL TTHT CV DOT 2'!Q1144</f>
        <v>0</v>
      </c>
      <c r="O1145" s="570">
        <f t="shared" ref="O1145:O1208" si="1094">M1145+N1145</f>
        <v>0</v>
      </c>
      <c r="P1145" s="552">
        <f t="shared" si="1061"/>
        <v>0</v>
      </c>
      <c r="Q1145" s="71"/>
      <c r="R1145" s="71"/>
      <c r="S1145" s="552" t="e">
        <f>#REF!+Q1145+R1145</f>
        <v>#REF!</v>
      </c>
      <c r="T1145" s="257">
        <f t="shared" si="1087"/>
        <v>0</v>
      </c>
      <c r="U1145" s="257">
        <f t="shared" si="1088"/>
        <v>0</v>
      </c>
      <c r="V1145" s="257">
        <f t="shared" si="1062"/>
        <v>0</v>
      </c>
      <c r="W1145" s="257">
        <f t="shared" si="1089"/>
        <v>0</v>
      </c>
      <c r="X1145" s="257">
        <f t="shared" si="1090"/>
        <v>0</v>
      </c>
      <c r="Y1145" s="257">
        <f t="shared" si="1091"/>
        <v>0</v>
      </c>
      <c r="Z1145" s="257">
        <f t="shared" si="1092"/>
        <v>0</v>
      </c>
      <c r="AA1145" s="990"/>
    </row>
    <row r="1146" spans="1:27" outlineLevel="1">
      <c r="A1146" s="137" t="s">
        <v>297</v>
      </c>
      <c r="B1146" s="137"/>
      <c r="C1146" s="138" t="s">
        <v>298</v>
      </c>
      <c r="D1146" s="94">
        <v>1</v>
      </c>
      <c r="E1146" s="94"/>
      <c r="F1146" s="139" t="s">
        <v>10</v>
      </c>
      <c r="G1146" s="71"/>
      <c r="H1146" s="71"/>
      <c r="I1146" s="71"/>
      <c r="J1146" s="71"/>
      <c r="K1146" s="71"/>
      <c r="L1146" s="62"/>
      <c r="M1146" s="552">
        <f>'KL TTHT CV DOT 2'!P1145</f>
        <v>0</v>
      </c>
      <c r="N1146" s="570">
        <f>'KL TTHT CV DOT 2'!Q1145</f>
        <v>0</v>
      </c>
      <c r="O1146" s="570">
        <f t="shared" si="1094"/>
        <v>0</v>
      </c>
      <c r="P1146" s="552">
        <f t="shared" si="1061"/>
        <v>0</v>
      </c>
      <c r="Q1146" s="71"/>
      <c r="R1146" s="71"/>
      <c r="S1146" s="552" t="e">
        <f>#REF!+Q1146+R1146</f>
        <v>#REF!</v>
      </c>
      <c r="T1146" s="257">
        <f t="shared" si="1087"/>
        <v>0</v>
      </c>
      <c r="U1146" s="257">
        <f t="shared" si="1088"/>
        <v>0</v>
      </c>
      <c r="V1146" s="257">
        <f t="shared" si="1062"/>
        <v>0</v>
      </c>
      <c r="W1146" s="257">
        <f t="shared" si="1089"/>
        <v>0</v>
      </c>
      <c r="X1146" s="257">
        <f t="shared" si="1090"/>
        <v>0</v>
      </c>
      <c r="Y1146" s="257">
        <f t="shared" si="1091"/>
        <v>0</v>
      </c>
      <c r="Z1146" s="257">
        <f t="shared" si="1092"/>
        <v>0</v>
      </c>
      <c r="AA1146" s="990"/>
    </row>
    <row r="1147" spans="1:27" outlineLevel="1">
      <c r="A1147" s="137" t="s">
        <v>299</v>
      </c>
      <c r="B1147" s="137"/>
      <c r="C1147" s="138" t="s">
        <v>300</v>
      </c>
      <c r="D1147" s="94">
        <v>1</v>
      </c>
      <c r="E1147" s="94"/>
      <c r="F1147" s="139" t="s">
        <v>10</v>
      </c>
      <c r="G1147" s="71"/>
      <c r="H1147" s="71"/>
      <c r="I1147" s="71"/>
      <c r="J1147" s="71"/>
      <c r="K1147" s="71"/>
      <c r="L1147" s="62"/>
      <c r="M1147" s="552">
        <f>'KL TTHT CV DOT 2'!P1146</f>
        <v>0</v>
      </c>
      <c r="N1147" s="570">
        <f>'KL TTHT CV DOT 2'!Q1146</f>
        <v>0</v>
      </c>
      <c r="O1147" s="570">
        <f t="shared" si="1094"/>
        <v>0</v>
      </c>
      <c r="P1147" s="552">
        <f t="shared" si="1061"/>
        <v>0</v>
      </c>
      <c r="Q1147" s="71"/>
      <c r="R1147" s="71"/>
      <c r="S1147" s="552" t="e">
        <f>#REF!+Q1147+R1147</f>
        <v>#REF!</v>
      </c>
      <c r="T1147" s="257">
        <f t="shared" si="1087"/>
        <v>0</v>
      </c>
      <c r="U1147" s="257">
        <f t="shared" si="1088"/>
        <v>0</v>
      </c>
      <c r="V1147" s="257">
        <f t="shared" si="1062"/>
        <v>0</v>
      </c>
      <c r="W1147" s="257">
        <f t="shared" si="1089"/>
        <v>0</v>
      </c>
      <c r="X1147" s="257">
        <f t="shared" si="1090"/>
        <v>0</v>
      </c>
      <c r="Y1147" s="257">
        <f t="shared" si="1091"/>
        <v>0</v>
      </c>
      <c r="Z1147" s="257">
        <f t="shared" si="1092"/>
        <v>0</v>
      </c>
      <c r="AA1147" s="990"/>
    </row>
    <row r="1148" spans="1:27" outlineLevel="1">
      <c r="A1148" s="137" t="s">
        <v>301</v>
      </c>
      <c r="B1148" s="137"/>
      <c r="C1148" s="138" t="s">
        <v>302</v>
      </c>
      <c r="D1148" s="94">
        <v>1</v>
      </c>
      <c r="E1148" s="94"/>
      <c r="F1148" s="139" t="s">
        <v>10</v>
      </c>
      <c r="G1148" s="71"/>
      <c r="H1148" s="71"/>
      <c r="I1148" s="71"/>
      <c r="J1148" s="71"/>
      <c r="K1148" s="71"/>
      <c r="L1148" s="82"/>
      <c r="M1148" s="552">
        <f>'KL TTHT CV DOT 2'!P1147</f>
        <v>0</v>
      </c>
      <c r="N1148" s="570">
        <f>'KL TTHT CV DOT 2'!Q1147</f>
        <v>0</v>
      </c>
      <c r="O1148" s="570">
        <f t="shared" si="1094"/>
        <v>0</v>
      </c>
      <c r="P1148" s="552">
        <f t="shared" si="1061"/>
        <v>0</v>
      </c>
      <c r="Q1148" s="71"/>
      <c r="R1148" s="71"/>
      <c r="S1148" s="552" t="e">
        <f>#REF!+Q1148+R1148</f>
        <v>#REF!</v>
      </c>
      <c r="T1148" s="257">
        <f t="shared" si="1087"/>
        <v>0</v>
      </c>
      <c r="U1148" s="257">
        <f t="shared" si="1088"/>
        <v>0</v>
      </c>
      <c r="V1148" s="257">
        <f t="shared" si="1062"/>
        <v>0</v>
      </c>
      <c r="W1148" s="257">
        <f t="shared" si="1089"/>
        <v>0</v>
      </c>
      <c r="X1148" s="257">
        <f t="shared" si="1090"/>
        <v>0</v>
      </c>
      <c r="Y1148" s="257">
        <f t="shared" si="1091"/>
        <v>0</v>
      </c>
      <c r="Z1148" s="257">
        <f t="shared" si="1092"/>
        <v>0</v>
      </c>
      <c r="AA1148" s="990"/>
    </row>
    <row r="1149" spans="1:27" outlineLevel="1">
      <c r="A1149" s="137" t="s">
        <v>303</v>
      </c>
      <c r="B1149" s="137"/>
      <c r="C1149" s="138" t="s">
        <v>304</v>
      </c>
      <c r="D1149" s="94">
        <v>1</v>
      </c>
      <c r="E1149" s="94"/>
      <c r="F1149" s="139" t="s">
        <v>10</v>
      </c>
      <c r="G1149" s="71"/>
      <c r="H1149" s="71"/>
      <c r="I1149" s="71"/>
      <c r="J1149" s="71"/>
      <c r="K1149" s="71"/>
      <c r="L1149" s="62">
        <v>0</v>
      </c>
      <c r="M1149" s="552">
        <f>'KL TTHT CV DOT 2'!P1148</f>
        <v>0</v>
      </c>
      <c r="N1149" s="570">
        <f>'KL TTHT CV DOT 2'!Q1148</f>
        <v>0</v>
      </c>
      <c r="O1149" s="570">
        <f t="shared" si="1094"/>
        <v>0</v>
      </c>
      <c r="P1149" s="552">
        <f t="shared" si="1061"/>
        <v>0</v>
      </c>
      <c r="Q1149" s="71"/>
      <c r="R1149" s="71"/>
      <c r="S1149" s="552" t="e">
        <f>#REF!+Q1149+R1149</f>
        <v>#REF!</v>
      </c>
      <c r="T1149" s="257">
        <f t="shared" si="1087"/>
        <v>0</v>
      </c>
      <c r="U1149" s="257">
        <f t="shared" si="1088"/>
        <v>0</v>
      </c>
      <c r="V1149" s="257">
        <f t="shared" si="1062"/>
        <v>0</v>
      </c>
      <c r="W1149" s="257">
        <f t="shared" si="1089"/>
        <v>0</v>
      </c>
      <c r="X1149" s="257">
        <f t="shared" si="1090"/>
        <v>0</v>
      </c>
      <c r="Y1149" s="257">
        <f t="shared" si="1091"/>
        <v>0</v>
      </c>
      <c r="Z1149" s="257">
        <f t="shared" si="1092"/>
        <v>0</v>
      </c>
      <c r="AA1149" s="990"/>
    </row>
    <row r="1150" spans="1:27" ht="26.4" outlineLevel="1">
      <c r="A1150" s="137" t="s">
        <v>305</v>
      </c>
      <c r="B1150" s="137"/>
      <c r="C1150" s="138" t="s">
        <v>306</v>
      </c>
      <c r="D1150" s="94">
        <v>1</v>
      </c>
      <c r="E1150" s="94"/>
      <c r="F1150" s="139" t="s">
        <v>10</v>
      </c>
      <c r="G1150" s="71"/>
      <c r="H1150" s="71"/>
      <c r="I1150" s="71"/>
      <c r="J1150" s="71"/>
      <c r="K1150" s="71"/>
      <c r="L1150" s="62">
        <v>0</v>
      </c>
      <c r="M1150" s="552">
        <f>'KL TTHT CV DOT 2'!P1149</f>
        <v>0</v>
      </c>
      <c r="N1150" s="570">
        <f>'KL TTHT CV DOT 2'!Q1149</f>
        <v>0</v>
      </c>
      <c r="O1150" s="570">
        <f t="shared" si="1094"/>
        <v>0</v>
      </c>
      <c r="P1150" s="552">
        <f t="shared" si="1061"/>
        <v>0</v>
      </c>
      <c r="Q1150" s="71"/>
      <c r="R1150" s="71"/>
      <c r="S1150" s="552" t="e">
        <f>#REF!+Q1150+R1150</f>
        <v>#REF!</v>
      </c>
      <c r="T1150" s="257">
        <f t="shared" si="1087"/>
        <v>0</v>
      </c>
      <c r="U1150" s="257">
        <f t="shared" si="1088"/>
        <v>0</v>
      </c>
      <c r="V1150" s="257">
        <f t="shared" si="1062"/>
        <v>0</v>
      </c>
      <c r="W1150" s="257">
        <f t="shared" si="1089"/>
        <v>0</v>
      </c>
      <c r="X1150" s="257">
        <f t="shared" si="1090"/>
        <v>0</v>
      </c>
      <c r="Y1150" s="257">
        <f t="shared" si="1091"/>
        <v>0</v>
      </c>
      <c r="Z1150" s="257">
        <f t="shared" si="1092"/>
        <v>0</v>
      </c>
      <c r="AA1150" s="990"/>
    </row>
    <row r="1151" spans="1:27" outlineLevel="1">
      <c r="A1151" s="137" t="s">
        <v>307</v>
      </c>
      <c r="B1151" s="137"/>
      <c r="C1151" s="138" t="s">
        <v>308</v>
      </c>
      <c r="D1151" s="94">
        <v>1</v>
      </c>
      <c r="E1151" s="94"/>
      <c r="F1151" s="139" t="s">
        <v>10</v>
      </c>
      <c r="G1151" s="71"/>
      <c r="H1151" s="71"/>
      <c r="I1151" s="71"/>
      <c r="J1151" s="71"/>
      <c r="K1151" s="71"/>
      <c r="L1151" s="62">
        <v>0</v>
      </c>
      <c r="M1151" s="552">
        <f>'KL TTHT CV DOT 2'!P1150</f>
        <v>0</v>
      </c>
      <c r="N1151" s="570">
        <f>'KL TTHT CV DOT 2'!Q1150</f>
        <v>0</v>
      </c>
      <c r="O1151" s="570">
        <f t="shared" si="1094"/>
        <v>0</v>
      </c>
      <c r="P1151" s="552">
        <f t="shared" si="1061"/>
        <v>0</v>
      </c>
      <c r="Q1151" s="71"/>
      <c r="R1151" s="71"/>
      <c r="S1151" s="552" t="e">
        <f>#REF!+Q1151+R1151</f>
        <v>#REF!</v>
      </c>
      <c r="T1151" s="257">
        <f t="shared" si="1087"/>
        <v>0</v>
      </c>
      <c r="U1151" s="257">
        <f t="shared" si="1088"/>
        <v>0</v>
      </c>
      <c r="V1151" s="257">
        <f t="shared" si="1062"/>
        <v>0</v>
      </c>
      <c r="W1151" s="257">
        <f t="shared" si="1089"/>
        <v>0</v>
      </c>
      <c r="X1151" s="257">
        <f t="shared" si="1090"/>
        <v>0</v>
      </c>
      <c r="Y1151" s="257">
        <f t="shared" si="1091"/>
        <v>0</v>
      </c>
      <c r="Z1151" s="257">
        <f t="shared" si="1092"/>
        <v>0</v>
      </c>
      <c r="AA1151" s="990"/>
    </row>
    <row r="1152" spans="1:27" outlineLevel="1">
      <c r="A1152" s="137" t="s">
        <v>309</v>
      </c>
      <c r="B1152" s="137"/>
      <c r="C1152" s="138" t="s">
        <v>310</v>
      </c>
      <c r="D1152" s="94">
        <v>1</v>
      </c>
      <c r="E1152" s="94"/>
      <c r="F1152" s="139" t="s">
        <v>10</v>
      </c>
      <c r="G1152" s="71"/>
      <c r="H1152" s="71"/>
      <c r="I1152" s="71"/>
      <c r="J1152" s="71"/>
      <c r="K1152" s="71"/>
      <c r="L1152" s="62">
        <v>0</v>
      </c>
      <c r="M1152" s="552">
        <f>'KL TTHT CV DOT 2'!P1151</f>
        <v>0</v>
      </c>
      <c r="N1152" s="570">
        <f>'KL TTHT CV DOT 2'!Q1151</f>
        <v>0</v>
      </c>
      <c r="O1152" s="570">
        <f t="shared" si="1094"/>
        <v>0</v>
      </c>
      <c r="P1152" s="552">
        <f t="shared" si="1061"/>
        <v>0</v>
      </c>
      <c r="Q1152" s="71"/>
      <c r="R1152" s="71"/>
      <c r="S1152" s="552" t="e">
        <f>#REF!+Q1152+R1152</f>
        <v>#REF!</v>
      </c>
      <c r="T1152" s="257">
        <f t="shared" si="1087"/>
        <v>0</v>
      </c>
      <c r="U1152" s="257">
        <f t="shared" si="1088"/>
        <v>0</v>
      </c>
      <c r="V1152" s="257">
        <f t="shared" si="1062"/>
        <v>0</v>
      </c>
      <c r="W1152" s="257">
        <f t="shared" si="1089"/>
        <v>0</v>
      </c>
      <c r="X1152" s="257">
        <f t="shared" si="1090"/>
        <v>0</v>
      </c>
      <c r="Y1152" s="257">
        <f t="shared" si="1091"/>
        <v>0</v>
      </c>
      <c r="Z1152" s="257">
        <f t="shared" si="1092"/>
        <v>0</v>
      </c>
      <c r="AA1152" s="990"/>
    </row>
    <row r="1153" spans="1:27" outlineLevel="1">
      <c r="A1153" s="137" t="s">
        <v>311</v>
      </c>
      <c r="B1153" s="137"/>
      <c r="C1153" s="138" t="s">
        <v>312</v>
      </c>
      <c r="D1153" s="94">
        <v>1</v>
      </c>
      <c r="E1153" s="94"/>
      <c r="F1153" s="139" t="s">
        <v>10</v>
      </c>
      <c r="G1153" s="71"/>
      <c r="H1153" s="71"/>
      <c r="I1153" s="71"/>
      <c r="J1153" s="71"/>
      <c r="K1153" s="71"/>
      <c r="L1153" s="62">
        <v>0</v>
      </c>
      <c r="M1153" s="552">
        <f>'KL TTHT CV DOT 2'!P1152</f>
        <v>0</v>
      </c>
      <c r="N1153" s="570">
        <f>'KL TTHT CV DOT 2'!Q1152</f>
        <v>0</v>
      </c>
      <c r="O1153" s="570">
        <f t="shared" si="1094"/>
        <v>0</v>
      </c>
      <c r="P1153" s="552">
        <f t="shared" si="1061"/>
        <v>0</v>
      </c>
      <c r="Q1153" s="71"/>
      <c r="R1153" s="71"/>
      <c r="S1153" s="552" t="e">
        <f>#REF!+Q1153+R1153</f>
        <v>#REF!</v>
      </c>
      <c r="T1153" s="257">
        <f t="shared" si="1087"/>
        <v>0</v>
      </c>
      <c r="U1153" s="257">
        <f t="shared" si="1088"/>
        <v>0</v>
      </c>
      <c r="V1153" s="257">
        <f t="shared" si="1062"/>
        <v>0</v>
      </c>
      <c r="W1153" s="257">
        <f t="shared" si="1089"/>
        <v>0</v>
      </c>
      <c r="X1153" s="257">
        <f t="shared" si="1090"/>
        <v>0</v>
      </c>
      <c r="Y1153" s="257">
        <f t="shared" si="1091"/>
        <v>0</v>
      </c>
      <c r="Z1153" s="257">
        <f t="shared" si="1092"/>
        <v>0</v>
      </c>
      <c r="AA1153" s="990"/>
    </row>
    <row r="1154" spans="1:27">
      <c r="A1154" s="146"/>
      <c r="B1154" s="146"/>
      <c r="C1154" s="147"/>
      <c r="D1154" s="99"/>
      <c r="E1154" s="99"/>
      <c r="F1154" s="148"/>
      <c r="G1154" s="82"/>
      <c r="H1154" s="82"/>
      <c r="I1154" s="82"/>
      <c r="J1154" s="82"/>
      <c r="K1154" s="82"/>
      <c r="L1154" s="62"/>
      <c r="M1154" s="553">
        <f>'KL TTHT CV DOT 2'!P1153</f>
        <v>0</v>
      </c>
      <c r="N1154" s="576">
        <f>'KL TTHT CV DOT 2'!Q1153</f>
        <v>0</v>
      </c>
      <c r="O1154" s="576">
        <f t="shared" si="1094"/>
        <v>0</v>
      </c>
      <c r="P1154" s="553">
        <f t="shared" si="1061"/>
        <v>0</v>
      </c>
      <c r="Q1154" s="82"/>
      <c r="R1154" s="82"/>
      <c r="S1154" s="553" t="e">
        <f>#REF!+Q1154+R1154</f>
        <v>#REF!</v>
      </c>
      <c r="T1154" s="266">
        <f t="shared" si="1087"/>
        <v>0</v>
      </c>
      <c r="U1154" s="266">
        <f t="shared" si="1088"/>
        <v>0</v>
      </c>
      <c r="V1154" s="266">
        <f t="shared" si="1062"/>
        <v>0</v>
      </c>
      <c r="W1154" s="266">
        <f t="shared" si="1089"/>
        <v>0</v>
      </c>
      <c r="X1154" s="266">
        <f t="shared" si="1090"/>
        <v>0</v>
      </c>
      <c r="Y1154" s="266">
        <f t="shared" si="1091"/>
        <v>0</v>
      </c>
      <c r="Z1154" s="266">
        <f t="shared" si="1092"/>
        <v>0</v>
      </c>
      <c r="AA1154" s="988"/>
    </row>
    <row r="1155" spans="1:27">
      <c r="A1155" s="165" t="s">
        <v>41</v>
      </c>
      <c r="B1155" s="165"/>
      <c r="C1155" s="166" t="s">
        <v>42</v>
      </c>
      <c r="D1155" s="167"/>
      <c r="E1155" s="167"/>
      <c r="F1155" s="168"/>
      <c r="G1155" s="169"/>
      <c r="H1155" s="169"/>
      <c r="I1155" s="169"/>
      <c r="J1155" s="169"/>
      <c r="K1155" s="169"/>
      <c r="L1155" s="169">
        <f>SUBTOTAL(9,L1156:L1164)</f>
        <v>0</v>
      </c>
      <c r="M1155" s="551">
        <f>'KL TTHT CV DOT 2'!P1154</f>
        <v>0</v>
      </c>
      <c r="N1155" s="573">
        <f>'KL TTHT CV DOT 2'!Q1154</f>
        <v>0</v>
      </c>
      <c r="O1155" s="573">
        <f t="shared" si="1094"/>
        <v>0</v>
      </c>
      <c r="P1155" s="551">
        <f t="shared" si="1061"/>
        <v>0</v>
      </c>
      <c r="Q1155" s="169"/>
      <c r="R1155" s="169"/>
      <c r="S1155" s="551" t="e">
        <f>#REF!+Q1155+R1155</f>
        <v>#REF!</v>
      </c>
      <c r="T1155" s="841">
        <f t="shared" si="1087"/>
        <v>0</v>
      </c>
      <c r="U1155" s="841">
        <f t="shared" si="1088"/>
        <v>0</v>
      </c>
      <c r="V1155" s="841">
        <f>SUBTOTAL(9,V1156:V1164)</f>
        <v>0</v>
      </c>
      <c r="W1155" s="841">
        <f t="shared" si="1089"/>
        <v>0</v>
      </c>
      <c r="X1155" s="841">
        <f t="shared" si="1090"/>
        <v>0</v>
      </c>
      <c r="Y1155" s="841">
        <f>SUBTOTAL(9,Y1156:Y1164)</f>
        <v>0</v>
      </c>
      <c r="Z1155" s="841">
        <f>SUBTOTAL(9,Z1156:Z1164)</f>
        <v>0</v>
      </c>
      <c r="AA1155" s="988"/>
    </row>
    <row r="1156" spans="1:27">
      <c r="A1156" s="146"/>
      <c r="B1156" s="146"/>
      <c r="C1156" s="147"/>
      <c r="D1156" s="99"/>
      <c r="E1156" s="99"/>
      <c r="F1156" s="148"/>
      <c r="G1156" s="82"/>
      <c r="H1156" s="82"/>
      <c r="I1156" s="82"/>
      <c r="J1156" s="82"/>
      <c r="K1156" s="82"/>
      <c r="L1156" s="62"/>
      <c r="M1156" s="553">
        <f>'KL TTHT CV DOT 2'!P1155</f>
        <v>0</v>
      </c>
      <c r="N1156" s="576">
        <f>'KL TTHT CV DOT 2'!Q1155</f>
        <v>0</v>
      </c>
      <c r="O1156" s="576">
        <f t="shared" si="1094"/>
        <v>0</v>
      </c>
      <c r="P1156" s="553">
        <f t="shared" si="1061"/>
        <v>0</v>
      </c>
      <c r="Q1156" s="82"/>
      <c r="R1156" s="82"/>
      <c r="S1156" s="553" t="e">
        <f>#REF!+Q1156+R1156</f>
        <v>#REF!</v>
      </c>
      <c r="T1156" s="266">
        <f t="shared" si="1087"/>
        <v>0</v>
      </c>
      <c r="U1156" s="266">
        <f t="shared" si="1088"/>
        <v>0</v>
      </c>
      <c r="V1156" s="266">
        <f t="shared" si="1062"/>
        <v>0</v>
      </c>
      <c r="W1156" s="266">
        <f t="shared" si="1089"/>
        <v>0</v>
      </c>
      <c r="X1156" s="266">
        <f t="shared" si="1090"/>
        <v>0</v>
      </c>
      <c r="Y1156" s="266">
        <f t="shared" ref="Y1156:Y1164" si="1095">W1156+X1156</f>
        <v>0</v>
      </c>
      <c r="Z1156" s="266">
        <f t="shared" ref="Z1156:Z1164" si="1096">V1156+Y1156</f>
        <v>0</v>
      </c>
      <c r="AA1156" s="988"/>
    </row>
    <row r="1157" spans="1:27">
      <c r="A1157" s="149" t="s">
        <v>314</v>
      </c>
      <c r="B1157" s="149"/>
      <c r="C1157" s="150" t="s">
        <v>253</v>
      </c>
      <c r="D1157" s="100">
        <v>1</v>
      </c>
      <c r="E1157" s="100"/>
      <c r="F1157" s="151" t="s">
        <v>10</v>
      </c>
      <c r="G1157" s="75"/>
      <c r="H1157" s="75"/>
      <c r="I1157" s="75"/>
      <c r="J1157" s="75"/>
      <c r="K1157" s="75"/>
      <c r="L1157" s="75">
        <f>SUBTOTAL(9,L1158:L1158)</f>
        <v>0</v>
      </c>
      <c r="M1157" s="555">
        <f>'KL TTHT CV DOT 2'!P1156</f>
        <v>0</v>
      </c>
      <c r="N1157" s="571">
        <f>'KL TTHT CV DOT 2'!Q1156</f>
        <v>0</v>
      </c>
      <c r="O1157" s="571">
        <f t="shared" si="1094"/>
        <v>0</v>
      </c>
      <c r="P1157" s="555">
        <f t="shared" si="1061"/>
        <v>0</v>
      </c>
      <c r="Q1157" s="75"/>
      <c r="R1157" s="75"/>
      <c r="S1157" s="555" t="e">
        <f>#REF!+Q1157+R1157</f>
        <v>#REF!</v>
      </c>
      <c r="T1157" s="259">
        <f t="shared" si="1087"/>
        <v>0</v>
      </c>
      <c r="U1157" s="259">
        <f t="shared" si="1088"/>
        <v>0</v>
      </c>
      <c r="V1157" s="259">
        <f t="shared" si="1062"/>
        <v>0</v>
      </c>
      <c r="W1157" s="259">
        <f t="shared" si="1089"/>
        <v>0</v>
      </c>
      <c r="X1157" s="259">
        <f t="shared" si="1090"/>
        <v>0</v>
      </c>
      <c r="Y1157" s="259">
        <f t="shared" si="1095"/>
        <v>0</v>
      </c>
      <c r="Z1157" s="259">
        <f t="shared" si="1096"/>
        <v>0</v>
      </c>
      <c r="AA1157" s="988"/>
    </row>
    <row r="1158" spans="1:27" s="153" customFormat="1" outlineLevel="1">
      <c r="A1158" s="146" t="s">
        <v>315</v>
      </c>
      <c r="B1158" s="146"/>
      <c r="C1158" s="147" t="s">
        <v>1030</v>
      </c>
      <c r="D1158" s="122">
        <v>1</v>
      </c>
      <c r="E1158" s="122"/>
      <c r="F1158" s="148" t="s">
        <v>10</v>
      </c>
      <c r="G1158" s="77"/>
      <c r="H1158" s="77"/>
      <c r="I1158" s="77"/>
      <c r="J1158" s="77"/>
      <c r="K1158" s="77"/>
      <c r="L1158" s="82">
        <v>0</v>
      </c>
      <c r="M1158" s="556">
        <f>'KL TTHT CV DOT 2'!P1157</f>
        <v>0</v>
      </c>
      <c r="N1158" s="572">
        <f>'KL TTHT CV DOT 2'!Q1157</f>
        <v>0</v>
      </c>
      <c r="O1158" s="572">
        <f t="shared" si="1094"/>
        <v>0</v>
      </c>
      <c r="P1158" s="556">
        <f t="shared" si="1061"/>
        <v>0</v>
      </c>
      <c r="Q1158" s="77"/>
      <c r="R1158" s="77"/>
      <c r="S1158" s="556" t="e">
        <f>#REF!+Q1158+R1158</f>
        <v>#REF!</v>
      </c>
      <c r="T1158" s="254">
        <f t="shared" si="1087"/>
        <v>0</v>
      </c>
      <c r="U1158" s="254">
        <f t="shared" si="1088"/>
        <v>0</v>
      </c>
      <c r="V1158" s="254">
        <f t="shared" si="1062"/>
        <v>0</v>
      </c>
      <c r="W1158" s="254">
        <f t="shared" si="1089"/>
        <v>0</v>
      </c>
      <c r="X1158" s="254">
        <f t="shared" si="1090"/>
        <v>0</v>
      </c>
      <c r="Y1158" s="254">
        <f t="shared" si="1095"/>
        <v>0</v>
      </c>
      <c r="Z1158" s="254">
        <f t="shared" si="1096"/>
        <v>0</v>
      </c>
      <c r="AA1158" s="988"/>
    </row>
    <row r="1159" spans="1:27">
      <c r="A1159" s="137"/>
      <c r="B1159" s="137"/>
      <c r="C1159" s="138"/>
      <c r="D1159" s="94"/>
      <c r="E1159" s="94"/>
      <c r="F1159" s="139"/>
      <c r="G1159" s="71"/>
      <c r="H1159" s="71"/>
      <c r="I1159" s="71"/>
      <c r="J1159" s="71"/>
      <c r="K1159" s="71"/>
      <c r="L1159" s="62"/>
      <c r="M1159" s="552">
        <f>'KL TTHT CV DOT 2'!P1158</f>
        <v>0</v>
      </c>
      <c r="N1159" s="570">
        <f>'KL TTHT CV DOT 2'!Q1158</f>
        <v>0</v>
      </c>
      <c r="O1159" s="570">
        <f t="shared" si="1094"/>
        <v>0</v>
      </c>
      <c r="P1159" s="552">
        <f t="shared" si="1061"/>
        <v>0</v>
      </c>
      <c r="Q1159" s="71"/>
      <c r="R1159" s="71"/>
      <c r="S1159" s="552" t="e">
        <f>#REF!+Q1159+R1159</f>
        <v>#REF!</v>
      </c>
      <c r="T1159" s="257">
        <f t="shared" si="1087"/>
        <v>0</v>
      </c>
      <c r="U1159" s="257">
        <f t="shared" si="1088"/>
        <v>0</v>
      </c>
      <c r="V1159" s="257">
        <f t="shared" si="1062"/>
        <v>0</v>
      </c>
      <c r="W1159" s="257">
        <f t="shared" si="1089"/>
        <v>0</v>
      </c>
      <c r="X1159" s="257">
        <f t="shared" si="1090"/>
        <v>0</v>
      </c>
      <c r="Y1159" s="257">
        <f t="shared" si="1095"/>
        <v>0</v>
      </c>
      <c r="Z1159" s="257">
        <f t="shared" si="1096"/>
        <v>0</v>
      </c>
      <c r="AA1159" s="990"/>
    </row>
    <row r="1160" spans="1:27">
      <c r="A1160" s="149" t="s">
        <v>317</v>
      </c>
      <c r="B1160" s="149"/>
      <c r="C1160" s="150" t="s">
        <v>176</v>
      </c>
      <c r="D1160" s="100">
        <v>1</v>
      </c>
      <c r="E1160" s="100"/>
      <c r="F1160" s="151" t="s">
        <v>10</v>
      </c>
      <c r="G1160" s="75"/>
      <c r="H1160" s="75"/>
      <c r="I1160" s="75"/>
      <c r="J1160" s="75"/>
      <c r="K1160" s="75"/>
      <c r="L1160" s="75">
        <f>SUBTOTAL(9,L1161:L1164)</f>
        <v>0</v>
      </c>
      <c r="M1160" s="555">
        <f>'KL TTHT CV DOT 2'!P1159</f>
        <v>0</v>
      </c>
      <c r="N1160" s="571">
        <f>'KL TTHT CV DOT 2'!Q1159</f>
        <v>0</v>
      </c>
      <c r="O1160" s="571">
        <f t="shared" si="1094"/>
        <v>0</v>
      </c>
      <c r="P1160" s="555">
        <f t="shared" si="1061"/>
        <v>0</v>
      </c>
      <c r="Q1160" s="75"/>
      <c r="R1160" s="75"/>
      <c r="S1160" s="555" t="e">
        <f>#REF!+Q1160+R1160</f>
        <v>#REF!</v>
      </c>
      <c r="T1160" s="259">
        <f t="shared" si="1087"/>
        <v>0</v>
      </c>
      <c r="U1160" s="259">
        <f t="shared" si="1088"/>
        <v>0</v>
      </c>
      <c r="V1160" s="259">
        <f t="shared" si="1062"/>
        <v>0</v>
      </c>
      <c r="W1160" s="259">
        <f t="shared" si="1089"/>
        <v>0</v>
      </c>
      <c r="X1160" s="259">
        <f t="shared" si="1090"/>
        <v>0</v>
      </c>
      <c r="Y1160" s="259">
        <f t="shared" si="1095"/>
        <v>0</v>
      </c>
      <c r="Z1160" s="259">
        <f t="shared" si="1096"/>
        <v>0</v>
      </c>
      <c r="AA1160" s="988"/>
    </row>
    <row r="1161" spans="1:27" outlineLevel="1">
      <c r="A1161" s="137" t="s">
        <v>318</v>
      </c>
      <c r="B1161" s="137"/>
      <c r="C1161" s="138" t="s">
        <v>316</v>
      </c>
      <c r="D1161" s="94">
        <v>1</v>
      </c>
      <c r="E1161" s="94"/>
      <c r="F1161" s="139" t="s">
        <v>10</v>
      </c>
      <c r="G1161" s="71"/>
      <c r="H1161" s="71"/>
      <c r="I1161" s="71"/>
      <c r="J1161" s="71"/>
      <c r="K1161" s="71"/>
      <c r="L1161" s="62">
        <v>0</v>
      </c>
      <c r="M1161" s="552">
        <f>'KL TTHT CV DOT 2'!P1160</f>
        <v>0</v>
      </c>
      <c r="N1161" s="570">
        <f>'KL TTHT CV DOT 2'!Q1160</f>
        <v>0</v>
      </c>
      <c r="O1161" s="570">
        <f t="shared" si="1094"/>
        <v>0</v>
      </c>
      <c r="P1161" s="552">
        <f t="shared" si="1061"/>
        <v>0</v>
      </c>
      <c r="Q1161" s="71"/>
      <c r="R1161" s="71"/>
      <c r="S1161" s="552" t="e">
        <f>#REF!+Q1161+R1161</f>
        <v>#REF!</v>
      </c>
      <c r="T1161" s="257">
        <f t="shared" si="1087"/>
        <v>0</v>
      </c>
      <c r="U1161" s="257">
        <f t="shared" si="1088"/>
        <v>0</v>
      </c>
      <c r="V1161" s="257">
        <f t="shared" si="1062"/>
        <v>0</v>
      </c>
      <c r="W1161" s="257">
        <f t="shared" si="1089"/>
        <v>0</v>
      </c>
      <c r="X1161" s="257">
        <f t="shared" si="1090"/>
        <v>0</v>
      </c>
      <c r="Y1161" s="257">
        <f t="shared" si="1095"/>
        <v>0</v>
      </c>
      <c r="Z1161" s="257">
        <f t="shared" si="1096"/>
        <v>0</v>
      </c>
      <c r="AA1161" s="990"/>
    </row>
    <row r="1162" spans="1:27" s="399" customFormat="1" ht="26.4" outlineLevel="1">
      <c r="A1162" s="395"/>
      <c r="B1162" s="395"/>
      <c r="C1162" s="400" t="s">
        <v>1031</v>
      </c>
      <c r="D1162" s="97">
        <v>1</v>
      </c>
      <c r="E1162" s="97"/>
      <c r="F1162" s="397" t="s">
        <v>619</v>
      </c>
      <c r="G1162" s="497">
        <v>0</v>
      </c>
      <c r="H1162" s="497">
        <v>0</v>
      </c>
      <c r="I1162" s="62"/>
      <c r="J1162" s="62"/>
      <c r="K1162" s="62"/>
      <c r="L1162" s="62"/>
      <c r="M1162" s="550">
        <f>'KL TTHT CV DOT 2'!P1161</f>
        <v>0</v>
      </c>
      <c r="N1162" s="574">
        <f>'KL TTHT CV DOT 2'!Q1161</f>
        <v>0</v>
      </c>
      <c r="O1162" s="574">
        <f t="shared" si="1094"/>
        <v>0</v>
      </c>
      <c r="P1162" s="550">
        <f t="shared" si="1061"/>
        <v>0</v>
      </c>
      <c r="Q1162" s="62"/>
      <c r="R1162" s="62"/>
      <c r="S1162" s="550" t="e">
        <f>#REF!+Q1162+R1162</f>
        <v>#REF!</v>
      </c>
      <c r="T1162" s="255">
        <f t="shared" si="1087"/>
        <v>0</v>
      </c>
      <c r="U1162" s="255">
        <f t="shared" si="1088"/>
        <v>0</v>
      </c>
      <c r="V1162" s="255">
        <f t="shared" si="1062"/>
        <v>0</v>
      </c>
      <c r="W1162" s="255">
        <f t="shared" si="1089"/>
        <v>0</v>
      </c>
      <c r="X1162" s="255">
        <f t="shared" si="1090"/>
        <v>0</v>
      </c>
      <c r="Y1162" s="255">
        <f t="shared" si="1095"/>
        <v>0</v>
      </c>
      <c r="Z1162" s="255">
        <f t="shared" si="1096"/>
        <v>0</v>
      </c>
      <c r="AA1162" s="990"/>
    </row>
    <row r="1163" spans="1:27" s="399" customFormat="1" outlineLevel="1">
      <c r="A1163" s="395"/>
      <c r="B1163" s="395"/>
      <c r="C1163" s="400" t="s">
        <v>1032</v>
      </c>
      <c r="D1163" s="97">
        <v>1</v>
      </c>
      <c r="E1163" s="97"/>
      <c r="F1163" s="397" t="s">
        <v>619</v>
      </c>
      <c r="G1163" s="497">
        <v>0</v>
      </c>
      <c r="H1163" s="497">
        <v>0</v>
      </c>
      <c r="I1163" s="62"/>
      <c r="J1163" s="62"/>
      <c r="K1163" s="62"/>
      <c r="L1163" s="62"/>
      <c r="M1163" s="550">
        <f>'KL TTHT CV DOT 2'!P1162</f>
        <v>0</v>
      </c>
      <c r="N1163" s="574">
        <f>'KL TTHT CV DOT 2'!Q1162</f>
        <v>0</v>
      </c>
      <c r="O1163" s="574">
        <f t="shared" si="1094"/>
        <v>0</v>
      </c>
      <c r="P1163" s="550">
        <f t="shared" si="1061"/>
        <v>0</v>
      </c>
      <c r="Q1163" s="62"/>
      <c r="R1163" s="62"/>
      <c r="S1163" s="550" t="e">
        <f>#REF!+Q1163+R1163</f>
        <v>#REF!</v>
      </c>
      <c r="T1163" s="255">
        <f t="shared" si="1087"/>
        <v>0</v>
      </c>
      <c r="U1163" s="255">
        <f t="shared" si="1088"/>
        <v>0</v>
      </c>
      <c r="V1163" s="255">
        <f t="shared" si="1062"/>
        <v>0</v>
      </c>
      <c r="W1163" s="255">
        <f t="shared" si="1089"/>
        <v>0</v>
      </c>
      <c r="X1163" s="255">
        <f t="shared" si="1090"/>
        <v>0</v>
      </c>
      <c r="Y1163" s="255">
        <f t="shared" si="1095"/>
        <v>0</v>
      </c>
      <c r="Z1163" s="255">
        <f t="shared" si="1096"/>
        <v>0</v>
      </c>
      <c r="AA1163" s="990"/>
    </row>
    <row r="1164" spans="1:27">
      <c r="A1164" s="146"/>
      <c r="B1164" s="146"/>
      <c r="C1164" s="147"/>
      <c r="D1164" s="99"/>
      <c r="E1164" s="99"/>
      <c r="F1164" s="148"/>
      <c r="G1164" s="82"/>
      <c r="H1164" s="82"/>
      <c r="I1164" s="82"/>
      <c r="J1164" s="82"/>
      <c r="K1164" s="82"/>
      <c r="L1164" s="62"/>
      <c r="M1164" s="553">
        <f>'KL TTHT CV DOT 2'!P1163</f>
        <v>0</v>
      </c>
      <c r="N1164" s="576">
        <f>'KL TTHT CV DOT 2'!Q1163</f>
        <v>0</v>
      </c>
      <c r="O1164" s="576">
        <f t="shared" si="1094"/>
        <v>0</v>
      </c>
      <c r="P1164" s="553">
        <f t="shared" si="1061"/>
        <v>0</v>
      </c>
      <c r="Q1164" s="82"/>
      <c r="R1164" s="82"/>
      <c r="S1164" s="553" t="e">
        <f>#REF!+Q1164+R1164</f>
        <v>#REF!</v>
      </c>
      <c r="T1164" s="266">
        <f t="shared" si="1087"/>
        <v>0</v>
      </c>
      <c r="U1164" s="266">
        <f t="shared" si="1088"/>
        <v>0</v>
      </c>
      <c r="V1164" s="266">
        <f t="shared" si="1062"/>
        <v>0</v>
      </c>
      <c r="W1164" s="266">
        <f t="shared" si="1089"/>
        <v>0</v>
      </c>
      <c r="X1164" s="266">
        <f t="shared" si="1090"/>
        <v>0</v>
      </c>
      <c r="Y1164" s="266">
        <f t="shared" si="1095"/>
        <v>0</v>
      </c>
      <c r="Z1164" s="266">
        <f t="shared" si="1096"/>
        <v>0</v>
      </c>
      <c r="AA1164" s="988"/>
    </row>
    <row r="1165" spans="1:27">
      <c r="A1165" s="165" t="s">
        <v>43</v>
      </c>
      <c r="B1165" s="165"/>
      <c r="C1165" s="166" t="s">
        <v>44</v>
      </c>
      <c r="D1165" s="167"/>
      <c r="E1165" s="167"/>
      <c r="F1165" s="168"/>
      <c r="G1165" s="169"/>
      <c r="H1165" s="169"/>
      <c r="I1165" s="169"/>
      <c r="J1165" s="169"/>
      <c r="K1165" s="169"/>
      <c r="L1165" s="169">
        <f>SUBTOTAL(9,L1166:L1207)</f>
        <v>162238150.00776628</v>
      </c>
      <c r="M1165" s="551">
        <f>'KL TTHT CV DOT 2'!P1164</f>
        <v>0</v>
      </c>
      <c r="N1165" s="573">
        <f>'KL TTHT CV DOT 2'!Q1164</f>
        <v>0</v>
      </c>
      <c r="O1165" s="573">
        <f t="shared" si="1094"/>
        <v>0</v>
      </c>
      <c r="P1165" s="551">
        <f t="shared" si="1061"/>
        <v>0</v>
      </c>
      <c r="Q1165" s="169"/>
      <c r="R1165" s="169"/>
      <c r="S1165" s="551" t="e">
        <f>#REF!+Q1165+R1165</f>
        <v>#REF!</v>
      </c>
      <c r="T1165" s="841"/>
      <c r="U1165" s="841"/>
      <c r="V1165" s="841">
        <f>SUBTOTAL(9,V1166:V1207)</f>
        <v>0</v>
      </c>
      <c r="W1165" s="841"/>
      <c r="X1165" s="841"/>
      <c r="Y1165" s="841">
        <f>SUBTOTAL(9,Y1166:Y1207)</f>
        <v>3806415</v>
      </c>
      <c r="Z1165" s="841">
        <f>SUBTOTAL(9,Z1166:Z1207)</f>
        <v>3806415</v>
      </c>
      <c r="AA1165" s="988"/>
    </row>
    <row r="1166" spans="1:27">
      <c r="A1166" s="146"/>
      <c r="B1166" s="146"/>
      <c r="C1166" s="147"/>
      <c r="D1166" s="99"/>
      <c r="E1166" s="99"/>
      <c r="F1166" s="148"/>
      <c r="G1166" s="82"/>
      <c r="H1166" s="82"/>
      <c r="I1166" s="82"/>
      <c r="J1166" s="82"/>
      <c r="K1166" s="82"/>
      <c r="L1166" s="62"/>
      <c r="M1166" s="553">
        <f>'KL TTHT CV DOT 2'!P1165</f>
        <v>0</v>
      </c>
      <c r="N1166" s="576">
        <f>'KL TTHT CV DOT 2'!Q1165</f>
        <v>0</v>
      </c>
      <c r="O1166" s="576">
        <f t="shared" si="1094"/>
        <v>0</v>
      </c>
      <c r="P1166" s="553">
        <f t="shared" si="1061"/>
        <v>0</v>
      </c>
      <c r="Q1166" s="82"/>
      <c r="R1166" s="82"/>
      <c r="S1166" s="553" t="e">
        <f>#REF!+Q1166+R1166</f>
        <v>#REF!</v>
      </c>
      <c r="T1166" s="266"/>
      <c r="U1166" s="266"/>
      <c r="V1166" s="255"/>
      <c r="W1166" s="266"/>
      <c r="X1166" s="266"/>
      <c r="Y1166" s="255"/>
      <c r="Z1166" s="255"/>
      <c r="AA1166" s="990"/>
    </row>
    <row r="1167" spans="1:27">
      <c r="A1167" s="149" t="s">
        <v>319</v>
      </c>
      <c r="B1167" s="149"/>
      <c r="C1167" s="150" t="s">
        <v>78</v>
      </c>
      <c r="D1167" s="100">
        <v>1</v>
      </c>
      <c r="E1167" s="100"/>
      <c r="F1167" s="151" t="s">
        <v>10</v>
      </c>
      <c r="G1167" s="75"/>
      <c r="H1167" s="75"/>
      <c r="I1167" s="75"/>
      <c r="J1167" s="75"/>
      <c r="K1167" s="75"/>
      <c r="L1167" s="75">
        <f>SUM(L1168:L1169)</f>
        <v>0</v>
      </c>
      <c r="M1167" s="555">
        <f>'KL TTHT CV DOT 2'!P1166</f>
        <v>0</v>
      </c>
      <c r="N1167" s="571">
        <f>'KL TTHT CV DOT 2'!Q1166</f>
        <v>0</v>
      </c>
      <c r="O1167" s="571">
        <f t="shared" si="1094"/>
        <v>0</v>
      </c>
      <c r="P1167" s="555">
        <f t="shared" si="1061"/>
        <v>0</v>
      </c>
      <c r="Q1167" s="75"/>
      <c r="R1167" s="75"/>
      <c r="S1167" s="555" t="e">
        <f>#REF!+Q1167+R1167</f>
        <v>#REF!</v>
      </c>
      <c r="T1167" s="259"/>
      <c r="U1167" s="259"/>
      <c r="V1167" s="259">
        <f>SUM(V1168:V1169)</f>
        <v>0</v>
      </c>
      <c r="W1167" s="259"/>
      <c r="X1167" s="259"/>
      <c r="Y1167" s="259">
        <f>SUM(Y1168:Y1169)</f>
        <v>0</v>
      </c>
      <c r="Z1167" s="259">
        <f>SUM(Z1168:Z1169)</f>
        <v>0</v>
      </c>
      <c r="AA1167" s="988"/>
    </row>
    <row r="1168" spans="1:27" outlineLevel="1">
      <c r="A1168" s="137" t="s">
        <v>320</v>
      </c>
      <c r="B1168" s="137"/>
      <c r="C1168" s="138" t="s">
        <v>321</v>
      </c>
      <c r="D1168" s="94">
        <v>1</v>
      </c>
      <c r="E1168" s="94"/>
      <c r="F1168" s="139" t="s">
        <v>10</v>
      </c>
      <c r="G1168" s="71"/>
      <c r="H1168" s="71"/>
      <c r="I1168" s="71"/>
      <c r="J1168" s="71"/>
      <c r="K1168" s="71"/>
      <c r="L1168" s="62">
        <v>0</v>
      </c>
      <c r="M1168" s="552">
        <f>'KL TTHT CV DOT 2'!P1167</f>
        <v>0</v>
      </c>
      <c r="N1168" s="570">
        <f>'KL TTHT CV DOT 2'!Q1167</f>
        <v>0</v>
      </c>
      <c r="O1168" s="570">
        <f t="shared" si="1094"/>
        <v>0</v>
      </c>
      <c r="P1168" s="552">
        <f t="shared" ref="P1168:P1231" si="1097">M1168+N1168+O1168</f>
        <v>0</v>
      </c>
      <c r="Q1168" s="71"/>
      <c r="R1168" s="71"/>
      <c r="S1168" s="552" t="e">
        <f>#REF!+Q1168+R1168</f>
        <v>#REF!</v>
      </c>
      <c r="T1168" s="257"/>
      <c r="U1168" s="257"/>
      <c r="V1168" s="255">
        <v>0</v>
      </c>
      <c r="W1168" s="257"/>
      <c r="X1168" s="257"/>
      <c r="Y1168" s="255">
        <v>0</v>
      </c>
      <c r="Z1168" s="255">
        <v>0</v>
      </c>
      <c r="AA1168" s="990"/>
    </row>
    <row r="1169" spans="1:27" outlineLevel="1">
      <c r="A1169" s="137" t="s">
        <v>322</v>
      </c>
      <c r="B1169" s="137"/>
      <c r="C1169" s="138" t="s">
        <v>323</v>
      </c>
      <c r="D1169" s="94">
        <v>1</v>
      </c>
      <c r="E1169" s="94"/>
      <c r="F1169" s="139" t="s">
        <v>10</v>
      </c>
      <c r="G1169" s="71"/>
      <c r="H1169" s="71"/>
      <c r="I1169" s="71"/>
      <c r="J1169" s="71"/>
      <c r="K1169" s="71"/>
      <c r="L1169" s="62">
        <v>0</v>
      </c>
      <c r="M1169" s="552">
        <f>'KL TTHT CV DOT 2'!P1168</f>
        <v>0</v>
      </c>
      <c r="N1169" s="570">
        <f>'KL TTHT CV DOT 2'!Q1168</f>
        <v>0</v>
      </c>
      <c r="O1169" s="570">
        <f t="shared" si="1094"/>
        <v>0</v>
      </c>
      <c r="P1169" s="552">
        <f t="shared" si="1097"/>
        <v>0</v>
      </c>
      <c r="Q1169" s="71"/>
      <c r="R1169" s="71"/>
      <c r="S1169" s="552" t="e">
        <f>#REF!+Q1169+R1169</f>
        <v>#REF!</v>
      </c>
      <c r="T1169" s="257"/>
      <c r="U1169" s="257"/>
      <c r="V1169" s="255">
        <v>0</v>
      </c>
      <c r="W1169" s="257"/>
      <c r="X1169" s="257"/>
      <c r="Y1169" s="255">
        <v>0</v>
      </c>
      <c r="Z1169" s="255">
        <v>0</v>
      </c>
      <c r="AA1169" s="990"/>
    </row>
    <row r="1170" spans="1:27">
      <c r="A1170" s="137"/>
      <c r="B1170" s="137"/>
      <c r="C1170" s="138"/>
      <c r="D1170" s="94"/>
      <c r="E1170" s="94"/>
      <c r="F1170" s="139"/>
      <c r="G1170" s="71"/>
      <c r="H1170" s="71"/>
      <c r="I1170" s="71"/>
      <c r="J1170" s="71"/>
      <c r="K1170" s="71"/>
      <c r="L1170" s="62"/>
      <c r="M1170" s="552">
        <f>'KL TTHT CV DOT 2'!P1169</f>
        <v>0</v>
      </c>
      <c r="N1170" s="570">
        <f>'KL TTHT CV DOT 2'!Q1169</f>
        <v>0</v>
      </c>
      <c r="O1170" s="570">
        <f t="shared" si="1094"/>
        <v>0</v>
      </c>
      <c r="P1170" s="552">
        <f t="shared" si="1097"/>
        <v>0</v>
      </c>
      <c r="Q1170" s="71"/>
      <c r="R1170" s="71"/>
      <c r="S1170" s="552" t="e">
        <f>#REF!+Q1170+R1170</f>
        <v>#REF!</v>
      </c>
      <c r="T1170" s="257"/>
      <c r="U1170" s="257"/>
      <c r="V1170" s="255"/>
      <c r="W1170" s="257"/>
      <c r="X1170" s="257"/>
      <c r="Y1170" s="255"/>
      <c r="Z1170" s="255"/>
      <c r="AA1170" s="990"/>
    </row>
    <row r="1171" spans="1:27">
      <c r="A1171" s="149" t="s">
        <v>324</v>
      </c>
      <c r="B1171" s="149"/>
      <c r="C1171" s="150" t="s">
        <v>144</v>
      </c>
      <c r="D1171" s="100">
        <v>1</v>
      </c>
      <c r="E1171" s="100">
        <v>1</v>
      </c>
      <c r="F1171" s="151" t="s">
        <v>10</v>
      </c>
      <c r="G1171" s="75"/>
      <c r="H1171" s="75"/>
      <c r="I1171" s="75"/>
      <c r="J1171" s="75">
        <f>SUBTOTAL(9,J1172:J1203)</f>
        <v>144640388.53921181</v>
      </c>
      <c r="K1171" s="75">
        <f>SUBTOTAL(9,K1172:K1203)</f>
        <v>17597761.468554489</v>
      </c>
      <c r="L1171" s="75">
        <f>SUBTOTAL(9,L1172:L1203)</f>
        <v>162238150.00776628</v>
      </c>
      <c r="M1171" s="555">
        <f>'KL TTHT CV DOT 2'!P1170</f>
        <v>0</v>
      </c>
      <c r="N1171" s="571">
        <f>'KL TTHT CV DOT 2'!Q1170</f>
        <v>0</v>
      </c>
      <c r="O1171" s="571">
        <f t="shared" si="1094"/>
        <v>0</v>
      </c>
      <c r="P1171" s="555">
        <f t="shared" si="1097"/>
        <v>0</v>
      </c>
      <c r="Q1171" s="75"/>
      <c r="R1171" s="75"/>
      <c r="S1171" s="555" t="e">
        <f>#REF!+Q1171+R1171</f>
        <v>#REF!</v>
      </c>
      <c r="T1171" s="259">
        <f t="shared" ref="T1171:Z1171" si="1098">SUBTOTAL(9,T1172:T1203)</f>
        <v>0</v>
      </c>
      <c r="U1171" s="259">
        <f t="shared" si="1098"/>
        <v>0</v>
      </c>
      <c r="V1171" s="259">
        <f t="shared" si="1098"/>
        <v>0</v>
      </c>
      <c r="W1171" s="259">
        <f t="shared" si="1098"/>
        <v>3399300</v>
      </c>
      <c r="X1171" s="259">
        <f t="shared" si="1098"/>
        <v>407115</v>
      </c>
      <c r="Y1171" s="259">
        <f t="shared" si="1098"/>
        <v>3806415</v>
      </c>
      <c r="Z1171" s="259">
        <f t="shared" si="1098"/>
        <v>3806415</v>
      </c>
      <c r="AA1171" s="988"/>
    </row>
    <row r="1172" spans="1:27">
      <c r="A1172" s="137" t="s">
        <v>325</v>
      </c>
      <c r="B1172" s="137"/>
      <c r="C1172" s="138" t="s">
        <v>326</v>
      </c>
      <c r="D1172" s="94">
        <v>1</v>
      </c>
      <c r="E1172" s="94"/>
      <c r="F1172" s="139" t="s">
        <v>10</v>
      </c>
      <c r="G1172" s="71"/>
      <c r="H1172" s="71"/>
      <c r="I1172" s="71"/>
      <c r="J1172" s="71"/>
      <c r="K1172" s="71"/>
      <c r="L1172" s="62"/>
      <c r="M1172" s="552">
        <f>'KL TTHT CV DOT 2'!P1171</f>
        <v>0</v>
      </c>
      <c r="N1172" s="570">
        <f>'KL TTHT CV DOT 2'!Q1171</f>
        <v>0</v>
      </c>
      <c r="O1172" s="570">
        <f t="shared" si="1094"/>
        <v>0</v>
      </c>
      <c r="P1172" s="552">
        <f t="shared" si="1097"/>
        <v>0</v>
      </c>
      <c r="Q1172" s="71"/>
      <c r="R1172" s="71"/>
      <c r="S1172" s="552" t="e">
        <f>#REF!+Q1172+R1172</f>
        <v>#REF!</v>
      </c>
      <c r="T1172" s="257">
        <f t="shared" ref="T1172:T1177" si="1099">M1172*J1172</f>
        <v>0</v>
      </c>
      <c r="U1172" s="257">
        <f t="shared" ref="U1172:U1177" si="1100">M1172*K1172</f>
        <v>0</v>
      </c>
      <c r="V1172" s="257">
        <f t="shared" ref="V1172:V1207" si="1101">T1172+U1172</f>
        <v>0</v>
      </c>
      <c r="W1172" s="257">
        <f t="shared" ref="W1172:W1177" si="1102">J1172*N1172</f>
        <v>0</v>
      </c>
      <c r="X1172" s="257">
        <f t="shared" ref="X1172:X1177" si="1103">K1172*N1172</f>
        <v>0</v>
      </c>
      <c r="Y1172" s="257">
        <f t="shared" ref="Y1172:Y1177" si="1104">W1172+X1172</f>
        <v>0</v>
      </c>
      <c r="Z1172" s="257">
        <f t="shared" ref="Z1172:Z1177" si="1105">V1172+Y1172</f>
        <v>0</v>
      </c>
      <c r="AA1172" s="990"/>
    </row>
    <row r="1173" spans="1:27">
      <c r="A1173" s="137" t="s">
        <v>327</v>
      </c>
      <c r="B1173" s="137"/>
      <c r="C1173" s="138" t="s">
        <v>152</v>
      </c>
      <c r="D1173" s="94">
        <v>1</v>
      </c>
      <c r="E1173" s="94"/>
      <c r="F1173" s="139" t="s">
        <v>10</v>
      </c>
      <c r="G1173" s="71"/>
      <c r="H1173" s="71"/>
      <c r="I1173" s="71"/>
      <c r="J1173" s="71"/>
      <c r="K1173" s="71"/>
      <c r="L1173" s="62">
        <v>0</v>
      </c>
      <c r="M1173" s="552">
        <f>'KL TTHT CV DOT 2'!P1172</f>
        <v>0</v>
      </c>
      <c r="N1173" s="570">
        <f>'KL TTHT CV DOT 2'!Q1172</f>
        <v>0</v>
      </c>
      <c r="O1173" s="570">
        <f t="shared" si="1094"/>
        <v>0</v>
      </c>
      <c r="P1173" s="552">
        <f t="shared" si="1097"/>
        <v>0</v>
      </c>
      <c r="Q1173" s="71"/>
      <c r="R1173" s="71"/>
      <c r="S1173" s="552" t="e">
        <f>#REF!+Q1173+R1173</f>
        <v>#REF!</v>
      </c>
      <c r="T1173" s="257">
        <f t="shared" si="1099"/>
        <v>0</v>
      </c>
      <c r="U1173" s="257">
        <f t="shared" si="1100"/>
        <v>0</v>
      </c>
      <c r="V1173" s="257">
        <f t="shared" si="1101"/>
        <v>0</v>
      </c>
      <c r="W1173" s="257">
        <f t="shared" si="1102"/>
        <v>0</v>
      </c>
      <c r="X1173" s="257">
        <f t="shared" si="1103"/>
        <v>0</v>
      </c>
      <c r="Y1173" s="257">
        <f t="shared" si="1104"/>
        <v>0</v>
      </c>
      <c r="Z1173" s="257">
        <f t="shared" si="1105"/>
        <v>0</v>
      </c>
      <c r="AA1173" s="990"/>
    </row>
    <row r="1174" spans="1:27">
      <c r="A1174" s="137" t="s">
        <v>328</v>
      </c>
      <c r="B1174" s="137"/>
      <c r="C1174" s="138" t="s">
        <v>160</v>
      </c>
      <c r="D1174" s="94">
        <v>1</v>
      </c>
      <c r="E1174" s="94"/>
      <c r="F1174" s="139" t="s">
        <v>10</v>
      </c>
      <c r="G1174" s="71"/>
      <c r="H1174" s="71"/>
      <c r="I1174" s="71"/>
      <c r="J1174" s="71"/>
      <c r="K1174" s="71"/>
      <c r="L1174" s="62">
        <v>0</v>
      </c>
      <c r="M1174" s="552">
        <f>'KL TTHT CV DOT 2'!P1173</f>
        <v>0</v>
      </c>
      <c r="N1174" s="570">
        <f>'KL TTHT CV DOT 2'!Q1173</f>
        <v>0</v>
      </c>
      <c r="O1174" s="570">
        <f t="shared" si="1094"/>
        <v>0</v>
      </c>
      <c r="P1174" s="552">
        <f t="shared" si="1097"/>
        <v>0</v>
      </c>
      <c r="Q1174" s="71"/>
      <c r="R1174" s="71"/>
      <c r="S1174" s="552" t="e">
        <f>#REF!+Q1174+R1174</f>
        <v>#REF!</v>
      </c>
      <c r="T1174" s="257">
        <f t="shared" si="1099"/>
        <v>0</v>
      </c>
      <c r="U1174" s="257">
        <f t="shared" si="1100"/>
        <v>0</v>
      </c>
      <c r="V1174" s="257">
        <f t="shared" si="1101"/>
        <v>0</v>
      </c>
      <c r="W1174" s="257">
        <f t="shared" si="1102"/>
        <v>0</v>
      </c>
      <c r="X1174" s="257">
        <f t="shared" si="1103"/>
        <v>0</v>
      </c>
      <c r="Y1174" s="257">
        <f t="shared" si="1104"/>
        <v>0</v>
      </c>
      <c r="Z1174" s="257">
        <f t="shared" si="1105"/>
        <v>0</v>
      </c>
      <c r="AA1174" s="990"/>
    </row>
    <row r="1175" spans="1:27">
      <c r="A1175" s="137" t="s">
        <v>329</v>
      </c>
      <c r="B1175" s="137"/>
      <c r="C1175" s="138" t="s">
        <v>330</v>
      </c>
      <c r="D1175" s="94">
        <v>1</v>
      </c>
      <c r="E1175" s="94"/>
      <c r="F1175" s="139" t="s">
        <v>10</v>
      </c>
      <c r="G1175" s="71"/>
      <c r="H1175" s="71"/>
      <c r="I1175" s="71"/>
      <c r="J1175" s="71"/>
      <c r="K1175" s="71"/>
      <c r="L1175" s="82"/>
      <c r="M1175" s="552">
        <f>'KL TTHT CV DOT 2'!P1174</f>
        <v>0</v>
      </c>
      <c r="N1175" s="570">
        <f>'KL TTHT CV DOT 2'!Q1174</f>
        <v>0</v>
      </c>
      <c r="O1175" s="570">
        <f t="shared" si="1094"/>
        <v>0</v>
      </c>
      <c r="P1175" s="552">
        <f t="shared" si="1097"/>
        <v>0</v>
      </c>
      <c r="Q1175" s="71"/>
      <c r="R1175" s="71"/>
      <c r="S1175" s="552" t="e">
        <f>#REF!+Q1175+R1175</f>
        <v>#REF!</v>
      </c>
      <c r="T1175" s="257">
        <f t="shared" si="1099"/>
        <v>0</v>
      </c>
      <c r="U1175" s="257">
        <f t="shared" si="1100"/>
        <v>0</v>
      </c>
      <c r="V1175" s="257">
        <f t="shared" si="1101"/>
        <v>0</v>
      </c>
      <c r="W1175" s="257">
        <f t="shared" si="1102"/>
        <v>0</v>
      </c>
      <c r="X1175" s="257">
        <f t="shared" si="1103"/>
        <v>0</v>
      </c>
      <c r="Y1175" s="257">
        <f t="shared" si="1104"/>
        <v>0</v>
      </c>
      <c r="Z1175" s="257">
        <f t="shared" si="1105"/>
        <v>0</v>
      </c>
      <c r="AA1175" s="990"/>
    </row>
    <row r="1176" spans="1:27">
      <c r="A1176" s="137" t="s">
        <v>331</v>
      </c>
      <c r="B1176" s="137"/>
      <c r="C1176" s="138" t="s">
        <v>165</v>
      </c>
      <c r="D1176" s="94">
        <v>1</v>
      </c>
      <c r="E1176" s="94"/>
      <c r="F1176" s="139" t="s">
        <v>10</v>
      </c>
      <c r="G1176" s="71"/>
      <c r="H1176" s="71"/>
      <c r="I1176" s="71"/>
      <c r="J1176" s="71"/>
      <c r="K1176" s="71"/>
      <c r="L1176" s="82"/>
      <c r="M1176" s="552">
        <f>'KL TTHT CV DOT 2'!P1175</f>
        <v>0</v>
      </c>
      <c r="N1176" s="570">
        <f>'KL TTHT CV DOT 2'!Q1175</f>
        <v>0</v>
      </c>
      <c r="O1176" s="570">
        <f t="shared" si="1094"/>
        <v>0</v>
      </c>
      <c r="P1176" s="552">
        <f t="shared" si="1097"/>
        <v>0</v>
      </c>
      <c r="Q1176" s="71"/>
      <c r="R1176" s="71"/>
      <c r="S1176" s="552" t="e">
        <f>#REF!+Q1176+R1176</f>
        <v>#REF!</v>
      </c>
      <c r="T1176" s="257">
        <f t="shared" si="1099"/>
        <v>0</v>
      </c>
      <c r="U1176" s="257">
        <f t="shared" si="1100"/>
        <v>0</v>
      </c>
      <c r="V1176" s="257">
        <f t="shared" si="1101"/>
        <v>0</v>
      </c>
      <c r="W1176" s="257">
        <f t="shared" si="1102"/>
        <v>0</v>
      </c>
      <c r="X1176" s="257">
        <f t="shared" si="1103"/>
        <v>0</v>
      </c>
      <c r="Y1176" s="257">
        <f t="shared" si="1104"/>
        <v>0</v>
      </c>
      <c r="Z1176" s="257">
        <f t="shared" si="1105"/>
        <v>0</v>
      </c>
      <c r="AA1176" s="990"/>
    </row>
    <row r="1177" spans="1:27">
      <c r="A1177" s="137" t="s">
        <v>332</v>
      </c>
      <c r="B1177" s="137"/>
      <c r="C1177" s="138" t="s">
        <v>333</v>
      </c>
      <c r="D1177" s="94">
        <v>1</v>
      </c>
      <c r="E1177" s="94"/>
      <c r="F1177" s="139" t="s">
        <v>10</v>
      </c>
      <c r="G1177" s="71"/>
      <c r="H1177" s="71"/>
      <c r="I1177" s="71"/>
      <c r="J1177" s="71"/>
      <c r="K1177" s="71"/>
      <c r="L1177" s="62">
        <v>0</v>
      </c>
      <c r="M1177" s="552">
        <f>'KL TTHT CV DOT 2'!P1176</f>
        <v>0</v>
      </c>
      <c r="N1177" s="570">
        <f>'KL TTHT CV DOT 2'!Q1176</f>
        <v>0</v>
      </c>
      <c r="O1177" s="570">
        <f t="shared" si="1094"/>
        <v>0</v>
      </c>
      <c r="P1177" s="552">
        <f t="shared" si="1097"/>
        <v>0</v>
      </c>
      <c r="Q1177" s="71"/>
      <c r="R1177" s="71"/>
      <c r="S1177" s="552" t="e">
        <f>#REF!+Q1177+R1177</f>
        <v>#REF!</v>
      </c>
      <c r="T1177" s="257">
        <f t="shared" si="1099"/>
        <v>0</v>
      </c>
      <c r="U1177" s="257">
        <f t="shared" si="1100"/>
        <v>0</v>
      </c>
      <c r="V1177" s="257">
        <f t="shared" si="1101"/>
        <v>0</v>
      </c>
      <c r="W1177" s="257">
        <f t="shared" si="1102"/>
        <v>0</v>
      </c>
      <c r="X1177" s="257">
        <f t="shared" si="1103"/>
        <v>0</v>
      </c>
      <c r="Y1177" s="257">
        <f t="shared" si="1104"/>
        <v>0</v>
      </c>
      <c r="Z1177" s="257">
        <f t="shared" si="1105"/>
        <v>0</v>
      </c>
      <c r="AA1177" s="990"/>
    </row>
    <row r="1178" spans="1:27" s="153" customFormat="1">
      <c r="A1178" s="146" t="s">
        <v>334</v>
      </c>
      <c r="B1178" s="146"/>
      <c r="C1178" s="147" t="s">
        <v>174</v>
      </c>
      <c r="D1178" s="122">
        <v>1</v>
      </c>
      <c r="E1178" s="122">
        <v>1</v>
      </c>
      <c r="F1178" s="148" t="s">
        <v>10</v>
      </c>
      <c r="G1178" s="77"/>
      <c r="H1178" s="77"/>
      <c r="I1178" s="77"/>
      <c r="J1178" s="82">
        <f>SUBTOTAL(9,J1179:J1203)</f>
        <v>144640388.53921181</v>
      </c>
      <c r="K1178" s="82">
        <f>SUBTOTAL(9,K1179:K1203)</f>
        <v>17597761.468554489</v>
      </c>
      <c r="L1178" s="82">
        <f>SUBTOTAL(9,L1179:L1203)</f>
        <v>162238150.00776628</v>
      </c>
      <c r="M1178" s="553">
        <f>'KL TTHT CV DOT 2'!P1177</f>
        <v>0</v>
      </c>
      <c r="N1178" s="576">
        <f>'KL TTHT CV DOT 2'!Q1177</f>
        <v>0</v>
      </c>
      <c r="O1178" s="576">
        <f t="shared" si="1094"/>
        <v>0</v>
      </c>
      <c r="P1178" s="553">
        <f t="shared" si="1097"/>
        <v>0</v>
      </c>
      <c r="Q1178" s="82"/>
      <c r="R1178" s="82"/>
      <c r="S1178" s="553" t="e">
        <f>#REF!+Q1178+R1178</f>
        <v>#REF!</v>
      </c>
      <c r="T1178" s="266">
        <f t="shared" ref="T1178:Z1178" si="1106">SUBTOTAL(9,T1179:T1203)</f>
        <v>0</v>
      </c>
      <c r="U1178" s="266">
        <f t="shared" si="1106"/>
        <v>0</v>
      </c>
      <c r="V1178" s="266">
        <f t="shared" si="1106"/>
        <v>0</v>
      </c>
      <c r="W1178" s="266">
        <f t="shared" si="1106"/>
        <v>3399300</v>
      </c>
      <c r="X1178" s="266">
        <f t="shared" si="1106"/>
        <v>407115</v>
      </c>
      <c r="Y1178" s="266">
        <f t="shared" si="1106"/>
        <v>3806415</v>
      </c>
      <c r="Z1178" s="266">
        <f t="shared" si="1106"/>
        <v>3806415</v>
      </c>
      <c r="AA1178" s="988"/>
    </row>
    <row r="1179" spans="1:27" outlineLevel="1">
      <c r="A1179" s="137"/>
      <c r="B1179" s="137"/>
      <c r="C1179" s="400" t="s">
        <v>1033</v>
      </c>
      <c r="D1179" s="97">
        <v>2</v>
      </c>
      <c r="E1179" s="97">
        <v>2</v>
      </c>
      <c r="F1179" s="139" t="s">
        <v>660</v>
      </c>
      <c r="G1179" s="359">
        <v>1650000.0000000002</v>
      </c>
      <c r="H1179" s="359">
        <v>136250</v>
      </c>
      <c r="I1179" s="62">
        <f t="shared" ref="I1179" si="1107">SUM(G1179:H1179)</f>
        <v>1786250.0000000002</v>
      </c>
      <c r="J1179" s="62">
        <f t="shared" ref="J1179:J1202" si="1108">G1179*E1179</f>
        <v>3300000.0000000005</v>
      </c>
      <c r="K1179" s="62">
        <f t="shared" ref="K1179:K1202" si="1109">H1179*E1179</f>
        <v>272500</v>
      </c>
      <c r="L1179" s="62">
        <f t="shared" ref="L1179:L1202" si="1110">I1179*E1179</f>
        <v>3572500.0000000005</v>
      </c>
      <c r="M1179" s="550">
        <f>'KL TTHT CV DOT 2'!P1178</f>
        <v>0</v>
      </c>
      <c r="N1179" s="574">
        <f>'KL TTHT CV DOT 2'!Q1178</f>
        <v>0</v>
      </c>
      <c r="O1179" s="574">
        <f t="shared" si="1094"/>
        <v>0</v>
      </c>
      <c r="P1179" s="550">
        <f t="shared" si="1097"/>
        <v>0</v>
      </c>
      <c r="Q1179" s="62"/>
      <c r="R1179" s="62"/>
      <c r="S1179" s="550" t="e">
        <f>#REF!+Q1179+R1179</f>
        <v>#REF!</v>
      </c>
      <c r="T1179" s="255">
        <f t="shared" ref="T1179:T1207" si="1111">M1179*J1179</f>
        <v>0</v>
      </c>
      <c r="U1179" s="255">
        <f t="shared" ref="U1179:U1207" si="1112">M1179*K1179</f>
        <v>0</v>
      </c>
      <c r="V1179" s="255">
        <f t="shared" si="1101"/>
        <v>0</v>
      </c>
      <c r="W1179" s="255">
        <f t="shared" ref="W1179:W1207" si="1113">J1179*N1179</f>
        <v>0</v>
      </c>
      <c r="X1179" s="255">
        <f t="shared" ref="X1179:X1207" si="1114">K1179*N1179</f>
        <v>0</v>
      </c>
      <c r="Y1179" s="255">
        <f t="shared" ref="Y1179:Y1207" si="1115">W1179+X1179</f>
        <v>0</v>
      </c>
      <c r="Z1179" s="255">
        <f t="shared" ref="Z1179:Z1207" si="1116">V1179+Y1179</f>
        <v>0</v>
      </c>
      <c r="AA1179" s="990"/>
    </row>
    <row r="1180" spans="1:27" outlineLevel="1">
      <c r="A1180" s="137"/>
      <c r="B1180" s="137"/>
      <c r="C1180" s="400" t="s">
        <v>1034</v>
      </c>
      <c r="D1180" s="97">
        <v>2</v>
      </c>
      <c r="E1180" s="97">
        <v>2</v>
      </c>
      <c r="F1180" s="139" t="s">
        <v>660</v>
      </c>
      <c r="G1180" s="359">
        <v>1650000.0000000002</v>
      </c>
      <c r="H1180" s="359">
        <v>136250</v>
      </c>
      <c r="I1180" s="62">
        <f t="shared" ref="I1180:I1202" si="1117">SUM(G1180:H1180)</f>
        <v>1786250.0000000002</v>
      </c>
      <c r="J1180" s="62">
        <f t="shared" si="1108"/>
        <v>3300000.0000000005</v>
      </c>
      <c r="K1180" s="62">
        <f t="shared" si="1109"/>
        <v>272500</v>
      </c>
      <c r="L1180" s="62">
        <f t="shared" si="1110"/>
        <v>3572500.0000000005</v>
      </c>
      <c r="M1180" s="550">
        <f>'KL TTHT CV DOT 2'!P1179</f>
        <v>0</v>
      </c>
      <c r="N1180" s="574">
        <f>'KL TTHT CV DOT 2'!Q1179</f>
        <v>0</v>
      </c>
      <c r="O1180" s="574">
        <f t="shared" si="1094"/>
        <v>0</v>
      </c>
      <c r="P1180" s="550">
        <f t="shared" si="1097"/>
        <v>0</v>
      </c>
      <c r="Q1180" s="62"/>
      <c r="R1180" s="62"/>
      <c r="S1180" s="550" t="e">
        <f>#REF!+Q1180+R1180</f>
        <v>#REF!</v>
      </c>
      <c r="T1180" s="255">
        <f t="shared" si="1111"/>
        <v>0</v>
      </c>
      <c r="U1180" s="255">
        <f t="shared" si="1112"/>
        <v>0</v>
      </c>
      <c r="V1180" s="255">
        <f t="shared" si="1101"/>
        <v>0</v>
      </c>
      <c r="W1180" s="255">
        <f t="shared" si="1113"/>
        <v>0</v>
      </c>
      <c r="X1180" s="255">
        <f t="shared" si="1114"/>
        <v>0</v>
      </c>
      <c r="Y1180" s="255">
        <f t="shared" si="1115"/>
        <v>0</v>
      </c>
      <c r="Z1180" s="255">
        <f t="shared" si="1116"/>
        <v>0</v>
      </c>
      <c r="AA1180" s="990"/>
    </row>
    <row r="1181" spans="1:27" outlineLevel="1">
      <c r="A1181" s="137"/>
      <c r="B1181" s="137"/>
      <c r="C1181" s="400" t="s">
        <v>1035</v>
      </c>
      <c r="D1181" s="97">
        <v>2</v>
      </c>
      <c r="E1181" s="97">
        <v>2</v>
      </c>
      <c r="F1181" s="139" t="s">
        <v>660</v>
      </c>
      <c r="G1181" s="359">
        <v>27500.000000000004</v>
      </c>
      <c r="H1181" s="359">
        <v>10900</v>
      </c>
      <c r="I1181" s="62">
        <f t="shared" si="1117"/>
        <v>38400</v>
      </c>
      <c r="J1181" s="62">
        <f t="shared" si="1108"/>
        <v>55000.000000000007</v>
      </c>
      <c r="K1181" s="62">
        <f t="shared" si="1109"/>
        <v>21800</v>
      </c>
      <c r="L1181" s="62">
        <f t="shared" si="1110"/>
        <v>76800</v>
      </c>
      <c r="M1181" s="550">
        <f>'KL TTHT CV DOT 2'!P1180</f>
        <v>0</v>
      </c>
      <c r="N1181" s="574">
        <f>'KL TTHT CV DOT 2'!Q1180</f>
        <v>0</v>
      </c>
      <c r="O1181" s="574">
        <f t="shared" si="1094"/>
        <v>0</v>
      </c>
      <c r="P1181" s="550">
        <f t="shared" si="1097"/>
        <v>0</v>
      </c>
      <c r="Q1181" s="62"/>
      <c r="R1181" s="62"/>
      <c r="S1181" s="550" t="e">
        <f>#REF!+Q1181+R1181</f>
        <v>#REF!</v>
      </c>
      <c r="T1181" s="255">
        <f t="shared" si="1111"/>
        <v>0</v>
      </c>
      <c r="U1181" s="255">
        <f t="shared" si="1112"/>
        <v>0</v>
      </c>
      <c r="V1181" s="255">
        <f t="shared" si="1101"/>
        <v>0</v>
      </c>
      <c r="W1181" s="255">
        <f t="shared" si="1113"/>
        <v>0</v>
      </c>
      <c r="X1181" s="255">
        <f t="shared" si="1114"/>
        <v>0</v>
      </c>
      <c r="Y1181" s="255">
        <f t="shared" si="1115"/>
        <v>0</v>
      </c>
      <c r="Z1181" s="255">
        <f t="shared" si="1116"/>
        <v>0</v>
      </c>
      <c r="AA1181" s="990"/>
    </row>
    <row r="1182" spans="1:27" s="11" customFormat="1" outlineLevel="1">
      <c r="A1182" s="192"/>
      <c r="B1182" s="192"/>
      <c r="C1182" s="193" t="s">
        <v>1036</v>
      </c>
      <c r="D1182" s="194">
        <v>2</v>
      </c>
      <c r="E1182" s="97">
        <v>2</v>
      </c>
      <c r="F1182" s="195" t="s">
        <v>660</v>
      </c>
      <c r="G1182" s="359">
        <v>90000</v>
      </c>
      <c r="H1182" s="359">
        <v>49050</v>
      </c>
      <c r="I1182" s="199">
        <f t="shared" si="1117"/>
        <v>139050</v>
      </c>
      <c r="J1182" s="199">
        <f t="shared" si="1108"/>
        <v>180000</v>
      </c>
      <c r="K1182" s="199">
        <f t="shared" si="1109"/>
        <v>98100</v>
      </c>
      <c r="L1182" s="199">
        <f t="shared" si="1110"/>
        <v>278100</v>
      </c>
      <c r="M1182" s="554">
        <f>'KL TTHT CV DOT 2'!P1181</f>
        <v>0</v>
      </c>
      <c r="N1182" s="579">
        <f>'KL TTHT CV DOT 2'!Q1181</f>
        <v>0</v>
      </c>
      <c r="O1182" s="579">
        <f t="shared" si="1094"/>
        <v>0</v>
      </c>
      <c r="P1182" s="554">
        <f t="shared" si="1097"/>
        <v>0</v>
      </c>
      <c r="Q1182" s="199"/>
      <c r="R1182" s="199"/>
      <c r="S1182" s="554" t="e">
        <f>#REF!+Q1182+R1182</f>
        <v>#REF!</v>
      </c>
      <c r="T1182" s="265">
        <f t="shared" si="1111"/>
        <v>0</v>
      </c>
      <c r="U1182" s="265">
        <f t="shared" si="1112"/>
        <v>0</v>
      </c>
      <c r="V1182" s="265">
        <f t="shared" si="1101"/>
        <v>0</v>
      </c>
      <c r="W1182" s="265">
        <f t="shared" si="1113"/>
        <v>0</v>
      </c>
      <c r="X1182" s="265">
        <f t="shared" si="1114"/>
        <v>0</v>
      </c>
      <c r="Y1182" s="265">
        <f t="shared" si="1115"/>
        <v>0</v>
      </c>
      <c r="Z1182" s="265">
        <f t="shared" si="1116"/>
        <v>0</v>
      </c>
      <c r="AA1182" s="990"/>
    </row>
    <row r="1183" spans="1:27" s="11" customFormat="1" outlineLevel="1">
      <c r="A1183" s="192"/>
      <c r="B1183" s="192"/>
      <c r="C1183" s="138" t="s">
        <v>1037</v>
      </c>
      <c r="D1183" s="194">
        <v>2</v>
      </c>
      <c r="E1183" s="97">
        <v>2</v>
      </c>
      <c r="F1183" s="195" t="s">
        <v>660</v>
      </c>
      <c r="G1183" s="359">
        <v>2833600</v>
      </c>
      <c r="H1183" s="359">
        <v>114450.00000000001</v>
      </c>
      <c r="I1183" s="199">
        <f t="shared" si="1117"/>
        <v>2948050</v>
      </c>
      <c r="J1183" s="199">
        <f t="shared" si="1108"/>
        <v>5667200</v>
      </c>
      <c r="K1183" s="199">
        <f t="shared" si="1109"/>
        <v>228900.00000000003</v>
      </c>
      <c r="L1183" s="199">
        <f t="shared" si="1110"/>
        <v>5896100</v>
      </c>
      <c r="M1183" s="554">
        <f>'KL TTHT CV DOT 2'!P1182</f>
        <v>0</v>
      </c>
      <c r="N1183" s="579">
        <f>'KL TTHT CV DOT 2'!Q1182</f>
        <v>0</v>
      </c>
      <c r="O1183" s="579">
        <f t="shared" si="1094"/>
        <v>0</v>
      </c>
      <c r="P1183" s="554">
        <f t="shared" si="1097"/>
        <v>0</v>
      </c>
      <c r="Q1183" s="199"/>
      <c r="R1183" s="199"/>
      <c r="S1183" s="554" t="e">
        <f>#REF!+Q1183+R1183</f>
        <v>#REF!</v>
      </c>
      <c r="T1183" s="265">
        <f t="shared" si="1111"/>
        <v>0</v>
      </c>
      <c r="U1183" s="265">
        <f t="shared" si="1112"/>
        <v>0</v>
      </c>
      <c r="V1183" s="265">
        <f t="shared" si="1101"/>
        <v>0</v>
      </c>
      <c r="W1183" s="265">
        <f t="shared" si="1113"/>
        <v>0</v>
      </c>
      <c r="X1183" s="265">
        <f t="shared" si="1114"/>
        <v>0</v>
      </c>
      <c r="Y1183" s="265">
        <f t="shared" si="1115"/>
        <v>0</v>
      </c>
      <c r="Z1183" s="265">
        <f t="shared" si="1116"/>
        <v>0</v>
      </c>
      <c r="AA1183" s="990"/>
    </row>
    <row r="1184" spans="1:27" s="11" customFormat="1" outlineLevel="1">
      <c r="A1184" s="192"/>
      <c r="B1184" s="192"/>
      <c r="C1184" s="138" t="s">
        <v>1039</v>
      </c>
      <c r="D1184" s="194">
        <v>2</v>
      </c>
      <c r="E1184" s="97">
        <v>2</v>
      </c>
      <c r="F1184" s="195" t="s">
        <v>660</v>
      </c>
      <c r="G1184" s="359">
        <v>15180000.000000002</v>
      </c>
      <c r="H1184" s="359">
        <v>272500</v>
      </c>
      <c r="I1184" s="199">
        <f t="shared" si="1117"/>
        <v>15452500.000000002</v>
      </c>
      <c r="J1184" s="199">
        <f t="shared" si="1108"/>
        <v>30360000.000000004</v>
      </c>
      <c r="K1184" s="199">
        <f t="shared" si="1109"/>
        <v>545000</v>
      </c>
      <c r="L1184" s="199">
        <f t="shared" si="1110"/>
        <v>30905000.000000004</v>
      </c>
      <c r="M1184" s="554">
        <f>'KL TTHT CV DOT 2'!P1183</f>
        <v>0</v>
      </c>
      <c r="N1184" s="579">
        <f>'KL TTHT CV DOT 2'!Q1183</f>
        <v>0</v>
      </c>
      <c r="O1184" s="579">
        <f t="shared" si="1094"/>
        <v>0</v>
      </c>
      <c r="P1184" s="554">
        <f t="shared" si="1097"/>
        <v>0</v>
      </c>
      <c r="Q1184" s="199"/>
      <c r="R1184" s="199"/>
      <c r="S1184" s="554" t="e">
        <f>#REF!+Q1184+R1184</f>
        <v>#REF!</v>
      </c>
      <c r="T1184" s="265">
        <f t="shared" si="1111"/>
        <v>0</v>
      </c>
      <c r="U1184" s="265">
        <f t="shared" si="1112"/>
        <v>0</v>
      </c>
      <c r="V1184" s="265">
        <f t="shared" si="1101"/>
        <v>0</v>
      </c>
      <c r="W1184" s="265">
        <f t="shared" si="1113"/>
        <v>0</v>
      </c>
      <c r="X1184" s="265">
        <f t="shared" si="1114"/>
        <v>0</v>
      </c>
      <c r="Y1184" s="265">
        <f t="shared" si="1115"/>
        <v>0</v>
      </c>
      <c r="Z1184" s="265">
        <f t="shared" si="1116"/>
        <v>0</v>
      </c>
      <c r="AA1184" s="990"/>
    </row>
    <row r="1185" spans="1:27" s="11" customFormat="1" outlineLevel="1">
      <c r="A1185" s="192"/>
      <c r="B1185" s="192"/>
      <c r="C1185" s="193" t="s">
        <v>1041</v>
      </c>
      <c r="D1185" s="194">
        <v>8</v>
      </c>
      <c r="E1185" s="97">
        <v>8</v>
      </c>
      <c r="F1185" s="195" t="s">
        <v>660</v>
      </c>
      <c r="G1185" s="359">
        <v>1264480.0000000002</v>
      </c>
      <c r="H1185" s="359">
        <v>137500</v>
      </c>
      <c r="I1185" s="199">
        <f t="shared" si="1117"/>
        <v>1401980.0000000002</v>
      </c>
      <c r="J1185" s="199">
        <f t="shared" si="1108"/>
        <v>10115840.000000002</v>
      </c>
      <c r="K1185" s="199">
        <f t="shared" si="1109"/>
        <v>1100000</v>
      </c>
      <c r="L1185" s="199">
        <f t="shared" si="1110"/>
        <v>11215840.000000002</v>
      </c>
      <c r="M1185" s="554">
        <f>'KL TTHT CV DOT 2'!P1184</f>
        <v>0</v>
      </c>
      <c r="N1185" s="579">
        <f>'KL TTHT CV DOT 2'!Q1184</f>
        <v>0</v>
      </c>
      <c r="O1185" s="579">
        <f t="shared" si="1094"/>
        <v>0</v>
      </c>
      <c r="P1185" s="554">
        <f t="shared" si="1097"/>
        <v>0</v>
      </c>
      <c r="Q1185" s="199"/>
      <c r="R1185" s="199"/>
      <c r="S1185" s="554" t="e">
        <f>#REF!+Q1185+R1185</f>
        <v>#REF!</v>
      </c>
      <c r="T1185" s="265">
        <f t="shared" si="1111"/>
        <v>0</v>
      </c>
      <c r="U1185" s="265">
        <f t="shared" si="1112"/>
        <v>0</v>
      </c>
      <c r="V1185" s="265">
        <f t="shared" si="1101"/>
        <v>0</v>
      </c>
      <c r="W1185" s="265">
        <f t="shared" si="1113"/>
        <v>0</v>
      </c>
      <c r="X1185" s="265">
        <f t="shared" si="1114"/>
        <v>0</v>
      </c>
      <c r="Y1185" s="265">
        <f t="shared" si="1115"/>
        <v>0</v>
      </c>
      <c r="Z1185" s="265">
        <f t="shared" si="1116"/>
        <v>0</v>
      </c>
      <c r="AA1185" s="990"/>
    </row>
    <row r="1186" spans="1:27" outlineLevel="1">
      <c r="A1186" s="137"/>
      <c r="B1186" s="137"/>
      <c r="C1186" s="138" t="s">
        <v>995</v>
      </c>
      <c r="D1186" s="97">
        <v>8</v>
      </c>
      <c r="E1186" s="97">
        <v>8</v>
      </c>
      <c r="F1186" s="139" t="s">
        <v>660</v>
      </c>
      <c r="G1186" s="359">
        <v>1803200.0000000002</v>
      </c>
      <c r="H1186" s="359">
        <v>49500.000000000007</v>
      </c>
      <c r="I1186" s="62">
        <f t="shared" si="1117"/>
        <v>1852700.0000000002</v>
      </c>
      <c r="J1186" s="62">
        <f t="shared" si="1108"/>
        <v>14425600.000000002</v>
      </c>
      <c r="K1186" s="62">
        <f t="shared" si="1109"/>
        <v>396000.00000000006</v>
      </c>
      <c r="L1186" s="62">
        <f t="shared" si="1110"/>
        <v>14821600.000000002</v>
      </c>
      <c r="M1186" s="550">
        <f>'KL TTHT CV DOT 2'!P1185</f>
        <v>0</v>
      </c>
      <c r="N1186" s="574">
        <f>'KL TTHT CV DOT 2'!Q1185</f>
        <v>0</v>
      </c>
      <c r="O1186" s="574">
        <f t="shared" si="1094"/>
        <v>0</v>
      </c>
      <c r="P1186" s="550">
        <f t="shared" si="1097"/>
        <v>0</v>
      </c>
      <c r="Q1186" s="62"/>
      <c r="R1186" s="62"/>
      <c r="S1186" s="550" t="e">
        <f>#REF!+Q1186+R1186</f>
        <v>#REF!</v>
      </c>
      <c r="T1186" s="255">
        <f t="shared" si="1111"/>
        <v>0</v>
      </c>
      <c r="U1186" s="255">
        <f t="shared" si="1112"/>
        <v>0</v>
      </c>
      <c r="V1186" s="255">
        <f t="shared" si="1101"/>
        <v>0</v>
      </c>
      <c r="W1186" s="255">
        <f t="shared" si="1113"/>
        <v>0</v>
      </c>
      <c r="X1186" s="255">
        <f t="shared" si="1114"/>
        <v>0</v>
      </c>
      <c r="Y1186" s="255">
        <f t="shared" si="1115"/>
        <v>0</v>
      </c>
      <c r="Z1186" s="255">
        <f t="shared" si="1116"/>
        <v>0</v>
      </c>
      <c r="AA1186" s="990"/>
    </row>
    <row r="1187" spans="1:27" outlineLevel="1">
      <c r="A1187" s="137"/>
      <c r="B1187" s="137"/>
      <c r="C1187" s="138" t="s">
        <v>997</v>
      </c>
      <c r="D1187" s="97">
        <v>8</v>
      </c>
      <c r="E1187" s="97">
        <v>8</v>
      </c>
      <c r="F1187" s="139" t="s">
        <v>660</v>
      </c>
      <c r="G1187" s="359">
        <v>4494000</v>
      </c>
      <c r="H1187" s="359">
        <v>49050</v>
      </c>
      <c r="I1187" s="62">
        <f t="shared" si="1117"/>
        <v>4543050</v>
      </c>
      <c r="J1187" s="62">
        <f t="shared" si="1108"/>
        <v>35952000</v>
      </c>
      <c r="K1187" s="62">
        <f t="shared" si="1109"/>
        <v>392400</v>
      </c>
      <c r="L1187" s="62">
        <f t="shared" si="1110"/>
        <v>36344400</v>
      </c>
      <c r="M1187" s="550">
        <f>'KL TTHT CV DOT 2'!P1186</f>
        <v>0</v>
      </c>
      <c r="N1187" s="574">
        <f>'KL TTHT CV DOT 2'!Q1186</f>
        <v>0</v>
      </c>
      <c r="O1187" s="574">
        <f t="shared" si="1094"/>
        <v>0</v>
      </c>
      <c r="P1187" s="550">
        <f t="shared" si="1097"/>
        <v>0</v>
      </c>
      <c r="Q1187" s="62"/>
      <c r="R1187" s="62"/>
      <c r="S1187" s="550" t="e">
        <f>#REF!+Q1187+R1187</f>
        <v>#REF!</v>
      </c>
      <c r="T1187" s="255">
        <f t="shared" si="1111"/>
        <v>0</v>
      </c>
      <c r="U1187" s="255">
        <f t="shared" si="1112"/>
        <v>0</v>
      </c>
      <c r="V1187" s="255">
        <f t="shared" si="1101"/>
        <v>0</v>
      </c>
      <c r="W1187" s="255">
        <f t="shared" si="1113"/>
        <v>0</v>
      </c>
      <c r="X1187" s="255">
        <f t="shared" si="1114"/>
        <v>0</v>
      </c>
      <c r="Y1187" s="255">
        <f t="shared" si="1115"/>
        <v>0</v>
      </c>
      <c r="Z1187" s="255">
        <f t="shared" si="1116"/>
        <v>0</v>
      </c>
      <c r="AA1187" s="990"/>
    </row>
    <row r="1188" spans="1:27" s="11" customFormat="1" outlineLevel="1">
      <c r="A1188" s="192"/>
      <c r="B1188" s="192"/>
      <c r="C1188" s="193" t="s">
        <v>1013</v>
      </c>
      <c r="D1188" s="194">
        <v>8</v>
      </c>
      <c r="E1188" s="97">
        <v>8</v>
      </c>
      <c r="F1188" s="195" t="s">
        <v>660</v>
      </c>
      <c r="G1188" s="359">
        <v>276000</v>
      </c>
      <c r="H1188" s="359">
        <v>81750</v>
      </c>
      <c r="I1188" s="199">
        <f t="shared" si="1117"/>
        <v>357750</v>
      </c>
      <c r="J1188" s="199">
        <f t="shared" si="1108"/>
        <v>2208000</v>
      </c>
      <c r="K1188" s="199">
        <f t="shared" si="1109"/>
        <v>654000</v>
      </c>
      <c r="L1188" s="199">
        <f t="shared" si="1110"/>
        <v>2862000</v>
      </c>
      <c r="M1188" s="554">
        <f>'KL TTHT CV DOT 2'!P1187</f>
        <v>0</v>
      </c>
      <c r="N1188" s="579">
        <f>'KL TTHT CV DOT 2'!Q1187</f>
        <v>0.45</v>
      </c>
      <c r="O1188" s="579">
        <f t="shared" si="1094"/>
        <v>0.45</v>
      </c>
      <c r="P1188" s="554">
        <f t="shared" si="1097"/>
        <v>0.9</v>
      </c>
      <c r="Q1188" s="199"/>
      <c r="R1188" s="199"/>
      <c r="S1188" s="554" t="e">
        <f>#REF!+Q1188+R1188</f>
        <v>#REF!</v>
      </c>
      <c r="T1188" s="265">
        <f t="shared" si="1111"/>
        <v>0</v>
      </c>
      <c r="U1188" s="265">
        <f t="shared" si="1112"/>
        <v>0</v>
      </c>
      <c r="V1188" s="265">
        <f t="shared" si="1101"/>
        <v>0</v>
      </c>
      <c r="W1188" s="265">
        <f t="shared" si="1113"/>
        <v>993600</v>
      </c>
      <c r="X1188" s="265">
        <f t="shared" si="1114"/>
        <v>294300</v>
      </c>
      <c r="Y1188" s="265">
        <f t="shared" si="1115"/>
        <v>1287900</v>
      </c>
      <c r="Z1188" s="265">
        <f t="shared" si="1116"/>
        <v>1287900</v>
      </c>
      <c r="AA1188" s="990"/>
    </row>
    <row r="1189" spans="1:27" s="11" customFormat="1" outlineLevel="1">
      <c r="A1189" s="192"/>
      <c r="B1189" s="192"/>
      <c r="C1189" s="193" t="s">
        <v>1015</v>
      </c>
      <c r="D1189" s="194">
        <v>8</v>
      </c>
      <c r="E1189" s="97">
        <v>8</v>
      </c>
      <c r="F1189" s="195" t="s">
        <v>660</v>
      </c>
      <c r="G1189" s="359">
        <v>198000.00000000003</v>
      </c>
      <c r="H1189" s="359">
        <v>10900</v>
      </c>
      <c r="I1189" s="199">
        <f t="shared" si="1117"/>
        <v>208900.00000000003</v>
      </c>
      <c r="J1189" s="199">
        <f t="shared" si="1108"/>
        <v>1584000.0000000002</v>
      </c>
      <c r="K1189" s="199">
        <f t="shared" si="1109"/>
        <v>87200</v>
      </c>
      <c r="L1189" s="199">
        <f t="shared" si="1110"/>
        <v>1671200.0000000002</v>
      </c>
      <c r="M1189" s="554">
        <f>'KL TTHT CV DOT 2'!P1188</f>
        <v>0</v>
      </c>
      <c r="N1189" s="579">
        <f>'KL TTHT CV DOT 2'!Q1188</f>
        <v>0.45</v>
      </c>
      <c r="O1189" s="579">
        <f t="shared" si="1094"/>
        <v>0.45</v>
      </c>
      <c r="P1189" s="554">
        <f t="shared" si="1097"/>
        <v>0.9</v>
      </c>
      <c r="Q1189" s="199"/>
      <c r="R1189" s="199"/>
      <c r="S1189" s="554" t="e">
        <f>#REF!+Q1189+R1189</f>
        <v>#REF!</v>
      </c>
      <c r="T1189" s="265">
        <f t="shared" si="1111"/>
        <v>0</v>
      </c>
      <c r="U1189" s="265">
        <f t="shared" si="1112"/>
        <v>0</v>
      </c>
      <c r="V1189" s="265">
        <f t="shared" si="1101"/>
        <v>0</v>
      </c>
      <c r="W1189" s="265">
        <f t="shared" si="1113"/>
        <v>712800.00000000012</v>
      </c>
      <c r="X1189" s="265">
        <f t="shared" si="1114"/>
        <v>39240</v>
      </c>
      <c r="Y1189" s="265">
        <f t="shared" si="1115"/>
        <v>752040.00000000012</v>
      </c>
      <c r="Z1189" s="265">
        <f t="shared" si="1116"/>
        <v>752040.00000000012</v>
      </c>
      <c r="AA1189" s="990"/>
    </row>
    <row r="1190" spans="1:27" s="11" customFormat="1" outlineLevel="1">
      <c r="A1190" s="192"/>
      <c r="B1190" s="192"/>
      <c r="C1190" s="193" t="s">
        <v>923</v>
      </c>
      <c r="D1190" s="194">
        <v>343</v>
      </c>
      <c r="E1190" s="97">
        <v>264</v>
      </c>
      <c r="F1190" s="195" t="s">
        <v>624</v>
      </c>
      <c r="G1190" s="359">
        <v>10032.786885245901</v>
      </c>
      <c r="H1190" s="359">
        <v>3360.0000000000005</v>
      </c>
      <c r="I1190" s="199">
        <f t="shared" si="1117"/>
        <v>13392.786885245901</v>
      </c>
      <c r="J1190" s="199">
        <f t="shared" si="1108"/>
        <v>2648655.7377049178</v>
      </c>
      <c r="K1190" s="199">
        <f t="shared" si="1109"/>
        <v>887040.00000000012</v>
      </c>
      <c r="L1190" s="199">
        <f t="shared" si="1110"/>
        <v>3535695.7377049178</v>
      </c>
      <c r="M1190" s="554">
        <f>'KL TTHT CV DOT 2'!P1189</f>
        <v>0</v>
      </c>
      <c r="N1190" s="579">
        <f>'KL TTHT CV DOT 2'!Q1189</f>
        <v>0</v>
      </c>
      <c r="O1190" s="579">
        <f t="shared" si="1094"/>
        <v>0</v>
      </c>
      <c r="P1190" s="554">
        <f t="shared" si="1097"/>
        <v>0</v>
      </c>
      <c r="Q1190" s="199"/>
      <c r="R1190" s="199"/>
      <c r="S1190" s="554" t="e">
        <f>#REF!+Q1190+R1190</f>
        <v>#REF!</v>
      </c>
      <c r="T1190" s="265">
        <f t="shared" si="1111"/>
        <v>0</v>
      </c>
      <c r="U1190" s="265">
        <f t="shared" si="1112"/>
        <v>0</v>
      </c>
      <c r="V1190" s="265">
        <f t="shared" si="1101"/>
        <v>0</v>
      </c>
      <c r="W1190" s="265">
        <f t="shared" si="1113"/>
        <v>0</v>
      </c>
      <c r="X1190" s="265">
        <f t="shared" si="1114"/>
        <v>0</v>
      </c>
      <c r="Y1190" s="265">
        <f t="shared" si="1115"/>
        <v>0</v>
      </c>
      <c r="Z1190" s="265">
        <f t="shared" si="1116"/>
        <v>0</v>
      </c>
      <c r="AA1190" s="990"/>
    </row>
    <row r="1191" spans="1:27" s="11" customFormat="1" outlineLevel="1">
      <c r="A1191" s="192"/>
      <c r="B1191" s="192"/>
      <c r="C1191" s="193" t="s">
        <v>1043</v>
      </c>
      <c r="D1191" s="194">
        <v>2</v>
      </c>
      <c r="E1191" s="97">
        <v>2</v>
      </c>
      <c r="F1191" s="195" t="s">
        <v>660</v>
      </c>
      <c r="G1191" s="359">
        <v>4031999.9999999995</v>
      </c>
      <c r="H1191" s="359">
        <v>272500</v>
      </c>
      <c r="I1191" s="199">
        <f t="shared" si="1117"/>
        <v>4304500</v>
      </c>
      <c r="J1191" s="199">
        <f t="shared" si="1108"/>
        <v>8063999.9999999991</v>
      </c>
      <c r="K1191" s="199">
        <f t="shared" si="1109"/>
        <v>545000</v>
      </c>
      <c r="L1191" s="199">
        <f t="shared" si="1110"/>
        <v>8609000</v>
      </c>
      <c r="M1191" s="554">
        <f>'KL TTHT CV DOT 2'!P1190</f>
        <v>0</v>
      </c>
      <c r="N1191" s="579">
        <f>'KL TTHT CV DOT 2'!Q1190</f>
        <v>0</v>
      </c>
      <c r="O1191" s="579">
        <f t="shared" si="1094"/>
        <v>0</v>
      </c>
      <c r="P1191" s="554">
        <f t="shared" si="1097"/>
        <v>0</v>
      </c>
      <c r="Q1191" s="199"/>
      <c r="R1191" s="199"/>
      <c r="S1191" s="554" t="e">
        <f>#REF!+Q1191+R1191</f>
        <v>#REF!</v>
      </c>
      <c r="T1191" s="265">
        <f t="shared" si="1111"/>
        <v>0</v>
      </c>
      <c r="U1191" s="265">
        <f t="shared" si="1112"/>
        <v>0</v>
      </c>
      <c r="V1191" s="265">
        <f t="shared" si="1101"/>
        <v>0</v>
      </c>
      <c r="W1191" s="265">
        <f t="shared" si="1113"/>
        <v>0</v>
      </c>
      <c r="X1191" s="265">
        <f t="shared" si="1114"/>
        <v>0</v>
      </c>
      <c r="Y1191" s="265">
        <f t="shared" si="1115"/>
        <v>0</v>
      </c>
      <c r="Z1191" s="265">
        <f t="shared" si="1116"/>
        <v>0</v>
      </c>
      <c r="AA1191" s="990"/>
    </row>
    <row r="1192" spans="1:27" s="11" customFormat="1" ht="26.4" outlineLevel="1">
      <c r="A1192" s="192"/>
      <c r="B1192" s="192"/>
      <c r="C1192" s="400" t="s">
        <v>1045</v>
      </c>
      <c r="D1192" s="194">
        <v>2</v>
      </c>
      <c r="E1192" s="97">
        <v>2</v>
      </c>
      <c r="F1192" s="195" t="s">
        <v>660</v>
      </c>
      <c r="G1192" s="359">
        <v>935000.00000000012</v>
      </c>
      <c r="H1192" s="359">
        <v>49050</v>
      </c>
      <c r="I1192" s="199">
        <f t="shared" si="1117"/>
        <v>984050.00000000012</v>
      </c>
      <c r="J1192" s="199">
        <f t="shared" si="1108"/>
        <v>1870000.0000000002</v>
      </c>
      <c r="K1192" s="199">
        <f t="shared" si="1109"/>
        <v>98100</v>
      </c>
      <c r="L1192" s="199">
        <f t="shared" si="1110"/>
        <v>1968100.0000000002</v>
      </c>
      <c r="M1192" s="554">
        <f>'KL TTHT CV DOT 2'!P1191</f>
        <v>0</v>
      </c>
      <c r="N1192" s="579">
        <f>'KL TTHT CV DOT 2'!Q1191</f>
        <v>0.45</v>
      </c>
      <c r="O1192" s="579">
        <f t="shared" si="1094"/>
        <v>0.45</v>
      </c>
      <c r="P1192" s="554">
        <f t="shared" si="1097"/>
        <v>0.9</v>
      </c>
      <c r="Q1192" s="199"/>
      <c r="R1192" s="199"/>
      <c r="S1192" s="554" t="e">
        <f>#REF!+Q1192+R1192</f>
        <v>#REF!</v>
      </c>
      <c r="T1192" s="265">
        <f t="shared" si="1111"/>
        <v>0</v>
      </c>
      <c r="U1192" s="265">
        <f t="shared" si="1112"/>
        <v>0</v>
      </c>
      <c r="V1192" s="265">
        <f t="shared" si="1101"/>
        <v>0</v>
      </c>
      <c r="W1192" s="265">
        <f t="shared" si="1113"/>
        <v>841500.00000000012</v>
      </c>
      <c r="X1192" s="265">
        <f t="shared" si="1114"/>
        <v>44145</v>
      </c>
      <c r="Y1192" s="265">
        <f t="shared" si="1115"/>
        <v>885645.00000000012</v>
      </c>
      <c r="Z1192" s="265">
        <f t="shared" si="1116"/>
        <v>885645.00000000012</v>
      </c>
      <c r="AA1192" s="990"/>
    </row>
    <row r="1193" spans="1:27" s="11" customFormat="1" outlineLevel="1">
      <c r="A1193" s="192"/>
      <c r="B1193" s="192"/>
      <c r="C1193" s="193" t="s">
        <v>1046</v>
      </c>
      <c r="D1193" s="194">
        <v>4</v>
      </c>
      <c r="E1193" s="97">
        <v>4</v>
      </c>
      <c r="F1193" s="195" t="s">
        <v>660</v>
      </c>
      <c r="G1193" s="359">
        <v>198000.00000000003</v>
      </c>
      <c r="H1193" s="359">
        <v>10900</v>
      </c>
      <c r="I1193" s="199">
        <f t="shared" si="1117"/>
        <v>208900.00000000003</v>
      </c>
      <c r="J1193" s="199">
        <f t="shared" si="1108"/>
        <v>792000.00000000012</v>
      </c>
      <c r="K1193" s="199">
        <f t="shared" si="1109"/>
        <v>43600</v>
      </c>
      <c r="L1193" s="199">
        <f t="shared" si="1110"/>
        <v>835600.00000000012</v>
      </c>
      <c r="M1193" s="554">
        <f>'KL TTHT CV DOT 2'!P1192</f>
        <v>0</v>
      </c>
      <c r="N1193" s="579">
        <f>'KL TTHT CV DOT 2'!Q1192</f>
        <v>0.45</v>
      </c>
      <c r="O1193" s="579">
        <f t="shared" si="1094"/>
        <v>0.45</v>
      </c>
      <c r="P1193" s="554">
        <f t="shared" si="1097"/>
        <v>0.9</v>
      </c>
      <c r="Q1193" s="199"/>
      <c r="R1193" s="199"/>
      <c r="S1193" s="554" t="e">
        <f>#REF!+Q1193+R1193</f>
        <v>#REF!</v>
      </c>
      <c r="T1193" s="265">
        <f t="shared" si="1111"/>
        <v>0</v>
      </c>
      <c r="U1193" s="265">
        <f t="shared" si="1112"/>
        <v>0</v>
      </c>
      <c r="V1193" s="265">
        <f t="shared" si="1101"/>
        <v>0</v>
      </c>
      <c r="W1193" s="265">
        <f t="shared" si="1113"/>
        <v>356400.00000000006</v>
      </c>
      <c r="X1193" s="265">
        <f t="shared" si="1114"/>
        <v>19620</v>
      </c>
      <c r="Y1193" s="265">
        <f t="shared" si="1115"/>
        <v>376020.00000000006</v>
      </c>
      <c r="Z1193" s="265">
        <f t="shared" si="1116"/>
        <v>376020.00000000006</v>
      </c>
      <c r="AA1193" s="990"/>
    </row>
    <row r="1194" spans="1:27" s="11" customFormat="1" outlineLevel="1">
      <c r="A1194" s="192"/>
      <c r="B1194" s="192"/>
      <c r="C1194" s="347" t="s">
        <v>985</v>
      </c>
      <c r="D1194" s="194">
        <v>2</v>
      </c>
      <c r="E1194" s="97">
        <v>2</v>
      </c>
      <c r="F1194" s="195" t="s">
        <v>660</v>
      </c>
      <c r="G1194" s="359">
        <v>550000</v>
      </c>
      <c r="H1194" s="359">
        <v>10900</v>
      </c>
      <c r="I1194" s="199">
        <f t="shared" si="1117"/>
        <v>560900</v>
      </c>
      <c r="J1194" s="199">
        <f t="shared" si="1108"/>
        <v>1100000</v>
      </c>
      <c r="K1194" s="199">
        <f t="shared" si="1109"/>
        <v>21800</v>
      </c>
      <c r="L1194" s="199">
        <f t="shared" si="1110"/>
        <v>1121800</v>
      </c>
      <c r="M1194" s="554">
        <f>'KL TTHT CV DOT 2'!P1193</f>
        <v>0</v>
      </c>
      <c r="N1194" s="579">
        <f>'KL TTHT CV DOT 2'!Q1193</f>
        <v>0.45</v>
      </c>
      <c r="O1194" s="579">
        <f t="shared" si="1094"/>
        <v>0.45</v>
      </c>
      <c r="P1194" s="554">
        <f t="shared" si="1097"/>
        <v>0.9</v>
      </c>
      <c r="Q1194" s="199"/>
      <c r="R1194" s="199"/>
      <c r="S1194" s="554" t="e">
        <f>#REF!+Q1194+R1194</f>
        <v>#REF!</v>
      </c>
      <c r="T1194" s="265">
        <f t="shared" si="1111"/>
        <v>0</v>
      </c>
      <c r="U1194" s="265">
        <f t="shared" si="1112"/>
        <v>0</v>
      </c>
      <c r="V1194" s="265">
        <f t="shared" si="1101"/>
        <v>0</v>
      </c>
      <c r="W1194" s="265">
        <f t="shared" si="1113"/>
        <v>495000</v>
      </c>
      <c r="X1194" s="265">
        <f t="shared" si="1114"/>
        <v>9810</v>
      </c>
      <c r="Y1194" s="265">
        <f t="shared" si="1115"/>
        <v>504810</v>
      </c>
      <c r="Z1194" s="265">
        <f t="shared" si="1116"/>
        <v>504810</v>
      </c>
      <c r="AA1194" s="990"/>
    </row>
    <row r="1195" spans="1:27" s="11" customFormat="1" outlineLevel="1">
      <c r="A1195" s="192"/>
      <c r="B1195" s="192"/>
      <c r="C1195" s="193" t="s">
        <v>1047</v>
      </c>
      <c r="D1195" s="194">
        <v>190</v>
      </c>
      <c r="E1195" s="97">
        <v>190</v>
      </c>
      <c r="F1195" s="195" t="s">
        <v>624</v>
      </c>
      <c r="G1195" s="359">
        <v>54000</v>
      </c>
      <c r="H1195" s="359">
        <v>3360.0000000000005</v>
      </c>
      <c r="I1195" s="199">
        <f t="shared" si="1117"/>
        <v>57360</v>
      </c>
      <c r="J1195" s="199">
        <f t="shared" si="1108"/>
        <v>10260000</v>
      </c>
      <c r="K1195" s="199">
        <f t="shared" si="1109"/>
        <v>638400.00000000012</v>
      </c>
      <c r="L1195" s="199">
        <f t="shared" si="1110"/>
        <v>10898400</v>
      </c>
      <c r="M1195" s="554">
        <f>'KL TTHT CV DOT 2'!P1194</f>
        <v>0</v>
      </c>
      <c r="N1195" s="579">
        <f>'KL TTHT CV DOT 2'!Q1194</f>
        <v>0</v>
      </c>
      <c r="O1195" s="579">
        <f t="shared" si="1094"/>
        <v>0</v>
      </c>
      <c r="P1195" s="554">
        <f t="shared" si="1097"/>
        <v>0</v>
      </c>
      <c r="Q1195" s="199"/>
      <c r="R1195" s="199"/>
      <c r="S1195" s="554" t="e">
        <f>#REF!+Q1195+R1195</f>
        <v>#REF!</v>
      </c>
      <c r="T1195" s="265">
        <f t="shared" si="1111"/>
        <v>0</v>
      </c>
      <c r="U1195" s="265">
        <f t="shared" si="1112"/>
        <v>0</v>
      </c>
      <c r="V1195" s="265">
        <f t="shared" si="1101"/>
        <v>0</v>
      </c>
      <c r="W1195" s="265">
        <f t="shared" si="1113"/>
        <v>0</v>
      </c>
      <c r="X1195" s="265">
        <f t="shared" si="1114"/>
        <v>0</v>
      </c>
      <c r="Y1195" s="265">
        <f t="shared" si="1115"/>
        <v>0</v>
      </c>
      <c r="Z1195" s="265">
        <f t="shared" si="1116"/>
        <v>0</v>
      </c>
      <c r="AA1195" s="990"/>
    </row>
    <row r="1196" spans="1:27" s="11" customFormat="1" outlineLevel="1">
      <c r="A1196" s="192"/>
      <c r="B1196" s="192"/>
      <c r="C1196" s="355" t="s">
        <v>646</v>
      </c>
      <c r="D1196" s="194">
        <v>100</v>
      </c>
      <c r="E1196" s="97">
        <v>100</v>
      </c>
      <c r="F1196" s="195" t="s">
        <v>624</v>
      </c>
      <c r="G1196" s="359">
        <v>32518.739999999998</v>
      </c>
      <c r="H1196" s="359">
        <v>7485.6650000000009</v>
      </c>
      <c r="I1196" s="199">
        <f t="shared" si="1117"/>
        <v>40004.404999999999</v>
      </c>
      <c r="J1196" s="199">
        <f t="shared" si="1108"/>
        <v>3251874</v>
      </c>
      <c r="K1196" s="199">
        <f t="shared" si="1109"/>
        <v>748566.50000000012</v>
      </c>
      <c r="L1196" s="199">
        <f t="shared" si="1110"/>
        <v>4000440.5</v>
      </c>
      <c r="M1196" s="554">
        <f>'KL TTHT CV DOT 2'!P1195</f>
        <v>0</v>
      </c>
      <c r="N1196" s="579">
        <f>'KL TTHT CV DOT 2'!Q1195</f>
        <v>0</v>
      </c>
      <c r="O1196" s="579">
        <f t="shared" si="1094"/>
        <v>0</v>
      </c>
      <c r="P1196" s="554">
        <f t="shared" si="1097"/>
        <v>0</v>
      </c>
      <c r="Q1196" s="199"/>
      <c r="R1196" s="199"/>
      <c r="S1196" s="554" t="e">
        <f>#REF!+Q1196+R1196</f>
        <v>#REF!</v>
      </c>
      <c r="T1196" s="265">
        <f t="shared" si="1111"/>
        <v>0</v>
      </c>
      <c r="U1196" s="265">
        <f t="shared" si="1112"/>
        <v>0</v>
      </c>
      <c r="V1196" s="265">
        <f t="shared" si="1101"/>
        <v>0</v>
      </c>
      <c r="W1196" s="265">
        <f t="shared" si="1113"/>
        <v>0</v>
      </c>
      <c r="X1196" s="265">
        <f t="shared" si="1114"/>
        <v>0</v>
      </c>
      <c r="Y1196" s="265">
        <f t="shared" si="1115"/>
        <v>0</v>
      </c>
      <c r="Z1196" s="265">
        <f t="shared" si="1116"/>
        <v>0</v>
      </c>
      <c r="AA1196" s="990"/>
    </row>
    <row r="1197" spans="1:27" s="11" customFormat="1" outlineLevel="1">
      <c r="A1197" s="192"/>
      <c r="B1197" s="192"/>
      <c r="C1197" s="386" t="s">
        <v>928</v>
      </c>
      <c r="D1197" s="194">
        <v>144</v>
      </c>
      <c r="E1197" s="97">
        <v>200</v>
      </c>
      <c r="F1197" s="195" t="s">
        <v>624</v>
      </c>
      <c r="G1197" s="359">
        <v>8773.9726027397246</v>
      </c>
      <c r="H1197" s="359">
        <v>14594.016411764707</v>
      </c>
      <c r="I1197" s="199">
        <f t="shared" si="1117"/>
        <v>23367.989014504434</v>
      </c>
      <c r="J1197" s="199">
        <f t="shared" si="1108"/>
        <v>1754794.5205479448</v>
      </c>
      <c r="K1197" s="199">
        <f t="shared" si="1109"/>
        <v>2918803.2823529416</v>
      </c>
      <c r="L1197" s="199">
        <f t="shared" si="1110"/>
        <v>4673597.8029008871</v>
      </c>
      <c r="M1197" s="554">
        <f>'KL TTHT CV DOT 2'!P1196</f>
        <v>0</v>
      </c>
      <c r="N1197" s="579">
        <f>'KL TTHT CV DOT 2'!Q1196</f>
        <v>0</v>
      </c>
      <c r="O1197" s="579">
        <f t="shared" si="1094"/>
        <v>0</v>
      </c>
      <c r="P1197" s="554">
        <f t="shared" si="1097"/>
        <v>0</v>
      </c>
      <c r="Q1197" s="199"/>
      <c r="R1197" s="199"/>
      <c r="S1197" s="554" t="e">
        <f>#REF!+Q1197+R1197</f>
        <v>#REF!</v>
      </c>
      <c r="T1197" s="265">
        <f t="shared" si="1111"/>
        <v>0</v>
      </c>
      <c r="U1197" s="265">
        <f t="shared" si="1112"/>
        <v>0</v>
      </c>
      <c r="V1197" s="265">
        <f t="shared" si="1101"/>
        <v>0</v>
      </c>
      <c r="W1197" s="265">
        <f t="shared" si="1113"/>
        <v>0</v>
      </c>
      <c r="X1197" s="265">
        <f t="shared" si="1114"/>
        <v>0</v>
      </c>
      <c r="Y1197" s="265">
        <f t="shared" si="1115"/>
        <v>0</v>
      </c>
      <c r="Z1197" s="265">
        <f t="shared" si="1116"/>
        <v>0</v>
      </c>
      <c r="AA1197" s="990"/>
    </row>
    <row r="1198" spans="1:27" s="11" customFormat="1" outlineLevel="1">
      <c r="A1198" s="192"/>
      <c r="B1198" s="192"/>
      <c r="C1198" s="193" t="s">
        <v>1049</v>
      </c>
      <c r="D1198" s="194">
        <v>100</v>
      </c>
      <c r="E1198" s="97">
        <v>100</v>
      </c>
      <c r="F1198" s="195" t="s">
        <v>624</v>
      </c>
      <c r="G1198" s="359">
        <v>17049.186602870814</v>
      </c>
      <c r="H1198" s="359">
        <v>15805.000000000002</v>
      </c>
      <c r="I1198" s="199">
        <f t="shared" si="1117"/>
        <v>32854.186602870817</v>
      </c>
      <c r="J1198" s="199">
        <f t="shared" si="1108"/>
        <v>1704918.6602870813</v>
      </c>
      <c r="K1198" s="199">
        <f t="shared" si="1109"/>
        <v>1580500.0000000002</v>
      </c>
      <c r="L1198" s="199">
        <f t="shared" si="1110"/>
        <v>3285418.6602870817</v>
      </c>
      <c r="M1198" s="554">
        <f>'KL TTHT CV DOT 2'!P1197</f>
        <v>0</v>
      </c>
      <c r="N1198" s="579">
        <f>'KL TTHT CV DOT 2'!Q1197</f>
        <v>0</v>
      </c>
      <c r="O1198" s="579">
        <f t="shared" si="1094"/>
        <v>0</v>
      </c>
      <c r="P1198" s="554">
        <f t="shared" si="1097"/>
        <v>0</v>
      </c>
      <c r="Q1198" s="199"/>
      <c r="R1198" s="199"/>
      <c r="S1198" s="554" t="e">
        <f>#REF!+Q1198+R1198</f>
        <v>#REF!</v>
      </c>
      <c r="T1198" s="265">
        <f t="shared" si="1111"/>
        <v>0</v>
      </c>
      <c r="U1198" s="265">
        <f t="shared" si="1112"/>
        <v>0</v>
      </c>
      <c r="V1198" s="265">
        <f t="shared" si="1101"/>
        <v>0</v>
      </c>
      <c r="W1198" s="265">
        <f t="shared" si="1113"/>
        <v>0</v>
      </c>
      <c r="X1198" s="265">
        <f t="shared" si="1114"/>
        <v>0</v>
      </c>
      <c r="Y1198" s="265">
        <f t="shared" si="1115"/>
        <v>0</v>
      </c>
      <c r="Z1198" s="265">
        <f t="shared" si="1116"/>
        <v>0</v>
      </c>
      <c r="AA1198" s="990"/>
    </row>
    <row r="1199" spans="1:27" s="11" customFormat="1" ht="26.4" outlineLevel="1">
      <c r="A1199" s="192"/>
      <c r="B1199" s="192"/>
      <c r="C1199" s="193" t="s">
        <v>1050</v>
      </c>
      <c r="D1199" s="194">
        <v>8</v>
      </c>
      <c r="E1199" s="97">
        <v>8</v>
      </c>
      <c r="F1199" s="195" t="s">
        <v>624</v>
      </c>
      <c r="G1199" s="359">
        <v>0</v>
      </c>
      <c r="H1199" s="359">
        <v>175000</v>
      </c>
      <c r="I1199" s="199">
        <f t="shared" si="1117"/>
        <v>175000</v>
      </c>
      <c r="J1199" s="199">
        <f t="shared" si="1108"/>
        <v>0</v>
      </c>
      <c r="K1199" s="199">
        <f t="shared" si="1109"/>
        <v>1400000</v>
      </c>
      <c r="L1199" s="199">
        <f t="shared" si="1110"/>
        <v>1400000</v>
      </c>
      <c r="M1199" s="554">
        <f>'KL TTHT CV DOT 2'!P1198</f>
        <v>0</v>
      </c>
      <c r="N1199" s="579">
        <f>'KL TTHT CV DOT 2'!Q1198</f>
        <v>0</v>
      </c>
      <c r="O1199" s="579">
        <f t="shared" si="1094"/>
        <v>0</v>
      </c>
      <c r="P1199" s="554">
        <f t="shared" si="1097"/>
        <v>0</v>
      </c>
      <c r="Q1199" s="199"/>
      <c r="R1199" s="199"/>
      <c r="S1199" s="554" t="e">
        <f>#REF!+Q1199+R1199</f>
        <v>#REF!</v>
      </c>
      <c r="T1199" s="265">
        <f t="shared" si="1111"/>
        <v>0</v>
      </c>
      <c r="U1199" s="265">
        <f t="shared" si="1112"/>
        <v>0</v>
      </c>
      <c r="V1199" s="265">
        <f t="shared" si="1101"/>
        <v>0</v>
      </c>
      <c r="W1199" s="265">
        <f t="shared" si="1113"/>
        <v>0</v>
      </c>
      <c r="X1199" s="265">
        <f t="shared" si="1114"/>
        <v>0</v>
      </c>
      <c r="Y1199" s="265">
        <f t="shared" si="1115"/>
        <v>0</v>
      </c>
      <c r="Z1199" s="265">
        <f t="shared" si="1116"/>
        <v>0</v>
      </c>
      <c r="AA1199" s="990"/>
    </row>
    <row r="1200" spans="1:27" outlineLevel="1">
      <c r="A1200" s="137"/>
      <c r="B1200" s="137"/>
      <c r="C1200" s="138" t="s">
        <v>896</v>
      </c>
      <c r="D1200" s="97">
        <v>2</v>
      </c>
      <c r="E1200" s="97">
        <f>48</f>
        <v>48</v>
      </c>
      <c r="F1200" s="139" t="s">
        <v>897</v>
      </c>
      <c r="G1200" s="359">
        <v>0</v>
      </c>
      <c r="H1200" s="359">
        <v>50600.000000000007</v>
      </c>
      <c r="I1200" s="62">
        <f t="shared" si="1117"/>
        <v>50600.000000000007</v>
      </c>
      <c r="J1200" s="62">
        <f t="shared" si="1108"/>
        <v>0</v>
      </c>
      <c r="K1200" s="62">
        <f t="shared" si="1109"/>
        <v>2428800.0000000005</v>
      </c>
      <c r="L1200" s="62">
        <f t="shared" si="1110"/>
        <v>2428800.0000000005</v>
      </c>
      <c r="M1200" s="550">
        <f>'KL TTHT CV DOT 2'!P1199</f>
        <v>0</v>
      </c>
      <c r="N1200" s="574">
        <f>'KL TTHT CV DOT 2'!Q1199</f>
        <v>0</v>
      </c>
      <c r="O1200" s="574">
        <f t="shared" si="1094"/>
        <v>0</v>
      </c>
      <c r="P1200" s="550">
        <f t="shared" si="1097"/>
        <v>0</v>
      </c>
      <c r="Q1200" s="62"/>
      <c r="R1200" s="62"/>
      <c r="S1200" s="550" t="e">
        <f>#REF!+Q1200+R1200</f>
        <v>#REF!</v>
      </c>
      <c r="T1200" s="255">
        <f t="shared" si="1111"/>
        <v>0</v>
      </c>
      <c r="U1200" s="255">
        <f t="shared" si="1112"/>
        <v>0</v>
      </c>
      <c r="V1200" s="255">
        <f t="shared" si="1101"/>
        <v>0</v>
      </c>
      <c r="W1200" s="255">
        <f t="shared" si="1113"/>
        <v>0</v>
      </c>
      <c r="X1200" s="255">
        <f t="shared" si="1114"/>
        <v>0</v>
      </c>
      <c r="Y1200" s="255">
        <f t="shared" si="1115"/>
        <v>0</v>
      </c>
      <c r="Z1200" s="255">
        <f t="shared" si="1116"/>
        <v>0</v>
      </c>
      <c r="AA1200" s="990"/>
    </row>
    <row r="1201" spans="1:27" outlineLevel="1">
      <c r="A1201" s="137"/>
      <c r="B1201" s="137"/>
      <c r="C1201" s="138" t="s">
        <v>899</v>
      </c>
      <c r="D1201" s="97">
        <v>8</v>
      </c>
      <c r="E1201" s="97">
        <v>8</v>
      </c>
      <c r="F1201" s="139" t="s">
        <v>897</v>
      </c>
      <c r="G1201" s="359">
        <v>0</v>
      </c>
      <c r="H1201" s="359">
        <v>50600.000000000007</v>
      </c>
      <c r="I1201" s="62">
        <f t="shared" si="1117"/>
        <v>50600.000000000007</v>
      </c>
      <c r="J1201" s="62">
        <f t="shared" si="1108"/>
        <v>0</v>
      </c>
      <c r="K1201" s="62">
        <f t="shared" si="1109"/>
        <v>404800.00000000006</v>
      </c>
      <c r="L1201" s="62">
        <f t="shared" si="1110"/>
        <v>404800.00000000006</v>
      </c>
      <c r="M1201" s="550">
        <f>'KL TTHT CV DOT 2'!P1200</f>
        <v>0</v>
      </c>
      <c r="N1201" s="574">
        <f>'KL TTHT CV DOT 2'!Q1200</f>
        <v>0</v>
      </c>
      <c r="O1201" s="574">
        <f t="shared" si="1094"/>
        <v>0</v>
      </c>
      <c r="P1201" s="550">
        <f t="shared" si="1097"/>
        <v>0</v>
      </c>
      <c r="Q1201" s="62"/>
      <c r="R1201" s="62"/>
      <c r="S1201" s="550" t="e">
        <f>#REF!+Q1201+R1201</f>
        <v>#REF!</v>
      </c>
      <c r="T1201" s="255">
        <f t="shared" si="1111"/>
        <v>0</v>
      </c>
      <c r="U1201" s="255">
        <f t="shared" si="1112"/>
        <v>0</v>
      </c>
      <c r="V1201" s="255">
        <f t="shared" si="1101"/>
        <v>0</v>
      </c>
      <c r="W1201" s="255">
        <f t="shared" si="1113"/>
        <v>0</v>
      </c>
      <c r="X1201" s="255">
        <f t="shared" si="1114"/>
        <v>0</v>
      </c>
      <c r="Y1201" s="255">
        <f t="shared" si="1115"/>
        <v>0</v>
      </c>
      <c r="Z1201" s="255">
        <f t="shared" si="1116"/>
        <v>0</v>
      </c>
      <c r="AA1201" s="990"/>
    </row>
    <row r="1202" spans="1:27" s="399" customFormat="1" outlineLevel="1">
      <c r="A1202" s="395"/>
      <c r="B1202" s="395"/>
      <c r="C1202" s="400" t="s">
        <v>657</v>
      </c>
      <c r="D1202" s="97">
        <v>1</v>
      </c>
      <c r="E1202" s="97">
        <v>1</v>
      </c>
      <c r="F1202" s="397" t="s">
        <v>619</v>
      </c>
      <c r="G1202" s="497">
        <v>6046505.6206718339</v>
      </c>
      <c r="H1202" s="497">
        <v>1813951.6862015501</v>
      </c>
      <c r="I1202" s="62">
        <f t="shared" si="1117"/>
        <v>7860457.3068733839</v>
      </c>
      <c r="J1202" s="62">
        <f t="shared" si="1108"/>
        <v>6046505.6206718339</v>
      </c>
      <c r="K1202" s="62">
        <f t="shared" si="1109"/>
        <v>1813951.6862015501</v>
      </c>
      <c r="L1202" s="62">
        <f t="shared" si="1110"/>
        <v>7860457.3068733839</v>
      </c>
      <c r="M1202" s="550">
        <f>'KL TTHT CV DOT 2'!P1201</f>
        <v>0</v>
      </c>
      <c r="N1202" s="574">
        <f>'KL TTHT CV DOT 2'!Q1201</f>
        <v>0</v>
      </c>
      <c r="O1202" s="574">
        <f t="shared" si="1094"/>
        <v>0</v>
      </c>
      <c r="P1202" s="550">
        <f t="shared" si="1097"/>
        <v>0</v>
      </c>
      <c r="Q1202" s="62"/>
      <c r="R1202" s="62"/>
      <c r="S1202" s="550" t="e">
        <f>#REF!+Q1202+R1202</f>
        <v>#REF!</v>
      </c>
      <c r="T1202" s="255">
        <f t="shared" si="1111"/>
        <v>0</v>
      </c>
      <c r="U1202" s="255">
        <f t="shared" si="1112"/>
        <v>0</v>
      </c>
      <c r="V1202" s="255">
        <f t="shared" si="1101"/>
        <v>0</v>
      </c>
      <c r="W1202" s="255">
        <f t="shared" si="1113"/>
        <v>0</v>
      </c>
      <c r="X1202" s="255">
        <f t="shared" si="1114"/>
        <v>0</v>
      </c>
      <c r="Y1202" s="255">
        <f t="shared" si="1115"/>
        <v>0</v>
      </c>
      <c r="Z1202" s="255">
        <f t="shared" si="1116"/>
        <v>0</v>
      </c>
      <c r="AA1202" s="990"/>
    </row>
    <row r="1203" spans="1:27">
      <c r="A1203" s="137"/>
      <c r="B1203" s="137"/>
      <c r="C1203" s="138"/>
      <c r="D1203" s="94"/>
      <c r="E1203" s="94"/>
      <c r="F1203" s="139"/>
      <c r="G1203" s="71"/>
      <c r="H1203" s="71"/>
      <c r="I1203" s="71"/>
      <c r="J1203" s="71"/>
      <c r="K1203" s="71"/>
      <c r="L1203" s="62"/>
      <c r="M1203" s="552">
        <f>'KL TTHT CV DOT 2'!P1202</f>
        <v>0</v>
      </c>
      <c r="N1203" s="570">
        <f>'KL TTHT CV DOT 2'!Q1202</f>
        <v>0</v>
      </c>
      <c r="O1203" s="570">
        <f t="shared" si="1094"/>
        <v>0</v>
      </c>
      <c r="P1203" s="552">
        <f t="shared" si="1097"/>
        <v>0</v>
      </c>
      <c r="Q1203" s="71"/>
      <c r="R1203" s="71"/>
      <c r="S1203" s="552" t="e">
        <f>#REF!+Q1203+R1203</f>
        <v>#REF!</v>
      </c>
      <c r="T1203" s="257">
        <f t="shared" si="1111"/>
        <v>0</v>
      </c>
      <c r="U1203" s="257">
        <f t="shared" si="1112"/>
        <v>0</v>
      </c>
      <c r="V1203" s="257">
        <f t="shared" si="1101"/>
        <v>0</v>
      </c>
      <c r="W1203" s="257">
        <f t="shared" si="1113"/>
        <v>0</v>
      </c>
      <c r="X1203" s="257">
        <f t="shared" si="1114"/>
        <v>0</v>
      </c>
      <c r="Y1203" s="257">
        <f t="shared" si="1115"/>
        <v>0</v>
      </c>
      <c r="Z1203" s="257">
        <f t="shared" si="1116"/>
        <v>0</v>
      </c>
      <c r="AA1203" s="990"/>
    </row>
    <row r="1204" spans="1:27">
      <c r="A1204" s="149" t="s">
        <v>335</v>
      </c>
      <c r="B1204" s="149"/>
      <c r="C1204" s="150" t="s">
        <v>336</v>
      </c>
      <c r="D1204" s="100"/>
      <c r="E1204" s="100"/>
      <c r="F1204" s="151"/>
      <c r="G1204" s="75"/>
      <c r="H1204" s="75"/>
      <c r="I1204" s="75"/>
      <c r="J1204" s="75"/>
      <c r="K1204" s="75"/>
      <c r="L1204" s="75">
        <f>SUBTOTAL(9,L1205:L1207)</f>
        <v>0</v>
      </c>
      <c r="M1204" s="555">
        <f>'KL TTHT CV DOT 2'!P1203</f>
        <v>0</v>
      </c>
      <c r="N1204" s="571">
        <f>'KL TTHT CV DOT 2'!Q1203</f>
        <v>0</v>
      </c>
      <c r="O1204" s="571">
        <f t="shared" si="1094"/>
        <v>0</v>
      </c>
      <c r="P1204" s="555">
        <f t="shared" si="1097"/>
        <v>0</v>
      </c>
      <c r="Q1204" s="75"/>
      <c r="R1204" s="75"/>
      <c r="S1204" s="555" t="e">
        <f>#REF!+Q1204+R1204</f>
        <v>#REF!</v>
      </c>
      <c r="T1204" s="259">
        <f t="shared" si="1111"/>
        <v>0</v>
      </c>
      <c r="U1204" s="259">
        <f t="shared" si="1112"/>
        <v>0</v>
      </c>
      <c r="V1204" s="259">
        <f t="shared" si="1101"/>
        <v>0</v>
      </c>
      <c r="W1204" s="259">
        <f t="shared" si="1113"/>
        <v>0</v>
      </c>
      <c r="X1204" s="259">
        <f t="shared" si="1114"/>
        <v>0</v>
      </c>
      <c r="Y1204" s="259">
        <f t="shared" si="1115"/>
        <v>0</v>
      </c>
      <c r="Z1204" s="259">
        <f t="shared" si="1116"/>
        <v>0</v>
      </c>
      <c r="AA1204" s="988"/>
    </row>
    <row r="1205" spans="1:27">
      <c r="A1205" s="137" t="s">
        <v>337</v>
      </c>
      <c r="B1205" s="137"/>
      <c r="C1205" s="138" t="s">
        <v>338</v>
      </c>
      <c r="D1205" s="94">
        <v>1</v>
      </c>
      <c r="E1205" s="94"/>
      <c r="F1205" s="139" t="s">
        <v>10</v>
      </c>
      <c r="G1205" s="71"/>
      <c r="H1205" s="71"/>
      <c r="I1205" s="71"/>
      <c r="J1205" s="71"/>
      <c r="K1205" s="71"/>
      <c r="L1205" s="62"/>
      <c r="M1205" s="552">
        <f>'KL TTHT CV DOT 2'!P1204</f>
        <v>0</v>
      </c>
      <c r="N1205" s="570">
        <f>'KL TTHT CV DOT 2'!Q1204</f>
        <v>0</v>
      </c>
      <c r="O1205" s="570">
        <f t="shared" si="1094"/>
        <v>0</v>
      </c>
      <c r="P1205" s="552">
        <f t="shared" si="1097"/>
        <v>0</v>
      </c>
      <c r="Q1205" s="71"/>
      <c r="R1205" s="71"/>
      <c r="S1205" s="552" t="e">
        <f>#REF!+Q1205+R1205</f>
        <v>#REF!</v>
      </c>
      <c r="T1205" s="257">
        <f t="shared" si="1111"/>
        <v>0</v>
      </c>
      <c r="U1205" s="257">
        <f t="shared" si="1112"/>
        <v>0</v>
      </c>
      <c r="V1205" s="257">
        <f t="shared" si="1101"/>
        <v>0</v>
      </c>
      <c r="W1205" s="257">
        <f t="shared" si="1113"/>
        <v>0</v>
      </c>
      <c r="X1205" s="257">
        <f t="shared" si="1114"/>
        <v>0</v>
      </c>
      <c r="Y1205" s="257">
        <f t="shared" si="1115"/>
        <v>0</v>
      </c>
      <c r="Z1205" s="257">
        <f t="shared" si="1116"/>
        <v>0</v>
      </c>
      <c r="AA1205" s="990"/>
    </row>
    <row r="1206" spans="1:27">
      <c r="A1206" s="137" t="s">
        <v>339</v>
      </c>
      <c r="B1206" s="137"/>
      <c r="C1206" s="138" t="s">
        <v>340</v>
      </c>
      <c r="D1206" s="94">
        <v>1</v>
      </c>
      <c r="E1206" s="94"/>
      <c r="F1206" s="139" t="s">
        <v>10</v>
      </c>
      <c r="G1206" s="71"/>
      <c r="H1206" s="71"/>
      <c r="I1206" s="71"/>
      <c r="J1206" s="71"/>
      <c r="K1206" s="71"/>
      <c r="L1206" s="62"/>
      <c r="M1206" s="552">
        <f>'KL TTHT CV DOT 2'!P1205</f>
        <v>0</v>
      </c>
      <c r="N1206" s="570">
        <f>'KL TTHT CV DOT 2'!Q1205</f>
        <v>0</v>
      </c>
      <c r="O1206" s="570">
        <f t="shared" si="1094"/>
        <v>0</v>
      </c>
      <c r="P1206" s="552">
        <f t="shared" si="1097"/>
        <v>0</v>
      </c>
      <c r="Q1206" s="71"/>
      <c r="R1206" s="71"/>
      <c r="S1206" s="552" t="e">
        <f>#REF!+Q1206+R1206</f>
        <v>#REF!</v>
      </c>
      <c r="T1206" s="257">
        <f t="shared" si="1111"/>
        <v>0</v>
      </c>
      <c r="U1206" s="257">
        <f t="shared" si="1112"/>
        <v>0</v>
      </c>
      <c r="V1206" s="257">
        <f t="shared" si="1101"/>
        <v>0</v>
      </c>
      <c r="W1206" s="257">
        <f t="shared" si="1113"/>
        <v>0</v>
      </c>
      <c r="X1206" s="257">
        <f t="shared" si="1114"/>
        <v>0</v>
      </c>
      <c r="Y1206" s="257">
        <f t="shared" si="1115"/>
        <v>0</v>
      </c>
      <c r="Z1206" s="257">
        <f t="shared" si="1116"/>
        <v>0</v>
      </c>
      <c r="AA1206" s="990"/>
    </row>
    <row r="1207" spans="1:27">
      <c r="A1207" s="146"/>
      <c r="B1207" s="146"/>
      <c r="C1207" s="147"/>
      <c r="D1207" s="99"/>
      <c r="E1207" s="99"/>
      <c r="F1207" s="148"/>
      <c r="G1207" s="82"/>
      <c r="H1207" s="82"/>
      <c r="I1207" s="82"/>
      <c r="J1207" s="82"/>
      <c r="K1207" s="82"/>
      <c r="L1207" s="62"/>
      <c r="M1207" s="553">
        <f>'KL TTHT CV DOT 2'!P1206</f>
        <v>0</v>
      </c>
      <c r="N1207" s="576">
        <f>'KL TTHT CV DOT 2'!Q1206</f>
        <v>0</v>
      </c>
      <c r="O1207" s="576">
        <f t="shared" si="1094"/>
        <v>0</v>
      </c>
      <c r="P1207" s="553">
        <f t="shared" si="1097"/>
        <v>0</v>
      </c>
      <c r="Q1207" s="82"/>
      <c r="R1207" s="82"/>
      <c r="S1207" s="553" t="e">
        <f>#REF!+Q1207+R1207</f>
        <v>#REF!</v>
      </c>
      <c r="T1207" s="266">
        <f t="shared" si="1111"/>
        <v>0</v>
      </c>
      <c r="U1207" s="266">
        <f t="shared" si="1112"/>
        <v>0</v>
      </c>
      <c r="V1207" s="266">
        <f t="shared" si="1101"/>
        <v>0</v>
      </c>
      <c r="W1207" s="266">
        <f t="shared" si="1113"/>
        <v>0</v>
      </c>
      <c r="X1207" s="266">
        <f t="shared" si="1114"/>
        <v>0</v>
      </c>
      <c r="Y1207" s="266">
        <f t="shared" si="1115"/>
        <v>0</v>
      </c>
      <c r="Z1207" s="266">
        <f t="shared" si="1116"/>
        <v>0</v>
      </c>
      <c r="AA1207" s="988"/>
    </row>
    <row r="1208" spans="1:27">
      <c r="A1208" s="165" t="s">
        <v>45</v>
      </c>
      <c r="B1208" s="165"/>
      <c r="C1208" s="166" t="s">
        <v>46</v>
      </c>
      <c r="D1208" s="167"/>
      <c r="E1208" s="167"/>
      <c r="F1208" s="168"/>
      <c r="G1208" s="169"/>
      <c r="H1208" s="169"/>
      <c r="I1208" s="169"/>
      <c r="J1208" s="169"/>
      <c r="K1208" s="169"/>
      <c r="L1208" s="169">
        <f>SUBTOTAL(9,L1209:L1291)</f>
        <v>274132627.47018391</v>
      </c>
      <c r="M1208" s="551">
        <f>'KL TTHT CV DOT 2'!P1207</f>
        <v>0</v>
      </c>
      <c r="N1208" s="573">
        <f>'KL TTHT CV DOT 2'!Q1207</f>
        <v>0</v>
      </c>
      <c r="O1208" s="573">
        <f t="shared" si="1094"/>
        <v>0</v>
      </c>
      <c r="P1208" s="551">
        <f t="shared" si="1097"/>
        <v>0</v>
      </c>
      <c r="Q1208" s="169"/>
      <c r="R1208" s="169"/>
      <c r="S1208" s="551" t="e">
        <f>#REF!+Q1208+R1208</f>
        <v>#REF!</v>
      </c>
      <c r="T1208" s="841"/>
      <c r="U1208" s="841"/>
      <c r="V1208" s="841">
        <f>SUBTOTAL(9,V1209:V1291)</f>
        <v>0</v>
      </c>
      <c r="W1208" s="841"/>
      <c r="X1208" s="841"/>
      <c r="Y1208" s="841">
        <f>SUBTOTAL(9,Y1209:Y1291)</f>
        <v>56260639.918032788</v>
      </c>
      <c r="Z1208" s="841">
        <f>SUBTOTAL(9,Z1209:Z1291)</f>
        <v>56260639.918032788</v>
      </c>
      <c r="AA1208" s="988"/>
    </row>
    <row r="1209" spans="1:27">
      <c r="A1209" s="146"/>
      <c r="B1209" s="146"/>
      <c r="C1209" s="147"/>
      <c r="D1209" s="99"/>
      <c r="E1209" s="99"/>
      <c r="F1209" s="148"/>
      <c r="G1209" s="82"/>
      <c r="H1209" s="82"/>
      <c r="I1209" s="82"/>
      <c r="J1209" s="82"/>
      <c r="K1209" s="82"/>
      <c r="L1209" s="62"/>
      <c r="M1209" s="553">
        <f>'KL TTHT CV DOT 2'!P1208</f>
        <v>0</v>
      </c>
      <c r="N1209" s="576">
        <f>'KL TTHT CV DOT 2'!Q1208</f>
        <v>0</v>
      </c>
      <c r="O1209" s="576">
        <f t="shared" ref="O1209:O1272" si="1118">M1209+N1209</f>
        <v>0</v>
      </c>
      <c r="P1209" s="553">
        <f t="shared" si="1097"/>
        <v>0</v>
      </c>
      <c r="Q1209" s="82"/>
      <c r="R1209" s="82"/>
      <c r="S1209" s="553" t="e">
        <f>#REF!+Q1209+R1209</f>
        <v>#REF!</v>
      </c>
      <c r="T1209" s="266"/>
      <c r="U1209" s="266"/>
      <c r="V1209" s="255"/>
      <c r="W1209" s="266"/>
      <c r="X1209" s="266"/>
      <c r="Y1209" s="255"/>
      <c r="Z1209" s="255"/>
      <c r="AA1209" s="990"/>
    </row>
    <row r="1210" spans="1:27">
      <c r="A1210" s="149" t="s">
        <v>341</v>
      </c>
      <c r="B1210" s="149"/>
      <c r="C1210" s="150" t="s">
        <v>78</v>
      </c>
      <c r="D1210" s="100"/>
      <c r="E1210" s="100"/>
      <c r="F1210" s="151"/>
      <c r="G1210" s="75"/>
      <c r="H1210" s="75"/>
      <c r="I1210" s="75"/>
      <c r="J1210" s="75"/>
      <c r="K1210" s="75"/>
      <c r="L1210" s="75">
        <f>SUM(L1211:L1240)</f>
        <v>0</v>
      </c>
      <c r="M1210" s="555">
        <f>'KL TTHT CV DOT 2'!P1209</f>
        <v>0</v>
      </c>
      <c r="N1210" s="571">
        <f>'KL TTHT CV DOT 2'!Q1209</f>
        <v>0</v>
      </c>
      <c r="O1210" s="571">
        <f t="shared" si="1118"/>
        <v>0</v>
      </c>
      <c r="P1210" s="555">
        <f t="shared" si="1097"/>
        <v>0</v>
      </c>
      <c r="Q1210" s="75"/>
      <c r="R1210" s="75"/>
      <c r="S1210" s="555" t="e">
        <f>#REF!+Q1210+R1210</f>
        <v>#REF!</v>
      </c>
      <c r="T1210" s="259"/>
      <c r="U1210" s="259"/>
      <c r="V1210" s="259">
        <f>SUM(V1211:V1240)</f>
        <v>0</v>
      </c>
      <c r="W1210" s="259"/>
      <c r="X1210" s="259"/>
      <c r="Y1210" s="259">
        <f>SUM(Y1211:Y1240)</f>
        <v>0</v>
      </c>
      <c r="Z1210" s="259">
        <f>SUM(Z1211:Z1240)</f>
        <v>0</v>
      </c>
      <c r="AA1210" s="988"/>
    </row>
    <row r="1211" spans="1:27" outlineLevel="1">
      <c r="A1211" s="137" t="s">
        <v>342</v>
      </c>
      <c r="B1211" s="137"/>
      <c r="C1211" s="138" t="s">
        <v>343</v>
      </c>
      <c r="D1211" s="94">
        <v>1</v>
      </c>
      <c r="E1211" s="94"/>
      <c r="F1211" s="139" t="s">
        <v>10</v>
      </c>
      <c r="G1211" s="71"/>
      <c r="H1211" s="71"/>
      <c r="I1211" s="71"/>
      <c r="J1211" s="71"/>
      <c r="K1211" s="71"/>
      <c r="L1211" s="62">
        <v>0</v>
      </c>
      <c r="M1211" s="552">
        <f>'KL TTHT CV DOT 2'!P1210</f>
        <v>0</v>
      </c>
      <c r="N1211" s="570">
        <f>'KL TTHT CV DOT 2'!Q1210</f>
        <v>0</v>
      </c>
      <c r="O1211" s="570">
        <f t="shared" si="1118"/>
        <v>0</v>
      </c>
      <c r="P1211" s="552">
        <f t="shared" si="1097"/>
        <v>0</v>
      </c>
      <c r="Q1211" s="71"/>
      <c r="R1211" s="71"/>
      <c r="S1211" s="552" t="e">
        <f>#REF!+Q1211+R1211</f>
        <v>#REF!</v>
      </c>
      <c r="T1211" s="257"/>
      <c r="U1211" s="257"/>
      <c r="V1211" s="255">
        <v>0</v>
      </c>
      <c r="W1211" s="257"/>
      <c r="X1211" s="257"/>
      <c r="Y1211" s="255">
        <v>0</v>
      </c>
      <c r="Z1211" s="255">
        <v>0</v>
      </c>
      <c r="AA1211" s="990"/>
    </row>
    <row r="1212" spans="1:27" outlineLevel="1">
      <c r="A1212" s="137" t="s">
        <v>344</v>
      </c>
      <c r="B1212" s="137"/>
      <c r="C1212" s="138" t="s">
        <v>345</v>
      </c>
      <c r="D1212" s="94">
        <v>1</v>
      </c>
      <c r="E1212" s="94"/>
      <c r="F1212" s="139" t="s">
        <v>10</v>
      </c>
      <c r="G1212" s="71"/>
      <c r="H1212" s="71"/>
      <c r="I1212" s="71"/>
      <c r="J1212" s="71"/>
      <c r="K1212" s="71"/>
      <c r="L1212" s="62">
        <v>0</v>
      </c>
      <c r="M1212" s="552">
        <f>'KL TTHT CV DOT 2'!P1211</f>
        <v>0</v>
      </c>
      <c r="N1212" s="570">
        <f>'KL TTHT CV DOT 2'!Q1211</f>
        <v>0</v>
      </c>
      <c r="O1212" s="570">
        <f t="shared" si="1118"/>
        <v>0</v>
      </c>
      <c r="P1212" s="552">
        <f t="shared" si="1097"/>
        <v>0</v>
      </c>
      <c r="Q1212" s="71"/>
      <c r="R1212" s="71"/>
      <c r="S1212" s="552" t="e">
        <f>#REF!+Q1212+R1212</f>
        <v>#REF!</v>
      </c>
      <c r="T1212" s="257"/>
      <c r="U1212" s="257"/>
      <c r="V1212" s="255">
        <v>0</v>
      </c>
      <c r="W1212" s="257"/>
      <c r="X1212" s="257"/>
      <c r="Y1212" s="255">
        <v>0</v>
      </c>
      <c r="Z1212" s="255">
        <v>0</v>
      </c>
      <c r="AA1212" s="990"/>
    </row>
    <row r="1213" spans="1:27" outlineLevel="1">
      <c r="A1213" s="137" t="s">
        <v>346</v>
      </c>
      <c r="B1213" s="137"/>
      <c r="C1213" s="138" t="s">
        <v>84</v>
      </c>
      <c r="D1213" s="94">
        <v>1</v>
      </c>
      <c r="E1213" s="94"/>
      <c r="F1213" s="139" t="s">
        <v>10</v>
      </c>
      <c r="G1213" s="71"/>
      <c r="H1213" s="71"/>
      <c r="I1213" s="71"/>
      <c r="J1213" s="71"/>
      <c r="K1213" s="71"/>
      <c r="L1213" s="62">
        <v>0</v>
      </c>
      <c r="M1213" s="552">
        <f>'KL TTHT CV DOT 2'!P1212</f>
        <v>0</v>
      </c>
      <c r="N1213" s="570">
        <f>'KL TTHT CV DOT 2'!Q1212</f>
        <v>0</v>
      </c>
      <c r="O1213" s="570">
        <f t="shared" si="1118"/>
        <v>0</v>
      </c>
      <c r="P1213" s="552">
        <f t="shared" si="1097"/>
        <v>0</v>
      </c>
      <c r="Q1213" s="71"/>
      <c r="R1213" s="71"/>
      <c r="S1213" s="552" t="e">
        <f>#REF!+Q1213+R1213</f>
        <v>#REF!</v>
      </c>
      <c r="T1213" s="257"/>
      <c r="U1213" s="257"/>
      <c r="V1213" s="255">
        <v>0</v>
      </c>
      <c r="W1213" s="257"/>
      <c r="X1213" s="257"/>
      <c r="Y1213" s="255">
        <v>0</v>
      </c>
      <c r="Z1213" s="255">
        <v>0</v>
      </c>
      <c r="AA1213" s="990"/>
    </row>
    <row r="1214" spans="1:27" outlineLevel="1">
      <c r="A1214" s="137" t="s">
        <v>347</v>
      </c>
      <c r="B1214" s="137"/>
      <c r="C1214" s="138" t="s">
        <v>348</v>
      </c>
      <c r="D1214" s="94">
        <v>1</v>
      </c>
      <c r="E1214" s="94"/>
      <c r="F1214" s="139" t="s">
        <v>10</v>
      </c>
      <c r="G1214" s="71"/>
      <c r="H1214" s="71"/>
      <c r="I1214" s="71"/>
      <c r="J1214" s="71"/>
      <c r="K1214" s="71"/>
      <c r="L1214" s="62">
        <v>0</v>
      </c>
      <c r="M1214" s="552">
        <f>'KL TTHT CV DOT 2'!P1213</f>
        <v>0</v>
      </c>
      <c r="N1214" s="570">
        <f>'KL TTHT CV DOT 2'!Q1213</f>
        <v>0</v>
      </c>
      <c r="O1214" s="570">
        <f t="shared" si="1118"/>
        <v>0</v>
      </c>
      <c r="P1214" s="552">
        <f t="shared" si="1097"/>
        <v>0</v>
      </c>
      <c r="Q1214" s="71"/>
      <c r="R1214" s="71"/>
      <c r="S1214" s="552" t="e">
        <f>#REF!+Q1214+R1214</f>
        <v>#REF!</v>
      </c>
      <c r="T1214" s="257"/>
      <c r="U1214" s="257"/>
      <c r="V1214" s="255">
        <v>0</v>
      </c>
      <c r="W1214" s="257"/>
      <c r="X1214" s="257"/>
      <c r="Y1214" s="255">
        <v>0</v>
      </c>
      <c r="Z1214" s="255">
        <v>0</v>
      </c>
      <c r="AA1214" s="990"/>
    </row>
    <row r="1215" spans="1:27" outlineLevel="1">
      <c r="A1215" s="137" t="s">
        <v>349</v>
      </c>
      <c r="B1215" s="137"/>
      <c r="C1215" s="138" t="s">
        <v>350</v>
      </c>
      <c r="D1215" s="94">
        <v>1</v>
      </c>
      <c r="E1215" s="94"/>
      <c r="F1215" s="139" t="s">
        <v>10</v>
      </c>
      <c r="G1215" s="71"/>
      <c r="H1215" s="71"/>
      <c r="I1215" s="71"/>
      <c r="J1215" s="71"/>
      <c r="K1215" s="71"/>
      <c r="L1215" s="62">
        <v>0</v>
      </c>
      <c r="M1215" s="552">
        <f>'KL TTHT CV DOT 2'!P1214</f>
        <v>0</v>
      </c>
      <c r="N1215" s="570">
        <f>'KL TTHT CV DOT 2'!Q1214</f>
        <v>0</v>
      </c>
      <c r="O1215" s="570">
        <f t="shared" si="1118"/>
        <v>0</v>
      </c>
      <c r="P1215" s="552">
        <f t="shared" si="1097"/>
        <v>0</v>
      </c>
      <c r="Q1215" s="71"/>
      <c r="R1215" s="71"/>
      <c r="S1215" s="552" t="e">
        <f>#REF!+Q1215+R1215</f>
        <v>#REF!</v>
      </c>
      <c r="T1215" s="257"/>
      <c r="U1215" s="257"/>
      <c r="V1215" s="255">
        <v>0</v>
      </c>
      <c r="W1215" s="257"/>
      <c r="X1215" s="257"/>
      <c r="Y1215" s="255">
        <v>0</v>
      </c>
      <c r="Z1215" s="255">
        <v>0</v>
      </c>
      <c r="AA1215" s="990"/>
    </row>
    <row r="1216" spans="1:27" outlineLevel="1">
      <c r="A1216" s="137" t="s">
        <v>351</v>
      </c>
      <c r="B1216" s="137"/>
      <c r="C1216" s="138" t="s">
        <v>192</v>
      </c>
      <c r="D1216" s="94">
        <v>1</v>
      </c>
      <c r="E1216" s="94"/>
      <c r="F1216" s="139" t="s">
        <v>10</v>
      </c>
      <c r="G1216" s="71"/>
      <c r="H1216" s="71"/>
      <c r="I1216" s="71"/>
      <c r="J1216" s="71"/>
      <c r="K1216" s="71"/>
      <c r="L1216" s="62">
        <v>0</v>
      </c>
      <c r="M1216" s="552">
        <f>'KL TTHT CV DOT 2'!P1215</f>
        <v>0</v>
      </c>
      <c r="N1216" s="570">
        <f>'KL TTHT CV DOT 2'!Q1215</f>
        <v>0</v>
      </c>
      <c r="O1216" s="570">
        <f t="shared" si="1118"/>
        <v>0</v>
      </c>
      <c r="P1216" s="552">
        <f t="shared" si="1097"/>
        <v>0</v>
      </c>
      <c r="Q1216" s="71"/>
      <c r="R1216" s="71"/>
      <c r="S1216" s="552" t="e">
        <f>#REF!+Q1216+R1216</f>
        <v>#REF!</v>
      </c>
      <c r="T1216" s="257"/>
      <c r="U1216" s="257"/>
      <c r="V1216" s="255">
        <v>0</v>
      </c>
      <c r="W1216" s="257"/>
      <c r="X1216" s="257"/>
      <c r="Y1216" s="255">
        <v>0</v>
      </c>
      <c r="Z1216" s="255">
        <v>0</v>
      </c>
      <c r="AA1216" s="990"/>
    </row>
    <row r="1217" spans="1:27" outlineLevel="1">
      <c r="A1217" s="137" t="s">
        <v>352</v>
      </c>
      <c r="B1217" s="137"/>
      <c r="C1217" s="138" t="s">
        <v>353</v>
      </c>
      <c r="D1217" s="94">
        <v>1</v>
      </c>
      <c r="E1217" s="94"/>
      <c r="F1217" s="139" t="s">
        <v>10</v>
      </c>
      <c r="G1217" s="71"/>
      <c r="H1217" s="71"/>
      <c r="I1217" s="71"/>
      <c r="J1217" s="71"/>
      <c r="K1217" s="71"/>
      <c r="L1217" s="62">
        <v>0</v>
      </c>
      <c r="M1217" s="552">
        <f>'KL TTHT CV DOT 2'!P1216</f>
        <v>0</v>
      </c>
      <c r="N1217" s="570">
        <f>'KL TTHT CV DOT 2'!Q1216</f>
        <v>0</v>
      </c>
      <c r="O1217" s="570">
        <f t="shared" si="1118"/>
        <v>0</v>
      </c>
      <c r="P1217" s="552">
        <f t="shared" si="1097"/>
        <v>0</v>
      </c>
      <c r="Q1217" s="71"/>
      <c r="R1217" s="71"/>
      <c r="S1217" s="552" t="e">
        <f>#REF!+Q1217+R1217</f>
        <v>#REF!</v>
      </c>
      <c r="T1217" s="257"/>
      <c r="U1217" s="257"/>
      <c r="V1217" s="255">
        <v>0</v>
      </c>
      <c r="W1217" s="257"/>
      <c r="X1217" s="257"/>
      <c r="Y1217" s="255">
        <v>0</v>
      </c>
      <c r="Z1217" s="255">
        <v>0</v>
      </c>
      <c r="AA1217" s="990"/>
    </row>
    <row r="1218" spans="1:27" outlineLevel="1">
      <c r="A1218" s="137" t="s">
        <v>354</v>
      </c>
      <c r="B1218" s="137"/>
      <c r="C1218" s="138" t="s">
        <v>355</v>
      </c>
      <c r="D1218" s="94">
        <v>1</v>
      </c>
      <c r="E1218" s="94"/>
      <c r="F1218" s="139" t="s">
        <v>10</v>
      </c>
      <c r="G1218" s="71"/>
      <c r="H1218" s="71"/>
      <c r="I1218" s="71"/>
      <c r="J1218" s="71"/>
      <c r="K1218" s="71"/>
      <c r="L1218" s="62">
        <v>0</v>
      </c>
      <c r="M1218" s="552">
        <f>'KL TTHT CV DOT 2'!P1217</f>
        <v>0</v>
      </c>
      <c r="N1218" s="570">
        <f>'KL TTHT CV DOT 2'!Q1217</f>
        <v>0</v>
      </c>
      <c r="O1218" s="570">
        <f t="shared" si="1118"/>
        <v>0</v>
      </c>
      <c r="P1218" s="552">
        <f t="shared" si="1097"/>
        <v>0</v>
      </c>
      <c r="Q1218" s="71"/>
      <c r="R1218" s="71"/>
      <c r="S1218" s="552" t="e">
        <f>#REF!+Q1218+R1218</f>
        <v>#REF!</v>
      </c>
      <c r="T1218" s="257"/>
      <c r="U1218" s="257"/>
      <c r="V1218" s="255">
        <v>0</v>
      </c>
      <c r="W1218" s="257"/>
      <c r="X1218" s="257"/>
      <c r="Y1218" s="255">
        <v>0</v>
      </c>
      <c r="Z1218" s="255">
        <v>0</v>
      </c>
      <c r="AA1218" s="990"/>
    </row>
    <row r="1219" spans="1:27" outlineLevel="1">
      <c r="A1219" s="137" t="s">
        <v>356</v>
      </c>
      <c r="B1219" s="137"/>
      <c r="C1219" s="138" t="s">
        <v>357</v>
      </c>
      <c r="D1219" s="94">
        <v>1</v>
      </c>
      <c r="E1219" s="94"/>
      <c r="F1219" s="139" t="s">
        <v>10</v>
      </c>
      <c r="G1219" s="71"/>
      <c r="H1219" s="71"/>
      <c r="I1219" s="71"/>
      <c r="J1219" s="71"/>
      <c r="K1219" s="71"/>
      <c r="L1219" s="62">
        <v>0</v>
      </c>
      <c r="M1219" s="552">
        <f>'KL TTHT CV DOT 2'!P1218</f>
        <v>0</v>
      </c>
      <c r="N1219" s="570">
        <f>'KL TTHT CV DOT 2'!Q1218</f>
        <v>0</v>
      </c>
      <c r="O1219" s="570">
        <f t="shared" si="1118"/>
        <v>0</v>
      </c>
      <c r="P1219" s="552">
        <f t="shared" si="1097"/>
        <v>0</v>
      </c>
      <c r="Q1219" s="71"/>
      <c r="R1219" s="71"/>
      <c r="S1219" s="552" t="e">
        <f>#REF!+Q1219+R1219</f>
        <v>#REF!</v>
      </c>
      <c r="T1219" s="257"/>
      <c r="U1219" s="257"/>
      <c r="V1219" s="255">
        <v>0</v>
      </c>
      <c r="W1219" s="257"/>
      <c r="X1219" s="257"/>
      <c r="Y1219" s="255">
        <v>0</v>
      </c>
      <c r="Z1219" s="255">
        <v>0</v>
      </c>
      <c r="AA1219" s="990"/>
    </row>
    <row r="1220" spans="1:27" outlineLevel="1">
      <c r="A1220" s="137" t="s">
        <v>358</v>
      </c>
      <c r="B1220" s="137"/>
      <c r="C1220" s="138" t="s">
        <v>359</v>
      </c>
      <c r="D1220" s="94">
        <v>1</v>
      </c>
      <c r="E1220" s="94"/>
      <c r="F1220" s="139" t="s">
        <v>10</v>
      </c>
      <c r="G1220" s="71"/>
      <c r="H1220" s="71"/>
      <c r="I1220" s="71"/>
      <c r="J1220" s="71"/>
      <c r="K1220" s="71"/>
      <c r="L1220" s="62">
        <v>0</v>
      </c>
      <c r="M1220" s="552">
        <f>'KL TTHT CV DOT 2'!P1219</f>
        <v>0</v>
      </c>
      <c r="N1220" s="570">
        <f>'KL TTHT CV DOT 2'!Q1219</f>
        <v>0</v>
      </c>
      <c r="O1220" s="570">
        <f t="shared" si="1118"/>
        <v>0</v>
      </c>
      <c r="P1220" s="552">
        <f t="shared" si="1097"/>
        <v>0</v>
      </c>
      <c r="Q1220" s="71"/>
      <c r="R1220" s="71"/>
      <c r="S1220" s="552" t="e">
        <f>#REF!+Q1220+R1220</f>
        <v>#REF!</v>
      </c>
      <c r="T1220" s="257"/>
      <c r="U1220" s="257"/>
      <c r="V1220" s="255">
        <v>0</v>
      </c>
      <c r="W1220" s="257"/>
      <c r="X1220" s="257"/>
      <c r="Y1220" s="255">
        <v>0</v>
      </c>
      <c r="Z1220" s="255">
        <v>0</v>
      </c>
      <c r="AA1220" s="990"/>
    </row>
    <row r="1221" spans="1:27" outlineLevel="1">
      <c r="A1221" s="137" t="s">
        <v>360</v>
      </c>
      <c r="B1221" s="137"/>
      <c r="C1221" s="138" t="s">
        <v>361</v>
      </c>
      <c r="D1221" s="94">
        <v>1</v>
      </c>
      <c r="E1221" s="94"/>
      <c r="F1221" s="139" t="s">
        <v>10</v>
      </c>
      <c r="G1221" s="71"/>
      <c r="H1221" s="71"/>
      <c r="I1221" s="71"/>
      <c r="J1221" s="71"/>
      <c r="K1221" s="71"/>
      <c r="L1221" s="62">
        <v>0</v>
      </c>
      <c r="M1221" s="552">
        <f>'KL TTHT CV DOT 2'!P1220</f>
        <v>0</v>
      </c>
      <c r="N1221" s="570">
        <f>'KL TTHT CV DOT 2'!Q1220</f>
        <v>0</v>
      </c>
      <c r="O1221" s="570">
        <f t="shared" si="1118"/>
        <v>0</v>
      </c>
      <c r="P1221" s="552">
        <f t="shared" si="1097"/>
        <v>0</v>
      </c>
      <c r="Q1221" s="71"/>
      <c r="R1221" s="71"/>
      <c r="S1221" s="552" t="e">
        <f>#REF!+Q1221+R1221</f>
        <v>#REF!</v>
      </c>
      <c r="T1221" s="257"/>
      <c r="U1221" s="257"/>
      <c r="V1221" s="255">
        <v>0</v>
      </c>
      <c r="W1221" s="257"/>
      <c r="X1221" s="257"/>
      <c r="Y1221" s="255">
        <v>0</v>
      </c>
      <c r="Z1221" s="255">
        <v>0</v>
      </c>
      <c r="AA1221" s="990"/>
    </row>
    <row r="1222" spans="1:27" outlineLevel="1">
      <c r="A1222" s="137" t="s">
        <v>362</v>
      </c>
      <c r="B1222" s="137"/>
      <c r="C1222" s="138" t="s">
        <v>201</v>
      </c>
      <c r="D1222" s="94">
        <v>1</v>
      </c>
      <c r="E1222" s="94"/>
      <c r="F1222" s="139" t="s">
        <v>10</v>
      </c>
      <c r="G1222" s="71"/>
      <c r="H1222" s="71"/>
      <c r="I1222" s="71"/>
      <c r="J1222" s="71"/>
      <c r="K1222" s="71"/>
      <c r="L1222" s="62">
        <v>0</v>
      </c>
      <c r="M1222" s="552">
        <f>'KL TTHT CV DOT 2'!P1221</f>
        <v>0</v>
      </c>
      <c r="N1222" s="570">
        <f>'KL TTHT CV DOT 2'!Q1221</f>
        <v>0</v>
      </c>
      <c r="O1222" s="570">
        <f t="shared" si="1118"/>
        <v>0</v>
      </c>
      <c r="P1222" s="552">
        <f t="shared" si="1097"/>
        <v>0</v>
      </c>
      <c r="Q1222" s="71"/>
      <c r="R1222" s="71"/>
      <c r="S1222" s="552" t="e">
        <f>#REF!+Q1222+R1222</f>
        <v>#REF!</v>
      </c>
      <c r="T1222" s="257"/>
      <c r="U1222" s="257"/>
      <c r="V1222" s="255">
        <v>0</v>
      </c>
      <c r="W1222" s="257"/>
      <c r="X1222" s="257"/>
      <c r="Y1222" s="255">
        <v>0</v>
      </c>
      <c r="Z1222" s="255">
        <v>0</v>
      </c>
      <c r="AA1222" s="990"/>
    </row>
    <row r="1223" spans="1:27" outlineLevel="1">
      <c r="A1223" s="137" t="s">
        <v>363</v>
      </c>
      <c r="B1223" s="137"/>
      <c r="C1223" s="138" t="s">
        <v>364</v>
      </c>
      <c r="D1223" s="94">
        <v>1</v>
      </c>
      <c r="E1223" s="94"/>
      <c r="F1223" s="139" t="s">
        <v>10</v>
      </c>
      <c r="G1223" s="71"/>
      <c r="H1223" s="71"/>
      <c r="I1223" s="71"/>
      <c r="J1223" s="71"/>
      <c r="K1223" s="71"/>
      <c r="L1223" s="62">
        <v>0</v>
      </c>
      <c r="M1223" s="552">
        <f>'KL TTHT CV DOT 2'!P1222</f>
        <v>0</v>
      </c>
      <c r="N1223" s="570">
        <f>'KL TTHT CV DOT 2'!Q1222</f>
        <v>0</v>
      </c>
      <c r="O1223" s="570">
        <f t="shared" si="1118"/>
        <v>0</v>
      </c>
      <c r="P1223" s="552">
        <f t="shared" si="1097"/>
        <v>0</v>
      </c>
      <c r="Q1223" s="71"/>
      <c r="R1223" s="71"/>
      <c r="S1223" s="552" t="e">
        <f>#REF!+Q1223+R1223</f>
        <v>#REF!</v>
      </c>
      <c r="T1223" s="257"/>
      <c r="U1223" s="257"/>
      <c r="V1223" s="255">
        <v>0</v>
      </c>
      <c r="W1223" s="257"/>
      <c r="X1223" s="257"/>
      <c r="Y1223" s="255">
        <v>0</v>
      </c>
      <c r="Z1223" s="255">
        <v>0</v>
      </c>
      <c r="AA1223" s="990"/>
    </row>
    <row r="1224" spans="1:27" outlineLevel="1">
      <c r="A1224" s="137" t="s">
        <v>365</v>
      </c>
      <c r="B1224" s="137"/>
      <c r="C1224" s="138" t="s">
        <v>203</v>
      </c>
      <c r="D1224" s="94">
        <v>1</v>
      </c>
      <c r="E1224" s="94"/>
      <c r="F1224" s="139" t="s">
        <v>10</v>
      </c>
      <c r="G1224" s="71"/>
      <c r="H1224" s="71"/>
      <c r="I1224" s="71"/>
      <c r="J1224" s="71"/>
      <c r="K1224" s="71"/>
      <c r="L1224" s="62">
        <v>0</v>
      </c>
      <c r="M1224" s="552">
        <f>'KL TTHT CV DOT 2'!P1223</f>
        <v>0</v>
      </c>
      <c r="N1224" s="570">
        <f>'KL TTHT CV DOT 2'!Q1223</f>
        <v>0</v>
      </c>
      <c r="O1224" s="570">
        <f t="shared" si="1118"/>
        <v>0</v>
      </c>
      <c r="P1224" s="552">
        <f t="shared" si="1097"/>
        <v>0</v>
      </c>
      <c r="Q1224" s="71"/>
      <c r="R1224" s="71"/>
      <c r="S1224" s="552" t="e">
        <f>#REF!+Q1224+R1224</f>
        <v>#REF!</v>
      </c>
      <c r="T1224" s="257"/>
      <c r="U1224" s="257"/>
      <c r="V1224" s="255">
        <v>0</v>
      </c>
      <c r="W1224" s="257"/>
      <c r="X1224" s="257"/>
      <c r="Y1224" s="255">
        <v>0</v>
      </c>
      <c r="Z1224" s="255">
        <v>0</v>
      </c>
      <c r="AA1224" s="990"/>
    </row>
    <row r="1225" spans="1:27" outlineLevel="1">
      <c r="A1225" s="137" t="s">
        <v>366</v>
      </c>
      <c r="B1225" s="137"/>
      <c r="C1225" s="138" t="s">
        <v>367</v>
      </c>
      <c r="D1225" s="94">
        <v>1</v>
      </c>
      <c r="E1225" s="94"/>
      <c r="F1225" s="139" t="s">
        <v>10</v>
      </c>
      <c r="G1225" s="71"/>
      <c r="H1225" s="71"/>
      <c r="I1225" s="71"/>
      <c r="J1225" s="71"/>
      <c r="K1225" s="71"/>
      <c r="L1225" s="62">
        <v>0</v>
      </c>
      <c r="M1225" s="552">
        <f>'KL TTHT CV DOT 2'!P1224</f>
        <v>0</v>
      </c>
      <c r="N1225" s="570">
        <f>'KL TTHT CV DOT 2'!Q1224</f>
        <v>0</v>
      </c>
      <c r="O1225" s="570">
        <f t="shared" si="1118"/>
        <v>0</v>
      </c>
      <c r="P1225" s="552">
        <f t="shared" si="1097"/>
        <v>0</v>
      </c>
      <c r="Q1225" s="71"/>
      <c r="R1225" s="71"/>
      <c r="S1225" s="552" t="e">
        <f>#REF!+Q1225+R1225</f>
        <v>#REF!</v>
      </c>
      <c r="T1225" s="257"/>
      <c r="U1225" s="257"/>
      <c r="V1225" s="255">
        <v>0</v>
      </c>
      <c r="W1225" s="257"/>
      <c r="X1225" s="257"/>
      <c r="Y1225" s="255">
        <v>0</v>
      </c>
      <c r="Z1225" s="255">
        <v>0</v>
      </c>
      <c r="AA1225" s="990"/>
    </row>
    <row r="1226" spans="1:27" outlineLevel="1">
      <c r="A1226" s="137" t="s">
        <v>368</v>
      </c>
      <c r="B1226" s="137"/>
      <c r="C1226" s="138" t="s">
        <v>369</v>
      </c>
      <c r="D1226" s="94">
        <v>1</v>
      </c>
      <c r="E1226" s="94"/>
      <c r="F1226" s="139" t="s">
        <v>10</v>
      </c>
      <c r="G1226" s="71"/>
      <c r="H1226" s="71"/>
      <c r="I1226" s="71"/>
      <c r="J1226" s="71"/>
      <c r="K1226" s="71"/>
      <c r="L1226" s="62">
        <v>0</v>
      </c>
      <c r="M1226" s="552">
        <f>'KL TTHT CV DOT 2'!P1225</f>
        <v>0</v>
      </c>
      <c r="N1226" s="570">
        <f>'KL TTHT CV DOT 2'!Q1225</f>
        <v>0</v>
      </c>
      <c r="O1226" s="570">
        <f t="shared" si="1118"/>
        <v>0</v>
      </c>
      <c r="P1226" s="552">
        <f t="shared" si="1097"/>
        <v>0</v>
      </c>
      <c r="Q1226" s="71"/>
      <c r="R1226" s="71"/>
      <c r="S1226" s="552" t="e">
        <f>#REF!+Q1226+R1226</f>
        <v>#REF!</v>
      </c>
      <c r="T1226" s="257"/>
      <c r="U1226" s="257"/>
      <c r="V1226" s="255">
        <v>0</v>
      </c>
      <c r="W1226" s="257"/>
      <c r="X1226" s="257"/>
      <c r="Y1226" s="255">
        <v>0</v>
      </c>
      <c r="Z1226" s="255">
        <v>0</v>
      </c>
      <c r="AA1226" s="990"/>
    </row>
    <row r="1227" spans="1:27" outlineLevel="1">
      <c r="A1227" s="137" t="s">
        <v>370</v>
      </c>
      <c r="B1227" s="137"/>
      <c r="C1227" s="138" t="s">
        <v>208</v>
      </c>
      <c r="D1227" s="94">
        <v>1</v>
      </c>
      <c r="E1227" s="94"/>
      <c r="F1227" s="139" t="s">
        <v>10</v>
      </c>
      <c r="G1227" s="71"/>
      <c r="H1227" s="71"/>
      <c r="I1227" s="71"/>
      <c r="J1227" s="71"/>
      <c r="K1227" s="71"/>
      <c r="L1227" s="62">
        <v>0</v>
      </c>
      <c r="M1227" s="552">
        <f>'KL TTHT CV DOT 2'!P1226</f>
        <v>0</v>
      </c>
      <c r="N1227" s="570">
        <f>'KL TTHT CV DOT 2'!Q1226</f>
        <v>0</v>
      </c>
      <c r="O1227" s="570">
        <f t="shared" si="1118"/>
        <v>0</v>
      </c>
      <c r="P1227" s="552">
        <f t="shared" si="1097"/>
        <v>0</v>
      </c>
      <c r="Q1227" s="71"/>
      <c r="R1227" s="71"/>
      <c r="S1227" s="552" t="e">
        <f>#REF!+Q1227+R1227</f>
        <v>#REF!</v>
      </c>
      <c r="T1227" s="257"/>
      <c r="U1227" s="257"/>
      <c r="V1227" s="255">
        <v>0</v>
      </c>
      <c r="W1227" s="257"/>
      <c r="X1227" s="257"/>
      <c r="Y1227" s="255">
        <v>0</v>
      </c>
      <c r="Z1227" s="255">
        <v>0</v>
      </c>
      <c r="AA1227" s="990"/>
    </row>
    <row r="1228" spans="1:27" outlineLevel="1">
      <c r="A1228" s="137" t="s">
        <v>371</v>
      </c>
      <c r="B1228" s="137"/>
      <c r="C1228" s="138" t="s">
        <v>372</v>
      </c>
      <c r="D1228" s="94">
        <v>1</v>
      </c>
      <c r="E1228" s="94"/>
      <c r="F1228" s="139" t="s">
        <v>10</v>
      </c>
      <c r="G1228" s="71"/>
      <c r="H1228" s="71"/>
      <c r="I1228" s="71"/>
      <c r="J1228" s="71"/>
      <c r="K1228" s="71"/>
      <c r="L1228" s="62">
        <v>0</v>
      </c>
      <c r="M1228" s="552">
        <f>'KL TTHT CV DOT 2'!P1227</f>
        <v>0</v>
      </c>
      <c r="N1228" s="570">
        <f>'KL TTHT CV DOT 2'!Q1227</f>
        <v>0</v>
      </c>
      <c r="O1228" s="570">
        <f t="shared" si="1118"/>
        <v>0</v>
      </c>
      <c r="P1228" s="552">
        <f t="shared" si="1097"/>
        <v>0</v>
      </c>
      <c r="Q1228" s="71"/>
      <c r="R1228" s="71"/>
      <c r="S1228" s="552" t="e">
        <f>#REF!+Q1228+R1228</f>
        <v>#REF!</v>
      </c>
      <c r="T1228" s="257"/>
      <c r="U1228" s="257"/>
      <c r="V1228" s="255">
        <v>0</v>
      </c>
      <c r="W1228" s="257"/>
      <c r="X1228" s="257"/>
      <c r="Y1228" s="255">
        <v>0</v>
      </c>
      <c r="Z1228" s="255">
        <v>0</v>
      </c>
      <c r="AA1228" s="990"/>
    </row>
    <row r="1229" spans="1:27" outlineLevel="1">
      <c r="A1229" s="137" t="s">
        <v>373</v>
      </c>
      <c r="B1229" s="137"/>
      <c r="C1229" s="138" t="s">
        <v>94</v>
      </c>
      <c r="D1229" s="94">
        <v>1</v>
      </c>
      <c r="E1229" s="94"/>
      <c r="F1229" s="139" t="s">
        <v>10</v>
      </c>
      <c r="G1229" s="71"/>
      <c r="H1229" s="71"/>
      <c r="I1229" s="71"/>
      <c r="J1229" s="71"/>
      <c r="K1229" s="71"/>
      <c r="L1229" s="62">
        <v>0</v>
      </c>
      <c r="M1229" s="552">
        <f>'KL TTHT CV DOT 2'!P1228</f>
        <v>0</v>
      </c>
      <c r="N1229" s="570">
        <f>'KL TTHT CV DOT 2'!Q1228</f>
        <v>0</v>
      </c>
      <c r="O1229" s="570">
        <f t="shared" si="1118"/>
        <v>0</v>
      </c>
      <c r="P1229" s="552">
        <f t="shared" si="1097"/>
        <v>0</v>
      </c>
      <c r="Q1229" s="71"/>
      <c r="R1229" s="71"/>
      <c r="S1229" s="552" t="e">
        <f>#REF!+Q1229+R1229</f>
        <v>#REF!</v>
      </c>
      <c r="T1229" s="257"/>
      <c r="U1229" s="257"/>
      <c r="V1229" s="255">
        <v>0</v>
      </c>
      <c r="W1229" s="257"/>
      <c r="X1229" s="257"/>
      <c r="Y1229" s="255">
        <v>0</v>
      </c>
      <c r="Z1229" s="255">
        <v>0</v>
      </c>
      <c r="AA1229" s="990"/>
    </row>
    <row r="1230" spans="1:27" outlineLevel="1">
      <c r="A1230" s="137" t="s">
        <v>374</v>
      </c>
      <c r="B1230" s="137"/>
      <c r="C1230" s="138" t="s">
        <v>106</v>
      </c>
      <c r="D1230" s="94">
        <v>1</v>
      </c>
      <c r="E1230" s="94"/>
      <c r="F1230" s="139" t="s">
        <v>10</v>
      </c>
      <c r="G1230" s="71"/>
      <c r="H1230" s="71"/>
      <c r="I1230" s="71"/>
      <c r="J1230" s="71"/>
      <c r="K1230" s="71"/>
      <c r="L1230" s="62">
        <v>0</v>
      </c>
      <c r="M1230" s="552">
        <f>'KL TTHT CV DOT 2'!P1229</f>
        <v>0</v>
      </c>
      <c r="N1230" s="570">
        <f>'KL TTHT CV DOT 2'!Q1229</f>
        <v>0</v>
      </c>
      <c r="O1230" s="570">
        <f t="shared" si="1118"/>
        <v>0</v>
      </c>
      <c r="P1230" s="552">
        <f t="shared" si="1097"/>
        <v>0</v>
      </c>
      <c r="Q1230" s="71"/>
      <c r="R1230" s="71"/>
      <c r="S1230" s="552" t="e">
        <f>#REF!+Q1230+R1230</f>
        <v>#REF!</v>
      </c>
      <c r="T1230" s="257"/>
      <c r="U1230" s="257"/>
      <c r="V1230" s="255">
        <v>0</v>
      </c>
      <c r="W1230" s="257"/>
      <c r="X1230" s="257"/>
      <c r="Y1230" s="255">
        <v>0</v>
      </c>
      <c r="Z1230" s="255">
        <v>0</v>
      </c>
      <c r="AA1230" s="990"/>
    </row>
    <row r="1231" spans="1:27" outlineLevel="1">
      <c r="A1231" s="137" t="s">
        <v>375</v>
      </c>
      <c r="B1231" s="137"/>
      <c r="C1231" s="138" t="s">
        <v>376</v>
      </c>
      <c r="D1231" s="94">
        <v>1</v>
      </c>
      <c r="E1231" s="94"/>
      <c r="F1231" s="139" t="s">
        <v>10</v>
      </c>
      <c r="G1231" s="71"/>
      <c r="H1231" s="71"/>
      <c r="I1231" s="71"/>
      <c r="J1231" s="71"/>
      <c r="K1231" s="71"/>
      <c r="L1231" s="62">
        <v>0</v>
      </c>
      <c r="M1231" s="552">
        <f>'KL TTHT CV DOT 2'!P1230</f>
        <v>0</v>
      </c>
      <c r="N1231" s="570">
        <f>'KL TTHT CV DOT 2'!Q1230</f>
        <v>0</v>
      </c>
      <c r="O1231" s="570">
        <f t="shared" si="1118"/>
        <v>0</v>
      </c>
      <c r="P1231" s="552">
        <f t="shared" si="1097"/>
        <v>0</v>
      </c>
      <c r="Q1231" s="71"/>
      <c r="R1231" s="71"/>
      <c r="S1231" s="552" t="e">
        <f>#REF!+Q1231+R1231</f>
        <v>#REF!</v>
      </c>
      <c r="T1231" s="257"/>
      <c r="U1231" s="257"/>
      <c r="V1231" s="255">
        <v>0</v>
      </c>
      <c r="W1231" s="257"/>
      <c r="X1231" s="257"/>
      <c r="Y1231" s="255">
        <v>0</v>
      </c>
      <c r="Z1231" s="255">
        <v>0</v>
      </c>
      <c r="AA1231" s="990"/>
    </row>
    <row r="1232" spans="1:27" outlineLevel="1">
      <c r="A1232" s="137" t="s">
        <v>377</v>
      </c>
      <c r="B1232" s="137"/>
      <c r="C1232" s="138" t="s">
        <v>230</v>
      </c>
      <c r="D1232" s="94">
        <v>1</v>
      </c>
      <c r="E1232" s="94"/>
      <c r="F1232" s="139" t="s">
        <v>10</v>
      </c>
      <c r="G1232" s="71"/>
      <c r="H1232" s="71"/>
      <c r="I1232" s="71"/>
      <c r="J1232" s="71"/>
      <c r="K1232" s="71"/>
      <c r="L1232" s="62">
        <v>0</v>
      </c>
      <c r="M1232" s="552">
        <f>'KL TTHT CV DOT 2'!P1231</f>
        <v>0</v>
      </c>
      <c r="N1232" s="570">
        <f>'KL TTHT CV DOT 2'!Q1231</f>
        <v>0</v>
      </c>
      <c r="O1232" s="570">
        <f t="shared" si="1118"/>
        <v>0</v>
      </c>
      <c r="P1232" s="552">
        <f t="shared" ref="P1232:P1295" si="1119">M1232+N1232+O1232</f>
        <v>0</v>
      </c>
      <c r="Q1232" s="71"/>
      <c r="R1232" s="71"/>
      <c r="S1232" s="552" t="e">
        <f>#REF!+Q1232+R1232</f>
        <v>#REF!</v>
      </c>
      <c r="T1232" s="257"/>
      <c r="U1232" s="257"/>
      <c r="V1232" s="255">
        <v>0</v>
      </c>
      <c r="W1232" s="257"/>
      <c r="X1232" s="257"/>
      <c r="Y1232" s="255">
        <v>0</v>
      </c>
      <c r="Z1232" s="255">
        <v>0</v>
      </c>
      <c r="AA1232" s="990"/>
    </row>
    <row r="1233" spans="1:27" outlineLevel="1">
      <c r="A1233" s="137" t="s">
        <v>378</v>
      </c>
      <c r="B1233" s="137"/>
      <c r="C1233" s="138" t="s">
        <v>232</v>
      </c>
      <c r="D1233" s="94">
        <v>1</v>
      </c>
      <c r="E1233" s="94"/>
      <c r="F1233" s="139" t="s">
        <v>10</v>
      </c>
      <c r="G1233" s="71"/>
      <c r="H1233" s="71"/>
      <c r="I1233" s="71"/>
      <c r="J1233" s="71"/>
      <c r="K1233" s="71"/>
      <c r="L1233" s="62">
        <v>0</v>
      </c>
      <c r="M1233" s="552">
        <f>'KL TTHT CV DOT 2'!P1232</f>
        <v>0</v>
      </c>
      <c r="N1233" s="570">
        <f>'KL TTHT CV DOT 2'!Q1232</f>
        <v>0</v>
      </c>
      <c r="O1233" s="570">
        <f t="shared" si="1118"/>
        <v>0</v>
      </c>
      <c r="P1233" s="552">
        <f t="shared" si="1119"/>
        <v>0</v>
      </c>
      <c r="Q1233" s="71"/>
      <c r="R1233" s="71"/>
      <c r="S1233" s="552" t="e">
        <f>#REF!+Q1233+R1233</f>
        <v>#REF!</v>
      </c>
      <c r="T1233" s="257"/>
      <c r="U1233" s="257"/>
      <c r="V1233" s="255">
        <v>0</v>
      </c>
      <c r="W1233" s="257"/>
      <c r="X1233" s="257"/>
      <c r="Y1233" s="255">
        <v>0</v>
      </c>
      <c r="Z1233" s="255">
        <v>0</v>
      </c>
      <c r="AA1233" s="990"/>
    </row>
    <row r="1234" spans="1:27" outlineLevel="1">
      <c r="A1234" s="137" t="s">
        <v>379</v>
      </c>
      <c r="B1234" s="137"/>
      <c r="C1234" s="138" t="s">
        <v>380</v>
      </c>
      <c r="D1234" s="94">
        <v>1</v>
      </c>
      <c r="E1234" s="94"/>
      <c r="F1234" s="139" t="s">
        <v>10</v>
      </c>
      <c r="G1234" s="71"/>
      <c r="H1234" s="71"/>
      <c r="I1234" s="71"/>
      <c r="J1234" s="71"/>
      <c r="K1234" s="71"/>
      <c r="L1234" s="62">
        <v>0</v>
      </c>
      <c r="M1234" s="552">
        <f>'KL TTHT CV DOT 2'!P1233</f>
        <v>0</v>
      </c>
      <c r="N1234" s="570">
        <f>'KL TTHT CV DOT 2'!Q1233</f>
        <v>0</v>
      </c>
      <c r="O1234" s="570">
        <f t="shared" si="1118"/>
        <v>0</v>
      </c>
      <c r="P1234" s="552">
        <f t="shared" si="1119"/>
        <v>0</v>
      </c>
      <c r="Q1234" s="71"/>
      <c r="R1234" s="71"/>
      <c r="S1234" s="552" t="e">
        <f>#REF!+Q1234+R1234</f>
        <v>#REF!</v>
      </c>
      <c r="T1234" s="257"/>
      <c r="U1234" s="257"/>
      <c r="V1234" s="255">
        <v>0</v>
      </c>
      <c r="W1234" s="257"/>
      <c r="X1234" s="257"/>
      <c r="Y1234" s="255">
        <v>0</v>
      </c>
      <c r="Z1234" s="255">
        <v>0</v>
      </c>
      <c r="AA1234" s="990"/>
    </row>
    <row r="1235" spans="1:27" outlineLevel="1">
      <c r="A1235" s="137" t="s">
        <v>381</v>
      </c>
      <c r="B1235" s="137"/>
      <c r="C1235" s="138" t="s">
        <v>382</v>
      </c>
      <c r="D1235" s="94">
        <v>1</v>
      </c>
      <c r="E1235" s="94"/>
      <c r="F1235" s="139" t="s">
        <v>10</v>
      </c>
      <c r="G1235" s="71"/>
      <c r="H1235" s="71"/>
      <c r="I1235" s="71"/>
      <c r="J1235" s="71"/>
      <c r="K1235" s="71"/>
      <c r="L1235" s="62">
        <v>0</v>
      </c>
      <c r="M1235" s="552">
        <f>'KL TTHT CV DOT 2'!P1234</f>
        <v>0</v>
      </c>
      <c r="N1235" s="570">
        <f>'KL TTHT CV DOT 2'!Q1234</f>
        <v>0</v>
      </c>
      <c r="O1235" s="570">
        <f t="shared" si="1118"/>
        <v>0</v>
      </c>
      <c r="P1235" s="552">
        <f t="shared" si="1119"/>
        <v>0</v>
      </c>
      <c r="Q1235" s="71"/>
      <c r="R1235" s="71"/>
      <c r="S1235" s="552" t="e">
        <f>#REF!+Q1235+R1235</f>
        <v>#REF!</v>
      </c>
      <c r="T1235" s="257"/>
      <c r="U1235" s="257"/>
      <c r="V1235" s="255">
        <v>0</v>
      </c>
      <c r="W1235" s="257"/>
      <c r="X1235" s="257"/>
      <c r="Y1235" s="255">
        <v>0</v>
      </c>
      <c r="Z1235" s="255">
        <v>0</v>
      </c>
      <c r="AA1235" s="990"/>
    </row>
    <row r="1236" spans="1:27" outlineLevel="1">
      <c r="A1236" s="137" t="s">
        <v>383</v>
      </c>
      <c r="B1236" s="137"/>
      <c r="C1236" s="138" t="s">
        <v>384</v>
      </c>
      <c r="D1236" s="94">
        <v>1</v>
      </c>
      <c r="E1236" s="94"/>
      <c r="F1236" s="139" t="s">
        <v>10</v>
      </c>
      <c r="G1236" s="71"/>
      <c r="H1236" s="71"/>
      <c r="I1236" s="71"/>
      <c r="J1236" s="71"/>
      <c r="K1236" s="71"/>
      <c r="L1236" s="62">
        <v>0</v>
      </c>
      <c r="M1236" s="552">
        <f>'KL TTHT CV DOT 2'!P1235</f>
        <v>0</v>
      </c>
      <c r="N1236" s="570">
        <f>'KL TTHT CV DOT 2'!Q1235</f>
        <v>0</v>
      </c>
      <c r="O1236" s="570">
        <f t="shared" si="1118"/>
        <v>0</v>
      </c>
      <c r="P1236" s="552">
        <f t="shared" si="1119"/>
        <v>0</v>
      </c>
      <c r="Q1236" s="71"/>
      <c r="R1236" s="71"/>
      <c r="S1236" s="552" t="e">
        <f>#REF!+Q1236+R1236</f>
        <v>#REF!</v>
      </c>
      <c r="T1236" s="257"/>
      <c r="U1236" s="257"/>
      <c r="V1236" s="255">
        <v>0</v>
      </c>
      <c r="W1236" s="257"/>
      <c r="X1236" s="257"/>
      <c r="Y1236" s="255">
        <v>0</v>
      </c>
      <c r="Z1236" s="255">
        <v>0</v>
      </c>
      <c r="AA1236" s="990"/>
    </row>
    <row r="1237" spans="1:27" outlineLevel="1">
      <c r="A1237" s="137" t="s">
        <v>385</v>
      </c>
      <c r="B1237" s="137"/>
      <c r="C1237" s="138" t="s">
        <v>386</v>
      </c>
      <c r="D1237" s="94">
        <v>1</v>
      </c>
      <c r="E1237" s="94"/>
      <c r="F1237" s="139" t="s">
        <v>10</v>
      </c>
      <c r="G1237" s="71"/>
      <c r="H1237" s="71"/>
      <c r="I1237" s="71"/>
      <c r="J1237" s="71"/>
      <c r="K1237" s="71"/>
      <c r="L1237" s="62">
        <v>0</v>
      </c>
      <c r="M1237" s="552">
        <f>'KL TTHT CV DOT 2'!P1236</f>
        <v>0</v>
      </c>
      <c r="N1237" s="570">
        <f>'KL TTHT CV DOT 2'!Q1236</f>
        <v>0</v>
      </c>
      <c r="O1237" s="570">
        <f t="shared" si="1118"/>
        <v>0</v>
      </c>
      <c r="P1237" s="552">
        <f t="shared" si="1119"/>
        <v>0</v>
      </c>
      <c r="Q1237" s="71"/>
      <c r="R1237" s="71"/>
      <c r="S1237" s="552" t="e">
        <f>#REF!+Q1237+R1237</f>
        <v>#REF!</v>
      </c>
      <c r="T1237" s="257"/>
      <c r="U1237" s="257"/>
      <c r="V1237" s="255">
        <v>0</v>
      </c>
      <c r="W1237" s="257"/>
      <c r="X1237" s="257"/>
      <c r="Y1237" s="255">
        <v>0</v>
      </c>
      <c r="Z1237" s="255">
        <v>0</v>
      </c>
      <c r="AA1237" s="990"/>
    </row>
    <row r="1238" spans="1:27" outlineLevel="1">
      <c r="A1238" s="137" t="s">
        <v>387</v>
      </c>
      <c r="B1238" s="137"/>
      <c r="C1238" s="138" t="s">
        <v>388</v>
      </c>
      <c r="D1238" s="94">
        <v>1</v>
      </c>
      <c r="E1238" s="94"/>
      <c r="F1238" s="139" t="s">
        <v>10</v>
      </c>
      <c r="G1238" s="71"/>
      <c r="H1238" s="71"/>
      <c r="I1238" s="71"/>
      <c r="J1238" s="71"/>
      <c r="K1238" s="71"/>
      <c r="L1238" s="62">
        <v>0</v>
      </c>
      <c r="M1238" s="552">
        <f>'KL TTHT CV DOT 2'!P1237</f>
        <v>0</v>
      </c>
      <c r="N1238" s="570">
        <f>'KL TTHT CV DOT 2'!Q1237</f>
        <v>0</v>
      </c>
      <c r="O1238" s="570">
        <f t="shared" si="1118"/>
        <v>0</v>
      </c>
      <c r="P1238" s="552">
        <f t="shared" si="1119"/>
        <v>0</v>
      </c>
      <c r="Q1238" s="71"/>
      <c r="R1238" s="71"/>
      <c r="S1238" s="552" t="e">
        <f>#REF!+Q1238+R1238</f>
        <v>#REF!</v>
      </c>
      <c r="T1238" s="257"/>
      <c r="U1238" s="257"/>
      <c r="V1238" s="255">
        <v>0</v>
      </c>
      <c r="W1238" s="257"/>
      <c r="X1238" s="257"/>
      <c r="Y1238" s="255">
        <v>0</v>
      </c>
      <c r="Z1238" s="255">
        <v>0</v>
      </c>
      <c r="AA1238" s="990"/>
    </row>
    <row r="1239" spans="1:27" outlineLevel="1">
      <c r="A1239" s="137" t="s">
        <v>389</v>
      </c>
      <c r="B1239" s="137"/>
      <c r="C1239" s="138" t="s">
        <v>390</v>
      </c>
      <c r="D1239" s="94">
        <v>1</v>
      </c>
      <c r="E1239" s="94"/>
      <c r="F1239" s="139" t="s">
        <v>10</v>
      </c>
      <c r="G1239" s="71"/>
      <c r="H1239" s="71"/>
      <c r="I1239" s="71"/>
      <c r="J1239" s="71"/>
      <c r="K1239" s="71"/>
      <c r="L1239" s="62">
        <v>0</v>
      </c>
      <c r="M1239" s="552">
        <f>'KL TTHT CV DOT 2'!P1238</f>
        <v>0</v>
      </c>
      <c r="N1239" s="570">
        <f>'KL TTHT CV DOT 2'!Q1238</f>
        <v>0</v>
      </c>
      <c r="O1239" s="570">
        <f t="shared" si="1118"/>
        <v>0</v>
      </c>
      <c r="P1239" s="552">
        <f t="shared" si="1119"/>
        <v>0</v>
      </c>
      <c r="Q1239" s="71"/>
      <c r="R1239" s="71"/>
      <c r="S1239" s="552" t="e">
        <f>#REF!+Q1239+R1239</f>
        <v>#REF!</v>
      </c>
      <c r="T1239" s="257"/>
      <c r="U1239" s="257"/>
      <c r="V1239" s="255">
        <v>0</v>
      </c>
      <c r="W1239" s="257"/>
      <c r="X1239" s="257"/>
      <c r="Y1239" s="255">
        <v>0</v>
      </c>
      <c r="Z1239" s="255">
        <v>0</v>
      </c>
      <c r="AA1239" s="990"/>
    </row>
    <row r="1240" spans="1:27" outlineLevel="1">
      <c r="A1240" s="137" t="s">
        <v>391</v>
      </c>
      <c r="B1240" s="137"/>
      <c r="C1240" s="138" t="s">
        <v>132</v>
      </c>
      <c r="D1240" s="94">
        <v>1</v>
      </c>
      <c r="E1240" s="94"/>
      <c r="F1240" s="139" t="s">
        <v>10</v>
      </c>
      <c r="G1240" s="71"/>
      <c r="H1240" s="71"/>
      <c r="I1240" s="71"/>
      <c r="J1240" s="71"/>
      <c r="K1240" s="71"/>
      <c r="L1240" s="62">
        <v>0</v>
      </c>
      <c r="M1240" s="552">
        <f>'KL TTHT CV DOT 2'!P1239</f>
        <v>0</v>
      </c>
      <c r="N1240" s="570">
        <f>'KL TTHT CV DOT 2'!Q1239</f>
        <v>0</v>
      </c>
      <c r="O1240" s="570">
        <f t="shared" si="1118"/>
        <v>0</v>
      </c>
      <c r="P1240" s="552">
        <f t="shared" si="1119"/>
        <v>0</v>
      </c>
      <c r="Q1240" s="71"/>
      <c r="R1240" s="71"/>
      <c r="S1240" s="552" t="e">
        <f>#REF!+Q1240+R1240</f>
        <v>#REF!</v>
      </c>
      <c r="T1240" s="257"/>
      <c r="U1240" s="257"/>
      <c r="V1240" s="255">
        <v>0</v>
      </c>
      <c r="W1240" s="257"/>
      <c r="X1240" s="257"/>
      <c r="Y1240" s="255">
        <v>0</v>
      </c>
      <c r="Z1240" s="255">
        <v>0</v>
      </c>
      <c r="AA1240" s="990"/>
    </row>
    <row r="1241" spans="1:27" collapsed="1">
      <c r="A1241" s="137"/>
      <c r="B1241" s="137"/>
      <c r="C1241" s="138"/>
      <c r="D1241" s="94"/>
      <c r="E1241" s="94"/>
      <c r="F1241" s="139"/>
      <c r="G1241" s="71"/>
      <c r="H1241" s="71"/>
      <c r="I1241" s="71"/>
      <c r="J1241" s="71"/>
      <c r="K1241" s="71"/>
      <c r="L1241" s="62"/>
      <c r="M1241" s="552">
        <f>'KL TTHT CV DOT 2'!P1240</f>
        <v>0</v>
      </c>
      <c r="N1241" s="570">
        <f>'KL TTHT CV DOT 2'!Q1240</f>
        <v>0</v>
      </c>
      <c r="O1241" s="570">
        <f t="shared" si="1118"/>
        <v>0</v>
      </c>
      <c r="P1241" s="552">
        <f t="shared" si="1119"/>
        <v>0</v>
      </c>
      <c r="Q1241" s="71"/>
      <c r="R1241" s="71"/>
      <c r="S1241" s="552" t="e">
        <f>#REF!+Q1241+R1241</f>
        <v>#REF!</v>
      </c>
      <c r="T1241" s="257"/>
      <c r="U1241" s="257"/>
      <c r="V1241" s="255"/>
      <c r="W1241" s="257"/>
      <c r="X1241" s="257"/>
      <c r="Y1241" s="255"/>
      <c r="Z1241" s="255"/>
      <c r="AA1241" s="990"/>
    </row>
    <row r="1242" spans="1:27">
      <c r="A1242" s="149" t="s">
        <v>392</v>
      </c>
      <c r="B1242" s="149"/>
      <c r="C1242" s="150" t="s">
        <v>144</v>
      </c>
      <c r="D1242" s="100"/>
      <c r="E1242" s="100"/>
      <c r="F1242" s="151"/>
      <c r="G1242" s="75"/>
      <c r="H1242" s="75"/>
      <c r="I1242" s="75"/>
      <c r="J1242" s="75">
        <f>SUBTOTAL(9,J1244:J1281)</f>
        <v>246947482.5690546</v>
      </c>
      <c r="K1242" s="75">
        <f>SUBTOTAL(9,K1244:K1281)</f>
        <v>27185144.90112938</v>
      </c>
      <c r="L1242" s="75">
        <f>SUBTOTAL(9,L1244:L1281)</f>
        <v>274132627.47018391</v>
      </c>
      <c r="M1242" s="555">
        <f>'KL TTHT CV DOT 2'!P1241</f>
        <v>0</v>
      </c>
      <c r="N1242" s="571">
        <f>'KL TTHT CV DOT 2'!Q1241</f>
        <v>0</v>
      </c>
      <c r="O1242" s="571">
        <f t="shared" si="1118"/>
        <v>0</v>
      </c>
      <c r="P1242" s="555">
        <f t="shared" si="1119"/>
        <v>0</v>
      </c>
      <c r="Q1242" s="75"/>
      <c r="R1242" s="75"/>
      <c r="S1242" s="555" t="e">
        <f>#REF!+Q1242+R1242</f>
        <v>#REF!</v>
      </c>
      <c r="T1242" s="259">
        <f t="shared" ref="T1242:Z1242" si="1120">SUBTOTAL(9,T1244:T1281)</f>
        <v>0</v>
      </c>
      <c r="U1242" s="259">
        <f t="shared" si="1120"/>
        <v>0</v>
      </c>
      <c r="V1242" s="259">
        <f t="shared" si="1120"/>
        <v>0</v>
      </c>
      <c r="W1242" s="259">
        <f t="shared" si="1120"/>
        <v>52557904.918032788</v>
      </c>
      <c r="X1242" s="259">
        <f t="shared" si="1120"/>
        <v>3702735</v>
      </c>
      <c r="Y1242" s="259">
        <f t="shared" si="1120"/>
        <v>56260639.918032788</v>
      </c>
      <c r="Z1242" s="259">
        <f t="shared" si="1120"/>
        <v>56260639.918032788</v>
      </c>
      <c r="AA1242" s="988"/>
    </row>
    <row r="1243" spans="1:27">
      <c r="A1243" s="137"/>
      <c r="B1243" s="137"/>
      <c r="C1243" s="138" t="s">
        <v>393</v>
      </c>
      <c r="D1243" s="94"/>
      <c r="E1243" s="94"/>
      <c r="F1243" s="139"/>
      <c r="G1243" s="71"/>
      <c r="H1243" s="71"/>
      <c r="I1243" s="71"/>
      <c r="J1243" s="71"/>
      <c r="K1243" s="71"/>
      <c r="L1243" s="62"/>
      <c r="M1243" s="552">
        <f>'KL TTHT CV DOT 2'!P1242</f>
        <v>0</v>
      </c>
      <c r="N1243" s="570">
        <f>'KL TTHT CV DOT 2'!Q1242</f>
        <v>0</v>
      </c>
      <c r="O1243" s="570">
        <f t="shared" si="1118"/>
        <v>0</v>
      </c>
      <c r="P1243" s="552">
        <f t="shared" si="1119"/>
        <v>0</v>
      </c>
      <c r="Q1243" s="71"/>
      <c r="R1243" s="71"/>
      <c r="S1243" s="552" t="e">
        <f>#REF!+Q1243+R1243</f>
        <v>#REF!</v>
      </c>
      <c r="T1243" s="257">
        <f t="shared" ref="T1243:T1249" si="1121">M1243*J1243</f>
        <v>0</v>
      </c>
      <c r="U1243" s="257">
        <f t="shared" ref="U1243:U1249" si="1122">M1243*K1243</f>
        <v>0</v>
      </c>
      <c r="V1243" s="257">
        <f t="shared" ref="V1243:V1295" si="1123">T1243+U1243</f>
        <v>0</v>
      </c>
      <c r="W1243" s="257">
        <f t="shared" ref="W1243:W1249" si="1124">J1243*N1243</f>
        <v>0</v>
      </c>
      <c r="X1243" s="257">
        <f t="shared" ref="X1243:X1249" si="1125">K1243*N1243</f>
        <v>0</v>
      </c>
      <c r="Y1243" s="257">
        <f t="shared" ref="Y1243:Y1249" si="1126">W1243+X1243</f>
        <v>0</v>
      </c>
      <c r="Z1243" s="257">
        <f t="shared" ref="Z1243:Z1249" si="1127">V1243+Y1243</f>
        <v>0</v>
      </c>
      <c r="AA1243" s="990"/>
    </row>
    <row r="1244" spans="1:27">
      <c r="A1244" s="137" t="s">
        <v>394</v>
      </c>
      <c r="B1244" s="137"/>
      <c r="C1244" s="138" t="s">
        <v>326</v>
      </c>
      <c r="D1244" s="94">
        <v>1</v>
      </c>
      <c r="E1244" s="94"/>
      <c r="F1244" s="139" t="s">
        <v>10</v>
      </c>
      <c r="G1244" s="71"/>
      <c r="H1244" s="71"/>
      <c r="I1244" s="71"/>
      <c r="J1244" s="71"/>
      <c r="K1244" s="71"/>
      <c r="L1244" s="62">
        <v>0</v>
      </c>
      <c r="M1244" s="552">
        <f>'KL TTHT CV DOT 2'!P1243</f>
        <v>0</v>
      </c>
      <c r="N1244" s="570">
        <f>'KL TTHT CV DOT 2'!Q1243</f>
        <v>0</v>
      </c>
      <c r="O1244" s="570">
        <f t="shared" si="1118"/>
        <v>0</v>
      </c>
      <c r="P1244" s="552">
        <f t="shared" si="1119"/>
        <v>0</v>
      </c>
      <c r="Q1244" s="71"/>
      <c r="R1244" s="71"/>
      <c r="S1244" s="552" t="e">
        <f>#REF!+Q1244+R1244</f>
        <v>#REF!</v>
      </c>
      <c r="T1244" s="257">
        <f t="shared" si="1121"/>
        <v>0</v>
      </c>
      <c r="U1244" s="257">
        <f t="shared" si="1122"/>
        <v>0</v>
      </c>
      <c r="V1244" s="257">
        <f t="shared" si="1123"/>
        <v>0</v>
      </c>
      <c r="W1244" s="257">
        <f t="shared" si="1124"/>
        <v>0</v>
      </c>
      <c r="X1244" s="257">
        <f t="shared" si="1125"/>
        <v>0</v>
      </c>
      <c r="Y1244" s="257">
        <f t="shared" si="1126"/>
        <v>0</v>
      </c>
      <c r="Z1244" s="257">
        <f t="shared" si="1127"/>
        <v>0</v>
      </c>
      <c r="AA1244" s="990"/>
    </row>
    <row r="1245" spans="1:27">
      <c r="A1245" s="137" t="s">
        <v>395</v>
      </c>
      <c r="B1245" s="137"/>
      <c r="C1245" s="138" t="s">
        <v>152</v>
      </c>
      <c r="D1245" s="94">
        <v>1</v>
      </c>
      <c r="E1245" s="94"/>
      <c r="F1245" s="139" t="s">
        <v>10</v>
      </c>
      <c r="G1245" s="71"/>
      <c r="H1245" s="71"/>
      <c r="I1245" s="71"/>
      <c r="J1245" s="71"/>
      <c r="K1245" s="71"/>
      <c r="L1245" s="82"/>
      <c r="M1245" s="552">
        <f>'KL TTHT CV DOT 2'!P1244</f>
        <v>0</v>
      </c>
      <c r="N1245" s="570">
        <f>'KL TTHT CV DOT 2'!Q1244</f>
        <v>0</v>
      </c>
      <c r="O1245" s="570">
        <f t="shared" si="1118"/>
        <v>0</v>
      </c>
      <c r="P1245" s="552">
        <f t="shared" si="1119"/>
        <v>0</v>
      </c>
      <c r="Q1245" s="71"/>
      <c r="R1245" s="71"/>
      <c r="S1245" s="552" t="e">
        <f>#REF!+Q1245+R1245</f>
        <v>#REF!</v>
      </c>
      <c r="T1245" s="257">
        <f t="shared" si="1121"/>
        <v>0</v>
      </c>
      <c r="U1245" s="257">
        <f t="shared" si="1122"/>
        <v>0</v>
      </c>
      <c r="V1245" s="257">
        <f t="shared" si="1123"/>
        <v>0</v>
      </c>
      <c r="W1245" s="257">
        <f t="shared" si="1124"/>
        <v>0</v>
      </c>
      <c r="X1245" s="257">
        <f t="shared" si="1125"/>
        <v>0</v>
      </c>
      <c r="Y1245" s="257">
        <f t="shared" si="1126"/>
        <v>0</v>
      </c>
      <c r="Z1245" s="257">
        <f t="shared" si="1127"/>
        <v>0</v>
      </c>
      <c r="AA1245" s="990"/>
    </row>
    <row r="1246" spans="1:27">
      <c r="A1246" s="137" t="s">
        <v>396</v>
      </c>
      <c r="B1246" s="137"/>
      <c r="C1246" s="138" t="s">
        <v>160</v>
      </c>
      <c r="D1246" s="94">
        <v>1</v>
      </c>
      <c r="E1246" s="94"/>
      <c r="F1246" s="139" t="s">
        <v>10</v>
      </c>
      <c r="G1246" s="71"/>
      <c r="H1246" s="71"/>
      <c r="I1246" s="71"/>
      <c r="J1246" s="71"/>
      <c r="K1246" s="71"/>
      <c r="L1246" s="62"/>
      <c r="M1246" s="552">
        <f>'KL TTHT CV DOT 2'!P1245</f>
        <v>0</v>
      </c>
      <c r="N1246" s="570">
        <f>'KL TTHT CV DOT 2'!Q1245</f>
        <v>0</v>
      </c>
      <c r="O1246" s="570">
        <f t="shared" si="1118"/>
        <v>0</v>
      </c>
      <c r="P1246" s="552">
        <f t="shared" si="1119"/>
        <v>0</v>
      </c>
      <c r="Q1246" s="71"/>
      <c r="R1246" s="71"/>
      <c r="S1246" s="552" t="e">
        <f>#REF!+Q1246+R1246</f>
        <v>#REF!</v>
      </c>
      <c r="T1246" s="257">
        <f t="shared" si="1121"/>
        <v>0</v>
      </c>
      <c r="U1246" s="257">
        <f t="shared" si="1122"/>
        <v>0</v>
      </c>
      <c r="V1246" s="257">
        <f t="shared" si="1123"/>
        <v>0</v>
      </c>
      <c r="W1246" s="257">
        <f t="shared" si="1124"/>
        <v>0</v>
      </c>
      <c r="X1246" s="257">
        <f t="shared" si="1125"/>
        <v>0</v>
      </c>
      <c r="Y1246" s="257">
        <f t="shared" si="1126"/>
        <v>0</v>
      </c>
      <c r="Z1246" s="257">
        <f t="shared" si="1127"/>
        <v>0</v>
      </c>
      <c r="AA1246" s="990"/>
    </row>
    <row r="1247" spans="1:27">
      <c r="A1247" s="137" t="s">
        <v>397</v>
      </c>
      <c r="B1247" s="137"/>
      <c r="C1247" s="138" t="s">
        <v>330</v>
      </c>
      <c r="D1247" s="94">
        <v>1</v>
      </c>
      <c r="E1247" s="94"/>
      <c r="F1247" s="139" t="s">
        <v>10</v>
      </c>
      <c r="G1247" s="71"/>
      <c r="H1247" s="71"/>
      <c r="I1247" s="71"/>
      <c r="J1247" s="71"/>
      <c r="K1247" s="71"/>
      <c r="L1247" s="82"/>
      <c r="M1247" s="552">
        <f>'KL TTHT CV DOT 2'!P1246</f>
        <v>0</v>
      </c>
      <c r="N1247" s="570">
        <f>'KL TTHT CV DOT 2'!Q1246</f>
        <v>0</v>
      </c>
      <c r="O1247" s="570">
        <f t="shared" si="1118"/>
        <v>0</v>
      </c>
      <c r="P1247" s="552">
        <f t="shared" si="1119"/>
        <v>0</v>
      </c>
      <c r="Q1247" s="71"/>
      <c r="R1247" s="71"/>
      <c r="S1247" s="552" t="e">
        <f>#REF!+Q1247+R1247</f>
        <v>#REF!</v>
      </c>
      <c r="T1247" s="257">
        <f t="shared" si="1121"/>
        <v>0</v>
      </c>
      <c r="U1247" s="257">
        <f t="shared" si="1122"/>
        <v>0</v>
      </c>
      <c r="V1247" s="257">
        <f t="shared" si="1123"/>
        <v>0</v>
      </c>
      <c r="W1247" s="257">
        <f t="shared" si="1124"/>
        <v>0</v>
      </c>
      <c r="X1247" s="257">
        <f t="shared" si="1125"/>
        <v>0</v>
      </c>
      <c r="Y1247" s="257">
        <f t="shared" si="1126"/>
        <v>0</v>
      </c>
      <c r="Z1247" s="257">
        <f t="shared" si="1127"/>
        <v>0</v>
      </c>
      <c r="AA1247" s="990"/>
    </row>
    <row r="1248" spans="1:27">
      <c r="A1248" s="137" t="s">
        <v>398</v>
      </c>
      <c r="B1248" s="137"/>
      <c r="C1248" s="138" t="s">
        <v>165</v>
      </c>
      <c r="D1248" s="94">
        <v>1</v>
      </c>
      <c r="E1248" s="94"/>
      <c r="F1248" s="139" t="s">
        <v>10</v>
      </c>
      <c r="G1248" s="71"/>
      <c r="H1248" s="71"/>
      <c r="I1248" s="71"/>
      <c r="J1248" s="71"/>
      <c r="K1248" s="71"/>
      <c r="L1248" s="82"/>
      <c r="M1248" s="552">
        <f>'KL TTHT CV DOT 2'!P1247</f>
        <v>0</v>
      </c>
      <c r="N1248" s="570">
        <f>'KL TTHT CV DOT 2'!Q1247</f>
        <v>0</v>
      </c>
      <c r="O1248" s="570">
        <f t="shared" si="1118"/>
        <v>0</v>
      </c>
      <c r="P1248" s="552">
        <f t="shared" si="1119"/>
        <v>0</v>
      </c>
      <c r="Q1248" s="71"/>
      <c r="R1248" s="71"/>
      <c r="S1248" s="552" t="e">
        <f>#REF!+Q1248+R1248</f>
        <v>#REF!</v>
      </c>
      <c r="T1248" s="257">
        <f t="shared" si="1121"/>
        <v>0</v>
      </c>
      <c r="U1248" s="257">
        <f t="shared" si="1122"/>
        <v>0</v>
      </c>
      <c r="V1248" s="257">
        <f t="shared" si="1123"/>
        <v>0</v>
      </c>
      <c r="W1248" s="257">
        <f t="shared" si="1124"/>
        <v>0</v>
      </c>
      <c r="X1248" s="257">
        <f t="shared" si="1125"/>
        <v>0</v>
      </c>
      <c r="Y1248" s="257">
        <f t="shared" si="1126"/>
        <v>0</v>
      </c>
      <c r="Z1248" s="257">
        <f t="shared" si="1127"/>
        <v>0</v>
      </c>
      <c r="AA1248" s="990"/>
    </row>
    <row r="1249" spans="1:27">
      <c r="A1249" s="137" t="s">
        <v>399</v>
      </c>
      <c r="B1249" s="137"/>
      <c r="C1249" s="138" t="s">
        <v>333</v>
      </c>
      <c r="D1249" s="94">
        <v>1</v>
      </c>
      <c r="E1249" s="94"/>
      <c r="F1249" s="139" t="s">
        <v>10</v>
      </c>
      <c r="G1249" s="71"/>
      <c r="H1249" s="71"/>
      <c r="I1249" s="71"/>
      <c r="J1249" s="71"/>
      <c r="K1249" s="71"/>
      <c r="L1249" s="62">
        <v>0</v>
      </c>
      <c r="M1249" s="552">
        <f>'KL TTHT CV DOT 2'!P1248</f>
        <v>0</v>
      </c>
      <c r="N1249" s="570">
        <f>'KL TTHT CV DOT 2'!Q1248</f>
        <v>0</v>
      </c>
      <c r="O1249" s="570">
        <f t="shared" si="1118"/>
        <v>0</v>
      </c>
      <c r="P1249" s="552">
        <f t="shared" si="1119"/>
        <v>0</v>
      </c>
      <c r="Q1249" s="71"/>
      <c r="R1249" s="71"/>
      <c r="S1249" s="552" t="e">
        <f>#REF!+Q1249+R1249</f>
        <v>#REF!</v>
      </c>
      <c r="T1249" s="257">
        <f t="shared" si="1121"/>
        <v>0</v>
      </c>
      <c r="U1249" s="257">
        <f t="shared" si="1122"/>
        <v>0</v>
      </c>
      <c r="V1249" s="257">
        <f t="shared" si="1123"/>
        <v>0</v>
      </c>
      <c r="W1249" s="257">
        <f t="shared" si="1124"/>
        <v>0</v>
      </c>
      <c r="X1249" s="257">
        <f t="shared" si="1125"/>
        <v>0</v>
      </c>
      <c r="Y1249" s="257">
        <f t="shared" si="1126"/>
        <v>0</v>
      </c>
      <c r="Z1249" s="257">
        <f t="shared" si="1127"/>
        <v>0</v>
      </c>
      <c r="AA1249" s="990"/>
    </row>
    <row r="1250" spans="1:27" s="153" customFormat="1">
      <c r="A1250" s="146" t="s">
        <v>400</v>
      </c>
      <c r="B1250" s="146"/>
      <c r="C1250" s="147" t="s">
        <v>1052</v>
      </c>
      <c r="D1250" s="122">
        <v>1</v>
      </c>
      <c r="E1250" s="122">
        <v>1</v>
      </c>
      <c r="F1250" s="148" t="s">
        <v>10</v>
      </c>
      <c r="G1250" s="77"/>
      <c r="H1250" s="77"/>
      <c r="I1250" s="77"/>
      <c r="J1250" s="82">
        <f t="shared" ref="J1250:K1250" si="1128">SUBTOTAL(9,J1251:J1261)</f>
        <v>117565498.5133618</v>
      </c>
      <c r="K1250" s="82">
        <f t="shared" si="1128"/>
        <v>6055261.4345239159</v>
      </c>
      <c r="L1250" s="82">
        <f>SUBTOTAL(9,L1251:L1261)</f>
        <v>123620759.94788571</v>
      </c>
      <c r="M1250" s="553">
        <f>'KL TTHT CV DOT 2'!P1249</f>
        <v>0</v>
      </c>
      <c r="N1250" s="576">
        <f>'KL TTHT CV DOT 2'!Q1249</f>
        <v>0</v>
      </c>
      <c r="O1250" s="576">
        <f t="shared" si="1118"/>
        <v>0</v>
      </c>
      <c r="P1250" s="553">
        <f t="shared" si="1119"/>
        <v>0</v>
      </c>
      <c r="Q1250" s="82"/>
      <c r="R1250" s="82"/>
      <c r="S1250" s="553" t="e">
        <f>#REF!+Q1250+R1250</f>
        <v>#REF!</v>
      </c>
      <c r="T1250" s="266">
        <f t="shared" ref="T1250:U1250" si="1129">SUBTOTAL(9,T1251:T1261)</f>
        <v>0</v>
      </c>
      <c r="U1250" s="266">
        <f t="shared" si="1129"/>
        <v>0</v>
      </c>
      <c r="V1250" s="266">
        <f>SUBTOTAL(9,V1251:V1261)</f>
        <v>0</v>
      </c>
      <c r="W1250" s="266">
        <f t="shared" ref="W1250:X1250" si="1130">SUBTOTAL(9,W1251:W1261)</f>
        <v>1756150.819672131</v>
      </c>
      <c r="X1250" s="266">
        <f t="shared" si="1130"/>
        <v>469170.00000000006</v>
      </c>
      <c r="Y1250" s="266">
        <f>SUBTOTAL(9,Y1251:Y1261)</f>
        <v>2225320.819672131</v>
      </c>
      <c r="Z1250" s="266">
        <f>SUBTOTAL(9,Z1251:Z1261)</f>
        <v>2225320.819672131</v>
      </c>
      <c r="AA1250" s="988"/>
    </row>
    <row r="1251" spans="1:27" outlineLevel="1">
      <c r="A1251" s="137"/>
      <c r="B1251" s="137"/>
      <c r="C1251" s="138" t="s">
        <v>1008</v>
      </c>
      <c r="D1251" s="97">
        <v>8</v>
      </c>
      <c r="E1251" s="97">
        <v>8</v>
      </c>
      <c r="F1251" s="139" t="s">
        <v>660</v>
      </c>
      <c r="G1251" s="359">
        <v>11990000.000000002</v>
      </c>
      <c r="H1251" s="359">
        <v>163500</v>
      </c>
      <c r="I1251" s="62">
        <f t="shared" ref="I1251:I1257" si="1131">SUM(G1251:H1251)</f>
        <v>12153500.000000002</v>
      </c>
      <c r="J1251" s="62">
        <f t="shared" ref="J1251:J1260" si="1132">G1251*E1251</f>
        <v>95920000.000000015</v>
      </c>
      <c r="K1251" s="62">
        <f t="shared" ref="K1251:K1260" si="1133">H1251*E1251</f>
        <v>1308000</v>
      </c>
      <c r="L1251" s="62">
        <f t="shared" ref="L1251:L1260" si="1134">I1251*E1251</f>
        <v>97228000.000000015</v>
      </c>
      <c r="M1251" s="550">
        <f>'KL TTHT CV DOT 2'!P1250</f>
        <v>0</v>
      </c>
      <c r="N1251" s="574">
        <f>'KL TTHT CV DOT 2'!Q1250</f>
        <v>0</v>
      </c>
      <c r="O1251" s="574">
        <f t="shared" si="1118"/>
        <v>0</v>
      </c>
      <c r="P1251" s="550">
        <f t="shared" si="1119"/>
        <v>0</v>
      </c>
      <c r="Q1251" s="62"/>
      <c r="R1251" s="62"/>
      <c r="S1251" s="550" t="e">
        <f>#REF!+Q1251+R1251</f>
        <v>#REF!</v>
      </c>
      <c r="T1251" s="255">
        <f t="shared" ref="T1251:T1261" si="1135">M1251*J1251</f>
        <v>0</v>
      </c>
      <c r="U1251" s="255">
        <f t="shared" ref="U1251:U1261" si="1136">M1251*K1251</f>
        <v>0</v>
      </c>
      <c r="V1251" s="255">
        <f t="shared" si="1123"/>
        <v>0</v>
      </c>
      <c r="W1251" s="255">
        <f t="shared" ref="W1251:W1261" si="1137">J1251*N1251</f>
        <v>0</v>
      </c>
      <c r="X1251" s="255">
        <f t="shared" ref="X1251:X1261" si="1138">K1251*N1251</f>
        <v>0</v>
      </c>
      <c r="Y1251" s="255">
        <f t="shared" ref="Y1251:Y1261" si="1139">W1251+X1251</f>
        <v>0</v>
      </c>
      <c r="Z1251" s="255">
        <f t="shared" ref="Z1251:Z1261" si="1140">V1251+Y1251</f>
        <v>0</v>
      </c>
      <c r="AA1251" s="990"/>
    </row>
    <row r="1252" spans="1:27" outlineLevel="1">
      <c r="A1252" s="137"/>
      <c r="B1252" s="137"/>
      <c r="C1252" s="138" t="s">
        <v>1011</v>
      </c>
      <c r="D1252" s="97">
        <v>8</v>
      </c>
      <c r="E1252" s="97">
        <v>8</v>
      </c>
      <c r="F1252" s="139" t="s">
        <v>660</v>
      </c>
      <c r="G1252" s="359">
        <v>979000.00000000012</v>
      </c>
      <c r="H1252" s="359">
        <v>59950.000000000007</v>
      </c>
      <c r="I1252" s="62">
        <f t="shared" si="1131"/>
        <v>1038950.0000000001</v>
      </c>
      <c r="J1252" s="62">
        <f t="shared" si="1132"/>
        <v>7832000.0000000009</v>
      </c>
      <c r="K1252" s="62">
        <f t="shared" si="1133"/>
        <v>479600.00000000006</v>
      </c>
      <c r="L1252" s="62">
        <f t="shared" si="1134"/>
        <v>8311600.0000000009</v>
      </c>
      <c r="M1252" s="550">
        <f>'KL TTHT CV DOT 2'!P1251</f>
        <v>0</v>
      </c>
      <c r="N1252" s="574">
        <f>'KL TTHT CV DOT 2'!Q1251</f>
        <v>0</v>
      </c>
      <c r="O1252" s="574">
        <f t="shared" si="1118"/>
        <v>0</v>
      </c>
      <c r="P1252" s="550">
        <f t="shared" si="1119"/>
        <v>0</v>
      </c>
      <c r="Q1252" s="62"/>
      <c r="R1252" s="62"/>
      <c r="S1252" s="550" t="e">
        <f>#REF!+Q1252+R1252</f>
        <v>#REF!</v>
      </c>
      <c r="T1252" s="255">
        <f t="shared" si="1135"/>
        <v>0</v>
      </c>
      <c r="U1252" s="255">
        <f t="shared" si="1136"/>
        <v>0</v>
      </c>
      <c r="V1252" s="255">
        <f t="shared" si="1123"/>
        <v>0</v>
      </c>
      <c r="W1252" s="255">
        <f t="shared" si="1137"/>
        <v>0</v>
      </c>
      <c r="X1252" s="255">
        <f t="shared" si="1138"/>
        <v>0</v>
      </c>
      <c r="Y1252" s="255">
        <f t="shared" si="1139"/>
        <v>0</v>
      </c>
      <c r="Z1252" s="255">
        <f t="shared" si="1140"/>
        <v>0</v>
      </c>
      <c r="AA1252" s="990"/>
    </row>
    <row r="1253" spans="1:27" outlineLevel="1">
      <c r="A1253" s="137"/>
      <c r="B1253" s="137"/>
      <c r="C1253" s="138" t="s">
        <v>1053</v>
      </c>
      <c r="D1253" s="97">
        <v>4</v>
      </c>
      <c r="E1253" s="97">
        <v>4</v>
      </c>
      <c r="F1253" s="139" t="s">
        <v>660</v>
      </c>
      <c r="G1253" s="359">
        <v>1264480.0000000002</v>
      </c>
      <c r="H1253" s="359">
        <v>137500</v>
      </c>
      <c r="I1253" s="62">
        <f t="shared" si="1131"/>
        <v>1401980.0000000002</v>
      </c>
      <c r="J1253" s="62">
        <f t="shared" si="1132"/>
        <v>5057920.0000000009</v>
      </c>
      <c r="K1253" s="62">
        <f t="shared" si="1133"/>
        <v>550000</v>
      </c>
      <c r="L1253" s="62">
        <f t="shared" si="1134"/>
        <v>5607920.0000000009</v>
      </c>
      <c r="M1253" s="550">
        <f>'KL TTHT CV DOT 2'!P1252</f>
        <v>0</v>
      </c>
      <c r="N1253" s="574">
        <f>'KL TTHT CV DOT 2'!Q1252</f>
        <v>0</v>
      </c>
      <c r="O1253" s="574">
        <f t="shared" si="1118"/>
        <v>0</v>
      </c>
      <c r="P1253" s="550">
        <f t="shared" si="1119"/>
        <v>0</v>
      </c>
      <c r="Q1253" s="62"/>
      <c r="R1253" s="62"/>
      <c r="S1253" s="550" t="e">
        <f>#REF!+Q1253+R1253</f>
        <v>#REF!</v>
      </c>
      <c r="T1253" s="255">
        <f t="shared" si="1135"/>
        <v>0</v>
      </c>
      <c r="U1253" s="255">
        <f t="shared" si="1136"/>
        <v>0</v>
      </c>
      <c r="V1253" s="255">
        <f t="shared" si="1123"/>
        <v>0</v>
      </c>
      <c r="W1253" s="255">
        <f t="shared" si="1137"/>
        <v>0</v>
      </c>
      <c r="X1253" s="255">
        <f t="shared" si="1138"/>
        <v>0</v>
      </c>
      <c r="Y1253" s="255">
        <f t="shared" si="1139"/>
        <v>0</v>
      </c>
      <c r="Z1253" s="255">
        <f t="shared" si="1140"/>
        <v>0</v>
      </c>
      <c r="AA1253" s="990"/>
    </row>
    <row r="1254" spans="1:27" s="11" customFormat="1" outlineLevel="1">
      <c r="A1254" s="192"/>
      <c r="B1254" s="192"/>
      <c r="C1254" s="193" t="s">
        <v>1013</v>
      </c>
      <c r="D1254" s="194">
        <v>4</v>
      </c>
      <c r="E1254" s="97">
        <v>4</v>
      </c>
      <c r="F1254" s="195" t="s">
        <v>660</v>
      </c>
      <c r="G1254" s="359">
        <v>276000</v>
      </c>
      <c r="H1254" s="359">
        <v>81750</v>
      </c>
      <c r="I1254" s="199">
        <f t="shared" si="1131"/>
        <v>357750</v>
      </c>
      <c r="J1254" s="199">
        <f t="shared" si="1132"/>
        <v>1104000</v>
      </c>
      <c r="K1254" s="199">
        <f t="shared" si="1133"/>
        <v>327000</v>
      </c>
      <c r="L1254" s="199">
        <f t="shared" si="1134"/>
        <v>1431000</v>
      </c>
      <c r="M1254" s="554">
        <f>'KL TTHT CV DOT 2'!P1253</f>
        <v>0</v>
      </c>
      <c r="N1254" s="579">
        <f>'KL TTHT CV DOT 2'!Q1253</f>
        <v>0.45</v>
      </c>
      <c r="O1254" s="579">
        <f t="shared" si="1118"/>
        <v>0.45</v>
      </c>
      <c r="P1254" s="554">
        <f t="shared" si="1119"/>
        <v>0.9</v>
      </c>
      <c r="Q1254" s="199"/>
      <c r="R1254" s="199"/>
      <c r="S1254" s="554" t="e">
        <f>#REF!+Q1254+R1254</f>
        <v>#REF!</v>
      </c>
      <c r="T1254" s="265">
        <f t="shared" si="1135"/>
        <v>0</v>
      </c>
      <c r="U1254" s="265">
        <f t="shared" si="1136"/>
        <v>0</v>
      </c>
      <c r="V1254" s="265">
        <f t="shared" si="1123"/>
        <v>0</v>
      </c>
      <c r="W1254" s="265">
        <f t="shared" si="1137"/>
        <v>496800</v>
      </c>
      <c r="X1254" s="265">
        <f t="shared" si="1138"/>
        <v>147150</v>
      </c>
      <c r="Y1254" s="265">
        <f t="shared" si="1139"/>
        <v>643950</v>
      </c>
      <c r="Z1254" s="265">
        <f t="shared" si="1140"/>
        <v>643950</v>
      </c>
      <c r="AA1254" s="990"/>
    </row>
    <row r="1255" spans="1:27" s="11" customFormat="1" outlineLevel="1">
      <c r="A1255" s="192"/>
      <c r="B1255" s="192"/>
      <c r="C1255" s="193" t="s">
        <v>1015</v>
      </c>
      <c r="D1255" s="194">
        <v>4</v>
      </c>
      <c r="E1255" s="97">
        <v>4</v>
      </c>
      <c r="F1255" s="195" t="s">
        <v>660</v>
      </c>
      <c r="G1255" s="359">
        <v>198000.00000000003</v>
      </c>
      <c r="H1255" s="359">
        <v>10900</v>
      </c>
      <c r="I1255" s="199">
        <f t="shared" si="1131"/>
        <v>208900.00000000003</v>
      </c>
      <c r="J1255" s="199">
        <f t="shared" si="1132"/>
        <v>792000.00000000012</v>
      </c>
      <c r="K1255" s="199">
        <f t="shared" si="1133"/>
        <v>43600</v>
      </c>
      <c r="L1255" s="199">
        <f t="shared" si="1134"/>
        <v>835600.00000000012</v>
      </c>
      <c r="M1255" s="554">
        <f>'KL TTHT CV DOT 2'!P1254</f>
        <v>0</v>
      </c>
      <c r="N1255" s="579">
        <f>'KL TTHT CV DOT 2'!Q1254</f>
        <v>0.45</v>
      </c>
      <c r="O1255" s="579">
        <f t="shared" si="1118"/>
        <v>0.45</v>
      </c>
      <c r="P1255" s="554">
        <f t="shared" si="1119"/>
        <v>0.9</v>
      </c>
      <c r="Q1255" s="199"/>
      <c r="R1255" s="199"/>
      <c r="S1255" s="554" t="e">
        <f>#REF!+Q1255+R1255</f>
        <v>#REF!</v>
      </c>
      <c r="T1255" s="265">
        <f t="shared" si="1135"/>
        <v>0</v>
      </c>
      <c r="U1255" s="265">
        <f t="shared" si="1136"/>
        <v>0</v>
      </c>
      <c r="V1255" s="265">
        <f t="shared" si="1123"/>
        <v>0</v>
      </c>
      <c r="W1255" s="265">
        <f t="shared" si="1137"/>
        <v>356400.00000000006</v>
      </c>
      <c r="X1255" s="265">
        <f t="shared" si="1138"/>
        <v>19620</v>
      </c>
      <c r="Y1255" s="265">
        <f t="shared" si="1139"/>
        <v>376020.00000000006</v>
      </c>
      <c r="Z1255" s="265">
        <f t="shared" si="1140"/>
        <v>376020.00000000006</v>
      </c>
      <c r="AA1255" s="990"/>
    </row>
    <row r="1256" spans="1:27" s="11" customFormat="1" outlineLevel="1">
      <c r="A1256" s="192"/>
      <c r="B1256" s="192"/>
      <c r="C1256" s="193" t="s">
        <v>923</v>
      </c>
      <c r="D1256" s="194">
        <v>229</v>
      </c>
      <c r="E1256" s="97">
        <v>200</v>
      </c>
      <c r="F1256" s="195" t="s">
        <v>624</v>
      </c>
      <c r="G1256" s="359">
        <v>10032.786885245901</v>
      </c>
      <c r="H1256" s="359">
        <v>3360.0000000000005</v>
      </c>
      <c r="I1256" s="199">
        <f t="shared" si="1131"/>
        <v>13392.786885245901</v>
      </c>
      <c r="J1256" s="199">
        <f t="shared" si="1132"/>
        <v>2006557.3770491802</v>
      </c>
      <c r="K1256" s="199">
        <f t="shared" si="1133"/>
        <v>672000.00000000012</v>
      </c>
      <c r="L1256" s="199">
        <f t="shared" si="1134"/>
        <v>2678557.3770491802</v>
      </c>
      <c r="M1256" s="554">
        <f>'KL TTHT CV DOT 2'!P1255</f>
        <v>0</v>
      </c>
      <c r="N1256" s="579">
        <f>'KL TTHT CV DOT 2'!Q1255</f>
        <v>0.45</v>
      </c>
      <c r="O1256" s="579">
        <f t="shared" si="1118"/>
        <v>0.45</v>
      </c>
      <c r="P1256" s="554">
        <f t="shared" si="1119"/>
        <v>0.9</v>
      </c>
      <c r="Q1256" s="199"/>
      <c r="R1256" s="199"/>
      <c r="S1256" s="554" t="e">
        <f>#REF!+Q1256+R1256</f>
        <v>#REF!</v>
      </c>
      <c r="T1256" s="265">
        <f t="shared" si="1135"/>
        <v>0</v>
      </c>
      <c r="U1256" s="265">
        <f t="shared" si="1136"/>
        <v>0</v>
      </c>
      <c r="V1256" s="265">
        <f t="shared" si="1123"/>
        <v>0</v>
      </c>
      <c r="W1256" s="265">
        <f t="shared" si="1137"/>
        <v>902950.8196721311</v>
      </c>
      <c r="X1256" s="265">
        <f t="shared" si="1138"/>
        <v>302400.00000000006</v>
      </c>
      <c r="Y1256" s="265">
        <f t="shared" si="1139"/>
        <v>1205350.8196721312</v>
      </c>
      <c r="Z1256" s="265">
        <f t="shared" si="1140"/>
        <v>1205350.8196721312</v>
      </c>
      <c r="AA1256" s="990"/>
    </row>
    <row r="1257" spans="1:27" s="11" customFormat="1" outlineLevel="1">
      <c r="A1257" s="192"/>
      <c r="B1257" s="192"/>
      <c r="C1257" s="386" t="s">
        <v>928</v>
      </c>
      <c r="D1257" s="194">
        <v>91</v>
      </c>
      <c r="E1257" s="97">
        <v>85</v>
      </c>
      <c r="F1257" s="195" t="s">
        <v>624</v>
      </c>
      <c r="G1257" s="359">
        <v>8773.9726027397246</v>
      </c>
      <c r="H1257" s="359">
        <v>14594.016411764707</v>
      </c>
      <c r="I1257" s="199">
        <f t="shared" si="1131"/>
        <v>23367.989014504434</v>
      </c>
      <c r="J1257" s="199">
        <f t="shared" si="1132"/>
        <v>745787.6712328766</v>
      </c>
      <c r="K1257" s="199">
        <f t="shared" si="1133"/>
        <v>1240491.395</v>
      </c>
      <c r="L1257" s="199">
        <f t="shared" si="1134"/>
        <v>1986279.0662328769</v>
      </c>
      <c r="M1257" s="554">
        <f>'KL TTHT CV DOT 2'!P1256</f>
        <v>0</v>
      </c>
      <c r="N1257" s="579">
        <f>'KL TTHT CV DOT 2'!Q1256</f>
        <v>0</v>
      </c>
      <c r="O1257" s="579">
        <f t="shared" si="1118"/>
        <v>0</v>
      </c>
      <c r="P1257" s="554">
        <f t="shared" si="1119"/>
        <v>0</v>
      </c>
      <c r="Q1257" s="199"/>
      <c r="R1257" s="199"/>
      <c r="S1257" s="554" t="e">
        <f>#REF!+Q1257+R1257</f>
        <v>#REF!</v>
      </c>
      <c r="T1257" s="265">
        <f t="shared" si="1135"/>
        <v>0</v>
      </c>
      <c r="U1257" s="265">
        <f t="shared" si="1136"/>
        <v>0</v>
      </c>
      <c r="V1257" s="265">
        <f t="shared" si="1123"/>
        <v>0</v>
      </c>
      <c r="W1257" s="265">
        <f t="shared" si="1137"/>
        <v>0</v>
      </c>
      <c r="X1257" s="265">
        <f t="shared" si="1138"/>
        <v>0</v>
      </c>
      <c r="Y1257" s="265">
        <f t="shared" si="1139"/>
        <v>0</v>
      </c>
      <c r="Z1257" s="265">
        <f t="shared" si="1140"/>
        <v>0</v>
      </c>
      <c r="AA1257" s="990"/>
    </row>
    <row r="1258" spans="1:27" outlineLevel="1">
      <c r="A1258" s="137"/>
      <c r="B1258" s="137"/>
      <c r="C1258" s="138" t="s">
        <v>896</v>
      </c>
      <c r="D1258" s="194">
        <v>0</v>
      </c>
      <c r="E1258" s="97">
        <v>0</v>
      </c>
      <c r="F1258" s="139" t="s">
        <v>897</v>
      </c>
      <c r="G1258" s="359">
        <v>0</v>
      </c>
      <c r="H1258" s="359">
        <v>50600.000000000007</v>
      </c>
      <c r="I1258" s="62">
        <f t="shared" ref="I1258:I1260" si="1141">SUM(G1258:H1258)</f>
        <v>50600.000000000007</v>
      </c>
      <c r="J1258" s="62">
        <f t="shared" si="1132"/>
        <v>0</v>
      </c>
      <c r="K1258" s="62">
        <f t="shared" si="1133"/>
        <v>0</v>
      </c>
      <c r="L1258" s="62">
        <f t="shared" si="1134"/>
        <v>0</v>
      </c>
      <c r="M1258" s="550">
        <f>'KL TTHT CV DOT 2'!P1257</f>
        <v>0</v>
      </c>
      <c r="N1258" s="574">
        <f>'KL TTHT CV DOT 2'!Q1257</f>
        <v>0</v>
      </c>
      <c r="O1258" s="574">
        <f t="shared" si="1118"/>
        <v>0</v>
      </c>
      <c r="P1258" s="550">
        <f t="shared" si="1119"/>
        <v>0</v>
      </c>
      <c r="Q1258" s="62"/>
      <c r="R1258" s="62"/>
      <c r="S1258" s="550" t="e">
        <f>#REF!+Q1258+R1258</f>
        <v>#REF!</v>
      </c>
      <c r="T1258" s="255">
        <f t="shared" si="1135"/>
        <v>0</v>
      </c>
      <c r="U1258" s="255">
        <f t="shared" si="1136"/>
        <v>0</v>
      </c>
      <c r="V1258" s="255">
        <f t="shared" si="1123"/>
        <v>0</v>
      </c>
      <c r="W1258" s="255">
        <f t="shared" si="1137"/>
        <v>0</v>
      </c>
      <c r="X1258" s="255">
        <f t="shared" si="1138"/>
        <v>0</v>
      </c>
      <c r="Y1258" s="255">
        <f t="shared" si="1139"/>
        <v>0</v>
      </c>
      <c r="Z1258" s="255">
        <f t="shared" si="1140"/>
        <v>0</v>
      </c>
      <c r="AA1258" s="990"/>
    </row>
    <row r="1259" spans="1:27" outlineLevel="1">
      <c r="A1259" s="137"/>
      <c r="B1259" s="137"/>
      <c r="C1259" s="138" t="s">
        <v>899</v>
      </c>
      <c r="D1259" s="194">
        <v>4</v>
      </c>
      <c r="E1259" s="97">
        <v>4</v>
      </c>
      <c r="F1259" s="139" t="s">
        <v>897</v>
      </c>
      <c r="G1259" s="359">
        <v>0</v>
      </c>
      <c r="H1259" s="359">
        <v>50600.000000000007</v>
      </c>
      <c r="I1259" s="62">
        <f t="shared" si="1141"/>
        <v>50600.000000000007</v>
      </c>
      <c r="J1259" s="62">
        <f t="shared" si="1132"/>
        <v>0</v>
      </c>
      <c r="K1259" s="62">
        <f t="shared" si="1133"/>
        <v>202400.00000000003</v>
      </c>
      <c r="L1259" s="62">
        <f t="shared" si="1134"/>
        <v>202400.00000000003</v>
      </c>
      <c r="M1259" s="550">
        <f>'KL TTHT CV DOT 2'!P1258</f>
        <v>0</v>
      </c>
      <c r="N1259" s="574">
        <f>'KL TTHT CV DOT 2'!Q1258</f>
        <v>0</v>
      </c>
      <c r="O1259" s="574">
        <f t="shared" si="1118"/>
        <v>0</v>
      </c>
      <c r="P1259" s="550">
        <f t="shared" si="1119"/>
        <v>0</v>
      </c>
      <c r="Q1259" s="62"/>
      <c r="R1259" s="62"/>
      <c r="S1259" s="550" t="e">
        <f>#REF!+Q1259+R1259</f>
        <v>#REF!</v>
      </c>
      <c r="T1259" s="255">
        <f t="shared" si="1135"/>
        <v>0</v>
      </c>
      <c r="U1259" s="255">
        <f t="shared" si="1136"/>
        <v>0</v>
      </c>
      <c r="V1259" s="255">
        <f t="shared" si="1123"/>
        <v>0</v>
      </c>
      <c r="W1259" s="255">
        <f t="shared" si="1137"/>
        <v>0</v>
      </c>
      <c r="X1259" s="255">
        <f t="shared" si="1138"/>
        <v>0</v>
      </c>
      <c r="Y1259" s="255">
        <f t="shared" si="1139"/>
        <v>0</v>
      </c>
      <c r="Z1259" s="255">
        <f t="shared" si="1140"/>
        <v>0</v>
      </c>
      <c r="AA1259" s="990"/>
    </row>
    <row r="1260" spans="1:27" s="399" customFormat="1" outlineLevel="1">
      <c r="A1260" s="395"/>
      <c r="B1260" s="395"/>
      <c r="C1260" s="400" t="s">
        <v>657</v>
      </c>
      <c r="D1260" s="97">
        <v>1</v>
      </c>
      <c r="E1260" s="97">
        <v>1</v>
      </c>
      <c r="F1260" s="397" t="s">
        <v>619</v>
      </c>
      <c r="G1260" s="497">
        <v>4107233.465079722</v>
      </c>
      <c r="H1260" s="497">
        <v>1232170.0395239166</v>
      </c>
      <c r="I1260" s="62">
        <f t="shared" si="1141"/>
        <v>5339403.5046036383</v>
      </c>
      <c r="J1260" s="62">
        <f t="shared" si="1132"/>
        <v>4107233.465079722</v>
      </c>
      <c r="K1260" s="62">
        <f t="shared" si="1133"/>
        <v>1232170.0395239166</v>
      </c>
      <c r="L1260" s="62">
        <f t="shared" si="1134"/>
        <v>5339403.5046036383</v>
      </c>
      <c r="M1260" s="550">
        <f>'KL TTHT CV DOT 2'!P1259</f>
        <v>0</v>
      </c>
      <c r="N1260" s="574">
        <f>'KL TTHT CV DOT 2'!Q1259</f>
        <v>0</v>
      </c>
      <c r="O1260" s="574">
        <f t="shared" si="1118"/>
        <v>0</v>
      </c>
      <c r="P1260" s="550">
        <f t="shared" si="1119"/>
        <v>0</v>
      </c>
      <c r="Q1260" s="62"/>
      <c r="R1260" s="62"/>
      <c r="S1260" s="550" t="e">
        <f>#REF!+Q1260+R1260</f>
        <v>#REF!</v>
      </c>
      <c r="T1260" s="255">
        <f t="shared" si="1135"/>
        <v>0</v>
      </c>
      <c r="U1260" s="255">
        <f t="shared" si="1136"/>
        <v>0</v>
      </c>
      <c r="V1260" s="255">
        <f t="shared" si="1123"/>
        <v>0</v>
      </c>
      <c r="W1260" s="255">
        <f t="shared" si="1137"/>
        <v>0</v>
      </c>
      <c r="X1260" s="255">
        <f t="shared" si="1138"/>
        <v>0</v>
      </c>
      <c r="Y1260" s="255">
        <f t="shared" si="1139"/>
        <v>0</v>
      </c>
      <c r="Z1260" s="255">
        <f t="shared" si="1140"/>
        <v>0</v>
      </c>
      <c r="AA1260" s="990"/>
    </row>
    <row r="1261" spans="1:27">
      <c r="A1261" s="137"/>
      <c r="B1261" s="137"/>
      <c r="C1261" s="138"/>
      <c r="D1261" s="362"/>
      <c r="E1261" s="498"/>
      <c r="F1261" s="139"/>
      <c r="G1261" s="62"/>
      <c r="H1261" s="62"/>
      <c r="I1261" s="62"/>
      <c r="J1261" s="62"/>
      <c r="K1261" s="62"/>
      <c r="L1261" s="62"/>
      <c r="M1261" s="550">
        <f>'KL TTHT CV DOT 2'!P1260</f>
        <v>0</v>
      </c>
      <c r="N1261" s="574">
        <f>'KL TTHT CV DOT 2'!Q1260</f>
        <v>0</v>
      </c>
      <c r="O1261" s="574">
        <f t="shared" si="1118"/>
        <v>0</v>
      </c>
      <c r="P1261" s="550">
        <f t="shared" si="1119"/>
        <v>0</v>
      </c>
      <c r="Q1261" s="62"/>
      <c r="R1261" s="62"/>
      <c r="S1261" s="550" t="e">
        <f>#REF!+Q1261+R1261</f>
        <v>#REF!</v>
      </c>
      <c r="T1261" s="255">
        <f t="shared" si="1135"/>
        <v>0</v>
      </c>
      <c r="U1261" s="255">
        <f t="shared" si="1136"/>
        <v>0</v>
      </c>
      <c r="V1261" s="255">
        <f t="shared" si="1123"/>
        <v>0</v>
      </c>
      <c r="W1261" s="255">
        <f t="shared" si="1137"/>
        <v>0</v>
      </c>
      <c r="X1261" s="255">
        <f t="shared" si="1138"/>
        <v>0</v>
      </c>
      <c r="Y1261" s="255">
        <f t="shared" si="1139"/>
        <v>0</v>
      </c>
      <c r="Z1261" s="255">
        <f t="shared" si="1140"/>
        <v>0</v>
      </c>
      <c r="AA1261" s="990"/>
    </row>
    <row r="1262" spans="1:27" s="153" customFormat="1">
      <c r="A1262" s="146" t="s">
        <v>401</v>
      </c>
      <c r="B1262" s="146"/>
      <c r="C1262" s="147" t="s">
        <v>169</v>
      </c>
      <c r="D1262" s="190">
        <v>1</v>
      </c>
      <c r="E1262" s="99">
        <v>1</v>
      </c>
      <c r="F1262" s="148" t="s">
        <v>10</v>
      </c>
      <c r="G1262" s="82"/>
      <c r="H1262" s="82"/>
      <c r="I1262" s="82"/>
      <c r="J1262" s="82">
        <f>SUBTOTAL(9,J1263:J1281)</f>
        <v>129381984.05569279</v>
      </c>
      <c r="K1262" s="82">
        <f>SUBTOTAL(9,K1263:K1281)</f>
        <v>21129883.466605462</v>
      </c>
      <c r="L1262" s="82">
        <f>SUBTOTAL(9,L1263:L1281)</f>
        <v>150511867.52229828</v>
      </c>
      <c r="M1262" s="553">
        <f>'KL TTHT CV DOT 2'!P1261</f>
        <v>0</v>
      </c>
      <c r="N1262" s="576">
        <f>'KL TTHT CV DOT 2'!Q1261</f>
        <v>0</v>
      </c>
      <c r="O1262" s="576">
        <f t="shared" si="1118"/>
        <v>0</v>
      </c>
      <c r="P1262" s="553">
        <f t="shared" si="1119"/>
        <v>0</v>
      </c>
      <c r="Q1262" s="82"/>
      <c r="R1262" s="82"/>
      <c r="S1262" s="553" t="e">
        <f>#REF!+Q1262+R1262</f>
        <v>#REF!</v>
      </c>
      <c r="T1262" s="266">
        <f t="shared" ref="T1262:Z1262" si="1142">SUBTOTAL(9,T1263:T1281)</f>
        <v>0</v>
      </c>
      <c r="U1262" s="266">
        <f t="shared" si="1142"/>
        <v>0</v>
      </c>
      <c r="V1262" s="266">
        <f t="shared" si="1142"/>
        <v>0</v>
      </c>
      <c r="W1262" s="266">
        <f t="shared" si="1142"/>
        <v>50801754.098360658</v>
      </c>
      <c r="X1262" s="266">
        <f t="shared" si="1142"/>
        <v>3233565</v>
      </c>
      <c r="Y1262" s="266">
        <f t="shared" si="1142"/>
        <v>54035319.098360658</v>
      </c>
      <c r="Z1262" s="266">
        <f t="shared" si="1142"/>
        <v>54035319.098360658</v>
      </c>
      <c r="AA1262" s="988"/>
    </row>
    <row r="1263" spans="1:27" s="11" customFormat="1" ht="26.4" outlineLevel="1">
      <c r="A1263" s="192"/>
      <c r="B1263" s="192"/>
      <c r="C1263" s="193" t="s">
        <v>1551</v>
      </c>
      <c r="D1263" s="194">
        <v>1</v>
      </c>
      <c r="E1263" s="97">
        <v>1</v>
      </c>
      <c r="F1263" s="195" t="s">
        <v>660</v>
      </c>
      <c r="G1263" s="359">
        <v>68750000</v>
      </c>
      <c r="H1263" s="359">
        <v>1308000</v>
      </c>
      <c r="I1263" s="199">
        <f t="shared" ref="I1263:I1273" si="1143">SUM(G1263:H1263)</f>
        <v>70058000</v>
      </c>
      <c r="J1263" s="199">
        <f t="shared" ref="J1263:J1279" si="1144">G1263*E1263</f>
        <v>68750000</v>
      </c>
      <c r="K1263" s="199">
        <f t="shared" ref="K1263:K1279" si="1145">H1263*E1263</f>
        <v>1308000</v>
      </c>
      <c r="L1263" s="199">
        <f t="shared" ref="L1263:L1279" si="1146">I1263*E1263</f>
        <v>70058000</v>
      </c>
      <c r="M1263" s="554">
        <f>'KL TTHT CV DOT 2'!P1262</f>
        <v>0</v>
      </c>
      <c r="N1263" s="579">
        <f>'KL TTHT CV DOT 2'!Q1262</f>
        <v>0.45</v>
      </c>
      <c r="O1263" s="579">
        <f t="shared" si="1118"/>
        <v>0.45</v>
      </c>
      <c r="P1263" s="554">
        <f t="shared" si="1119"/>
        <v>0.9</v>
      </c>
      <c r="Q1263" s="199"/>
      <c r="R1263" s="199"/>
      <c r="S1263" s="554" t="e">
        <f>#REF!+Q1263+R1263</f>
        <v>#REF!</v>
      </c>
      <c r="T1263" s="265">
        <f t="shared" ref="T1263:T1291" si="1147">M1263*J1263</f>
        <v>0</v>
      </c>
      <c r="U1263" s="265">
        <f t="shared" ref="U1263:U1291" si="1148">M1263*K1263</f>
        <v>0</v>
      </c>
      <c r="V1263" s="265">
        <f t="shared" si="1123"/>
        <v>0</v>
      </c>
      <c r="W1263" s="265">
        <f t="shared" ref="W1263:W1291" si="1149">J1263*N1263</f>
        <v>30937500</v>
      </c>
      <c r="X1263" s="265">
        <f t="shared" ref="X1263:X1291" si="1150">K1263*N1263</f>
        <v>588600</v>
      </c>
      <c r="Y1263" s="265">
        <f t="shared" ref="Y1263:Y1291" si="1151">W1263+X1263</f>
        <v>31526100</v>
      </c>
      <c r="Z1263" s="265">
        <f t="shared" ref="Z1263:Z1291" si="1152">V1263+Y1263</f>
        <v>31526100</v>
      </c>
      <c r="AA1263" s="990"/>
    </row>
    <row r="1264" spans="1:27" s="11" customFormat="1" outlineLevel="1">
      <c r="A1264" s="192"/>
      <c r="B1264" s="192"/>
      <c r="C1264" s="193" t="s">
        <v>970</v>
      </c>
      <c r="D1264" s="194">
        <v>2</v>
      </c>
      <c r="E1264" s="97"/>
      <c r="F1264" s="195" t="s">
        <v>660</v>
      </c>
      <c r="G1264" s="359">
        <v>5060000</v>
      </c>
      <c r="H1264" s="359">
        <v>654000</v>
      </c>
      <c r="I1264" s="199">
        <f t="shared" ref="I1264" si="1153">SUM(G1264:H1264)</f>
        <v>5714000</v>
      </c>
      <c r="J1264" s="199">
        <f t="shared" si="1144"/>
        <v>0</v>
      </c>
      <c r="K1264" s="199">
        <f t="shared" si="1145"/>
        <v>0</v>
      </c>
      <c r="L1264" s="199">
        <f t="shared" si="1146"/>
        <v>0</v>
      </c>
      <c r="M1264" s="554">
        <f>'KL TTHT CV DOT 2'!P1263</f>
        <v>0</v>
      </c>
      <c r="N1264" s="579">
        <f>'KL TTHT CV DOT 2'!Q1263</f>
        <v>0.45</v>
      </c>
      <c r="O1264" s="579">
        <f t="shared" si="1118"/>
        <v>0.45</v>
      </c>
      <c r="P1264" s="554">
        <f t="shared" si="1119"/>
        <v>0.9</v>
      </c>
      <c r="Q1264" s="199"/>
      <c r="R1264" s="199"/>
      <c r="S1264" s="554" t="e">
        <f>#REF!+Q1264+R1264</f>
        <v>#REF!</v>
      </c>
      <c r="T1264" s="265">
        <f t="shared" si="1147"/>
        <v>0</v>
      </c>
      <c r="U1264" s="265">
        <f t="shared" si="1148"/>
        <v>0</v>
      </c>
      <c r="V1264" s="265">
        <f t="shared" si="1123"/>
        <v>0</v>
      </c>
      <c r="W1264" s="265">
        <f t="shared" si="1149"/>
        <v>0</v>
      </c>
      <c r="X1264" s="265">
        <f t="shared" si="1150"/>
        <v>0</v>
      </c>
      <c r="Y1264" s="265">
        <f t="shared" si="1151"/>
        <v>0</v>
      </c>
      <c r="Z1264" s="265">
        <f t="shared" si="1152"/>
        <v>0</v>
      </c>
      <c r="AA1264" s="990"/>
    </row>
    <row r="1265" spans="1:27" s="11" customFormat="1" outlineLevel="1">
      <c r="A1265" s="192"/>
      <c r="B1265" s="192"/>
      <c r="C1265" s="193" t="s">
        <v>974</v>
      </c>
      <c r="D1265" s="194">
        <v>28</v>
      </c>
      <c r="E1265" s="97">
        <f>12+4</f>
        <v>16</v>
      </c>
      <c r="F1265" s="195" t="s">
        <v>660</v>
      </c>
      <c r="G1265" s="359">
        <v>198000.00000000003</v>
      </c>
      <c r="H1265" s="359">
        <v>10900</v>
      </c>
      <c r="I1265" s="199">
        <f>SUM(G1265:H1265)</f>
        <v>208900.00000000003</v>
      </c>
      <c r="J1265" s="199">
        <f>G1265*E1265</f>
        <v>3168000.0000000005</v>
      </c>
      <c r="K1265" s="199">
        <f>H1265*E1265</f>
        <v>174400</v>
      </c>
      <c r="L1265" s="199">
        <f>I1265*E1265</f>
        <v>3342400.0000000005</v>
      </c>
      <c r="M1265" s="554">
        <f>'KL TTHT CV DOT 2'!P1264</f>
        <v>0</v>
      </c>
      <c r="N1265" s="579">
        <f>'KL TTHT CV DOT 2'!Q1264</f>
        <v>0.45</v>
      </c>
      <c r="O1265" s="579">
        <f t="shared" si="1118"/>
        <v>0.45</v>
      </c>
      <c r="P1265" s="554">
        <f t="shared" si="1119"/>
        <v>0.9</v>
      </c>
      <c r="Q1265" s="199"/>
      <c r="R1265" s="199"/>
      <c r="S1265" s="554" t="e">
        <f>#REF!+Q1265+R1265</f>
        <v>#REF!</v>
      </c>
      <c r="T1265" s="265">
        <f t="shared" si="1147"/>
        <v>0</v>
      </c>
      <c r="U1265" s="265">
        <f t="shared" si="1148"/>
        <v>0</v>
      </c>
      <c r="V1265" s="265">
        <f t="shared" si="1123"/>
        <v>0</v>
      </c>
      <c r="W1265" s="265">
        <f t="shared" si="1149"/>
        <v>1425600.0000000002</v>
      </c>
      <c r="X1265" s="265">
        <f t="shared" si="1150"/>
        <v>78480</v>
      </c>
      <c r="Y1265" s="265">
        <f t="shared" si="1151"/>
        <v>1504080.0000000002</v>
      </c>
      <c r="Z1265" s="265">
        <f t="shared" si="1152"/>
        <v>1504080.0000000002</v>
      </c>
      <c r="AA1265" s="990"/>
    </row>
    <row r="1266" spans="1:27" s="11" customFormat="1" outlineLevel="1">
      <c r="A1266" s="192"/>
      <c r="B1266" s="192"/>
      <c r="C1266" s="193" t="s">
        <v>974</v>
      </c>
      <c r="D1266" s="194">
        <v>0</v>
      </c>
      <c r="E1266" s="97">
        <v>0</v>
      </c>
      <c r="F1266" s="195" t="s">
        <v>660</v>
      </c>
      <c r="G1266" s="359">
        <v>198000.00000000003</v>
      </c>
      <c r="H1266" s="359">
        <v>10900</v>
      </c>
      <c r="I1266" s="199">
        <f>SUM(G1266:H1266)</f>
        <v>208900.00000000003</v>
      </c>
      <c r="J1266" s="199">
        <f>G1266*E1266</f>
        <v>0</v>
      </c>
      <c r="K1266" s="199">
        <f>H1266*E1266</f>
        <v>0</v>
      </c>
      <c r="L1266" s="199">
        <f>I1266*E1266</f>
        <v>0</v>
      </c>
      <c r="M1266" s="554">
        <f>'KL TTHT CV DOT 2'!P1265</f>
        <v>0</v>
      </c>
      <c r="N1266" s="579">
        <f>'KL TTHT CV DOT 2'!Q1265</f>
        <v>0.45</v>
      </c>
      <c r="O1266" s="579">
        <f t="shared" si="1118"/>
        <v>0.45</v>
      </c>
      <c r="P1266" s="554">
        <f t="shared" si="1119"/>
        <v>0.9</v>
      </c>
      <c r="Q1266" s="199"/>
      <c r="R1266" s="199"/>
      <c r="S1266" s="554" t="e">
        <f>#REF!+Q1266+R1266</f>
        <v>#REF!</v>
      </c>
      <c r="T1266" s="265">
        <f t="shared" si="1147"/>
        <v>0</v>
      </c>
      <c r="U1266" s="265">
        <f t="shared" si="1148"/>
        <v>0</v>
      </c>
      <c r="V1266" s="265">
        <f t="shared" si="1123"/>
        <v>0</v>
      </c>
      <c r="W1266" s="265">
        <f t="shared" si="1149"/>
        <v>0</v>
      </c>
      <c r="X1266" s="265">
        <f t="shared" si="1150"/>
        <v>0</v>
      </c>
      <c r="Y1266" s="265">
        <f t="shared" si="1151"/>
        <v>0</v>
      </c>
      <c r="Z1266" s="265">
        <f t="shared" si="1152"/>
        <v>0</v>
      </c>
      <c r="AA1266" s="990"/>
    </row>
    <row r="1267" spans="1:27" s="11" customFormat="1" outlineLevel="1">
      <c r="A1267" s="192"/>
      <c r="B1267" s="192"/>
      <c r="C1267" s="193" t="s">
        <v>976</v>
      </c>
      <c r="D1267" s="194">
        <v>1</v>
      </c>
      <c r="E1267" s="97">
        <v>1</v>
      </c>
      <c r="F1267" s="195" t="s">
        <v>660</v>
      </c>
      <c r="G1267" s="359">
        <v>6490000.0000000009</v>
      </c>
      <c r="H1267" s="359">
        <v>490500.00000000006</v>
      </c>
      <c r="I1267" s="199">
        <f t="shared" si="1143"/>
        <v>6980500.0000000009</v>
      </c>
      <c r="J1267" s="199">
        <f t="shared" si="1144"/>
        <v>6490000.0000000009</v>
      </c>
      <c r="K1267" s="199">
        <f t="shared" si="1145"/>
        <v>490500.00000000006</v>
      </c>
      <c r="L1267" s="199">
        <f t="shared" si="1146"/>
        <v>6980500.0000000009</v>
      </c>
      <c r="M1267" s="554">
        <f>'KL TTHT CV DOT 2'!P1266</f>
        <v>0</v>
      </c>
      <c r="N1267" s="579">
        <f>'KL TTHT CV DOT 2'!Q1266</f>
        <v>0.45</v>
      </c>
      <c r="O1267" s="579">
        <f t="shared" si="1118"/>
        <v>0.45</v>
      </c>
      <c r="P1267" s="554">
        <f t="shared" si="1119"/>
        <v>0.9</v>
      </c>
      <c r="Q1267" s="199"/>
      <c r="R1267" s="199"/>
      <c r="S1267" s="554" t="e">
        <f>#REF!+Q1267+R1267</f>
        <v>#REF!</v>
      </c>
      <c r="T1267" s="265">
        <f t="shared" si="1147"/>
        <v>0</v>
      </c>
      <c r="U1267" s="265">
        <f t="shared" si="1148"/>
        <v>0</v>
      </c>
      <c r="V1267" s="265">
        <f t="shared" si="1123"/>
        <v>0</v>
      </c>
      <c r="W1267" s="265">
        <f t="shared" si="1149"/>
        <v>2920500.0000000005</v>
      </c>
      <c r="X1267" s="265">
        <f t="shared" si="1150"/>
        <v>220725.00000000003</v>
      </c>
      <c r="Y1267" s="265">
        <f t="shared" si="1151"/>
        <v>3141225.0000000005</v>
      </c>
      <c r="Z1267" s="265">
        <f t="shared" si="1152"/>
        <v>3141225.0000000005</v>
      </c>
      <c r="AA1267" s="990"/>
    </row>
    <row r="1268" spans="1:27" s="354" customFormat="1" outlineLevel="1">
      <c r="A1268" s="348"/>
      <c r="B1268" s="348"/>
      <c r="C1268" s="349" t="s">
        <v>978</v>
      </c>
      <c r="D1268" s="350">
        <v>2</v>
      </c>
      <c r="E1268" s="499">
        <v>2</v>
      </c>
      <c r="F1268" s="351" t="s">
        <v>660</v>
      </c>
      <c r="G1268" s="359"/>
      <c r="H1268" s="359"/>
      <c r="I1268" s="352">
        <f t="shared" si="1143"/>
        <v>0</v>
      </c>
      <c r="J1268" s="352">
        <f t="shared" si="1144"/>
        <v>0</v>
      </c>
      <c r="K1268" s="352">
        <f t="shared" si="1145"/>
        <v>0</v>
      </c>
      <c r="L1268" s="352">
        <f t="shared" si="1146"/>
        <v>0</v>
      </c>
      <c r="M1268" s="599">
        <f>'KL TTHT CV DOT 2'!P1267</f>
        <v>0</v>
      </c>
      <c r="N1268" s="1023">
        <f>'KL TTHT CV DOT 2'!Q1267</f>
        <v>0</v>
      </c>
      <c r="O1268" s="1023">
        <f t="shared" si="1118"/>
        <v>0</v>
      </c>
      <c r="P1268" s="599">
        <f t="shared" si="1119"/>
        <v>0</v>
      </c>
      <c r="Q1268" s="352"/>
      <c r="R1268" s="352"/>
      <c r="S1268" s="599" t="e">
        <f>#REF!+Q1268+R1268</f>
        <v>#REF!</v>
      </c>
      <c r="T1268" s="850">
        <f t="shared" si="1147"/>
        <v>0</v>
      </c>
      <c r="U1268" s="850">
        <f t="shared" si="1148"/>
        <v>0</v>
      </c>
      <c r="V1268" s="850">
        <f t="shared" si="1123"/>
        <v>0</v>
      </c>
      <c r="W1268" s="850">
        <f t="shared" si="1149"/>
        <v>0</v>
      </c>
      <c r="X1268" s="850">
        <f t="shared" si="1150"/>
        <v>0</v>
      </c>
      <c r="Y1268" s="850">
        <f t="shared" si="1151"/>
        <v>0</v>
      </c>
      <c r="Z1268" s="850">
        <f t="shared" si="1152"/>
        <v>0</v>
      </c>
      <c r="AA1268" s="989"/>
    </row>
    <row r="1269" spans="1:27" s="11" customFormat="1" outlineLevel="1">
      <c r="A1269" s="192"/>
      <c r="B1269" s="192"/>
      <c r="C1269" s="193" t="s">
        <v>980</v>
      </c>
      <c r="D1269" s="194">
        <v>2</v>
      </c>
      <c r="E1269" s="97">
        <v>2</v>
      </c>
      <c r="F1269" s="195" t="s">
        <v>660</v>
      </c>
      <c r="G1269" s="359">
        <v>150480</v>
      </c>
      <c r="H1269" s="359">
        <v>54500.000000000007</v>
      </c>
      <c r="I1269" s="199">
        <f t="shared" si="1143"/>
        <v>204980</v>
      </c>
      <c r="J1269" s="199">
        <f t="shared" si="1144"/>
        <v>300960</v>
      </c>
      <c r="K1269" s="199">
        <f t="shared" si="1145"/>
        <v>109000.00000000001</v>
      </c>
      <c r="L1269" s="199">
        <f t="shared" si="1146"/>
        <v>409960</v>
      </c>
      <c r="M1269" s="554">
        <f>'KL TTHT CV DOT 2'!P1268</f>
        <v>0</v>
      </c>
      <c r="N1269" s="579">
        <f>'KL TTHT CV DOT 2'!Q1268</f>
        <v>0</v>
      </c>
      <c r="O1269" s="579">
        <f t="shared" si="1118"/>
        <v>0</v>
      </c>
      <c r="P1269" s="554">
        <f t="shared" si="1119"/>
        <v>0</v>
      </c>
      <c r="Q1269" s="199"/>
      <c r="R1269" s="199"/>
      <c r="S1269" s="554" t="e">
        <f>#REF!+Q1269+R1269</f>
        <v>#REF!</v>
      </c>
      <c r="T1269" s="265">
        <f t="shared" si="1147"/>
        <v>0</v>
      </c>
      <c r="U1269" s="265">
        <f t="shared" si="1148"/>
        <v>0</v>
      </c>
      <c r="V1269" s="265">
        <f t="shared" si="1123"/>
        <v>0</v>
      </c>
      <c r="W1269" s="265">
        <f t="shared" si="1149"/>
        <v>0</v>
      </c>
      <c r="X1269" s="265">
        <f t="shared" si="1150"/>
        <v>0</v>
      </c>
      <c r="Y1269" s="265">
        <f t="shared" si="1151"/>
        <v>0</v>
      </c>
      <c r="Z1269" s="265">
        <f t="shared" si="1152"/>
        <v>0</v>
      </c>
      <c r="AA1269" s="990"/>
    </row>
    <row r="1270" spans="1:27" outlineLevel="1">
      <c r="A1270" s="137"/>
      <c r="B1270" s="137"/>
      <c r="C1270" s="138" t="s">
        <v>894</v>
      </c>
      <c r="D1270" s="97">
        <v>12</v>
      </c>
      <c r="E1270" s="97">
        <v>12</v>
      </c>
      <c r="F1270" s="139" t="s">
        <v>660</v>
      </c>
      <c r="G1270" s="359">
        <v>480000</v>
      </c>
      <c r="H1270" s="359">
        <v>81750</v>
      </c>
      <c r="I1270" s="62">
        <f t="shared" si="1143"/>
        <v>561750</v>
      </c>
      <c r="J1270" s="62">
        <f t="shared" si="1144"/>
        <v>5760000</v>
      </c>
      <c r="K1270" s="62">
        <f t="shared" si="1145"/>
        <v>981000</v>
      </c>
      <c r="L1270" s="62">
        <f t="shared" si="1146"/>
        <v>6741000</v>
      </c>
      <c r="M1270" s="550">
        <f>'KL TTHT CV DOT 2'!P1269</f>
        <v>0</v>
      </c>
      <c r="N1270" s="574">
        <f>'KL TTHT CV DOT 2'!Q1269</f>
        <v>0.45</v>
      </c>
      <c r="O1270" s="574">
        <f t="shared" si="1118"/>
        <v>0.45</v>
      </c>
      <c r="P1270" s="550">
        <f t="shared" si="1119"/>
        <v>0.9</v>
      </c>
      <c r="Q1270" s="62"/>
      <c r="R1270" s="62"/>
      <c r="S1270" s="550" t="e">
        <f>#REF!+Q1270+R1270</f>
        <v>#REF!</v>
      </c>
      <c r="T1270" s="255">
        <f t="shared" si="1147"/>
        <v>0</v>
      </c>
      <c r="U1270" s="255">
        <f t="shared" si="1148"/>
        <v>0</v>
      </c>
      <c r="V1270" s="255">
        <f t="shared" si="1123"/>
        <v>0</v>
      </c>
      <c r="W1270" s="255">
        <f t="shared" si="1149"/>
        <v>2592000</v>
      </c>
      <c r="X1270" s="255">
        <f t="shared" si="1150"/>
        <v>441450</v>
      </c>
      <c r="Y1270" s="255">
        <f t="shared" si="1151"/>
        <v>3033450</v>
      </c>
      <c r="Z1270" s="255">
        <f t="shared" si="1152"/>
        <v>3033450</v>
      </c>
      <c r="AA1270" s="990"/>
    </row>
    <row r="1271" spans="1:27" s="11" customFormat="1" ht="26.4" outlineLevel="1">
      <c r="A1271" s="192"/>
      <c r="B1271" s="192"/>
      <c r="C1271" s="193" t="s">
        <v>983</v>
      </c>
      <c r="D1271" s="194">
        <v>4</v>
      </c>
      <c r="E1271" s="97">
        <v>4</v>
      </c>
      <c r="F1271" s="195" t="s">
        <v>660</v>
      </c>
      <c r="G1271" s="359">
        <v>0</v>
      </c>
      <c r="H1271" s="359">
        <v>136250</v>
      </c>
      <c r="I1271" s="199">
        <f t="shared" si="1143"/>
        <v>136250</v>
      </c>
      <c r="J1271" s="199">
        <f t="shared" si="1144"/>
        <v>0</v>
      </c>
      <c r="K1271" s="199">
        <f t="shared" si="1145"/>
        <v>545000</v>
      </c>
      <c r="L1271" s="199">
        <f t="shared" si="1146"/>
        <v>545000</v>
      </c>
      <c r="M1271" s="554">
        <f>'KL TTHT CV DOT 2'!P1270</f>
        <v>0</v>
      </c>
      <c r="N1271" s="579">
        <f>'KL TTHT CV DOT 2'!Q1270</f>
        <v>0</v>
      </c>
      <c r="O1271" s="579">
        <f t="shared" si="1118"/>
        <v>0</v>
      </c>
      <c r="P1271" s="554">
        <f t="shared" si="1119"/>
        <v>0</v>
      </c>
      <c r="Q1271" s="199"/>
      <c r="R1271" s="199"/>
      <c r="S1271" s="554" t="e">
        <f>#REF!+Q1271+R1271</f>
        <v>#REF!</v>
      </c>
      <c r="T1271" s="265">
        <f t="shared" si="1147"/>
        <v>0</v>
      </c>
      <c r="U1271" s="265">
        <f t="shared" si="1148"/>
        <v>0</v>
      </c>
      <c r="V1271" s="265">
        <f t="shared" si="1123"/>
        <v>0</v>
      </c>
      <c r="W1271" s="265">
        <f t="shared" si="1149"/>
        <v>0</v>
      </c>
      <c r="X1271" s="265">
        <f t="shared" si="1150"/>
        <v>0</v>
      </c>
      <c r="Y1271" s="265">
        <f t="shared" si="1151"/>
        <v>0</v>
      </c>
      <c r="Z1271" s="265">
        <f t="shared" si="1152"/>
        <v>0</v>
      </c>
      <c r="AA1271" s="990"/>
    </row>
    <row r="1272" spans="1:27" s="11" customFormat="1" outlineLevel="1">
      <c r="A1272" s="192"/>
      <c r="B1272" s="192"/>
      <c r="C1272" s="347" t="s">
        <v>985</v>
      </c>
      <c r="D1272" s="194">
        <v>2</v>
      </c>
      <c r="E1272" s="97">
        <v>2</v>
      </c>
      <c r="F1272" s="195" t="s">
        <v>660</v>
      </c>
      <c r="G1272" s="359">
        <v>550000</v>
      </c>
      <c r="H1272" s="359">
        <v>10900</v>
      </c>
      <c r="I1272" s="199">
        <f t="shared" si="1143"/>
        <v>560900</v>
      </c>
      <c r="J1272" s="199">
        <f t="shared" si="1144"/>
        <v>1100000</v>
      </c>
      <c r="K1272" s="199">
        <f t="shared" si="1145"/>
        <v>21800</v>
      </c>
      <c r="L1272" s="199">
        <f t="shared" si="1146"/>
        <v>1121800</v>
      </c>
      <c r="M1272" s="554">
        <f>'KL TTHT CV DOT 2'!P1271</f>
        <v>0</v>
      </c>
      <c r="N1272" s="579">
        <f>'KL TTHT CV DOT 2'!Q1271</f>
        <v>0.45</v>
      </c>
      <c r="O1272" s="579">
        <f t="shared" si="1118"/>
        <v>0.45</v>
      </c>
      <c r="P1272" s="554">
        <f t="shared" si="1119"/>
        <v>0.9</v>
      </c>
      <c r="Q1272" s="199"/>
      <c r="R1272" s="199"/>
      <c r="S1272" s="554" t="e">
        <f>#REF!+Q1272+R1272</f>
        <v>#REF!</v>
      </c>
      <c r="T1272" s="265">
        <f t="shared" si="1147"/>
        <v>0</v>
      </c>
      <c r="U1272" s="265">
        <f t="shared" si="1148"/>
        <v>0</v>
      </c>
      <c r="V1272" s="265">
        <f t="shared" si="1123"/>
        <v>0</v>
      </c>
      <c r="W1272" s="265">
        <f t="shared" si="1149"/>
        <v>495000</v>
      </c>
      <c r="X1272" s="265">
        <f t="shared" si="1150"/>
        <v>9810</v>
      </c>
      <c r="Y1272" s="265">
        <f t="shared" si="1151"/>
        <v>504810</v>
      </c>
      <c r="Z1272" s="265">
        <f t="shared" si="1152"/>
        <v>504810</v>
      </c>
      <c r="AA1272" s="990"/>
    </row>
    <row r="1273" spans="1:27" s="11" customFormat="1" outlineLevel="1">
      <c r="A1273" s="192"/>
      <c r="B1273" s="192"/>
      <c r="C1273" s="193" t="s">
        <v>987</v>
      </c>
      <c r="D1273" s="194">
        <v>2</v>
      </c>
      <c r="E1273" s="97">
        <v>48</v>
      </c>
      <c r="F1273" s="195" t="s">
        <v>660</v>
      </c>
      <c r="G1273" s="359">
        <v>132000</v>
      </c>
      <c r="H1273" s="359">
        <v>65400.000000000007</v>
      </c>
      <c r="I1273" s="199">
        <f t="shared" si="1143"/>
        <v>197400</v>
      </c>
      <c r="J1273" s="199">
        <f t="shared" si="1144"/>
        <v>6336000</v>
      </c>
      <c r="K1273" s="199">
        <f t="shared" si="1145"/>
        <v>3139200.0000000005</v>
      </c>
      <c r="L1273" s="199">
        <f t="shared" si="1146"/>
        <v>9475200</v>
      </c>
      <c r="M1273" s="554">
        <f>'KL TTHT CV DOT 2'!P1272</f>
        <v>0</v>
      </c>
      <c r="N1273" s="579">
        <f>'KL TTHT CV DOT 2'!Q1272</f>
        <v>0</v>
      </c>
      <c r="O1273" s="579">
        <f t="shared" ref="O1273:O1336" si="1154">M1273+N1273</f>
        <v>0</v>
      </c>
      <c r="P1273" s="554">
        <f t="shared" si="1119"/>
        <v>0</v>
      </c>
      <c r="Q1273" s="199"/>
      <c r="R1273" s="199"/>
      <c r="S1273" s="554" t="e">
        <f>#REF!+Q1273+R1273</f>
        <v>#REF!</v>
      </c>
      <c r="T1273" s="265">
        <f t="shared" si="1147"/>
        <v>0</v>
      </c>
      <c r="U1273" s="265">
        <f t="shared" si="1148"/>
        <v>0</v>
      </c>
      <c r="V1273" s="265">
        <f t="shared" si="1123"/>
        <v>0</v>
      </c>
      <c r="W1273" s="265">
        <f t="shared" si="1149"/>
        <v>0</v>
      </c>
      <c r="X1273" s="265">
        <f t="shared" si="1150"/>
        <v>0</v>
      </c>
      <c r="Y1273" s="265">
        <f t="shared" si="1151"/>
        <v>0</v>
      </c>
      <c r="Z1273" s="265">
        <f t="shared" si="1152"/>
        <v>0</v>
      </c>
      <c r="AA1273" s="990"/>
    </row>
    <row r="1274" spans="1:27" s="11" customFormat="1" outlineLevel="1">
      <c r="A1274" s="192"/>
      <c r="B1274" s="192"/>
      <c r="C1274" s="193" t="s">
        <v>1054</v>
      </c>
      <c r="D1274" s="194">
        <v>4</v>
      </c>
      <c r="E1274" s="97">
        <v>4</v>
      </c>
      <c r="F1274" s="195" t="s">
        <v>660</v>
      </c>
      <c r="G1274" s="359">
        <v>198000.00000000003</v>
      </c>
      <c r="H1274" s="359">
        <v>10900</v>
      </c>
      <c r="I1274" s="199">
        <f>SUM(G1274:H1274)</f>
        <v>208900.00000000003</v>
      </c>
      <c r="J1274" s="199">
        <f>G1274*E1274</f>
        <v>792000.00000000012</v>
      </c>
      <c r="K1274" s="199">
        <f>H1274*E1274</f>
        <v>43600</v>
      </c>
      <c r="L1274" s="199">
        <f>I1274*E1274</f>
        <v>835600.00000000012</v>
      </c>
      <c r="M1274" s="554">
        <f>'KL TTHT CV DOT 2'!P1273</f>
        <v>0</v>
      </c>
      <c r="N1274" s="579">
        <f>'KL TTHT CV DOT 2'!Q1273</f>
        <v>0.45</v>
      </c>
      <c r="O1274" s="579">
        <f t="shared" si="1154"/>
        <v>0.45</v>
      </c>
      <c r="P1274" s="554">
        <f t="shared" si="1119"/>
        <v>0.9</v>
      </c>
      <c r="Q1274" s="199"/>
      <c r="R1274" s="199"/>
      <c r="S1274" s="554" t="e">
        <f>#REF!+Q1274+R1274</f>
        <v>#REF!</v>
      </c>
      <c r="T1274" s="265">
        <f t="shared" si="1147"/>
        <v>0</v>
      </c>
      <c r="U1274" s="265">
        <f t="shared" si="1148"/>
        <v>0</v>
      </c>
      <c r="V1274" s="265">
        <f t="shared" si="1123"/>
        <v>0</v>
      </c>
      <c r="W1274" s="265">
        <f t="shared" si="1149"/>
        <v>356400.00000000006</v>
      </c>
      <c r="X1274" s="265">
        <f t="shared" si="1150"/>
        <v>19620</v>
      </c>
      <c r="Y1274" s="265">
        <f t="shared" si="1151"/>
        <v>376020.00000000006</v>
      </c>
      <c r="Z1274" s="265">
        <f t="shared" si="1152"/>
        <v>376020.00000000006</v>
      </c>
      <c r="AA1274" s="990"/>
    </row>
    <row r="1275" spans="1:27" s="11" customFormat="1" outlineLevel="1">
      <c r="A1275" s="192"/>
      <c r="B1275" s="192"/>
      <c r="C1275" s="193" t="s">
        <v>671</v>
      </c>
      <c r="D1275" s="194">
        <v>1257</v>
      </c>
      <c r="E1275" s="97">
        <f>265*2*2+24*6+12*3</f>
        <v>1240</v>
      </c>
      <c r="F1275" s="195" t="s">
        <v>624</v>
      </c>
      <c r="G1275" s="359">
        <v>21639.344262295082</v>
      </c>
      <c r="H1275" s="359">
        <v>3360.0000000000005</v>
      </c>
      <c r="I1275" s="199">
        <f t="shared" ref="I1275:I1279" si="1155">SUM(G1275:H1275)</f>
        <v>24999.344262295082</v>
      </c>
      <c r="J1275" s="199">
        <f t="shared" si="1144"/>
        <v>26832786.885245901</v>
      </c>
      <c r="K1275" s="199">
        <f t="shared" si="1145"/>
        <v>4166400.0000000005</v>
      </c>
      <c r="L1275" s="199">
        <f t="shared" si="1146"/>
        <v>30999186.885245901</v>
      </c>
      <c r="M1275" s="554">
        <f>'KL TTHT CV DOT 2'!P1274</f>
        <v>0</v>
      </c>
      <c r="N1275" s="579">
        <f>'KL TTHT CV DOT 2'!Q1274</f>
        <v>0.45</v>
      </c>
      <c r="O1275" s="579">
        <f t="shared" si="1154"/>
        <v>0.45</v>
      </c>
      <c r="P1275" s="554">
        <f t="shared" si="1119"/>
        <v>0.9</v>
      </c>
      <c r="Q1275" s="199"/>
      <c r="R1275" s="199"/>
      <c r="S1275" s="554" t="e">
        <f>#REF!+Q1275+R1275</f>
        <v>#REF!</v>
      </c>
      <c r="T1275" s="265">
        <f t="shared" si="1147"/>
        <v>0</v>
      </c>
      <c r="U1275" s="265">
        <f t="shared" si="1148"/>
        <v>0</v>
      </c>
      <c r="V1275" s="265">
        <f t="shared" si="1123"/>
        <v>0</v>
      </c>
      <c r="W1275" s="265">
        <f t="shared" si="1149"/>
        <v>12074754.098360656</v>
      </c>
      <c r="X1275" s="265">
        <f t="shared" si="1150"/>
        <v>1874880.0000000002</v>
      </c>
      <c r="Y1275" s="265">
        <f t="shared" si="1151"/>
        <v>13949634.098360656</v>
      </c>
      <c r="Z1275" s="265">
        <f t="shared" si="1152"/>
        <v>13949634.098360656</v>
      </c>
      <c r="AA1275" s="990"/>
    </row>
    <row r="1276" spans="1:27" s="11" customFormat="1" outlineLevel="1">
      <c r="A1276" s="192"/>
      <c r="B1276" s="192"/>
      <c r="C1276" s="386" t="s">
        <v>928</v>
      </c>
      <c r="D1276" s="194">
        <v>503</v>
      </c>
      <c r="E1276" s="97">
        <v>500</v>
      </c>
      <c r="F1276" s="195" t="s">
        <v>624</v>
      </c>
      <c r="G1276" s="359">
        <v>8773.9726027397246</v>
      </c>
      <c r="H1276" s="359">
        <v>14594.016411764707</v>
      </c>
      <c r="I1276" s="199">
        <f t="shared" si="1155"/>
        <v>23367.989014504434</v>
      </c>
      <c r="J1276" s="199">
        <f t="shared" si="1144"/>
        <v>4386986.3013698626</v>
      </c>
      <c r="K1276" s="199">
        <f t="shared" si="1145"/>
        <v>7297008.2058823537</v>
      </c>
      <c r="L1276" s="199">
        <f t="shared" si="1146"/>
        <v>11683994.507252216</v>
      </c>
      <c r="M1276" s="554">
        <f>'KL TTHT CV DOT 2'!P1275</f>
        <v>0</v>
      </c>
      <c r="N1276" s="579">
        <f>'KL TTHT CV DOT 2'!Q1275</f>
        <v>0</v>
      </c>
      <c r="O1276" s="579">
        <f t="shared" si="1154"/>
        <v>0</v>
      </c>
      <c r="P1276" s="554">
        <f t="shared" si="1119"/>
        <v>0</v>
      </c>
      <c r="Q1276" s="199"/>
      <c r="R1276" s="199"/>
      <c r="S1276" s="554" t="e">
        <f>#REF!+Q1276+R1276</f>
        <v>#REF!</v>
      </c>
      <c r="T1276" s="265">
        <f t="shared" si="1147"/>
        <v>0</v>
      </c>
      <c r="U1276" s="265">
        <f t="shared" si="1148"/>
        <v>0</v>
      </c>
      <c r="V1276" s="265">
        <f t="shared" si="1123"/>
        <v>0</v>
      </c>
      <c r="W1276" s="265">
        <f t="shared" si="1149"/>
        <v>0</v>
      </c>
      <c r="X1276" s="265">
        <f t="shared" si="1150"/>
        <v>0</v>
      </c>
      <c r="Y1276" s="265">
        <f t="shared" si="1151"/>
        <v>0</v>
      </c>
      <c r="Z1276" s="265">
        <f t="shared" si="1152"/>
        <v>0</v>
      </c>
      <c r="AA1276" s="990"/>
    </row>
    <row r="1277" spans="1:27" s="11" customFormat="1" outlineLevel="1">
      <c r="A1277" s="192"/>
      <c r="B1277" s="192"/>
      <c r="C1277" s="193" t="s">
        <v>896</v>
      </c>
      <c r="D1277" s="194">
        <v>0</v>
      </c>
      <c r="E1277" s="97">
        <v>0</v>
      </c>
      <c r="F1277" s="195" t="s">
        <v>897</v>
      </c>
      <c r="G1277" s="359">
        <v>0</v>
      </c>
      <c r="H1277" s="359">
        <v>50600.000000000007</v>
      </c>
      <c r="I1277" s="199">
        <f t="shared" si="1155"/>
        <v>50600.000000000007</v>
      </c>
      <c r="J1277" s="199">
        <f t="shared" si="1144"/>
        <v>0</v>
      </c>
      <c r="K1277" s="199">
        <f t="shared" si="1145"/>
        <v>0</v>
      </c>
      <c r="L1277" s="199">
        <f t="shared" si="1146"/>
        <v>0</v>
      </c>
      <c r="M1277" s="554">
        <f>'KL TTHT CV DOT 2'!P1276</f>
        <v>0</v>
      </c>
      <c r="N1277" s="579">
        <f>'KL TTHT CV DOT 2'!Q1276</f>
        <v>0</v>
      </c>
      <c r="O1277" s="579">
        <f t="shared" si="1154"/>
        <v>0</v>
      </c>
      <c r="P1277" s="554">
        <f t="shared" si="1119"/>
        <v>0</v>
      </c>
      <c r="Q1277" s="199"/>
      <c r="R1277" s="199"/>
      <c r="S1277" s="554" t="e">
        <f>#REF!+Q1277+R1277</f>
        <v>#REF!</v>
      </c>
      <c r="T1277" s="265">
        <f t="shared" si="1147"/>
        <v>0</v>
      </c>
      <c r="U1277" s="265">
        <f t="shared" si="1148"/>
        <v>0</v>
      </c>
      <c r="V1277" s="265">
        <f t="shared" si="1123"/>
        <v>0</v>
      </c>
      <c r="W1277" s="265">
        <f t="shared" si="1149"/>
        <v>0</v>
      </c>
      <c r="X1277" s="265">
        <f t="shared" si="1150"/>
        <v>0</v>
      </c>
      <c r="Y1277" s="265">
        <f t="shared" si="1151"/>
        <v>0</v>
      </c>
      <c r="Z1277" s="265">
        <f t="shared" si="1152"/>
        <v>0</v>
      </c>
      <c r="AA1277" s="990"/>
    </row>
    <row r="1278" spans="1:27" s="11" customFormat="1" outlineLevel="1">
      <c r="A1278" s="192"/>
      <c r="B1278" s="192"/>
      <c r="C1278" s="193" t="s">
        <v>899</v>
      </c>
      <c r="D1278" s="194">
        <v>12</v>
      </c>
      <c r="E1278" s="97">
        <v>24</v>
      </c>
      <c r="F1278" s="195" t="s">
        <v>897</v>
      </c>
      <c r="G1278" s="359">
        <v>0</v>
      </c>
      <c r="H1278" s="359">
        <v>50600.000000000007</v>
      </c>
      <c r="I1278" s="199">
        <f t="shared" si="1155"/>
        <v>50600.000000000007</v>
      </c>
      <c r="J1278" s="199">
        <f t="shared" si="1144"/>
        <v>0</v>
      </c>
      <c r="K1278" s="199">
        <f t="shared" si="1145"/>
        <v>1214400.0000000002</v>
      </c>
      <c r="L1278" s="199">
        <f t="shared" si="1146"/>
        <v>1214400.0000000002</v>
      </c>
      <c r="M1278" s="554">
        <f>'KL TTHT CV DOT 2'!P1277</f>
        <v>0</v>
      </c>
      <c r="N1278" s="579">
        <f>'KL TTHT CV DOT 2'!Q1277</f>
        <v>0</v>
      </c>
      <c r="O1278" s="579">
        <f t="shared" si="1154"/>
        <v>0</v>
      </c>
      <c r="P1278" s="554">
        <f t="shared" si="1119"/>
        <v>0</v>
      </c>
      <c r="Q1278" s="199"/>
      <c r="R1278" s="199"/>
      <c r="S1278" s="554" t="e">
        <f>#REF!+Q1278+R1278</f>
        <v>#REF!</v>
      </c>
      <c r="T1278" s="265">
        <f t="shared" si="1147"/>
        <v>0</v>
      </c>
      <c r="U1278" s="265">
        <f t="shared" si="1148"/>
        <v>0</v>
      </c>
      <c r="V1278" s="265">
        <f t="shared" si="1123"/>
        <v>0</v>
      </c>
      <c r="W1278" s="265">
        <f t="shared" si="1149"/>
        <v>0</v>
      </c>
      <c r="X1278" s="265">
        <f t="shared" si="1150"/>
        <v>0</v>
      </c>
      <c r="Y1278" s="265">
        <f t="shared" si="1151"/>
        <v>0</v>
      </c>
      <c r="Z1278" s="265">
        <f t="shared" si="1152"/>
        <v>0</v>
      </c>
      <c r="AA1278" s="990"/>
    </row>
    <row r="1279" spans="1:27" s="399" customFormat="1" outlineLevel="1">
      <c r="A1279" s="395"/>
      <c r="B1279" s="395"/>
      <c r="C1279" s="400" t="s">
        <v>657</v>
      </c>
      <c r="D1279" s="97">
        <v>1</v>
      </c>
      <c r="E1279" s="97">
        <v>1</v>
      </c>
      <c r="F1279" s="397" t="s">
        <v>619</v>
      </c>
      <c r="G1279" s="497">
        <v>5465250.8690770268</v>
      </c>
      <c r="H1279" s="497">
        <v>1639575.260723108</v>
      </c>
      <c r="I1279" s="62">
        <f t="shared" si="1155"/>
        <v>7104826.1298001353</v>
      </c>
      <c r="J1279" s="62">
        <f t="shared" si="1144"/>
        <v>5465250.8690770268</v>
      </c>
      <c r="K1279" s="62">
        <f t="shared" si="1145"/>
        <v>1639575.260723108</v>
      </c>
      <c r="L1279" s="62">
        <f t="shared" si="1146"/>
        <v>7104826.1298001353</v>
      </c>
      <c r="M1279" s="550">
        <f>'KL TTHT CV DOT 2'!P1278</f>
        <v>0</v>
      </c>
      <c r="N1279" s="574">
        <f>'KL TTHT CV DOT 2'!Q1278</f>
        <v>0</v>
      </c>
      <c r="O1279" s="574">
        <f t="shared" si="1154"/>
        <v>0</v>
      </c>
      <c r="P1279" s="550">
        <f t="shared" si="1119"/>
        <v>0</v>
      </c>
      <c r="Q1279" s="62"/>
      <c r="R1279" s="62"/>
      <c r="S1279" s="550" t="e">
        <f>#REF!+Q1279+R1279</f>
        <v>#REF!</v>
      </c>
      <c r="T1279" s="255">
        <f t="shared" si="1147"/>
        <v>0</v>
      </c>
      <c r="U1279" s="255">
        <f t="shared" si="1148"/>
        <v>0</v>
      </c>
      <c r="V1279" s="255">
        <f t="shared" si="1123"/>
        <v>0</v>
      </c>
      <c r="W1279" s="255">
        <f t="shared" si="1149"/>
        <v>0</v>
      </c>
      <c r="X1279" s="255">
        <f t="shared" si="1150"/>
        <v>0</v>
      </c>
      <c r="Y1279" s="255">
        <f t="shared" si="1151"/>
        <v>0</v>
      </c>
      <c r="Z1279" s="255">
        <f t="shared" si="1152"/>
        <v>0</v>
      </c>
      <c r="AA1279" s="990"/>
    </row>
    <row r="1280" spans="1:27">
      <c r="A1280" s="137"/>
      <c r="B1280" s="137"/>
      <c r="C1280" s="138"/>
      <c r="D1280" s="94"/>
      <c r="E1280" s="94"/>
      <c r="F1280" s="139"/>
      <c r="G1280" s="71"/>
      <c r="H1280" s="71"/>
      <c r="I1280" s="71"/>
      <c r="J1280" s="71"/>
      <c r="K1280" s="71"/>
      <c r="L1280" s="62"/>
      <c r="M1280" s="552">
        <f>'KL TTHT CV DOT 2'!P1279</f>
        <v>0</v>
      </c>
      <c r="N1280" s="570">
        <f>'KL TTHT CV DOT 2'!Q1279</f>
        <v>0</v>
      </c>
      <c r="O1280" s="570">
        <f t="shared" si="1154"/>
        <v>0</v>
      </c>
      <c r="P1280" s="552">
        <f t="shared" si="1119"/>
        <v>0</v>
      </c>
      <c r="Q1280" s="71"/>
      <c r="R1280" s="71"/>
      <c r="S1280" s="552" t="e">
        <f>#REF!+Q1280+R1280</f>
        <v>#REF!</v>
      </c>
      <c r="T1280" s="257">
        <f t="shared" si="1147"/>
        <v>0</v>
      </c>
      <c r="U1280" s="257">
        <f t="shared" si="1148"/>
        <v>0</v>
      </c>
      <c r="V1280" s="257">
        <f t="shared" si="1123"/>
        <v>0</v>
      </c>
      <c r="W1280" s="257">
        <f t="shared" si="1149"/>
        <v>0</v>
      </c>
      <c r="X1280" s="257">
        <f t="shared" si="1150"/>
        <v>0</v>
      </c>
      <c r="Y1280" s="257">
        <f t="shared" si="1151"/>
        <v>0</v>
      </c>
      <c r="Z1280" s="257">
        <f t="shared" si="1152"/>
        <v>0</v>
      </c>
      <c r="AA1280" s="990"/>
    </row>
    <row r="1281" spans="1:27">
      <c r="A1281" s="137"/>
      <c r="B1281" s="137"/>
      <c r="C1281" s="138"/>
      <c r="D1281" s="94"/>
      <c r="E1281" s="94"/>
      <c r="F1281" s="139"/>
      <c r="G1281" s="71"/>
      <c r="H1281" s="71"/>
      <c r="I1281" s="71"/>
      <c r="J1281" s="71"/>
      <c r="K1281" s="71"/>
      <c r="L1281" s="62"/>
      <c r="M1281" s="552">
        <f>'KL TTHT CV DOT 2'!P1280</f>
        <v>0</v>
      </c>
      <c r="N1281" s="570">
        <f>'KL TTHT CV DOT 2'!Q1280</f>
        <v>0</v>
      </c>
      <c r="O1281" s="570">
        <f t="shared" si="1154"/>
        <v>0</v>
      </c>
      <c r="P1281" s="552">
        <f t="shared" si="1119"/>
        <v>0</v>
      </c>
      <c r="Q1281" s="71"/>
      <c r="R1281" s="71"/>
      <c r="S1281" s="552" t="e">
        <f>#REF!+Q1281+R1281</f>
        <v>#REF!</v>
      </c>
      <c r="T1281" s="257">
        <f t="shared" si="1147"/>
        <v>0</v>
      </c>
      <c r="U1281" s="257">
        <f t="shared" si="1148"/>
        <v>0</v>
      </c>
      <c r="V1281" s="257">
        <f t="shared" si="1123"/>
        <v>0</v>
      </c>
      <c r="W1281" s="257">
        <f t="shared" si="1149"/>
        <v>0</v>
      </c>
      <c r="X1281" s="257">
        <f t="shared" si="1150"/>
        <v>0</v>
      </c>
      <c r="Y1281" s="257">
        <f t="shared" si="1151"/>
        <v>0</v>
      </c>
      <c r="Z1281" s="257">
        <f t="shared" si="1152"/>
        <v>0</v>
      </c>
      <c r="AA1281" s="990"/>
    </row>
    <row r="1282" spans="1:27">
      <c r="A1282" s="149" t="s">
        <v>402</v>
      </c>
      <c r="B1282" s="149"/>
      <c r="C1282" s="150" t="s">
        <v>336</v>
      </c>
      <c r="D1282" s="100"/>
      <c r="E1282" s="100"/>
      <c r="F1282" s="151"/>
      <c r="G1282" s="75"/>
      <c r="H1282" s="75"/>
      <c r="I1282" s="75"/>
      <c r="J1282" s="75"/>
      <c r="K1282" s="75"/>
      <c r="L1282" s="75">
        <f>SUBTOTAL(9,L1283:L1291)</f>
        <v>0</v>
      </c>
      <c r="M1282" s="555">
        <f>'KL TTHT CV DOT 2'!P1281</f>
        <v>0</v>
      </c>
      <c r="N1282" s="571">
        <f>'KL TTHT CV DOT 2'!Q1281</f>
        <v>0</v>
      </c>
      <c r="O1282" s="571">
        <f t="shared" si="1154"/>
        <v>0</v>
      </c>
      <c r="P1282" s="555">
        <f t="shared" si="1119"/>
        <v>0</v>
      </c>
      <c r="Q1282" s="75"/>
      <c r="R1282" s="75"/>
      <c r="S1282" s="555" t="e">
        <f>#REF!+Q1282+R1282</f>
        <v>#REF!</v>
      </c>
      <c r="T1282" s="259">
        <f t="shared" si="1147"/>
        <v>0</v>
      </c>
      <c r="U1282" s="259">
        <f t="shared" si="1148"/>
        <v>0</v>
      </c>
      <c r="V1282" s="259">
        <f t="shared" si="1123"/>
        <v>0</v>
      </c>
      <c r="W1282" s="259">
        <f t="shared" si="1149"/>
        <v>0</v>
      </c>
      <c r="X1282" s="259">
        <f t="shared" si="1150"/>
        <v>0</v>
      </c>
      <c r="Y1282" s="259">
        <f t="shared" si="1151"/>
        <v>0</v>
      </c>
      <c r="Z1282" s="259">
        <f t="shared" si="1152"/>
        <v>0</v>
      </c>
      <c r="AA1282" s="988"/>
    </row>
    <row r="1283" spans="1:27">
      <c r="A1283" s="137" t="s">
        <v>403</v>
      </c>
      <c r="B1283" s="137"/>
      <c r="C1283" s="138" t="s">
        <v>338</v>
      </c>
      <c r="D1283" s="94">
        <v>1</v>
      </c>
      <c r="E1283" s="94"/>
      <c r="F1283" s="139" t="s">
        <v>10</v>
      </c>
      <c r="G1283" s="71"/>
      <c r="H1283" s="71"/>
      <c r="I1283" s="71"/>
      <c r="J1283" s="71"/>
      <c r="K1283" s="71"/>
      <c r="L1283" s="82"/>
      <c r="M1283" s="552">
        <f>'KL TTHT CV DOT 2'!P1282</f>
        <v>0</v>
      </c>
      <c r="N1283" s="570">
        <f>'KL TTHT CV DOT 2'!Q1282</f>
        <v>0</v>
      </c>
      <c r="O1283" s="570">
        <f t="shared" si="1154"/>
        <v>0</v>
      </c>
      <c r="P1283" s="552">
        <f t="shared" si="1119"/>
        <v>0</v>
      </c>
      <c r="Q1283" s="71"/>
      <c r="R1283" s="71"/>
      <c r="S1283" s="552" t="e">
        <f>#REF!+Q1283+R1283</f>
        <v>#REF!</v>
      </c>
      <c r="T1283" s="257">
        <f t="shared" si="1147"/>
        <v>0</v>
      </c>
      <c r="U1283" s="257">
        <f t="shared" si="1148"/>
        <v>0</v>
      </c>
      <c r="V1283" s="257">
        <f t="shared" si="1123"/>
        <v>0</v>
      </c>
      <c r="W1283" s="257">
        <f t="shared" si="1149"/>
        <v>0</v>
      </c>
      <c r="X1283" s="257">
        <f t="shared" si="1150"/>
        <v>0</v>
      </c>
      <c r="Y1283" s="257">
        <f t="shared" si="1151"/>
        <v>0</v>
      </c>
      <c r="Z1283" s="257">
        <f t="shared" si="1152"/>
        <v>0</v>
      </c>
      <c r="AA1283" s="990"/>
    </row>
    <row r="1284" spans="1:27">
      <c r="A1284" s="137" t="s">
        <v>404</v>
      </c>
      <c r="B1284" s="137"/>
      <c r="C1284" s="138" t="s">
        <v>290</v>
      </c>
      <c r="D1284" s="94">
        <v>1</v>
      </c>
      <c r="E1284" s="94"/>
      <c r="F1284" s="139" t="s">
        <v>10</v>
      </c>
      <c r="G1284" s="71"/>
      <c r="H1284" s="71"/>
      <c r="I1284" s="71"/>
      <c r="J1284" s="71"/>
      <c r="K1284" s="71"/>
      <c r="L1284" s="82"/>
      <c r="M1284" s="552">
        <f>'KL TTHT CV DOT 2'!P1283</f>
        <v>0</v>
      </c>
      <c r="N1284" s="570">
        <f>'KL TTHT CV DOT 2'!Q1283</f>
        <v>0</v>
      </c>
      <c r="O1284" s="570">
        <f t="shared" si="1154"/>
        <v>0</v>
      </c>
      <c r="P1284" s="552">
        <f t="shared" si="1119"/>
        <v>0</v>
      </c>
      <c r="Q1284" s="71"/>
      <c r="R1284" s="71"/>
      <c r="S1284" s="552" t="e">
        <f>#REF!+Q1284+R1284</f>
        <v>#REF!</v>
      </c>
      <c r="T1284" s="257">
        <f t="shared" si="1147"/>
        <v>0</v>
      </c>
      <c r="U1284" s="257">
        <f t="shared" si="1148"/>
        <v>0</v>
      </c>
      <c r="V1284" s="257">
        <f t="shared" si="1123"/>
        <v>0</v>
      </c>
      <c r="W1284" s="257">
        <f t="shared" si="1149"/>
        <v>0</v>
      </c>
      <c r="X1284" s="257">
        <f t="shared" si="1150"/>
        <v>0</v>
      </c>
      <c r="Y1284" s="257">
        <f t="shared" si="1151"/>
        <v>0</v>
      </c>
      <c r="Z1284" s="257">
        <f t="shared" si="1152"/>
        <v>0</v>
      </c>
      <c r="AA1284" s="990"/>
    </row>
    <row r="1285" spans="1:27">
      <c r="A1285" s="137" t="s">
        <v>405</v>
      </c>
      <c r="B1285" s="137"/>
      <c r="C1285" s="138" t="s">
        <v>292</v>
      </c>
      <c r="D1285" s="94">
        <v>1</v>
      </c>
      <c r="E1285" s="94"/>
      <c r="F1285" s="139" t="s">
        <v>10</v>
      </c>
      <c r="G1285" s="71"/>
      <c r="H1285" s="71"/>
      <c r="I1285" s="71"/>
      <c r="J1285" s="71"/>
      <c r="K1285" s="71"/>
      <c r="L1285" s="82"/>
      <c r="M1285" s="552">
        <f>'KL TTHT CV DOT 2'!P1284</f>
        <v>0</v>
      </c>
      <c r="N1285" s="570">
        <f>'KL TTHT CV DOT 2'!Q1284</f>
        <v>0</v>
      </c>
      <c r="O1285" s="570">
        <f t="shared" si="1154"/>
        <v>0</v>
      </c>
      <c r="P1285" s="552">
        <f t="shared" si="1119"/>
        <v>0</v>
      </c>
      <c r="Q1285" s="71"/>
      <c r="R1285" s="71"/>
      <c r="S1285" s="552" t="e">
        <f>#REF!+Q1285+R1285</f>
        <v>#REF!</v>
      </c>
      <c r="T1285" s="257">
        <f t="shared" si="1147"/>
        <v>0</v>
      </c>
      <c r="U1285" s="257">
        <f t="shared" si="1148"/>
        <v>0</v>
      </c>
      <c r="V1285" s="257">
        <f t="shared" si="1123"/>
        <v>0</v>
      </c>
      <c r="W1285" s="257">
        <f t="shared" si="1149"/>
        <v>0</v>
      </c>
      <c r="X1285" s="257">
        <f t="shared" si="1150"/>
        <v>0</v>
      </c>
      <c r="Y1285" s="257">
        <f t="shared" si="1151"/>
        <v>0</v>
      </c>
      <c r="Z1285" s="257">
        <f t="shared" si="1152"/>
        <v>0</v>
      </c>
      <c r="AA1285" s="990"/>
    </row>
    <row r="1286" spans="1:27">
      <c r="A1286" s="137" t="s">
        <v>406</v>
      </c>
      <c r="B1286" s="137"/>
      <c r="C1286" s="138" t="s">
        <v>294</v>
      </c>
      <c r="D1286" s="94">
        <v>1</v>
      </c>
      <c r="E1286" s="94"/>
      <c r="F1286" s="139" t="s">
        <v>10</v>
      </c>
      <c r="G1286" s="71"/>
      <c r="H1286" s="71"/>
      <c r="I1286" s="71"/>
      <c r="J1286" s="71"/>
      <c r="K1286" s="71"/>
      <c r="L1286" s="82"/>
      <c r="M1286" s="552">
        <f>'KL TTHT CV DOT 2'!P1285</f>
        <v>0</v>
      </c>
      <c r="N1286" s="570">
        <f>'KL TTHT CV DOT 2'!Q1285</f>
        <v>0</v>
      </c>
      <c r="O1286" s="570">
        <f t="shared" si="1154"/>
        <v>0</v>
      </c>
      <c r="P1286" s="552">
        <f t="shared" si="1119"/>
        <v>0</v>
      </c>
      <c r="Q1286" s="71"/>
      <c r="R1286" s="71"/>
      <c r="S1286" s="552" t="e">
        <f>#REF!+Q1286+R1286</f>
        <v>#REF!</v>
      </c>
      <c r="T1286" s="257">
        <f t="shared" si="1147"/>
        <v>0</v>
      </c>
      <c r="U1286" s="257">
        <f t="shared" si="1148"/>
        <v>0</v>
      </c>
      <c r="V1286" s="257">
        <f t="shared" si="1123"/>
        <v>0</v>
      </c>
      <c r="W1286" s="257">
        <f t="shared" si="1149"/>
        <v>0</v>
      </c>
      <c r="X1286" s="257">
        <f t="shared" si="1150"/>
        <v>0</v>
      </c>
      <c r="Y1286" s="257">
        <f t="shared" si="1151"/>
        <v>0</v>
      </c>
      <c r="Z1286" s="257">
        <f t="shared" si="1152"/>
        <v>0</v>
      </c>
      <c r="AA1286" s="990"/>
    </row>
    <row r="1287" spans="1:27">
      <c r="A1287" s="137" t="s">
        <v>407</v>
      </c>
      <c r="B1287" s="137"/>
      <c r="C1287" s="138" t="s">
        <v>302</v>
      </c>
      <c r="D1287" s="94">
        <v>1</v>
      </c>
      <c r="E1287" s="94"/>
      <c r="F1287" s="139" t="s">
        <v>10</v>
      </c>
      <c r="G1287" s="71"/>
      <c r="H1287" s="71"/>
      <c r="I1287" s="71"/>
      <c r="J1287" s="71"/>
      <c r="K1287" s="71"/>
      <c r="L1287" s="62"/>
      <c r="M1287" s="552">
        <f>'KL TTHT CV DOT 2'!P1286</f>
        <v>0</v>
      </c>
      <c r="N1287" s="570">
        <f>'KL TTHT CV DOT 2'!Q1286</f>
        <v>0</v>
      </c>
      <c r="O1287" s="570">
        <f t="shared" si="1154"/>
        <v>0</v>
      </c>
      <c r="P1287" s="552">
        <f t="shared" si="1119"/>
        <v>0</v>
      </c>
      <c r="Q1287" s="71"/>
      <c r="R1287" s="71"/>
      <c r="S1287" s="552" t="e">
        <f>#REF!+Q1287+R1287</f>
        <v>#REF!</v>
      </c>
      <c r="T1287" s="257">
        <f t="shared" si="1147"/>
        <v>0</v>
      </c>
      <c r="U1287" s="257">
        <f t="shared" si="1148"/>
        <v>0</v>
      </c>
      <c r="V1287" s="257">
        <f t="shared" si="1123"/>
        <v>0</v>
      </c>
      <c r="W1287" s="257">
        <f t="shared" si="1149"/>
        <v>0</v>
      </c>
      <c r="X1287" s="257">
        <f t="shared" si="1150"/>
        <v>0</v>
      </c>
      <c r="Y1287" s="257">
        <f t="shared" si="1151"/>
        <v>0</v>
      </c>
      <c r="Z1287" s="257">
        <f t="shared" si="1152"/>
        <v>0</v>
      </c>
      <c r="AA1287" s="990"/>
    </row>
    <row r="1288" spans="1:27">
      <c r="A1288" s="137" t="s">
        <v>409</v>
      </c>
      <c r="B1288" s="137"/>
      <c r="C1288" s="138" t="s">
        <v>410</v>
      </c>
      <c r="D1288" s="94">
        <v>1</v>
      </c>
      <c r="E1288" s="94"/>
      <c r="F1288" s="139" t="s">
        <v>10</v>
      </c>
      <c r="G1288" s="71"/>
      <c r="H1288" s="71"/>
      <c r="I1288" s="71"/>
      <c r="J1288" s="71"/>
      <c r="K1288" s="71"/>
      <c r="L1288" s="62"/>
      <c r="M1288" s="552">
        <f>'KL TTHT CV DOT 2'!P1287</f>
        <v>0</v>
      </c>
      <c r="N1288" s="570">
        <f>'KL TTHT CV DOT 2'!Q1287</f>
        <v>0</v>
      </c>
      <c r="O1288" s="570">
        <f t="shared" si="1154"/>
        <v>0</v>
      </c>
      <c r="P1288" s="552">
        <f t="shared" si="1119"/>
        <v>0</v>
      </c>
      <c r="Q1288" s="71"/>
      <c r="R1288" s="71"/>
      <c r="S1288" s="552" t="e">
        <f>#REF!+Q1288+R1288</f>
        <v>#REF!</v>
      </c>
      <c r="T1288" s="257">
        <f t="shared" si="1147"/>
        <v>0</v>
      </c>
      <c r="U1288" s="257">
        <f t="shared" si="1148"/>
        <v>0</v>
      </c>
      <c r="V1288" s="257">
        <f t="shared" si="1123"/>
        <v>0</v>
      </c>
      <c r="W1288" s="257">
        <f t="shared" si="1149"/>
        <v>0</v>
      </c>
      <c r="X1288" s="257">
        <f t="shared" si="1150"/>
        <v>0</v>
      </c>
      <c r="Y1288" s="257">
        <f t="shared" si="1151"/>
        <v>0</v>
      </c>
      <c r="Z1288" s="257">
        <f t="shared" si="1152"/>
        <v>0</v>
      </c>
      <c r="AA1288" s="990"/>
    </row>
    <row r="1289" spans="1:27">
      <c r="A1289" s="137" t="s">
        <v>411</v>
      </c>
      <c r="B1289" s="137"/>
      <c r="C1289" s="138" t="s">
        <v>296</v>
      </c>
      <c r="D1289" s="94">
        <v>1</v>
      </c>
      <c r="E1289" s="94"/>
      <c r="F1289" s="139" t="s">
        <v>10</v>
      </c>
      <c r="G1289" s="71"/>
      <c r="H1289" s="71"/>
      <c r="I1289" s="71"/>
      <c r="J1289" s="71"/>
      <c r="K1289" s="71"/>
      <c r="L1289" s="62"/>
      <c r="M1289" s="552">
        <f>'KL TTHT CV DOT 2'!P1288</f>
        <v>0</v>
      </c>
      <c r="N1289" s="570">
        <f>'KL TTHT CV DOT 2'!Q1288</f>
        <v>0</v>
      </c>
      <c r="O1289" s="570">
        <f t="shared" si="1154"/>
        <v>0</v>
      </c>
      <c r="P1289" s="552">
        <f t="shared" si="1119"/>
        <v>0</v>
      </c>
      <c r="Q1289" s="71"/>
      <c r="R1289" s="71"/>
      <c r="S1289" s="552" t="e">
        <f>#REF!+Q1289+R1289</f>
        <v>#REF!</v>
      </c>
      <c r="T1289" s="257">
        <f t="shared" si="1147"/>
        <v>0</v>
      </c>
      <c r="U1289" s="257">
        <f t="shared" si="1148"/>
        <v>0</v>
      </c>
      <c r="V1289" s="257">
        <f t="shared" si="1123"/>
        <v>0</v>
      </c>
      <c r="W1289" s="257">
        <f t="shared" si="1149"/>
        <v>0</v>
      </c>
      <c r="X1289" s="257">
        <f t="shared" si="1150"/>
        <v>0</v>
      </c>
      <c r="Y1289" s="257">
        <f t="shared" si="1151"/>
        <v>0</v>
      </c>
      <c r="Z1289" s="257">
        <f t="shared" si="1152"/>
        <v>0</v>
      </c>
      <c r="AA1289" s="990"/>
    </row>
    <row r="1290" spans="1:27">
      <c r="A1290" s="137" t="s">
        <v>412</v>
      </c>
      <c r="B1290" s="137"/>
      <c r="C1290" s="138" t="s">
        <v>340</v>
      </c>
      <c r="D1290" s="94">
        <v>1</v>
      </c>
      <c r="E1290" s="94"/>
      <c r="F1290" s="139" t="s">
        <v>10</v>
      </c>
      <c r="G1290" s="71"/>
      <c r="H1290" s="71"/>
      <c r="I1290" s="71"/>
      <c r="J1290" s="71"/>
      <c r="K1290" s="71"/>
      <c r="L1290" s="62"/>
      <c r="M1290" s="552">
        <f>'KL TTHT CV DOT 2'!P1289</f>
        <v>0</v>
      </c>
      <c r="N1290" s="570">
        <f>'KL TTHT CV DOT 2'!Q1289</f>
        <v>0</v>
      </c>
      <c r="O1290" s="570">
        <f t="shared" si="1154"/>
        <v>0</v>
      </c>
      <c r="P1290" s="552">
        <f t="shared" si="1119"/>
        <v>0</v>
      </c>
      <c r="Q1290" s="71"/>
      <c r="R1290" s="71"/>
      <c r="S1290" s="552" t="e">
        <f>#REF!+Q1290+R1290</f>
        <v>#REF!</v>
      </c>
      <c r="T1290" s="257">
        <f t="shared" si="1147"/>
        <v>0</v>
      </c>
      <c r="U1290" s="257">
        <f t="shared" si="1148"/>
        <v>0</v>
      </c>
      <c r="V1290" s="257">
        <f t="shared" si="1123"/>
        <v>0</v>
      </c>
      <c r="W1290" s="257">
        <f t="shared" si="1149"/>
        <v>0</v>
      </c>
      <c r="X1290" s="257">
        <f t="shared" si="1150"/>
        <v>0</v>
      </c>
      <c r="Y1290" s="257">
        <f t="shared" si="1151"/>
        <v>0</v>
      </c>
      <c r="Z1290" s="257">
        <f t="shared" si="1152"/>
        <v>0</v>
      </c>
      <c r="AA1290" s="990"/>
    </row>
    <row r="1291" spans="1:27">
      <c r="A1291" s="146"/>
      <c r="B1291" s="146"/>
      <c r="C1291" s="147"/>
      <c r="D1291" s="99"/>
      <c r="E1291" s="99"/>
      <c r="F1291" s="148"/>
      <c r="G1291" s="82"/>
      <c r="H1291" s="82"/>
      <c r="I1291" s="82"/>
      <c r="J1291" s="82"/>
      <c r="K1291" s="82"/>
      <c r="L1291" s="62"/>
      <c r="M1291" s="553">
        <f>'KL TTHT CV DOT 2'!P1290</f>
        <v>0</v>
      </c>
      <c r="N1291" s="576">
        <f>'KL TTHT CV DOT 2'!Q1290</f>
        <v>0</v>
      </c>
      <c r="O1291" s="576">
        <f t="shared" si="1154"/>
        <v>0</v>
      </c>
      <c r="P1291" s="553">
        <f t="shared" si="1119"/>
        <v>0</v>
      </c>
      <c r="Q1291" s="82"/>
      <c r="R1291" s="82"/>
      <c r="S1291" s="553" t="e">
        <f>#REF!+Q1291+R1291</f>
        <v>#REF!</v>
      </c>
      <c r="T1291" s="266">
        <f t="shared" si="1147"/>
        <v>0</v>
      </c>
      <c r="U1291" s="266">
        <f t="shared" si="1148"/>
        <v>0</v>
      </c>
      <c r="V1291" s="266">
        <f t="shared" si="1123"/>
        <v>0</v>
      </c>
      <c r="W1291" s="266">
        <f t="shared" si="1149"/>
        <v>0</v>
      </c>
      <c r="X1291" s="266">
        <f t="shared" si="1150"/>
        <v>0</v>
      </c>
      <c r="Y1291" s="266">
        <f t="shared" si="1151"/>
        <v>0</v>
      </c>
      <c r="Z1291" s="266">
        <f t="shared" si="1152"/>
        <v>0</v>
      </c>
      <c r="AA1291" s="988"/>
    </row>
    <row r="1292" spans="1:27">
      <c r="A1292" s="165" t="s">
        <v>47</v>
      </c>
      <c r="B1292" s="165"/>
      <c r="C1292" s="166" t="s">
        <v>48</v>
      </c>
      <c r="D1292" s="167"/>
      <c r="E1292" s="167"/>
      <c r="F1292" s="168"/>
      <c r="G1292" s="169"/>
      <c r="H1292" s="169"/>
      <c r="I1292" s="169"/>
      <c r="J1292" s="169">
        <f>SUBTOTAL(9,J1293:J1334)</f>
        <v>509452988.94228613</v>
      </c>
      <c r="K1292" s="169">
        <f>SUBTOTAL(9,K1293:K1334)</f>
        <v>100342530.35889488</v>
      </c>
      <c r="L1292" s="169">
        <f>SUBTOTAL(9,L1293:L1334)</f>
        <v>609795519.30118096</v>
      </c>
      <c r="M1292" s="551">
        <f>'KL TTHT CV DOT 2'!P1291</f>
        <v>0</v>
      </c>
      <c r="N1292" s="573">
        <f>'KL TTHT CV DOT 2'!Q1291</f>
        <v>0</v>
      </c>
      <c r="O1292" s="573">
        <f t="shared" si="1154"/>
        <v>0</v>
      </c>
      <c r="P1292" s="551">
        <f t="shared" si="1119"/>
        <v>0</v>
      </c>
      <c r="Q1292" s="169"/>
      <c r="R1292" s="169"/>
      <c r="S1292" s="551" t="e">
        <f>#REF!+Q1292+R1292</f>
        <v>#REF!</v>
      </c>
      <c r="T1292" s="841">
        <f t="shared" ref="T1292:Z1292" si="1156">SUBTOTAL(9,T1293:T1334)</f>
        <v>0</v>
      </c>
      <c r="U1292" s="841">
        <f t="shared" si="1156"/>
        <v>0</v>
      </c>
      <c r="V1292" s="841">
        <f t="shared" si="1156"/>
        <v>0</v>
      </c>
      <c r="W1292" s="841">
        <f t="shared" si="1156"/>
        <v>190954297.18032789</v>
      </c>
      <c r="X1292" s="841">
        <f t="shared" si="1156"/>
        <v>30692835.000000007</v>
      </c>
      <c r="Y1292" s="841">
        <f t="shared" si="1156"/>
        <v>221647132.18032789</v>
      </c>
      <c r="Z1292" s="841">
        <f t="shared" si="1156"/>
        <v>221647132.18032789</v>
      </c>
      <c r="AA1292" s="988"/>
    </row>
    <row r="1293" spans="1:27">
      <c r="A1293" s="146"/>
      <c r="B1293" s="146"/>
      <c r="C1293" s="147"/>
      <c r="D1293" s="99"/>
      <c r="E1293" s="99"/>
      <c r="F1293" s="148"/>
      <c r="G1293" s="82"/>
      <c r="H1293" s="82"/>
      <c r="I1293" s="82"/>
      <c r="J1293" s="82"/>
      <c r="K1293" s="82"/>
      <c r="L1293" s="62"/>
      <c r="M1293" s="553">
        <f>'KL TTHT CV DOT 2'!P1292</f>
        <v>0</v>
      </c>
      <c r="N1293" s="576">
        <f>'KL TTHT CV DOT 2'!Q1292</f>
        <v>0</v>
      </c>
      <c r="O1293" s="576">
        <f t="shared" si="1154"/>
        <v>0</v>
      </c>
      <c r="P1293" s="553">
        <f t="shared" si="1119"/>
        <v>0</v>
      </c>
      <c r="Q1293" s="82"/>
      <c r="R1293" s="82"/>
      <c r="S1293" s="553" t="e">
        <f>#REF!+Q1293+R1293</f>
        <v>#REF!</v>
      </c>
      <c r="T1293" s="266">
        <f t="shared" ref="T1293:T1302" si="1157">M1293*J1293</f>
        <v>0</v>
      </c>
      <c r="U1293" s="266">
        <f t="shared" ref="U1293:U1302" si="1158">M1293*K1293</f>
        <v>0</v>
      </c>
      <c r="V1293" s="266">
        <f t="shared" si="1123"/>
        <v>0</v>
      </c>
      <c r="W1293" s="266">
        <f t="shared" ref="W1293:W1302" si="1159">J1293*N1293</f>
        <v>0</v>
      </c>
      <c r="X1293" s="266">
        <f t="shared" ref="X1293:X1302" si="1160">K1293*N1293</f>
        <v>0</v>
      </c>
      <c r="Y1293" s="266">
        <f t="shared" ref="Y1293:Y1302" si="1161">W1293+X1293</f>
        <v>0</v>
      </c>
      <c r="Z1293" s="266">
        <f t="shared" ref="Z1293:Z1302" si="1162">V1293+Y1293</f>
        <v>0</v>
      </c>
      <c r="AA1293" s="988"/>
    </row>
    <row r="1294" spans="1:27">
      <c r="A1294" s="149" t="s">
        <v>415</v>
      </c>
      <c r="B1294" s="149"/>
      <c r="C1294" s="150" t="s">
        <v>78</v>
      </c>
      <c r="D1294" s="100"/>
      <c r="E1294" s="100"/>
      <c r="F1294" s="151"/>
      <c r="G1294" s="75"/>
      <c r="H1294" s="75"/>
      <c r="I1294" s="75"/>
      <c r="J1294" s="75"/>
      <c r="K1294" s="75"/>
      <c r="L1294" s="75">
        <f>SUM(L1295:L1301)</f>
        <v>0</v>
      </c>
      <c r="M1294" s="555">
        <f>'KL TTHT CV DOT 2'!P1293</f>
        <v>0</v>
      </c>
      <c r="N1294" s="571">
        <f>'KL TTHT CV DOT 2'!Q1293</f>
        <v>0</v>
      </c>
      <c r="O1294" s="571">
        <f t="shared" si="1154"/>
        <v>0</v>
      </c>
      <c r="P1294" s="555">
        <f t="shared" si="1119"/>
        <v>0</v>
      </c>
      <c r="Q1294" s="75"/>
      <c r="R1294" s="75"/>
      <c r="S1294" s="555" t="e">
        <f>#REF!+Q1294+R1294</f>
        <v>#REF!</v>
      </c>
      <c r="T1294" s="259">
        <f t="shared" si="1157"/>
        <v>0</v>
      </c>
      <c r="U1294" s="259">
        <f t="shared" si="1158"/>
        <v>0</v>
      </c>
      <c r="V1294" s="259">
        <f t="shared" si="1123"/>
        <v>0</v>
      </c>
      <c r="W1294" s="259">
        <f t="shared" si="1159"/>
        <v>0</v>
      </c>
      <c r="X1294" s="259">
        <f t="shared" si="1160"/>
        <v>0</v>
      </c>
      <c r="Y1294" s="259">
        <f t="shared" si="1161"/>
        <v>0</v>
      </c>
      <c r="Z1294" s="259">
        <f t="shared" si="1162"/>
        <v>0</v>
      </c>
      <c r="AA1294" s="988"/>
    </row>
    <row r="1295" spans="1:27" outlineLevel="1">
      <c r="A1295" s="137" t="s">
        <v>416</v>
      </c>
      <c r="B1295" s="137"/>
      <c r="C1295" s="138" t="s">
        <v>417</v>
      </c>
      <c r="D1295" s="94">
        <v>1</v>
      </c>
      <c r="E1295" s="94"/>
      <c r="F1295" s="139" t="s">
        <v>10</v>
      </c>
      <c r="G1295" s="71"/>
      <c r="H1295" s="71"/>
      <c r="I1295" s="71"/>
      <c r="J1295" s="71"/>
      <c r="K1295" s="71"/>
      <c r="L1295" s="62">
        <v>0</v>
      </c>
      <c r="M1295" s="552">
        <f>'KL TTHT CV DOT 2'!P1294</f>
        <v>0</v>
      </c>
      <c r="N1295" s="570">
        <f>'KL TTHT CV DOT 2'!Q1294</f>
        <v>0</v>
      </c>
      <c r="O1295" s="570">
        <f t="shared" si="1154"/>
        <v>0</v>
      </c>
      <c r="P1295" s="552">
        <f t="shared" si="1119"/>
        <v>0</v>
      </c>
      <c r="Q1295" s="71"/>
      <c r="R1295" s="71"/>
      <c r="S1295" s="552" t="e">
        <f>#REF!+Q1295+R1295</f>
        <v>#REF!</v>
      </c>
      <c r="T1295" s="257">
        <f t="shared" si="1157"/>
        <v>0</v>
      </c>
      <c r="U1295" s="257">
        <f t="shared" si="1158"/>
        <v>0</v>
      </c>
      <c r="V1295" s="257">
        <f t="shared" si="1123"/>
        <v>0</v>
      </c>
      <c r="W1295" s="257">
        <f t="shared" si="1159"/>
        <v>0</v>
      </c>
      <c r="X1295" s="257">
        <f t="shared" si="1160"/>
        <v>0</v>
      </c>
      <c r="Y1295" s="257">
        <f t="shared" si="1161"/>
        <v>0</v>
      </c>
      <c r="Z1295" s="257">
        <f t="shared" si="1162"/>
        <v>0</v>
      </c>
      <c r="AA1295" s="990"/>
    </row>
    <row r="1296" spans="1:27" outlineLevel="1">
      <c r="A1296" s="137" t="s">
        <v>418</v>
      </c>
      <c r="B1296" s="137"/>
      <c r="C1296" s="138" t="s">
        <v>419</v>
      </c>
      <c r="D1296" s="94">
        <v>1</v>
      </c>
      <c r="E1296" s="94"/>
      <c r="F1296" s="139" t="s">
        <v>10</v>
      </c>
      <c r="G1296" s="71"/>
      <c r="H1296" s="71"/>
      <c r="I1296" s="71"/>
      <c r="J1296" s="71"/>
      <c r="K1296" s="71"/>
      <c r="L1296" s="62">
        <v>0</v>
      </c>
      <c r="M1296" s="552">
        <f>'KL TTHT CV DOT 2'!P1295</f>
        <v>0</v>
      </c>
      <c r="N1296" s="570">
        <f>'KL TTHT CV DOT 2'!Q1295</f>
        <v>0</v>
      </c>
      <c r="O1296" s="570">
        <f t="shared" si="1154"/>
        <v>0</v>
      </c>
      <c r="P1296" s="552">
        <f t="shared" ref="P1296:P1359" si="1163">M1296+N1296+O1296</f>
        <v>0</v>
      </c>
      <c r="Q1296" s="71"/>
      <c r="R1296" s="71"/>
      <c r="S1296" s="552" t="e">
        <f>#REF!+Q1296+R1296</f>
        <v>#REF!</v>
      </c>
      <c r="T1296" s="257">
        <f t="shared" si="1157"/>
        <v>0</v>
      </c>
      <c r="U1296" s="257">
        <f t="shared" si="1158"/>
        <v>0</v>
      </c>
      <c r="V1296" s="257">
        <f t="shared" ref="V1296:V1359" si="1164">T1296+U1296</f>
        <v>0</v>
      </c>
      <c r="W1296" s="257">
        <f t="shared" si="1159"/>
        <v>0</v>
      </c>
      <c r="X1296" s="257">
        <f t="shared" si="1160"/>
        <v>0</v>
      </c>
      <c r="Y1296" s="257">
        <f t="shared" si="1161"/>
        <v>0</v>
      </c>
      <c r="Z1296" s="257">
        <f t="shared" si="1162"/>
        <v>0</v>
      </c>
      <c r="AA1296" s="990"/>
    </row>
    <row r="1297" spans="1:27" outlineLevel="1">
      <c r="A1297" s="137" t="s">
        <v>420</v>
      </c>
      <c r="B1297" s="137"/>
      <c r="C1297" s="138" t="s">
        <v>421</v>
      </c>
      <c r="D1297" s="94">
        <v>1</v>
      </c>
      <c r="E1297" s="94"/>
      <c r="F1297" s="139" t="s">
        <v>10</v>
      </c>
      <c r="G1297" s="71"/>
      <c r="H1297" s="71"/>
      <c r="I1297" s="71"/>
      <c r="J1297" s="71"/>
      <c r="K1297" s="71"/>
      <c r="L1297" s="62">
        <v>0</v>
      </c>
      <c r="M1297" s="552">
        <f>'KL TTHT CV DOT 2'!P1296</f>
        <v>0</v>
      </c>
      <c r="N1297" s="570">
        <f>'KL TTHT CV DOT 2'!Q1296</f>
        <v>0</v>
      </c>
      <c r="O1297" s="570">
        <f t="shared" si="1154"/>
        <v>0</v>
      </c>
      <c r="P1297" s="552">
        <f t="shared" si="1163"/>
        <v>0</v>
      </c>
      <c r="Q1297" s="71"/>
      <c r="R1297" s="71"/>
      <c r="S1297" s="552" t="e">
        <f>#REF!+Q1297+R1297</f>
        <v>#REF!</v>
      </c>
      <c r="T1297" s="257">
        <f t="shared" si="1157"/>
        <v>0</v>
      </c>
      <c r="U1297" s="257">
        <f t="shared" si="1158"/>
        <v>0</v>
      </c>
      <c r="V1297" s="257">
        <f t="shared" si="1164"/>
        <v>0</v>
      </c>
      <c r="W1297" s="257">
        <f t="shared" si="1159"/>
        <v>0</v>
      </c>
      <c r="X1297" s="257">
        <f t="shared" si="1160"/>
        <v>0</v>
      </c>
      <c r="Y1297" s="257">
        <f t="shared" si="1161"/>
        <v>0</v>
      </c>
      <c r="Z1297" s="257">
        <f t="shared" si="1162"/>
        <v>0</v>
      </c>
      <c r="AA1297" s="990"/>
    </row>
    <row r="1298" spans="1:27" outlineLevel="1">
      <c r="A1298" s="137" t="s">
        <v>422</v>
      </c>
      <c r="B1298" s="137"/>
      <c r="C1298" s="138" t="s">
        <v>423</v>
      </c>
      <c r="D1298" s="94">
        <v>1</v>
      </c>
      <c r="E1298" s="94"/>
      <c r="F1298" s="139" t="s">
        <v>10</v>
      </c>
      <c r="G1298" s="71"/>
      <c r="H1298" s="71"/>
      <c r="I1298" s="71"/>
      <c r="J1298" s="71"/>
      <c r="K1298" s="71"/>
      <c r="L1298" s="62">
        <v>0</v>
      </c>
      <c r="M1298" s="552">
        <f>'KL TTHT CV DOT 2'!P1297</f>
        <v>0</v>
      </c>
      <c r="N1298" s="570">
        <f>'KL TTHT CV DOT 2'!Q1297</f>
        <v>0</v>
      </c>
      <c r="O1298" s="570">
        <f t="shared" si="1154"/>
        <v>0</v>
      </c>
      <c r="P1298" s="552">
        <f t="shared" si="1163"/>
        <v>0</v>
      </c>
      <c r="Q1298" s="71"/>
      <c r="R1298" s="71"/>
      <c r="S1298" s="552" t="e">
        <f>#REF!+Q1298+R1298</f>
        <v>#REF!</v>
      </c>
      <c r="T1298" s="257">
        <f t="shared" si="1157"/>
        <v>0</v>
      </c>
      <c r="U1298" s="257">
        <f t="shared" si="1158"/>
        <v>0</v>
      </c>
      <c r="V1298" s="257">
        <f t="shared" si="1164"/>
        <v>0</v>
      </c>
      <c r="W1298" s="257">
        <f t="shared" si="1159"/>
        <v>0</v>
      </c>
      <c r="X1298" s="257">
        <f t="shared" si="1160"/>
        <v>0</v>
      </c>
      <c r="Y1298" s="257">
        <f t="shared" si="1161"/>
        <v>0</v>
      </c>
      <c r="Z1298" s="257">
        <f t="shared" si="1162"/>
        <v>0</v>
      </c>
      <c r="AA1298" s="990"/>
    </row>
    <row r="1299" spans="1:27" outlineLevel="1">
      <c r="A1299" s="137" t="s">
        <v>424</v>
      </c>
      <c r="B1299" s="137"/>
      <c r="C1299" s="138" t="s">
        <v>425</v>
      </c>
      <c r="D1299" s="94">
        <v>1</v>
      </c>
      <c r="E1299" s="94"/>
      <c r="F1299" s="139" t="s">
        <v>10</v>
      </c>
      <c r="G1299" s="71"/>
      <c r="H1299" s="71"/>
      <c r="I1299" s="71"/>
      <c r="J1299" s="71"/>
      <c r="K1299" s="71"/>
      <c r="L1299" s="62">
        <v>0</v>
      </c>
      <c r="M1299" s="552">
        <f>'KL TTHT CV DOT 2'!P1298</f>
        <v>0</v>
      </c>
      <c r="N1299" s="570">
        <f>'KL TTHT CV DOT 2'!Q1298</f>
        <v>0</v>
      </c>
      <c r="O1299" s="570">
        <f t="shared" si="1154"/>
        <v>0</v>
      </c>
      <c r="P1299" s="552">
        <f t="shared" si="1163"/>
        <v>0</v>
      </c>
      <c r="Q1299" s="71"/>
      <c r="R1299" s="71"/>
      <c r="S1299" s="552" t="e">
        <f>#REF!+Q1299+R1299</f>
        <v>#REF!</v>
      </c>
      <c r="T1299" s="257">
        <f t="shared" si="1157"/>
        <v>0</v>
      </c>
      <c r="U1299" s="257">
        <f t="shared" si="1158"/>
        <v>0</v>
      </c>
      <c r="V1299" s="257">
        <f t="shared" si="1164"/>
        <v>0</v>
      </c>
      <c r="W1299" s="257">
        <f t="shared" si="1159"/>
        <v>0</v>
      </c>
      <c r="X1299" s="257">
        <f t="shared" si="1160"/>
        <v>0</v>
      </c>
      <c r="Y1299" s="257">
        <f t="shared" si="1161"/>
        <v>0</v>
      </c>
      <c r="Z1299" s="257">
        <f t="shared" si="1162"/>
        <v>0</v>
      </c>
      <c r="AA1299" s="990"/>
    </row>
    <row r="1300" spans="1:27" outlineLevel="1">
      <c r="A1300" s="137" t="s">
        <v>426</v>
      </c>
      <c r="B1300" s="137"/>
      <c r="C1300" s="138" t="s">
        <v>427</v>
      </c>
      <c r="D1300" s="94">
        <v>1</v>
      </c>
      <c r="E1300" s="94"/>
      <c r="F1300" s="139" t="s">
        <v>10</v>
      </c>
      <c r="G1300" s="71"/>
      <c r="H1300" s="71"/>
      <c r="I1300" s="71"/>
      <c r="J1300" s="71"/>
      <c r="K1300" s="71"/>
      <c r="L1300" s="62">
        <v>0</v>
      </c>
      <c r="M1300" s="552">
        <f>'KL TTHT CV DOT 2'!P1299</f>
        <v>0</v>
      </c>
      <c r="N1300" s="570">
        <f>'KL TTHT CV DOT 2'!Q1299</f>
        <v>0</v>
      </c>
      <c r="O1300" s="570">
        <f t="shared" si="1154"/>
        <v>0</v>
      </c>
      <c r="P1300" s="552">
        <f t="shared" si="1163"/>
        <v>0</v>
      </c>
      <c r="Q1300" s="71"/>
      <c r="R1300" s="71"/>
      <c r="S1300" s="552" t="e">
        <f>#REF!+Q1300+R1300</f>
        <v>#REF!</v>
      </c>
      <c r="T1300" s="257">
        <f t="shared" si="1157"/>
        <v>0</v>
      </c>
      <c r="U1300" s="257">
        <f t="shared" si="1158"/>
        <v>0</v>
      </c>
      <c r="V1300" s="257">
        <f t="shared" si="1164"/>
        <v>0</v>
      </c>
      <c r="W1300" s="257">
        <f t="shared" si="1159"/>
        <v>0</v>
      </c>
      <c r="X1300" s="257">
        <f t="shared" si="1160"/>
        <v>0</v>
      </c>
      <c r="Y1300" s="257">
        <f t="shared" si="1161"/>
        <v>0</v>
      </c>
      <c r="Z1300" s="257">
        <f t="shared" si="1162"/>
        <v>0</v>
      </c>
      <c r="AA1300" s="990"/>
    </row>
    <row r="1301" spans="1:27" outlineLevel="1">
      <c r="A1301" s="137" t="s">
        <v>428</v>
      </c>
      <c r="B1301" s="137"/>
      <c r="C1301" s="138" t="s">
        <v>429</v>
      </c>
      <c r="D1301" s="94">
        <v>1</v>
      </c>
      <c r="E1301" s="94"/>
      <c r="F1301" s="139" t="s">
        <v>10</v>
      </c>
      <c r="G1301" s="71"/>
      <c r="H1301" s="71"/>
      <c r="I1301" s="71"/>
      <c r="J1301" s="71"/>
      <c r="K1301" s="71"/>
      <c r="L1301" s="62">
        <v>0</v>
      </c>
      <c r="M1301" s="552">
        <f>'KL TTHT CV DOT 2'!P1300</f>
        <v>0</v>
      </c>
      <c r="N1301" s="570">
        <f>'KL TTHT CV DOT 2'!Q1300</f>
        <v>0</v>
      </c>
      <c r="O1301" s="570">
        <f t="shared" si="1154"/>
        <v>0</v>
      </c>
      <c r="P1301" s="552">
        <f t="shared" si="1163"/>
        <v>0</v>
      </c>
      <c r="Q1301" s="71"/>
      <c r="R1301" s="71"/>
      <c r="S1301" s="552" t="e">
        <f>#REF!+Q1301+R1301</f>
        <v>#REF!</v>
      </c>
      <c r="T1301" s="257">
        <f t="shared" si="1157"/>
        <v>0</v>
      </c>
      <c r="U1301" s="257">
        <f t="shared" si="1158"/>
        <v>0</v>
      </c>
      <c r="V1301" s="257">
        <f t="shared" si="1164"/>
        <v>0</v>
      </c>
      <c r="W1301" s="257">
        <f t="shared" si="1159"/>
        <v>0</v>
      </c>
      <c r="X1301" s="257">
        <f t="shared" si="1160"/>
        <v>0</v>
      </c>
      <c r="Y1301" s="257">
        <f t="shared" si="1161"/>
        <v>0</v>
      </c>
      <c r="Z1301" s="257">
        <f t="shared" si="1162"/>
        <v>0</v>
      </c>
      <c r="AA1301" s="990"/>
    </row>
    <row r="1302" spans="1:27" collapsed="1">
      <c r="A1302" s="137"/>
      <c r="B1302" s="137"/>
      <c r="C1302" s="138"/>
      <c r="D1302" s="94"/>
      <c r="E1302" s="94"/>
      <c r="F1302" s="139"/>
      <c r="G1302" s="71"/>
      <c r="H1302" s="71"/>
      <c r="I1302" s="71"/>
      <c r="J1302" s="71"/>
      <c r="K1302" s="71"/>
      <c r="L1302" s="62"/>
      <c r="M1302" s="552">
        <f>'KL TTHT CV DOT 2'!P1301</f>
        <v>0</v>
      </c>
      <c r="N1302" s="570">
        <f>'KL TTHT CV DOT 2'!Q1301</f>
        <v>0</v>
      </c>
      <c r="O1302" s="570">
        <f t="shared" si="1154"/>
        <v>0</v>
      </c>
      <c r="P1302" s="552">
        <f t="shared" si="1163"/>
        <v>0</v>
      </c>
      <c r="Q1302" s="71"/>
      <c r="R1302" s="71"/>
      <c r="S1302" s="552" t="e">
        <f>#REF!+Q1302+R1302</f>
        <v>#REF!</v>
      </c>
      <c r="T1302" s="257">
        <f t="shared" si="1157"/>
        <v>0</v>
      </c>
      <c r="U1302" s="257">
        <f t="shared" si="1158"/>
        <v>0</v>
      </c>
      <c r="V1302" s="257">
        <f t="shared" si="1164"/>
        <v>0</v>
      </c>
      <c r="W1302" s="257">
        <f t="shared" si="1159"/>
        <v>0</v>
      </c>
      <c r="X1302" s="257">
        <f t="shared" si="1160"/>
        <v>0</v>
      </c>
      <c r="Y1302" s="257">
        <f t="shared" si="1161"/>
        <v>0</v>
      </c>
      <c r="Z1302" s="257">
        <f t="shared" si="1162"/>
        <v>0</v>
      </c>
      <c r="AA1302" s="990"/>
    </row>
    <row r="1303" spans="1:27">
      <c r="A1303" s="149" t="s">
        <v>430</v>
      </c>
      <c r="B1303" s="149"/>
      <c r="C1303" s="150" t="s">
        <v>144</v>
      </c>
      <c r="D1303" s="100"/>
      <c r="E1303" s="100"/>
      <c r="F1303" s="151"/>
      <c r="G1303" s="75"/>
      <c r="H1303" s="75"/>
      <c r="I1303" s="75"/>
      <c r="J1303" s="75">
        <f>SUBTOTAL(9,J1304:J1331)</f>
        <v>509452988.94228613</v>
      </c>
      <c r="K1303" s="75">
        <f>SUBTOTAL(9,K1304:K1331)</f>
        <v>100342530.35889488</v>
      </c>
      <c r="L1303" s="75">
        <f>SUBTOTAL(9,L1304:L1331)</f>
        <v>609795519.30118096</v>
      </c>
      <c r="M1303" s="555">
        <f>'KL TTHT CV DOT 2'!P1302</f>
        <v>0</v>
      </c>
      <c r="N1303" s="571">
        <f>'KL TTHT CV DOT 2'!Q1302</f>
        <v>0</v>
      </c>
      <c r="O1303" s="571">
        <f t="shared" si="1154"/>
        <v>0</v>
      </c>
      <c r="P1303" s="555">
        <f t="shared" si="1163"/>
        <v>0</v>
      </c>
      <c r="Q1303" s="75"/>
      <c r="R1303" s="75"/>
      <c r="S1303" s="555" t="e">
        <f>#REF!+Q1303+R1303</f>
        <v>#REF!</v>
      </c>
      <c r="T1303" s="259">
        <f t="shared" ref="T1303:Z1303" si="1165">SUBTOTAL(9,T1304:T1331)</f>
        <v>0</v>
      </c>
      <c r="U1303" s="259">
        <f t="shared" si="1165"/>
        <v>0</v>
      </c>
      <c r="V1303" s="259">
        <f t="shared" si="1165"/>
        <v>0</v>
      </c>
      <c r="W1303" s="259">
        <f t="shared" si="1165"/>
        <v>190954297.18032789</v>
      </c>
      <c r="X1303" s="259">
        <f t="shared" si="1165"/>
        <v>30692835.000000007</v>
      </c>
      <c r="Y1303" s="259">
        <f t="shared" si="1165"/>
        <v>221647132.18032789</v>
      </c>
      <c r="Z1303" s="259">
        <f t="shared" si="1165"/>
        <v>221647132.18032789</v>
      </c>
      <c r="AA1303" s="988"/>
    </row>
    <row r="1304" spans="1:27">
      <c r="A1304" s="137" t="s">
        <v>431</v>
      </c>
      <c r="B1304" s="137"/>
      <c r="C1304" s="138" t="s">
        <v>432</v>
      </c>
      <c r="D1304" s="94">
        <v>1</v>
      </c>
      <c r="E1304" s="94"/>
      <c r="F1304" s="139" t="s">
        <v>10</v>
      </c>
      <c r="G1304" s="71"/>
      <c r="H1304" s="71"/>
      <c r="I1304" s="71"/>
      <c r="J1304" s="71"/>
      <c r="K1304" s="71"/>
      <c r="L1304" s="82"/>
      <c r="M1304" s="552">
        <f>'KL TTHT CV DOT 2'!P1303</f>
        <v>0</v>
      </c>
      <c r="N1304" s="570">
        <f>'KL TTHT CV DOT 2'!Q1303</f>
        <v>0</v>
      </c>
      <c r="O1304" s="570">
        <f t="shared" si="1154"/>
        <v>0</v>
      </c>
      <c r="P1304" s="552">
        <f t="shared" si="1163"/>
        <v>0</v>
      </c>
      <c r="Q1304" s="71"/>
      <c r="R1304" s="71"/>
      <c r="S1304" s="552" t="e">
        <f>#REF!+Q1304+R1304</f>
        <v>#REF!</v>
      </c>
      <c r="T1304" s="257">
        <f>M1304*J1304</f>
        <v>0</v>
      </c>
      <c r="U1304" s="257">
        <f>M1304*K1304</f>
        <v>0</v>
      </c>
      <c r="V1304" s="257">
        <f t="shared" si="1164"/>
        <v>0</v>
      </c>
      <c r="W1304" s="257">
        <f>J1304*N1304</f>
        <v>0</v>
      </c>
      <c r="X1304" s="257">
        <f>K1304*N1304</f>
        <v>0</v>
      </c>
      <c r="Y1304" s="257">
        <f t="shared" ref="Y1304:Y1306" si="1166">W1304+X1304</f>
        <v>0</v>
      </c>
      <c r="Z1304" s="257">
        <f>V1304+Y1304</f>
        <v>0</v>
      </c>
      <c r="AA1304" s="990"/>
    </row>
    <row r="1305" spans="1:27">
      <c r="A1305" s="137" t="s">
        <v>433</v>
      </c>
      <c r="B1305" s="137"/>
      <c r="C1305" s="138" t="s">
        <v>434</v>
      </c>
      <c r="D1305" s="94">
        <v>1</v>
      </c>
      <c r="E1305" s="94"/>
      <c r="F1305" s="139" t="s">
        <v>10</v>
      </c>
      <c r="G1305" s="71"/>
      <c r="H1305" s="71"/>
      <c r="I1305" s="71"/>
      <c r="J1305" s="71"/>
      <c r="K1305" s="71"/>
      <c r="L1305" s="82"/>
      <c r="M1305" s="552">
        <f>'KL TTHT CV DOT 2'!P1304</f>
        <v>0</v>
      </c>
      <c r="N1305" s="570">
        <f>'KL TTHT CV DOT 2'!Q1304</f>
        <v>0</v>
      </c>
      <c r="O1305" s="570">
        <f t="shared" si="1154"/>
        <v>0</v>
      </c>
      <c r="P1305" s="552">
        <f t="shared" si="1163"/>
        <v>0</v>
      </c>
      <c r="Q1305" s="71"/>
      <c r="R1305" s="71"/>
      <c r="S1305" s="552" t="e">
        <f>#REF!+Q1305+R1305</f>
        <v>#REF!</v>
      </c>
      <c r="T1305" s="257">
        <f>M1305*J1305</f>
        <v>0</v>
      </c>
      <c r="U1305" s="257">
        <f>M1305*K1305</f>
        <v>0</v>
      </c>
      <c r="V1305" s="257">
        <f t="shared" si="1164"/>
        <v>0</v>
      </c>
      <c r="W1305" s="257">
        <f>J1305*N1305</f>
        <v>0</v>
      </c>
      <c r="X1305" s="257">
        <f>K1305*N1305</f>
        <v>0</v>
      </c>
      <c r="Y1305" s="257">
        <f t="shared" si="1166"/>
        <v>0</v>
      </c>
      <c r="Z1305" s="257">
        <f>V1305+Y1305</f>
        <v>0</v>
      </c>
      <c r="AA1305" s="990"/>
    </row>
    <row r="1306" spans="1:27">
      <c r="A1306" s="137" t="s">
        <v>435</v>
      </c>
      <c r="B1306" s="137"/>
      <c r="C1306" s="138" t="s">
        <v>436</v>
      </c>
      <c r="D1306" s="94">
        <v>1</v>
      </c>
      <c r="E1306" s="94"/>
      <c r="F1306" s="139" t="s">
        <v>10</v>
      </c>
      <c r="G1306" s="71"/>
      <c r="H1306" s="71"/>
      <c r="I1306" s="71"/>
      <c r="J1306" s="71"/>
      <c r="K1306" s="71"/>
      <c r="L1306" s="62">
        <v>0</v>
      </c>
      <c r="M1306" s="552">
        <f>'KL TTHT CV DOT 2'!P1305</f>
        <v>0</v>
      </c>
      <c r="N1306" s="570">
        <f>'KL TTHT CV DOT 2'!Q1305</f>
        <v>0</v>
      </c>
      <c r="O1306" s="570">
        <f t="shared" si="1154"/>
        <v>0</v>
      </c>
      <c r="P1306" s="552">
        <f t="shared" si="1163"/>
        <v>0</v>
      </c>
      <c r="Q1306" s="71"/>
      <c r="R1306" s="71"/>
      <c r="S1306" s="552" t="e">
        <f>#REF!+Q1306+R1306</f>
        <v>#REF!</v>
      </c>
      <c r="T1306" s="257">
        <f>M1306*J1306</f>
        <v>0</v>
      </c>
      <c r="U1306" s="257">
        <f>M1306*K1306</f>
        <v>0</v>
      </c>
      <c r="V1306" s="257">
        <f t="shared" si="1164"/>
        <v>0</v>
      </c>
      <c r="W1306" s="257">
        <f>J1306*N1306</f>
        <v>0</v>
      </c>
      <c r="X1306" s="257">
        <f>K1306*N1306</f>
        <v>0</v>
      </c>
      <c r="Y1306" s="257">
        <f t="shared" si="1166"/>
        <v>0</v>
      </c>
      <c r="Z1306" s="257">
        <f>V1306+Y1306</f>
        <v>0</v>
      </c>
      <c r="AA1306" s="990"/>
    </row>
    <row r="1307" spans="1:27" s="153" customFormat="1">
      <c r="A1307" s="146" t="s">
        <v>437</v>
      </c>
      <c r="B1307" s="146"/>
      <c r="C1307" s="147" t="s">
        <v>438</v>
      </c>
      <c r="D1307" s="122">
        <v>1</v>
      </c>
      <c r="E1307" s="122">
        <v>1</v>
      </c>
      <c r="F1307" s="148" t="s">
        <v>10</v>
      </c>
      <c r="G1307" s="77"/>
      <c r="H1307" s="77"/>
      <c r="I1307" s="77"/>
      <c r="J1307" s="82">
        <f>SUBTOTAL(9,J1308:J1317)</f>
        <v>449449440.00000006</v>
      </c>
      <c r="K1307" s="82">
        <f>SUBTOTAL(9,K1308:K1317)</f>
        <v>94825780.000000015</v>
      </c>
      <c r="L1307" s="82">
        <f>SUBTOTAL(9,L1308:L1317)</f>
        <v>544275220.00000012</v>
      </c>
      <c r="M1307" s="553">
        <f>'KL TTHT CV DOT 2'!P1306</f>
        <v>0</v>
      </c>
      <c r="N1307" s="576">
        <f>'KL TTHT CV DOT 2'!Q1306</f>
        <v>0</v>
      </c>
      <c r="O1307" s="576">
        <f t="shared" si="1154"/>
        <v>0</v>
      </c>
      <c r="P1307" s="553">
        <f t="shared" si="1163"/>
        <v>0</v>
      </c>
      <c r="Q1307" s="82"/>
      <c r="R1307" s="82"/>
      <c r="S1307" s="553" t="e">
        <f>#REF!+Q1307+R1307</f>
        <v>#REF!</v>
      </c>
      <c r="T1307" s="266">
        <f t="shared" ref="T1307:Z1307" si="1167">SUBTOTAL(9,T1308:T1317)</f>
        <v>0</v>
      </c>
      <c r="U1307" s="266">
        <f t="shared" si="1167"/>
        <v>0</v>
      </c>
      <c r="V1307" s="266">
        <f t="shared" si="1167"/>
        <v>0</v>
      </c>
      <c r="W1307" s="266">
        <f t="shared" si="1167"/>
        <v>187996248.00000003</v>
      </c>
      <c r="X1307" s="266">
        <f t="shared" si="1167"/>
        <v>30143601.000000007</v>
      </c>
      <c r="Y1307" s="266">
        <f t="shared" si="1167"/>
        <v>218139849.00000003</v>
      </c>
      <c r="Z1307" s="266">
        <f t="shared" si="1167"/>
        <v>218139849.00000003</v>
      </c>
      <c r="AA1307" s="988"/>
    </row>
    <row r="1308" spans="1:27" s="11" customFormat="1" outlineLevel="1">
      <c r="A1308" s="192"/>
      <c r="B1308" s="192"/>
      <c r="C1308" s="193" t="s">
        <v>965</v>
      </c>
      <c r="D1308" s="194">
        <v>1325</v>
      </c>
      <c r="E1308" s="97">
        <v>2141.2600000000002</v>
      </c>
      <c r="F1308" s="195" t="s">
        <v>624</v>
      </c>
      <c r="G1308" s="359">
        <v>144000</v>
      </c>
      <c r="H1308" s="359">
        <v>28000.000000000004</v>
      </c>
      <c r="I1308" s="199">
        <f t="shared" ref="I1308:I1313" si="1168">SUM(G1308:H1308)</f>
        <v>172000</v>
      </c>
      <c r="J1308" s="199">
        <f t="shared" ref="J1308:J1316" si="1169">G1308*E1308</f>
        <v>308341440.00000006</v>
      </c>
      <c r="K1308" s="199">
        <f t="shared" ref="K1308:K1316" si="1170">H1308*E1308</f>
        <v>59955280.000000015</v>
      </c>
      <c r="L1308" s="199">
        <f t="shared" ref="L1308:L1316" si="1171">I1308*E1308</f>
        <v>368296720.00000006</v>
      </c>
      <c r="M1308" s="554">
        <f>'KL TTHT CV DOT 2'!P1307</f>
        <v>0</v>
      </c>
      <c r="N1308" s="579">
        <f>'KL TTHT CV DOT 2'!Q1307</f>
        <v>0.45</v>
      </c>
      <c r="O1308" s="579">
        <f t="shared" si="1154"/>
        <v>0.45</v>
      </c>
      <c r="P1308" s="554">
        <f t="shared" si="1163"/>
        <v>0.9</v>
      </c>
      <c r="Q1308" s="199"/>
      <c r="R1308" s="199"/>
      <c r="S1308" s="554" t="e">
        <f>#REF!+Q1308+R1308</f>
        <v>#REF!</v>
      </c>
      <c r="T1308" s="265">
        <f t="shared" ref="T1308:T1317" si="1172">M1308*J1308</f>
        <v>0</v>
      </c>
      <c r="U1308" s="265">
        <f t="shared" ref="U1308:U1317" si="1173">M1308*K1308</f>
        <v>0</v>
      </c>
      <c r="V1308" s="265">
        <f t="shared" si="1164"/>
        <v>0</v>
      </c>
      <c r="W1308" s="265">
        <f t="shared" ref="W1308:W1317" si="1174">J1308*N1308</f>
        <v>138753648.00000003</v>
      </c>
      <c r="X1308" s="265">
        <f t="shared" ref="X1308:X1317" si="1175">K1308*N1308</f>
        <v>26979876.000000007</v>
      </c>
      <c r="Y1308" s="265">
        <f t="shared" ref="Y1308:Y1317" si="1176">W1308+X1308</f>
        <v>165733524.00000003</v>
      </c>
      <c r="Z1308" s="265">
        <f t="shared" ref="Z1308:Z1317" si="1177">V1308+Y1308</f>
        <v>165733524.00000003</v>
      </c>
      <c r="AA1308" s="990"/>
    </row>
    <row r="1309" spans="1:27" s="11" customFormat="1" outlineLevel="1">
      <c r="A1309" s="192"/>
      <c r="B1309" s="192"/>
      <c r="C1309" s="193" t="s">
        <v>1055</v>
      </c>
      <c r="D1309" s="194">
        <v>0</v>
      </c>
      <c r="E1309" s="97"/>
      <c r="F1309" s="195" t="s">
        <v>624</v>
      </c>
      <c r="G1309" s="359">
        <v>117360</v>
      </c>
      <c r="H1309" s="359">
        <v>13798.400000000001</v>
      </c>
      <c r="I1309" s="199">
        <f t="shared" si="1168"/>
        <v>131158.39999999999</v>
      </c>
      <c r="J1309" s="199">
        <f t="shared" si="1169"/>
        <v>0</v>
      </c>
      <c r="K1309" s="199">
        <f t="shared" si="1170"/>
        <v>0</v>
      </c>
      <c r="L1309" s="199">
        <f t="shared" si="1171"/>
        <v>0</v>
      </c>
      <c r="M1309" s="554">
        <f>'KL TTHT CV DOT 2'!P1308</f>
        <v>0</v>
      </c>
      <c r="N1309" s="579">
        <f>'KL TTHT CV DOT 2'!Q1308</f>
        <v>0</v>
      </c>
      <c r="O1309" s="579">
        <f t="shared" si="1154"/>
        <v>0</v>
      </c>
      <c r="P1309" s="554">
        <f t="shared" si="1163"/>
        <v>0</v>
      </c>
      <c r="Q1309" s="199"/>
      <c r="R1309" s="199"/>
      <c r="S1309" s="554" t="e">
        <f>#REF!+Q1309+R1309</f>
        <v>#REF!</v>
      </c>
      <c r="T1309" s="265">
        <f t="shared" si="1172"/>
        <v>0</v>
      </c>
      <c r="U1309" s="265">
        <f t="shared" si="1173"/>
        <v>0</v>
      </c>
      <c r="V1309" s="265">
        <f t="shared" si="1164"/>
        <v>0</v>
      </c>
      <c r="W1309" s="265">
        <f t="shared" si="1174"/>
        <v>0</v>
      </c>
      <c r="X1309" s="265">
        <f t="shared" si="1175"/>
        <v>0</v>
      </c>
      <c r="Y1309" s="265">
        <f t="shared" si="1176"/>
        <v>0</v>
      </c>
      <c r="Z1309" s="265">
        <f t="shared" si="1177"/>
        <v>0</v>
      </c>
      <c r="AA1309" s="990"/>
    </row>
    <row r="1310" spans="1:27" s="11" customFormat="1" outlineLevel="1">
      <c r="A1310" s="192"/>
      <c r="B1310" s="192"/>
      <c r="C1310" s="193" t="s">
        <v>1056</v>
      </c>
      <c r="D1310" s="194">
        <v>5</v>
      </c>
      <c r="E1310" s="97">
        <v>5</v>
      </c>
      <c r="F1310" s="195" t="s">
        <v>660</v>
      </c>
      <c r="G1310" s="359">
        <v>6490000.0000000009</v>
      </c>
      <c r="H1310" s="359">
        <v>490500.00000000006</v>
      </c>
      <c r="I1310" s="199">
        <f t="shared" si="1168"/>
        <v>6980500.0000000009</v>
      </c>
      <c r="J1310" s="199">
        <f t="shared" si="1169"/>
        <v>32450000.000000004</v>
      </c>
      <c r="K1310" s="199">
        <f t="shared" si="1170"/>
        <v>2452500.0000000005</v>
      </c>
      <c r="L1310" s="199">
        <f t="shared" si="1171"/>
        <v>34902500.000000007</v>
      </c>
      <c r="M1310" s="554">
        <f>'KL TTHT CV DOT 2'!P1309</f>
        <v>0</v>
      </c>
      <c r="N1310" s="579">
        <f>'KL TTHT CV DOT 2'!Q1309</f>
        <v>0.45</v>
      </c>
      <c r="O1310" s="579">
        <f t="shared" si="1154"/>
        <v>0.45</v>
      </c>
      <c r="P1310" s="554">
        <f t="shared" si="1163"/>
        <v>0.9</v>
      </c>
      <c r="Q1310" s="199"/>
      <c r="R1310" s="199"/>
      <c r="S1310" s="554" t="e">
        <f>#REF!+Q1310+R1310</f>
        <v>#REF!</v>
      </c>
      <c r="T1310" s="265">
        <f t="shared" si="1172"/>
        <v>0</v>
      </c>
      <c r="U1310" s="265">
        <f t="shared" si="1173"/>
        <v>0</v>
      </c>
      <c r="V1310" s="265">
        <f t="shared" si="1164"/>
        <v>0</v>
      </c>
      <c r="W1310" s="265">
        <f t="shared" si="1174"/>
        <v>14602500.000000002</v>
      </c>
      <c r="X1310" s="265">
        <f t="shared" si="1175"/>
        <v>1103625.0000000002</v>
      </c>
      <c r="Y1310" s="265">
        <f t="shared" si="1176"/>
        <v>15706125.000000002</v>
      </c>
      <c r="Z1310" s="265">
        <f t="shared" si="1177"/>
        <v>15706125.000000002</v>
      </c>
      <c r="AA1310" s="990"/>
    </row>
    <row r="1311" spans="1:27" s="11" customFormat="1" outlineLevel="1">
      <c r="A1311" s="192"/>
      <c r="B1311" s="192"/>
      <c r="C1311" s="193" t="s">
        <v>972</v>
      </c>
      <c r="D1311" s="194">
        <v>5</v>
      </c>
      <c r="E1311" s="97">
        <v>5</v>
      </c>
      <c r="F1311" s="195" t="s">
        <v>660</v>
      </c>
      <c r="G1311" s="359">
        <v>2195600</v>
      </c>
      <c r="H1311" s="359">
        <v>654000</v>
      </c>
      <c r="I1311" s="199">
        <f t="shared" ref="I1311" si="1178">SUM(G1311:H1311)</f>
        <v>2849600</v>
      </c>
      <c r="J1311" s="199">
        <f t="shared" si="1169"/>
        <v>10978000</v>
      </c>
      <c r="K1311" s="199">
        <f t="shared" si="1170"/>
        <v>3270000</v>
      </c>
      <c r="L1311" s="199">
        <f t="shared" si="1171"/>
        <v>14248000</v>
      </c>
      <c r="M1311" s="554">
        <f>'KL TTHT CV DOT 2'!P1310</f>
        <v>0</v>
      </c>
      <c r="N1311" s="579">
        <f>'KL TTHT CV DOT 2'!Q1310</f>
        <v>0.45</v>
      </c>
      <c r="O1311" s="579">
        <f t="shared" si="1154"/>
        <v>0.45</v>
      </c>
      <c r="P1311" s="554">
        <f t="shared" si="1163"/>
        <v>0.9</v>
      </c>
      <c r="Q1311" s="199"/>
      <c r="R1311" s="199"/>
      <c r="S1311" s="554" t="e">
        <f>#REF!+Q1311+R1311</f>
        <v>#REF!</v>
      </c>
      <c r="T1311" s="265">
        <f t="shared" si="1172"/>
        <v>0</v>
      </c>
      <c r="U1311" s="265">
        <f t="shared" si="1173"/>
        <v>0</v>
      </c>
      <c r="V1311" s="265">
        <f t="shared" si="1164"/>
        <v>0</v>
      </c>
      <c r="W1311" s="265">
        <f t="shared" si="1174"/>
        <v>4940100</v>
      </c>
      <c r="X1311" s="265">
        <f t="shared" si="1175"/>
        <v>1471500</v>
      </c>
      <c r="Y1311" s="265">
        <f t="shared" si="1176"/>
        <v>6411600</v>
      </c>
      <c r="Z1311" s="265">
        <f t="shared" si="1177"/>
        <v>6411600</v>
      </c>
      <c r="AA1311" s="990"/>
    </row>
    <row r="1312" spans="1:27" s="11" customFormat="1" outlineLevel="1">
      <c r="A1312" s="192"/>
      <c r="B1312" s="192"/>
      <c r="C1312" s="193" t="s">
        <v>974</v>
      </c>
      <c r="D1312" s="194">
        <v>120</v>
      </c>
      <c r="E1312" s="97"/>
      <c r="F1312" s="195" t="s">
        <v>660</v>
      </c>
      <c r="G1312" s="359">
        <v>198000.00000000003</v>
      </c>
      <c r="H1312" s="359">
        <v>10900</v>
      </c>
      <c r="I1312" s="199">
        <f>SUM(G1312:H1312)</f>
        <v>208900.00000000003</v>
      </c>
      <c r="J1312" s="199">
        <f>G1312*E1312</f>
        <v>0</v>
      </c>
      <c r="K1312" s="199">
        <f>H1312*E1312</f>
        <v>0</v>
      </c>
      <c r="L1312" s="199">
        <f>I1312*E1312</f>
        <v>0</v>
      </c>
      <c r="M1312" s="554">
        <f>'KL TTHT CV DOT 2'!P1311</f>
        <v>0</v>
      </c>
      <c r="N1312" s="579">
        <f>'KL TTHT CV DOT 2'!Q1311</f>
        <v>0.45</v>
      </c>
      <c r="O1312" s="579">
        <f t="shared" si="1154"/>
        <v>0.45</v>
      </c>
      <c r="P1312" s="554">
        <f t="shared" si="1163"/>
        <v>0.9</v>
      </c>
      <c r="Q1312" s="199"/>
      <c r="R1312" s="199"/>
      <c r="S1312" s="554" t="e">
        <f>#REF!+Q1312+R1312</f>
        <v>#REF!</v>
      </c>
      <c r="T1312" s="265">
        <f t="shared" si="1172"/>
        <v>0</v>
      </c>
      <c r="U1312" s="265">
        <f t="shared" si="1173"/>
        <v>0</v>
      </c>
      <c r="V1312" s="265">
        <f t="shared" si="1164"/>
        <v>0</v>
      </c>
      <c r="W1312" s="265">
        <f t="shared" si="1174"/>
        <v>0</v>
      </c>
      <c r="X1312" s="265">
        <f t="shared" si="1175"/>
        <v>0</v>
      </c>
      <c r="Y1312" s="265">
        <f t="shared" si="1176"/>
        <v>0</v>
      </c>
      <c r="Z1312" s="265">
        <f t="shared" si="1177"/>
        <v>0</v>
      </c>
      <c r="AA1312" s="990"/>
    </row>
    <row r="1313" spans="1:27" s="11" customFormat="1" outlineLevel="1">
      <c r="A1313" s="192"/>
      <c r="B1313" s="192"/>
      <c r="C1313" s="347" t="s">
        <v>985</v>
      </c>
      <c r="D1313" s="194">
        <v>120</v>
      </c>
      <c r="E1313" s="97">
        <v>120</v>
      </c>
      <c r="F1313" s="195" t="s">
        <v>660</v>
      </c>
      <c r="G1313" s="359">
        <v>550000</v>
      </c>
      <c r="H1313" s="359">
        <v>10900</v>
      </c>
      <c r="I1313" s="199">
        <f t="shared" si="1168"/>
        <v>560900</v>
      </c>
      <c r="J1313" s="199">
        <f t="shared" si="1169"/>
        <v>66000000</v>
      </c>
      <c r="K1313" s="199">
        <f t="shared" si="1170"/>
        <v>1308000</v>
      </c>
      <c r="L1313" s="199">
        <f t="shared" si="1171"/>
        <v>67308000</v>
      </c>
      <c r="M1313" s="554">
        <f>'KL TTHT CV DOT 2'!P1312</f>
        <v>0</v>
      </c>
      <c r="N1313" s="579">
        <f>'KL TTHT CV DOT 2'!Q1312</f>
        <v>0.45</v>
      </c>
      <c r="O1313" s="579">
        <f t="shared" si="1154"/>
        <v>0.45</v>
      </c>
      <c r="P1313" s="554">
        <f t="shared" si="1163"/>
        <v>0.9</v>
      </c>
      <c r="Q1313" s="199"/>
      <c r="R1313" s="199"/>
      <c r="S1313" s="554" t="e">
        <f>#REF!+Q1313+R1313</f>
        <v>#REF!</v>
      </c>
      <c r="T1313" s="265">
        <f t="shared" si="1172"/>
        <v>0</v>
      </c>
      <c r="U1313" s="265">
        <f t="shared" si="1173"/>
        <v>0</v>
      </c>
      <c r="V1313" s="265">
        <f t="shared" si="1164"/>
        <v>0</v>
      </c>
      <c r="W1313" s="265">
        <f t="shared" si="1174"/>
        <v>29700000</v>
      </c>
      <c r="X1313" s="265">
        <f t="shared" si="1175"/>
        <v>588600</v>
      </c>
      <c r="Y1313" s="265">
        <f t="shared" si="1176"/>
        <v>30288600</v>
      </c>
      <c r="Z1313" s="265">
        <f t="shared" si="1177"/>
        <v>30288600</v>
      </c>
      <c r="AA1313" s="990"/>
    </row>
    <row r="1314" spans="1:27" s="11" customFormat="1" outlineLevel="1">
      <c r="A1314" s="192"/>
      <c r="B1314" s="192"/>
      <c r="C1314" s="193" t="s">
        <v>987</v>
      </c>
      <c r="D1314" s="194">
        <v>120</v>
      </c>
      <c r="E1314" s="97">
        <f>E1310*48</f>
        <v>240</v>
      </c>
      <c r="F1314" s="195" t="s">
        <v>660</v>
      </c>
      <c r="G1314" s="359">
        <v>132000</v>
      </c>
      <c r="H1314" s="359">
        <v>65400.000000000007</v>
      </c>
      <c r="I1314" s="199">
        <f t="shared" ref="I1314:I1316" si="1179">SUM(G1314:H1314)</f>
        <v>197400</v>
      </c>
      <c r="J1314" s="199">
        <f t="shared" si="1169"/>
        <v>31680000</v>
      </c>
      <c r="K1314" s="199">
        <f t="shared" si="1170"/>
        <v>15696000.000000002</v>
      </c>
      <c r="L1314" s="199">
        <f t="shared" si="1171"/>
        <v>47376000</v>
      </c>
      <c r="M1314" s="554">
        <f>'KL TTHT CV DOT 2'!P1313</f>
        <v>0</v>
      </c>
      <c r="N1314" s="579">
        <f>'KL TTHT CV DOT 2'!Q1313</f>
        <v>0</v>
      </c>
      <c r="O1314" s="579">
        <f t="shared" si="1154"/>
        <v>0</v>
      </c>
      <c r="P1314" s="554">
        <f t="shared" si="1163"/>
        <v>0</v>
      </c>
      <c r="Q1314" s="199"/>
      <c r="R1314" s="199"/>
      <c r="S1314" s="554" t="e">
        <f>#REF!+Q1314+R1314</f>
        <v>#REF!</v>
      </c>
      <c r="T1314" s="265">
        <f t="shared" si="1172"/>
        <v>0</v>
      </c>
      <c r="U1314" s="265">
        <f t="shared" si="1173"/>
        <v>0</v>
      </c>
      <c r="V1314" s="265">
        <f t="shared" si="1164"/>
        <v>0</v>
      </c>
      <c r="W1314" s="265">
        <f t="shared" si="1174"/>
        <v>0</v>
      </c>
      <c r="X1314" s="265">
        <f t="shared" si="1175"/>
        <v>0</v>
      </c>
      <c r="Y1314" s="265">
        <f t="shared" si="1176"/>
        <v>0</v>
      </c>
      <c r="Z1314" s="265">
        <f t="shared" si="1177"/>
        <v>0</v>
      </c>
      <c r="AA1314" s="990"/>
    </row>
    <row r="1315" spans="1:27" s="11" customFormat="1" outlineLevel="1">
      <c r="A1315" s="192"/>
      <c r="B1315" s="192"/>
      <c r="C1315" s="193" t="s">
        <v>896</v>
      </c>
      <c r="D1315" s="194">
        <v>120</v>
      </c>
      <c r="E1315" s="97">
        <f>E1314</f>
        <v>240</v>
      </c>
      <c r="F1315" s="195" t="s">
        <v>897</v>
      </c>
      <c r="G1315" s="359">
        <v>0</v>
      </c>
      <c r="H1315" s="359">
        <v>50600.000000000007</v>
      </c>
      <c r="I1315" s="199">
        <f t="shared" si="1179"/>
        <v>50600.000000000007</v>
      </c>
      <c r="J1315" s="199">
        <f t="shared" si="1169"/>
        <v>0</v>
      </c>
      <c r="K1315" s="199">
        <f t="shared" si="1170"/>
        <v>12144000.000000002</v>
      </c>
      <c r="L1315" s="199">
        <f t="shared" si="1171"/>
        <v>12144000.000000002</v>
      </c>
      <c r="M1315" s="554">
        <f>'KL TTHT CV DOT 2'!P1314</f>
        <v>0</v>
      </c>
      <c r="N1315" s="579">
        <f>'KL TTHT CV DOT 2'!Q1314</f>
        <v>0</v>
      </c>
      <c r="O1315" s="579">
        <f t="shared" si="1154"/>
        <v>0</v>
      </c>
      <c r="P1315" s="554">
        <f t="shared" si="1163"/>
        <v>0</v>
      </c>
      <c r="Q1315" s="199"/>
      <c r="R1315" s="199"/>
      <c r="S1315" s="554" t="e">
        <f>#REF!+Q1315+R1315</f>
        <v>#REF!</v>
      </c>
      <c r="T1315" s="265">
        <f t="shared" si="1172"/>
        <v>0</v>
      </c>
      <c r="U1315" s="265">
        <f t="shared" si="1173"/>
        <v>0</v>
      </c>
      <c r="V1315" s="265">
        <f t="shared" si="1164"/>
        <v>0</v>
      </c>
      <c r="W1315" s="265">
        <f t="shared" si="1174"/>
        <v>0</v>
      </c>
      <c r="X1315" s="265">
        <f t="shared" si="1175"/>
        <v>0</v>
      </c>
      <c r="Y1315" s="265">
        <f t="shared" si="1176"/>
        <v>0</v>
      </c>
      <c r="Z1315" s="265">
        <f t="shared" si="1177"/>
        <v>0</v>
      </c>
      <c r="AA1315" s="990"/>
    </row>
    <row r="1316" spans="1:27" s="11" customFormat="1" outlineLevel="1">
      <c r="A1316" s="192"/>
      <c r="B1316" s="192"/>
      <c r="C1316" s="193" t="s">
        <v>899</v>
      </c>
      <c r="D1316" s="194">
        <v>0</v>
      </c>
      <c r="E1316" s="97">
        <v>0</v>
      </c>
      <c r="F1316" s="195" t="s">
        <v>897</v>
      </c>
      <c r="G1316" s="359">
        <v>0</v>
      </c>
      <c r="H1316" s="359">
        <v>50600.000000000007</v>
      </c>
      <c r="I1316" s="199">
        <f t="shared" si="1179"/>
        <v>50600.000000000007</v>
      </c>
      <c r="J1316" s="199">
        <f t="shared" si="1169"/>
        <v>0</v>
      </c>
      <c r="K1316" s="199">
        <f t="shared" si="1170"/>
        <v>0</v>
      </c>
      <c r="L1316" s="199">
        <f t="shared" si="1171"/>
        <v>0</v>
      </c>
      <c r="M1316" s="554">
        <f>'KL TTHT CV DOT 2'!P1315</f>
        <v>0</v>
      </c>
      <c r="N1316" s="579">
        <f>'KL TTHT CV DOT 2'!Q1315</f>
        <v>0</v>
      </c>
      <c r="O1316" s="579">
        <f t="shared" si="1154"/>
        <v>0</v>
      </c>
      <c r="P1316" s="554">
        <f t="shared" si="1163"/>
        <v>0</v>
      </c>
      <c r="Q1316" s="199"/>
      <c r="R1316" s="199"/>
      <c r="S1316" s="554" t="e">
        <f>#REF!+Q1316+R1316</f>
        <v>#REF!</v>
      </c>
      <c r="T1316" s="265">
        <f t="shared" si="1172"/>
        <v>0</v>
      </c>
      <c r="U1316" s="265">
        <f t="shared" si="1173"/>
        <v>0</v>
      </c>
      <c r="V1316" s="265">
        <f t="shared" si="1164"/>
        <v>0</v>
      </c>
      <c r="W1316" s="265">
        <f t="shared" si="1174"/>
        <v>0</v>
      </c>
      <c r="X1316" s="265">
        <f t="shared" si="1175"/>
        <v>0</v>
      </c>
      <c r="Y1316" s="265">
        <f t="shared" si="1176"/>
        <v>0</v>
      </c>
      <c r="Z1316" s="265">
        <f t="shared" si="1177"/>
        <v>0</v>
      </c>
      <c r="AA1316" s="990"/>
    </row>
    <row r="1317" spans="1:27" s="11" customFormat="1">
      <c r="A1317" s="192"/>
      <c r="B1317" s="192"/>
      <c r="C1317" s="193"/>
      <c r="D1317" s="194"/>
      <c r="E1317" s="194"/>
      <c r="F1317" s="195"/>
      <c r="G1317" s="199"/>
      <c r="H1317" s="199"/>
      <c r="I1317" s="199"/>
      <c r="J1317" s="199"/>
      <c r="K1317" s="199"/>
      <c r="L1317" s="199"/>
      <c r="M1317" s="554">
        <f>'KL TTHT CV DOT 2'!P1316</f>
        <v>0</v>
      </c>
      <c r="N1317" s="579">
        <f>'KL TTHT CV DOT 2'!Q1316</f>
        <v>0</v>
      </c>
      <c r="O1317" s="579">
        <f t="shared" si="1154"/>
        <v>0</v>
      </c>
      <c r="P1317" s="554">
        <f t="shared" si="1163"/>
        <v>0</v>
      </c>
      <c r="Q1317" s="199"/>
      <c r="R1317" s="199"/>
      <c r="S1317" s="554" t="e">
        <f>#REF!+Q1317+R1317</f>
        <v>#REF!</v>
      </c>
      <c r="T1317" s="265">
        <f t="shared" si="1172"/>
        <v>0</v>
      </c>
      <c r="U1317" s="265">
        <f t="shared" si="1173"/>
        <v>0</v>
      </c>
      <c r="V1317" s="265">
        <f t="shared" si="1164"/>
        <v>0</v>
      </c>
      <c r="W1317" s="265">
        <f t="shared" si="1174"/>
        <v>0</v>
      </c>
      <c r="X1317" s="265">
        <f t="shared" si="1175"/>
        <v>0</v>
      </c>
      <c r="Y1317" s="265">
        <f t="shared" si="1176"/>
        <v>0</v>
      </c>
      <c r="Z1317" s="265">
        <f t="shared" si="1177"/>
        <v>0</v>
      </c>
      <c r="AA1317" s="990"/>
    </row>
    <row r="1318" spans="1:27" s="153" customFormat="1">
      <c r="A1318" s="146" t="s">
        <v>439</v>
      </c>
      <c r="B1318" s="146"/>
      <c r="C1318" s="147" t="s">
        <v>174</v>
      </c>
      <c r="D1318" s="99">
        <v>1</v>
      </c>
      <c r="E1318" s="99">
        <v>1</v>
      </c>
      <c r="F1318" s="148" t="s">
        <v>10</v>
      </c>
      <c r="G1318" s="82"/>
      <c r="H1318" s="82"/>
      <c r="I1318" s="82"/>
      <c r="J1318" s="82">
        <f>SUBTOTAL(9,J1319:J1331)</f>
        <v>60003548.942286097</v>
      </c>
      <c r="K1318" s="82">
        <f>SUBTOTAL(9,K1319:K1331)</f>
        <v>5516750.3588948622</v>
      </c>
      <c r="L1318" s="82">
        <f>SUBTOTAL(9,L1319:L1331)</f>
        <v>65520299.301180959</v>
      </c>
      <c r="M1318" s="553">
        <f>'KL TTHT CV DOT 2'!P1317</f>
        <v>0</v>
      </c>
      <c r="N1318" s="576">
        <f>'KL TTHT CV DOT 2'!Q1317</f>
        <v>0</v>
      </c>
      <c r="O1318" s="576">
        <f t="shared" si="1154"/>
        <v>0</v>
      </c>
      <c r="P1318" s="553">
        <f t="shared" si="1163"/>
        <v>0</v>
      </c>
      <c r="Q1318" s="82"/>
      <c r="R1318" s="82"/>
      <c r="S1318" s="553" t="e">
        <f>#REF!+Q1318+R1318</f>
        <v>#REF!</v>
      </c>
      <c r="T1318" s="266">
        <f t="shared" ref="T1318:Z1318" si="1180">SUBTOTAL(9,T1319:T1331)</f>
        <v>0</v>
      </c>
      <c r="U1318" s="266">
        <f t="shared" si="1180"/>
        <v>0</v>
      </c>
      <c r="V1318" s="266">
        <f t="shared" si="1180"/>
        <v>0</v>
      </c>
      <c r="W1318" s="266">
        <f t="shared" si="1180"/>
        <v>2958049.180327869</v>
      </c>
      <c r="X1318" s="266">
        <f t="shared" si="1180"/>
        <v>549234</v>
      </c>
      <c r="Y1318" s="266">
        <f t="shared" si="1180"/>
        <v>3507283.180327869</v>
      </c>
      <c r="Z1318" s="266">
        <f t="shared" si="1180"/>
        <v>3507283.180327869</v>
      </c>
      <c r="AA1318" s="988"/>
    </row>
    <row r="1319" spans="1:27" s="153" customFormat="1" outlineLevel="1">
      <c r="A1319" s="146"/>
      <c r="B1319" s="146"/>
      <c r="C1319" s="147" t="s">
        <v>1057</v>
      </c>
      <c r="D1319" s="99"/>
      <c r="E1319" s="99"/>
      <c r="F1319" s="148"/>
      <c r="G1319" s="82"/>
      <c r="H1319" s="82"/>
      <c r="I1319" s="82"/>
      <c r="J1319" s="82">
        <f t="shared" ref="J1319:K1319" si="1181">SUBTOTAL(9,J1320:J1331)</f>
        <v>60003548.942286097</v>
      </c>
      <c r="K1319" s="82">
        <f t="shared" si="1181"/>
        <v>5516750.3588948622</v>
      </c>
      <c r="L1319" s="82">
        <f>SUBTOTAL(9,L1320:L1331)</f>
        <v>65520299.301180959</v>
      </c>
      <c r="M1319" s="553">
        <f>'KL TTHT CV DOT 2'!P1318</f>
        <v>0</v>
      </c>
      <c r="N1319" s="576">
        <f>'KL TTHT CV DOT 2'!Q1318</f>
        <v>0</v>
      </c>
      <c r="O1319" s="576">
        <f t="shared" si="1154"/>
        <v>0</v>
      </c>
      <c r="P1319" s="553">
        <f t="shared" si="1163"/>
        <v>0</v>
      </c>
      <c r="Q1319" s="82"/>
      <c r="R1319" s="82"/>
      <c r="S1319" s="553" t="e">
        <f>#REF!+Q1319+R1319</f>
        <v>#REF!</v>
      </c>
      <c r="T1319" s="266">
        <f t="shared" ref="T1319:U1319" si="1182">SUBTOTAL(9,T1320:T1331)</f>
        <v>0</v>
      </c>
      <c r="U1319" s="266">
        <f t="shared" si="1182"/>
        <v>0</v>
      </c>
      <c r="V1319" s="266">
        <f>SUBTOTAL(9,V1320:V1331)</f>
        <v>0</v>
      </c>
      <c r="W1319" s="266">
        <f t="shared" ref="W1319:X1319" si="1183">SUBTOTAL(9,W1320:W1331)</f>
        <v>2958049.180327869</v>
      </c>
      <c r="X1319" s="266">
        <f t="shared" si="1183"/>
        <v>549234</v>
      </c>
      <c r="Y1319" s="266">
        <f>SUBTOTAL(9,Y1320:Y1331)</f>
        <v>3507283.180327869</v>
      </c>
      <c r="Z1319" s="266">
        <f>SUBTOTAL(9,Z1320:Z1331)</f>
        <v>3507283.180327869</v>
      </c>
      <c r="AA1319" s="988"/>
    </row>
    <row r="1320" spans="1:27" outlineLevel="1">
      <c r="A1320" s="137"/>
      <c r="B1320" s="137"/>
      <c r="C1320" s="138" t="s">
        <v>1058</v>
      </c>
      <c r="D1320" s="97">
        <v>1</v>
      </c>
      <c r="E1320" s="97">
        <v>1</v>
      </c>
      <c r="F1320" s="139" t="s">
        <v>660</v>
      </c>
      <c r="G1320" s="359">
        <v>19810560.000000004</v>
      </c>
      <c r="H1320" s="359">
        <v>385000.00000000006</v>
      </c>
      <c r="I1320" s="62">
        <f t="shared" ref="I1320" si="1184">SUM(G1320:H1320)</f>
        <v>20195560.000000004</v>
      </c>
      <c r="J1320" s="62">
        <f t="shared" ref="J1320:J1330" si="1185">G1320*E1320</f>
        <v>19810560.000000004</v>
      </c>
      <c r="K1320" s="62">
        <f t="shared" ref="K1320:K1330" si="1186">H1320*E1320</f>
        <v>385000.00000000006</v>
      </c>
      <c r="L1320" s="62">
        <f t="shared" ref="L1320:L1330" si="1187">I1320*E1320</f>
        <v>20195560.000000004</v>
      </c>
      <c r="M1320" s="550">
        <f>'KL TTHT CV DOT 2'!P1319</f>
        <v>0</v>
      </c>
      <c r="N1320" s="574">
        <f>'KL TTHT CV DOT 2'!Q1319</f>
        <v>0</v>
      </c>
      <c r="O1320" s="574">
        <f t="shared" si="1154"/>
        <v>0</v>
      </c>
      <c r="P1320" s="550">
        <f t="shared" si="1163"/>
        <v>0</v>
      </c>
      <c r="Q1320" s="62"/>
      <c r="R1320" s="62"/>
      <c r="S1320" s="550" t="e">
        <f>#REF!+Q1320+R1320</f>
        <v>#REF!</v>
      </c>
      <c r="T1320" s="255">
        <f t="shared" ref="T1320:T1351" si="1188">M1320*J1320</f>
        <v>0</v>
      </c>
      <c r="U1320" s="255">
        <f t="shared" ref="U1320:U1351" si="1189">M1320*K1320</f>
        <v>0</v>
      </c>
      <c r="V1320" s="255">
        <f t="shared" si="1164"/>
        <v>0</v>
      </c>
      <c r="W1320" s="255">
        <f t="shared" ref="W1320:W1351" si="1190">J1320*N1320</f>
        <v>0</v>
      </c>
      <c r="X1320" s="255">
        <f t="shared" ref="X1320:X1351" si="1191">K1320*N1320</f>
        <v>0</v>
      </c>
      <c r="Y1320" s="255">
        <f t="shared" ref="Y1320:Y1331" si="1192">W1320+X1320</f>
        <v>0</v>
      </c>
      <c r="Z1320" s="255">
        <f t="shared" ref="Z1320:Z1331" si="1193">V1320+Y1320</f>
        <v>0</v>
      </c>
      <c r="AA1320" s="990"/>
    </row>
    <row r="1321" spans="1:27" outlineLevel="1">
      <c r="A1321" s="137"/>
      <c r="B1321" s="137"/>
      <c r="C1321" s="138" t="s">
        <v>1060</v>
      </c>
      <c r="D1321" s="97">
        <v>4</v>
      </c>
      <c r="E1321" s="97">
        <v>4</v>
      </c>
      <c r="F1321" s="139" t="s">
        <v>660</v>
      </c>
      <c r="G1321" s="359">
        <v>1264480.0000000002</v>
      </c>
      <c r="H1321" s="359">
        <v>137500</v>
      </c>
      <c r="I1321" s="62">
        <f t="shared" ref="I1321:I1330" si="1194">SUM(G1321:H1321)</f>
        <v>1401980.0000000002</v>
      </c>
      <c r="J1321" s="62">
        <f t="shared" si="1185"/>
        <v>5057920.0000000009</v>
      </c>
      <c r="K1321" s="62">
        <f t="shared" si="1186"/>
        <v>550000</v>
      </c>
      <c r="L1321" s="62">
        <f t="shared" si="1187"/>
        <v>5607920.0000000009</v>
      </c>
      <c r="M1321" s="550">
        <f>'KL TTHT CV DOT 2'!P1320</f>
        <v>0</v>
      </c>
      <c r="N1321" s="574">
        <f>'KL TTHT CV DOT 2'!Q1320</f>
        <v>0</v>
      </c>
      <c r="O1321" s="574">
        <f t="shared" si="1154"/>
        <v>0</v>
      </c>
      <c r="P1321" s="550">
        <f t="shared" si="1163"/>
        <v>0</v>
      </c>
      <c r="Q1321" s="62"/>
      <c r="R1321" s="62"/>
      <c r="S1321" s="550" t="e">
        <f>#REF!+Q1321+R1321</f>
        <v>#REF!</v>
      </c>
      <c r="T1321" s="255">
        <f t="shared" si="1188"/>
        <v>0</v>
      </c>
      <c r="U1321" s="255">
        <f t="shared" si="1189"/>
        <v>0</v>
      </c>
      <c r="V1321" s="255">
        <f t="shared" si="1164"/>
        <v>0</v>
      </c>
      <c r="W1321" s="255">
        <f t="shared" si="1190"/>
        <v>0</v>
      </c>
      <c r="X1321" s="255">
        <f t="shared" si="1191"/>
        <v>0</v>
      </c>
      <c r="Y1321" s="255">
        <f t="shared" si="1192"/>
        <v>0</v>
      </c>
      <c r="Z1321" s="255">
        <f t="shared" si="1193"/>
        <v>0</v>
      </c>
      <c r="AA1321" s="990"/>
    </row>
    <row r="1322" spans="1:27" outlineLevel="1">
      <c r="A1322" s="137"/>
      <c r="B1322" s="137"/>
      <c r="C1322" s="138" t="s">
        <v>995</v>
      </c>
      <c r="D1322" s="97">
        <v>4</v>
      </c>
      <c r="E1322" s="97">
        <v>4</v>
      </c>
      <c r="F1322" s="139" t="s">
        <v>660</v>
      </c>
      <c r="G1322" s="359">
        <v>1803200.0000000002</v>
      </c>
      <c r="H1322" s="359">
        <v>49500.000000000007</v>
      </c>
      <c r="I1322" s="62">
        <f t="shared" si="1194"/>
        <v>1852700.0000000002</v>
      </c>
      <c r="J1322" s="62">
        <f t="shared" si="1185"/>
        <v>7212800.0000000009</v>
      </c>
      <c r="K1322" s="62">
        <f t="shared" si="1186"/>
        <v>198000.00000000003</v>
      </c>
      <c r="L1322" s="62">
        <f t="shared" si="1187"/>
        <v>7410800.0000000009</v>
      </c>
      <c r="M1322" s="550">
        <f>'KL TTHT CV DOT 2'!P1321</f>
        <v>0</v>
      </c>
      <c r="N1322" s="574">
        <f>'KL TTHT CV DOT 2'!Q1321</f>
        <v>0</v>
      </c>
      <c r="O1322" s="574">
        <f t="shared" si="1154"/>
        <v>0</v>
      </c>
      <c r="P1322" s="550">
        <f t="shared" si="1163"/>
        <v>0</v>
      </c>
      <c r="Q1322" s="62"/>
      <c r="R1322" s="62"/>
      <c r="S1322" s="550" t="e">
        <f>#REF!+Q1322+R1322</f>
        <v>#REF!</v>
      </c>
      <c r="T1322" s="255">
        <f t="shared" si="1188"/>
        <v>0</v>
      </c>
      <c r="U1322" s="255">
        <f t="shared" si="1189"/>
        <v>0</v>
      </c>
      <c r="V1322" s="255">
        <f t="shared" si="1164"/>
        <v>0</v>
      </c>
      <c r="W1322" s="255">
        <f t="shared" si="1190"/>
        <v>0</v>
      </c>
      <c r="X1322" s="255">
        <f t="shared" si="1191"/>
        <v>0</v>
      </c>
      <c r="Y1322" s="255">
        <f t="shared" si="1192"/>
        <v>0</v>
      </c>
      <c r="Z1322" s="255">
        <f t="shared" si="1193"/>
        <v>0</v>
      </c>
      <c r="AA1322" s="990"/>
    </row>
    <row r="1323" spans="1:27" outlineLevel="1">
      <c r="A1323" s="137"/>
      <c r="B1323" s="137"/>
      <c r="C1323" s="138" t="s">
        <v>997</v>
      </c>
      <c r="D1323" s="97">
        <v>4</v>
      </c>
      <c r="E1323" s="97">
        <v>4</v>
      </c>
      <c r="F1323" s="139" t="s">
        <v>660</v>
      </c>
      <c r="G1323" s="359">
        <v>4494000</v>
      </c>
      <c r="H1323" s="359">
        <v>49050</v>
      </c>
      <c r="I1323" s="62">
        <f t="shared" si="1194"/>
        <v>4543050</v>
      </c>
      <c r="J1323" s="62">
        <f t="shared" si="1185"/>
        <v>17976000</v>
      </c>
      <c r="K1323" s="62">
        <f t="shared" si="1186"/>
        <v>196200</v>
      </c>
      <c r="L1323" s="62">
        <f t="shared" si="1187"/>
        <v>18172200</v>
      </c>
      <c r="M1323" s="550">
        <f>'KL TTHT CV DOT 2'!P1322</f>
        <v>0</v>
      </c>
      <c r="N1323" s="574">
        <f>'KL TTHT CV DOT 2'!Q1322</f>
        <v>0</v>
      </c>
      <c r="O1323" s="574">
        <f t="shared" si="1154"/>
        <v>0</v>
      </c>
      <c r="P1323" s="550">
        <f t="shared" si="1163"/>
        <v>0</v>
      </c>
      <c r="Q1323" s="62"/>
      <c r="R1323" s="62"/>
      <c r="S1323" s="550" t="e">
        <f>#REF!+Q1323+R1323</f>
        <v>#REF!</v>
      </c>
      <c r="T1323" s="255">
        <f t="shared" si="1188"/>
        <v>0</v>
      </c>
      <c r="U1323" s="255">
        <f t="shared" si="1189"/>
        <v>0</v>
      </c>
      <c r="V1323" s="255">
        <f t="shared" si="1164"/>
        <v>0</v>
      </c>
      <c r="W1323" s="255">
        <f t="shared" si="1190"/>
        <v>0</v>
      </c>
      <c r="X1323" s="255">
        <f t="shared" si="1191"/>
        <v>0</v>
      </c>
      <c r="Y1323" s="255">
        <f t="shared" si="1192"/>
        <v>0</v>
      </c>
      <c r="Z1323" s="255">
        <f t="shared" si="1193"/>
        <v>0</v>
      </c>
      <c r="AA1323" s="990"/>
    </row>
    <row r="1324" spans="1:27" outlineLevel="1">
      <c r="A1324" s="137"/>
      <c r="B1324" s="137"/>
      <c r="C1324" s="138" t="s">
        <v>894</v>
      </c>
      <c r="D1324" s="97">
        <v>4</v>
      </c>
      <c r="E1324" s="97">
        <v>4</v>
      </c>
      <c r="F1324" s="139" t="s">
        <v>660</v>
      </c>
      <c r="G1324" s="359">
        <v>480000</v>
      </c>
      <c r="H1324" s="359">
        <v>81750</v>
      </c>
      <c r="I1324" s="62">
        <f t="shared" si="1194"/>
        <v>561750</v>
      </c>
      <c r="J1324" s="62">
        <f t="shared" si="1185"/>
        <v>1920000</v>
      </c>
      <c r="K1324" s="62">
        <f t="shared" si="1186"/>
        <v>327000</v>
      </c>
      <c r="L1324" s="62">
        <f t="shared" si="1187"/>
        <v>2247000</v>
      </c>
      <c r="M1324" s="550">
        <f>'KL TTHT CV DOT 2'!P1323</f>
        <v>0</v>
      </c>
      <c r="N1324" s="574">
        <f>'KL TTHT CV DOT 2'!Q1323</f>
        <v>0.45</v>
      </c>
      <c r="O1324" s="574">
        <f t="shared" si="1154"/>
        <v>0.45</v>
      </c>
      <c r="P1324" s="550">
        <f t="shared" si="1163"/>
        <v>0.9</v>
      </c>
      <c r="Q1324" s="62"/>
      <c r="R1324" s="62"/>
      <c r="S1324" s="550" t="e">
        <f>#REF!+Q1324+R1324</f>
        <v>#REF!</v>
      </c>
      <c r="T1324" s="255">
        <f t="shared" si="1188"/>
        <v>0</v>
      </c>
      <c r="U1324" s="255">
        <f t="shared" si="1189"/>
        <v>0</v>
      </c>
      <c r="V1324" s="255">
        <f t="shared" si="1164"/>
        <v>0</v>
      </c>
      <c r="W1324" s="255">
        <f t="shared" si="1190"/>
        <v>864000</v>
      </c>
      <c r="X1324" s="255">
        <f t="shared" si="1191"/>
        <v>147150</v>
      </c>
      <c r="Y1324" s="255">
        <f t="shared" si="1192"/>
        <v>1011150</v>
      </c>
      <c r="Z1324" s="255">
        <f t="shared" si="1193"/>
        <v>1011150</v>
      </c>
      <c r="AA1324" s="990"/>
    </row>
    <row r="1325" spans="1:27" outlineLevel="1">
      <c r="A1325" s="137"/>
      <c r="B1325" s="137"/>
      <c r="C1325" s="138" t="s">
        <v>999</v>
      </c>
      <c r="D1325" s="97">
        <v>12</v>
      </c>
      <c r="E1325" s="97">
        <v>12</v>
      </c>
      <c r="F1325" s="139" t="s">
        <v>660</v>
      </c>
      <c r="G1325" s="359">
        <v>198000.00000000003</v>
      </c>
      <c r="H1325" s="359">
        <v>10900</v>
      </c>
      <c r="I1325" s="62">
        <f t="shared" si="1194"/>
        <v>208900.00000000003</v>
      </c>
      <c r="J1325" s="62">
        <f t="shared" si="1185"/>
        <v>2376000.0000000005</v>
      </c>
      <c r="K1325" s="62">
        <f t="shared" si="1186"/>
        <v>130800</v>
      </c>
      <c r="L1325" s="62">
        <f t="shared" si="1187"/>
        <v>2506800.0000000005</v>
      </c>
      <c r="M1325" s="550">
        <f>'KL TTHT CV DOT 2'!P1324</f>
        <v>0</v>
      </c>
      <c r="N1325" s="574">
        <f>'KL TTHT CV DOT 2'!Q1324</f>
        <v>0.45</v>
      </c>
      <c r="O1325" s="574">
        <f t="shared" si="1154"/>
        <v>0.45</v>
      </c>
      <c r="P1325" s="550">
        <f t="shared" si="1163"/>
        <v>0.9</v>
      </c>
      <c r="Q1325" s="62"/>
      <c r="R1325" s="62"/>
      <c r="S1325" s="550" t="e">
        <f>#REF!+Q1325+R1325</f>
        <v>#REF!</v>
      </c>
      <c r="T1325" s="255">
        <f t="shared" si="1188"/>
        <v>0</v>
      </c>
      <c r="U1325" s="255">
        <f t="shared" si="1189"/>
        <v>0</v>
      </c>
      <c r="V1325" s="255">
        <f t="shared" si="1164"/>
        <v>0</v>
      </c>
      <c r="W1325" s="255">
        <f t="shared" si="1190"/>
        <v>1069200.0000000002</v>
      </c>
      <c r="X1325" s="255">
        <f t="shared" si="1191"/>
        <v>58860</v>
      </c>
      <c r="Y1325" s="255">
        <f t="shared" si="1192"/>
        <v>1128060.0000000002</v>
      </c>
      <c r="Z1325" s="255">
        <f t="shared" si="1193"/>
        <v>1128060.0000000002</v>
      </c>
      <c r="AA1325" s="990"/>
    </row>
    <row r="1326" spans="1:27" s="11" customFormat="1" outlineLevel="1">
      <c r="A1326" s="192"/>
      <c r="B1326" s="192"/>
      <c r="C1326" s="193" t="s">
        <v>923</v>
      </c>
      <c r="D1326" s="194">
        <v>240</v>
      </c>
      <c r="E1326" s="97">
        <f>203+8*3</f>
        <v>227</v>
      </c>
      <c r="F1326" s="195" t="s">
        <v>624</v>
      </c>
      <c r="G1326" s="359">
        <v>10032.786885245901</v>
      </c>
      <c r="H1326" s="359">
        <v>3360.0000000000005</v>
      </c>
      <c r="I1326" s="199">
        <f t="shared" si="1194"/>
        <v>13392.786885245901</v>
      </c>
      <c r="J1326" s="199">
        <f t="shared" si="1185"/>
        <v>2277442.6229508198</v>
      </c>
      <c r="K1326" s="199">
        <f t="shared" si="1186"/>
        <v>762720.00000000012</v>
      </c>
      <c r="L1326" s="199">
        <f t="shared" si="1187"/>
        <v>3040162.6229508198</v>
      </c>
      <c r="M1326" s="554">
        <f>'KL TTHT CV DOT 2'!P1325</f>
        <v>0</v>
      </c>
      <c r="N1326" s="579">
        <f>'KL TTHT CV DOT 2'!Q1325</f>
        <v>0.45</v>
      </c>
      <c r="O1326" s="579">
        <f t="shared" si="1154"/>
        <v>0.45</v>
      </c>
      <c r="P1326" s="554">
        <f t="shared" si="1163"/>
        <v>0.9</v>
      </c>
      <c r="Q1326" s="199"/>
      <c r="R1326" s="199"/>
      <c r="S1326" s="554" t="e">
        <f>#REF!+Q1326+R1326</f>
        <v>#REF!</v>
      </c>
      <c r="T1326" s="265">
        <f t="shared" si="1188"/>
        <v>0</v>
      </c>
      <c r="U1326" s="265">
        <f t="shared" si="1189"/>
        <v>0</v>
      </c>
      <c r="V1326" s="265">
        <f t="shared" si="1164"/>
        <v>0</v>
      </c>
      <c r="W1326" s="265">
        <f t="shared" si="1190"/>
        <v>1024849.1803278689</v>
      </c>
      <c r="X1326" s="265">
        <f t="shared" si="1191"/>
        <v>343224.00000000006</v>
      </c>
      <c r="Y1326" s="265">
        <f t="shared" si="1192"/>
        <v>1368073.180327869</v>
      </c>
      <c r="Z1326" s="265">
        <f t="shared" si="1193"/>
        <v>1368073.180327869</v>
      </c>
      <c r="AA1326" s="990"/>
    </row>
    <row r="1327" spans="1:27" s="11" customFormat="1" outlineLevel="1">
      <c r="A1327" s="192"/>
      <c r="B1327" s="192"/>
      <c r="C1327" s="386" t="s">
        <v>928</v>
      </c>
      <c r="D1327" s="194">
        <v>96</v>
      </c>
      <c r="E1327" s="97">
        <v>100</v>
      </c>
      <c r="F1327" s="195" t="s">
        <v>624</v>
      </c>
      <c r="G1327" s="359">
        <v>8773.9726027397246</v>
      </c>
      <c r="H1327" s="359">
        <v>14594.016411764707</v>
      </c>
      <c r="I1327" s="199">
        <f t="shared" si="1194"/>
        <v>23367.989014504434</v>
      </c>
      <c r="J1327" s="199">
        <f t="shared" si="1185"/>
        <v>877397.26027397241</v>
      </c>
      <c r="K1327" s="199">
        <f t="shared" si="1186"/>
        <v>1459401.6411764708</v>
      </c>
      <c r="L1327" s="199">
        <f t="shared" si="1187"/>
        <v>2336798.9014504435</v>
      </c>
      <c r="M1327" s="554">
        <f>'KL TTHT CV DOT 2'!P1326</f>
        <v>0</v>
      </c>
      <c r="N1327" s="579">
        <f>'KL TTHT CV DOT 2'!Q1326</f>
        <v>0</v>
      </c>
      <c r="O1327" s="579">
        <f t="shared" si="1154"/>
        <v>0</v>
      </c>
      <c r="P1327" s="554">
        <f t="shared" si="1163"/>
        <v>0</v>
      </c>
      <c r="Q1327" s="199"/>
      <c r="R1327" s="199"/>
      <c r="S1327" s="554" t="e">
        <f>#REF!+Q1327+R1327</f>
        <v>#REF!</v>
      </c>
      <c r="T1327" s="265">
        <f t="shared" si="1188"/>
        <v>0</v>
      </c>
      <c r="U1327" s="265">
        <f t="shared" si="1189"/>
        <v>0</v>
      </c>
      <c r="V1327" s="265">
        <f t="shared" si="1164"/>
        <v>0</v>
      </c>
      <c r="W1327" s="265">
        <f t="shared" si="1190"/>
        <v>0</v>
      </c>
      <c r="X1327" s="265">
        <f t="shared" si="1191"/>
        <v>0</v>
      </c>
      <c r="Y1327" s="265">
        <f t="shared" si="1192"/>
        <v>0</v>
      </c>
      <c r="Z1327" s="265">
        <f t="shared" si="1193"/>
        <v>0</v>
      </c>
      <c r="AA1327" s="990"/>
    </row>
    <row r="1328" spans="1:27" outlineLevel="1">
      <c r="A1328" s="137"/>
      <c r="B1328" s="137"/>
      <c r="C1328" s="138" t="s">
        <v>896</v>
      </c>
      <c r="D1328" s="97">
        <v>0</v>
      </c>
      <c r="E1328" s="97">
        <v>0</v>
      </c>
      <c r="F1328" s="139" t="s">
        <v>897</v>
      </c>
      <c r="G1328" s="359">
        <v>0</v>
      </c>
      <c r="H1328" s="359">
        <v>50600.000000000007</v>
      </c>
      <c r="I1328" s="62">
        <f t="shared" si="1194"/>
        <v>50600.000000000007</v>
      </c>
      <c r="J1328" s="62">
        <f t="shared" si="1185"/>
        <v>0</v>
      </c>
      <c r="K1328" s="62">
        <f t="shared" si="1186"/>
        <v>0</v>
      </c>
      <c r="L1328" s="62">
        <f t="shared" si="1187"/>
        <v>0</v>
      </c>
      <c r="M1328" s="550">
        <f>'KL TTHT CV DOT 2'!P1327</f>
        <v>0</v>
      </c>
      <c r="N1328" s="574">
        <f>'KL TTHT CV DOT 2'!Q1327</f>
        <v>0</v>
      </c>
      <c r="O1328" s="574">
        <f t="shared" si="1154"/>
        <v>0</v>
      </c>
      <c r="P1328" s="550">
        <f t="shared" si="1163"/>
        <v>0</v>
      </c>
      <c r="Q1328" s="62"/>
      <c r="R1328" s="62"/>
      <c r="S1328" s="550" t="e">
        <f>#REF!+Q1328+R1328</f>
        <v>#REF!</v>
      </c>
      <c r="T1328" s="255">
        <f t="shared" si="1188"/>
        <v>0</v>
      </c>
      <c r="U1328" s="255">
        <f t="shared" si="1189"/>
        <v>0</v>
      </c>
      <c r="V1328" s="255">
        <f t="shared" si="1164"/>
        <v>0</v>
      </c>
      <c r="W1328" s="255">
        <f t="shared" si="1190"/>
        <v>0</v>
      </c>
      <c r="X1328" s="255">
        <f t="shared" si="1191"/>
        <v>0</v>
      </c>
      <c r="Y1328" s="255">
        <f t="shared" si="1192"/>
        <v>0</v>
      </c>
      <c r="Z1328" s="255">
        <f t="shared" si="1193"/>
        <v>0</v>
      </c>
      <c r="AA1328" s="990"/>
    </row>
    <row r="1329" spans="1:27" outlineLevel="1">
      <c r="A1329" s="137"/>
      <c r="B1329" s="137"/>
      <c r="C1329" s="138" t="s">
        <v>899</v>
      </c>
      <c r="D1329" s="97">
        <v>4</v>
      </c>
      <c r="E1329" s="97">
        <f>8+7</f>
        <v>15</v>
      </c>
      <c r="F1329" s="139" t="s">
        <v>897</v>
      </c>
      <c r="G1329" s="359">
        <v>0</v>
      </c>
      <c r="H1329" s="359">
        <v>50600.000000000007</v>
      </c>
      <c r="I1329" s="62">
        <f t="shared" si="1194"/>
        <v>50600.000000000007</v>
      </c>
      <c r="J1329" s="62">
        <f t="shared" si="1185"/>
        <v>0</v>
      </c>
      <c r="K1329" s="62">
        <f t="shared" si="1186"/>
        <v>759000.00000000012</v>
      </c>
      <c r="L1329" s="62">
        <f t="shared" si="1187"/>
        <v>759000.00000000012</v>
      </c>
      <c r="M1329" s="550">
        <f>'KL TTHT CV DOT 2'!P1328</f>
        <v>0</v>
      </c>
      <c r="N1329" s="574">
        <f>'KL TTHT CV DOT 2'!Q1328</f>
        <v>0</v>
      </c>
      <c r="O1329" s="574">
        <f t="shared" si="1154"/>
        <v>0</v>
      </c>
      <c r="P1329" s="550">
        <f t="shared" si="1163"/>
        <v>0</v>
      </c>
      <c r="Q1329" s="62"/>
      <c r="R1329" s="62"/>
      <c r="S1329" s="550" t="e">
        <f>#REF!+Q1329+R1329</f>
        <v>#REF!</v>
      </c>
      <c r="T1329" s="255">
        <f t="shared" si="1188"/>
        <v>0</v>
      </c>
      <c r="U1329" s="255">
        <f t="shared" si="1189"/>
        <v>0</v>
      </c>
      <c r="V1329" s="255">
        <f t="shared" si="1164"/>
        <v>0</v>
      </c>
      <c r="W1329" s="255">
        <f t="shared" si="1190"/>
        <v>0</v>
      </c>
      <c r="X1329" s="255">
        <f t="shared" si="1191"/>
        <v>0</v>
      </c>
      <c r="Y1329" s="255">
        <f t="shared" si="1192"/>
        <v>0</v>
      </c>
      <c r="Z1329" s="255">
        <f t="shared" si="1193"/>
        <v>0</v>
      </c>
      <c r="AA1329" s="990"/>
    </row>
    <row r="1330" spans="1:27" s="503" customFormat="1" outlineLevel="1">
      <c r="A1330" s="500"/>
      <c r="B1330" s="500"/>
      <c r="C1330" s="501" t="s">
        <v>657</v>
      </c>
      <c r="D1330" s="493">
        <v>1</v>
      </c>
      <c r="E1330" s="493">
        <v>1</v>
      </c>
      <c r="F1330" s="502" t="s">
        <v>619</v>
      </c>
      <c r="G1330" s="496">
        <v>2495429.059061307</v>
      </c>
      <c r="H1330" s="496">
        <v>748628.71771839203</v>
      </c>
      <c r="I1330" s="494">
        <f t="shared" si="1194"/>
        <v>3244057.7767796991</v>
      </c>
      <c r="J1330" s="494">
        <f t="shared" si="1185"/>
        <v>2495429.059061307</v>
      </c>
      <c r="K1330" s="494">
        <f t="shared" si="1186"/>
        <v>748628.71771839203</v>
      </c>
      <c r="L1330" s="494">
        <f t="shared" si="1187"/>
        <v>3244057.7767796991</v>
      </c>
      <c r="M1330" s="595">
        <f>'KL TTHT CV DOT 2'!P1329</f>
        <v>0</v>
      </c>
      <c r="N1330" s="1019">
        <f>'KL TTHT CV DOT 2'!Q1329</f>
        <v>0</v>
      </c>
      <c r="O1330" s="1019">
        <f t="shared" si="1154"/>
        <v>0</v>
      </c>
      <c r="P1330" s="595">
        <f t="shared" si="1163"/>
        <v>0</v>
      </c>
      <c r="Q1330" s="494"/>
      <c r="R1330" s="494"/>
      <c r="S1330" s="595" t="e">
        <f>#REF!+Q1330+R1330</f>
        <v>#REF!</v>
      </c>
      <c r="T1330" s="846">
        <f t="shared" si="1188"/>
        <v>0</v>
      </c>
      <c r="U1330" s="846">
        <f t="shared" si="1189"/>
        <v>0</v>
      </c>
      <c r="V1330" s="846">
        <f t="shared" si="1164"/>
        <v>0</v>
      </c>
      <c r="W1330" s="846">
        <f t="shared" si="1190"/>
        <v>0</v>
      </c>
      <c r="X1330" s="846">
        <f t="shared" si="1191"/>
        <v>0</v>
      </c>
      <c r="Y1330" s="846">
        <f t="shared" si="1192"/>
        <v>0</v>
      </c>
      <c r="Z1330" s="846">
        <f t="shared" si="1193"/>
        <v>0</v>
      </c>
      <c r="AA1330" s="990"/>
    </row>
    <row r="1331" spans="1:27">
      <c r="A1331" s="137"/>
      <c r="B1331" s="137"/>
      <c r="C1331" s="138"/>
      <c r="D1331" s="94"/>
      <c r="E1331" s="94"/>
      <c r="F1331" s="139"/>
      <c r="G1331" s="71"/>
      <c r="H1331" s="71"/>
      <c r="I1331" s="71"/>
      <c r="J1331" s="71"/>
      <c r="K1331" s="71"/>
      <c r="L1331" s="62"/>
      <c r="M1331" s="552">
        <f>'KL TTHT CV DOT 2'!P1330</f>
        <v>0</v>
      </c>
      <c r="N1331" s="570">
        <f>'KL TTHT CV DOT 2'!Q1330</f>
        <v>0</v>
      </c>
      <c r="O1331" s="570">
        <f t="shared" si="1154"/>
        <v>0</v>
      </c>
      <c r="P1331" s="552">
        <f t="shared" si="1163"/>
        <v>0</v>
      </c>
      <c r="Q1331" s="71"/>
      <c r="R1331" s="71"/>
      <c r="S1331" s="552" t="e">
        <f>#REF!+Q1331+R1331</f>
        <v>#REF!</v>
      </c>
      <c r="T1331" s="257">
        <f t="shared" si="1188"/>
        <v>0</v>
      </c>
      <c r="U1331" s="257">
        <f t="shared" si="1189"/>
        <v>0</v>
      </c>
      <c r="V1331" s="257">
        <f t="shared" si="1164"/>
        <v>0</v>
      </c>
      <c r="W1331" s="257">
        <f t="shared" si="1190"/>
        <v>0</v>
      </c>
      <c r="X1331" s="257">
        <f t="shared" si="1191"/>
        <v>0</v>
      </c>
      <c r="Y1331" s="257">
        <f t="shared" si="1192"/>
        <v>0</v>
      </c>
      <c r="Z1331" s="257">
        <f t="shared" si="1193"/>
        <v>0</v>
      </c>
      <c r="AA1331" s="990"/>
    </row>
    <row r="1332" spans="1:27">
      <c r="A1332" s="149" t="s">
        <v>440</v>
      </c>
      <c r="B1332" s="149"/>
      <c r="C1332" s="150" t="s">
        <v>176</v>
      </c>
      <c r="D1332" s="100"/>
      <c r="E1332" s="100"/>
      <c r="F1332" s="151"/>
      <c r="G1332" s="75"/>
      <c r="H1332" s="75"/>
      <c r="I1332" s="75"/>
      <c r="J1332" s="75"/>
      <c r="K1332" s="75"/>
      <c r="L1332" s="75">
        <f>SUBTOTAL(9,L1333:L1334)</f>
        <v>0</v>
      </c>
      <c r="M1332" s="555">
        <f>'KL TTHT CV DOT 2'!P1331</f>
        <v>0</v>
      </c>
      <c r="N1332" s="571">
        <f>'KL TTHT CV DOT 2'!Q1331</f>
        <v>0</v>
      </c>
      <c r="O1332" s="571">
        <f t="shared" si="1154"/>
        <v>0</v>
      </c>
      <c r="P1332" s="555">
        <f t="shared" si="1163"/>
        <v>0</v>
      </c>
      <c r="Q1332" s="75"/>
      <c r="R1332" s="75"/>
      <c r="S1332" s="555" t="e">
        <f>#REF!+Q1332+R1332</f>
        <v>#REF!</v>
      </c>
      <c r="T1332" s="259">
        <f t="shared" si="1188"/>
        <v>0</v>
      </c>
      <c r="U1332" s="259">
        <f t="shared" si="1189"/>
        <v>0</v>
      </c>
      <c r="V1332" s="259">
        <f>SUBTOTAL(9,V1333:V1334)</f>
        <v>0</v>
      </c>
      <c r="W1332" s="259">
        <f t="shared" si="1190"/>
        <v>0</v>
      </c>
      <c r="X1332" s="259">
        <f t="shared" si="1191"/>
        <v>0</v>
      </c>
      <c r="Y1332" s="259">
        <f>SUBTOTAL(9,Y1333:Y1334)</f>
        <v>0</v>
      </c>
      <c r="Z1332" s="259">
        <f>SUBTOTAL(9,Z1333:Z1334)</f>
        <v>0</v>
      </c>
      <c r="AA1332" s="988"/>
    </row>
    <row r="1333" spans="1:27">
      <c r="A1333" s="137" t="s">
        <v>441</v>
      </c>
      <c r="B1333" s="137"/>
      <c r="C1333" s="138" t="s">
        <v>442</v>
      </c>
      <c r="D1333" s="94">
        <v>1</v>
      </c>
      <c r="E1333" s="94"/>
      <c r="F1333" s="139" t="s">
        <v>10</v>
      </c>
      <c r="G1333" s="71"/>
      <c r="H1333" s="71"/>
      <c r="I1333" s="71"/>
      <c r="J1333" s="71"/>
      <c r="K1333" s="71"/>
      <c r="L1333" s="62">
        <f>SUBTOTAL(9,L1334:L1334)</f>
        <v>0</v>
      </c>
      <c r="M1333" s="552">
        <f>'KL TTHT CV DOT 2'!P1332</f>
        <v>0</v>
      </c>
      <c r="N1333" s="570">
        <f>'KL TTHT CV DOT 2'!Q1332</f>
        <v>0</v>
      </c>
      <c r="O1333" s="570">
        <f t="shared" si="1154"/>
        <v>0</v>
      </c>
      <c r="P1333" s="552">
        <f t="shared" si="1163"/>
        <v>0</v>
      </c>
      <c r="Q1333" s="71"/>
      <c r="R1333" s="71"/>
      <c r="S1333" s="552" t="e">
        <f>#REF!+Q1333+R1333</f>
        <v>#REF!</v>
      </c>
      <c r="T1333" s="257">
        <f t="shared" si="1188"/>
        <v>0</v>
      </c>
      <c r="U1333" s="257">
        <f t="shared" si="1189"/>
        <v>0</v>
      </c>
      <c r="V1333" s="255">
        <f>SUBTOTAL(9,V1334:V1334)</f>
        <v>0</v>
      </c>
      <c r="W1333" s="257">
        <f t="shared" si="1190"/>
        <v>0</v>
      </c>
      <c r="X1333" s="257">
        <f t="shared" si="1191"/>
        <v>0</v>
      </c>
      <c r="Y1333" s="255">
        <f>SUBTOTAL(9,Y1334:Y1334)</f>
        <v>0</v>
      </c>
      <c r="Z1333" s="255">
        <f>SUBTOTAL(9,Z1334:Z1334)</f>
        <v>0</v>
      </c>
      <c r="AA1333" s="990"/>
    </row>
    <row r="1334" spans="1:27">
      <c r="A1334" s="146"/>
      <c r="B1334" s="146"/>
      <c r="C1334" s="147"/>
      <c r="D1334" s="99"/>
      <c r="E1334" s="99"/>
      <c r="F1334" s="148"/>
      <c r="G1334" s="82"/>
      <c r="H1334" s="82"/>
      <c r="I1334" s="82"/>
      <c r="J1334" s="82"/>
      <c r="K1334" s="82"/>
      <c r="L1334" s="62"/>
      <c r="M1334" s="553">
        <f>'KL TTHT CV DOT 2'!P1333</f>
        <v>0</v>
      </c>
      <c r="N1334" s="576">
        <f>'KL TTHT CV DOT 2'!Q1333</f>
        <v>0</v>
      </c>
      <c r="O1334" s="576">
        <f t="shared" si="1154"/>
        <v>0</v>
      </c>
      <c r="P1334" s="553">
        <f t="shared" si="1163"/>
        <v>0</v>
      </c>
      <c r="Q1334" s="82"/>
      <c r="R1334" s="82"/>
      <c r="S1334" s="553" t="e">
        <f>#REF!+Q1334+R1334</f>
        <v>#REF!</v>
      </c>
      <c r="T1334" s="266">
        <f t="shared" si="1188"/>
        <v>0</v>
      </c>
      <c r="U1334" s="266">
        <f t="shared" si="1189"/>
        <v>0</v>
      </c>
      <c r="V1334" s="255"/>
      <c r="W1334" s="266">
        <f t="shared" si="1190"/>
        <v>0</v>
      </c>
      <c r="X1334" s="266">
        <f t="shared" si="1191"/>
        <v>0</v>
      </c>
      <c r="Y1334" s="255"/>
      <c r="Z1334" s="255"/>
      <c r="AA1334" s="990"/>
    </row>
    <row r="1335" spans="1:27">
      <c r="A1335" s="165" t="s">
        <v>49</v>
      </c>
      <c r="B1335" s="165"/>
      <c r="C1335" s="166" t="s">
        <v>50</v>
      </c>
      <c r="D1335" s="167"/>
      <c r="E1335" s="167"/>
      <c r="F1335" s="168"/>
      <c r="G1335" s="169"/>
      <c r="H1335" s="169"/>
      <c r="I1335" s="169"/>
      <c r="J1335" s="169"/>
      <c r="K1335" s="169"/>
      <c r="L1335" s="169">
        <f>SUBTOTAL(9,L1336:L1354)</f>
        <v>0</v>
      </c>
      <c r="M1335" s="551">
        <f>'KL TTHT CV DOT 2'!P1334</f>
        <v>0</v>
      </c>
      <c r="N1335" s="573">
        <f>'KL TTHT CV DOT 2'!Q1334</f>
        <v>0</v>
      </c>
      <c r="O1335" s="573">
        <f t="shared" si="1154"/>
        <v>0</v>
      </c>
      <c r="P1335" s="551">
        <f t="shared" si="1163"/>
        <v>0</v>
      </c>
      <c r="Q1335" s="169"/>
      <c r="R1335" s="169"/>
      <c r="S1335" s="551" t="e">
        <f>#REF!+Q1335+R1335</f>
        <v>#REF!</v>
      </c>
      <c r="T1335" s="841">
        <f t="shared" si="1188"/>
        <v>0</v>
      </c>
      <c r="U1335" s="841">
        <f t="shared" si="1189"/>
        <v>0</v>
      </c>
      <c r="V1335" s="841">
        <f>SUBTOTAL(9,V1336:V1354)</f>
        <v>0</v>
      </c>
      <c r="W1335" s="841">
        <f t="shared" si="1190"/>
        <v>0</v>
      </c>
      <c r="X1335" s="841">
        <f t="shared" si="1191"/>
        <v>0</v>
      </c>
      <c r="Y1335" s="841">
        <f>SUBTOTAL(9,Y1336:Y1354)</f>
        <v>0</v>
      </c>
      <c r="Z1335" s="841">
        <f>SUBTOTAL(9,Z1336:Z1354)</f>
        <v>0</v>
      </c>
      <c r="AA1335" s="988"/>
    </row>
    <row r="1336" spans="1:27">
      <c r="A1336" s="146"/>
      <c r="B1336" s="146"/>
      <c r="C1336" s="147"/>
      <c r="D1336" s="99"/>
      <c r="E1336" s="99"/>
      <c r="F1336" s="148"/>
      <c r="G1336" s="82"/>
      <c r="H1336" s="82"/>
      <c r="I1336" s="82"/>
      <c r="J1336" s="82"/>
      <c r="K1336" s="82"/>
      <c r="L1336" s="62"/>
      <c r="M1336" s="553">
        <f>'KL TTHT CV DOT 2'!P1335</f>
        <v>0</v>
      </c>
      <c r="N1336" s="576">
        <f>'KL TTHT CV DOT 2'!Q1335</f>
        <v>0</v>
      </c>
      <c r="O1336" s="576">
        <f t="shared" si="1154"/>
        <v>0</v>
      </c>
      <c r="P1336" s="553">
        <f t="shared" si="1163"/>
        <v>0</v>
      </c>
      <c r="Q1336" s="82"/>
      <c r="R1336" s="82"/>
      <c r="S1336" s="553" t="e">
        <f>#REF!+Q1336+R1336</f>
        <v>#REF!</v>
      </c>
      <c r="T1336" s="266">
        <f t="shared" si="1188"/>
        <v>0</v>
      </c>
      <c r="U1336" s="266">
        <f t="shared" si="1189"/>
        <v>0</v>
      </c>
      <c r="V1336" s="266">
        <f t="shared" si="1164"/>
        <v>0</v>
      </c>
      <c r="W1336" s="266">
        <f t="shared" si="1190"/>
        <v>0</v>
      </c>
      <c r="X1336" s="266">
        <f t="shared" si="1191"/>
        <v>0</v>
      </c>
      <c r="Y1336" s="266">
        <f t="shared" ref="Y1336:Y1348" si="1195">W1336+X1336</f>
        <v>0</v>
      </c>
      <c r="Z1336" s="266">
        <f t="shared" ref="Z1336:Z1348" si="1196">V1336+Y1336</f>
        <v>0</v>
      </c>
      <c r="AA1336" s="988"/>
    </row>
    <row r="1337" spans="1:27" outlineLevel="1">
      <c r="A1337" s="149" t="s">
        <v>443</v>
      </c>
      <c r="B1337" s="149"/>
      <c r="C1337" s="150" t="s">
        <v>444</v>
      </c>
      <c r="D1337" s="100"/>
      <c r="E1337" s="100"/>
      <c r="F1337" s="151"/>
      <c r="G1337" s="75"/>
      <c r="H1337" s="75"/>
      <c r="I1337" s="75"/>
      <c r="J1337" s="75"/>
      <c r="K1337" s="75"/>
      <c r="L1337" s="75">
        <f>L1338</f>
        <v>0</v>
      </c>
      <c r="M1337" s="555">
        <f>'KL TTHT CV DOT 2'!P1336</f>
        <v>0</v>
      </c>
      <c r="N1337" s="571">
        <f>'KL TTHT CV DOT 2'!Q1336</f>
        <v>0</v>
      </c>
      <c r="O1337" s="571">
        <f t="shared" ref="O1337:O1400" si="1197">M1337+N1337</f>
        <v>0</v>
      </c>
      <c r="P1337" s="555">
        <f t="shared" si="1163"/>
        <v>0</v>
      </c>
      <c r="Q1337" s="75"/>
      <c r="R1337" s="75"/>
      <c r="S1337" s="555" t="e">
        <f>#REF!+Q1337+R1337</f>
        <v>#REF!</v>
      </c>
      <c r="T1337" s="259">
        <f t="shared" si="1188"/>
        <v>0</v>
      </c>
      <c r="U1337" s="259">
        <f t="shared" si="1189"/>
        <v>0</v>
      </c>
      <c r="V1337" s="259">
        <f t="shared" si="1164"/>
        <v>0</v>
      </c>
      <c r="W1337" s="259">
        <f t="shared" si="1190"/>
        <v>0</v>
      </c>
      <c r="X1337" s="259">
        <f t="shared" si="1191"/>
        <v>0</v>
      </c>
      <c r="Y1337" s="259">
        <f t="shared" si="1195"/>
        <v>0</v>
      </c>
      <c r="Z1337" s="259">
        <f t="shared" si="1196"/>
        <v>0</v>
      </c>
      <c r="AA1337" s="988"/>
    </row>
    <row r="1338" spans="1:27" outlineLevel="1">
      <c r="A1338" s="137" t="s">
        <v>445</v>
      </c>
      <c r="B1338" s="137"/>
      <c r="C1338" s="138" t="s">
        <v>446</v>
      </c>
      <c r="D1338" s="94">
        <v>1</v>
      </c>
      <c r="E1338" s="94"/>
      <c r="F1338" s="139" t="s">
        <v>10</v>
      </c>
      <c r="G1338" s="71"/>
      <c r="H1338" s="71"/>
      <c r="I1338" s="71"/>
      <c r="J1338" s="71"/>
      <c r="K1338" s="71"/>
      <c r="L1338" s="62">
        <v>0</v>
      </c>
      <c r="M1338" s="552">
        <f>'KL TTHT CV DOT 2'!P1337</f>
        <v>0</v>
      </c>
      <c r="N1338" s="570">
        <f>'KL TTHT CV DOT 2'!Q1337</f>
        <v>0</v>
      </c>
      <c r="O1338" s="570">
        <f t="shared" si="1197"/>
        <v>0</v>
      </c>
      <c r="P1338" s="552">
        <f t="shared" si="1163"/>
        <v>0</v>
      </c>
      <c r="Q1338" s="71"/>
      <c r="R1338" s="71"/>
      <c r="S1338" s="552" t="e">
        <f>#REF!+Q1338+R1338</f>
        <v>#REF!</v>
      </c>
      <c r="T1338" s="257">
        <f t="shared" si="1188"/>
        <v>0</v>
      </c>
      <c r="U1338" s="257">
        <f t="shared" si="1189"/>
        <v>0</v>
      </c>
      <c r="V1338" s="257">
        <f t="shared" si="1164"/>
        <v>0</v>
      </c>
      <c r="W1338" s="257">
        <f t="shared" si="1190"/>
        <v>0</v>
      </c>
      <c r="X1338" s="257">
        <f t="shared" si="1191"/>
        <v>0</v>
      </c>
      <c r="Y1338" s="257">
        <f t="shared" si="1195"/>
        <v>0</v>
      </c>
      <c r="Z1338" s="257">
        <f t="shared" si="1196"/>
        <v>0</v>
      </c>
      <c r="AA1338" s="990"/>
    </row>
    <row r="1339" spans="1:27" outlineLevel="1">
      <c r="A1339" s="137"/>
      <c r="B1339" s="137"/>
      <c r="C1339" s="138"/>
      <c r="D1339" s="94"/>
      <c r="E1339" s="94"/>
      <c r="F1339" s="139"/>
      <c r="G1339" s="71"/>
      <c r="H1339" s="71"/>
      <c r="I1339" s="71"/>
      <c r="J1339" s="71"/>
      <c r="K1339" s="71"/>
      <c r="L1339" s="62"/>
      <c r="M1339" s="552">
        <f>'KL TTHT CV DOT 2'!P1338</f>
        <v>0</v>
      </c>
      <c r="N1339" s="570">
        <f>'KL TTHT CV DOT 2'!Q1338</f>
        <v>0</v>
      </c>
      <c r="O1339" s="570">
        <f t="shared" si="1197"/>
        <v>0</v>
      </c>
      <c r="P1339" s="552">
        <f t="shared" si="1163"/>
        <v>0</v>
      </c>
      <c r="Q1339" s="71"/>
      <c r="R1339" s="71"/>
      <c r="S1339" s="552" t="e">
        <f>#REF!+Q1339+R1339</f>
        <v>#REF!</v>
      </c>
      <c r="T1339" s="257">
        <f t="shared" si="1188"/>
        <v>0</v>
      </c>
      <c r="U1339" s="257">
        <f t="shared" si="1189"/>
        <v>0</v>
      </c>
      <c r="V1339" s="257">
        <f t="shared" si="1164"/>
        <v>0</v>
      </c>
      <c r="W1339" s="257">
        <f t="shared" si="1190"/>
        <v>0</v>
      </c>
      <c r="X1339" s="257">
        <f t="shared" si="1191"/>
        <v>0</v>
      </c>
      <c r="Y1339" s="257">
        <f t="shared" si="1195"/>
        <v>0</v>
      </c>
      <c r="Z1339" s="257">
        <f t="shared" si="1196"/>
        <v>0</v>
      </c>
      <c r="AA1339" s="990"/>
    </row>
    <row r="1340" spans="1:27" outlineLevel="1">
      <c r="A1340" s="149" t="s">
        <v>447</v>
      </c>
      <c r="B1340" s="149"/>
      <c r="C1340" s="150" t="s">
        <v>448</v>
      </c>
      <c r="D1340" s="100"/>
      <c r="E1340" s="100"/>
      <c r="F1340" s="151"/>
      <c r="G1340" s="75"/>
      <c r="H1340" s="75"/>
      <c r="I1340" s="75"/>
      <c r="J1340" s="75"/>
      <c r="K1340" s="75"/>
      <c r="L1340" s="75">
        <f>L1341</f>
        <v>0</v>
      </c>
      <c r="M1340" s="555">
        <f>'KL TTHT CV DOT 2'!P1339</f>
        <v>0</v>
      </c>
      <c r="N1340" s="571">
        <f>'KL TTHT CV DOT 2'!Q1339</f>
        <v>0</v>
      </c>
      <c r="O1340" s="571">
        <f t="shared" si="1197"/>
        <v>0</v>
      </c>
      <c r="P1340" s="555">
        <f t="shared" si="1163"/>
        <v>0</v>
      </c>
      <c r="Q1340" s="75"/>
      <c r="R1340" s="75"/>
      <c r="S1340" s="555" t="e">
        <f>#REF!+Q1340+R1340</f>
        <v>#REF!</v>
      </c>
      <c r="T1340" s="259">
        <f t="shared" si="1188"/>
        <v>0</v>
      </c>
      <c r="U1340" s="259">
        <f t="shared" si="1189"/>
        <v>0</v>
      </c>
      <c r="V1340" s="259">
        <f t="shared" si="1164"/>
        <v>0</v>
      </c>
      <c r="W1340" s="259">
        <f t="shared" si="1190"/>
        <v>0</v>
      </c>
      <c r="X1340" s="259">
        <f t="shared" si="1191"/>
        <v>0</v>
      </c>
      <c r="Y1340" s="259">
        <f t="shared" si="1195"/>
        <v>0</v>
      </c>
      <c r="Z1340" s="259">
        <f t="shared" si="1196"/>
        <v>0</v>
      </c>
      <c r="AA1340" s="988"/>
    </row>
    <row r="1341" spans="1:27" outlineLevel="1">
      <c r="A1341" s="137" t="s">
        <v>449</v>
      </c>
      <c r="B1341" s="137"/>
      <c r="C1341" s="138" t="s">
        <v>448</v>
      </c>
      <c r="D1341" s="94">
        <v>1</v>
      </c>
      <c r="E1341" s="94"/>
      <c r="F1341" s="139" t="s">
        <v>10</v>
      </c>
      <c r="G1341" s="71"/>
      <c r="H1341" s="71"/>
      <c r="I1341" s="71"/>
      <c r="J1341" s="71"/>
      <c r="K1341" s="71"/>
      <c r="L1341" s="62">
        <v>0</v>
      </c>
      <c r="M1341" s="552">
        <f>'KL TTHT CV DOT 2'!P1340</f>
        <v>0</v>
      </c>
      <c r="N1341" s="570">
        <f>'KL TTHT CV DOT 2'!Q1340</f>
        <v>0</v>
      </c>
      <c r="O1341" s="570">
        <f t="shared" si="1197"/>
        <v>0</v>
      </c>
      <c r="P1341" s="552">
        <f t="shared" si="1163"/>
        <v>0</v>
      </c>
      <c r="Q1341" s="71"/>
      <c r="R1341" s="71"/>
      <c r="S1341" s="552" t="e">
        <f>#REF!+Q1341+R1341</f>
        <v>#REF!</v>
      </c>
      <c r="T1341" s="257">
        <f t="shared" si="1188"/>
        <v>0</v>
      </c>
      <c r="U1341" s="257">
        <f t="shared" si="1189"/>
        <v>0</v>
      </c>
      <c r="V1341" s="257">
        <f t="shared" si="1164"/>
        <v>0</v>
      </c>
      <c r="W1341" s="257">
        <f t="shared" si="1190"/>
        <v>0</v>
      </c>
      <c r="X1341" s="257">
        <f t="shared" si="1191"/>
        <v>0</v>
      </c>
      <c r="Y1341" s="257">
        <f t="shared" si="1195"/>
        <v>0</v>
      </c>
      <c r="Z1341" s="257">
        <f t="shared" si="1196"/>
        <v>0</v>
      </c>
      <c r="AA1341" s="990"/>
    </row>
    <row r="1342" spans="1:27" outlineLevel="1">
      <c r="A1342" s="137"/>
      <c r="B1342" s="137"/>
      <c r="C1342" s="138"/>
      <c r="D1342" s="94"/>
      <c r="E1342" s="94"/>
      <c r="F1342" s="139"/>
      <c r="G1342" s="71"/>
      <c r="H1342" s="71"/>
      <c r="I1342" s="71"/>
      <c r="J1342" s="71"/>
      <c r="K1342" s="71"/>
      <c r="L1342" s="62"/>
      <c r="M1342" s="552">
        <f>'KL TTHT CV DOT 2'!P1341</f>
        <v>0</v>
      </c>
      <c r="N1342" s="570">
        <f>'KL TTHT CV DOT 2'!Q1341</f>
        <v>0</v>
      </c>
      <c r="O1342" s="570">
        <f t="shared" si="1197"/>
        <v>0</v>
      </c>
      <c r="P1342" s="552">
        <f t="shared" si="1163"/>
        <v>0</v>
      </c>
      <c r="Q1342" s="71"/>
      <c r="R1342" s="71"/>
      <c r="S1342" s="552" t="e">
        <f>#REF!+Q1342+R1342</f>
        <v>#REF!</v>
      </c>
      <c r="T1342" s="257">
        <f t="shared" si="1188"/>
        <v>0</v>
      </c>
      <c r="U1342" s="257">
        <f t="shared" si="1189"/>
        <v>0</v>
      </c>
      <c r="V1342" s="257">
        <f t="shared" si="1164"/>
        <v>0</v>
      </c>
      <c r="W1342" s="257">
        <f t="shared" si="1190"/>
        <v>0</v>
      </c>
      <c r="X1342" s="257">
        <f t="shared" si="1191"/>
        <v>0</v>
      </c>
      <c r="Y1342" s="257">
        <f t="shared" si="1195"/>
        <v>0</v>
      </c>
      <c r="Z1342" s="257">
        <f t="shared" si="1196"/>
        <v>0</v>
      </c>
      <c r="AA1342" s="990"/>
    </row>
    <row r="1343" spans="1:27" outlineLevel="1">
      <c r="A1343" s="149" t="s">
        <v>450</v>
      </c>
      <c r="B1343" s="149"/>
      <c r="C1343" s="150" t="s">
        <v>451</v>
      </c>
      <c r="D1343" s="100"/>
      <c r="E1343" s="100"/>
      <c r="F1343" s="151"/>
      <c r="G1343" s="75"/>
      <c r="H1343" s="75"/>
      <c r="I1343" s="75"/>
      <c r="J1343" s="75"/>
      <c r="K1343" s="75"/>
      <c r="L1343" s="75">
        <f>L1344</f>
        <v>0</v>
      </c>
      <c r="M1343" s="555">
        <f>'KL TTHT CV DOT 2'!P1342</f>
        <v>0</v>
      </c>
      <c r="N1343" s="571">
        <f>'KL TTHT CV DOT 2'!Q1342</f>
        <v>0</v>
      </c>
      <c r="O1343" s="571">
        <f t="shared" si="1197"/>
        <v>0</v>
      </c>
      <c r="P1343" s="555">
        <f t="shared" si="1163"/>
        <v>0</v>
      </c>
      <c r="Q1343" s="75"/>
      <c r="R1343" s="75"/>
      <c r="S1343" s="555" t="e">
        <f>#REF!+Q1343+R1343</f>
        <v>#REF!</v>
      </c>
      <c r="T1343" s="259">
        <f t="shared" si="1188"/>
        <v>0</v>
      </c>
      <c r="U1343" s="259">
        <f t="shared" si="1189"/>
        <v>0</v>
      </c>
      <c r="V1343" s="259">
        <f t="shared" si="1164"/>
        <v>0</v>
      </c>
      <c r="W1343" s="259">
        <f t="shared" si="1190"/>
        <v>0</v>
      </c>
      <c r="X1343" s="259">
        <f t="shared" si="1191"/>
        <v>0</v>
      </c>
      <c r="Y1343" s="259">
        <f t="shared" si="1195"/>
        <v>0</v>
      </c>
      <c r="Z1343" s="259">
        <f t="shared" si="1196"/>
        <v>0</v>
      </c>
      <c r="AA1343" s="988"/>
    </row>
    <row r="1344" spans="1:27" outlineLevel="1">
      <c r="A1344" s="137" t="s">
        <v>452</v>
      </c>
      <c r="B1344" s="137"/>
      <c r="C1344" s="138" t="s">
        <v>451</v>
      </c>
      <c r="D1344" s="94">
        <v>1</v>
      </c>
      <c r="E1344" s="94"/>
      <c r="F1344" s="139" t="s">
        <v>10</v>
      </c>
      <c r="G1344" s="71"/>
      <c r="H1344" s="71"/>
      <c r="I1344" s="71"/>
      <c r="J1344" s="71"/>
      <c r="K1344" s="71"/>
      <c r="L1344" s="62">
        <v>0</v>
      </c>
      <c r="M1344" s="552">
        <f>'KL TTHT CV DOT 2'!P1343</f>
        <v>0</v>
      </c>
      <c r="N1344" s="570">
        <f>'KL TTHT CV DOT 2'!Q1343</f>
        <v>0</v>
      </c>
      <c r="O1344" s="570">
        <f t="shared" si="1197"/>
        <v>0</v>
      </c>
      <c r="P1344" s="552">
        <f t="shared" si="1163"/>
        <v>0</v>
      </c>
      <c r="Q1344" s="71"/>
      <c r="R1344" s="71"/>
      <c r="S1344" s="552" t="e">
        <f>#REF!+Q1344+R1344</f>
        <v>#REF!</v>
      </c>
      <c r="T1344" s="257">
        <f t="shared" si="1188"/>
        <v>0</v>
      </c>
      <c r="U1344" s="257">
        <f t="shared" si="1189"/>
        <v>0</v>
      </c>
      <c r="V1344" s="257">
        <f t="shared" si="1164"/>
        <v>0</v>
      </c>
      <c r="W1344" s="257">
        <f t="shared" si="1190"/>
        <v>0</v>
      </c>
      <c r="X1344" s="257">
        <f t="shared" si="1191"/>
        <v>0</v>
      </c>
      <c r="Y1344" s="257">
        <f t="shared" si="1195"/>
        <v>0</v>
      </c>
      <c r="Z1344" s="257">
        <f t="shared" si="1196"/>
        <v>0</v>
      </c>
      <c r="AA1344" s="990"/>
    </row>
    <row r="1345" spans="1:27" outlineLevel="1">
      <c r="A1345" s="137"/>
      <c r="B1345" s="137"/>
      <c r="C1345" s="138"/>
      <c r="D1345" s="94"/>
      <c r="E1345" s="94"/>
      <c r="F1345" s="139"/>
      <c r="G1345" s="71"/>
      <c r="H1345" s="71"/>
      <c r="I1345" s="71"/>
      <c r="J1345" s="71"/>
      <c r="K1345" s="71"/>
      <c r="L1345" s="62"/>
      <c r="M1345" s="552">
        <f>'KL TTHT CV DOT 2'!P1344</f>
        <v>0</v>
      </c>
      <c r="N1345" s="570">
        <f>'KL TTHT CV DOT 2'!Q1344</f>
        <v>0</v>
      </c>
      <c r="O1345" s="570">
        <f t="shared" si="1197"/>
        <v>0</v>
      </c>
      <c r="P1345" s="552">
        <f t="shared" si="1163"/>
        <v>0</v>
      </c>
      <c r="Q1345" s="71"/>
      <c r="R1345" s="71"/>
      <c r="S1345" s="552" t="e">
        <f>#REF!+Q1345+R1345</f>
        <v>#REF!</v>
      </c>
      <c r="T1345" s="257">
        <f t="shared" si="1188"/>
        <v>0</v>
      </c>
      <c r="U1345" s="257">
        <f t="shared" si="1189"/>
        <v>0</v>
      </c>
      <c r="V1345" s="257">
        <f t="shared" si="1164"/>
        <v>0</v>
      </c>
      <c r="W1345" s="257">
        <f t="shared" si="1190"/>
        <v>0</v>
      </c>
      <c r="X1345" s="257">
        <f t="shared" si="1191"/>
        <v>0</v>
      </c>
      <c r="Y1345" s="257">
        <f t="shared" si="1195"/>
        <v>0</v>
      </c>
      <c r="Z1345" s="257">
        <f t="shared" si="1196"/>
        <v>0</v>
      </c>
      <c r="AA1345" s="990"/>
    </row>
    <row r="1346" spans="1:27" outlineLevel="1">
      <c r="A1346" s="149" t="s">
        <v>454</v>
      </c>
      <c r="B1346" s="149"/>
      <c r="C1346" s="150" t="s">
        <v>455</v>
      </c>
      <c r="D1346" s="100"/>
      <c r="E1346" s="100"/>
      <c r="F1346" s="151"/>
      <c r="G1346" s="75"/>
      <c r="H1346" s="75"/>
      <c r="I1346" s="75"/>
      <c r="J1346" s="75"/>
      <c r="K1346" s="75"/>
      <c r="L1346" s="75">
        <f>L1347</f>
        <v>0</v>
      </c>
      <c r="M1346" s="555">
        <f>'KL TTHT CV DOT 2'!P1345</f>
        <v>0</v>
      </c>
      <c r="N1346" s="571">
        <f>'KL TTHT CV DOT 2'!Q1345</f>
        <v>0</v>
      </c>
      <c r="O1346" s="571">
        <f t="shared" si="1197"/>
        <v>0</v>
      </c>
      <c r="P1346" s="555">
        <f t="shared" si="1163"/>
        <v>0</v>
      </c>
      <c r="Q1346" s="75"/>
      <c r="R1346" s="75"/>
      <c r="S1346" s="555" t="e">
        <f>#REF!+Q1346+R1346</f>
        <v>#REF!</v>
      </c>
      <c r="T1346" s="259">
        <f t="shared" si="1188"/>
        <v>0</v>
      </c>
      <c r="U1346" s="259">
        <f t="shared" si="1189"/>
        <v>0</v>
      </c>
      <c r="V1346" s="259">
        <f t="shared" si="1164"/>
        <v>0</v>
      </c>
      <c r="W1346" s="259">
        <f t="shared" si="1190"/>
        <v>0</v>
      </c>
      <c r="X1346" s="259">
        <f t="shared" si="1191"/>
        <v>0</v>
      </c>
      <c r="Y1346" s="259">
        <f t="shared" si="1195"/>
        <v>0</v>
      </c>
      <c r="Z1346" s="259">
        <f t="shared" si="1196"/>
        <v>0</v>
      </c>
      <c r="AA1346" s="988"/>
    </row>
    <row r="1347" spans="1:27" outlineLevel="1">
      <c r="A1347" s="192" t="s">
        <v>456</v>
      </c>
      <c r="B1347" s="192"/>
      <c r="C1347" s="193" t="s">
        <v>455</v>
      </c>
      <c r="D1347" s="194">
        <v>1</v>
      </c>
      <c r="E1347" s="194"/>
      <c r="F1347" s="195" t="s">
        <v>10</v>
      </c>
      <c r="G1347" s="71"/>
      <c r="H1347" s="71"/>
      <c r="I1347" s="71"/>
      <c r="J1347" s="71"/>
      <c r="K1347" s="71"/>
      <c r="L1347" s="62">
        <v>0</v>
      </c>
      <c r="M1347" s="552">
        <f>'KL TTHT CV DOT 2'!P1346</f>
        <v>0</v>
      </c>
      <c r="N1347" s="570">
        <f>'KL TTHT CV DOT 2'!Q1346</f>
        <v>0</v>
      </c>
      <c r="O1347" s="570">
        <f t="shared" si="1197"/>
        <v>0</v>
      </c>
      <c r="P1347" s="552">
        <f t="shared" si="1163"/>
        <v>0</v>
      </c>
      <c r="Q1347" s="71"/>
      <c r="R1347" s="71"/>
      <c r="S1347" s="552" t="e">
        <f>#REF!+Q1347+R1347</f>
        <v>#REF!</v>
      </c>
      <c r="T1347" s="257">
        <f t="shared" si="1188"/>
        <v>0</v>
      </c>
      <c r="U1347" s="257">
        <f t="shared" si="1189"/>
        <v>0</v>
      </c>
      <c r="V1347" s="257">
        <f t="shared" si="1164"/>
        <v>0</v>
      </c>
      <c r="W1347" s="257">
        <f t="shared" si="1190"/>
        <v>0</v>
      </c>
      <c r="X1347" s="257">
        <f t="shared" si="1191"/>
        <v>0</v>
      </c>
      <c r="Y1347" s="257">
        <f t="shared" si="1195"/>
        <v>0</v>
      </c>
      <c r="Z1347" s="257">
        <f t="shared" si="1196"/>
        <v>0</v>
      </c>
      <c r="AA1347" s="990"/>
    </row>
    <row r="1348" spans="1:27" outlineLevel="1">
      <c r="A1348" s="137"/>
      <c r="B1348" s="137"/>
      <c r="C1348" s="138"/>
      <c r="D1348" s="94"/>
      <c r="E1348" s="94"/>
      <c r="F1348" s="139"/>
      <c r="G1348" s="71"/>
      <c r="H1348" s="71"/>
      <c r="I1348" s="71"/>
      <c r="J1348" s="71"/>
      <c r="K1348" s="71"/>
      <c r="L1348" s="62"/>
      <c r="M1348" s="552">
        <f>'KL TTHT CV DOT 2'!P1347</f>
        <v>0</v>
      </c>
      <c r="N1348" s="570">
        <f>'KL TTHT CV DOT 2'!Q1347</f>
        <v>0</v>
      </c>
      <c r="O1348" s="570">
        <f t="shared" si="1197"/>
        <v>0</v>
      </c>
      <c r="P1348" s="552">
        <f t="shared" si="1163"/>
        <v>0</v>
      </c>
      <c r="Q1348" s="71"/>
      <c r="R1348" s="71"/>
      <c r="S1348" s="552" t="e">
        <f>#REF!+Q1348+R1348</f>
        <v>#REF!</v>
      </c>
      <c r="T1348" s="257">
        <f t="shared" si="1188"/>
        <v>0</v>
      </c>
      <c r="U1348" s="257">
        <f t="shared" si="1189"/>
        <v>0</v>
      </c>
      <c r="V1348" s="257">
        <f t="shared" si="1164"/>
        <v>0</v>
      </c>
      <c r="W1348" s="257">
        <f t="shared" si="1190"/>
        <v>0</v>
      </c>
      <c r="X1348" s="257">
        <f t="shared" si="1191"/>
        <v>0</v>
      </c>
      <c r="Y1348" s="257">
        <f t="shared" si="1195"/>
        <v>0</v>
      </c>
      <c r="Z1348" s="257">
        <f t="shared" si="1196"/>
        <v>0</v>
      </c>
      <c r="AA1348" s="990"/>
    </row>
    <row r="1349" spans="1:27" outlineLevel="1">
      <c r="A1349" s="149" t="s">
        <v>457</v>
      </c>
      <c r="B1349" s="149"/>
      <c r="C1349" s="150" t="s">
        <v>458</v>
      </c>
      <c r="D1349" s="100"/>
      <c r="E1349" s="100"/>
      <c r="F1349" s="151"/>
      <c r="G1349" s="75"/>
      <c r="H1349" s="75"/>
      <c r="I1349" s="75"/>
      <c r="J1349" s="75"/>
      <c r="K1349" s="75"/>
      <c r="L1349" s="75">
        <f>SUBTOTAL(9,L1350:L1351)</f>
        <v>0</v>
      </c>
      <c r="M1349" s="555">
        <f>'KL TTHT CV DOT 2'!P1348</f>
        <v>0</v>
      </c>
      <c r="N1349" s="571">
        <f>'KL TTHT CV DOT 2'!Q1348</f>
        <v>0</v>
      </c>
      <c r="O1349" s="571">
        <f t="shared" si="1197"/>
        <v>0</v>
      </c>
      <c r="P1349" s="555">
        <f t="shared" si="1163"/>
        <v>0</v>
      </c>
      <c r="Q1349" s="75"/>
      <c r="R1349" s="75"/>
      <c r="S1349" s="555" t="e">
        <f>#REF!+Q1349+R1349</f>
        <v>#REF!</v>
      </c>
      <c r="T1349" s="259">
        <f t="shared" si="1188"/>
        <v>0</v>
      </c>
      <c r="U1349" s="259">
        <f t="shared" si="1189"/>
        <v>0</v>
      </c>
      <c r="V1349" s="259">
        <f>SUBTOTAL(9,V1350:V1351)</f>
        <v>0</v>
      </c>
      <c r="W1349" s="259">
        <f t="shared" si="1190"/>
        <v>0</v>
      </c>
      <c r="X1349" s="259">
        <f t="shared" si="1191"/>
        <v>0</v>
      </c>
      <c r="Y1349" s="259">
        <f>SUBTOTAL(9,Y1350:Y1351)</f>
        <v>0</v>
      </c>
      <c r="Z1349" s="259">
        <f>SUBTOTAL(9,Z1350:Z1351)</f>
        <v>0</v>
      </c>
      <c r="AA1349" s="988"/>
    </row>
    <row r="1350" spans="1:27" outlineLevel="1">
      <c r="A1350" s="137" t="s">
        <v>459</v>
      </c>
      <c r="B1350" s="137"/>
      <c r="C1350" s="138" t="s">
        <v>458</v>
      </c>
      <c r="D1350" s="94">
        <v>1</v>
      </c>
      <c r="E1350" s="94"/>
      <c r="F1350" s="139" t="s">
        <v>10</v>
      </c>
      <c r="G1350" s="71"/>
      <c r="H1350" s="71"/>
      <c r="I1350" s="71"/>
      <c r="J1350" s="71"/>
      <c r="K1350" s="71"/>
      <c r="L1350" s="82">
        <f>SUBTOTAL(9,L1351:L1351)</f>
        <v>0</v>
      </c>
      <c r="M1350" s="552">
        <f>'KL TTHT CV DOT 2'!P1349</f>
        <v>0</v>
      </c>
      <c r="N1350" s="570">
        <f>'KL TTHT CV DOT 2'!Q1349</f>
        <v>0</v>
      </c>
      <c r="O1350" s="570">
        <f t="shared" si="1197"/>
        <v>0</v>
      </c>
      <c r="P1350" s="552">
        <f t="shared" si="1163"/>
        <v>0</v>
      </c>
      <c r="Q1350" s="71"/>
      <c r="R1350" s="71"/>
      <c r="S1350" s="552" t="e">
        <f>#REF!+Q1350+R1350</f>
        <v>#REF!</v>
      </c>
      <c r="T1350" s="257">
        <f t="shared" si="1188"/>
        <v>0</v>
      </c>
      <c r="U1350" s="257">
        <f t="shared" si="1189"/>
        <v>0</v>
      </c>
      <c r="V1350" s="266">
        <f>SUBTOTAL(9,V1351:V1351)</f>
        <v>0</v>
      </c>
      <c r="W1350" s="257">
        <f t="shared" si="1190"/>
        <v>0</v>
      </c>
      <c r="X1350" s="257">
        <f t="shared" si="1191"/>
        <v>0</v>
      </c>
      <c r="Y1350" s="266">
        <f>SUBTOTAL(9,Y1351:Y1351)</f>
        <v>0</v>
      </c>
      <c r="Z1350" s="266">
        <f>SUBTOTAL(9,Z1351:Z1351)</f>
        <v>0</v>
      </c>
      <c r="AA1350" s="988"/>
    </row>
    <row r="1351" spans="1:27" outlineLevel="1">
      <c r="A1351" s="137"/>
      <c r="B1351" s="137"/>
      <c r="C1351" s="138"/>
      <c r="D1351" s="94"/>
      <c r="E1351" s="94"/>
      <c r="F1351" s="139"/>
      <c r="G1351" s="71"/>
      <c r="H1351" s="71"/>
      <c r="I1351" s="71"/>
      <c r="J1351" s="71"/>
      <c r="K1351" s="71"/>
      <c r="L1351" s="62"/>
      <c r="M1351" s="552">
        <f>'KL TTHT CV DOT 2'!P1350</f>
        <v>0</v>
      </c>
      <c r="N1351" s="570">
        <f>'KL TTHT CV DOT 2'!Q1350</f>
        <v>0</v>
      </c>
      <c r="O1351" s="570">
        <f t="shared" si="1197"/>
        <v>0</v>
      </c>
      <c r="P1351" s="552">
        <f t="shared" si="1163"/>
        <v>0</v>
      </c>
      <c r="Q1351" s="71"/>
      <c r="R1351" s="71"/>
      <c r="S1351" s="552" t="e">
        <f>#REF!+Q1351+R1351</f>
        <v>#REF!</v>
      </c>
      <c r="T1351" s="257">
        <f t="shared" si="1188"/>
        <v>0</v>
      </c>
      <c r="U1351" s="257">
        <f t="shared" si="1189"/>
        <v>0</v>
      </c>
      <c r="V1351" s="255"/>
      <c r="W1351" s="257">
        <f t="shared" si="1190"/>
        <v>0</v>
      </c>
      <c r="X1351" s="257">
        <f t="shared" si="1191"/>
        <v>0</v>
      </c>
      <c r="Y1351" s="255"/>
      <c r="Z1351" s="255"/>
      <c r="AA1351" s="990"/>
    </row>
    <row r="1352" spans="1:27" outlineLevel="1">
      <c r="A1352" s="149" t="s">
        <v>460</v>
      </c>
      <c r="B1352" s="149"/>
      <c r="C1352" s="150" t="s">
        <v>417</v>
      </c>
      <c r="D1352" s="100"/>
      <c r="E1352" s="100"/>
      <c r="F1352" s="151"/>
      <c r="G1352" s="75"/>
      <c r="H1352" s="75"/>
      <c r="I1352" s="75"/>
      <c r="J1352" s="75"/>
      <c r="K1352" s="75"/>
      <c r="L1352" s="75">
        <f>SUBTOTAL(9,L1353:L1354)</f>
        <v>0</v>
      </c>
      <c r="M1352" s="555">
        <f>'KL TTHT CV DOT 2'!P1351</f>
        <v>0</v>
      </c>
      <c r="N1352" s="571">
        <f>'KL TTHT CV DOT 2'!Q1351</f>
        <v>0</v>
      </c>
      <c r="O1352" s="571">
        <f t="shared" si="1197"/>
        <v>0</v>
      </c>
      <c r="P1352" s="555">
        <f t="shared" si="1163"/>
        <v>0</v>
      </c>
      <c r="Q1352" s="75"/>
      <c r="R1352" s="75"/>
      <c r="S1352" s="555" t="e">
        <f>#REF!+Q1352+R1352</f>
        <v>#REF!</v>
      </c>
      <c r="T1352" s="259">
        <f t="shared" ref="T1352:T1384" si="1198">M1352*J1352</f>
        <v>0</v>
      </c>
      <c r="U1352" s="259">
        <f t="shared" ref="U1352:U1384" si="1199">M1352*K1352</f>
        <v>0</v>
      </c>
      <c r="V1352" s="259">
        <f>SUBTOTAL(9,V1353:V1354)</f>
        <v>0</v>
      </c>
      <c r="W1352" s="259">
        <f t="shared" ref="W1352:W1384" si="1200">J1352*N1352</f>
        <v>0</v>
      </c>
      <c r="X1352" s="259">
        <f t="shared" ref="X1352:X1384" si="1201">K1352*N1352</f>
        <v>0</v>
      </c>
      <c r="Y1352" s="259">
        <f>SUBTOTAL(9,Y1353:Y1354)</f>
        <v>0</v>
      </c>
      <c r="Z1352" s="259">
        <f>SUBTOTAL(9,Z1353:Z1354)</f>
        <v>0</v>
      </c>
      <c r="AA1352" s="988"/>
    </row>
    <row r="1353" spans="1:27" outlineLevel="1">
      <c r="A1353" s="137" t="s">
        <v>461</v>
      </c>
      <c r="B1353" s="137"/>
      <c r="C1353" s="138" t="s">
        <v>417</v>
      </c>
      <c r="D1353" s="94">
        <v>0</v>
      </c>
      <c r="E1353" s="94"/>
      <c r="F1353" s="139" t="s">
        <v>10</v>
      </c>
      <c r="G1353" s="71"/>
      <c r="H1353" s="71"/>
      <c r="I1353" s="71"/>
      <c r="J1353" s="71"/>
      <c r="K1353" s="71"/>
      <c r="L1353" s="62">
        <v>0</v>
      </c>
      <c r="M1353" s="552">
        <f>'KL TTHT CV DOT 2'!P1352</f>
        <v>0</v>
      </c>
      <c r="N1353" s="570">
        <f>'KL TTHT CV DOT 2'!Q1352</f>
        <v>0</v>
      </c>
      <c r="O1353" s="570">
        <f t="shared" si="1197"/>
        <v>0</v>
      </c>
      <c r="P1353" s="552">
        <f t="shared" si="1163"/>
        <v>0</v>
      </c>
      <c r="Q1353" s="71"/>
      <c r="R1353" s="71"/>
      <c r="S1353" s="552" t="e">
        <f>#REF!+Q1353+R1353</f>
        <v>#REF!</v>
      </c>
      <c r="T1353" s="257">
        <f t="shared" si="1198"/>
        <v>0</v>
      </c>
      <c r="U1353" s="257">
        <f t="shared" si="1199"/>
        <v>0</v>
      </c>
      <c r="V1353" s="257">
        <f t="shared" si="1164"/>
        <v>0</v>
      </c>
      <c r="W1353" s="257">
        <f t="shared" si="1200"/>
        <v>0</v>
      </c>
      <c r="X1353" s="257">
        <f t="shared" si="1201"/>
        <v>0</v>
      </c>
      <c r="Y1353" s="257">
        <f t="shared" ref="Y1353:Y1354" si="1202">W1353+X1353</f>
        <v>0</v>
      </c>
      <c r="Z1353" s="257">
        <f>V1353+Y1353</f>
        <v>0</v>
      </c>
      <c r="AA1353" s="990"/>
    </row>
    <row r="1354" spans="1:27">
      <c r="A1354" s="146"/>
      <c r="B1354" s="146"/>
      <c r="C1354" s="147"/>
      <c r="D1354" s="99"/>
      <c r="E1354" s="99"/>
      <c r="F1354" s="148"/>
      <c r="G1354" s="82"/>
      <c r="H1354" s="82"/>
      <c r="I1354" s="82"/>
      <c r="J1354" s="82"/>
      <c r="K1354" s="82"/>
      <c r="L1354" s="62"/>
      <c r="M1354" s="553">
        <f>'KL TTHT CV DOT 2'!P1353</f>
        <v>0</v>
      </c>
      <c r="N1354" s="576">
        <f>'KL TTHT CV DOT 2'!Q1353</f>
        <v>0</v>
      </c>
      <c r="O1354" s="576">
        <f t="shared" si="1197"/>
        <v>0</v>
      </c>
      <c r="P1354" s="553">
        <f t="shared" si="1163"/>
        <v>0</v>
      </c>
      <c r="Q1354" s="82"/>
      <c r="R1354" s="82"/>
      <c r="S1354" s="553" t="e">
        <f>#REF!+Q1354+R1354</f>
        <v>#REF!</v>
      </c>
      <c r="T1354" s="266">
        <f t="shared" si="1198"/>
        <v>0</v>
      </c>
      <c r="U1354" s="266">
        <f t="shared" si="1199"/>
        <v>0</v>
      </c>
      <c r="V1354" s="266">
        <f t="shared" si="1164"/>
        <v>0</v>
      </c>
      <c r="W1354" s="266">
        <f t="shared" si="1200"/>
        <v>0</v>
      </c>
      <c r="X1354" s="266">
        <f t="shared" si="1201"/>
        <v>0</v>
      </c>
      <c r="Y1354" s="266">
        <f t="shared" si="1202"/>
        <v>0</v>
      </c>
      <c r="Z1354" s="266">
        <f>V1354+Y1354</f>
        <v>0</v>
      </c>
      <c r="AA1354" s="988"/>
    </row>
    <row r="1355" spans="1:27">
      <c r="A1355" s="165" t="s">
        <v>51</v>
      </c>
      <c r="B1355" s="165"/>
      <c r="C1355" s="166" t="s">
        <v>52</v>
      </c>
      <c r="D1355" s="167"/>
      <c r="E1355" s="167"/>
      <c r="F1355" s="168"/>
      <c r="G1355" s="169"/>
      <c r="H1355" s="169"/>
      <c r="I1355" s="169"/>
      <c r="J1355" s="169"/>
      <c r="K1355" s="169"/>
      <c r="L1355" s="169">
        <f>SUBTOTAL(9,L1356:L1359)</f>
        <v>0</v>
      </c>
      <c r="M1355" s="551">
        <f>'KL TTHT CV DOT 2'!P1354</f>
        <v>0</v>
      </c>
      <c r="N1355" s="573">
        <f>'KL TTHT CV DOT 2'!Q1354</f>
        <v>0</v>
      </c>
      <c r="O1355" s="573">
        <f t="shared" si="1197"/>
        <v>0</v>
      </c>
      <c r="P1355" s="551">
        <f t="shared" si="1163"/>
        <v>0</v>
      </c>
      <c r="Q1355" s="169"/>
      <c r="R1355" s="169"/>
      <c r="S1355" s="551" t="e">
        <f>#REF!+Q1355+R1355</f>
        <v>#REF!</v>
      </c>
      <c r="T1355" s="841">
        <f t="shared" si="1198"/>
        <v>0</v>
      </c>
      <c r="U1355" s="841">
        <f t="shared" si="1199"/>
        <v>0</v>
      </c>
      <c r="V1355" s="841">
        <f>SUBTOTAL(9,V1356:V1359)</f>
        <v>0</v>
      </c>
      <c r="W1355" s="841">
        <f t="shared" si="1200"/>
        <v>0</v>
      </c>
      <c r="X1355" s="841">
        <f t="shared" si="1201"/>
        <v>0</v>
      </c>
      <c r="Y1355" s="841">
        <f>SUBTOTAL(9,Y1356:Y1359)</f>
        <v>0</v>
      </c>
      <c r="Z1355" s="841">
        <f>SUBTOTAL(9,Z1356:Z1359)</f>
        <v>0</v>
      </c>
      <c r="AA1355" s="988"/>
    </row>
    <row r="1356" spans="1:27">
      <c r="A1356" s="146"/>
      <c r="B1356" s="146"/>
      <c r="C1356" s="147"/>
      <c r="D1356" s="99"/>
      <c r="E1356" s="99"/>
      <c r="F1356" s="148"/>
      <c r="G1356" s="82"/>
      <c r="H1356" s="82"/>
      <c r="I1356" s="82"/>
      <c r="J1356" s="82"/>
      <c r="K1356" s="82"/>
      <c r="L1356" s="62"/>
      <c r="M1356" s="553">
        <f>'KL TTHT CV DOT 2'!P1355</f>
        <v>0</v>
      </c>
      <c r="N1356" s="576">
        <f>'KL TTHT CV DOT 2'!Q1355</f>
        <v>0</v>
      </c>
      <c r="O1356" s="576">
        <f t="shared" si="1197"/>
        <v>0</v>
      </c>
      <c r="P1356" s="553">
        <f t="shared" si="1163"/>
        <v>0</v>
      </c>
      <c r="Q1356" s="82"/>
      <c r="R1356" s="82"/>
      <c r="S1356" s="553" t="e">
        <f>#REF!+Q1356+R1356</f>
        <v>#REF!</v>
      </c>
      <c r="T1356" s="266">
        <f t="shared" si="1198"/>
        <v>0</v>
      </c>
      <c r="U1356" s="266">
        <f t="shared" si="1199"/>
        <v>0</v>
      </c>
      <c r="V1356" s="266">
        <f t="shared" si="1164"/>
        <v>0</v>
      </c>
      <c r="W1356" s="266">
        <f t="shared" si="1200"/>
        <v>0</v>
      </c>
      <c r="X1356" s="266">
        <f t="shared" si="1201"/>
        <v>0</v>
      </c>
      <c r="Y1356" s="266">
        <f t="shared" ref="Y1356:Y1359" si="1203">W1356+X1356</f>
        <v>0</v>
      </c>
      <c r="Z1356" s="266">
        <f>V1356+Y1356</f>
        <v>0</v>
      </c>
      <c r="AA1356" s="988"/>
    </row>
    <row r="1357" spans="1:27">
      <c r="A1357" s="149" t="s">
        <v>462</v>
      </c>
      <c r="B1357" s="149"/>
      <c r="C1357" s="150" t="s">
        <v>463</v>
      </c>
      <c r="D1357" s="100"/>
      <c r="E1357" s="100"/>
      <c r="F1357" s="151"/>
      <c r="G1357" s="75"/>
      <c r="H1357" s="75"/>
      <c r="I1357" s="75"/>
      <c r="J1357" s="75"/>
      <c r="K1357" s="75"/>
      <c r="L1357" s="75">
        <f>L1358</f>
        <v>0</v>
      </c>
      <c r="M1357" s="555">
        <f>'KL TTHT CV DOT 2'!P1356</f>
        <v>0</v>
      </c>
      <c r="N1357" s="571">
        <f>'KL TTHT CV DOT 2'!Q1356</f>
        <v>0</v>
      </c>
      <c r="O1357" s="571">
        <f t="shared" si="1197"/>
        <v>0</v>
      </c>
      <c r="P1357" s="555">
        <f t="shared" si="1163"/>
        <v>0</v>
      </c>
      <c r="Q1357" s="75"/>
      <c r="R1357" s="75"/>
      <c r="S1357" s="555" t="e">
        <f>#REF!+Q1357+R1357</f>
        <v>#REF!</v>
      </c>
      <c r="T1357" s="259">
        <f t="shared" si="1198"/>
        <v>0</v>
      </c>
      <c r="U1357" s="259">
        <f t="shared" si="1199"/>
        <v>0</v>
      </c>
      <c r="V1357" s="259">
        <f t="shared" si="1164"/>
        <v>0</v>
      </c>
      <c r="W1357" s="259">
        <f t="shared" si="1200"/>
        <v>0</v>
      </c>
      <c r="X1357" s="259">
        <f t="shared" si="1201"/>
        <v>0</v>
      </c>
      <c r="Y1357" s="259">
        <f t="shared" si="1203"/>
        <v>0</v>
      </c>
      <c r="Z1357" s="259">
        <f>V1357+Y1357</f>
        <v>0</v>
      </c>
      <c r="AA1357" s="988"/>
    </row>
    <row r="1358" spans="1:27">
      <c r="A1358" s="137" t="s">
        <v>464</v>
      </c>
      <c r="B1358" s="137"/>
      <c r="C1358" s="138" t="s">
        <v>52</v>
      </c>
      <c r="D1358" s="94">
        <v>1</v>
      </c>
      <c r="E1358" s="94"/>
      <c r="F1358" s="139" t="s">
        <v>10</v>
      </c>
      <c r="G1358" s="71"/>
      <c r="H1358" s="71"/>
      <c r="I1358" s="71"/>
      <c r="J1358" s="71"/>
      <c r="K1358" s="71"/>
      <c r="L1358" s="62">
        <v>0</v>
      </c>
      <c r="M1358" s="552">
        <f>'KL TTHT CV DOT 2'!P1357</f>
        <v>0</v>
      </c>
      <c r="N1358" s="570">
        <f>'KL TTHT CV DOT 2'!Q1357</f>
        <v>0</v>
      </c>
      <c r="O1358" s="570">
        <f t="shared" si="1197"/>
        <v>0</v>
      </c>
      <c r="P1358" s="552">
        <f t="shared" si="1163"/>
        <v>0</v>
      </c>
      <c r="Q1358" s="71"/>
      <c r="R1358" s="71"/>
      <c r="S1358" s="552" t="e">
        <f>#REF!+Q1358+R1358</f>
        <v>#REF!</v>
      </c>
      <c r="T1358" s="257">
        <f t="shared" si="1198"/>
        <v>0</v>
      </c>
      <c r="U1358" s="257">
        <f t="shared" si="1199"/>
        <v>0</v>
      </c>
      <c r="V1358" s="257">
        <f t="shared" si="1164"/>
        <v>0</v>
      </c>
      <c r="W1358" s="257">
        <f t="shared" si="1200"/>
        <v>0</v>
      </c>
      <c r="X1358" s="257">
        <f t="shared" si="1201"/>
        <v>0</v>
      </c>
      <c r="Y1358" s="257">
        <f t="shared" si="1203"/>
        <v>0</v>
      </c>
      <c r="Z1358" s="257">
        <f>V1358+Y1358</f>
        <v>0</v>
      </c>
      <c r="AA1358" s="990"/>
    </row>
    <row r="1359" spans="1:27">
      <c r="A1359" s="137"/>
      <c r="B1359" s="137"/>
      <c r="C1359" s="138"/>
      <c r="D1359" s="94"/>
      <c r="E1359" s="94"/>
      <c r="F1359" s="139"/>
      <c r="G1359" s="71"/>
      <c r="H1359" s="71"/>
      <c r="I1359" s="71"/>
      <c r="J1359" s="71"/>
      <c r="K1359" s="71"/>
      <c r="L1359" s="71"/>
      <c r="M1359" s="552">
        <f>'KL TTHT CV DOT 2'!P1358</f>
        <v>0</v>
      </c>
      <c r="N1359" s="570">
        <f>'KL TTHT CV DOT 2'!Q1358</f>
        <v>0</v>
      </c>
      <c r="O1359" s="570">
        <f t="shared" si="1197"/>
        <v>0</v>
      </c>
      <c r="P1359" s="552">
        <f t="shared" si="1163"/>
        <v>0</v>
      </c>
      <c r="Q1359" s="71"/>
      <c r="R1359" s="71"/>
      <c r="S1359" s="552" t="e">
        <f>#REF!+Q1359+R1359</f>
        <v>#REF!</v>
      </c>
      <c r="T1359" s="257">
        <f t="shared" si="1198"/>
        <v>0</v>
      </c>
      <c r="U1359" s="257">
        <f t="shared" si="1199"/>
        <v>0</v>
      </c>
      <c r="V1359" s="257">
        <f t="shared" si="1164"/>
        <v>0</v>
      </c>
      <c r="W1359" s="257">
        <f t="shared" si="1200"/>
        <v>0</v>
      </c>
      <c r="X1359" s="257">
        <f t="shared" si="1201"/>
        <v>0</v>
      </c>
      <c r="Y1359" s="257">
        <f t="shared" si="1203"/>
        <v>0</v>
      </c>
      <c r="Z1359" s="257">
        <f>V1359+Y1359</f>
        <v>0</v>
      </c>
      <c r="AA1359" s="990"/>
    </row>
    <row r="1360" spans="1:27">
      <c r="A1360" s="165" t="s">
        <v>53</v>
      </c>
      <c r="B1360" s="165"/>
      <c r="C1360" s="166" t="s">
        <v>54</v>
      </c>
      <c r="D1360" s="167"/>
      <c r="E1360" s="167"/>
      <c r="F1360" s="168"/>
      <c r="G1360" s="169"/>
      <c r="H1360" s="169"/>
      <c r="I1360" s="169"/>
      <c r="J1360" s="169"/>
      <c r="K1360" s="169"/>
      <c r="L1360" s="169">
        <f>SUBTOTAL(9,L1361:L1383)</f>
        <v>0</v>
      </c>
      <c r="M1360" s="551">
        <f>'KL TTHT CV DOT 2'!P1359</f>
        <v>0</v>
      </c>
      <c r="N1360" s="573">
        <f>'KL TTHT CV DOT 2'!Q1359</f>
        <v>0</v>
      </c>
      <c r="O1360" s="573">
        <f t="shared" si="1197"/>
        <v>0</v>
      </c>
      <c r="P1360" s="551">
        <f t="shared" ref="P1360:P1423" si="1204">M1360+N1360+O1360</f>
        <v>0</v>
      </c>
      <c r="Q1360" s="169"/>
      <c r="R1360" s="169"/>
      <c r="S1360" s="551" t="e">
        <f>#REF!+Q1360+R1360</f>
        <v>#REF!</v>
      </c>
      <c r="T1360" s="841">
        <f t="shared" si="1198"/>
        <v>0</v>
      </c>
      <c r="U1360" s="841">
        <f t="shared" si="1199"/>
        <v>0</v>
      </c>
      <c r="V1360" s="841">
        <f>SUBTOTAL(9,V1361:V1383)</f>
        <v>0</v>
      </c>
      <c r="W1360" s="841">
        <f t="shared" si="1200"/>
        <v>0</v>
      </c>
      <c r="X1360" s="841">
        <f t="shared" si="1201"/>
        <v>0</v>
      </c>
      <c r="Y1360" s="841">
        <f>SUBTOTAL(9,Y1361:Y1383)</f>
        <v>0</v>
      </c>
      <c r="Z1360" s="841">
        <f>SUBTOTAL(9,Z1361:Z1383)</f>
        <v>0</v>
      </c>
      <c r="AA1360" s="988"/>
    </row>
    <row r="1361" spans="1:27">
      <c r="A1361" s="146"/>
      <c r="B1361" s="146"/>
      <c r="C1361" s="147"/>
      <c r="D1361" s="99"/>
      <c r="E1361" s="99"/>
      <c r="F1361" s="148"/>
      <c r="G1361" s="82"/>
      <c r="H1361" s="82"/>
      <c r="I1361" s="82"/>
      <c r="J1361" s="82"/>
      <c r="K1361" s="82"/>
      <c r="L1361" s="62"/>
      <c r="M1361" s="553">
        <f>'KL TTHT CV DOT 2'!P1360</f>
        <v>0</v>
      </c>
      <c r="N1361" s="576">
        <f>'KL TTHT CV DOT 2'!Q1360</f>
        <v>0</v>
      </c>
      <c r="O1361" s="576">
        <f t="shared" si="1197"/>
        <v>0</v>
      </c>
      <c r="P1361" s="553">
        <f t="shared" si="1204"/>
        <v>0</v>
      </c>
      <c r="Q1361" s="82"/>
      <c r="R1361" s="82"/>
      <c r="S1361" s="553" t="e">
        <f>#REF!+Q1361+R1361</f>
        <v>#REF!</v>
      </c>
      <c r="T1361" s="266">
        <f t="shared" si="1198"/>
        <v>0</v>
      </c>
      <c r="U1361" s="266">
        <f t="shared" si="1199"/>
        <v>0</v>
      </c>
      <c r="V1361" s="266">
        <f t="shared" ref="V1361:V1423" si="1205">T1361+U1361</f>
        <v>0</v>
      </c>
      <c r="W1361" s="266">
        <f t="shared" si="1200"/>
        <v>0</v>
      </c>
      <c r="X1361" s="266">
        <f t="shared" si="1201"/>
        <v>0</v>
      </c>
      <c r="Y1361" s="266">
        <f t="shared" ref="Y1361:Y1383" si="1206">W1361+X1361</f>
        <v>0</v>
      </c>
      <c r="Z1361" s="266">
        <f t="shared" ref="Z1361:Z1383" si="1207">V1361+Y1361</f>
        <v>0</v>
      </c>
      <c r="AA1361" s="988"/>
    </row>
    <row r="1362" spans="1:27">
      <c r="A1362" s="149" t="s">
        <v>465</v>
      </c>
      <c r="B1362" s="149"/>
      <c r="C1362" s="150" t="s">
        <v>466</v>
      </c>
      <c r="D1362" s="100"/>
      <c r="E1362" s="100"/>
      <c r="F1362" s="151"/>
      <c r="G1362" s="75"/>
      <c r="H1362" s="75"/>
      <c r="I1362" s="75"/>
      <c r="J1362" s="75"/>
      <c r="K1362" s="75"/>
      <c r="L1362" s="75">
        <f>SUM(L1363:L1376)</f>
        <v>0</v>
      </c>
      <c r="M1362" s="555">
        <f>'KL TTHT CV DOT 2'!P1361</f>
        <v>0</v>
      </c>
      <c r="N1362" s="571">
        <f>'KL TTHT CV DOT 2'!Q1361</f>
        <v>0</v>
      </c>
      <c r="O1362" s="571">
        <f t="shared" si="1197"/>
        <v>0</v>
      </c>
      <c r="P1362" s="555">
        <f t="shared" si="1204"/>
        <v>0</v>
      </c>
      <c r="Q1362" s="75"/>
      <c r="R1362" s="75"/>
      <c r="S1362" s="555" t="e">
        <f>#REF!+Q1362+R1362</f>
        <v>#REF!</v>
      </c>
      <c r="T1362" s="259">
        <f t="shared" si="1198"/>
        <v>0</v>
      </c>
      <c r="U1362" s="259">
        <f t="shared" si="1199"/>
        <v>0</v>
      </c>
      <c r="V1362" s="259">
        <f t="shared" si="1205"/>
        <v>0</v>
      </c>
      <c r="W1362" s="259">
        <f t="shared" si="1200"/>
        <v>0</v>
      </c>
      <c r="X1362" s="259">
        <f t="shared" si="1201"/>
        <v>0</v>
      </c>
      <c r="Y1362" s="259">
        <f t="shared" si="1206"/>
        <v>0</v>
      </c>
      <c r="Z1362" s="259">
        <f t="shared" si="1207"/>
        <v>0</v>
      </c>
      <c r="AA1362" s="988"/>
    </row>
    <row r="1363" spans="1:27" outlineLevel="1">
      <c r="A1363" s="137" t="s">
        <v>467</v>
      </c>
      <c r="B1363" s="137"/>
      <c r="C1363" s="138" t="s">
        <v>468</v>
      </c>
      <c r="D1363" s="94">
        <v>1</v>
      </c>
      <c r="E1363" s="94"/>
      <c r="F1363" s="139" t="s">
        <v>10</v>
      </c>
      <c r="G1363" s="71"/>
      <c r="H1363" s="71"/>
      <c r="I1363" s="71"/>
      <c r="J1363" s="71"/>
      <c r="K1363" s="71"/>
      <c r="L1363" s="62">
        <v>0</v>
      </c>
      <c r="M1363" s="552">
        <f>'KL TTHT CV DOT 2'!P1362</f>
        <v>0</v>
      </c>
      <c r="N1363" s="570">
        <f>'KL TTHT CV DOT 2'!Q1362</f>
        <v>0</v>
      </c>
      <c r="O1363" s="570">
        <f t="shared" si="1197"/>
        <v>0</v>
      </c>
      <c r="P1363" s="552">
        <f t="shared" si="1204"/>
        <v>0</v>
      </c>
      <c r="Q1363" s="71"/>
      <c r="R1363" s="71"/>
      <c r="S1363" s="552" t="e">
        <f>#REF!+Q1363+R1363</f>
        <v>#REF!</v>
      </c>
      <c r="T1363" s="257">
        <f t="shared" si="1198"/>
        <v>0</v>
      </c>
      <c r="U1363" s="257">
        <f t="shared" si="1199"/>
        <v>0</v>
      </c>
      <c r="V1363" s="257">
        <f t="shared" si="1205"/>
        <v>0</v>
      </c>
      <c r="W1363" s="257">
        <f t="shared" si="1200"/>
        <v>0</v>
      </c>
      <c r="X1363" s="257">
        <f t="shared" si="1201"/>
        <v>0</v>
      </c>
      <c r="Y1363" s="257">
        <f t="shared" si="1206"/>
        <v>0</v>
      </c>
      <c r="Z1363" s="257">
        <f t="shared" si="1207"/>
        <v>0</v>
      </c>
      <c r="AA1363" s="990"/>
    </row>
    <row r="1364" spans="1:27" outlineLevel="1">
      <c r="A1364" s="137" t="s">
        <v>469</v>
      </c>
      <c r="B1364" s="137"/>
      <c r="C1364" s="138" t="s">
        <v>470</v>
      </c>
      <c r="D1364" s="94">
        <v>1</v>
      </c>
      <c r="E1364" s="94"/>
      <c r="F1364" s="139" t="s">
        <v>10</v>
      </c>
      <c r="G1364" s="71"/>
      <c r="H1364" s="71"/>
      <c r="I1364" s="71"/>
      <c r="J1364" s="71"/>
      <c r="K1364" s="71"/>
      <c r="L1364" s="62">
        <v>0</v>
      </c>
      <c r="M1364" s="552">
        <f>'KL TTHT CV DOT 2'!P1363</f>
        <v>0</v>
      </c>
      <c r="N1364" s="570">
        <f>'KL TTHT CV DOT 2'!Q1363</f>
        <v>0</v>
      </c>
      <c r="O1364" s="570">
        <f t="shared" si="1197"/>
        <v>0</v>
      </c>
      <c r="P1364" s="552">
        <f t="shared" si="1204"/>
        <v>0</v>
      </c>
      <c r="Q1364" s="71"/>
      <c r="R1364" s="71"/>
      <c r="S1364" s="552" t="e">
        <f>#REF!+Q1364+R1364</f>
        <v>#REF!</v>
      </c>
      <c r="T1364" s="257">
        <f t="shared" si="1198"/>
        <v>0</v>
      </c>
      <c r="U1364" s="257">
        <f t="shared" si="1199"/>
        <v>0</v>
      </c>
      <c r="V1364" s="257">
        <f t="shared" si="1205"/>
        <v>0</v>
      </c>
      <c r="W1364" s="257">
        <f t="shared" si="1200"/>
        <v>0</v>
      </c>
      <c r="X1364" s="257">
        <f t="shared" si="1201"/>
        <v>0</v>
      </c>
      <c r="Y1364" s="257">
        <f t="shared" si="1206"/>
        <v>0</v>
      </c>
      <c r="Z1364" s="257">
        <f t="shared" si="1207"/>
        <v>0</v>
      </c>
      <c r="AA1364" s="990"/>
    </row>
    <row r="1365" spans="1:27" outlineLevel="1">
      <c r="A1365" s="137" t="s">
        <v>471</v>
      </c>
      <c r="B1365" s="137"/>
      <c r="C1365" s="138" t="s">
        <v>472</v>
      </c>
      <c r="D1365" s="94">
        <v>1</v>
      </c>
      <c r="E1365" s="94"/>
      <c r="F1365" s="139" t="s">
        <v>10</v>
      </c>
      <c r="G1365" s="71"/>
      <c r="H1365" s="71"/>
      <c r="I1365" s="71"/>
      <c r="J1365" s="71"/>
      <c r="K1365" s="71"/>
      <c r="L1365" s="62">
        <v>0</v>
      </c>
      <c r="M1365" s="552">
        <f>'KL TTHT CV DOT 2'!P1364</f>
        <v>0</v>
      </c>
      <c r="N1365" s="570">
        <f>'KL TTHT CV DOT 2'!Q1364</f>
        <v>0</v>
      </c>
      <c r="O1365" s="570">
        <f t="shared" si="1197"/>
        <v>0</v>
      </c>
      <c r="P1365" s="552">
        <f t="shared" si="1204"/>
        <v>0</v>
      </c>
      <c r="Q1365" s="71"/>
      <c r="R1365" s="71"/>
      <c r="S1365" s="552" t="e">
        <f>#REF!+Q1365+R1365</f>
        <v>#REF!</v>
      </c>
      <c r="T1365" s="257">
        <f t="shared" si="1198"/>
        <v>0</v>
      </c>
      <c r="U1365" s="257">
        <f t="shared" si="1199"/>
        <v>0</v>
      </c>
      <c r="V1365" s="257">
        <f t="shared" si="1205"/>
        <v>0</v>
      </c>
      <c r="W1365" s="257">
        <f t="shared" si="1200"/>
        <v>0</v>
      </c>
      <c r="X1365" s="257">
        <f t="shared" si="1201"/>
        <v>0</v>
      </c>
      <c r="Y1365" s="257">
        <f t="shared" si="1206"/>
        <v>0</v>
      </c>
      <c r="Z1365" s="257">
        <f t="shared" si="1207"/>
        <v>0</v>
      </c>
      <c r="AA1365" s="990"/>
    </row>
    <row r="1366" spans="1:27" outlineLevel="1">
      <c r="A1366" s="137" t="s">
        <v>473</v>
      </c>
      <c r="B1366" s="137"/>
      <c r="C1366" s="138" t="s">
        <v>474</v>
      </c>
      <c r="D1366" s="94">
        <v>1</v>
      </c>
      <c r="E1366" s="94"/>
      <c r="F1366" s="139" t="s">
        <v>10</v>
      </c>
      <c r="G1366" s="71"/>
      <c r="H1366" s="71"/>
      <c r="I1366" s="71"/>
      <c r="J1366" s="71"/>
      <c r="K1366" s="71"/>
      <c r="L1366" s="62">
        <v>0</v>
      </c>
      <c r="M1366" s="552">
        <f>'KL TTHT CV DOT 2'!P1365</f>
        <v>0</v>
      </c>
      <c r="N1366" s="570">
        <f>'KL TTHT CV DOT 2'!Q1365</f>
        <v>0</v>
      </c>
      <c r="O1366" s="570">
        <f t="shared" si="1197"/>
        <v>0</v>
      </c>
      <c r="P1366" s="552">
        <f t="shared" si="1204"/>
        <v>0</v>
      </c>
      <c r="Q1366" s="71"/>
      <c r="R1366" s="71"/>
      <c r="S1366" s="552" t="e">
        <f>#REF!+Q1366+R1366</f>
        <v>#REF!</v>
      </c>
      <c r="T1366" s="257">
        <f t="shared" si="1198"/>
        <v>0</v>
      </c>
      <c r="U1366" s="257">
        <f t="shared" si="1199"/>
        <v>0</v>
      </c>
      <c r="V1366" s="257">
        <f t="shared" si="1205"/>
        <v>0</v>
      </c>
      <c r="W1366" s="257">
        <f t="shared" si="1200"/>
        <v>0</v>
      </c>
      <c r="X1366" s="257">
        <f t="shared" si="1201"/>
        <v>0</v>
      </c>
      <c r="Y1366" s="257">
        <f t="shared" si="1206"/>
        <v>0</v>
      </c>
      <c r="Z1366" s="257">
        <f t="shared" si="1207"/>
        <v>0</v>
      </c>
      <c r="AA1366" s="990"/>
    </row>
    <row r="1367" spans="1:27" outlineLevel="1">
      <c r="A1367" s="137" t="s">
        <v>475</v>
      </c>
      <c r="B1367" s="137"/>
      <c r="C1367" s="138" t="s">
        <v>476</v>
      </c>
      <c r="D1367" s="94">
        <v>1</v>
      </c>
      <c r="E1367" s="94"/>
      <c r="F1367" s="139" t="s">
        <v>10</v>
      </c>
      <c r="G1367" s="71"/>
      <c r="H1367" s="71"/>
      <c r="I1367" s="71"/>
      <c r="J1367" s="71"/>
      <c r="K1367" s="71"/>
      <c r="L1367" s="62">
        <v>0</v>
      </c>
      <c r="M1367" s="552">
        <f>'KL TTHT CV DOT 2'!P1366</f>
        <v>0</v>
      </c>
      <c r="N1367" s="570">
        <f>'KL TTHT CV DOT 2'!Q1366</f>
        <v>0</v>
      </c>
      <c r="O1367" s="570">
        <f t="shared" si="1197"/>
        <v>0</v>
      </c>
      <c r="P1367" s="552">
        <f t="shared" si="1204"/>
        <v>0</v>
      </c>
      <c r="Q1367" s="71"/>
      <c r="R1367" s="71"/>
      <c r="S1367" s="552" t="e">
        <f>#REF!+Q1367+R1367</f>
        <v>#REF!</v>
      </c>
      <c r="T1367" s="257">
        <f t="shared" si="1198"/>
        <v>0</v>
      </c>
      <c r="U1367" s="257">
        <f t="shared" si="1199"/>
        <v>0</v>
      </c>
      <c r="V1367" s="257">
        <f t="shared" si="1205"/>
        <v>0</v>
      </c>
      <c r="W1367" s="257">
        <f t="shared" si="1200"/>
        <v>0</v>
      </c>
      <c r="X1367" s="257">
        <f t="shared" si="1201"/>
        <v>0</v>
      </c>
      <c r="Y1367" s="257">
        <f t="shared" si="1206"/>
        <v>0</v>
      </c>
      <c r="Z1367" s="257">
        <f t="shared" si="1207"/>
        <v>0</v>
      </c>
      <c r="AA1367" s="990"/>
    </row>
    <row r="1368" spans="1:27" outlineLevel="1">
      <c r="A1368" s="137" t="s">
        <v>477</v>
      </c>
      <c r="B1368" s="137"/>
      <c r="C1368" s="138" t="s">
        <v>478</v>
      </c>
      <c r="D1368" s="94">
        <v>1</v>
      </c>
      <c r="E1368" s="94"/>
      <c r="F1368" s="139" t="s">
        <v>10</v>
      </c>
      <c r="G1368" s="71"/>
      <c r="H1368" s="71"/>
      <c r="I1368" s="71"/>
      <c r="J1368" s="71"/>
      <c r="K1368" s="71"/>
      <c r="L1368" s="62">
        <v>0</v>
      </c>
      <c r="M1368" s="552">
        <f>'KL TTHT CV DOT 2'!P1367</f>
        <v>0</v>
      </c>
      <c r="N1368" s="570">
        <f>'KL TTHT CV DOT 2'!Q1367</f>
        <v>0</v>
      </c>
      <c r="O1368" s="570">
        <f t="shared" si="1197"/>
        <v>0</v>
      </c>
      <c r="P1368" s="552">
        <f t="shared" si="1204"/>
        <v>0</v>
      </c>
      <c r="Q1368" s="71"/>
      <c r="R1368" s="71"/>
      <c r="S1368" s="552" t="e">
        <f>#REF!+Q1368+R1368</f>
        <v>#REF!</v>
      </c>
      <c r="T1368" s="257">
        <f t="shared" si="1198"/>
        <v>0</v>
      </c>
      <c r="U1368" s="257">
        <f t="shared" si="1199"/>
        <v>0</v>
      </c>
      <c r="V1368" s="257">
        <f t="shared" si="1205"/>
        <v>0</v>
      </c>
      <c r="W1368" s="257">
        <f t="shared" si="1200"/>
        <v>0</v>
      </c>
      <c r="X1368" s="257">
        <f t="shared" si="1201"/>
        <v>0</v>
      </c>
      <c r="Y1368" s="257">
        <f t="shared" si="1206"/>
        <v>0</v>
      </c>
      <c r="Z1368" s="257">
        <f t="shared" si="1207"/>
        <v>0</v>
      </c>
      <c r="AA1368" s="990"/>
    </row>
    <row r="1369" spans="1:27" outlineLevel="1">
      <c r="A1369" s="137" t="s">
        <v>479</v>
      </c>
      <c r="B1369" s="137"/>
      <c r="C1369" s="138" t="s">
        <v>480</v>
      </c>
      <c r="D1369" s="94">
        <v>1</v>
      </c>
      <c r="E1369" s="94"/>
      <c r="F1369" s="139" t="s">
        <v>10</v>
      </c>
      <c r="G1369" s="71"/>
      <c r="H1369" s="71"/>
      <c r="I1369" s="71"/>
      <c r="J1369" s="71"/>
      <c r="K1369" s="71"/>
      <c r="L1369" s="62">
        <v>0</v>
      </c>
      <c r="M1369" s="552">
        <f>'KL TTHT CV DOT 2'!P1368</f>
        <v>0</v>
      </c>
      <c r="N1369" s="570">
        <f>'KL TTHT CV DOT 2'!Q1368</f>
        <v>0</v>
      </c>
      <c r="O1369" s="570">
        <f t="shared" si="1197"/>
        <v>0</v>
      </c>
      <c r="P1369" s="552">
        <f t="shared" si="1204"/>
        <v>0</v>
      </c>
      <c r="Q1369" s="71"/>
      <c r="R1369" s="71"/>
      <c r="S1369" s="552" t="e">
        <f>#REF!+Q1369+R1369</f>
        <v>#REF!</v>
      </c>
      <c r="T1369" s="257">
        <f t="shared" si="1198"/>
        <v>0</v>
      </c>
      <c r="U1369" s="257">
        <f t="shared" si="1199"/>
        <v>0</v>
      </c>
      <c r="V1369" s="257">
        <f t="shared" si="1205"/>
        <v>0</v>
      </c>
      <c r="W1369" s="257">
        <f t="shared" si="1200"/>
        <v>0</v>
      </c>
      <c r="X1369" s="257">
        <f t="shared" si="1201"/>
        <v>0</v>
      </c>
      <c r="Y1369" s="257">
        <f t="shared" si="1206"/>
        <v>0</v>
      </c>
      <c r="Z1369" s="257">
        <f t="shared" si="1207"/>
        <v>0</v>
      </c>
      <c r="AA1369" s="990"/>
    </row>
    <row r="1370" spans="1:27" outlineLevel="1">
      <c r="A1370" s="137" t="s">
        <v>481</v>
      </c>
      <c r="B1370" s="137"/>
      <c r="C1370" s="138" t="s">
        <v>482</v>
      </c>
      <c r="D1370" s="94">
        <v>1</v>
      </c>
      <c r="E1370" s="94"/>
      <c r="F1370" s="139" t="s">
        <v>10</v>
      </c>
      <c r="G1370" s="71"/>
      <c r="H1370" s="71"/>
      <c r="I1370" s="71"/>
      <c r="J1370" s="71"/>
      <c r="K1370" s="71"/>
      <c r="L1370" s="62">
        <v>0</v>
      </c>
      <c r="M1370" s="552">
        <f>'KL TTHT CV DOT 2'!P1369</f>
        <v>0</v>
      </c>
      <c r="N1370" s="570">
        <f>'KL TTHT CV DOT 2'!Q1369</f>
        <v>0</v>
      </c>
      <c r="O1370" s="570">
        <f t="shared" si="1197"/>
        <v>0</v>
      </c>
      <c r="P1370" s="552">
        <f t="shared" si="1204"/>
        <v>0</v>
      </c>
      <c r="Q1370" s="71"/>
      <c r="R1370" s="71"/>
      <c r="S1370" s="552" t="e">
        <f>#REF!+Q1370+R1370</f>
        <v>#REF!</v>
      </c>
      <c r="T1370" s="257">
        <f t="shared" si="1198"/>
        <v>0</v>
      </c>
      <c r="U1370" s="257">
        <f t="shared" si="1199"/>
        <v>0</v>
      </c>
      <c r="V1370" s="257">
        <f t="shared" si="1205"/>
        <v>0</v>
      </c>
      <c r="W1370" s="257">
        <f t="shared" si="1200"/>
        <v>0</v>
      </c>
      <c r="X1370" s="257">
        <f t="shared" si="1201"/>
        <v>0</v>
      </c>
      <c r="Y1370" s="257">
        <f t="shared" si="1206"/>
        <v>0</v>
      </c>
      <c r="Z1370" s="257">
        <f t="shared" si="1207"/>
        <v>0</v>
      </c>
      <c r="AA1370" s="990"/>
    </row>
    <row r="1371" spans="1:27" outlineLevel="1">
      <c r="A1371" s="137" t="s">
        <v>483</v>
      </c>
      <c r="B1371" s="137"/>
      <c r="C1371" s="138" t="s">
        <v>484</v>
      </c>
      <c r="D1371" s="94">
        <v>1</v>
      </c>
      <c r="E1371" s="94"/>
      <c r="F1371" s="139" t="s">
        <v>10</v>
      </c>
      <c r="G1371" s="71"/>
      <c r="H1371" s="71"/>
      <c r="I1371" s="71"/>
      <c r="J1371" s="71"/>
      <c r="K1371" s="71"/>
      <c r="L1371" s="62">
        <v>0</v>
      </c>
      <c r="M1371" s="552">
        <f>'KL TTHT CV DOT 2'!P1370</f>
        <v>0</v>
      </c>
      <c r="N1371" s="570">
        <f>'KL TTHT CV DOT 2'!Q1370</f>
        <v>0</v>
      </c>
      <c r="O1371" s="570">
        <f t="shared" si="1197"/>
        <v>0</v>
      </c>
      <c r="P1371" s="552">
        <f t="shared" si="1204"/>
        <v>0</v>
      </c>
      <c r="Q1371" s="71"/>
      <c r="R1371" s="71"/>
      <c r="S1371" s="552" t="e">
        <f>#REF!+Q1371+R1371</f>
        <v>#REF!</v>
      </c>
      <c r="T1371" s="257">
        <f t="shared" si="1198"/>
        <v>0</v>
      </c>
      <c r="U1371" s="257">
        <f t="shared" si="1199"/>
        <v>0</v>
      </c>
      <c r="V1371" s="257">
        <f t="shared" si="1205"/>
        <v>0</v>
      </c>
      <c r="W1371" s="257">
        <f t="shared" si="1200"/>
        <v>0</v>
      </c>
      <c r="X1371" s="257">
        <f t="shared" si="1201"/>
        <v>0</v>
      </c>
      <c r="Y1371" s="257">
        <f t="shared" si="1206"/>
        <v>0</v>
      </c>
      <c r="Z1371" s="257">
        <f t="shared" si="1207"/>
        <v>0</v>
      </c>
      <c r="AA1371" s="990"/>
    </row>
    <row r="1372" spans="1:27" outlineLevel="1">
      <c r="A1372" s="137" t="s">
        <v>485</v>
      </c>
      <c r="B1372" s="137"/>
      <c r="C1372" s="138" t="s">
        <v>486</v>
      </c>
      <c r="D1372" s="94">
        <v>1</v>
      </c>
      <c r="E1372" s="94"/>
      <c r="F1372" s="139" t="s">
        <v>10</v>
      </c>
      <c r="G1372" s="71"/>
      <c r="H1372" s="71"/>
      <c r="I1372" s="71"/>
      <c r="J1372" s="71"/>
      <c r="K1372" s="71"/>
      <c r="L1372" s="62">
        <v>0</v>
      </c>
      <c r="M1372" s="552">
        <f>'KL TTHT CV DOT 2'!P1371</f>
        <v>0</v>
      </c>
      <c r="N1372" s="570">
        <f>'KL TTHT CV DOT 2'!Q1371</f>
        <v>0</v>
      </c>
      <c r="O1372" s="570">
        <f t="shared" si="1197"/>
        <v>0</v>
      </c>
      <c r="P1372" s="552">
        <f t="shared" si="1204"/>
        <v>0</v>
      </c>
      <c r="Q1372" s="71"/>
      <c r="R1372" s="71"/>
      <c r="S1372" s="552" t="e">
        <f>#REF!+Q1372+R1372</f>
        <v>#REF!</v>
      </c>
      <c r="T1372" s="257">
        <f t="shared" si="1198"/>
        <v>0</v>
      </c>
      <c r="U1372" s="257">
        <f t="shared" si="1199"/>
        <v>0</v>
      </c>
      <c r="V1372" s="257">
        <f t="shared" si="1205"/>
        <v>0</v>
      </c>
      <c r="W1372" s="257">
        <f t="shared" si="1200"/>
        <v>0</v>
      </c>
      <c r="X1372" s="257">
        <f t="shared" si="1201"/>
        <v>0</v>
      </c>
      <c r="Y1372" s="257">
        <f t="shared" si="1206"/>
        <v>0</v>
      </c>
      <c r="Z1372" s="257">
        <f t="shared" si="1207"/>
        <v>0</v>
      </c>
      <c r="AA1372" s="990"/>
    </row>
    <row r="1373" spans="1:27" outlineLevel="1">
      <c r="A1373" s="137" t="s">
        <v>487</v>
      </c>
      <c r="B1373" s="137"/>
      <c r="C1373" s="138" t="s">
        <v>488</v>
      </c>
      <c r="D1373" s="94">
        <v>1</v>
      </c>
      <c r="E1373" s="94"/>
      <c r="F1373" s="139" t="s">
        <v>10</v>
      </c>
      <c r="G1373" s="71"/>
      <c r="H1373" s="71"/>
      <c r="I1373" s="71"/>
      <c r="J1373" s="71"/>
      <c r="K1373" s="71"/>
      <c r="L1373" s="62">
        <v>0</v>
      </c>
      <c r="M1373" s="552">
        <f>'KL TTHT CV DOT 2'!P1372</f>
        <v>0</v>
      </c>
      <c r="N1373" s="570">
        <f>'KL TTHT CV DOT 2'!Q1372</f>
        <v>0</v>
      </c>
      <c r="O1373" s="570">
        <f t="shared" si="1197"/>
        <v>0</v>
      </c>
      <c r="P1373" s="552">
        <f t="shared" si="1204"/>
        <v>0</v>
      </c>
      <c r="Q1373" s="71"/>
      <c r="R1373" s="71"/>
      <c r="S1373" s="552" t="e">
        <f>#REF!+Q1373+R1373</f>
        <v>#REF!</v>
      </c>
      <c r="T1373" s="257">
        <f t="shared" si="1198"/>
        <v>0</v>
      </c>
      <c r="U1373" s="257">
        <f t="shared" si="1199"/>
        <v>0</v>
      </c>
      <c r="V1373" s="257">
        <f t="shared" si="1205"/>
        <v>0</v>
      </c>
      <c r="W1373" s="257">
        <f t="shared" si="1200"/>
        <v>0</v>
      </c>
      <c r="X1373" s="257">
        <f t="shared" si="1201"/>
        <v>0</v>
      </c>
      <c r="Y1373" s="257">
        <f t="shared" si="1206"/>
        <v>0</v>
      </c>
      <c r="Z1373" s="257">
        <f t="shared" si="1207"/>
        <v>0</v>
      </c>
      <c r="AA1373" s="990"/>
    </row>
    <row r="1374" spans="1:27" outlineLevel="1">
      <c r="A1374" s="137" t="s">
        <v>489</v>
      </c>
      <c r="B1374" s="137"/>
      <c r="C1374" s="138" t="s">
        <v>490</v>
      </c>
      <c r="D1374" s="94">
        <v>1</v>
      </c>
      <c r="E1374" s="94"/>
      <c r="F1374" s="139" t="s">
        <v>10</v>
      </c>
      <c r="G1374" s="71"/>
      <c r="H1374" s="71"/>
      <c r="I1374" s="71"/>
      <c r="J1374" s="71"/>
      <c r="K1374" s="71"/>
      <c r="L1374" s="62">
        <v>0</v>
      </c>
      <c r="M1374" s="552">
        <f>'KL TTHT CV DOT 2'!P1373</f>
        <v>0</v>
      </c>
      <c r="N1374" s="570">
        <f>'KL TTHT CV DOT 2'!Q1373</f>
        <v>0</v>
      </c>
      <c r="O1374" s="570">
        <f t="shared" si="1197"/>
        <v>0</v>
      </c>
      <c r="P1374" s="552">
        <f t="shared" si="1204"/>
        <v>0</v>
      </c>
      <c r="Q1374" s="71"/>
      <c r="R1374" s="71"/>
      <c r="S1374" s="552" t="e">
        <f>#REF!+Q1374+R1374</f>
        <v>#REF!</v>
      </c>
      <c r="T1374" s="257">
        <f t="shared" si="1198"/>
        <v>0</v>
      </c>
      <c r="U1374" s="257">
        <f t="shared" si="1199"/>
        <v>0</v>
      </c>
      <c r="V1374" s="257">
        <f t="shared" si="1205"/>
        <v>0</v>
      </c>
      <c r="W1374" s="257">
        <f t="shared" si="1200"/>
        <v>0</v>
      </c>
      <c r="X1374" s="257">
        <f t="shared" si="1201"/>
        <v>0</v>
      </c>
      <c r="Y1374" s="257">
        <f t="shared" si="1206"/>
        <v>0</v>
      </c>
      <c r="Z1374" s="257">
        <f t="shared" si="1207"/>
        <v>0</v>
      </c>
      <c r="AA1374" s="990"/>
    </row>
    <row r="1375" spans="1:27" ht="26.4" outlineLevel="1">
      <c r="A1375" s="137" t="s">
        <v>491</v>
      </c>
      <c r="B1375" s="137"/>
      <c r="C1375" s="138" t="s">
        <v>492</v>
      </c>
      <c r="D1375" s="94">
        <v>1</v>
      </c>
      <c r="E1375" s="94"/>
      <c r="F1375" s="139" t="s">
        <v>10</v>
      </c>
      <c r="G1375" s="71"/>
      <c r="H1375" s="71"/>
      <c r="I1375" s="71"/>
      <c r="J1375" s="71"/>
      <c r="K1375" s="71"/>
      <c r="L1375" s="62">
        <v>0</v>
      </c>
      <c r="M1375" s="552">
        <f>'KL TTHT CV DOT 2'!P1374</f>
        <v>0</v>
      </c>
      <c r="N1375" s="570">
        <f>'KL TTHT CV DOT 2'!Q1374</f>
        <v>0</v>
      </c>
      <c r="O1375" s="570">
        <f t="shared" si="1197"/>
        <v>0</v>
      </c>
      <c r="P1375" s="552">
        <f t="shared" si="1204"/>
        <v>0</v>
      </c>
      <c r="Q1375" s="71"/>
      <c r="R1375" s="71"/>
      <c r="S1375" s="552" t="e">
        <f>#REF!+Q1375+R1375</f>
        <v>#REF!</v>
      </c>
      <c r="T1375" s="257">
        <f t="shared" si="1198"/>
        <v>0</v>
      </c>
      <c r="U1375" s="257">
        <f t="shared" si="1199"/>
        <v>0</v>
      </c>
      <c r="V1375" s="257">
        <f t="shared" si="1205"/>
        <v>0</v>
      </c>
      <c r="W1375" s="257">
        <f t="shared" si="1200"/>
        <v>0</v>
      </c>
      <c r="X1375" s="257">
        <f t="shared" si="1201"/>
        <v>0</v>
      </c>
      <c r="Y1375" s="257">
        <f t="shared" si="1206"/>
        <v>0</v>
      </c>
      <c r="Z1375" s="257">
        <f t="shared" si="1207"/>
        <v>0</v>
      </c>
      <c r="AA1375" s="990"/>
    </row>
    <row r="1376" spans="1:27" outlineLevel="1">
      <c r="A1376" s="137" t="s">
        <v>493</v>
      </c>
      <c r="B1376" s="137"/>
      <c r="C1376" s="138" t="s">
        <v>494</v>
      </c>
      <c r="D1376" s="94">
        <v>1</v>
      </c>
      <c r="E1376" s="94"/>
      <c r="F1376" s="139" t="s">
        <v>10</v>
      </c>
      <c r="G1376" s="71"/>
      <c r="H1376" s="71"/>
      <c r="I1376" s="71"/>
      <c r="J1376" s="71"/>
      <c r="K1376" s="71"/>
      <c r="L1376" s="62">
        <v>0</v>
      </c>
      <c r="M1376" s="552">
        <f>'KL TTHT CV DOT 2'!P1375</f>
        <v>0</v>
      </c>
      <c r="N1376" s="570">
        <f>'KL TTHT CV DOT 2'!Q1375</f>
        <v>0</v>
      </c>
      <c r="O1376" s="570">
        <f t="shared" si="1197"/>
        <v>0</v>
      </c>
      <c r="P1376" s="552">
        <f t="shared" si="1204"/>
        <v>0</v>
      </c>
      <c r="Q1376" s="71"/>
      <c r="R1376" s="71"/>
      <c r="S1376" s="552" t="e">
        <f>#REF!+Q1376+R1376</f>
        <v>#REF!</v>
      </c>
      <c r="T1376" s="257">
        <f t="shared" si="1198"/>
        <v>0</v>
      </c>
      <c r="U1376" s="257">
        <f t="shared" si="1199"/>
        <v>0</v>
      </c>
      <c r="V1376" s="257">
        <f t="shared" si="1205"/>
        <v>0</v>
      </c>
      <c r="W1376" s="257">
        <f t="shared" si="1200"/>
        <v>0</v>
      </c>
      <c r="X1376" s="257">
        <f t="shared" si="1201"/>
        <v>0</v>
      </c>
      <c r="Y1376" s="257">
        <f t="shared" si="1206"/>
        <v>0</v>
      </c>
      <c r="Z1376" s="257">
        <f t="shared" si="1207"/>
        <v>0</v>
      </c>
      <c r="AA1376" s="990"/>
    </row>
    <row r="1377" spans="1:27">
      <c r="A1377" s="137"/>
      <c r="B1377" s="137"/>
      <c r="C1377" s="138"/>
      <c r="D1377" s="94"/>
      <c r="E1377" s="94"/>
      <c r="F1377" s="139"/>
      <c r="G1377" s="71"/>
      <c r="H1377" s="71"/>
      <c r="I1377" s="71"/>
      <c r="J1377" s="71"/>
      <c r="K1377" s="71"/>
      <c r="L1377" s="71"/>
      <c r="M1377" s="552">
        <f>'KL TTHT CV DOT 2'!P1376</f>
        <v>0</v>
      </c>
      <c r="N1377" s="570">
        <f>'KL TTHT CV DOT 2'!Q1376</f>
        <v>0</v>
      </c>
      <c r="O1377" s="570">
        <f t="shared" si="1197"/>
        <v>0</v>
      </c>
      <c r="P1377" s="552">
        <f t="shared" si="1204"/>
        <v>0</v>
      </c>
      <c r="Q1377" s="71"/>
      <c r="R1377" s="71"/>
      <c r="S1377" s="552" t="e">
        <f>#REF!+Q1377+R1377</f>
        <v>#REF!</v>
      </c>
      <c r="T1377" s="257">
        <f t="shared" si="1198"/>
        <v>0</v>
      </c>
      <c r="U1377" s="257">
        <f t="shared" si="1199"/>
        <v>0</v>
      </c>
      <c r="V1377" s="257">
        <f t="shared" si="1205"/>
        <v>0</v>
      </c>
      <c r="W1377" s="257">
        <f t="shared" si="1200"/>
        <v>0</v>
      </c>
      <c r="X1377" s="257">
        <f t="shared" si="1201"/>
        <v>0</v>
      </c>
      <c r="Y1377" s="257">
        <f t="shared" si="1206"/>
        <v>0</v>
      </c>
      <c r="Z1377" s="257">
        <f t="shared" si="1207"/>
        <v>0</v>
      </c>
      <c r="AA1377" s="990"/>
    </row>
    <row r="1378" spans="1:27">
      <c r="A1378" s="149" t="s">
        <v>495</v>
      </c>
      <c r="B1378" s="149"/>
      <c r="C1378" s="150" t="s">
        <v>253</v>
      </c>
      <c r="D1378" s="100"/>
      <c r="E1378" s="100"/>
      <c r="F1378" s="151"/>
      <c r="G1378" s="75"/>
      <c r="H1378" s="75"/>
      <c r="I1378" s="75"/>
      <c r="J1378" s="75"/>
      <c r="K1378" s="75"/>
      <c r="L1378" s="75">
        <f>L1379</f>
        <v>0</v>
      </c>
      <c r="M1378" s="555">
        <f>'KL TTHT CV DOT 2'!P1377</f>
        <v>0</v>
      </c>
      <c r="N1378" s="571">
        <f>'KL TTHT CV DOT 2'!Q1377</f>
        <v>0</v>
      </c>
      <c r="O1378" s="571">
        <f t="shared" si="1197"/>
        <v>0</v>
      </c>
      <c r="P1378" s="555">
        <f t="shared" si="1204"/>
        <v>0</v>
      </c>
      <c r="Q1378" s="75"/>
      <c r="R1378" s="75"/>
      <c r="S1378" s="555" t="e">
        <f>#REF!+Q1378+R1378</f>
        <v>#REF!</v>
      </c>
      <c r="T1378" s="259">
        <f t="shared" si="1198"/>
        <v>0</v>
      </c>
      <c r="U1378" s="259">
        <f t="shared" si="1199"/>
        <v>0</v>
      </c>
      <c r="V1378" s="259">
        <f t="shared" si="1205"/>
        <v>0</v>
      </c>
      <c r="W1378" s="259">
        <f t="shared" si="1200"/>
        <v>0</v>
      </c>
      <c r="X1378" s="259">
        <f t="shared" si="1201"/>
        <v>0</v>
      </c>
      <c r="Y1378" s="259">
        <f t="shared" si="1206"/>
        <v>0</v>
      </c>
      <c r="Z1378" s="259">
        <f t="shared" si="1207"/>
        <v>0</v>
      </c>
      <c r="AA1378" s="988"/>
    </row>
    <row r="1379" spans="1:27">
      <c r="A1379" s="137" t="s">
        <v>496</v>
      </c>
      <c r="B1379" s="137"/>
      <c r="C1379" s="138" t="s">
        <v>497</v>
      </c>
      <c r="D1379" s="94">
        <v>1</v>
      </c>
      <c r="E1379" s="94"/>
      <c r="F1379" s="139" t="s">
        <v>73</v>
      </c>
      <c r="G1379" s="71"/>
      <c r="H1379" s="71"/>
      <c r="I1379" s="71"/>
      <c r="J1379" s="71"/>
      <c r="K1379" s="71"/>
      <c r="L1379" s="62">
        <v>0</v>
      </c>
      <c r="M1379" s="552">
        <f>'KL TTHT CV DOT 2'!P1378</f>
        <v>0</v>
      </c>
      <c r="N1379" s="570">
        <f>'KL TTHT CV DOT 2'!Q1378</f>
        <v>0</v>
      </c>
      <c r="O1379" s="570">
        <f t="shared" si="1197"/>
        <v>0</v>
      </c>
      <c r="P1379" s="552">
        <f t="shared" si="1204"/>
        <v>0</v>
      </c>
      <c r="Q1379" s="71"/>
      <c r="R1379" s="71"/>
      <c r="S1379" s="552" t="e">
        <f>#REF!+Q1379+R1379</f>
        <v>#REF!</v>
      </c>
      <c r="T1379" s="257">
        <f t="shared" si="1198"/>
        <v>0</v>
      </c>
      <c r="U1379" s="257">
        <f t="shared" si="1199"/>
        <v>0</v>
      </c>
      <c r="V1379" s="257">
        <f t="shared" si="1205"/>
        <v>0</v>
      </c>
      <c r="W1379" s="257">
        <f t="shared" si="1200"/>
        <v>0</v>
      </c>
      <c r="X1379" s="257">
        <f t="shared" si="1201"/>
        <v>0</v>
      </c>
      <c r="Y1379" s="257">
        <f t="shared" si="1206"/>
        <v>0</v>
      </c>
      <c r="Z1379" s="257">
        <f t="shared" si="1207"/>
        <v>0</v>
      </c>
      <c r="AA1379" s="990"/>
    </row>
    <row r="1380" spans="1:27">
      <c r="A1380" s="137"/>
      <c r="B1380" s="137"/>
      <c r="C1380" s="138"/>
      <c r="D1380" s="94"/>
      <c r="E1380" s="94"/>
      <c r="F1380" s="139"/>
      <c r="G1380" s="71"/>
      <c r="H1380" s="71"/>
      <c r="I1380" s="71"/>
      <c r="J1380" s="71"/>
      <c r="K1380" s="71"/>
      <c r="L1380" s="71"/>
      <c r="M1380" s="552">
        <f>'KL TTHT CV DOT 2'!P1379</f>
        <v>0</v>
      </c>
      <c r="N1380" s="570">
        <f>'KL TTHT CV DOT 2'!Q1379</f>
        <v>0</v>
      </c>
      <c r="O1380" s="570">
        <f t="shared" si="1197"/>
        <v>0</v>
      </c>
      <c r="P1380" s="552">
        <f t="shared" si="1204"/>
        <v>0</v>
      </c>
      <c r="Q1380" s="71"/>
      <c r="R1380" s="71"/>
      <c r="S1380" s="552" t="e">
        <f>#REF!+Q1380+R1380</f>
        <v>#REF!</v>
      </c>
      <c r="T1380" s="257">
        <f t="shared" si="1198"/>
        <v>0</v>
      </c>
      <c r="U1380" s="257">
        <f t="shared" si="1199"/>
        <v>0</v>
      </c>
      <c r="V1380" s="257">
        <f t="shared" si="1205"/>
        <v>0</v>
      </c>
      <c r="W1380" s="257">
        <f t="shared" si="1200"/>
        <v>0</v>
      </c>
      <c r="X1380" s="257">
        <f t="shared" si="1201"/>
        <v>0</v>
      </c>
      <c r="Y1380" s="257">
        <f t="shared" si="1206"/>
        <v>0</v>
      </c>
      <c r="Z1380" s="257">
        <f t="shared" si="1207"/>
        <v>0</v>
      </c>
      <c r="AA1380" s="990"/>
    </row>
    <row r="1381" spans="1:27">
      <c r="A1381" s="149" t="s">
        <v>498</v>
      </c>
      <c r="B1381" s="149"/>
      <c r="C1381" s="150" t="s">
        <v>499</v>
      </c>
      <c r="D1381" s="100"/>
      <c r="E1381" s="100"/>
      <c r="F1381" s="151"/>
      <c r="G1381" s="75"/>
      <c r="H1381" s="75"/>
      <c r="I1381" s="75"/>
      <c r="J1381" s="75"/>
      <c r="K1381" s="75"/>
      <c r="L1381" s="75">
        <f>L1382</f>
        <v>0</v>
      </c>
      <c r="M1381" s="555">
        <f>'KL TTHT CV DOT 2'!P1380</f>
        <v>0</v>
      </c>
      <c r="N1381" s="571">
        <f>'KL TTHT CV DOT 2'!Q1380</f>
        <v>0</v>
      </c>
      <c r="O1381" s="571">
        <f t="shared" si="1197"/>
        <v>0</v>
      </c>
      <c r="P1381" s="555">
        <f t="shared" si="1204"/>
        <v>0</v>
      </c>
      <c r="Q1381" s="75"/>
      <c r="R1381" s="75"/>
      <c r="S1381" s="555" t="e">
        <f>#REF!+Q1381+R1381</f>
        <v>#REF!</v>
      </c>
      <c r="T1381" s="259">
        <f t="shared" si="1198"/>
        <v>0</v>
      </c>
      <c r="U1381" s="259">
        <f t="shared" si="1199"/>
        <v>0</v>
      </c>
      <c r="V1381" s="259">
        <f t="shared" si="1205"/>
        <v>0</v>
      </c>
      <c r="W1381" s="259">
        <f t="shared" si="1200"/>
        <v>0</v>
      </c>
      <c r="X1381" s="259">
        <f t="shared" si="1201"/>
        <v>0</v>
      </c>
      <c r="Y1381" s="259">
        <f t="shared" si="1206"/>
        <v>0</v>
      </c>
      <c r="Z1381" s="259">
        <f t="shared" si="1207"/>
        <v>0</v>
      </c>
      <c r="AA1381" s="988"/>
    </row>
    <row r="1382" spans="1:27">
      <c r="A1382" s="137" t="s">
        <v>500</v>
      </c>
      <c r="B1382" s="137"/>
      <c r="C1382" s="138" t="s">
        <v>497</v>
      </c>
      <c r="D1382" s="94">
        <v>1</v>
      </c>
      <c r="E1382" s="94"/>
      <c r="F1382" s="139" t="s">
        <v>73</v>
      </c>
      <c r="G1382" s="71"/>
      <c r="H1382" s="71"/>
      <c r="I1382" s="71"/>
      <c r="J1382" s="71"/>
      <c r="K1382" s="71"/>
      <c r="L1382" s="62">
        <v>0</v>
      </c>
      <c r="M1382" s="552">
        <f>'KL TTHT CV DOT 2'!P1381</f>
        <v>0</v>
      </c>
      <c r="N1382" s="570">
        <f>'KL TTHT CV DOT 2'!Q1381</f>
        <v>0</v>
      </c>
      <c r="O1382" s="570">
        <f t="shared" si="1197"/>
        <v>0</v>
      </c>
      <c r="P1382" s="552">
        <f t="shared" si="1204"/>
        <v>0</v>
      </c>
      <c r="Q1382" s="71"/>
      <c r="R1382" s="71"/>
      <c r="S1382" s="552" t="e">
        <f>#REF!+Q1382+R1382</f>
        <v>#REF!</v>
      </c>
      <c r="T1382" s="257">
        <f t="shared" si="1198"/>
        <v>0</v>
      </c>
      <c r="U1382" s="257">
        <f t="shared" si="1199"/>
        <v>0</v>
      </c>
      <c r="V1382" s="257">
        <f t="shared" si="1205"/>
        <v>0</v>
      </c>
      <c r="W1382" s="257">
        <f t="shared" si="1200"/>
        <v>0</v>
      </c>
      <c r="X1382" s="257">
        <f t="shared" si="1201"/>
        <v>0</v>
      </c>
      <c r="Y1382" s="257">
        <f t="shared" si="1206"/>
        <v>0</v>
      </c>
      <c r="Z1382" s="257">
        <f t="shared" si="1207"/>
        <v>0</v>
      </c>
      <c r="AA1382" s="990"/>
    </row>
    <row r="1383" spans="1:27">
      <c r="A1383" s="146"/>
      <c r="B1383" s="146"/>
      <c r="C1383" s="147"/>
      <c r="D1383" s="99"/>
      <c r="E1383" s="99"/>
      <c r="F1383" s="148"/>
      <c r="G1383" s="82"/>
      <c r="H1383" s="82"/>
      <c r="I1383" s="82"/>
      <c r="J1383" s="82"/>
      <c r="K1383" s="82"/>
      <c r="L1383" s="62"/>
      <c r="M1383" s="553">
        <f>'KL TTHT CV DOT 2'!P1382</f>
        <v>0</v>
      </c>
      <c r="N1383" s="576">
        <f>'KL TTHT CV DOT 2'!Q1382</f>
        <v>0</v>
      </c>
      <c r="O1383" s="576">
        <f t="shared" si="1197"/>
        <v>0</v>
      </c>
      <c r="P1383" s="553">
        <f t="shared" si="1204"/>
        <v>0</v>
      </c>
      <c r="Q1383" s="82"/>
      <c r="R1383" s="82"/>
      <c r="S1383" s="553" t="e">
        <f>#REF!+Q1383+R1383</f>
        <v>#REF!</v>
      </c>
      <c r="T1383" s="266">
        <f t="shared" si="1198"/>
        <v>0</v>
      </c>
      <c r="U1383" s="266">
        <f t="shared" si="1199"/>
        <v>0</v>
      </c>
      <c r="V1383" s="266">
        <f t="shared" si="1205"/>
        <v>0</v>
      </c>
      <c r="W1383" s="266">
        <f t="shared" si="1200"/>
        <v>0</v>
      </c>
      <c r="X1383" s="266">
        <f t="shared" si="1201"/>
        <v>0</v>
      </c>
      <c r="Y1383" s="266">
        <f t="shared" si="1206"/>
        <v>0</v>
      </c>
      <c r="Z1383" s="266">
        <f t="shared" si="1207"/>
        <v>0</v>
      </c>
      <c r="AA1383" s="988"/>
    </row>
    <row r="1384" spans="1:27">
      <c r="A1384" s="647"/>
      <c r="B1384" s="647"/>
      <c r="C1384" s="652" t="s">
        <v>1673</v>
      </c>
      <c r="D1384" s="648"/>
      <c r="E1384" s="648"/>
      <c r="F1384" s="649"/>
      <c r="G1384" s="650"/>
      <c r="H1384" s="650"/>
      <c r="I1384" s="650"/>
      <c r="J1384" s="650"/>
      <c r="K1384" s="650"/>
      <c r="L1384" s="650">
        <f>SUBTOTAL(9,L1385:L1535)</f>
        <v>1143011058.0929201</v>
      </c>
      <c r="M1384" s="651">
        <f>'KL TTHT CV DOT 2'!P1383</f>
        <v>0</v>
      </c>
      <c r="N1384" s="1016">
        <f>'KL TTHT CV DOT 2'!Q1383</f>
        <v>0</v>
      </c>
      <c r="O1384" s="1016">
        <f t="shared" si="1197"/>
        <v>0</v>
      </c>
      <c r="P1384" s="651">
        <f t="shared" si="1204"/>
        <v>0</v>
      </c>
      <c r="Q1384" s="651"/>
      <c r="R1384" s="651"/>
      <c r="S1384" s="651" t="e">
        <f>#REF!+Q1384+R1384</f>
        <v>#REF!</v>
      </c>
      <c r="T1384" s="840">
        <f t="shared" si="1198"/>
        <v>0</v>
      </c>
      <c r="U1384" s="840">
        <f t="shared" si="1199"/>
        <v>0</v>
      </c>
      <c r="V1384" s="840">
        <f>SUBTOTAL(9,V1385:V1535)</f>
        <v>6333059.2000000011</v>
      </c>
      <c r="W1384" s="840">
        <f t="shared" si="1200"/>
        <v>0</v>
      </c>
      <c r="X1384" s="840">
        <f t="shared" si="1201"/>
        <v>0</v>
      </c>
      <c r="Y1384" s="840">
        <f>SUBTOTAL(9,Y1385:Y1535)</f>
        <v>331236002.42318487</v>
      </c>
      <c r="Z1384" s="840">
        <f>SUBTOTAL(9,Z1385:Z1535)</f>
        <v>337569061.62318486</v>
      </c>
      <c r="AA1384" s="988"/>
    </row>
    <row r="1385" spans="1:27" s="6" customFormat="1" ht="15.6">
      <c r="A1385" s="64" t="s">
        <v>76</v>
      </c>
      <c r="B1385" s="64"/>
      <c r="C1385" s="65" t="s">
        <v>38</v>
      </c>
      <c r="D1385" s="117"/>
      <c r="E1385" s="167"/>
      <c r="F1385" s="450"/>
      <c r="G1385" s="169"/>
      <c r="H1385" s="169"/>
      <c r="I1385" s="169"/>
      <c r="J1385" s="169">
        <f>SUBTOTAL(9,J1386:J1456)</f>
        <v>585597305.97807789</v>
      </c>
      <c r="K1385" s="169">
        <f>SUBTOTAL(9,K1386:K1456)</f>
        <v>205702981.36610115</v>
      </c>
      <c r="L1385" s="169">
        <f>SUBTOTAL(9,L1386:L1456)</f>
        <v>791300287.3441788</v>
      </c>
      <c r="M1385" s="169">
        <f>'KL TTHT CV DOT 2'!P1384</f>
        <v>0</v>
      </c>
      <c r="N1385" s="573">
        <f>'KL TTHT CV DOT 2'!Q1384</f>
        <v>0</v>
      </c>
      <c r="O1385" s="573">
        <f t="shared" si="1197"/>
        <v>0</v>
      </c>
      <c r="P1385" s="551">
        <f t="shared" si="1204"/>
        <v>0</v>
      </c>
      <c r="Q1385" s="169"/>
      <c r="R1385" s="169"/>
      <c r="S1385" s="551" t="e">
        <f>#REF!+Q1385+R1385</f>
        <v>#REF!</v>
      </c>
      <c r="T1385" s="841">
        <f t="shared" ref="T1385:Z1385" si="1208">SUBTOTAL(9,T1386:T1456)</f>
        <v>0</v>
      </c>
      <c r="U1385" s="841">
        <f t="shared" si="1208"/>
        <v>0</v>
      </c>
      <c r="V1385" s="841">
        <f t="shared" si="1208"/>
        <v>0</v>
      </c>
      <c r="W1385" s="841">
        <f t="shared" si="1208"/>
        <v>258726771.76855499</v>
      </c>
      <c r="X1385" s="841">
        <f t="shared" si="1208"/>
        <v>72509230.654630005</v>
      </c>
      <c r="Y1385" s="841">
        <f t="shared" si="1208"/>
        <v>331236002.42318487</v>
      </c>
      <c r="Z1385" s="841">
        <f t="shared" si="1208"/>
        <v>331236002.42318487</v>
      </c>
      <c r="AA1385" s="988"/>
    </row>
    <row r="1386" spans="1:27" s="6" customFormat="1">
      <c r="A1386" s="8"/>
      <c r="B1386" s="8"/>
      <c r="C1386" s="25"/>
      <c r="D1386" s="94"/>
      <c r="E1386" s="94"/>
      <c r="F1386" s="18"/>
      <c r="G1386" s="71"/>
      <c r="H1386" s="71"/>
      <c r="I1386" s="71"/>
      <c r="J1386" s="71"/>
      <c r="K1386" s="71"/>
      <c r="L1386" s="71"/>
      <c r="M1386" s="570">
        <f>'KL TTHT CV DOT 2'!P1385</f>
        <v>0</v>
      </c>
      <c r="N1386" s="570">
        <f>'KL TTHT CV DOT 2'!Q1385</f>
        <v>0</v>
      </c>
      <c r="O1386" s="570">
        <f t="shared" si="1197"/>
        <v>0</v>
      </c>
      <c r="P1386" s="879">
        <f t="shared" si="1204"/>
        <v>0</v>
      </c>
      <c r="Q1386" s="570"/>
      <c r="R1386" s="570"/>
      <c r="S1386" s="879" t="e">
        <f>#REF!+Q1386+R1386</f>
        <v>#REF!</v>
      </c>
      <c r="T1386" s="257">
        <f>M1386*J1386</f>
        <v>0</v>
      </c>
      <c r="U1386" s="257">
        <f>M1386*K1386</f>
        <v>0</v>
      </c>
      <c r="V1386" s="257">
        <f t="shared" si="1205"/>
        <v>0</v>
      </c>
      <c r="W1386" s="257">
        <f>J1386*N1386</f>
        <v>0</v>
      </c>
      <c r="X1386" s="257">
        <f>K1386*N1386</f>
        <v>0</v>
      </c>
      <c r="Y1386" s="257">
        <f t="shared" ref="Y1386" si="1209">W1386+X1386</f>
        <v>0</v>
      </c>
      <c r="Z1386" s="257">
        <f>V1386+Y1386</f>
        <v>0</v>
      </c>
      <c r="AA1386" s="990"/>
    </row>
    <row r="1387" spans="1:27" s="6" customFormat="1" outlineLevel="1">
      <c r="A1387" s="19" t="s">
        <v>175</v>
      </c>
      <c r="B1387" s="19"/>
      <c r="C1387" s="35" t="s">
        <v>176</v>
      </c>
      <c r="D1387" s="98"/>
      <c r="E1387" s="98"/>
      <c r="F1387" s="22"/>
      <c r="G1387" s="74"/>
      <c r="H1387" s="74"/>
      <c r="I1387" s="74"/>
      <c r="J1387" s="75">
        <f>SUBTOTAL(9,J1388:J1456)</f>
        <v>585597305.97807789</v>
      </c>
      <c r="K1387" s="75">
        <f>SUBTOTAL(9,K1388:K1456)</f>
        <v>205702981.36610115</v>
      </c>
      <c r="L1387" s="75">
        <f>SUBTOTAL(9,L1388:L1456)</f>
        <v>791300287.3441788</v>
      </c>
      <c r="M1387" s="571">
        <f>'KL TTHT CV DOT 2'!P1386</f>
        <v>0</v>
      </c>
      <c r="N1387" s="571">
        <f>'KL TTHT CV DOT 2'!Q1386</f>
        <v>0</v>
      </c>
      <c r="O1387" s="571">
        <f t="shared" si="1197"/>
        <v>0</v>
      </c>
      <c r="P1387" s="880">
        <f t="shared" si="1204"/>
        <v>0</v>
      </c>
      <c r="Q1387" s="571"/>
      <c r="R1387" s="571"/>
      <c r="S1387" s="880" t="e">
        <f>#REF!+Q1387+R1387</f>
        <v>#REF!</v>
      </c>
      <c r="T1387" s="259">
        <f t="shared" ref="T1387:Z1387" si="1210">SUBTOTAL(9,T1388:T1456)</f>
        <v>0</v>
      </c>
      <c r="U1387" s="259">
        <f t="shared" si="1210"/>
        <v>0</v>
      </c>
      <c r="V1387" s="259">
        <f t="shared" si="1210"/>
        <v>0</v>
      </c>
      <c r="W1387" s="259">
        <f t="shared" si="1210"/>
        <v>258726771.76855499</v>
      </c>
      <c r="X1387" s="259">
        <f t="shared" si="1210"/>
        <v>72509230.654630005</v>
      </c>
      <c r="Y1387" s="259">
        <f t="shared" si="1210"/>
        <v>331236002.42318487</v>
      </c>
      <c r="Z1387" s="259">
        <f t="shared" si="1210"/>
        <v>331236002.42318487</v>
      </c>
      <c r="AA1387" s="988"/>
    </row>
    <row r="1388" spans="1:27" s="36" customFormat="1" outlineLevel="1">
      <c r="A1388" s="21" t="s">
        <v>183</v>
      </c>
      <c r="B1388" s="21"/>
      <c r="C1388" s="28" t="s">
        <v>184</v>
      </c>
      <c r="D1388" s="122">
        <v>1</v>
      </c>
      <c r="E1388" s="122"/>
      <c r="F1388" s="37" t="s">
        <v>10</v>
      </c>
      <c r="G1388" s="77"/>
      <c r="H1388" s="77"/>
      <c r="I1388" s="77"/>
      <c r="J1388" s="77">
        <f t="shared" ref="J1388:K1388" si="1211">SUBTOTAL(9,J1389:J1411)</f>
        <v>425312121.51690239</v>
      </c>
      <c r="K1388" s="77">
        <f t="shared" si="1211"/>
        <v>147070051.59877241</v>
      </c>
      <c r="L1388" s="77">
        <f>SUBTOTAL(9,L1389:L1411)</f>
        <v>572382173.11567473</v>
      </c>
      <c r="M1388" s="572">
        <f>'KL TTHT CV DOT 2'!P1387</f>
        <v>0</v>
      </c>
      <c r="N1388" s="572">
        <f>'KL TTHT CV DOT 2'!Q1387</f>
        <v>0</v>
      </c>
      <c r="O1388" s="572">
        <f t="shared" si="1197"/>
        <v>0</v>
      </c>
      <c r="P1388" s="881">
        <f t="shared" si="1204"/>
        <v>0</v>
      </c>
      <c r="Q1388" s="572"/>
      <c r="R1388" s="572"/>
      <c r="S1388" s="881" t="e">
        <f>#REF!+Q1388+R1388</f>
        <v>#REF!</v>
      </c>
      <c r="T1388" s="254">
        <f t="shared" ref="T1388:U1388" si="1212">SUBTOTAL(9,T1389:T1411)</f>
        <v>0</v>
      </c>
      <c r="U1388" s="254">
        <f t="shared" si="1212"/>
        <v>0</v>
      </c>
      <c r="V1388" s="254">
        <f>SUBTOTAL(9,V1389:V1411)</f>
        <v>0</v>
      </c>
      <c r="W1388" s="254">
        <f t="shared" ref="W1388:X1388" si="1213">SUBTOTAL(9,W1389:W1411)</f>
        <v>186112897.68098199</v>
      </c>
      <c r="X1388" s="254">
        <f t="shared" si="1213"/>
        <v>51465563.236890003</v>
      </c>
      <c r="Y1388" s="254">
        <f>SUBTOTAL(9,Y1389:Y1411)</f>
        <v>237578460.91787198</v>
      </c>
      <c r="Z1388" s="254">
        <f>SUBTOTAL(9,Z1389:Z1411)</f>
        <v>237578460.91787198</v>
      </c>
      <c r="AA1388" s="988"/>
    </row>
    <row r="1389" spans="1:27" s="6" customFormat="1" outlineLevel="2">
      <c r="A1389" s="8"/>
      <c r="B1389" s="8"/>
      <c r="C1389" s="25" t="s">
        <v>1062</v>
      </c>
      <c r="D1389" s="97">
        <v>470</v>
      </c>
      <c r="E1389" s="453">
        <v>485</v>
      </c>
      <c r="F1389" s="387" t="s">
        <v>624</v>
      </c>
      <c r="G1389" s="359">
        <v>362322.68570639991</v>
      </c>
      <c r="H1389" s="359">
        <v>115320.5625</v>
      </c>
      <c r="I1389" s="71">
        <f t="shared" ref="I1389:I1410" si="1214">SUM(G1389:H1389)</f>
        <v>477643.24820639991</v>
      </c>
      <c r="J1389" s="71">
        <f t="shared" ref="J1389:J1410" si="1215">G1389*E1389</f>
        <v>175726502.56760395</v>
      </c>
      <c r="K1389" s="71">
        <f t="shared" ref="K1389:K1410" si="1216">H1389*E1389</f>
        <v>55930472.8125</v>
      </c>
      <c r="L1389" s="71">
        <f t="shared" ref="L1389:L1410" si="1217">I1389*E1389</f>
        <v>231656975.38010395</v>
      </c>
      <c r="M1389" s="570">
        <f>'KL TTHT CV DOT 2'!P1388</f>
        <v>0</v>
      </c>
      <c r="N1389" s="570">
        <f>'KL TTHT CV DOT 2'!Q1388</f>
        <v>0.5</v>
      </c>
      <c r="O1389" s="570">
        <f t="shared" si="1197"/>
        <v>0.5</v>
      </c>
      <c r="P1389" s="879">
        <f t="shared" si="1204"/>
        <v>1</v>
      </c>
      <c r="Q1389" s="570"/>
      <c r="R1389" s="570"/>
      <c r="S1389" s="879" t="e">
        <f>#REF!+Q1389+R1389</f>
        <v>#REF!</v>
      </c>
      <c r="T1389" s="257">
        <f t="shared" ref="T1389:T1411" si="1218">M1389*J1389</f>
        <v>0</v>
      </c>
      <c r="U1389" s="257">
        <f t="shared" ref="U1389:U1411" si="1219">M1389*K1389</f>
        <v>0</v>
      </c>
      <c r="V1389" s="257">
        <f t="shared" si="1205"/>
        <v>0</v>
      </c>
      <c r="W1389" s="257">
        <f t="shared" ref="W1389:W1411" si="1220">J1389*N1389</f>
        <v>87863251.283801973</v>
      </c>
      <c r="X1389" s="257">
        <f t="shared" ref="X1389:X1411" si="1221">K1389*N1389</f>
        <v>27965236.40625</v>
      </c>
      <c r="Y1389" s="257">
        <f t="shared" ref="Y1389:Y1411" si="1222">W1389+X1389</f>
        <v>115828487.69005197</v>
      </c>
      <c r="Z1389" s="257">
        <f t="shared" ref="Z1389:Z1411" si="1223">V1389+Y1389</f>
        <v>115828487.69005197</v>
      </c>
      <c r="AA1389" s="990"/>
    </row>
    <row r="1390" spans="1:27" s="6" customFormat="1" outlineLevel="2">
      <c r="A1390" s="8"/>
      <c r="B1390" s="8"/>
      <c r="C1390" s="25" t="s">
        <v>1064</v>
      </c>
      <c r="D1390" s="97">
        <v>0</v>
      </c>
      <c r="E1390" s="442">
        <v>30</v>
      </c>
      <c r="F1390" s="387" t="s">
        <v>660</v>
      </c>
      <c r="G1390" s="359">
        <v>190224.16559999998</v>
      </c>
      <c r="H1390" s="359">
        <v>70966.5</v>
      </c>
      <c r="I1390" s="71">
        <f>SUM(G1390:H1390)</f>
        <v>261190.66559999998</v>
      </c>
      <c r="J1390" s="71">
        <f>G1390*E1390</f>
        <v>5706724.9679999994</v>
      </c>
      <c r="K1390" s="71">
        <f>H1390*E1390</f>
        <v>2128995</v>
      </c>
      <c r="L1390" s="71">
        <f>I1390*E1390</f>
        <v>7835719.9679999994</v>
      </c>
      <c r="M1390" s="570">
        <f>'KL TTHT CV DOT 2'!P1389</f>
        <v>0</v>
      </c>
      <c r="N1390" s="570">
        <f>'KL TTHT CV DOT 2'!Q1389</f>
        <v>0.5</v>
      </c>
      <c r="O1390" s="570">
        <f t="shared" si="1197"/>
        <v>0.5</v>
      </c>
      <c r="P1390" s="879">
        <f t="shared" si="1204"/>
        <v>1</v>
      </c>
      <c r="Q1390" s="570"/>
      <c r="R1390" s="570"/>
      <c r="S1390" s="879" t="e">
        <f>#REF!+Q1390+R1390</f>
        <v>#REF!</v>
      </c>
      <c r="T1390" s="257">
        <f t="shared" si="1218"/>
        <v>0</v>
      </c>
      <c r="U1390" s="257">
        <f t="shared" si="1219"/>
        <v>0</v>
      </c>
      <c r="V1390" s="257">
        <f t="shared" si="1205"/>
        <v>0</v>
      </c>
      <c r="W1390" s="257">
        <f t="shared" si="1220"/>
        <v>2853362.4839999997</v>
      </c>
      <c r="X1390" s="257">
        <f t="shared" si="1221"/>
        <v>1064497.5</v>
      </c>
      <c r="Y1390" s="257">
        <f t="shared" si="1222"/>
        <v>3917859.9839999997</v>
      </c>
      <c r="Z1390" s="257">
        <f t="shared" si="1223"/>
        <v>3917859.9839999997</v>
      </c>
      <c r="AA1390" s="990"/>
    </row>
    <row r="1391" spans="1:27" s="6" customFormat="1" outlineLevel="2">
      <c r="A1391" s="8"/>
      <c r="B1391" s="8"/>
      <c r="C1391" s="25" t="s">
        <v>1066</v>
      </c>
      <c r="D1391" s="97">
        <v>180</v>
      </c>
      <c r="E1391" s="442">
        <v>174</v>
      </c>
      <c r="F1391" s="387" t="s">
        <v>624</v>
      </c>
      <c r="G1391" s="359">
        <v>94950.666666666672</v>
      </c>
      <c r="H1391" s="359">
        <v>42579.9</v>
      </c>
      <c r="I1391" s="71">
        <f>SUM(G1391:H1391)</f>
        <v>137530.56666666668</v>
      </c>
      <c r="J1391" s="71">
        <f>G1391*E1391</f>
        <v>16521416</v>
      </c>
      <c r="K1391" s="71">
        <f>H1391*E1391</f>
        <v>7408902.6000000006</v>
      </c>
      <c r="L1391" s="71">
        <f>I1391*E1391</f>
        <v>23930318.600000001</v>
      </c>
      <c r="M1391" s="570">
        <f>'KL TTHT CV DOT 2'!P1390</f>
        <v>0</v>
      </c>
      <c r="N1391" s="570">
        <f>'KL TTHT CV DOT 2'!Q1390</f>
        <v>0.5</v>
      </c>
      <c r="O1391" s="570">
        <f t="shared" si="1197"/>
        <v>0.5</v>
      </c>
      <c r="P1391" s="879">
        <f t="shared" si="1204"/>
        <v>1</v>
      </c>
      <c r="Q1391" s="570"/>
      <c r="R1391" s="570"/>
      <c r="S1391" s="879" t="e">
        <f>#REF!+Q1391+R1391</f>
        <v>#REF!</v>
      </c>
      <c r="T1391" s="257">
        <f t="shared" si="1218"/>
        <v>0</v>
      </c>
      <c r="U1391" s="257">
        <f t="shared" si="1219"/>
        <v>0</v>
      </c>
      <c r="V1391" s="257">
        <f t="shared" si="1205"/>
        <v>0</v>
      </c>
      <c r="W1391" s="257">
        <f t="shared" si="1220"/>
        <v>8260708</v>
      </c>
      <c r="X1391" s="257">
        <f t="shared" si="1221"/>
        <v>3704451.3000000003</v>
      </c>
      <c r="Y1391" s="257">
        <f t="shared" si="1222"/>
        <v>11965159.300000001</v>
      </c>
      <c r="Z1391" s="257">
        <f t="shared" si="1223"/>
        <v>11965159.300000001</v>
      </c>
      <c r="AA1391" s="990"/>
    </row>
    <row r="1392" spans="1:27" s="6" customFormat="1" outlineLevel="2">
      <c r="A1392" s="8"/>
      <c r="B1392" s="8"/>
      <c r="C1392" s="25" t="s">
        <v>1068</v>
      </c>
      <c r="D1392" s="97">
        <v>162</v>
      </c>
      <c r="E1392" s="442">
        <v>172</v>
      </c>
      <c r="F1392" s="387" t="s">
        <v>660</v>
      </c>
      <c r="G1392" s="359">
        <v>54295.411838399996</v>
      </c>
      <c r="H1392" s="359">
        <v>82376.800000000003</v>
      </c>
      <c r="I1392" s="71">
        <f t="shared" ref="I1392:I1408" si="1224">SUM(G1392:H1392)</f>
        <v>136672.21183839999</v>
      </c>
      <c r="J1392" s="71">
        <f t="shared" ref="J1392:J1408" si="1225">G1392*E1392</f>
        <v>9338810.8362047989</v>
      </c>
      <c r="K1392" s="71">
        <f t="shared" ref="K1392:K1408" si="1226">H1392*E1392</f>
        <v>14168809.6</v>
      </c>
      <c r="L1392" s="71">
        <f t="shared" ref="L1392:L1408" si="1227">I1392*E1392</f>
        <v>23507620.436204799</v>
      </c>
      <c r="M1392" s="570">
        <f>'KL TTHT CV DOT 2'!P1391</f>
        <v>0</v>
      </c>
      <c r="N1392" s="570">
        <f>'KL TTHT CV DOT 2'!Q1391</f>
        <v>0.5</v>
      </c>
      <c r="O1392" s="570">
        <f t="shared" si="1197"/>
        <v>0.5</v>
      </c>
      <c r="P1392" s="879">
        <f t="shared" si="1204"/>
        <v>1</v>
      </c>
      <c r="Q1392" s="570"/>
      <c r="R1392" s="570"/>
      <c r="S1392" s="879" t="e">
        <f>#REF!+Q1392+R1392</f>
        <v>#REF!</v>
      </c>
      <c r="T1392" s="257">
        <f t="shared" si="1218"/>
        <v>0</v>
      </c>
      <c r="U1392" s="257">
        <f t="shared" si="1219"/>
        <v>0</v>
      </c>
      <c r="V1392" s="257">
        <f t="shared" si="1205"/>
        <v>0</v>
      </c>
      <c r="W1392" s="257">
        <f t="shared" si="1220"/>
        <v>4669405.4181023994</v>
      </c>
      <c r="X1392" s="257">
        <f t="shared" si="1221"/>
        <v>7084404.7999999998</v>
      </c>
      <c r="Y1392" s="257">
        <f t="shared" si="1222"/>
        <v>11753810.218102399</v>
      </c>
      <c r="Z1392" s="257">
        <f t="shared" si="1223"/>
        <v>11753810.218102399</v>
      </c>
      <c r="AA1392" s="990"/>
    </row>
    <row r="1393" spans="1:27" s="6" customFormat="1" outlineLevel="2">
      <c r="A1393" s="8"/>
      <c r="B1393" s="8"/>
      <c r="C1393" s="25" t="s">
        <v>1070</v>
      </c>
      <c r="D1393" s="97">
        <v>76</v>
      </c>
      <c r="E1393" s="442">
        <v>10</v>
      </c>
      <c r="F1393" s="387" t="s">
        <v>660</v>
      </c>
      <c r="G1393" s="359">
        <v>32609.856959999997</v>
      </c>
      <c r="H1393" s="359">
        <v>57608.1</v>
      </c>
      <c r="I1393" s="71">
        <f t="shared" si="1224"/>
        <v>90217.956959999996</v>
      </c>
      <c r="J1393" s="71">
        <f t="shared" si="1225"/>
        <v>326098.56959999999</v>
      </c>
      <c r="K1393" s="71">
        <f t="shared" si="1226"/>
        <v>576081</v>
      </c>
      <c r="L1393" s="71">
        <f t="shared" si="1227"/>
        <v>902179.56959999993</v>
      </c>
      <c r="M1393" s="570">
        <f>'KL TTHT CV DOT 2'!P1392</f>
        <v>0</v>
      </c>
      <c r="N1393" s="570">
        <f>'KL TTHT CV DOT 2'!Q1392</f>
        <v>0.5</v>
      </c>
      <c r="O1393" s="570">
        <f t="shared" si="1197"/>
        <v>0.5</v>
      </c>
      <c r="P1393" s="879">
        <f t="shared" si="1204"/>
        <v>1</v>
      </c>
      <c r="Q1393" s="570"/>
      <c r="R1393" s="570"/>
      <c r="S1393" s="879" t="e">
        <f>#REF!+Q1393+R1393</f>
        <v>#REF!</v>
      </c>
      <c r="T1393" s="257">
        <f t="shared" si="1218"/>
        <v>0</v>
      </c>
      <c r="U1393" s="257">
        <f t="shared" si="1219"/>
        <v>0</v>
      </c>
      <c r="V1393" s="257">
        <f t="shared" si="1205"/>
        <v>0</v>
      </c>
      <c r="W1393" s="257">
        <f t="shared" si="1220"/>
        <v>163049.28479999999</v>
      </c>
      <c r="X1393" s="257">
        <f t="shared" si="1221"/>
        <v>288040.5</v>
      </c>
      <c r="Y1393" s="257">
        <f t="shared" si="1222"/>
        <v>451089.78480000002</v>
      </c>
      <c r="Z1393" s="257">
        <f t="shared" si="1223"/>
        <v>451089.78480000002</v>
      </c>
      <c r="AA1393" s="990"/>
    </row>
    <row r="1394" spans="1:27" s="6" customFormat="1" outlineLevel="2">
      <c r="A1394" s="8"/>
      <c r="B1394" s="8"/>
      <c r="C1394" s="25" t="s">
        <v>1071</v>
      </c>
      <c r="D1394" s="97">
        <v>79</v>
      </c>
      <c r="E1394" s="442">
        <v>79</v>
      </c>
      <c r="F1394" s="387" t="s">
        <v>660</v>
      </c>
      <c r="G1394" s="359">
        <v>597901.72736159991</v>
      </c>
      <c r="H1394" s="359">
        <v>82376.800000000003</v>
      </c>
      <c r="I1394" s="71">
        <f t="shared" si="1224"/>
        <v>680278.52736159996</v>
      </c>
      <c r="J1394" s="71">
        <f t="shared" si="1225"/>
        <v>47234236.461566396</v>
      </c>
      <c r="K1394" s="71">
        <f t="shared" si="1226"/>
        <v>6507767.2000000002</v>
      </c>
      <c r="L1394" s="71">
        <f t="shared" si="1227"/>
        <v>53742003.661566399</v>
      </c>
      <c r="M1394" s="570">
        <f>'KL TTHT CV DOT 2'!P1393</f>
        <v>0</v>
      </c>
      <c r="N1394" s="570">
        <f>'KL TTHT CV DOT 2'!Q1393</f>
        <v>0.5</v>
      </c>
      <c r="O1394" s="570">
        <f t="shared" si="1197"/>
        <v>0.5</v>
      </c>
      <c r="P1394" s="879">
        <f t="shared" si="1204"/>
        <v>1</v>
      </c>
      <c r="Q1394" s="570"/>
      <c r="R1394" s="570"/>
      <c r="S1394" s="879" t="e">
        <f>#REF!+Q1394+R1394</f>
        <v>#REF!</v>
      </c>
      <c r="T1394" s="257">
        <f t="shared" si="1218"/>
        <v>0</v>
      </c>
      <c r="U1394" s="257">
        <f t="shared" si="1219"/>
        <v>0</v>
      </c>
      <c r="V1394" s="257">
        <f t="shared" si="1205"/>
        <v>0</v>
      </c>
      <c r="W1394" s="257">
        <f t="shared" si="1220"/>
        <v>23617118.230783198</v>
      </c>
      <c r="X1394" s="257">
        <f t="shared" si="1221"/>
        <v>3253883.6</v>
      </c>
      <c r="Y1394" s="257">
        <f t="shared" si="1222"/>
        <v>26871001.8307832</v>
      </c>
      <c r="Z1394" s="257">
        <f t="shared" si="1223"/>
        <v>26871001.8307832</v>
      </c>
      <c r="AA1394" s="990"/>
    </row>
    <row r="1395" spans="1:27" s="6" customFormat="1" outlineLevel="2">
      <c r="A1395" s="8"/>
      <c r="B1395" s="8"/>
      <c r="C1395" s="25" t="s">
        <v>1071</v>
      </c>
      <c r="D1395" s="97">
        <v>50</v>
      </c>
      <c r="E1395" s="442">
        <v>50</v>
      </c>
      <c r="F1395" s="387" t="s">
        <v>660</v>
      </c>
      <c r="G1395" s="359">
        <v>597901.72736159991</v>
      </c>
      <c r="H1395" s="359">
        <v>82376.800000000003</v>
      </c>
      <c r="I1395" s="71">
        <f t="shared" si="1224"/>
        <v>680278.52736159996</v>
      </c>
      <c r="J1395" s="71">
        <f t="shared" si="1225"/>
        <v>29895086.368079998</v>
      </c>
      <c r="K1395" s="71">
        <f t="shared" si="1226"/>
        <v>4118840</v>
      </c>
      <c r="L1395" s="71">
        <f t="shared" si="1227"/>
        <v>34013926.368079998</v>
      </c>
      <c r="M1395" s="570">
        <f>'KL TTHT CV DOT 2'!P1394</f>
        <v>0</v>
      </c>
      <c r="N1395" s="570">
        <f>'KL TTHT CV DOT 2'!Q1394</f>
        <v>0.5</v>
      </c>
      <c r="O1395" s="570">
        <f t="shared" si="1197"/>
        <v>0.5</v>
      </c>
      <c r="P1395" s="879">
        <f t="shared" si="1204"/>
        <v>1</v>
      </c>
      <c r="Q1395" s="570"/>
      <c r="R1395" s="570"/>
      <c r="S1395" s="879" t="e">
        <f>#REF!+Q1395+R1395</f>
        <v>#REF!</v>
      </c>
      <c r="T1395" s="257">
        <f t="shared" si="1218"/>
        <v>0</v>
      </c>
      <c r="U1395" s="257">
        <f t="shared" si="1219"/>
        <v>0</v>
      </c>
      <c r="V1395" s="257">
        <f t="shared" si="1205"/>
        <v>0</v>
      </c>
      <c r="W1395" s="257">
        <f t="shared" si="1220"/>
        <v>14947543.184039999</v>
      </c>
      <c r="X1395" s="257">
        <f t="shared" si="1221"/>
        <v>2059420</v>
      </c>
      <c r="Y1395" s="257">
        <f t="shared" si="1222"/>
        <v>17006963.184039999</v>
      </c>
      <c r="Z1395" s="257">
        <f t="shared" si="1223"/>
        <v>17006963.184039999</v>
      </c>
      <c r="AA1395" s="990"/>
    </row>
    <row r="1396" spans="1:27" s="6" customFormat="1" outlineLevel="2">
      <c r="A1396" s="8"/>
      <c r="B1396" s="8"/>
      <c r="C1396" s="25" t="s">
        <v>1072</v>
      </c>
      <c r="D1396" s="97">
        <v>6</v>
      </c>
      <c r="E1396" s="443">
        <v>8</v>
      </c>
      <c r="F1396" s="387" t="s">
        <v>660</v>
      </c>
      <c r="G1396" s="359">
        <v>326098.56960000005</v>
      </c>
      <c r="H1396" s="359">
        <v>82376.800000000003</v>
      </c>
      <c r="I1396" s="71">
        <f t="shared" si="1224"/>
        <v>408475.36960000003</v>
      </c>
      <c r="J1396" s="71">
        <f t="shared" si="1225"/>
        <v>2608788.5568000004</v>
      </c>
      <c r="K1396" s="71">
        <f t="shared" si="1226"/>
        <v>659014.40000000002</v>
      </c>
      <c r="L1396" s="71">
        <f t="shared" si="1227"/>
        <v>3267802.9568000003</v>
      </c>
      <c r="M1396" s="570">
        <f>'KL TTHT CV DOT 2'!P1395</f>
        <v>0</v>
      </c>
      <c r="N1396" s="570">
        <f>'KL TTHT CV DOT 2'!Q1395</f>
        <v>0.5</v>
      </c>
      <c r="O1396" s="570">
        <f t="shared" si="1197"/>
        <v>0.5</v>
      </c>
      <c r="P1396" s="879">
        <f t="shared" si="1204"/>
        <v>1</v>
      </c>
      <c r="Q1396" s="570"/>
      <c r="R1396" s="570"/>
      <c r="S1396" s="879" t="e">
        <f>#REF!+Q1396+R1396</f>
        <v>#REF!</v>
      </c>
      <c r="T1396" s="257">
        <f t="shared" si="1218"/>
        <v>0</v>
      </c>
      <c r="U1396" s="257">
        <f t="shared" si="1219"/>
        <v>0</v>
      </c>
      <c r="V1396" s="257">
        <f t="shared" si="1205"/>
        <v>0</v>
      </c>
      <c r="W1396" s="257">
        <f t="shared" si="1220"/>
        <v>1304394.2784000002</v>
      </c>
      <c r="X1396" s="257">
        <f t="shared" si="1221"/>
        <v>329507.20000000001</v>
      </c>
      <c r="Y1396" s="257">
        <f t="shared" si="1222"/>
        <v>1633901.4784000001</v>
      </c>
      <c r="Z1396" s="257">
        <f t="shared" si="1223"/>
        <v>1633901.4784000001</v>
      </c>
      <c r="AA1396" s="990"/>
    </row>
    <row r="1397" spans="1:27" s="6" customFormat="1" outlineLevel="2">
      <c r="A1397" s="8"/>
      <c r="B1397" s="8"/>
      <c r="C1397" s="25" t="s">
        <v>1073</v>
      </c>
      <c r="D1397" s="97">
        <v>3</v>
      </c>
      <c r="E1397" s="453">
        <v>5</v>
      </c>
      <c r="F1397" s="387" t="s">
        <v>660</v>
      </c>
      <c r="G1397" s="359">
        <v>543443.2662383999</v>
      </c>
      <c r="H1397" s="359">
        <v>82376.800000000003</v>
      </c>
      <c r="I1397" s="71">
        <f t="shared" si="1224"/>
        <v>625820.06623839994</v>
      </c>
      <c r="J1397" s="71">
        <f t="shared" si="1225"/>
        <v>2717216.3311919994</v>
      </c>
      <c r="K1397" s="71">
        <f t="shared" si="1226"/>
        <v>411884</v>
      </c>
      <c r="L1397" s="71">
        <f t="shared" si="1227"/>
        <v>3129100.3311919998</v>
      </c>
      <c r="M1397" s="570">
        <f>'KL TTHT CV DOT 2'!P1396</f>
        <v>0</v>
      </c>
      <c r="N1397" s="570">
        <f>'KL TTHT CV DOT 2'!Q1396</f>
        <v>0.5</v>
      </c>
      <c r="O1397" s="570">
        <f t="shared" si="1197"/>
        <v>0.5</v>
      </c>
      <c r="P1397" s="879">
        <f t="shared" si="1204"/>
        <v>1</v>
      </c>
      <c r="Q1397" s="570"/>
      <c r="R1397" s="570"/>
      <c r="S1397" s="879" t="e">
        <f>#REF!+Q1397+R1397</f>
        <v>#REF!</v>
      </c>
      <c r="T1397" s="257">
        <f t="shared" si="1218"/>
        <v>0</v>
      </c>
      <c r="U1397" s="257">
        <f t="shared" si="1219"/>
        <v>0</v>
      </c>
      <c r="V1397" s="257">
        <f t="shared" si="1205"/>
        <v>0</v>
      </c>
      <c r="W1397" s="257">
        <f t="shared" si="1220"/>
        <v>1358608.1655959997</v>
      </c>
      <c r="X1397" s="257">
        <f t="shared" si="1221"/>
        <v>205942</v>
      </c>
      <c r="Y1397" s="257">
        <f t="shared" si="1222"/>
        <v>1564550.1655959997</v>
      </c>
      <c r="Z1397" s="257">
        <f t="shared" si="1223"/>
        <v>1564550.1655959997</v>
      </c>
      <c r="AA1397" s="990"/>
    </row>
    <row r="1398" spans="1:27" s="6" customFormat="1" outlineLevel="2">
      <c r="A1398" s="8"/>
      <c r="B1398" s="8"/>
      <c r="C1398" s="25" t="s">
        <v>1074</v>
      </c>
      <c r="D1398" s="97">
        <v>1</v>
      </c>
      <c r="E1398" s="442">
        <v>1</v>
      </c>
      <c r="F1398" s="387" t="s">
        <v>660</v>
      </c>
      <c r="G1398" s="359">
        <v>380393.98143839993</v>
      </c>
      <c r="H1398" s="359">
        <v>82376.800000000003</v>
      </c>
      <c r="I1398" s="71">
        <f>SUM(G1398:H1398)</f>
        <v>462770.78143839992</v>
      </c>
      <c r="J1398" s="71">
        <f>G1398*E1398</f>
        <v>380393.98143839993</v>
      </c>
      <c r="K1398" s="71">
        <f>H1398*E1398</f>
        <v>82376.800000000003</v>
      </c>
      <c r="L1398" s="71">
        <f>I1398*E1398</f>
        <v>462770.78143839992</v>
      </c>
      <c r="M1398" s="570">
        <f>'KL TTHT CV DOT 2'!P1397</f>
        <v>0</v>
      </c>
      <c r="N1398" s="570">
        <f>'KL TTHT CV DOT 2'!Q1397</f>
        <v>0.5</v>
      </c>
      <c r="O1398" s="570">
        <f t="shared" si="1197"/>
        <v>0.5</v>
      </c>
      <c r="P1398" s="879">
        <f t="shared" si="1204"/>
        <v>1</v>
      </c>
      <c r="Q1398" s="570"/>
      <c r="R1398" s="570"/>
      <c r="S1398" s="879" t="e">
        <f>#REF!+Q1398+R1398</f>
        <v>#REF!</v>
      </c>
      <c r="T1398" s="257">
        <f t="shared" si="1218"/>
        <v>0</v>
      </c>
      <c r="U1398" s="257">
        <f t="shared" si="1219"/>
        <v>0</v>
      </c>
      <c r="V1398" s="257">
        <f t="shared" si="1205"/>
        <v>0</v>
      </c>
      <c r="W1398" s="257">
        <f t="shared" si="1220"/>
        <v>190196.99071919997</v>
      </c>
      <c r="X1398" s="257">
        <f t="shared" si="1221"/>
        <v>41188.400000000001</v>
      </c>
      <c r="Y1398" s="257">
        <f t="shared" si="1222"/>
        <v>231385.39071919996</v>
      </c>
      <c r="Z1398" s="257">
        <f t="shared" si="1223"/>
        <v>231385.39071919996</v>
      </c>
      <c r="AA1398" s="990"/>
    </row>
    <row r="1399" spans="1:27" s="6" customFormat="1" outlineLevel="2">
      <c r="A1399" s="8"/>
      <c r="B1399" s="8"/>
      <c r="C1399" s="25" t="s">
        <v>1075</v>
      </c>
      <c r="D1399" s="97">
        <v>12</v>
      </c>
      <c r="E1399" s="442">
        <v>14</v>
      </c>
      <c r="F1399" s="387" t="s">
        <v>660</v>
      </c>
      <c r="G1399" s="359">
        <v>861389.37159839983</v>
      </c>
      <c r="H1399" s="359">
        <v>82376.800000000003</v>
      </c>
      <c r="I1399" s="71">
        <f t="shared" si="1224"/>
        <v>943766.17159839987</v>
      </c>
      <c r="J1399" s="71">
        <f t="shared" si="1225"/>
        <v>12059451.202377597</v>
      </c>
      <c r="K1399" s="71">
        <f t="shared" si="1226"/>
        <v>1153275.2</v>
      </c>
      <c r="L1399" s="71">
        <f t="shared" si="1227"/>
        <v>13212726.402377598</v>
      </c>
      <c r="M1399" s="570">
        <f>'KL TTHT CV DOT 2'!P1398</f>
        <v>0</v>
      </c>
      <c r="N1399" s="570">
        <f>'KL TTHT CV DOT 2'!Q1398</f>
        <v>0.5</v>
      </c>
      <c r="O1399" s="570">
        <f t="shared" si="1197"/>
        <v>0.5</v>
      </c>
      <c r="P1399" s="879">
        <f t="shared" si="1204"/>
        <v>1</v>
      </c>
      <c r="Q1399" s="570"/>
      <c r="R1399" s="570"/>
      <c r="S1399" s="879" t="e">
        <f>#REF!+Q1399+R1399</f>
        <v>#REF!</v>
      </c>
      <c r="T1399" s="257">
        <f t="shared" si="1218"/>
        <v>0</v>
      </c>
      <c r="U1399" s="257">
        <f t="shared" si="1219"/>
        <v>0</v>
      </c>
      <c r="V1399" s="257">
        <f t="shared" si="1205"/>
        <v>0</v>
      </c>
      <c r="W1399" s="257">
        <f t="shared" si="1220"/>
        <v>6029725.6011887984</v>
      </c>
      <c r="X1399" s="257">
        <f t="shared" si="1221"/>
        <v>576637.6</v>
      </c>
      <c r="Y1399" s="257">
        <f t="shared" si="1222"/>
        <v>6606363.2011887981</v>
      </c>
      <c r="Z1399" s="257">
        <f t="shared" si="1223"/>
        <v>6606363.2011887981</v>
      </c>
      <c r="AA1399" s="990"/>
    </row>
    <row r="1400" spans="1:27" s="6" customFormat="1" outlineLevel="2">
      <c r="A1400" s="8"/>
      <c r="B1400" s="8"/>
      <c r="C1400" s="25" t="s">
        <v>1076</v>
      </c>
      <c r="D1400" s="97">
        <v>32</v>
      </c>
      <c r="E1400" s="442">
        <v>32</v>
      </c>
      <c r="F1400" s="387" t="s">
        <v>660</v>
      </c>
      <c r="G1400" s="359">
        <v>372241.51719839993</v>
      </c>
      <c r="H1400" s="359">
        <v>82376.800000000003</v>
      </c>
      <c r="I1400" s="71">
        <f t="shared" si="1224"/>
        <v>454618.31719839992</v>
      </c>
      <c r="J1400" s="71">
        <f t="shared" si="1225"/>
        <v>11911728.550348798</v>
      </c>
      <c r="K1400" s="71">
        <f t="shared" si="1226"/>
        <v>2636057.6000000001</v>
      </c>
      <c r="L1400" s="71">
        <f t="shared" si="1227"/>
        <v>14547786.150348797</v>
      </c>
      <c r="M1400" s="570">
        <f>'KL TTHT CV DOT 2'!P1399</f>
        <v>0</v>
      </c>
      <c r="N1400" s="570">
        <f>'KL TTHT CV DOT 2'!Q1399</f>
        <v>0.5</v>
      </c>
      <c r="O1400" s="570">
        <f t="shared" si="1197"/>
        <v>0.5</v>
      </c>
      <c r="P1400" s="879">
        <f t="shared" si="1204"/>
        <v>1</v>
      </c>
      <c r="Q1400" s="570"/>
      <c r="R1400" s="570"/>
      <c r="S1400" s="879" t="e">
        <f>#REF!+Q1400+R1400</f>
        <v>#REF!</v>
      </c>
      <c r="T1400" s="257">
        <f t="shared" si="1218"/>
        <v>0</v>
      </c>
      <c r="U1400" s="257">
        <f t="shared" si="1219"/>
        <v>0</v>
      </c>
      <c r="V1400" s="257">
        <f t="shared" si="1205"/>
        <v>0</v>
      </c>
      <c r="W1400" s="257">
        <f t="shared" si="1220"/>
        <v>5955864.2751743989</v>
      </c>
      <c r="X1400" s="257">
        <f t="shared" si="1221"/>
        <v>1318028.8</v>
      </c>
      <c r="Y1400" s="257">
        <f t="shared" si="1222"/>
        <v>7273893.0751743987</v>
      </c>
      <c r="Z1400" s="257">
        <f t="shared" si="1223"/>
        <v>7273893.0751743987</v>
      </c>
      <c r="AA1400" s="990"/>
    </row>
    <row r="1401" spans="1:27" s="6" customFormat="1" outlineLevel="2">
      <c r="A1401" s="8"/>
      <c r="B1401" s="8"/>
      <c r="C1401" s="25" t="s">
        <v>1077</v>
      </c>
      <c r="D1401" s="97">
        <v>37</v>
      </c>
      <c r="E1401" s="442">
        <v>37</v>
      </c>
      <c r="F1401" s="387" t="s">
        <v>660</v>
      </c>
      <c r="G1401" s="359">
        <v>317946.10535999999</v>
      </c>
      <c r="H1401" s="359">
        <v>57608.1</v>
      </c>
      <c r="I1401" s="71">
        <f t="shared" si="1224"/>
        <v>375554.20535999996</v>
      </c>
      <c r="J1401" s="71">
        <f t="shared" si="1225"/>
        <v>11764005.898319999</v>
      </c>
      <c r="K1401" s="71">
        <f t="shared" si="1226"/>
        <v>2131499.6999999997</v>
      </c>
      <c r="L1401" s="71">
        <f t="shared" si="1227"/>
        <v>13895505.598319998</v>
      </c>
      <c r="M1401" s="570">
        <f>'KL TTHT CV DOT 2'!P1400</f>
        <v>0</v>
      </c>
      <c r="N1401" s="570">
        <f>'KL TTHT CV DOT 2'!Q1400</f>
        <v>0.5</v>
      </c>
      <c r="O1401" s="570">
        <f t="shared" ref="O1401:O1464" si="1228">M1401+N1401</f>
        <v>0.5</v>
      </c>
      <c r="P1401" s="879">
        <f t="shared" si="1204"/>
        <v>1</v>
      </c>
      <c r="Q1401" s="570"/>
      <c r="R1401" s="570"/>
      <c r="S1401" s="879" t="e">
        <f>#REF!+Q1401+R1401</f>
        <v>#REF!</v>
      </c>
      <c r="T1401" s="257">
        <f t="shared" si="1218"/>
        <v>0</v>
      </c>
      <c r="U1401" s="257">
        <f t="shared" si="1219"/>
        <v>0</v>
      </c>
      <c r="V1401" s="257">
        <f t="shared" si="1205"/>
        <v>0</v>
      </c>
      <c r="W1401" s="257">
        <f t="shared" si="1220"/>
        <v>5882002.9491599994</v>
      </c>
      <c r="X1401" s="257">
        <f t="shared" si="1221"/>
        <v>1065749.8499999999</v>
      </c>
      <c r="Y1401" s="257">
        <f t="shared" si="1222"/>
        <v>6947752.799159999</v>
      </c>
      <c r="Z1401" s="257">
        <f t="shared" si="1223"/>
        <v>6947752.799159999</v>
      </c>
      <c r="AA1401" s="990"/>
    </row>
    <row r="1402" spans="1:27" s="6" customFormat="1" ht="26.4" outlineLevel="2">
      <c r="A1402" s="8"/>
      <c r="B1402" s="8"/>
      <c r="C1402" s="25" t="s">
        <v>1078</v>
      </c>
      <c r="D1402" s="97">
        <v>32</v>
      </c>
      <c r="E1402" s="442">
        <v>32</v>
      </c>
      <c r="F1402" s="387" t="s">
        <v>660</v>
      </c>
      <c r="G1402" s="359">
        <v>680241.61618559994</v>
      </c>
      <c r="H1402" s="359">
        <v>53385.955040000001</v>
      </c>
      <c r="I1402" s="71">
        <f t="shared" si="1224"/>
        <v>733627.57122559997</v>
      </c>
      <c r="J1402" s="71">
        <f t="shared" si="1225"/>
        <v>21767731.717939198</v>
      </c>
      <c r="K1402" s="71">
        <f t="shared" si="1226"/>
        <v>1708350.56128</v>
      </c>
      <c r="L1402" s="71">
        <f t="shared" si="1227"/>
        <v>23476082.279219199</v>
      </c>
      <c r="M1402" s="570">
        <f>'KL TTHT CV DOT 2'!P1401</f>
        <v>0</v>
      </c>
      <c r="N1402" s="570">
        <f>'KL TTHT CV DOT 2'!Q1401</f>
        <v>0.5</v>
      </c>
      <c r="O1402" s="570">
        <f t="shared" si="1228"/>
        <v>0.5</v>
      </c>
      <c r="P1402" s="879">
        <f t="shared" si="1204"/>
        <v>1</v>
      </c>
      <c r="Q1402" s="570"/>
      <c r="R1402" s="570"/>
      <c r="S1402" s="879" t="e">
        <f>#REF!+Q1402+R1402</f>
        <v>#REF!</v>
      </c>
      <c r="T1402" s="257">
        <f t="shared" si="1218"/>
        <v>0</v>
      </c>
      <c r="U1402" s="257">
        <f t="shared" si="1219"/>
        <v>0</v>
      </c>
      <c r="V1402" s="257">
        <f t="shared" si="1205"/>
        <v>0</v>
      </c>
      <c r="W1402" s="257">
        <f t="shared" si="1220"/>
        <v>10883865.858969599</v>
      </c>
      <c r="X1402" s="257">
        <f t="shared" si="1221"/>
        <v>854175.28064000001</v>
      </c>
      <c r="Y1402" s="257">
        <f t="shared" si="1222"/>
        <v>11738041.139609599</v>
      </c>
      <c r="Z1402" s="257">
        <f t="shared" si="1223"/>
        <v>11738041.139609599</v>
      </c>
      <c r="AA1402" s="990"/>
    </row>
    <row r="1403" spans="1:27" s="6" customFormat="1" ht="26.4" outlineLevel="2">
      <c r="A1403" s="8"/>
      <c r="B1403" s="8"/>
      <c r="C1403" s="25" t="s">
        <v>1079</v>
      </c>
      <c r="D1403" s="97">
        <v>0</v>
      </c>
      <c r="E1403" s="443"/>
      <c r="F1403" s="387" t="s">
        <v>660</v>
      </c>
      <c r="G1403" s="359">
        <v>206583.4438416</v>
      </c>
      <c r="H1403" s="359">
        <v>53385.955040000001</v>
      </c>
      <c r="I1403" s="71">
        <f t="shared" si="1224"/>
        <v>259969.39888160001</v>
      </c>
      <c r="J1403" s="71">
        <f t="shared" si="1225"/>
        <v>0</v>
      </c>
      <c r="K1403" s="71">
        <f t="shared" si="1226"/>
        <v>0</v>
      </c>
      <c r="L1403" s="71">
        <f t="shared" si="1227"/>
        <v>0</v>
      </c>
      <c r="M1403" s="570">
        <f>'KL TTHT CV DOT 2'!P1402</f>
        <v>0</v>
      </c>
      <c r="N1403" s="570">
        <f>'KL TTHT CV DOT 2'!Q1402</f>
        <v>0.5</v>
      </c>
      <c r="O1403" s="570">
        <f t="shared" si="1228"/>
        <v>0.5</v>
      </c>
      <c r="P1403" s="879">
        <f t="shared" si="1204"/>
        <v>1</v>
      </c>
      <c r="Q1403" s="570"/>
      <c r="R1403" s="570"/>
      <c r="S1403" s="879" t="e">
        <f>#REF!+Q1403+R1403</f>
        <v>#REF!</v>
      </c>
      <c r="T1403" s="257">
        <f t="shared" si="1218"/>
        <v>0</v>
      </c>
      <c r="U1403" s="257">
        <f t="shared" si="1219"/>
        <v>0</v>
      </c>
      <c r="V1403" s="257">
        <f t="shared" si="1205"/>
        <v>0</v>
      </c>
      <c r="W1403" s="257">
        <f t="shared" si="1220"/>
        <v>0</v>
      </c>
      <c r="X1403" s="257">
        <f t="shared" si="1221"/>
        <v>0</v>
      </c>
      <c r="Y1403" s="257">
        <f t="shared" si="1222"/>
        <v>0</v>
      </c>
      <c r="Z1403" s="257">
        <f t="shared" si="1223"/>
        <v>0</v>
      </c>
      <c r="AA1403" s="990"/>
    </row>
    <row r="1404" spans="1:27" s="6" customFormat="1" outlineLevel="2">
      <c r="A1404" s="8"/>
      <c r="B1404" s="8"/>
      <c r="C1404" s="25" t="s">
        <v>1080</v>
      </c>
      <c r="D1404" s="97">
        <v>228</v>
      </c>
      <c r="E1404" s="442">
        <v>228</v>
      </c>
      <c r="F1404" s="387" t="s">
        <v>660</v>
      </c>
      <c r="G1404" s="359">
        <v>3260.9856959999997</v>
      </c>
      <c r="H1404" s="359">
        <v>3850.0000000000005</v>
      </c>
      <c r="I1404" s="71">
        <f t="shared" si="1224"/>
        <v>7110.9856959999997</v>
      </c>
      <c r="J1404" s="71">
        <f t="shared" si="1225"/>
        <v>743504.7386879999</v>
      </c>
      <c r="K1404" s="71">
        <f t="shared" si="1226"/>
        <v>877800.00000000012</v>
      </c>
      <c r="L1404" s="71">
        <f t="shared" si="1227"/>
        <v>1621304.738688</v>
      </c>
      <c r="M1404" s="570">
        <f>'KL TTHT CV DOT 2'!P1403</f>
        <v>0</v>
      </c>
      <c r="N1404" s="570">
        <f>'KL TTHT CV DOT 2'!Q1403</f>
        <v>0.5</v>
      </c>
      <c r="O1404" s="570">
        <f t="shared" si="1228"/>
        <v>0.5</v>
      </c>
      <c r="P1404" s="879">
        <f t="shared" si="1204"/>
        <v>1</v>
      </c>
      <c r="Q1404" s="570"/>
      <c r="R1404" s="570"/>
      <c r="S1404" s="879" t="e">
        <f>#REF!+Q1404+R1404</f>
        <v>#REF!</v>
      </c>
      <c r="T1404" s="257">
        <f t="shared" si="1218"/>
        <v>0</v>
      </c>
      <c r="U1404" s="257">
        <f t="shared" si="1219"/>
        <v>0</v>
      </c>
      <c r="V1404" s="257">
        <f t="shared" si="1205"/>
        <v>0</v>
      </c>
      <c r="W1404" s="257">
        <f t="shared" si="1220"/>
        <v>371752.36934399995</v>
      </c>
      <c r="X1404" s="257">
        <f t="shared" si="1221"/>
        <v>438900.00000000006</v>
      </c>
      <c r="Y1404" s="257">
        <f t="shared" si="1222"/>
        <v>810652.36934400001</v>
      </c>
      <c r="Z1404" s="257">
        <f t="shared" si="1223"/>
        <v>810652.36934400001</v>
      </c>
      <c r="AA1404" s="990"/>
    </row>
    <row r="1405" spans="1:27" s="6" customFormat="1" outlineLevel="2">
      <c r="A1405" s="8"/>
      <c r="B1405" s="8"/>
      <c r="C1405" s="25" t="s">
        <v>1081</v>
      </c>
      <c r="D1405" s="97">
        <v>50</v>
      </c>
      <c r="E1405" s="442">
        <v>50</v>
      </c>
      <c r="F1405" s="387" t="s">
        <v>660</v>
      </c>
      <c r="G1405" s="359">
        <v>48914.785439999992</v>
      </c>
      <c r="H1405" s="359">
        <v>11000</v>
      </c>
      <c r="I1405" s="71">
        <f t="shared" si="1224"/>
        <v>59914.785439999992</v>
      </c>
      <c r="J1405" s="71">
        <f t="shared" si="1225"/>
        <v>2445739.2719999994</v>
      </c>
      <c r="K1405" s="71">
        <f t="shared" si="1226"/>
        <v>550000</v>
      </c>
      <c r="L1405" s="71">
        <f t="shared" si="1227"/>
        <v>2995739.2719999994</v>
      </c>
      <c r="M1405" s="570">
        <f>'KL TTHT CV DOT 2'!P1404</f>
        <v>0</v>
      </c>
      <c r="N1405" s="570">
        <f>'KL TTHT CV DOT 2'!Q1404</f>
        <v>0.5</v>
      </c>
      <c r="O1405" s="570">
        <f t="shared" si="1228"/>
        <v>0.5</v>
      </c>
      <c r="P1405" s="879">
        <f t="shared" si="1204"/>
        <v>1</v>
      </c>
      <c r="Q1405" s="570"/>
      <c r="R1405" s="570"/>
      <c r="S1405" s="879" t="e">
        <f>#REF!+Q1405+R1405</f>
        <v>#REF!</v>
      </c>
      <c r="T1405" s="257">
        <f t="shared" si="1218"/>
        <v>0</v>
      </c>
      <c r="U1405" s="257">
        <f t="shared" si="1219"/>
        <v>0</v>
      </c>
      <c r="V1405" s="257">
        <f t="shared" si="1205"/>
        <v>0</v>
      </c>
      <c r="W1405" s="257">
        <f t="shared" si="1220"/>
        <v>1222869.6359999997</v>
      </c>
      <c r="X1405" s="257">
        <f t="shared" si="1221"/>
        <v>275000</v>
      </c>
      <c r="Y1405" s="257">
        <f t="shared" si="1222"/>
        <v>1497869.6359999997</v>
      </c>
      <c r="Z1405" s="257">
        <f t="shared" si="1223"/>
        <v>1497869.6359999997</v>
      </c>
      <c r="AA1405" s="990"/>
    </row>
    <row r="1406" spans="1:27" s="6" customFormat="1" outlineLevel="2">
      <c r="A1406" s="8"/>
      <c r="B1406" s="8"/>
      <c r="C1406" s="25" t="s">
        <v>1082</v>
      </c>
      <c r="D1406" s="97">
        <v>228</v>
      </c>
      <c r="E1406" s="454">
        <v>228</v>
      </c>
      <c r="F1406" s="387" t="s">
        <v>660</v>
      </c>
      <c r="G1406" s="359">
        <v>92448.944481600003</v>
      </c>
      <c r="H1406" s="359">
        <v>8250</v>
      </c>
      <c r="I1406" s="71">
        <f t="shared" si="1224"/>
        <v>100698.9444816</v>
      </c>
      <c r="J1406" s="71">
        <f t="shared" si="1225"/>
        <v>21078359.341804802</v>
      </c>
      <c r="K1406" s="71">
        <f t="shared" si="1226"/>
        <v>1881000</v>
      </c>
      <c r="L1406" s="71">
        <f t="shared" si="1227"/>
        <v>22959359.341804802</v>
      </c>
      <c r="M1406" s="570">
        <f>'KL TTHT CV DOT 2'!P1405</f>
        <v>0</v>
      </c>
      <c r="N1406" s="570">
        <f>'KL TTHT CV DOT 2'!Q1405</f>
        <v>0.5</v>
      </c>
      <c r="O1406" s="570">
        <f t="shared" si="1228"/>
        <v>0.5</v>
      </c>
      <c r="P1406" s="879">
        <f t="shared" si="1204"/>
        <v>1</v>
      </c>
      <c r="Q1406" s="570"/>
      <c r="R1406" s="570"/>
      <c r="S1406" s="879" t="e">
        <f>#REF!+Q1406+R1406</f>
        <v>#REF!</v>
      </c>
      <c r="T1406" s="257">
        <f t="shared" si="1218"/>
        <v>0</v>
      </c>
      <c r="U1406" s="257">
        <f t="shared" si="1219"/>
        <v>0</v>
      </c>
      <c r="V1406" s="257">
        <f t="shared" si="1205"/>
        <v>0</v>
      </c>
      <c r="W1406" s="257">
        <f t="shared" si="1220"/>
        <v>10539179.670902401</v>
      </c>
      <c r="X1406" s="257">
        <f t="shared" si="1221"/>
        <v>940500</v>
      </c>
      <c r="Y1406" s="257">
        <f t="shared" si="1222"/>
        <v>11479679.670902401</v>
      </c>
      <c r="Z1406" s="257">
        <f t="shared" si="1223"/>
        <v>11479679.670902401</v>
      </c>
      <c r="AA1406" s="990"/>
    </row>
    <row r="1407" spans="1:27" s="6" customFormat="1" outlineLevel="2">
      <c r="A1407" s="8"/>
      <c r="B1407" s="8"/>
      <c r="C1407" s="25" t="s">
        <v>1083</v>
      </c>
      <c r="D1407" s="97">
        <v>456</v>
      </c>
      <c r="E1407" s="455">
        <v>456</v>
      </c>
      <c r="F1407" s="387" t="s">
        <v>660</v>
      </c>
      <c r="G1407" s="359">
        <v>37990.483358400001</v>
      </c>
      <c r="H1407" s="359">
        <v>8250</v>
      </c>
      <c r="I1407" s="71">
        <f t="shared" si="1224"/>
        <v>46240.483358400001</v>
      </c>
      <c r="J1407" s="71">
        <f t="shared" si="1225"/>
        <v>17323660.4114304</v>
      </c>
      <c r="K1407" s="71">
        <f t="shared" si="1226"/>
        <v>3762000</v>
      </c>
      <c r="L1407" s="71">
        <f t="shared" si="1227"/>
        <v>21085660.4114304</v>
      </c>
      <c r="M1407" s="570">
        <f>'KL TTHT CV DOT 2'!P1406</f>
        <v>0</v>
      </c>
      <c r="N1407" s="570">
        <f>'KL TTHT CV DOT 2'!Q1406</f>
        <v>0</v>
      </c>
      <c r="O1407" s="570">
        <f t="shared" si="1228"/>
        <v>0</v>
      </c>
      <c r="P1407" s="879">
        <f t="shared" si="1204"/>
        <v>0</v>
      </c>
      <c r="Q1407" s="570"/>
      <c r="R1407" s="570"/>
      <c r="S1407" s="879" t="e">
        <f>#REF!+Q1407+R1407</f>
        <v>#REF!</v>
      </c>
      <c r="T1407" s="257">
        <f t="shared" si="1218"/>
        <v>0</v>
      </c>
      <c r="U1407" s="257">
        <f t="shared" si="1219"/>
        <v>0</v>
      </c>
      <c r="V1407" s="257">
        <f t="shared" si="1205"/>
        <v>0</v>
      </c>
      <c r="W1407" s="257">
        <f t="shared" si="1220"/>
        <v>0</v>
      </c>
      <c r="X1407" s="257">
        <f t="shared" si="1221"/>
        <v>0</v>
      </c>
      <c r="Y1407" s="257">
        <f t="shared" si="1222"/>
        <v>0</v>
      </c>
      <c r="Z1407" s="257">
        <f t="shared" si="1223"/>
        <v>0</v>
      </c>
      <c r="AA1407" s="990"/>
    </row>
    <row r="1408" spans="1:27" s="6" customFormat="1" outlineLevel="2">
      <c r="A1408" s="8"/>
      <c r="B1408" s="8"/>
      <c r="C1408" s="25" t="s">
        <v>1084</v>
      </c>
      <c r="D1408" s="97">
        <v>1</v>
      </c>
      <c r="E1408" s="455">
        <v>1</v>
      </c>
      <c r="F1408" s="387" t="s">
        <v>619</v>
      </c>
      <c r="G1408" s="359">
        <v>2500000</v>
      </c>
      <c r="H1408" s="359">
        <v>1000000</v>
      </c>
      <c r="I1408" s="71">
        <f t="shared" si="1224"/>
        <v>3500000</v>
      </c>
      <c r="J1408" s="71">
        <f t="shared" si="1225"/>
        <v>2500000</v>
      </c>
      <c r="K1408" s="71">
        <f t="shared" si="1226"/>
        <v>1000000</v>
      </c>
      <c r="L1408" s="71">
        <f t="shared" si="1227"/>
        <v>3500000</v>
      </c>
      <c r="M1408" s="570">
        <f>'KL TTHT CV DOT 2'!P1407</f>
        <v>0</v>
      </c>
      <c r="N1408" s="570">
        <f>'KL TTHT CV DOT 2'!Q1407</f>
        <v>0</v>
      </c>
      <c r="O1408" s="570">
        <f t="shared" si="1228"/>
        <v>0</v>
      </c>
      <c r="P1408" s="879">
        <f t="shared" si="1204"/>
        <v>0</v>
      </c>
      <c r="Q1408" s="570"/>
      <c r="R1408" s="570"/>
      <c r="S1408" s="879" t="e">
        <f>#REF!+Q1408+R1408</f>
        <v>#REF!</v>
      </c>
      <c r="T1408" s="257">
        <f t="shared" si="1218"/>
        <v>0</v>
      </c>
      <c r="U1408" s="257">
        <f t="shared" si="1219"/>
        <v>0</v>
      </c>
      <c r="V1408" s="257">
        <f t="shared" si="1205"/>
        <v>0</v>
      </c>
      <c r="W1408" s="257">
        <f t="shared" si="1220"/>
        <v>0</v>
      </c>
      <c r="X1408" s="257">
        <f t="shared" si="1221"/>
        <v>0</v>
      </c>
      <c r="Y1408" s="257">
        <f t="shared" si="1222"/>
        <v>0</v>
      </c>
      <c r="Z1408" s="257">
        <f t="shared" si="1223"/>
        <v>0</v>
      </c>
      <c r="AA1408" s="990"/>
    </row>
    <row r="1409" spans="1:27" s="6" customFormat="1" outlineLevel="2">
      <c r="A1409" s="8"/>
      <c r="B1409" s="8"/>
      <c r="C1409" s="25" t="s">
        <v>1085</v>
      </c>
      <c r="D1409" s="97">
        <v>1</v>
      </c>
      <c r="E1409" s="97">
        <v>1</v>
      </c>
      <c r="F1409" s="387" t="s">
        <v>619</v>
      </c>
      <c r="G1409" s="359">
        <v>33262665.743507996</v>
      </c>
      <c r="H1409" s="359">
        <v>9978799.7230523992</v>
      </c>
      <c r="I1409" s="71">
        <f t="shared" si="1214"/>
        <v>43241465.466560394</v>
      </c>
      <c r="J1409" s="71">
        <f t="shared" si="1215"/>
        <v>33262665.743507996</v>
      </c>
      <c r="K1409" s="71">
        <f t="shared" si="1216"/>
        <v>9978799.7230523992</v>
      </c>
      <c r="L1409" s="71">
        <f t="shared" si="1217"/>
        <v>43241465.466560394</v>
      </c>
      <c r="M1409" s="570">
        <f>'KL TTHT CV DOT 2'!P1408</f>
        <v>0</v>
      </c>
      <c r="N1409" s="570">
        <f>'KL TTHT CV DOT 2'!Q1408</f>
        <v>0</v>
      </c>
      <c r="O1409" s="570">
        <f t="shared" si="1228"/>
        <v>0</v>
      </c>
      <c r="P1409" s="879">
        <f t="shared" si="1204"/>
        <v>0</v>
      </c>
      <c r="Q1409" s="570"/>
      <c r="R1409" s="570"/>
      <c r="S1409" s="879" t="e">
        <f>#REF!+Q1409+R1409</f>
        <v>#REF!</v>
      </c>
      <c r="T1409" s="257">
        <f t="shared" si="1218"/>
        <v>0</v>
      </c>
      <c r="U1409" s="257">
        <f t="shared" si="1219"/>
        <v>0</v>
      </c>
      <c r="V1409" s="257">
        <f t="shared" si="1205"/>
        <v>0</v>
      </c>
      <c r="W1409" s="257">
        <f t="shared" si="1220"/>
        <v>0</v>
      </c>
      <c r="X1409" s="257">
        <f t="shared" si="1221"/>
        <v>0</v>
      </c>
      <c r="Y1409" s="257">
        <f t="shared" si="1222"/>
        <v>0</v>
      </c>
      <c r="Z1409" s="257">
        <f t="shared" si="1223"/>
        <v>0</v>
      </c>
      <c r="AA1409" s="990"/>
    </row>
    <row r="1410" spans="1:27" s="6" customFormat="1" outlineLevel="2">
      <c r="A1410" s="8"/>
      <c r="B1410" s="8"/>
      <c r="C1410" s="25" t="s">
        <v>787</v>
      </c>
      <c r="D1410" s="97">
        <v>1</v>
      </c>
      <c r="E1410" s="97">
        <v>1</v>
      </c>
      <c r="F1410" s="387" t="s">
        <v>619</v>
      </c>
      <c r="G1410" s="359">
        <v>0</v>
      </c>
      <c r="H1410" s="359">
        <v>29398125.401939999</v>
      </c>
      <c r="I1410" s="71">
        <f t="shared" si="1214"/>
        <v>29398125.401939999</v>
      </c>
      <c r="J1410" s="71">
        <f t="shared" si="1215"/>
        <v>0</v>
      </c>
      <c r="K1410" s="71">
        <f t="shared" si="1216"/>
        <v>29398125.401939999</v>
      </c>
      <c r="L1410" s="71">
        <f t="shared" si="1217"/>
        <v>29398125.401939999</v>
      </c>
      <c r="M1410" s="570">
        <f>'KL TTHT CV DOT 2'!P1409</f>
        <v>0</v>
      </c>
      <c r="N1410" s="570">
        <f>'KL TTHT CV DOT 2'!Q1409</f>
        <v>0</v>
      </c>
      <c r="O1410" s="570">
        <f t="shared" si="1228"/>
        <v>0</v>
      </c>
      <c r="P1410" s="879">
        <f t="shared" si="1204"/>
        <v>0</v>
      </c>
      <c r="Q1410" s="570"/>
      <c r="R1410" s="570"/>
      <c r="S1410" s="879" t="e">
        <f>#REF!+Q1410+R1410</f>
        <v>#REF!</v>
      </c>
      <c r="T1410" s="257">
        <f t="shared" si="1218"/>
        <v>0</v>
      </c>
      <c r="U1410" s="257">
        <f t="shared" si="1219"/>
        <v>0</v>
      </c>
      <c r="V1410" s="257">
        <f t="shared" si="1205"/>
        <v>0</v>
      </c>
      <c r="W1410" s="257">
        <f t="shared" si="1220"/>
        <v>0</v>
      </c>
      <c r="X1410" s="257">
        <f t="shared" si="1221"/>
        <v>0</v>
      </c>
      <c r="Y1410" s="257">
        <f t="shared" si="1222"/>
        <v>0</v>
      </c>
      <c r="Z1410" s="257">
        <f t="shared" si="1223"/>
        <v>0</v>
      </c>
      <c r="AA1410" s="990"/>
    </row>
    <row r="1411" spans="1:27" s="6" customFormat="1" outlineLevel="1">
      <c r="A1411" s="8"/>
      <c r="B1411" s="8"/>
      <c r="C1411" s="25"/>
      <c r="D1411" s="97"/>
      <c r="E1411" s="97"/>
      <c r="F1411" s="387"/>
      <c r="G1411" s="62"/>
      <c r="H1411" s="71"/>
      <c r="I1411" s="71"/>
      <c r="J1411" s="71"/>
      <c r="K1411" s="71"/>
      <c r="L1411" s="71"/>
      <c r="M1411" s="570">
        <f>'KL TTHT CV DOT 2'!P1410</f>
        <v>0</v>
      </c>
      <c r="N1411" s="570">
        <f>'KL TTHT CV DOT 2'!Q1410</f>
        <v>0</v>
      </c>
      <c r="O1411" s="570">
        <f t="shared" si="1228"/>
        <v>0</v>
      </c>
      <c r="P1411" s="879">
        <f t="shared" si="1204"/>
        <v>0</v>
      </c>
      <c r="Q1411" s="570"/>
      <c r="R1411" s="570"/>
      <c r="S1411" s="879" t="e">
        <f>#REF!+Q1411+R1411</f>
        <v>#REF!</v>
      </c>
      <c r="T1411" s="257">
        <f t="shared" si="1218"/>
        <v>0</v>
      </c>
      <c r="U1411" s="257">
        <f t="shared" si="1219"/>
        <v>0</v>
      </c>
      <c r="V1411" s="257">
        <f t="shared" si="1205"/>
        <v>0</v>
      </c>
      <c r="W1411" s="257">
        <f t="shared" si="1220"/>
        <v>0</v>
      </c>
      <c r="X1411" s="257">
        <f t="shared" si="1221"/>
        <v>0</v>
      </c>
      <c r="Y1411" s="257">
        <f t="shared" si="1222"/>
        <v>0</v>
      </c>
      <c r="Z1411" s="257">
        <f t="shared" si="1223"/>
        <v>0</v>
      </c>
      <c r="AA1411" s="990"/>
    </row>
    <row r="1412" spans="1:27" s="36" customFormat="1" outlineLevel="1">
      <c r="A1412" s="21" t="s">
        <v>185</v>
      </c>
      <c r="B1412" s="21"/>
      <c r="C1412" s="28" t="s">
        <v>186</v>
      </c>
      <c r="D1412" s="99">
        <v>1</v>
      </c>
      <c r="E1412" s="99"/>
      <c r="F1412" s="388" t="s">
        <v>10</v>
      </c>
      <c r="G1412" s="82"/>
      <c r="H1412" s="77"/>
      <c r="I1412" s="77"/>
      <c r="J1412" s="77">
        <f>SUBTOTAL(9,J1413:J1456)</f>
        <v>160285184.46117544</v>
      </c>
      <c r="K1412" s="77">
        <f>SUBTOTAL(9,K1413:K1456)</f>
        <v>58632929.767328799</v>
      </c>
      <c r="L1412" s="77">
        <f>SUBTOTAL(9,L1413:L1456)</f>
        <v>218918114.22850427</v>
      </c>
      <c r="M1412" s="572">
        <f>'KL TTHT CV DOT 2'!P1411</f>
        <v>0</v>
      </c>
      <c r="N1412" s="572">
        <f>'KL TTHT CV DOT 2'!Q1411</f>
        <v>0</v>
      </c>
      <c r="O1412" s="572">
        <f t="shared" si="1228"/>
        <v>0</v>
      </c>
      <c r="P1412" s="881">
        <f t="shared" si="1204"/>
        <v>0</v>
      </c>
      <c r="Q1412" s="572"/>
      <c r="R1412" s="572"/>
      <c r="S1412" s="881" t="e">
        <f>#REF!+Q1412+R1412</f>
        <v>#REF!</v>
      </c>
      <c r="T1412" s="254">
        <f t="shared" ref="T1412:Z1412" si="1229">SUBTOTAL(9,T1413:T1456)</f>
        <v>0</v>
      </c>
      <c r="U1412" s="254">
        <f t="shared" si="1229"/>
        <v>0</v>
      </c>
      <c r="V1412" s="254">
        <f t="shared" si="1229"/>
        <v>0</v>
      </c>
      <c r="W1412" s="254">
        <f t="shared" si="1229"/>
        <v>72613874.087573051</v>
      </c>
      <c r="X1412" s="254">
        <f t="shared" si="1229"/>
        <v>21043667.417739999</v>
      </c>
      <c r="Y1412" s="254">
        <f t="shared" si="1229"/>
        <v>93657541.505313069</v>
      </c>
      <c r="Z1412" s="254">
        <f t="shared" si="1229"/>
        <v>93657541.505313069</v>
      </c>
      <c r="AA1412" s="990"/>
    </row>
    <row r="1413" spans="1:27" s="36" customFormat="1" outlineLevel="2">
      <c r="A1413" s="21"/>
      <c r="B1413" s="21"/>
      <c r="C1413" s="28" t="s">
        <v>1086</v>
      </c>
      <c r="D1413" s="99"/>
      <c r="E1413" s="99"/>
      <c r="F1413" s="388"/>
      <c r="G1413" s="82"/>
      <c r="H1413" s="77"/>
      <c r="I1413" s="77"/>
      <c r="J1413" s="77">
        <f>SUBTOTAL(9,J1414:J1428)</f>
        <v>83418012.701272517</v>
      </c>
      <c r="K1413" s="77">
        <f t="shared" ref="K1413:L1413" si="1230">SUBTOTAL(9,K1414:K1428)</f>
        <v>26026366.150400002</v>
      </c>
      <c r="L1413" s="77">
        <f t="shared" si="1230"/>
        <v>109444378.85167249</v>
      </c>
      <c r="M1413" s="572">
        <f>'KL TTHT CV DOT 2'!P1412</f>
        <v>0</v>
      </c>
      <c r="N1413" s="572">
        <f>'KL TTHT CV DOT 2'!Q1412</f>
        <v>0</v>
      </c>
      <c r="O1413" s="572">
        <f t="shared" si="1228"/>
        <v>0</v>
      </c>
      <c r="P1413" s="881">
        <f t="shared" si="1204"/>
        <v>0</v>
      </c>
      <c r="Q1413" s="572"/>
      <c r="R1413" s="572"/>
      <c r="S1413" s="881" t="e">
        <f>#REF!+Q1413+R1413</f>
        <v>#REF!</v>
      </c>
      <c r="T1413" s="254">
        <f>SUBTOTAL(9,T1414:T1428)</f>
        <v>0</v>
      </c>
      <c r="U1413" s="254">
        <f t="shared" ref="U1413:V1413" si="1231">SUBTOTAL(9,U1414:U1428)</f>
        <v>0</v>
      </c>
      <c r="V1413" s="254">
        <f t="shared" si="1231"/>
        <v>0</v>
      </c>
      <c r="W1413" s="254">
        <f>SUBTOTAL(9,W1414:W1428)</f>
        <v>41709006.350636259</v>
      </c>
      <c r="X1413" s="254">
        <f t="shared" ref="X1413:Y1413" si="1232">SUBTOTAL(9,X1414:X1428)</f>
        <v>13013183.075200001</v>
      </c>
      <c r="Y1413" s="254">
        <f t="shared" si="1232"/>
        <v>54722189.425836243</v>
      </c>
      <c r="Z1413" s="254">
        <f t="shared" ref="Z1413" si="1233">SUBTOTAL(9,Z1414:Z1428)</f>
        <v>54722189.425836243</v>
      </c>
      <c r="AA1413" s="990"/>
    </row>
    <row r="1414" spans="1:27" s="6" customFormat="1" outlineLevel="2">
      <c r="A1414" s="8"/>
      <c r="B1414" s="8"/>
      <c r="C1414" s="25" t="s">
        <v>1064</v>
      </c>
      <c r="D1414" s="97">
        <v>109</v>
      </c>
      <c r="E1414" s="456">
        <v>210</v>
      </c>
      <c r="F1414" s="387" t="s">
        <v>624</v>
      </c>
      <c r="G1414" s="359">
        <v>190224.16559999998</v>
      </c>
      <c r="H1414" s="359">
        <v>70966.5</v>
      </c>
      <c r="I1414" s="71">
        <f>SUM(G1414:H1414)</f>
        <v>261190.66559999998</v>
      </c>
      <c r="J1414" s="71">
        <f>G1414*E1414</f>
        <v>39947074.775999993</v>
      </c>
      <c r="K1414" s="71">
        <f>H1414*E1414</f>
        <v>14902965</v>
      </c>
      <c r="L1414" s="71">
        <f>I1414*E1414</f>
        <v>54850039.775999993</v>
      </c>
      <c r="M1414" s="570">
        <f>'KL TTHT CV DOT 2'!P1413</f>
        <v>0</v>
      </c>
      <c r="N1414" s="570">
        <f>'KL TTHT CV DOT 2'!Q1413</f>
        <v>0.5</v>
      </c>
      <c r="O1414" s="570">
        <f t="shared" si="1228"/>
        <v>0.5</v>
      </c>
      <c r="P1414" s="879">
        <f t="shared" si="1204"/>
        <v>1</v>
      </c>
      <c r="Q1414" s="570"/>
      <c r="R1414" s="570"/>
      <c r="S1414" s="879" t="e">
        <f>#REF!+Q1414+R1414</f>
        <v>#REF!</v>
      </c>
      <c r="T1414" s="257">
        <f t="shared" ref="T1414:T1428" si="1234">M1414*J1414</f>
        <v>0</v>
      </c>
      <c r="U1414" s="257">
        <f t="shared" ref="U1414:U1428" si="1235">M1414*K1414</f>
        <v>0</v>
      </c>
      <c r="V1414" s="257">
        <f t="shared" si="1205"/>
        <v>0</v>
      </c>
      <c r="W1414" s="257">
        <f t="shared" ref="W1414:W1428" si="1236">J1414*N1414</f>
        <v>19973537.387999997</v>
      </c>
      <c r="X1414" s="257">
        <f t="shared" ref="X1414:X1428" si="1237">K1414*N1414</f>
        <v>7451482.5</v>
      </c>
      <c r="Y1414" s="257">
        <f t="shared" ref="Y1414:Y1428" si="1238">W1414+X1414</f>
        <v>27425019.887999997</v>
      </c>
      <c r="Z1414" s="257">
        <f t="shared" ref="Z1414:Z1428" si="1239">V1414+Y1414</f>
        <v>27425019.887999997</v>
      </c>
      <c r="AA1414" s="990"/>
    </row>
    <row r="1415" spans="1:27" s="6" customFormat="1" outlineLevel="2">
      <c r="A1415" s="8"/>
      <c r="B1415" s="8"/>
      <c r="C1415" s="25" t="s">
        <v>1066</v>
      </c>
      <c r="D1415" s="97">
        <v>56</v>
      </c>
      <c r="E1415" s="454">
        <v>59</v>
      </c>
      <c r="F1415" s="387" t="s">
        <v>624</v>
      </c>
      <c r="G1415" s="359">
        <v>94950.666666666672</v>
      </c>
      <c r="H1415" s="359">
        <v>42579.9</v>
      </c>
      <c r="I1415" s="71">
        <f>SUM(G1415:H1415)</f>
        <v>137530.56666666668</v>
      </c>
      <c r="J1415" s="71">
        <f>G1415*E1415</f>
        <v>5602089.333333334</v>
      </c>
      <c r="K1415" s="71">
        <f>H1415*E1415</f>
        <v>2512214.1</v>
      </c>
      <c r="L1415" s="71">
        <f>I1415*E1415</f>
        <v>8114303.4333333345</v>
      </c>
      <c r="M1415" s="570">
        <f>'KL TTHT CV DOT 2'!P1414</f>
        <v>0</v>
      </c>
      <c r="N1415" s="570">
        <f>'KL TTHT CV DOT 2'!Q1414</f>
        <v>0.5</v>
      </c>
      <c r="O1415" s="570">
        <f t="shared" si="1228"/>
        <v>0.5</v>
      </c>
      <c r="P1415" s="879">
        <f t="shared" si="1204"/>
        <v>1</v>
      </c>
      <c r="Q1415" s="570"/>
      <c r="R1415" s="570"/>
      <c r="S1415" s="879" t="e">
        <f>#REF!+Q1415+R1415</f>
        <v>#REF!</v>
      </c>
      <c r="T1415" s="257">
        <f t="shared" si="1234"/>
        <v>0</v>
      </c>
      <c r="U1415" s="257">
        <f t="shared" si="1235"/>
        <v>0</v>
      </c>
      <c r="V1415" s="257">
        <f t="shared" si="1205"/>
        <v>0</v>
      </c>
      <c r="W1415" s="257">
        <f t="shared" si="1236"/>
        <v>2801044.666666667</v>
      </c>
      <c r="X1415" s="257">
        <f t="shared" si="1237"/>
        <v>1256107.05</v>
      </c>
      <c r="Y1415" s="257">
        <f t="shared" si="1238"/>
        <v>4057151.7166666668</v>
      </c>
      <c r="Z1415" s="257">
        <f t="shared" si="1239"/>
        <v>4057151.7166666668</v>
      </c>
      <c r="AA1415" s="990"/>
    </row>
    <row r="1416" spans="1:27" s="6" customFormat="1" outlineLevel="2">
      <c r="A1416" s="8"/>
      <c r="B1416" s="8"/>
      <c r="C1416" s="25" t="s">
        <v>1071</v>
      </c>
      <c r="D1416" s="97">
        <v>4</v>
      </c>
      <c r="E1416" s="454">
        <v>4</v>
      </c>
      <c r="F1416" s="387" t="s">
        <v>660</v>
      </c>
      <c r="G1416" s="359">
        <v>597901.72736159991</v>
      </c>
      <c r="H1416" s="359">
        <v>82376.800000000003</v>
      </c>
      <c r="I1416" s="71">
        <f t="shared" ref="I1416" si="1240">SUM(G1416:H1416)</f>
        <v>680278.52736159996</v>
      </c>
      <c r="J1416" s="71">
        <f t="shared" ref="J1416:J1455" si="1241">G1416*E1416</f>
        <v>2391606.9094463997</v>
      </c>
      <c r="K1416" s="71">
        <f t="shared" ref="K1416:K1455" si="1242">H1416*E1416</f>
        <v>329507.20000000001</v>
      </c>
      <c r="L1416" s="71">
        <f t="shared" ref="L1416:L1455" si="1243">I1416*E1416</f>
        <v>2721114.1094463998</v>
      </c>
      <c r="M1416" s="570">
        <f>'KL TTHT CV DOT 2'!P1415</f>
        <v>0</v>
      </c>
      <c r="N1416" s="570">
        <f>'KL TTHT CV DOT 2'!Q1415</f>
        <v>0.5</v>
      </c>
      <c r="O1416" s="570">
        <f t="shared" si="1228"/>
        <v>0.5</v>
      </c>
      <c r="P1416" s="879">
        <f t="shared" si="1204"/>
        <v>1</v>
      </c>
      <c r="Q1416" s="570"/>
      <c r="R1416" s="570"/>
      <c r="S1416" s="879" t="e">
        <f>#REF!+Q1416+R1416</f>
        <v>#REF!</v>
      </c>
      <c r="T1416" s="257">
        <f t="shared" si="1234"/>
        <v>0</v>
      </c>
      <c r="U1416" s="257">
        <f t="shared" si="1235"/>
        <v>0</v>
      </c>
      <c r="V1416" s="257">
        <f t="shared" si="1205"/>
        <v>0</v>
      </c>
      <c r="W1416" s="257">
        <f t="shared" si="1236"/>
        <v>1195803.4547231998</v>
      </c>
      <c r="X1416" s="257">
        <f t="shared" si="1237"/>
        <v>164753.60000000001</v>
      </c>
      <c r="Y1416" s="257">
        <f t="shared" si="1238"/>
        <v>1360557.0547231999</v>
      </c>
      <c r="Z1416" s="257">
        <f t="shared" si="1239"/>
        <v>1360557.0547231999</v>
      </c>
      <c r="AA1416" s="990"/>
    </row>
    <row r="1417" spans="1:27" s="6" customFormat="1" outlineLevel="2">
      <c r="A1417" s="8"/>
      <c r="B1417" s="8"/>
      <c r="C1417" s="25" t="s">
        <v>1077</v>
      </c>
      <c r="D1417" s="97">
        <v>19</v>
      </c>
      <c r="E1417" s="454">
        <v>19</v>
      </c>
      <c r="F1417" s="387" t="s">
        <v>660</v>
      </c>
      <c r="G1417" s="359">
        <v>317946.10535999999</v>
      </c>
      <c r="H1417" s="359">
        <v>57608.1</v>
      </c>
      <c r="I1417" s="71">
        <f>SUM(G1417:H1417)</f>
        <v>375554.20535999996</v>
      </c>
      <c r="J1417" s="71">
        <f>G1417*E1417</f>
        <v>6040976.00184</v>
      </c>
      <c r="K1417" s="71">
        <f>H1417*E1417</f>
        <v>1094553.8999999999</v>
      </c>
      <c r="L1417" s="71">
        <f>I1417*E1417</f>
        <v>7135529.9018399995</v>
      </c>
      <c r="M1417" s="570">
        <f>'KL TTHT CV DOT 2'!P1416</f>
        <v>0</v>
      </c>
      <c r="N1417" s="570">
        <f>'KL TTHT CV DOT 2'!Q1416</f>
        <v>0.5</v>
      </c>
      <c r="O1417" s="570">
        <f t="shared" si="1228"/>
        <v>0.5</v>
      </c>
      <c r="P1417" s="879">
        <f t="shared" si="1204"/>
        <v>1</v>
      </c>
      <c r="Q1417" s="570"/>
      <c r="R1417" s="570"/>
      <c r="S1417" s="879" t="e">
        <f>#REF!+Q1417+R1417</f>
        <v>#REF!</v>
      </c>
      <c r="T1417" s="257">
        <f t="shared" si="1234"/>
        <v>0</v>
      </c>
      <c r="U1417" s="257">
        <f t="shared" si="1235"/>
        <v>0</v>
      </c>
      <c r="V1417" s="257">
        <f t="shared" si="1205"/>
        <v>0</v>
      </c>
      <c r="W1417" s="257">
        <f t="shared" si="1236"/>
        <v>3020488.00092</v>
      </c>
      <c r="X1417" s="257">
        <f t="shared" si="1237"/>
        <v>547276.94999999995</v>
      </c>
      <c r="Y1417" s="257">
        <f t="shared" si="1238"/>
        <v>3567764.9509199997</v>
      </c>
      <c r="Z1417" s="257">
        <f t="shared" si="1239"/>
        <v>3567764.9509199997</v>
      </c>
      <c r="AA1417" s="990"/>
    </row>
    <row r="1418" spans="1:27" s="6" customFormat="1" outlineLevel="2">
      <c r="A1418" s="8"/>
      <c r="B1418" s="8"/>
      <c r="C1418" s="25" t="s">
        <v>1075</v>
      </c>
      <c r="D1418" s="97">
        <v>2</v>
      </c>
      <c r="E1418" s="454">
        <v>2</v>
      </c>
      <c r="F1418" s="387" t="s">
        <v>660</v>
      </c>
      <c r="G1418" s="359">
        <v>861389.37159839983</v>
      </c>
      <c r="H1418" s="359">
        <v>82376.800000000003</v>
      </c>
      <c r="I1418" s="71">
        <f t="shared" ref="I1418:I1428" si="1244">SUM(G1418:H1418)</f>
        <v>943766.17159839987</v>
      </c>
      <c r="J1418" s="71">
        <f t="shared" si="1241"/>
        <v>1722778.7431967997</v>
      </c>
      <c r="K1418" s="71">
        <f t="shared" si="1242"/>
        <v>164753.60000000001</v>
      </c>
      <c r="L1418" s="71">
        <f t="shared" si="1243"/>
        <v>1887532.3431967997</v>
      </c>
      <c r="M1418" s="570">
        <f>'KL TTHT CV DOT 2'!P1417</f>
        <v>0</v>
      </c>
      <c r="N1418" s="570">
        <f>'KL TTHT CV DOT 2'!Q1417</f>
        <v>0.5</v>
      </c>
      <c r="O1418" s="570">
        <f t="shared" si="1228"/>
        <v>0.5</v>
      </c>
      <c r="P1418" s="879">
        <f t="shared" si="1204"/>
        <v>1</v>
      </c>
      <c r="Q1418" s="570"/>
      <c r="R1418" s="570"/>
      <c r="S1418" s="879" t="e">
        <f>#REF!+Q1418+R1418</f>
        <v>#REF!</v>
      </c>
      <c r="T1418" s="257">
        <f t="shared" si="1234"/>
        <v>0</v>
      </c>
      <c r="U1418" s="257">
        <f t="shared" si="1235"/>
        <v>0</v>
      </c>
      <c r="V1418" s="257">
        <f t="shared" si="1205"/>
        <v>0</v>
      </c>
      <c r="W1418" s="257">
        <f t="shared" si="1236"/>
        <v>861389.37159839983</v>
      </c>
      <c r="X1418" s="257">
        <f t="shared" si="1237"/>
        <v>82376.800000000003</v>
      </c>
      <c r="Y1418" s="257">
        <f t="shared" si="1238"/>
        <v>943766.17159839987</v>
      </c>
      <c r="Z1418" s="257">
        <f t="shared" si="1239"/>
        <v>943766.17159839987</v>
      </c>
      <c r="AA1418" s="990"/>
    </row>
    <row r="1419" spans="1:27" s="6" customFormat="1" outlineLevel="2">
      <c r="A1419" s="8"/>
      <c r="B1419" s="8"/>
      <c r="C1419" s="25" t="s">
        <v>1070</v>
      </c>
      <c r="D1419" s="97">
        <v>40</v>
      </c>
      <c r="E1419" s="454">
        <v>70</v>
      </c>
      <c r="F1419" s="387" t="s">
        <v>660</v>
      </c>
      <c r="G1419" s="359">
        <v>32609.856959999997</v>
      </c>
      <c r="H1419" s="359">
        <v>57608.1</v>
      </c>
      <c r="I1419" s="71">
        <f t="shared" si="1244"/>
        <v>90217.956959999996</v>
      </c>
      <c r="J1419" s="71">
        <f t="shared" si="1241"/>
        <v>2282689.9871999999</v>
      </c>
      <c r="K1419" s="71">
        <f t="shared" si="1242"/>
        <v>4032567</v>
      </c>
      <c r="L1419" s="71">
        <f t="shared" si="1243"/>
        <v>6315256.9871999994</v>
      </c>
      <c r="M1419" s="570">
        <f>'KL TTHT CV DOT 2'!P1418</f>
        <v>0</v>
      </c>
      <c r="N1419" s="570">
        <f>'KL TTHT CV DOT 2'!Q1418</f>
        <v>0.5</v>
      </c>
      <c r="O1419" s="570">
        <f t="shared" si="1228"/>
        <v>0.5</v>
      </c>
      <c r="P1419" s="879">
        <f t="shared" si="1204"/>
        <v>1</v>
      </c>
      <c r="Q1419" s="570"/>
      <c r="R1419" s="570"/>
      <c r="S1419" s="879" t="e">
        <f>#REF!+Q1419+R1419</f>
        <v>#REF!</v>
      </c>
      <c r="T1419" s="257">
        <f t="shared" si="1234"/>
        <v>0</v>
      </c>
      <c r="U1419" s="257">
        <f t="shared" si="1235"/>
        <v>0</v>
      </c>
      <c r="V1419" s="257">
        <f t="shared" si="1205"/>
        <v>0</v>
      </c>
      <c r="W1419" s="257">
        <f t="shared" si="1236"/>
        <v>1141344.9935999999</v>
      </c>
      <c r="X1419" s="257">
        <f t="shared" si="1237"/>
        <v>2016283.5</v>
      </c>
      <c r="Y1419" s="257">
        <f t="shared" si="1238"/>
        <v>3157628.4935999997</v>
      </c>
      <c r="Z1419" s="257">
        <f t="shared" si="1239"/>
        <v>3157628.4935999997</v>
      </c>
      <c r="AA1419" s="990"/>
    </row>
    <row r="1420" spans="1:27" s="6" customFormat="1" outlineLevel="2">
      <c r="A1420" s="8"/>
      <c r="B1420" s="8"/>
      <c r="C1420" s="25" t="s">
        <v>1087</v>
      </c>
      <c r="D1420" s="97">
        <v>6</v>
      </c>
      <c r="E1420" s="454">
        <v>6</v>
      </c>
      <c r="F1420" s="387" t="s">
        <v>660</v>
      </c>
      <c r="G1420" s="359">
        <v>741874.24583999999</v>
      </c>
      <c r="H1420" s="359">
        <v>57608.1</v>
      </c>
      <c r="I1420" s="71">
        <f t="shared" si="1244"/>
        <v>799482.34583999997</v>
      </c>
      <c r="J1420" s="71">
        <f t="shared" si="1241"/>
        <v>4451245.4750399999</v>
      </c>
      <c r="K1420" s="71">
        <f t="shared" si="1242"/>
        <v>345648.6</v>
      </c>
      <c r="L1420" s="71">
        <f t="shared" si="1243"/>
        <v>4796894.0750399996</v>
      </c>
      <c r="M1420" s="570">
        <f>'KL TTHT CV DOT 2'!P1419</f>
        <v>0</v>
      </c>
      <c r="N1420" s="570">
        <f>'KL TTHT CV DOT 2'!Q1419</f>
        <v>0.5</v>
      </c>
      <c r="O1420" s="570">
        <f t="shared" si="1228"/>
        <v>0.5</v>
      </c>
      <c r="P1420" s="879">
        <f t="shared" si="1204"/>
        <v>1</v>
      </c>
      <c r="Q1420" s="570"/>
      <c r="R1420" s="570"/>
      <c r="S1420" s="879" t="e">
        <f>#REF!+Q1420+R1420</f>
        <v>#REF!</v>
      </c>
      <c r="T1420" s="257">
        <f t="shared" si="1234"/>
        <v>0</v>
      </c>
      <c r="U1420" s="257">
        <f t="shared" si="1235"/>
        <v>0</v>
      </c>
      <c r="V1420" s="257">
        <f t="shared" si="1205"/>
        <v>0</v>
      </c>
      <c r="W1420" s="257">
        <f t="shared" si="1236"/>
        <v>2225622.73752</v>
      </c>
      <c r="X1420" s="257">
        <f t="shared" si="1237"/>
        <v>172824.3</v>
      </c>
      <c r="Y1420" s="257">
        <f t="shared" si="1238"/>
        <v>2398447.0375199998</v>
      </c>
      <c r="Z1420" s="257">
        <f t="shared" si="1239"/>
        <v>2398447.0375199998</v>
      </c>
      <c r="AA1420" s="990"/>
    </row>
    <row r="1421" spans="1:27" s="6" customFormat="1" outlineLevel="2">
      <c r="A1421" s="8"/>
      <c r="B1421" s="8"/>
      <c r="C1421" s="25" t="s">
        <v>1088</v>
      </c>
      <c r="D1421" s="97">
        <v>10</v>
      </c>
      <c r="E1421" s="454">
        <v>10</v>
      </c>
      <c r="F1421" s="387" t="s">
        <v>660</v>
      </c>
      <c r="G1421" s="359">
        <v>318435.25321439997</v>
      </c>
      <c r="H1421" s="359">
        <v>57608.1</v>
      </c>
      <c r="I1421" s="71">
        <f t="shared" si="1244"/>
        <v>376043.35321439995</v>
      </c>
      <c r="J1421" s="71">
        <f t="shared" si="1241"/>
        <v>3184352.5321439998</v>
      </c>
      <c r="K1421" s="71">
        <f t="shared" si="1242"/>
        <v>576081</v>
      </c>
      <c r="L1421" s="71">
        <f t="shared" si="1243"/>
        <v>3760433.5321439994</v>
      </c>
      <c r="M1421" s="570">
        <f>'KL TTHT CV DOT 2'!P1420</f>
        <v>0</v>
      </c>
      <c r="N1421" s="570">
        <f>'KL TTHT CV DOT 2'!Q1420</f>
        <v>0.5</v>
      </c>
      <c r="O1421" s="570">
        <f t="shared" si="1228"/>
        <v>0.5</v>
      </c>
      <c r="P1421" s="879">
        <f t="shared" si="1204"/>
        <v>1</v>
      </c>
      <c r="Q1421" s="570"/>
      <c r="R1421" s="570"/>
      <c r="S1421" s="879" t="e">
        <f>#REF!+Q1421+R1421</f>
        <v>#REF!</v>
      </c>
      <c r="T1421" s="257">
        <f t="shared" si="1234"/>
        <v>0</v>
      </c>
      <c r="U1421" s="257">
        <f t="shared" si="1235"/>
        <v>0</v>
      </c>
      <c r="V1421" s="257">
        <f t="shared" si="1205"/>
        <v>0</v>
      </c>
      <c r="W1421" s="257">
        <f t="shared" si="1236"/>
        <v>1592176.2660719999</v>
      </c>
      <c r="X1421" s="257">
        <f t="shared" si="1237"/>
        <v>288040.5</v>
      </c>
      <c r="Y1421" s="257">
        <f t="shared" si="1238"/>
        <v>1880216.7660719999</v>
      </c>
      <c r="Z1421" s="257">
        <f t="shared" si="1239"/>
        <v>1880216.7660719999</v>
      </c>
      <c r="AA1421" s="990"/>
    </row>
    <row r="1422" spans="1:27" s="6" customFormat="1" outlineLevel="2">
      <c r="A1422" s="8"/>
      <c r="B1422" s="8"/>
      <c r="C1422" s="25" t="s">
        <v>1089</v>
      </c>
      <c r="D1422" s="97">
        <v>2</v>
      </c>
      <c r="E1422" s="454">
        <v>2</v>
      </c>
      <c r="F1422" s="387" t="s">
        <v>660</v>
      </c>
      <c r="G1422" s="359">
        <v>1451138.63472</v>
      </c>
      <c r="H1422" s="359">
        <v>57608.1</v>
      </c>
      <c r="I1422" s="71">
        <f t="shared" si="1244"/>
        <v>1508746.7347200001</v>
      </c>
      <c r="J1422" s="71">
        <f t="shared" si="1241"/>
        <v>2902277.2694399999</v>
      </c>
      <c r="K1422" s="71">
        <f t="shared" si="1242"/>
        <v>115216.2</v>
      </c>
      <c r="L1422" s="71">
        <f t="shared" si="1243"/>
        <v>3017493.4694400001</v>
      </c>
      <c r="M1422" s="570">
        <f>'KL TTHT CV DOT 2'!P1421</f>
        <v>0</v>
      </c>
      <c r="N1422" s="570">
        <f>'KL TTHT CV DOT 2'!Q1421</f>
        <v>0.5</v>
      </c>
      <c r="O1422" s="570">
        <f t="shared" si="1228"/>
        <v>0.5</v>
      </c>
      <c r="P1422" s="879">
        <f t="shared" si="1204"/>
        <v>1</v>
      </c>
      <c r="Q1422" s="570"/>
      <c r="R1422" s="570"/>
      <c r="S1422" s="879" t="e">
        <f>#REF!+Q1422+R1422</f>
        <v>#REF!</v>
      </c>
      <c r="T1422" s="257">
        <f t="shared" si="1234"/>
        <v>0</v>
      </c>
      <c r="U1422" s="257">
        <f t="shared" si="1235"/>
        <v>0</v>
      </c>
      <c r="V1422" s="257">
        <f t="shared" si="1205"/>
        <v>0</v>
      </c>
      <c r="W1422" s="257">
        <f t="shared" si="1236"/>
        <v>1451138.63472</v>
      </c>
      <c r="X1422" s="257">
        <f t="shared" si="1237"/>
        <v>57608.1</v>
      </c>
      <c r="Y1422" s="257">
        <f t="shared" si="1238"/>
        <v>1508746.7347200001</v>
      </c>
      <c r="Z1422" s="257">
        <f t="shared" si="1239"/>
        <v>1508746.7347200001</v>
      </c>
      <c r="AA1422" s="990"/>
    </row>
    <row r="1423" spans="1:27" s="6" customFormat="1" ht="26.4" outlineLevel="2">
      <c r="A1423" s="8"/>
      <c r="B1423" s="8"/>
      <c r="C1423" s="25" t="s">
        <v>1078</v>
      </c>
      <c r="D1423" s="97">
        <v>10</v>
      </c>
      <c r="E1423" s="454">
        <v>10</v>
      </c>
      <c r="F1423" s="387" t="s">
        <v>660</v>
      </c>
      <c r="G1423" s="359">
        <v>680241.61618559994</v>
      </c>
      <c r="H1423" s="359">
        <v>53385.955040000001</v>
      </c>
      <c r="I1423" s="71">
        <f t="shared" si="1244"/>
        <v>733627.57122559997</v>
      </c>
      <c r="J1423" s="71">
        <f t="shared" si="1241"/>
        <v>6802416.1618559994</v>
      </c>
      <c r="K1423" s="71">
        <f t="shared" si="1242"/>
        <v>533859.55040000007</v>
      </c>
      <c r="L1423" s="71">
        <f t="shared" si="1243"/>
        <v>7336275.7122559994</v>
      </c>
      <c r="M1423" s="570">
        <f>'KL TTHT CV DOT 2'!P1422</f>
        <v>0</v>
      </c>
      <c r="N1423" s="570">
        <f>'KL TTHT CV DOT 2'!Q1422</f>
        <v>0.5</v>
      </c>
      <c r="O1423" s="570">
        <f t="shared" si="1228"/>
        <v>0.5</v>
      </c>
      <c r="P1423" s="879">
        <f t="shared" si="1204"/>
        <v>1</v>
      </c>
      <c r="Q1423" s="570"/>
      <c r="R1423" s="570"/>
      <c r="S1423" s="879" t="e">
        <f>#REF!+Q1423+R1423</f>
        <v>#REF!</v>
      </c>
      <c r="T1423" s="257">
        <f t="shared" si="1234"/>
        <v>0</v>
      </c>
      <c r="U1423" s="257">
        <f t="shared" si="1235"/>
        <v>0</v>
      </c>
      <c r="V1423" s="257">
        <f t="shared" si="1205"/>
        <v>0</v>
      </c>
      <c r="W1423" s="257">
        <f t="shared" si="1236"/>
        <v>3401208.0809279997</v>
      </c>
      <c r="X1423" s="257">
        <f t="shared" si="1237"/>
        <v>266929.77520000003</v>
      </c>
      <c r="Y1423" s="257">
        <f t="shared" si="1238"/>
        <v>3668137.8561279997</v>
      </c>
      <c r="Z1423" s="257">
        <f t="shared" si="1239"/>
        <v>3668137.8561279997</v>
      </c>
      <c r="AA1423" s="990"/>
    </row>
    <row r="1424" spans="1:27" s="6" customFormat="1" ht="26.4" outlineLevel="2">
      <c r="A1424" s="8"/>
      <c r="B1424" s="8"/>
      <c r="C1424" s="25" t="s">
        <v>1079</v>
      </c>
      <c r="D1424" s="97">
        <v>0</v>
      </c>
      <c r="E1424" s="454"/>
      <c r="F1424" s="387" t="s">
        <v>660</v>
      </c>
      <c r="G1424" s="359">
        <v>206583.4438416</v>
      </c>
      <c r="H1424" s="359">
        <v>53385.955040000001</v>
      </c>
      <c r="I1424" s="71">
        <f t="shared" si="1244"/>
        <v>259969.39888160001</v>
      </c>
      <c r="J1424" s="71">
        <f t="shared" si="1241"/>
        <v>0</v>
      </c>
      <c r="K1424" s="71">
        <f t="shared" si="1242"/>
        <v>0</v>
      </c>
      <c r="L1424" s="71">
        <f t="shared" si="1243"/>
        <v>0</v>
      </c>
      <c r="M1424" s="570">
        <f>'KL TTHT CV DOT 2'!P1423</f>
        <v>0</v>
      </c>
      <c r="N1424" s="570">
        <f>'KL TTHT CV DOT 2'!Q1423</f>
        <v>0.5</v>
      </c>
      <c r="O1424" s="570">
        <f t="shared" si="1228"/>
        <v>0.5</v>
      </c>
      <c r="P1424" s="879">
        <f t="shared" ref="P1424:P1487" si="1245">M1424+N1424+O1424</f>
        <v>1</v>
      </c>
      <c r="Q1424" s="570"/>
      <c r="R1424" s="570"/>
      <c r="S1424" s="879" t="e">
        <f>#REF!+Q1424+R1424</f>
        <v>#REF!</v>
      </c>
      <c r="T1424" s="257">
        <f t="shared" si="1234"/>
        <v>0</v>
      </c>
      <c r="U1424" s="257">
        <f t="shared" si="1235"/>
        <v>0</v>
      </c>
      <c r="V1424" s="257">
        <f t="shared" ref="V1424:V1487" si="1246">T1424+U1424</f>
        <v>0</v>
      </c>
      <c r="W1424" s="257">
        <f t="shared" si="1236"/>
        <v>0</v>
      </c>
      <c r="X1424" s="257">
        <f t="shared" si="1237"/>
        <v>0</v>
      </c>
      <c r="Y1424" s="257">
        <f t="shared" si="1238"/>
        <v>0</v>
      </c>
      <c r="Z1424" s="257">
        <f t="shared" si="1239"/>
        <v>0</v>
      </c>
      <c r="AA1424" s="990"/>
    </row>
    <row r="1425" spans="1:27" s="6" customFormat="1" outlineLevel="2">
      <c r="A1425" s="8"/>
      <c r="B1425" s="8"/>
      <c r="C1425" s="25" t="s">
        <v>1080</v>
      </c>
      <c r="D1425" s="97">
        <v>40</v>
      </c>
      <c r="E1425" s="454">
        <v>40</v>
      </c>
      <c r="F1425" s="387" t="s">
        <v>660</v>
      </c>
      <c r="G1425" s="359">
        <v>3260.9856959999997</v>
      </c>
      <c r="H1425" s="359">
        <v>3850.0000000000005</v>
      </c>
      <c r="I1425" s="71">
        <f t="shared" si="1244"/>
        <v>7110.9856959999997</v>
      </c>
      <c r="J1425" s="71">
        <f t="shared" si="1241"/>
        <v>130439.42783999999</v>
      </c>
      <c r="K1425" s="71">
        <f t="shared" si="1242"/>
        <v>154000.00000000003</v>
      </c>
      <c r="L1425" s="71">
        <f t="shared" si="1243"/>
        <v>284439.42784000002</v>
      </c>
      <c r="M1425" s="570">
        <f>'KL TTHT CV DOT 2'!P1424</f>
        <v>0</v>
      </c>
      <c r="N1425" s="570">
        <f>'KL TTHT CV DOT 2'!Q1424</f>
        <v>0.5</v>
      </c>
      <c r="O1425" s="570">
        <f t="shared" si="1228"/>
        <v>0.5</v>
      </c>
      <c r="P1425" s="879">
        <f t="shared" si="1245"/>
        <v>1</v>
      </c>
      <c r="Q1425" s="570"/>
      <c r="R1425" s="570"/>
      <c r="S1425" s="879" t="e">
        <f>#REF!+Q1425+R1425</f>
        <v>#REF!</v>
      </c>
      <c r="T1425" s="257">
        <f t="shared" si="1234"/>
        <v>0</v>
      </c>
      <c r="U1425" s="257">
        <f t="shared" si="1235"/>
        <v>0</v>
      </c>
      <c r="V1425" s="257">
        <f t="shared" si="1246"/>
        <v>0</v>
      </c>
      <c r="W1425" s="257">
        <f t="shared" si="1236"/>
        <v>65219.713919999995</v>
      </c>
      <c r="X1425" s="257">
        <f t="shared" si="1237"/>
        <v>77000.000000000015</v>
      </c>
      <c r="Y1425" s="257">
        <f t="shared" si="1238"/>
        <v>142219.71392000001</v>
      </c>
      <c r="Z1425" s="257">
        <f t="shared" si="1239"/>
        <v>142219.71392000001</v>
      </c>
      <c r="AA1425" s="990"/>
    </row>
    <row r="1426" spans="1:27" s="6" customFormat="1" outlineLevel="2">
      <c r="A1426" s="8"/>
      <c r="B1426" s="8"/>
      <c r="C1426" s="25" t="s">
        <v>1081</v>
      </c>
      <c r="D1426" s="97">
        <v>25</v>
      </c>
      <c r="E1426" s="454">
        <v>25</v>
      </c>
      <c r="F1426" s="387" t="s">
        <v>660</v>
      </c>
      <c r="G1426" s="359">
        <v>48914.785439999992</v>
      </c>
      <c r="H1426" s="359">
        <v>11000</v>
      </c>
      <c r="I1426" s="71">
        <f t="shared" si="1244"/>
        <v>59914.785439999992</v>
      </c>
      <c r="J1426" s="71">
        <f t="shared" si="1241"/>
        <v>1222869.6359999997</v>
      </c>
      <c r="K1426" s="71">
        <f t="shared" si="1242"/>
        <v>275000</v>
      </c>
      <c r="L1426" s="71">
        <f t="shared" si="1243"/>
        <v>1497869.6359999997</v>
      </c>
      <c r="M1426" s="570">
        <f>'KL TTHT CV DOT 2'!P1425</f>
        <v>0</v>
      </c>
      <c r="N1426" s="570">
        <f>'KL TTHT CV DOT 2'!Q1425</f>
        <v>0.5</v>
      </c>
      <c r="O1426" s="570">
        <f t="shared" si="1228"/>
        <v>0.5</v>
      </c>
      <c r="P1426" s="879">
        <f t="shared" si="1245"/>
        <v>1</v>
      </c>
      <c r="Q1426" s="570"/>
      <c r="R1426" s="570"/>
      <c r="S1426" s="879" t="e">
        <f>#REF!+Q1426+R1426</f>
        <v>#REF!</v>
      </c>
      <c r="T1426" s="257">
        <f t="shared" si="1234"/>
        <v>0</v>
      </c>
      <c r="U1426" s="257">
        <f t="shared" si="1235"/>
        <v>0</v>
      </c>
      <c r="V1426" s="257">
        <f t="shared" si="1246"/>
        <v>0</v>
      </c>
      <c r="W1426" s="257">
        <f t="shared" si="1236"/>
        <v>611434.81799999985</v>
      </c>
      <c r="X1426" s="257">
        <f t="shared" si="1237"/>
        <v>137500</v>
      </c>
      <c r="Y1426" s="257">
        <f t="shared" si="1238"/>
        <v>748934.81799999985</v>
      </c>
      <c r="Z1426" s="257">
        <f t="shared" si="1239"/>
        <v>748934.81799999985</v>
      </c>
      <c r="AA1426" s="990"/>
    </row>
    <row r="1427" spans="1:27" s="6" customFormat="1" outlineLevel="2">
      <c r="A1427" s="8"/>
      <c r="B1427" s="8"/>
      <c r="C1427" s="25" t="s">
        <v>1082</v>
      </c>
      <c r="D1427" s="97">
        <v>40</v>
      </c>
      <c r="E1427" s="454">
        <v>40</v>
      </c>
      <c r="F1427" s="387" t="s">
        <v>660</v>
      </c>
      <c r="G1427" s="359">
        <v>92448.944481600003</v>
      </c>
      <c r="H1427" s="359">
        <v>8250</v>
      </c>
      <c r="I1427" s="71">
        <f t="shared" si="1244"/>
        <v>100698.9444816</v>
      </c>
      <c r="J1427" s="71">
        <f t="shared" si="1241"/>
        <v>3697957.7792640002</v>
      </c>
      <c r="K1427" s="71">
        <f t="shared" si="1242"/>
        <v>330000</v>
      </c>
      <c r="L1427" s="71">
        <f t="shared" si="1243"/>
        <v>4027957.7792640002</v>
      </c>
      <c r="M1427" s="570">
        <f>'KL TTHT CV DOT 2'!P1426</f>
        <v>0</v>
      </c>
      <c r="N1427" s="570">
        <f>'KL TTHT CV DOT 2'!Q1426</f>
        <v>0.5</v>
      </c>
      <c r="O1427" s="570">
        <f t="shared" si="1228"/>
        <v>0.5</v>
      </c>
      <c r="P1427" s="879">
        <f t="shared" si="1245"/>
        <v>1</v>
      </c>
      <c r="Q1427" s="570"/>
      <c r="R1427" s="570"/>
      <c r="S1427" s="879" t="e">
        <f>#REF!+Q1427+R1427</f>
        <v>#REF!</v>
      </c>
      <c r="T1427" s="257">
        <f t="shared" si="1234"/>
        <v>0</v>
      </c>
      <c r="U1427" s="257">
        <f t="shared" si="1235"/>
        <v>0</v>
      </c>
      <c r="V1427" s="257">
        <f t="shared" si="1246"/>
        <v>0</v>
      </c>
      <c r="W1427" s="257">
        <f t="shared" si="1236"/>
        <v>1848978.8896320001</v>
      </c>
      <c r="X1427" s="257">
        <f t="shared" si="1237"/>
        <v>165000</v>
      </c>
      <c r="Y1427" s="257">
        <f t="shared" si="1238"/>
        <v>2013978.8896320001</v>
      </c>
      <c r="Z1427" s="257">
        <f t="shared" si="1239"/>
        <v>2013978.8896320001</v>
      </c>
      <c r="AA1427" s="990"/>
    </row>
    <row r="1428" spans="1:27" s="6" customFormat="1" outlineLevel="2">
      <c r="A1428" s="8"/>
      <c r="B1428" s="8"/>
      <c r="C1428" s="25" t="s">
        <v>1083</v>
      </c>
      <c r="D1428" s="97">
        <v>80</v>
      </c>
      <c r="E1428" s="455">
        <v>80</v>
      </c>
      <c r="F1428" s="18" t="s">
        <v>660</v>
      </c>
      <c r="G1428" s="359">
        <v>37990.483358400001</v>
      </c>
      <c r="H1428" s="359">
        <v>8250</v>
      </c>
      <c r="I1428" s="71">
        <f t="shared" si="1244"/>
        <v>46240.483358400001</v>
      </c>
      <c r="J1428" s="71">
        <f t="shared" si="1241"/>
        <v>3039238.6686720001</v>
      </c>
      <c r="K1428" s="71">
        <f t="shared" si="1242"/>
        <v>660000</v>
      </c>
      <c r="L1428" s="71">
        <f t="shared" si="1243"/>
        <v>3699238.6686720001</v>
      </c>
      <c r="M1428" s="570">
        <f>'KL TTHT CV DOT 2'!P1427</f>
        <v>0</v>
      </c>
      <c r="N1428" s="570">
        <f>'KL TTHT CV DOT 2'!Q1427</f>
        <v>0.5</v>
      </c>
      <c r="O1428" s="570">
        <f t="shared" si="1228"/>
        <v>0.5</v>
      </c>
      <c r="P1428" s="879">
        <f t="shared" si="1245"/>
        <v>1</v>
      </c>
      <c r="Q1428" s="570"/>
      <c r="R1428" s="570"/>
      <c r="S1428" s="879" t="e">
        <f>#REF!+Q1428+R1428</f>
        <v>#REF!</v>
      </c>
      <c r="T1428" s="257">
        <f t="shared" si="1234"/>
        <v>0</v>
      </c>
      <c r="U1428" s="257">
        <f t="shared" si="1235"/>
        <v>0</v>
      </c>
      <c r="V1428" s="257">
        <f t="shared" si="1246"/>
        <v>0</v>
      </c>
      <c r="W1428" s="257">
        <f t="shared" si="1236"/>
        <v>1519619.334336</v>
      </c>
      <c r="X1428" s="257">
        <f t="shared" si="1237"/>
        <v>330000</v>
      </c>
      <c r="Y1428" s="257">
        <f t="shared" si="1238"/>
        <v>1849619.334336</v>
      </c>
      <c r="Z1428" s="257">
        <f t="shared" si="1239"/>
        <v>1849619.334336</v>
      </c>
      <c r="AA1428" s="990"/>
    </row>
    <row r="1429" spans="1:27" s="36" customFormat="1" outlineLevel="2">
      <c r="A1429" s="21"/>
      <c r="B1429" s="21"/>
      <c r="C1429" s="28" t="s">
        <v>1090</v>
      </c>
      <c r="D1429" s="99"/>
      <c r="E1429" s="99"/>
      <c r="F1429" s="37"/>
      <c r="G1429" s="359"/>
      <c r="H1429" s="359"/>
      <c r="I1429" s="77"/>
      <c r="J1429" s="77">
        <f>SUBTOTAL(9,J1430:J1456)</f>
        <v>76867171.759902924</v>
      </c>
      <c r="K1429" s="77">
        <f>SUBTOTAL(9,K1430:K1456)</f>
        <v>32606563.616928801</v>
      </c>
      <c r="L1429" s="77">
        <f>SUBTOTAL(9,L1430:L1456)</f>
        <v>109473735.37683173</v>
      </c>
      <c r="M1429" s="572">
        <f>'KL TTHT CV DOT 2'!P1428</f>
        <v>0</v>
      </c>
      <c r="N1429" s="572">
        <f>'KL TTHT CV DOT 2'!Q1428</f>
        <v>0</v>
      </c>
      <c r="O1429" s="572">
        <f t="shared" si="1228"/>
        <v>0</v>
      </c>
      <c r="P1429" s="881">
        <f t="shared" si="1245"/>
        <v>0</v>
      </c>
      <c r="Q1429" s="572"/>
      <c r="R1429" s="572"/>
      <c r="S1429" s="881" t="e">
        <f>#REF!+Q1429+R1429</f>
        <v>#REF!</v>
      </c>
      <c r="T1429" s="254">
        <f t="shared" ref="T1429:Z1429" si="1247">SUBTOTAL(9,T1430:T1456)</f>
        <v>0</v>
      </c>
      <c r="U1429" s="254">
        <f t="shared" si="1247"/>
        <v>0</v>
      </c>
      <c r="V1429" s="254">
        <f t="shared" si="1247"/>
        <v>0</v>
      </c>
      <c r="W1429" s="254">
        <f t="shared" si="1247"/>
        <v>30904867.736936796</v>
      </c>
      <c r="X1429" s="254">
        <f t="shared" si="1247"/>
        <v>8030484.3425400006</v>
      </c>
      <c r="Y1429" s="254">
        <f t="shared" si="1247"/>
        <v>38935352.079476796</v>
      </c>
      <c r="Z1429" s="254">
        <f t="shared" si="1247"/>
        <v>38935352.079476796</v>
      </c>
      <c r="AA1429" s="990"/>
    </row>
    <row r="1430" spans="1:27" s="6" customFormat="1" outlineLevel="2">
      <c r="A1430" s="8"/>
      <c r="B1430" s="8"/>
      <c r="C1430" s="25" t="s">
        <v>1062</v>
      </c>
      <c r="D1430" s="97">
        <v>0</v>
      </c>
      <c r="E1430" s="456">
        <v>30</v>
      </c>
      <c r="F1430" s="18" t="s">
        <v>624</v>
      </c>
      <c r="G1430" s="359">
        <v>362322.68570639991</v>
      </c>
      <c r="H1430" s="359">
        <v>115320.5625</v>
      </c>
      <c r="I1430" s="71">
        <f>SUM(G1430:H1430)</f>
        <v>477643.24820639991</v>
      </c>
      <c r="J1430" s="71">
        <f>G1430*E1430</f>
        <v>10869680.571191996</v>
      </c>
      <c r="K1430" s="71">
        <f>H1430*E1430</f>
        <v>3459616.875</v>
      </c>
      <c r="L1430" s="71">
        <f>I1430*E1430</f>
        <v>14329297.446191996</v>
      </c>
      <c r="M1430" s="570">
        <f>'KL TTHT CV DOT 2'!P1429</f>
        <v>0</v>
      </c>
      <c r="N1430" s="570">
        <f>'KL TTHT CV DOT 2'!Q1429</f>
        <v>0.5</v>
      </c>
      <c r="O1430" s="570">
        <f t="shared" si="1228"/>
        <v>0.5</v>
      </c>
      <c r="P1430" s="879">
        <f t="shared" si="1245"/>
        <v>1</v>
      </c>
      <c r="Q1430" s="570"/>
      <c r="R1430" s="570"/>
      <c r="S1430" s="879" t="e">
        <f>#REF!+Q1430+R1430</f>
        <v>#REF!</v>
      </c>
      <c r="T1430" s="257">
        <f t="shared" ref="T1430:T1456" si="1248">M1430*J1430</f>
        <v>0</v>
      </c>
      <c r="U1430" s="257">
        <f t="shared" ref="U1430:U1456" si="1249">M1430*K1430</f>
        <v>0</v>
      </c>
      <c r="V1430" s="257">
        <f t="shared" si="1246"/>
        <v>0</v>
      </c>
      <c r="W1430" s="257">
        <f t="shared" ref="W1430:W1456" si="1250">J1430*N1430</f>
        <v>5434840.2855959982</v>
      </c>
      <c r="X1430" s="257">
        <f t="shared" ref="X1430:X1456" si="1251">K1430*N1430</f>
        <v>1729808.4375</v>
      </c>
      <c r="Y1430" s="257">
        <f t="shared" ref="Y1430:Y1456" si="1252">W1430+X1430</f>
        <v>7164648.7230959982</v>
      </c>
      <c r="Z1430" s="257">
        <f t="shared" ref="Z1430:Z1456" si="1253">V1430+Y1430</f>
        <v>7164648.7230959982</v>
      </c>
      <c r="AA1430" s="990"/>
    </row>
    <row r="1431" spans="1:27" s="6" customFormat="1" outlineLevel="2">
      <c r="A1431" s="8"/>
      <c r="B1431" s="8"/>
      <c r="C1431" s="25" t="s">
        <v>1064</v>
      </c>
      <c r="D1431" s="97">
        <v>69</v>
      </c>
      <c r="E1431" s="454">
        <v>72</v>
      </c>
      <c r="F1431" s="18" t="s">
        <v>624</v>
      </c>
      <c r="G1431" s="359">
        <v>190224.16559999998</v>
      </c>
      <c r="H1431" s="359">
        <v>70966.5</v>
      </c>
      <c r="I1431" s="71">
        <f>SUM(G1431:H1431)</f>
        <v>261190.66559999998</v>
      </c>
      <c r="J1431" s="71">
        <f>G1431*E1431</f>
        <v>13696139.923199998</v>
      </c>
      <c r="K1431" s="71">
        <f>H1431*E1431</f>
        <v>5109588</v>
      </c>
      <c r="L1431" s="71">
        <f>I1431*E1431</f>
        <v>18805727.9232</v>
      </c>
      <c r="M1431" s="570">
        <f>'KL TTHT CV DOT 2'!P1430</f>
        <v>0</v>
      </c>
      <c r="N1431" s="570">
        <f>'KL TTHT CV DOT 2'!Q1430</f>
        <v>0.5</v>
      </c>
      <c r="O1431" s="570">
        <f t="shared" si="1228"/>
        <v>0.5</v>
      </c>
      <c r="P1431" s="879">
        <f t="shared" si="1245"/>
        <v>1</v>
      </c>
      <c r="Q1431" s="570"/>
      <c r="R1431" s="570"/>
      <c r="S1431" s="879" t="e">
        <f>#REF!+Q1431+R1431</f>
        <v>#REF!</v>
      </c>
      <c r="T1431" s="257">
        <f t="shared" si="1248"/>
        <v>0</v>
      </c>
      <c r="U1431" s="257">
        <f t="shared" si="1249"/>
        <v>0</v>
      </c>
      <c r="V1431" s="257">
        <f t="shared" si="1246"/>
        <v>0</v>
      </c>
      <c r="W1431" s="257">
        <f t="shared" si="1250"/>
        <v>6848069.9615999991</v>
      </c>
      <c r="X1431" s="257">
        <f t="shared" si="1251"/>
        <v>2554794</v>
      </c>
      <c r="Y1431" s="257">
        <f t="shared" si="1252"/>
        <v>9402863.9615999982</v>
      </c>
      <c r="Z1431" s="257">
        <f t="shared" si="1253"/>
        <v>9402863.9615999982</v>
      </c>
      <c r="AA1431" s="990"/>
    </row>
    <row r="1432" spans="1:27" s="6" customFormat="1" outlineLevel="2">
      <c r="A1432" s="8"/>
      <c r="B1432" s="8"/>
      <c r="C1432" s="25" t="s">
        <v>1066</v>
      </c>
      <c r="D1432" s="97">
        <v>17</v>
      </c>
      <c r="E1432" s="454">
        <v>21</v>
      </c>
      <c r="F1432" s="18" t="s">
        <v>624</v>
      </c>
      <c r="G1432" s="359">
        <v>94950.666666666672</v>
      </c>
      <c r="H1432" s="359">
        <v>42579.9</v>
      </c>
      <c r="I1432" s="71">
        <f>SUM(G1432:H1432)</f>
        <v>137530.56666666668</v>
      </c>
      <c r="J1432" s="71">
        <f>G1432*E1432</f>
        <v>1993964</v>
      </c>
      <c r="K1432" s="71">
        <f>H1432*E1432</f>
        <v>894177.9</v>
      </c>
      <c r="L1432" s="71">
        <f>I1432*E1432</f>
        <v>2888141.9000000004</v>
      </c>
      <c r="M1432" s="570">
        <f>'KL TTHT CV DOT 2'!P1431</f>
        <v>0</v>
      </c>
      <c r="N1432" s="570">
        <f>'KL TTHT CV DOT 2'!Q1431</f>
        <v>0.5</v>
      </c>
      <c r="O1432" s="570">
        <f t="shared" si="1228"/>
        <v>0.5</v>
      </c>
      <c r="P1432" s="879">
        <f t="shared" si="1245"/>
        <v>1</v>
      </c>
      <c r="Q1432" s="570"/>
      <c r="R1432" s="570"/>
      <c r="S1432" s="879" t="e">
        <f>#REF!+Q1432+R1432</f>
        <v>#REF!</v>
      </c>
      <c r="T1432" s="257">
        <f t="shared" si="1248"/>
        <v>0</v>
      </c>
      <c r="U1432" s="257">
        <f t="shared" si="1249"/>
        <v>0</v>
      </c>
      <c r="V1432" s="257">
        <f t="shared" si="1246"/>
        <v>0</v>
      </c>
      <c r="W1432" s="257">
        <f t="shared" si="1250"/>
        <v>996982</v>
      </c>
      <c r="X1432" s="257">
        <f t="shared" si="1251"/>
        <v>447088.95</v>
      </c>
      <c r="Y1432" s="257">
        <f t="shared" si="1252"/>
        <v>1444070.95</v>
      </c>
      <c r="Z1432" s="257">
        <f t="shared" si="1253"/>
        <v>1444070.95</v>
      </c>
      <c r="AA1432" s="990"/>
    </row>
    <row r="1433" spans="1:27" s="6" customFormat="1" outlineLevel="2">
      <c r="A1433" s="8"/>
      <c r="B1433" s="8"/>
      <c r="C1433" s="25" t="s">
        <v>1068</v>
      </c>
      <c r="D1433" s="97">
        <v>0</v>
      </c>
      <c r="E1433" s="454">
        <v>6</v>
      </c>
      <c r="F1433" s="18" t="s">
        <v>660</v>
      </c>
      <c r="G1433" s="359">
        <v>54295.411838399996</v>
      </c>
      <c r="H1433" s="359">
        <v>82376.800000000003</v>
      </c>
      <c r="I1433" s="71">
        <f t="shared" ref="I1433:I1455" si="1254">SUM(G1433:H1433)</f>
        <v>136672.21183839999</v>
      </c>
      <c r="J1433" s="71">
        <f t="shared" ref="J1433:J1454" si="1255">G1433*E1433</f>
        <v>325772.47103039996</v>
      </c>
      <c r="K1433" s="71">
        <f t="shared" ref="K1433:K1454" si="1256">H1433*E1433</f>
        <v>494260.80000000005</v>
      </c>
      <c r="L1433" s="71">
        <f t="shared" ref="L1433:L1454" si="1257">I1433*E1433</f>
        <v>820033.27103039995</v>
      </c>
      <c r="M1433" s="570">
        <f>'KL TTHT CV DOT 2'!P1432</f>
        <v>0</v>
      </c>
      <c r="N1433" s="570">
        <f>'KL TTHT CV DOT 2'!Q1432</f>
        <v>0.5</v>
      </c>
      <c r="O1433" s="570">
        <f t="shared" si="1228"/>
        <v>0.5</v>
      </c>
      <c r="P1433" s="879">
        <f t="shared" si="1245"/>
        <v>1</v>
      </c>
      <c r="Q1433" s="570"/>
      <c r="R1433" s="570"/>
      <c r="S1433" s="879" t="e">
        <f>#REF!+Q1433+R1433</f>
        <v>#REF!</v>
      </c>
      <c r="T1433" s="257">
        <f t="shared" si="1248"/>
        <v>0</v>
      </c>
      <c r="U1433" s="257">
        <f t="shared" si="1249"/>
        <v>0</v>
      </c>
      <c r="V1433" s="257">
        <f t="shared" si="1246"/>
        <v>0</v>
      </c>
      <c r="W1433" s="257">
        <f t="shared" si="1250"/>
        <v>162886.23551519998</v>
      </c>
      <c r="X1433" s="257">
        <f t="shared" si="1251"/>
        <v>247130.40000000002</v>
      </c>
      <c r="Y1433" s="257">
        <f t="shared" si="1252"/>
        <v>410016.63551519997</v>
      </c>
      <c r="Z1433" s="257">
        <f t="shared" si="1253"/>
        <v>410016.63551519997</v>
      </c>
      <c r="AA1433" s="990"/>
    </row>
    <row r="1434" spans="1:27" s="6" customFormat="1" outlineLevel="2">
      <c r="A1434" s="8"/>
      <c r="B1434" s="8"/>
      <c r="C1434" s="25" t="s">
        <v>1071</v>
      </c>
      <c r="D1434" s="97">
        <v>0</v>
      </c>
      <c r="E1434" s="454">
        <v>8</v>
      </c>
      <c r="F1434" s="18" t="s">
        <v>660</v>
      </c>
      <c r="G1434" s="359">
        <v>597901.72736159991</v>
      </c>
      <c r="H1434" s="359">
        <v>82376.800000000003</v>
      </c>
      <c r="I1434" s="71">
        <f t="shared" si="1254"/>
        <v>680278.52736159996</v>
      </c>
      <c r="J1434" s="71">
        <f t="shared" si="1255"/>
        <v>4783213.8188927993</v>
      </c>
      <c r="K1434" s="71">
        <f t="shared" si="1256"/>
        <v>659014.40000000002</v>
      </c>
      <c r="L1434" s="71">
        <f t="shared" si="1257"/>
        <v>5442228.2188927997</v>
      </c>
      <c r="M1434" s="570">
        <f>'KL TTHT CV DOT 2'!P1433</f>
        <v>0</v>
      </c>
      <c r="N1434" s="570">
        <f>'KL TTHT CV DOT 2'!Q1433</f>
        <v>0.5</v>
      </c>
      <c r="O1434" s="570">
        <f t="shared" si="1228"/>
        <v>0.5</v>
      </c>
      <c r="P1434" s="879">
        <f t="shared" si="1245"/>
        <v>1</v>
      </c>
      <c r="Q1434" s="570"/>
      <c r="R1434" s="570"/>
      <c r="S1434" s="879" t="e">
        <f>#REF!+Q1434+R1434</f>
        <v>#REF!</v>
      </c>
      <c r="T1434" s="257">
        <f t="shared" si="1248"/>
        <v>0</v>
      </c>
      <c r="U1434" s="257">
        <f t="shared" si="1249"/>
        <v>0</v>
      </c>
      <c r="V1434" s="257">
        <f t="shared" si="1246"/>
        <v>0</v>
      </c>
      <c r="W1434" s="257">
        <f t="shared" si="1250"/>
        <v>2391606.9094463997</v>
      </c>
      <c r="X1434" s="257">
        <f t="shared" si="1251"/>
        <v>329507.20000000001</v>
      </c>
      <c r="Y1434" s="257">
        <f t="shared" si="1252"/>
        <v>2721114.1094463998</v>
      </c>
      <c r="Z1434" s="257">
        <f t="shared" si="1253"/>
        <v>2721114.1094463998</v>
      </c>
      <c r="AA1434" s="990"/>
    </row>
    <row r="1435" spans="1:27" s="6" customFormat="1" outlineLevel="2">
      <c r="A1435" s="8"/>
      <c r="B1435" s="8"/>
      <c r="C1435" s="25" t="s">
        <v>1071</v>
      </c>
      <c r="D1435" s="97">
        <v>0</v>
      </c>
      <c r="E1435" s="454">
        <v>8</v>
      </c>
      <c r="F1435" s="18" t="s">
        <v>660</v>
      </c>
      <c r="G1435" s="359">
        <v>597901.72736159991</v>
      </c>
      <c r="H1435" s="359">
        <v>82376.800000000003</v>
      </c>
      <c r="I1435" s="71">
        <f t="shared" si="1254"/>
        <v>680278.52736159996</v>
      </c>
      <c r="J1435" s="71">
        <f t="shared" si="1255"/>
        <v>4783213.8188927993</v>
      </c>
      <c r="K1435" s="71">
        <f t="shared" si="1256"/>
        <v>659014.40000000002</v>
      </c>
      <c r="L1435" s="71">
        <f t="shared" si="1257"/>
        <v>5442228.2188927997</v>
      </c>
      <c r="M1435" s="570">
        <f>'KL TTHT CV DOT 2'!P1434</f>
        <v>0</v>
      </c>
      <c r="N1435" s="570">
        <f>'KL TTHT CV DOT 2'!Q1434</f>
        <v>0.5</v>
      </c>
      <c r="O1435" s="570">
        <f t="shared" si="1228"/>
        <v>0.5</v>
      </c>
      <c r="P1435" s="879">
        <f t="shared" si="1245"/>
        <v>1</v>
      </c>
      <c r="Q1435" s="570"/>
      <c r="R1435" s="570"/>
      <c r="S1435" s="879" t="e">
        <f>#REF!+Q1435+R1435</f>
        <v>#REF!</v>
      </c>
      <c r="T1435" s="257">
        <f t="shared" si="1248"/>
        <v>0</v>
      </c>
      <c r="U1435" s="257">
        <f t="shared" si="1249"/>
        <v>0</v>
      </c>
      <c r="V1435" s="257">
        <f t="shared" si="1246"/>
        <v>0</v>
      </c>
      <c r="W1435" s="257">
        <f t="shared" si="1250"/>
        <v>2391606.9094463997</v>
      </c>
      <c r="X1435" s="257">
        <f t="shared" si="1251"/>
        <v>329507.20000000001</v>
      </c>
      <c r="Y1435" s="257">
        <f t="shared" si="1252"/>
        <v>2721114.1094463998</v>
      </c>
      <c r="Z1435" s="257">
        <f t="shared" si="1253"/>
        <v>2721114.1094463998</v>
      </c>
      <c r="AA1435" s="990"/>
    </row>
    <row r="1436" spans="1:27" s="6" customFormat="1" outlineLevel="2">
      <c r="A1436" s="8"/>
      <c r="B1436" s="8"/>
      <c r="C1436" s="25" t="s">
        <v>1073</v>
      </c>
      <c r="D1436" s="97">
        <v>0</v>
      </c>
      <c r="E1436" s="454">
        <v>6</v>
      </c>
      <c r="F1436" s="18" t="s">
        <v>660</v>
      </c>
      <c r="G1436" s="359">
        <v>543443.2662383999</v>
      </c>
      <c r="H1436" s="359">
        <v>82376.800000000003</v>
      </c>
      <c r="I1436" s="71">
        <f t="shared" si="1254"/>
        <v>625820.06623839994</v>
      </c>
      <c r="J1436" s="71">
        <f t="shared" si="1255"/>
        <v>3260659.5974303996</v>
      </c>
      <c r="K1436" s="71">
        <f t="shared" si="1256"/>
        <v>494260.80000000005</v>
      </c>
      <c r="L1436" s="71">
        <f t="shared" si="1257"/>
        <v>3754920.3974303994</v>
      </c>
      <c r="M1436" s="570">
        <f>'KL TTHT CV DOT 2'!P1435</f>
        <v>0</v>
      </c>
      <c r="N1436" s="570">
        <f>'KL TTHT CV DOT 2'!Q1435</f>
        <v>0.5</v>
      </c>
      <c r="O1436" s="570">
        <f t="shared" si="1228"/>
        <v>0.5</v>
      </c>
      <c r="P1436" s="879">
        <f t="shared" si="1245"/>
        <v>1</v>
      </c>
      <c r="Q1436" s="570"/>
      <c r="R1436" s="570"/>
      <c r="S1436" s="879" t="e">
        <f>#REF!+Q1436+R1436</f>
        <v>#REF!</v>
      </c>
      <c r="T1436" s="257">
        <f t="shared" si="1248"/>
        <v>0</v>
      </c>
      <c r="U1436" s="257">
        <f t="shared" si="1249"/>
        <v>0</v>
      </c>
      <c r="V1436" s="257">
        <f t="shared" si="1246"/>
        <v>0</v>
      </c>
      <c r="W1436" s="257">
        <f t="shared" si="1250"/>
        <v>1630329.7987151998</v>
      </c>
      <c r="X1436" s="257">
        <f t="shared" si="1251"/>
        <v>247130.40000000002</v>
      </c>
      <c r="Y1436" s="257">
        <f t="shared" si="1252"/>
        <v>1877460.1987151997</v>
      </c>
      <c r="Z1436" s="257">
        <f t="shared" si="1253"/>
        <v>1877460.1987151997</v>
      </c>
      <c r="AA1436" s="990"/>
    </row>
    <row r="1437" spans="1:27" s="6" customFormat="1" outlineLevel="2">
      <c r="A1437" s="8"/>
      <c r="B1437" s="8"/>
      <c r="C1437" s="25" t="s">
        <v>1075</v>
      </c>
      <c r="D1437" s="97">
        <v>2</v>
      </c>
      <c r="E1437" s="454">
        <v>2</v>
      </c>
      <c r="F1437" s="18" t="s">
        <v>660</v>
      </c>
      <c r="G1437" s="359">
        <v>861389.37159839983</v>
      </c>
      <c r="H1437" s="359">
        <v>82376.800000000003</v>
      </c>
      <c r="I1437" s="71">
        <f t="shared" si="1254"/>
        <v>943766.17159839987</v>
      </c>
      <c r="J1437" s="71">
        <f t="shared" si="1255"/>
        <v>1722778.7431967997</v>
      </c>
      <c r="K1437" s="71">
        <f t="shared" si="1256"/>
        <v>164753.60000000001</v>
      </c>
      <c r="L1437" s="71">
        <f t="shared" si="1257"/>
        <v>1887532.3431967997</v>
      </c>
      <c r="M1437" s="570">
        <f>'KL TTHT CV DOT 2'!P1436</f>
        <v>0</v>
      </c>
      <c r="N1437" s="570">
        <f>'KL TTHT CV DOT 2'!Q1436</f>
        <v>0.5</v>
      </c>
      <c r="O1437" s="570">
        <f t="shared" si="1228"/>
        <v>0.5</v>
      </c>
      <c r="P1437" s="879">
        <f t="shared" si="1245"/>
        <v>1</v>
      </c>
      <c r="Q1437" s="570"/>
      <c r="R1437" s="570"/>
      <c r="S1437" s="879" t="e">
        <f>#REF!+Q1437+R1437</f>
        <v>#REF!</v>
      </c>
      <c r="T1437" s="257">
        <f t="shared" si="1248"/>
        <v>0</v>
      </c>
      <c r="U1437" s="257">
        <f t="shared" si="1249"/>
        <v>0</v>
      </c>
      <c r="V1437" s="257">
        <f t="shared" si="1246"/>
        <v>0</v>
      </c>
      <c r="W1437" s="257">
        <f t="shared" si="1250"/>
        <v>861389.37159839983</v>
      </c>
      <c r="X1437" s="257">
        <f t="shared" si="1251"/>
        <v>82376.800000000003</v>
      </c>
      <c r="Y1437" s="257">
        <f t="shared" si="1252"/>
        <v>943766.17159839987</v>
      </c>
      <c r="Z1437" s="257">
        <f t="shared" si="1253"/>
        <v>943766.17159839987</v>
      </c>
      <c r="AA1437" s="990"/>
    </row>
    <row r="1438" spans="1:27" s="6" customFormat="1" outlineLevel="2">
      <c r="A1438" s="8"/>
      <c r="B1438" s="8"/>
      <c r="C1438" s="25" t="s">
        <v>1074</v>
      </c>
      <c r="D1438" s="97">
        <v>1</v>
      </c>
      <c r="E1438" s="454">
        <v>1</v>
      </c>
      <c r="F1438" s="18" t="s">
        <v>660</v>
      </c>
      <c r="G1438" s="359">
        <v>380393.98143839993</v>
      </c>
      <c r="H1438" s="359">
        <v>82376.800000000003</v>
      </c>
      <c r="I1438" s="71">
        <f t="shared" si="1254"/>
        <v>462770.78143839992</v>
      </c>
      <c r="J1438" s="71">
        <f t="shared" si="1255"/>
        <v>380393.98143839993</v>
      </c>
      <c r="K1438" s="71">
        <f t="shared" si="1256"/>
        <v>82376.800000000003</v>
      </c>
      <c r="L1438" s="71">
        <f t="shared" si="1257"/>
        <v>462770.78143839992</v>
      </c>
      <c r="M1438" s="570">
        <f>'KL TTHT CV DOT 2'!P1437</f>
        <v>0</v>
      </c>
      <c r="N1438" s="570">
        <f>'KL TTHT CV DOT 2'!Q1437</f>
        <v>0.5</v>
      </c>
      <c r="O1438" s="570">
        <f t="shared" si="1228"/>
        <v>0.5</v>
      </c>
      <c r="P1438" s="879">
        <f t="shared" si="1245"/>
        <v>1</v>
      </c>
      <c r="Q1438" s="570"/>
      <c r="R1438" s="570"/>
      <c r="S1438" s="879" t="e">
        <f>#REF!+Q1438+R1438</f>
        <v>#REF!</v>
      </c>
      <c r="T1438" s="257">
        <f t="shared" si="1248"/>
        <v>0</v>
      </c>
      <c r="U1438" s="257">
        <f t="shared" si="1249"/>
        <v>0</v>
      </c>
      <c r="V1438" s="257">
        <f t="shared" si="1246"/>
        <v>0</v>
      </c>
      <c r="W1438" s="257">
        <f t="shared" si="1250"/>
        <v>190196.99071919997</v>
      </c>
      <c r="X1438" s="257">
        <f t="shared" si="1251"/>
        <v>41188.400000000001</v>
      </c>
      <c r="Y1438" s="257">
        <f t="shared" si="1252"/>
        <v>231385.39071919996</v>
      </c>
      <c r="Z1438" s="257">
        <f t="shared" si="1253"/>
        <v>231385.39071919996</v>
      </c>
      <c r="AA1438" s="990"/>
    </row>
    <row r="1439" spans="1:27" s="6" customFormat="1" outlineLevel="2">
      <c r="A1439" s="8"/>
      <c r="B1439" s="8"/>
      <c r="C1439" s="25" t="s">
        <v>1070</v>
      </c>
      <c r="D1439" s="97">
        <v>26</v>
      </c>
      <c r="E1439" s="454">
        <v>24</v>
      </c>
      <c r="F1439" s="18" t="s">
        <v>660</v>
      </c>
      <c r="G1439" s="359">
        <v>32609.856959999997</v>
      </c>
      <c r="H1439" s="359">
        <v>57608.1</v>
      </c>
      <c r="I1439" s="71">
        <f t="shared" si="1254"/>
        <v>90217.956959999996</v>
      </c>
      <c r="J1439" s="71">
        <f t="shared" si="1255"/>
        <v>782636.56703999988</v>
      </c>
      <c r="K1439" s="71">
        <f t="shared" si="1256"/>
        <v>1382594.4</v>
      </c>
      <c r="L1439" s="71">
        <f t="shared" si="1257"/>
        <v>2165230.96704</v>
      </c>
      <c r="M1439" s="570">
        <f>'KL TTHT CV DOT 2'!P1438</f>
        <v>0</v>
      </c>
      <c r="N1439" s="570">
        <f>'KL TTHT CV DOT 2'!Q1438</f>
        <v>0.5</v>
      </c>
      <c r="O1439" s="570">
        <f t="shared" si="1228"/>
        <v>0.5</v>
      </c>
      <c r="P1439" s="879">
        <f t="shared" si="1245"/>
        <v>1</v>
      </c>
      <c r="Q1439" s="570"/>
      <c r="R1439" s="570"/>
      <c r="S1439" s="879" t="e">
        <f>#REF!+Q1439+R1439</f>
        <v>#REF!</v>
      </c>
      <c r="T1439" s="257">
        <f t="shared" si="1248"/>
        <v>0</v>
      </c>
      <c r="U1439" s="257">
        <f t="shared" si="1249"/>
        <v>0</v>
      </c>
      <c r="V1439" s="257">
        <f t="shared" si="1246"/>
        <v>0</v>
      </c>
      <c r="W1439" s="257">
        <f t="shared" si="1250"/>
        <v>391318.28351999994</v>
      </c>
      <c r="X1439" s="257">
        <f t="shared" si="1251"/>
        <v>691297.2</v>
      </c>
      <c r="Y1439" s="257">
        <f t="shared" si="1252"/>
        <v>1082615.4835199998</v>
      </c>
      <c r="Z1439" s="257">
        <f t="shared" si="1253"/>
        <v>1082615.4835199998</v>
      </c>
      <c r="AA1439" s="990"/>
    </row>
    <row r="1440" spans="1:27" s="6" customFormat="1" outlineLevel="2">
      <c r="A1440" s="8"/>
      <c r="B1440" s="8"/>
      <c r="C1440" s="25" t="s">
        <v>1077</v>
      </c>
      <c r="D1440" s="97">
        <v>12</v>
      </c>
      <c r="E1440" s="454">
        <v>12</v>
      </c>
      <c r="F1440" s="18" t="s">
        <v>660</v>
      </c>
      <c r="G1440" s="359">
        <v>317946.10535999999</v>
      </c>
      <c r="H1440" s="359">
        <v>57608.1</v>
      </c>
      <c r="I1440" s="71">
        <f t="shared" si="1254"/>
        <v>375554.20535999996</v>
      </c>
      <c r="J1440" s="71">
        <f t="shared" si="1255"/>
        <v>3815353.2643200001</v>
      </c>
      <c r="K1440" s="71">
        <f t="shared" si="1256"/>
        <v>691297.2</v>
      </c>
      <c r="L1440" s="71">
        <f t="shared" si="1257"/>
        <v>4506650.4643199993</v>
      </c>
      <c r="M1440" s="570">
        <f>'KL TTHT CV DOT 2'!P1439</f>
        <v>0</v>
      </c>
      <c r="N1440" s="570">
        <f>'KL TTHT CV DOT 2'!Q1439</f>
        <v>0.5</v>
      </c>
      <c r="O1440" s="570">
        <f t="shared" si="1228"/>
        <v>0.5</v>
      </c>
      <c r="P1440" s="879">
        <f t="shared" si="1245"/>
        <v>1</v>
      </c>
      <c r="Q1440" s="570"/>
      <c r="R1440" s="570"/>
      <c r="S1440" s="879" t="e">
        <f>#REF!+Q1440+R1440</f>
        <v>#REF!</v>
      </c>
      <c r="T1440" s="257">
        <f t="shared" si="1248"/>
        <v>0</v>
      </c>
      <c r="U1440" s="257">
        <f t="shared" si="1249"/>
        <v>0</v>
      </c>
      <c r="V1440" s="257">
        <f t="shared" si="1246"/>
        <v>0</v>
      </c>
      <c r="W1440" s="257">
        <f t="shared" si="1250"/>
        <v>1907676.63216</v>
      </c>
      <c r="X1440" s="257">
        <f t="shared" si="1251"/>
        <v>345648.6</v>
      </c>
      <c r="Y1440" s="257">
        <f t="shared" si="1252"/>
        <v>2253325.2321600001</v>
      </c>
      <c r="Z1440" s="257">
        <f t="shared" si="1253"/>
        <v>2253325.2321600001</v>
      </c>
      <c r="AA1440" s="990"/>
    </row>
    <row r="1441" spans="1:27" s="6" customFormat="1" outlineLevel="2">
      <c r="A1441" s="8"/>
      <c r="B1441" s="8"/>
      <c r="C1441" s="25" t="s">
        <v>1091</v>
      </c>
      <c r="D1441" s="97">
        <v>1</v>
      </c>
      <c r="E1441" s="454">
        <v>1</v>
      </c>
      <c r="F1441" s="18" t="s">
        <v>660</v>
      </c>
      <c r="G1441" s="359">
        <v>706492.55103839992</v>
      </c>
      <c r="H1441" s="359">
        <v>57608.1</v>
      </c>
      <c r="I1441" s="71">
        <f t="shared" si="1254"/>
        <v>764100.6510383999</v>
      </c>
      <c r="J1441" s="71">
        <f t="shared" si="1255"/>
        <v>706492.55103839992</v>
      </c>
      <c r="K1441" s="71">
        <f t="shared" si="1256"/>
        <v>57608.1</v>
      </c>
      <c r="L1441" s="71">
        <f t="shared" si="1257"/>
        <v>764100.6510383999</v>
      </c>
      <c r="M1441" s="570">
        <f>'KL TTHT CV DOT 2'!P1440</f>
        <v>0</v>
      </c>
      <c r="N1441" s="570">
        <f>'KL TTHT CV DOT 2'!Q1440</f>
        <v>0.5</v>
      </c>
      <c r="O1441" s="570">
        <f t="shared" si="1228"/>
        <v>0.5</v>
      </c>
      <c r="P1441" s="879">
        <f t="shared" si="1245"/>
        <v>1</v>
      </c>
      <c r="Q1441" s="570"/>
      <c r="R1441" s="570"/>
      <c r="S1441" s="879" t="e">
        <f>#REF!+Q1441+R1441</f>
        <v>#REF!</v>
      </c>
      <c r="T1441" s="257">
        <f t="shared" si="1248"/>
        <v>0</v>
      </c>
      <c r="U1441" s="257">
        <f t="shared" si="1249"/>
        <v>0</v>
      </c>
      <c r="V1441" s="257">
        <f t="shared" si="1246"/>
        <v>0</v>
      </c>
      <c r="W1441" s="257">
        <f t="shared" si="1250"/>
        <v>353246.27551919996</v>
      </c>
      <c r="X1441" s="257">
        <f t="shared" si="1251"/>
        <v>28804.05</v>
      </c>
      <c r="Y1441" s="257">
        <f t="shared" si="1252"/>
        <v>382050.32551919995</v>
      </c>
      <c r="Z1441" s="257">
        <f t="shared" si="1253"/>
        <v>382050.32551919995</v>
      </c>
      <c r="AA1441" s="990"/>
    </row>
    <row r="1442" spans="1:27" s="6" customFormat="1" outlineLevel="2">
      <c r="A1442" s="8"/>
      <c r="B1442" s="8"/>
      <c r="C1442" s="25" t="s">
        <v>1092</v>
      </c>
      <c r="D1442" s="97">
        <v>1</v>
      </c>
      <c r="E1442" s="454">
        <v>1</v>
      </c>
      <c r="F1442" s="18" t="s">
        <v>660</v>
      </c>
      <c r="G1442" s="359">
        <v>1066831.4704464001</v>
      </c>
      <c r="H1442" s="359">
        <v>57608.1</v>
      </c>
      <c r="I1442" s="71">
        <f t="shared" si="1254"/>
        <v>1124439.5704464002</v>
      </c>
      <c r="J1442" s="71">
        <f t="shared" si="1255"/>
        <v>1066831.4704464001</v>
      </c>
      <c r="K1442" s="71">
        <f t="shared" si="1256"/>
        <v>57608.1</v>
      </c>
      <c r="L1442" s="71">
        <f t="shared" si="1257"/>
        <v>1124439.5704464002</v>
      </c>
      <c r="M1442" s="570">
        <f>'KL TTHT CV DOT 2'!P1441</f>
        <v>0</v>
      </c>
      <c r="N1442" s="570">
        <f>'KL TTHT CV DOT 2'!Q1441</f>
        <v>0.5</v>
      </c>
      <c r="O1442" s="570">
        <f t="shared" si="1228"/>
        <v>0.5</v>
      </c>
      <c r="P1442" s="879">
        <f t="shared" si="1245"/>
        <v>1</v>
      </c>
      <c r="Q1442" s="570"/>
      <c r="R1442" s="570"/>
      <c r="S1442" s="879" t="e">
        <f>#REF!+Q1442+R1442</f>
        <v>#REF!</v>
      </c>
      <c r="T1442" s="257">
        <f t="shared" si="1248"/>
        <v>0</v>
      </c>
      <c r="U1442" s="257">
        <f t="shared" si="1249"/>
        <v>0</v>
      </c>
      <c r="V1442" s="257">
        <f t="shared" si="1246"/>
        <v>0</v>
      </c>
      <c r="W1442" s="257">
        <f t="shared" si="1250"/>
        <v>533415.73522320006</v>
      </c>
      <c r="X1442" s="257">
        <f t="shared" si="1251"/>
        <v>28804.05</v>
      </c>
      <c r="Y1442" s="257">
        <f t="shared" si="1252"/>
        <v>562219.7852232001</v>
      </c>
      <c r="Z1442" s="257">
        <f t="shared" si="1253"/>
        <v>562219.7852232001</v>
      </c>
      <c r="AA1442" s="990"/>
    </row>
    <row r="1443" spans="1:27" s="6" customFormat="1" outlineLevel="2">
      <c r="A1443" s="8"/>
      <c r="B1443" s="8"/>
      <c r="C1443" s="25" t="s">
        <v>1076</v>
      </c>
      <c r="D1443" s="97">
        <v>1</v>
      </c>
      <c r="E1443" s="454">
        <v>1</v>
      </c>
      <c r="F1443" s="18" t="s">
        <v>660</v>
      </c>
      <c r="G1443" s="359">
        <v>372241.51719839993</v>
      </c>
      <c r="H1443" s="359">
        <v>82376.800000000003</v>
      </c>
      <c r="I1443" s="71">
        <f t="shared" si="1254"/>
        <v>454618.31719839992</v>
      </c>
      <c r="J1443" s="71">
        <f t="shared" si="1255"/>
        <v>372241.51719839993</v>
      </c>
      <c r="K1443" s="71">
        <f t="shared" si="1256"/>
        <v>82376.800000000003</v>
      </c>
      <c r="L1443" s="71">
        <f t="shared" si="1257"/>
        <v>454618.31719839992</v>
      </c>
      <c r="M1443" s="570">
        <f>'KL TTHT CV DOT 2'!P1442</f>
        <v>0</v>
      </c>
      <c r="N1443" s="570">
        <f>'KL TTHT CV DOT 2'!Q1442</f>
        <v>0.5</v>
      </c>
      <c r="O1443" s="570">
        <f t="shared" si="1228"/>
        <v>0.5</v>
      </c>
      <c r="P1443" s="879">
        <f t="shared" si="1245"/>
        <v>1</v>
      </c>
      <c r="Q1443" s="570"/>
      <c r="R1443" s="570"/>
      <c r="S1443" s="879" t="e">
        <f>#REF!+Q1443+R1443</f>
        <v>#REF!</v>
      </c>
      <c r="T1443" s="257">
        <f t="shared" si="1248"/>
        <v>0</v>
      </c>
      <c r="U1443" s="257">
        <f t="shared" si="1249"/>
        <v>0</v>
      </c>
      <c r="V1443" s="257">
        <f t="shared" si="1246"/>
        <v>0</v>
      </c>
      <c r="W1443" s="257">
        <f t="shared" si="1250"/>
        <v>186120.75859919997</v>
      </c>
      <c r="X1443" s="257">
        <f t="shared" si="1251"/>
        <v>41188.400000000001</v>
      </c>
      <c r="Y1443" s="257">
        <f t="shared" si="1252"/>
        <v>227309.15859919996</v>
      </c>
      <c r="Z1443" s="257">
        <f t="shared" si="1253"/>
        <v>227309.15859919996</v>
      </c>
      <c r="AA1443" s="990"/>
    </row>
    <row r="1444" spans="1:27" s="6" customFormat="1" outlineLevel="2">
      <c r="A1444" s="8"/>
      <c r="B1444" s="8"/>
      <c r="C1444" s="25" t="s">
        <v>1088</v>
      </c>
      <c r="D1444" s="97">
        <v>2</v>
      </c>
      <c r="E1444" s="454">
        <v>2</v>
      </c>
      <c r="F1444" s="18" t="s">
        <v>660</v>
      </c>
      <c r="G1444" s="359">
        <v>318435.25321439997</v>
      </c>
      <c r="H1444" s="359">
        <v>57608.1</v>
      </c>
      <c r="I1444" s="71">
        <f t="shared" si="1254"/>
        <v>376043.35321439995</v>
      </c>
      <c r="J1444" s="71">
        <f t="shared" si="1255"/>
        <v>636870.50642879994</v>
      </c>
      <c r="K1444" s="71">
        <f t="shared" si="1256"/>
        <v>115216.2</v>
      </c>
      <c r="L1444" s="71">
        <f t="shared" si="1257"/>
        <v>752086.70642879989</v>
      </c>
      <c r="M1444" s="570">
        <f>'KL TTHT CV DOT 2'!P1443</f>
        <v>0</v>
      </c>
      <c r="N1444" s="570">
        <f>'KL TTHT CV DOT 2'!Q1443</f>
        <v>0.5</v>
      </c>
      <c r="O1444" s="570">
        <f t="shared" si="1228"/>
        <v>0.5</v>
      </c>
      <c r="P1444" s="879">
        <f t="shared" si="1245"/>
        <v>1</v>
      </c>
      <c r="Q1444" s="570"/>
      <c r="R1444" s="570"/>
      <c r="S1444" s="879" t="e">
        <f>#REF!+Q1444+R1444</f>
        <v>#REF!</v>
      </c>
      <c r="T1444" s="257">
        <f t="shared" si="1248"/>
        <v>0</v>
      </c>
      <c r="U1444" s="257">
        <f t="shared" si="1249"/>
        <v>0</v>
      </c>
      <c r="V1444" s="257">
        <f t="shared" si="1246"/>
        <v>0</v>
      </c>
      <c r="W1444" s="257">
        <f t="shared" si="1250"/>
        <v>318435.25321439997</v>
      </c>
      <c r="X1444" s="257">
        <f t="shared" si="1251"/>
        <v>57608.1</v>
      </c>
      <c r="Y1444" s="257">
        <f t="shared" si="1252"/>
        <v>376043.35321439995</v>
      </c>
      <c r="Z1444" s="257">
        <f t="shared" si="1253"/>
        <v>376043.35321439995</v>
      </c>
      <c r="AA1444" s="990"/>
    </row>
    <row r="1445" spans="1:27" s="6" customFormat="1" outlineLevel="2">
      <c r="A1445" s="8"/>
      <c r="B1445" s="8"/>
      <c r="C1445" s="25" t="s">
        <v>1093</v>
      </c>
      <c r="D1445" s="97">
        <v>2</v>
      </c>
      <c r="E1445" s="454">
        <v>2</v>
      </c>
      <c r="F1445" s="18" t="s">
        <v>660</v>
      </c>
      <c r="G1445" s="359">
        <v>529910.17560000008</v>
      </c>
      <c r="H1445" s="359">
        <v>57608.1</v>
      </c>
      <c r="I1445" s="71">
        <f t="shared" si="1254"/>
        <v>587518.27560000005</v>
      </c>
      <c r="J1445" s="71">
        <f t="shared" si="1255"/>
        <v>1059820.3512000002</v>
      </c>
      <c r="K1445" s="71">
        <f t="shared" si="1256"/>
        <v>115216.2</v>
      </c>
      <c r="L1445" s="71">
        <f t="shared" si="1257"/>
        <v>1175036.5512000001</v>
      </c>
      <c r="M1445" s="570">
        <f>'KL TTHT CV DOT 2'!P1444</f>
        <v>0</v>
      </c>
      <c r="N1445" s="570">
        <f>'KL TTHT CV DOT 2'!Q1444</f>
        <v>0.5</v>
      </c>
      <c r="O1445" s="570">
        <f t="shared" si="1228"/>
        <v>0.5</v>
      </c>
      <c r="P1445" s="879">
        <f t="shared" si="1245"/>
        <v>1</v>
      </c>
      <c r="Q1445" s="570"/>
      <c r="R1445" s="570"/>
      <c r="S1445" s="879" t="e">
        <f>#REF!+Q1445+R1445</f>
        <v>#REF!</v>
      </c>
      <c r="T1445" s="257">
        <f t="shared" si="1248"/>
        <v>0</v>
      </c>
      <c r="U1445" s="257">
        <f t="shared" si="1249"/>
        <v>0</v>
      </c>
      <c r="V1445" s="257">
        <f t="shared" si="1246"/>
        <v>0</v>
      </c>
      <c r="W1445" s="257">
        <f t="shared" si="1250"/>
        <v>529910.17560000008</v>
      </c>
      <c r="X1445" s="257">
        <f t="shared" si="1251"/>
        <v>57608.1</v>
      </c>
      <c r="Y1445" s="257">
        <f t="shared" si="1252"/>
        <v>587518.27560000005</v>
      </c>
      <c r="Z1445" s="257">
        <f t="shared" si="1253"/>
        <v>587518.27560000005</v>
      </c>
      <c r="AA1445" s="990"/>
    </row>
    <row r="1446" spans="1:27" s="6" customFormat="1" outlineLevel="2">
      <c r="A1446" s="8"/>
      <c r="B1446" s="8"/>
      <c r="C1446" s="25" t="s">
        <v>1089</v>
      </c>
      <c r="D1446" s="97">
        <v>2</v>
      </c>
      <c r="E1446" s="454">
        <v>2</v>
      </c>
      <c r="F1446" s="18" t="s">
        <v>660</v>
      </c>
      <c r="G1446" s="359">
        <v>1451138.63472</v>
      </c>
      <c r="H1446" s="359">
        <v>57608.1</v>
      </c>
      <c r="I1446" s="71">
        <f t="shared" si="1254"/>
        <v>1508746.7347200001</v>
      </c>
      <c r="J1446" s="71">
        <f t="shared" si="1255"/>
        <v>2902277.2694399999</v>
      </c>
      <c r="K1446" s="71">
        <f t="shared" si="1256"/>
        <v>115216.2</v>
      </c>
      <c r="L1446" s="71">
        <f t="shared" si="1257"/>
        <v>3017493.4694400001</v>
      </c>
      <c r="M1446" s="570">
        <f>'KL TTHT CV DOT 2'!P1445</f>
        <v>0</v>
      </c>
      <c r="N1446" s="570">
        <f>'KL TTHT CV DOT 2'!Q1445</f>
        <v>0.5</v>
      </c>
      <c r="O1446" s="570">
        <f t="shared" si="1228"/>
        <v>0.5</v>
      </c>
      <c r="P1446" s="879">
        <f t="shared" si="1245"/>
        <v>1</v>
      </c>
      <c r="Q1446" s="570"/>
      <c r="R1446" s="570"/>
      <c r="S1446" s="879" t="e">
        <f>#REF!+Q1446+R1446</f>
        <v>#REF!</v>
      </c>
      <c r="T1446" s="257">
        <f t="shared" si="1248"/>
        <v>0</v>
      </c>
      <c r="U1446" s="257">
        <f t="shared" si="1249"/>
        <v>0</v>
      </c>
      <c r="V1446" s="257">
        <f t="shared" si="1246"/>
        <v>0</v>
      </c>
      <c r="W1446" s="257">
        <f t="shared" si="1250"/>
        <v>1451138.63472</v>
      </c>
      <c r="X1446" s="257">
        <f t="shared" si="1251"/>
        <v>57608.1</v>
      </c>
      <c r="Y1446" s="257">
        <f t="shared" si="1252"/>
        <v>1508746.7347200001</v>
      </c>
      <c r="Z1446" s="257">
        <f t="shared" si="1253"/>
        <v>1508746.7347200001</v>
      </c>
      <c r="AA1446" s="990"/>
    </row>
    <row r="1447" spans="1:27" s="6" customFormat="1" ht="26.4" outlineLevel="2">
      <c r="A1447" s="391"/>
      <c r="B1447" s="391"/>
      <c r="C1447" s="392" t="s">
        <v>1094</v>
      </c>
      <c r="D1447" s="97">
        <v>2</v>
      </c>
      <c r="E1447" s="454">
        <v>2</v>
      </c>
      <c r="F1447" s="387" t="s">
        <v>660</v>
      </c>
      <c r="G1447" s="359">
        <v>617304.59225279989</v>
      </c>
      <c r="H1447" s="359">
        <v>53385.955040000001</v>
      </c>
      <c r="I1447" s="71">
        <f t="shared" si="1254"/>
        <v>670690.54729279992</v>
      </c>
      <c r="J1447" s="71">
        <f t="shared" si="1255"/>
        <v>1234609.1845055998</v>
      </c>
      <c r="K1447" s="71">
        <f t="shared" si="1256"/>
        <v>106771.91008</v>
      </c>
      <c r="L1447" s="71">
        <f t="shared" si="1257"/>
        <v>1341381.0945855998</v>
      </c>
      <c r="M1447" s="570">
        <f>'KL TTHT CV DOT 2'!P1446</f>
        <v>0</v>
      </c>
      <c r="N1447" s="570">
        <f>'KL TTHT CV DOT 2'!Q1446</f>
        <v>0.5</v>
      </c>
      <c r="O1447" s="570">
        <f t="shared" si="1228"/>
        <v>0.5</v>
      </c>
      <c r="P1447" s="879">
        <f t="shared" si="1245"/>
        <v>1</v>
      </c>
      <c r="Q1447" s="570"/>
      <c r="R1447" s="570"/>
      <c r="S1447" s="879" t="e">
        <f>#REF!+Q1447+R1447</f>
        <v>#REF!</v>
      </c>
      <c r="T1447" s="257">
        <f t="shared" si="1248"/>
        <v>0</v>
      </c>
      <c r="U1447" s="257">
        <f t="shared" si="1249"/>
        <v>0</v>
      </c>
      <c r="V1447" s="257">
        <f t="shared" si="1246"/>
        <v>0</v>
      </c>
      <c r="W1447" s="257">
        <f t="shared" si="1250"/>
        <v>617304.59225279989</v>
      </c>
      <c r="X1447" s="257">
        <f t="shared" si="1251"/>
        <v>53385.955040000001</v>
      </c>
      <c r="Y1447" s="257">
        <f t="shared" si="1252"/>
        <v>670690.54729279992</v>
      </c>
      <c r="Z1447" s="257">
        <f t="shared" si="1253"/>
        <v>670690.54729279992</v>
      </c>
      <c r="AA1447" s="990"/>
    </row>
    <row r="1448" spans="1:27" s="6" customFormat="1" ht="26.4" outlineLevel="2">
      <c r="A1448" s="391"/>
      <c r="B1448" s="391"/>
      <c r="C1448" s="392" t="s">
        <v>1079</v>
      </c>
      <c r="D1448" s="97">
        <v>0</v>
      </c>
      <c r="E1448" s="454"/>
      <c r="F1448" s="387" t="s">
        <v>660</v>
      </c>
      <c r="G1448" s="359">
        <v>206583.4438416</v>
      </c>
      <c r="H1448" s="359">
        <v>48702.500000000007</v>
      </c>
      <c r="I1448" s="71">
        <f t="shared" si="1254"/>
        <v>255285.9438416</v>
      </c>
      <c r="J1448" s="71">
        <f t="shared" si="1255"/>
        <v>0</v>
      </c>
      <c r="K1448" s="71">
        <f t="shared" si="1256"/>
        <v>0</v>
      </c>
      <c r="L1448" s="71">
        <f t="shared" si="1257"/>
        <v>0</v>
      </c>
      <c r="M1448" s="570">
        <f>'KL TTHT CV DOT 2'!P1447</f>
        <v>0</v>
      </c>
      <c r="N1448" s="570">
        <f>'KL TTHT CV DOT 2'!Q1447</f>
        <v>0.5</v>
      </c>
      <c r="O1448" s="570">
        <f t="shared" si="1228"/>
        <v>0.5</v>
      </c>
      <c r="P1448" s="879">
        <f t="shared" si="1245"/>
        <v>1</v>
      </c>
      <c r="Q1448" s="570"/>
      <c r="R1448" s="570"/>
      <c r="S1448" s="879" t="e">
        <f>#REF!+Q1448+R1448</f>
        <v>#REF!</v>
      </c>
      <c r="T1448" s="257">
        <f t="shared" si="1248"/>
        <v>0</v>
      </c>
      <c r="U1448" s="257">
        <f t="shared" si="1249"/>
        <v>0</v>
      </c>
      <c r="V1448" s="257">
        <f t="shared" si="1246"/>
        <v>0</v>
      </c>
      <c r="W1448" s="257">
        <f t="shared" si="1250"/>
        <v>0</v>
      </c>
      <c r="X1448" s="257">
        <f t="shared" si="1251"/>
        <v>0</v>
      </c>
      <c r="Y1448" s="257">
        <f t="shared" si="1252"/>
        <v>0</v>
      </c>
      <c r="Z1448" s="257">
        <f t="shared" si="1253"/>
        <v>0</v>
      </c>
      <c r="AA1448" s="990"/>
    </row>
    <row r="1449" spans="1:27" s="6" customFormat="1" outlineLevel="2">
      <c r="A1449" s="391"/>
      <c r="B1449" s="391"/>
      <c r="C1449" s="392" t="s">
        <v>1080</v>
      </c>
      <c r="D1449" s="97">
        <v>40</v>
      </c>
      <c r="E1449" s="454">
        <v>40</v>
      </c>
      <c r="F1449" s="387" t="s">
        <v>660</v>
      </c>
      <c r="G1449" s="359">
        <v>3260.9856959999997</v>
      </c>
      <c r="H1449" s="359">
        <v>3850.0000000000005</v>
      </c>
      <c r="I1449" s="71">
        <f t="shared" si="1254"/>
        <v>7110.9856959999997</v>
      </c>
      <c r="J1449" s="71">
        <f t="shared" si="1255"/>
        <v>130439.42783999999</v>
      </c>
      <c r="K1449" s="71">
        <f t="shared" si="1256"/>
        <v>154000.00000000003</v>
      </c>
      <c r="L1449" s="71">
        <f t="shared" si="1257"/>
        <v>284439.42784000002</v>
      </c>
      <c r="M1449" s="570">
        <f>'KL TTHT CV DOT 2'!P1448</f>
        <v>0</v>
      </c>
      <c r="N1449" s="570">
        <f>'KL TTHT CV DOT 2'!Q1448</f>
        <v>0.5</v>
      </c>
      <c r="O1449" s="570">
        <f t="shared" si="1228"/>
        <v>0.5</v>
      </c>
      <c r="P1449" s="879">
        <f t="shared" si="1245"/>
        <v>1</v>
      </c>
      <c r="Q1449" s="570"/>
      <c r="R1449" s="570"/>
      <c r="S1449" s="879" t="e">
        <f>#REF!+Q1449+R1449</f>
        <v>#REF!</v>
      </c>
      <c r="T1449" s="257">
        <f t="shared" si="1248"/>
        <v>0</v>
      </c>
      <c r="U1449" s="257">
        <f t="shared" si="1249"/>
        <v>0</v>
      </c>
      <c r="V1449" s="257">
        <f t="shared" si="1246"/>
        <v>0</v>
      </c>
      <c r="W1449" s="257">
        <f t="shared" si="1250"/>
        <v>65219.713919999995</v>
      </c>
      <c r="X1449" s="257">
        <f t="shared" si="1251"/>
        <v>77000.000000000015</v>
      </c>
      <c r="Y1449" s="257">
        <f t="shared" si="1252"/>
        <v>142219.71392000001</v>
      </c>
      <c r="Z1449" s="257">
        <f t="shared" si="1253"/>
        <v>142219.71392000001</v>
      </c>
      <c r="AA1449" s="990"/>
    </row>
    <row r="1450" spans="1:27" s="6" customFormat="1" outlineLevel="2">
      <c r="A1450" s="391"/>
      <c r="B1450" s="391"/>
      <c r="C1450" s="392" t="s">
        <v>1081</v>
      </c>
      <c r="D1450" s="97">
        <v>25</v>
      </c>
      <c r="E1450" s="454">
        <v>25</v>
      </c>
      <c r="F1450" s="387" t="s">
        <v>660</v>
      </c>
      <c r="G1450" s="359">
        <v>48914.785439999992</v>
      </c>
      <c r="H1450" s="359">
        <v>11000</v>
      </c>
      <c r="I1450" s="71">
        <f t="shared" si="1254"/>
        <v>59914.785439999992</v>
      </c>
      <c r="J1450" s="71">
        <f t="shared" si="1255"/>
        <v>1222869.6359999997</v>
      </c>
      <c r="K1450" s="71">
        <f t="shared" si="1256"/>
        <v>275000</v>
      </c>
      <c r="L1450" s="71">
        <f t="shared" si="1257"/>
        <v>1497869.6359999997</v>
      </c>
      <c r="M1450" s="570">
        <f>'KL TTHT CV DOT 2'!P1449</f>
        <v>0</v>
      </c>
      <c r="N1450" s="570">
        <f>'KL TTHT CV DOT 2'!Q1449</f>
        <v>0.5</v>
      </c>
      <c r="O1450" s="570">
        <f t="shared" si="1228"/>
        <v>0.5</v>
      </c>
      <c r="P1450" s="879">
        <f t="shared" si="1245"/>
        <v>1</v>
      </c>
      <c r="Q1450" s="570"/>
      <c r="R1450" s="570"/>
      <c r="S1450" s="879" t="e">
        <f>#REF!+Q1450+R1450</f>
        <v>#REF!</v>
      </c>
      <c r="T1450" s="257">
        <f t="shared" si="1248"/>
        <v>0</v>
      </c>
      <c r="U1450" s="257">
        <f t="shared" si="1249"/>
        <v>0</v>
      </c>
      <c r="V1450" s="257">
        <f t="shared" si="1246"/>
        <v>0</v>
      </c>
      <c r="W1450" s="257">
        <f t="shared" si="1250"/>
        <v>611434.81799999985</v>
      </c>
      <c r="X1450" s="257">
        <f t="shared" si="1251"/>
        <v>137500</v>
      </c>
      <c r="Y1450" s="257">
        <f t="shared" si="1252"/>
        <v>748934.81799999985</v>
      </c>
      <c r="Z1450" s="257">
        <f t="shared" si="1253"/>
        <v>748934.81799999985</v>
      </c>
      <c r="AA1450" s="990"/>
    </row>
    <row r="1451" spans="1:27" s="6" customFormat="1" outlineLevel="2">
      <c r="A1451" s="391"/>
      <c r="B1451" s="391"/>
      <c r="C1451" s="392" t="s">
        <v>1082</v>
      </c>
      <c r="D1451" s="97">
        <v>36</v>
      </c>
      <c r="E1451" s="454">
        <v>36</v>
      </c>
      <c r="F1451" s="387" t="s">
        <v>660</v>
      </c>
      <c r="G1451" s="359">
        <v>92448.944481600003</v>
      </c>
      <c r="H1451" s="359">
        <v>8250</v>
      </c>
      <c r="I1451" s="71">
        <f t="shared" si="1254"/>
        <v>100698.9444816</v>
      </c>
      <c r="J1451" s="71">
        <f t="shared" si="1255"/>
        <v>3328162.0013375999</v>
      </c>
      <c r="K1451" s="71">
        <f t="shared" si="1256"/>
        <v>297000</v>
      </c>
      <c r="L1451" s="71">
        <f t="shared" si="1257"/>
        <v>3625162.0013375999</v>
      </c>
      <c r="M1451" s="570">
        <f>'KL TTHT CV DOT 2'!P1450</f>
        <v>0</v>
      </c>
      <c r="N1451" s="570">
        <f>'KL TTHT CV DOT 2'!Q1450</f>
        <v>0.5</v>
      </c>
      <c r="O1451" s="570">
        <f t="shared" si="1228"/>
        <v>0.5</v>
      </c>
      <c r="P1451" s="879">
        <f t="shared" si="1245"/>
        <v>1</v>
      </c>
      <c r="Q1451" s="570"/>
      <c r="R1451" s="570"/>
      <c r="S1451" s="879" t="e">
        <f>#REF!+Q1451+R1451</f>
        <v>#REF!</v>
      </c>
      <c r="T1451" s="257">
        <f t="shared" si="1248"/>
        <v>0</v>
      </c>
      <c r="U1451" s="257">
        <f t="shared" si="1249"/>
        <v>0</v>
      </c>
      <c r="V1451" s="257">
        <f t="shared" si="1246"/>
        <v>0</v>
      </c>
      <c r="W1451" s="257">
        <f t="shared" si="1250"/>
        <v>1664081.0006688</v>
      </c>
      <c r="X1451" s="257">
        <f t="shared" si="1251"/>
        <v>148500</v>
      </c>
      <c r="Y1451" s="257">
        <f t="shared" si="1252"/>
        <v>1812581.0006688</v>
      </c>
      <c r="Z1451" s="257">
        <f t="shared" si="1253"/>
        <v>1812581.0006688</v>
      </c>
      <c r="AA1451" s="990"/>
    </row>
    <row r="1452" spans="1:27" s="6" customFormat="1" outlineLevel="2">
      <c r="A1452" s="8"/>
      <c r="B1452" s="8"/>
      <c r="C1452" s="25" t="s">
        <v>1083</v>
      </c>
      <c r="D1452" s="97">
        <v>72</v>
      </c>
      <c r="E1452" s="455">
        <v>72</v>
      </c>
      <c r="F1452" s="18" t="s">
        <v>660</v>
      </c>
      <c r="G1452" s="359">
        <v>37990.483358400001</v>
      </c>
      <c r="H1452" s="359">
        <v>8250</v>
      </c>
      <c r="I1452" s="71">
        <f t="shared" si="1254"/>
        <v>46240.483358400001</v>
      </c>
      <c r="J1452" s="71">
        <f t="shared" si="1255"/>
        <v>2735314.8018048001</v>
      </c>
      <c r="K1452" s="71">
        <f t="shared" si="1256"/>
        <v>594000</v>
      </c>
      <c r="L1452" s="71">
        <f t="shared" si="1257"/>
        <v>3329314.8018048001</v>
      </c>
      <c r="M1452" s="570">
        <f>'KL TTHT CV DOT 2'!P1451</f>
        <v>0</v>
      </c>
      <c r="N1452" s="570">
        <f>'KL TTHT CV DOT 2'!Q1451</f>
        <v>0.5</v>
      </c>
      <c r="O1452" s="570">
        <f t="shared" si="1228"/>
        <v>0.5</v>
      </c>
      <c r="P1452" s="879">
        <f t="shared" si="1245"/>
        <v>1</v>
      </c>
      <c r="Q1452" s="570"/>
      <c r="R1452" s="570"/>
      <c r="S1452" s="879" t="e">
        <f>#REF!+Q1452+R1452</f>
        <v>#REF!</v>
      </c>
      <c r="T1452" s="257">
        <f t="shared" si="1248"/>
        <v>0</v>
      </c>
      <c r="U1452" s="257">
        <f t="shared" si="1249"/>
        <v>0</v>
      </c>
      <c r="V1452" s="257">
        <f t="shared" si="1246"/>
        <v>0</v>
      </c>
      <c r="W1452" s="257">
        <f t="shared" si="1250"/>
        <v>1367657.4009024</v>
      </c>
      <c r="X1452" s="257">
        <f t="shared" si="1251"/>
        <v>297000</v>
      </c>
      <c r="Y1452" s="257">
        <f t="shared" si="1252"/>
        <v>1664657.4009024</v>
      </c>
      <c r="Z1452" s="257">
        <f t="shared" si="1253"/>
        <v>1664657.4009024</v>
      </c>
      <c r="AA1452" s="990"/>
    </row>
    <row r="1453" spans="1:27" s="6" customFormat="1" outlineLevel="2">
      <c r="A1453" s="8"/>
      <c r="B1453" s="8"/>
      <c r="C1453" s="25" t="s">
        <v>1084</v>
      </c>
      <c r="D1453" s="94">
        <v>1</v>
      </c>
      <c r="E1453" s="94">
        <v>1</v>
      </c>
      <c r="F1453" s="18" t="s">
        <v>619</v>
      </c>
      <c r="G1453" s="359">
        <v>2500000</v>
      </c>
      <c r="H1453" s="359">
        <v>1000000</v>
      </c>
      <c r="I1453" s="71">
        <f t="shared" si="1254"/>
        <v>3500000</v>
      </c>
      <c r="J1453" s="71">
        <f t="shared" si="1255"/>
        <v>2500000</v>
      </c>
      <c r="K1453" s="71">
        <f t="shared" si="1256"/>
        <v>1000000</v>
      </c>
      <c r="L1453" s="71">
        <f t="shared" si="1257"/>
        <v>3500000</v>
      </c>
      <c r="M1453" s="570">
        <f>'KL TTHT CV DOT 2'!P1452</f>
        <v>0</v>
      </c>
      <c r="N1453" s="570">
        <f>'KL TTHT CV DOT 2'!Q1452</f>
        <v>0</v>
      </c>
      <c r="O1453" s="570">
        <f t="shared" si="1228"/>
        <v>0</v>
      </c>
      <c r="P1453" s="879">
        <f t="shared" si="1245"/>
        <v>0</v>
      </c>
      <c r="Q1453" s="570"/>
      <c r="R1453" s="570"/>
      <c r="S1453" s="879" t="e">
        <f>#REF!+Q1453+R1453</f>
        <v>#REF!</v>
      </c>
      <c r="T1453" s="257">
        <f t="shared" si="1248"/>
        <v>0</v>
      </c>
      <c r="U1453" s="257">
        <f t="shared" si="1249"/>
        <v>0</v>
      </c>
      <c r="V1453" s="257">
        <f t="shared" si="1246"/>
        <v>0</v>
      </c>
      <c r="W1453" s="257">
        <f t="shared" si="1250"/>
        <v>0</v>
      </c>
      <c r="X1453" s="257">
        <f t="shared" si="1251"/>
        <v>0</v>
      </c>
      <c r="Y1453" s="257">
        <f t="shared" si="1252"/>
        <v>0</v>
      </c>
      <c r="Z1453" s="257">
        <f t="shared" si="1253"/>
        <v>0</v>
      </c>
      <c r="AA1453" s="990"/>
    </row>
    <row r="1454" spans="1:27" s="6" customFormat="1" outlineLevel="2">
      <c r="A1454" s="8"/>
      <c r="B1454" s="8"/>
      <c r="C1454" s="25" t="s">
        <v>1085</v>
      </c>
      <c r="D1454" s="97">
        <v>1</v>
      </c>
      <c r="E1454" s="97">
        <v>1</v>
      </c>
      <c r="F1454" s="18" t="s">
        <v>619</v>
      </c>
      <c r="G1454" s="359">
        <v>12557436.286029337</v>
      </c>
      <c r="H1454" s="359">
        <v>3767230.8858088008</v>
      </c>
      <c r="I1454" s="71">
        <f t="shared" si="1254"/>
        <v>16324667.171838138</v>
      </c>
      <c r="J1454" s="71">
        <f t="shared" si="1255"/>
        <v>12557436.286029337</v>
      </c>
      <c r="K1454" s="71">
        <f t="shared" si="1256"/>
        <v>3767230.8858088008</v>
      </c>
      <c r="L1454" s="71">
        <f t="shared" si="1257"/>
        <v>16324667.171838138</v>
      </c>
      <c r="M1454" s="570">
        <f>'KL TTHT CV DOT 2'!P1453</f>
        <v>0</v>
      </c>
      <c r="N1454" s="570">
        <f>'KL TTHT CV DOT 2'!Q1453</f>
        <v>0</v>
      </c>
      <c r="O1454" s="570">
        <f t="shared" si="1228"/>
        <v>0</v>
      </c>
      <c r="P1454" s="879">
        <f t="shared" si="1245"/>
        <v>0</v>
      </c>
      <c r="Q1454" s="570"/>
      <c r="R1454" s="570"/>
      <c r="S1454" s="879" t="e">
        <f>#REF!+Q1454+R1454</f>
        <v>#REF!</v>
      </c>
      <c r="T1454" s="257">
        <f t="shared" si="1248"/>
        <v>0</v>
      </c>
      <c r="U1454" s="257">
        <f t="shared" si="1249"/>
        <v>0</v>
      </c>
      <c r="V1454" s="257">
        <f t="shared" si="1246"/>
        <v>0</v>
      </c>
      <c r="W1454" s="257">
        <f t="shared" si="1250"/>
        <v>0</v>
      </c>
      <c r="X1454" s="257">
        <f t="shared" si="1251"/>
        <v>0</v>
      </c>
      <c r="Y1454" s="257">
        <f t="shared" si="1252"/>
        <v>0</v>
      </c>
      <c r="Z1454" s="257">
        <f t="shared" si="1253"/>
        <v>0</v>
      </c>
      <c r="AA1454" s="990"/>
    </row>
    <row r="1455" spans="1:27" s="6" customFormat="1" outlineLevel="2">
      <c r="A1455" s="8"/>
      <c r="B1455" s="8"/>
      <c r="C1455" s="25" t="s">
        <v>787</v>
      </c>
      <c r="D1455" s="97">
        <v>1</v>
      </c>
      <c r="E1455" s="97">
        <v>1</v>
      </c>
      <c r="F1455" s="18" t="s">
        <v>619</v>
      </c>
      <c r="G1455" s="359">
        <v>0</v>
      </c>
      <c r="H1455" s="359">
        <v>11778364.04604</v>
      </c>
      <c r="I1455" s="71">
        <f t="shared" si="1254"/>
        <v>11778364.04604</v>
      </c>
      <c r="J1455" s="71">
        <f t="shared" si="1241"/>
        <v>0</v>
      </c>
      <c r="K1455" s="71">
        <f t="shared" si="1242"/>
        <v>11778364.04604</v>
      </c>
      <c r="L1455" s="71">
        <f t="shared" si="1243"/>
        <v>11778364.04604</v>
      </c>
      <c r="M1455" s="570">
        <f>'KL TTHT CV DOT 2'!P1454</f>
        <v>0</v>
      </c>
      <c r="N1455" s="570">
        <f>'KL TTHT CV DOT 2'!Q1454</f>
        <v>0</v>
      </c>
      <c r="O1455" s="570">
        <f t="shared" si="1228"/>
        <v>0</v>
      </c>
      <c r="P1455" s="879">
        <f t="shared" si="1245"/>
        <v>0</v>
      </c>
      <c r="Q1455" s="570"/>
      <c r="R1455" s="570"/>
      <c r="S1455" s="879" t="e">
        <f>#REF!+Q1455+R1455</f>
        <v>#REF!</v>
      </c>
      <c r="T1455" s="257">
        <f t="shared" si="1248"/>
        <v>0</v>
      </c>
      <c r="U1455" s="257">
        <f t="shared" si="1249"/>
        <v>0</v>
      </c>
      <c r="V1455" s="257">
        <f t="shared" si="1246"/>
        <v>0</v>
      </c>
      <c r="W1455" s="257">
        <f t="shared" si="1250"/>
        <v>0</v>
      </c>
      <c r="X1455" s="257">
        <f t="shared" si="1251"/>
        <v>0</v>
      </c>
      <c r="Y1455" s="257">
        <f t="shared" si="1252"/>
        <v>0</v>
      </c>
      <c r="Z1455" s="257">
        <f t="shared" si="1253"/>
        <v>0</v>
      </c>
      <c r="AA1455" s="990"/>
    </row>
    <row r="1456" spans="1:27" s="6" customFormat="1" outlineLevel="1">
      <c r="A1456" s="8"/>
      <c r="B1456" s="8"/>
      <c r="C1456" s="25"/>
      <c r="D1456" s="97"/>
      <c r="E1456" s="97"/>
      <c r="F1456" s="18"/>
      <c r="G1456" s="71"/>
      <c r="H1456" s="71"/>
      <c r="I1456" s="71"/>
      <c r="J1456" s="71"/>
      <c r="K1456" s="71"/>
      <c r="L1456" s="71"/>
      <c r="M1456" s="570">
        <f>'KL TTHT CV DOT 2'!P1455</f>
        <v>0</v>
      </c>
      <c r="N1456" s="570">
        <f>'KL TTHT CV DOT 2'!Q1455</f>
        <v>0</v>
      </c>
      <c r="O1456" s="570">
        <f t="shared" si="1228"/>
        <v>0</v>
      </c>
      <c r="P1456" s="879">
        <f t="shared" si="1245"/>
        <v>0</v>
      </c>
      <c r="Q1456" s="570"/>
      <c r="R1456" s="570"/>
      <c r="S1456" s="879" t="e">
        <f>#REF!+Q1456+R1456</f>
        <v>#REF!</v>
      </c>
      <c r="T1456" s="257">
        <f t="shared" si="1248"/>
        <v>0</v>
      </c>
      <c r="U1456" s="257">
        <f t="shared" si="1249"/>
        <v>0</v>
      </c>
      <c r="V1456" s="257">
        <f t="shared" si="1246"/>
        <v>0</v>
      </c>
      <c r="W1456" s="257">
        <f t="shared" si="1250"/>
        <v>0</v>
      </c>
      <c r="X1456" s="257">
        <f t="shared" si="1251"/>
        <v>0</v>
      </c>
      <c r="Y1456" s="257">
        <f t="shared" si="1252"/>
        <v>0</v>
      </c>
      <c r="Z1456" s="257">
        <f t="shared" si="1253"/>
        <v>0</v>
      </c>
      <c r="AA1456" s="990"/>
    </row>
    <row r="1457" spans="1:27" s="6" customFormat="1" ht="15.6">
      <c r="A1457" s="64" t="s">
        <v>39</v>
      </c>
      <c r="B1457" s="64"/>
      <c r="C1457" s="65" t="s">
        <v>40</v>
      </c>
      <c r="D1457" s="117"/>
      <c r="E1457" s="167"/>
      <c r="F1457" s="450"/>
      <c r="G1457" s="169"/>
      <c r="H1457" s="169"/>
      <c r="I1457" s="169"/>
      <c r="J1457" s="169">
        <f>SUBTOTAL(9,J1458:J1460)</f>
        <v>0</v>
      </c>
      <c r="K1457" s="169">
        <f>SUBTOTAL(9,K1458:K1460)</f>
        <v>0</v>
      </c>
      <c r="L1457" s="169">
        <f>SUBTOTAL(9,L1458:L1460)</f>
        <v>0</v>
      </c>
      <c r="M1457" s="573">
        <f>'KL TTHT CV DOT 2'!P1456</f>
        <v>0</v>
      </c>
      <c r="N1457" s="573">
        <f>'KL TTHT CV DOT 2'!Q1456</f>
        <v>0</v>
      </c>
      <c r="O1457" s="573">
        <f t="shared" si="1228"/>
        <v>0</v>
      </c>
      <c r="P1457" s="882">
        <f t="shared" si="1245"/>
        <v>0</v>
      </c>
      <c r="Q1457" s="573"/>
      <c r="R1457" s="573"/>
      <c r="S1457" s="882" t="e">
        <f>#REF!+Q1457+R1457</f>
        <v>#REF!</v>
      </c>
      <c r="T1457" s="841">
        <f t="shared" ref="T1457:Z1457" si="1258">SUBTOTAL(9,T1458:T1460)</f>
        <v>0</v>
      </c>
      <c r="U1457" s="841">
        <f t="shared" si="1258"/>
        <v>0</v>
      </c>
      <c r="V1457" s="841">
        <f t="shared" si="1258"/>
        <v>0</v>
      </c>
      <c r="W1457" s="841">
        <f t="shared" si="1258"/>
        <v>0</v>
      </c>
      <c r="X1457" s="841">
        <f t="shared" si="1258"/>
        <v>0</v>
      </c>
      <c r="Y1457" s="841">
        <f t="shared" si="1258"/>
        <v>0</v>
      </c>
      <c r="Z1457" s="841">
        <f t="shared" si="1258"/>
        <v>0</v>
      </c>
      <c r="AA1457" s="988"/>
    </row>
    <row r="1458" spans="1:27" s="6" customFormat="1">
      <c r="A1458" s="21"/>
      <c r="B1458" s="21"/>
      <c r="C1458" s="28"/>
      <c r="D1458" s="99"/>
      <c r="E1458" s="99"/>
      <c r="F1458" s="37"/>
      <c r="G1458" s="82"/>
      <c r="H1458" s="82"/>
      <c r="I1458" s="82"/>
      <c r="J1458" s="82"/>
      <c r="K1458" s="82"/>
      <c r="L1458" s="62"/>
      <c r="M1458" s="574">
        <f>'KL TTHT CV DOT 2'!P1457</f>
        <v>0</v>
      </c>
      <c r="N1458" s="574">
        <f>'KL TTHT CV DOT 2'!Q1457</f>
        <v>0</v>
      </c>
      <c r="O1458" s="574">
        <f t="shared" si="1228"/>
        <v>0</v>
      </c>
      <c r="P1458" s="883">
        <f t="shared" si="1245"/>
        <v>0</v>
      </c>
      <c r="Q1458" s="574"/>
      <c r="R1458" s="574"/>
      <c r="S1458" s="883" t="e">
        <f>#REF!+Q1458+R1458</f>
        <v>#REF!</v>
      </c>
      <c r="T1458" s="266"/>
      <c r="U1458" s="266"/>
      <c r="V1458" s="255"/>
      <c r="W1458" s="266"/>
      <c r="X1458" s="266"/>
      <c r="Y1458" s="255"/>
      <c r="Z1458" s="255"/>
      <c r="AA1458" s="990"/>
    </row>
    <row r="1459" spans="1:27" s="6" customFormat="1" outlineLevel="1">
      <c r="A1459" s="19" t="s">
        <v>288</v>
      </c>
      <c r="B1459" s="19"/>
      <c r="C1459" s="35" t="s">
        <v>176</v>
      </c>
      <c r="D1459" s="100"/>
      <c r="E1459" s="100"/>
      <c r="F1459" s="20"/>
      <c r="G1459" s="75"/>
      <c r="H1459" s="75"/>
      <c r="I1459" s="75"/>
      <c r="J1459" s="75">
        <f>SUBTOTAL(9,J1460:J1460)</f>
        <v>0</v>
      </c>
      <c r="K1459" s="75">
        <f>SUBTOTAL(9,K1460:K1460)</f>
        <v>0</v>
      </c>
      <c r="L1459" s="75">
        <f>SUBTOTAL(9,L1460:L1460)</f>
        <v>0</v>
      </c>
      <c r="M1459" s="571">
        <f>'KL TTHT CV DOT 2'!P1458</f>
        <v>0</v>
      </c>
      <c r="N1459" s="571">
        <f>'KL TTHT CV DOT 2'!Q1458</f>
        <v>0</v>
      </c>
      <c r="O1459" s="571">
        <f t="shared" si="1228"/>
        <v>0</v>
      </c>
      <c r="P1459" s="880">
        <f t="shared" si="1245"/>
        <v>0</v>
      </c>
      <c r="Q1459" s="571"/>
      <c r="R1459" s="571"/>
      <c r="S1459" s="880" t="e">
        <f>#REF!+Q1459+R1459</f>
        <v>#REF!</v>
      </c>
      <c r="T1459" s="259">
        <f t="shared" ref="T1459:Z1459" si="1259">SUBTOTAL(9,T1460:T1460)</f>
        <v>0</v>
      </c>
      <c r="U1459" s="259">
        <f t="shared" si="1259"/>
        <v>0</v>
      </c>
      <c r="V1459" s="259">
        <f t="shared" si="1259"/>
        <v>0</v>
      </c>
      <c r="W1459" s="259">
        <f t="shared" si="1259"/>
        <v>0</v>
      </c>
      <c r="X1459" s="259">
        <f t="shared" si="1259"/>
        <v>0</v>
      </c>
      <c r="Y1459" s="259">
        <f t="shared" si="1259"/>
        <v>0</v>
      </c>
      <c r="Z1459" s="259">
        <f t="shared" si="1259"/>
        <v>0</v>
      </c>
      <c r="AA1459" s="988"/>
    </row>
    <row r="1460" spans="1:27" s="42" customFormat="1" outlineLevel="2">
      <c r="A1460" s="40" t="s">
        <v>311</v>
      </c>
      <c r="B1460" s="40"/>
      <c r="C1460" s="41" t="s">
        <v>312</v>
      </c>
      <c r="D1460" s="118">
        <v>1</v>
      </c>
      <c r="E1460" s="118"/>
      <c r="F1460" s="45" t="s">
        <v>10</v>
      </c>
      <c r="G1460" s="78"/>
      <c r="H1460" s="78"/>
      <c r="I1460" s="78"/>
      <c r="J1460" s="78"/>
      <c r="K1460" s="78"/>
      <c r="L1460" s="83">
        <v>0</v>
      </c>
      <c r="M1460" s="575">
        <f>'KL TTHT CV DOT 2'!P1459</f>
        <v>0</v>
      </c>
      <c r="N1460" s="575">
        <f>'KL TTHT CV DOT 2'!Q1459</f>
        <v>0</v>
      </c>
      <c r="O1460" s="575">
        <f t="shared" si="1228"/>
        <v>0</v>
      </c>
      <c r="P1460" s="884">
        <f t="shared" si="1245"/>
        <v>0</v>
      </c>
      <c r="Q1460" s="575"/>
      <c r="R1460" s="575"/>
      <c r="S1460" s="884" t="e">
        <f>#REF!+Q1460+R1460</f>
        <v>#REF!</v>
      </c>
      <c r="T1460" s="844">
        <f>M1460*J1460</f>
        <v>0</v>
      </c>
      <c r="U1460" s="844">
        <f>M1460*K1460</f>
        <v>0</v>
      </c>
      <c r="V1460" s="844">
        <f t="shared" si="1246"/>
        <v>0</v>
      </c>
      <c r="W1460" s="844">
        <f>J1460*N1460</f>
        <v>0</v>
      </c>
      <c r="X1460" s="844">
        <f>K1460*N1460</f>
        <v>0</v>
      </c>
      <c r="Y1460" s="844">
        <f t="shared" ref="Y1460" si="1260">W1460+X1460</f>
        <v>0</v>
      </c>
      <c r="Z1460" s="844">
        <f>V1460+Y1460</f>
        <v>0</v>
      </c>
      <c r="AA1460" s="989"/>
    </row>
    <row r="1461" spans="1:27" s="6" customFormat="1" ht="15.6">
      <c r="A1461" s="64" t="s">
        <v>41</v>
      </c>
      <c r="B1461" s="64"/>
      <c r="C1461" s="65" t="s">
        <v>42</v>
      </c>
      <c r="D1461" s="117"/>
      <c r="E1461" s="167"/>
      <c r="F1461" s="450"/>
      <c r="G1461" s="169"/>
      <c r="H1461" s="169"/>
      <c r="I1461" s="169"/>
      <c r="J1461" s="169">
        <f>SUBTOTAL(9,J1462:J1487)</f>
        <v>246537484.78126073</v>
      </c>
      <c r="K1461" s="169">
        <f>SUBTOTAL(9,K1462:K1487)</f>
        <v>58813621.167480811</v>
      </c>
      <c r="L1461" s="169">
        <f>SUBTOTAL(9,L1462:L1487)</f>
        <v>305351105.9487415</v>
      </c>
      <c r="M1461" s="573">
        <f>'KL TTHT CV DOT 2'!P1460</f>
        <v>0</v>
      </c>
      <c r="N1461" s="573">
        <f>'KL TTHT CV DOT 2'!Q1460</f>
        <v>0</v>
      </c>
      <c r="O1461" s="573">
        <f t="shared" si="1228"/>
        <v>0</v>
      </c>
      <c r="P1461" s="882">
        <f t="shared" si="1245"/>
        <v>0</v>
      </c>
      <c r="Q1461" s="573"/>
      <c r="R1461" s="573"/>
      <c r="S1461" s="882" t="e">
        <f>#REF!+Q1461+R1461</f>
        <v>#REF!</v>
      </c>
      <c r="T1461" s="841">
        <f t="shared" ref="T1461:Z1461" si="1261">SUBTOTAL(9,T1462:T1487)</f>
        <v>0</v>
      </c>
      <c r="U1461" s="841">
        <f t="shared" si="1261"/>
        <v>0</v>
      </c>
      <c r="V1461" s="841">
        <f t="shared" si="1261"/>
        <v>0</v>
      </c>
      <c r="W1461" s="841">
        <f t="shared" si="1261"/>
        <v>0</v>
      </c>
      <c r="X1461" s="841">
        <f t="shared" si="1261"/>
        <v>0</v>
      </c>
      <c r="Y1461" s="841">
        <f t="shared" si="1261"/>
        <v>0</v>
      </c>
      <c r="Z1461" s="841">
        <f t="shared" si="1261"/>
        <v>0</v>
      </c>
      <c r="AA1461" s="988"/>
    </row>
    <row r="1462" spans="1:27" s="6" customFormat="1">
      <c r="A1462" s="21"/>
      <c r="B1462" s="21"/>
      <c r="C1462" s="28"/>
      <c r="D1462" s="99"/>
      <c r="E1462" s="99"/>
      <c r="F1462" s="37"/>
      <c r="G1462" s="82"/>
      <c r="H1462" s="82"/>
      <c r="I1462" s="82"/>
      <c r="J1462" s="82"/>
      <c r="K1462" s="82"/>
      <c r="L1462" s="62"/>
      <c r="M1462" s="574">
        <f>'KL TTHT CV DOT 2'!P1461</f>
        <v>0</v>
      </c>
      <c r="N1462" s="574">
        <f>'KL TTHT CV DOT 2'!Q1461</f>
        <v>0</v>
      </c>
      <c r="O1462" s="574">
        <f t="shared" si="1228"/>
        <v>0</v>
      </c>
      <c r="P1462" s="883">
        <f t="shared" si="1245"/>
        <v>0</v>
      </c>
      <c r="Q1462" s="574"/>
      <c r="R1462" s="574"/>
      <c r="S1462" s="883" t="e">
        <f>#REF!+Q1462+R1462</f>
        <v>#REF!</v>
      </c>
      <c r="T1462" s="266"/>
      <c r="U1462" s="266"/>
      <c r="V1462" s="255"/>
      <c r="W1462" s="266"/>
      <c r="X1462" s="266"/>
      <c r="Y1462" s="255"/>
      <c r="Z1462" s="255"/>
      <c r="AA1462" s="990"/>
    </row>
    <row r="1463" spans="1:27" s="6" customFormat="1" outlineLevel="1">
      <c r="A1463" s="19" t="s">
        <v>317</v>
      </c>
      <c r="B1463" s="19"/>
      <c r="C1463" s="35" t="s">
        <v>176</v>
      </c>
      <c r="D1463" s="100"/>
      <c r="E1463" s="100"/>
      <c r="F1463" s="20"/>
      <c r="G1463" s="75"/>
      <c r="H1463" s="75"/>
      <c r="I1463" s="75"/>
      <c r="J1463" s="75">
        <f>SUBTOTAL(9,J1464:J1487)</f>
        <v>246537484.78126073</v>
      </c>
      <c r="K1463" s="75">
        <f>SUBTOTAL(9,K1464:K1487)</f>
        <v>58813621.167480811</v>
      </c>
      <c r="L1463" s="75">
        <f>SUBTOTAL(9,L1464:L1487)</f>
        <v>305351105.9487415</v>
      </c>
      <c r="M1463" s="571">
        <f>'KL TTHT CV DOT 2'!P1462</f>
        <v>0</v>
      </c>
      <c r="N1463" s="571">
        <f>'KL TTHT CV DOT 2'!Q1462</f>
        <v>0</v>
      </c>
      <c r="O1463" s="571">
        <f t="shared" si="1228"/>
        <v>0</v>
      </c>
      <c r="P1463" s="880">
        <f t="shared" si="1245"/>
        <v>0</v>
      </c>
      <c r="Q1463" s="571"/>
      <c r="R1463" s="571"/>
      <c r="S1463" s="880" t="e">
        <f>#REF!+Q1463+R1463</f>
        <v>#REF!</v>
      </c>
      <c r="T1463" s="259">
        <f t="shared" ref="T1463:Z1463" si="1262">SUBTOTAL(9,T1464:T1487)</f>
        <v>0</v>
      </c>
      <c r="U1463" s="259">
        <f t="shared" si="1262"/>
        <v>0</v>
      </c>
      <c r="V1463" s="259">
        <f t="shared" si="1262"/>
        <v>0</v>
      </c>
      <c r="W1463" s="259">
        <f t="shared" si="1262"/>
        <v>0</v>
      </c>
      <c r="X1463" s="259">
        <f t="shared" si="1262"/>
        <v>0</v>
      </c>
      <c r="Y1463" s="259">
        <f t="shared" si="1262"/>
        <v>0</v>
      </c>
      <c r="Z1463" s="259">
        <f t="shared" si="1262"/>
        <v>0</v>
      </c>
      <c r="AA1463" s="988"/>
    </row>
    <row r="1464" spans="1:27" s="36" customFormat="1" outlineLevel="1">
      <c r="A1464" s="21" t="s">
        <v>318</v>
      </c>
      <c r="B1464" s="21"/>
      <c r="C1464" s="28" t="s">
        <v>316</v>
      </c>
      <c r="D1464" s="122">
        <v>1</v>
      </c>
      <c r="E1464" s="122">
        <v>1</v>
      </c>
      <c r="F1464" s="37" t="s">
        <v>10</v>
      </c>
      <c r="G1464" s="77"/>
      <c r="H1464" s="77"/>
      <c r="I1464" s="77"/>
      <c r="J1464" s="82">
        <f t="shared" ref="J1464:K1464" si="1263">SUBTOTAL(9,J1465:J1487)</f>
        <v>246537484.78126073</v>
      </c>
      <c r="K1464" s="82">
        <f t="shared" si="1263"/>
        <v>58813621.167480811</v>
      </c>
      <c r="L1464" s="82">
        <f>SUBTOTAL(9,L1465:L1487)</f>
        <v>305351105.9487415</v>
      </c>
      <c r="M1464" s="576">
        <f>'KL TTHT CV DOT 2'!P1463</f>
        <v>0</v>
      </c>
      <c r="N1464" s="576">
        <f>'KL TTHT CV DOT 2'!Q1463</f>
        <v>0</v>
      </c>
      <c r="O1464" s="576">
        <f t="shared" si="1228"/>
        <v>0</v>
      </c>
      <c r="P1464" s="885">
        <f t="shared" si="1245"/>
        <v>0</v>
      </c>
      <c r="Q1464" s="576"/>
      <c r="R1464" s="576"/>
      <c r="S1464" s="885" t="e">
        <f>#REF!+Q1464+R1464</f>
        <v>#REF!</v>
      </c>
      <c r="T1464" s="266">
        <f t="shared" ref="T1464:U1464" si="1264">SUBTOTAL(9,T1465:T1487)</f>
        <v>0</v>
      </c>
      <c r="U1464" s="266">
        <f t="shared" si="1264"/>
        <v>0</v>
      </c>
      <c r="V1464" s="266">
        <f>SUBTOTAL(9,V1465:V1487)</f>
        <v>0</v>
      </c>
      <c r="W1464" s="266">
        <f t="shared" ref="W1464:X1464" si="1265">SUBTOTAL(9,W1465:W1487)</f>
        <v>0</v>
      </c>
      <c r="X1464" s="266">
        <f t="shared" si="1265"/>
        <v>0</v>
      </c>
      <c r="Y1464" s="266">
        <f>SUBTOTAL(9,Y1465:Y1487)</f>
        <v>0</v>
      </c>
      <c r="Z1464" s="266">
        <f>SUBTOTAL(9,Z1465:Z1487)</f>
        <v>0</v>
      </c>
      <c r="AA1464" s="988"/>
    </row>
    <row r="1465" spans="1:27" s="6" customFormat="1" outlineLevel="2">
      <c r="A1465" s="8"/>
      <c r="B1465" s="8"/>
      <c r="C1465" s="25" t="s">
        <v>1062</v>
      </c>
      <c r="D1465" s="97">
        <v>16</v>
      </c>
      <c r="E1465" s="456">
        <v>18</v>
      </c>
      <c r="F1465" s="387" t="s">
        <v>624</v>
      </c>
      <c r="G1465" s="359">
        <v>362322.68570639991</v>
      </c>
      <c r="H1465" s="359">
        <v>115320.5625</v>
      </c>
      <c r="I1465" s="71">
        <f>SUM(G1465:H1465)</f>
        <v>477643.24820639991</v>
      </c>
      <c r="J1465" s="71">
        <f>G1465*E1465</f>
        <v>6521808.3427151982</v>
      </c>
      <c r="K1465" s="71">
        <f>H1465*E1465</f>
        <v>2075770.125</v>
      </c>
      <c r="L1465" s="71">
        <f>I1465*E1465</f>
        <v>8597578.4677151982</v>
      </c>
      <c r="M1465" s="570">
        <f>'KL TTHT CV DOT 2'!P1464</f>
        <v>0</v>
      </c>
      <c r="N1465" s="570">
        <f>'KL TTHT CV DOT 2'!Q1464</f>
        <v>0</v>
      </c>
      <c r="O1465" s="570">
        <f t="shared" ref="O1465:O1528" si="1266">M1465+N1465</f>
        <v>0</v>
      </c>
      <c r="P1465" s="879">
        <f t="shared" si="1245"/>
        <v>0</v>
      </c>
      <c r="Q1465" s="570"/>
      <c r="R1465" s="570"/>
      <c r="S1465" s="879" t="e">
        <f>#REF!+Q1465+R1465</f>
        <v>#REF!</v>
      </c>
      <c r="T1465" s="257">
        <f t="shared" ref="T1465:T1487" si="1267">M1465*J1465</f>
        <v>0</v>
      </c>
      <c r="U1465" s="257">
        <f t="shared" ref="U1465:U1487" si="1268">M1465*K1465</f>
        <v>0</v>
      </c>
      <c r="V1465" s="257">
        <f t="shared" si="1246"/>
        <v>0</v>
      </c>
      <c r="W1465" s="257">
        <f t="shared" ref="W1465:W1487" si="1269">J1465*N1465</f>
        <v>0</v>
      </c>
      <c r="X1465" s="257">
        <f t="shared" ref="X1465:X1487" si="1270">K1465*N1465</f>
        <v>0</v>
      </c>
      <c r="Y1465" s="257">
        <f t="shared" ref="Y1465:Y1487" si="1271">W1465+X1465</f>
        <v>0</v>
      </c>
      <c r="Z1465" s="257">
        <f t="shared" ref="Z1465:Z1487" si="1272">V1465+Y1465</f>
        <v>0</v>
      </c>
      <c r="AA1465" s="990"/>
    </row>
    <row r="1466" spans="1:27" s="6" customFormat="1" outlineLevel="2">
      <c r="A1466" s="8"/>
      <c r="B1466" s="8"/>
      <c r="C1466" s="25" t="s">
        <v>1064</v>
      </c>
      <c r="D1466" s="97">
        <v>257</v>
      </c>
      <c r="E1466" s="454">
        <v>228</v>
      </c>
      <c r="F1466" s="387" t="s">
        <v>624</v>
      </c>
      <c r="G1466" s="359">
        <v>190224.16559999998</v>
      </c>
      <c r="H1466" s="359">
        <v>70966.5</v>
      </c>
      <c r="I1466" s="71">
        <f t="shared" ref="I1466" si="1273">SUM(G1466:H1466)</f>
        <v>261190.66559999998</v>
      </c>
      <c r="J1466" s="71">
        <f t="shared" ref="J1466:J1486" si="1274">G1466*E1466</f>
        <v>43371109.756799996</v>
      </c>
      <c r="K1466" s="71">
        <f t="shared" ref="K1466:K1486" si="1275">H1466*E1466</f>
        <v>16180362</v>
      </c>
      <c r="L1466" s="71">
        <f t="shared" ref="L1466:L1486" si="1276">I1466*E1466</f>
        <v>59551471.756799996</v>
      </c>
      <c r="M1466" s="570">
        <f>'KL TTHT CV DOT 2'!P1465</f>
        <v>0</v>
      </c>
      <c r="N1466" s="570">
        <f>'KL TTHT CV DOT 2'!Q1465</f>
        <v>0</v>
      </c>
      <c r="O1466" s="570">
        <f t="shared" si="1266"/>
        <v>0</v>
      </c>
      <c r="P1466" s="879">
        <f t="shared" si="1245"/>
        <v>0</v>
      </c>
      <c r="Q1466" s="570"/>
      <c r="R1466" s="570"/>
      <c r="S1466" s="879" t="e">
        <f>#REF!+Q1466+R1466</f>
        <v>#REF!</v>
      </c>
      <c r="T1466" s="257">
        <f t="shared" si="1267"/>
        <v>0</v>
      </c>
      <c r="U1466" s="257">
        <f t="shared" si="1268"/>
        <v>0</v>
      </c>
      <c r="V1466" s="257">
        <f t="shared" si="1246"/>
        <v>0</v>
      </c>
      <c r="W1466" s="257">
        <f t="shared" si="1269"/>
        <v>0</v>
      </c>
      <c r="X1466" s="257">
        <f t="shared" si="1270"/>
        <v>0</v>
      </c>
      <c r="Y1466" s="257">
        <f t="shared" si="1271"/>
        <v>0</v>
      </c>
      <c r="Z1466" s="257">
        <f t="shared" si="1272"/>
        <v>0</v>
      </c>
      <c r="AA1466" s="990"/>
    </row>
    <row r="1467" spans="1:27" s="6" customFormat="1" outlineLevel="2">
      <c r="A1467" s="8"/>
      <c r="B1467" s="8"/>
      <c r="C1467" s="25" t="s">
        <v>1066</v>
      </c>
      <c r="D1467" s="97">
        <v>23</v>
      </c>
      <c r="E1467" s="454">
        <v>27</v>
      </c>
      <c r="F1467" s="387" t="s">
        <v>624</v>
      </c>
      <c r="G1467" s="359">
        <v>94950.666666666672</v>
      </c>
      <c r="H1467" s="359">
        <v>42579.9</v>
      </c>
      <c r="I1467" s="71">
        <f>SUM(G1467:H1467)</f>
        <v>137530.56666666668</v>
      </c>
      <c r="J1467" s="71">
        <f>G1467*E1467</f>
        <v>2563668</v>
      </c>
      <c r="K1467" s="71">
        <f>H1467*E1467</f>
        <v>1149657.3</v>
      </c>
      <c r="L1467" s="71">
        <f>I1467*E1467</f>
        <v>3713325.3000000003</v>
      </c>
      <c r="M1467" s="570">
        <f>'KL TTHT CV DOT 2'!P1466</f>
        <v>0</v>
      </c>
      <c r="N1467" s="570">
        <f>'KL TTHT CV DOT 2'!Q1466</f>
        <v>0</v>
      </c>
      <c r="O1467" s="570">
        <f t="shared" si="1266"/>
        <v>0</v>
      </c>
      <c r="P1467" s="879">
        <f t="shared" si="1245"/>
        <v>0</v>
      </c>
      <c r="Q1467" s="570"/>
      <c r="R1467" s="570"/>
      <c r="S1467" s="879" t="e">
        <f>#REF!+Q1467+R1467</f>
        <v>#REF!</v>
      </c>
      <c r="T1467" s="257">
        <f t="shared" si="1267"/>
        <v>0</v>
      </c>
      <c r="U1467" s="257">
        <f t="shared" si="1268"/>
        <v>0</v>
      </c>
      <c r="V1467" s="257">
        <f t="shared" si="1246"/>
        <v>0</v>
      </c>
      <c r="W1467" s="257">
        <f t="shared" si="1269"/>
        <v>0</v>
      </c>
      <c r="X1467" s="257">
        <f t="shared" si="1270"/>
        <v>0</v>
      </c>
      <c r="Y1467" s="257">
        <f t="shared" si="1271"/>
        <v>0</v>
      </c>
      <c r="Z1467" s="257">
        <f t="shared" si="1272"/>
        <v>0</v>
      </c>
      <c r="AA1467" s="990"/>
    </row>
    <row r="1468" spans="1:27" s="6" customFormat="1" outlineLevel="2">
      <c r="A1468" s="8"/>
      <c r="B1468" s="8"/>
      <c r="C1468" s="25" t="s">
        <v>1071</v>
      </c>
      <c r="D1468" s="94">
        <v>1</v>
      </c>
      <c r="E1468" s="454">
        <v>1</v>
      </c>
      <c r="F1468" s="18" t="s">
        <v>660</v>
      </c>
      <c r="G1468" s="359">
        <v>597901.72736159991</v>
      </c>
      <c r="H1468" s="359">
        <v>82376.800000000003</v>
      </c>
      <c r="I1468" s="71">
        <f t="shared" ref="I1468:I1486" si="1277">SUM(G1468:H1468)</f>
        <v>680278.52736159996</v>
      </c>
      <c r="J1468" s="71">
        <f t="shared" si="1274"/>
        <v>597901.72736159991</v>
      </c>
      <c r="K1468" s="71">
        <f t="shared" si="1275"/>
        <v>82376.800000000003</v>
      </c>
      <c r="L1468" s="71">
        <f t="shared" si="1276"/>
        <v>680278.52736159996</v>
      </c>
      <c r="M1468" s="570">
        <f>'KL TTHT CV DOT 2'!P1467</f>
        <v>0</v>
      </c>
      <c r="N1468" s="570">
        <f>'KL TTHT CV DOT 2'!Q1467</f>
        <v>0</v>
      </c>
      <c r="O1468" s="570">
        <f t="shared" si="1266"/>
        <v>0</v>
      </c>
      <c r="P1468" s="879">
        <f t="shared" si="1245"/>
        <v>0</v>
      </c>
      <c r="Q1468" s="570"/>
      <c r="R1468" s="570"/>
      <c r="S1468" s="879" t="e">
        <f>#REF!+Q1468+R1468</f>
        <v>#REF!</v>
      </c>
      <c r="T1468" s="257">
        <f t="shared" si="1267"/>
        <v>0</v>
      </c>
      <c r="U1468" s="257">
        <f t="shared" si="1268"/>
        <v>0</v>
      </c>
      <c r="V1468" s="257">
        <f t="shared" si="1246"/>
        <v>0</v>
      </c>
      <c r="W1468" s="257">
        <f t="shared" si="1269"/>
        <v>0</v>
      </c>
      <c r="X1468" s="257">
        <f t="shared" si="1270"/>
        <v>0</v>
      </c>
      <c r="Y1468" s="257">
        <f t="shared" si="1271"/>
        <v>0</v>
      </c>
      <c r="Z1468" s="257">
        <f t="shared" si="1272"/>
        <v>0</v>
      </c>
      <c r="AA1468" s="990"/>
    </row>
    <row r="1469" spans="1:27" s="6" customFormat="1" outlineLevel="2">
      <c r="A1469" s="8"/>
      <c r="B1469" s="8"/>
      <c r="C1469" s="25" t="s">
        <v>1096</v>
      </c>
      <c r="D1469" s="94">
        <v>1</v>
      </c>
      <c r="E1469" s="454">
        <v>1</v>
      </c>
      <c r="F1469" s="18" t="s">
        <v>660</v>
      </c>
      <c r="G1469" s="359">
        <v>684154.79902079992</v>
      </c>
      <c r="H1469" s="359">
        <v>82376.800000000003</v>
      </c>
      <c r="I1469" s="71">
        <f t="shared" si="1277"/>
        <v>766531.59902079997</v>
      </c>
      <c r="J1469" s="71">
        <f t="shared" si="1274"/>
        <v>684154.79902079992</v>
      </c>
      <c r="K1469" s="71">
        <f t="shared" si="1275"/>
        <v>82376.800000000003</v>
      </c>
      <c r="L1469" s="71">
        <f t="shared" si="1276"/>
        <v>766531.59902079997</v>
      </c>
      <c r="M1469" s="570">
        <f>'KL TTHT CV DOT 2'!P1468</f>
        <v>0</v>
      </c>
      <c r="N1469" s="570">
        <f>'KL TTHT CV DOT 2'!Q1468</f>
        <v>0</v>
      </c>
      <c r="O1469" s="570">
        <f t="shared" si="1266"/>
        <v>0</v>
      </c>
      <c r="P1469" s="879">
        <f t="shared" si="1245"/>
        <v>0</v>
      </c>
      <c r="Q1469" s="570"/>
      <c r="R1469" s="570"/>
      <c r="S1469" s="879" t="e">
        <f>#REF!+Q1469+R1469</f>
        <v>#REF!</v>
      </c>
      <c r="T1469" s="257">
        <f t="shared" si="1267"/>
        <v>0</v>
      </c>
      <c r="U1469" s="257">
        <f t="shared" si="1268"/>
        <v>0</v>
      </c>
      <c r="V1469" s="257">
        <f t="shared" si="1246"/>
        <v>0</v>
      </c>
      <c r="W1469" s="257">
        <f t="shared" si="1269"/>
        <v>0</v>
      </c>
      <c r="X1469" s="257">
        <f t="shared" si="1270"/>
        <v>0</v>
      </c>
      <c r="Y1469" s="257">
        <f t="shared" si="1271"/>
        <v>0</v>
      </c>
      <c r="Z1469" s="257">
        <f t="shared" si="1272"/>
        <v>0</v>
      </c>
      <c r="AA1469" s="990"/>
    </row>
    <row r="1470" spans="1:27" s="6" customFormat="1" outlineLevel="2">
      <c r="A1470" s="8"/>
      <c r="B1470" s="8"/>
      <c r="C1470" s="25" t="s">
        <v>1070</v>
      </c>
      <c r="D1470" s="94">
        <v>92</v>
      </c>
      <c r="E1470" s="454">
        <v>77</v>
      </c>
      <c r="F1470" s="18" t="s">
        <v>660</v>
      </c>
      <c r="G1470" s="359">
        <v>32609.856959999997</v>
      </c>
      <c r="H1470" s="359">
        <v>57608.1</v>
      </c>
      <c r="I1470" s="71">
        <f t="shared" si="1277"/>
        <v>90217.956959999996</v>
      </c>
      <c r="J1470" s="71">
        <f t="shared" si="1274"/>
        <v>2510958.9859199999</v>
      </c>
      <c r="K1470" s="71">
        <f t="shared" si="1275"/>
        <v>4435823.7</v>
      </c>
      <c r="L1470" s="71">
        <f t="shared" si="1276"/>
        <v>6946782.6859200001</v>
      </c>
      <c r="M1470" s="570">
        <f>'KL TTHT CV DOT 2'!P1469</f>
        <v>0</v>
      </c>
      <c r="N1470" s="570">
        <f>'KL TTHT CV DOT 2'!Q1469</f>
        <v>0</v>
      </c>
      <c r="O1470" s="570">
        <f t="shared" si="1266"/>
        <v>0</v>
      </c>
      <c r="P1470" s="879">
        <f t="shared" si="1245"/>
        <v>0</v>
      </c>
      <c r="Q1470" s="570"/>
      <c r="R1470" s="570"/>
      <c r="S1470" s="879" t="e">
        <f>#REF!+Q1470+R1470</f>
        <v>#REF!</v>
      </c>
      <c r="T1470" s="257">
        <f t="shared" si="1267"/>
        <v>0</v>
      </c>
      <c r="U1470" s="257">
        <f t="shared" si="1268"/>
        <v>0</v>
      </c>
      <c r="V1470" s="257">
        <f t="shared" si="1246"/>
        <v>0</v>
      </c>
      <c r="W1470" s="257">
        <f t="shared" si="1269"/>
        <v>0</v>
      </c>
      <c r="X1470" s="257">
        <f t="shared" si="1270"/>
        <v>0</v>
      </c>
      <c r="Y1470" s="257">
        <f t="shared" si="1271"/>
        <v>0</v>
      </c>
      <c r="Z1470" s="257">
        <f t="shared" si="1272"/>
        <v>0</v>
      </c>
      <c r="AA1470" s="990"/>
    </row>
    <row r="1471" spans="1:27" s="6" customFormat="1" outlineLevel="2">
      <c r="A1471" s="8"/>
      <c r="B1471" s="8"/>
      <c r="C1471" s="25" t="s">
        <v>1077</v>
      </c>
      <c r="D1471" s="94">
        <v>45</v>
      </c>
      <c r="E1471" s="454">
        <v>45</v>
      </c>
      <c r="F1471" s="18" t="s">
        <v>660</v>
      </c>
      <c r="G1471" s="359">
        <v>317946.10535999999</v>
      </c>
      <c r="H1471" s="359">
        <v>57608.1</v>
      </c>
      <c r="I1471" s="71">
        <f t="shared" si="1277"/>
        <v>375554.20535999996</v>
      </c>
      <c r="J1471" s="71">
        <f t="shared" si="1274"/>
        <v>14307574.7412</v>
      </c>
      <c r="K1471" s="71">
        <f t="shared" si="1275"/>
        <v>2592364.5</v>
      </c>
      <c r="L1471" s="71">
        <f t="shared" si="1276"/>
        <v>16899939.2412</v>
      </c>
      <c r="M1471" s="570">
        <f>'KL TTHT CV DOT 2'!P1470</f>
        <v>0</v>
      </c>
      <c r="N1471" s="570">
        <f>'KL TTHT CV DOT 2'!Q1470</f>
        <v>0</v>
      </c>
      <c r="O1471" s="570">
        <f t="shared" si="1266"/>
        <v>0</v>
      </c>
      <c r="P1471" s="879">
        <f t="shared" si="1245"/>
        <v>0</v>
      </c>
      <c r="Q1471" s="570"/>
      <c r="R1471" s="570"/>
      <c r="S1471" s="879" t="e">
        <f>#REF!+Q1471+R1471</f>
        <v>#REF!</v>
      </c>
      <c r="T1471" s="257">
        <f t="shared" si="1267"/>
        <v>0</v>
      </c>
      <c r="U1471" s="257">
        <f t="shared" si="1268"/>
        <v>0</v>
      </c>
      <c r="V1471" s="257">
        <f t="shared" si="1246"/>
        <v>0</v>
      </c>
      <c r="W1471" s="257">
        <f t="shared" si="1269"/>
        <v>0</v>
      </c>
      <c r="X1471" s="257">
        <f t="shared" si="1270"/>
        <v>0</v>
      </c>
      <c r="Y1471" s="257">
        <f t="shared" si="1271"/>
        <v>0</v>
      </c>
      <c r="Z1471" s="257">
        <f t="shared" si="1272"/>
        <v>0</v>
      </c>
      <c r="AA1471" s="990"/>
    </row>
    <row r="1472" spans="1:27" s="6" customFormat="1" outlineLevel="2">
      <c r="A1472" s="8"/>
      <c r="B1472" s="8"/>
      <c r="C1472" s="25" t="s">
        <v>1088</v>
      </c>
      <c r="D1472" s="94">
        <v>45</v>
      </c>
      <c r="E1472" s="454">
        <v>45</v>
      </c>
      <c r="F1472" s="18" t="s">
        <v>660</v>
      </c>
      <c r="G1472" s="359">
        <v>318435.25321439997</v>
      </c>
      <c r="H1472" s="359">
        <v>57608.1</v>
      </c>
      <c r="I1472" s="71">
        <f t="shared" si="1277"/>
        <v>376043.35321439995</v>
      </c>
      <c r="J1472" s="71">
        <f t="shared" si="1274"/>
        <v>14329586.394647999</v>
      </c>
      <c r="K1472" s="71">
        <f t="shared" si="1275"/>
        <v>2592364.5</v>
      </c>
      <c r="L1472" s="71">
        <f t="shared" si="1276"/>
        <v>16921950.894647997</v>
      </c>
      <c r="M1472" s="570">
        <f>'KL TTHT CV DOT 2'!P1471</f>
        <v>0</v>
      </c>
      <c r="N1472" s="570">
        <f>'KL TTHT CV DOT 2'!Q1471</f>
        <v>0</v>
      </c>
      <c r="O1472" s="570">
        <f t="shared" si="1266"/>
        <v>0</v>
      </c>
      <c r="P1472" s="879">
        <f t="shared" si="1245"/>
        <v>0</v>
      </c>
      <c r="Q1472" s="570"/>
      <c r="R1472" s="570"/>
      <c r="S1472" s="879" t="e">
        <f>#REF!+Q1472+R1472</f>
        <v>#REF!</v>
      </c>
      <c r="T1472" s="257">
        <f t="shared" si="1267"/>
        <v>0</v>
      </c>
      <c r="U1472" s="257">
        <f t="shared" si="1268"/>
        <v>0</v>
      </c>
      <c r="V1472" s="257">
        <f t="shared" si="1246"/>
        <v>0</v>
      </c>
      <c r="W1472" s="257">
        <f t="shared" si="1269"/>
        <v>0</v>
      </c>
      <c r="X1472" s="257">
        <f t="shared" si="1270"/>
        <v>0</v>
      </c>
      <c r="Y1472" s="257">
        <f t="shared" si="1271"/>
        <v>0</v>
      </c>
      <c r="Z1472" s="257">
        <f t="shared" si="1272"/>
        <v>0</v>
      </c>
      <c r="AA1472" s="990"/>
    </row>
    <row r="1473" spans="1:27" s="6" customFormat="1" ht="31.5" customHeight="1" outlineLevel="2">
      <c r="A1473" s="391"/>
      <c r="B1473" s="391"/>
      <c r="C1473" s="392" t="s">
        <v>1097</v>
      </c>
      <c r="D1473" s="97">
        <v>96</v>
      </c>
      <c r="E1473" s="454">
        <v>96</v>
      </c>
      <c r="F1473" s="387" t="s">
        <v>660</v>
      </c>
      <c r="G1473" s="359">
        <v>387040</v>
      </c>
      <c r="H1473" s="359">
        <v>30056.400000000001</v>
      </c>
      <c r="I1473" s="62">
        <f t="shared" si="1277"/>
        <v>417096.4</v>
      </c>
      <c r="J1473" s="62">
        <f t="shared" si="1274"/>
        <v>37155840</v>
      </c>
      <c r="K1473" s="62">
        <f t="shared" si="1275"/>
        <v>2885414.4000000004</v>
      </c>
      <c r="L1473" s="62">
        <f t="shared" si="1276"/>
        <v>40041254.400000006</v>
      </c>
      <c r="M1473" s="570">
        <f>'KL TTHT CV DOT 2'!P1472</f>
        <v>0</v>
      </c>
      <c r="N1473" s="574">
        <f>'KL TTHT CV DOT 2'!Q1472</f>
        <v>0</v>
      </c>
      <c r="O1473" s="574">
        <f t="shared" si="1266"/>
        <v>0</v>
      </c>
      <c r="P1473" s="883">
        <f t="shared" si="1245"/>
        <v>0</v>
      </c>
      <c r="Q1473" s="574"/>
      <c r="R1473" s="574"/>
      <c r="S1473" s="883" t="e">
        <f>#REF!+Q1473+R1473</f>
        <v>#REF!</v>
      </c>
      <c r="T1473" s="255">
        <f t="shared" si="1267"/>
        <v>0</v>
      </c>
      <c r="U1473" s="255">
        <f t="shared" si="1268"/>
        <v>0</v>
      </c>
      <c r="V1473" s="255">
        <f t="shared" si="1246"/>
        <v>0</v>
      </c>
      <c r="W1473" s="255">
        <f t="shared" si="1269"/>
        <v>0</v>
      </c>
      <c r="X1473" s="255">
        <f t="shared" si="1270"/>
        <v>0</v>
      </c>
      <c r="Y1473" s="255">
        <f t="shared" si="1271"/>
        <v>0</v>
      </c>
      <c r="Z1473" s="255">
        <f t="shared" si="1272"/>
        <v>0</v>
      </c>
      <c r="AA1473" s="990"/>
    </row>
    <row r="1474" spans="1:27" s="6" customFormat="1" outlineLevel="2">
      <c r="A1474" s="391"/>
      <c r="B1474" s="391"/>
      <c r="C1474" s="392" t="s">
        <v>1098</v>
      </c>
      <c r="D1474" s="97">
        <v>1</v>
      </c>
      <c r="E1474" s="454">
        <v>1</v>
      </c>
      <c r="F1474" s="387" t="s">
        <v>660</v>
      </c>
      <c r="G1474" s="359">
        <v>2445739.2719999999</v>
      </c>
      <c r="H1474" s="359">
        <v>82376.800000000003</v>
      </c>
      <c r="I1474" s="62">
        <f t="shared" si="1277"/>
        <v>2528116.0719999997</v>
      </c>
      <c r="J1474" s="62">
        <f t="shared" si="1274"/>
        <v>2445739.2719999999</v>
      </c>
      <c r="K1474" s="62">
        <f t="shared" si="1275"/>
        <v>82376.800000000003</v>
      </c>
      <c r="L1474" s="62">
        <f t="shared" si="1276"/>
        <v>2528116.0719999997</v>
      </c>
      <c r="M1474" s="570">
        <f>'KL TTHT CV DOT 2'!P1473</f>
        <v>0</v>
      </c>
      <c r="N1474" s="574">
        <f>'KL TTHT CV DOT 2'!Q1473</f>
        <v>0</v>
      </c>
      <c r="O1474" s="574">
        <f t="shared" si="1266"/>
        <v>0</v>
      </c>
      <c r="P1474" s="883">
        <f t="shared" si="1245"/>
        <v>0</v>
      </c>
      <c r="Q1474" s="574"/>
      <c r="R1474" s="574"/>
      <c r="S1474" s="883" t="e">
        <f>#REF!+Q1474+R1474</f>
        <v>#REF!</v>
      </c>
      <c r="T1474" s="255">
        <f t="shared" si="1267"/>
        <v>0</v>
      </c>
      <c r="U1474" s="255">
        <f t="shared" si="1268"/>
        <v>0</v>
      </c>
      <c r="V1474" s="255">
        <f t="shared" si="1246"/>
        <v>0</v>
      </c>
      <c r="W1474" s="255">
        <f t="shared" si="1269"/>
        <v>0</v>
      </c>
      <c r="X1474" s="255">
        <f t="shared" si="1270"/>
        <v>0</v>
      </c>
      <c r="Y1474" s="255">
        <f t="shared" si="1271"/>
        <v>0</v>
      </c>
      <c r="Z1474" s="255">
        <f t="shared" si="1272"/>
        <v>0</v>
      </c>
      <c r="AA1474" s="990"/>
    </row>
    <row r="1475" spans="1:27" s="6" customFormat="1" outlineLevel="2">
      <c r="A1475" s="391"/>
      <c r="B1475" s="391"/>
      <c r="C1475" s="392" t="s">
        <v>1089</v>
      </c>
      <c r="D1475" s="97">
        <v>2</v>
      </c>
      <c r="E1475" s="454">
        <v>2</v>
      </c>
      <c r="F1475" s="387" t="s">
        <v>660</v>
      </c>
      <c r="G1475" s="359">
        <v>1451138.63472</v>
      </c>
      <c r="H1475" s="359">
        <v>57608.1</v>
      </c>
      <c r="I1475" s="62">
        <f t="shared" si="1277"/>
        <v>1508746.7347200001</v>
      </c>
      <c r="J1475" s="62">
        <f t="shared" si="1274"/>
        <v>2902277.2694399999</v>
      </c>
      <c r="K1475" s="62">
        <f t="shared" si="1275"/>
        <v>115216.2</v>
      </c>
      <c r="L1475" s="62">
        <f t="shared" si="1276"/>
        <v>3017493.4694400001</v>
      </c>
      <c r="M1475" s="570">
        <f>'KL TTHT CV DOT 2'!P1474</f>
        <v>0</v>
      </c>
      <c r="N1475" s="574">
        <f>'KL TTHT CV DOT 2'!Q1474</f>
        <v>0</v>
      </c>
      <c r="O1475" s="574">
        <f t="shared" si="1266"/>
        <v>0</v>
      </c>
      <c r="P1475" s="883">
        <f t="shared" si="1245"/>
        <v>0</v>
      </c>
      <c r="Q1475" s="574"/>
      <c r="R1475" s="574"/>
      <c r="S1475" s="883" t="e">
        <f>#REF!+Q1475+R1475</f>
        <v>#REF!</v>
      </c>
      <c r="T1475" s="255">
        <f t="shared" si="1267"/>
        <v>0</v>
      </c>
      <c r="U1475" s="255">
        <f t="shared" si="1268"/>
        <v>0</v>
      </c>
      <c r="V1475" s="255">
        <f t="shared" si="1246"/>
        <v>0</v>
      </c>
      <c r="W1475" s="255">
        <f t="shared" si="1269"/>
        <v>0</v>
      </c>
      <c r="X1475" s="255">
        <f t="shared" si="1270"/>
        <v>0</v>
      </c>
      <c r="Y1475" s="255">
        <f t="shared" si="1271"/>
        <v>0</v>
      </c>
      <c r="Z1475" s="255">
        <f t="shared" si="1272"/>
        <v>0</v>
      </c>
      <c r="AA1475" s="990"/>
    </row>
    <row r="1476" spans="1:27" s="6" customFormat="1" ht="26.4" outlineLevel="2">
      <c r="A1476" s="391"/>
      <c r="B1476" s="391"/>
      <c r="C1476" s="392" t="s">
        <v>1078</v>
      </c>
      <c r="D1476" s="97">
        <v>28</v>
      </c>
      <c r="E1476" s="454">
        <v>28</v>
      </c>
      <c r="F1476" s="387" t="s">
        <v>660</v>
      </c>
      <c r="G1476" s="359">
        <v>680241.61618559994</v>
      </c>
      <c r="H1476" s="359">
        <v>53385.955040000001</v>
      </c>
      <c r="I1476" s="62">
        <f t="shared" si="1277"/>
        <v>733627.57122559997</v>
      </c>
      <c r="J1476" s="62">
        <f t="shared" si="1274"/>
        <v>19046765.253196798</v>
      </c>
      <c r="K1476" s="62">
        <f t="shared" si="1275"/>
        <v>1494806.7411199999</v>
      </c>
      <c r="L1476" s="62">
        <f t="shared" si="1276"/>
        <v>20541571.994316798</v>
      </c>
      <c r="M1476" s="570">
        <f>'KL TTHT CV DOT 2'!P1475</f>
        <v>0</v>
      </c>
      <c r="N1476" s="574">
        <f>'KL TTHT CV DOT 2'!Q1475</f>
        <v>0</v>
      </c>
      <c r="O1476" s="574">
        <f t="shared" si="1266"/>
        <v>0</v>
      </c>
      <c r="P1476" s="883">
        <f t="shared" si="1245"/>
        <v>0</v>
      </c>
      <c r="Q1476" s="574"/>
      <c r="R1476" s="574"/>
      <c r="S1476" s="883" t="e">
        <f>#REF!+Q1476+R1476</f>
        <v>#REF!</v>
      </c>
      <c r="T1476" s="255">
        <f t="shared" si="1267"/>
        <v>0</v>
      </c>
      <c r="U1476" s="255">
        <f t="shared" si="1268"/>
        <v>0</v>
      </c>
      <c r="V1476" s="255">
        <f t="shared" si="1246"/>
        <v>0</v>
      </c>
      <c r="W1476" s="255">
        <f t="shared" si="1269"/>
        <v>0</v>
      </c>
      <c r="X1476" s="255">
        <f t="shared" si="1270"/>
        <v>0</v>
      </c>
      <c r="Y1476" s="255">
        <f t="shared" si="1271"/>
        <v>0</v>
      </c>
      <c r="Z1476" s="255">
        <f t="shared" si="1272"/>
        <v>0</v>
      </c>
      <c r="AA1476" s="990"/>
    </row>
    <row r="1477" spans="1:27" s="6" customFormat="1" ht="26.4" outlineLevel="2">
      <c r="A1477" s="391"/>
      <c r="B1477" s="391"/>
      <c r="C1477" s="392" t="s">
        <v>1099</v>
      </c>
      <c r="D1477" s="97">
        <v>68</v>
      </c>
      <c r="E1477" s="454">
        <v>68</v>
      </c>
      <c r="F1477" s="387" t="s">
        <v>660</v>
      </c>
      <c r="G1477" s="359">
        <v>680241.61618559994</v>
      </c>
      <c r="H1477" s="359">
        <v>53385.955040000001</v>
      </c>
      <c r="I1477" s="62">
        <f t="shared" si="1277"/>
        <v>733627.57122559997</v>
      </c>
      <c r="J1477" s="62">
        <f t="shared" si="1274"/>
        <v>46256429.900620796</v>
      </c>
      <c r="K1477" s="62">
        <f t="shared" si="1275"/>
        <v>3630244.9427200002</v>
      </c>
      <c r="L1477" s="62">
        <f t="shared" si="1276"/>
        <v>49886674.843340799</v>
      </c>
      <c r="M1477" s="570">
        <f>'KL TTHT CV DOT 2'!P1476</f>
        <v>0</v>
      </c>
      <c r="N1477" s="574">
        <f>'KL TTHT CV DOT 2'!Q1476</f>
        <v>0</v>
      </c>
      <c r="O1477" s="574">
        <f t="shared" si="1266"/>
        <v>0</v>
      </c>
      <c r="P1477" s="883">
        <f t="shared" si="1245"/>
        <v>0</v>
      </c>
      <c r="Q1477" s="574"/>
      <c r="R1477" s="574"/>
      <c r="S1477" s="883" t="e">
        <f>#REF!+Q1477+R1477</f>
        <v>#REF!</v>
      </c>
      <c r="T1477" s="255">
        <f t="shared" si="1267"/>
        <v>0</v>
      </c>
      <c r="U1477" s="255">
        <f t="shared" si="1268"/>
        <v>0</v>
      </c>
      <c r="V1477" s="255">
        <f t="shared" si="1246"/>
        <v>0</v>
      </c>
      <c r="W1477" s="255">
        <f t="shared" si="1269"/>
        <v>0</v>
      </c>
      <c r="X1477" s="255">
        <f t="shared" si="1270"/>
        <v>0</v>
      </c>
      <c r="Y1477" s="255">
        <f t="shared" si="1271"/>
        <v>0</v>
      </c>
      <c r="Z1477" s="255">
        <f t="shared" si="1272"/>
        <v>0</v>
      </c>
      <c r="AA1477" s="990"/>
    </row>
    <row r="1478" spans="1:27" s="6" customFormat="1" ht="26.4" outlineLevel="2">
      <c r="A1478" s="391"/>
      <c r="B1478" s="391"/>
      <c r="C1478" s="392" t="s">
        <v>1094</v>
      </c>
      <c r="D1478" s="97">
        <v>6</v>
      </c>
      <c r="E1478" s="454">
        <v>6</v>
      </c>
      <c r="F1478" s="387" t="s">
        <v>660</v>
      </c>
      <c r="G1478" s="359">
        <v>617304.59225279989</v>
      </c>
      <c r="H1478" s="359">
        <v>53385.955040000001</v>
      </c>
      <c r="I1478" s="62">
        <f t="shared" si="1277"/>
        <v>670690.54729279992</v>
      </c>
      <c r="J1478" s="62">
        <f t="shared" si="1274"/>
        <v>3703827.5535167996</v>
      </c>
      <c r="K1478" s="62">
        <f t="shared" si="1275"/>
        <v>320315.73024</v>
      </c>
      <c r="L1478" s="62">
        <f t="shared" si="1276"/>
        <v>4024143.2837567995</v>
      </c>
      <c r="M1478" s="570">
        <f>'KL TTHT CV DOT 2'!P1477</f>
        <v>0</v>
      </c>
      <c r="N1478" s="574">
        <f>'KL TTHT CV DOT 2'!Q1477</f>
        <v>0</v>
      </c>
      <c r="O1478" s="574">
        <f t="shared" si="1266"/>
        <v>0</v>
      </c>
      <c r="P1478" s="883">
        <f t="shared" si="1245"/>
        <v>0</v>
      </c>
      <c r="Q1478" s="574"/>
      <c r="R1478" s="574"/>
      <c r="S1478" s="883" t="e">
        <f>#REF!+Q1478+R1478</f>
        <v>#REF!</v>
      </c>
      <c r="T1478" s="255">
        <f t="shared" si="1267"/>
        <v>0</v>
      </c>
      <c r="U1478" s="255">
        <f t="shared" si="1268"/>
        <v>0</v>
      </c>
      <c r="V1478" s="255">
        <f t="shared" si="1246"/>
        <v>0</v>
      </c>
      <c r="W1478" s="255">
        <f t="shared" si="1269"/>
        <v>0</v>
      </c>
      <c r="X1478" s="255">
        <f t="shared" si="1270"/>
        <v>0</v>
      </c>
      <c r="Y1478" s="255">
        <f t="shared" si="1271"/>
        <v>0</v>
      </c>
      <c r="Z1478" s="255">
        <f t="shared" si="1272"/>
        <v>0</v>
      </c>
      <c r="AA1478" s="990"/>
    </row>
    <row r="1479" spans="1:27" s="6" customFormat="1" outlineLevel="2">
      <c r="A1479" s="394"/>
      <c r="B1479" s="391"/>
      <c r="C1479" s="392" t="s">
        <v>1100</v>
      </c>
      <c r="D1479" s="97">
        <v>28</v>
      </c>
      <c r="E1479" s="454">
        <v>28</v>
      </c>
      <c r="F1479" s="387" t="s">
        <v>660</v>
      </c>
      <c r="G1479" s="359">
        <v>451350</v>
      </c>
      <c r="H1479" s="359">
        <v>27500.000000000004</v>
      </c>
      <c r="I1479" s="62">
        <f t="shared" si="1277"/>
        <v>478850</v>
      </c>
      <c r="J1479" s="62">
        <f t="shared" si="1274"/>
        <v>12637800</v>
      </c>
      <c r="K1479" s="62">
        <f t="shared" si="1275"/>
        <v>770000.00000000012</v>
      </c>
      <c r="L1479" s="62">
        <f t="shared" si="1276"/>
        <v>13407800</v>
      </c>
      <c r="M1479" s="574">
        <f>'KL TTHT CV DOT 2'!P1478</f>
        <v>0</v>
      </c>
      <c r="N1479" s="574">
        <f>'KL TTHT CV DOT 2'!Q1478</f>
        <v>0</v>
      </c>
      <c r="O1479" s="574">
        <f t="shared" si="1266"/>
        <v>0</v>
      </c>
      <c r="P1479" s="883">
        <f t="shared" si="1245"/>
        <v>0</v>
      </c>
      <c r="Q1479" s="574"/>
      <c r="R1479" s="574"/>
      <c r="S1479" s="883" t="e">
        <f>#REF!+Q1479+R1479</f>
        <v>#REF!</v>
      </c>
      <c r="T1479" s="255">
        <f t="shared" si="1267"/>
        <v>0</v>
      </c>
      <c r="U1479" s="255">
        <f t="shared" si="1268"/>
        <v>0</v>
      </c>
      <c r="V1479" s="255">
        <f t="shared" si="1246"/>
        <v>0</v>
      </c>
      <c r="W1479" s="255">
        <f t="shared" si="1269"/>
        <v>0</v>
      </c>
      <c r="X1479" s="255">
        <f t="shared" si="1270"/>
        <v>0</v>
      </c>
      <c r="Y1479" s="255">
        <f t="shared" si="1271"/>
        <v>0</v>
      </c>
      <c r="Z1479" s="255">
        <f t="shared" si="1272"/>
        <v>0</v>
      </c>
      <c r="AA1479" s="990"/>
    </row>
    <row r="1480" spans="1:27" s="6" customFormat="1" outlineLevel="2">
      <c r="A1480" s="8"/>
      <c r="B1480" s="8"/>
      <c r="C1480" s="25" t="s">
        <v>1080</v>
      </c>
      <c r="D1480" s="94">
        <v>92</v>
      </c>
      <c r="E1480" s="454">
        <v>92</v>
      </c>
      <c r="F1480" s="18" t="s">
        <v>660</v>
      </c>
      <c r="G1480" s="359">
        <v>3260.9856959999997</v>
      </c>
      <c r="H1480" s="359">
        <v>3850.0000000000005</v>
      </c>
      <c r="I1480" s="71">
        <f t="shared" si="1277"/>
        <v>7110.9856959999997</v>
      </c>
      <c r="J1480" s="71">
        <f t="shared" si="1274"/>
        <v>300010.68403199996</v>
      </c>
      <c r="K1480" s="71">
        <f t="shared" si="1275"/>
        <v>354200.00000000006</v>
      </c>
      <c r="L1480" s="71">
        <f t="shared" si="1276"/>
        <v>654210.68403200002</v>
      </c>
      <c r="M1480" s="570">
        <f>'KL TTHT CV DOT 2'!P1479</f>
        <v>0</v>
      </c>
      <c r="N1480" s="570">
        <f>'KL TTHT CV DOT 2'!Q1479</f>
        <v>0</v>
      </c>
      <c r="O1480" s="570">
        <f t="shared" si="1266"/>
        <v>0</v>
      </c>
      <c r="P1480" s="879">
        <f t="shared" si="1245"/>
        <v>0</v>
      </c>
      <c r="Q1480" s="570"/>
      <c r="R1480" s="570"/>
      <c r="S1480" s="879" t="e">
        <f>#REF!+Q1480+R1480</f>
        <v>#REF!</v>
      </c>
      <c r="T1480" s="257">
        <f t="shared" si="1267"/>
        <v>0</v>
      </c>
      <c r="U1480" s="257">
        <f t="shared" si="1268"/>
        <v>0</v>
      </c>
      <c r="V1480" s="257">
        <f t="shared" si="1246"/>
        <v>0</v>
      </c>
      <c r="W1480" s="257">
        <f t="shared" si="1269"/>
        <v>0</v>
      </c>
      <c r="X1480" s="257">
        <f t="shared" si="1270"/>
        <v>0</v>
      </c>
      <c r="Y1480" s="257">
        <f t="shared" si="1271"/>
        <v>0</v>
      </c>
      <c r="Z1480" s="257">
        <f t="shared" si="1272"/>
        <v>0</v>
      </c>
      <c r="AA1480" s="990"/>
    </row>
    <row r="1481" spans="1:27" s="6" customFormat="1" outlineLevel="2">
      <c r="A1481" s="8"/>
      <c r="B1481" s="8"/>
      <c r="C1481" s="25" t="s">
        <v>1081</v>
      </c>
      <c r="D1481" s="94">
        <v>50</v>
      </c>
      <c r="E1481" s="454">
        <v>50</v>
      </c>
      <c r="F1481" s="18" t="s">
        <v>660</v>
      </c>
      <c r="G1481" s="359">
        <v>48914.785439999992</v>
      </c>
      <c r="H1481" s="359">
        <v>11000</v>
      </c>
      <c r="I1481" s="71">
        <f t="shared" si="1277"/>
        <v>59914.785439999992</v>
      </c>
      <c r="J1481" s="71">
        <f t="shared" si="1274"/>
        <v>2445739.2719999994</v>
      </c>
      <c r="K1481" s="71">
        <f t="shared" si="1275"/>
        <v>550000</v>
      </c>
      <c r="L1481" s="71">
        <f t="shared" si="1276"/>
        <v>2995739.2719999994</v>
      </c>
      <c r="M1481" s="570">
        <f>'KL TTHT CV DOT 2'!P1480</f>
        <v>0</v>
      </c>
      <c r="N1481" s="570">
        <f>'KL TTHT CV DOT 2'!Q1480</f>
        <v>0</v>
      </c>
      <c r="O1481" s="570">
        <f t="shared" si="1266"/>
        <v>0</v>
      </c>
      <c r="P1481" s="879">
        <f t="shared" si="1245"/>
        <v>0</v>
      </c>
      <c r="Q1481" s="570"/>
      <c r="R1481" s="570"/>
      <c r="S1481" s="879" t="e">
        <f>#REF!+Q1481+R1481</f>
        <v>#REF!</v>
      </c>
      <c r="T1481" s="257">
        <f t="shared" si="1267"/>
        <v>0</v>
      </c>
      <c r="U1481" s="257">
        <f t="shared" si="1268"/>
        <v>0</v>
      </c>
      <c r="V1481" s="257">
        <f t="shared" si="1246"/>
        <v>0</v>
      </c>
      <c r="W1481" s="257">
        <f t="shared" si="1269"/>
        <v>0</v>
      </c>
      <c r="X1481" s="257">
        <f t="shared" si="1270"/>
        <v>0</v>
      </c>
      <c r="Y1481" s="257">
        <f t="shared" si="1271"/>
        <v>0</v>
      </c>
      <c r="Z1481" s="257">
        <f t="shared" si="1272"/>
        <v>0</v>
      </c>
      <c r="AA1481" s="990"/>
    </row>
    <row r="1482" spans="1:27" s="6" customFormat="1" outlineLevel="2">
      <c r="A1482" s="8"/>
      <c r="B1482" s="8"/>
      <c r="C1482" s="25" t="s">
        <v>1082</v>
      </c>
      <c r="D1482" s="94">
        <v>92</v>
      </c>
      <c r="E1482" s="454">
        <v>92</v>
      </c>
      <c r="F1482" s="18" t="s">
        <v>660</v>
      </c>
      <c r="G1482" s="359">
        <v>92448.944481600003</v>
      </c>
      <c r="H1482" s="359">
        <v>8250</v>
      </c>
      <c r="I1482" s="71">
        <f t="shared" si="1277"/>
        <v>100698.9444816</v>
      </c>
      <c r="J1482" s="71">
        <f t="shared" si="1274"/>
        <v>8505302.8923071995</v>
      </c>
      <c r="K1482" s="71">
        <f t="shared" si="1275"/>
        <v>759000</v>
      </c>
      <c r="L1482" s="71">
        <f t="shared" si="1276"/>
        <v>9264302.8923071995</v>
      </c>
      <c r="M1482" s="570">
        <f>'KL TTHT CV DOT 2'!P1481</f>
        <v>0</v>
      </c>
      <c r="N1482" s="570">
        <f>'KL TTHT CV DOT 2'!Q1481</f>
        <v>0</v>
      </c>
      <c r="O1482" s="570">
        <f t="shared" si="1266"/>
        <v>0</v>
      </c>
      <c r="P1482" s="879">
        <f t="shared" si="1245"/>
        <v>0</v>
      </c>
      <c r="Q1482" s="570"/>
      <c r="R1482" s="570"/>
      <c r="S1482" s="879" t="e">
        <f>#REF!+Q1482+R1482</f>
        <v>#REF!</v>
      </c>
      <c r="T1482" s="257">
        <f t="shared" si="1267"/>
        <v>0</v>
      </c>
      <c r="U1482" s="257">
        <f t="shared" si="1268"/>
        <v>0</v>
      </c>
      <c r="V1482" s="257">
        <f t="shared" si="1246"/>
        <v>0</v>
      </c>
      <c r="W1482" s="257">
        <f t="shared" si="1269"/>
        <v>0</v>
      </c>
      <c r="X1482" s="257">
        <f t="shared" si="1270"/>
        <v>0</v>
      </c>
      <c r="Y1482" s="257">
        <f t="shared" si="1271"/>
        <v>0</v>
      </c>
      <c r="Z1482" s="257">
        <f t="shared" si="1272"/>
        <v>0</v>
      </c>
      <c r="AA1482" s="990"/>
    </row>
    <row r="1483" spans="1:27" s="6" customFormat="1" outlineLevel="2">
      <c r="A1483" s="8"/>
      <c r="B1483" s="8"/>
      <c r="C1483" s="25" t="s">
        <v>1083</v>
      </c>
      <c r="D1483" s="94">
        <v>184</v>
      </c>
      <c r="E1483" s="454">
        <v>184</v>
      </c>
      <c r="F1483" s="18" t="s">
        <v>660</v>
      </c>
      <c r="G1483" s="359">
        <v>37990.483358400001</v>
      </c>
      <c r="H1483" s="359">
        <v>8250</v>
      </c>
      <c r="I1483" s="71">
        <f t="shared" si="1277"/>
        <v>46240.483358400001</v>
      </c>
      <c r="J1483" s="71">
        <f t="shared" si="1274"/>
        <v>6990248.9379456006</v>
      </c>
      <c r="K1483" s="71">
        <f t="shared" si="1275"/>
        <v>1518000</v>
      </c>
      <c r="L1483" s="71">
        <f t="shared" si="1276"/>
        <v>8508248.9379456006</v>
      </c>
      <c r="M1483" s="570">
        <f>'KL TTHT CV DOT 2'!P1482</f>
        <v>0</v>
      </c>
      <c r="N1483" s="570">
        <f>'KL TTHT CV DOT 2'!Q1482</f>
        <v>0</v>
      </c>
      <c r="O1483" s="570">
        <f t="shared" si="1266"/>
        <v>0</v>
      </c>
      <c r="P1483" s="879">
        <f t="shared" si="1245"/>
        <v>0</v>
      </c>
      <c r="Q1483" s="570"/>
      <c r="R1483" s="570"/>
      <c r="S1483" s="879" t="e">
        <f>#REF!+Q1483+R1483</f>
        <v>#REF!</v>
      </c>
      <c r="T1483" s="257">
        <f t="shared" si="1267"/>
        <v>0</v>
      </c>
      <c r="U1483" s="257">
        <f t="shared" si="1268"/>
        <v>0</v>
      </c>
      <c r="V1483" s="257">
        <f t="shared" si="1246"/>
        <v>0</v>
      </c>
      <c r="W1483" s="257">
        <f t="shared" si="1269"/>
        <v>0</v>
      </c>
      <c r="X1483" s="257">
        <f t="shared" si="1270"/>
        <v>0</v>
      </c>
      <c r="Y1483" s="257">
        <f t="shared" si="1271"/>
        <v>0</v>
      </c>
      <c r="Z1483" s="257">
        <f t="shared" si="1272"/>
        <v>0</v>
      </c>
      <c r="AA1483" s="990"/>
    </row>
    <row r="1484" spans="1:27" s="6" customFormat="1" outlineLevel="2">
      <c r="A1484" s="8"/>
      <c r="B1484" s="8"/>
      <c r="C1484" s="25"/>
      <c r="D1484" s="94"/>
      <c r="E1484" s="94"/>
      <c r="F1484" s="18"/>
      <c r="G1484" s="71"/>
      <c r="H1484" s="71"/>
      <c r="I1484" s="71"/>
      <c r="J1484" s="71"/>
      <c r="K1484" s="71"/>
      <c r="L1484" s="71"/>
      <c r="M1484" s="570">
        <f>'KL TTHT CV DOT 2'!P1483</f>
        <v>0</v>
      </c>
      <c r="N1484" s="570">
        <f>'KL TTHT CV DOT 2'!Q1483</f>
        <v>0</v>
      </c>
      <c r="O1484" s="570">
        <f t="shared" si="1266"/>
        <v>0</v>
      </c>
      <c r="P1484" s="879">
        <f t="shared" si="1245"/>
        <v>0</v>
      </c>
      <c r="Q1484" s="570"/>
      <c r="R1484" s="570"/>
      <c r="S1484" s="879" t="e">
        <f>#REF!+Q1484+R1484</f>
        <v>#REF!</v>
      </c>
      <c r="T1484" s="257">
        <f t="shared" si="1267"/>
        <v>0</v>
      </c>
      <c r="U1484" s="257">
        <f t="shared" si="1268"/>
        <v>0</v>
      </c>
      <c r="V1484" s="257">
        <f t="shared" si="1246"/>
        <v>0</v>
      </c>
      <c r="W1484" s="257">
        <f t="shared" si="1269"/>
        <v>0</v>
      </c>
      <c r="X1484" s="257">
        <f t="shared" si="1270"/>
        <v>0</v>
      </c>
      <c r="Y1484" s="257">
        <f t="shared" si="1271"/>
        <v>0</v>
      </c>
      <c r="Z1484" s="257">
        <f t="shared" si="1272"/>
        <v>0</v>
      </c>
      <c r="AA1484" s="990"/>
    </row>
    <row r="1485" spans="1:27" s="6" customFormat="1" outlineLevel="2">
      <c r="A1485" s="8"/>
      <c r="B1485" s="8"/>
      <c r="C1485" s="25" t="s">
        <v>1085</v>
      </c>
      <c r="D1485" s="94">
        <v>1</v>
      </c>
      <c r="E1485" s="94">
        <v>1</v>
      </c>
      <c r="F1485" s="18" t="s">
        <v>619</v>
      </c>
      <c r="G1485" s="359">
        <v>19260740.998536002</v>
      </c>
      <c r="H1485" s="359">
        <v>5778222.2995608002</v>
      </c>
      <c r="I1485" s="71">
        <f t="shared" si="1277"/>
        <v>25038963.298096802</v>
      </c>
      <c r="J1485" s="71">
        <f t="shared" si="1274"/>
        <v>19260740.998536002</v>
      </c>
      <c r="K1485" s="71">
        <f t="shared" si="1275"/>
        <v>5778222.2995608002</v>
      </c>
      <c r="L1485" s="71">
        <f t="shared" si="1276"/>
        <v>25038963.298096802</v>
      </c>
      <c r="M1485" s="570">
        <f>'KL TTHT CV DOT 2'!P1484</f>
        <v>0</v>
      </c>
      <c r="N1485" s="570">
        <f>'KL TTHT CV DOT 2'!Q1484</f>
        <v>0</v>
      </c>
      <c r="O1485" s="570">
        <f t="shared" si="1266"/>
        <v>0</v>
      </c>
      <c r="P1485" s="879">
        <f t="shared" si="1245"/>
        <v>0</v>
      </c>
      <c r="Q1485" s="570"/>
      <c r="R1485" s="570"/>
      <c r="S1485" s="879" t="e">
        <f>#REF!+Q1485+R1485</f>
        <v>#REF!</v>
      </c>
      <c r="T1485" s="257">
        <f t="shared" si="1267"/>
        <v>0</v>
      </c>
      <c r="U1485" s="257">
        <f t="shared" si="1268"/>
        <v>0</v>
      </c>
      <c r="V1485" s="257">
        <f t="shared" si="1246"/>
        <v>0</v>
      </c>
      <c r="W1485" s="257">
        <f t="shared" si="1269"/>
        <v>0</v>
      </c>
      <c r="X1485" s="257">
        <f t="shared" si="1270"/>
        <v>0</v>
      </c>
      <c r="Y1485" s="257">
        <f t="shared" si="1271"/>
        <v>0</v>
      </c>
      <c r="Z1485" s="257">
        <f t="shared" si="1272"/>
        <v>0</v>
      </c>
      <c r="AA1485" s="990"/>
    </row>
    <row r="1486" spans="1:27" s="6" customFormat="1" outlineLevel="2">
      <c r="A1486" s="8"/>
      <c r="B1486" s="8"/>
      <c r="C1486" s="25" t="s">
        <v>787</v>
      </c>
      <c r="D1486" s="94">
        <v>1</v>
      </c>
      <c r="E1486" s="94">
        <v>1</v>
      </c>
      <c r="F1486" s="18" t="s">
        <v>619</v>
      </c>
      <c r="G1486" s="359">
        <v>0</v>
      </c>
      <c r="H1486" s="359">
        <v>11364728.328840001</v>
      </c>
      <c r="I1486" s="71">
        <f t="shared" si="1277"/>
        <v>11364728.328840001</v>
      </c>
      <c r="J1486" s="71">
        <f t="shared" si="1274"/>
        <v>0</v>
      </c>
      <c r="K1486" s="71">
        <f t="shared" si="1275"/>
        <v>11364728.328840001</v>
      </c>
      <c r="L1486" s="71">
        <f t="shared" si="1276"/>
        <v>11364728.328840001</v>
      </c>
      <c r="M1486" s="570">
        <f>'KL TTHT CV DOT 2'!P1485</f>
        <v>0</v>
      </c>
      <c r="N1486" s="570">
        <f>'KL TTHT CV DOT 2'!Q1485</f>
        <v>0</v>
      </c>
      <c r="O1486" s="570">
        <f t="shared" si="1266"/>
        <v>0</v>
      </c>
      <c r="P1486" s="879">
        <f t="shared" si="1245"/>
        <v>0</v>
      </c>
      <c r="Q1486" s="570"/>
      <c r="R1486" s="570"/>
      <c r="S1486" s="879" t="e">
        <f>#REF!+Q1486+R1486</f>
        <v>#REF!</v>
      </c>
      <c r="T1486" s="257">
        <f t="shared" si="1267"/>
        <v>0</v>
      </c>
      <c r="U1486" s="257">
        <f t="shared" si="1268"/>
        <v>0</v>
      </c>
      <c r="V1486" s="257">
        <f t="shared" si="1246"/>
        <v>0</v>
      </c>
      <c r="W1486" s="257">
        <f t="shared" si="1269"/>
        <v>0</v>
      </c>
      <c r="X1486" s="257">
        <f t="shared" si="1270"/>
        <v>0</v>
      </c>
      <c r="Y1486" s="257">
        <f t="shared" si="1271"/>
        <v>0</v>
      </c>
      <c r="Z1486" s="257">
        <f t="shared" si="1272"/>
        <v>0</v>
      </c>
      <c r="AA1486" s="990"/>
    </row>
    <row r="1487" spans="1:27" s="6" customFormat="1" outlineLevel="1">
      <c r="A1487" s="21"/>
      <c r="B1487" s="21"/>
      <c r="C1487" s="28"/>
      <c r="D1487" s="99"/>
      <c r="E1487" s="99"/>
      <c r="F1487" s="37"/>
      <c r="G1487" s="82"/>
      <c r="H1487" s="82"/>
      <c r="I1487" s="82"/>
      <c r="J1487" s="82"/>
      <c r="K1487" s="82"/>
      <c r="L1487" s="62"/>
      <c r="M1487" s="574">
        <f>'KL TTHT CV DOT 2'!P1486</f>
        <v>0</v>
      </c>
      <c r="N1487" s="574">
        <f>'KL TTHT CV DOT 2'!Q1486</f>
        <v>0</v>
      </c>
      <c r="O1487" s="574">
        <f t="shared" si="1266"/>
        <v>0</v>
      </c>
      <c r="P1487" s="883">
        <f t="shared" si="1245"/>
        <v>0</v>
      </c>
      <c r="Q1487" s="574"/>
      <c r="R1487" s="574"/>
      <c r="S1487" s="883" t="e">
        <f>#REF!+Q1487+R1487</f>
        <v>#REF!</v>
      </c>
      <c r="T1487" s="255">
        <f t="shared" si="1267"/>
        <v>0</v>
      </c>
      <c r="U1487" s="255">
        <f t="shared" si="1268"/>
        <v>0</v>
      </c>
      <c r="V1487" s="255">
        <f t="shared" si="1246"/>
        <v>0</v>
      </c>
      <c r="W1487" s="255">
        <f t="shared" si="1269"/>
        <v>0</v>
      </c>
      <c r="X1487" s="255">
        <f t="shared" si="1270"/>
        <v>0</v>
      </c>
      <c r="Y1487" s="255">
        <f t="shared" si="1271"/>
        <v>0</v>
      </c>
      <c r="Z1487" s="255">
        <f t="shared" si="1272"/>
        <v>0</v>
      </c>
      <c r="AA1487" s="990"/>
    </row>
    <row r="1488" spans="1:27" s="6" customFormat="1" ht="15.6">
      <c r="A1488" s="64" t="s">
        <v>43</v>
      </c>
      <c r="B1488" s="64"/>
      <c r="C1488" s="65" t="s">
        <v>44</v>
      </c>
      <c r="D1488" s="117"/>
      <c r="E1488" s="167"/>
      <c r="F1488" s="450"/>
      <c r="G1488" s="169"/>
      <c r="H1488" s="169"/>
      <c r="I1488" s="169"/>
      <c r="J1488" s="169">
        <f t="shared" ref="J1488:K1488" si="1278">SUBTOTAL(9,J1489:J1489)</f>
        <v>0</v>
      </c>
      <c r="K1488" s="169">
        <f t="shared" si="1278"/>
        <v>0</v>
      </c>
      <c r="L1488" s="169">
        <f>SUBTOTAL(9,L1489:L1489)</f>
        <v>0</v>
      </c>
      <c r="M1488" s="573">
        <f>'KL TTHT CV DOT 2'!P1487</f>
        <v>0</v>
      </c>
      <c r="N1488" s="573">
        <f>'KL TTHT CV DOT 2'!Q1487</f>
        <v>0</v>
      </c>
      <c r="O1488" s="573">
        <f t="shared" si="1266"/>
        <v>0</v>
      </c>
      <c r="P1488" s="882">
        <f t="shared" ref="P1488:P1551" si="1279">M1488+N1488+O1488</f>
        <v>0</v>
      </c>
      <c r="Q1488" s="573"/>
      <c r="R1488" s="573"/>
      <c r="S1488" s="882" t="e">
        <f>#REF!+Q1488+R1488</f>
        <v>#REF!</v>
      </c>
      <c r="T1488" s="841">
        <f t="shared" ref="T1488:X1488" si="1280">SUBTOTAL(9,T1489:T1489)</f>
        <v>0</v>
      </c>
      <c r="U1488" s="841">
        <f t="shared" si="1280"/>
        <v>0</v>
      </c>
      <c r="V1488" s="841">
        <f>SUBTOTAL(9,V1489:V1489)</f>
        <v>0</v>
      </c>
      <c r="W1488" s="841">
        <f t="shared" si="1280"/>
        <v>0</v>
      </c>
      <c r="X1488" s="841">
        <f t="shared" si="1280"/>
        <v>0</v>
      </c>
      <c r="Y1488" s="841">
        <f>SUBTOTAL(9,Y1489:Y1489)</f>
        <v>0</v>
      </c>
      <c r="Z1488" s="841">
        <f>SUBTOTAL(9,Z1489:Z1489)</f>
        <v>0</v>
      </c>
      <c r="AA1488" s="988"/>
    </row>
    <row r="1489" spans="1:27" s="6" customFormat="1">
      <c r="A1489" s="21"/>
      <c r="B1489" s="21"/>
      <c r="C1489" s="28"/>
      <c r="D1489" s="99"/>
      <c r="E1489" s="99"/>
      <c r="F1489" s="37"/>
      <c r="G1489" s="82"/>
      <c r="H1489" s="82"/>
      <c r="I1489" s="82"/>
      <c r="J1489" s="82"/>
      <c r="K1489" s="82"/>
      <c r="L1489" s="62"/>
      <c r="M1489" s="574">
        <f>'KL TTHT CV DOT 2'!P1488</f>
        <v>0</v>
      </c>
      <c r="N1489" s="574">
        <f>'KL TTHT CV DOT 2'!Q1488</f>
        <v>0</v>
      </c>
      <c r="O1489" s="574">
        <f t="shared" si="1266"/>
        <v>0</v>
      </c>
      <c r="P1489" s="883">
        <f t="shared" si="1279"/>
        <v>0</v>
      </c>
      <c r="Q1489" s="574"/>
      <c r="R1489" s="574"/>
      <c r="S1489" s="883" t="e">
        <f>#REF!+Q1489+R1489</f>
        <v>#REF!</v>
      </c>
      <c r="T1489" s="266"/>
      <c r="U1489" s="266"/>
      <c r="V1489" s="255"/>
      <c r="W1489" s="266"/>
      <c r="X1489" s="266"/>
      <c r="Y1489" s="255"/>
      <c r="Z1489" s="255"/>
      <c r="AA1489" s="990"/>
    </row>
    <row r="1490" spans="1:27" s="6" customFormat="1" ht="15.6">
      <c r="A1490" s="64" t="s">
        <v>45</v>
      </c>
      <c r="B1490" s="64"/>
      <c r="C1490" s="65" t="s">
        <v>46</v>
      </c>
      <c r="D1490" s="117"/>
      <c r="E1490" s="167"/>
      <c r="F1490" s="450"/>
      <c r="G1490" s="169"/>
      <c r="H1490" s="169"/>
      <c r="I1490" s="169"/>
      <c r="J1490" s="169">
        <f>SUBTOTAL(9,J1491:J1491)</f>
        <v>0</v>
      </c>
      <c r="K1490" s="169">
        <f>SUBTOTAL(9,K1491:K1491)</f>
        <v>0</v>
      </c>
      <c r="L1490" s="169">
        <f>SUBTOTAL(9,L1491:L1491)</f>
        <v>0</v>
      </c>
      <c r="M1490" s="573">
        <f>'KL TTHT CV DOT 2'!P1489</f>
        <v>0</v>
      </c>
      <c r="N1490" s="573">
        <f>'KL TTHT CV DOT 2'!Q1489</f>
        <v>0</v>
      </c>
      <c r="O1490" s="573">
        <f t="shared" si="1266"/>
        <v>0</v>
      </c>
      <c r="P1490" s="882">
        <f t="shared" si="1279"/>
        <v>0</v>
      </c>
      <c r="Q1490" s="573"/>
      <c r="R1490" s="573"/>
      <c r="S1490" s="882" t="e">
        <f>#REF!+Q1490+R1490</f>
        <v>#REF!</v>
      </c>
      <c r="T1490" s="841">
        <f t="shared" ref="T1490:Z1490" si="1281">SUBTOTAL(9,T1491:T1491)</f>
        <v>0</v>
      </c>
      <c r="U1490" s="841">
        <f t="shared" si="1281"/>
        <v>0</v>
      </c>
      <c r="V1490" s="841">
        <f t="shared" si="1281"/>
        <v>0</v>
      </c>
      <c r="W1490" s="841">
        <f t="shared" si="1281"/>
        <v>0</v>
      </c>
      <c r="X1490" s="841">
        <f t="shared" si="1281"/>
        <v>0</v>
      </c>
      <c r="Y1490" s="841">
        <f t="shared" si="1281"/>
        <v>0</v>
      </c>
      <c r="Z1490" s="841">
        <f t="shared" si="1281"/>
        <v>0</v>
      </c>
      <c r="AA1490" s="988"/>
    </row>
    <row r="1491" spans="1:27" s="6" customFormat="1">
      <c r="A1491" s="21"/>
      <c r="B1491" s="21"/>
      <c r="C1491" s="28"/>
      <c r="D1491" s="99"/>
      <c r="E1491" s="99"/>
      <c r="F1491" s="37"/>
      <c r="G1491" s="82"/>
      <c r="H1491" s="82"/>
      <c r="I1491" s="82"/>
      <c r="J1491" s="82"/>
      <c r="K1491" s="82"/>
      <c r="L1491" s="62"/>
      <c r="M1491" s="574">
        <f>'KL TTHT CV DOT 2'!P1490</f>
        <v>0</v>
      </c>
      <c r="N1491" s="574">
        <f>'KL TTHT CV DOT 2'!Q1490</f>
        <v>0</v>
      </c>
      <c r="O1491" s="574">
        <f t="shared" si="1266"/>
        <v>0</v>
      </c>
      <c r="P1491" s="883">
        <f t="shared" si="1279"/>
        <v>0</v>
      </c>
      <c r="Q1491" s="574"/>
      <c r="R1491" s="574"/>
      <c r="S1491" s="883" t="e">
        <f>#REF!+Q1491+R1491</f>
        <v>#REF!</v>
      </c>
      <c r="T1491" s="266"/>
      <c r="U1491" s="266"/>
      <c r="V1491" s="255"/>
      <c r="W1491" s="266"/>
      <c r="X1491" s="266"/>
      <c r="Y1491" s="255"/>
      <c r="Z1491" s="255"/>
      <c r="AA1491" s="990"/>
    </row>
    <row r="1492" spans="1:27" s="6" customFormat="1" ht="15.6">
      <c r="A1492" s="64" t="s">
        <v>47</v>
      </c>
      <c r="B1492" s="64"/>
      <c r="C1492" s="65" t="s">
        <v>48</v>
      </c>
      <c r="D1492" s="117"/>
      <c r="E1492" s="167"/>
      <c r="F1492" s="450"/>
      <c r="G1492" s="169"/>
      <c r="H1492" s="169"/>
      <c r="I1492" s="169"/>
      <c r="J1492" s="169">
        <f>SUBTOTAL(9,J1493:J1500)</f>
        <v>28542816</v>
      </c>
      <c r="K1492" s="169">
        <f>SUBTOTAL(9,K1493:K1500)</f>
        <v>17816848.800000001</v>
      </c>
      <c r="L1492" s="169">
        <f>SUBTOTAL(9,L1493:L1500)</f>
        <v>46359664.800000004</v>
      </c>
      <c r="M1492" s="573">
        <f>'KL TTHT CV DOT 2'!P1491</f>
        <v>0</v>
      </c>
      <c r="N1492" s="573">
        <f>'KL TTHT CV DOT 2'!Q1491</f>
        <v>0</v>
      </c>
      <c r="O1492" s="573">
        <f t="shared" si="1266"/>
        <v>0</v>
      </c>
      <c r="P1492" s="882">
        <f t="shared" si="1279"/>
        <v>0</v>
      </c>
      <c r="Q1492" s="573"/>
      <c r="R1492" s="573"/>
      <c r="S1492" s="882" t="e">
        <f>#REF!+Q1492+R1492</f>
        <v>#REF!</v>
      </c>
      <c r="T1492" s="841">
        <f t="shared" ref="T1492:Z1492" si="1282">SUBTOTAL(9,T1493:T1500)</f>
        <v>4122851.2</v>
      </c>
      <c r="U1492" s="841">
        <f t="shared" si="1282"/>
        <v>2210208.0000000005</v>
      </c>
      <c r="V1492" s="841">
        <f t="shared" si="1282"/>
        <v>6333059.2000000011</v>
      </c>
      <c r="W1492" s="841">
        <f t="shared" si="1282"/>
        <v>0</v>
      </c>
      <c r="X1492" s="841">
        <f t="shared" si="1282"/>
        <v>0</v>
      </c>
      <c r="Y1492" s="841">
        <f t="shared" si="1282"/>
        <v>0</v>
      </c>
      <c r="Z1492" s="841">
        <f t="shared" si="1282"/>
        <v>6333059.2000000011</v>
      </c>
      <c r="AA1492" s="988"/>
    </row>
    <row r="1493" spans="1:27" s="6" customFormat="1">
      <c r="A1493" s="21"/>
      <c r="B1493" s="21"/>
      <c r="C1493" s="28"/>
      <c r="D1493" s="99"/>
      <c r="E1493" s="99"/>
      <c r="F1493" s="37"/>
      <c r="G1493" s="82"/>
      <c r="H1493" s="82"/>
      <c r="I1493" s="82"/>
      <c r="J1493" s="82"/>
      <c r="K1493" s="82"/>
      <c r="L1493" s="62"/>
      <c r="M1493" s="574">
        <f>'KL TTHT CV DOT 2'!P1492</f>
        <v>0</v>
      </c>
      <c r="N1493" s="574">
        <f>'KL TTHT CV DOT 2'!Q1492</f>
        <v>0</v>
      </c>
      <c r="O1493" s="574">
        <f t="shared" si="1266"/>
        <v>0</v>
      </c>
      <c r="P1493" s="883">
        <f t="shared" si="1279"/>
        <v>0</v>
      </c>
      <c r="Q1493" s="574"/>
      <c r="R1493" s="574"/>
      <c r="S1493" s="883" t="e">
        <f>#REF!+Q1493+R1493</f>
        <v>#REF!</v>
      </c>
      <c r="T1493" s="266"/>
      <c r="U1493" s="266"/>
      <c r="V1493" s="255"/>
      <c r="W1493" s="266"/>
      <c r="X1493" s="266"/>
      <c r="Y1493" s="255"/>
      <c r="Z1493" s="255"/>
      <c r="AA1493" s="990"/>
    </row>
    <row r="1494" spans="1:27" s="6" customFormat="1" outlineLevel="1">
      <c r="A1494" s="19" t="s">
        <v>440</v>
      </c>
      <c r="B1494" s="19"/>
      <c r="C1494" s="35" t="s">
        <v>176</v>
      </c>
      <c r="D1494" s="100"/>
      <c r="E1494" s="100"/>
      <c r="F1494" s="20"/>
      <c r="G1494" s="75"/>
      <c r="H1494" s="75"/>
      <c r="I1494" s="75"/>
      <c r="J1494" s="75">
        <f>SUBTOTAL(9,J1495:J1500)</f>
        <v>28542816</v>
      </c>
      <c r="K1494" s="75">
        <f>SUBTOTAL(9,K1495:K1500)</f>
        <v>17816848.800000001</v>
      </c>
      <c r="L1494" s="75">
        <f>SUBTOTAL(9,L1495:L1500)</f>
        <v>46359664.800000004</v>
      </c>
      <c r="M1494" s="571">
        <f>'KL TTHT CV DOT 2'!P1493</f>
        <v>0</v>
      </c>
      <c r="N1494" s="571">
        <f>'KL TTHT CV DOT 2'!Q1493</f>
        <v>0</v>
      </c>
      <c r="O1494" s="571">
        <f t="shared" si="1266"/>
        <v>0</v>
      </c>
      <c r="P1494" s="880">
        <f t="shared" si="1279"/>
        <v>0</v>
      </c>
      <c r="Q1494" s="571"/>
      <c r="R1494" s="571"/>
      <c r="S1494" s="880" t="e">
        <f>#REF!+Q1494+R1494</f>
        <v>#REF!</v>
      </c>
      <c r="T1494" s="259">
        <f t="shared" ref="T1494:Z1494" si="1283">SUBTOTAL(9,T1495:T1500)</f>
        <v>4122851.2</v>
      </c>
      <c r="U1494" s="259">
        <f t="shared" si="1283"/>
        <v>2210208.0000000005</v>
      </c>
      <c r="V1494" s="259">
        <f t="shared" si="1283"/>
        <v>6333059.2000000011</v>
      </c>
      <c r="W1494" s="259">
        <f t="shared" si="1283"/>
        <v>0</v>
      </c>
      <c r="X1494" s="259">
        <f t="shared" si="1283"/>
        <v>0</v>
      </c>
      <c r="Y1494" s="259">
        <f t="shared" si="1283"/>
        <v>0</v>
      </c>
      <c r="Z1494" s="259">
        <f t="shared" si="1283"/>
        <v>6333059.2000000011</v>
      </c>
      <c r="AA1494" s="988"/>
    </row>
    <row r="1495" spans="1:27" s="6" customFormat="1" outlineLevel="2">
      <c r="A1495" s="8" t="s">
        <v>441</v>
      </c>
      <c r="B1495" s="8"/>
      <c r="C1495" s="25" t="s">
        <v>442</v>
      </c>
      <c r="D1495" s="94">
        <v>1</v>
      </c>
      <c r="E1495" s="94"/>
      <c r="F1495" s="18" t="s">
        <v>10</v>
      </c>
      <c r="G1495" s="71"/>
      <c r="H1495" s="71"/>
      <c r="I1495" s="71"/>
      <c r="J1495" s="62">
        <f>SUBTOTAL(9,J1496:J1500)</f>
        <v>28542816</v>
      </c>
      <c r="K1495" s="62">
        <f>SUBTOTAL(9,K1496:K1500)</f>
        <v>17816848.800000001</v>
      </c>
      <c r="L1495" s="62">
        <f>SUBTOTAL(9,L1496:L1500)</f>
        <v>46359664.800000004</v>
      </c>
      <c r="M1495" s="574">
        <f>'KL TTHT CV DOT 2'!P1494</f>
        <v>0</v>
      </c>
      <c r="N1495" s="574">
        <f>'KL TTHT CV DOT 2'!Q1494</f>
        <v>0</v>
      </c>
      <c r="O1495" s="574">
        <f t="shared" si="1266"/>
        <v>0</v>
      </c>
      <c r="P1495" s="883">
        <f t="shared" si="1279"/>
        <v>0</v>
      </c>
      <c r="Q1495" s="574"/>
      <c r="R1495" s="574"/>
      <c r="S1495" s="883" t="e">
        <f>#REF!+Q1495+R1495</f>
        <v>#REF!</v>
      </c>
      <c r="T1495" s="255">
        <f t="shared" ref="T1495:Z1495" si="1284">SUBTOTAL(9,T1496:T1500)</f>
        <v>4122851.2</v>
      </c>
      <c r="U1495" s="255">
        <f t="shared" si="1284"/>
        <v>2210208.0000000005</v>
      </c>
      <c r="V1495" s="255">
        <f t="shared" si="1284"/>
        <v>6333059.2000000011</v>
      </c>
      <c r="W1495" s="255">
        <f t="shared" si="1284"/>
        <v>0</v>
      </c>
      <c r="X1495" s="255">
        <f t="shared" si="1284"/>
        <v>0</v>
      </c>
      <c r="Y1495" s="255">
        <f t="shared" si="1284"/>
        <v>0</v>
      </c>
      <c r="Z1495" s="255">
        <f t="shared" si="1284"/>
        <v>6333059.2000000011</v>
      </c>
      <c r="AA1495" s="990"/>
    </row>
    <row r="1496" spans="1:27" s="6" customFormat="1" outlineLevel="2">
      <c r="A1496" s="8"/>
      <c r="B1496" s="8"/>
      <c r="C1496" s="25" t="s">
        <v>1101</v>
      </c>
      <c r="D1496" s="97">
        <v>115</v>
      </c>
      <c r="E1496" s="97">
        <v>115</v>
      </c>
      <c r="F1496" s="18" t="s">
        <v>624</v>
      </c>
      <c r="G1496" s="359">
        <v>179254.39999999999</v>
      </c>
      <c r="H1496" s="359">
        <v>96096.000000000015</v>
      </c>
      <c r="I1496" s="71">
        <f t="shared" ref="I1496:I1499" si="1285">SUM(G1496:H1496)</f>
        <v>275350.40000000002</v>
      </c>
      <c r="J1496" s="71">
        <f t="shared" ref="J1496:J1499" si="1286">G1496*E1496</f>
        <v>20614256</v>
      </c>
      <c r="K1496" s="71">
        <f t="shared" ref="K1496:K1499" si="1287">H1496*E1496</f>
        <v>11051040.000000002</v>
      </c>
      <c r="L1496" s="71">
        <f t="shared" ref="L1496:L1499" si="1288">I1496*E1496</f>
        <v>31665296.000000004</v>
      </c>
      <c r="M1496" s="570">
        <f>'KL TTHT CV DOT 2'!P1495</f>
        <v>0.2</v>
      </c>
      <c r="N1496" s="570">
        <f>'KL TTHT CV DOT 2'!Q1495</f>
        <v>0</v>
      </c>
      <c r="O1496" s="570">
        <f t="shared" si="1266"/>
        <v>0.2</v>
      </c>
      <c r="P1496" s="879">
        <f t="shared" si="1279"/>
        <v>0.4</v>
      </c>
      <c r="Q1496" s="570"/>
      <c r="R1496" s="570"/>
      <c r="S1496" s="879" t="e">
        <f>#REF!+Q1496+R1496</f>
        <v>#REF!</v>
      </c>
      <c r="T1496" s="257">
        <f>M1496*J1496</f>
        <v>4122851.2</v>
      </c>
      <c r="U1496" s="257">
        <f>M1496*K1496</f>
        <v>2210208.0000000005</v>
      </c>
      <c r="V1496" s="257">
        <f t="shared" ref="V1496:V1550" si="1289">T1496+U1496</f>
        <v>6333059.2000000011</v>
      </c>
      <c r="W1496" s="257">
        <f>J1496*N1496</f>
        <v>0</v>
      </c>
      <c r="X1496" s="257">
        <f>K1496*N1496</f>
        <v>0</v>
      </c>
      <c r="Y1496" s="257">
        <f t="shared" ref="Y1496:Y1500" si="1290">W1496+X1496</f>
        <v>0</v>
      </c>
      <c r="Z1496" s="257">
        <f>V1496+Y1496</f>
        <v>6333059.2000000011</v>
      </c>
      <c r="AA1496" s="990"/>
    </row>
    <row r="1497" spans="1:27" s="6" customFormat="1" outlineLevel="2">
      <c r="A1497" s="8"/>
      <c r="B1497" s="8"/>
      <c r="C1497" s="25" t="s">
        <v>1106</v>
      </c>
      <c r="D1497" s="97">
        <v>1</v>
      </c>
      <c r="E1497" s="97">
        <v>1</v>
      </c>
      <c r="F1497" s="18" t="s">
        <v>619</v>
      </c>
      <c r="G1497" s="359">
        <v>4757136</v>
      </c>
      <c r="H1497" s="359">
        <v>1427140.8</v>
      </c>
      <c r="I1497" s="71">
        <f t="shared" ref="I1497" si="1291">SUM(G1497:H1497)</f>
        <v>6184276.7999999998</v>
      </c>
      <c r="J1497" s="71">
        <f t="shared" si="1286"/>
        <v>4757136</v>
      </c>
      <c r="K1497" s="71">
        <f t="shared" si="1287"/>
        <v>1427140.8</v>
      </c>
      <c r="L1497" s="71">
        <f t="shared" si="1288"/>
        <v>6184276.7999999998</v>
      </c>
      <c r="M1497" s="570">
        <f>'KL TTHT CV DOT 2'!P1496</f>
        <v>0</v>
      </c>
      <c r="N1497" s="570">
        <f>'KL TTHT CV DOT 2'!Q1496</f>
        <v>0</v>
      </c>
      <c r="O1497" s="570">
        <f t="shared" si="1266"/>
        <v>0</v>
      </c>
      <c r="P1497" s="879">
        <f t="shared" si="1279"/>
        <v>0</v>
      </c>
      <c r="Q1497" s="570"/>
      <c r="R1497" s="570"/>
      <c r="S1497" s="879" t="e">
        <f>#REF!+Q1497+R1497</f>
        <v>#REF!</v>
      </c>
      <c r="T1497" s="257">
        <f>M1497*J1497</f>
        <v>0</v>
      </c>
      <c r="U1497" s="257">
        <f>M1497*K1497</f>
        <v>0</v>
      </c>
      <c r="V1497" s="257">
        <f t="shared" si="1289"/>
        <v>0</v>
      </c>
      <c r="W1497" s="257">
        <f>J1497*N1497</f>
        <v>0</v>
      </c>
      <c r="X1497" s="257">
        <f>K1497*N1497</f>
        <v>0</v>
      </c>
      <c r="Y1497" s="257">
        <f t="shared" si="1290"/>
        <v>0</v>
      </c>
      <c r="Z1497" s="257">
        <f>V1497+Y1497</f>
        <v>0</v>
      </c>
      <c r="AA1497" s="990"/>
    </row>
    <row r="1498" spans="1:27" s="6" customFormat="1" outlineLevel="2">
      <c r="A1498" s="8"/>
      <c r="B1498" s="8"/>
      <c r="C1498" s="25" t="s">
        <v>1032</v>
      </c>
      <c r="D1498" s="97">
        <v>1</v>
      </c>
      <c r="E1498" s="97">
        <v>1</v>
      </c>
      <c r="F1498" s="18" t="s">
        <v>619</v>
      </c>
      <c r="G1498" s="359">
        <v>3171424</v>
      </c>
      <c r="H1498" s="359">
        <v>951427.2</v>
      </c>
      <c r="I1498" s="71">
        <f t="shared" si="1285"/>
        <v>4122851.2</v>
      </c>
      <c r="J1498" s="71">
        <f t="shared" si="1286"/>
        <v>3171424</v>
      </c>
      <c r="K1498" s="71">
        <f t="shared" si="1287"/>
        <v>951427.2</v>
      </c>
      <c r="L1498" s="71">
        <f t="shared" si="1288"/>
        <v>4122851.2</v>
      </c>
      <c r="M1498" s="570">
        <f>'KL TTHT CV DOT 2'!P1497</f>
        <v>0</v>
      </c>
      <c r="N1498" s="570">
        <f>'KL TTHT CV DOT 2'!Q1497</f>
        <v>0</v>
      </c>
      <c r="O1498" s="570">
        <f t="shared" si="1266"/>
        <v>0</v>
      </c>
      <c r="P1498" s="879">
        <f t="shared" si="1279"/>
        <v>0</v>
      </c>
      <c r="Q1498" s="570"/>
      <c r="R1498" s="570"/>
      <c r="S1498" s="879" t="e">
        <f>#REF!+Q1498+R1498</f>
        <v>#REF!</v>
      </c>
      <c r="T1498" s="257">
        <f>M1498*J1498</f>
        <v>0</v>
      </c>
      <c r="U1498" s="257">
        <f>M1498*K1498</f>
        <v>0</v>
      </c>
      <c r="V1498" s="257">
        <f t="shared" si="1289"/>
        <v>0</v>
      </c>
      <c r="W1498" s="257">
        <f>J1498*N1498</f>
        <v>0</v>
      </c>
      <c r="X1498" s="257">
        <f>K1498*N1498</f>
        <v>0</v>
      </c>
      <c r="Y1498" s="257">
        <f t="shared" si="1290"/>
        <v>0</v>
      </c>
      <c r="Z1498" s="257">
        <f>V1498+Y1498</f>
        <v>0</v>
      </c>
      <c r="AA1498" s="990"/>
    </row>
    <row r="1499" spans="1:27" s="6" customFormat="1" outlineLevel="2">
      <c r="A1499" s="8"/>
      <c r="B1499" s="8"/>
      <c r="C1499" s="25" t="s">
        <v>787</v>
      </c>
      <c r="D1499" s="97">
        <v>1</v>
      </c>
      <c r="E1499" s="97">
        <v>1</v>
      </c>
      <c r="F1499" s="18" t="s">
        <v>619</v>
      </c>
      <c r="G1499" s="359">
        <v>0</v>
      </c>
      <c r="H1499" s="359">
        <v>4387240.8</v>
      </c>
      <c r="I1499" s="71">
        <f t="shared" si="1285"/>
        <v>4387240.8</v>
      </c>
      <c r="J1499" s="71">
        <f t="shared" si="1286"/>
        <v>0</v>
      </c>
      <c r="K1499" s="71">
        <f t="shared" si="1287"/>
        <v>4387240.8</v>
      </c>
      <c r="L1499" s="71">
        <f t="shared" si="1288"/>
        <v>4387240.8</v>
      </c>
      <c r="M1499" s="570">
        <f>'KL TTHT CV DOT 2'!P1498</f>
        <v>0</v>
      </c>
      <c r="N1499" s="570">
        <f>'KL TTHT CV DOT 2'!Q1498</f>
        <v>0</v>
      </c>
      <c r="O1499" s="570">
        <f t="shared" si="1266"/>
        <v>0</v>
      </c>
      <c r="P1499" s="879">
        <f t="shared" si="1279"/>
        <v>0</v>
      </c>
      <c r="Q1499" s="570"/>
      <c r="R1499" s="570"/>
      <c r="S1499" s="879" t="e">
        <f>#REF!+Q1499+R1499</f>
        <v>#REF!</v>
      </c>
      <c r="T1499" s="257">
        <f>M1499*J1499</f>
        <v>0</v>
      </c>
      <c r="U1499" s="257">
        <f>M1499*K1499</f>
        <v>0</v>
      </c>
      <c r="V1499" s="257">
        <f t="shared" si="1289"/>
        <v>0</v>
      </c>
      <c r="W1499" s="257">
        <f>J1499*N1499</f>
        <v>0</v>
      </c>
      <c r="X1499" s="257">
        <f>K1499*N1499</f>
        <v>0</v>
      </c>
      <c r="Y1499" s="257">
        <f t="shared" si="1290"/>
        <v>0</v>
      </c>
      <c r="Z1499" s="257">
        <f>V1499+Y1499</f>
        <v>0</v>
      </c>
      <c r="AA1499" s="990"/>
    </row>
    <row r="1500" spans="1:27" s="6" customFormat="1" outlineLevel="1">
      <c r="A1500" s="21"/>
      <c r="B1500" s="21"/>
      <c r="C1500" s="28"/>
      <c r="D1500" s="99"/>
      <c r="E1500" s="99"/>
      <c r="F1500" s="37"/>
      <c r="G1500" s="82"/>
      <c r="H1500" s="82"/>
      <c r="I1500" s="82"/>
      <c r="J1500" s="82"/>
      <c r="K1500" s="82"/>
      <c r="L1500" s="62"/>
      <c r="M1500" s="574">
        <f>'KL TTHT CV DOT 2'!P1499</f>
        <v>0</v>
      </c>
      <c r="N1500" s="574">
        <f>'KL TTHT CV DOT 2'!Q1499</f>
        <v>0</v>
      </c>
      <c r="O1500" s="574">
        <f t="shared" si="1266"/>
        <v>0</v>
      </c>
      <c r="P1500" s="883">
        <f t="shared" si="1279"/>
        <v>0</v>
      </c>
      <c r="Q1500" s="574"/>
      <c r="R1500" s="574"/>
      <c r="S1500" s="883" t="e">
        <f>#REF!+Q1500+R1500</f>
        <v>#REF!</v>
      </c>
      <c r="T1500" s="255">
        <f>M1500*J1500</f>
        <v>0</v>
      </c>
      <c r="U1500" s="255">
        <f>M1500*K1500</f>
        <v>0</v>
      </c>
      <c r="V1500" s="255">
        <f t="shared" si="1289"/>
        <v>0</v>
      </c>
      <c r="W1500" s="255">
        <f>J1500*N1500</f>
        <v>0</v>
      </c>
      <c r="X1500" s="255">
        <f>K1500*N1500</f>
        <v>0</v>
      </c>
      <c r="Y1500" s="255">
        <f t="shared" si="1290"/>
        <v>0</v>
      </c>
      <c r="Z1500" s="255">
        <f>V1500+Y1500</f>
        <v>0</v>
      </c>
      <c r="AA1500" s="990"/>
    </row>
    <row r="1501" spans="1:27" s="6" customFormat="1" ht="15.6">
      <c r="A1501" s="64" t="s">
        <v>49</v>
      </c>
      <c r="B1501" s="64"/>
      <c r="C1501" s="65" t="s">
        <v>50</v>
      </c>
      <c r="D1501" s="117"/>
      <c r="E1501" s="167"/>
      <c r="F1501" s="450"/>
      <c r="G1501" s="169"/>
      <c r="H1501" s="169"/>
      <c r="I1501" s="169"/>
      <c r="J1501" s="169">
        <f>SUBTOTAL(9,J1502:J1502)</f>
        <v>0</v>
      </c>
      <c r="K1501" s="169">
        <f>SUBTOTAL(9,K1502:K1502)</f>
        <v>0</v>
      </c>
      <c r="L1501" s="169">
        <f>SUBTOTAL(9,L1502:L1502)</f>
        <v>0</v>
      </c>
      <c r="M1501" s="573">
        <f>'KL TTHT CV DOT 2'!P1500</f>
        <v>0</v>
      </c>
      <c r="N1501" s="573">
        <f>'KL TTHT CV DOT 2'!Q1500</f>
        <v>0</v>
      </c>
      <c r="O1501" s="573">
        <f t="shared" si="1266"/>
        <v>0</v>
      </c>
      <c r="P1501" s="882">
        <f t="shared" si="1279"/>
        <v>0</v>
      </c>
      <c r="Q1501" s="573"/>
      <c r="R1501" s="573"/>
      <c r="S1501" s="882" t="e">
        <f>#REF!+Q1501+R1501</f>
        <v>#REF!</v>
      </c>
      <c r="T1501" s="841">
        <f t="shared" ref="T1501:Z1501" si="1292">SUBTOTAL(9,T1502:T1502)</f>
        <v>0</v>
      </c>
      <c r="U1501" s="841">
        <f t="shared" si="1292"/>
        <v>0</v>
      </c>
      <c r="V1501" s="841">
        <f t="shared" si="1292"/>
        <v>0</v>
      </c>
      <c r="W1501" s="841">
        <f t="shared" si="1292"/>
        <v>0</v>
      </c>
      <c r="X1501" s="841">
        <f t="shared" si="1292"/>
        <v>0</v>
      </c>
      <c r="Y1501" s="841">
        <f t="shared" si="1292"/>
        <v>0</v>
      </c>
      <c r="Z1501" s="841">
        <f t="shared" si="1292"/>
        <v>0</v>
      </c>
      <c r="AA1501" s="988"/>
    </row>
    <row r="1502" spans="1:27" s="6" customFormat="1">
      <c r="A1502" s="21"/>
      <c r="B1502" s="21"/>
      <c r="C1502" s="28"/>
      <c r="D1502" s="99"/>
      <c r="E1502" s="99"/>
      <c r="F1502" s="37"/>
      <c r="G1502" s="82"/>
      <c r="H1502" s="82"/>
      <c r="I1502" s="82"/>
      <c r="J1502" s="82"/>
      <c r="K1502" s="82"/>
      <c r="L1502" s="62"/>
      <c r="M1502" s="574">
        <f>'KL TTHT CV DOT 2'!P1501</f>
        <v>0</v>
      </c>
      <c r="N1502" s="574">
        <f>'KL TTHT CV DOT 2'!Q1501</f>
        <v>0</v>
      </c>
      <c r="O1502" s="574">
        <f t="shared" si="1266"/>
        <v>0</v>
      </c>
      <c r="P1502" s="883">
        <f t="shared" si="1279"/>
        <v>0</v>
      </c>
      <c r="Q1502" s="574"/>
      <c r="R1502" s="574"/>
      <c r="S1502" s="883" t="e">
        <f>#REF!+Q1502+R1502</f>
        <v>#REF!</v>
      </c>
      <c r="T1502" s="266"/>
      <c r="U1502" s="266"/>
      <c r="V1502" s="255"/>
      <c r="W1502" s="266"/>
      <c r="X1502" s="266"/>
      <c r="Y1502" s="255"/>
      <c r="Z1502" s="255"/>
      <c r="AA1502" s="990"/>
    </row>
    <row r="1503" spans="1:27" s="6" customFormat="1">
      <c r="A1503" s="21" t="s">
        <v>457</v>
      </c>
      <c r="B1503" s="21"/>
      <c r="C1503" s="28" t="s">
        <v>458</v>
      </c>
      <c r="D1503" s="99"/>
      <c r="E1503" s="99"/>
      <c r="F1503" s="37"/>
      <c r="G1503" s="82"/>
      <c r="H1503" s="82"/>
      <c r="I1503" s="82"/>
      <c r="J1503" s="82">
        <f>SUBTOTAL(9,J1504:J1535)</f>
        <v>0</v>
      </c>
      <c r="K1503" s="82">
        <f>SUBTOTAL(9,K1504:K1535)</f>
        <v>0</v>
      </c>
      <c r="L1503" s="77">
        <f>SUBTOTAL(9,L1504:L1535)</f>
        <v>0</v>
      </c>
      <c r="M1503" s="572">
        <f>'KL TTHT CV DOT 2'!P1502</f>
        <v>0</v>
      </c>
      <c r="N1503" s="572">
        <f>'KL TTHT CV DOT 2'!Q1502</f>
        <v>0</v>
      </c>
      <c r="O1503" s="572">
        <f t="shared" si="1266"/>
        <v>0</v>
      </c>
      <c r="P1503" s="881">
        <f t="shared" si="1279"/>
        <v>0</v>
      </c>
      <c r="Q1503" s="572"/>
      <c r="R1503" s="572"/>
      <c r="S1503" s="881" t="e">
        <f>#REF!+Q1503+R1503</f>
        <v>#REF!</v>
      </c>
      <c r="T1503" s="266">
        <f t="shared" ref="T1503:Z1503" si="1293">SUBTOTAL(9,T1504:T1535)</f>
        <v>0</v>
      </c>
      <c r="U1503" s="266">
        <f t="shared" si="1293"/>
        <v>0</v>
      </c>
      <c r="V1503" s="254">
        <f t="shared" si="1293"/>
        <v>0</v>
      </c>
      <c r="W1503" s="266">
        <f t="shared" si="1293"/>
        <v>0</v>
      </c>
      <c r="X1503" s="266">
        <f t="shared" si="1293"/>
        <v>0</v>
      </c>
      <c r="Y1503" s="254">
        <f t="shared" si="1293"/>
        <v>0</v>
      </c>
      <c r="Z1503" s="254">
        <f t="shared" si="1293"/>
        <v>0</v>
      </c>
      <c r="AA1503" s="988"/>
    </row>
    <row r="1504" spans="1:27" s="6" customFormat="1" outlineLevel="1">
      <c r="A1504" s="21" t="s">
        <v>459</v>
      </c>
      <c r="B1504" s="21"/>
      <c r="C1504" s="28" t="s">
        <v>458</v>
      </c>
      <c r="D1504" s="99">
        <v>1</v>
      </c>
      <c r="E1504" s="99"/>
      <c r="F1504" s="37" t="s">
        <v>10</v>
      </c>
      <c r="G1504" s="82"/>
      <c r="H1504" s="82"/>
      <c r="I1504" s="82"/>
      <c r="J1504" s="82">
        <f>SUBTOTAL(9,J1505:J1535)</f>
        <v>0</v>
      </c>
      <c r="K1504" s="82">
        <f>SUBTOTAL(9,K1505:K1535)</f>
        <v>0</v>
      </c>
      <c r="L1504" s="77">
        <f>SUBTOTAL(9,L1505:L1535)</f>
        <v>0</v>
      </c>
      <c r="M1504" s="572">
        <f>'KL TTHT CV DOT 2'!P1503</f>
        <v>0</v>
      </c>
      <c r="N1504" s="572">
        <f>'KL TTHT CV DOT 2'!Q1503</f>
        <v>0</v>
      </c>
      <c r="O1504" s="572">
        <f t="shared" si="1266"/>
        <v>0</v>
      </c>
      <c r="P1504" s="881">
        <f t="shared" si="1279"/>
        <v>0</v>
      </c>
      <c r="Q1504" s="572"/>
      <c r="R1504" s="572"/>
      <c r="S1504" s="881" t="e">
        <f>#REF!+Q1504+R1504</f>
        <v>#REF!</v>
      </c>
      <c r="T1504" s="266">
        <f t="shared" ref="T1504:Z1504" si="1294">SUBTOTAL(9,T1505:T1535)</f>
        <v>0</v>
      </c>
      <c r="U1504" s="266">
        <f t="shared" si="1294"/>
        <v>0</v>
      </c>
      <c r="V1504" s="254">
        <f t="shared" si="1294"/>
        <v>0</v>
      </c>
      <c r="W1504" s="266">
        <f t="shared" si="1294"/>
        <v>0</v>
      </c>
      <c r="X1504" s="266">
        <f t="shared" si="1294"/>
        <v>0</v>
      </c>
      <c r="Y1504" s="254">
        <f t="shared" si="1294"/>
        <v>0</v>
      </c>
      <c r="Z1504" s="254">
        <f t="shared" si="1294"/>
        <v>0</v>
      </c>
      <c r="AA1504" s="988"/>
    </row>
    <row r="1505" spans="1:27" s="6" customFormat="1" outlineLevel="1">
      <c r="A1505" s="8"/>
      <c r="B1505" s="8"/>
      <c r="C1505" s="25" t="s">
        <v>1561</v>
      </c>
      <c r="D1505" s="97"/>
      <c r="E1505" s="97"/>
      <c r="F1505" s="18"/>
      <c r="G1505" s="62"/>
      <c r="H1505" s="62"/>
      <c r="I1505" s="62"/>
      <c r="J1505" s="62"/>
      <c r="K1505" s="62"/>
      <c r="L1505" s="62"/>
      <c r="M1505" s="574">
        <f>'KL TTHT CV DOT 2'!P1504</f>
        <v>0</v>
      </c>
      <c r="N1505" s="574">
        <f>'KL TTHT CV DOT 2'!Q1504</f>
        <v>0</v>
      </c>
      <c r="O1505" s="574">
        <f t="shared" si="1266"/>
        <v>0</v>
      </c>
      <c r="P1505" s="883">
        <f t="shared" si="1279"/>
        <v>0</v>
      </c>
      <c r="Q1505" s="574"/>
      <c r="R1505" s="574"/>
      <c r="S1505" s="883" t="e">
        <f>#REF!+Q1505+R1505</f>
        <v>#REF!</v>
      </c>
      <c r="T1505" s="255">
        <f t="shared" ref="T1505:T1535" si="1295">M1505*J1505</f>
        <v>0</v>
      </c>
      <c r="U1505" s="255">
        <f t="shared" ref="U1505:U1535" si="1296">M1505*K1505</f>
        <v>0</v>
      </c>
      <c r="V1505" s="255">
        <f t="shared" si="1289"/>
        <v>0</v>
      </c>
      <c r="W1505" s="255">
        <f t="shared" ref="W1505:W1535" si="1297">J1505*N1505</f>
        <v>0</v>
      </c>
      <c r="X1505" s="255">
        <f t="shared" ref="X1505:X1535" si="1298">K1505*N1505</f>
        <v>0</v>
      </c>
      <c r="Y1505" s="255">
        <f t="shared" ref="Y1505:Y1535" si="1299">W1505+X1505</f>
        <v>0</v>
      </c>
      <c r="Z1505" s="255">
        <f t="shared" ref="Z1505:Z1535" si="1300">V1505+Y1505</f>
        <v>0</v>
      </c>
      <c r="AA1505" s="990"/>
    </row>
    <row r="1506" spans="1:27" s="6" customFormat="1" outlineLevel="1">
      <c r="A1506" s="8"/>
      <c r="B1506" s="8"/>
      <c r="C1506" s="25" t="s">
        <v>1562</v>
      </c>
      <c r="D1506" s="97">
        <v>1</v>
      </c>
      <c r="E1506" s="97"/>
      <c r="F1506" s="18" t="s">
        <v>1107</v>
      </c>
      <c r="G1506" s="62"/>
      <c r="H1506" s="62"/>
      <c r="I1506" s="71">
        <f t="shared" ref="I1506:I1534" si="1301">SUM(G1506:H1506)</f>
        <v>0</v>
      </c>
      <c r="J1506" s="71">
        <f t="shared" ref="J1506:J1534" si="1302">G1506*E1506</f>
        <v>0</v>
      </c>
      <c r="K1506" s="71">
        <f t="shared" ref="K1506:K1534" si="1303">H1506*E1506</f>
        <v>0</v>
      </c>
      <c r="L1506" s="71">
        <f t="shared" ref="L1506:L1534" si="1304">I1506*E1506</f>
        <v>0</v>
      </c>
      <c r="M1506" s="570">
        <f>'KL TTHT CV DOT 2'!P1505</f>
        <v>0</v>
      </c>
      <c r="N1506" s="570">
        <f>'KL TTHT CV DOT 2'!Q1505</f>
        <v>0</v>
      </c>
      <c r="O1506" s="570">
        <f t="shared" si="1266"/>
        <v>0</v>
      </c>
      <c r="P1506" s="879">
        <f t="shared" si="1279"/>
        <v>0</v>
      </c>
      <c r="Q1506" s="570"/>
      <c r="R1506" s="570"/>
      <c r="S1506" s="879" t="e">
        <f>#REF!+Q1506+R1506</f>
        <v>#REF!</v>
      </c>
      <c r="T1506" s="257">
        <f t="shared" si="1295"/>
        <v>0</v>
      </c>
      <c r="U1506" s="257">
        <f t="shared" si="1296"/>
        <v>0</v>
      </c>
      <c r="V1506" s="257">
        <f t="shared" si="1289"/>
        <v>0</v>
      </c>
      <c r="W1506" s="257">
        <f t="shared" si="1297"/>
        <v>0</v>
      </c>
      <c r="X1506" s="257">
        <f t="shared" si="1298"/>
        <v>0</v>
      </c>
      <c r="Y1506" s="257">
        <f t="shared" si="1299"/>
        <v>0</v>
      </c>
      <c r="Z1506" s="257">
        <f t="shared" si="1300"/>
        <v>0</v>
      </c>
      <c r="AA1506" s="990"/>
    </row>
    <row r="1507" spans="1:27" s="6" customFormat="1" outlineLevel="1">
      <c r="A1507" s="8"/>
      <c r="B1507" s="8"/>
      <c r="C1507" s="25" t="s">
        <v>1564</v>
      </c>
      <c r="D1507" s="97">
        <v>1</v>
      </c>
      <c r="E1507" s="97"/>
      <c r="F1507" s="18" t="s">
        <v>1107</v>
      </c>
      <c r="G1507" s="62"/>
      <c r="H1507" s="62"/>
      <c r="I1507" s="71">
        <f t="shared" si="1301"/>
        <v>0</v>
      </c>
      <c r="J1507" s="71">
        <f t="shared" si="1302"/>
        <v>0</v>
      </c>
      <c r="K1507" s="71">
        <f t="shared" si="1303"/>
        <v>0</v>
      </c>
      <c r="L1507" s="71">
        <f t="shared" si="1304"/>
        <v>0</v>
      </c>
      <c r="M1507" s="570">
        <f>'KL TTHT CV DOT 2'!P1506</f>
        <v>0</v>
      </c>
      <c r="N1507" s="570">
        <f>'KL TTHT CV DOT 2'!Q1506</f>
        <v>0</v>
      </c>
      <c r="O1507" s="570">
        <f t="shared" si="1266"/>
        <v>0</v>
      </c>
      <c r="P1507" s="879">
        <f t="shared" si="1279"/>
        <v>0</v>
      </c>
      <c r="Q1507" s="570"/>
      <c r="R1507" s="570"/>
      <c r="S1507" s="879" t="e">
        <f>#REF!+Q1507+R1507</f>
        <v>#REF!</v>
      </c>
      <c r="T1507" s="257">
        <f t="shared" si="1295"/>
        <v>0</v>
      </c>
      <c r="U1507" s="257">
        <f t="shared" si="1296"/>
        <v>0</v>
      </c>
      <c r="V1507" s="257">
        <f t="shared" si="1289"/>
        <v>0</v>
      </c>
      <c r="W1507" s="257">
        <f t="shared" si="1297"/>
        <v>0</v>
      </c>
      <c r="X1507" s="257">
        <f t="shared" si="1298"/>
        <v>0</v>
      </c>
      <c r="Y1507" s="257">
        <f t="shared" si="1299"/>
        <v>0</v>
      </c>
      <c r="Z1507" s="257">
        <f t="shared" si="1300"/>
        <v>0</v>
      </c>
      <c r="AA1507" s="990"/>
    </row>
    <row r="1508" spans="1:27" s="6" customFormat="1" outlineLevel="1">
      <c r="A1508" s="8"/>
      <c r="B1508" s="8"/>
      <c r="C1508" s="25" t="s">
        <v>1566</v>
      </c>
      <c r="D1508" s="97">
        <v>1</v>
      </c>
      <c r="E1508" s="97"/>
      <c r="F1508" s="18" t="s">
        <v>1107</v>
      </c>
      <c r="G1508" s="62"/>
      <c r="H1508" s="62"/>
      <c r="I1508" s="71">
        <f t="shared" si="1301"/>
        <v>0</v>
      </c>
      <c r="J1508" s="71">
        <f t="shared" si="1302"/>
        <v>0</v>
      </c>
      <c r="K1508" s="71">
        <f t="shared" si="1303"/>
        <v>0</v>
      </c>
      <c r="L1508" s="71">
        <f t="shared" si="1304"/>
        <v>0</v>
      </c>
      <c r="M1508" s="570">
        <f>'KL TTHT CV DOT 2'!P1507</f>
        <v>0</v>
      </c>
      <c r="N1508" s="570">
        <f>'KL TTHT CV DOT 2'!Q1507</f>
        <v>0</v>
      </c>
      <c r="O1508" s="570">
        <f t="shared" si="1266"/>
        <v>0</v>
      </c>
      <c r="P1508" s="879">
        <f t="shared" si="1279"/>
        <v>0</v>
      </c>
      <c r="Q1508" s="570"/>
      <c r="R1508" s="570"/>
      <c r="S1508" s="879" t="e">
        <f>#REF!+Q1508+R1508</f>
        <v>#REF!</v>
      </c>
      <c r="T1508" s="257">
        <f t="shared" si="1295"/>
        <v>0</v>
      </c>
      <c r="U1508" s="257">
        <f t="shared" si="1296"/>
        <v>0</v>
      </c>
      <c r="V1508" s="257">
        <f t="shared" si="1289"/>
        <v>0</v>
      </c>
      <c r="W1508" s="257">
        <f t="shared" si="1297"/>
        <v>0</v>
      </c>
      <c r="X1508" s="257">
        <f t="shared" si="1298"/>
        <v>0</v>
      </c>
      <c r="Y1508" s="257">
        <f t="shared" si="1299"/>
        <v>0</v>
      </c>
      <c r="Z1508" s="257">
        <f t="shared" si="1300"/>
        <v>0</v>
      </c>
      <c r="AA1508" s="990"/>
    </row>
    <row r="1509" spans="1:27" s="6" customFormat="1" outlineLevel="1">
      <c r="A1509" s="8"/>
      <c r="B1509" s="8"/>
      <c r="C1509" s="25" t="s">
        <v>1567</v>
      </c>
      <c r="D1509" s="97">
        <v>6</v>
      </c>
      <c r="E1509" s="97"/>
      <c r="F1509" s="18" t="s">
        <v>1107</v>
      </c>
      <c r="G1509" s="62"/>
      <c r="H1509" s="62"/>
      <c r="I1509" s="71">
        <f t="shared" si="1301"/>
        <v>0</v>
      </c>
      <c r="J1509" s="71">
        <f t="shared" si="1302"/>
        <v>0</v>
      </c>
      <c r="K1509" s="71">
        <f t="shared" si="1303"/>
        <v>0</v>
      </c>
      <c r="L1509" s="71">
        <f t="shared" si="1304"/>
        <v>0</v>
      </c>
      <c r="M1509" s="570">
        <f>'KL TTHT CV DOT 2'!P1508</f>
        <v>0</v>
      </c>
      <c r="N1509" s="570">
        <f>'KL TTHT CV DOT 2'!Q1508</f>
        <v>0</v>
      </c>
      <c r="O1509" s="570">
        <f t="shared" si="1266"/>
        <v>0</v>
      </c>
      <c r="P1509" s="879">
        <f t="shared" si="1279"/>
        <v>0</v>
      </c>
      <c r="Q1509" s="570"/>
      <c r="R1509" s="570"/>
      <c r="S1509" s="879" t="e">
        <f>#REF!+Q1509+R1509</f>
        <v>#REF!</v>
      </c>
      <c r="T1509" s="257">
        <f t="shared" si="1295"/>
        <v>0</v>
      </c>
      <c r="U1509" s="257">
        <f t="shared" si="1296"/>
        <v>0</v>
      </c>
      <c r="V1509" s="257">
        <f t="shared" si="1289"/>
        <v>0</v>
      </c>
      <c r="W1509" s="257">
        <f t="shared" si="1297"/>
        <v>0</v>
      </c>
      <c r="X1509" s="257">
        <f t="shared" si="1298"/>
        <v>0</v>
      </c>
      <c r="Y1509" s="257">
        <f t="shared" si="1299"/>
        <v>0</v>
      </c>
      <c r="Z1509" s="257">
        <f t="shared" si="1300"/>
        <v>0</v>
      </c>
      <c r="AA1509" s="990"/>
    </row>
    <row r="1510" spans="1:27" s="6" customFormat="1" outlineLevel="1">
      <c r="A1510" s="8"/>
      <c r="B1510" s="8"/>
      <c r="C1510" s="25" t="s">
        <v>1568</v>
      </c>
      <c r="D1510" s="97">
        <v>1</v>
      </c>
      <c r="E1510" s="97"/>
      <c r="F1510" s="18" t="s">
        <v>1107</v>
      </c>
      <c r="G1510" s="62"/>
      <c r="H1510" s="62"/>
      <c r="I1510" s="71">
        <f t="shared" si="1301"/>
        <v>0</v>
      </c>
      <c r="J1510" s="71">
        <f t="shared" si="1302"/>
        <v>0</v>
      </c>
      <c r="K1510" s="71">
        <f t="shared" si="1303"/>
        <v>0</v>
      </c>
      <c r="L1510" s="71">
        <f t="shared" si="1304"/>
        <v>0</v>
      </c>
      <c r="M1510" s="570">
        <f>'KL TTHT CV DOT 2'!P1509</f>
        <v>0</v>
      </c>
      <c r="N1510" s="570">
        <f>'KL TTHT CV DOT 2'!Q1509</f>
        <v>0</v>
      </c>
      <c r="O1510" s="570">
        <f t="shared" si="1266"/>
        <v>0</v>
      </c>
      <c r="P1510" s="879">
        <f t="shared" si="1279"/>
        <v>0</v>
      </c>
      <c r="Q1510" s="570"/>
      <c r="R1510" s="570"/>
      <c r="S1510" s="879" t="e">
        <f>#REF!+Q1510+R1510</f>
        <v>#REF!</v>
      </c>
      <c r="T1510" s="257">
        <f t="shared" si="1295"/>
        <v>0</v>
      </c>
      <c r="U1510" s="257">
        <f t="shared" si="1296"/>
        <v>0</v>
      </c>
      <c r="V1510" s="257">
        <f t="shared" si="1289"/>
        <v>0</v>
      </c>
      <c r="W1510" s="257">
        <f t="shared" si="1297"/>
        <v>0</v>
      </c>
      <c r="X1510" s="257">
        <f t="shared" si="1298"/>
        <v>0</v>
      </c>
      <c r="Y1510" s="257">
        <f t="shared" si="1299"/>
        <v>0</v>
      </c>
      <c r="Z1510" s="257">
        <f t="shared" si="1300"/>
        <v>0</v>
      </c>
      <c r="AA1510" s="990"/>
    </row>
    <row r="1511" spans="1:27" s="6" customFormat="1" outlineLevel="1">
      <c r="A1511" s="8"/>
      <c r="B1511" s="8"/>
      <c r="C1511" s="25" t="s">
        <v>1570</v>
      </c>
      <c r="D1511" s="97">
        <v>1</v>
      </c>
      <c r="E1511" s="97"/>
      <c r="F1511" s="18" t="s">
        <v>1107</v>
      </c>
      <c r="G1511" s="62"/>
      <c r="H1511" s="62"/>
      <c r="I1511" s="71">
        <f t="shared" si="1301"/>
        <v>0</v>
      </c>
      <c r="J1511" s="71">
        <f t="shared" si="1302"/>
        <v>0</v>
      </c>
      <c r="K1511" s="71">
        <f t="shared" si="1303"/>
        <v>0</v>
      </c>
      <c r="L1511" s="71">
        <f t="shared" si="1304"/>
        <v>0</v>
      </c>
      <c r="M1511" s="570">
        <f>'KL TTHT CV DOT 2'!P1510</f>
        <v>0</v>
      </c>
      <c r="N1511" s="570">
        <f>'KL TTHT CV DOT 2'!Q1510</f>
        <v>0</v>
      </c>
      <c r="O1511" s="570">
        <f t="shared" si="1266"/>
        <v>0</v>
      </c>
      <c r="P1511" s="879">
        <f t="shared" si="1279"/>
        <v>0</v>
      </c>
      <c r="Q1511" s="570"/>
      <c r="R1511" s="570"/>
      <c r="S1511" s="879" t="e">
        <f>#REF!+Q1511+R1511</f>
        <v>#REF!</v>
      </c>
      <c r="T1511" s="257">
        <f t="shared" si="1295"/>
        <v>0</v>
      </c>
      <c r="U1511" s="257">
        <f t="shared" si="1296"/>
        <v>0</v>
      </c>
      <c r="V1511" s="257">
        <f t="shared" si="1289"/>
        <v>0</v>
      </c>
      <c r="W1511" s="257">
        <f t="shared" si="1297"/>
        <v>0</v>
      </c>
      <c r="X1511" s="257">
        <f t="shared" si="1298"/>
        <v>0</v>
      </c>
      <c r="Y1511" s="257">
        <f t="shared" si="1299"/>
        <v>0</v>
      </c>
      <c r="Z1511" s="257">
        <f t="shared" si="1300"/>
        <v>0</v>
      </c>
      <c r="AA1511" s="990"/>
    </row>
    <row r="1512" spans="1:27" s="6" customFormat="1" outlineLevel="1">
      <c r="A1512" s="8"/>
      <c r="B1512" s="8"/>
      <c r="C1512" s="25" t="s">
        <v>1572</v>
      </c>
      <c r="D1512" s="97">
        <v>15</v>
      </c>
      <c r="E1512" s="97"/>
      <c r="F1512" s="18" t="s">
        <v>624</v>
      </c>
      <c r="G1512" s="62"/>
      <c r="H1512" s="62"/>
      <c r="I1512" s="71">
        <f t="shared" si="1301"/>
        <v>0</v>
      </c>
      <c r="J1512" s="71">
        <f t="shared" si="1302"/>
        <v>0</v>
      </c>
      <c r="K1512" s="71">
        <f t="shared" si="1303"/>
        <v>0</v>
      </c>
      <c r="L1512" s="71">
        <f t="shared" si="1304"/>
        <v>0</v>
      </c>
      <c r="M1512" s="570">
        <f>'KL TTHT CV DOT 2'!P1511</f>
        <v>0</v>
      </c>
      <c r="N1512" s="570">
        <f>'KL TTHT CV DOT 2'!Q1511</f>
        <v>0</v>
      </c>
      <c r="O1512" s="570">
        <f t="shared" si="1266"/>
        <v>0</v>
      </c>
      <c r="P1512" s="879">
        <f t="shared" si="1279"/>
        <v>0</v>
      </c>
      <c r="Q1512" s="570"/>
      <c r="R1512" s="570"/>
      <c r="S1512" s="879" t="e">
        <f>#REF!+Q1512+R1512</f>
        <v>#REF!</v>
      </c>
      <c r="T1512" s="257">
        <f t="shared" si="1295"/>
        <v>0</v>
      </c>
      <c r="U1512" s="257">
        <f t="shared" si="1296"/>
        <v>0</v>
      </c>
      <c r="V1512" s="257">
        <f t="shared" si="1289"/>
        <v>0</v>
      </c>
      <c r="W1512" s="257">
        <f t="shared" si="1297"/>
        <v>0</v>
      </c>
      <c r="X1512" s="257">
        <f t="shared" si="1298"/>
        <v>0</v>
      </c>
      <c r="Y1512" s="257">
        <f t="shared" si="1299"/>
        <v>0</v>
      </c>
      <c r="Z1512" s="257">
        <f t="shared" si="1300"/>
        <v>0</v>
      </c>
      <c r="AA1512" s="990"/>
    </row>
    <row r="1513" spans="1:27" s="6" customFormat="1" outlineLevel="1">
      <c r="A1513" s="8"/>
      <c r="B1513" s="8"/>
      <c r="C1513" s="25" t="s">
        <v>1573</v>
      </c>
      <c r="D1513" s="97">
        <v>25</v>
      </c>
      <c r="E1513" s="97"/>
      <c r="F1513" s="18" t="s">
        <v>624</v>
      </c>
      <c r="G1513" s="62"/>
      <c r="H1513" s="62"/>
      <c r="I1513" s="71">
        <f t="shared" si="1301"/>
        <v>0</v>
      </c>
      <c r="J1513" s="71">
        <f t="shared" si="1302"/>
        <v>0</v>
      </c>
      <c r="K1513" s="71">
        <f t="shared" si="1303"/>
        <v>0</v>
      </c>
      <c r="L1513" s="71">
        <f t="shared" si="1304"/>
        <v>0</v>
      </c>
      <c r="M1513" s="570">
        <f>'KL TTHT CV DOT 2'!P1512</f>
        <v>0</v>
      </c>
      <c r="N1513" s="570">
        <f>'KL TTHT CV DOT 2'!Q1512</f>
        <v>0</v>
      </c>
      <c r="O1513" s="570">
        <f t="shared" si="1266"/>
        <v>0</v>
      </c>
      <c r="P1513" s="879">
        <f t="shared" si="1279"/>
        <v>0</v>
      </c>
      <c r="Q1513" s="570"/>
      <c r="R1513" s="570"/>
      <c r="S1513" s="879" t="e">
        <f>#REF!+Q1513+R1513</f>
        <v>#REF!</v>
      </c>
      <c r="T1513" s="257">
        <f t="shared" si="1295"/>
        <v>0</v>
      </c>
      <c r="U1513" s="257">
        <f t="shared" si="1296"/>
        <v>0</v>
      </c>
      <c r="V1513" s="257">
        <f t="shared" si="1289"/>
        <v>0</v>
      </c>
      <c r="W1513" s="257">
        <f t="shared" si="1297"/>
        <v>0</v>
      </c>
      <c r="X1513" s="257">
        <f t="shared" si="1298"/>
        <v>0</v>
      </c>
      <c r="Y1513" s="257">
        <f t="shared" si="1299"/>
        <v>0</v>
      </c>
      <c r="Z1513" s="257">
        <f t="shared" si="1300"/>
        <v>0</v>
      </c>
      <c r="AA1513" s="990"/>
    </row>
    <row r="1514" spans="1:27" s="6" customFormat="1" outlineLevel="1">
      <c r="A1514" s="8"/>
      <c r="B1514" s="8"/>
      <c r="C1514" s="25" t="s">
        <v>657</v>
      </c>
      <c r="D1514" s="97">
        <v>1</v>
      </c>
      <c r="E1514" s="97"/>
      <c r="F1514" s="18" t="s">
        <v>619</v>
      </c>
      <c r="G1514" s="62"/>
      <c r="H1514" s="62"/>
      <c r="I1514" s="71">
        <f t="shared" si="1301"/>
        <v>0</v>
      </c>
      <c r="J1514" s="71">
        <f t="shared" si="1302"/>
        <v>0</v>
      </c>
      <c r="K1514" s="71">
        <f t="shared" si="1303"/>
        <v>0</v>
      </c>
      <c r="L1514" s="71">
        <f t="shared" si="1304"/>
        <v>0</v>
      </c>
      <c r="M1514" s="570">
        <f>'KL TTHT CV DOT 2'!P1513</f>
        <v>0</v>
      </c>
      <c r="N1514" s="570">
        <f>'KL TTHT CV DOT 2'!Q1513</f>
        <v>0</v>
      </c>
      <c r="O1514" s="570">
        <f t="shared" si="1266"/>
        <v>0</v>
      </c>
      <c r="P1514" s="879">
        <f t="shared" si="1279"/>
        <v>0</v>
      </c>
      <c r="Q1514" s="570"/>
      <c r="R1514" s="570"/>
      <c r="S1514" s="879" t="e">
        <f>#REF!+Q1514+R1514</f>
        <v>#REF!</v>
      </c>
      <c r="T1514" s="257">
        <f t="shared" si="1295"/>
        <v>0</v>
      </c>
      <c r="U1514" s="257">
        <f t="shared" si="1296"/>
        <v>0</v>
      </c>
      <c r="V1514" s="257">
        <f t="shared" si="1289"/>
        <v>0</v>
      </c>
      <c r="W1514" s="257">
        <f t="shared" si="1297"/>
        <v>0</v>
      </c>
      <c r="X1514" s="257">
        <f t="shared" si="1298"/>
        <v>0</v>
      </c>
      <c r="Y1514" s="257">
        <f t="shared" si="1299"/>
        <v>0</v>
      </c>
      <c r="Z1514" s="257">
        <f t="shared" si="1300"/>
        <v>0</v>
      </c>
      <c r="AA1514" s="990"/>
    </row>
    <row r="1515" spans="1:27" s="6" customFormat="1" outlineLevel="1">
      <c r="A1515" s="8"/>
      <c r="B1515" s="8"/>
      <c r="C1515" s="25" t="s">
        <v>787</v>
      </c>
      <c r="D1515" s="97">
        <v>1</v>
      </c>
      <c r="E1515" s="97"/>
      <c r="F1515" s="18" t="s">
        <v>1107</v>
      </c>
      <c r="G1515" s="62"/>
      <c r="H1515" s="62"/>
      <c r="I1515" s="71">
        <f t="shared" si="1301"/>
        <v>0</v>
      </c>
      <c r="J1515" s="71">
        <f t="shared" si="1302"/>
        <v>0</v>
      </c>
      <c r="K1515" s="71">
        <f t="shared" si="1303"/>
        <v>0</v>
      </c>
      <c r="L1515" s="71">
        <f t="shared" si="1304"/>
        <v>0</v>
      </c>
      <c r="M1515" s="570">
        <f>'KL TTHT CV DOT 2'!P1514</f>
        <v>0</v>
      </c>
      <c r="N1515" s="570">
        <f>'KL TTHT CV DOT 2'!Q1514</f>
        <v>0</v>
      </c>
      <c r="O1515" s="570">
        <f t="shared" si="1266"/>
        <v>0</v>
      </c>
      <c r="P1515" s="879">
        <f t="shared" si="1279"/>
        <v>0</v>
      </c>
      <c r="Q1515" s="570"/>
      <c r="R1515" s="570"/>
      <c r="S1515" s="879" t="e">
        <f>#REF!+Q1515+R1515</f>
        <v>#REF!</v>
      </c>
      <c r="T1515" s="257">
        <f t="shared" si="1295"/>
        <v>0</v>
      </c>
      <c r="U1515" s="257">
        <f t="shared" si="1296"/>
        <v>0</v>
      </c>
      <c r="V1515" s="257">
        <f t="shared" si="1289"/>
        <v>0</v>
      </c>
      <c r="W1515" s="257">
        <f t="shared" si="1297"/>
        <v>0</v>
      </c>
      <c r="X1515" s="257">
        <f t="shared" si="1298"/>
        <v>0</v>
      </c>
      <c r="Y1515" s="257">
        <f t="shared" si="1299"/>
        <v>0</v>
      </c>
      <c r="Z1515" s="257">
        <f t="shared" si="1300"/>
        <v>0</v>
      </c>
      <c r="AA1515" s="990"/>
    </row>
    <row r="1516" spans="1:27" s="6" customFormat="1" outlineLevel="1">
      <c r="A1516" s="8"/>
      <c r="B1516" s="8"/>
      <c r="C1516" s="25"/>
      <c r="D1516" s="97"/>
      <c r="E1516" s="97"/>
      <c r="F1516" s="18"/>
      <c r="G1516" s="62"/>
      <c r="H1516" s="62"/>
      <c r="I1516" s="71">
        <f t="shared" si="1301"/>
        <v>0</v>
      </c>
      <c r="J1516" s="71">
        <f t="shared" si="1302"/>
        <v>0</v>
      </c>
      <c r="K1516" s="71">
        <f t="shared" si="1303"/>
        <v>0</v>
      </c>
      <c r="L1516" s="71">
        <f t="shared" si="1304"/>
        <v>0</v>
      </c>
      <c r="M1516" s="570">
        <f>'KL TTHT CV DOT 2'!P1515</f>
        <v>0</v>
      </c>
      <c r="N1516" s="570">
        <f>'KL TTHT CV DOT 2'!Q1515</f>
        <v>0</v>
      </c>
      <c r="O1516" s="570">
        <f t="shared" si="1266"/>
        <v>0</v>
      </c>
      <c r="P1516" s="879">
        <f t="shared" si="1279"/>
        <v>0</v>
      </c>
      <c r="Q1516" s="570"/>
      <c r="R1516" s="570"/>
      <c r="S1516" s="879" t="e">
        <f>#REF!+Q1516+R1516</f>
        <v>#REF!</v>
      </c>
      <c r="T1516" s="257">
        <f t="shared" si="1295"/>
        <v>0</v>
      </c>
      <c r="U1516" s="257">
        <f t="shared" si="1296"/>
        <v>0</v>
      </c>
      <c r="V1516" s="257">
        <f t="shared" si="1289"/>
        <v>0</v>
      </c>
      <c r="W1516" s="257">
        <f t="shared" si="1297"/>
        <v>0</v>
      </c>
      <c r="X1516" s="257">
        <f t="shared" si="1298"/>
        <v>0</v>
      </c>
      <c r="Y1516" s="257">
        <f t="shared" si="1299"/>
        <v>0</v>
      </c>
      <c r="Z1516" s="257">
        <f t="shared" si="1300"/>
        <v>0</v>
      </c>
      <c r="AA1516" s="990"/>
    </row>
    <row r="1517" spans="1:27" s="6" customFormat="1" outlineLevel="1">
      <c r="A1517" s="8"/>
      <c r="B1517" s="8"/>
      <c r="C1517" s="25" t="s">
        <v>1574</v>
      </c>
      <c r="D1517" s="97"/>
      <c r="E1517" s="97"/>
      <c r="F1517" s="18"/>
      <c r="G1517" s="62"/>
      <c r="H1517" s="62"/>
      <c r="I1517" s="71">
        <f t="shared" si="1301"/>
        <v>0</v>
      </c>
      <c r="J1517" s="71">
        <f t="shared" si="1302"/>
        <v>0</v>
      </c>
      <c r="K1517" s="71">
        <f t="shared" si="1303"/>
        <v>0</v>
      </c>
      <c r="L1517" s="71">
        <f t="shared" si="1304"/>
        <v>0</v>
      </c>
      <c r="M1517" s="570">
        <f>'KL TTHT CV DOT 2'!P1516</f>
        <v>0</v>
      </c>
      <c r="N1517" s="570">
        <f>'KL TTHT CV DOT 2'!Q1516</f>
        <v>0</v>
      </c>
      <c r="O1517" s="570">
        <f t="shared" si="1266"/>
        <v>0</v>
      </c>
      <c r="P1517" s="879">
        <f t="shared" si="1279"/>
        <v>0</v>
      </c>
      <c r="Q1517" s="570"/>
      <c r="R1517" s="570"/>
      <c r="S1517" s="879" t="e">
        <f>#REF!+Q1517+R1517</f>
        <v>#REF!</v>
      </c>
      <c r="T1517" s="257">
        <f t="shared" si="1295"/>
        <v>0</v>
      </c>
      <c r="U1517" s="257">
        <f t="shared" si="1296"/>
        <v>0</v>
      </c>
      <c r="V1517" s="257">
        <f t="shared" si="1289"/>
        <v>0</v>
      </c>
      <c r="W1517" s="257">
        <f t="shared" si="1297"/>
        <v>0</v>
      </c>
      <c r="X1517" s="257">
        <f t="shared" si="1298"/>
        <v>0</v>
      </c>
      <c r="Y1517" s="257">
        <f t="shared" si="1299"/>
        <v>0</v>
      </c>
      <c r="Z1517" s="257">
        <f t="shared" si="1300"/>
        <v>0</v>
      </c>
      <c r="AA1517" s="990"/>
    </row>
    <row r="1518" spans="1:27" s="6" customFormat="1" outlineLevel="1">
      <c r="A1518" s="8"/>
      <c r="B1518" s="8"/>
      <c r="C1518" s="25" t="s">
        <v>1575</v>
      </c>
      <c r="D1518" s="97">
        <v>12</v>
      </c>
      <c r="E1518" s="97"/>
      <c r="F1518" s="18" t="s">
        <v>1109</v>
      </c>
      <c r="G1518" s="62"/>
      <c r="H1518" s="62"/>
      <c r="I1518" s="71">
        <f t="shared" si="1301"/>
        <v>0</v>
      </c>
      <c r="J1518" s="71">
        <f t="shared" si="1302"/>
        <v>0</v>
      </c>
      <c r="K1518" s="71">
        <f t="shared" si="1303"/>
        <v>0</v>
      </c>
      <c r="L1518" s="71">
        <f t="shared" si="1304"/>
        <v>0</v>
      </c>
      <c r="M1518" s="570">
        <f>'KL TTHT CV DOT 2'!P1517</f>
        <v>0</v>
      </c>
      <c r="N1518" s="570">
        <f>'KL TTHT CV DOT 2'!Q1517</f>
        <v>0</v>
      </c>
      <c r="O1518" s="570">
        <f t="shared" si="1266"/>
        <v>0</v>
      </c>
      <c r="P1518" s="879">
        <f t="shared" si="1279"/>
        <v>0</v>
      </c>
      <c r="Q1518" s="570"/>
      <c r="R1518" s="570"/>
      <c r="S1518" s="879" t="e">
        <f>#REF!+Q1518+R1518</f>
        <v>#REF!</v>
      </c>
      <c r="T1518" s="257">
        <f t="shared" si="1295"/>
        <v>0</v>
      </c>
      <c r="U1518" s="257">
        <f t="shared" si="1296"/>
        <v>0</v>
      </c>
      <c r="V1518" s="257">
        <f t="shared" si="1289"/>
        <v>0</v>
      </c>
      <c r="W1518" s="257">
        <f t="shared" si="1297"/>
        <v>0</v>
      </c>
      <c r="X1518" s="257">
        <f t="shared" si="1298"/>
        <v>0</v>
      </c>
      <c r="Y1518" s="257">
        <f t="shared" si="1299"/>
        <v>0</v>
      </c>
      <c r="Z1518" s="257">
        <f t="shared" si="1300"/>
        <v>0</v>
      </c>
      <c r="AA1518" s="990"/>
    </row>
    <row r="1519" spans="1:27" s="6" customFormat="1" outlineLevel="1">
      <c r="A1519" s="8"/>
      <c r="B1519" s="8"/>
      <c r="C1519" s="25" t="s">
        <v>1577</v>
      </c>
      <c r="D1519" s="97">
        <v>1</v>
      </c>
      <c r="E1519" s="97"/>
      <c r="F1519" s="18" t="s">
        <v>1107</v>
      </c>
      <c r="G1519" s="62"/>
      <c r="H1519" s="62"/>
      <c r="I1519" s="71">
        <f t="shared" si="1301"/>
        <v>0</v>
      </c>
      <c r="J1519" s="71">
        <f t="shared" si="1302"/>
        <v>0</v>
      </c>
      <c r="K1519" s="71">
        <f t="shared" si="1303"/>
        <v>0</v>
      </c>
      <c r="L1519" s="71">
        <f t="shared" si="1304"/>
        <v>0</v>
      </c>
      <c r="M1519" s="570">
        <f>'KL TTHT CV DOT 2'!P1518</f>
        <v>0</v>
      </c>
      <c r="N1519" s="570">
        <f>'KL TTHT CV DOT 2'!Q1518</f>
        <v>0</v>
      </c>
      <c r="O1519" s="570">
        <f t="shared" si="1266"/>
        <v>0</v>
      </c>
      <c r="P1519" s="879">
        <f t="shared" si="1279"/>
        <v>0</v>
      </c>
      <c r="Q1519" s="570"/>
      <c r="R1519" s="570"/>
      <c r="S1519" s="879" t="e">
        <f>#REF!+Q1519+R1519</f>
        <v>#REF!</v>
      </c>
      <c r="T1519" s="257">
        <f t="shared" si="1295"/>
        <v>0</v>
      </c>
      <c r="U1519" s="257">
        <f t="shared" si="1296"/>
        <v>0</v>
      </c>
      <c r="V1519" s="257">
        <f t="shared" si="1289"/>
        <v>0</v>
      </c>
      <c r="W1519" s="257">
        <f t="shared" si="1297"/>
        <v>0</v>
      </c>
      <c r="X1519" s="257">
        <f t="shared" si="1298"/>
        <v>0</v>
      </c>
      <c r="Y1519" s="257">
        <f t="shared" si="1299"/>
        <v>0</v>
      </c>
      <c r="Z1519" s="257">
        <f t="shared" si="1300"/>
        <v>0</v>
      </c>
      <c r="AA1519" s="990"/>
    </row>
    <row r="1520" spans="1:27" s="6" customFormat="1" outlineLevel="1">
      <c r="A1520" s="8"/>
      <c r="B1520" s="8"/>
      <c r="C1520" s="25" t="s">
        <v>1578</v>
      </c>
      <c r="D1520" s="97">
        <v>1</v>
      </c>
      <c r="E1520" s="97"/>
      <c r="F1520" s="18" t="s">
        <v>1107</v>
      </c>
      <c r="G1520" s="62"/>
      <c r="H1520" s="62"/>
      <c r="I1520" s="71">
        <f t="shared" si="1301"/>
        <v>0</v>
      </c>
      <c r="J1520" s="71">
        <f t="shared" si="1302"/>
        <v>0</v>
      </c>
      <c r="K1520" s="71">
        <f t="shared" si="1303"/>
        <v>0</v>
      </c>
      <c r="L1520" s="71">
        <f t="shared" si="1304"/>
        <v>0</v>
      </c>
      <c r="M1520" s="570">
        <f>'KL TTHT CV DOT 2'!P1519</f>
        <v>0</v>
      </c>
      <c r="N1520" s="570">
        <f>'KL TTHT CV DOT 2'!Q1519</f>
        <v>0</v>
      </c>
      <c r="O1520" s="570">
        <f t="shared" si="1266"/>
        <v>0</v>
      </c>
      <c r="P1520" s="879">
        <f t="shared" si="1279"/>
        <v>0</v>
      </c>
      <c r="Q1520" s="570"/>
      <c r="R1520" s="570"/>
      <c r="S1520" s="879" t="e">
        <f>#REF!+Q1520+R1520</f>
        <v>#REF!</v>
      </c>
      <c r="T1520" s="257">
        <f t="shared" si="1295"/>
        <v>0</v>
      </c>
      <c r="U1520" s="257">
        <f t="shared" si="1296"/>
        <v>0</v>
      </c>
      <c r="V1520" s="257">
        <f t="shared" si="1289"/>
        <v>0</v>
      </c>
      <c r="W1520" s="257">
        <f t="shared" si="1297"/>
        <v>0</v>
      </c>
      <c r="X1520" s="257">
        <f t="shared" si="1298"/>
        <v>0</v>
      </c>
      <c r="Y1520" s="257">
        <f t="shared" si="1299"/>
        <v>0</v>
      </c>
      <c r="Z1520" s="257">
        <f t="shared" si="1300"/>
        <v>0</v>
      </c>
      <c r="AA1520" s="990"/>
    </row>
    <row r="1521" spans="1:27" s="6" customFormat="1" outlineLevel="1">
      <c r="A1521" s="8"/>
      <c r="B1521" s="8"/>
      <c r="C1521" s="25" t="s">
        <v>671</v>
      </c>
      <c r="D1521" s="97">
        <v>66</v>
      </c>
      <c r="E1521" s="97"/>
      <c r="F1521" s="18" t="s">
        <v>624</v>
      </c>
      <c r="G1521" s="62"/>
      <c r="H1521" s="62"/>
      <c r="I1521" s="71">
        <f t="shared" si="1301"/>
        <v>0</v>
      </c>
      <c r="J1521" s="71">
        <f t="shared" si="1302"/>
        <v>0</v>
      </c>
      <c r="K1521" s="71">
        <f t="shared" si="1303"/>
        <v>0</v>
      </c>
      <c r="L1521" s="71">
        <f t="shared" si="1304"/>
        <v>0</v>
      </c>
      <c r="M1521" s="570">
        <f>'KL TTHT CV DOT 2'!P1520</f>
        <v>0</v>
      </c>
      <c r="N1521" s="570">
        <f>'KL TTHT CV DOT 2'!Q1520</f>
        <v>0.5</v>
      </c>
      <c r="O1521" s="570">
        <f t="shared" si="1266"/>
        <v>0.5</v>
      </c>
      <c r="P1521" s="879">
        <f t="shared" si="1279"/>
        <v>1</v>
      </c>
      <c r="Q1521" s="570"/>
      <c r="R1521" s="570"/>
      <c r="S1521" s="879" t="e">
        <f>#REF!+Q1521+R1521</f>
        <v>#REF!</v>
      </c>
      <c r="T1521" s="257">
        <f t="shared" si="1295"/>
        <v>0</v>
      </c>
      <c r="U1521" s="257">
        <f t="shared" si="1296"/>
        <v>0</v>
      </c>
      <c r="V1521" s="257">
        <f t="shared" si="1289"/>
        <v>0</v>
      </c>
      <c r="W1521" s="257">
        <f t="shared" si="1297"/>
        <v>0</v>
      </c>
      <c r="X1521" s="257">
        <f t="shared" si="1298"/>
        <v>0</v>
      </c>
      <c r="Y1521" s="257">
        <f t="shared" si="1299"/>
        <v>0</v>
      </c>
      <c r="Z1521" s="257">
        <f t="shared" si="1300"/>
        <v>0</v>
      </c>
      <c r="AA1521" s="990"/>
    </row>
    <row r="1522" spans="1:27" s="6" customFormat="1" outlineLevel="1">
      <c r="A1522" s="8"/>
      <c r="B1522" s="8"/>
      <c r="C1522" s="25" t="s">
        <v>1579</v>
      </c>
      <c r="D1522" s="97">
        <v>22</v>
      </c>
      <c r="E1522" s="97"/>
      <c r="F1522" s="18" t="s">
        <v>624</v>
      </c>
      <c r="G1522" s="62"/>
      <c r="H1522" s="62"/>
      <c r="I1522" s="71">
        <f t="shared" si="1301"/>
        <v>0</v>
      </c>
      <c r="J1522" s="71">
        <f t="shared" si="1302"/>
        <v>0</v>
      </c>
      <c r="K1522" s="71">
        <f t="shared" si="1303"/>
        <v>0</v>
      </c>
      <c r="L1522" s="71">
        <f t="shared" si="1304"/>
        <v>0</v>
      </c>
      <c r="M1522" s="570">
        <f>'KL TTHT CV DOT 2'!P1521</f>
        <v>0</v>
      </c>
      <c r="N1522" s="570">
        <f>'KL TTHT CV DOT 2'!Q1521</f>
        <v>0</v>
      </c>
      <c r="O1522" s="570">
        <f t="shared" si="1266"/>
        <v>0</v>
      </c>
      <c r="P1522" s="879">
        <f t="shared" si="1279"/>
        <v>0</v>
      </c>
      <c r="Q1522" s="570"/>
      <c r="R1522" s="570"/>
      <c r="S1522" s="879" t="e">
        <f>#REF!+Q1522+R1522</f>
        <v>#REF!</v>
      </c>
      <c r="T1522" s="257">
        <f t="shared" si="1295"/>
        <v>0</v>
      </c>
      <c r="U1522" s="257">
        <f t="shared" si="1296"/>
        <v>0</v>
      </c>
      <c r="V1522" s="257">
        <f t="shared" si="1289"/>
        <v>0</v>
      </c>
      <c r="W1522" s="257">
        <f t="shared" si="1297"/>
        <v>0</v>
      </c>
      <c r="X1522" s="257">
        <f t="shared" si="1298"/>
        <v>0</v>
      </c>
      <c r="Y1522" s="257">
        <f t="shared" si="1299"/>
        <v>0</v>
      </c>
      <c r="Z1522" s="257">
        <f t="shared" si="1300"/>
        <v>0</v>
      </c>
      <c r="AA1522" s="990"/>
    </row>
    <row r="1523" spans="1:27" s="6" customFormat="1" outlineLevel="1">
      <c r="A1523" s="8"/>
      <c r="B1523" s="8"/>
      <c r="C1523" s="25" t="s">
        <v>1110</v>
      </c>
      <c r="D1523" s="97">
        <v>22</v>
      </c>
      <c r="E1523" s="97"/>
      <c r="F1523" s="18" t="s">
        <v>624</v>
      </c>
      <c r="G1523" s="62"/>
      <c r="H1523" s="62"/>
      <c r="I1523" s="71">
        <f t="shared" si="1301"/>
        <v>0</v>
      </c>
      <c r="J1523" s="71">
        <f t="shared" si="1302"/>
        <v>0</v>
      </c>
      <c r="K1523" s="71">
        <f t="shared" si="1303"/>
        <v>0</v>
      </c>
      <c r="L1523" s="71">
        <f t="shared" si="1304"/>
        <v>0</v>
      </c>
      <c r="M1523" s="570">
        <f>'KL TTHT CV DOT 2'!P1522</f>
        <v>0</v>
      </c>
      <c r="N1523" s="570">
        <f>'KL TTHT CV DOT 2'!Q1522</f>
        <v>0</v>
      </c>
      <c r="O1523" s="570">
        <f t="shared" si="1266"/>
        <v>0</v>
      </c>
      <c r="P1523" s="879">
        <f t="shared" si="1279"/>
        <v>0</v>
      </c>
      <c r="Q1523" s="570"/>
      <c r="R1523" s="570"/>
      <c r="S1523" s="879" t="e">
        <f>#REF!+Q1523+R1523</f>
        <v>#REF!</v>
      </c>
      <c r="T1523" s="257">
        <f t="shared" si="1295"/>
        <v>0</v>
      </c>
      <c r="U1523" s="257">
        <f t="shared" si="1296"/>
        <v>0</v>
      </c>
      <c r="V1523" s="257">
        <f t="shared" si="1289"/>
        <v>0</v>
      </c>
      <c r="W1523" s="257">
        <f t="shared" si="1297"/>
        <v>0</v>
      </c>
      <c r="X1523" s="257">
        <f t="shared" si="1298"/>
        <v>0</v>
      </c>
      <c r="Y1523" s="257">
        <f t="shared" si="1299"/>
        <v>0</v>
      </c>
      <c r="Z1523" s="257">
        <f t="shared" si="1300"/>
        <v>0</v>
      </c>
      <c r="AA1523" s="990"/>
    </row>
    <row r="1524" spans="1:27" s="6" customFormat="1" outlineLevel="1">
      <c r="A1524" s="8"/>
      <c r="B1524" s="8"/>
      <c r="C1524" s="25" t="s">
        <v>845</v>
      </c>
      <c r="D1524" s="97">
        <v>39</v>
      </c>
      <c r="E1524" s="97"/>
      <c r="F1524" s="18" t="s">
        <v>624</v>
      </c>
      <c r="G1524" s="62"/>
      <c r="H1524" s="62"/>
      <c r="I1524" s="71">
        <f t="shared" si="1301"/>
        <v>0</v>
      </c>
      <c r="J1524" s="71">
        <f t="shared" si="1302"/>
        <v>0</v>
      </c>
      <c r="K1524" s="71">
        <f t="shared" si="1303"/>
        <v>0</v>
      </c>
      <c r="L1524" s="71">
        <f t="shared" si="1304"/>
        <v>0</v>
      </c>
      <c r="M1524" s="570">
        <f>'KL TTHT CV DOT 2'!P1523</f>
        <v>0</v>
      </c>
      <c r="N1524" s="570">
        <f>'KL TTHT CV DOT 2'!Q1523</f>
        <v>0</v>
      </c>
      <c r="O1524" s="570">
        <f t="shared" si="1266"/>
        <v>0</v>
      </c>
      <c r="P1524" s="879">
        <f t="shared" si="1279"/>
        <v>0</v>
      </c>
      <c r="Q1524" s="570"/>
      <c r="R1524" s="570"/>
      <c r="S1524" s="879" t="e">
        <f>#REF!+Q1524+R1524</f>
        <v>#REF!</v>
      </c>
      <c r="T1524" s="257">
        <f t="shared" si="1295"/>
        <v>0</v>
      </c>
      <c r="U1524" s="257">
        <f t="shared" si="1296"/>
        <v>0</v>
      </c>
      <c r="V1524" s="257">
        <f t="shared" si="1289"/>
        <v>0</v>
      </c>
      <c r="W1524" s="257">
        <f t="shared" si="1297"/>
        <v>0</v>
      </c>
      <c r="X1524" s="257">
        <f t="shared" si="1298"/>
        <v>0</v>
      </c>
      <c r="Y1524" s="257">
        <f t="shared" si="1299"/>
        <v>0</v>
      </c>
      <c r="Z1524" s="257">
        <f t="shared" si="1300"/>
        <v>0</v>
      </c>
      <c r="AA1524" s="990"/>
    </row>
    <row r="1525" spans="1:27" s="6" customFormat="1" outlineLevel="1">
      <c r="A1525" s="8"/>
      <c r="B1525" s="8"/>
      <c r="C1525" s="25" t="s">
        <v>1580</v>
      </c>
      <c r="D1525" s="97">
        <v>42</v>
      </c>
      <c r="E1525" s="97"/>
      <c r="F1525" s="18" t="s">
        <v>624</v>
      </c>
      <c r="G1525" s="62"/>
      <c r="H1525" s="62"/>
      <c r="I1525" s="71">
        <f t="shared" si="1301"/>
        <v>0</v>
      </c>
      <c r="J1525" s="71">
        <f t="shared" si="1302"/>
        <v>0</v>
      </c>
      <c r="K1525" s="71">
        <f t="shared" si="1303"/>
        <v>0</v>
      </c>
      <c r="L1525" s="71">
        <f t="shared" si="1304"/>
        <v>0</v>
      </c>
      <c r="M1525" s="570">
        <f>'KL TTHT CV DOT 2'!P1524</f>
        <v>0</v>
      </c>
      <c r="N1525" s="570">
        <f>'KL TTHT CV DOT 2'!Q1524</f>
        <v>0</v>
      </c>
      <c r="O1525" s="570">
        <f t="shared" si="1266"/>
        <v>0</v>
      </c>
      <c r="P1525" s="879">
        <f t="shared" si="1279"/>
        <v>0</v>
      </c>
      <c r="Q1525" s="570"/>
      <c r="R1525" s="570"/>
      <c r="S1525" s="879" t="e">
        <f>#REF!+Q1525+R1525</f>
        <v>#REF!</v>
      </c>
      <c r="T1525" s="257">
        <f t="shared" si="1295"/>
        <v>0</v>
      </c>
      <c r="U1525" s="257">
        <f t="shared" si="1296"/>
        <v>0</v>
      </c>
      <c r="V1525" s="257">
        <f t="shared" si="1289"/>
        <v>0</v>
      </c>
      <c r="W1525" s="257">
        <f t="shared" si="1297"/>
        <v>0</v>
      </c>
      <c r="X1525" s="257">
        <f t="shared" si="1298"/>
        <v>0</v>
      </c>
      <c r="Y1525" s="257">
        <f t="shared" si="1299"/>
        <v>0</v>
      </c>
      <c r="Z1525" s="257">
        <f t="shared" si="1300"/>
        <v>0</v>
      </c>
      <c r="AA1525" s="990"/>
    </row>
    <row r="1526" spans="1:27" s="6" customFormat="1" outlineLevel="1">
      <c r="A1526" s="8"/>
      <c r="B1526" s="8"/>
      <c r="C1526" s="25" t="s">
        <v>1582</v>
      </c>
      <c r="D1526" s="97">
        <v>7</v>
      </c>
      <c r="E1526" s="97"/>
      <c r="F1526" s="18" t="s">
        <v>624</v>
      </c>
      <c r="G1526" s="62"/>
      <c r="H1526" s="62"/>
      <c r="I1526" s="71">
        <f t="shared" si="1301"/>
        <v>0</v>
      </c>
      <c r="J1526" s="71">
        <f t="shared" si="1302"/>
        <v>0</v>
      </c>
      <c r="K1526" s="71">
        <f t="shared" si="1303"/>
        <v>0</v>
      </c>
      <c r="L1526" s="71">
        <f t="shared" si="1304"/>
        <v>0</v>
      </c>
      <c r="M1526" s="570">
        <f>'KL TTHT CV DOT 2'!P1525</f>
        <v>0</v>
      </c>
      <c r="N1526" s="570">
        <f>'KL TTHT CV DOT 2'!Q1525</f>
        <v>0</v>
      </c>
      <c r="O1526" s="570">
        <f t="shared" si="1266"/>
        <v>0</v>
      </c>
      <c r="P1526" s="879">
        <f t="shared" si="1279"/>
        <v>0</v>
      </c>
      <c r="Q1526" s="570"/>
      <c r="R1526" s="570"/>
      <c r="S1526" s="879" t="e">
        <f>#REF!+Q1526+R1526</f>
        <v>#REF!</v>
      </c>
      <c r="T1526" s="257">
        <f t="shared" si="1295"/>
        <v>0</v>
      </c>
      <c r="U1526" s="257">
        <f t="shared" si="1296"/>
        <v>0</v>
      </c>
      <c r="V1526" s="257">
        <f t="shared" si="1289"/>
        <v>0</v>
      </c>
      <c r="W1526" s="257">
        <f t="shared" si="1297"/>
        <v>0</v>
      </c>
      <c r="X1526" s="257">
        <f t="shared" si="1298"/>
        <v>0</v>
      </c>
      <c r="Y1526" s="257">
        <f t="shared" si="1299"/>
        <v>0</v>
      </c>
      <c r="Z1526" s="257">
        <f t="shared" si="1300"/>
        <v>0</v>
      </c>
      <c r="AA1526" s="990"/>
    </row>
    <row r="1527" spans="1:27" s="6" customFormat="1" outlineLevel="1">
      <c r="A1527" s="8"/>
      <c r="B1527" s="8"/>
      <c r="C1527" s="25" t="s">
        <v>1583</v>
      </c>
      <c r="D1527" s="97">
        <v>1</v>
      </c>
      <c r="E1527" s="97"/>
      <c r="F1527" s="18" t="s">
        <v>619</v>
      </c>
      <c r="G1527" s="62"/>
      <c r="H1527" s="62"/>
      <c r="I1527" s="71">
        <f t="shared" si="1301"/>
        <v>0</v>
      </c>
      <c r="J1527" s="71">
        <f t="shared" si="1302"/>
        <v>0</v>
      </c>
      <c r="K1527" s="71">
        <f t="shared" si="1303"/>
        <v>0</v>
      </c>
      <c r="L1527" s="71">
        <f t="shared" si="1304"/>
        <v>0</v>
      </c>
      <c r="M1527" s="570">
        <f>'KL TTHT CV DOT 2'!P1526</f>
        <v>0</v>
      </c>
      <c r="N1527" s="570">
        <f>'KL TTHT CV DOT 2'!Q1526</f>
        <v>0</v>
      </c>
      <c r="O1527" s="570">
        <f t="shared" si="1266"/>
        <v>0</v>
      </c>
      <c r="P1527" s="879">
        <f t="shared" si="1279"/>
        <v>0</v>
      </c>
      <c r="Q1527" s="570"/>
      <c r="R1527" s="570"/>
      <c r="S1527" s="879" t="e">
        <f>#REF!+Q1527+R1527</f>
        <v>#REF!</v>
      </c>
      <c r="T1527" s="257">
        <f t="shared" si="1295"/>
        <v>0</v>
      </c>
      <c r="U1527" s="257">
        <f t="shared" si="1296"/>
        <v>0</v>
      </c>
      <c r="V1527" s="257">
        <f t="shared" si="1289"/>
        <v>0</v>
      </c>
      <c r="W1527" s="257">
        <f t="shared" si="1297"/>
        <v>0</v>
      </c>
      <c r="X1527" s="257">
        <f t="shared" si="1298"/>
        <v>0</v>
      </c>
      <c r="Y1527" s="257">
        <f t="shared" si="1299"/>
        <v>0</v>
      </c>
      <c r="Z1527" s="257">
        <f t="shared" si="1300"/>
        <v>0</v>
      </c>
      <c r="AA1527" s="990"/>
    </row>
    <row r="1528" spans="1:27" s="6" customFormat="1" outlineLevel="1">
      <c r="A1528" s="8"/>
      <c r="B1528" s="8"/>
      <c r="C1528" s="25" t="s">
        <v>657</v>
      </c>
      <c r="D1528" s="97">
        <v>1</v>
      </c>
      <c r="E1528" s="97"/>
      <c r="F1528" s="18" t="s">
        <v>619</v>
      </c>
      <c r="G1528" s="62"/>
      <c r="H1528" s="62"/>
      <c r="I1528" s="71">
        <f t="shared" si="1301"/>
        <v>0</v>
      </c>
      <c r="J1528" s="71">
        <f t="shared" si="1302"/>
        <v>0</v>
      </c>
      <c r="K1528" s="71">
        <f t="shared" si="1303"/>
        <v>0</v>
      </c>
      <c r="L1528" s="71">
        <f t="shared" si="1304"/>
        <v>0</v>
      </c>
      <c r="M1528" s="570">
        <f>'KL TTHT CV DOT 2'!P1527</f>
        <v>0</v>
      </c>
      <c r="N1528" s="570">
        <f>'KL TTHT CV DOT 2'!Q1527</f>
        <v>0</v>
      </c>
      <c r="O1528" s="570">
        <f t="shared" si="1266"/>
        <v>0</v>
      </c>
      <c r="P1528" s="879">
        <f t="shared" si="1279"/>
        <v>0</v>
      </c>
      <c r="Q1528" s="570"/>
      <c r="R1528" s="570"/>
      <c r="S1528" s="879" t="e">
        <f>#REF!+Q1528+R1528</f>
        <v>#REF!</v>
      </c>
      <c r="T1528" s="257">
        <f t="shared" si="1295"/>
        <v>0</v>
      </c>
      <c r="U1528" s="257">
        <f t="shared" si="1296"/>
        <v>0</v>
      </c>
      <c r="V1528" s="257">
        <f t="shared" si="1289"/>
        <v>0</v>
      </c>
      <c r="W1528" s="257">
        <f t="shared" si="1297"/>
        <v>0</v>
      </c>
      <c r="X1528" s="257">
        <f t="shared" si="1298"/>
        <v>0</v>
      </c>
      <c r="Y1528" s="257">
        <f t="shared" si="1299"/>
        <v>0</v>
      </c>
      <c r="Z1528" s="257">
        <f t="shared" si="1300"/>
        <v>0</v>
      </c>
      <c r="AA1528" s="990"/>
    </row>
    <row r="1529" spans="1:27" s="6" customFormat="1" outlineLevel="1">
      <c r="A1529" s="8"/>
      <c r="B1529" s="8"/>
      <c r="C1529" s="25"/>
      <c r="D1529" s="97"/>
      <c r="E1529" s="97"/>
      <c r="F1529" s="18"/>
      <c r="G1529" s="62"/>
      <c r="H1529" s="62"/>
      <c r="I1529" s="71">
        <f t="shared" si="1301"/>
        <v>0</v>
      </c>
      <c r="J1529" s="71">
        <f t="shared" si="1302"/>
        <v>0</v>
      </c>
      <c r="K1529" s="71">
        <f t="shared" si="1303"/>
        <v>0</v>
      </c>
      <c r="L1529" s="71">
        <f t="shared" si="1304"/>
        <v>0</v>
      </c>
      <c r="M1529" s="570">
        <f>'KL TTHT CV DOT 2'!P1528</f>
        <v>0</v>
      </c>
      <c r="N1529" s="570">
        <f>'KL TTHT CV DOT 2'!Q1528</f>
        <v>0</v>
      </c>
      <c r="O1529" s="570">
        <f t="shared" ref="O1529:O1592" si="1305">M1529+N1529</f>
        <v>0</v>
      </c>
      <c r="P1529" s="879">
        <f t="shared" si="1279"/>
        <v>0</v>
      </c>
      <c r="Q1529" s="570"/>
      <c r="R1529" s="570"/>
      <c r="S1529" s="879" t="e">
        <f>#REF!+Q1529+R1529</f>
        <v>#REF!</v>
      </c>
      <c r="T1529" s="257">
        <f t="shared" si="1295"/>
        <v>0</v>
      </c>
      <c r="U1529" s="257">
        <f t="shared" si="1296"/>
        <v>0</v>
      </c>
      <c r="V1529" s="257">
        <f t="shared" si="1289"/>
        <v>0</v>
      </c>
      <c r="W1529" s="257">
        <f t="shared" si="1297"/>
        <v>0</v>
      </c>
      <c r="X1529" s="257">
        <f t="shared" si="1298"/>
        <v>0</v>
      </c>
      <c r="Y1529" s="257">
        <f t="shared" si="1299"/>
        <v>0</v>
      </c>
      <c r="Z1529" s="257">
        <f t="shared" si="1300"/>
        <v>0</v>
      </c>
      <c r="AA1529" s="990"/>
    </row>
    <row r="1530" spans="1:27" s="6" customFormat="1" outlineLevel="1">
      <c r="A1530" s="8"/>
      <c r="B1530" s="8"/>
      <c r="C1530" s="25" t="s">
        <v>1111</v>
      </c>
      <c r="D1530" s="97"/>
      <c r="E1530" s="97"/>
      <c r="F1530" s="18"/>
      <c r="G1530" s="62"/>
      <c r="H1530" s="62"/>
      <c r="I1530" s="71">
        <f t="shared" si="1301"/>
        <v>0</v>
      </c>
      <c r="J1530" s="71">
        <f t="shared" si="1302"/>
        <v>0</v>
      </c>
      <c r="K1530" s="71">
        <f t="shared" si="1303"/>
        <v>0</v>
      </c>
      <c r="L1530" s="71">
        <f t="shared" si="1304"/>
        <v>0</v>
      </c>
      <c r="M1530" s="570">
        <f>'KL TTHT CV DOT 2'!P1529</f>
        <v>0</v>
      </c>
      <c r="N1530" s="570">
        <f>'KL TTHT CV DOT 2'!Q1529</f>
        <v>0</v>
      </c>
      <c r="O1530" s="570">
        <f t="shared" si="1305"/>
        <v>0</v>
      </c>
      <c r="P1530" s="879">
        <f t="shared" si="1279"/>
        <v>0</v>
      </c>
      <c r="Q1530" s="570"/>
      <c r="R1530" s="570"/>
      <c r="S1530" s="879" t="e">
        <f>#REF!+Q1530+R1530</f>
        <v>#REF!</v>
      </c>
      <c r="T1530" s="257">
        <f t="shared" si="1295"/>
        <v>0</v>
      </c>
      <c r="U1530" s="257">
        <f t="shared" si="1296"/>
        <v>0</v>
      </c>
      <c r="V1530" s="257">
        <f t="shared" si="1289"/>
        <v>0</v>
      </c>
      <c r="W1530" s="257">
        <f t="shared" si="1297"/>
        <v>0</v>
      </c>
      <c r="X1530" s="257">
        <f t="shared" si="1298"/>
        <v>0</v>
      </c>
      <c r="Y1530" s="257">
        <f t="shared" si="1299"/>
        <v>0</v>
      </c>
      <c r="Z1530" s="257">
        <f t="shared" si="1300"/>
        <v>0</v>
      </c>
      <c r="AA1530" s="990"/>
    </row>
    <row r="1531" spans="1:27" s="6" customFormat="1" outlineLevel="1">
      <c r="A1531" s="8"/>
      <c r="B1531" s="8"/>
      <c r="C1531" s="25" t="s">
        <v>1584</v>
      </c>
      <c r="D1531" s="97">
        <v>11</v>
      </c>
      <c r="E1531" s="97"/>
      <c r="F1531" s="18" t="s">
        <v>624</v>
      </c>
      <c r="G1531" s="62"/>
      <c r="H1531" s="62"/>
      <c r="I1531" s="71">
        <f t="shared" si="1301"/>
        <v>0</v>
      </c>
      <c r="J1531" s="71">
        <f t="shared" si="1302"/>
        <v>0</v>
      </c>
      <c r="K1531" s="71">
        <f t="shared" si="1303"/>
        <v>0</v>
      </c>
      <c r="L1531" s="71">
        <f t="shared" si="1304"/>
        <v>0</v>
      </c>
      <c r="M1531" s="570">
        <f>'KL TTHT CV DOT 2'!P1530</f>
        <v>0</v>
      </c>
      <c r="N1531" s="570">
        <f>'KL TTHT CV DOT 2'!Q1530</f>
        <v>0</v>
      </c>
      <c r="O1531" s="570">
        <f t="shared" si="1305"/>
        <v>0</v>
      </c>
      <c r="P1531" s="879">
        <f t="shared" si="1279"/>
        <v>0</v>
      </c>
      <c r="Q1531" s="570"/>
      <c r="R1531" s="570"/>
      <c r="S1531" s="879" t="e">
        <f>#REF!+Q1531+R1531</f>
        <v>#REF!</v>
      </c>
      <c r="T1531" s="257">
        <f t="shared" si="1295"/>
        <v>0</v>
      </c>
      <c r="U1531" s="257">
        <f t="shared" si="1296"/>
        <v>0</v>
      </c>
      <c r="V1531" s="257">
        <f t="shared" si="1289"/>
        <v>0</v>
      </c>
      <c r="W1531" s="257">
        <f t="shared" si="1297"/>
        <v>0</v>
      </c>
      <c r="X1531" s="257">
        <f t="shared" si="1298"/>
        <v>0</v>
      </c>
      <c r="Y1531" s="257">
        <f t="shared" si="1299"/>
        <v>0</v>
      </c>
      <c r="Z1531" s="257">
        <f t="shared" si="1300"/>
        <v>0</v>
      </c>
      <c r="AA1531" s="990"/>
    </row>
    <row r="1532" spans="1:27" s="6" customFormat="1" outlineLevel="1">
      <c r="A1532" s="8"/>
      <c r="B1532" s="8"/>
      <c r="C1532" s="25" t="s">
        <v>1585</v>
      </c>
      <c r="D1532" s="97">
        <v>8</v>
      </c>
      <c r="E1532" s="97"/>
      <c r="F1532" s="18" t="s">
        <v>624</v>
      </c>
      <c r="G1532" s="62"/>
      <c r="H1532" s="62"/>
      <c r="I1532" s="71">
        <f t="shared" si="1301"/>
        <v>0</v>
      </c>
      <c r="J1532" s="71">
        <f t="shared" si="1302"/>
        <v>0</v>
      </c>
      <c r="K1532" s="71">
        <f t="shared" si="1303"/>
        <v>0</v>
      </c>
      <c r="L1532" s="71">
        <f t="shared" si="1304"/>
        <v>0</v>
      </c>
      <c r="M1532" s="570">
        <f>'KL TTHT CV DOT 2'!P1531</f>
        <v>0</v>
      </c>
      <c r="N1532" s="570">
        <f>'KL TTHT CV DOT 2'!Q1531</f>
        <v>0</v>
      </c>
      <c r="O1532" s="570">
        <f t="shared" si="1305"/>
        <v>0</v>
      </c>
      <c r="P1532" s="879">
        <f t="shared" si="1279"/>
        <v>0</v>
      </c>
      <c r="Q1532" s="570"/>
      <c r="R1532" s="570"/>
      <c r="S1532" s="879" t="e">
        <f>#REF!+Q1532+R1532</f>
        <v>#REF!</v>
      </c>
      <c r="T1532" s="257">
        <f t="shared" si="1295"/>
        <v>0</v>
      </c>
      <c r="U1532" s="257">
        <f t="shared" si="1296"/>
        <v>0</v>
      </c>
      <c r="V1532" s="257">
        <f t="shared" si="1289"/>
        <v>0</v>
      </c>
      <c r="W1532" s="257">
        <f t="shared" si="1297"/>
        <v>0</v>
      </c>
      <c r="X1532" s="257">
        <f t="shared" si="1298"/>
        <v>0</v>
      </c>
      <c r="Y1532" s="257">
        <f t="shared" si="1299"/>
        <v>0</v>
      </c>
      <c r="Z1532" s="257">
        <f t="shared" si="1300"/>
        <v>0</v>
      </c>
      <c r="AA1532" s="990"/>
    </row>
    <row r="1533" spans="1:27" s="6" customFormat="1" outlineLevel="1">
      <c r="A1533" s="8"/>
      <c r="B1533" s="8"/>
      <c r="C1533" s="25" t="s">
        <v>1586</v>
      </c>
      <c r="D1533" s="97">
        <v>1</v>
      </c>
      <c r="E1533" s="97"/>
      <c r="F1533" s="18" t="s">
        <v>619</v>
      </c>
      <c r="G1533" s="62"/>
      <c r="H1533" s="62"/>
      <c r="I1533" s="71">
        <f t="shared" si="1301"/>
        <v>0</v>
      </c>
      <c r="J1533" s="71">
        <f t="shared" si="1302"/>
        <v>0</v>
      </c>
      <c r="K1533" s="71">
        <f t="shared" si="1303"/>
        <v>0</v>
      </c>
      <c r="L1533" s="71">
        <f t="shared" si="1304"/>
        <v>0</v>
      </c>
      <c r="M1533" s="570">
        <f>'KL TTHT CV DOT 2'!P1532</f>
        <v>0</v>
      </c>
      <c r="N1533" s="570">
        <f>'KL TTHT CV DOT 2'!Q1532</f>
        <v>0</v>
      </c>
      <c r="O1533" s="570">
        <f t="shared" si="1305"/>
        <v>0</v>
      </c>
      <c r="P1533" s="879">
        <f t="shared" si="1279"/>
        <v>0</v>
      </c>
      <c r="Q1533" s="570"/>
      <c r="R1533" s="570"/>
      <c r="S1533" s="879" t="e">
        <f>#REF!+Q1533+R1533</f>
        <v>#REF!</v>
      </c>
      <c r="T1533" s="257">
        <f t="shared" si="1295"/>
        <v>0</v>
      </c>
      <c r="U1533" s="257">
        <f t="shared" si="1296"/>
        <v>0</v>
      </c>
      <c r="V1533" s="257">
        <f t="shared" si="1289"/>
        <v>0</v>
      </c>
      <c r="W1533" s="257">
        <f t="shared" si="1297"/>
        <v>0</v>
      </c>
      <c r="X1533" s="257">
        <f t="shared" si="1298"/>
        <v>0</v>
      </c>
      <c r="Y1533" s="257">
        <f t="shared" si="1299"/>
        <v>0</v>
      </c>
      <c r="Z1533" s="257">
        <f t="shared" si="1300"/>
        <v>0</v>
      </c>
      <c r="AA1533" s="990"/>
    </row>
    <row r="1534" spans="1:27" s="6" customFormat="1" outlineLevel="1">
      <c r="A1534" s="8"/>
      <c r="B1534" s="8"/>
      <c r="C1534" s="25" t="s">
        <v>1587</v>
      </c>
      <c r="D1534" s="97">
        <v>1</v>
      </c>
      <c r="E1534" s="97"/>
      <c r="F1534" s="18" t="s">
        <v>619</v>
      </c>
      <c r="G1534" s="62"/>
      <c r="H1534" s="62"/>
      <c r="I1534" s="71">
        <f t="shared" si="1301"/>
        <v>0</v>
      </c>
      <c r="J1534" s="71">
        <f t="shared" si="1302"/>
        <v>0</v>
      </c>
      <c r="K1534" s="71">
        <f t="shared" si="1303"/>
        <v>0</v>
      </c>
      <c r="L1534" s="71">
        <f t="shared" si="1304"/>
        <v>0</v>
      </c>
      <c r="M1534" s="570">
        <f>'KL TTHT CV DOT 2'!P1533</f>
        <v>0</v>
      </c>
      <c r="N1534" s="570">
        <f>'KL TTHT CV DOT 2'!Q1533</f>
        <v>0</v>
      </c>
      <c r="O1534" s="570">
        <f t="shared" si="1305"/>
        <v>0</v>
      </c>
      <c r="P1534" s="879">
        <f t="shared" si="1279"/>
        <v>0</v>
      </c>
      <c r="Q1534" s="570"/>
      <c r="R1534" s="570"/>
      <c r="S1534" s="879" t="e">
        <f>#REF!+Q1534+R1534</f>
        <v>#REF!</v>
      </c>
      <c r="T1534" s="257">
        <f t="shared" si="1295"/>
        <v>0</v>
      </c>
      <c r="U1534" s="257">
        <f t="shared" si="1296"/>
        <v>0</v>
      </c>
      <c r="V1534" s="257">
        <f t="shared" si="1289"/>
        <v>0</v>
      </c>
      <c r="W1534" s="257">
        <f t="shared" si="1297"/>
        <v>0</v>
      </c>
      <c r="X1534" s="257">
        <f t="shared" si="1298"/>
        <v>0</v>
      </c>
      <c r="Y1534" s="257">
        <f t="shared" si="1299"/>
        <v>0</v>
      </c>
      <c r="Z1534" s="257">
        <f t="shared" si="1300"/>
        <v>0</v>
      </c>
      <c r="AA1534" s="990"/>
    </row>
    <row r="1535" spans="1:27" s="6" customFormat="1">
      <c r="A1535" s="21"/>
      <c r="B1535" s="21"/>
      <c r="C1535" s="28"/>
      <c r="D1535" s="99"/>
      <c r="E1535" s="99"/>
      <c r="F1535" s="37"/>
      <c r="G1535" s="82"/>
      <c r="H1535" s="82"/>
      <c r="I1535" s="82"/>
      <c r="J1535" s="82"/>
      <c r="K1535" s="82"/>
      <c r="L1535" s="62"/>
      <c r="M1535" s="574">
        <f>'KL TTHT CV DOT 2'!P1534</f>
        <v>0</v>
      </c>
      <c r="N1535" s="574">
        <f>'KL TTHT CV DOT 2'!Q1534</f>
        <v>0</v>
      </c>
      <c r="O1535" s="574">
        <f t="shared" si="1305"/>
        <v>0</v>
      </c>
      <c r="P1535" s="883">
        <f t="shared" si="1279"/>
        <v>0</v>
      </c>
      <c r="Q1535" s="574"/>
      <c r="R1535" s="574"/>
      <c r="S1535" s="883" t="e">
        <f>#REF!+Q1535+R1535</f>
        <v>#REF!</v>
      </c>
      <c r="T1535" s="255">
        <f t="shared" si="1295"/>
        <v>0</v>
      </c>
      <c r="U1535" s="255">
        <f t="shared" si="1296"/>
        <v>0</v>
      </c>
      <c r="V1535" s="255">
        <f t="shared" si="1289"/>
        <v>0</v>
      </c>
      <c r="W1535" s="255">
        <f t="shared" si="1297"/>
        <v>0</v>
      </c>
      <c r="X1535" s="255">
        <f t="shared" si="1298"/>
        <v>0</v>
      </c>
      <c r="Y1535" s="255">
        <f t="shared" si="1299"/>
        <v>0</v>
      </c>
      <c r="Z1535" s="255">
        <f t="shared" si="1300"/>
        <v>0</v>
      </c>
      <c r="AA1535" s="990"/>
    </row>
    <row r="1536" spans="1:27" ht="15.6">
      <c r="A1536" s="647"/>
      <c r="B1536" s="647"/>
      <c r="C1536" s="652" t="s">
        <v>1674</v>
      </c>
      <c r="D1536" s="648"/>
      <c r="E1536" s="648"/>
      <c r="F1536" s="649"/>
      <c r="G1536" s="650"/>
      <c r="H1536" s="650"/>
      <c r="I1536" s="650"/>
      <c r="J1536" s="650"/>
      <c r="K1536" s="650"/>
      <c r="L1536" s="653">
        <f>SUBTOTAL(9,L1537:L1832)</f>
        <v>3204713406.5221486</v>
      </c>
      <c r="M1536" s="651">
        <f>'KL TTHT CV DOT 2'!P1535</f>
        <v>0</v>
      </c>
      <c r="N1536" s="1016">
        <f>'KL TTHT CV DOT 2'!Q1535</f>
        <v>0</v>
      </c>
      <c r="O1536" s="1016">
        <f t="shared" si="1305"/>
        <v>0</v>
      </c>
      <c r="P1536" s="651">
        <f t="shared" si="1279"/>
        <v>0</v>
      </c>
      <c r="Q1536" s="651"/>
      <c r="R1536" s="651"/>
      <c r="S1536" s="651" t="e">
        <f>#REF!+Q1536+R1536</f>
        <v>#REF!</v>
      </c>
      <c r="T1536" s="840"/>
      <c r="U1536" s="840"/>
      <c r="V1536" s="863">
        <f>SUBTOTAL(9,V1537:V1832)</f>
        <v>189607500</v>
      </c>
      <c r="W1536" s="840"/>
      <c r="X1536" s="840"/>
      <c r="Y1536" s="863">
        <f>SUBTOTAL(9,Y1537:Y1832)</f>
        <v>157611605.11250001</v>
      </c>
      <c r="Z1536" s="863">
        <f>SUBTOTAL(9,Z1537:Z1832)</f>
        <v>347219105.11250001</v>
      </c>
      <c r="AA1536" s="999"/>
    </row>
    <row r="1537" spans="1:27" s="6" customFormat="1" ht="15.6">
      <c r="A1537" s="64" t="s">
        <v>76</v>
      </c>
      <c r="B1537" s="64"/>
      <c r="C1537" s="65" t="s">
        <v>38</v>
      </c>
      <c r="D1537" s="117"/>
      <c r="E1537" s="66"/>
      <c r="F1537" s="67"/>
      <c r="G1537" s="477"/>
      <c r="H1537" s="477"/>
      <c r="I1537" s="68"/>
      <c r="J1537" s="68">
        <f>SUBTOTAL(9,J1538:J1590)</f>
        <v>876156669.52160192</v>
      </c>
      <c r="K1537" s="68">
        <f>SUBTOTAL(9,K1538:K1590)</f>
        <v>245761873.27888826</v>
      </c>
      <c r="L1537" s="68">
        <f>SUBTOTAL(9,L1538:L1590)</f>
        <v>1121918542.8004899</v>
      </c>
      <c r="M1537" s="68">
        <f>'KL TTHT CV DOT 2'!P1536</f>
        <v>0</v>
      </c>
      <c r="N1537" s="580">
        <f>'KL TTHT CV DOT 2'!Q1536</f>
        <v>0</v>
      </c>
      <c r="O1537" s="580">
        <f t="shared" si="1305"/>
        <v>0</v>
      </c>
      <c r="P1537" s="886">
        <f t="shared" si="1279"/>
        <v>0</v>
      </c>
      <c r="Q1537" s="68"/>
      <c r="R1537" s="68"/>
      <c r="S1537" s="886" t="e">
        <f>#REF!+Q1537+R1537</f>
        <v>#REF!</v>
      </c>
      <c r="T1537" s="256">
        <f t="shared" ref="T1537:Z1537" si="1306">SUBTOTAL(9,T1538:T1590)</f>
        <v>0</v>
      </c>
      <c r="U1537" s="256">
        <f t="shared" si="1306"/>
        <v>0</v>
      </c>
      <c r="V1537" s="256">
        <f t="shared" si="1306"/>
        <v>0</v>
      </c>
      <c r="W1537" s="256">
        <f t="shared" si="1306"/>
        <v>0</v>
      </c>
      <c r="X1537" s="256">
        <f t="shared" si="1306"/>
        <v>0</v>
      </c>
      <c r="Y1537" s="256">
        <f t="shared" si="1306"/>
        <v>0</v>
      </c>
      <c r="Z1537" s="256">
        <f t="shared" si="1306"/>
        <v>0</v>
      </c>
      <c r="AA1537" s="999"/>
    </row>
    <row r="1538" spans="1:27" s="6" customFormat="1" outlineLevel="1">
      <c r="A1538" s="19" t="s">
        <v>175</v>
      </c>
      <c r="B1538" s="19"/>
      <c r="C1538" s="35" t="s">
        <v>176</v>
      </c>
      <c r="D1538" s="98"/>
      <c r="E1538" s="73"/>
      <c r="F1538" s="22"/>
      <c r="G1538" s="74"/>
      <c r="H1538" s="74"/>
      <c r="I1538" s="74"/>
      <c r="J1538" s="75">
        <f>SUBTOTAL(9,J1539:J1590)</f>
        <v>876156669.52160192</v>
      </c>
      <c r="K1538" s="75">
        <f>SUBTOTAL(9,K1539:K1590)</f>
        <v>245761873.27888826</v>
      </c>
      <c r="L1538" s="75">
        <f>SUBTOTAL(9,L1539:L1590)</f>
        <v>1121918542.8004899</v>
      </c>
      <c r="M1538" s="75">
        <f>'KL TTHT CV DOT 2'!P1537</f>
        <v>0</v>
      </c>
      <c r="N1538" s="571">
        <f>'KL TTHT CV DOT 2'!Q1537</f>
        <v>0</v>
      </c>
      <c r="O1538" s="571">
        <f t="shared" si="1305"/>
        <v>0</v>
      </c>
      <c r="P1538" s="555">
        <f t="shared" si="1279"/>
        <v>0</v>
      </c>
      <c r="Q1538" s="75"/>
      <c r="R1538" s="75"/>
      <c r="S1538" s="555" t="e">
        <f>#REF!+Q1538+R1538</f>
        <v>#REF!</v>
      </c>
      <c r="T1538" s="259">
        <f t="shared" ref="T1538:Z1538" si="1307">SUBTOTAL(9,T1539:T1590)</f>
        <v>0</v>
      </c>
      <c r="U1538" s="259">
        <f t="shared" si="1307"/>
        <v>0</v>
      </c>
      <c r="V1538" s="259">
        <f t="shared" si="1307"/>
        <v>0</v>
      </c>
      <c r="W1538" s="259">
        <f t="shared" si="1307"/>
        <v>0</v>
      </c>
      <c r="X1538" s="259">
        <f t="shared" si="1307"/>
        <v>0</v>
      </c>
      <c r="Y1538" s="259">
        <f t="shared" si="1307"/>
        <v>0</v>
      </c>
      <c r="Z1538" s="259">
        <f t="shared" si="1307"/>
        <v>0</v>
      </c>
      <c r="AA1538" s="988"/>
    </row>
    <row r="1539" spans="1:27" s="6" customFormat="1" outlineLevel="1">
      <c r="A1539" s="8" t="s">
        <v>177</v>
      </c>
      <c r="B1539" s="8"/>
      <c r="C1539" s="25" t="s">
        <v>178</v>
      </c>
      <c r="D1539" s="94">
        <v>1</v>
      </c>
      <c r="E1539" s="97">
        <v>1</v>
      </c>
      <c r="F1539" s="18" t="s">
        <v>10</v>
      </c>
      <c r="G1539" s="71"/>
      <c r="H1539" s="71"/>
      <c r="I1539" s="71"/>
      <c r="J1539" s="77">
        <f>SUBTOTAL(9,J1540:J1577)</f>
        <v>304034489.60426581</v>
      </c>
      <c r="K1539" s="77">
        <f t="shared" ref="K1539:L1539" si="1308">SUBTOTAL(9,K1540:K1577)</f>
        <v>189644193.28888404</v>
      </c>
      <c r="L1539" s="77">
        <f t="shared" si="1308"/>
        <v>493678682.89314985</v>
      </c>
      <c r="M1539" s="572">
        <f>'KL TTHT CV DOT 2'!P1538</f>
        <v>0</v>
      </c>
      <c r="N1539" s="572">
        <f>'KL TTHT CV DOT 2'!Q1538</f>
        <v>0</v>
      </c>
      <c r="O1539" s="572">
        <f t="shared" si="1305"/>
        <v>0</v>
      </c>
      <c r="P1539" s="556">
        <f t="shared" si="1279"/>
        <v>0</v>
      </c>
      <c r="Q1539" s="77"/>
      <c r="R1539" s="77"/>
      <c r="S1539" s="556" t="e">
        <f>#REF!+Q1539+R1539</f>
        <v>#REF!</v>
      </c>
      <c r="T1539" s="254">
        <f>SUBTOTAL(9,T1540:T1577)</f>
        <v>0</v>
      </c>
      <c r="U1539" s="254">
        <f t="shared" ref="U1539:V1539" si="1309">SUBTOTAL(9,U1540:U1577)</f>
        <v>0</v>
      </c>
      <c r="V1539" s="254">
        <f t="shared" si="1309"/>
        <v>0</v>
      </c>
      <c r="W1539" s="254">
        <f>SUBTOTAL(9,W1540:W1577)</f>
        <v>0</v>
      </c>
      <c r="X1539" s="254">
        <f t="shared" ref="X1539:Y1539" si="1310">SUBTOTAL(9,X1540:X1577)</f>
        <v>0</v>
      </c>
      <c r="Y1539" s="254">
        <f t="shared" si="1310"/>
        <v>0</v>
      </c>
      <c r="Z1539" s="254">
        <f t="shared" ref="Z1539" si="1311">SUBTOTAL(9,Z1540:Z1577)</f>
        <v>0</v>
      </c>
      <c r="AA1539" s="988"/>
    </row>
    <row r="1540" spans="1:27" s="6" customFormat="1" outlineLevel="1">
      <c r="A1540" s="8"/>
      <c r="B1540" s="8"/>
      <c r="C1540" s="28" t="s">
        <v>1112</v>
      </c>
      <c r="D1540" s="94"/>
      <c r="E1540" s="97"/>
      <c r="F1540" s="18"/>
      <c r="G1540" s="71"/>
      <c r="H1540" s="71"/>
      <c r="I1540" s="71"/>
      <c r="J1540" s="77">
        <f>SUBTOTAL(9,J1541:J1550)</f>
        <v>32646354.870528627</v>
      </c>
      <c r="K1540" s="77">
        <f t="shared" ref="K1540:L1540" si="1312">SUBTOTAL(9,K1541:K1550)</f>
        <v>20550720.396438114</v>
      </c>
      <c r="L1540" s="77">
        <f t="shared" si="1312"/>
        <v>53197075.266966745</v>
      </c>
      <c r="M1540" s="572">
        <f>'KL TTHT CV DOT 2'!P1539</f>
        <v>0</v>
      </c>
      <c r="N1540" s="572">
        <f>'KL TTHT CV DOT 2'!Q1539</f>
        <v>0</v>
      </c>
      <c r="O1540" s="572">
        <f t="shared" si="1305"/>
        <v>0</v>
      </c>
      <c r="P1540" s="556">
        <f t="shared" si="1279"/>
        <v>0</v>
      </c>
      <c r="Q1540" s="77"/>
      <c r="R1540" s="77"/>
      <c r="S1540" s="556" t="e">
        <f>#REF!+Q1540+R1540</f>
        <v>#REF!</v>
      </c>
      <c r="T1540" s="254">
        <f>SUBTOTAL(9,T1541:T1550)</f>
        <v>0</v>
      </c>
      <c r="U1540" s="254">
        <f t="shared" ref="U1540:V1540" si="1313">SUBTOTAL(9,U1541:U1550)</f>
        <v>0</v>
      </c>
      <c r="V1540" s="254">
        <f t="shared" si="1313"/>
        <v>0</v>
      </c>
      <c r="W1540" s="254">
        <f>SUBTOTAL(9,W1541:W1550)</f>
        <v>0</v>
      </c>
      <c r="X1540" s="254">
        <f t="shared" ref="X1540:Y1540" si="1314">SUBTOTAL(9,X1541:X1550)</f>
        <v>0</v>
      </c>
      <c r="Y1540" s="254">
        <f t="shared" si="1314"/>
        <v>0</v>
      </c>
      <c r="Z1540" s="254">
        <f t="shared" ref="Z1540" si="1315">SUBTOTAL(9,Z1541:Z1550)</f>
        <v>0</v>
      </c>
      <c r="AA1540" s="988"/>
    </row>
    <row r="1541" spans="1:27" s="6" customFormat="1" outlineLevel="2">
      <c r="A1541" s="8"/>
      <c r="B1541" s="8"/>
      <c r="C1541" s="25" t="s">
        <v>1113</v>
      </c>
      <c r="D1541" s="97">
        <v>2</v>
      </c>
      <c r="E1541" s="97">
        <v>2</v>
      </c>
      <c r="F1541" s="18" t="s">
        <v>660</v>
      </c>
      <c r="G1541" s="199">
        <v>0</v>
      </c>
      <c r="H1541" s="199">
        <v>6300000</v>
      </c>
      <c r="I1541" s="71">
        <f>SUM(G1541:H1541)</f>
        <v>6300000</v>
      </c>
      <c r="J1541" s="71">
        <f>G1541*E1541</f>
        <v>0</v>
      </c>
      <c r="K1541" s="71">
        <f>H1541*E1541</f>
        <v>12600000</v>
      </c>
      <c r="L1541" s="71">
        <f>I1541*E1541</f>
        <v>12600000</v>
      </c>
      <c r="M1541" s="570">
        <f>'KL TTHT CV DOT 2'!P1540</f>
        <v>0</v>
      </c>
      <c r="N1541" s="570">
        <f>'KL TTHT CV DOT 2'!Q1540</f>
        <v>0</v>
      </c>
      <c r="O1541" s="570">
        <f t="shared" si="1305"/>
        <v>0</v>
      </c>
      <c r="P1541" s="552">
        <f t="shared" si="1279"/>
        <v>0</v>
      </c>
      <c r="Q1541" s="71"/>
      <c r="R1541" s="71"/>
      <c r="S1541" s="552" t="e">
        <f>#REF!+Q1541+R1541</f>
        <v>#REF!</v>
      </c>
      <c r="T1541" s="257">
        <f t="shared" ref="T1541:T1550" si="1316">M1541*J1541</f>
        <v>0</v>
      </c>
      <c r="U1541" s="257">
        <f t="shared" ref="U1541:U1550" si="1317">M1541*K1541</f>
        <v>0</v>
      </c>
      <c r="V1541" s="257">
        <f t="shared" si="1289"/>
        <v>0</v>
      </c>
      <c r="W1541" s="257">
        <f t="shared" ref="W1541:W1550" si="1318">J1541*N1541</f>
        <v>0</v>
      </c>
      <c r="X1541" s="257">
        <f t="shared" ref="X1541:X1550" si="1319">K1541*N1541</f>
        <v>0</v>
      </c>
      <c r="Y1541" s="257">
        <f t="shared" ref="Y1541:Y1550" si="1320">W1541+X1541</f>
        <v>0</v>
      </c>
      <c r="Z1541" s="257">
        <f t="shared" ref="Z1541:Z1550" si="1321">V1541+Y1541</f>
        <v>0</v>
      </c>
      <c r="AA1541" s="990"/>
    </row>
    <row r="1542" spans="1:27" s="6" customFormat="1" outlineLevel="2">
      <c r="A1542" s="8"/>
      <c r="B1542" s="8"/>
      <c r="C1542" s="25" t="s">
        <v>1115</v>
      </c>
      <c r="D1542" s="97">
        <v>1</v>
      </c>
      <c r="E1542" s="97">
        <v>1</v>
      </c>
      <c r="F1542" s="18" t="s">
        <v>660</v>
      </c>
      <c r="G1542" s="199">
        <v>19550000</v>
      </c>
      <c r="H1542" s="199">
        <v>385000.00000000006</v>
      </c>
      <c r="I1542" s="71">
        <f t="shared" ref="I1542:I1549" si="1322">SUM(G1542:H1542)</f>
        <v>19935000</v>
      </c>
      <c r="J1542" s="71">
        <f t="shared" ref="J1542:J1549" si="1323">G1542*E1542</f>
        <v>19550000</v>
      </c>
      <c r="K1542" s="71">
        <f t="shared" ref="K1542:K1549" si="1324">H1542*E1542</f>
        <v>385000.00000000006</v>
      </c>
      <c r="L1542" s="71">
        <f t="shared" ref="L1542:L1549" si="1325">I1542*E1542</f>
        <v>19935000</v>
      </c>
      <c r="M1542" s="570">
        <f>'KL TTHT CV DOT 2'!P1541</f>
        <v>0</v>
      </c>
      <c r="N1542" s="570">
        <f>'KL TTHT CV DOT 2'!Q1541</f>
        <v>0</v>
      </c>
      <c r="O1542" s="570">
        <f t="shared" si="1305"/>
        <v>0</v>
      </c>
      <c r="P1542" s="552">
        <f t="shared" si="1279"/>
        <v>0</v>
      </c>
      <c r="Q1542" s="71"/>
      <c r="R1542" s="71"/>
      <c r="S1542" s="552" t="e">
        <f>#REF!+Q1542+R1542</f>
        <v>#REF!</v>
      </c>
      <c r="T1542" s="257">
        <f t="shared" si="1316"/>
        <v>0</v>
      </c>
      <c r="U1542" s="257">
        <f t="shared" si="1317"/>
        <v>0</v>
      </c>
      <c r="V1542" s="257">
        <f t="shared" si="1289"/>
        <v>0</v>
      </c>
      <c r="W1542" s="257">
        <f t="shared" si="1318"/>
        <v>0</v>
      </c>
      <c r="X1542" s="257">
        <f t="shared" si="1319"/>
        <v>0</v>
      </c>
      <c r="Y1542" s="257">
        <f t="shared" si="1320"/>
        <v>0</v>
      </c>
      <c r="Z1542" s="257">
        <f t="shared" si="1321"/>
        <v>0</v>
      </c>
      <c r="AA1542" s="990"/>
    </row>
    <row r="1543" spans="1:27" s="6" customFormat="1" outlineLevel="2">
      <c r="A1543" s="8"/>
      <c r="B1543" s="8"/>
      <c r="C1543" s="25" t="s">
        <v>1117</v>
      </c>
      <c r="D1543" s="94">
        <v>160</v>
      </c>
      <c r="E1543" s="97">
        <v>163.80000000000001</v>
      </c>
      <c r="F1543" s="18" t="s">
        <v>624</v>
      </c>
      <c r="G1543" s="199">
        <v>25928.399999999998</v>
      </c>
      <c r="H1543" s="199">
        <v>7485.6650000000009</v>
      </c>
      <c r="I1543" s="71">
        <f t="shared" si="1322"/>
        <v>33414.065000000002</v>
      </c>
      <c r="J1543" s="71">
        <f t="shared" si="1323"/>
        <v>4247071.92</v>
      </c>
      <c r="K1543" s="71">
        <f t="shared" si="1324"/>
        <v>1226151.9270000001</v>
      </c>
      <c r="L1543" s="71">
        <f t="shared" si="1325"/>
        <v>5473223.847000001</v>
      </c>
      <c r="M1543" s="570">
        <f>'KL TTHT CV DOT 2'!P1542</f>
        <v>0</v>
      </c>
      <c r="N1543" s="570">
        <f>'KL TTHT CV DOT 2'!Q1542</f>
        <v>0</v>
      </c>
      <c r="O1543" s="570">
        <f t="shared" si="1305"/>
        <v>0</v>
      </c>
      <c r="P1543" s="552">
        <f t="shared" si="1279"/>
        <v>0</v>
      </c>
      <c r="Q1543" s="71"/>
      <c r="R1543" s="71"/>
      <c r="S1543" s="552" t="e">
        <f>#REF!+Q1543+R1543</f>
        <v>#REF!</v>
      </c>
      <c r="T1543" s="257">
        <f t="shared" si="1316"/>
        <v>0</v>
      </c>
      <c r="U1543" s="257">
        <f t="shared" si="1317"/>
        <v>0</v>
      </c>
      <c r="V1543" s="257">
        <f t="shared" si="1289"/>
        <v>0</v>
      </c>
      <c r="W1543" s="257">
        <f t="shared" si="1318"/>
        <v>0</v>
      </c>
      <c r="X1543" s="257">
        <f t="shared" si="1319"/>
        <v>0</v>
      </c>
      <c r="Y1543" s="257">
        <f t="shared" si="1320"/>
        <v>0</v>
      </c>
      <c r="Z1543" s="257">
        <f t="shared" si="1321"/>
        <v>0</v>
      </c>
      <c r="AA1543" s="990"/>
    </row>
    <row r="1544" spans="1:27" s="6" customFormat="1" outlineLevel="2">
      <c r="A1544" s="8"/>
      <c r="B1544" s="8"/>
      <c r="C1544" s="25" t="s">
        <v>1110</v>
      </c>
      <c r="D1544" s="94">
        <v>165</v>
      </c>
      <c r="E1544" s="97">
        <v>163.80000000000001</v>
      </c>
      <c r="F1544" s="18" t="s">
        <v>624</v>
      </c>
      <c r="G1544" s="199">
        <v>15443.88</v>
      </c>
      <c r="H1544" s="199">
        <v>5031.18</v>
      </c>
      <c r="I1544" s="71">
        <f t="shared" si="1322"/>
        <v>20475.059999999998</v>
      </c>
      <c r="J1544" s="71">
        <f t="shared" si="1323"/>
        <v>2529707.5440000002</v>
      </c>
      <c r="K1544" s="71">
        <f t="shared" si="1324"/>
        <v>824107.2840000001</v>
      </c>
      <c r="L1544" s="71">
        <f t="shared" si="1325"/>
        <v>3353814.8279999997</v>
      </c>
      <c r="M1544" s="570">
        <f>'KL TTHT CV DOT 2'!P1543</f>
        <v>0</v>
      </c>
      <c r="N1544" s="570">
        <f>'KL TTHT CV DOT 2'!Q1543</f>
        <v>0</v>
      </c>
      <c r="O1544" s="570">
        <f t="shared" si="1305"/>
        <v>0</v>
      </c>
      <c r="P1544" s="552">
        <f t="shared" si="1279"/>
        <v>0</v>
      </c>
      <c r="Q1544" s="71"/>
      <c r="R1544" s="71"/>
      <c r="S1544" s="552" t="e">
        <f>#REF!+Q1544+R1544</f>
        <v>#REF!</v>
      </c>
      <c r="T1544" s="257">
        <f t="shared" si="1316"/>
        <v>0</v>
      </c>
      <c r="U1544" s="257">
        <f t="shared" si="1317"/>
        <v>0</v>
      </c>
      <c r="V1544" s="257">
        <f t="shared" si="1289"/>
        <v>0</v>
      </c>
      <c r="W1544" s="257">
        <f t="shared" si="1318"/>
        <v>0</v>
      </c>
      <c r="X1544" s="257">
        <f t="shared" si="1319"/>
        <v>0</v>
      </c>
      <c r="Y1544" s="257">
        <f t="shared" si="1320"/>
        <v>0</v>
      </c>
      <c r="Z1544" s="257">
        <f t="shared" si="1321"/>
        <v>0</v>
      </c>
      <c r="AA1544" s="990"/>
    </row>
    <row r="1545" spans="1:27" s="6" customFormat="1" outlineLevel="2">
      <c r="A1545" s="8"/>
      <c r="B1545" s="8"/>
      <c r="C1545" s="25" t="s">
        <v>928</v>
      </c>
      <c r="D1545" s="94">
        <v>243</v>
      </c>
      <c r="E1545" s="97">
        <v>300</v>
      </c>
      <c r="F1545" s="18" t="s">
        <v>624</v>
      </c>
      <c r="G1545" s="199">
        <v>8773.9726027397246</v>
      </c>
      <c r="H1545" s="199">
        <v>14594.016411764707</v>
      </c>
      <c r="I1545" s="71">
        <f t="shared" si="1322"/>
        <v>23367.989014504434</v>
      </c>
      <c r="J1545" s="71">
        <f t="shared" si="1323"/>
        <v>2632191.7808219176</v>
      </c>
      <c r="K1545" s="71">
        <f t="shared" si="1324"/>
        <v>4378204.9235294126</v>
      </c>
      <c r="L1545" s="71">
        <f t="shared" si="1325"/>
        <v>7010396.7043513302</v>
      </c>
      <c r="M1545" s="570">
        <f>'KL TTHT CV DOT 2'!P1544</f>
        <v>0</v>
      </c>
      <c r="N1545" s="570">
        <f>'KL TTHT CV DOT 2'!Q1544</f>
        <v>0</v>
      </c>
      <c r="O1545" s="570">
        <f t="shared" si="1305"/>
        <v>0</v>
      </c>
      <c r="P1545" s="552">
        <f t="shared" si="1279"/>
        <v>0</v>
      </c>
      <c r="Q1545" s="71"/>
      <c r="R1545" s="71"/>
      <c r="S1545" s="552" t="e">
        <f>#REF!+Q1545+R1545</f>
        <v>#REF!</v>
      </c>
      <c r="T1545" s="257">
        <f t="shared" si="1316"/>
        <v>0</v>
      </c>
      <c r="U1545" s="257">
        <f t="shared" si="1317"/>
        <v>0</v>
      </c>
      <c r="V1545" s="257">
        <f t="shared" si="1289"/>
        <v>0</v>
      </c>
      <c r="W1545" s="257">
        <f t="shared" si="1318"/>
        <v>0</v>
      </c>
      <c r="X1545" s="257">
        <f t="shared" si="1319"/>
        <v>0</v>
      </c>
      <c r="Y1545" s="257">
        <f t="shared" si="1320"/>
        <v>0</v>
      </c>
      <c r="Z1545" s="257">
        <f t="shared" si="1321"/>
        <v>0</v>
      </c>
      <c r="AA1545" s="990"/>
    </row>
    <row r="1546" spans="1:27" s="6" customFormat="1" outlineLevel="2">
      <c r="A1546" s="8"/>
      <c r="B1546" s="8"/>
      <c r="C1546" s="25" t="s">
        <v>1183</v>
      </c>
      <c r="D1546" s="94">
        <v>7</v>
      </c>
      <c r="E1546" s="97">
        <v>7.3500000000000005</v>
      </c>
      <c r="F1546" s="18" t="s">
        <v>624</v>
      </c>
      <c r="G1546" s="199">
        <v>3554.7229199999997</v>
      </c>
      <c r="H1546" s="199">
        <v>5289.7058823529414</v>
      </c>
      <c r="I1546" s="71">
        <f t="shared" si="1322"/>
        <v>8844.4288023529407</v>
      </c>
      <c r="J1546" s="71">
        <f t="shared" si="1323"/>
        <v>26127.213462</v>
      </c>
      <c r="K1546" s="71">
        <f t="shared" si="1324"/>
        <v>38879.338235294119</v>
      </c>
      <c r="L1546" s="71">
        <f t="shared" si="1325"/>
        <v>65006.551697294119</v>
      </c>
      <c r="M1546" s="570">
        <f>'KL TTHT CV DOT 2'!P1545</f>
        <v>0</v>
      </c>
      <c r="N1546" s="570">
        <f>'KL TTHT CV DOT 2'!Q1545</f>
        <v>0</v>
      </c>
      <c r="O1546" s="570">
        <f t="shared" si="1305"/>
        <v>0</v>
      </c>
      <c r="P1546" s="552">
        <f t="shared" si="1279"/>
        <v>0</v>
      </c>
      <c r="Q1546" s="71"/>
      <c r="R1546" s="71"/>
      <c r="S1546" s="552" t="e">
        <f>#REF!+Q1546+R1546</f>
        <v>#REF!</v>
      </c>
      <c r="T1546" s="257">
        <f t="shared" si="1316"/>
        <v>0</v>
      </c>
      <c r="U1546" s="257">
        <f t="shared" si="1317"/>
        <v>0</v>
      </c>
      <c r="V1546" s="257">
        <f t="shared" si="1289"/>
        <v>0</v>
      </c>
      <c r="W1546" s="257">
        <f t="shared" si="1318"/>
        <v>0</v>
      </c>
      <c r="X1546" s="257">
        <f t="shared" si="1319"/>
        <v>0</v>
      </c>
      <c r="Y1546" s="257">
        <f t="shared" si="1320"/>
        <v>0</v>
      </c>
      <c r="Z1546" s="257">
        <f t="shared" si="1321"/>
        <v>0</v>
      </c>
      <c r="AA1546" s="990"/>
    </row>
    <row r="1547" spans="1:27" s="6" customFormat="1" outlineLevel="2">
      <c r="A1547" s="8"/>
      <c r="B1547" s="8"/>
      <c r="C1547" s="25" t="s">
        <v>928</v>
      </c>
      <c r="D1547" s="94">
        <v>15</v>
      </c>
      <c r="E1547" s="97"/>
      <c r="F1547" s="18" t="s">
        <v>624</v>
      </c>
      <c r="G1547" s="199">
        <v>8773.9726027397246</v>
      </c>
      <c r="H1547" s="199">
        <v>14594.016411764707</v>
      </c>
      <c r="I1547" s="71">
        <f t="shared" si="1322"/>
        <v>23367.989014504434</v>
      </c>
      <c r="J1547" s="71">
        <f t="shared" si="1323"/>
        <v>0</v>
      </c>
      <c r="K1547" s="71">
        <f t="shared" si="1324"/>
        <v>0</v>
      </c>
      <c r="L1547" s="71">
        <f t="shared" si="1325"/>
        <v>0</v>
      </c>
      <c r="M1547" s="570">
        <f>'KL TTHT CV DOT 2'!P1546</f>
        <v>0</v>
      </c>
      <c r="N1547" s="570">
        <f>'KL TTHT CV DOT 2'!Q1546</f>
        <v>0</v>
      </c>
      <c r="O1547" s="570">
        <f t="shared" si="1305"/>
        <v>0</v>
      </c>
      <c r="P1547" s="552">
        <f t="shared" si="1279"/>
        <v>0</v>
      </c>
      <c r="Q1547" s="71"/>
      <c r="R1547" s="71"/>
      <c r="S1547" s="552" t="e">
        <f>#REF!+Q1547+R1547</f>
        <v>#REF!</v>
      </c>
      <c r="T1547" s="257">
        <f t="shared" si="1316"/>
        <v>0</v>
      </c>
      <c r="U1547" s="257">
        <f t="shared" si="1317"/>
        <v>0</v>
      </c>
      <c r="V1547" s="257">
        <f t="shared" si="1289"/>
        <v>0</v>
      </c>
      <c r="W1547" s="257">
        <f t="shared" si="1318"/>
        <v>0</v>
      </c>
      <c r="X1547" s="257">
        <f t="shared" si="1319"/>
        <v>0</v>
      </c>
      <c r="Y1547" s="257">
        <f t="shared" si="1320"/>
        <v>0</v>
      </c>
      <c r="Z1547" s="257">
        <f t="shared" si="1321"/>
        <v>0</v>
      </c>
      <c r="AA1547" s="990"/>
    </row>
    <row r="1548" spans="1:27" s="6" customFormat="1" outlineLevel="2">
      <c r="A1548" s="8"/>
      <c r="B1548" s="8"/>
      <c r="C1548" s="25" t="s">
        <v>1118</v>
      </c>
      <c r="D1548" s="97">
        <v>1</v>
      </c>
      <c r="E1548" s="97">
        <v>1</v>
      </c>
      <c r="F1548" s="18" t="s">
        <v>619</v>
      </c>
      <c r="G1548" s="199">
        <v>1220418.8040815685</v>
      </c>
      <c r="H1548" s="199">
        <v>366125.64122447051</v>
      </c>
      <c r="I1548" s="71">
        <f t="shared" si="1322"/>
        <v>1586544.4453060389</v>
      </c>
      <c r="J1548" s="71">
        <f t="shared" si="1323"/>
        <v>1220418.8040815685</v>
      </c>
      <c r="K1548" s="71">
        <f t="shared" si="1324"/>
        <v>366125.64122447051</v>
      </c>
      <c r="L1548" s="71">
        <f t="shared" si="1325"/>
        <v>1586544.4453060389</v>
      </c>
      <c r="M1548" s="570">
        <f>'KL TTHT CV DOT 2'!P1547</f>
        <v>0</v>
      </c>
      <c r="N1548" s="570">
        <f>'KL TTHT CV DOT 2'!Q1547</f>
        <v>0</v>
      </c>
      <c r="O1548" s="570">
        <f t="shared" si="1305"/>
        <v>0</v>
      </c>
      <c r="P1548" s="552">
        <f t="shared" si="1279"/>
        <v>0</v>
      </c>
      <c r="Q1548" s="71"/>
      <c r="R1548" s="71"/>
      <c r="S1548" s="552" t="e">
        <f>#REF!+Q1548+R1548</f>
        <v>#REF!</v>
      </c>
      <c r="T1548" s="257">
        <f t="shared" si="1316"/>
        <v>0</v>
      </c>
      <c r="U1548" s="257">
        <f t="shared" si="1317"/>
        <v>0</v>
      </c>
      <c r="V1548" s="257">
        <f t="shared" si="1289"/>
        <v>0</v>
      </c>
      <c r="W1548" s="257">
        <f t="shared" si="1318"/>
        <v>0</v>
      </c>
      <c r="X1548" s="257">
        <f t="shared" si="1319"/>
        <v>0</v>
      </c>
      <c r="Y1548" s="257">
        <f t="shared" si="1320"/>
        <v>0</v>
      </c>
      <c r="Z1548" s="257">
        <f t="shared" si="1321"/>
        <v>0</v>
      </c>
      <c r="AA1548" s="990"/>
    </row>
    <row r="1549" spans="1:27" s="6" customFormat="1" outlineLevel="2">
      <c r="A1549" s="8"/>
      <c r="B1549" s="8"/>
      <c r="C1549" s="25" t="s">
        <v>657</v>
      </c>
      <c r="D1549" s="97">
        <v>1</v>
      </c>
      <c r="E1549" s="97">
        <v>1</v>
      </c>
      <c r="F1549" s="18" t="s">
        <v>619</v>
      </c>
      <c r="G1549" s="199">
        <v>2440837.608163137</v>
      </c>
      <c r="H1549" s="199">
        <v>732251.28244894103</v>
      </c>
      <c r="I1549" s="71">
        <f t="shared" si="1322"/>
        <v>3173088.8906120779</v>
      </c>
      <c r="J1549" s="71">
        <f t="shared" si="1323"/>
        <v>2440837.608163137</v>
      </c>
      <c r="K1549" s="71">
        <f t="shared" si="1324"/>
        <v>732251.28244894103</v>
      </c>
      <c r="L1549" s="71">
        <f t="shared" si="1325"/>
        <v>3173088.8906120779</v>
      </c>
      <c r="M1549" s="570">
        <f>'KL TTHT CV DOT 2'!P1548</f>
        <v>0</v>
      </c>
      <c r="N1549" s="570">
        <f>'KL TTHT CV DOT 2'!Q1548</f>
        <v>0</v>
      </c>
      <c r="O1549" s="570">
        <f t="shared" si="1305"/>
        <v>0</v>
      </c>
      <c r="P1549" s="552">
        <f t="shared" si="1279"/>
        <v>0</v>
      </c>
      <c r="Q1549" s="71"/>
      <c r="R1549" s="71"/>
      <c r="S1549" s="552" t="e">
        <f>#REF!+Q1549+R1549</f>
        <v>#REF!</v>
      </c>
      <c r="T1549" s="257">
        <f t="shared" si="1316"/>
        <v>0</v>
      </c>
      <c r="U1549" s="257">
        <f t="shared" si="1317"/>
        <v>0</v>
      </c>
      <c r="V1549" s="257">
        <f t="shared" si="1289"/>
        <v>0</v>
      </c>
      <c r="W1549" s="257">
        <f t="shared" si="1318"/>
        <v>0</v>
      </c>
      <c r="X1549" s="257">
        <f t="shared" si="1319"/>
        <v>0</v>
      </c>
      <c r="Y1549" s="257">
        <f t="shared" si="1320"/>
        <v>0</v>
      </c>
      <c r="Z1549" s="257">
        <f t="shared" si="1321"/>
        <v>0</v>
      </c>
      <c r="AA1549" s="990"/>
    </row>
    <row r="1550" spans="1:27" s="6" customFormat="1" outlineLevel="1">
      <c r="A1550" s="8"/>
      <c r="B1550" s="8"/>
      <c r="C1550" s="25"/>
      <c r="D1550" s="94">
        <v>0</v>
      </c>
      <c r="E1550" s="97">
        <v>0</v>
      </c>
      <c r="F1550" s="18"/>
      <c r="G1550" s="71"/>
      <c r="H1550" s="71"/>
      <c r="I1550" s="71"/>
      <c r="J1550" s="71"/>
      <c r="K1550" s="71"/>
      <c r="L1550" s="71"/>
      <c r="M1550" s="570">
        <f>'KL TTHT CV DOT 2'!P1549</f>
        <v>0</v>
      </c>
      <c r="N1550" s="570">
        <f>'KL TTHT CV DOT 2'!Q1549</f>
        <v>0</v>
      </c>
      <c r="O1550" s="570">
        <f t="shared" si="1305"/>
        <v>0</v>
      </c>
      <c r="P1550" s="552">
        <f t="shared" si="1279"/>
        <v>0</v>
      </c>
      <c r="Q1550" s="71"/>
      <c r="R1550" s="71"/>
      <c r="S1550" s="552" t="e">
        <f>#REF!+Q1550+R1550</f>
        <v>#REF!</v>
      </c>
      <c r="T1550" s="257">
        <f t="shared" si="1316"/>
        <v>0</v>
      </c>
      <c r="U1550" s="257">
        <f t="shared" si="1317"/>
        <v>0</v>
      </c>
      <c r="V1550" s="257">
        <f t="shared" si="1289"/>
        <v>0</v>
      </c>
      <c r="W1550" s="257">
        <f t="shared" si="1318"/>
        <v>0</v>
      </c>
      <c r="X1550" s="257">
        <f t="shared" si="1319"/>
        <v>0</v>
      </c>
      <c r="Y1550" s="257">
        <f t="shared" si="1320"/>
        <v>0</v>
      </c>
      <c r="Z1550" s="257">
        <f t="shared" si="1321"/>
        <v>0</v>
      </c>
      <c r="AA1550" s="990"/>
    </row>
    <row r="1551" spans="1:27" s="6" customFormat="1" outlineLevel="1">
      <c r="A1551" s="8"/>
      <c r="B1551" s="8"/>
      <c r="C1551" s="28" t="s">
        <v>1120</v>
      </c>
      <c r="D1551" s="94">
        <v>0</v>
      </c>
      <c r="E1551" s="97">
        <v>0</v>
      </c>
      <c r="F1551" s="18"/>
      <c r="G1551" s="71"/>
      <c r="H1551" s="71"/>
      <c r="I1551" s="71"/>
      <c r="J1551" s="77">
        <f>SUBTOTAL(9,J1552:J1561)</f>
        <v>233479516.92761949</v>
      </c>
      <c r="K1551" s="77">
        <f t="shared" ref="K1551:L1551" si="1326">SUBTOTAL(9,K1552:K1561)</f>
        <v>145274230.70716596</v>
      </c>
      <c r="L1551" s="77">
        <f t="shared" si="1326"/>
        <v>378753747.63478547</v>
      </c>
      <c r="M1551" s="572">
        <f>'KL TTHT CV DOT 2'!P1550</f>
        <v>0</v>
      </c>
      <c r="N1551" s="572">
        <f>'KL TTHT CV DOT 2'!Q1550</f>
        <v>0</v>
      </c>
      <c r="O1551" s="572">
        <f t="shared" si="1305"/>
        <v>0</v>
      </c>
      <c r="P1551" s="556">
        <f t="shared" si="1279"/>
        <v>0</v>
      </c>
      <c r="Q1551" s="77"/>
      <c r="R1551" s="77"/>
      <c r="S1551" s="556" t="e">
        <f>#REF!+Q1551+R1551</f>
        <v>#REF!</v>
      </c>
      <c r="T1551" s="254">
        <f>SUBTOTAL(9,T1552:T1561)</f>
        <v>0</v>
      </c>
      <c r="U1551" s="254">
        <f t="shared" ref="U1551:V1551" si="1327">SUBTOTAL(9,U1552:U1561)</f>
        <v>0</v>
      </c>
      <c r="V1551" s="254">
        <f t="shared" si="1327"/>
        <v>0</v>
      </c>
      <c r="W1551" s="254">
        <f>SUBTOTAL(9,W1552:W1561)</f>
        <v>0</v>
      </c>
      <c r="X1551" s="254">
        <f t="shared" ref="X1551:Y1551" si="1328">SUBTOTAL(9,X1552:X1561)</f>
        <v>0</v>
      </c>
      <c r="Y1551" s="254">
        <f t="shared" si="1328"/>
        <v>0</v>
      </c>
      <c r="Z1551" s="254">
        <f t="shared" ref="Z1551" si="1329">SUBTOTAL(9,Z1552:Z1561)</f>
        <v>0</v>
      </c>
      <c r="AA1551" s="988"/>
    </row>
    <row r="1552" spans="1:27" s="6" customFormat="1" outlineLevel="2">
      <c r="A1552" s="8"/>
      <c r="B1552" s="8"/>
      <c r="C1552" s="25" t="s">
        <v>1113</v>
      </c>
      <c r="D1552" s="97">
        <v>14</v>
      </c>
      <c r="E1552" s="97">
        <v>14</v>
      </c>
      <c r="F1552" s="18" t="s">
        <v>660</v>
      </c>
      <c r="G1552" s="199">
        <v>0</v>
      </c>
      <c r="H1552" s="199">
        <v>6300000</v>
      </c>
      <c r="I1552" s="71">
        <f>SUM(G1552:H1552)</f>
        <v>6300000</v>
      </c>
      <c r="J1552" s="71">
        <f>G1552*E1552</f>
        <v>0</v>
      </c>
      <c r="K1552" s="71">
        <f>H1552*E1552</f>
        <v>88200000</v>
      </c>
      <c r="L1552" s="71">
        <f>I1552*E1552</f>
        <v>88200000</v>
      </c>
      <c r="M1552" s="570">
        <f>'KL TTHT CV DOT 2'!P1551</f>
        <v>0</v>
      </c>
      <c r="N1552" s="570">
        <f>'KL TTHT CV DOT 2'!Q1551</f>
        <v>0</v>
      </c>
      <c r="O1552" s="570">
        <f t="shared" si="1305"/>
        <v>0</v>
      </c>
      <c r="P1552" s="552">
        <f t="shared" ref="P1552:P1615" si="1330">M1552+N1552+O1552</f>
        <v>0</v>
      </c>
      <c r="Q1552" s="71"/>
      <c r="R1552" s="71"/>
      <c r="S1552" s="552" t="e">
        <f>#REF!+Q1552+R1552</f>
        <v>#REF!</v>
      </c>
      <c r="T1552" s="257">
        <f t="shared" ref="T1552:T1561" si="1331">M1552*J1552</f>
        <v>0</v>
      </c>
      <c r="U1552" s="257">
        <f t="shared" ref="U1552:U1561" si="1332">M1552*K1552</f>
        <v>0</v>
      </c>
      <c r="V1552" s="257">
        <f t="shared" ref="V1552:V1615" si="1333">T1552+U1552</f>
        <v>0</v>
      </c>
      <c r="W1552" s="257">
        <f t="shared" ref="W1552:W1561" si="1334">J1552*N1552</f>
        <v>0</v>
      </c>
      <c r="X1552" s="257">
        <f t="shared" ref="X1552:X1561" si="1335">K1552*N1552</f>
        <v>0</v>
      </c>
      <c r="Y1552" s="257">
        <f t="shared" ref="Y1552:Y1561" si="1336">W1552+X1552</f>
        <v>0</v>
      </c>
      <c r="Z1552" s="257">
        <f t="shared" ref="Z1552:Z1561" si="1337">V1552+Y1552</f>
        <v>0</v>
      </c>
      <c r="AA1552" s="990"/>
    </row>
    <row r="1553" spans="1:27" s="6" customFormat="1" outlineLevel="2">
      <c r="A1553" s="8"/>
      <c r="B1553" s="8"/>
      <c r="C1553" s="25" t="s">
        <v>1115</v>
      </c>
      <c r="D1553" s="97">
        <v>7</v>
      </c>
      <c r="E1553" s="97">
        <v>7</v>
      </c>
      <c r="F1553" s="18" t="s">
        <v>624</v>
      </c>
      <c r="G1553" s="199">
        <v>19550000</v>
      </c>
      <c r="H1553" s="199">
        <v>385000.00000000006</v>
      </c>
      <c r="I1553" s="71">
        <f t="shared" ref="I1553:I1560" si="1338">SUM(G1553:H1553)</f>
        <v>19935000</v>
      </c>
      <c r="J1553" s="71">
        <f t="shared" ref="J1553:J1560" si="1339">G1553*E1553</f>
        <v>136850000</v>
      </c>
      <c r="K1553" s="71">
        <f t="shared" ref="K1553:K1560" si="1340">H1553*E1553</f>
        <v>2695000.0000000005</v>
      </c>
      <c r="L1553" s="71">
        <f t="shared" ref="L1553:L1560" si="1341">I1553*E1553</f>
        <v>139545000</v>
      </c>
      <c r="M1553" s="570">
        <f>'KL TTHT CV DOT 2'!P1552</f>
        <v>0</v>
      </c>
      <c r="N1553" s="570">
        <f>'KL TTHT CV DOT 2'!Q1552</f>
        <v>0</v>
      </c>
      <c r="O1553" s="570">
        <f t="shared" si="1305"/>
        <v>0</v>
      </c>
      <c r="P1553" s="552">
        <f t="shared" si="1330"/>
        <v>0</v>
      </c>
      <c r="Q1553" s="71"/>
      <c r="R1553" s="71"/>
      <c r="S1553" s="552" t="e">
        <f>#REF!+Q1553+R1553</f>
        <v>#REF!</v>
      </c>
      <c r="T1553" s="257">
        <f t="shared" si="1331"/>
        <v>0</v>
      </c>
      <c r="U1553" s="257">
        <f t="shared" si="1332"/>
        <v>0</v>
      </c>
      <c r="V1553" s="257">
        <f t="shared" si="1333"/>
        <v>0</v>
      </c>
      <c r="W1553" s="257">
        <f t="shared" si="1334"/>
        <v>0</v>
      </c>
      <c r="X1553" s="257">
        <f t="shared" si="1335"/>
        <v>0</v>
      </c>
      <c r="Y1553" s="257">
        <f t="shared" si="1336"/>
        <v>0</v>
      </c>
      <c r="Z1553" s="257">
        <f t="shared" si="1337"/>
        <v>0</v>
      </c>
      <c r="AA1553" s="990"/>
    </row>
    <row r="1554" spans="1:27" s="6" customFormat="1" outlineLevel="2">
      <c r="A1554" s="8"/>
      <c r="B1554" s="8"/>
      <c r="C1554" s="25" t="s">
        <v>1121</v>
      </c>
      <c r="D1554" s="94">
        <v>1600</v>
      </c>
      <c r="E1554" s="97">
        <v>1556.5000000000002</v>
      </c>
      <c r="F1554" s="18" t="s">
        <v>624</v>
      </c>
      <c r="G1554" s="199">
        <v>25928.399999999998</v>
      </c>
      <c r="H1554" s="199">
        <v>7485.6650000000009</v>
      </c>
      <c r="I1554" s="71">
        <f t="shared" si="1338"/>
        <v>33414.065000000002</v>
      </c>
      <c r="J1554" s="71">
        <f t="shared" si="1339"/>
        <v>40357554.600000001</v>
      </c>
      <c r="K1554" s="71">
        <f t="shared" si="1340"/>
        <v>11651437.572500004</v>
      </c>
      <c r="L1554" s="71">
        <f t="shared" si="1341"/>
        <v>52008992.172500014</v>
      </c>
      <c r="M1554" s="570">
        <f>'KL TTHT CV DOT 2'!P1553</f>
        <v>0</v>
      </c>
      <c r="N1554" s="570">
        <f>'KL TTHT CV DOT 2'!Q1553</f>
        <v>0</v>
      </c>
      <c r="O1554" s="570">
        <f t="shared" si="1305"/>
        <v>0</v>
      </c>
      <c r="P1554" s="552">
        <f t="shared" si="1330"/>
        <v>0</v>
      </c>
      <c r="Q1554" s="71"/>
      <c r="R1554" s="71"/>
      <c r="S1554" s="552" t="e">
        <f>#REF!+Q1554+R1554</f>
        <v>#REF!</v>
      </c>
      <c r="T1554" s="257">
        <f t="shared" si="1331"/>
        <v>0</v>
      </c>
      <c r="U1554" s="257">
        <f t="shared" si="1332"/>
        <v>0</v>
      </c>
      <c r="V1554" s="257">
        <f t="shared" si="1333"/>
        <v>0</v>
      </c>
      <c r="W1554" s="257">
        <f t="shared" si="1334"/>
        <v>0</v>
      </c>
      <c r="X1554" s="257">
        <f t="shared" si="1335"/>
        <v>0</v>
      </c>
      <c r="Y1554" s="257">
        <f t="shared" si="1336"/>
        <v>0</v>
      </c>
      <c r="Z1554" s="257">
        <f t="shared" si="1337"/>
        <v>0</v>
      </c>
      <c r="AA1554" s="990"/>
    </row>
    <row r="1555" spans="1:27" s="6" customFormat="1" outlineLevel="2">
      <c r="A1555" s="8"/>
      <c r="B1555" s="8"/>
      <c r="C1555" s="25" t="s">
        <v>1122</v>
      </c>
      <c r="D1555" s="97">
        <v>1050</v>
      </c>
      <c r="E1555" s="97">
        <v>1156.5</v>
      </c>
      <c r="F1555" s="18" t="s">
        <v>624</v>
      </c>
      <c r="G1555" s="199">
        <v>15443.88</v>
      </c>
      <c r="H1555" s="199">
        <v>5031.18</v>
      </c>
      <c r="I1555" s="71">
        <f t="shared" si="1338"/>
        <v>20475.059999999998</v>
      </c>
      <c r="J1555" s="71">
        <f t="shared" si="1339"/>
        <v>17860847.219999999</v>
      </c>
      <c r="K1555" s="71">
        <f t="shared" si="1340"/>
        <v>5818559.6699999999</v>
      </c>
      <c r="L1555" s="71">
        <f t="shared" si="1341"/>
        <v>23679406.889999997</v>
      </c>
      <c r="M1555" s="570">
        <f>'KL TTHT CV DOT 2'!P1554</f>
        <v>0</v>
      </c>
      <c r="N1555" s="570">
        <f>'KL TTHT CV DOT 2'!Q1554</f>
        <v>0</v>
      </c>
      <c r="O1555" s="570">
        <f t="shared" si="1305"/>
        <v>0</v>
      </c>
      <c r="P1555" s="552">
        <f t="shared" si="1330"/>
        <v>0</v>
      </c>
      <c r="Q1555" s="71"/>
      <c r="R1555" s="71"/>
      <c r="S1555" s="552" t="e">
        <f>#REF!+Q1555+R1555</f>
        <v>#REF!</v>
      </c>
      <c r="T1555" s="257">
        <f t="shared" si="1331"/>
        <v>0</v>
      </c>
      <c r="U1555" s="257">
        <f t="shared" si="1332"/>
        <v>0</v>
      </c>
      <c r="V1555" s="257">
        <f t="shared" si="1333"/>
        <v>0</v>
      </c>
      <c r="W1555" s="257">
        <f t="shared" si="1334"/>
        <v>0</v>
      </c>
      <c r="X1555" s="257">
        <f t="shared" si="1335"/>
        <v>0</v>
      </c>
      <c r="Y1555" s="257">
        <f t="shared" si="1336"/>
        <v>0</v>
      </c>
      <c r="Z1555" s="257">
        <f t="shared" si="1337"/>
        <v>0</v>
      </c>
      <c r="AA1555" s="990"/>
    </row>
    <row r="1556" spans="1:27" s="6" customFormat="1" outlineLevel="2">
      <c r="A1556" s="8"/>
      <c r="B1556" s="8"/>
      <c r="C1556" s="25" t="s">
        <v>928</v>
      </c>
      <c r="D1556" s="97">
        <v>2125</v>
      </c>
      <c r="E1556" s="97">
        <v>2100</v>
      </c>
      <c r="F1556" s="18" t="s">
        <v>624</v>
      </c>
      <c r="G1556" s="199">
        <v>8773.9726027397246</v>
      </c>
      <c r="H1556" s="199">
        <v>14594.016411764707</v>
      </c>
      <c r="I1556" s="71">
        <f t="shared" si="1338"/>
        <v>23367.989014504434</v>
      </c>
      <c r="J1556" s="71">
        <f t="shared" si="1339"/>
        <v>18425342.465753421</v>
      </c>
      <c r="K1556" s="71">
        <f t="shared" si="1340"/>
        <v>30647434.464705884</v>
      </c>
      <c r="L1556" s="71">
        <f t="shared" si="1341"/>
        <v>49072776.930459313</v>
      </c>
      <c r="M1556" s="570">
        <f>'KL TTHT CV DOT 2'!P1555</f>
        <v>0</v>
      </c>
      <c r="N1556" s="570">
        <f>'KL TTHT CV DOT 2'!Q1555</f>
        <v>0</v>
      </c>
      <c r="O1556" s="570">
        <f t="shared" si="1305"/>
        <v>0</v>
      </c>
      <c r="P1556" s="552">
        <f t="shared" si="1330"/>
        <v>0</v>
      </c>
      <c r="Q1556" s="71"/>
      <c r="R1556" s="71"/>
      <c r="S1556" s="552" t="e">
        <f>#REF!+Q1556+R1556</f>
        <v>#REF!</v>
      </c>
      <c r="T1556" s="257">
        <f t="shared" si="1331"/>
        <v>0</v>
      </c>
      <c r="U1556" s="257">
        <f t="shared" si="1332"/>
        <v>0</v>
      </c>
      <c r="V1556" s="257">
        <f t="shared" si="1333"/>
        <v>0</v>
      </c>
      <c r="W1556" s="257">
        <f t="shared" si="1334"/>
        <v>0</v>
      </c>
      <c r="X1556" s="257">
        <f t="shared" si="1335"/>
        <v>0</v>
      </c>
      <c r="Y1556" s="257">
        <f t="shared" si="1336"/>
        <v>0</v>
      </c>
      <c r="Z1556" s="257">
        <f t="shared" si="1337"/>
        <v>0</v>
      </c>
      <c r="AA1556" s="990"/>
    </row>
    <row r="1557" spans="1:27" s="6" customFormat="1" outlineLevel="2">
      <c r="A1557" s="8"/>
      <c r="B1557" s="8"/>
      <c r="C1557" s="25" t="s">
        <v>1183</v>
      </c>
      <c r="D1557" s="97">
        <v>70</v>
      </c>
      <c r="E1557" s="97">
        <v>63</v>
      </c>
      <c r="F1557" s="18" t="s">
        <v>624</v>
      </c>
      <c r="G1557" s="199">
        <v>3554.7229199999997</v>
      </c>
      <c r="H1557" s="199">
        <v>5289.7058823529414</v>
      </c>
      <c r="I1557" s="71">
        <f t="shared" si="1338"/>
        <v>8844.4288023529407</v>
      </c>
      <c r="J1557" s="71">
        <f t="shared" si="1339"/>
        <v>223947.54395999998</v>
      </c>
      <c r="K1557" s="71">
        <f t="shared" si="1340"/>
        <v>333251.4705882353</v>
      </c>
      <c r="L1557" s="71">
        <f t="shared" si="1341"/>
        <v>557199.01454823522</v>
      </c>
      <c r="M1557" s="570">
        <f>'KL TTHT CV DOT 2'!P1556</f>
        <v>0</v>
      </c>
      <c r="N1557" s="570">
        <f>'KL TTHT CV DOT 2'!Q1556</f>
        <v>0</v>
      </c>
      <c r="O1557" s="570">
        <f t="shared" si="1305"/>
        <v>0</v>
      </c>
      <c r="P1557" s="552">
        <f t="shared" si="1330"/>
        <v>0</v>
      </c>
      <c r="Q1557" s="71"/>
      <c r="R1557" s="71"/>
      <c r="S1557" s="552" t="e">
        <f>#REF!+Q1557+R1557</f>
        <v>#REF!</v>
      </c>
      <c r="T1557" s="257">
        <f t="shared" si="1331"/>
        <v>0</v>
      </c>
      <c r="U1557" s="257">
        <f t="shared" si="1332"/>
        <v>0</v>
      </c>
      <c r="V1557" s="257">
        <f t="shared" si="1333"/>
        <v>0</v>
      </c>
      <c r="W1557" s="257">
        <f t="shared" si="1334"/>
        <v>0</v>
      </c>
      <c r="X1557" s="257">
        <f t="shared" si="1335"/>
        <v>0</v>
      </c>
      <c r="Y1557" s="257">
        <f t="shared" si="1336"/>
        <v>0</v>
      </c>
      <c r="Z1557" s="257">
        <f t="shared" si="1337"/>
        <v>0</v>
      </c>
      <c r="AA1557" s="990"/>
    </row>
    <row r="1558" spans="1:27" s="6" customFormat="1" outlineLevel="2">
      <c r="A1558" s="8"/>
      <c r="B1558" s="8"/>
      <c r="C1558" s="25" t="s">
        <v>928</v>
      </c>
      <c r="D1558" s="97">
        <v>150</v>
      </c>
      <c r="E1558" s="97"/>
      <c r="F1558" s="18" t="s">
        <v>624</v>
      </c>
      <c r="G1558" s="199">
        <v>8773.9726027397246</v>
      </c>
      <c r="H1558" s="199">
        <v>14594.016411764707</v>
      </c>
      <c r="I1558" s="71">
        <f t="shared" si="1338"/>
        <v>23367.989014504434</v>
      </c>
      <c r="J1558" s="71">
        <f t="shared" si="1339"/>
        <v>0</v>
      </c>
      <c r="K1558" s="71">
        <f t="shared" si="1340"/>
        <v>0</v>
      </c>
      <c r="L1558" s="71">
        <f t="shared" si="1341"/>
        <v>0</v>
      </c>
      <c r="M1558" s="570">
        <f>'KL TTHT CV DOT 2'!P1557</f>
        <v>0</v>
      </c>
      <c r="N1558" s="570">
        <f>'KL TTHT CV DOT 2'!Q1557</f>
        <v>0</v>
      </c>
      <c r="O1558" s="570">
        <f t="shared" si="1305"/>
        <v>0</v>
      </c>
      <c r="P1558" s="552">
        <f t="shared" si="1330"/>
        <v>0</v>
      </c>
      <c r="Q1558" s="71"/>
      <c r="R1558" s="71"/>
      <c r="S1558" s="552" t="e">
        <f>#REF!+Q1558+R1558</f>
        <v>#REF!</v>
      </c>
      <c r="T1558" s="257">
        <f t="shared" si="1331"/>
        <v>0</v>
      </c>
      <c r="U1558" s="257">
        <f t="shared" si="1332"/>
        <v>0</v>
      </c>
      <c r="V1558" s="257">
        <f t="shared" si="1333"/>
        <v>0</v>
      </c>
      <c r="W1558" s="257">
        <f t="shared" si="1334"/>
        <v>0</v>
      </c>
      <c r="X1558" s="257">
        <f t="shared" si="1335"/>
        <v>0</v>
      </c>
      <c r="Y1558" s="257">
        <f t="shared" si="1336"/>
        <v>0</v>
      </c>
      <c r="Z1558" s="257">
        <f t="shared" si="1337"/>
        <v>0</v>
      </c>
      <c r="AA1558" s="990"/>
    </row>
    <row r="1559" spans="1:27" s="6" customFormat="1" outlineLevel="2">
      <c r="A1559" s="8"/>
      <c r="B1559" s="8"/>
      <c r="C1559" s="25" t="s">
        <v>1118</v>
      </c>
      <c r="D1559" s="97">
        <v>1</v>
      </c>
      <c r="E1559" s="97">
        <v>1</v>
      </c>
      <c r="F1559" s="18" t="s">
        <v>619</v>
      </c>
      <c r="G1559" s="199">
        <v>8982647.7717754804</v>
      </c>
      <c r="H1559" s="199">
        <v>2694794.3315326441</v>
      </c>
      <c r="I1559" s="71">
        <f t="shared" si="1338"/>
        <v>11677442.103308124</v>
      </c>
      <c r="J1559" s="71">
        <f t="shared" si="1339"/>
        <v>8982647.7717754804</v>
      </c>
      <c r="K1559" s="71">
        <f t="shared" si="1340"/>
        <v>2694794.3315326441</v>
      </c>
      <c r="L1559" s="71">
        <f t="shared" si="1341"/>
        <v>11677442.103308124</v>
      </c>
      <c r="M1559" s="570">
        <f>'KL TTHT CV DOT 2'!P1558</f>
        <v>0</v>
      </c>
      <c r="N1559" s="570">
        <f>'KL TTHT CV DOT 2'!Q1558</f>
        <v>0</v>
      </c>
      <c r="O1559" s="570">
        <f t="shared" si="1305"/>
        <v>0</v>
      </c>
      <c r="P1559" s="552">
        <f t="shared" si="1330"/>
        <v>0</v>
      </c>
      <c r="Q1559" s="71"/>
      <c r="R1559" s="71"/>
      <c r="S1559" s="552" t="e">
        <f>#REF!+Q1559+R1559</f>
        <v>#REF!</v>
      </c>
      <c r="T1559" s="257">
        <f t="shared" si="1331"/>
        <v>0</v>
      </c>
      <c r="U1559" s="257">
        <f t="shared" si="1332"/>
        <v>0</v>
      </c>
      <c r="V1559" s="257">
        <f t="shared" si="1333"/>
        <v>0</v>
      </c>
      <c r="W1559" s="257">
        <f t="shared" si="1334"/>
        <v>0</v>
      </c>
      <c r="X1559" s="257">
        <f t="shared" si="1335"/>
        <v>0</v>
      </c>
      <c r="Y1559" s="257">
        <f t="shared" si="1336"/>
        <v>0</v>
      </c>
      <c r="Z1559" s="257">
        <f t="shared" si="1337"/>
        <v>0</v>
      </c>
      <c r="AA1559" s="990"/>
    </row>
    <row r="1560" spans="1:27" s="403" customFormat="1" outlineLevel="2">
      <c r="A1560" s="391"/>
      <c r="B1560" s="391"/>
      <c r="C1560" s="392" t="s">
        <v>657</v>
      </c>
      <c r="D1560" s="97">
        <v>1</v>
      </c>
      <c r="E1560" s="97">
        <v>1</v>
      </c>
      <c r="F1560" s="387" t="s">
        <v>619</v>
      </c>
      <c r="G1560" s="62">
        <v>10779177.326130575</v>
      </c>
      <c r="H1560" s="62">
        <v>3233753.1978391721</v>
      </c>
      <c r="I1560" s="62">
        <f t="shared" si="1338"/>
        <v>14012930.523969747</v>
      </c>
      <c r="J1560" s="62">
        <f t="shared" si="1339"/>
        <v>10779177.326130575</v>
      </c>
      <c r="K1560" s="62">
        <f t="shared" si="1340"/>
        <v>3233753.1978391721</v>
      </c>
      <c r="L1560" s="62">
        <f t="shared" si="1341"/>
        <v>14012930.523969747</v>
      </c>
      <c r="M1560" s="574">
        <f>'KL TTHT CV DOT 2'!P1559</f>
        <v>0</v>
      </c>
      <c r="N1560" s="574">
        <f>'KL TTHT CV DOT 2'!Q1559</f>
        <v>0</v>
      </c>
      <c r="O1560" s="574">
        <f t="shared" si="1305"/>
        <v>0</v>
      </c>
      <c r="P1560" s="550">
        <f t="shared" si="1330"/>
        <v>0</v>
      </c>
      <c r="Q1560" s="62"/>
      <c r="R1560" s="62"/>
      <c r="S1560" s="550" t="e">
        <f>#REF!+Q1560+R1560</f>
        <v>#REF!</v>
      </c>
      <c r="T1560" s="255">
        <f t="shared" si="1331"/>
        <v>0</v>
      </c>
      <c r="U1560" s="255">
        <f t="shared" si="1332"/>
        <v>0</v>
      </c>
      <c r="V1560" s="255">
        <f t="shared" si="1333"/>
        <v>0</v>
      </c>
      <c r="W1560" s="255">
        <f t="shared" si="1334"/>
        <v>0</v>
      </c>
      <c r="X1560" s="255">
        <f t="shared" si="1335"/>
        <v>0</v>
      </c>
      <c r="Y1560" s="255">
        <f t="shared" si="1336"/>
        <v>0</v>
      </c>
      <c r="Z1560" s="255">
        <f t="shared" si="1337"/>
        <v>0</v>
      </c>
      <c r="AA1560" s="990"/>
    </row>
    <row r="1561" spans="1:27" s="6" customFormat="1" outlineLevel="1">
      <c r="A1561" s="8"/>
      <c r="B1561" s="8"/>
      <c r="C1561" s="25"/>
      <c r="D1561" s="97"/>
      <c r="E1561" s="97"/>
      <c r="F1561" s="18"/>
      <c r="G1561" s="71"/>
      <c r="H1561" s="71"/>
      <c r="I1561" s="71"/>
      <c r="J1561" s="71"/>
      <c r="K1561" s="71"/>
      <c r="L1561" s="71"/>
      <c r="M1561" s="570">
        <f>'KL TTHT CV DOT 2'!P1560</f>
        <v>0</v>
      </c>
      <c r="N1561" s="570">
        <f>'KL TTHT CV DOT 2'!Q1560</f>
        <v>0</v>
      </c>
      <c r="O1561" s="570">
        <f t="shared" si="1305"/>
        <v>0</v>
      </c>
      <c r="P1561" s="552">
        <f t="shared" si="1330"/>
        <v>0</v>
      </c>
      <c r="Q1561" s="71"/>
      <c r="R1561" s="71"/>
      <c r="S1561" s="552" t="e">
        <f>#REF!+Q1561+R1561</f>
        <v>#REF!</v>
      </c>
      <c r="T1561" s="257">
        <f t="shared" si="1331"/>
        <v>0</v>
      </c>
      <c r="U1561" s="257">
        <f t="shared" si="1332"/>
        <v>0</v>
      </c>
      <c r="V1561" s="257">
        <f t="shared" si="1333"/>
        <v>0</v>
      </c>
      <c r="W1561" s="257">
        <f t="shared" si="1334"/>
        <v>0</v>
      </c>
      <c r="X1561" s="257">
        <f t="shared" si="1335"/>
        <v>0</v>
      </c>
      <c r="Y1561" s="257">
        <f t="shared" si="1336"/>
        <v>0</v>
      </c>
      <c r="Z1561" s="257">
        <f t="shared" si="1337"/>
        <v>0</v>
      </c>
      <c r="AA1561" s="990"/>
    </row>
    <row r="1562" spans="1:27" s="6" customFormat="1" outlineLevel="1">
      <c r="A1562" s="8"/>
      <c r="B1562" s="8"/>
      <c r="C1562" s="28" t="s">
        <v>1123</v>
      </c>
      <c r="D1562" s="97">
        <v>0</v>
      </c>
      <c r="E1562" s="97">
        <v>0</v>
      </c>
      <c r="F1562" s="18"/>
      <c r="G1562" s="71"/>
      <c r="H1562" s="71"/>
      <c r="I1562" s="71"/>
      <c r="J1562" s="77">
        <f>SUBTOTAL(9,J1563:J1571)</f>
        <v>30503490.575295746</v>
      </c>
      <c r="K1562" s="77">
        <f t="shared" ref="K1562:L1562" si="1342">SUBTOTAL(9,K1563:K1571)</f>
        <v>19149107.586806972</v>
      </c>
      <c r="L1562" s="77">
        <f t="shared" si="1342"/>
        <v>49652598.162102722</v>
      </c>
      <c r="M1562" s="572">
        <f>'KL TTHT CV DOT 2'!P1561</f>
        <v>0</v>
      </c>
      <c r="N1562" s="572">
        <f>'KL TTHT CV DOT 2'!Q1561</f>
        <v>0</v>
      </c>
      <c r="O1562" s="572">
        <f t="shared" si="1305"/>
        <v>0</v>
      </c>
      <c r="P1562" s="556">
        <f t="shared" si="1330"/>
        <v>0</v>
      </c>
      <c r="Q1562" s="77"/>
      <c r="R1562" s="77"/>
      <c r="S1562" s="556" t="e">
        <f>#REF!+Q1562+R1562</f>
        <v>#REF!</v>
      </c>
      <c r="T1562" s="254">
        <f>SUBTOTAL(9,T1563:T1571)</f>
        <v>0</v>
      </c>
      <c r="U1562" s="254">
        <f t="shared" ref="U1562:V1562" si="1343">SUBTOTAL(9,U1563:U1571)</f>
        <v>0</v>
      </c>
      <c r="V1562" s="254">
        <f t="shared" si="1343"/>
        <v>0</v>
      </c>
      <c r="W1562" s="254">
        <f>SUBTOTAL(9,W1563:W1571)</f>
        <v>0</v>
      </c>
      <c r="X1562" s="254">
        <f t="shared" ref="X1562:Y1562" si="1344">SUBTOTAL(9,X1563:X1571)</f>
        <v>0</v>
      </c>
      <c r="Y1562" s="254">
        <f t="shared" si="1344"/>
        <v>0</v>
      </c>
      <c r="Z1562" s="254">
        <f t="shared" ref="Z1562" si="1345">SUBTOTAL(9,Z1563:Z1571)</f>
        <v>0</v>
      </c>
      <c r="AA1562" s="988"/>
    </row>
    <row r="1563" spans="1:27" s="6" customFormat="1" outlineLevel="2">
      <c r="A1563" s="8"/>
      <c r="B1563" s="8"/>
      <c r="C1563" s="25" t="s">
        <v>1113</v>
      </c>
      <c r="D1563" s="97">
        <v>2</v>
      </c>
      <c r="E1563" s="97">
        <v>2</v>
      </c>
      <c r="F1563" s="18" t="s">
        <v>660</v>
      </c>
      <c r="G1563" s="199">
        <v>0</v>
      </c>
      <c r="H1563" s="199">
        <v>6300000</v>
      </c>
      <c r="I1563" s="71">
        <f>SUM(G1563:H1563)</f>
        <v>6300000</v>
      </c>
      <c r="J1563" s="71">
        <f>G1563*E1563</f>
        <v>0</v>
      </c>
      <c r="K1563" s="71">
        <f>H1563*E1563</f>
        <v>12600000</v>
      </c>
      <c r="L1563" s="71">
        <f>I1563*E1563</f>
        <v>12600000</v>
      </c>
      <c r="M1563" s="570">
        <f>'KL TTHT CV DOT 2'!P1562</f>
        <v>0</v>
      </c>
      <c r="N1563" s="570">
        <f>'KL TTHT CV DOT 2'!Q1562</f>
        <v>0</v>
      </c>
      <c r="O1563" s="570">
        <f t="shared" si="1305"/>
        <v>0</v>
      </c>
      <c r="P1563" s="552">
        <f t="shared" si="1330"/>
        <v>0</v>
      </c>
      <c r="Q1563" s="71"/>
      <c r="R1563" s="71"/>
      <c r="S1563" s="552" t="e">
        <f>#REF!+Q1563+R1563</f>
        <v>#REF!</v>
      </c>
      <c r="T1563" s="257">
        <f t="shared" ref="T1563:T1572" si="1346">M1563*J1563</f>
        <v>0</v>
      </c>
      <c r="U1563" s="257">
        <f t="shared" ref="U1563:U1572" si="1347">M1563*K1563</f>
        <v>0</v>
      </c>
      <c r="V1563" s="257">
        <f t="shared" si="1333"/>
        <v>0</v>
      </c>
      <c r="W1563" s="257">
        <f t="shared" ref="W1563:W1572" si="1348">J1563*N1563</f>
        <v>0</v>
      </c>
      <c r="X1563" s="257">
        <f t="shared" ref="X1563:X1572" si="1349">K1563*N1563</f>
        <v>0</v>
      </c>
      <c r="Y1563" s="257">
        <f t="shared" ref="Y1563:Y1572" si="1350">W1563+X1563</f>
        <v>0</v>
      </c>
      <c r="Z1563" s="257">
        <f t="shared" ref="Z1563:Z1572" si="1351">V1563+Y1563</f>
        <v>0</v>
      </c>
      <c r="AA1563" s="990"/>
    </row>
    <row r="1564" spans="1:27" s="6" customFormat="1" outlineLevel="2">
      <c r="A1564" s="8"/>
      <c r="B1564" s="8"/>
      <c r="C1564" s="25" t="s">
        <v>1115</v>
      </c>
      <c r="D1564" s="97">
        <v>1</v>
      </c>
      <c r="E1564" s="97">
        <v>1</v>
      </c>
      <c r="F1564" s="18" t="s">
        <v>624</v>
      </c>
      <c r="G1564" s="199">
        <v>19550000</v>
      </c>
      <c r="H1564" s="199">
        <v>385000.00000000006</v>
      </c>
      <c r="I1564" s="71">
        <f t="shared" ref="I1564:I1571" si="1352">SUM(G1564:H1564)</f>
        <v>19935000</v>
      </c>
      <c r="J1564" s="71">
        <f t="shared" ref="J1564:J1571" si="1353">G1564*E1564</f>
        <v>19550000</v>
      </c>
      <c r="K1564" s="71">
        <f t="shared" ref="K1564:K1571" si="1354">H1564*E1564</f>
        <v>385000.00000000006</v>
      </c>
      <c r="L1564" s="71">
        <f t="shared" ref="L1564:L1571" si="1355">I1564*E1564</f>
        <v>19935000</v>
      </c>
      <c r="M1564" s="570">
        <f>'KL TTHT CV DOT 2'!P1563</f>
        <v>0</v>
      </c>
      <c r="N1564" s="570">
        <f>'KL TTHT CV DOT 2'!Q1563</f>
        <v>0</v>
      </c>
      <c r="O1564" s="570">
        <f t="shared" si="1305"/>
        <v>0</v>
      </c>
      <c r="P1564" s="552">
        <f t="shared" si="1330"/>
        <v>0</v>
      </c>
      <c r="Q1564" s="71"/>
      <c r="R1564" s="71"/>
      <c r="S1564" s="552" t="e">
        <f>#REF!+Q1564+R1564</f>
        <v>#REF!</v>
      </c>
      <c r="T1564" s="257">
        <f t="shared" si="1346"/>
        <v>0</v>
      </c>
      <c r="U1564" s="257">
        <f t="shared" si="1347"/>
        <v>0</v>
      </c>
      <c r="V1564" s="257">
        <f t="shared" si="1333"/>
        <v>0</v>
      </c>
      <c r="W1564" s="257">
        <f t="shared" si="1348"/>
        <v>0</v>
      </c>
      <c r="X1564" s="257">
        <f t="shared" si="1349"/>
        <v>0</v>
      </c>
      <c r="Y1564" s="257">
        <f t="shared" si="1350"/>
        <v>0</v>
      </c>
      <c r="Z1564" s="257">
        <f t="shared" si="1351"/>
        <v>0</v>
      </c>
      <c r="AA1564" s="990"/>
    </row>
    <row r="1565" spans="1:27" s="6" customFormat="1" outlineLevel="2">
      <c r="A1565" s="8"/>
      <c r="B1565" s="8"/>
      <c r="C1565" s="25" t="s">
        <v>1121</v>
      </c>
      <c r="D1565" s="97">
        <v>160</v>
      </c>
      <c r="E1565" s="97">
        <v>108.15</v>
      </c>
      <c r="F1565" s="18" t="s">
        <v>624</v>
      </c>
      <c r="G1565" s="199">
        <v>25928.399999999998</v>
      </c>
      <c r="H1565" s="199">
        <v>7485.6650000000009</v>
      </c>
      <c r="I1565" s="71">
        <f t="shared" si="1352"/>
        <v>33414.065000000002</v>
      </c>
      <c r="J1565" s="71">
        <f t="shared" si="1353"/>
        <v>2804156.46</v>
      </c>
      <c r="K1565" s="71">
        <f t="shared" si="1354"/>
        <v>809574.66975000012</v>
      </c>
      <c r="L1565" s="71">
        <f t="shared" si="1355"/>
        <v>3613731.1297500003</v>
      </c>
      <c r="M1565" s="570">
        <f>'KL TTHT CV DOT 2'!P1564</f>
        <v>0</v>
      </c>
      <c r="N1565" s="570">
        <f>'KL TTHT CV DOT 2'!Q1564</f>
        <v>0</v>
      </c>
      <c r="O1565" s="570">
        <f t="shared" si="1305"/>
        <v>0</v>
      </c>
      <c r="P1565" s="552">
        <f t="shared" si="1330"/>
        <v>0</v>
      </c>
      <c r="Q1565" s="71"/>
      <c r="R1565" s="71"/>
      <c r="S1565" s="552" t="e">
        <f>#REF!+Q1565+R1565</f>
        <v>#REF!</v>
      </c>
      <c r="T1565" s="257">
        <f t="shared" si="1346"/>
        <v>0</v>
      </c>
      <c r="U1565" s="257">
        <f t="shared" si="1347"/>
        <v>0</v>
      </c>
      <c r="V1565" s="257">
        <f t="shared" si="1333"/>
        <v>0</v>
      </c>
      <c r="W1565" s="257">
        <f t="shared" si="1348"/>
        <v>0</v>
      </c>
      <c r="X1565" s="257">
        <f t="shared" si="1349"/>
        <v>0</v>
      </c>
      <c r="Y1565" s="257">
        <f t="shared" si="1350"/>
        <v>0</v>
      </c>
      <c r="Z1565" s="257">
        <f t="shared" si="1351"/>
        <v>0</v>
      </c>
      <c r="AA1565" s="990"/>
    </row>
    <row r="1566" spans="1:27" s="6" customFormat="1" outlineLevel="2">
      <c r="A1566" s="8"/>
      <c r="B1566" s="8"/>
      <c r="C1566" s="25" t="s">
        <v>1122</v>
      </c>
      <c r="D1566" s="97">
        <v>165</v>
      </c>
      <c r="E1566" s="97">
        <v>170</v>
      </c>
      <c r="F1566" s="18" t="s">
        <v>624</v>
      </c>
      <c r="G1566" s="199">
        <v>15443.88</v>
      </c>
      <c r="H1566" s="199">
        <v>5031.18</v>
      </c>
      <c r="I1566" s="71">
        <f t="shared" si="1352"/>
        <v>20475.059999999998</v>
      </c>
      <c r="J1566" s="71">
        <f t="shared" si="1353"/>
        <v>2625459.6</v>
      </c>
      <c r="K1566" s="71">
        <f t="shared" si="1354"/>
        <v>855300.60000000009</v>
      </c>
      <c r="L1566" s="71">
        <f t="shared" si="1355"/>
        <v>3480760.1999999997</v>
      </c>
      <c r="M1566" s="570">
        <f>'KL TTHT CV DOT 2'!P1565</f>
        <v>0</v>
      </c>
      <c r="N1566" s="570">
        <f>'KL TTHT CV DOT 2'!Q1565</f>
        <v>0</v>
      </c>
      <c r="O1566" s="570">
        <f t="shared" si="1305"/>
        <v>0</v>
      </c>
      <c r="P1566" s="552">
        <f t="shared" si="1330"/>
        <v>0</v>
      </c>
      <c r="Q1566" s="71"/>
      <c r="R1566" s="71"/>
      <c r="S1566" s="552" t="e">
        <f>#REF!+Q1566+R1566</f>
        <v>#REF!</v>
      </c>
      <c r="T1566" s="257">
        <f t="shared" si="1346"/>
        <v>0</v>
      </c>
      <c r="U1566" s="257">
        <f t="shared" si="1347"/>
        <v>0</v>
      </c>
      <c r="V1566" s="257">
        <f t="shared" si="1333"/>
        <v>0</v>
      </c>
      <c r="W1566" s="257">
        <f t="shared" si="1348"/>
        <v>0</v>
      </c>
      <c r="X1566" s="257">
        <f t="shared" si="1349"/>
        <v>0</v>
      </c>
      <c r="Y1566" s="257">
        <f t="shared" si="1350"/>
        <v>0</v>
      </c>
      <c r="Z1566" s="257">
        <f t="shared" si="1351"/>
        <v>0</v>
      </c>
      <c r="AA1566" s="990"/>
    </row>
    <row r="1567" spans="1:27" s="6" customFormat="1" outlineLevel="2">
      <c r="A1567" s="8"/>
      <c r="B1567" s="8"/>
      <c r="C1567" s="25" t="s">
        <v>928</v>
      </c>
      <c r="D1567" s="97">
        <v>243</v>
      </c>
      <c r="E1567" s="97">
        <v>220</v>
      </c>
      <c r="F1567" s="18" t="s">
        <v>624</v>
      </c>
      <c r="G1567" s="199">
        <v>8773.9726027397246</v>
      </c>
      <c r="H1567" s="199">
        <v>14594.016411764707</v>
      </c>
      <c r="I1567" s="71">
        <f t="shared" si="1352"/>
        <v>23367.989014504434</v>
      </c>
      <c r="J1567" s="71">
        <f t="shared" si="1353"/>
        <v>1930273.9726027395</v>
      </c>
      <c r="K1567" s="71">
        <f t="shared" si="1354"/>
        <v>3210683.6105882358</v>
      </c>
      <c r="L1567" s="71">
        <f t="shared" si="1355"/>
        <v>5140957.5831909757</v>
      </c>
      <c r="M1567" s="570">
        <f>'KL TTHT CV DOT 2'!P1566</f>
        <v>0</v>
      </c>
      <c r="N1567" s="570">
        <f>'KL TTHT CV DOT 2'!Q1566</f>
        <v>0</v>
      </c>
      <c r="O1567" s="570">
        <f t="shared" si="1305"/>
        <v>0</v>
      </c>
      <c r="P1567" s="552">
        <f t="shared" si="1330"/>
        <v>0</v>
      </c>
      <c r="Q1567" s="71"/>
      <c r="R1567" s="71"/>
      <c r="S1567" s="552" t="e">
        <f>#REF!+Q1567+R1567</f>
        <v>#REF!</v>
      </c>
      <c r="T1567" s="257">
        <f t="shared" si="1346"/>
        <v>0</v>
      </c>
      <c r="U1567" s="257">
        <f t="shared" si="1347"/>
        <v>0</v>
      </c>
      <c r="V1567" s="257">
        <f t="shared" si="1333"/>
        <v>0</v>
      </c>
      <c r="W1567" s="257">
        <f t="shared" si="1348"/>
        <v>0</v>
      </c>
      <c r="X1567" s="257">
        <f t="shared" si="1349"/>
        <v>0</v>
      </c>
      <c r="Y1567" s="257">
        <f t="shared" si="1350"/>
        <v>0</v>
      </c>
      <c r="Z1567" s="257">
        <f t="shared" si="1351"/>
        <v>0</v>
      </c>
      <c r="AA1567" s="990"/>
    </row>
    <row r="1568" spans="1:27" s="6" customFormat="1" outlineLevel="2">
      <c r="A1568" s="8"/>
      <c r="B1568" s="8"/>
      <c r="C1568" s="25" t="s">
        <v>1183</v>
      </c>
      <c r="D1568" s="97">
        <v>7</v>
      </c>
      <c r="E1568" s="97">
        <v>7.3500000000000005</v>
      </c>
      <c r="F1568" s="18" t="s">
        <v>624</v>
      </c>
      <c r="G1568" s="199">
        <v>3554.7229199999997</v>
      </c>
      <c r="H1568" s="199">
        <v>5289.7058823529414</v>
      </c>
      <c r="I1568" s="71">
        <f t="shared" si="1352"/>
        <v>8844.4288023529407</v>
      </c>
      <c r="J1568" s="71">
        <f t="shared" si="1353"/>
        <v>26127.213462</v>
      </c>
      <c r="K1568" s="71">
        <f t="shared" si="1354"/>
        <v>38879.338235294119</v>
      </c>
      <c r="L1568" s="71">
        <f t="shared" si="1355"/>
        <v>65006.551697294119</v>
      </c>
      <c r="M1568" s="570">
        <f>'KL TTHT CV DOT 2'!P1567</f>
        <v>0</v>
      </c>
      <c r="N1568" s="570">
        <f>'KL TTHT CV DOT 2'!Q1567</f>
        <v>0</v>
      </c>
      <c r="O1568" s="570">
        <f t="shared" si="1305"/>
        <v>0</v>
      </c>
      <c r="P1568" s="552">
        <f t="shared" si="1330"/>
        <v>0</v>
      </c>
      <c r="Q1568" s="71"/>
      <c r="R1568" s="71"/>
      <c r="S1568" s="552" t="e">
        <f>#REF!+Q1568+R1568</f>
        <v>#REF!</v>
      </c>
      <c r="T1568" s="257">
        <f t="shared" si="1346"/>
        <v>0</v>
      </c>
      <c r="U1568" s="257">
        <f t="shared" si="1347"/>
        <v>0</v>
      </c>
      <c r="V1568" s="257">
        <f t="shared" si="1333"/>
        <v>0</v>
      </c>
      <c r="W1568" s="257">
        <f t="shared" si="1348"/>
        <v>0</v>
      </c>
      <c r="X1568" s="257">
        <f t="shared" si="1349"/>
        <v>0</v>
      </c>
      <c r="Y1568" s="257">
        <f t="shared" si="1350"/>
        <v>0</v>
      </c>
      <c r="Z1568" s="257">
        <f t="shared" si="1351"/>
        <v>0</v>
      </c>
      <c r="AA1568" s="990"/>
    </row>
    <row r="1569" spans="1:27" s="6" customFormat="1" outlineLevel="2">
      <c r="A1569" s="8"/>
      <c r="B1569" s="8"/>
      <c r="C1569" s="25" t="s">
        <v>928</v>
      </c>
      <c r="D1569" s="97">
        <v>15</v>
      </c>
      <c r="E1569" s="97">
        <v>15</v>
      </c>
      <c r="F1569" s="18" t="s">
        <v>624</v>
      </c>
      <c r="G1569" s="199">
        <v>8773.9726027397246</v>
      </c>
      <c r="H1569" s="199">
        <v>14594.016411764707</v>
      </c>
      <c r="I1569" s="71">
        <f t="shared" si="1352"/>
        <v>23367.989014504434</v>
      </c>
      <c r="J1569" s="71">
        <f t="shared" si="1353"/>
        <v>131609.58904109587</v>
      </c>
      <c r="K1569" s="71">
        <f t="shared" si="1354"/>
        <v>218910.24617647059</v>
      </c>
      <c r="L1569" s="71">
        <f t="shared" si="1355"/>
        <v>350519.83521756652</v>
      </c>
      <c r="M1569" s="570">
        <f>'KL TTHT CV DOT 2'!P1568</f>
        <v>0</v>
      </c>
      <c r="N1569" s="570">
        <f>'KL TTHT CV DOT 2'!Q1568</f>
        <v>0</v>
      </c>
      <c r="O1569" s="570">
        <f t="shared" si="1305"/>
        <v>0</v>
      </c>
      <c r="P1569" s="552">
        <f t="shared" si="1330"/>
        <v>0</v>
      </c>
      <c r="Q1569" s="71"/>
      <c r="R1569" s="71"/>
      <c r="S1569" s="552" t="e">
        <f>#REF!+Q1569+R1569</f>
        <v>#REF!</v>
      </c>
      <c r="T1569" s="257">
        <f t="shared" si="1346"/>
        <v>0</v>
      </c>
      <c r="U1569" s="257">
        <f t="shared" si="1347"/>
        <v>0</v>
      </c>
      <c r="V1569" s="257">
        <f t="shared" si="1333"/>
        <v>0</v>
      </c>
      <c r="W1569" s="257">
        <f t="shared" si="1348"/>
        <v>0</v>
      </c>
      <c r="X1569" s="257">
        <f t="shared" si="1349"/>
        <v>0</v>
      </c>
      <c r="Y1569" s="257">
        <f t="shared" si="1350"/>
        <v>0</v>
      </c>
      <c r="Z1569" s="257">
        <f t="shared" si="1351"/>
        <v>0</v>
      </c>
      <c r="AA1569" s="990"/>
    </row>
    <row r="1570" spans="1:27" s="6" customFormat="1" outlineLevel="2">
      <c r="A1570" s="8"/>
      <c r="B1570" s="8"/>
      <c r="C1570" s="25" t="s">
        <v>1118</v>
      </c>
      <c r="D1570" s="97">
        <v>1</v>
      </c>
      <c r="E1570" s="97">
        <v>1</v>
      </c>
      <c r="F1570" s="18" t="s">
        <v>619</v>
      </c>
      <c r="G1570" s="199">
        <v>1145287.913396637</v>
      </c>
      <c r="H1570" s="199">
        <v>343586.37401899107</v>
      </c>
      <c r="I1570" s="71">
        <f t="shared" si="1352"/>
        <v>1488874.2874156281</v>
      </c>
      <c r="J1570" s="71">
        <f t="shared" si="1353"/>
        <v>1145287.913396637</v>
      </c>
      <c r="K1570" s="71">
        <f t="shared" si="1354"/>
        <v>343586.37401899107</v>
      </c>
      <c r="L1570" s="71">
        <f t="shared" si="1355"/>
        <v>1488874.2874156281</v>
      </c>
      <c r="M1570" s="570">
        <f>'KL TTHT CV DOT 2'!P1569</f>
        <v>0</v>
      </c>
      <c r="N1570" s="570">
        <f>'KL TTHT CV DOT 2'!Q1569</f>
        <v>0</v>
      </c>
      <c r="O1570" s="570">
        <f t="shared" si="1305"/>
        <v>0</v>
      </c>
      <c r="P1570" s="552">
        <f t="shared" si="1330"/>
        <v>0</v>
      </c>
      <c r="Q1570" s="71"/>
      <c r="R1570" s="71"/>
      <c r="S1570" s="552" t="e">
        <f>#REF!+Q1570+R1570</f>
        <v>#REF!</v>
      </c>
      <c r="T1570" s="257">
        <f t="shared" si="1346"/>
        <v>0</v>
      </c>
      <c r="U1570" s="257">
        <f t="shared" si="1347"/>
        <v>0</v>
      </c>
      <c r="V1570" s="257">
        <f t="shared" si="1333"/>
        <v>0</v>
      </c>
      <c r="W1570" s="257">
        <f t="shared" si="1348"/>
        <v>0</v>
      </c>
      <c r="X1570" s="257">
        <f t="shared" si="1349"/>
        <v>0</v>
      </c>
      <c r="Y1570" s="257">
        <f t="shared" si="1350"/>
        <v>0</v>
      </c>
      <c r="Z1570" s="257">
        <f t="shared" si="1351"/>
        <v>0</v>
      </c>
      <c r="AA1570" s="990"/>
    </row>
    <row r="1571" spans="1:27" s="6" customFormat="1" outlineLevel="2">
      <c r="A1571" s="8"/>
      <c r="B1571" s="8"/>
      <c r="C1571" s="25" t="s">
        <v>657</v>
      </c>
      <c r="D1571" s="97">
        <v>1</v>
      </c>
      <c r="E1571" s="97">
        <v>1</v>
      </c>
      <c r="F1571" s="18" t="s">
        <v>619</v>
      </c>
      <c r="G1571" s="199">
        <v>2290575.8267932739</v>
      </c>
      <c r="H1571" s="199">
        <v>687172.74803798215</v>
      </c>
      <c r="I1571" s="71">
        <f t="shared" si="1352"/>
        <v>2977748.5748312562</v>
      </c>
      <c r="J1571" s="71">
        <f t="shared" si="1353"/>
        <v>2290575.8267932739</v>
      </c>
      <c r="K1571" s="71">
        <f t="shared" si="1354"/>
        <v>687172.74803798215</v>
      </c>
      <c r="L1571" s="71">
        <f t="shared" si="1355"/>
        <v>2977748.5748312562</v>
      </c>
      <c r="M1571" s="570">
        <f>'KL TTHT CV DOT 2'!P1570</f>
        <v>0</v>
      </c>
      <c r="N1571" s="570">
        <f>'KL TTHT CV DOT 2'!Q1570</f>
        <v>0</v>
      </c>
      <c r="O1571" s="570">
        <f t="shared" si="1305"/>
        <v>0</v>
      </c>
      <c r="P1571" s="552">
        <f t="shared" si="1330"/>
        <v>0</v>
      </c>
      <c r="Q1571" s="71"/>
      <c r="R1571" s="71"/>
      <c r="S1571" s="552" t="e">
        <f>#REF!+Q1571+R1571</f>
        <v>#REF!</v>
      </c>
      <c r="T1571" s="257">
        <f t="shared" si="1346"/>
        <v>0</v>
      </c>
      <c r="U1571" s="257">
        <f t="shared" si="1347"/>
        <v>0</v>
      </c>
      <c r="V1571" s="257">
        <f t="shared" si="1333"/>
        <v>0</v>
      </c>
      <c r="W1571" s="257">
        <f t="shared" si="1348"/>
        <v>0</v>
      </c>
      <c r="X1571" s="257">
        <f t="shared" si="1349"/>
        <v>0</v>
      </c>
      <c r="Y1571" s="257">
        <f t="shared" si="1350"/>
        <v>0</v>
      </c>
      <c r="Z1571" s="257">
        <f t="shared" si="1351"/>
        <v>0</v>
      </c>
      <c r="AA1571" s="990"/>
    </row>
    <row r="1572" spans="1:27" s="6" customFormat="1" outlineLevel="1">
      <c r="A1572" s="8"/>
      <c r="B1572" s="8"/>
      <c r="C1572" s="25"/>
      <c r="D1572" s="97"/>
      <c r="E1572" s="97"/>
      <c r="F1572" s="18"/>
      <c r="G1572" s="71"/>
      <c r="H1572" s="71"/>
      <c r="I1572" s="71"/>
      <c r="J1572" s="71"/>
      <c r="K1572" s="71"/>
      <c r="L1572" s="71"/>
      <c r="M1572" s="570">
        <f>'KL TTHT CV DOT 2'!P1571</f>
        <v>0</v>
      </c>
      <c r="N1572" s="570">
        <f>'KL TTHT CV DOT 2'!Q1571</f>
        <v>0</v>
      </c>
      <c r="O1572" s="570">
        <f t="shared" si="1305"/>
        <v>0</v>
      </c>
      <c r="P1572" s="552">
        <f t="shared" si="1330"/>
        <v>0</v>
      </c>
      <c r="Q1572" s="71"/>
      <c r="R1572" s="71"/>
      <c r="S1572" s="552" t="e">
        <f>#REF!+Q1572+R1572</f>
        <v>#REF!</v>
      </c>
      <c r="T1572" s="257">
        <f t="shared" si="1346"/>
        <v>0</v>
      </c>
      <c r="U1572" s="257">
        <f t="shared" si="1347"/>
        <v>0</v>
      </c>
      <c r="V1572" s="257">
        <f t="shared" si="1333"/>
        <v>0</v>
      </c>
      <c r="W1572" s="257">
        <f t="shared" si="1348"/>
        <v>0</v>
      </c>
      <c r="X1572" s="257">
        <f t="shared" si="1349"/>
        <v>0</v>
      </c>
      <c r="Y1572" s="257">
        <f t="shared" si="1350"/>
        <v>0</v>
      </c>
      <c r="Z1572" s="257">
        <f t="shared" si="1351"/>
        <v>0</v>
      </c>
      <c r="AA1572" s="990"/>
    </row>
    <row r="1573" spans="1:27" s="6" customFormat="1" outlineLevel="1">
      <c r="A1573" s="8"/>
      <c r="B1573" s="8"/>
      <c r="C1573" s="28" t="s">
        <v>1124</v>
      </c>
      <c r="D1573" s="97">
        <v>0</v>
      </c>
      <c r="E1573" s="97">
        <v>0</v>
      </c>
      <c r="F1573" s="18"/>
      <c r="G1573" s="71"/>
      <c r="H1573" s="71"/>
      <c r="I1573" s="71"/>
      <c r="J1573" s="77">
        <f t="shared" ref="J1573:K1573" si="1356">SUBTOTAL(9,J1574:J1577)</f>
        <v>7405127.2308219178</v>
      </c>
      <c r="K1573" s="77">
        <f t="shared" si="1356"/>
        <v>4670134.5984730059</v>
      </c>
      <c r="L1573" s="77">
        <f>SUBTOTAL(9,L1574:L1577)</f>
        <v>12075261.829294924</v>
      </c>
      <c r="M1573" s="572">
        <f>'KL TTHT CV DOT 2'!P1572</f>
        <v>0</v>
      </c>
      <c r="N1573" s="572">
        <f>'KL TTHT CV DOT 2'!Q1572</f>
        <v>0</v>
      </c>
      <c r="O1573" s="572">
        <f t="shared" si="1305"/>
        <v>0</v>
      </c>
      <c r="P1573" s="556">
        <f t="shared" si="1330"/>
        <v>0</v>
      </c>
      <c r="Q1573" s="77"/>
      <c r="R1573" s="77"/>
      <c r="S1573" s="556" t="e">
        <f>#REF!+Q1573+R1573</f>
        <v>#REF!</v>
      </c>
      <c r="T1573" s="254">
        <f t="shared" ref="T1573:U1573" si="1357">SUBTOTAL(9,T1574:T1577)</f>
        <v>0</v>
      </c>
      <c r="U1573" s="254">
        <f t="shared" si="1357"/>
        <v>0</v>
      </c>
      <c r="V1573" s="254">
        <f>SUBTOTAL(9,V1574:V1577)</f>
        <v>0</v>
      </c>
      <c r="W1573" s="254">
        <f t="shared" ref="W1573:X1573" si="1358">SUBTOTAL(9,W1574:W1577)</f>
        <v>0</v>
      </c>
      <c r="X1573" s="254">
        <f t="shared" si="1358"/>
        <v>0</v>
      </c>
      <c r="Y1573" s="254">
        <f>SUBTOTAL(9,Y1574:Y1577)</f>
        <v>0</v>
      </c>
      <c r="Z1573" s="254">
        <f>SUBTOTAL(9,Z1574:Z1577)</f>
        <v>0</v>
      </c>
      <c r="AA1573" s="988"/>
    </row>
    <row r="1574" spans="1:27" s="6" customFormat="1" ht="26.4" outlineLevel="2">
      <c r="A1574" s="8"/>
      <c r="B1574" s="18">
        <v>8</v>
      </c>
      <c r="C1574" s="25" t="s">
        <v>1125</v>
      </c>
      <c r="D1574" s="97">
        <v>830</v>
      </c>
      <c r="E1574" s="97">
        <v>830</v>
      </c>
      <c r="F1574" s="18" t="s">
        <v>1126</v>
      </c>
      <c r="G1574" s="199">
        <v>7457.49</v>
      </c>
      <c r="H1574" s="199">
        <v>3300.0000000000005</v>
      </c>
      <c r="I1574" s="62">
        <f t="shared" ref="I1574:I1576" si="1359">SUM(G1574:H1574)</f>
        <v>10757.49</v>
      </c>
      <c r="J1574" s="62">
        <f t="shared" ref="J1574:J1576" si="1360">G1574*E1574</f>
        <v>6189716.7000000002</v>
      </c>
      <c r="K1574" s="62">
        <f t="shared" ref="K1574:K1576" si="1361">H1574*E1574</f>
        <v>2739000.0000000005</v>
      </c>
      <c r="L1574" s="62">
        <f t="shared" ref="L1574:L1576" si="1362">I1574*E1574</f>
        <v>8928716.6999999993</v>
      </c>
      <c r="M1574" s="574">
        <f>'KL TTHT CV DOT 2'!P1573</f>
        <v>0</v>
      </c>
      <c r="N1574" s="574">
        <f>'KL TTHT CV DOT 2'!Q1573</f>
        <v>0</v>
      </c>
      <c r="O1574" s="574">
        <f t="shared" si="1305"/>
        <v>0</v>
      </c>
      <c r="P1574" s="550">
        <f t="shared" si="1330"/>
        <v>0</v>
      </c>
      <c r="Q1574" s="62"/>
      <c r="R1574" s="62"/>
      <c r="S1574" s="550" t="e">
        <f>#REF!+Q1574+R1574</f>
        <v>#REF!</v>
      </c>
      <c r="T1574" s="255">
        <f>M1574*J1574</f>
        <v>0</v>
      </c>
      <c r="U1574" s="255">
        <f>M1574*K1574</f>
        <v>0</v>
      </c>
      <c r="V1574" s="255">
        <f t="shared" si="1333"/>
        <v>0</v>
      </c>
      <c r="W1574" s="255">
        <f>J1574*N1574</f>
        <v>0</v>
      </c>
      <c r="X1574" s="255">
        <f>K1574*N1574</f>
        <v>0</v>
      </c>
      <c r="Y1574" s="255">
        <f t="shared" ref="Y1574:Y1577" si="1363">W1574+X1574</f>
        <v>0</v>
      </c>
      <c r="Z1574" s="255">
        <f>V1574+Y1574</f>
        <v>0</v>
      </c>
      <c r="AA1574" s="990"/>
    </row>
    <row r="1575" spans="1:27" s="6" customFormat="1" ht="26.4" outlineLevel="2">
      <c r="A1575" s="8"/>
      <c r="B1575" s="18">
        <v>10</v>
      </c>
      <c r="C1575" s="279" t="s">
        <v>1522</v>
      </c>
      <c r="D1575" s="97">
        <v>140</v>
      </c>
      <c r="E1575" s="97">
        <v>140</v>
      </c>
      <c r="F1575" s="18" t="s">
        <v>1126</v>
      </c>
      <c r="G1575" s="199">
        <v>6646.869178082191</v>
      </c>
      <c r="H1575" s="199">
        <v>13183.42817647059</v>
      </c>
      <c r="I1575" s="62">
        <f t="shared" si="1359"/>
        <v>19830.297354552782</v>
      </c>
      <c r="J1575" s="62">
        <f t="shared" si="1360"/>
        <v>930561.68493150675</v>
      </c>
      <c r="K1575" s="62">
        <f t="shared" si="1361"/>
        <v>1845679.9447058826</v>
      </c>
      <c r="L1575" s="62">
        <f t="shared" si="1362"/>
        <v>2776241.6296373894</v>
      </c>
      <c r="M1575" s="574">
        <f>'KL TTHT CV DOT 2'!P1574</f>
        <v>0</v>
      </c>
      <c r="N1575" s="574">
        <f>'KL TTHT CV DOT 2'!Q1574</f>
        <v>0</v>
      </c>
      <c r="O1575" s="574">
        <f t="shared" si="1305"/>
        <v>0</v>
      </c>
      <c r="P1575" s="550">
        <f t="shared" si="1330"/>
        <v>0</v>
      </c>
      <c r="Q1575" s="62"/>
      <c r="R1575" s="62"/>
      <c r="S1575" s="550" t="e">
        <f>#REF!+Q1575+R1575</f>
        <v>#REF!</v>
      </c>
      <c r="T1575" s="255">
        <f>M1575*J1575</f>
        <v>0</v>
      </c>
      <c r="U1575" s="255">
        <f>M1575*K1575</f>
        <v>0</v>
      </c>
      <c r="V1575" s="255">
        <f t="shared" si="1333"/>
        <v>0</v>
      </c>
      <c r="W1575" s="255">
        <f>J1575*N1575</f>
        <v>0</v>
      </c>
      <c r="X1575" s="255">
        <f>K1575*N1575</f>
        <v>0</v>
      </c>
      <c r="Y1575" s="255">
        <f t="shared" si="1363"/>
        <v>0</v>
      </c>
      <c r="Z1575" s="255">
        <f>V1575+Y1575</f>
        <v>0</v>
      </c>
      <c r="AA1575" s="990"/>
    </row>
    <row r="1576" spans="1:27" s="6" customFormat="1" outlineLevel="2">
      <c r="A1576" s="8"/>
      <c r="B1576" s="8"/>
      <c r="C1576" s="25" t="s">
        <v>657</v>
      </c>
      <c r="D1576" s="97">
        <v>1</v>
      </c>
      <c r="E1576" s="97">
        <v>1</v>
      </c>
      <c r="F1576" s="18" t="s">
        <v>619</v>
      </c>
      <c r="G1576" s="199">
        <v>284848.84589041094</v>
      </c>
      <c r="H1576" s="199">
        <v>85454.65376712328</v>
      </c>
      <c r="I1576" s="71">
        <f t="shared" si="1359"/>
        <v>370303.49965753424</v>
      </c>
      <c r="J1576" s="71">
        <f t="shared" si="1360"/>
        <v>284848.84589041094</v>
      </c>
      <c r="K1576" s="71">
        <f t="shared" si="1361"/>
        <v>85454.65376712328</v>
      </c>
      <c r="L1576" s="71">
        <f t="shared" si="1362"/>
        <v>370303.49965753424</v>
      </c>
      <c r="M1576" s="570">
        <f>'KL TTHT CV DOT 2'!P1575</f>
        <v>0</v>
      </c>
      <c r="N1576" s="570">
        <f>'KL TTHT CV DOT 2'!Q1575</f>
        <v>0</v>
      </c>
      <c r="O1576" s="570">
        <f t="shared" si="1305"/>
        <v>0</v>
      </c>
      <c r="P1576" s="552">
        <f t="shared" si="1330"/>
        <v>0</v>
      </c>
      <c r="Q1576" s="71"/>
      <c r="R1576" s="71"/>
      <c r="S1576" s="552" t="e">
        <f>#REF!+Q1576+R1576</f>
        <v>#REF!</v>
      </c>
      <c r="T1576" s="257">
        <f>M1576*J1576</f>
        <v>0</v>
      </c>
      <c r="U1576" s="257">
        <f>M1576*K1576</f>
        <v>0</v>
      </c>
      <c r="V1576" s="257">
        <f t="shared" si="1333"/>
        <v>0</v>
      </c>
      <c r="W1576" s="257">
        <f>J1576*N1576</f>
        <v>0</v>
      </c>
      <c r="X1576" s="257">
        <f>K1576*N1576</f>
        <v>0</v>
      </c>
      <c r="Y1576" s="257">
        <f t="shared" si="1363"/>
        <v>0</v>
      </c>
      <c r="Z1576" s="257">
        <f>V1576+Y1576</f>
        <v>0</v>
      </c>
      <c r="AA1576" s="990"/>
    </row>
    <row r="1577" spans="1:27" s="6" customFormat="1" outlineLevel="1">
      <c r="A1577" s="8"/>
      <c r="B1577" s="8"/>
      <c r="C1577" s="25"/>
      <c r="D1577" s="97"/>
      <c r="E1577" s="97"/>
      <c r="F1577" s="18"/>
      <c r="G1577" s="71"/>
      <c r="H1577" s="71"/>
      <c r="I1577" s="71"/>
      <c r="J1577" s="71"/>
      <c r="K1577" s="71"/>
      <c r="L1577" s="71"/>
      <c r="M1577" s="570">
        <f>'KL TTHT CV DOT 2'!P1576</f>
        <v>0</v>
      </c>
      <c r="N1577" s="570">
        <f>'KL TTHT CV DOT 2'!Q1576</f>
        <v>0</v>
      </c>
      <c r="O1577" s="570">
        <f t="shared" si="1305"/>
        <v>0</v>
      </c>
      <c r="P1577" s="552">
        <f t="shared" si="1330"/>
        <v>0</v>
      </c>
      <c r="Q1577" s="71"/>
      <c r="R1577" s="71"/>
      <c r="S1577" s="552" t="e">
        <f>#REF!+Q1577+R1577</f>
        <v>#REF!</v>
      </c>
      <c r="T1577" s="257">
        <f>M1577*J1577</f>
        <v>0</v>
      </c>
      <c r="U1577" s="257">
        <f>M1577*K1577</f>
        <v>0</v>
      </c>
      <c r="V1577" s="257">
        <f t="shared" si="1333"/>
        <v>0</v>
      </c>
      <c r="W1577" s="257">
        <f>J1577*N1577</f>
        <v>0</v>
      </c>
      <c r="X1577" s="257">
        <f>K1577*N1577</f>
        <v>0</v>
      </c>
      <c r="Y1577" s="257">
        <f t="shared" si="1363"/>
        <v>0</v>
      </c>
      <c r="Z1577" s="257">
        <f>V1577+Y1577</f>
        <v>0</v>
      </c>
      <c r="AA1577" s="990"/>
    </row>
    <row r="1578" spans="1:27" s="36" customFormat="1" outlineLevel="1">
      <c r="A1578" s="285" t="s">
        <v>187</v>
      </c>
      <c r="B1578" s="285"/>
      <c r="C1578" s="286" t="s">
        <v>1128</v>
      </c>
      <c r="D1578" s="414"/>
      <c r="E1578" s="414"/>
      <c r="F1578" s="288"/>
      <c r="G1578" s="478"/>
      <c r="H1578" s="478"/>
      <c r="I1578" s="289"/>
      <c r="J1578" s="289">
        <f>SUBTOTAL(9,J1579:J1589)</f>
        <v>572122179.91733599</v>
      </c>
      <c r="K1578" s="289">
        <f t="shared" ref="K1578:L1578" si="1364">SUBTOTAL(9,K1579:K1589)</f>
        <v>56117679.990004219</v>
      </c>
      <c r="L1578" s="289">
        <f t="shared" si="1364"/>
        <v>628239859.90734029</v>
      </c>
      <c r="M1578" s="577">
        <f>'KL TTHT CV DOT 2'!P1577</f>
        <v>0</v>
      </c>
      <c r="N1578" s="577">
        <f>'KL TTHT CV DOT 2'!Q1577</f>
        <v>0</v>
      </c>
      <c r="O1578" s="577">
        <f t="shared" si="1305"/>
        <v>0</v>
      </c>
      <c r="P1578" s="887">
        <f t="shared" si="1330"/>
        <v>0</v>
      </c>
      <c r="Q1578" s="289"/>
      <c r="R1578" s="289"/>
      <c r="S1578" s="887" t="e">
        <f>#REF!+Q1578+R1578</f>
        <v>#REF!</v>
      </c>
      <c r="T1578" s="851">
        <f>SUBTOTAL(9,T1579:T1589)</f>
        <v>0</v>
      </c>
      <c r="U1578" s="851">
        <f t="shared" ref="U1578:V1578" si="1365">SUBTOTAL(9,U1579:U1589)</f>
        <v>0</v>
      </c>
      <c r="V1578" s="851">
        <f t="shared" si="1365"/>
        <v>0</v>
      </c>
      <c r="W1578" s="851">
        <f>SUBTOTAL(9,W1579:W1589)</f>
        <v>0</v>
      </c>
      <c r="X1578" s="851">
        <f t="shared" ref="X1578:Y1578" si="1366">SUBTOTAL(9,X1579:X1589)</f>
        <v>0</v>
      </c>
      <c r="Y1578" s="851">
        <f t="shared" si="1366"/>
        <v>0</v>
      </c>
      <c r="Z1578" s="851">
        <f t="shared" ref="Z1578" si="1367">SUBTOTAL(9,Z1579:Z1589)</f>
        <v>0</v>
      </c>
      <c r="AA1578" s="988"/>
    </row>
    <row r="1579" spans="1:27" s="421" customFormat="1" outlineLevel="2">
      <c r="A1579" s="415"/>
      <c r="B1579" s="415"/>
      <c r="C1579" s="416" t="s">
        <v>1129</v>
      </c>
      <c r="D1579" s="417"/>
      <c r="E1579" s="417"/>
      <c r="F1579" s="418"/>
      <c r="G1579" s="419"/>
      <c r="H1579" s="419"/>
      <c r="I1579" s="419"/>
      <c r="J1579" s="174">
        <f>SUBTOTAL(9,J1580:J1583)</f>
        <v>474178458.00000006</v>
      </c>
      <c r="K1579" s="174">
        <f t="shared" ref="K1579:L1579" si="1368">SUBTOTAL(9,K1580:K1583)</f>
        <v>32835793.100000001</v>
      </c>
      <c r="L1579" s="174">
        <f t="shared" si="1368"/>
        <v>507014251.10000002</v>
      </c>
      <c r="M1579" s="578">
        <f>'KL TTHT CV DOT 2'!P1578</f>
        <v>0</v>
      </c>
      <c r="N1579" s="578">
        <f>'KL TTHT CV DOT 2'!Q1578</f>
        <v>0</v>
      </c>
      <c r="O1579" s="578">
        <f t="shared" si="1305"/>
        <v>0</v>
      </c>
      <c r="P1579" s="558">
        <f t="shared" si="1330"/>
        <v>0</v>
      </c>
      <c r="Q1579" s="174"/>
      <c r="R1579" s="174"/>
      <c r="S1579" s="558" t="e">
        <f>#REF!+Q1579+R1579</f>
        <v>#REF!</v>
      </c>
      <c r="T1579" s="843">
        <f>SUBTOTAL(9,T1580:T1583)</f>
        <v>0</v>
      </c>
      <c r="U1579" s="843">
        <f t="shared" ref="U1579:V1579" si="1369">SUBTOTAL(9,U1580:U1583)</f>
        <v>0</v>
      </c>
      <c r="V1579" s="843">
        <f t="shared" si="1369"/>
        <v>0</v>
      </c>
      <c r="W1579" s="843">
        <f>SUBTOTAL(9,W1580:W1583)</f>
        <v>0</v>
      </c>
      <c r="X1579" s="843">
        <f t="shared" ref="X1579:Y1579" si="1370">SUBTOTAL(9,X1580:X1583)</f>
        <v>0</v>
      </c>
      <c r="Y1579" s="843">
        <f t="shared" si="1370"/>
        <v>0</v>
      </c>
      <c r="Z1579" s="843">
        <f t="shared" ref="Z1579" si="1371">SUBTOTAL(9,Z1580:Z1583)</f>
        <v>0</v>
      </c>
      <c r="AA1579" s="988"/>
    </row>
    <row r="1580" spans="1:27" s="7" customFormat="1" ht="26.4" outlineLevel="2">
      <c r="A1580" s="5"/>
      <c r="B1580" s="5"/>
      <c r="C1580" s="2" t="s">
        <v>1130</v>
      </c>
      <c r="D1580" s="194">
        <v>6</v>
      </c>
      <c r="E1580" s="97">
        <v>6</v>
      </c>
      <c r="F1580" s="277" t="s">
        <v>660</v>
      </c>
      <c r="G1580" s="199">
        <v>43434300.000000007</v>
      </c>
      <c r="H1580" s="199">
        <v>2241801.1</v>
      </c>
      <c r="I1580" s="199">
        <f>SUM(G1580:H1580)</f>
        <v>45676101.100000009</v>
      </c>
      <c r="J1580" s="199">
        <f>G1580*E1580</f>
        <v>260605800.00000006</v>
      </c>
      <c r="K1580" s="199">
        <f>H1580*E1580</f>
        <v>13450806.600000001</v>
      </c>
      <c r="L1580" s="199">
        <f>I1580*E1580</f>
        <v>274056606.60000002</v>
      </c>
      <c r="M1580" s="579">
        <f>'KL TTHT CV DOT 2'!P1579</f>
        <v>0</v>
      </c>
      <c r="N1580" s="579">
        <f>'KL TTHT CV DOT 2'!Q1579</f>
        <v>0</v>
      </c>
      <c r="O1580" s="579">
        <f t="shared" si="1305"/>
        <v>0</v>
      </c>
      <c r="P1580" s="554">
        <f t="shared" si="1330"/>
        <v>0</v>
      </c>
      <c r="Q1580" s="199"/>
      <c r="R1580" s="199"/>
      <c r="S1580" s="554" t="e">
        <f>#REF!+Q1580+R1580</f>
        <v>#REF!</v>
      </c>
      <c r="T1580" s="265">
        <f>M1580*J1580</f>
        <v>0</v>
      </c>
      <c r="U1580" s="265">
        <f>M1580*K1580</f>
        <v>0</v>
      </c>
      <c r="V1580" s="265">
        <f t="shared" si="1333"/>
        <v>0</v>
      </c>
      <c r="W1580" s="265">
        <f>J1580*N1580</f>
        <v>0</v>
      </c>
      <c r="X1580" s="265">
        <f>K1580*N1580</f>
        <v>0</v>
      </c>
      <c r="Y1580" s="265">
        <f t="shared" ref="Y1580:Y1583" si="1372">W1580+X1580</f>
        <v>0</v>
      </c>
      <c r="Z1580" s="265">
        <f>V1580+Y1580</f>
        <v>0</v>
      </c>
      <c r="AA1580" s="990"/>
    </row>
    <row r="1581" spans="1:27" s="7" customFormat="1" ht="26.4" outlineLevel="2">
      <c r="A1581" s="5"/>
      <c r="B1581" s="5"/>
      <c r="C1581" s="2" t="s">
        <v>1132</v>
      </c>
      <c r="D1581" s="194">
        <v>4</v>
      </c>
      <c r="E1581" s="97">
        <v>4</v>
      </c>
      <c r="F1581" s="277" t="s">
        <v>660</v>
      </c>
      <c r="G1581" s="199">
        <v>17612370</v>
      </c>
      <c r="H1581" s="199">
        <v>923094.70000000007</v>
      </c>
      <c r="I1581" s="199">
        <f>SUM(G1581:H1581)</f>
        <v>18535464.699999999</v>
      </c>
      <c r="J1581" s="199">
        <f>G1581*E1581</f>
        <v>70449480</v>
      </c>
      <c r="K1581" s="199">
        <f>H1581*E1581</f>
        <v>3692378.8000000003</v>
      </c>
      <c r="L1581" s="199">
        <f>I1581*E1581</f>
        <v>74141858.799999997</v>
      </c>
      <c r="M1581" s="579">
        <f>'KL TTHT CV DOT 2'!P1580</f>
        <v>0</v>
      </c>
      <c r="N1581" s="579">
        <f>'KL TTHT CV DOT 2'!Q1580</f>
        <v>0</v>
      </c>
      <c r="O1581" s="579">
        <f t="shared" si="1305"/>
        <v>0</v>
      </c>
      <c r="P1581" s="554">
        <f t="shared" si="1330"/>
        <v>0</v>
      </c>
      <c r="Q1581" s="199"/>
      <c r="R1581" s="199"/>
      <c r="S1581" s="554" t="e">
        <f>#REF!+Q1581+R1581</f>
        <v>#REF!</v>
      </c>
      <c r="T1581" s="265">
        <f>M1581*J1581</f>
        <v>0</v>
      </c>
      <c r="U1581" s="265">
        <f>M1581*K1581</f>
        <v>0</v>
      </c>
      <c r="V1581" s="265">
        <f t="shared" si="1333"/>
        <v>0</v>
      </c>
      <c r="W1581" s="265">
        <f>J1581*N1581</f>
        <v>0</v>
      </c>
      <c r="X1581" s="265">
        <f>K1581*N1581</f>
        <v>0</v>
      </c>
      <c r="Y1581" s="265">
        <f t="shared" si="1372"/>
        <v>0</v>
      </c>
      <c r="Z1581" s="265">
        <f>V1581+Y1581</f>
        <v>0</v>
      </c>
      <c r="AA1581" s="990"/>
    </row>
    <row r="1582" spans="1:27" s="7" customFormat="1" ht="26.4" outlineLevel="2">
      <c r="A1582" s="5"/>
      <c r="B1582" s="5"/>
      <c r="C1582" s="2" t="s">
        <v>1134</v>
      </c>
      <c r="D1582" s="194">
        <v>3</v>
      </c>
      <c r="E1582" s="97">
        <v>3</v>
      </c>
      <c r="F1582" s="277" t="s">
        <v>660</v>
      </c>
      <c r="G1582" s="199">
        <v>25306446.000000004</v>
      </c>
      <c r="H1582" s="199">
        <v>2241801.1</v>
      </c>
      <c r="I1582" s="199">
        <f>SUM(G1582:H1582)</f>
        <v>27548247.100000005</v>
      </c>
      <c r="J1582" s="199">
        <f>G1582*E1582</f>
        <v>75919338.000000015</v>
      </c>
      <c r="K1582" s="199">
        <f>H1582*E1582</f>
        <v>6725403.3000000007</v>
      </c>
      <c r="L1582" s="199">
        <f>I1582*E1582</f>
        <v>82644741.300000012</v>
      </c>
      <c r="M1582" s="579">
        <f>'KL TTHT CV DOT 2'!P1581</f>
        <v>0</v>
      </c>
      <c r="N1582" s="579">
        <f>'KL TTHT CV DOT 2'!Q1581</f>
        <v>0</v>
      </c>
      <c r="O1582" s="579">
        <f t="shared" si="1305"/>
        <v>0</v>
      </c>
      <c r="P1582" s="554">
        <f t="shared" si="1330"/>
        <v>0</v>
      </c>
      <c r="Q1582" s="199"/>
      <c r="R1582" s="199"/>
      <c r="S1582" s="554" t="e">
        <f>#REF!+Q1582+R1582</f>
        <v>#REF!</v>
      </c>
      <c r="T1582" s="265">
        <f>M1582*J1582</f>
        <v>0</v>
      </c>
      <c r="U1582" s="265">
        <f>M1582*K1582</f>
        <v>0</v>
      </c>
      <c r="V1582" s="265">
        <f t="shared" si="1333"/>
        <v>0</v>
      </c>
      <c r="W1582" s="265">
        <f>J1582*N1582</f>
        <v>0</v>
      </c>
      <c r="X1582" s="265">
        <f>K1582*N1582</f>
        <v>0</v>
      </c>
      <c r="Y1582" s="265">
        <f t="shared" si="1372"/>
        <v>0</v>
      </c>
      <c r="Z1582" s="265">
        <f>V1582+Y1582</f>
        <v>0</v>
      </c>
      <c r="AA1582" s="990"/>
    </row>
    <row r="1583" spans="1:27" s="7" customFormat="1" ht="26.4" outlineLevel="2">
      <c r="A1583" s="5"/>
      <c r="B1583" s="5"/>
      <c r="C1583" s="2" t="s">
        <v>1136</v>
      </c>
      <c r="D1583" s="194">
        <v>4</v>
      </c>
      <c r="E1583" s="97">
        <v>4</v>
      </c>
      <c r="F1583" s="277" t="s">
        <v>660</v>
      </c>
      <c r="G1583" s="199">
        <v>16800960</v>
      </c>
      <c r="H1583" s="199">
        <v>2241801.1</v>
      </c>
      <c r="I1583" s="199">
        <f>SUM(G1583:H1583)</f>
        <v>19042761.100000001</v>
      </c>
      <c r="J1583" s="199">
        <f>G1583*E1583</f>
        <v>67203840</v>
      </c>
      <c r="K1583" s="199">
        <f>H1583*E1583</f>
        <v>8967204.4000000004</v>
      </c>
      <c r="L1583" s="199">
        <f>I1583*E1583</f>
        <v>76171044.400000006</v>
      </c>
      <c r="M1583" s="579">
        <f>'KL TTHT CV DOT 2'!P1582</f>
        <v>0</v>
      </c>
      <c r="N1583" s="579">
        <f>'KL TTHT CV DOT 2'!Q1582</f>
        <v>0</v>
      </c>
      <c r="O1583" s="579">
        <f t="shared" si="1305"/>
        <v>0</v>
      </c>
      <c r="P1583" s="554">
        <f t="shared" si="1330"/>
        <v>0</v>
      </c>
      <c r="Q1583" s="199"/>
      <c r="R1583" s="199"/>
      <c r="S1583" s="554" t="e">
        <f>#REF!+Q1583+R1583</f>
        <v>#REF!</v>
      </c>
      <c r="T1583" s="265">
        <f>M1583*J1583</f>
        <v>0</v>
      </c>
      <c r="U1583" s="265">
        <f>M1583*K1583</f>
        <v>0</v>
      </c>
      <c r="V1583" s="265">
        <f t="shared" si="1333"/>
        <v>0</v>
      </c>
      <c r="W1583" s="265">
        <f>J1583*N1583</f>
        <v>0</v>
      </c>
      <c r="X1583" s="265">
        <f>K1583*N1583</f>
        <v>0</v>
      </c>
      <c r="Y1583" s="265">
        <f t="shared" si="1372"/>
        <v>0</v>
      </c>
      <c r="Z1583" s="265">
        <f>V1583+Y1583</f>
        <v>0</v>
      </c>
      <c r="AA1583" s="990"/>
    </row>
    <row r="1584" spans="1:27" s="7" customFormat="1" outlineLevel="2">
      <c r="A1584" s="5"/>
      <c r="B1584" s="5"/>
      <c r="C1584" s="416" t="s">
        <v>1138</v>
      </c>
      <c r="D1584" s="194"/>
      <c r="E1584" s="97"/>
      <c r="F1584" s="277"/>
      <c r="G1584" s="199"/>
      <c r="H1584" s="199"/>
      <c r="I1584" s="199"/>
      <c r="J1584" s="174">
        <f>SUBTOTAL(9,J1585:J1589)</f>
        <v>97943721.917335957</v>
      </c>
      <c r="K1584" s="174">
        <f t="shared" ref="K1584:L1584" si="1373">SUBTOTAL(9,K1585:K1589)</f>
        <v>23281886.89000421</v>
      </c>
      <c r="L1584" s="174">
        <f t="shared" si="1373"/>
        <v>121225608.80734017</v>
      </c>
      <c r="M1584" s="578">
        <f>'KL TTHT CV DOT 2'!P1583</f>
        <v>0</v>
      </c>
      <c r="N1584" s="578">
        <f>'KL TTHT CV DOT 2'!Q1583</f>
        <v>0</v>
      </c>
      <c r="O1584" s="578">
        <f t="shared" si="1305"/>
        <v>0</v>
      </c>
      <c r="P1584" s="558">
        <f t="shared" si="1330"/>
        <v>0</v>
      </c>
      <c r="Q1584" s="174"/>
      <c r="R1584" s="174"/>
      <c r="S1584" s="558" t="e">
        <f>#REF!+Q1584+R1584</f>
        <v>#REF!</v>
      </c>
      <c r="T1584" s="843">
        <f>SUBTOTAL(9,T1585:T1589)</f>
        <v>0</v>
      </c>
      <c r="U1584" s="843">
        <f t="shared" ref="U1584:V1584" si="1374">SUBTOTAL(9,U1585:U1589)</f>
        <v>0</v>
      </c>
      <c r="V1584" s="843">
        <f t="shared" si="1374"/>
        <v>0</v>
      </c>
      <c r="W1584" s="843">
        <f>SUBTOTAL(9,W1585:W1589)</f>
        <v>0</v>
      </c>
      <c r="X1584" s="843">
        <f t="shared" ref="X1584:Y1584" si="1375">SUBTOTAL(9,X1585:X1589)</f>
        <v>0</v>
      </c>
      <c r="Y1584" s="843">
        <f t="shared" si="1375"/>
        <v>0</v>
      </c>
      <c r="Z1584" s="843">
        <f t="shared" ref="Z1584" si="1376">SUBTOTAL(9,Z1585:Z1589)</f>
        <v>0</v>
      </c>
      <c r="AA1584" s="988"/>
    </row>
    <row r="1585" spans="1:27" s="7" customFormat="1" outlineLevel="2">
      <c r="A1585" s="5"/>
      <c r="B1585" s="5"/>
      <c r="C1585" s="2" t="s">
        <v>1139</v>
      </c>
      <c r="D1585" s="194">
        <v>1156</v>
      </c>
      <c r="E1585" s="97">
        <v>1281</v>
      </c>
      <c r="F1585" s="277" t="s">
        <v>624</v>
      </c>
      <c r="G1585" s="199">
        <v>60411.45</v>
      </c>
      <c r="H1585" s="199">
        <v>9350</v>
      </c>
      <c r="I1585" s="199">
        <f t="shared" ref="I1585" si="1377">SUM(G1585:H1585)</f>
        <v>69761.45</v>
      </c>
      <c r="J1585" s="199">
        <f t="shared" ref="J1585:J1588" si="1378">G1585*E1585</f>
        <v>77387067.450000003</v>
      </c>
      <c r="K1585" s="199">
        <f t="shared" ref="K1585:K1588" si="1379">H1585*E1585</f>
        <v>11977350</v>
      </c>
      <c r="L1585" s="199">
        <f t="shared" ref="L1585:L1588" si="1380">I1585*E1585</f>
        <v>89364417.450000003</v>
      </c>
      <c r="M1585" s="579">
        <f>'KL TTHT CV DOT 2'!P1584</f>
        <v>0</v>
      </c>
      <c r="N1585" s="579">
        <f>'KL TTHT CV DOT 2'!Q1584</f>
        <v>0</v>
      </c>
      <c r="O1585" s="579">
        <f t="shared" si="1305"/>
        <v>0</v>
      </c>
      <c r="P1585" s="554">
        <f t="shared" si="1330"/>
        <v>0</v>
      </c>
      <c r="Q1585" s="199"/>
      <c r="R1585" s="199"/>
      <c r="S1585" s="554" t="e">
        <f>#REF!+Q1585+R1585</f>
        <v>#REF!</v>
      </c>
      <c r="T1585" s="265">
        <f t="shared" ref="T1585:T1590" si="1381">M1585*J1585</f>
        <v>0</v>
      </c>
      <c r="U1585" s="265">
        <f t="shared" ref="U1585:U1590" si="1382">M1585*K1585</f>
        <v>0</v>
      </c>
      <c r="V1585" s="265">
        <f t="shared" si="1333"/>
        <v>0</v>
      </c>
      <c r="W1585" s="265">
        <f t="shared" ref="W1585:W1590" si="1383">J1585*N1585</f>
        <v>0</v>
      </c>
      <c r="X1585" s="265">
        <f t="shared" ref="X1585:X1590" si="1384">K1585*N1585</f>
        <v>0</v>
      </c>
      <c r="Y1585" s="265">
        <f t="shared" ref="Y1585:Y1590" si="1385">W1585+X1585</f>
        <v>0</v>
      </c>
      <c r="Z1585" s="265">
        <f t="shared" ref="Z1585:Z1590" si="1386">V1585+Y1585</f>
        <v>0</v>
      </c>
      <c r="AA1585" s="990"/>
    </row>
    <row r="1586" spans="1:27" s="7" customFormat="1" outlineLevel="2">
      <c r="A1586" s="5"/>
      <c r="B1586" s="5"/>
      <c r="C1586" s="2" t="s">
        <v>1330</v>
      </c>
      <c r="D1586" s="194">
        <v>463</v>
      </c>
      <c r="E1586" s="97">
        <v>415</v>
      </c>
      <c r="F1586" s="277" t="s">
        <v>624</v>
      </c>
      <c r="G1586" s="199">
        <v>12762.035616438356</v>
      </c>
      <c r="H1586" s="199">
        <v>15805.000000000002</v>
      </c>
      <c r="I1586" s="199">
        <f t="shared" ref="I1586:I1588" si="1387">SUM(G1586:H1586)</f>
        <v>28567.035616438356</v>
      </c>
      <c r="J1586" s="199">
        <f t="shared" si="1378"/>
        <v>5296244.7808219176</v>
      </c>
      <c r="K1586" s="199">
        <f t="shared" si="1379"/>
        <v>6559075.0000000009</v>
      </c>
      <c r="L1586" s="199">
        <f t="shared" si="1380"/>
        <v>11855319.780821918</v>
      </c>
      <c r="M1586" s="579">
        <f>'KL TTHT CV DOT 2'!P1585</f>
        <v>0</v>
      </c>
      <c r="N1586" s="579">
        <f>'KL TTHT CV DOT 2'!Q1585</f>
        <v>0</v>
      </c>
      <c r="O1586" s="579">
        <f t="shared" si="1305"/>
        <v>0</v>
      </c>
      <c r="P1586" s="554">
        <f t="shared" si="1330"/>
        <v>0</v>
      </c>
      <c r="Q1586" s="199"/>
      <c r="R1586" s="199"/>
      <c r="S1586" s="554" t="e">
        <f>#REF!+Q1586+R1586</f>
        <v>#REF!</v>
      </c>
      <c r="T1586" s="265">
        <f t="shared" si="1381"/>
        <v>0</v>
      </c>
      <c r="U1586" s="265">
        <f t="shared" si="1382"/>
        <v>0</v>
      </c>
      <c r="V1586" s="265">
        <f t="shared" si="1333"/>
        <v>0</v>
      </c>
      <c r="W1586" s="265">
        <f t="shared" si="1383"/>
        <v>0</v>
      </c>
      <c r="X1586" s="265">
        <f t="shared" si="1384"/>
        <v>0</v>
      </c>
      <c r="Y1586" s="265">
        <f t="shared" si="1385"/>
        <v>0</v>
      </c>
      <c r="Z1586" s="265">
        <f t="shared" si="1386"/>
        <v>0</v>
      </c>
      <c r="AA1586" s="990"/>
    </row>
    <row r="1587" spans="1:27" s="7" customFormat="1" outlineLevel="2">
      <c r="A1587" s="5"/>
      <c r="B1587" s="5"/>
      <c r="C1587" s="2" t="s">
        <v>1548</v>
      </c>
      <c r="D1587" s="194">
        <v>120</v>
      </c>
      <c r="E1587" s="97">
        <v>53.550000000000004</v>
      </c>
      <c r="F1587" s="277" t="s">
        <v>624</v>
      </c>
      <c r="G1587" s="199">
        <v>8113.6299999999992</v>
      </c>
      <c r="H1587" s="199">
        <v>5559</v>
      </c>
      <c r="I1587" s="199">
        <f t="shared" si="1387"/>
        <v>13672.63</v>
      </c>
      <c r="J1587" s="199">
        <f t="shared" si="1378"/>
        <v>434484.88649999996</v>
      </c>
      <c r="K1587" s="199">
        <f t="shared" si="1379"/>
        <v>297684.45</v>
      </c>
      <c r="L1587" s="199">
        <f t="shared" si="1380"/>
        <v>732169.33649999998</v>
      </c>
      <c r="M1587" s="579">
        <f>'KL TTHT CV DOT 2'!P1586</f>
        <v>0</v>
      </c>
      <c r="N1587" s="579">
        <f>'KL TTHT CV DOT 2'!Q1586</f>
        <v>0</v>
      </c>
      <c r="O1587" s="579">
        <f t="shared" si="1305"/>
        <v>0</v>
      </c>
      <c r="P1587" s="554">
        <f t="shared" si="1330"/>
        <v>0</v>
      </c>
      <c r="Q1587" s="199"/>
      <c r="R1587" s="199"/>
      <c r="S1587" s="554" t="e">
        <f>#REF!+Q1587+R1587</f>
        <v>#REF!</v>
      </c>
      <c r="T1587" s="265">
        <f t="shared" si="1381"/>
        <v>0</v>
      </c>
      <c r="U1587" s="265">
        <f t="shared" si="1382"/>
        <v>0</v>
      </c>
      <c r="V1587" s="265">
        <f t="shared" si="1333"/>
        <v>0</v>
      </c>
      <c r="W1587" s="265">
        <f t="shared" si="1383"/>
        <v>0</v>
      </c>
      <c r="X1587" s="265">
        <f t="shared" si="1384"/>
        <v>0</v>
      </c>
      <c r="Y1587" s="265">
        <f t="shared" si="1385"/>
        <v>0</v>
      </c>
      <c r="Z1587" s="265">
        <f t="shared" si="1386"/>
        <v>0</v>
      </c>
      <c r="AA1587" s="990"/>
    </row>
    <row r="1588" spans="1:27" s="403" customFormat="1" outlineLevel="2">
      <c r="A1588" s="391"/>
      <c r="B1588" s="391"/>
      <c r="C1588" s="392" t="s">
        <v>657</v>
      </c>
      <c r="D1588" s="97">
        <v>1</v>
      </c>
      <c r="E1588" s="97">
        <v>1</v>
      </c>
      <c r="F1588" s="387" t="s">
        <v>619</v>
      </c>
      <c r="G1588" s="62">
        <v>14825924.800014041</v>
      </c>
      <c r="H1588" s="62">
        <v>4447777.4400042119</v>
      </c>
      <c r="I1588" s="62">
        <f t="shared" si="1387"/>
        <v>19273702.240018252</v>
      </c>
      <c r="J1588" s="62">
        <f t="shared" si="1378"/>
        <v>14825924.800014041</v>
      </c>
      <c r="K1588" s="62">
        <f t="shared" si="1379"/>
        <v>4447777.4400042119</v>
      </c>
      <c r="L1588" s="62">
        <f t="shared" si="1380"/>
        <v>19273702.240018252</v>
      </c>
      <c r="M1588" s="574">
        <f>'KL TTHT CV DOT 2'!P1587</f>
        <v>0</v>
      </c>
      <c r="N1588" s="574">
        <f>'KL TTHT CV DOT 2'!Q1587</f>
        <v>0</v>
      </c>
      <c r="O1588" s="574">
        <f t="shared" si="1305"/>
        <v>0</v>
      </c>
      <c r="P1588" s="550">
        <f t="shared" si="1330"/>
        <v>0</v>
      </c>
      <c r="Q1588" s="62"/>
      <c r="R1588" s="62"/>
      <c r="S1588" s="550" t="e">
        <f>#REF!+Q1588+R1588</f>
        <v>#REF!</v>
      </c>
      <c r="T1588" s="255">
        <f t="shared" si="1381"/>
        <v>0</v>
      </c>
      <c r="U1588" s="255">
        <f t="shared" si="1382"/>
        <v>0</v>
      </c>
      <c r="V1588" s="255">
        <f t="shared" si="1333"/>
        <v>0</v>
      </c>
      <c r="W1588" s="255">
        <f t="shared" si="1383"/>
        <v>0</v>
      </c>
      <c r="X1588" s="255">
        <f t="shared" si="1384"/>
        <v>0</v>
      </c>
      <c r="Y1588" s="255">
        <f t="shared" si="1385"/>
        <v>0</v>
      </c>
      <c r="Z1588" s="255">
        <f t="shared" si="1386"/>
        <v>0</v>
      </c>
      <c r="AA1588" s="990"/>
    </row>
    <row r="1589" spans="1:27" s="6" customFormat="1" outlineLevel="1">
      <c r="A1589" s="8"/>
      <c r="B1589" s="8"/>
      <c r="C1589" s="25"/>
      <c r="D1589" s="97"/>
      <c r="E1589" s="97"/>
      <c r="F1589" s="18"/>
      <c r="G1589" s="71"/>
      <c r="H1589" s="71"/>
      <c r="I1589" s="71"/>
      <c r="J1589" s="71"/>
      <c r="K1589" s="71"/>
      <c r="L1589" s="71"/>
      <c r="M1589" s="570">
        <f>'KL TTHT CV DOT 2'!P1588</f>
        <v>0</v>
      </c>
      <c r="N1589" s="570">
        <f>'KL TTHT CV DOT 2'!Q1588</f>
        <v>0</v>
      </c>
      <c r="O1589" s="570">
        <f t="shared" si="1305"/>
        <v>0</v>
      </c>
      <c r="P1589" s="552">
        <f t="shared" si="1330"/>
        <v>0</v>
      </c>
      <c r="Q1589" s="71"/>
      <c r="R1589" s="71"/>
      <c r="S1589" s="552" t="e">
        <f>#REF!+Q1589+R1589</f>
        <v>#REF!</v>
      </c>
      <c r="T1589" s="257">
        <f t="shared" si="1381"/>
        <v>0</v>
      </c>
      <c r="U1589" s="257">
        <f t="shared" si="1382"/>
        <v>0</v>
      </c>
      <c r="V1589" s="257">
        <f t="shared" si="1333"/>
        <v>0</v>
      </c>
      <c r="W1589" s="257">
        <f t="shared" si="1383"/>
        <v>0</v>
      </c>
      <c r="X1589" s="257">
        <f t="shared" si="1384"/>
        <v>0</v>
      </c>
      <c r="Y1589" s="257">
        <f t="shared" si="1385"/>
        <v>0</v>
      </c>
      <c r="Z1589" s="257">
        <f t="shared" si="1386"/>
        <v>0</v>
      </c>
      <c r="AA1589" s="990"/>
    </row>
    <row r="1590" spans="1:27" s="6" customFormat="1">
      <c r="A1590" s="8"/>
      <c r="B1590" s="8"/>
      <c r="C1590" s="25"/>
      <c r="D1590" s="94"/>
      <c r="E1590" s="94"/>
      <c r="F1590" s="18"/>
      <c r="G1590" s="71"/>
      <c r="H1590" s="71"/>
      <c r="I1590" s="71"/>
      <c r="J1590" s="71"/>
      <c r="K1590" s="71"/>
      <c r="L1590" s="71"/>
      <c r="M1590" s="570">
        <f>'KL TTHT CV DOT 2'!P1589</f>
        <v>0</v>
      </c>
      <c r="N1590" s="570">
        <f>'KL TTHT CV DOT 2'!Q1589</f>
        <v>0</v>
      </c>
      <c r="O1590" s="570">
        <f t="shared" si="1305"/>
        <v>0</v>
      </c>
      <c r="P1590" s="552">
        <f t="shared" si="1330"/>
        <v>0</v>
      </c>
      <c r="Q1590" s="71"/>
      <c r="R1590" s="71"/>
      <c r="S1590" s="552" t="e">
        <f>#REF!+Q1590+R1590</f>
        <v>#REF!</v>
      </c>
      <c r="T1590" s="257">
        <f t="shared" si="1381"/>
        <v>0</v>
      </c>
      <c r="U1590" s="257">
        <f t="shared" si="1382"/>
        <v>0</v>
      </c>
      <c r="V1590" s="257">
        <f t="shared" si="1333"/>
        <v>0</v>
      </c>
      <c r="W1590" s="257">
        <f t="shared" si="1383"/>
        <v>0</v>
      </c>
      <c r="X1590" s="257">
        <f t="shared" si="1384"/>
        <v>0</v>
      </c>
      <c r="Y1590" s="257">
        <f t="shared" si="1385"/>
        <v>0</v>
      </c>
      <c r="Z1590" s="257">
        <f t="shared" si="1386"/>
        <v>0</v>
      </c>
      <c r="AA1590" s="990"/>
    </row>
    <row r="1591" spans="1:27" s="6" customFormat="1" ht="15.6">
      <c r="A1591" s="64" t="s">
        <v>39</v>
      </c>
      <c r="B1591" s="64"/>
      <c r="C1591" s="65" t="s">
        <v>40</v>
      </c>
      <c r="D1591" s="117"/>
      <c r="E1591" s="117"/>
      <c r="F1591" s="67"/>
      <c r="G1591" s="477"/>
      <c r="H1591" s="477"/>
      <c r="I1591" s="68"/>
      <c r="J1591" s="68">
        <f>SUBTOTAL(9,J1592:J1774)</f>
        <v>1272946321.0444708</v>
      </c>
      <c r="K1591" s="68">
        <f>SUBTOTAL(9,K1592:K1774)</f>
        <v>134316312.18791825</v>
      </c>
      <c r="L1591" s="68">
        <f>SUBTOTAL(9,L1592:L1774)</f>
        <v>1407262633.232389</v>
      </c>
      <c r="M1591" s="580">
        <f>'KL TTHT CV DOT 2'!P1590</f>
        <v>0</v>
      </c>
      <c r="N1591" s="580">
        <f>'KL TTHT CV DOT 2'!Q1590</f>
        <v>0</v>
      </c>
      <c r="O1591" s="580">
        <f t="shared" si="1305"/>
        <v>0</v>
      </c>
      <c r="P1591" s="886">
        <f t="shared" si="1330"/>
        <v>0</v>
      </c>
      <c r="Q1591" s="68"/>
      <c r="R1591" s="68"/>
      <c r="S1591" s="886" t="e">
        <f>#REF!+Q1591+R1591</f>
        <v>#REF!</v>
      </c>
      <c r="T1591" s="256">
        <f t="shared" ref="T1591:Z1591" si="1388">SUBTOTAL(9,T1592:T1774)</f>
        <v>0</v>
      </c>
      <c r="U1591" s="256">
        <f t="shared" si="1388"/>
        <v>0</v>
      </c>
      <c r="V1591" s="256">
        <f t="shared" si="1388"/>
        <v>0</v>
      </c>
      <c r="W1591" s="256">
        <f t="shared" si="1388"/>
        <v>140519880</v>
      </c>
      <c r="X1591" s="256">
        <f t="shared" si="1388"/>
        <v>6325200</v>
      </c>
      <c r="Y1591" s="256">
        <f t="shared" si="1388"/>
        <v>146845080</v>
      </c>
      <c r="Z1591" s="256">
        <f t="shared" si="1388"/>
        <v>146845080</v>
      </c>
      <c r="AA1591" s="999"/>
    </row>
    <row r="1592" spans="1:27" s="6" customFormat="1">
      <c r="A1592" s="21"/>
      <c r="B1592" s="21"/>
      <c r="C1592" s="28"/>
      <c r="D1592" s="99"/>
      <c r="E1592" s="99"/>
      <c r="F1592" s="37"/>
      <c r="G1592" s="82"/>
      <c r="H1592" s="82"/>
      <c r="I1592" s="82"/>
      <c r="J1592" s="82"/>
      <c r="K1592" s="82"/>
      <c r="L1592" s="62"/>
      <c r="M1592" s="574">
        <f>'KL TTHT CV DOT 2'!P1591</f>
        <v>0</v>
      </c>
      <c r="N1592" s="574">
        <f>'KL TTHT CV DOT 2'!Q1591</f>
        <v>0</v>
      </c>
      <c r="O1592" s="574">
        <f t="shared" si="1305"/>
        <v>0</v>
      </c>
      <c r="P1592" s="550">
        <f t="shared" si="1330"/>
        <v>0</v>
      </c>
      <c r="Q1592" s="62"/>
      <c r="R1592" s="62"/>
      <c r="S1592" s="550" t="e">
        <f>#REF!+Q1592+R1592</f>
        <v>#REF!</v>
      </c>
      <c r="T1592" s="266"/>
      <c r="U1592" s="266"/>
      <c r="V1592" s="255"/>
      <c r="W1592" s="266"/>
      <c r="X1592" s="266"/>
      <c r="Y1592" s="255"/>
      <c r="Z1592" s="255"/>
      <c r="AA1592" s="990"/>
    </row>
    <row r="1593" spans="1:27" s="6" customFormat="1" outlineLevel="1">
      <c r="A1593" s="19" t="s">
        <v>288</v>
      </c>
      <c r="B1593" s="19"/>
      <c r="C1593" s="35" t="s">
        <v>176</v>
      </c>
      <c r="D1593" s="100"/>
      <c r="E1593" s="100"/>
      <c r="F1593" s="20"/>
      <c r="G1593" s="75"/>
      <c r="H1593" s="75"/>
      <c r="I1593" s="75"/>
      <c r="J1593" s="75">
        <f>SUBTOTAL(9,J1594:J1774)</f>
        <v>1272946321.0444708</v>
      </c>
      <c r="K1593" s="75">
        <f>SUBTOTAL(9,K1594:K1774)</f>
        <v>134316312.18791825</v>
      </c>
      <c r="L1593" s="75">
        <f>SUBTOTAL(9,L1594:L1774)</f>
        <v>1407262633.232389</v>
      </c>
      <c r="M1593" s="571">
        <f>'KL TTHT CV DOT 2'!P1592</f>
        <v>0</v>
      </c>
      <c r="N1593" s="571">
        <f>'KL TTHT CV DOT 2'!Q1592</f>
        <v>0</v>
      </c>
      <c r="O1593" s="571">
        <f t="shared" ref="O1593:O1656" si="1389">M1593+N1593</f>
        <v>0</v>
      </c>
      <c r="P1593" s="555">
        <f t="shared" si="1330"/>
        <v>0</v>
      </c>
      <c r="Q1593" s="75"/>
      <c r="R1593" s="75"/>
      <c r="S1593" s="555" t="e">
        <f>#REF!+Q1593+R1593</f>
        <v>#REF!</v>
      </c>
      <c r="T1593" s="259">
        <f t="shared" ref="T1593:Z1593" si="1390">SUBTOTAL(9,T1594:T1774)</f>
        <v>0</v>
      </c>
      <c r="U1593" s="259">
        <f t="shared" si="1390"/>
        <v>0</v>
      </c>
      <c r="V1593" s="259">
        <f t="shared" si="1390"/>
        <v>0</v>
      </c>
      <c r="W1593" s="259">
        <f t="shared" si="1390"/>
        <v>140519880</v>
      </c>
      <c r="X1593" s="259">
        <f t="shared" si="1390"/>
        <v>6325200</v>
      </c>
      <c r="Y1593" s="259">
        <f t="shared" si="1390"/>
        <v>146845080</v>
      </c>
      <c r="Z1593" s="259">
        <f t="shared" si="1390"/>
        <v>146845080</v>
      </c>
      <c r="AA1593" s="988"/>
    </row>
    <row r="1594" spans="1:27" s="6" customFormat="1" outlineLevel="1">
      <c r="A1594" s="8" t="s">
        <v>295</v>
      </c>
      <c r="B1594" s="8"/>
      <c r="C1594" s="25" t="s">
        <v>296</v>
      </c>
      <c r="D1594" s="94">
        <v>1</v>
      </c>
      <c r="E1594" s="97">
        <v>1</v>
      </c>
      <c r="F1594" s="18" t="s">
        <v>10</v>
      </c>
      <c r="G1594" s="71"/>
      <c r="H1594" s="71"/>
      <c r="I1594" s="71"/>
      <c r="J1594" s="82">
        <f>SUBTOTAL(9,J1595:J1730)</f>
        <v>915624507.99519026</v>
      </c>
      <c r="K1594" s="82">
        <f>SUBTOTAL(9,K1595:K1730)</f>
        <v>94236583.203898728</v>
      </c>
      <c r="L1594" s="82">
        <f>SUBTOTAL(9,L1595:L1730)</f>
        <v>1009861091.1990893</v>
      </c>
      <c r="M1594" s="576">
        <f>'KL TTHT CV DOT 2'!P1593</f>
        <v>0</v>
      </c>
      <c r="N1594" s="576">
        <f>'KL TTHT CV DOT 2'!Q1593</f>
        <v>0</v>
      </c>
      <c r="O1594" s="576">
        <f t="shared" si="1389"/>
        <v>0</v>
      </c>
      <c r="P1594" s="553">
        <f t="shared" si="1330"/>
        <v>0</v>
      </c>
      <c r="Q1594" s="82"/>
      <c r="R1594" s="82"/>
      <c r="S1594" s="553" t="e">
        <f>#REF!+Q1594+R1594</f>
        <v>#REF!</v>
      </c>
      <c r="T1594" s="266">
        <f t="shared" ref="T1594:Z1594" si="1391">SUBTOTAL(9,T1595:T1730)</f>
        <v>0</v>
      </c>
      <c r="U1594" s="266">
        <f t="shared" si="1391"/>
        <v>0</v>
      </c>
      <c r="V1594" s="266">
        <f t="shared" si="1391"/>
        <v>0</v>
      </c>
      <c r="W1594" s="266">
        <f t="shared" si="1391"/>
        <v>67733712</v>
      </c>
      <c r="X1594" s="266">
        <f t="shared" si="1391"/>
        <v>4697280</v>
      </c>
      <c r="Y1594" s="266">
        <f t="shared" si="1391"/>
        <v>72430992</v>
      </c>
      <c r="Z1594" s="266">
        <f t="shared" si="1391"/>
        <v>72430992</v>
      </c>
      <c r="AA1594" s="988"/>
    </row>
    <row r="1595" spans="1:27" s="7" customFormat="1" outlineLevel="2">
      <c r="A1595" s="5"/>
      <c r="B1595" s="5"/>
      <c r="C1595" s="401" t="s">
        <v>1140</v>
      </c>
      <c r="D1595" s="194"/>
      <c r="E1595" s="97"/>
      <c r="F1595" s="277"/>
      <c r="G1595" s="199"/>
      <c r="H1595" s="199"/>
      <c r="I1595" s="199"/>
      <c r="J1595" s="174">
        <f>SUBTOTAL(9,J1596:J1633)</f>
        <v>259524148.72564298</v>
      </c>
      <c r="K1595" s="174">
        <f>SUBTOTAL(9,K1596:K1633)</f>
        <v>33244549.975186165</v>
      </c>
      <c r="L1595" s="174">
        <f>SUBTOTAL(9,L1596:L1633)</f>
        <v>292768698.70082921</v>
      </c>
      <c r="M1595" s="578">
        <f>'KL TTHT CV DOT 2'!P1594</f>
        <v>0</v>
      </c>
      <c r="N1595" s="578">
        <f>'KL TTHT CV DOT 2'!Q1594</f>
        <v>0</v>
      </c>
      <c r="O1595" s="578">
        <f t="shared" si="1389"/>
        <v>0</v>
      </c>
      <c r="P1595" s="558">
        <f t="shared" si="1330"/>
        <v>0</v>
      </c>
      <c r="Q1595" s="174"/>
      <c r="R1595" s="174"/>
      <c r="S1595" s="558" t="e">
        <f>#REF!+Q1595+R1595</f>
        <v>#REF!</v>
      </c>
      <c r="T1595" s="843">
        <f t="shared" ref="T1595:Z1595" si="1392">SUBTOTAL(9,T1596:T1633)</f>
        <v>0</v>
      </c>
      <c r="U1595" s="843">
        <f t="shared" si="1392"/>
        <v>0</v>
      </c>
      <c r="V1595" s="843">
        <f t="shared" si="1392"/>
        <v>0</v>
      </c>
      <c r="W1595" s="843">
        <f t="shared" si="1392"/>
        <v>28081620</v>
      </c>
      <c r="X1595" s="843">
        <f t="shared" si="1392"/>
        <v>2136960</v>
      </c>
      <c r="Y1595" s="843">
        <f t="shared" si="1392"/>
        <v>30218580</v>
      </c>
      <c r="Z1595" s="843">
        <f t="shared" si="1392"/>
        <v>30218580</v>
      </c>
      <c r="AA1595" s="988"/>
    </row>
    <row r="1596" spans="1:27" s="6" customFormat="1" outlineLevel="3">
      <c r="A1596" s="8"/>
      <c r="B1596" s="8"/>
      <c r="C1596" s="28" t="s">
        <v>1141</v>
      </c>
      <c r="D1596" s="94"/>
      <c r="E1596" s="97"/>
      <c r="F1596" s="18"/>
      <c r="G1596" s="71"/>
      <c r="H1596" s="71"/>
      <c r="I1596" s="71"/>
      <c r="J1596" s="82">
        <f>SUBTOTAL(9,J1597:J1602)</f>
        <v>32262384</v>
      </c>
      <c r="K1596" s="82">
        <f t="shared" ref="K1596:L1596" si="1393">SUBTOTAL(9,K1597:K1602)</f>
        <v>3815280.7</v>
      </c>
      <c r="L1596" s="82">
        <f t="shared" si="1393"/>
        <v>36077664.700000003</v>
      </c>
      <c r="M1596" s="576">
        <f>'KL TTHT CV DOT 2'!P1595</f>
        <v>0</v>
      </c>
      <c r="N1596" s="576">
        <f>'KL TTHT CV DOT 2'!Q1595</f>
        <v>0</v>
      </c>
      <c r="O1596" s="576">
        <f t="shared" si="1389"/>
        <v>0</v>
      </c>
      <c r="P1596" s="553">
        <f t="shared" si="1330"/>
        <v>0</v>
      </c>
      <c r="Q1596" s="82"/>
      <c r="R1596" s="82"/>
      <c r="S1596" s="553" t="e">
        <f>#REF!+Q1596+R1596</f>
        <v>#REF!</v>
      </c>
      <c r="T1596" s="266">
        <f>SUBTOTAL(9,T1597:T1602)</f>
        <v>0</v>
      </c>
      <c r="U1596" s="266">
        <f t="shared" ref="U1596:V1596" si="1394">SUBTOTAL(9,U1597:U1602)</f>
        <v>0</v>
      </c>
      <c r="V1596" s="266">
        <f t="shared" si="1394"/>
        <v>0</v>
      </c>
      <c r="W1596" s="266">
        <f>SUBTOTAL(9,W1597:W1602)</f>
        <v>0</v>
      </c>
      <c r="X1596" s="266">
        <f t="shared" ref="X1596:Y1596" si="1395">SUBTOTAL(9,X1597:X1602)</f>
        <v>0</v>
      </c>
      <c r="Y1596" s="266">
        <f t="shared" si="1395"/>
        <v>0</v>
      </c>
      <c r="Z1596" s="266">
        <f t="shared" ref="Z1596" si="1396">SUBTOTAL(9,Z1597:Z1602)</f>
        <v>0</v>
      </c>
      <c r="AA1596" s="988"/>
    </row>
    <row r="1597" spans="1:27" s="6" customFormat="1" ht="26.4" outlineLevel="3">
      <c r="A1597" s="8"/>
      <c r="B1597" s="8"/>
      <c r="C1597" s="25" t="s">
        <v>1142</v>
      </c>
      <c r="D1597" s="97">
        <v>1</v>
      </c>
      <c r="E1597" s="97">
        <v>1</v>
      </c>
      <c r="F1597" s="18" t="s">
        <v>660</v>
      </c>
      <c r="G1597" s="199">
        <v>7426788.0000000009</v>
      </c>
      <c r="H1597" s="199">
        <v>923094.70000000007</v>
      </c>
      <c r="I1597" s="71">
        <f t="shared" ref="I1597:I1599" si="1397">SUM(G1597:H1597)</f>
        <v>8349882.7000000011</v>
      </c>
      <c r="J1597" s="71">
        <f t="shared" ref="J1597:J1633" si="1398">G1597*E1597</f>
        <v>7426788.0000000009</v>
      </c>
      <c r="K1597" s="71">
        <f t="shared" ref="K1597:K1633" si="1399">H1597*E1597</f>
        <v>923094.70000000007</v>
      </c>
      <c r="L1597" s="71">
        <f t="shared" ref="L1597:L1633" si="1400">I1597*E1597</f>
        <v>8349882.7000000011</v>
      </c>
      <c r="M1597" s="570">
        <f>'KL TTHT CV DOT 2'!P1596</f>
        <v>0</v>
      </c>
      <c r="N1597" s="570">
        <f>'KL TTHT CV DOT 2'!Q1596</f>
        <v>0</v>
      </c>
      <c r="O1597" s="570">
        <f t="shared" si="1389"/>
        <v>0</v>
      </c>
      <c r="P1597" s="552">
        <f t="shared" si="1330"/>
        <v>0</v>
      </c>
      <c r="Q1597" s="71"/>
      <c r="R1597" s="71"/>
      <c r="S1597" s="552" t="e">
        <f>#REF!+Q1597+R1597</f>
        <v>#REF!</v>
      </c>
      <c r="T1597" s="257">
        <f t="shared" ref="T1597:T1602" si="1401">M1597*J1597</f>
        <v>0</v>
      </c>
      <c r="U1597" s="257">
        <f t="shared" ref="U1597:U1602" si="1402">M1597*K1597</f>
        <v>0</v>
      </c>
      <c r="V1597" s="257">
        <f t="shared" si="1333"/>
        <v>0</v>
      </c>
      <c r="W1597" s="257">
        <f t="shared" ref="W1597:W1602" si="1403">J1597*N1597</f>
        <v>0</v>
      </c>
      <c r="X1597" s="257">
        <f t="shared" ref="X1597:X1602" si="1404">K1597*N1597</f>
        <v>0</v>
      </c>
      <c r="Y1597" s="257">
        <f t="shared" ref="Y1597:Y1602" si="1405">W1597+X1597</f>
        <v>0</v>
      </c>
      <c r="Z1597" s="257">
        <f t="shared" ref="Z1597:Z1602" si="1406">V1597+Y1597</f>
        <v>0</v>
      </c>
      <c r="AA1597" s="990"/>
    </row>
    <row r="1598" spans="1:27" s="6" customFormat="1" ht="26.4" outlineLevel="3">
      <c r="A1598" s="8"/>
      <c r="B1598" s="8"/>
      <c r="C1598" s="25" t="s">
        <v>1144</v>
      </c>
      <c r="D1598" s="97">
        <v>1</v>
      </c>
      <c r="E1598" s="97">
        <v>1</v>
      </c>
      <c r="F1598" s="18" t="s">
        <v>660</v>
      </c>
      <c r="G1598" s="199">
        <v>4658448</v>
      </c>
      <c r="H1598" s="199">
        <v>495000.00000000006</v>
      </c>
      <c r="I1598" s="71">
        <f t="shared" si="1397"/>
        <v>5153448</v>
      </c>
      <c r="J1598" s="71">
        <f t="shared" si="1398"/>
        <v>4658448</v>
      </c>
      <c r="K1598" s="71">
        <f t="shared" si="1399"/>
        <v>495000.00000000006</v>
      </c>
      <c r="L1598" s="71">
        <f t="shared" si="1400"/>
        <v>5153448</v>
      </c>
      <c r="M1598" s="570">
        <f>'KL TTHT CV DOT 2'!P1597</f>
        <v>0</v>
      </c>
      <c r="N1598" s="570">
        <f>'KL TTHT CV DOT 2'!Q1597</f>
        <v>0</v>
      </c>
      <c r="O1598" s="570">
        <f t="shared" si="1389"/>
        <v>0</v>
      </c>
      <c r="P1598" s="552">
        <f t="shared" si="1330"/>
        <v>0</v>
      </c>
      <c r="Q1598" s="71"/>
      <c r="R1598" s="71"/>
      <c r="S1598" s="552" t="e">
        <f>#REF!+Q1598+R1598</f>
        <v>#REF!</v>
      </c>
      <c r="T1598" s="257">
        <f t="shared" si="1401"/>
        <v>0</v>
      </c>
      <c r="U1598" s="257">
        <f t="shared" si="1402"/>
        <v>0</v>
      </c>
      <c r="V1598" s="257">
        <f t="shared" si="1333"/>
        <v>0</v>
      </c>
      <c r="W1598" s="257">
        <f t="shared" si="1403"/>
        <v>0</v>
      </c>
      <c r="X1598" s="257">
        <f t="shared" si="1404"/>
        <v>0</v>
      </c>
      <c r="Y1598" s="257">
        <f t="shared" si="1405"/>
        <v>0</v>
      </c>
      <c r="Z1598" s="257">
        <f t="shared" si="1406"/>
        <v>0</v>
      </c>
      <c r="AA1598" s="990"/>
    </row>
    <row r="1599" spans="1:27" s="6" customFormat="1" ht="26.4" outlineLevel="3">
      <c r="A1599" s="8"/>
      <c r="B1599" s="8"/>
      <c r="C1599" s="25" t="s">
        <v>1146</v>
      </c>
      <c r="D1599" s="97">
        <v>1</v>
      </c>
      <c r="E1599" s="97">
        <v>1</v>
      </c>
      <c r="F1599" s="18" t="s">
        <v>660</v>
      </c>
      <c r="G1599" s="199">
        <v>4734816</v>
      </c>
      <c r="H1599" s="199">
        <v>495000.00000000006</v>
      </c>
      <c r="I1599" s="71">
        <f t="shared" si="1397"/>
        <v>5229816</v>
      </c>
      <c r="J1599" s="71">
        <f t="shared" si="1398"/>
        <v>4734816</v>
      </c>
      <c r="K1599" s="71">
        <f t="shared" si="1399"/>
        <v>495000.00000000006</v>
      </c>
      <c r="L1599" s="71">
        <f t="shared" si="1400"/>
        <v>5229816</v>
      </c>
      <c r="M1599" s="570">
        <f>'KL TTHT CV DOT 2'!P1598</f>
        <v>0</v>
      </c>
      <c r="N1599" s="570">
        <f>'KL TTHT CV DOT 2'!Q1598</f>
        <v>0</v>
      </c>
      <c r="O1599" s="570">
        <f t="shared" si="1389"/>
        <v>0</v>
      </c>
      <c r="P1599" s="552">
        <f t="shared" si="1330"/>
        <v>0</v>
      </c>
      <c r="Q1599" s="71"/>
      <c r="R1599" s="71"/>
      <c r="S1599" s="552" t="e">
        <f>#REF!+Q1599+R1599</f>
        <v>#REF!</v>
      </c>
      <c r="T1599" s="257">
        <f t="shared" si="1401"/>
        <v>0</v>
      </c>
      <c r="U1599" s="257">
        <f t="shared" si="1402"/>
        <v>0</v>
      </c>
      <c r="V1599" s="257">
        <f t="shared" si="1333"/>
        <v>0</v>
      </c>
      <c r="W1599" s="257">
        <f t="shared" si="1403"/>
        <v>0</v>
      </c>
      <c r="X1599" s="257">
        <f t="shared" si="1404"/>
        <v>0</v>
      </c>
      <c r="Y1599" s="257">
        <f t="shared" si="1405"/>
        <v>0</v>
      </c>
      <c r="Z1599" s="257">
        <f t="shared" si="1406"/>
        <v>0</v>
      </c>
      <c r="AA1599" s="990"/>
    </row>
    <row r="1600" spans="1:27" s="6" customFormat="1" ht="26.4" outlineLevel="3">
      <c r="A1600" s="8"/>
      <c r="B1600" s="8"/>
      <c r="C1600" s="25" t="s">
        <v>1148</v>
      </c>
      <c r="D1600" s="97">
        <v>2</v>
      </c>
      <c r="E1600" s="97">
        <v>2</v>
      </c>
      <c r="F1600" s="18" t="s">
        <v>660</v>
      </c>
      <c r="G1600" s="199">
        <v>4658448</v>
      </c>
      <c r="H1600" s="199">
        <v>495000.00000000006</v>
      </c>
      <c r="I1600" s="71">
        <f t="shared" ref="I1600:I1633" si="1407">SUM(G1600:H1600)</f>
        <v>5153448</v>
      </c>
      <c r="J1600" s="71">
        <f t="shared" si="1398"/>
        <v>9316896</v>
      </c>
      <c r="K1600" s="71">
        <f t="shared" si="1399"/>
        <v>990000.00000000012</v>
      </c>
      <c r="L1600" s="71">
        <f t="shared" si="1400"/>
        <v>10306896</v>
      </c>
      <c r="M1600" s="570">
        <f>'KL TTHT CV DOT 2'!P1599</f>
        <v>0</v>
      </c>
      <c r="N1600" s="570">
        <f>'KL TTHT CV DOT 2'!Q1599</f>
        <v>0</v>
      </c>
      <c r="O1600" s="570">
        <f t="shared" si="1389"/>
        <v>0</v>
      </c>
      <c r="P1600" s="552">
        <f t="shared" si="1330"/>
        <v>0</v>
      </c>
      <c r="Q1600" s="71"/>
      <c r="R1600" s="71"/>
      <c r="S1600" s="552" t="e">
        <f>#REF!+Q1600+R1600</f>
        <v>#REF!</v>
      </c>
      <c r="T1600" s="257">
        <f t="shared" si="1401"/>
        <v>0</v>
      </c>
      <c r="U1600" s="257">
        <f t="shared" si="1402"/>
        <v>0</v>
      </c>
      <c r="V1600" s="257">
        <f t="shared" si="1333"/>
        <v>0</v>
      </c>
      <c r="W1600" s="257">
        <f t="shared" si="1403"/>
        <v>0</v>
      </c>
      <c r="X1600" s="257">
        <f t="shared" si="1404"/>
        <v>0</v>
      </c>
      <c r="Y1600" s="257">
        <f t="shared" si="1405"/>
        <v>0</v>
      </c>
      <c r="Z1600" s="257">
        <f t="shared" si="1406"/>
        <v>0</v>
      </c>
      <c r="AA1600" s="990"/>
    </row>
    <row r="1601" spans="1:27" s="6" customFormat="1" ht="26.4" outlineLevel="3">
      <c r="A1601" s="8"/>
      <c r="B1601" s="8"/>
      <c r="C1601" s="25" t="s">
        <v>1149</v>
      </c>
      <c r="D1601" s="97">
        <v>1</v>
      </c>
      <c r="E1601" s="97">
        <v>1</v>
      </c>
      <c r="F1601" s="18" t="s">
        <v>660</v>
      </c>
      <c r="G1601" s="199">
        <v>4734816</v>
      </c>
      <c r="H1601" s="199">
        <v>495000.00000000006</v>
      </c>
      <c r="I1601" s="71">
        <f t="shared" si="1407"/>
        <v>5229816</v>
      </c>
      <c r="J1601" s="71">
        <f t="shared" si="1398"/>
        <v>4734816</v>
      </c>
      <c r="K1601" s="71">
        <f t="shared" si="1399"/>
        <v>495000.00000000006</v>
      </c>
      <c r="L1601" s="71">
        <f t="shared" si="1400"/>
        <v>5229816</v>
      </c>
      <c r="M1601" s="570">
        <f>'KL TTHT CV DOT 2'!P1600</f>
        <v>0</v>
      </c>
      <c r="N1601" s="570">
        <f>'KL TTHT CV DOT 2'!Q1600</f>
        <v>0</v>
      </c>
      <c r="O1601" s="570">
        <f t="shared" si="1389"/>
        <v>0</v>
      </c>
      <c r="P1601" s="552">
        <f t="shared" si="1330"/>
        <v>0</v>
      </c>
      <c r="Q1601" s="71"/>
      <c r="R1601" s="71"/>
      <c r="S1601" s="552" t="e">
        <f>#REF!+Q1601+R1601</f>
        <v>#REF!</v>
      </c>
      <c r="T1601" s="257">
        <f t="shared" si="1401"/>
        <v>0</v>
      </c>
      <c r="U1601" s="257">
        <f t="shared" si="1402"/>
        <v>0</v>
      </c>
      <c r="V1601" s="257">
        <f t="shared" si="1333"/>
        <v>0</v>
      </c>
      <c r="W1601" s="257">
        <f t="shared" si="1403"/>
        <v>0</v>
      </c>
      <c r="X1601" s="257">
        <f t="shared" si="1404"/>
        <v>0</v>
      </c>
      <c r="Y1601" s="257">
        <f t="shared" si="1405"/>
        <v>0</v>
      </c>
      <c r="Z1601" s="257">
        <f t="shared" si="1406"/>
        <v>0</v>
      </c>
      <c r="AA1601" s="990"/>
    </row>
    <row r="1602" spans="1:27" s="6" customFormat="1" outlineLevel="3">
      <c r="A1602" s="8"/>
      <c r="B1602" s="8"/>
      <c r="C1602" s="25" t="s">
        <v>1151</v>
      </c>
      <c r="D1602" s="97">
        <v>1</v>
      </c>
      <c r="E1602" s="97">
        <v>1</v>
      </c>
      <c r="F1602" s="18" t="s">
        <v>619</v>
      </c>
      <c r="G1602" s="199">
        <v>1390620</v>
      </c>
      <c r="H1602" s="199">
        <v>417186</v>
      </c>
      <c r="I1602" s="71">
        <f t="shared" si="1407"/>
        <v>1807806</v>
      </c>
      <c r="J1602" s="71">
        <f t="shared" si="1398"/>
        <v>1390620</v>
      </c>
      <c r="K1602" s="71">
        <f t="shared" si="1399"/>
        <v>417186</v>
      </c>
      <c r="L1602" s="71">
        <f t="shared" si="1400"/>
        <v>1807806</v>
      </c>
      <c r="M1602" s="570">
        <f>'KL TTHT CV DOT 2'!P1601</f>
        <v>0</v>
      </c>
      <c r="N1602" s="570">
        <f>'KL TTHT CV DOT 2'!Q1601</f>
        <v>0</v>
      </c>
      <c r="O1602" s="570">
        <f t="shared" si="1389"/>
        <v>0</v>
      </c>
      <c r="P1602" s="552">
        <f t="shared" si="1330"/>
        <v>0</v>
      </c>
      <c r="Q1602" s="71"/>
      <c r="R1602" s="71"/>
      <c r="S1602" s="552" t="e">
        <f>#REF!+Q1602+R1602</f>
        <v>#REF!</v>
      </c>
      <c r="T1602" s="257">
        <f t="shared" si="1401"/>
        <v>0</v>
      </c>
      <c r="U1602" s="257">
        <f t="shared" si="1402"/>
        <v>0</v>
      </c>
      <c r="V1602" s="257">
        <f t="shared" si="1333"/>
        <v>0</v>
      </c>
      <c r="W1602" s="257">
        <f t="shared" si="1403"/>
        <v>0</v>
      </c>
      <c r="X1602" s="257">
        <f t="shared" si="1404"/>
        <v>0</v>
      </c>
      <c r="Y1602" s="257">
        <f t="shared" si="1405"/>
        <v>0</v>
      </c>
      <c r="Z1602" s="257">
        <f t="shared" si="1406"/>
        <v>0</v>
      </c>
      <c r="AA1602" s="990"/>
    </row>
    <row r="1603" spans="1:27" s="6" customFormat="1" outlineLevel="3">
      <c r="A1603" s="8"/>
      <c r="B1603" s="8"/>
      <c r="C1603" s="28" t="s">
        <v>1152</v>
      </c>
      <c r="D1603" s="97"/>
      <c r="E1603" s="97"/>
      <c r="F1603" s="18"/>
      <c r="G1603" s="71"/>
      <c r="H1603" s="71"/>
      <c r="I1603" s="71"/>
      <c r="J1603" s="82">
        <f>SUBTOTAL(9,J1604:J1618)</f>
        <v>167427120</v>
      </c>
      <c r="K1603" s="82">
        <f t="shared" ref="K1603:L1603" si="1408">SUBTOTAL(9,K1604:K1618)</f>
        <v>9290400</v>
      </c>
      <c r="L1603" s="82">
        <f t="shared" si="1408"/>
        <v>176717520</v>
      </c>
      <c r="M1603" s="576">
        <f>'KL TTHT CV DOT 2'!P1602</f>
        <v>0</v>
      </c>
      <c r="N1603" s="576">
        <f>'KL TTHT CV DOT 2'!Q1602</f>
        <v>0</v>
      </c>
      <c r="O1603" s="576">
        <f t="shared" si="1389"/>
        <v>0</v>
      </c>
      <c r="P1603" s="553">
        <f t="shared" si="1330"/>
        <v>0</v>
      </c>
      <c r="Q1603" s="82"/>
      <c r="R1603" s="82"/>
      <c r="S1603" s="553" t="e">
        <f>#REF!+Q1603+R1603</f>
        <v>#REF!</v>
      </c>
      <c r="T1603" s="266">
        <f>SUBTOTAL(9,T1604:T1618)</f>
        <v>0</v>
      </c>
      <c r="U1603" s="266">
        <f t="shared" ref="U1603:V1603" si="1409">SUBTOTAL(9,U1604:U1618)</f>
        <v>0</v>
      </c>
      <c r="V1603" s="266">
        <f t="shared" si="1409"/>
        <v>0</v>
      </c>
      <c r="W1603" s="266">
        <f>SUBTOTAL(9,W1604:W1618)</f>
        <v>28081620</v>
      </c>
      <c r="X1603" s="266">
        <f t="shared" ref="X1603:Y1603" si="1410">SUBTOTAL(9,X1604:X1618)</f>
        <v>2136960</v>
      </c>
      <c r="Y1603" s="266">
        <f t="shared" si="1410"/>
        <v>30218580</v>
      </c>
      <c r="Z1603" s="266">
        <f t="shared" ref="Z1603" si="1411">SUBTOTAL(9,Z1604:Z1618)</f>
        <v>30218580</v>
      </c>
      <c r="AA1603" s="988"/>
    </row>
    <row r="1604" spans="1:27" s="6" customFormat="1" outlineLevel="3">
      <c r="A1604" s="8"/>
      <c r="B1604" s="8"/>
      <c r="C1604" s="25" t="s">
        <v>1153</v>
      </c>
      <c r="D1604" s="97">
        <v>3</v>
      </c>
      <c r="E1604" s="97">
        <v>3</v>
      </c>
      <c r="F1604" s="18" t="s">
        <v>660</v>
      </c>
      <c r="G1604" s="199">
        <v>1079160</v>
      </c>
      <c r="H1604" s="199">
        <v>84000.000000000015</v>
      </c>
      <c r="I1604" s="71">
        <f t="shared" si="1407"/>
        <v>1163160</v>
      </c>
      <c r="J1604" s="71">
        <f t="shared" si="1398"/>
        <v>3237480</v>
      </c>
      <c r="K1604" s="71">
        <f t="shared" si="1399"/>
        <v>252000.00000000006</v>
      </c>
      <c r="L1604" s="71">
        <f t="shared" si="1400"/>
        <v>3489480</v>
      </c>
      <c r="M1604" s="570">
        <f>'KL TTHT CV DOT 2'!P1603</f>
        <v>0</v>
      </c>
      <c r="N1604" s="570">
        <f>'KL TTHT CV DOT 2'!Q1603</f>
        <v>0</v>
      </c>
      <c r="O1604" s="570">
        <f t="shared" si="1389"/>
        <v>0</v>
      </c>
      <c r="P1604" s="552">
        <f t="shared" si="1330"/>
        <v>0</v>
      </c>
      <c r="Q1604" s="71"/>
      <c r="R1604" s="71"/>
      <c r="S1604" s="552" t="e">
        <f>#REF!+Q1604+R1604</f>
        <v>#REF!</v>
      </c>
      <c r="T1604" s="257">
        <f t="shared" ref="T1604:T1618" si="1412">M1604*J1604</f>
        <v>0</v>
      </c>
      <c r="U1604" s="257">
        <f t="shared" ref="U1604:U1618" si="1413">M1604*K1604</f>
        <v>0</v>
      </c>
      <c r="V1604" s="257">
        <f t="shared" si="1333"/>
        <v>0</v>
      </c>
      <c r="W1604" s="257">
        <f t="shared" ref="W1604:W1618" si="1414">J1604*N1604</f>
        <v>0</v>
      </c>
      <c r="X1604" s="257">
        <f t="shared" ref="X1604:X1618" si="1415">K1604*N1604</f>
        <v>0</v>
      </c>
      <c r="Y1604" s="257">
        <f t="shared" ref="Y1604:Y1618" si="1416">W1604+X1604</f>
        <v>0</v>
      </c>
      <c r="Z1604" s="257">
        <f t="shared" ref="Z1604:Z1618" si="1417">V1604+Y1604</f>
        <v>0</v>
      </c>
      <c r="AA1604" s="990"/>
    </row>
    <row r="1605" spans="1:27" s="6" customFormat="1" outlineLevel="3">
      <c r="A1605" s="8"/>
      <c r="B1605" s="8"/>
      <c r="C1605" s="25" t="s">
        <v>1155</v>
      </c>
      <c r="D1605" s="97">
        <v>43</v>
      </c>
      <c r="E1605" s="97">
        <v>43</v>
      </c>
      <c r="F1605" s="18" t="s">
        <v>660</v>
      </c>
      <c r="G1605" s="199">
        <v>921840</v>
      </c>
      <c r="H1605" s="199">
        <v>84000.000000000015</v>
      </c>
      <c r="I1605" s="71">
        <f t="shared" si="1407"/>
        <v>1005840</v>
      </c>
      <c r="J1605" s="71">
        <f t="shared" si="1398"/>
        <v>39639120</v>
      </c>
      <c r="K1605" s="71">
        <f t="shared" si="1399"/>
        <v>3612000.0000000005</v>
      </c>
      <c r="L1605" s="71">
        <f t="shared" si="1400"/>
        <v>43251120</v>
      </c>
      <c r="M1605" s="570">
        <f>'KL TTHT CV DOT 2'!P1604</f>
        <v>0</v>
      </c>
      <c r="N1605" s="570">
        <f>'KL TTHT CV DOT 2'!Q1604</f>
        <v>0</v>
      </c>
      <c r="O1605" s="570">
        <f t="shared" si="1389"/>
        <v>0</v>
      </c>
      <c r="P1605" s="552">
        <f t="shared" si="1330"/>
        <v>0</v>
      </c>
      <c r="Q1605" s="71"/>
      <c r="R1605" s="71"/>
      <c r="S1605" s="552" t="e">
        <f>#REF!+Q1605+R1605</f>
        <v>#REF!</v>
      </c>
      <c r="T1605" s="257">
        <f t="shared" si="1412"/>
        <v>0</v>
      </c>
      <c r="U1605" s="257">
        <f t="shared" si="1413"/>
        <v>0</v>
      </c>
      <c r="V1605" s="257">
        <f t="shared" si="1333"/>
        <v>0</v>
      </c>
      <c r="W1605" s="257">
        <f t="shared" si="1414"/>
        <v>0</v>
      </c>
      <c r="X1605" s="257">
        <f t="shared" si="1415"/>
        <v>0</v>
      </c>
      <c r="Y1605" s="257">
        <f t="shared" si="1416"/>
        <v>0</v>
      </c>
      <c r="Z1605" s="257">
        <f t="shared" si="1417"/>
        <v>0</v>
      </c>
      <c r="AA1605" s="990"/>
    </row>
    <row r="1606" spans="1:27" s="6" customFormat="1" outlineLevel="3">
      <c r="A1606" s="8"/>
      <c r="B1606" s="8"/>
      <c r="C1606" s="25" t="s">
        <v>1156</v>
      </c>
      <c r="D1606" s="97">
        <v>18</v>
      </c>
      <c r="E1606" s="97">
        <v>18</v>
      </c>
      <c r="F1606" s="18" t="s">
        <v>660</v>
      </c>
      <c r="G1606" s="199">
        <v>1117800</v>
      </c>
      <c r="H1606" s="199">
        <v>140000</v>
      </c>
      <c r="I1606" s="71">
        <f t="shared" si="1407"/>
        <v>1257800</v>
      </c>
      <c r="J1606" s="71">
        <f t="shared" si="1398"/>
        <v>20120400</v>
      </c>
      <c r="K1606" s="71">
        <f t="shared" si="1399"/>
        <v>2520000</v>
      </c>
      <c r="L1606" s="71">
        <f t="shared" si="1400"/>
        <v>22640400</v>
      </c>
      <c r="M1606" s="570">
        <f>'KL TTHT CV DOT 2'!P1605</f>
        <v>0</v>
      </c>
      <c r="N1606" s="570">
        <f>'KL TTHT CV DOT 2'!Q1605</f>
        <v>0.45</v>
      </c>
      <c r="O1606" s="570">
        <f t="shared" si="1389"/>
        <v>0.45</v>
      </c>
      <c r="P1606" s="552">
        <f t="shared" si="1330"/>
        <v>0.9</v>
      </c>
      <c r="Q1606" s="71"/>
      <c r="R1606" s="71"/>
      <c r="S1606" s="552" t="e">
        <f>#REF!+Q1606+R1606</f>
        <v>#REF!</v>
      </c>
      <c r="T1606" s="257">
        <f t="shared" si="1412"/>
        <v>0</v>
      </c>
      <c r="U1606" s="257">
        <f t="shared" si="1413"/>
        <v>0</v>
      </c>
      <c r="V1606" s="257">
        <f t="shared" si="1333"/>
        <v>0</v>
      </c>
      <c r="W1606" s="257">
        <f t="shared" si="1414"/>
        <v>9054180</v>
      </c>
      <c r="X1606" s="257">
        <f t="shared" si="1415"/>
        <v>1134000</v>
      </c>
      <c r="Y1606" s="257">
        <f t="shared" si="1416"/>
        <v>10188180</v>
      </c>
      <c r="Z1606" s="257">
        <f t="shared" si="1417"/>
        <v>10188180</v>
      </c>
      <c r="AA1606" s="990"/>
    </row>
    <row r="1607" spans="1:27" s="6" customFormat="1" outlineLevel="3">
      <c r="A1607" s="8"/>
      <c r="B1607" s="8"/>
      <c r="C1607" s="25" t="s">
        <v>1158</v>
      </c>
      <c r="D1607" s="97">
        <v>1</v>
      </c>
      <c r="E1607" s="97">
        <v>1</v>
      </c>
      <c r="F1607" s="18" t="s">
        <v>660</v>
      </c>
      <c r="G1607" s="199">
        <v>797640</v>
      </c>
      <c r="H1607" s="199">
        <v>117600.00000000001</v>
      </c>
      <c r="I1607" s="71">
        <f t="shared" si="1407"/>
        <v>915240</v>
      </c>
      <c r="J1607" s="71">
        <f t="shared" si="1398"/>
        <v>797640</v>
      </c>
      <c r="K1607" s="71">
        <f t="shared" si="1399"/>
        <v>117600.00000000001</v>
      </c>
      <c r="L1607" s="71">
        <f t="shared" si="1400"/>
        <v>915240</v>
      </c>
      <c r="M1607" s="570">
        <f>'KL TTHT CV DOT 2'!P1606</f>
        <v>0</v>
      </c>
      <c r="N1607" s="570">
        <f>'KL TTHT CV DOT 2'!Q1606</f>
        <v>0</v>
      </c>
      <c r="O1607" s="570">
        <f t="shared" si="1389"/>
        <v>0</v>
      </c>
      <c r="P1607" s="552">
        <f t="shared" si="1330"/>
        <v>0</v>
      </c>
      <c r="Q1607" s="71"/>
      <c r="R1607" s="71"/>
      <c r="S1607" s="552" t="e">
        <f>#REF!+Q1607+R1607</f>
        <v>#REF!</v>
      </c>
      <c r="T1607" s="257">
        <f t="shared" si="1412"/>
        <v>0</v>
      </c>
      <c r="U1607" s="257">
        <f t="shared" si="1413"/>
        <v>0</v>
      </c>
      <c r="V1607" s="257">
        <f t="shared" si="1333"/>
        <v>0</v>
      </c>
      <c r="W1607" s="257">
        <f t="shared" si="1414"/>
        <v>0</v>
      </c>
      <c r="X1607" s="257">
        <f t="shared" si="1415"/>
        <v>0</v>
      </c>
      <c r="Y1607" s="257">
        <f t="shared" si="1416"/>
        <v>0</v>
      </c>
      <c r="Z1607" s="257">
        <f t="shared" si="1417"/>
        <v>0</v>
      </c>
      <c r="AA1607" s="990"/>
    </row>
    <row r="1608" spans="1:27" s="6" customFormat="1" outlineLevel="3">
      <c r="A1608" s="8"/>
      <c r="B1608" s="8"/>
      <c r="C1608" s="25" t="s">
        <v>1159</v>
      </c>
      <c r="D1608" s="97">
        <v>1</v>
      </c>
      <c r="E1608" s="97">
        <v>1</v>
      </c>
      <c r="F1608" s="18" t="s">
        <v>660</v>
      </c>
      <c r="G1608" s="199">
        <v>698279.99999999988</v>
      </c>
      <c r="H1608" s="199">
        <v>117600.00000000001</v>
      </c>
      <c r="I1608" s="71">
        <f t="shared" si="1407"/>
        <v>815879.99999999988</v>
      </c>
      <c r="J1608" s="71">
        <f t="shared" si="1398"/>
        <v>698279.99999999988</v>
      </c>
      <c r="K1608" s="71">
        <f t="shared" si="1399"/>
        <v>117600.00000000001</v>
      </c>
      <c r="L1608" s="71">
        <f t="shared" si="1400"/>
        <v>815879.99999999988</v>
      </c>
      <c r="M1608" s="570">
        <f>'KL TTHT CV DOT 2'!P1607</f>
        <v>0</v>
      </c>
      <c r="N1608" s="570">
        <f>'KL TTHT CV DOT 2'!Q1607</f>
        <v>0.45</v>
      </c>
      <c r="O1608" s="570">
        <f t="shared" si="1389"/>
        <v>0.45</v>
      </c>
      <c r="P1608" s="552">
        <f t="shared" si="1330"/>
        <v>0.9</v>
      </c>
      <c r="Q1608" s="71"/>
      <c r="R1608" s="71"/>
      <c r="S1608" s="552" t="e">
        <f>#REF!+Q1608+R1608</f>
        <v>#REF!</v>
      </c>
      <c r="T1608" s="257">
        <f t="shared" si="1412"/>
        <v>0</v>
      </c>
      <c r="U1608" s="257">
        <f t="shared" si="1413"/>
        <v>0</v>
      </c>
      <c r="V1608" s="257">
        <f t="shared" si="1333"/>
        <v>0</v>
      </c>
      <c r="W1608" s="257">
        <f t="shared" si="1414"/>
        <v>314225.99999999994</v>
      </c>
      <c r="X1608" s="257">
        <f t="shared" si="1415"/>
        <v>52920.000000000007</v>
      </c>
      <c r="Y1608" s="257">
        <f t="shared" si="1416"/>
        <v>367145.99999999994</v>
      </c>
      <c r="Z1608" s="257">
        <f t="shared" si="1417"/>
        <v>367145.99999999994</v>
      </c>
      <c r="AA1608" s="990"/>
    </row>
    <row r="1609" spans="1:27" s="6" customFormat="1" outlineLevel="3">
      <c r="A1609" s="8"/>
      <c r="B1609" s="8"/>
      <c r="C1609" s="25" t="s">
        <v>1161</v>
      </c>
      <c r="D1609" s="97">
        <v>1</v>
      </c>
      <c r="E1609" s="97">
        <v>1</v>
      </c>
      <c r="F1609" s="18" t="s">
        <v>660</v>
      </c>
      <c r="G1609" s="199">
        <v>844560</v>
      </c>
      <c r="H1609" s="199">
        <v>117600.00000000001</v>
      </c>
      <c r="I1609" s="71">
        <f t="shared" si="1407"/>
        <v>962160</v>
      </c>
      <c r="J1609" s="71">
        <f t="shared" si="1398"/>
        <v>844560</v>
      </c>
      <c r="K1609" s="71">
        <f t="shared" si="1399"/>
        <v>117600.00000000001</v>
      </c>
      <c r="L1609" s="71">
        <f t="shared" si="1400"/>
        <v>962160</v>
      </c>
      <c r="M1609" s="570">
        <f>'KL TTHT CV DOT 2'!P1608</f>
        <v>0</v>
      </c>
      <c r="N1609" s="570">
        <f>'KL TTHT CV DOT 2'!Q1608</f>
        <v>0.45</v>
      </c>
      <c r="O1609" s="570">
        <f t="shared" si="1389"/>
        <v>0.45</v>
      </c>
      <c r="P1609" s="552">
        <f t="shared" si="1330"/>
        <v>0.9</v>
      </c>
      <c r="Q1609" s="71"/>
      <c r="R1609" s="71"/>
      <c r="S1609" s="552" t="e">
        <f>#REF!+Q1609+R1609</f>
        <v>#REF!</v>
      </c>
      <c r="T1609" s="257">
        <f t="shared" si="1412"/>
        <v>0</v>
      </c>
      <c r="U1609" s="257">
        <f t="shared" si="1413"/>
        <v>0</v>
      </c>
      <c r="V1609" s="257">
        <f t="shared" si="1333"/>
        <v>0</v>
      </c>
      <c r="W1609" s="257">
        <f t="shared" si="1414"/>
        <v>380052</v>
      </c>
      <c r="X1609" s="257">
        <f t="shared" si="1415"/>
        <v>52920.000000000007</v>
      </c>
      <c r="Y1609" s="257">
        <f t="shared" si="1416"/>
        <v>432972</v>
      </c>
      <c r="Z1609" s="257">
        <f t="shared" si="1417"/>
        <v>432972</v>
      </c>
      <c r="AA1609" s="990"/>
    </row>
    <row r="1610" spans="1:27" s="6" customFormat="1" outlineLevel="3">
      <c r="A1610" s="8"/>
      <c r="B1610" s="8"/>
      <c r="C1610" s="25" t="s">
        <v>1162</v>
      </c>
      <c r="D1610" s="97">
        <v>3</v>
      </c>
      <c r="E1610" s="97">
        <v>3</v>
      </c>
      <c r="F1610" s="18" t="s">
        <v>660</v>
      </c>
      <c r="G1610" s="199">
        <v>1073640</v>
      </c>
      <c r="H1610" s="199">
        <v>117600.00000000001</v>
      </c>
      <c r="I1610" s="71">
        <f t="shared" si="1407"/>
        <v>1191240</v>
      </c>
      <c r="J1610" s="71">
        <f t="shared" si="1398"/>
        <v>3220920</v>
      </c>
      <c r="K1610" s="71">
        <f t="shared" si="1399"/>
        <v>352800.00000000006</v>
      </c>
      <c r="L1610" s="71">
        <f t="shared" si="1400"/>
        <v>3573720</v>
      </c>
      <c r="M1610" s="570">
        <f>'KL TTHT CV DOT 2'!P1609</f>
        <v>0</v>
      </c>
      <c r="N1610" s="570">
        <f>'KL TTHT CV DOT 2'!Q1609</f>
        <v>0.45</v>
      </c>
      <c r="O1610" s="570">
        <f t="shared" si="1389"/>
        <v>0.45</v>
      </c>
      <c r="P1610" s="552">
        <f t="shared" si="1330"/>
        <v>0.9</v>
      </c>
      <c r="Q1610" s="71"/>
      <c r="R1610" s="71"/>
      <c r="S1610" s="552" t="e">
        <f>#REF!+Q1610+R1610</f>
        <v>#REF!</v>
      </c>
      <c r="T1610" s="257">
        <f t="shared" si="1412"/>
        <v>0</v>
      </c>
      <c r="U1610" s="257">
        <f t="shared" si="1413"/>
        <v>0</v>
      </c>
      <c r="V1610" s="257">
        <f t="shared" si="1333"/>
        <v>0</v>
      </c>
      <c r="W1610" s="257">
        <f t="shared" si="1414"/>
        <v>1449414</v>
      </c>
      <c r="X1610" s="257">
        <f t="shared" si="1415"/>
        <v>158760.00000000003</v>
      </c>
      <c r="Y1610" s="257">
        <f t="shared" si="1416"/>
        <v>1608174</v>
      </c>
      <c r="Z1610" s="257">
        <f t="shared" si="1417"/>
        <v>1608174</v>
      </c>
      <c r="AA1610" s="990"/>
    </row>
    <row r="1611" spans="1:27" s="6" customFormat="1" outlineLevel="3">
      <c r="A1611" s="8"/>
      <c r="B1611" s="8"/>
      <c r="C1611" s="25" t="s">
        <v>1163</v>
      </c>
      <c r="D1611" s="97">
        <v>1</v>
      </c>
      <c r="E1611" s="97">
        <v>1</v>
      </c>
      <c r="F1611" s="18" t="s">
        <v>660</v>
      </c>
      <c r="G1611" s="199">
        <v>2152800</v>
      </c>
      <c r="H1611" s="199">
        <v>140000</v>
      </c>
      <c r="I1611" s="71">
        <f t="shared" si="1407"/>
        <v>2292800</v>
      </c>
      <c r="J1611" s="71">
        <f t="shared" si="1398"/>
        <v>2152800</v>
      </c>
      <c r="K1611" s="71">
        <f t="shared" si="1399"/>
        <v>140000</v>
      </c>
      <c r="L1611" s="71">
        <f t="shared" si="1400"/>
        <v>2292800</v>
      </c>
      <c r="M1611" s="570">
        <f>'KL TTHT CV DOT 2'!P1610</f>
        <v>0</v>
      </c>
      <c r="N1611" s="570">
        <f>'KL TTHT CV DOT 2'!Q1610</f>
        <v>0.45</v>
      </c>
      <c r="O1611" s="570">
        <f t="shared" si="1389"/>
        <v>0.45</v>
      </c>
      <c r="P1611" s="552">
        <f t="shared" si="1330"/>
        <v>0.9</v>
      </c>
      <c r="Q1611" s="71"/>
      <c r="R1611" s="71"/>
      <c r="S1611" s="552" t="e">
        <f>#REF!+Q1611+R1611</f>
        <v>#REF!</v>
      </c>
      <c r="T1611" s="257">
        <f t="shared" si="1412"/>
        <v>0</v>
      </c>
      <c r="U1611" s="257">
        <f t="shared" si="1413"/>
        <v>0</v>
      </c>
      <c r="V1611" s="257">
        <f t="shared" si="1333"/>
        <v>0</v>
      </c>
      <c r="W1611" s="257">
        <f t="shared" si="1414"/>
        <v>968760</v>
      </c>
      <c r="X1611" s="257">
        <f t="shared" si="1415"/>
        <v>63000</v>
      </c>
      <c r="Y1611" s="257">
        <f t="shared" si="1416"/>
        <v>1031760</v>
      </c>
      <c r="Z1611" s="257">
        <f t="shared" si="1417"/>
        <v>1031760</v>
      </c>
      <c r="AA1611" s="990"/>
    </row>
    <row r="1612" spans="1:27" s="6" customFormat="1" outlineLevel="3">
      <c r="A1612" s="8"/>
      <c r="B1612" s="8"/>
      <c r="C1612" s="25" t="s">
        <v>1164</v>
      </c>
      <c r="D1612" s="97">
        <v>1</v>
      </c>
      <c r="E1612" s="97">
        <v>1</v>
      </c>
      <c r="F1612" s="18" t="s">
        <v>660</v>
      </c>
      <c r="G1612" s="199">
        <v>979800</v>
      </c>
      <c r="H1612" s="199">
        <v>84000.000000000015</v>
      </c>
      <c r="I1612" s="71">
        <f t="shared" si="1407"/>
        <v>1063800</v>
      </c>
      <c r="J1612" s="71">
        <f t="shared" si="1398"/>
        <v>979800</v>
      </c>
      <c r="K1612" s="71">
        <f t="shared" si="1399"/>
        <v>84000.000000000015</v>
      </c>
      <c r="L1612" s="71">
        <f t="shared" si="1400"/>
        <v>1063800</v>
      </c>
      <c r="M1612" s="570">
        <f>'KL TTHT CV DOT 2'!P1611</f>
        <v>0</v>
      </c>
      <c r="N1612" s="570">
        <f>'KL TTHT CV DOT 2'!Q1611</f>
        <v>0.45</v>
      </c>
      <c r="O1612" s="570">
        <f t="shared" si="1389"/>
        <v>0.45</v>
      </c>
      <c r="P1612" s="552">
        <f t="shared" si="1330"/>
        <v>0.9</v>
      </c>
      <c r="Q1612" s="71"/>
      <c r="R1612" s="71"/>
      <c r="S1612" s="552" t="e">
        <f>#REF!+Q1612+R1612</f>
        <v>#REF!</v>
      </c>
      <c r="T1612" s="257">
        <f t="shared" si="1412"/>
        <v>0</v>
      </c>
      <c r="U1612" s="257">
        <f t="shared" si="1413"/>
        <v>0</v>
      </c>
      <c r="V1612" s="257">
        <f t="shared" si="1333"/>
        <v>0</v>
      </c>
      <c r="W1612" s="257">
        <f t="shared" si="1414"/>
        <v>440910</v>
      </c>
      <c r="X1612" s="257">
        <f t="shared" si="1415"/>
        <v>37800.000000000007</v>
      </c>
      <c r="Y1612" s="257">
        <f t="shared" si="1416"/>
        <v>478710</v>
      </c>
      <c r="Z1612" s="257">
        <f t="shared" si="1417"/>
        <v>478710</v>
      </c>
      <c r="AA1612" s="990"/>
    </row>
    <row r="1613" spans="1:27" s="6" customFormat="1" outlineLevel="3">
      <c r="A1613" s="8"/>
      <c r="B1613" s="8"/>
      <c r="C1613" s="25" t="s">
        <v>1166</v>
      </c>
      <c r="D1613" s="97">
        <v>6</v>
      </c>
      <c r="E1613" s="97">
        <v>6</v>
      </c>
      <c r="F1613" s="18" t="s">
        <v>660</v>
      </c>
      <c r="G1613" s="199">
        <v>1208879.9999999998</v>
      </c>
      <c r="H1613" s="199">
        <v>84000.000000000015</v>
      </c>
      <c r="I1613" s="71">
        <f t="shared" si="1407"/>
        <v>1292879.9999999998</v>
      </c>
      <c r="J1613" s="71">
        <f t="shared" si="1398"/>
        <v>7253279.9999999981</v>
      </c>
      <c r="K1613" s="71">
        <f t="shared" si="1399"/>
        <v>504000.00000000012</v>
      </c>
      <c r="L1613" s="71">
        <f t="shared" si="1400"/>
        <v>7757279.9999999981</v>
      </c>
      <c r="M1613" s="570">
        <f>'KL TTHT CV DOT 2'!P1612</f>
        <v>0</v>
      </c>
      <c r="N1613" s="570">
        <f>'KL TTHT CV DOT 2'!Q1612</f>
        <v>0.45</v>
      </c>
      <c r="O1613" s="570">
        <f t="shared" si="1389"/>
        <v>0.45</v>
      </c>
      <c r="P1613" s="552">
        <f t="shared" si="1330"/>
        <v>0.9</v>
      </c>
      <c r="Q1613" s="71"/>
      <c r="R1613" s="71"/>
      <c r="S1613" s="552" t="e">
        <f>#REF!+Q1613+R1613</f>
        <v>#REF!</v>
      </c>
      <c r="T1613" s="257">
        <f t="shared" si="1412"/>
        <v>0</v>
      </c>
      <c r="U1613" s="257">
        <f t="shared" si="1413"/>
        <v>0</v>
      </c>
      <c r="V1613" s="257">
        <f t="shared" si="1333"/>
        <v>0</v>
      </c>
      <c r="W1613" s="257">
        <f t="shared" si="1414"/>
        <v>3263975.9999999991</v>
      </c>
      <c r="X1613" s="257">
        <f t="shared" si="1415"/>
        <v>226800.00000000006</v>
      </c>
      <c r="Y1613" s="257">
        <f t="shared" si="1416"/>
        <v>3490775.9999999991</v>
      </c>
      <c r="Z1613" s="257">
        <f t="shared" si="1417"/>
        <v>3490775.9999999991</v>
      </c>
      <c r="AA1613" s="990"/>
    </row>
    <row r="1614" spans="1:27" s="6" customFormat="1" outlineLevel="3">
      <c r="A1614" s="8"/>
      <c r="B1614" s="8"/>
      <c r="C1614" s="25" t="s">
        <v>1167</v>
      </c>
      <c r="D1614" s="97">
        <v>1</v>
      </c>
      <c r="E1614" s="97">
        <v>1</v>
      </c>
      <c r="F1614" s="18" t="s">
        <v>660</v>
      </c>
      <c r="G1614" s="199">
        <v>1479360</v>
      </c>
      <c r="H1614" s="199">
        <v>84000.000000000015</v>
      </c>
      <c r="I1614" s="71">
        <f t="shared" si="1407"/>
        <v>1563360</v>
      </c>
      <c r="J1614" s="71">
        <f t="shared" si="1398"/>
        <v>1479360</v>
      </c>
      <c r="K1614" s="71">
        <f t="shared" si="1399"/>
        <v>84000.000000000015</v>
      </c>
      <c r="L1614" s="71">
        <f t="shared" si="1400"/>
        <v>1563360</v>
      </c>
      <c r="M1614" s="570">
        <f>'KL TTHT CV DOT 2'!P1613</f>
        <v>0</v>
      </c>
      <c r="N1614" s="570">
        <f>'KL TTHT CV DOT 2'!Q1613</f>
        <v>0.45</v>
      </c>
      <c r="O1614" s="570">
        <f t="shared" si="1389"/>
        <v>0.45</v>
      </c>
      <c r="P1614" s="552">
        <f t="shared" si="1330"/>
        <v>0.9</v>
      </c>
      <c r="Q1614" s="71"/>
      <c r="R1614" s="71"/>
      <c r="S1614" s="552" t="e">
        <f>#REF!+Q1614+R1614</f>
        <v>#REF!</v>
      </c>
      <c r="T1614" s="257">
        <f t="shared" si="1412"/>
        <v>0</v>
      </c>
      <c r="U1614" s="257">
        <f t="shared" si="1413"/>
        <v>0</v>
      </c>
      <c r="V1614" s="257">
        <f t="shared" si="1333"/>
        <v>0</v>
      </c>
      <c r="W1614" s="257">
        <f t="shared" si="1414"/>
        <v>665712</v>
      </c>
      <c r="X1614" s="257">
        <f t="shared" si="1415"/>
        <v>37800.000000000007</v>
      </c>
      <c r="Y1614" s="257">
        <f t="shared" si="1416"/>
        <v>703512</v>
      </c>
      <c r="Z1614" s="257">
        <f t="shared" si="1417"/>
        <v>703512</v>
      </c>
      <c r="AA1614" s="990"/>
    </row>
    <row r="1615" spans="1:27" s="6" customFormat="1" outlineLevel="3">
      <c r="A1615" s="8"/>
      <c r="B1615" s="8"/>
      <c r="C1615" s="25" t="s">
        <v>1168</v>
      </c>
      <c r="D1615" s="97">
        <v>1</v>
      </c>
      <c r="E1615" s="97">
        <v>1</v>
      </c>
      <c r="F1615" s="18" t="s">
        <v>660</v>
      </c>
      <c r="G1615" s="199">
        <v>2718600</v>
      </c>
      <c r="H1615" s="199">
        <v>84000.000000000015</v>
      </c>
      <c r="I1615" s="71">
        <f t="shared" si="1407"/>
        <v>2802600</v>
      </c>
      <c r="J1615" s="71">
        <f t="shared" si="1398"/>
        <v>2718600</v>
      </c>
      <c r="K1615" s="71">
        <f t="shared" si="1399"/>
        <v>84000.000000000015</v>
      </c>
      <c r="L1615" s="71">
        <f t="shared" si="1400"/>
        <v>2802600</v>
      </c>
      <c r="M1615" s="570">
        <f>'KL TTHT CV DOT 2'!P1614</f>
        <v>0</v>
      </c>
      <c r="N1615" s="570">
        <f>'KL TTHT CV DOT 2'!Q1614</f>
        <v>0.45</v>
      </c>
      <c r="O1615" s="570">
        <f t="shared" si="1389"/>
        <v>0.45</v>
      </c>
      <c r="P1615" s="552">
        <f t="shared" si="1330"/>
        <v>0.9</v>
      </c>
      <c r="Q1615" s="71"/>
      <c r="R1615" s="71"/>
      <c r="S1615" s="552" t="e">
        <f>#REF!+Q1615+R1615</f>
        <v>#REF!</v>
      </c>
      <c r="T1615" s="257">
        <f t="shared" si="1412"/>
        <v>0</v>
      </c>
      <c r="U1615" s="257">
        <f t="shared" si="1413"/>
        <v>0</v>
      </c>
      <c r="V1615" s="257">
        <f t="shared" si="1333"/>
        <v>0</v>
      </c>
      <c r="W1615" s="257">
        <f t="shared" si="1414"/>
        <v>1223370</v>
      </c>
      <c r="X1615" s="257">
        <f t="shared" si="1415"/>
        <v>37800.000000000007</v>
      </c>
      <c r="Y1615" s="257">
        <f t="shared" si="1416"/>
        <v>1261170</v>
      </c>
      <c r="Z1615" s="257">
        <f t="shared" si="1417"/>
        <v>1261170</v>
      </c>
      <c r="AA1615" s="990"/>
    </row>
    <row r="1616" spans="1:27" s="6" customFormat="1" outlineLevel="3">
      <c r="A1616" s="8"/>
      <c r="B1616" s="8"/>
      <c r="C1616" s="25" t="s">
        <v>1170</v>
      </c>
      <c r="D1616" s="97">
        <v>2</v>
      </c>
      <c r="E1616" s="97">
        <v>2</v>
      </c>
      <c r="F1616" s="18" t="s">
        <v>660</v>
      </c>
      <c r="G1616" s="199">
        <v>30674640.000000004</v>
      </c>
      <c r="H1616" s="199">
        <v>280000</v>
      </c>
      <c r="I1616" s="71">
        <f t="shared" si="1407"/>
        <v>30954640.000000004</v>
      </c>
      <c r="J1616" s="71">
        <f t="shared" si="1398"/>
        <v>61349280.000000007</v>
      </c>
      <c r="K1616" s="71">
        <f t="shared" si="1399"/>
        <v>560000</v>
      </c>
      <c r="L1616" s="71">
        <f t="shared" si="1400"/>
        <v>61909280.000000007</v>
      </c>
      <c r="M1616" s="570">
        <f>'KL TTHT CV DOT 2'!P1615</f>
        <v>0</v>
      </c>
      <c r="N1616" s="570">
        <f>'KL TTHT CV DOT 2'!Q1615</f>
        <v>0</v>
      </c>
      <c r="O1616" s="570">
        <f t="shared" si="1389"/>
        <v>0</v>
      </c>
      <c r="P1616" s="552">
        <f t="shared" ref="P1616:P1679" si="1418">M1616+N1616+O1616</f>
        <v>0</v>
      </c>
      <c r="Q1616" s="71"/>
      <c r="R1616" s="71"/>
      <c r="S1616" s="552" t="e">
        <f>#REF!+Q1616+R1616</f>
        <v>#REF!</v>
      </c>
      <c r="T1616" s="257">
        <f t="shared" si="1412"/>
        <v>0</v>
      </c>
      <c r="U1616" s="257">
        <f t="shared" si="1413"/>
        <v>0</v>
      </c>
      <c r="V1616" s="257">
        <f t="shared" ref="V1616:V1678" si="1419">T1616+U1616</f>
        <v>0</v>
      </c>
      <c r="W1616" s="257">
        <f t="shared" si="1414"/>
        <v>0</v>
      </c>
      <c r="X1616" s="257">
        <f t="shared" si="1415"/>
        <v>0</v>
      </c>
      <c r="Y1616" s="257">
        <f t="shared" si="1416"/>
        <v>0</v>
      </c>
      <c r="Z1616" s="257">
        <f t="shared" si="1417"/>
        <v>0</v>
      </c>
      <c r="AA1616" s="990"/>
    </row>
    <row r="1617" spans="1:27" s="6" customFormat="1" outlineLevel="3">
      <c r="A1617" s="8"/>
      <c r="B1617" s="8"/>
      <c r="C1617" s="25" t="s">
        <v>1172</v>
      </c>
      <c r="D1617" s="97">
        <v>1</v>
      </c>
      <c r="E1617" s="97">
        <v>1</v>
      </c>
      <c r="F1617" s="18" t="s">
        <v>660</v>
      </c>
      <c r="G1617" s="199">
        <v>2368080</v>
      </c>
      <c r="H1617" s="199">
        <v>106400.00000000001</v>
      </c>
      <c r="I1617" s="71">
        <f t="shared" si="1407"/>
        <v>2474480</v>
      </c>
      <c r="J1617" s="71">
        <f t="shared" si="1398"/>
        <v>2368080</v>
      </c>
      <c r="K1617" s="71">
        <f t="shared" si="1399"/>
        <v>106400.00000000001</v>
      </c>
      <c r="L1617" s="71">
        <f t="shared" si="1400"/>
        <v>2474480</v>
      </c>
      <c r="M1617" s="570">
        <f>'KL TTHT CV DOT 2'!P1616</f>
        <v>0</v>
      </c>
      <c r="N1617" s="570">
        <f>'KL TTHT CV DOT 2'!Q1616</f>
        <v>0.45</v>
      </c>
      <c r="O1617" s="570">
        <f t="shared" si="1389"/>
        <v>0.45</v>
      </c>
      <c r="P1617" s="552">
        <f t="shared" si="1418"/>
        <v>0.9</v>
      </c>
      <c r="Q1617" s="71"/>
      <c r="R1617" s="71"/>
      <c r="S1617" s="552" t="e">
        <f>#REF!+Q1617+R1617</f>
        <v>#REF!</v>
      </c>
      <c r="T1617" s="257">
        <f t="shared" si="1412"/>
        <v>0</v>
      </c>
      <c r="U1617" s="257">
        <f t="shared" si="1413"/>
        <v>0</v>
      </c>
      <c r="V1617" s="257">
        <f t="shared" si="1419"/>
        <v>0</v>
      </c>
      <c r="W1617" s="257">
        <f t="shared" si="1414"/>
        <v>1065636</v>
      </c>
      <c r="X1617" s="257">
        <f t="shared" si="1415"/>
        <v>47880.000000000007</v>
      </c>
      <c r="Y1617" s="257">
        <f t="shared" si="1416"/>
        <v>1113516</v>
      </c>
      <c r="Z1617" s="257">
        <f t="shared" si="1417"/>
        <v>1113516</v>
      </c>
      <c r="AA1617" s="990"/>
    </row>
    <row r="1618" spans="1:27" s="6" customFormat="1" outlineLevel="3">
      <c r="A1618" s="8"/>
      <c r="B1618" s="8"/>
      <c r="C1618" s="25" t="s">
        <v>1174</v>
      </c>
      <c r="D1618" s="97">
        <v>6</v>
      </c>
      <c r="E1618" s="97">
        <v>6</v>
      </c>
      <c r="F1618" s="18" t="s">
        <v>660</v>
      </c>
      <c r="G1618" s="199">
        <v>3427920.0000000005</v>
      </c>
      <c r="H1618" s="199">
        <v>106400.00000000001</v>
      </c>
      <c r="I1618" s="71">
        <f t="shared" si="1407"/>
        <v>3534320.0000000005</v>
      </c>
      <c r="J1618" s="71">
        <f t="shared" si="1398"/>
        <v>20567520.000000004</v>
      </c>
      <c r="K1618" s="71">
        <f t="shared" si="1399"/>
        <v>638400.00000000012</v>
      </c>
      <c r="L1618" s="71">
        <f t="shared" si="1400"/>
        <v>21205920.000000004</v>
      </c>
      <c r="M1618" s="570">
        <f>'KL TTHT CV DOT 2'!P1617</f>
        <v>0</v>
      </c>
      <c r="N1618" s="570">
        <f>'KL TTHT CV DOT 2'!Q1617</f>
        <v>0.45</v>
      </c>
      <c r="O1618" s="570">
        <f t="shared" si="1389"/>
        <v>0.45</v>
      </c>
      <c r="P1618" s="552">
        <f t="shared" si="1418"/>
        <v>0.9</v>
      </c>
      <c r="Q1618" s="71"/>
      <c r="R1618" s="71"/>
      <c r="S1618" s="552" t="e">
        <f>#REF!+Q1618+R1618</f>
        <v>#REF!</v>
      </c>
      <c r="T1618" s="257">
        <f t="shared" si="1412"/>
        <v>0</v>
      </c>
      <c r="U1618" s="257">
        <f t="shared" si="1413"/>
        <v>0</v>
      </c>
      <c r="V1618" s="257">
        <f t="shared" si="1419"/>
        <v>0</v>
      </c>
      <c r="W1618" s="257">
        <f t="shared" si="1414"/>
        <v>9255384.0000000019</v>
      </c>
      <c r="X1618" s="257">
        <f t="shared" si="1415"/>
        <v>287280.00000000006</v>
      </c>
      <c r="Y1618" s="257">
        <f t="shared" si="1416"/>
        <v>9542664.0000000019</v>
      </c>
      <c r="Z1618" s="257">
        <f t="shared" si="1417"/>
        <v>9542664.0000000019</v>
      </c>
      <c r="AA1618" s="990"/>
    </row>
    <row r="1619" spans="1:27" s="6" customFormat="1" outlineLevel="3">
      <c r="A1619" s="8"/>
      <c r="B1619" s="8"/>
      <c r="C1619" s="28" t="s">
        <v>1175</v>
      </c>
      <c r="D1619" s="97"/>
      <c r="E1619" s="97"/>
      <c r="F1619" s="18"/>
      <c r="G1619" s="71"/>
      <c r="H1619" s="71"/>
      <c r="I1619" s="71"/>
      <c r="J1619" s="82">
        <f>SUBTOTAL(9,J1620:J1633)</f>
        <v>59834644.725642972</v>
      </c>
      <c r="K1619" s="82">
        <f>SUBTOTAL(9,K1620:K1633)</f>
        <v>20138869.275186166</v>
      </c>
      <c r="L1619" s="82">
        <f>SUBTOTAL(9,L1620:L1633)</f>
        <v>79973514.00082913</v>
      </c>
      <c r="M1619" s="576">
        <f>'KL TTHT CV DOT 2'!P1618</f>
        <v>0</v>
      </c>
      <c r="N1619" s="576">
        <f>'KL TTHT CV DOT 2'!Q1618</f>
        <v>0</v>
      </c>
      <c r="O1619" s="576">
        <f t="shared" si="1389"/>
        <v>0</v>
      </c>
      <c r="P1619" s="553">
        <f t="shared" si="1418"/>
        <v>0</v>
      </c>
      <c r="Q1619" s="82"/>
      <c r="R1619" s="82"/>
      <c r="S1619" s="553" t="e">
        <f>#REF!+Q1619+R1619</f>
        <v>#REF!</v>
      </c>
      <c r="T1619" s="266">
        <f t="shared" ref="T1619:Z1619" si="1420">SUBTOTAL(9,T1620:T1633)</f>
        <v>0</v>
      </c>
      <c r="U1619" s="266">
        <f t="shared" si="1420"/>
        <v>0</v>
      </c>
      <c r="V1619" s="266">
        <f t="shared" si="1420"/>
        <v>0</v>
      </c>
      <c r="W1619" s="266">
        <f t="shared" si="1420"/>
        <v>0</v>
      </c>
      <c r="X1619" s="266">
        <f t="shared" si="1420"/>
        <v>0</v>
      </c>
      <c r="Y1619" s="266">
        <f t="shared" si="1420"/>
        <v>0</v>
      </c>
      <c r="Z1619" s="266">
        <f t="shared" si="1420"/>
        <v>0</v>
      </c>
      <c r="AA1619" s="988"/>
    </row>
    <row r="1620" spans="1:27" s="6" customFormat="1" outlineLevel="3">
      <c r="A1620" s="8"/>
      <c r="B1620" s="8"/>
      <c r="C1620" s="25" t="s">
        <v>1176</v>
      </c>
      <c r="D1620" s="97">
        <v>52</v>
      </c>
      <c r="E1620" s="97">
        <v>51.7</v>
      </c>
      <c r="F1620" s="18" t="s">
        <v>1109</v>
      </c>
      <c r="G1620" s="199">
        <v>236291.34545454543</v>
      </c>
      <c r="H1620" s="199">
        <v>106400.00000000001</v>
      </c>
      <c r="I1620" s="71">
        <f t="shared" si="1407"/>
        <v>342691.34545454546</v>
      </c>
      <c r="J1620" s="71">
        <f t="shared" si="1398"/>
        <v>12216262.559999999</v>
      </c>
      <c r="K1620" s="71">
        <f t="shared" si="1399"/>
        <v>5500880.0000000009</v>
      </c>
      <c r="L1620" s="71">
        <f t="shared" si="1400"/>
        <v>17717142.560000002</v>
      </c>
      <c r="M1620" s="570">
        <f>'KL TTHT CV DOT 2'!P1619</f>
        <v>0</v>
      </c>
      <c r="N1620" s="570">
        <f>'KL TTHT CV DOT 2'!Q1619</f>
        <v>0</v>
      </c>
      <c r="O1620" s="570">
        <f t="shared" si="1389"/>
        <v>0</v>
      </c>
      <c r="P1620" s="552">
        <f t="shared" si="1418"/>
        <v>0</v>
      </c>
      <c r="Q1620" s="71"/>
      <c r="R1620" s="71"/>
      <c r="S1620" s="552" t="e">
        <f>#REF!+Q1620+R1620</f>
        <v>#REF!</v>
      </c>
      <c r="T1620" s="257">
        <f>M1620*J1620</f>
        <v>0</v>
      </c>
      <c r="U1620" s="257">
        <f>M1620*K1620</f>
        <v>0</v>
      </c>
      <c r="V1620" s="257">
        <f t="shared" si="1419"/>
        <v>0</v>
      </c>
      <c r="W1620" s="257">
        <f>J1620*N1620</f>
        <v>0</v>
      </c>
      <c r="X1620" s="257">
        <f>K1620*N1620</f>
        <v>0</v>
      </c>
      <c r="Y1620" s="257">
        <f t="shared" ref="Y1620:Y1624" si="1421">W1620+X1620</f>
        <v>0</v>
      </c>
      <c r="Z1620" s="257">
        <f>V1620+Y1620</f>
        <v>0</v>
      </c>
      <c r="AA1620" s="990"/>
    </row>
    <row r="1621" spans="1:27" s="6" customFormat="1" outlineLevel="3">
      <c r="A1621" s="8"/>
      <c r="B1621" s="8"/>
      <c r="C1621" s="25" t="s">
        <v>1178</v>
      </c>
      <c r="D1621" s="97">
        <v>57</v>
      </c>
      <c r="E1621" s="97">
        <v>55.000000000000007</v>
      </c>
      <c r="F1621" s="18" t="s">
        <v>1109</v>
      </c>
      <c r="G1621" s="199">
        <v>104230.8</v>
      </c>
      <c r="H1621" s="199">
        <v>44800.000000000007</v>
      </c>
      <c r="I1621" s="71">
        <f t="shared" si="1407"/>
        <v>149030.80000000002</v>
      </c>
      <c r="J1621" s="71">
        <f t="shared" si="1398"/>
        <v>5732694.0000000009</v>
      </c>
      <c r="K1621" s="71">
        <f t="shared" si="1399"/>
        <v>2464000.0000000009</v>
      </c>
      <c r="L1621" s="71">
        <f t="shared" si="1400"/>
        <v>8196694.0000000019</v>
      </c>
      <c r="M1621" s="570">
        <f>'KL TTHT CV DOT 2'!P1620</f>
        <v>0</v>
      </c>
      <c r="N1621" s="570">
        <f>'KL TTHT CV DOT 2'!Q1620</f>
        <v>0</v>
      </c>
      <c r="O1621" s="570">
        <f t="shared" si="1389"/>
        <v>0</v>
      </c>
      <c r="P1621" s="552">
        <f t="shared" si="1418"/>
        <v>0</v>
      </c>
      <c r="Q1621" s="71"/>
      <c r="R1621" s="71"/>
      <c r="S1621" s="552" t="e">
        <f>#REF!+Q1621+R1621</f>
        <v>#REF!</v>
      </c>
      <c r="T1621" s="257">
        <f>M1621*J1621</f>
        <v>0</v>
      </c>
      <c r="U1621" s="257">
        <f>M1621*K1621</f>
        <v>0</v>
      </c>
      <c r="V1621" s="257">
        <f t="shared" si="1419"/>
        <v>0</v>
      </c>
      <c r="W1621" s="257">
        <f>J1621*N1621</f>
        <v>0</v>
      </c>
      <c r="X1621" s="257">
        <f>K1621*N1621</f>
        <v>0</v>
      </c>
      <c r="Y1621" s="257">
        <f t="shared" si="1421"/>
        <v>0</v>
      </c>
      <c r="Z1621" s="257">
        <f>V1621+Y1621</f>
        <v>0</v>
      </c>
      <c r="AA1621" s="990"/>
    </row>
    <row r="1622" spans="1:27" s="6" customFormat="1" outlineLevel="3">
      <c r="A1622" s="8"/>
      <c r="B1622" s="8"/>
      <c r="C1622" s="25" t="s">
        <v>1180</v>
      </c>
      <c r="D1622" s="97">
        <v>12</v>
      </c>
      <c r="E1622" s="97">
        <v>12</v>
      </c>
      <c r="F1622" s="18" t="s">
        <v>660</v>
      </c>
      <c r="G1622" s="199">
        <v>90000</v>
      </c>
      <c r="H1622" s="199">
        <v>35000</v>
      </c>
      <c r="I1622" s="71">
        <f t="shared" si="1407"/>
        <v>125000</v>
      </c>
      <c r="J1622" s="71">
        <f t="shared" si="1398"/>
        <v>1080000</v>
      </c>
      <c r="K1622" s="71">
        <f t="shared" si="1399"/>
        <v>420000</v>
      </c>
      <c r="L1622" s="71">
        <f t="shared" si="1400"/>
        <v>1500000</v>
      </c>
      <c r="M1622" s="570">
        <f>'KL TTHT CV DOT 2'!P1621</f>
        <v>0</v>
      </c>
      <c r="N1622" s="570">
        <f>'KL TTHT CV DOT 2'!Q1621</f>
        <v>0</v>
      </c>
      <c r="O1622" s="570">
        <f t="shared" si="1389"/>
        <v>0</v>
      </c>
      <c r="P1622" s="552">
        <f t="shared" si="1418"/>
        <v>0</v>
      </c>
      <c r="Q1622" s="71"/>
      <c r="R1622" s="71"/>
      <c r="S1622" s="552" t="e">
        <f>#REF!+Q1622+R1622</f>
        <v>#REF!</v>
      </c>
      <c r="T1622" s="257">
        <f>M1622*J1622</f>
        <v>0</v>
      </c>
      <c r="U1622" s="257">
        <f>M1622*K1622</f>
        <v>0</v>
      </c>
      <c r="V1622" s="257">
        <f t="shared" si="1419"/>
        <v>0</v>
      </c>
      <c r="W1622" s="257">
        <f>J1622*N1622</f>
        <v>0</v>
      </c>
      <c r="X1622" s="257">
        <f>K1622*N1622</f>
        <v>0</v>
      </c>
      <c r="Y1622" s="257">
        <f t="shared" si="1421"/>
        <v>0</v>
      </c>
      <c r="Z1622" s="257">
        <f>V1622+Y1622</f>
        <v>0</v>
      </c>
      <c r="AA1622" s="990"/>
    </row>
    <row r="1623" spans="1:27" s="403" customFormat="1" outlineLevel="3">
      <c r="A1623" s="391"/>
      <c r="B1623" s="391"/>
      <c r="C1623" s="392" t="s">
        <v>1151</v>
      </c>
      <c r="D1623" s="97">
        <v>1</v>
      </c>
      <c r="E1623" s="97">
        <v>1</v>
      </c>
      <c r="F1623" s="387" t="s">
        <v>619</v>
      </c>
      <c r="G1623" s="62">
        <v>15556006.380000003</v>
      </c>
      <c r="H1623" s="62">
        <v>4666801.9140000008</v>
      </c>
      <c r="I1623" s="62">
        <f t="shared" si="1407"/>
        <v>20222808.294000003</v>
      </c>
      <c r="J1623" s="62">
        <f t="shared" si="1398"/>
        <v>15556006.380000003</v>
      </c>
      <c r="K1623" s="62">
        <f t="shared" si="1399"/>
        <v>4666801.9140000008</v>
      </c>
      <c r="L1623" s="62">
        <f t="shared" si="1400"/>
        <v>20222808.294000003</v>
      </c>
      <c r="M1623" s="574">
        <f>'KL TTHT CV DOT 2'!P1622</f>
        <v>0</v>
      </c>
      <c r="N1623" s="574">
        <f>'KL TTHT CV DOT 2'!Q1622</f>
        <v>0</v>
      </c>
      <c r="O1623" s="574">
        <f t="shared" si="1389"/>
        <v>0</v>
      </c>
      <c r="P1623" s="550">
        <f t="shared" si="1418"/>
        <v>0</v>
      </c>
      <c r="Q1623" s="62"/>
      <c r="R1623" s="62"/>
      <c r="S1623" s="550" t="e">
        <f>#REF!+Q1623+R1623</f>
        <v>#REF!</v>
      </c>
      <c r="T1623" s="255">
        <f>M1623*J1623</f>
        <v>0</v>
      </c>
      <c r="U1623" s="255">
        <f>M1623*K1623</f>
        <v>0</v>
      </c>
      <c r="V1623" s="255">
        <f t="shared" si="1419"/>
        <v>0</v>
      </c>
      <c r="W1623" s="255">
        <f>J1623*N1623</f>
        <v>0</v>
      </c>
      <c r="X1623" s="255">
        <f>K1623*N1623</f>
        <v>0</v>
      </c>
      <c r="Y1623" s="255">
        <f t="shared" si="1421"/>
        <v>0</v>
      </c>
      <c r="Z1623" s="255">
        <f>V1623+Y1623</f>
        <v>0</v>
      </c>
      <c r="AA1623" s="990"/>
    </row>
    <row r="1624" spans="1:27" s="6" customFormat="1" outlineLevel="3">
      <c r="A1624" s="8"/>
      <c r="B1624" s="8"/>
      <c r="C1624" s="25"/>
      <c r="D1624" s="97"/>
      <c r="E1624" s="97"/>
      <c r="F1624" s="18"/>
      <c r="G1624" s="71"/>
      <c r="H1624" s="71"/>
      <c r="I1624" s="71"/>
      <c r="J1624" s="71"/>
      <c r="K1624" s="71"/>
      <c r="L1624" s="71"/>
      <c r="M1624" s="570">
        <f>'KL TTHT CV DOT 2'!P1623</f>
        <v>0</v>
      </c>
      <c r="N1624" s="570">
        <f>'KL TTHT CV DOT 2'!Q1623</f>
        <v>0</v>
      </c>
      <c r="O1624" s="570">
        <f t="shared" si="1389"/>
        <v>0</v>
      </c>
      <c r="P1624" s="552">
        <f t="shared" si="1418"/>
        <v>0</v>
      </c>
      <c r="Q1624" s="71"/>
      <c r="R1624" s="71"/>
      <c r="S1624" s="552" t="e">
        <f>#REF!+Q1624+R1624</f>
        <v>#REF!</v>
      </c>
      <c r="T1624" s="257">
        <f>M1624*J1624</f>
        <v>0</v>
      </c>
      <c r="U1624" s="257">
        <f>M1624*K1624</f>
        <v>0</v>
      </c>
      <c r="V1624" s="257">
        <f t="shared" si="1419"/>
        <v>0</v>
      </c>
      <c r="W1624" s="257">
        <f>J1624*N1624</f>
        <v>0</v>
      </c>
      <c r="X1624" s="257">
        <f>K1624*N1624</f>
        <v>0</v>
      </c>
      <c r="Y1624" s="257">
        <f t="shared" si="1421"/>
        <v>0</v>
      </c>
      <c r="Z1624" s="257">
        <f>V1624+Y1624</f>
        <v>0</v>
      </c>
      <c r="AA1624" s="990"/>
    </row>
    <row r="1625" spans="1:27" s="6" customFormat="1" outlineLevel="3">
      <c r="A1625" s="8"/>
      <c r="B1625" s="8"/>
      <c r="C1625" s="28" t="s">
        <v>1138</v>
      </c>
      <c r="D1625" s="97"/>
      <c r="E1625" s="97"/>
      <c r="F1625" s="18"/>
      <c r="G1625" s="71"/>
      <c r="H1625" s="71"/>
      <c r="I1625" s="71"/>
      <c r="J1625" s="82">
        <f>SUBTOTAL(9,J1626:J1633)</f>
        <v>25249681.78564297</v>
      </c>
      <c r="K1625" s="82">
        <f>SUBTOTAL(9,K1626:K1633)</f>
        <v>7087187.3611861654</v>
      </c>
      <c r="L1625" s="82">
        <f>SUBTOTAL(9,L1626:L1633)</f>
        <v>32336869.146829143</v>
      </c>
      <c r="M1625" s="576">
        <f>'KL TTHT CV DOT 2'!P1624</f>
        <v>0</v>
      </c>
      <c r="N1625" s="576">
        <f>'KL TTHT CV DOT 2'!Q1624</f>
        <v>0</v>
      </c>
      <c r="O1625" s="576">
        <f t="shared" si="1389"/>
        <v>0</v>
      </c>
      <c r="P1625" s="553">
        <f t="shared" si="1418"/>
        <v>0</v>
      </c>
      <c r="Q1625" s="82"/>
      <c r="R1625" s="82"/>
      <c r="S1625" s="553" t="e">
        <f>#REF!+Q1625+R1625</f>
        <v>#REF!</v>
      </c>
      <c r="T1625" s="266">
        <f t="shared" ref="T1625:Z1625" si="1422">SUBTOTAL(9,T1626:T1633)</f>
        <v>0</v>
      </c>
      <c r="U1625" s="266">
        <f t="shared" si="1422"/>
        <v>0</v>
      </c>
      <c r="V1625" s="266">
        <f t="shared" si="1422"/>
        <v>0</v>
      </c>
      <c r="W1625" s="266">
        <f t="shared" si="1422"/>
        <v>0</v>
      </c>
      <c r="X1625" s="266">
        <f t="shared" si="1422"/>
        <v>0</v>
      </c>
      <c r="Y1625" s="266">
        <f t="shared" si="1422"/>
        <v>0</v>
      </c>
      <c r="Z1625" s="266">
        <f t="shared" si="1422"/>
        <v>0</v>
      </c>
      <c r="AA1625" s="988"/>
    </row>
    <row r="1626" spans="1:27" s="6" customFormat="1" outlineLevel="3">
      <c r="A1626" s="8"/>
      <c r="B1626" s="8"/>
      <c r="C1626" s="25" t="s">
        <v>1181</v>
      </c>
      <c r="D1626" s="97">
        <v>5</v>
      </c>
      <c r="E1626" s="97">
        <v>5</v>
      </c>
      <c r="F1626" s="18" t="s">
        <v>660</v>
      </c>
      <c r="G1626" s="199">
        <v>2875000</v>
      </c>
      <c r="H1626" s="199">
        <v>82500</v>
      </c>
      <c r="I1626" s="71">
        <f>SUM(G1626:H1626)</f>
        <v>2957500</v>
      </c>
      <c r="J1626" s="71">
        <f>G1626*E1626</f>
        <v>14375000</v>
      </c>
      <c r="K1626" s="71">
        <f>H1626*E1626</f>
        <v>412500</v>
      </c>
      <c r="L1626" s="71">
        <f>I1626*E1626</f>
        <v>14787500</v>
      </c>
      <c r="M1626" s="570">
        <f>'KL TTHT CV DOT 2'!P1625</f>
        <v>0</v>
      </c>
      <c r="N1626" s="570">
        <f>'KL TTHT CV DOT 2'!Q1625</f>
        <v>0</v>
      </c>
      <c r="O1626" s="570">
        <f t="shared" si="1389"/>
        <v>0</v>
      </c>
      <c r="P1626" s="552">
        <f t="shared" si="1418"/>
        <v>0</v>
      </c>
      <c r="Q1626" s="71"/>
      <c r="R1626" s="71"/>
      <c r="S1626" s="552" t="e">
        <f>#REF!+Q1626+R1626</f>
        <v>#REF!</v>
      </c>
      <c r="T1626" s="257">
        <f t="shared" ref="T1626:T1633" si="1423">M1626*J1626</f>
        <v>0</v>
      </c>
      <c r="U1626" s="257">
        <f t="shared" ref="U1626:U1633" si="1424">M1626*K1626</f>
        <v>0</v>
      </c>
      <c r="V1626" s="257">
        <f t="shared" si="1419"/>
        <v>0</v>
      </c>
      <c r="W1626" s="257">
        <f t="shared" ref="W1626:W1633" si="1425">J1626*N1626</f>
        <v>0</v>
      </c>
      <c r="X1626" s="257">
        <f t="shared" ref="X1626:X1633" si="1426">K1626*N1626</f>
        <v>0</v>
      </c>
      <c r="Y1626" s="257">
        <f t="shared" ref="Y1626:Y1633" si="1427">W1626+X1626</f>
        <v>0</v>
      </c>
      <c r="Z1626" s="257">
        <f t="shared" ref="Z1626:Z1633" si="1428">V1626+Y1626</f>
        <v>0</v>
      </c>
      <c r="AA1626" s="990"/>
    </row>
    <row r="1627" spans="1:27" s="6" customFormat="1" outlineLevel="3">
      <c r="A1627" s="8"/>
      <c r="B1627" s="8"/>
      <c r="C1627" s="25" t="s">
        <v>1182</v>
      </c>
      <c r="D1627" s="97">
        <v>1</v>
      </c>
      <c r="E1627" s="97">
        <v>1</v>
      </c>
      <c r="F1627" s="18" t="s">
        <v>624</v>
      </c>
      <c r="G1627" s="199">
        <v>46800</v>
      </c>
      <c r="H1627" s="199">
        <v>54500.000000000007</v>
      </c>
      <c r="I1627" s="71">
        <f t="shared" ref="I1627" si="1429">SUM(G1627:H1627)</f>
        <v>101300</v>
      </c>
      <c r="J1627" s="71">
        <f t="shared" ref="J1627" si="1430">G1627*E1627</f>
        <v>46800</v>
      </c>
      <c r="K1627" s="71">
        <f t="shared" ref="K1627" si="1431">H1627*E1627</f>
        <v>54500.000000000007</v>
      </c>
      <c r="L1627" s="71">
        <f t="shared" ref="L1627" si="1432">I1627*E1627</f>
        <v>101300</v>
      </c>
      <c r="M1627" s="570">
        <f>'KL TTHT CV DOT 2'!P1626</f>
        <v>0</v>
      </c>
      <c r="N1627" s="570">
        <f>'KL TTHT CV DOT 2'!Q1626</f>
        <v>0</v>
      </c>
      <c r="O1627" s="570">
        <f t="shared" si="1389"/>
        <v>0</v>
      </c>
      <c r="P1627" s="552">
        <f t="shared" si="1418"/>
        <v>0</v>
      </c>
      <c r="Q1627" s="71"/>
      <c r="R1627" s="71"/>
      <c r="S1627" s="552" t="e">
        <f>#REF!+Q1627+R1627</f>
        <v>#REF!</v>
      </c>
      <c r="T1627" s="257">
        <f t="shared" si="1423"/>
        <v>0</v>
      </c>
      <c r="U1627" s="257">
        <f t="shared" si="1424"/>
        <v>0</v>
      </c>
      <c r="V1627" s="257">
        <f t="shared" si="1419"/>
        <v>0</v>
      </c>
      <c r="W1627" s="257">
        <f t="shared" si="1425"/>
        <v>0</v>
      </c>
      <c r="X1627" s="257">
        <f t="shared" si="1426"/>
        <v>0</v>
      </c>
      <c r="Y1627" s="257">
        <f t="shared" si="1427"/>
        <v>0</v>
      </c>
      <c r="Z1627" s="257">
        <f t="shared" si="1428"/>
        <v>0</v>
      </c>
      <c r="AA1627" s="990"/>
    </row>
    <row r="1628" spans="1:27" s="6" customFormat="1" outlineLevel="3">
      <c r="A1628" s="8"/>
      <c r="B1628" s="8"/>
      <c r="C1628" s="25" t="s">
        <v>812</v>
      </c>
      <c r="D1628" s="97">
        <v>330</v>
      </c>
      <c r="E1628" s="97">
        <v>308</v>
      </c>
      <c r="F1628" s="18" t="s">
        <v>624</v>
      </c>
      <c r="G1628" s="199">
        <v>22980.09</v>
      </c>
      <c r="H1628" s="199">
        <v>5743.9305000000022</v>
      </c>
      <c r="I1628" s="71">
        <f>SUM(G1628:H1628)</f>
        <v>28724.020500000002</v>
      </c>
      <c r="J1628" s="71">
        <f>G1628*E1628</f>
        <v>7077867.7199999997</v>
      </c>
      <c r="K1628" s="71">
        <f>H1628*E1628</f>
        <v>1769130.5940000007</v>
      </c>
      <c r="L1628" s="71">
        <f>I1628*E1628</f>
        <v>8846998.3140000012</v>
      </c>
      <c r="M1628" s="570">
        <f>'KL TTHT CV DOT 2'!P1627</f>
        <v>0</v>
      </c>
      <c r="N1628" s="570">
        <f>'KL TTHT CV DOT 2'!Q1627</f>
        <v>0</v>
      </c>
      <c r="O1628" s="570">
        <f t="shared" si="1389"/>
        <v>0</v>
      </c>
      <c r="P1628" s="552">
        <f t="shared" si="1418"/>
        <v>0</v>
      </c>
      <c r="Q1628" s="71"/>
      <c r="R1628" s="71"/>
      <c r="S1628" s="552" t="e">
        <f>#REF!+Q1628+R1628</f>
        <v>#REF!</v>
      </c>
      <c r="T1628" s="257">
        <f t="shared" si="1423"/>
        <v>0</v>
      </c>
      <c r="U1628" s="257">
        <f t="shared" si="1424"/>
        <v>0</v>
      </c>
      <c r="V1628" s="257">
        <f t="shared" si="1419"/>
        <v>0</v>
      </c>
      <c r="W1628" s="257">
        <f t="shared" si="1425"/>
        <v>0</v>
      </c>
      <c r="X1628" s="257">
        <f t="shared" si="1426"/>
        <v>0</v>
      </c>
      <c r="Y1628" s="257">
        <f t="shared" si="1427"/>
        <v>0</v>
      </c>
      <c r="Z1628" s="257">
        <f t="shared" si="1428"/>
        <v>0</v>
      </c>
      <c r="AA1628" s="990"/>
    </row>
    <row r="1629" spans="1:27" s="6" customFormat="1" outlineLevel="3">
      <c r="A1629" s="8"/>
      <c r="B1629" s="8"/>
      <c r="C1629" s="25" t="s">
        <v>1183</v>
      </c>
      <c r="D1629" s="97">
        <v>9</v>
      </c>
      <c r="E1629" s="97">
        <v>9.9</v>
      </c>
      <c r="F1629" s="18" t="s">
        <v>624</v>
      </c>
      <c r="G1629" s="199">
        <v>3554.7229199999997</v>
      </c>
      <c r="H1629" s="199">
        <v>5289.7058823529414</v>
      </c>
      <c r="I1629" s="71">
        <f t="shared" si="1407"/>
        <v>8844.4288023529407</v>
      </c>
      <c r="J1629" s="71">
        <f t="shared" si="1398"/>
        <v>35191.756907999996</v>
      </c>
      <c r="K1629" s="71">
        <f t="shared" si="1399"/>
        <v>52368.088235294119</v>
      </c>
      <c r="L1629" s="71">
        <f t="shared" si="1400"/>
        <v>87559.845143294122</v>
      </c>
      <c r="M1629" s="570">
        <f>'KL TTHT CV DOT 2'!P1628</f>
        <v>0</v>
      </c>
      <c r="N1629" s="570">
        <f>'KL TTHT CV DOT 2'!Q1628</f>
        <v>0</v>
      </c>
      <c r="O1629" s="570">
        <f t="shared" si="1389"/>
        <v>0</v>
      </c>
      <c r="P1629" s="552">
        <f t="shared" si="1418"/>
        <v>0</v>
      </c>
      <c r="Q1629" s="71"/>
      <c r="R1629" s="71"/>
      <c r="S1629" s="552" t="e">
        <f>#REF!+Q1629+R1629</f>
        <v>#REF!</v>
      </c>
      <c r="T1629" s="257">
        <f t="shared" si="1423"/>
        <v>0</v>
      </c>
      <c r="U1629" s="257">
        <f t="shared" si="1424"/>
        <v>0</v>
      </c>
      <c r="V1629" s="257">
        <f t="shared" si="1419"/>
        <v>0</v>
      </c>
      <c r="W1629" s="257">
        <f t="shared" si="1425"/>
        <v>0</v>
      </c>
      <c r="X1629" s="257">
        <f t="shared" si="1426"/>
        <v>0</v>
      </c>
      <c r="Y1629" s="257">
        <f t="shared" si="1427"/>
        <v>0</v>
      </c>
      <c r="Z1629" s="257">
        <f t="shared" si="1428"/>
        <v>0</v>
      </c>
      <c r="AA1629" s="990"/>
    </row>
    <row r="1630" spans="1:27" s="6" customFormat="1" outlineLevel="3">
      <c r="A1630" s="8"/>
      <c r="B1630" s="8"/>
      <c r="C1630" s="25" t="s">
        <v>928</v>
      </c>
      <c r="D1630" s="97">
        <v>333</v>
      </c>
      <c r="E1630" s="97">
        <v>308</v>
      </c>
      <c r="F1630" s="18" t="s">
        <v>624</v>
      </c>
      <c r="G1630" s="199">
        <v>8773.9726027397246</v>
      </c>
      <c r="H1630" s="199">
        <v>14594.016411764707</v>
      </c>
      <c r="I1630" s="71">
        <f t="shared" si="1407"/>
        <v>23367.989014504434</v>
      </c>
      <c r="J1630" s="71">
        <f t="shared" si="1398"/>
        <v>2702383.5616438352</v>
      </c>
      <c r="K1630" s="71">
        <f t="shared" si="1399"/>
        <v>4494957.0548235299</v>
      </c>
      <c r="L1630" s="71">
        <f t="shared" si="1400"/>
        <v>7197340.616467366</v>
      </c>
      <c r="M1630" s="570">
        <f>'KL TTHT CV DOT 2'!P1629</f>
        <v>0</v>
      </c>
      <c r="N1630" s="570">
        <f>'KL TTHT CV DOT 2'!Q1629</f>
        <v>0</v>
      </c>
      <c r="O1630" s="570">
        <f t="shared" si="1389"/>
        <v>0</v>
      </c>
      <c r="P1630" s="552">
        <f t="shared" si="1418"/>
        <v>0</v>
      </c>
      <c r="Q1630" s="71"/>
      <c r="R1630" s="71"/>
      <c r="S1630" s="552" t="e">
        <f>#REF!+Q1630+R1630</f>
        <v>#REF!</v>
      </c>
      <c r="T1630" s="257">
        <f t="shared" si="1423"/>
        <v>0</v>
      </c>
      <c r="U1630" s="257">
        <f t="shared" si="1424"/>
        <v>0</v>
      </c>
      <c r="V1630" s="257">
        <f t="shared" si="1419"/>
        <v>0</v>
      </c>
      <c r="W1630" s="257">
        <f t="shared" si="1425"/>
        <v>0</v>
      </c>
      <c r="X1630" s="257">
        <f t="shared" si="1426"/>
        <v>0</v>
      </c>
      <c r="Y1630" s="257">
        <f t="shared" si="1427"/>
        <v>0</v>
      </c>
      <c r="Z1630" s="257">
        <f t="shared" si="1428"/>
        <v>0</v>
      </c>
      <c r="AA1630" s="990"/>
    </row>
    <row r="1631" spans="1:27" s="6" customFormat="1" outlineLevel="3">
      <c r="A1631" s="8"/>
      <c r="B1631" s="8"/>
      <c r="C1631" s="25"/>
      <c r="D1631" s="97"/>
      <c r="E1631" s="97"/>
      <c r="F1631" s="18"/>
      <c r="G1631" s="71"/>
      <c r="H1631" s="71"/>
      <c r="I1631" s="71"/>
      <c r="J1631" s="71"/>
      <c r="K1631" s="71"/>
      <c r="L1631" s="71"/>
      <c r="M1631" s="570">
        <f>'KL TTHT CV DOT 2'!P1630</f>
        <v>0</v>
      </c>
      <c r="N1631" s="570">
        <f>'KL TTHT CV DOT 2'!Q1630</f>
        <v>0</v>
      </c>
      <c r="O1631" s="570">
        <f t="shared" si="1389"/>
        <v>0</v>
      </c>
      <c r="P1631" s="552">
        <f t="shared" si="1418"/>
        <v>0</v>
      </c>
      <c r="Q1631" s="71"/>
      <c r="R1631" s="71"/>
      <c r="S1631" s="552" t="e">
        <f>#REF!+Q1631+R1631</f>
        <v>#REF!</v>
      </c>
      <c r="T1631" s="257">
        <f t="shared" si="1423"/>
        <v>0</v>
      </c>
      <c r="U1631" s="257">
        <f t="shared" si="1424"/>
        <v>0</v>
      </c>
      <c r="V1631" s="257">
        <f t="shared" si="1419"/>
        <v>0</v>
      </c>
      <c r="W1631" s="257">
        <f t="shared" si="1425"/>
        <v>0</v>
      </c>
      <c r="X1631" s="257">
        <f t="shared" si="1426"/>
        <v>0</v>
      </c>
      <c r="Y1631" s="257">
        <f t="shared" si="1427"/>
        <v>0</v>
      </c>
      <c r="Z1631" s="257">
        <f t="shared" si="1428"/>
        <v>0</v>
      </c>
      <c r="AA1631" s="990"/>
    </row>
    <row r="1632" spans="1:27" s="6" customFormat="1" outlineLevel="3">
      <c r="A1632" s="8"/>
      <c r="B1632" s="8"/>
      <c r="C1632" s="25"/>
      <c r="D1632" s="97"/>
      <c r="E1632" s="97"/>
      <c r="F1632" s="18"/>
      <c r="G1632" s="71"/>
      <c r="H1632" s="71"/>
      <c r="I1632" s="71"/>
      <c r="J1632" s="71"/>
      <c r="K1632" s="71"/>
      <c r="L1632" s="71"/>
      <c r="M1632" s="570">
        <f>'KL TTHT CV DOT 2'!P1631</f>
        <v>0</v>
      </c>
      <c r="N1632" s="570">
        <f>'KL TTHT CV DOT 2'!Q1631</f>
        <v>0</v>
      </c>
      <c r="O1632" s="570">
        <f t="shared" si="1389"/>
        <v>0</v>
      </c>
      <c r="P1632" s="552">
        <f t="shared" si="1418"/>
        <v>0</v>
      </c>
      <c r="Q1632" s="71"/>
      <c r="R1632" s="71"/>
      <c r="S1632" s="552" t="e">
        <f>#REF!+Q1632+R1632</f>
        <v>#REF!</v>
      </c>
      <c r="T1632" s="257">
        <f t="shared" si="1423"/>
        <v>0</v>
      </c>
      <c r="U1632" s="257">
        <f t="shared" si="1424"/>
        <v>0</v>
      </c>
      <c r="V1632" s="257">
        <f t="shared" si="1419"/>
        <v>0</v>
      </c>
      <c r="W1632" s="257">
        <f t="shared" si="1425"/>
        <v>0</v>
      </c>
      <c r="X1632" s="257">
        <f t="shared" si="1426"/>
        <v>0</v>
      </c>
      <c r="Y1632" s="257">
        <f t="shared" si="1427"/>
        <v>0</v>
      </c>
      <c r="Z1632" s="257">
        <f t="shared" si="1428"/>
        <v>0</v>
      </c>
      <c r="AA1632" s="990"/>
    </row>
    <row r="1633" spans="1:27" s="6" customFormat="1" outlineLevel="3">
      <c r="A1633" s="8"/>
      <c r="B1633" s="8"/>
      <c r="C1633" s="25" t="s">
        <v>657</v>
      </c>
      <c r="D1633" s="97">
        <v>1</v>
      </c>
      <c r="E1633" s="97">
        <v>1</v>
      </c>
      <c r="F1633" s="18" t="s">
        <v>619</v>
      </c>
      <c r="G1633" s="199">
        <v>1012438.7470911371</v>
      </c>
      <c r="H1633" s="199">
        <v>303731.62412734114</v>
      </c>
      <c r="I1633" s="71">
        <f t="shared" si="1407"/>
        <v>1316170.3712184783</v>
      </c>
      <c r="J1633" s="71">
        <f t="shared" si="1398"/>
        <v>1012438.7470911371</v>
      </c>
      <c r="K1633" s="71">
        <f t="shared" si="1399"/>
        <v>303731.62412734114</v>
      </c>
      <c r="L1633" s="71">
        <f t="shared" si="1400"/>
        <v>1316170.3712184783</v>
      </c>
      <c r="M1633" s="570">
        <f>'KL TTHT CV DOT 2'!P1632</f>
        <v>0</v>
      </c>
      <c r="N1633" s="570">
        <f>'KL TTHT CV DOT 2'!Q1632</f>
        <v>0</v>
      </c>
      <c r="O1633" s="570">
        <f t="shared" si="1389"/>
        <v>0</v>
      </c>
      <c r="P1633" s="552">
        <f t="shared" si="1418"/>
        <v>0</v>
      </c>
      <c r="Q1633" s="71"/>
      <c r="R1633" s="71"/>
      <c r="S1633" s="552" t="e">
        <f>#REF!+Q1633+R1633</f>
        <v>#REF!</v>
      </c>
      <c r="T1633" s="257">
        <f t="shared" si="1423"/>
        <v>0</v>
      </c>
      <c r="U1633" s="257">
        <f t="shared" si="1424"/>
        <v>0</v>
      </c>
      <c r="V1633" s="257">
        <f t="shared" si="1419"/>
        <v>0</v>
      </c>
      <c r="W1633" s="257">
        <f t="shared" si="1425"/>
        <v>0</v>
      </c>
      <c r="X1633" s="257">
        <f t="shared" si="1426"/>
        <v>0</v>
      </c>
      <c r="Y1633" s="257">
        <f t="shared" si="1427"/>
        <v>0</v>
      </c>
      <c r="Z1633" s="257">
        <f t="shared" si="1428"/>
        <v>0</v>
      </c>
      <c r="AA1633" s="990"/>
    </row>
    <row r="1634" spans="1:27" s="7" customFormat="1" outlineLevel="2">
      <c r="A1634" s="5"/>
      <c r="B1634" s="5"/>
      <c r="C1634" s="401" t="s">
        <v>1184</v>
      </c>
      <c r="D1634" s="194"/>
      <c r="E1634" s="97"/>
      <c r="F1634" s="277"/>
      <c r="G1634" s="199"/>
      <c r="H1634" s="199"/>
      <c r="I1634" s="199"/>
      <c r="J1634" s="174">
        <f>SUBTOTAL(9,J1635:J1678)</f>
        <v>540527596.87237489</v>
      </c>
      <c r="K1634" s="174">
        <f>SUBTOTAL(9,K1635:K1678)</f>
        <v>42856692.037624359</v>
      </c>
      <c r="L1634" s="174">
        <f>SUBTOTAL(9,L1635:L1678)</f>
        <v>583384288.90999937</v>
      </c>
      <c r="M1634" s="578">
        <f>'KL TTHT CV DOT 2'!P1633</f>
        <v>0</v>
      </c>
      <c r="N1634" s="578">
        <f>'KL TTHT CV DOT 2'!Q1633</f>
        <v>0</v>
      </c>
      <c r="O1634" s="578">
        <f t="shared" si="1389"/>
        <v>0</v>
      </c>
      <c r="P1634" s="558">
        <f t="shared" si="1418"/>
        <v>0</v>
      </c>
      <c r="Q1634" s="174"/>
      <c r="R1634" s="174"/>
      <c r="S1634" s="558" t="e">
        <f>#REF!+Q1634+R1634</f>
        <v>#REF!</v>
      </c>
      <c r="T1634" s="843">
        <f t="shared" ref="T1634:Z1634" si="1433">SUBTOTAL(9,T1635:T1678)</f>
        <v>0</v>
      </c>
      <c r="U1634" s="843">
        <f t="shared" si="1433"/>
        <v>0</v>
      </c>
      <c r="V1634" s="843">
        <f t="shared" si="1433"/>
        <v>0</v>
      </c>
      <c r="W1634" s="843">
        <f t="shared" si="1433"/>
        <v>24447528</v>
      </c>
      <c r="X1634" s="843">
        <f t="shared" si="1433"/>
        <v>1779120</v>
      </c>
      <c r="Y1634" s="843">
        <f t="shared" si="1433"/>
        <v>26226648</v>
      </c>
      <c r="Z1634" s="843">
        <f t="shared" si="1433"/>
        <v>26226648</v>
      </c>
      <c r="AA1634" s="988"/>
    </row>
    <row r="1635" spans="1:27" s="6" customFormat="1" outlineLevel="3">
      <c r="A1635" s="8"/>
      <c r="B1635" s="8"/>
      <c r="C1635" s="28" t="s">
        <v>1141</v>
      </c>
      <c r="D1635" s="94"/>
      <c r="E1635" s="97"/>
      <c r="F1635" s="18"/>
      <c r="G1635" s="71"/>
      <c r="H1635" s="71"/>
      <c r="I1635" s="71"/>
      <c r="J1635" s="82">
        <f>SUBTOTAL(9,J1636:J1642)</f>
        <v>41276280</v>
      </c>
      <c r="K1635" s="82">
        <f t="shared" ref="K1635:L1635" si="1434">SUBTOTAL(9,K1636:K1642)</f>
        <v>4988745.0000000009</v>
      </c>
      <c r="L1635" s="82">
        <f t="shared" si="1434"/>
        <v>46265025</v>
      </c>
      <c r="M1635" s="576">
        <f>'KL TTHT CV DOT 2'!P1634</f>
        <v>0</v>
      </c>
      <c r="N1635" s="576">
        <f>'KL TTHT CV DOT 2'!Q1634</f>
        <v>0</v>
      </c>
      <c r="O1635" s="576">
        <f t="shared" si="1389"/>
        <v>0</v>
      </c>
      <c r="P1635" s="553">
        <f t="shared" si="1418"/>
        <v>0</v>
      </c>
      <c r="Q1635" s="82"/>
      <c r="R1635" s="82"/>
      <c r="S1635" s="553" t="e">
        <f>#REF!+Q1635+R1635</f>
        <v>#REF!</v>
      </c>
      <c r="T1635" s="266">
        <f>SUBTOTAL(9,T1636:T1642)</f>
        <v>0</v>
      </c>
      <c r="U1635" s="266">
        <f t="shared" ref="U1635:V1635" si="1435">SUBTOTAL(9,U1636:U1642)</f>
        <v>0</v>
      </c>
      <c r="V1635" s="266">
        <f t="shared" si="1435"/>
        <v>0</v>
      </c>
      <c r="W1635" s="266">
        <f>SUBTOTAL(9,W1636:W1642)</f>
        <v>0</v>
      </c>
      <c r="X1635" s="266">
        <f t="shared" ref="X1635:Y1635" si="1436">SUBTOTAL(9,X1636:X1642)</f>
        <v>0</v>
      </c>
      <c r="Y1635" s="266">
        <f t="shared" si="1436"/>
        <v>0</v>
      </c>
      <c r="Z1635" s="266">
        <f t="shared" ref="Z1635" si="1437">SUBTOTAL(9,Z1636:Z1642)</f>
        <v>0</v>
      </c>
      <c r="AA1635" s="988"/>
    </row>
    <row r="1636" spans="1:27" s="6" customFormat="1" ht="26.4" outlineLevel="3">
      <c r="A1636" s="8"/>
      <c r="B1636" s="8"/>
      <c r="C1636" s="25" t="s">
        <v>1185</v>
      </c>
      <c r="D1636" s="97">
        <v>1</v>
      </c>
      <c r="E1636" s="97">
        <v>1</v>
      </c>
      <c r="F1636" s="18" t="s">
        <v>660</v>
      </c>
      <c r="G1636" s="199">
        <v>4734816</v>
      </c>
      <c r="H1636" s="199">
        <v>495000.00000000006</v>
      </c>
      <c r="I1636" s="71">
        <f t="shared" ref="I1636:I1642" si="1438">SUM(G1636:H1636)</f>
        <v>5229816</v>
      </c>
      <c r="J1636" s="71">
        <f t="shared" ref="J1636:J1642" si="1439">G1636*E1636</f>
        <v>4734816</v>
      </c>
      <c r="K1636" s="71">
        <f t="shared" ref="K1636:K1642" si="1440">H1636*E1636</f>
        <v>495000.00000000006</v>
      </c>
      <c r="L1636" s="71">
        <f t="shared" ref="L1636:L1642" si="1441">I1636*E1636</f>
        <v>5229816</v>
      </c>
      <c r="M1636" s="570">
        <f>'KL TTHT CV DOT 2'!P1635</f>
        <v>0</v>
      </c>
      <c r="N1636" s="570">
        <f>'KL TTHT CV DOT 2'!Q1635</f>
        <v>0</v>
      </c>
      <c r="O1636" s="570">
        <f t="shared" si="1389"/>
        <v>0</v>
      </c>
      <c r="P1636" s="552">
        <f t="shared" si="1418"/>
        <v>0</v>
      </c>
      <c r="Q1636" s="71"/>
      <c r="R1636" s="71"/>
      <c r="S1636" s="552" t="e">
        <f>#REF!+Q1636+R1636</f>
        <v>#REF!</v>
      </c>
      <c r="T1636" s="257">
        <f t="shared" ref="T1636:T1642" si="1442">M1636*J1636</f>
        <v>0</v>
      </c>
      <c r="U1636" s="257">
        <f t="shared" ref="U1636:U1642" si="1443">M1636*K1636</f>
        <v>0</v>
      </c>
      <c r="V1636" s="257">
        <f t="shared" si="1419"/>
        <v>0</v>
      </c>
      <c r="W1636" s="257">
        <f t="shared" ref="W1636:W1642" si="1444">J1636*N1636</f>
        <v>0</v>
      </c>
      <c r="X1636" s="257">
        <f t="shared" ref="X1636:X1642" si="1445">K1636*N1636</f>
        <v>0</v>
      </c>
      <c r="Y1636" s="257">
        <f t="shared" ref="Y1636:Y1642" si="1446">W1636+X1636</f>
        <v>0</v>
      </c>
      <c r="Z1636" s="257">
        <f t="shared" ref="Z1636:Z1642" si="1447">V1636+Y1636</f>
        <v>0</v>
      </c>
      <c r="AA1636" s="990"/>
    </row>
    <row r="1637" spans="1:27" s="6" customFormat="1" ht="26.4" outlineLevel="3">
      <c r="A1637" s="8"/>
      <c r="B1637" s="8"/>
      <c r="C1637" s="25" t="s">
        <v>1186</v>
      </c>
      <c r="D1637" s="97">
        <v>1</v>
      </c>
      <c r="E1637" s="97">
        <v>1</v>
      </c>
      <c r="F1637" s="18" t="s">
        <v>660</v>
      </c>
      <c r="G1637" s="199">
        <v>4658448</v>
      </c>
      <c r="H1637" s="199">
        <v>495000.00000000006</v>
      </c>
      <c r="I1637" s="71">
        <f t="shared" si="1438"/>
        <v>5153448</v>
      </c>
      <c r="J1637" s="71">
        <f t="shared" si="1439"/>
        <v>4658448</v>
      </c>
      <c r="K1637" s="71">
        <f t="shared" si="1440"/>
        <v>495000.00000000006</v>
      </c>
      <c r="L1637" s="71">
        <f t="shared" si="1441"/>
        <v>5153448</v>
      </c>
      <c r="M1637" s="570">
        <f>'KL TTHT CV DOT 2'!P1636</f>
        <v>0</v>
      </c>
      <c r="N1637" s="570">
        <f>'KL TTHT CV DOT 2'!Q1636</f>
        <v>0</v>
      </c>
      <c r="O1637" s="570">
        <f t="shared" si="1389"/>
        <v>0</v>
      </c>
      <c r="P1637" s="552">
        <f t="shared" si="1418"/>
        <v>0</v>
      </c>
      <c r="Q1637" s="71"/>
      <c r="R1637" s="71"/>
      <c r="S1637" s="552" t="e">
        <f>#REF!+Q1637+R1637</f>
        <v>#REF!</v>
      </c>
      <c r="T1637" s="257">
        <f t="shared" si="1442"/>
        <v>0</v>
      </c>
      <c r="U1637" s="257">
        <f t="shared" si="1443"/>
        <v>0</v>
      </c>
      <c r="V1637" s="257">
        <f t="shared" si="1419"/>
        <v>0</v>
      </c>
      <c r="W1637" s="257">
        <f t="shared" si="1444"/>
        <v>0</v>
      </c>
      <c r="X1637" s="257">
        <f t="shared" si="1445"/>
        <v>0</v>
      </c>
      <c r="Y1637" s="257">
        <f t="shared" si="1446"/>
        <v>0</v>
      </c>
      <c r="Z1637" s="257">
        <f t="shared" si="1447"/>
        <v>0</v>
      </c>
      <c r="AA1637" s="990"/>
    </row>
    <row r="1638" spans="1:27" s="6" customFormat="1" ht="26.4" outlineLevel="3">
      <c r="A1638" s="8"/>
      <c r="B1638" s="8"/>
      <c r="C1638" s="25" t="s">
        <v>1148</v>
      </c>
      <c r="D1638" s="97">
        <v>1</v>
      </c>
      <c r="E1638" s="97">
        <v>1</v>
      </c>
      <c r="F1638" s="18" t="s">
        <v>660</v>
      </c>
      <c r="G1638" s="199">
        <v>4658448</v>
      </c>
      <c r="H1638" s="199">
        <v>495000.00000000006</v>
      </c>
      <c r="I1638" s="71">
        <f t="shared" si="1438"/>
        <v>5153448</v>
      </c>
      <c r="J1638" s="71">
        <f t="shared" si="1439"/>
        <v>4658448</v>
      </c>
      <c r="K1638" s="71">
        <f t="shared" si="1440"/>
        <v>495000.00000000006</v>
      </c>
      <c r="L1638" s="71">
        <f t="shared" si="1441"/>
        <v>5153448</v>
      </c>
      <c r="M1638" s="570">
        <f>'KL TTHT CV DOT 2'!P1637</f>
        <v>0</v>
      </c>
      <c r="N1638" s="570">
        <f>'KL TTHT CV DOT 2'!Q1637</f>
        <v>0</v>
      </c>
      <c r="O1638" s="570">
        <f t="shared" si="1389"/>
        <v>0</v>
      </c>
      <c r="P1638" s="552">
        <f t="shared" si="1418"/>
        <v>0</v>
      </c>
      <c r="Q1638" s="71"/>
      <c r="R1638" s="71"/>
      <c r="S1638" s="552" t="e">
        <f>#REF!+Q1638+R1638</f>
        <v>#REF!</v>
      </c>
      <c r="T1638" s="257">
        <f t="shared" si="1442"/>
        <v>0</v>
      </c>
      <c r="U1638" s="257">
        <f t="shared" si="1443"/>
        <v>0</v>
      </c>
      <c r="V1638" s="257">
        <f t="shared" si="1419"/>
        <v>0</v>
      </c>
      <c r="W1638" s="257">
        <f t="shared" si="1444"/>
        <v>0</v>
      </c>
      <c r="X1638" s="257">
        <f t="shared" si="1445"/>
        <v>0</v>
      </c>
      <c r="Y1638" s="257">
        <f t="shared" si="1446"/>
        <v>0</v>
      </c>
      <c r="Z1638" s="257">
        <f t="shared" si="1447"/>
        <v>0</v>
      </c>
      <c r="AA1638" s="990"/>
    </row>
    <row r="1639" spans="1:27" s="6" customFormat="1" ht="26.4" outlineLevel="3">
      <c r="A1639" s="8"/>
      <c r="B1639" s="8"/>
      <c r="C1639" s="25" t="s">
        <v>1187</v>
      </c>
      <c r="D1639" s="97">
        <v>1</v>
      </c>
      <c r="E1639" s="97">
        <v>1</v>
      </c>
      <c r="F1639" s="18" t="s">
        <v>660</v>
      </c>
      <c r="G1639" s="199">
        <v>4658448</v>
      </c>
      <c r="H1639" s="199">
        <v>495000.00000000006</v>
      </c>
      <c r="I1639" s="71">
        <f t="shared" si="1438"/>
        <v>5153448</v>
      </c>
      <c r="J1639" s="71">
        <f t="shared" si="1439"/>
        <v>4658448</v>
      </c>
      <c r="K1639" s="71">
        <f t="shared" si="1440"/>
        <v>495000.00000000006</v>
      </c>
      <c r="L1639" s="71">
        <f t="shared" si="1441"/>
        <v>5153448</v>
      </c>
      <c r="M1639" s="570">
        <f>'KL TTHT CV DOT 2'!P1638</f>
        <v>0</v>
      </c>
      <c r="N1639" s="570">
        <f>'KL TTHT CV DOT 2'!Q1638</f>
        <v>0</v>
      </c>
      <c r="O1639" s="570">
        <f t="shared" si="1389"/>
        <v>0</v>
      </c>
      <c r="P1639" s="552">
        <f t="shared" si="1418"/>
        <v>0</v>
      </c>
      <c r="Q1639" s="71"/>
      <c r="R1639" s="71"/>
      <c r="S1639" s="552" t="e">
        <f>#REF!+Q1639+R1639</f>
        <v>#REF!</v>
      </c>
      <c r="T1639" s="257">
        <f t="shared" si="1442"/>
        <v>0</v>
      </c>
      <c r="U1639" s="257">
        <f t="shared" si="1443"/>
        <v>0</v>
      </c>
      <c r="V1639" s="257">
        <f t="shared" si="1419"/>
        <v>0</v>
      </c>
      <c r="W1639" s="257">
        <f t="shared" si="1444"/>
        <v>0</v>
      </c>
      <c r="X1639" s="257">
        <f t="shared" si="1445"/>
        <v>0</v>
      </c>
      <c r="Y1639" s="257">
        <f t="shared" si="1446"/>
        <v>0</v>
      </c>
      <c r="Z1639" s="257">
        <f t="shared" si="1447"/>
        <v>0</v>
      </c>
      <c r="AA1639" s="990"/>
    </row>
    <row r="1640" spans="1:27" s="6" customFormat="1" outlineLevel="3">
      <c r="A1640" s="8"/>
      <c r="B1640" s="8"/>
      <c r="C1640" s="25" t="s">
        <v>1188</v>
      </c>
      <c r="D1640" s="97">
        <v>1</v>
      </c>
      <c r="E1640" s="97">
        <v>1</v>
      </c>
      <c r="F1640" s="18" t="s">
        <v>660</v>
      </c>
      <c r="G1640" s="199">
        <v>2324562</v>
      </c>
      <c r="H1640" s="199">
        <v>495000.00000000006</v>
      </c>
      <c r="I1640" s="71">
        <f t="shared" si="1438"/>
        <v>2819562</v>
      </c>
      <c r="J1640" s="71">
        <f t="shared" si="1439"/>
        <v>2324562</v>
      </c>
      <c r="K1640" s="71">
        <f t="shared" si="1440"/>
        <v>495000.00000000006</v>
      </c>
      <c r="L1640" s="71">
        <f t="shared" si="1441"/>
        <v>2819562</v>
      </c>
      <c r="M1640" s="570">
        <f>'KL TTHT CV DOT 2'!P1639</f>
        <v>0</v>
      </c>
      <c r="N1640" s="570">
        <f>'KL TTHT CV DOT 2'!Q1639</f>
        <v>0</v>
      </c>
      <c r="O1640" s="570">
        <f t="shared" si="1389"/>
        <v>0</v>
      </c>
      <c r="P1640" s="552">
        <f t="shared" si="1418"/>
        <v>0</v>
      </c>
      <c r="Q1640" s="71"/>
      <c r="R1640" s="71"/>
      <c r="S1640" s="552" t="e">
        <f>#REF!+Q1640+R1640</f>
        <v>#REF!</v>
      </c>
      <c r="T1640" s="257">
        <f t="shared" si="1442"/>
        <v>0</v>
      </c>
      <c r="U1640" s="257">
        <f t="shared" si="1443"/>
        <v>0</v>
      </c>
      <c r="V1640" s="257">
        <f t="shared" si="1419"/>
        <v>0</v>
      </c>
      <c r="W1640" s="257">
        <f t="shared" si="1444"/>
        <v>0</v>
      </c>
      <c r="X1640" s="257">
        <f t="shared" si="1445"/>
        <v>0</v>
      </c>
      <c r="Y1640" s="257">
        <f t="shared" si="1446"/>
        <v>0</v>
      </c>
      <c r="Z1640" s="257">
        <f t="shared" si="1447"/>
        <v>0</v>
      </c>
      <c r="AA1640" s="990"/>
    </row>
    <row r="1641" spans="1:27" s="6" customFormat="1" outlineLevel="3">
      <c r="A1641" s="8"/>
      <c r="B1641" s="8"/>
      <c r="C1641" s="25" t="s">
        <v>1189</v>
      </c>
      <c r="D1641" s="97">
        <v>4</v>
      </c>
      <c r="E1641" s="97">
        <v>4</v>
      </c>
      <c r="F1641" s="18" t="s">
        <v>660</v>
      </c>
      <c r="G1641" s="199">
        <v>4615602</v>
      </c>
      <c r="H1641" s="199">
        <v>495000.00000000006</v>
      </c>
      <c r="I1641" s="71">
        <f t="shared" ref="I1641" si="1448">SUM(G1641:H1641)</f>
        <v>5110602</v>
      </c>
      <c r="J1641" s="71">
        <f t="shared" si="1439"/>
        <v>18462408</v>
      </c>
      <c r="K1641" s="71">
        <f t="shared" si="1440"/>
        <v>1980000.0000000002</v>
      </c>
      <c r="L1641" s="71">
        <f t="shared" si="1441"/>
        <v>20442408</v>
      </c>
      <c r="M1641" s="570">
        <f>'KL TTHT CV DOT 2'!P1640</f>
        <v>0</v>
      </c>
      <c r="N1641" s="570">
        <f>'KL TTHT CV DOT 2'!Q1640</f>
        <v>0</v>
      </c>
      <c r="O1641" s="570">
        <f t="shared" si="1389"/>
        <v>0</v>
      </c>
      <c r="P1641" s="552">
        <f t="shared" si="1418"/>
        <v>0</v>
      </c>
      <c r="Q1641" s="71"/>
      <c r="R1641" s="71"/>
      <c r="S1641" s="552" t="e">
        <f>#REF!+Q1641+R1641</f>
        <v>#REF!</v>
      </c>
      <c r="T1641" s="257">
        <f t="shared" si="1442"/>
        <v>0</v>
      </c>
      <c r="U1641" s="257">
        <f t="shared" si="1443"/>
        <v>0</v>
      </c>
      <c r="V1641" s="257">
        <f t="shared" si="1419"/>
        <v>0</v>
      </c>
      <c r="W1641" s="257">
        <f t="shared" si="1444"/>
        <v>0</v>
      </c>
      <c r="X1641" s="257">
        <f t="shared" si="1445"/>
        <v>0</v>
      </c>
      <c r="Y1641" s="257">
        <f t="shared" si="1446"/>
        <v>0</v>
      </c>
      <c r="Z1641" s="257">
        <f t="shared" si="1447"/>
        <v>0</v>
      </c>
      <c r="AA1641" s="990"/>
    </row>
    <row r="1642" spans="1:27" s="6" customFormat="1" outlineLevel="3">
      <c r="A1642" s="8"/>
      <c r="B1642" s="8"/>
      <c r="C1642" s="25" t="s">
        <v>1151</v>
      </c>
      <c r="D1642" s="97">
        <v>1</v>
      </c>
      <c r="E1642" s="97">
        <v>1</v>
      </c>
      <c r="F1642" s="18" t="s">
        <v>619</v>
      </c>
      <c r="G1642" s="199">
        <v>1779150</v>
      </c>
      <c r="H1642" s="199">
        <v>533745</v>
      </c>
      <c r="I1642" s="71">
        <f t="shared" si="1438"/>
        <v>2312895</v>
      </c>
      <c r="J1642" s="71">
        <f t="shared" si="1439"/>
        <v>1779150</v>
      </c>
      <c r="K1642" s="71">
        <f t="shared" si="1440"/>
        <v>533745</v>
      </c>
      <c r="L1642" s="71">
        <f t="shared" si="1441"/>
        <v>2312895</v>
      </c>
      <c r="M1642" s="570">
        <f>'KL TTHT CV DOT 2'!P1641</f>
        <v>0</v>
      </c>
      <c r="N1642" s="570">
        <f>'KL TTHT CV DOT 2'!Q1641</f>
        <v>0</v>
      </c>
      <c r="O1642" s="570">
        <f t="shared" si="1389"/>
        <v>0</v>
      </c>
      <c r="P1642" s="552">
        <f t="shared" si="1418"/>
        <v>0</v>
      </c>
      <c r="Q1642" s="71"/>
      <c r="R1642" s="71"/>
      <c r="S1642" s="552" t="e">
        <f>#REF!+Q1642+R1642</f>
        <v>#REF!</v>
      </c>
      <c r="T1642" s="257">
        <f t="shared" si="1442"/>
        <v>0</v>
      </c>
      <c r="U1642" s="257">
        <f t="shared" si="1443"/>
        <v>0</v>
      </c>
      <c r="V1642" s="257">
        <f t="shared" si="1419"/>
        <v>0</v>
      </c>
      <c r="W1642" s="257">
        <f t="shared" si="1444"/>
        <v>0</v>
      </c>
      <c r="X1642" s="257">
        <f t="shared" si="1445"/>
        <v>0</v>
      </c>
      <c r="Y1642" s="257">
        <f t="shared" si="1446"/>
        <v>0</v>
      </c>
      <c r="Z1642" s="257">
        <f t="shared" si="1447"/>
        <v>0</v>
      </c>
      <c r="AA1642" s="990"/>
    </row>
    <row r="1643" spans="1:27" s="6" customFormat="1" outlineLevel="3">
      <c r="A1643" s="8"/>
      <c r="B1643" s="8"/>
      <c r="C1643" s="28" t="s">
        <v>1152</v>
      </c>
      <c r="D1643" s="97"/>
      <c r="E1643" s="97"/>
      <c r="F1643" s="18"/>
      <c r="G1643" s="71"/>
      <c r="H1643" s="71"/>
      <c r="I1643" s="71"/>
      <c r="J1643" s="82">
        <f>SUBTOTAL(9,J1644:J1660)</f>
        <v>429116520</v>
      </c>
      <c r="K1643" s="82">
        <f t="shared" ref="K1643:L1643" si="1449">SUBTOTAL(9,K1644:K1660)</f>
        <v>10169600</v>
      </c>
      <c r="L1643" s="82">
        <f t="shared" si="1449"/>
        <v>439286120</v>
      </c>
      <c r="M1643" s="576">
        <f>'KL TTHT CV DOT 2'!P1642</f>
        <v>0</v>
      </c>
      <c r="N1643" s="576">
        <f>'KL TTHT CV DOT 2'!Q1642</f>
        <v>0</v>
      </c>
      <c r="O1643" s="576">
        <f t="shared" si="1389"/>
        <v>0</v>
      </c>
      <c r="P1643" s="553">
        <f t="shared" si="1418"/>
        <v>0</v>
      </c>
      <c r="Q1643" s="82"/>
      <c r="R1643" s="82"/>
      <c r="S1643" s="553" t="e">
        <f>#REF!+Q1643+R1643</f>
        <v>#REF!</v>
      </c>
      <c r="T1643" s="266">
        <f>SUBTOTAL(9,T1644:T1660)</f>
        <v>0</v>
      </c>
      <c r="U1643" s="266">
        <f t="shared" ref="U1643:V1643" si="1450">SUBTOTAL(9,U1644:U1660)</f>
        <v>0</v>
      </c>
      <c r="V1643" s="266">
        <f t="shared" si="1450"/>
        <v>0</v>
      </c>
      <c r="W1643" s="266">
        <f>SUBTOTAL(9,W1644:W1660)</f>
        <v>24447528</v>
      </c>
      <c r="X1643" s="266">
        <f t="shared" ref="X1643:Y1643" si="1451">SUBTOTAL(9,X1644:X1660)</f>
        <v>1779120</v>
      </c>
      <c r="Y1643" s="266">
        <f t="shared" si="1451"/>
        <v>26226648</v>
      </c>
      <c r="Z1643" s="266">
        <f t="shared" ref="Z1643" si="1452">SUBTOTAL(9,Z1644:Z1660)</f>
        <v>26226648</v>
      </c>
      <c r="AA1643" s="988"/>
    </row>
    <row r="1644" spans="1:27" s="6" customFormat="1" outlineLevel="3">
      <c r="A1644" s="8"/>
      <c r="B1644" s="8"/>
      <c r="C1644" s="25" t="s">
        <v>1153</v>
      </c>
      <c r="D1644" s="97">
        <v>1</v>
      </c>
      <c r="E1644" s="97">
        <v>1</v>
      </c>
      <c r="F1644" s="18" t="s">
        <v>660</v>
      </c>
      <c r="G1644" s="199">
        <v>1079160</v>
      </c>
      <c r="H1644" s="199">
        <v>84000.000000000015</v>
      </c>
      <c r="I1644" s="71">
        <f t="shared" ref="I1644:I1660" si="1453">SUM(G1644:H1644)</f>
        <v>1163160</v>
      </c>
      <c r="J1644" s="71">
        <f t="shared" ref="J1644:J1660" si="1454">G1644*E1644</f>
        <v>1079160</v>
      </c>
      <c r="K1644" s="71">
        <f t="shared" ref="K1644:K1660" si="1455">H1644*E1644</f>
        <v>84000.000000000015</v>
      </c>
      <c r="L1644" s="71">
        <f t="shared" ref="L1644:L1660" si="1456">I1644*E1644</f>
        <v>1163160</v>
      </c>
      <c r="M1644" s="570">
        <f>'KL TTHT CV DOT 2'!P1643</f>
        <v>0</v>
      </c>
      <c r="N1644" s="570">
        <f>'KL TTHT CV DOT 2'!Q1643</f>
        <v>0</v>
      </c>
      <c r="O1644" s="570">
        <f t="shared" si="1389"/>
        <v>0</v>
      </c>
      <c r="P1644" s="552">
        <f t="shared" si="1418"/>
        <v>0</v>
      </c>
      <c r="Q1644" s="71"/>
      <c r="R1644" s="71"/>
      <c r="S1644" s="552" t="e">
        <f>#REF!+Q1644+R1644</f>
        <v>#REF!</v>
      </c>
      <c r="T1644" s="257">
        <f t="shared" ref="T1644:T1660" si="1457">M1644*J1644</f>
        <v>0</v>
      </c>
      <c r="U1644" s="257">
        <f t="shared" ref="U1644:U1660" si="1458">M1644*K1644</f>
        <v>0</v>
      </c>
      <c r="V1644" s="257">
        <f t="shared" si="1419"/>
        <v>0</v>
      </c>
      <c r="W1644" s="257">
        <f t="shared" ref="W1644:W1660" si="1459">J1644*N1644</f>
        <v>0</v>
      </c>
      <c r="X1644" s="257">
        <f t="shared" ref="X1644:X1660" si="1460">K1644*N1644</f>
        <v>0</v>
      </c>
      <c r="Y1644" s="257">
        <f t="shared" ref="Y1644:Y1660" si="1461">W1644+X1644</f>
        <v>0</v>
      </c>
      <c r="Z1644" s="257">
        <f t="shared" ref="Z1644:Z1660" si="1462">V1644+Y1644</f>
        <v>0</v>
      </c>
      <c r="AA1644" s="990"/>
    </row>
    <row r="1645" spans="1:27" s="6" customFormat="1" outlineLevel="3">
      <c r="A1645" s="8"/>
      <c r="B1645" s="8"/>
      <c r="C1645" s="25" t="s">
        <v>1155</v>
      </c>
      <c r="D1645" s="97">
        <v>23</v>
      </c>
      <c r="E1645" s="97">
        <v>23</v>
      </c>
      <c r="F1645" s="18" t="s">
        <v>660</v>
      </c>
      <c r="G1645" s="199">
        <v>921840</v>
      </c>
      <c r="H1645" s="199">
        <v>84000.000000000015</v>
      </c>
      <c r="I1645" s="71">
        <f t="shared" si="1453"/>
        <v>1005840</v>
      </c>
      <c r="J1645" s="71">
        <f t="shared" si="1454"/>
        <v>21202320</v>
      </c>
      <c r="K1645" s="71">
        <f t="shared" si="1455"/>
        <v>1932000.0000000002</v>
      </c>
      <c r="L1645" s="71">
        <f t="shared" si="1456"/>
        <v>23134320</v>
      </c>
      <c r="M1645" s="570">
        <f>'KL TTHT CV DOT 2'!P1644</f>
        <v>0</v>
      </c>
      <c r="N1645" s="570">
        <f>'KL TTHT CV DOT 2'!Q1644</f>
        <v>0</v>
      </c>
      <c r="O1645" s="570">
        <f t="shared" si="1389"/>
        <v>0</v>
      </c>
      <c r="P1645" s="552">
        <f t="shared" si="1418"/>
        <v>0</v>
      </c>
      <c r="Q1645" s="71"/>
      <c r="R1645" s="71"/>
      <c r="S1645" s="552" t="e">
        <f>#REF!+Q1645+R1645</f>
        <v>#REF!</v>
      </c>
      <c r="T1645" s="257">
        <f t="shared" si="1457"/>
        <v>0</v>
      </c>
      <c r="U1645" s="257">
        <f t="shared" si="1458"/>
        <v>0</v>
      </c>
      <c r="V1645" s="257">
        <f t="shared" si="1419"/>
        <v>0</v>
      </c>
      <c r="W1645" s="257">
        <f t="shared" si="1459"/>
        <v>0</v>
      </c>
      <c r="X1645" s="257">
        <f t="shared" si="1460"/>
        <v>0</v>
      </c>
      <c r="Y1645" s="257">
        <f t="shared" si="1461"/>
        <v>0</v>
      </c>
      <c r="Z1645" s="257">
        <f t="shared" si="1462"/>
        <v>0</v>
      </c>
      <c r="AA1645" s="990"/>
    </row>
    <row r="1646" spans="1:27" s="6" customFormat="1" outlineLevel="3">
      <c r="A1646" s="8"/>
      <c r="B1646" s="8"/>
      <c r="C1646" s="25" t="s">
        <v>1156</v>
      </c>
      <c r="D1646" s="97">
        <v>18</v>
      </c>
      <c r="E1646" s="97">
        <v>18</v>
      </c>
      <c r="F1646" s="18" t="s">
        <v>660</v>
      </c>
      <c r="G1646" s="199">
        <v>1117800</v>
      </c>
      <c r="H1646" s="199">
        <v>140000</v>
      </c>
      <c r="I1646" s="71">
        <f t="shared" si="1453"/>
        <v>1257800</v>
      </c>
      <c r="J1646" s="71">
        <f t="shared" si="1454"/>
        <v>20120400</v>
      </c>
      <c r="K1646" s="71">
        <f t="shared" si="1455"/>
        <v>2520000</v>
      </c>
      <c r="L1646" s="71">
        <f t="shared" si="1456"/>
        <v>22640400</v>
      </c>
      <c r="M1646" s="570">
        <f>'KL TTHT CV DOT 2'!P1645</f>
        <v>0</v>
      </c>
      <c r="N1646" s="570">
        <f>'KL TTHT CV DOT 2'!Q1645</f>
        <v>0</v>
      </c>
      <c r="O1646" s="570">
        <f t="shared" si="1389"/>
        <v>0</v>
      </c>
      <c r="P1646" s="552">
        <f t="shared" si="1418"/>
        <v>0</v>
      </c>
      <c r="Q1646" s="71"/>
      <c r="R1646" s="71"/>
      <c r="S1646" s="552" t="e">
        <f>#REF!+Q1646+R1646</f>
        <v>#REF!</v>
      </c>
      <c r="T1646" s="257">
        <f t="shared" si="1457"/>
        <v>0</v>
      </c>
      <c r="U1646" s="257">
        <f t="shared" si="1458"/>
        <v>0</v>
      </c>
      <c r="V1646" s="257">
        <f t="shared" si="1419"/>
        <v>0</v>
      </c>
      <c r="W1646" s="257">
        <f t="shared" si="1459"/>
        <v>0</v>
      </c>
      <c r="X1646" s="257">
        <f t="shared" si="1460"/>
        <v>0</v>
      </c>
      <c r="Y1646" s="257">
        <f t="shared" si="1461"/>
        <v>0</v>
      </c>
      <c r="Z1646" s="257">
        <f t="shared" si="1462"/>
        <v>0</v>
      </c>
      <c r="AA1646" s="990"/>
    </row>
    <row r="1647" spans="1:27" s="6" customFormat="1" outlineLevel="3">
      <c r="A1647" s="8"/>
      <c r="B1647" s="8"/>
      <c r="C1647" s="25" t="s">
        <v>1158</v>
      </c>
      <c r="D1647" s="97">
        <v>1</v>
      </c>
      <c r="E1647" s="97">
        <v>1</v>
      </c>
      <c r="F1647" s="18" t="s">
        <v>660</v>
      </c>
      <c r="G1647" s="199">
        <v>797640</v>
      </c>
      <c r="H1647" s="199">
        <v>117600.00000000001</v>
      </c>
      <c r="I1647" s="71">
        <f t="shared" si="1453"/>
        <v>915240</v>
      </c>
      <c r="J1647" s="71">
        <f t="shared" si="1454"/>
        <v>797640</v>
      </c>
      <c r="K1647" s="71">
        <f t="shared" si="1455"/>
        <v>117600.00000000001</v>
      </c>
      <c r="L1647" s="71">
        <f t="shared" si="1456"/>
        <v>915240</v>
      </c>
      <c r="M1647" s="570">
        <f>'KL TTHT CV DOT 2'!P1646</f>
        <v>0</v>
      </c>
      <c r="N1647" s="570">
        <f>'KL TTHT CV DOT 2'!Q1646</f>
        <v>0.45</v>
      </c>
      <c r="O1647" s="570">
        <f t="shared" si="1389"/>
        <v>0.45</v>
      </c>
      <c r="P1647" s="552">
        <f t="shared" si="1418"/>
        <v>0.9</v>
      </c>
      <c r="Q1647" s="71"/>
      <c r="R1647" s="71"/>
      <c r="S1647" s="552" t="e">
        <f>#REF!+Q1647+R1647</f>
        <v>#REF!</v>
      </c>
      <c r="T1647" s="257">
        <f t="shared" si="1457"/>
        <v>0</v>
      </c>
      <c r="U1647" s="257">
        <f t="shared" si="1458"/>
        <v>0</v>
      </c>
      <c r="V1647" s="257">
        <f t="shared" si="1419"/>
        <v>0</v>
      </c>
      <c r="W1647" s="257">
        <f t="shared" si="1459"/>
        <v>358938</v>
      </c>
      <c r="X1647" s="257">
        <f t="shared" si="1460"/>
        <v>52920.000000000007</v>
      </c>
      <c r="Y1647" s="257">
        <f t="shared" si="1461"/>
        <v>411858</v>
      </c>
      <c r="Z1647" s="257">
        <f t="shared" si="1462"/>
        <v>411858</v>
      </c>
      <c r="AA1647" s="990"/>
    </row>
    <row r="1648" spans="1:27" s="6" customFormat="1" outlineLevel="3">
      <c r="A1648" s="8"/>
      <c r="B1648" s="8"/>
      <c r="C1648" s="25" t="s">
        <v>1191</v>
      </c>
      <c r="D1648" s="97">
        <v>13</v>
      </c>
      <c r="E1648" s="97">
        <v>13</v>
      </c>
      <c r="F1648" s="18" t="s">
        <v>660</v>
      </c>
      <c r="G1648" s="199">
        <v>1349640.0000000002</v>
      </c>
      <c r="H1648" s="199">
        <v>140000</v>
      </c>
      <c r="I1648" s="71">
        <f t="shared" ref="I1648" si="1463">SUM(G1648:H1648)</f>
        <v>1489640.0000000002</v>
      </c>
      <c r="J1648" s="71">
        <f t="shared" si="1454"/>
        <v>17545320.000000004</v>
      </c>
      <c r="K1648" s="71">
        <f t="shared" si="1455"/>
        <v>1820000</v>
      </c>
      <c r="L1648" s="71">
        <f t="shared" si="1456"/>
        <v>19365320.000000004</v>
      </c>
      <c r="M1648" s="570">
        <f>'KL TTHT CV DOT 2'!P1647</f>
        <v>0</v>
      </c>
      <c r="N1648" s="570">
        <f>'KL TTHT CV DOT 2'!Q1647</f>
        <v>0.45</v>
      </c>
      <c r="O1648" s="570">
        <f t="shared" si="1389"/>
        <v>0.45</v>
      </c>
      <c r="P1648" s="552">
        <f t="shared" si="1418"/>
        <v>0.9</v>
      </c>
      <c r="Q1648" s="71"/>
      <c r="R1648" s="71"/>
      <c r="S1648" s="552" t="e">
        <f>#REF!+Q1648+R1648</f>
        <v>#REF!</v>
      </c>
      <c r="T1648" s="257">
        <f t="shared" si="1457"/>
        <v>0</v>
      </c>
      <c r="U1648" s="257">
        <f t="shared" si="1458"/>
        <v>0</v>
      </c>
      <c r="V1648" s="257">
        <f t="shared" si="1419"/>
        <v>0</v>
      </c>
      <c r="W1648" s="257">
        <f t="shared" si="1459"/>
        <v>7895394.0000000019</v>
      </c>
      <c r="X1648" s="257">
        <f t="shared" si="1460"/>
        <v>819000</v>
      </c>
      <c r="Y1648" s="257">
        <f t="shared" si="1461"/>
        <v>8714394.0000000019</v>
      </c>
      <c r="Z1648" s="257">
        <f t="shared" si="1462"/>
        <v>8714394.0000000019</v>
      </c>
      <c r="AA1648" s="990"/>
    </row>
    <row r="1649" spans="1:27" s="6" customFormat="1" outlineLevel="3">
      <c r="A1649" s="8"/>
      <c r="B1649" s="8"/>
      <c r="C1649" s="25" t="s">
        <v>1159</v>
      </c>
      <c r="D1649" s="97">
        <v>1</v>
      </c>
      <c r="E1649" s="97">
        <v>1</v>
      </c>
      <c r="F1649" s="18" t="s">
        <v>660</v>
      </c>
      <c r="G1649" s="199">
        <v>698279.99999999988</v>
      </c>
      <c r="H1649" s="199">
        <v>117600.00000000001</v>
      </c>
      <c r="I1649" s="71">
        <f t="shared" si="1453"/>
        <v>815879.99999999988</v>
      </c>
      <c r="J1649" s="71">
        <f t="shared" si="1454"/>
        <v>698279.99999999988</v>
      </c>
      <c r="K1649" s="71">
        <f t="shared" si="1455"/>
        <v>117600.00000000001</v>
      </c>
      <c r="L1649" s="71">
        <f t="shared" si="1456"/>
        <v>815879.99999999988</v>
      </c>
      <c r="M1649" s="570">
        <f>'KL TTHT CV DOT 2'!P1648</f>
        <v>0</v>
      </c>
      <c r="N1649" s="570">
        <f>'KL TTHT CV DOT 2'!Q1648</f>
        <v>0.45</v>
      </c>
      <c r="O1649" s="570">
        <f t="shared" si="1389"/>
        <v>0.45</v>
      </c>
      <c r="P1649" s="552">
        <f t="shared" si="1418"/>
        <v>0.9</v>
      </c>
      <c r="Q1649" s="71"/>
      <c r="R1649" s="71"/>
      <c r="S1649" s="552" t="e">
        <f>#REF!+Q1649+R1649</f>
        <v>#REF!</v>
      </c>
      <c r="T1649" s="257">
        <f t="shared" si="1457"/>
        <v>0</v>
      </c>
      <c r="U1649" s="257">
        <f t="shared" si="1458"/>
        <v>0</v>
      </c>
      <c r="V1649" s="257">
        <f t="shared" si="1419"/>
        <v>0</v>
      </c>
      <c r="W1649" s="257">
        <f t="shared" si="1459"/>
        <v>314225.99999999994</v>
      </c>
      <c r="X1649" s="257">
        <f t="shared" si="1460"/>
        <v>52920.000000000007</v>
      </c>
      <c r="Y1649" s="257">
        <f t="shared" si="1461"/>
        <v>367145.99999999994</v>
      </c>
      <c r="Z1649" s="257">
        <f t="shared" si="1462"/>
        <v>367145.99999999994</v>
      </c>
      <c r="AA1649" s="990"/>
    </row>
    <row r="1650" spans="1:27" s="6" customFormat="1" outlineLevel="3">
      <c r="A1650" s="8"/>
      <c r="B1650" s="8"/>
      <c r="C1650" s="25" t="s">
        <v>1162</v>
      </c>
      <c r="D1650" s="97">
        <v>3</v>
      </c>
      <c r="E1650" s="97">
        <v>3</v>
      </c>
      <c r="F1650" s="18" t="s">
        <v>660</v>
      </c>
      <c r="G1650" s="199">
        <v>1073640</v>
      </c>
      <c r="H1650" s="199">
        <v>117600.00000000001</v>
      </c>
      <c r="I1650" s="71">
        <f t="shared" si="1453"/>
        <v>1191240</v>
      </c>
      <c r="J1650" s="71">
        <f t="shared" si="1454"/>
        <v>3220920</v>
      </c>
      <c r="K1650" s="71">
        <f t="shared" si="1455"/>
        <v>352800.00000000006</v>
      </c>
      <c r="L1650" s="71">
        <f t="shared" si="1456"/>
        <v>3573720</v>
      </c>
      <c r="M1650" s="570">
        <f>'KL TTHT CV DOT 2'!P1649</f>
        <v>0</v>
      </c>
      <c r="N1650" s="570">
        <f>'KL TTHT CV DOT 2'!Q1649</f>
        <v>0.45</v>
      </c>
      <c r="O1650" s="570">
        <f t="shared" si="1389"/>
        <v>0.45</v>
      </c>
      <c r="P1650" s="552">
        <f t="shared" si="1418"/>
        <v>0.9</v>
      </c>
      <c r="Q1650" s="71"/>
      <c r="R1650" s="71"/>
      <c r="S1650" s="552" t="e">
        <f>#REF!+Q1650+R1650</f>
        <v>#REF!</v>
      </c>
      <c r="T1650" s="257">
        <f t="shared" si="1457"/>
        <v>0</v>
      </c>
      <c r="U1650" s="257">
        <f t="shared" si="1458"/>
        <v>0</v>
      </c>
      <c r="V1650" s="257">
        <f t="shared" si="1419"/>
        <v>0</v>
      </c>
      <c r="W1650" s="257">
        <f t="shared" si="1459"/>
        <v>1449414</v>
      </c>
      <c r="X1650" s="257">
        <f t="shared" si="1460"/>
        <v>158760.00000000003</v>
      </c>
      <c r="Y1650" s="257">
        <f t="shared" si="1461"/>
        <v>1608174</v>
      </c>
      <c r="Z1650" s="257">
        <f t="shared" si="1462"/>
        <v>1608174</v>
      </c>
      <c r="AA1650" s="990"/>
    </row>
    <row r="1651" spans="1:27" s="6" customFormat="1" outlineLevel="3">
      <c r="A1651" s="8"/>
      <c r="B1651" s="8"/>
      <c r="C1651" s="25" t="s">
        <v>1192</v>
      </c>
      <c r="D1651" s="97">
        <v>4</v>
      </c>
      <c r="E1651" s="97">
        <v>4</v>
      </c>
      <c r="F1651" s="18" t="s">
        <v>660</v>
      </c>
      <c r="G1651" s="199">
        <v>2484000</v>
      </c>
      <c r="H1651" s="199">
        <v>140000</v>
      </c>
      <c r="I1651" s="71">
        <f t="shared" ref="I1651" si="1464">SUM(G1651:H1651)</f>
        <v>2624000</v>
      </c>
      <c r="J1651" s="71">
        <f t="shared" si="1454"/>
        <v>9936000</v>
      </c>
      <c r="K1651" s="71">
        <f t="shared" si="1455"/>
        <v>560000</v>
      </c>
      <c r="L1651" s="71">
        <f t="shared" si="1456"/>
        <v>10496000</v>
      </c>
      <c r="M1651" s="570">
        <f>'KL TTHT CV DOT 2'!P1650</f>
        <v>0</v>
      </c>
      <c r="N1651" s="570">
        <f>'KL TTHT CV DOT 2'!Q1650</f>
        <v>0.45</v>
      </c>
      <c r="O1651" s="570">
        <f t="shared" si="1389"/>
        <v>0.45</v>
      </c>
      <c r="P1651" s="552">
        <f t="shared" si="1418"/>
        <v>0.9</v>
      </c>
      <c r="Q1651" s="71"/>
      <c r="R1651" s="71"/>
      <c r="S1651" s="552" t="e">
        <f>#REF!+Q1651+R1651</f>
        <v>#REF!</v>
      </c>
      <c r="T1651" s="257">
        <f t="shared" si="1457"/>
        <v>0</v>
      </c>
      <c r="U1651" s="257">
        <f t="shared" si="1458"/>
        <v>0</v>
      </c>
      <c r="V1651" s="257">
        <f t="shared" si="1419"/>
        <v>0</v>
      </c>
      <c r="W1651" s="257">
        <f t="shared" si="1459"/>
        <v>4471200</v>
      </c>
      <c r="X1651" s="257">
        <f t="shared" si="1460"/>
        <v>252000</v>
      </c>
      <c r="Y1651" s="257">
        <f t="shared" si="1461"/>
        <v>4723200</v>
      </c>
      <c r="Z1651" s="257">
        <f t="shared" si="1462"/>
        <v>4723200</v>
      </c>
      <c r="AA1651" s="990"/>
    </row>
    <row r="1652" spans="1:27" s="6" customFormat="1" outlineLevel="3">
      <c r="A1652" s="8"/>
      <c r="B1652" s="8"/>
      <c r="C1652" s="25" t="s">
        <v>1193</v>
      </c>
      <c r="D1652" s="97">
        <v>1</v>
      </c>
      <c r="E1652" s="97">
        <v>1</v>
      </c>
      <c r="F1652" s="18" t="s">
        <v>660</v>
      </c>
      <c r="G1652" s="199">
        <v>2152800</v>
      </c>
      <c r="H1652" s="199">
        <v>140000</v>
      </c>
      <c r="I1652" s="71">
        <f t="shared" si="1453"/>
        <v>2292800</v>
      </c>
      <c r="J1652" s="71">
        <f t="shared" si="1454"/>
        <v>2152800</v>
      </c>
      <c r="K1652" s="71">
        <f t="shared" si="1455"/>
        <v>140000</v>
      </c>
      <c r="L1652" s="71">
        <f t="shared" si="1456"/>
        <v>2292800</v>
      </c>
      <c r="M1652" s="570">
        <f>'KL TTHT CV DOT 2'!P1651</f>
        <v>0</v>
      </c>
      <c r="N1652" s="570">
        <f>'KL TTHT CV DOT 2'!Q1651</f>
        <v>0.45</v>
      </c>
      <c r="O1652" s="570">
        <f t="shared" si="1389"/>
        <v>0.45</v>
      </c>
      <c r="P1652" s="552">
        <f t="shared" si="1418"/>
        <v>0.9</v>
      </c>
      <c r="Q1652" s="71"/>
      <c r="R1652" s="71"/>
      <c r="S1652" s="552" t="e">
        <f>#REF!+Q1652+R1652</f>
        <v>#REF!</v>
      </c>
      <c r="T1652" s="257">
        <f t="shared" si="1457"/>
        <v>0</v>
      </c>
      <c r="U1652" s="257">
        <f t="shared" si="1458"/>
        <v>0</v>
      </c>
      <c r="V1652" s="257">
        <f t="shared" si="1419"/>
        <v>0</v>
      </c>
      <c r="W1652" s="257">
        <f t="shared" si="1459"/>
        <v>968760</v>
      </c>
      <c r="X1652" s="257">
        <f t="shared" si="1460"/>
        <v>63000</v>
      </c>
      <c r="Y1652" s="257">
        <f t="shared" si="1461"/>
        <v>1031760</v>
      </c>
      <c r="Z1652" s="257">
        <f t="shared" si="1462"/>
        <v>1031760</v>
      </c>
      <c r="AA1652" s="990"/>
    </row>
    <row r="1653" spans="1:27" s="6" customFormat="1" outlineLevel="3">
      <c r="A1653" s="8"/>
      <c r="B1653" s="8"/>
      <c r="C1653" s="25" t="s">
        <v>1164</v>
      </c>
      <c r="D1653" s="97">
        <v>1</v>
      </c>
      <c r="E1653" s="97">
        <v>1</v>
      </c>
      <c r="F1653" s="18" t="s">
        <v>660</v>
      </c>
      <c r="G1653" s="199">
        <v>979800</v>
      </c>
      <c r="H1653" s="199">
        <v>84000.000000000015</v>
      </c>
      <c r="I1653" s="71">
        <f t="shared" si="1453"/>
        <v>1063800</v>
      </c>
      <c r="J1653" s="71">
        <f t="shared" si="1454"/>
        <v>979800</v>
      </c>
      <c r="K1653" s="71">
        <f t="shared" si="1455"/>
        <v>84000.000000000015</v>
      </c>
      <c r="L1653" s="71">
        <f t="shared" si="1456"/>
        <v>1063800</v>
      </c>
      <c r="M1653" s="570">
        <f>'KL TTHT CV DOT 2'!P1652</f>
        <v>0</v>
      </c>
      <c r="N1653" s="570">
        <f>'KL TTHT CV DOT 2'!Q1652</f>
        <v>0.45</v>
      </c>
      <c r="O1653" s="570">
        <f t="shared" si="1389"/>
        <v>0.45</v>
      </c>
      <c r="P1653" s="552">
        <f t="shared" si="1418"/>
        <v>0.9</v>
      </c>
      <c r="Q1653" s="71"/>
      <c r="R1653" s="71"/>
      <c r="S1653" s="552" t="e">
        <f>#REF!+Q1653+R1653</f>
        <v>#REF!</v>
      </c>
      <c r="T1653" s="257">
        <f t="shared" si="1457"/>
        <v>0</v>
      </c>
      <c r="U1653" s="257">
        <f t="shared" si="1458"/>
        <v>0</v>
      </c>
      <c r="V1653" s="257">
        <f t="shared" si="1419"/>
        <v>0</v>
      </c>
      <c r="W1653" s="257">
        <f t="shared" si="1459"/>
        <v>440910</v>
      </c>
      <c r="X1653" s="257">
        <f t="shared" si="1460"/>
        <v>37800.000000000007</v>
      </c>
      <c r="Y1653" s="257">
        <f t="shared" si="1461"/>
        <v>478710</v>
      </c>
      <c r="Z1653" s="257">
        <f t="shared" si="1462"/>
        <v>478710</v>
      </c>
      <c r="AA1653" s="990"/>
    </row>
    <row r="1654" spans="1:27" s="6" customFormat="1" outlineLevel="3">
      <c r="A1654" s="8"/>
      <c r="B1654" s="8"/>
      <c r="C1654" s="25" t="s">
        <v>1166</v>
      </c>
      <c r="D1654" s="97">
        <v>3</v>
      </c>
      <c r="E1654" s="97">
        <v>3</v>
      </c>
      <c r="F1654" s="18" t="s">
        <v>660</v>
      </c>
      <c r="G1654" s="199">
        <v>1208879.9999999998</v>
      </c>
      <c r="H1654" s="199">
        <v>84000.000000000015</v>
      </c>
      <c r="I1654" s="71">
        <f t="shared" si="1453"/>
        <v>1292879.9999999998</v>
      </c>
      <c r="J1654" s="71">
        <f t="shared" si="1454"/>
        <v>3626639.9999999991</v>
      </c>
      <c r="K1654" s="71">
        <f t="shared" si="1455"/>
        <v>252000.00000000006</v>
      </c>
      <c r="L1654" s="71">
        <f t="shared" si="1456"/>
        <v>3878639.9999999991</v>
      </c>
      <c r="M1654" s="570">
        <f>'KL TTHT CV DOT 2'!P1653</f>
        <v>0</v>
      </c>
      <c r="N1654" s="570">
        <f>'KL TTHT CV DOT 2'!Q1653</f>
        <v>0.45</v>
      </c>
      <c r="O1654" s="570">
        <f t="shared" si="1389"/>
        <v>0.45</v>
      </c>
      <c r="P1654" s="552">
        <f t="shared" si="1418"/>
        <v>0.9</v>
      </c>
      <c r="Q1654" s="71"/>
      <c r="R1654" s="71"/>
      <c r="S1654" s="552" t="e">
        <f>#REF!+Q1654+R1654</f>
        <v>#REF!</v>
      </c>
      <c r="T1654" s="257">
        <f t="shared" si="1457"/>
        <v>0</v>
      </c>
      <c r="U1654" s="257">
        <f t="shared" si="1458"/>
        <v>0</v>
      </c>
      <c r="V1654" s="257">
        <f t="shared" si="1419"/>
        <v>0</v>
      </c>
      <c r="W1654" s="257">
        <f t="shared" si="1459"/>
        <v>1631987.9999999995</v>
      </c>
      <c r="X1654" s="257">
        <f t="shared" si="1460"/>
        <v>113400.00000000003</v>
      </c>
      <c r="Y1654" s="257">
        <f t="shared" si="1461"/>
        <v>1745387.9999999995</v>
      </c>
      <c r="Z1654" s="257">
        <f t="shared" si="1462"/>
        <v>1745387.9999999995</v>
      </c>
      <c r="AA1654" s="990"/>
    </row>
    <row r="1655" spans="1:27" s="6" customFormat="1" outlineLevel="3">
      <c r="A1655" s="8"/>
      <c r="B1655" s="8"/>
      <c r="C1655" s="25" t="s">
        <v>1168</v>
      </c>
      <c r="D1655" s="97">
        <v>1</v>
      </c>
      <c r="E1655" s="97">
        <v>1</v>
      </c>
      <c r="F1655" s="18" t="s">
        <v>660</v>
      </c>
      <c r="G1655" s="199">
        <v>2718600</v>
      </c>
      <c r="H1655" s="199">
        <v>84000.000000000015</v>
      </c>
      <c r="I1655" s="71">
        <f t="shared" si="1453"/>
        <v>2802600</v>
      </c>
      <c r="J1655" s="71">
        <f t="shared" si="1454"/>
        <v>2718600</v>
      </c>
      <c r="K1655" s="71">
        <f t="shared" si="1455"/>
        <v>84000.000000000015</v>
      </c>
      <c r="L1655" s="71">
        <f t="shared" si="1456"/>
        <v>2802600</v>
      </c>
      <c r="M1655" s="570">
        <f>'KL TTHT CV DOT 2'!P1654</f>
        <v>0</v>
      </c>
      <c r="N1655" s="570">
        <f>'KL TTHT CV DOT 2'!Q1654</f>
        <v>0.45</v>
      </c>
      <c r="O1655" s="570">
        <f t="shared" si="1389"/>
        <v>0.45</v>
      </c>
      <c r="P1655" s="552">
        <f t="shared" si="1418"/>
        <v>0.9</v>
      </c>
      <c r="Q1655" s="71"/>
      <c r="R1655" s="71"/>
      <c r="S1655" s="552" t="e">
        <f>#REF!+Q1655+R1655</f>
        <v>#REF!</v>
      </c>
      <c r="T1655" s="257">
        <f t="shared" si="1457"/>
        <v>0</v>
      </c>
      <c r="U1655" s="257">
        <f t="shared" si="1458"/>
        <v>0</v>
      </c>
      <c r="V1655" s="257">
        <f t="shared" si="1419"/>
        <v>0</v>
      </c>
      <c r="W1655" s="257">
        <f t="shared" si="1459"/>
        <v>1223370</v>
      </c>
      <c r="X1655" s="257">
        <f t="shared" si="1460"/>
        <v>37800.000000000007</v>
      </c>
      <c r="Y1655" s="257">
        <f t="shared" si="1461"/>
        <v>1261170</v>
      </c>
      <c r="Z1655" s="257">
        <f t="shared" si="1462"/>
        <v>1261170</v>
      </c>
      <c r="AA1655" s="990"/>
    </row>
    <row r="1656" spans="1:27" s="6" customFormat="1" outlineLevel="3">
      <c r="A1656" s="8"/>
      <c r="B1656" s="8"/>
      <c r="C1656" s="25" t="s">
        <v>1170</v>
      </c>
      <c r="D1656" s="97">
        <v>2</v>
      </c>
      <c r="E1656" s="97">
        <v>2</v>
      </c>
      <c r="F1656" s="18" t="s">
        <v>660</v>
      </c>
      <c r="G1656" s="199">
        <v>30674640.000000004</v>
      </c>
      <c r="H1656" s="199">
        <v>280000</v>
      </c>
      <c r="I1656" s="71">
        <f t="shared" si="1453"/>
        <v>30954640.000000004</v>
      </c>
      <c r="J1656" s="71">
        <f t="shared" si="1454"/>
        <v>61349280.000000007</v>
      </c>
      <c r="K1656" s="71">
        <f t="shared" si="1455"/>
        <v>560000</v>
      </c>
      <c r="L1656" s="71">
        <f t="shared" si="1456"/>
        <v>61909280.000000007</v>
      </c>
      <c r="M1656" s="570">
        <f>'KL TTHT CV DOT 2'!P1655</f>
        <v>0</v>
      </c>
      <c r="N1656" s="570">
        <f>'KL TTHT CV DOT 2'!Q1655</f>
        <v>0</v>
      </c>
      <c r="O1656" s="570">
        <f t="shared" si="1389"/>
        <v>0</v>
      </c>
      <c r="P1656" s="552">
        <f t="shared" si="1418"/>
        <v>0</v>
      </c>
      <c r="Q1656" s="71"/>
      <c r="R1656" s="71"/>
      <c r="S1656" s="552" t="e">
        <f>#REF!+Q1656+R1656</f>
        <v>#REF!</v>
      </c>
      <c r="T1656" s="257">
        <f t="shared" si="1457"/>
        <v>0</v>
      </c>
      <c r="U1656" s="257">
        <f t="shared" si="1458"/>
        <v>0</v>
      </c>
      <c r="V1656" s="257">
        <f t="shared" si="1419"/>
        <v>0</v>
      </c>
      <c r="W1656" s="257">
        <f t="shared" si="1459"/>
        <v>0</v>
      </c>
      <c r="X1656" s="257">
        <f t="shared" si="1460"/>
        <v>0</v>
      </c>
      <c r="Y1656" s="257">
        <f t="shared" si="1461"/>
        <v>0</v>
      </c>
      <c r="Z1656" s="257">
        <f t="shared" si="1462"/>
        <v>0</v>
      </c>
      <c r="AA1656" s="990"/>
    </row>
    <row r="1657" spans="1:27" s="6" customFormat="1" outlineLevel="3">
      <c r="A1657" s="8"/>
      <c r="B1657" s="8"/>
      <c r="C1657" s="25" t="s">
        <v>1194</v>
      </c>
      <c r="D1657" s="97">
        <v>2</v>
      </c>
      <c r="E1657" s="97">
        <v>2</v>
      </c>
      <c r="F1657" s="18" t="s">
        <v>660</v>
      </c>
      <c r="G1657" s="199">
        <v>21834360</v>
      </c>
      <c r="H1657" s="199">
        <v>140000</v>
      </c>
      <c r="I1657" s="71">
        <f t="shared" ref="I1657:I1658" si="1465">SUM(G1657:H1657)</f>
        <v>21974360</v>
      </c>
      <c r="J1657" s="71">
        <f t="shared" si="1454"/>
        <v>43668720</v>
      </c>
      <c r="K1657" s="71">
        <f t="shared" si="1455"/>
        <v>280000</v>
      </c>
      <c r="L1657" s="71">
        <f t="shared" si="1456"/>
        <v>43948720</v>
      </c>
      <c r="M1657" s="570">
        <f>'KL TTHT CV DOT 2'!P1656</f>
        <v>0</v>
      </c>
      <c r="N1657" s="570">
        <f>'KL TTHT CV DOT 2'!Q1656</f>
        <v>0</v>
      </c>
      <c r="O1657" s="570">
        <f t="shared" ref="O1657:O1720" si="1466">M1657+N1657</f>
        <v>0</v>
      </c>
      <c r="P1657" s="552">
        <f t="shared" si="1418"/>
        <v>0</v>
      </c>
      <c r="Q1657" s="71"/>
      <c r="R1657" s="71"/>
      <c r="S1657" s="552" t="e">
        <f>#REF!+Q1657+R1657</f>
        <v>#REF!</v>
      </c>
      <c r="T1657" s="257">
        <f t="shared" si="1457"/>
        <v>0</v>
      </c>
      <c r="U1657" s="257">
        <f t="shared" si="1458"/>
        <v>0</v>
      </c>
      <c r="V1657" s="257">
        <f t="shared" si="1419"/>
        <v>0</v>
      </c>
      <c r="W1657" s="257">
        <f t="shared" si="1459"/>
        <v>0</v>
      </c>
      <c r="X1657" s="257">
        <f t="shared" si="1460"/>
        <v>0</v>
      </c>
      <c r="Y1657" s="257">
        <f t="shared" si="1461"/>
        <v>0</v>
      </c>
      <c r="Z1657" s="257">
        <f t="shared" si="1462"/>
        <v>0</v>
      </c>
      <c r="AA1657" s="990"/>
    </row>
    <row r="1658" spans="1:27" s="6" customFormat="1" outlineLevel="3">
      <c r="A1658" s="8"/>
      <c r="B1658" s="8"/>
      <c r="C1658" s="25" t="s">
        <v>1196</v>
      </c>
      <c r="D1658" s="97">
        <v>3</v>
      </c>
      <c r="E1658" s="97">
        <v>3</v>
      </c>
      <c r="F1658" s="18" t="s">
        <v>660</v>
      </c>
      <c r="G1658" s="199">
        <v>75789600</v>
      </c>
      <c r="H1658" s="199">
        <v>280000</v>
      </c>
      <c r="I1658" s="71">
        <f t="shared" si="1465"/>
        <v>76069600</v>
      </c>
      <c r="J1658" s="71">
        <f t="shared" si="1454"/>
        <v>227368800</v>
      </c>
      <c r="K1658" s="71">
        <f t="shared" si="1455"/>
        <v>840000</v>
      </c>
      <c r="L1658" s="71">
        <f t="shared" si="1456"/>
        <v>228208800</v>
      </c>
      <c r="M1658" s="570">
        <f>'KL TTHT CV DOT 2'!P1657</f>
        <v>0</v>
      </c>
      <c r="N1658" s="570">
        <f>'KL TTHT CV DOT 2'!Q1657</f>
        <v>0</v>
      </c>
      <c r="O1658" s="570">
        <f t="shared" si="1466"/>
        <v>0</v>
      </c>
      <c r="P1658" s="552">
        <f t="shared" si="1418"/>
        <v>0</v>
      </c>
      <c r="Q1658" s="71"/>
      <c r="R1658" s="71"/>
      <c r="S1658" s="552" t="e">
        <f>#REF!+Q1658+R1658</f>
        <v>#REF!</v>
      </c>
      <c r="T1658" s="257">
        <f t="shared" si="1457"/>
        <v>0</v>
      </c>
      <c r="U1658" s="257">
        <f t="shared" si="1458"/>
        <v>0</v>
      </c>
      <c r="V1658" s="257">
        <f t="shared" si="1419"/>
        <v>0</v>
      </c>
      <c r="W1658" s="257">
        <f t="shared" si="1459"/>
        <v>0</v>
      </c>
      <c r="X1658" s="257">
        <f t="shared" si="1460"/>
        <v>0</v>
      </c>
      <c r="Y1658" s="257">
        <f t="shared" si="1461"/>
        <v>0</v>
      </c>
      <c r="Z1658" s="257">
        <f t="shared" si="1462"/>
        <v>0</v>
      </c>
      <c r="AA1658" s="990"/>
    </row>
    <row r="1659" spans="1:27" s="6" customFormat="1" outlineLevel="3">
      <c r="A1659" s="8"/>
      <c r="B1659" s="8"/>
      <c r="C1659" s="25" t="s">
        <v>1172</v>
      </c>
      <c r="D1659" s="97">
        <v>1</v>
      </c>
      <c r="E1659" s="97">
        <v>1</v>
      </c>
      <c r="F1659" s="18" t="s">
        <v>660</v>
      </c>
      <c r="G1659" s="199">
        <v>2368080</v>
      </c>
      <c r="H1659" s="199">
        <v>106400.00000000001</v>
      </c>
      <c r="I1659" s="71">
        <f t="shared" si="1453"/>
        <v>2474480</v>
      </c>
      <c r="J1659" s="71">
        <f t="shared" si="1454"/>
        <v>2368080</v>
      </c>
      <c r="K1659" s="71">
        <f t="shared" si="1455"/>
        <v>106400.00000000001</v>
      </c>
      <c r="L1659" s="71">
        <f t="shared" si="1456"/>
        <v>2474480</v>
      </c>
      <c r="M1659" s="570">
        <f>'KL TTHT CV DOT 2'!P1658</f>
        <v>0</v>
      </c>
      <c r="N1659" s="570">
        <f>'KL TTHT CV DOT 2'!Q1658</f>
        <v>0.45</v>
      </c>
      <c r="O1659" s="570">
        <f t="shared" si="1466"/>
        <v>0.45</v>
      </c>
      <c r="P1659" s="552">
        <f t="shared" si="1418"/>
        <v>0.9</v>
      </c>
      <c r="Q1659" s="71"/>
      <c r="R1659" s="71"/>
      <c r="S1659" s="552" t="e">
        <f>#REF!+Q1659+R1659</f>
        <v>#REF!</v>
      </c>
      <c r="T1659" s="257">
        <f t="shared" si="1457"/>
        <v>0</v>
      </c>
      <c r="U1659" s="257">
        <f t="shared" si="1458"/>
        <v>0</v>
      </c>
      <c r="V1659" s="257">
        <f t="shared" si="1419"/>
        <v>0</v>
      </c>
      <c r="W1659" s="257">
        <f t="shared" si="1459"/>
        <v>1065636</v>
      </c>
      <c r="X1659" s="257">
        <f t="shared" si="1460"/>
        <v>47880.000000000007</v>
      </c>
      <c r="Y1659" s="257">
        <f t="shared" si="1461"/>
        <v>1113516</v>
      </c>
      <c r="Z1659" s="257">
        <f t="shared" si="1462"/>
        <v>1113516</v>
      </c>
      <c r="AA1659" s="990"/>
    </row>
    <row r="1660" spans="1:27" s="6" customFormat="1" outlineLevel="3">
      <c r="A1660" s="8"/>
      <c r="B1660" s="8"/>
      <c r="C1660" s="25" t="s">
        <v>1174</v>
      </c>
      <c r="D1660" s="97">
        <v>3</v>
      </c>
      <c r="E1660" s="97">
        <v>3</v>
      </c>
      <c r="F1660" s="18" t="s">
        <v>660</v>
      </c>
      <c r="G1660" s="199">
        <v>3427920.0000000005</v>
      </c>
      <c r="H1660" s="199">
        <v>106400.00000000001</v>
      </c>
      <c r="I1660" s="71">
        <f t="shared" si="1453"/>
        <v>3534320.0000000005</v>
      </c>
      <c r="J1660" s="71">
        <f t="shared" si="1454"/>
        <v>10283760.000000002</v>
      </c>
      <c r="K1660" s="71">
        <f t="shared" si="1455"/>
        <v>319200.00000000006</v>
      </c>
      <c r="L1660" s="71">
        <f t="shared" si="1456"/>
        <v>10602960.000000002</v>
      </c>
      <c r="M1660" s="570">
        <f>'KL TTHT CV DOT 2'!P1659</f>
        <v>0</v>
      </c>
      <c r="N1660" s="570">
        <f>'KL TTHT CV DOT 2'!Q1659</f>
        <v>0.45</v>
      </c>
      <c r="O1660" s="570">
        <f t="shared" si="1466"/>
        <v>0.45</v>
      </c>
      <c r="P1660" s="552">
        <f t="shared" si="1418"/>
        <v>0.9</v>
      </c>
      <c r="Q1660" s="71"/>
      <c r="R1660" s="71"/>
      <c r="S1660" s="552" t="e">
        <f>#REF!+Q1660+R1660</f>
        <v>#REF!</v>
      </c>
      <c r="T1660" s="257">
        <f t="shared" si="1457"/>
        <v>0</v>
      </c>
      <c r="U1660" s="257">
        <f t="shared" si="1458"/>
        <v>0</v>
      </c>
      <c r="V1660" s="257">
        <f t="shared" si="1419"/>
        <v>0</v>
      </c>
      <c r="W1660" s="257">
        <f t="shared" si="1459"/>
        <v>4627692.0000000009</v>
      </c>
      <c r="X1660" s="257">
        <f t="shared" si="1460"/>
        <v>143640.00000000003</v>
      </c>
      <c r="Y1660" s="257">
        <f t="shared" si="1461"/>
        <v>4771332.0000000009</v>
      </c>
      <c r="Z1660" s="257">
        <f t="shared" si="1462"/>
        <v>4771332.0000000009</v>
      </c>
      <c r="AA1660" s="990"/>
    </row>
    <row r="1661" spans="1:27" s="6" customFormat="1" outlineLevel="3">
      <c r="A1661" s="8"/>
      <c r="B1661" s="8"/>
      <c r="C1661" s="28" t="s">
        <v>1175</v>
      </c>
      <c r="D1661" s="94"/>
      <c r="E1661" s="97"/>
      <c r="F1661" s="18"/>
      <c r="G1661" s="71"/>
      <c r="H1661" s="71"/>
      <c r="I1661" s="71"/>
      <c r="J1661" s="82">
        <f>SUBTOTAL(9,J1662:J1666)</f>
        <v>42937395.394000001</v>
      </c>
      <c r="K1661" s="82">
        <f t="shared" ref="K1661:L1661" si="1467">SUBTOTAL(9,K1662:K1666)</f>
        <v>15270557.026200002</v>
      </c>
      <c r="L1661" s="82">
        <f t="shared" si="1467"/>
        <v>58207952.420200005</v>
      </c>
      <c r="M1661" s="576">
        <f>'KL TTHT CV DOT 2'!P1660</f>
        <v>0</v>
      </c>
      <c r="N1661" s="576">
        <f>'KL TTHT CV DOT 2'!Q1660</f>
        <v>0</v>
      </c>
      <c r="O1661" s="576">
        <f t="shared" si="1466"/>
        <v>0</v>
      </c>
      <c r="P1661" s="553">
        <f t="shared" si="1418"/>
        <v>0</v>
      </c>
      <c r="Q1661" s="82"/>
      <c r="R1661" s="82"/>
      <c r="S1661" s="553" t="e">
        <f>#REF!+Q1661+R1661</f>
        <v>#REF!</v>
      </c>
      <c r="T1661" s="266">
        <f>SUBTOTAL(9,T1662:T1666)</f>
        <v>0</v>
      </c>
      <c r="U1661" s="266">
        <f t="shared" ref="U1661:V1661" si="1468">SUBTOTAL(9,U1662:U1666)</f>
        <v>0</v>
      </c>
      <c r="V1661" s="266">
        <f t="shared" si="1468"/>
        <v>0</v>
      </c>
      <c r="W1661" s="266">
        <f>SUBTOTAL(9,W1662:W1666)</f>
        <v>0</v>
      </c>
      <c r="X1661" s="266">
        <f t="shared" ref="X1661:Y1661" si="1469">SUBTOTAL(9,X1662:X1666)</f>
        <v>0</v>
      </c>
      <c r="Y1661" s="266">
        <f t="shared" si="1469"/>
        <v>0</v>
      </c>
      <c r="Z1661" s="266">
        <f t="shared" ref="Z1661" si="1470">SUBTOTAL(9,Z1662:Z1666)</f>
        <v>0</v>
      </c>
      <c r="AA1661" s="988"/>
    </row>
    <row r="1662" spans="1:27" s="6" customFormat="1" outlineLevel="3">
      <c r="A1662" s="8"/>
      <c r="B1662" s="8"/>
      <c r="C1662" s="25" t="s">
        <v>1176</v>
      </c>
      <c r="D1662" s="97">
        <v>44</v>
      </c>
      <c r="E1662" s="97">
        <v>46.2</v>
      </c>
      <c r="F1662" s="18" t="s">
        <v>1109</v>
      </c>
      <c r="G1662" s="199">
        <v>236291.34545454543</v>
      </c>
      <c r="H1662" s="199">
        <v>106400.00000000001</v>
      </c>
      <c r="I1662" s="71">
        <f t="shared" ref="I1662:I1665" si="1471">SUM(G1662:H1662)</f>
        <v>342691.34545454546</v>
      </c>
      <c r="J1662" s="71">
        <f t="shared" ref="J1662:J1665" si="1472">G1662*E1662</f>
        <v>10916660.16</v>
      </c>
      <c r="K1662" s="71">
        <f t="shared" ref="K1662:K1665" si="1473">H1662*E1662</f>
        <v>4915680.0000000009</v>
      </c>
      <c r="L1662" s="71">
        <f t="shared" ref="L1662:L1665" si="1474">I1662*E1662</f>
        <v>15832340.160000002</v>
      </c>
      <c r="M1662" s="570">
        <f>'KL TTHT CV DOT 2'!P1661</f>
        <v>0</v>
      </c>
      <c r="N1662" s="570">
        <f>'KL TTHT CV DOT 2'!Q1661</f>
        <v>0</v>
      </c>
      <c r="O1662" s="570">
        <f t="shared" si="1466"/>
        <v>0</v>
      </c>
      <c r="P1662" s="552">
        <f t="shared" si="1418"/>
        <v>0</v>
      </c>
      <c r="Q1662" s="71"/>
      <c r="R1662" s="71"/>
      <c r="S1662" s="552" t="e">
        <f>#REF!+Q1662+R1662</f>
        <v>#REF!</v>
      </c>
      <c r="T1662" s="257">
        <f>M1662*J1662</f>
        <v>0</v>
      </c>
      <c r="U1662" s="257">
        <f>M1662*K1662</f>
        <v>0</v>
      </c>
      <c r="V1662" s="257">
        <f t="shared" si="1419"/>
        <v>0</v>
      </c>
      <c r="W1662" s="257">
        <f>J1662*N1662</f>
        <v>0</v>
      </c>
      <c r="X1662" s="257">
        <f>K1662*N1662</f>
        <v>0</v>
      </c>
      <c r="Y1662" s="257">
        <f t="shared" ref="Y1662:Y1666" si="1475">W1662+X1662</f>
        <v>0</v>
      </c>
      <c r="Z1662" s="257">
        <f>V1662+Y1662</f>
        <v>0</v>
      </c>
      <c r="AA1662" s="990"/>
    </row>
    <row r="1663" spans="1:27" s="6" customFormat="1" outlineLevel="3">
      <c r="A1663" s="8"/>
      <c r="B1663" s="8"/>
      <c r="C1663" s="25" t="s">
        <v>1178</v>
      </c>
      <c r="D1663" s="97">
        <v>50</v>
      </c>
      <c r="E1663" s="97">
        <v>50.6</v>
      </c>
      <c r="F1663" s="18" t="s">
        <v>1109</v>
      </c>
      <c r="G1663" s="199">
        <v>104230.8</v>
      </c>
      <c r="H1663" s="199">
        <v>44800.000000000007</v>
      </c>
      <c r="I1663" s="71">
        <f t="shared" si="1471"/>
        <v>149030.80000000002</v>
      </c>
      <c r="J1663" s="71">
        <f t="shared" si="1472"/>
        <v>5274078.4800000004</v>
      </c>
      <c r="K1663" s="71">
        <f t="shared" si="1473"/>
        <v>2266880.0000000005</v>
      </c>
      <c r="L1663" s="71">
        <f t="shared" si="1474"/>
        <v>7540958.4800000014</v>
      </c>
      <c r="M1663" s="570">
        <f>'KL TTHT CV DOT 2'!P1662</f>
        <v>0</v>
      </c>
      <c r="N1663" s="570">
        <f>'KL TTHT CV DOT 2'!Q1662</f>
        <v>0</v>
      </c>
      <c r="O1663" s="570">
        <f t="shared" si="1466"/>
        <v>0</v>
      </c>
      <c r="P1663" s="552">
        <f t="shared" si="1418"/>
        <v>0</v>
      </c>
      <c r="Q1663" s="71"/>
      <c r="R1663" s="71"/>
      <c r="S1663" s="552" t="e">
        <f>#REF!+Q1663+R1663</f>
        <v>#REF!</v>
      </c>
      <c r="T1663" s="257">
        <f>M1663*J1663</f>
        <v>0</v>
      </c>
      <c r="U1663" s="257">
        <f>M1663*K1663</f>
        <v>0</v>
      </c>
      <c r="V1663" s="257">
        <f t="shared" si="1419"/>
        <v>0</v>
      </c>
      <c r="W1663" s="257">
        <f>J1663*N1663</f>
        <v>0</v>
      </c>
      <c r="X1663" s="257">
        <f>K1663*N1663</f>
        <v>0</v>
      </c>
      <c r="Y1663" s="257">
        <f t="shared" si="1475"/>
        <v>0</v>
      </c>
      <c r="Z1663" s="257">
        <f>V1663+Y1663</f>
        <v>0</v>
      </c>
      <c r="AA1663" s="990"/>
    </row>
    <row r="1664" spans="1:27" s="6" customFormat="1" outlineLevel="3">
      <c r="A1664" s="8"/>
      <c r="B1664" s="8"/>
      <c r="C1664" s="25" t="s">
        <v>1180</v>
      </c>
      <c r="D1664" s="97">
        <v>8</v>
      </c>
      <c r="E1664" s="97">
        <v>8</v>
      </c>
      <c r="F1664" s="18" t="s">
        <v>660</v>
      </c>
      <c r="G1664" s="199">
        <v>90000</v>
      </c>
      <c r="H1664" s="199">
        <v>35000</v>
      </c>
      <c r="I1664" s="71">
        <f t="shared" si="1471"/>
        <v>125000</v>
      </c>
      <c r="J1664" s="71">
        <f t="shared" si="1472"/>
        <v>720000</v>
      </c>
      <c r="K1664" s="71">
        <f t="shared" si="1473"/>
        <v>280000</v>
      </c>
      <c r="L1664" s="71">
        <f t="shared" si="1474"/>
        <v>1000000</v>
      </c>
      <c r="M1664" s="570">
        <f>'KL TTHT CV DOT 2'!P1663</f>
        <v>0</v>
      </c>
      <c r="N1664" s="570">
        <f>'KL TTHT CV DOT 2'!Q1663</f>
        <v>0</v>
      </c>
      <c r="O1664" s="570">
        <f t="shared" si="1466"/>
        <v>0</v>
      </c>
      <c r="P1664" s="552">
        <f t="shared" si="1418"/>
        <v>0</v>
      </c>
      <c r="Q1664" s="71"/>
      <c r="R1664" s="71"/>
      <c r="S1664" s="552" t="e">
        <f>#REF!+Q1664+R1664</f>
        <v>#REF!</v>
      </c>
      <c r="T1664" s="257">
        <f>M1664*J1664</f>
        <v>0</v>
      </c>
      <c r="U1664" s="257">
        <f>M1664*K1664</f>
        <v>0</v>
      </c>
      <c r="V1664" s="257">
        <f t="shared" si="1419"/>
        <v>0</v>
      </c>
      <c r="W1664" s="257">
        <f>J1664*N1664</f>
        <v>0</v>
      </c>
      <c r="X1664" s="257">
        <f>K1664*N1664</f>
        <v>0</v>
      </c>
      <c r="Y1664" s="257">
        <f t="shared" si="1475"/>
        <v>0</v>
      </c>
      <c r="Z1664" s="257">
        <f>V1664+Y1664</f>
        <v>0</v>
      </c>
      <c r="AA1664" s="990"/>
    </row>
    <row r="1665" spans="1:27" s="403" customFormat="1" outlineLevel="3">
      <c r="A1665" s="391"/>
      <c r="B1665" s="391"/>
      <c r="C1665" s="392" t="s">
        <v>1151</v>
      </c>
      <c r="D1665" s="97">
        <v>1</v>
      </c>
      <c r="E1665" s="97">
        <v>1</v>
      </c>
      <c r="F1665" s="387" t="s">
        <v>619</v>
      </c>
      <c r="G1665" s="62">
        <v>26026656.754000001</v>
      </c>
      <c r="H1665" s="62">
        <v>7807997.0262000002</v>
      </c>
      <c r="I1665" s="62">
        <f t="shared" si="1471"/>
        <v>33834653.780200005</v>
      </c>
      <c r="J1665" s="62">
        <f t="shared" si="1472"/>
        <v>26026656.754000001</v>
      </c>
      <c r="K1665" s="62">
        <f t="shared" si="1473"/>
        <v>7807997.0262000002</v>
      </c>
      <c r="L1665" s="62">
        <f t="shared" si="1474"/>
        <v>33834653.780200005</v>
      </c>
      <c r="M1665" s="574">
        <f>'KL TTHT CV DOT 2'!P1664</f>
        <v>0</v>
      </c>
      <c r="N1665" s="574">
        <f>'KL TTHT CV DOT 2'!Q1664</f>
        <v>0</v>
      </c>
      <c r="O1665" s="574">
        <f t="shared" si="1466"/>
        <v>0</v>
      </c>
      <c r="P1665" s="550">
        <f t="shared" si="1418"/>
        <v>0</v>
      </c>
      <c r="Q1665" s="62"/>
      <c r="R1665" s="62"/>
      <c r="S1665" s="550" t="e">
        <f>#REF!+Q1665+R1665</f>
        <v>#REF!</v>
      </c>
      <c r="T1665" s="255">
        <f>M1665*J1665</f>
        <v>0</v>
      </c>
      <c r="U1665" s="255">
        <f>M1665*K1665</f>
        <v>0</v>
      </c>
      <c r="V1665" s="255">
        <f t="shared" si="1419"/>
        <v>0</v>
      </c>
      <c r="W1665" s="255">
        <f>J1665*N1665</f>
        <v>0</v>
      </c>
      <c r="X1665" s="255">
        <f>K1665*N1665</f>
        <v>0</v>
      </c>
      <c r="Y1665" s="255">
        <f t="shared" si="1475"/>
        <v>0</v>
      </c>
      <c r="Z1665" s="255">
        <f>V1665+Y1665</f>
        <v>0</v>
      </c>
      <c r="AA1665" s="990"/>
    </row>
    <row r="1666" spans="1:27" s="6" customFormat="1" outlineLevel="3">
      <c r="A1666" s="8"/>
      <c r="B1666" s="8"/>
      <c r="C1666" s="25"/>
      <c r="D1666" s="94"/>
      <c r="E1666" s="94"/>
      <c r="F1666" s="18"/>
      <c r="G1666" s="71"/>
      <c r="H1666" s="71"/>
      <c r="I1666" s="71"/>
      <c r="J1666" s="71"/>
      <c r="K1666" s="71"/>
      <c r="L1666" s="71"/>
      <c r="M1666" s="570">
        <f>'KL TTHT CV DOT 2'!P1665</f>
        <v>0</v>
      </c>
      <c r="N1666" s="570">
        <f>'KL TTHT CV DOT 2'!Q1665</f>
        <v>0</v>
      </c>
      <c r="O1666" s="570">
        <f t="shared" si="1466"/>
        <v>0</v>
      </c>
      <c r="P1666" s="552">
        <f t="shared" si="1418"/>
        <v>0</v>
      </c>
      <c r="Q1666" s="71"/>
      <c r="R1666" s="71"/>
      <c r="S1666" s="552" t="e">
        <f>#REF!+Q1666+R1666</f>
        <v>#REF!</v>
      </c>
      <c r="T1666" s="257">
        <f>M1666*J1666</f>
        <v>0</v>
      </c>
      <c r="U1666" s="257">
        <f>M1666*K1666</f>
        <v>0</v>
      </c>
      <c r="V1666" s="257">
        <f t="shared" si="1419"/>
        <v>0</v>
      </c>
      <c r="W1666" s="257">
        <f>J1666*N1666</f>
        <v>0</v>
      </c>
      <c r="X1666" s="257">
        <f>K1666*N1666</f>
        <v>0</v>
      </c>
      <c r="Y1666" s="257">
        <f t="shared" si="1475"/>
        <v>0</v>
      </c>
      <c r="Z1666" s="257">
        <f>V1666+Y1666</f>
        <v>0</v>
      </c>
      <c r="AA1666" s="990"/>
    </row>
    <row r="1667" spans="1:27" s="6" customFormat="1" outlineLevel="3">
      <c r="A1667" s="8"/>
      <c r="B1667" s="8"/>
      <c r="C1667" s="28" t="s">
        <v>1138</v>
      </c>
      <c r="D1667" s="94"/>
      <c r="E1667" s="94"/>
      <c r="F1667" s="18"/>
      <c r="G1667" s="71"/>
      <c r="H1667" s="71"/>
      <c r="I1667" s="71"/>
      <c r="J1667" s="82">
        <f>SUBTOTAL(9,J1668:J1678)</f>
        <v>27197401.478374809</v>
      </c>
      <c r="K1667" s="82">
        <f>SUBTOTAL(9,K1668:K1678)</f>
        <v>12427790.011424366</v>
      </c>
      <c r="L1667" s="82">
        <f>SUBTOTAL(9,L1668:L1678)</f>
        <v>39625191.489799172</v>
      </c>
      <c r="M1667" s="576">
        <f>'KL TTHT CV DOT 2'!P1666</f>
        <v>0</v>
      </c>
      <c r="N1667" s="576">
        <f>'KL TTHT CV DOT 2'!Q1666</f>
        <v>0</v>
      </c>
      <c r="O1667" s="576">
        <f t="shared" si="1466"/>
        <v>0</v>
      </c>
      <c r="P1667" s="553">
        <f t="shared" si="1418"/>
        <v>0</v>
      </c>
      <c r="Q1667" s="82"/>
      <c r="R1667" s="82"/>
      <c r="S1667" s="553" t="e">
        <f>#REF!+Q1667+R1667</f>
        <v>#REF!</v>
      </c>
      <c r="T1667" s="266">
        <f t="shared" ref="T1667:Z1667" si="1476">SUBTOTAL(9,T1668:T1678)</f>
        <v>0</v>
      </c>
      <c r="U1667" s="266">
        <f t="shared" si="1476"/>
        <v>0</v>
      </c>
      <c r="V1667" s="266">
        <f t="shared" si="1476"/>
        <v>0</v>
      </c>
      <c r="W1667" s="266">
        <f t="shared" si="1476"/>
        <v>0</v>
      </c>
      <c r="X1667" s="266">
        <f t="shared" si="1476"/>
        <v>0</v>
      </c>
      <c r="Y1667" s="266">
        <f t="shared" si="1476"/>
        <v>0</v>
      </c>
      <c r="Z1667" s="266">
        <f t="shared" si="1476"/>
        <v>0</v>
      </c>
      <c r="AA1667" s="988"/>
    </row>
    <row r="1668" spans="1:27" s="6" customFormat="1" outlineLevel="3">
      <c r="A1668" s="8"/>
      <c r="B1668" s="8"/>
      <c r="C1668" s="25" t="s">
        <v>1181</v>
      </c>
      <c r="D1668" s="97">
        <v>2</v>
      </c>
      <c r="E1668" s="97">
        <v>2</v>
      </c>
      <c r="F1668" s="18" t="s">
        <v>660</v>
      </c>
      <c r="G1668" s="199">
        <v>2875000</v>
      </c>
      <c r="H1668" s="199">
        <v>82500</v>
      </c>
      <c r="I1668" s="71">
        <f>SUM(G1668:H1668)</f>
        <v>2957500</v>
      </c>
      <c r="J1668" s="71">
        <f>G1668*E1668</f>
        <v>5750000</v>
      </c>
      <c r="K1668" s="71">
        <f>H1668*E1668</f>
        <v>165000</v>
      </c>
      <c r="L1668" s="71">
        <f>I1668*E1668</f>
        <v>5915000</v>
      </c>
      <c r="M1668" s="570">
        <f>'KL TTHT CV DOT 2'!P1667</f>
        <v>0</v>
      </c>
      <c r="N1668" s="570">
        <f>'KL TTHT CV DOT 2'!Q1667</f>
        <v>0</v>
      </c>
      <c r="O1668" s="570">
        <f t="shared" si="1466"/>
        <v>0</v>
      </c>
      <c r="P1668" s="552">
        <f t="shared" si="1418"/>
        <v>0</v>
      </c>
      <c r="Q1668" s="71"/>
      <c r="R1668" s="71"/>
      <c r="S1668" s="552" t="e">
        <f>#REF!+Q1668+R1668</f>
        <v>#REF!</v>
      </c>
      <c r="T1668" s="257">
        <f t="shared" ref="T1668:T1678" si="1477">M1668*J1668</f>
        <v>0</v>
      </c>
      <c r="U1668" s="257">
        <f t="shared" ref="U1668:U1678" si="1478">M1668*K1668</f>
        <v>0</v>
      </c>
      <c r="V1668" s="257">
        <f t="shared" si="1419"/>
        <v>0</v>
      </c>
      <c r="W1668" s="257">
        <f t="shared" ref="W1668:W1678" si="1479">J1668*N1668</f>
        <v>0</v>
      </c>
      <c r="X1668" s="257">
        <f t="shared" ref="X1668:X1678" si="1480">K1668*N1668</f>
        <v>0</v>
      </c>
      <c r="Y1668" s="257">
        <f t="shared" ref="Y1668:Y1678" si="1481">W1668+X1668</f>
        <v>0</v>
      </c>
      <c r="Z1668" s="257">
        <f t="shared" ref="Z1668:Z1678" si="1482">V1668+Y1668</f>
        <v>0</v>
      </c>
      <c r="AA1668" s="990"/>
    </row>
    <row r="1669" spans="1:27" s="6" customFormat="1" outlineLevel="3">
      <c r="A1669" s="8"/>
      <c r="B1669" s="8"/>
      <c r="C1669" s="25" t="s">
        <v>1182</v>
      </c>
      <c r="D1669" s="97">
        <v>1</v>
      </c>
      <c r="E1669" s="97">
        <v>1</v>
      </c>
      <c r="F1669" s="18" t="s">
        <v>624</v>
      </c>
      <c r="G1669" s="199">
        <v>46800</v>
      </c>
      <c r="H1669" s="199">
        <v>54500.000000000007</v>
      </c>
      <c r="I1669" s="71">
        <f t="shared" ref="I1669:I1670" si="1483">SUM(G1669:H1669)</f>
        <v>101300</v>
      </c>
      <c r="J1669" s="71">
        <f t="shared" ref="J1669:J1670" si="1484">G1669*E1669</f>
        <v>46800</v>
      </c>
      <c r="K1669" s="71">
        <f t="shared" ref="K1669:K1670" si="1485">H1669*E1669</f>
        <v>54500.000000000007</v>
      </c>
      <c r="L1669" s="71">
        <f t="shared" ref="L1669:L1670" si="1486">I1669*E1669</f>
        <v>101300</v>
      </c>
      <c r="M1669" s="570">
        <f>'KL TTHT CV DOT 2'!P1668</f>
        <v>0</v>
      </c>
      <c r="N1669" s="570">
        <f>'KL TTHT CV DOT 2'!Q1668</f>
        <v>0</v>
      </c>
      <c r="O1669" s="570">
        <f t="shared" si="1466"/>
        <v>0</v>
      </c>
      <c r="P1669" s="552">
        <f t="shared" si="1418"/>
        <v>0</v>
      </c>
      <c r="Q1669" s="71"/>
      <c r="R1669" s="71"/>
      <c r="S1669" s="552" t="e">
        <f>#REF!+Q1669+R1669</f>
        <v>#REF!</v>
      </c>
      <c r="T1669" s="257">
        <f t="shared" si="1477"/>
        <v>0</v>
      </c>
      <c r="U1669" s="257">
        <f t="shared" si="1478"/>
        <v>0</v>
      </c>
      <c r="V1669" s="257">
        <f t="shared" si="1419"/>
        <v>0</v>
      </c>
      <c r="W1669" s="257">
        <f t="shared" si="1479"/>
        <v>0</v>
      </c>
      <c r="X1669" s="257">
        <f t="shared" si="1480"/>
        <v>0</v>
      </c>
      <c r="Y1669" s="257">
        <f t="shared" si="1481"/>
        <v>0</v>
      </c>
      <c r="Z1669" s="257">
        <f t="shared" si="1482"/>
        <v>0</v>
      </c>
      <c r="AA1669" s="990"/>
    </row>
    <row r="1670" spans="1:27" s="403" customFormat="1" ht="28.5" customHeight="1" outlineLevel="3">
      <c r="A1670" s="391"/>
      <c r="B1670" s="391"/>
      <c r="C1670" s="392" t="s">
        <v>1198</v>
      </c>
      <c r="D1670" s="97">
        <v>3</v>
      </c>
      <c r="E1670" s="97">
        <v>3</v>
      </c>
      <c r="F1670" s="387" t="s">
        <v>624</v>
      </c>
      <c r="G1670" s="199">
        <v>900000</v>
      </c>
      <c r="H1670" s="199">
        <v>163500</v>
      </c>
      <c r="I1670" s="62">
        <f t="shared" si="1483"/>
        <v>1063500</v>
      </c>
      <c r="J1670" s="62">
        <f t="shared" si="1484"/>
        <v>2700000</v>
      </c>
      <c r="K1670" s="62">
        <f t="shared" si="1485"/>
        <v>490500</v>
      </c>
      <c r="L1670" s="62">
        <f t="shared" si="1486"/>
        <v>3190500</v>
      </c>
      <c r="M1670" s="574">
        <f>'KL TTHT CV DOT 2'!P1669</f>
        <v>0</v>
      </c>
      <c r="N1670" s="574">
        <f>'KL TTHT CV DOT 2'!Q1669</f>
        <v>0</v>
      </c>
      <c r="O1670" s="574">
        <f t="shared" si="1466"/>
        <v>0</v>
      </c>
      <c r="P1670" s="550">
        <f t="shared" si="1418"/>
        <v>0</v>
      </c>
      <c r="Q1670" s="62"/>
      <c r="R1670" s="62"/>
      <c r="S1670" s="550" t="e">
        <f>#REF!+Q1670+R1670</f>
        <v>#REF!</v>
      </c>
      <c r="T1670" s="255">
        <f t="shared" si="1477"/>
        <v>0</v>
      </c>
      <c r="U1670" s="255">
        <f t="shared" si="1478"/>
        <v>0</v>
      </c>
      <c r="V1670" s="255">
        <f t="shared" si="1419"/>
        <v>0</v>
      </c>
      <c r="W1670" s="255">
        <f t="shared" si="1479"/>
        <v>0</v>
      </c>
      <c r="X1670" s="255">
        <f t="shared" si="1480"/>
        <v>0</v>
      </c>
      <c r="Y1670" s="255">
        <f t="shared" si="1481"/>
        <v>0</v>
      </c>
      <c r="Z1670" s="255">
        <f t="shared" si="1482"/>
        <v>0</v>
      </c>
      <c r="AA1670" s="990"/>
    </row>
    <row r="1671" spans="1:27" s="403" customFormat="1" outlineLevel="3">
      <c r="A1671" s="391"/>
      <c r="B1671" s="391"/>
      <c r="C1671" s="392" t="s">
        <v>812</v>
      </c>
      <c r="D1671" s="97">
        <v>495</v>
      </c>
      <c r="E1671" s="97">
        <v>495</v>
      </c>
      <c r="F1671" s="387" t="s">
        <v>624</v>
      </c>
      <c r="G1671" s="199">
        <v>22980.09</v>
      </c>
      <c r="H1671" s="199">
        <v>5743.9305000000022</v>
      </c>
      <c r="I1671" s="62">
        <f>SUM(G1671:H1671)</f>
        <v>28724.020500000002</v>
      </c>
      <c r="J1671" s="62">
        <f>G1671*E1671</f>
        <v>11375144.550000001</v>
      </c>
      <c r="K1671" s="62">
        <f>H1671*E1671</f>
        <v>2843245.5975000011</v>
      </c>
      <c r="L1671" s="62">
        <f>I1671*E1671</f>
        <v>14218390.147500001</v>
      </c>
      <c r="M1671" s="574">
        <f>'KL TTHT CV DOT 2'!P1670</f>
        <v>0</v>
      </c>
      <c r="N1671" s="574">
        <f>'KL TTHT CV DOT 2'!Q1670</f>
        <v>0</v>
      </c>
      <c r="O1671" s="574">
        <f t="shared" si="1466"/>
        <v>0</v>
      </c>
      <c r="P1671" s="550">
        <f t="shared" si="1418"/>
        <v>0</v>
      </c>
      <c r="Q1671" s="62"/>
      <c r="R1671" s="62"/>
      <c r="S1671" s="550" t="e">
        <f>#REF!+Q1671+R1671</f>
        <v>#REF!</v>
      </c>
      <c r="T1671" s="255">
        <f t="shared" si="1477"/>
        <v>0</v>
      </c>
      <c r="U1671" s="255">
        <f t="shared" si="1478"/>
        <v>0</v>
      </c>
      <c r="V1671" s="255">
        <f t="shared" si="1419"/>
        <v>0</v>
      </c>
      <c r="W1671" s="255">
        <f t="shared" si="1479"/>
        <v>0</v>
      </c>
      <c r="X1671" s="255">
        <f t="shared" si="1480"/>
        <v>0</v>
      </c>
      <c r="Y1671" s="255">
        <f t="shared" si="1481"/>
        <v>0</v>
      </c>
      <c r="Z1671" s="255">
        <f t="shared" si="1482"/>
        <v>0</v>
      </c>
      <c r="AA1671" s="990"/>
    </row>
    <row r="1672" spans="1:27" s="403" customFormat="1" outlineLevel="3">
      <c r="A1672" s="391"/>
      <c r="B1672" s="391"/>
      <c r="C1672" s="392" t="s">
        <v>1200</v>
      </c>
      <c r="D1672" s="97">
        <v>90</v>
      </c>
      <c r="E1672" s="97">
        <v>90</v>
      </c>
      <c r="F1672" s="387" t="s">
        <v>624</v>
      </c>
      <c r="G1672" s="199">
        <v>15443.88</v>
      </c>
      <c r="H1672" s="199">
        <v>5031.18</v>
      </c>
      <c r="I1672" s="62">
        <f>SUM(G1672:H1672)</f>
        <v>20475.059999999998</v>
      </c>
      <c r="J1672" s="62">
        <f>G1672*E1672</f>
        <v>1389949.2</v>
      </c>
      <c r="K1672" s="62">
        <f>H1672*E1672</f>
        <v>452806.2</v>
      </c>
      <c r="L1672" s="62">
        <f>I1672*E1672</f>
        <v>1842755.4</v>
      </c>
      <c r="M1672" s="574">
        <f>'KL TTHT CV DOT 2'!P1671</f>
        <v>0</v>
      </c>
      <c r="N1672" s="574">
        <f>'KL TTHT CV DOT 2'!Q1671</f>
        <v>0</v>
      </c>
      <c r="O1672" s="574">
        <f t="shared" si="1466"/>
        <v>0</v>
      </c>
      <c r="P1672" s="550">
        <f t="shared" si="1418"/>
        <v>0</v>
      </c>
      <c r="Q1672" s="62"/>
      <c r="R1672" s="62"/>
      <c r="S1672" s="550" t="e">
        <f>#REF!+Q1672+R1672</f>
        <v>#REF!</v>
      </c>
      <c r="T1672" s="255">
        <f t="shared" si="1477"/>
        <v>0</v>
      </c>
      <c r="U1672" s="255">
        <f t="shared" si="1478"/>
        <v>0</v>
      </c>
      <c r="V1672" s="255">
        <f t="shared" si="1419"/>
        <v>0</v>
      </c>
      <c r="W1672" s="255">
        <f t="shared" si="1479"/>
        <v>0</v>
      </c>
      <c r="X1672" s="255">
        <f t="shared" si="1480"/>
        <v>0</v>
      </c>
      <c r="Y1672" s="255">
        <f t="shared" si="1481"/>
        <v>0</v>
      </c>
      <c r="Z1672" s="255">
        <f t="shared" si="1482"/>
        <v>0</v>
      </c>
      <c r="AA1672" s="990"/>
    </row>
    <row r="1673" spans="1:27" s="403" customFormat="1" outlineLevel="3">
      <c r="A1673" s="391"/>
      <c r="B1673" s="391"/>
      <c r="C1673" s="392" t="s">
        <v>1183</v>
      </c>
      <c r="D1673" s="97">
        <v>14</v>
      </c>
      <c r="E1673" s="97">
        <v>14.700000000000001</v>
      </c>
      <c r="F1673" s="387" t="s">
        <v>624</v>
      </c>
      <c r="G1673" s="199">
        <v>3554.7229199999997</v>
      </c>
      <c r="H1673" s="199">
        <v>5289.7058823529414</v>
      </c>
      <c r="I1673" s="62">
        <f t="shared" ref="I1673:I1675" si="1487">SUM(G1673:H1673)</f>
        <v>8844.4288023529407</v>
      </c>
      <c r="J1673" s="62">
        <f t="shared" ref="J1673:J1678" si="1488">G1673*E1673</f>
        <v>52254.426923999999</v>
      </c>
      <c r="K1673" s="62">
        <f t="shared" ref="K1673:K1678" si="1489">H1673*E1673</f>
        <v>77758.676470588238</v>
      </c>
      <c r="L1673" s="62">
        <f t="shared" ref="L1673:L1678" si="1490">I1673*E1673</f>
        <v>130013.10339458824</v>
      </c>
      <c r="M1673" s="574">
        <f>'KL TTHT CV DOT 2'!P1672</f>
        <v>0</v>
      </c>
      <c r="N1673" s="574">
        <f>'KL TTHT CV DOT 2'!Q1672</f>
        <v>0</v>
      </c>
      <c r="O1673" s="574">
        <f t="shared" si="1466"/>
        <v>0</v>
      </c>
      <c r="P1673" s="550">
        <f t="shared" si="1418"/>
        <v>0</v>
      </c>
      <c r="Q1673" s="62"/>
      <c r="R1673" s="62"/>
      <c r="S1673" s="550" t="e">
        <f>#REF!+Q1673+R1673</f>
        <v>#REF!</v>
      </c>
      <c r="T1673" s="255">
        <f t="shared" si="1477"/>
        <v>0</v>
      </c>
      <c r="U1673" s="255">
        <f t="shared" si="1478"/>
        <v>0</v>
      </c>
      <c r="V1673" s="255">
        <f t="shared" si="1419"/>
        <v>0</v>
      </c>
      <c r="W1673" s="255">
        <f t="shared" si="1479"/>
        <v>0</v>
      </c>
      <c r="X1673" s="255">
        <f t="shared" si="1480"/>
        <v>0</v>
      </c>
      <c r="Y1673" s="255">
        <f t="shared" si="1481"/>
        <v>0</v>
      </c>
      <c r="Z1673" s="255">
        <f t="shared" si="1482"/>
        <v>0</v>
      </c>
      <c r="AA1673" s="990"/>
    </row>
    <row r="1674" spans="1:27" s="403" customFormat="1" outlineLevel="3">
      <c r="A1674" s="391"/>
      <c r="B1674" s="391"/>
      <c r="C1674" s="392" t="s">
        <v>1201</v>
      </c>
      <c r="D1674" s="97">
        <v>495</v>
      </c>
      <c r="E1674" s="97"/>
      <c r="F1674" s="387" t="s">
        <v>624</v>
      </c>
      <c r="G1674" s="199">
        <v>6646.869178082191</v>
      </c>
      <c r="H1674" s="199">
        <v>13183.42817647059</v>
      </c>
      <c r="I1674" s="62">
        <f t="shared" si="1487"/>
        <v>19830.297354552782</v>
      </c>
      <c r="J1674" s="62">
        <f t="shared" si="1488"/>
        <v>0</v>
      </c>
      <c r="K1674" s="62">
        <f t="shared" si="1489"/>
        <v>0</v>
      </c>
      <c r="L1674" s="62">
        <f t="shared" si="1490"/>
        <v>0</v>
      </c>
      <c r="M1674" s="574">
        <f>'KL TTHT CV DOT 2'!P1673</f>
        <v>0</v>
      </c>
      <c r="N1674" s="574">
        <f>'KL TTHT CV DOT 2'!Q1673</f>
        <v>0</v>
      </c>
      <c r="O1674" s="574">
        <f t="shared" si="1466"/>
        <v>0</v>
      </c>
      <c r="P1674" s="550">
        <f t="shared" si="1418"/>
        <v>0</v>
      </c>
      <c r="Q1674" s="62"/>
      <c r="R1674" s="62"/>
      <c r="S1674" s="550" t="e">
        <f>#REF!+Q1674+R1674</f>
        <v>#REF!</v>
      </c>
      <c r="T1674" s="255">
        <f t="shared" si="1477"/>
        <v>0</v>
      </c>
      <c r="U1674" s="255">
        <f t="shared" si="1478"/>
        <v>0</v>
      </c>
      <c r="V1674" s="255">
        <f t="shared" si="1419"/>
        <v>0</v>
      </c>
      <c r="W1674" s="255">
        <f t="shared" si="1479"/>
        <v>0</v>
      </c>
      <c r="X1674" s="255">
        <f t="shared" si="1480"/>
        <v>0</v>
      </c>
      <c r="Y1674" s="255">
        <f t="shared" si="1481"/>
        <v>0</v>
      </c>
      <c r="Z1674" s="255">
        <f t="shared" si="1482"/>
        <v>0</v>
      </c>
      <c r="AA1674" s="990"/>
    </row>
    <row r="1675" spans="1:27" s="403" customFormat="1" outlineLevel="3">
      <c r="A1675" s="391"/>
      <c r="B1675" s="391"/>
      <c r="C1675" s="392" t="s">
        <v>928</v>
      </c>
      <c r="D1675" s="97">
        <v>498</v>
      </c>
      <c r="E1675" s="97">
        <v>550</v>
      </c>
      <c r="F1675" s="387" t="s">
        <v>624</v>
      </c>
      <c r="G1675" s="199">
        <v>8773.9726027397246</v>
      </c>
      <c r="H1675" s="199">
        <v>14594.016411764707</v>
      </c>
      <c r="I1675" s="62">
        <f t="shared" si="1487"/>
        <v>23367.989014504434</v>
      </c>
      <c r="J1675" s="62">
        <f t="shared" si="1488"/>
        <v>4825684.9315068489</v>
      </c>
      <c r="K1675" s="62">
        <f t="shared" si="1489"/>
        <v>8026709.0264705895</v>
      </c>
      <c r="L1675" s="62">
        <f t="shared" si="1490"/>
        <v>12852393.957977438</v>
      </c>
      <c r="M1675" s="574">
        <f>'KL TTHT CV DOT 2'!P1674</f>
        <v>0</v>
      </c>
      <c r="N1675" s="574">
        <f>'KL TTHT CV DOT 2'!Q1674</f>
        <v>0</v>
      </c>
      <c r="O1675" s="574">
        <f t="shared" si="1466"/>
        <v>0</v>
      </c>
      <c r="P1675" s="550">
        <f t="shared" si="1418"/>
        <v>0</v>
      </c>
      <c r="Q1675" s="62"/>
      <c r="R1675" s="62"/>
      <c r="S1675" s="550" t="e">
        <f>#REF!+Q1675+R1675</f>
        <v>#REF!</v>
      </c>
      <c r="T1675" s="255">
        <f t="shared" si="1477"/>
        <v>0</v>
      </c>
      <c r="U1675" s="255">
        <f t="shared" si="1478"/>
        <v>0</v>
      </c>
      <c r="V1675" s="255">
        <f t="shared" si="1419"/>
        <v>0</v>
      </c>
      <c r="W1675" s="255">
        <f t="shared" si="1479"/>
        <v>0</v>
      </c>
      <c r="X1675" s="255">
        <f t="shared" si="1480"/>
        <v>0</v>
      </c>
      <c r="Y1675" s="255">
        <f t="shared" si="1481"/>
        <v>0</v>
      </c>
      <c r="Z1675" s="255">
        <f t="shared" si="1482"/>
        <v>0</v>
      </c>
      <c r="AA1675" s="990"/>
    </row>
    <row r="1676" spans="1:27" s="403" customFormat="1" outlineLevel="3">
      <c r="A1676" s="391"/>
      <c r="B1676" s="391"/>
      <c r="C1676" s="392"/>
      <c r="D1676" s="97"/>
      <c r="E1676" s="97"/>
      <c r="F1676" s="387"/>
      <c r="G1676" s="62"/>
      <c r="H1676" s="62"/>
      <c r="I1676" s="62"/>
      <c r="J1676" s="62"/>
      <c r="K1676" s="62"/>
      <c r="L1676" s="62"/>
      <c r="M1676" s="574">
        <f>'KL TTHT CV DOT 2'!P1675</f>
        <v>0</v>
      </c>
      <c r="N1676" s="574">
        <f>'KL TTHT CV DOT 2'!Q1675</f>
        <v>0</v>
      </c>
      <c r="O1676" s="574">
        <f t="shared" si="1466"/>
        <v>0</v>
      </c>
      <c r="P1676" s="550">
        <f t="shared" si="1418"/>
        <v>0</v>
      </c>
      <c r="Q1676" s="62"/>
      <c r="R1676" s="62"/>
      <c r="S1676" s="550" t="e">
        <f>#REF!+Q1676+R1676</f>
        <v>#REF!</v>
      </c>
      <c r="T1676" s="255">
        <f t="shared" si="1477"/>
        <v>0</v>
      </c>
      <c r="U1676" s="255">
        <f t="shared" si="1478"/>
        <v>0</v>
      </c>
      <c r="V1676" s="255">
        <f t="shared" si="1419"/>
        <v>0</v>
      </c>
      <c r="W1676" s="255">
        <f t="shared" si="1479"/>
        <v>0</v>
      </c>
      <c r="X1676" s="255">
        <f t="shared" si="1480"/>
        <v>0</v>
      </c>
      <c r="Y1676" s="255">
        <f t="shared" si="1481"/>
        <v>0</v>
      </c>
      <c r="Z1676" s="255">
        <f t="shared" si="1482"/>
        <v>0</v>
      </c>
      <c r="AA1676" s="990"/>
    </row>
    <row r="1677" spans="1:27" s="403" customFormat="1" outlineLevel="3">
      <c r="A1677" s="391"/>
      <c r="B1677" s="391"/>
      <c r="C1677" s="392"/>
      <c r="D1677" s="97"/>
      <c r="E1677" s="97"/>
      <c r="F1677" s="387"/>
      <c r="G1677" s="62"/>
      <c r="H1677" s="62"/>
      <c r="I1677" s="62"/>
      <c r="J1677" s="62"/>
      <c r="K1677" s="62"/>
      <c r="L1677" s="62"/>
      <c r="M1677" s="574">
        <f>'KL TTHT CV DOT 2'!P1676</f>
        <v>0</v>
      </c>
      <c r="N1677" s="574">
        <f>'KL TTHT CV DOT 2'!Q1676</f>
        <v>0</v>
      </c>
      <c r="O1677" s="574">
        <f t="shared" si="1466"/>
        <v>0</v>
      </c>
      <c r="P1677" s="550">
        <f t="shared" si="1418"/>
        <v>0</v>
      </c>
      <c r="Q1677" s="62"/>
      <c r="R1677" s="62"/>
      <c r="S1677" s="550" t="e">
        <f>#REF!+Q1677+R1677</f>
        <v>#REF!</v>
      </c>
      <c r="T1677" s="255">
        <f t="shared" si="1477"/>
        <v>0</v>
      </c>
      <c r="U1677" s="255">
        <f t="shared" si="1478"/>
        <v>0</v>
      </c>
      <c r="V1677" s="255">
        <f t="shared" si="1419"/>
        <v>0</v>
      </c>
      <c r="W1677" s="255">
        <f t="shared" si="1479"/>
        <v>0</v>
      </c>
      <c r="X1677" s="255">
        <f t="shared" si="1480"/>
        <v>0</v>
      </c>
      <c r="Y1677" s="255">
        <f t="shared" si="1481"/>
        <v>0</v>
      </c>
      <c r="Z1677" s="255">
        <f t="shared" si="1482"/>
        <v>0</v>
      </c>
      <c r="AA1677" s="990"/>
    </row>
    <row r="1678" spans="1:27" s="403" customFormat="1" outlineLevel="3">
      <c r="A1678" s="391"/>
      <c r="B1678" s="391"/>
      <c r="C1678" s="392" t="s">
        <v>657</v>
      </c>
      <c r="D1678" s="97">
        <v>1</v>
      </c>
      <c r="E1678" s="97">
        <v>1</v>
      </c>
      <c r="F1678" s="387" t="s">
        <v>619</v>
      </c>
      <c r="G1678" s="199">
        <v>1057568.3699439589</v>
      </c>
      <c r="H1678" s="199">
        <v>317270.51098318765</v>
      </c>
      <c r="I1678" s="62">
        <f t="shared" ref="I1678" si="1491">SUM(G1678:H1678)</f>
        <v>1374838.8809271466</v>
      </c>
      <c r="J1678" s="62">
        <f t="shared" si="1488"/>
        <v>1057568.3699439589</v>
      </c>
      <c r="K1678" s="62">
        <f t="shared" si="1489"/>
        <v>317270.51098318765</v>
      </c>
      <c r="L1678" s="62">
        <f t="shared" si="1490"/>
        <v>1374838.8809271466</v>
      </c>
      <c r="M1678" s="574">
        <f>'KL TTHT CV DOT 2'!P1677</f>
        <v>0</v>
      </c>
      <c r="N1678" s="574">
        <f>'KL TTHT CV DOT 2'!Q1677</f>
        <v>0</v>
      </c>
      <c r="O1678" s="574">
        <f t="shared" si="1466"/>
        <v>0</v>
      </c>
      <c r="P1678" s="550">
        <f t="shared" si="1418"/>
        <v>0</v>
      </c>
      <c r="Q1678" s="62"/>
      <c r="R1678" s="62"/>
      <c r="S1678" s="550" t="e">
        <f>#REF!+Q1678+R1678</f>
        <v>#REF!</v>
      </c>
      <c r="T1678" s="255">
        <f t="shared" si="1477"/>
        <v>0</v>
      </c>
      <c r="U1678" s="255">
        <f t="shared" si="1478"/>
        <v>0</v>
      </c>
      <c r="V1678" s="255">
        <f t="shared" si="1419"/>
        <v>0</v>
      </c>
      <c r="W1678" s="255">
        <f t="shared" si="1479"/>
        <v>0</v>
      </c>
      <c r="X1678" s="255">
        <f t="shared" si="1480"/>
        <v>0</v>
      </c>
      <c r="Y1678" s="255">
        <f t="shared" si="1481"/>
        <v>0</v>
      </c>
      <c r="Z1678" s="255">
        <f t="shared" si="1482"/>
        <v>0</v>
      </c>
      <c r="AA1678" s="990"/>
    </row>
    <row r="1679" spans="1:27" s="7" customFormat="1" outlineLevel="2">
      <c r="A1679" s="5"/>
      <c r="B1679" s="5"/>
      <c r="C1679" s="401" t="s">
        <v>1203</v>
      </c>
      <c r="D1679" s="194"/>
      <c r="E1679" s="194"/>
      <c r="F1679" s="277"/>
      <c r="G1679" s="199"/>
      <c r="H1679" s="199"/>
      <c r="I1679" s="199"/>
      <c r="J1679" s="174">
        <f>SUBTOTAL(9,J1680:J1702)</f>
        <v>95572762.397172585</v>
      </c>
      <c r="K1679" s="174">
        <f>SUBTOTAL(9,K1680:K1702)</f>
        <v>15135341.191088216</v>
      </c>
      <c r="L1679" s="174">
        <f>SUBTOTAL(9,L1680:L1702)</f>
        <v>110708103.58826081</v>
      </c>
      <c r="M1679" s="578">
        <f>'KL TTHT CV DOT 2'!P1678</f>
        <v>0</v>
      </c>
      <c r="N1679" s="578">
        <f>'KL TTHT CV DOT 2'!Q1678</f>
        <v>0</v>
      </c>
      <c r="O1679" s="578">
        <f t="shared" si="1466"/>
        <v>0</v>
      </c>
      <c r="P1679" s="558">
        <f t="shared" si="1418"/>
        <v>0</v>
      </c>
      <c r="Q1679" s="174"/>
      <c r="R1679" s="174"/>
      <c r="S1679" s="558" t="e">
        <f>#REF!+Q1679+R1679</f>
        <v>#REF!</v>
      </c>
      <c r="T1679" s="843">
        <f t="shared" ref="T1679:Z1679" si="1492">SUBTOTAL(9,T1680:T1702)</f>
        <v>0</v>
      </c>
      <c r="U1679" s="843">
        <f t="shared" si="1492"/>
        <v>0</v>
      </c>
      <c r="V1679" s="843">
        <f t="shared" si="1492"/>
        <v>0</v>
      </c>
      <c r="W1679" s="843">
        <f t="shared" si="1492"/>
        <v>15204564</v>
      </c>
      <c r="X1679" s="843">
        <f t="shared" si="1492"/>
        <v>781200</v>
      </c>
      <c r="Y1679" s="843">
        <f t="shared" si="1492"/>
        <v>15985764</v>
      </c>
      <c r="Z1679" s="843">
        <f t="shared" si="1492"/>
        <v>15985764</v>
      </c>
      <c r="AA1679" s="988"/>
    </row>
    <row r="1680" spans="1:27" s="7" customFormat="1" outlineLevel="3">
      <c r="A1680" s="5"/>
      <c r="B1680" s="5"/>
      <c r="C1680" s="401" t="s">
        <v>1141</v>
      </c>
      <c r="D1680" s="194"/>
      <c r="E1680" s="194"/>
      <c r="F1680" s="277"/>
      <c r="G1680" s="199"/>
      <c r="H1680" s="199"/>
      <c r="I1680" s="199"/>
      <c r="J1680" s="174">
        <f>SUBTOTAL(9,J1681:J1684)</f>
        <v>19632768</v>
      </c>
      <c r="K1680" s="174">
        <f>SUBTOTAL(9,K1681:K1684)</f>
        <v>2233872</v>
      </c>
      <c r="L1680" s="174">
        <f>SUBTOTAL(9,L1681:L1684)</f>
        <v>21866640</v>
      </c>
      <c r="M1680" s="578">
        <f>'KL TTHT CV DOT 2'!P1679</f>
        <v>0</v>
      </c>
      <c r="N1680" s="578">
        <f>'KL TTHT CV DOT 2'!Q1679</f>
        <v>0</v>
      </c>
      <c r="O1680" s="578">
        <f t="shared" si="1466"/>
        <v>0</v>
      </c>
      <c r="P1680" s="558">
        <f t="shared" ref="P1680:P1743" si="1493">M1680+N1680+O1680</f>
        <v>0</v>
      </c>
      <c r="Q1680" s="174"/>
      <c r="R1680" s="174"/>
      <c r="S1680" s="558" t="e">
        <f>#REF!+Q1680+R1680</f>
        <v>#REF!</v>
      </c>
      <c r="T1680" s="843">
        <f t="shared" ref="T1680:Z1680" si="1494">SUBTOTAL(9,T1681:T1684)</f>
        <v>0</v>
      </c>
      <c r="U1680" s="843">
        <f t="shared" si="1494"/>
        <v>0</v>
      </c>
      <c r="V1680" s="843">
        <f t="shared" si="1494"/>
        <v>0</v>
      </c>
      <c r="W1680" s="843">
        <f t="shared" si="1494"/>
        <v>0</v>
      </c>
      <c r="X1680" s="843">
        <f t="shared" si="1494"/>
        <v>0</v>
      </c>
      <c r="Y1680" s="843">
        <f t="shared" si="1494"/>
        <v>0</v>
      </c>
      <c r="Z1680" s="843">
        <f t="shared" si="1494"/>
        <v>0</v>
      </c>
      <c r="AA1680" s="988"/>
    </row>
    <row r="1681" spans="1:27" s="7" customFormat="1" ht="26.4" outlineLevel="3">
      <c r="A1681" s="5"/>
      <c r="B1681" s="5"/>
      <c r="C1681" s="2" t="s">
        <v>1204</v>
      </c>
      <c r="D1681" s="194">
        <v>2</v>
      </c>
      <c r="E1681" s="97">
        <v>2</v>
      </c>
      <c r="F1681" s="277" t="s">
        <v>660</v>
      </c>
      <c r="G1681" s="199">
        <v>4734816</v>
      </c>
      <c r="H1681" s="199">
        <v>495000.00000000006</v>
      </c>
      <c r="I1681" s="199">
        <f t="shared" ref="I1681:I1684" si="1495">SUM(G1681:H1681)</f>
        <v>5229816</v>
      </c>
      <c r="J1681" s="199">
        <f t="shared" ref="J1681:J1684" si="1496">G1681*E1681</f>
        <v>9469632</v>
      </c>
      <c r="K1681" s="199">
        <f t="shared" ref="K1681:K1684" si="1497">H1681*E1681</f>
        <v>990000.00000000012</v>
      </c>
      <c r="L1681" s="199">
        <f t="shared" ref="L1681:L1684" si="1498">I1681*E1681</f>
        <v>10459632</v>
      </c>
      <c r="M1681" s="579">
        <f>'KL TTHT CV DOT 2'!P1680</f>
        <v>0</v>
      </c>
      <c r="N1681" s="579">
        <f>'KL TTHT CV DOT 2'!Q1680</f>
        <v>0</v>
      </c>
      <c r="O1681" s="579">
        <f t="shared" si="1466"/>
        <v>0</v>
      </c>
      <c r="P1681" s="554">
        <f t="shared" si="1493"/>
        <v>0</v>
      </c>
      <c r="Q1681" s="199"/>
      <c r="R1681" s="199"/>
      <c r="S1681" s="554" t="e">
        <f>#REF!+Q1681+R1681</f>
        <v>#REF!</v>
      </c>
      <c r="T1681" s="265">
        <f>M1681*J1681</f>
        <v>0</v>
      </c>
      <c r="U1681" s="265">
        <f>M1681*K1681</f>
        <v>0</v>
      </c>
      <c r="V1681" s="265">
        <f t="shared" ref="V1681:V1743" si="1499">T1681+U1681</f>
        <v>0</v>
      </c>
      <c r="W1681" s="265">
        <f>J1681*N1681</f>
        <v>0</v>
      </c>
      <c r="X1681" s="265">
        <f>K1681*N1681</f>
        <v>0</v>
      </c>
      <c r="Y1681" s="265">
        <f t="shared" ref="Y1681:Y1684" si="1500">W1681+X1681</f>
        <v>0</v>
      </c>
      <c r="Z1681" s="265">
        <f>V1681+Y1681</f>
        <v>0</v>
      </c>
      <c r="AA1681" s="990"/>
    </row>
    <row r="1682" spans="1:27" s="7" customFormat="1" ht="26.4" outlineLevel="3">
      <c r="A1682" s="5"/>
      <c r="B1682" s="5"/>
      <c r="C1682" s="2" t="s">
        <v>1205</v>
      </c>
      <c r="D1682" s="194">
        <v>1</v>
      </c>
      <c r="E1682" s="97">
        <v>1</v>
      </c>
      <c r="F1682" s="277" t="s">
        <v>660</v>
      </c>
      <c r="G1682" s="199">
        <v>4658448</v>
      </c>
      <c r="H1682" s="199">
        <v>495000.00000000006</v>
      </c>
      <c r="I1682" s="199">
        <f t="shared" si="1495"/>
        <v>5153448</v>
      </c>
      <c r="J1682" s="199">
        <f t="shared" si="1496"/>
        <v>4658448</v>
      </c>
      <c r="K1682" s="199">
        <f t="shared" si="1497"/>
        <v>495000.00000000006</v>
      </c>
      <c r="L1682" s="199">
        <f t="shared" si="1498"/>
        <v>5153448</v>
      </c>
      <c r="M1682" s="579">
        <f>'KL TTHT CV DOT 2'!P1681</f>
        <v>0</v>
      </c>
      <c r="N1682" s="579">
        <f>'KL TTHT CV DOT 2'!Q1681</f>
        <v>0</v>
      </c>
      <c r="O1682" s="579">
        <f t="shared" si="1466"/>
        <v>0</v>
      </c>
      <c r="P1682" s="554">
        <f t="shared" si="1493"/>
        <v>0</v>
      </c>
      <c r="Q1682" s="199"/>
      <c r="R1682" s="199"/>
      <c r="S1682" s="554" t="e">
        <f>#REF!+Q1682+R1682</f>
        <v>#REF!</v>
      </c>
      <c r="T1682" s="265">
        <f>M1682*J1682</f>
        <v>0</v>
      </c>
      <c r="U1682" s="265">
        <f>M1682*K1682</f>
        <v>0</v>
      </c>
      <c r="V1682" s="265">
        <f t="shared" si="1499"/>
        <v>0</v>
      </c>
      <c r="W1682" s="265">
        <f>J1682*N1682</f>
        <v>0</v>
      </c>
      <c r="X1682" s="265">
        <f>K1682*N1682</f>
        <v>0</v>
      </c>
      <c r="Y1682" s="265">
        <f t="shared" si="1500"/>
        <v>0</v>
      </c>
      <c r="Z1682" s="265">
        <f>V1682+Y1682</f>
        <v>0</v>
      </c>
      <c r="AA1682" s="990"/>
    </row>
    <row r="1683" spans="1:27" s="7" customFormat="1" ht="26.4" outlineLevel="3">
      <c r="A1683" s="5"/>
      <c r="B1683" s="5"/>
      <c r="C1683" s="2" t="s">
        <v>1206</v>
      </c>
      <c r="D1683" s="194">
        <v>1</v>
      </c>
      <c r="E1683" s="97">
        <v>1</v>
      </c>
      <c r="F1683" s="277" t="s">
        <v>660</v>
      </c>
      <c r="G1683" s="199">
        <v>4658448</v>
      </c>
      <c r="H1683" s="199">
        <v>495000.00000000006</v>
      </c>
      <c r="I1683" s="199">
        <f t="shared" si="1495"/>
        <v>5153448</v>
      </c>
      <c r="J1683" s="199">
        <f t="shared" si="1496"/>
        <v>4658448</v>
      </c>
      <c r="K1683" s="199">
        <f t="shared" si="1497"/>
        <v>495000.00000000006</v>
      </c>
      <c r="L1683" s="199">
        <f t="shared" si="1498"/>
        <v>5153448</v>
      </c>
      <c r="M1683" s="579">
        <f>'KL TTHT CV DOT 2'!P1682</f>
        <v>0</v>
      </c>
      <c r="N1683" s="579">
        <f>'KL TTHT CV DOT 2'!Q1682</f>
        <v>0</v>
      </c>
      <c r="O1683" s="579">
        <f t="shared" si="1466"/>
        <v>0</v>
      </c>
      <c r="P1683" s="554">
        <f t="shared" si="1493"/>
        <v>0</v>
      </c>
      <c r="Q1683" s="199"/>
      <c r="R1683" s="199"/>
      <c r="S1683" s="554" t="e">
        <f>#REF!+Q1683+R1683</f>
        <v>#REF!</v>
      </c>
      <c r="T1683" s="265">
        <f>M1683*J1683</f>
        <v>0</v>
      </c>
      <c r="U1683" s="265">
        <f>M1683*K1683</f>
        <v>0</v>
      </c>
      <c r="V1683" s="265">
        <f t="shared" si="1499"/>
        <v>0</v>
      </c>
      <c r="W1683" s="265">
        <f>J1683*N1683</f>
        <v>0</v>
      </c>
      <c r="X1683" s="265">
        <f>K1683*N1683</f>
        <v>0</v>
      </c>
      <c r="Y1683" s="265">
        <f t="shared" si="1500"/>
        <v>0</v>
      </c>
      <c r="Z1683" s="265">
        <f>V1683+Y1683</f>
        <v>0</v>
      </c>
      <c r="AA1683" s="990"/>
    </row>
    <row r="1684" spans="1:27" s="7" customFormat="1" outlineLevel="3">
      <c r="A1684" s="5"/>
      <c r="B1684" s="5"/>
      <c r="C1684" s="2" t="s">
        <v>1151</v>
      </c>
      <c r="D1684" s="194">
        <v>1</v>
      </c>
      <c r="E1684" s="97">
        <v>1</v>
      </c>
      <c r="F1684" s="277" t="s">
        <v>619</v>
      </c>
      <c r="G1684" s="199">
        <v>846240</v>
      </c>
      <c r="H1684" s="199">
        <v>253872</v>
      </c>
      <c r="I1684" s="199">
        <f t="shared" si="1495"/>
        <v>1100112</v>
      </c>
      <c r="J1684" s="199">
        <f t="shared" si="1496"/>
        <v>846240</v>
      </c>
      <c r="K1684" s="199">
        <f t="shared" si="1497"/>
        <v>253872</v>
      </c>
      <c r="L1684" s="199">
        <f t="shared" si="1498"/>
        <v>1100112</v>
      </c>
      <c r="M1684" s="579">
        <f>'KL TTHT CV DOT 2'!P1683</f>
        <v>0</v>
      </c>
      <c r="N1684" s="579">
        <f>'KL TTHT CV DOT 2'!Q1683</f>
        <v>0</v>
      </c>
      <c r="O1684" s="579">
        <f t="shared" si="1466"/>
        <v>0</v>
      </c>
      <c r="P1684" s="554">
        <f t="shared" si="1493"/>
        <v>0</v>
      </c>
      <c r="Q1684" s="199"/>
      <c r="R1684" s="199"/>
      <c r="S1684" s="554" t="e">
        <f>#REF!+Q1684+R1684</f>
        <v>#REF!</v>
      </c>
      <c r="T1684" s="265">
        <f>M1684*J1684</f>
        <v>0</v>
      </c>
      <c r="U1684" s="265">
        <f>M1684*K1684</f>
        <v>0</v>
      </c>
      <c r="V1684" s="265">
        <f t="shared" si="1499"/>
        <v>0</v>
      </c>
      <c r="W1684" s="265">
        <f>J1684*N1684</f>
        <v>0</v>
      </c>
      <c r="X1684" s="265">
        <f>K1684*N1684</f>
        <v>0</v>
      </c>
      <c r="Y1684" s="265">
        <f t="shared" si="1500"/>
        <v>0</v>
      </c>
      <c r="Z1684" s="265">
        <f>V1684+Y1684</f>
        <v>0</v>
      </c>
      <c r="AA1684" s="990"/>
    </row>
    <row r="1685" spans="1:27" s="7" customFormat="1" outlineLevel="3">
      <c r="A1685" s="5"/>
      <c r="B1685" s="5"/>
      <c r="C1685" s="401" t="s">
        <v>1152</v>
      </c>
      <c r="D1685" s="194"/>
      <c r="E1685" s="97"/>
      <c r="F1685" s="277"/>
      <c r="G1685" s="199"/>
      <c r="H1685" s="199"/>
      <c r="I1685" s="199"/>
      <c r="J1685" s="174">
        <f>SUBTOTAL(9,J1686:J1690)</f>
        <v>47615520</v>
      </c>
      <c r="K1685" s="174">
        <f t="shared" ref="K1685:L1685" si="1501">SUBTOTAL(9,K1686:K1690)</f>
        <v>2996000.0000000005</v>
      </c>
      <c r="L1685" s="174">
        <f t="shared" si="1501"/>
        <v>50611520</v>
      </c>
      <c r="M1685" s="578">
        <f>'KL TTHT CV DOT 2'!P1684</f>
        <v>0</v>
      </c>
      <c r="N1685" s="578">
        <f>'KL TTHT CV DOT 2'!Q1684</f>
        <v>0</v>
      </c>
      <c r="O1685" s="578">
        <f t="shared" si="1466"/>
        <v>0</v>
      </c>
      <c r="P1685" s="558">
        <f t="shared" si="1493"/>
        <v>0</v>
      </c>
      <c r="Q1685" s="174"/>
      <c r="R1685" s="174"/>
      <c r="S1685" s="558" t="e">
        <f>#REF!+Q1685+R1685</f>
        <v>#REF!</v>
      </c>
      <c r="T1685" s="843">
        <f>SUBTOTAL(9,T1686:T1690)</f>
        <v>0</v>
      </c>
      <c r="U1685" s="843">
        <f t="shared" ref="U1685:V1685" si="1502">SUBTOTAL(9,U1686:U1690)</f>
        <v>0</v>
      </c>
      <c r="V1685" s="843">
        <f t="shared" si="1502"/>
        <v>0</v>
      </c>
      <c r="W1685" s="843">
        <f>SUBTOTAL(9,W1686:W1690)</f>
        <v>15204564</v>
      </c>
      <c r="X1685" s="843">
        <f t="shared" ref="X1685:Y1685" si="1503">SUBTOTAL(9,X1686:X1690)</f>
        <v>781200</v>
      </c>
      <c r="Y1685" s="843">
        <f t="shared" si="1503"/>
        <v>15985764</v>
      </c>
      <c r="Z1685" s="843">
        <f t="shared" ref="Z1685" si="1504">SUBTOTAL(9,Z1686:Z1690)</f>
        <v>15985764</v>
      </c>
      <c r="AA1685" s="988"/>
    </row>
    <row r="1686" spans="1:27" s="7" customFormat="1" outlineLevel="3">
      <c r="A1686" s="5"/>
      <c r="B1686" s="5"/>
      <c r="C1686" s="2" t="s">
        <v>1155</v>
      </c>
      <c r="D1686" s="194">
        <v>15</v>
      </c>
      <c r="E1686" s="97">
        <v>15</v>
      </c>
      <c r="F1686" s="277" t="s">
        <v>660</v>
      </c>
      <c r="G1686" s="199">
        <v>921840</v>
      </c>
      <c r="H1686" s="199">
        <v>84000.000000000015</v>
      </c>
      <c r="I1686" s="199">
        <f t="shared" ref="I1686:I1689" si="1505">SUM(G1686:H1686)</f>
        <v>1005840</v>
      </c>
      <c r="J1686" s="199">
        <f t="shared" ref="J1686:J1690" si="1506">G1686*E1686</f>
        <v>13827600</v>
      </c>
      <c r="K1686" s="199">
        <f t="shared" ref="K1686:K1690" si="1507">H1686*E1686</f>
        <v>1260000.0000000002</v>
      </c>
      <c r="L1686" s="199">
        <f t="shared" ref="L1686:L1690" si="1508">I1686*E1686</f>
        <v>15087600</v>
      </c>
      <c r="M1686" s="579">
        <f>'KL TTHT CV DOT 2'!P1685</f>
        <v>0</v>
      </c>
      <c r="N1686" s="579">
        <f>'KL TTHT CV DOT 2'!Q1685</f>
        <v>0</v>
      </c>
      <c r="O1686" s="579">
        <f t="shared" si="1466"/>
        <v>0</v>
      </c>
      <c r="P1686" s="554">
        <f t="shared" si="1493"/>
        <v>0</v>
      </c>
      <c r="Q1686" s="199"/>
      <c r="R1686" s="199"/>
      <c r="S1686" s="554" t="e">
        <f>#REF!+Q1686+R1686</f>
        <v>#REF!</v>
      </c>
      <c r="T1686" s="265">
        <f>M1686*J1686</f>
        <v>0</v>
      </c>
      <c r="U1686" s="265">
        <f>M1686*K1686</f>
        <v>0</v>
      </c>
      <c r="V1686" s="265">
        <f t="shared" si="1499"/>
        <v>0</v>
      </c>
      <c r="W1686" s="265">
        <f>J1686*N1686</f>
        <v>0</v>
      </c>
      <c r="X1686" s="265">
        <f>K1686*N1686</f>
        <v>0</v>
      </c>
      <c r="Y1686" s="265">
        <f t="shared" ref="Y1686:Y1690" si="1509">W1686+X1686</f>
        <v>0</v>
      </c>
      <c r="Z1686" s="265">
        <f>V1686+Y1686</f>
        <v>0</v>
      </c>
      <c r="AA1686" s="990"/>
    </row>
    <row r="1687" spans="1:27" s="7" customFormat="1" outlineLevel="3">
      <c r="A1687" s="5"/>
      <c r="B1687" s="5"/>
      <c r="C1687" s="2" t="s">
        <v>1193</v>
      </c>
      <c r="D1687" s="194">
        <v>2</v>
      </c>
      <c r="E1687" s="97">
        <v>2</v>
      </c>
      <c r="F1687" s="277" t="s">
        <v>660</v>
      </c>
      <c r="G1687" s="199">
        <v>2152800</v>
      </c>
      <c r="H1687" s="199">
        <v>140000</v>
      </c>
      <c r="I1687" s="199">
        <f t="shared" si="1505"/>
        <v>2292800</v>
      </c>
      <c r="J1687" s="199">
        <f t="shared" si="1506"/>
        <v>4305600</v>
      </c>
      <c r="K1687" s="199">
        <f t="shared" si="1507"/>
        <v>280000</v>
      </c>
      <c r="L1687" s="199">
        <f t="shared" si="1508"/>
        <v>4585600</v>
      </c>
      <c r="M1687" s="579">
        <f>'KL TTHT CV DOT 2'!P1686</f>
        <v>0</v>
      </c>
      <c r="N1687" s="579">
        <f>'KL TTHT CV DOT 2'!Q1686</f>
        <v>0.45</v>
      </c>
      <c r="O1687" s="579">
        <f t="shared" si="1466"/>
        <v>0.45</v>
      </c>
      <c r="P1687" s="554">
        <f t="shared" si="1493"/>
        <v>0.9</v>
      </c>
      <c r="Q1687" s="199"/>
      <c r="R1687" s="199"/>
      <c r="S1687" s="554" t="e">
        <f>#REF!+Q1687+R1687</f>
        <v>#REF!</v>
      </c>
      <c r="T1687" s="265">
        <f>M1687*J1687</f>
        <v>0</v>
      </c>
      <c r="U1687" s="265">
        <f>M1687*K1687</f>
        <v>0</v>
      </c>
      <c r="V1687" s="265">
        <f t="shared" si="1499"/>
        <v>0</v>
      </c>
      <c r="W1687" s="265">
        <f>J1687*N1687</f>
        <v>1937520</v>
      </c>
      <c r="X1687" s="265">
        <f>K1687*N1687</f>
        <v>126000</v>
      </c>
      <c r="Y1687" s="265">
        <f t="shared" si="1509"/>
        <v>2063520</v>
      </c>
      <c r="Z1687" s="265">
        <f>V1687+Y1687</f>
        <v>2063520</v>
      </c>
      <c r="AA1687" s="990"/>
    </row>
    <row r="1688" spans="1:27" s="7" customFormat="1" outlineLevel="3">
      <c r="A1688" s="5"/>
      <c r="B1688" s="5"/>
      <c r="C1688" s="2" t="s">
        <v>1161</v>
      </c>
      <c r="D1688" s="194">
        <v>2</v>
      </c>
      <c r="E1688" s="97">
        <v>2</v>
      </c>
      <c r="F1688" s="277" t="s">
        <v>660</v>
      </c>
      <c r="G1688" s="199">
        <v>844560</v>
      </c>
      <c r="H1688" s="199">
        <v>117600.00000000001</v>
      </c>
      <c r="I1688" s="199">
        <f t="shared" ref="I1688" si="1510">SUM(G1688:H1688)</f>
        <v>962160</v>
      </c>
      <c r="J1688" s="199">
        <f t="shared" si="1506"/>
        <v>1689120</v>
      </c>
      <c r="K1688" s="199">
        <f t="shared" si="1507"/>
        <v>235200.00000000003</v>
      </c>
      <c r="L1688" s="199">
        <f t="shared" si="1508"/>
        <v>1924320</v>
      </c>
      <c r="M1688" s="579">
        <f>'KL TTHT CV DOT 2'!P1687</f>
        <v>0</v>
      </c>
      <c r="N1688" s="579">
        <f>'KL TTHT CV DOT 2'!Q1687</f>
        <v>0.45</v>
      </c>
      <c r="O1688" s="579">
        <f t="shared" si="1466"/>
        <v>0.45</v>
      </c>
      <c r="P1688" s="554">
        <f t="shared" si="1493"/>
        <v>0.9</v>
      </c>
      <c r="Q1688" s="199"/>
      <c r="R1688" s="199"/>
      <c r="S1688" s="554" t="e">
        <f>#REF!+Q1688+R1688</f>
        <v>#REF!</v>
      </c>
      <c r="T1688" s="265">
        <f>M1688*J1688</f>
        <v>0</v>
      </c>
      <c r="U1688" s="265">
        <f>M1688*K1688</f>
        <v>0</v>
      </c>
      <c r="V1688" s="265">
        <f t="shared" si="1499"/>
        <v>0</v>
      </c>
      <c r="W1688" s="265">
        <f>J1688*N1688</f>
        <v>760104</v>
      </c>
      <c r="X1688" s="265">
        <f>K1688*N1688</f>
        <v>105840.00000000001</v>
      </c>
      <c r="Y1688" s="265">
        <f t="shared" si="1509"/>
        <v>865944</v>
      </c>
      <c r="Z1688" s="265">
        <f>V1688+Y1688</f>
        <v>865944</v>
      </c>
      <c r="AA1688" s="990"/>
    </row>
    <row r="1689" spans="1:27" s="7" customFormat="1" outlineLevel="3">
      <c r="A1689" s="5"/>
      <c r="B1689" s="5"/>
      <c r="C1689" s="2" t="s">
        <v>1207</v>
      </c>
      <c r="D1689" s="194">
        <v>2</v>
      </c>
      <c r="E1689" s="97">
        <v>2</v>
      </c>
      <c r="F1689" s="277" t="s">
        <v>660</v>
      </c>
      <c r="G1689" s="199">
        <v>3960600</v>
      </c>
      <c r="H1689" s="199">
        <v>140000</v>
      </c>
      <c r="I1689" s="199">
        <f t="shared" si="1505"/>
        <v>4100600</v>
      </c>
      <c r="J1689" s="199">
        <f t="shared" si="1506"/>
        <v>7921200</v>
      </c>
      <c r="K1689" s="199">
        <f t="shared" si="1507"/>
        <v>280000</v>
      </c>
      <c r="L1689" s="199">
        <f t="shared" si="1508"/>
        <v>8201200</v>
      </c>
      <c r="M1689" s="579">
        <f>'KL TTHT CV DOT 2'!P1688</f>
        <v>0</v>
      </c>
      <c r="N1689" s="579">
        <f>'KL TTHT CV DOT 2'!Q1688</f>
        <v>0.45</v>
      </c>
      <c r="O1689" s="579">
        <f t="shared" si="1466"/>
        <v>0.45</v>
      </c>
      <c r="P1689" s="554">
        <f t="shared" si="1493"/>
        <v>0.9</v>
      </c>
      <c r="Q1689" s="199"/>
      <c r="R1689" s="199"/>
      <c r="S1689" s="554" t="e">
        <f>#REF!+Q1689+R1689</f>
        <v>#REF!</v>
      </c>
      <c r="T1689" s="265">
        <f>M1689*J1689</f>
        <v>0</v>
      </c>
      <c r="U1689" s="265">
        <f>M1689*K1689</f>
        <v>0</v>
      </c>
      <c r="V1689" s="265">
        <f t="shared" si="1499"/>
        <v>0</v>
      </c>
      <c r="W1689" s="265">
        <f>J1689*N1689</f>
        <v>3564540</v>
      </c>
      <c r="X1689" s="265">
        <f>K1689*N1689</f>
        <v>126000</v>
      </c>
      <c r="Y1689" s="265">
        <f t="shared" si="1509"/>
        <v>3690540</v>
      </c>
      <c r="Z1689" s="265">
        <f>V1689+Y1689</f>
        <v>3690540</v>
      </c>
      <c r="AA1689" s="990"/>
    </row>
    <row r="1690" spans="1:27" s="7" customFormat="1" outlineLevel="3">
      <c r="A1690" s="5"/>
      <c r="B1690" s="5"/>
      <c r="C1690" s="2" t="s">
        <v>1208</v>
      </c>
      <c r="D1690" s="194">
        <v>8</v>
      </c>
      <c r="E1690" s="97">
        <v>8</v>
      </c>
      <c r="F1690" s="277" t="s">
        <v>660</v>
      </c>
      <c r="G1690" s="199">
        <v>2484000</v>
      </c>
      <c r="H1690" s="199">
        <v>117600.00000000001</v>
      </c>
      <c r="I1690" s="199">
        <f t="shared" ref="I1690" si="1511">SUM(G1690:H1690)</f>
        <v>2601600</v>
      </c>
      <c r="J1690" s="199">
        <f t="shared" si="1506"/>
        <v>19872000</v>
      </c>
      <c r="K1690" s="199">
        <f t="shared" si="1507"/>
        <v>940800.00000000012</v>
      </c>
      <c r="L1690" s="199">
        <f t="shared" si="1508"/>
        <v>20812800</v>
      </c>
      <c r="M1690" s="579">
        <f>'KL TTHT CV DOT 2'!P1689</f>
        <v>0</v>
      </c>
      <c r="N1690" s="579">
        <f>'KL TTHT CV DOT 2'!Q1689</f>
        <v>0.45</v>
      </c>
      <c r="O1690" s="579">
        <f t="shared" si="1466"/>
        <v>0.45</v>
      </c>
      <c r="P1690" s="554">
        <f t="shared" si="1493"/>
        <v>0.9</v>
      </c>
      <c r="Q1690" s="199"/>
      <c r="R1690" s="199"/>
      <c r="S1690" s="554" t="e">
        <f>#REF!+Q1690+R1690</f>
        <v>#REF!</v>
      </c>
      <c r="T1690" s="265">
        <f>M1690*J1690</f>
        <v>0</v>
      </c>
      <c r="U1690" s="265">
        <f>M1690*K1690</f>
        <v>0</v>
      </c>
      <c r="V1690" s="265">
        <f t="shared" si="1499"/>
        <v>0</v>
      </c>
      <c r="W1690" s="265">
        <f>J1690*N1690</f>
        <v>8942400</v>
      </c>
      <c r="X1690" s="265">
        <f>K1690*N1690</f>
        <v>423360.00000000006</v>
      </c>
      <c r="Y1690" s="265">
        <f t="shared" si="1509"/>
        <v>9365760</v>
      </c>
      <c r="Z1690" s="265">
        <f>V1690+Y1690</f>
        <v>9365760</v>
      </c>
      <c r="AA1690" s="990"/>
    </row>
    <row r="1691" spans="1:27" s="7" customFormat="1" outlineLevel="3">
      <c r="A1691" s="5"/>
      <c r="B1691" s="5"/>
      <c r="C1691" s="401" t="s">
        <v>1175</v>
      </c>
      <c r="D1691" s="194"/>
      <c r="E1691" s="97"/>
      <c r="F1691" s="277"/>
      <c r="G1691" s="199"/>
      <c r="H1691" s="199"/>
      <c r="I1691" s="199"/>
      <c r="J1691" s="174">
        <f>SUBTOTAL(9,J1692:J1696)</f>
        <v>12042039.204545453</v>
      </c>
      <c r="K1691" s="174">
        <f t="shared" ref="K1691:L1691" si="1512">SUBTOTAL(9,K1692:K1696)</f>
        <v>4956818.7104545459</v>
      </c>
      <c r="L1691" s="174">
        <f t="shared" si="1512"/>
        <v>16998857.914999999</v>
      </c>
      <c r="M1691" s="578">
        <f>'KL TTHT CV DOT 2'!P1690</f>
        <v>0</v>
      </c>
      <c r="N1691" s="578">
        <f>'KL TTHT CV DOT 2'!Q1690</f>
        <v>0</v>
      </c>
      <c r="O1691" s="578">
        <f t="shared" si="1466"/>
        <v>0</v>
      </c>
      <c r="P1691" s="558">
        <f t="shared" si="1493"/>
        <v>0</v>
      </c>
      <c r="Q1691" s="174"/>
      <c r="R1691" s="174"/>
      <c r="S1691" s="558" t="e">
        <f>#REF!+Q1691+R1691</f>
        <v>#REF!</v>
      </c>
      <c r="T1691" s="843">
        <f>SUBTOTAL(9,T1692:T1696)</f>
        <v>0</v>
      </c>
      <c r="U1691" s="843">
        <f t="shared" ref="U1691:V1691" si="1513">SUBTOTAL(9,U1692:U1696)</f>
        <v>0</v>
      </c>
      <c r="V1691" s="843">
        <f t="shared" si="1513"/>
        <v>0</v>
      </c>
      <c r="W1691" s="843">
        <f>SUBTOTAL(9,W1692:W1696)</f>
        <v>0</v>
      </c>
      <c r="X1691" s="843">
        <f t="shared" ref="X1691:Y1691" si="1514">SUBTOTAL(9,X1692:X1696)</f>
        <v>0</v>
      </c>
      <c r="Y1691" s="843">
        <f t="shared" si="1514"/>
        <v>0</v>
      </c>
      <c r="Z1691" s="843">
        <f t="shared" ref="Z1691" si="1515">SUBTOTAL(9,Z1692:Z1696)</f>
        <v>0</v>
      </c>
      <c r="AA1691" s="988"/>
    </row>
    <row r="1692" spans="1:27" s="7" customFormat="1" outlineLevel="3">
      <c r="A1692" s="5"/>
      <c r="B1692" s="5"/>
      <c r="C1692" s="2" t="s">
        <v>1176</v>
      </c>
      <c r="D1692" s="194">
        <v>25</v>
      </c>
      <c r="E1692" s="97">
        <v>25</v>
      </c>
      <c r="F1692" s="277" t="s">
        <v>1109</v>
      </c>
      <c r="G1692" s="199">
        <v>236291.34545454543</v>
      </c>
      <c r="H1692" s="199">
        <v>106400.00000000001</v>
      </c>
      <c r="I1692" s="199">
        <f t="shared" ref="I1692:I1695" si="1516">SUM(G1692:H1692)</f>
        <v>342691.34545454546</v>
      </c>
      <c r="J1692" s="199">
        <f t="shared" ref="J1692:J1695" si="1517">G1692*E1692</f>
        <v>5907283.6363636358</v>
      </c>
      <c r="K1692" s="199">
        <f t="shared" ref="K1692:K1695" si="1518">H1692*E1692</f>
        <v>2660000.0000000005</v>
      </c>
      <c r="L1692" s="199">
        <f t="shared" ref="L1692:L1695" si="1519">I1692*E1692</f>
        <v>8567283.6363636367</v>
      </c>
      <c r="M1692" s="579">
        <f>'KL TTHT CV DOT 2'!P1691</f>
        <v>0</v>
      </c>
      <c r="N1692" s="579">
        <f>'KL TTHT CV DOT 2'!Q1691</f>
        <v>0</v>
      </c>
      <c r="O1692" s="579">
        <f t="shared" si="1466"/>
        <v>0</v>
      </c>
      <c r="P1692" s="554">
        <f t="shared" si="1493"/>
        <v>0</v>
      </c>
      <c r="Q1692" s="199"/>
      <c r="R1692" s="199"/>
      <c r="S1692" s="554" t="e">
        <f>#REF!+Q1692+R1692</f>
        <v>#REF!</v>
      </c>
      <c r="T1692" s="265">
        <f>M1692*J1692</f>
        <v>0</v>
      </c>
      <c r="U1692" s="265">
        <f>M1692*K1692</f>
        <v>0</v>
      </c>
      <c r="V1692" s="265">
        <f t="shared" si="1499"/>
        <v>0</v>
      </c>
      <c r="W1692" s="265">
        <f>J1692*N1692</f>
        <v>0</v>
      </c>
      <c r="X1692" s="265">
        <f>K1692*N1692</f>
        <v>0</v>
      </c>
      <c r="Y1692" s="265">
        <f t="shared" ref="Y1692:Y1696" si="1520">W1692+X1692</f>
        <v>0</v>
      </c>
      <c r="Z1692" s="265">
        <f>V1692+Y1692</f>
        <v>0</v>
      </c>
      <c r="AA1692" s="990"/>
    </row>
    <row r="1693" spans="1:27" s="7" customFormat="1" outlineLevel="3">
      <c r="A1693" s="5"/>
      <c r="B1693" s="5"/>
      <c r="C1693" s="2" t="s">
        <v>1178</v>
      </c>
      <c r="D1693" s="194">
        <v>29</v>
      </c>
      <c r="E1693" s="97">
        <v>29</v>
      </c>
      <c r="F1693" s="277" t="s">
        <v>1109</v>
      </c>
      <c r="G1693" s="199">
        <v>104230.8</v>
      </c>
      <c r="H1693" s="199">
        <v>44800.000000000007</v>
      </c>
      <c r="I1693" s="199">
        <f t="shared" si="1516"/>
        <v>149030.80000000002</v>
      </c>
      <c r="J1693" s="199">
        <f t="shared" si="1517"/>
        <v>3022693.2</v>
      </c>
      <c r="K1693" s="199">
        <f t="shared" si="1518"/>
        <v>1299200.0000000002</v>
      </c>
      <c r="L1693" s="199">
        <f t="shared" si="1519"/>
        <v>4321893.2</v>
      </c>
      <c r="M1693" s="579">
        <f>'KL TTHT CV DOT 2'!P1692</f>
        <v>0</v>
      </c>
      <c r="N1693" s="579">
        <f>'KL TTHT CV DOT 2'!Q1692</f>
        <v>0</v>
      </c>
      <c r="O1693" s="579">
        <f t="shared" si="1466"/>
        <v>0</v>
      </c>
      <c r="P1693" s="554">
        <f t="shared" si="1493"/>
        <v>0</v>
      </c>
      <c r="Q1693" s="199"/>
      <c r="R1693" s="199"/>
      <c r="S1693" s="554" t="e">
        <f>#REF!+Q1693+R1693</f>
        <v>#REF!</v>
      </c>
      <c r="T1693" s="265">
        <f>M1693*J1693</f>
        <v>0</v>
      </c>
      <c r="U1693" s="265">
        <f>M1693*K1693</f>
        <v>0</v>
      </c>
      <c r="V1693" s="265">
        <f t="shared" si="1499"/>
        <v>0</v>
      </c>
      <c r="W1693" s="265">
        <f>J1693*N1693</f>
        <v>0</v>
      </c>
      <c r="X1693" s="265">
        <f>K1693*N1693</f>
        <v>0</v>
      </c>
      <c r="Y1693" s="265">
        <f t="shared" si="1520"/>
        <v>0</v>
      </c>
      <c r="Z1693" s="265">
        <f>V1693+Y1693</f>
        <v>0</v>
      </c>
      <c r="AA1693" s="990"/>
    </row>
    <row r="1694" spans="1:27" s="7" customFormat="1" outlineLevel="3">
      <c r="A1694" s="5"/>
      <c r="B1694" s="5"/>
      <c r="C1694" s="2" t="s">
        <v>1180</v>
      </c>
      <c r="D1694" s="194">
        <v>8</v>
      </c>
      <c r="E1694" s="97">
        <v>8</v>
      </c>
      <c r="F1694" s="277" t="s">
        <v>660</v>
      </c>
      <c r="G1694" s="199">
        <v>90000</v>
      </c>
      <c r="H1694" s="199">
        <v>35000</v>
      </c>
      <c r="I1694" s="199">
        <f t="shared" si="1516"/>
        <v>125000</v>
      </c>
      <c r="J1694" s="199">
        <f t="shared" si="1517"/>
        <v>720000</v>
      </c>
      <c r="K1694" s="199">
        <f t="shared" si="1518"/>
        <v>280000</v>
      </c>
      <c r="L1694" s="199">
        <f t="shared" si="1519"/>
        <v>1000000</v>
      </c>
      <c r="M1694" s="579">
        <f>'KL TTHT CV DOT 2'!P1693</f>
        <v>0</v>
      </c>
      <c r="N1694" s="579">
        <f>'KL TTHT CV DOT 2'!Q1693</f>
        <v>0</v>
      </c>
      <c r="O1694" s="579">
        <f t="shared" si="1466"/>
        <v>0</v>
      </c>
      <c r="P1694" s="554">
        <f t="shared" si="1493"/>
        <v>0</v>
      </c>
      <c r="Q1694" s="199"/>
      <c r="R1694" s="199"/>
      <c r="S1694" s="554" t="e">
        <f>#REF!+Q1694+R1694</f>
        <v>#REF!</v>
      </c>
      <c r="T1694" s="265">
        <f>M1694*J1694</f>
        <v>0</v>
      </c>
      <c r="U1694" s="265">
        <f>M1694*K1694</f>
        <v>0</v>
      </c>
      <c r="V1694" s="265">
        <f t="shared" si="1499"/>
        <v>0</v>
      </c>
      <c r="W1694" s="265">
        <f>J1694*N1694</f>
        <v>0</v>
      </c>
      <c r="X1694" s="265">
        <f>K1694*N1694</f>
        <v>0</v>
      </c>
      <c r="Y1694" s="265">
        <f t="shared" si="1520"/>
        <v>0</v>
      </c>
      <c r="Z1694" s="265">
        <f>V1694+Y1694</f>
        <v>0</v>
      </c>
      <c r="AA1694" s="990"/>
    </row>
    <row r="1695" spans="1:27" s="7" customFormat="1" outlineLevel="3">
      <c r="A1695" s="5"/>
      <c r="B1695" s="5"/>
      <c r="C1695" s="2" t="s">
        <v>1151</v>
      </c>
      <c r="D1695" s="194">
        <v>1</v>
      </c>
      <c r="E1695" s="97">
        <v>1</v>
      </c>
      <c r="F1695" s="277" t="s">
        <v>619</v>
      </c>
      <c r="G1695" s="199">
        <v>2392062.3681818182</v>
      </c>
      <c r="H1695" s="199">
        <v>717618.71045454545</v>
      </c>
      <c r="I1695" s="199">
        <f t="shared" si="1516"/>
        <v>3109681.0786363636</v>
      </c>
      <c r="J1695" s="199">
        <f t="shared" si="1517"/>
        <v>2392062.3681818182</v>
      </c>
      <c r="K1695" s="199">
        <f t="shared" si="1518"/>
        <v>717618.71045454545</v>
      </c>
      <c r="L1695" s="199">
        <f t="shared" si="1519"/>
        <v>3109681.0786363636</v>
      </c>
      <c r="M1695" s="579">
        <f>'KL TTHT CV DOT 2'!P1694</f>
        <v>0</v>
      </c>
      <c r="N1695" s="579">
        <f>'KL TTHT CV DOT 2'!Q1694</f>
        <v>0</v>
      </c>
      <c r="O1695" s="579">
        <f t="shared" si="1466"/>
        <v>0</v>
      </c>
      <c r="P1695" s="554">
        <f t="shared" si="1493"/>
        <v>0</v>
      </c>
      <c r="Q1695" s="199"/>
      <c r="R1695" s="199"/>
      <c r="S1695" s="554" t="e">
        <f>#REF!+Q1695+R1695</f>
        <v>#REF!</v>
      </c>
      <c r="T1695" s="265">
        <f>M1695*J1695</f>
        <v>0</v>
      </c>
      <c r="U1695" s="265">
        <f>M1695*K1695</f>
        <v>0</v>
      </c>
      <c r="V1695" s="265">
        <f t="shared" si="1499"/>
        <v>0</v>
      </c>
      <c r="W1695" s="265">
        <f>J1695*N1695</f>
        <v>0</v>
      </c>
      <c r="X1695" s="265">
        <f>K1695*N1695</f>
        <v>0</v>
      </c>
      <c r="Y1695" s="265">
        <f t="shared" si="1520"/>
        <v>0</v>
      </c>
      <c r="Z1695" s="265">
        <f>V1695+Y1695</f>
        <v>0</v>
      </c>
      <c r="AA1695" s="990"/>
    </row>
    <row r="1696" spans="1:27" s="7" customFormat="1" outlineLevel="3">
      <c r="A1696" s="5"/>
      <c r="B1696" s="5"/>
      <c r="C1696" s="2"/>
      <c r="D1696" s="194"/>
      <c r="E1696" s="97"/>
      <c r="F1696" s="277"/>
      <c r="G1696" s="199"/>
      <c r="H1696" s="199"/>
      <c r="I1696" s="199"/>
      <c r="J1696" s="199"/>
      <c r="K1696" s="199"/>
      <c r="L1696" s="199"/>
      <c r="M1696" s="579">
        <f>'KL TTHT CV DOT 2'!P1695</f>
        <v>0</v>
      </c>
      <c r="N1696" s="579">
        <f>'KL TTHT CV DOT 2'!Q1695</f>
        <v>0</v>
      </c>
      <c r="O1696" s="579">
        <f t="shared" si="1466"/>
        <v>0</v>
      </c>
      <c r="P1696" s="554">
        <f t="shared" si="1493"/>
        <v>0</v>
      </c>
      <c r="Q1696" s="199"/>
      <c r="R1696" s="199"/>
      <c r="S1696" s="554" t="e">
        <f>#REF!+Q1696+R1696</f>
        <v>#REF!</v>
      </c>
      <c r="T1696" s="265">
        <f>M1696*J1696</f>
        <v>0</v>
      </c>
      <c r="U1696" s="265">
        <f>M1696*K1696</f>
        <v>0</v>
      </c>
      <c r="V1696" s="265">
        <f t="shared" si="1499"/>
        <v>0</v>
      </c>
      <c r="W1696" s="265">
        <f>J1696*N1696</f>
        <v>0</v>
      </c>
      <c r="X1696" s="265">
        <f>K1696*N1696</f>
        <v>0</v>
      </c>
      <c r="Y1696" s="265">
        <f t="shared" si="1520"/>
        <v>0</v>
      </c>
      <c r="Z1696" s="265">
        <f>V1696+Y1696</f>
        <v>0</v>
      </c>
      <c r="AA1696" s="990"/>
    </row>
    <row r="1697" spans="1:27" s="7" customFormat="1" outlineLevel="3">
      <c r="A1697" s="5"/>
      <c r="B1697" s="5"/>
      <c r="C1697" s="401" t="s">
        <v>1138</v>
      </c>
      <c r="D1697" s="194"/>
      <c r="E1697" s="97"/>
      <c r="F1697" s="277"/>
      <c r="G1697" s="199"/>
      <c r="H1697" s="199"/>
      <c r="I1697" s="199"/>
      <c r="J1697" s="174">
        <f>SUBTOTAL(9,J1698:J1702)</f>
        <v>16282435.192627124</v>
      </c>
      <c r="K1697" s="174">
        <f>SUBTOTAL(9,K1698:K1702)</f>
        <v>4948650.4806336695</v>
      </c>
      <c r="L1697" s="174">
        <f>SUBTOTAL(9,L1698:L1702)</f>
        <v>21231085.673260793</v>
      </c>
      <c r="M1697" s="578">
        <f>'KL TTHT CV DOT 2'!P1696</f>
        <v>0</v>
      </c>
      <c r="N1697" s="578">
        <f>'KL TTHT CV DOT 2'!Q1696</f>
        <v>0</v>
      </c>
      <c r="O1697" s="578">
        <f t="shared" si="1466"/>
        <v>0</v>
      </c>
      <c r="P1697" s="558">
        <f t="shared" si="1493"/>
        <v>0</v>
      </c>
      <c r="Q1697" s="174"/>
      <c r="R1697" s="174"/>
      <c r="S1697" s="558" t="e">
        <f>#REF!+Q1697+R1697</f>
        <v>#REF!</v>
      </c>
      <c r="T1697" s="843">
        <f t="shared" ref="T1697:Z1697" si="1521">SUBTOTAL(9,T1698:T1702)</f>
        <v>0</v>
      </c>
      <c r="U1697" s="843">
        <f t="shared" si="1521"/>
        <v>0</v>
      </c>
      <c r="V1697" s="843">
        <f t="shared" si="1521"/>
        <v>0</v>
      </c>
      <c r="W1697" s="843">
        <f t="shared" si="1521"/>
        <v>0</v>
      </c>
      <c r="X1697" s="843">
        <f t="shared" si="1521"/>
        <v>0</v>
      </c>
      <c r="Y1697" s="843">
        <f t="shared" si="1521"/>
        <v>0</v>
      </c>
      <c r="Z1697" s="843">
        <f t="shared" si="1521"/>
        <v>0</v>
      </c>
      <c r="AA1697" s="988"/>
    </row>
    <row r="1698" spans="1:27" s="7" customFormat="1" outlineLevel="3">
      <c r="A1698" s="5"/>
      <c r="B1698" s="5"/>
      <c r="C1698" s="2" t="s">
        <v>1181</v>
      </c>
      <c r="D1698" s="194">
        <v>3</v>
      </c>
      <c r="E1698" s="97">
        <v>3</v>
      </c>
      <c r="F1698" s="277" t="s">
        <v>660</v>
      </c>
      <c r="G1698" s="199">
        <v>2875000</v>
      </c>
      <c r="H1698" s="199">
        <v>82500</v>
      </c>
      <c r="I1698" s="199">
        <f>SUM(G1698:H1698)</f>
        <v>2957500</v>
      </c>
      <c r="J1698" s="199">
        <f>G1698*E1698</f>
        <v>8625000</v>
      </c>
      <c r="K1698" s="199">
        <f>H1698*E1698</f>
        <v>247500</v>
      </c>
      <c r="L1698" s="199">
        <f>I1698*E1698</f>
        <v>8872500</v>
      </c>
      <c r="M1698" s="579">
        <f>'KL TTHT CV DOT 2'!P1697</f>
        <v>0</v>
      </c>
      <c r="N1698" s="579">
        <f>'KL TTHT CV DOT 2'!Q1697</f>
        <v>0</v>
      </c>
      <c r="O1698" s="579">
        <f t="shared" si="1466"/>
        <v>0</v>
      </c>
      <c r="P1698" s="554">
        <f t="shared" si="1493"/>
        <v>0</v>
      </c>
      <c r="Q1698" s="199"/>
      <c r="R1698" s="199"/>
      <c r="S1698" s="554" t="e">
        <f>#REF!+Q1698+R1698</f>
        <v>#REF!</v>
      </c>
      <c r="T1698" s="265">
        <f>M1698*J1698</f>
        <v>0</v>
      </c>
      <c r="U1698" s="265">
        <f>M1698*K1698</f>
        <v>0</v>
      </c>
      <c r="V1698" s="265">
        <f t="shared" si="1499"/>
        <v>0</v>
      </c>
      <c r="W1698" s="265">
        <f>J1698*N1698</f>
        <v>0</v>
      </c>
      <c r="X1698" s="265">
        <f>K1698*N1698</f>
        <v>0</v>
      </c>
      <c r="Y1698" s="265">
        <f t="shared" ref="Y1698:Y1702" si="1522">W1698+X1698</f>
        <v>0</v>
      </c>
      <c r="Z1698" s="265">
        <f>V1698+Y1698</f>
        <v>0</v>
      </c>
      <c r="AA1698" s="990"/>
    </row>
    <row r="1699" spans="1:27" s="7" customFormat="1" outlineLevel="3">
      <c r="A1699" s="5"/>
      <c r="B1699" s="5"/>
      <c r="C1699" s="2" t="s">
        <v>812</v>
      </c>
      <c r="D1699" s="194">
        <v>220</v>
      </c>
      <c r="E1699" s="97">
        <v>220</v>
      </c>
      <c r="F1699" s="277" t="s">
        <v>624</v>
      </c>
      <c r="G1699" s="199">
        <v>22980.09</v>
      </c>
      <c r="H1699" s="199">
        <v>5743.9305000000022</v>
      </c>
      <c r="I1699" s="199">
        <f>SUM(G1699:H1699)</f>
        <v>28724.020500000002</v>
      </c>
      <c r="J1699" s="199">
        <f>G1699*E1699</f>
        <v>5055619.8</v>
      </c>
      <c r="K1699" s="199">
        <f>H1699*E1699</f>
        <v>1263664.7100000004</v>
      </c>
      <c r="L1699" s="199">
        <f>I1699*E1699</f>
        <v>6319284.5100000007</v>
      </c>
      <c r="M1699" s="579">
        <f>'KL TTHT CV DOT 2'!P1698</f>
        <v>0</v>
      </c>
      <c r="N1699" s="579">
        <f>'KL TTHT CV DOT 2'!Q1698</f>
        <v>0</v>
      </c>
      <c r="O1699" s="579">
        <f t="shared" si="1466"/>
        <v>0</v>
      </c>
      <c r="P1699" s="554">
        <f t="shared" si="1493"/>
        <v>0</v>
      </c>
      <c r="Q1699" s="199"/>
      <c r="R1699" s="199"/>
      <c r="S1699" s="554" t="e">
        <f>#REF!+Q1699+R1699</f>
        <v>#REF!</v>
      </c>
      <c r="T1699" s="265">
        <f>M1699*J1699</f>
        <v>0</v>
      </c>
      <c r="U1699" s="265">
        <f>M1699*K1699</f>
        <v>0</v>
      </c>
      <c r="V1699" s="265">
        <f t="shared" si="1499"/>
        <v>0</v>
      </c>
      <c r="W1699" s="265">
        <f>J1699*N1699</f>
        <v>0</v>
      </c>
      <c r="X1699" s="265">
        <f>K1699*N1699</f>
        <v>0</v>
      </c>
      <c r="Y1699" s="265">
        <f t="shared" si="1522"/>
        <v>0</v>
      </c>
      <c r="Z1699" s="265">
        <f>V1699+Y1699</f>
        <v>0</v>
      </c>
      <c r="AA1699" s="990"/>
    </row>
    <row r="1700" spans="1:27" s="7" customFormat="1" outlineLevel="3">
      <c r="A1700" s="5"/>
      <c r="B1700" s="5"/>
      <c r="C1700" s="2" t="s">
        <v>928</v>
      </c>
      <c r="D1700" s="194">
        <v>220</v>
      </c>
      <c r="E1700" s="97">
        <v>220</v>
      </c>
      <c r="F1700" s="277" t="s">
        <v>624</v>
      </c>
      <c r="G1700" s="199">
        <v>8773.9726027397246</v>
      </c>
      <c r="H1700" s="199">
        <v>14594.016411764707</v>
      </c>
      <c r="I1700" s="199">
        <f t="shared" ref="I1700:I1702" si="1523">SUM(G1700:H1700)</f>
        <v>23367.989014504434</v>
      </c>
      <c r="J1700" s="199">
        <f t="shared" ref="J1700:J1702" si="1524">G1700*E1700</f>
        <v>1930273.9726027395</v>
      </c>
      <c r="K1700" s="199">
        <f t="shared" ref="K1700:K1702" si="1525">H1700*E1700</f>
        <v>3210683.6105882358</v>
      </c>
      <c r="L1700" s="199">
        <f t="shared" ref="L1700:L1702" si="1526">I1700*E1700</f>
        <v>5140957.5831909757</v>
      </c>
      <c r="M1700" s="579">
        <f>'KL TTHT CV DOT 2'!P1699</f>
        <v>0</v>
      </c>
      <c r="N1700" s="579">
        <f>'KL TTHT CV DOT 2'!Q1699</f>
        <v>0</v>
      </c>
      <c r="O1700" s="579">
        <f t="shared" si="1466"/>
        <v>0</v>
      </c>
      <c r="P1700" s="554">
        <f t="shared" si="1493"/>
        <v>0</v>
      </c>
      <c r="Q1700" s="199"/>
      <c r="R1700" s="199"/>
      <c r="S1700" s="554" t="e">
        <f>#REF!+Q1700+R1700</f>
        <v>#REF!</v>
      </c>
      <c r="T1700" s="265">
        <f>M1700*J1700</f>
        <v>0</v>
      </c>
      <c r="U1700" s="265">
        <f>M1700*K1700</f>
        <v>0</v>
      </c>
      <c r="V1700" s="265">
        <f t="shared" si="1499"/>
        <v>0</v>
      </c>
      <c r="W1700" s="265">
        <f>J1700*N1700</f>
        <v>0</v>
      </c>
      <c r="X1700" s="265">
        <f>K1700*N1700</f>
        <v>0</v>
      </c>
      <c r="Y1700" s="265">
        <f t="shared" si="1522"/>
        <v>0</v>
      </c>
      <c r="Z1700" s="265">
        <f>V1700+Y1700</f>
        <v>0</v>
      </c>
      <c r="AA1700" s="990"/>
    </row>
    <row r="1701" spans="1:27" s="7" customFormat="1" outlineLevel="3">
      <c r="A1701" s="5"/>
      <c r="B1701" s="5"/>
      <c r="C1701" s="2" t="s">
        <v>1183</v>
      </c>
      <c r="D1701" s="194">
        <v>6</v>
      </c>
      <c r="E1701" s="97">
        <v>6</v>
      </c>
      <c r="F1701" s="277" t="s">
        <v>624</v>
      </c>
      <c r="G1701" s="199">
        <v>3554.7229199999997</v>
      </c>
      <c r="H1701" s="199">
        <v>5289.7058823529414</v>
      </c>
      <c r="I1701" s="199">
        <f t="shared" si="1523"/>
        <v>8844.4288023529407</v>
      </c>
      <c r="J1701" s="199">
        <f t="shared" si="1524"/>
        <v>21328.337519999997</v>
      </c>
      <c r="K1701" s="199">
        <f t="shared" si="1525"/>
        <v>31738.23529411765</v>
      </c>
      <c r="L1701" s="199">
        <f t="shared" si="1526"/>
        <v>53066.572814117644</v>
      </c>
      <c r="M1701" s="579">
        <f>'KL TTHT CV DOT 2'!P1700</f>
        <v>0</v>
      </c>
      <c r="N1701" s="579">
        <f>'KL TTHT CV DOT 2'!Q1700</f>
        <v>0</v>
      </c>
      <c r="O1701" s="579">
        <f t="shared" si="1466"/>
        <v>0</v>
      </c>
      <c r="P1701" s="554">
        <f t="shared" si="1493"/>
        <v>0</v>
      </c>
      <c r="Q1701" s="199"/>
      <c r="R1701" s="199"/>
      <c r="S1701" s="554" t="e">
        <f>#REF!+Q1701+R1701</f>
        <v>#REF!</v>
      </c>
      <c r="T1701" s="265">
        <f>M1701*J1701</f>
        <v>0</v>
      </c>
      <c r="U1701" s="265">
        <f>M1701*K1701</f>
        <v>0</v>
      </c>
      <c r="V1701" s="265">
        <f t="shared" si="1499"/>
        <v>0</v>
      </c>
      <c r="W1701" s="265">
        <f>J1701*N1701</f>
        <v>0</v>
      </c>
      <c r="X1701" s="265">
        <f>K1701*N1701</f>
        <v>0</v>
      </c>
      <c r="Y1701" s="265">
        <f t="shared" si="1522"/>
        <v>0</v>
      </c>
      <c r="Z1701" s="265">
        <f>V1701+Y1701</f>
        <v>0</v>
      </c>
      <c r="AA1701" s="990"/>
    </row>
    <row r="1702" spans="1:27" s="7" customFormat="1" outlineLevel="3">
      <c r="A1702" s="5"/>
      <c r="B1702" s="5"/>
      <c r="C1702" s="2" t="s">
        <v>657</v>
      </c>
      <c r="D1702" s="194">
        <v>1</v>
      </c>
      <c r="E1702" s="97">
        <v>1</v>
      </c>
      <c r="F1702" s="277" t="s">
        <v>619</v>
      </c>
      <c r="G1702" s="199">
        <v>650213.08250438352</v>
      </c>
      <c r="H1702" s="199">
        <v>195063.92475131506</v>
      </c>
      <c r="I1702" s="199">
        <f t="shared" si="1523"/>
        <v>845277.00725569855</v>
      </c>
      <c r="J1702" s="199">
        <f t="shared" si="1524"/>
        <v>650213.08250438352</v>
      </c>
      <c r="K1702" s="199">
        <f t="shared" si="1525"/>
        <v>195063.92475131506</v>
      </c>
      <c r="L1702" s="199">
        <f t="shared" si="1526"/>
        <v>845277.00725569855</v>
      </c>
      <c r="M1702" s="579">
        <f>'KL TTHT CV DOT 2'!P1701</f>
        <v>0</v>
      </c>
      <c r="N1702" s="579">
        <f>'KL TTHT CV DOT 2'!Q1701</f>
        <v>0</v>
      </c>
      <c r="O1702" s="579">
        <f t="shared" si="1466"/>
        <v>0</v>
      </c>
      <c r="P1702" s="554">
        <f t="shared" si="1493"/>
        <v>0</v>
      </c>
      <c r="Q1702" s="199"/>
      <c r="R1702" s="199"/>
      <c r="S1702" s="554" t="e">
        <f>#REF!+Q1702+R1702</f>
        <v>#REF!</v>
      </c>
      <c r="T1702" s="265">
        <f>M1702*J1702</f>
        <v>0</v>
      </c>
      <c r="U1702" s="265">
        <f>M1702*K1702</f>
        <v>0</v>
      </c>
      <c r="V1702" s="265">
        <f t="shared" si="1499"/>
        <v>0</v>
      </c>
      <c r="W1702" s="265">
        <f>J1702*N1702</f>
        <v>0</v>
      </c>
      <c r="X1702" s="265">
        <f>K1702*N1702</f>
        <v>0</v>
      </c>
      <c r="Y1702" s="265">
        <f t="shared" si="1522"/>
        <v>0</v>
      </c>
      <c r="Z1702" s="265">
        <f>V1702+Y1702</f>
        <v>0</v>
      </c>
      <c r="AA1702" s="990"/>
    </row>
    <row r="1703" spans="1:27" s="7" customFormat="1" outlineLevel="2">
      <c r="A1703" s="5"/>
      <c r="B1703" s="5"/>
      <c r="C1703" s="401" t="s">
        <v>1210</v>
      </c>
      <c r="D1703" s="194"/>
      <c r="E1703" s="97"/>
      <c r="F1703" s="277"/>
      <c r="G1703" s="199"/>
      <c r="H1703" s="199"/>
      <c r="I1703" s="199"/>
      <c r="J1703" s="174">
        <f>SUBTOTAL(9,J1704:J1730)</f>
        <v>20000000</v>
      </c>
      <c r="K1703" s="174">
        <f t="shared" ref="K1703:L1703" si="1527">SUBTOTAL(9,K1704:K1730)</f>
        <v>3000000</v>
      </c>
      <c r="L1703" s="174">
        <f t="shared" si="1527"/>
        <v>23000000</v>
      </c>
      <c r="M1703" s="578">
        <f>'KL TTHT CV DOT 2'!P1702</f>
        <v>0</v>
      </c>
      <c r="N1703" s="578">
        <f>'KL TTHT CV DOT 2'!Q1702</f>
        <v>0</v>
      </c>
      <c r="O1703" s="578">
        <f t="shared" si="1466"/>
        <v>0</v>
      </c>
      <c r="P1703" s="558">
        <f t="shared" si="1493"/>
        <v>0</v>
      </c>
      <c r="Q1703" s="174"/>
      <c r="R1703" s="174"/>
      <c r="S1703" s="558" t="e">
        <f>#REF!+Q1703+R1703</f>
        <v>#REF!</v>
      </c>
      <c r="T1703" s="843">
        <f>SUBTOTAL(9,T1704:T1730)</f>
        <v>0</v>
      </c>
      <c r="U1703" s="843">
        <f t="shared" ref="U1703:V1703" si="1528">SUBTOTAL(9,U1704:U1730)</f>
        <v>0</v>
      </c>
      <c r="V1703" s="843">
        <f t="shared" si="1528"/>
        <v>0</v>
      </c>
      <c r="W1703" s="843">
        <f>SUBTOTAL(9,W1704:W1730)</f>
        <v>0</v>
      </c>
      <c r="X1703" s="843">
        <f t="shared" ref="X1703:Y1703" si="1529">SUBTOTAL(9,X1704:X1730)</f>
        <v>0</v>
      </c>
      <c r="Y1703" s="843">
        <f t="shared" si="1529"/>
        <v>0</v>
      </c>
      <c r="Z1703" s="843">
        <f t="shared" ref="Z1703" si="1530">SUBTOTAL(9,Z1704:Z1730)</f>
        <v>0</v>
      </c>
      <c r="AA1703" s="988"/>
    </row>
    <row r="1704" spans="1:27" s="7" customFormat="1" outlineLevel="3">
      <c r="A1704" s="5"/>
      <c r="B1704" s="5"/>
      <c r="C1704" s="401" t="s">
        <v>1141</v>
      </c>
      <c r="D1704" s="194"/>
      <c r="E1704" s="97"/>
      <c r="F1704" s="277"/>
      <c r="G1704" s="199"/>
      <c r="H1704" s="199"/>
      <c r="I1704" s="199"/>
      <c r="J1704" s="174">
        <f>SUBTOTAL(9,J1705:J1706)</f>
        <v>0</v>
      </c>
      <c r="K1704" s="174">
        <f t="shared" ref="K1704:L1704" si="1531">SUBTOTAL(9,K1705:K1706)</f>
        <v>0</v>
      </c>
      <c r="L1704" s="174">
        <f t="shared" si="1531"/>
        <v>0</v>
      </c>
      <c r="M1704" s="578">
        <f>'KL TTHT CV DOT 2'!P1703</f>
        <v>0</v>
      </c>
      <c r="N1704" s="578">
        <f>'KL TTHT CV DOT 2'!Q1703</f>
        <v>0</v>
      </c>
      <c r="O1704" s="578">
        <f t="shared" si="1466"/>
        <v>0</v>
      </c>
      <c r="P1704" s="558">
        <f t="shared" si="1493"/>
        <v>0</v>
      </c>
      <c r="Q1704" s="174"/>
      <c r="R1704" s="174"/>
      <c r="S1704" s="558" t="e">
        <f>#REF!+Q1704+R1704</f>
        <v>#REF!</v>
      </c>
      <c r="T1704" s="843">
        <f>SUBTOTAL(9,T1705:T1706)</f>
        <v>0</v>
      </c>
      <c r="U1704" s="843">
        <f t="shared" ref="U1704:V1704" si="1532">SUBTOTAL(9,U1705:U1706)</f>
        <v>0</v>
      </c>
      <c r="V1704" s="843">
        <f t="shared" si="1532"/>
        <v>0</v>
      </c>
      <c r="W1704" s="843">
        <f>SUBTOTAL(9,W1705:W1706)</f>
        <v>0</v>
      </c>
      <c r="X1704" s="843">
        <f t="shared" ref="X1704:Y1704" si="1533">SUBTOTAL(9,X1705:X1706)</f>
        <v>0</v>
      </c>
      <c r="Y1704" s="843">
        <f t="shared" si="1533"/>
        <v>0</v>
      </c>
      <c r="Z1704" s="843">
        <f t="shared" ref="Z1704" si="1534">SUBTOTAL(9,Z1705:Z1706)</f>
        <v>0</v>
      </c>
      <c r="AA1704" s="988"/>
    </row>
    <row r="1705" spans="1:27" s="7" customFormat="1" ht="26.4" outlineLevel="3">
      <c r="A1705" s="5"/>
      <c r="B1705" s="5"/>
      <c r="C1705" s="2" t="s">
        <v>1211</v>
      </c>
      <c r="D1705" s="194">
        <v>3</v>
      </c>
      <c r="E1705" s="97"/>
      <c r="F1705" s="277" t="s">
        <v>660</v>
      </c>
      <c r="G1705" s="199">
        <v>4658448</v>
      </c>
      <c r="H1705" s="199">
        <v>495000.00000000006</v>
      </c>
      <c r="I1705" s="199">
        <f t="shared" ref="I1705:I1706" si="1535">SUM(G1705:H1705)</f>
        <v>5153448</v>
      </c>
      <c r="J1705" s="199">
        <f t="shared" ref="J1705:J1706" si="1536">G1705*E1705</f>
        <v>0</v>
      </c>
      <c r="K1705" s="199">
        <f t="shared" ref="K1705:K1706" si="1537">H1705*E1705</f>
        <v>0</v>
      </c>
      <c r="L1705" s="199">
        <f t="shared" ref="L1705:L1706" si="1538">I1705*E1705</f>
        <v>0</v>
      </c>
      <c r="M1705" s="579">
        <f>'KL TTHT CV DOT 2'!P1704</f>
        <v>0</v>
      </c>
      <c r="N1705" s="579">
        <f>'KL TTHT CV DOT 2'!Q1704</f>
        <v>0</v>
      </c>
      <c r="O1705" s="579">
        <f t="shared" si="1466"/>
        <v>0</v>
      </c>
      <c r="P1705" s="554">
        <f t="shared" si="1493"/>
        <v>0</v>
      </c>
      <c r="Q1705" s="199"/>
      <c r="R1705" s="199"/>
      <c r="S1705" s="554" t="e">
        <f>#REF!+Q1705+R1705</f>
        <v>#REF!</v>
      </c>
      <c r="T1705" s="265">
        <f>M1705*J1705</f>
        <v>0</v>
      </c>
      <c r="U1705" s="265">
        <f>M1705*K1705</f>
        <v>0</v>
      </c>
      <c r="V1705" s="265">
        <f t="shared" si="1499"/>
        <v>0</v>
      </c>
      <c r="W1705" s="265">
        <f>J1705*N1705</f>
        <v>0</v>
      </c>
      <c r="X1705" s="265">
        <f>K1705*N1705</f>
        <v>0</v>
      </c>
      <c r="Y1705" s="265">
        <f t="shared" ref="Y1705:Y1706" si="1539">W1705+X1705</f>
        <v>0</v>
      </c>
      <c r="Z1705" s="265">
        <f>V1705+Y1705</f>
        <v>0</v>
      </c>
      <c r="AA1705" s="990"/>
    </row>
    <row r="1706" spans="1:27" s="6" customFormat="1" outlineLevel="3">
      <c r="A1706" s="8"/>
      <c r="B1706" s="8"/>
      <c r="C1706" s="25" t="s">
        <v>1151</v>
      </c>
      <c r="D1706" s="97">
        <v>1</v>
      </c>
      <c r="E1706" s="97"/>
      <c r="F1706" s="18" t="s">
        <v>619</v>
      </c>
      <c r="G1706" s="199">
        <v>0</v>
      </c>
      <c r="H1706" s="199">
        <v>0</v>
      </c>
      <c r="I1706" s="71">
        <f t="shared" si="1535"/>
        <v>0</v>
      </c>
      <c r="J1706" s="71">
        <f t="shared" si="1536"/>
        <v>0</v>
      </c>
      <c r="K1706" s="71">
        <f t="shared" si="1537"/>
        <v>0</v>
      </c>
      <c r="L1706" s="71">
        <f t="shared" si="1538"/>
        <v>0</v>
      </c>
      <c r="M1706" s="570">
        <f>'KL TTHT CV DOT 2'!P1705</f>
        <v>0</v>
      </c>
      <c r="N1706" s="570">
        <f>'KL TTHT CV DOT 2'!Q1705</f>
        <v>0</v>
      </c>
      <c r="O1706" s="570">
        <f t="shared" si="1466"/>
        <v>0</v>
      </c>
      <c r="P1706" s="552">
        <f t="shared" si="1493"/>
        <v>0</v>
      </c>
      <c r="Q1706" s="71"/>
      <c r="R1706" s="71"/>
      <c r="S1706" s="552" t="e">
        <f>#REF!+Q1706+R1706</f>
        <v>#REF!</v>
      </c>
      <c r="T1706" s="257">
        <f>M1706*J1706</f>
        <v>0</v>
      </c>
      <c r="U1706" s="257">
        <f>M1706*K1706</f>
        <v>0</v>
      </c>
      <c r="V1706" s="257">
        <f t="shared" si="1499"/>
        <v>0</v>
      </c>
      <c r="W1706" s="257">
        <f>J1706*N1706</f>
        <v>0</v>
      </c>
      <c r="X1706" s="257">
        <f>K1706*N1706</f>
        <v>0</v>
      </c>
      <c r="Y1706" s="257">
        <f t="shared" si="1539"/>
        <v>0</v>
      </c>
      <c r="Z1706" s="257">
        <f>V1706+Y1706</f>
        <v>0</v>
      </c>
      <c r="AA1706" s="990"/>
    </row>
    <row r="1707" spans="1:27" s="6" customFormat="1" outlineLevel="3">
      <c r="A1707" s="8"/>
      <c r="B1707" s="8"/>
      <c r="C1707" s="28" t="s">
        <v>1152</v>
      </c>
      <c r="D1707" s="97"/>
      <c r="E1707" s="97"/>
      <c r="F1707" s="18"/>
      <c r="G1707" s="71"/>
      <c r="H1707" s="71"/>
      <c r="I1707" s="71"/>
      <c r="J1707" s="82">
        <f>SUBTOTAL(9,J1708:J1715)</f>
        <v>0</v>
      </c>
      <c r="K1707" s="82">
        <f t="shared" ref="K1707:L1707" si="1540">SUBTOTAL(9,K1708:K1715)</f>
        <v>0</v>
      </c>
      <c r="L1707" s="82">
        <f t="shared" si="1540"/>
        <v>0</v>
      </c>
      <c r="M1707" s="576">
        <f>'KL TTHT CV DOT 2'!P1706</f>
        <v>0</v>
      </c>
      <c r="N1707" s="576">
        <f>'KL TTHT CV DOT 2'!Q1706</f>
        <v>0</v>
      </c>
      <c r="O1707" s="576">
        <f t="shared" si="1466"/>
        <v>0</v>
      </c>
      <c r="P1707" s="553">
        <f t="shared" si="1493"/>
        <v>0</v>
      </c>
      <c r="Q1707" s="82"/>
      <c r="R1707" s="82"/>
      <c r="S1707" s="553" t="e">
        <f>#REF!+Q1707+R1707</f>
        <v>#REF!</v>
      </c>
      <c r="T1707" s="266">
        <f>SUBTOTAL(9,T1708:T1715)</f>
        <v>0</v>
      </c>
      <c r="U1707" s="266">
        <f t="shared" ref="U1707:V1707" si="1541">SUBTOTAL(9,U1708:U1715)</f>
        <v>0</v>
      </c>
      <c r="V1707" s="266">
        <f t="shared" si="1541"/>
        <v>0</v>
      </c>
      <c r="W1707" s="266">
        <f>SUBTOTAL(9,W1708:W1715)</f>
        <v>0</v>
      </c>
      <c r="X1707" s="266">
        <f t="shared" ref="X1707:Y1707" si="1542">SUBTOTAL(9,X1708:X1715)</f>
        <v>0</v>
      </c>
      <c r="Y1707" s="266">
        <f t="shared" si="1542"/>
        <v>0</v>
      </c>
      <c r="Z1707" s="266">
        <f t="shared" ref="Z1707" si="1543">SUBTOTAL(9,Z1708:Z1715)</f>
        <v>0</v>
      </c>
      <c r="AA1707" s="988"/>
    </row>
    <row r="1708" spans="1:27" s="6" customFormat="1" outlineLevel="3">
      <c r="A1708" s="8"/>
      <c r="B1708" s="8"/>
      <c r="C1708" s="25" t="s">
        <v>1212</v>
      </c>
      <c r="D1708" s="97">
        <v>4</v>
      </c>
      <c r="E1708" s="97"/>
      <c r="F1708" s="18" t="s">
        <v>660</v>
      </c>
      <c r="G1708" s="199">
        <v>1484880</v>
      </c>
      <c r="H1708" s="199">
        <v>84000.000000000015</v>
      </c>
      <c r="I1708" s="71">
        <f t="shared" ref="I1708:I1714" si="1544">SUM(G1708:H1708)</f>
        <v>1568880</v>
      </c>
      <c r="J1708" s="71">
        <f t="shared" ref="J1708:J1715" si="1545">G1708*E1708</f>
        <v>0</v>
      </c>
      <c r="K1708" s="71">
        <f t="shared" ref="K1708:K1715" si="1546">H1708*E1708</f>
        <v>0</v>
      </c>
      <c r="L1708" s="71">
        <f t="shared" ref="L1708:L1715" si="1547">I1708*E1708</f>
        <v>0</v>
      </c>
      <c r="M1708" s="570">
        <f>'KL TTHT CV DOT 2'!P1707</f>
        <v>0</v>
      </c>
      <c r="N1708" s="570">
        <f>'KL TTHT CV DOT 2'!Q1707</f>
        <v>0</v>
      </c>
      <c r="O1708" s="570">
        <f t="shared" si="1466"/>
        <v>0</v>
      </c>
      <c r="P1708" s="552">
        <f t="shared" si="1493"/>
        <v>0</v>
      </c>
      <c r="Q1708" s="71"/>
      <c r="R1708" s="71"/>
      <c r="S1708" s="552" t="e">
        <f>#REF!+Q1708+R1708</f>
        <v>#REF!</v>
      </c>
      <c r="T1708" s="257">
        <f t="shared" ref="T1708:T1715" si="1548">M1708*J1708</f>
        <v>0</v>
      </c>
      <c r="U1708" s="257">
        <f t="shared" ref="U1708:U1715" si="1549">M1708*K1708</f>
        <v>0</v>
      </c>
      <c r="V1708" s="257">
        <f t="shared" si="1499"/>
        <v>0</v>
      </c>
      <c r="W1708" s="257">
        <f t="shared" ref="W1708:W1715" si="1550">J1708*N1708</f>
        <v>0</v>
      </c>
      <c r="X1708" s="257">
        <f t="shared" ref="X1708:X1715" si="1551">K1708*N1708</f>
        <v>0</v>
      </c>
      <c r="Y1708" s="257">
        <f t="shared" ref="Y1708:Y1715" si="1552">W1708+X1708</f>
        <v>0</v>
      </c>
      <c r="Z1708" s="257">
        <f t="shared" ref="Z1708:Z1715" si="1553">V1708+Y1708</f>
        <v>0</v>
      </c>
      <c r="AA1708" s="990"/>
    </row>
    <row r="1709" spans="1:27" s="6" customFormat="1" outlineLevel="3">
      <c r="A1709" s="8"/>
      <c r="B1709" s="8"/>
      <c r="C1709" s="25" t="s">
        <v>1155</v>
      </c>
      <c r="D1709" s="97">
        <v>19</v>
      </c>
      <c r="E1709" s="97"/>
      <c r="F1709" s="18" t="s">
        <v>660</v>
      </c>
      <c r="G1709" s="199">
        <v>921840</v>
      </c>
      <c r="H1709" s="199">
        <v>84000.000000000015</v>
      </c>
      <c r="I1709" s="71">
        <f t="shared" si="1544"/>
        <v>1005840</v>
      </c>
      <c r="J1709" s="71">
        <f t="shared" si="1545"/>
        <v>0</v>
      </c>
      <c r="K1709" s="71">
        <f t="shared" si="1546"/>
        <v>0</v>
      </c>
      <c r="L1709" s="71">
        <f t="shared" si="1547"/>
        <v>0</v>
      </c>
      <c r="M1709" s="570">
        <f>'KL TTHT CV DOT 2'!P1708</f>
        <v>0</v>
      </c>
      <c r="N1709" s="570">
        <f>'KL TTHT CV DOT 2'!Q1708</f>
        <v>0</v>
      </c>
      <c r="O1709" s="570">
        <f t="shared" si="1466"/>
        <v>0</v>
      </c>
      <c r="P1709" s="552">
        <f t="shared" si="1493"/>
        <v>0</v>
      </c>
      <c r="Q1709" s="71"/>
      <c r="R1709" s="71"/>
      <c r="S1709" s="552" t="e">
        <f>#REF!+Q1709+R1709</f>
        <v>#REF!</v>
      </c>
      <c r="T1709" s="257">
        <f t="shared" si="1548"/>
        <v>0</v>
      </c>
      <c r="U1709" s="257">
        <f t="shared" si="1549"/>
        <v>0</v>
      </c>
      <c r="V1709" s="257">
        <f t="shared" si="1499"/>
        <v>0</v>
      </c>
      <c r="W1709" s="257">
        <f t="shared" si="1550"/>
        <v>0</v>
      </c>
      <c r="X1709" s="257">
        <f t="shared" si="1551"/>
        <v>0</v>
      </c>
      <c r="Y1709" s="257">
        <f t="shared" si="1552"/>
        <v>0</v>
      </c>
      <c r="Z1709" s="257">
        <f t="shared" si="1553"/>
        <v>0</v>
      </c>
      <c r="AA1709" s="990"/>
    </row>
    <row r="1710" spans="1:27" s="6" customFormat="1" outlineLevel="3">
      <c r="A1710" s="8"/>
      <c r="B1710" s="8"/>
      <c r="C1710" s="25" t="s">
        <v>1161</v>
      </c>
      <c r="D1710" s="97">
        <v>3</v>
      </c>
      <c r="E1710" s="97"/>
      <c r="F1710" s="18" t="s">
        <v>660</v>
      </c>
      <c r="G1710" s="199">
        <v>844560</v>
      </c>
      <c r="H1710" s="199">
        <v>117600.00000000001</v>
      </c>
      <c r="I1710" s="71">
        <f t="shared" si="1544"/>
        <v>962160</v>
      </c>
      <c r="J1710" s="71">
        <f t="shared" si="1545"/>
        <v>0</v>
      </c>
      <c r="K1710" s="71">
        <f t="shared" si="1546"/>
        <v>0</v>
      </c>
      <c r="L1710" s="71">
        <f t="shared" si="1547"/>
        <v>0</v>
      </c>
      <c r="M1710" s="570">
        <f>'KL TTHT CV DOT 2'!P1709</f>
        <v>0</v>
      </c>
      <c r="N1710" s="570">
        <f>'KL TTHT CV DOT 2'!Q1709</f>
        <v>0</v>
      </c>
      <c r="O1710" s="570">
        <f t="shared" si="1466"/>
        <v>0</v>
      </c>
      <c r="P1710" s="552">
        <f t="shared" si="1493"/>
        <v>0</v>
      </c>
      <c r="Q1710" s="71"/>
      <c r="R1710" s="71"/>
      <c r="S1710" s="552" t="e">
        <f>#REF!+Q1710+R1710</f>
        <v>#REF!</v>
      </c>
      <c r="T1710" s="257">
        <f t="shared" si="1548"/>
        <v>0</v>
      </c>
      <c r="U1710" s="257">
        <f t="shared" si="1549"/>
        <v>0</v>
      </c>
      <c r="V1710" s="257">
        <f t="shared" si="1499"/>
        <v>0</v>
      </c>
      <c r="W1710" s="257">
        <f t="shared" si="1550"/>
        <v>0</v>
      </c>
      <c r="X1710" s="257">
        <f t="shared" si="1551"/>
        <v>0</v>
      </c>
      <c r="Y1710" s="257">
        <f t="shared" si="1552"/>
        <v>0</v>
      </c>
      <c r="Z1710" s="257">
        <f t="shared" si="1553"/>
        <v>0</v>
      </c>
      <c r="AA1710" s="990"/>
    </row>
    <row r="1711" spans="1:27" s="6" customFormat="1" outlineLevel="3">
      <c r="A1711" s="8"/>
      <c r="B1711" s="8"/>
      <c r="C1711" s="25" t="s">
        <v>1164</v>
      </c>
      <c r="D1711" s="97">
        <v>1</v>
      </c>
      <c r="E1711" s="97"/>
      <c r="F1711" s="18" t="s">
        <v>660</v>
      </c>
      <c r="G1711" s="199">
        <v>979800</v>
      </c>
      <c r="H1711" s="199">
        <v>84000.000000000015</v>
      </c>
      <c r="I1711" s="71">
        <f t="shared" si="1544"/>
        <v>1063800</v>
      </c>
      <c r="J1711" s="71">
        <f t="shared" si="1545"/>
        <v>0</v>
      </c>
      <c r="K1711" s="71">
        <f t="shared" si="1546"/>
        <v>0</v>
      </c>
      <c r="L1711" s="71">
        <f t="shared" si="1547"/>
        <v>0</v>
      </c>
      <c r="M1711" s="570">
        <f>'KL TTHT CV DOT 2'!P1710</f>
        <v>0</v>
      </c>
      <c r="N1711" s="570">
        <f>'KL TTHT CV DOT 2'!Q1710</f>
        <v>0</v>
      </c>
      <c r="O1711" s="570">
        <f t="shared" si="1466"/>
        <v>0</v>
      </c>
      <c r="P1711" s="552">
        <f t="shared" si="1493"/>
        <v>0</v>
      </c>
      <c r="Q1711" s="71"/>
      <c r="R1711" s="71"/>
      <c r="S1711" s="552" t="e">
        <f>#REF!+Q1711+R1711</f>
        <v>#REF!</v>
      </c>
      <c r="T1711" s="257">
        <f t="shared" si="1548"/>
        <v>0</v>
      </c>
      <c r="U1711" s="257">
        <f t="shared" si="1549"/>
        <v>0</v>
      </c>
      <c r="V1711" s="257">
        <f t="shared" si="1499"/>
        <v>0</v>
      </c>
      <c r="W1711" s="257">
        <f t="shared" si="1550"/>
        <v>0</v>
      </c>
      <c r="X1711" s="257">
        <f t="shared" si="1551"/>
        <v>0</v>
      </c>
      <c r="Y1711" s="257">
        <f t="shared" si="1552"/>
        <v>0</v>
      </c>
      <c r="Z1711" s="257">
        <f t="shared" si="1553"/>
        <v>0</v>
      </c>
      <c r="AA1711" s="990"/>
    </row>
    <row r="1712" spans="1:27" s="6" customFormat="1" outlineLevel="3">
      <c r="A1712" s="8"/>
      <c r="B1712" s="8"/>
      <c r="C1712" s="25" t="s">
        <v>1166</v>
      </c>
      <c r="D1712" s="97">
        <v>2</v>
      </c>
      <c r="E1712" s="97"/>
      <c r="F1712" s="18" t="s">
        <v>660</v>
      </c>
      <c r="G1712" s="199">
        <v>1208879.9999999998</v>
      </c>
      <c r="H1712" s="199">
        <v>84000.000000000015</v>
      </c>
      <c r="I1712" s="71">
        <f t="shared" ref="I1712" si="1554">SUM(G1712:H1712)</f>
        <v>1292879.9999999998</v>
      </c>
      <c r="J1712" s="71">
        <f t="shared" si="1545"/>
        <v>0</v>
      </c>
      <c r="K1712" s="71">
        <f t="shared" si="1546"/>
        <v>0</v>
      </c>
      <c r="L1712" s="71">
        <f t="shared" si="1547"/>
        <v>0</v>
      </c>
      <c r="M1712" s="570">
        <f>'KL TTHT CV DOT 2'!P1711</f>
        <v>0</v>
      </c>
      <c r="N1712" s="570">
        <f>'KL TTHT CV DOT 2'!Q1711</f>
        <v>0</v>
      </c>
      <c r="O1712" s="570">
        <f t="shared" si="1466"/>
        <v>0</v>
      </c>
      <c r="P1712" s="552">
        <f t="shared" si="1493"/>
        <v>0</v>
      </c>
      <c r="Q1712" s="71"/>
      <c r="R1712" s="71"/>
      <c r="S1712" s="552" t="e">
        <f>#REF!+Q1712+R1712</f>
        <v>#REF!</v>
      </c>
      <c r="T1712" s="257">
        <f t="shared" si="1548"/>
        <v>0</v>
      </c>
      <c r="U1712" s="257">
        <f t="shared" si="1549"/>
        <v>0</v>
      </c>
      <c r="V1712" s="257">
        <f t="shared" si="1499"/>
        <v>0</v>
      </c>
      <c r="W1712" s="257">
        <f t="shared" si="1550"/>
        <v>0</v>
      </c>
      <c r="X1712" s="257">
        <f t="shared" si="1551"/>
        <v>0</v>
      </c>
      <c r="Y1712" s="257">
        <f t="shared" si="1552"/>
        <v>0</v>
      </c>
      <c r="Z1712" s="257">
        <f t="shared" si="1553"/>
        <v>0</v>
      </c>
      <c r="AA1712" s="990"/>
    </row>
    <row r="1713" spans="1:27" s="6" customFormat="1" outlineLevel="3">
      <c r="A1713" s="8"/>
      <c r="B1713" s="8"/>
      <c r="C1713" s="25" t="s">
        <v>1208</v>
      </c>
      <c r="D1713" s="97">
        <v>4</v>
      </c>
      <c r="E1713" s="97"/>
      <c r="F1713" s="18" t="s">
        <v>660</v>
      </c>
      <c r="G1713" s="199">
        <v>2484000</v>
      </c>
      <c r="H1713" s="199">
        <v>117600.00000000001</v>
      </c>
      <c r="I1713" s="71">
        <f t="shared" si="1544"/>
        <v>2601600</v>
      </c>
      <c r="J1713" s="71">
        <f t="shared" si="1545"/>
        <v>0</v>
      </c>
      <c r="K1713" s="71">
        <f t="shared" si="1546"/>
        <v>0</v>
      </c>
      <c r="L1713" s="71">
        <f t="shared" si="1547"/>
        <v>0</v>
      </c>
      <c r="M1713" s="570">
        <f>'KL TTHT CV DOT 2'!P1712</f>
        <v>0</v>
      </c>
      <c r="N1713" s="570">
        <f>'KL TTHT CV DOT 2'!Q1712</f>
        <v>0</v>
      </c>
      <c r="O1713" s="570">
        <f t="shared" si="1466"/>
        <v>0</v>
      </c>
      <c r="P1713" s="552">
        <f t="shared" si="1493"/>
        <v>0</v>
      </c>
      <c r="Q1713" s="71"/>
      <c r="R1713" s="71"/>
      <c r="S1713" s="552" t="e">
        <f>#REF!+Q1713+R1713</f>
        <v>#REF!</v>
      </c>
      <c r="T1713" s="257">
        <f t="shared" si="1548"/>
        <v>0</v>
      </c>
      <c r="U1713" s="257">
        <f t="shared" si="1549"/>
        <v>0</v>
      </c>
      <c r="V1713" s="257">
        <f t="shared" si="1499"/>
        <v>0</v>
      </c>
      <c r="W1713" s="257">
        <f t="shared" si="1550"/>
        <v>0</v>
      </c>
      <c r="X1713" s="257">
        <f t="shared" si="1551"/>
        <v>0</v>
      </c>
      <c r="Y1713" s="257">
        <f t="shared" si="1552"/>
        <v>0</v>
      </c>
      <c r="Z1713" s="257">
        <f t="shared" si="1553"/>
        <v>0</v>
      </c>
      <c r="AA1713" s="990"/>
    </row>
    <row r="1714" spans="1:27" s="6" customFormat="1" outlineLevel="3">
      <c r="A1714" s="8"/>
      <c r="B1714" s="8"/>
      <c r="C1714" s="25" t="s">
        <v>1172</v>
      </c>
      <c r="D1714" s="97">
        <v>1</v>
      </c>
      <c r="E1714" s="97"/>
      <c r="F1714" s="18" t="s">
        <v>660</v>
      </c>
      <c r="G1714" s="199">
        <v>2368080</v>
      </c>
      <c r="H1714" s="199">
        <v>106400.00000000001</v>
      </c>
      <c r="I1714" s="71">
        <f t="shared" si="1544"/>
        <v>2474480</v>
      </c>
      <c r="J1714" s="71">
        <f t="shared" si="1545"/>
        <v>0</v>
      </c>
      <c r="K1714" s="71">
        <f t="shared" si="1546"/>
        <v>0</v>
      </c>
      <c r="L1714" s="71">
        <f t="shared" si="1547"/>
        <v>0</v>
      </c>
      <c r="M1714" s="570">
        <f>'KL TTHT CV DOT 2'!P1713</f>
        <v>0</v>
      </c>
      <c r="N1714" s="570">
        <f>'KL TTHT CV DOT 2'!Q1713</f>
        <v>0</v>
      </c>
      <c r="O1714" s="570">
        <f t="shared" si="1466"/>
        <v>0</v>
      </c>
      <c r="P1714" s="552">
        <f t="shared" si="1493"/>
        <v>0</v>
      </c>
      <c r="Q1714" s="71"/>
      <c r="R1714" s="71"/>
      <c r="S1714" s="552" t="e">
        <f>#REF!+Q1714+R1714</f>
        <v>#REF!</v>
      </c>
      <c r="T1714" s="257">
        <f t="shared" si="1548"/>
        <v>0</v>
      </c>
      <c r="U1714" s="257">
        <f t="shared" si="1549"/>
        <v>0</v>
      </c>
      <c r="V1714" s="257">
        <f t="shared" si="1499"/>
        <v>0</v>
      </c>
      <c r="W1714" s="257">
        <f t="shared" si="1550"/>
        <v>0</v>
      </c>
      <c r="X1714" s="257">
        <f t="shared" si="1551"/>
        <v>0</v>
      </c>
      <c r="Y1714" s="257">
        <f t="shared" si="1552"/>
        <v>0</v>
      </c>
      <c r="Z1714" s="257">
        <f t="shared" si="1553"/>
        <v>0</v>
      </c>
      <c r="AA1714" s="990"/>
    </row>
    <row r="1715" spans="1:27" s="6" customFormat="1" outlineLevel="3">
      <c r="A1715" s="8"/>
      <c r="B1715" s="8"/>
      <c r="C1715" s="25" t="s">
        <v>1174</v>
      </c>
      <c r="D1715" s="97">
        <v>2</v>
      </c>
      <c r="E1715" s="97"/>
      <c r="F1715" s="18" t="s">
        <v>660</v>
      </c>
      <c r="G1715" s="199">
        <v>3427920.0000000005</v>
      </c>
      <c r="H1715" s="199">
        <v>106400.00000000001</v>
      </c>
      <c r="I1715" s="71">
        <f t="shared" ref="I1715" si="1555">SUM(G1715:H1715)</f>
        <v>3534320.0000000005</v>
      </c>
      <c r="J1715" s="71">
        <f t="shared" si="1545"/>
        <v>0</v>
      </c>
      <c r="K1715" s="71">
        <f t="shared" si="1546"/>
        <v>0</v>
      </c>
      <c r="L1715" s="71">
        <f t="shared" si="1547"/>
        <v>0</v>
      </c>
      <c r="M1715" s="570">
        <f>'KL TTHT CV DOT 2'!P1714</f>
        <v>0</v>
      </c>
      <c r="N1715" s="570">
        <f>'KL TTHT CV DOT 2'!Q1714</f>
        <v>0</v>
      </c>
      <c r="O1715" s="570">
        <f t="shared" si="1466"/>
        <v>0</v>
      </c>
      <c r="P1715" s="552">
        <f t="shared" si="1493"/>
        <v>0</v>
      </c>
      <c r="Q1715" s="71"/>
      <c r="R1715" s="71"/>
      <c r="S1715" s="552" t="e">
        <f>#REF!+Q1715+R1715</f>
        <v>#REF!</v>
      </c>
      <c r="T1715" s="257">
        <f t="shared" si="1548"/>
        <v>0</v>
      </c>
      <c r="U1715" s="257">
        <f t="shared" si="1549"/>
        <v>0</v>
      </c>
      <c r="V1715" s="257">
        <f t="shared" si="1499"/>
        <v>0</v>
      </c>
      <c r="W1715" s="257">
        <f t="shared" si="1550"/>
        <v>0</v>
      </c>
      <c r="X1715" s="257">
        <f t="shared" si="1551"/>
        <v>0</v>
      </c>
      <c r="Y1715" s="257">
        <f t="shared" si="1552"/>
        <v>0</v>
      </c>
      <c r="Z1715" s="257">
        <f t="shared" si="1553"/>
        <v>0</v>
      </c>
      <c r="AA1715" s="990"/>
    </row>
    <row r="1716" spans="1:27" s="6" customFormat="1" outlineLevel="3">
      <c r="A1716" s="8"/>
      <c r="B1716" s="8"/>
      <c r="C1716" s="28" t="s">
        <v>1175</v>
      </c>
      <c r="D1716" s="97"/>
      <c r="E1716" s="97"/>
      <c r="F1716" s="18"/>
      <c r="G1716" s="71"/>
      <c r="H1716" s="71"/>
      <c r="I1716" s="71"/>
      <c r="J1716" s="82">
        <f>SUBTOTAL(9,J1717:J1721)</f>
        <v>0</v>
      </c>
      <c r="K1716" s="82">
        <f t="shared" ref="K1716:L1716" si="1556">SUBTOTAL(9,K1717:K1721)</f>
        <v>0</v>
      </c>
      <c r="L1716" s="82">
        <f t="shared" si="1556"/>
        <v>0</v>
      </c>
      <c r="M1716" s="576">
        <f>'KL TTHT CV DOT 2'!P1715</f>
        <v>0</v>
      </c>
      <c r="N1716" s="576">
        <f>'KL TTHT CV DOT 2'!Q1715</f>
        <v>0</v>
      </c>
      <c r="O1716" s="576">
        <f t="shared" si="1466"/>
        <v>0</v>
      </c>
      <c r="P1716" s="553">
        <f t="shared" si="1493"/>
        <v>0</v>
      </c>
      <c r="Q1716" s="82"/>
      <c r="R1716" s="82"/>
      <c r="S1716" s="553" t="e">
        <f>#REF!+Q1716+R1716</f>
        <v>#REF!</v>
      </c>
      <c r="T1716" s="266">
        <f>SUBTOTAL(9,T1717:T1721)</f>
        <v>0</v>
      </c>
      <c r="U1716" s="266">
        <f t="shared" ref="U1716:V1716" si="1557">SUBTOTAL(9,U1717:U1721)</f>
        <v>0</v>
      </c>
      <c r="V1716" s="266">
        <f t="shared" si="1557"/>
        <v>0</v>
      </c>
      <c r="W1716" s="266">
        <f>SUBTOTAL(9,W1717:W1721)</f>
        <v>0</v>
      </c>
      <c r="X1716" s="266">
        <f t="shared" ref="X1716:Y1716" si="1558">SUBTOTAL(9,X1717:X1721)</f>
        <v>0</v>
      </c>
      <c r="Y1716" s="266">
        <f t="shared" si="1558"/>
        <v>0</v>
      </c>
      <c r="Z1716" s="266">
        <f t="shared" ref="Z1716" si="1559">SUBTOTAL(9,Z1717:Z1721)</f>
        <v>0</v>
      </c>
      <c r="AA1716" s="988"/>
    </row>
    <row r="1717" spans="1:27" s="6" customFormat="1" outlineLevel="3">
      <c r="A1717" s="8"/>
      <c r="B1717" s="8"/>
      <c r="C1717" s="25" t="s">
        <v>1176</v>
      </c>
      <c r="D1717" s="97">
        <v>18</v>
      </c>
      <c r="E1717" s="97"/>
      <c r="F1717" s="18" t="s">
        <v>1109</v>
      </c>
      <c r="G1717" s="199">
        <v>236291.34545454543</v>
      </c>
      <c r="H1717" s="199">
        <v>106400.00000000001</v>
      </c>
      <c r="I1717" s="71">
        <f t="shared" ref="I1717:I1720" si="1560">SUM(G1717:H1717)</f>
        <v>342691.34545454546</v>
      </c>
      <c r="J1717" s="71">
        <f t="shared" ref="J1717:J1720" si="1561">G1717*E1717</f>
        <v>0</v>
      </c>
      <c r="K1717" s="71">
        <f t="shared" ref="K1717:K1720" si="1562">H1717*E1717</f>
        <v>0</v>
      </c>
      <c r="L1717" s="71">
        <f t="shared" ref="L1717:L1720" si="1563">I1717*E1717</f>
        <v>0</v>
      </c>
      <c r="M1717" s="570">
        <f>'KL TTHT CV DOT 2'!P1716</f>
        <v>0</v>
      </c>
      <c r="N1717" s="570">
        <f>'KL TTHT CV DOT 2'!Q1716</f>
        <v>0</v>
      </c>
      <c r="O1717" s="570">
        <f t="shared" si="1466"/>
        <v>0</v>
      </c>
      <c r="P1717" s="552">
        <f t="shared" si="1493"/>
        <v>0</v>
      </c>
      <c r="Q1717" s="71"/>
      <c r="R1717" s="71"/>
      <c r="S1717" s="552" t="e">
        <f>#REF!+Q1717+R1717</f>
        <v>#REF!</v>
      </c>
      <c r="T1717" s="257">
        <f>M1717*J1717</f>
        <v>0</v>
      </c>
      <c r="U1717" s="257">
        <f>M1717*K1717</f>
        <v>0</v>
      </c>
      <c r="V1717" s="257">
        <f t="shared" si="1499"/>
        <v>0</v>
      </c>
      <c r="W1717" s="257">
        <f>J1717*N1717</f>
        <v>0</v>
      </c>
      <c r="X1717" s="257">
        <f>K1717*N1717</f>
        <v>0</v>
      </c>
      <c r="Y1717" s="257">
        <f t="shared" ref="Y1717:Y1721" si="1564">W1717+X1717</f>
        <v>0</v>
      </c>
      <c r="Z1717" s="257">
        <f>V1717+Y1717</f>
        <v>0</v>
      </c>
      <c r="AA1717" s="990"/>
    </row>
    <row r="1718" spans="1:27" s="6" customFormat="1" outlineLevel="3">
      <c r="A1718" s="8"/>
      <c r="B1718" s="8"/>
      <c r="C1718" s="25" t="s">
        <v>1178</v>
      </c>
      <c r="D1718" s="97">
        <v>22</v>
      </c>
      <c r="E1718" s="97"/>
      <c r="F1718" s="18" t="s">
        <v>1109</v>
      </c>
      <c r="G1718" s="199">
        <v>104230.8</v>
      </c>
      <c r="H1718" s="199">
        <v>44800.000000000007</v>
      </c>
      <c r="I1718" s="71">
        <f t="shared" si="1560"/>
        <v>149030.80000000002</v>
      </c>
      <c r="J1718" s="71">
        <f t="shared" si="1561"/>
        <v>0</v>
      </c>
      <c r="K1718" s="71">
        <f t="shared" si="1562"/>
        <v>0</v>
      </c>
      <c r="L1718" s="71">
        <f t="shared" si="1563"/>
        <v>0</v>
      </c>
      <c r="M1718" s="570">
        <f>'KL TTHT CV DOT 2'!P1717</f>
        <v>0</v>
      </c>
      <c r="N1718" s="570">
        <f>'KL TTHT CV DOT 2'!Q1717</f>
        <v>0</v>
      </c>
      <c r="O1718" s="570">
        <f t="shared" si="1466"/>
        <v>0</v>
      </c>
      <c r="P1718" s="552">
        <f t="shared" si="1493"/>
        <v>0</v>
      </c>
      <c r="Q1718" s="71"/>
      <c r="R1718" s="71"/>
      <c r="S1718" s="552" t="e">
        <f>#REF!+Q1718+R1718</f>
        <v>#REF!</v>
      </c>
      <c r="T1718" s="257">
        <f>M1718*J1718</f>
        <v>0</v>
      </c>
      <c r="U1718" s="257">
        <f>M1718*K1718</f>
        <v>0</v>
      </c>
      <c r="V1718" s="257">
        <f t="shared" si="1499"/>
        <v>0</v>
      </c>
      <c r="W1718" s="257">
        <f>J1718*N1718</f>
        <v>0</v>
      </c>
      <c r="X1718" s="257">
        <f>K1718*N1718</f>
        <v>0</v>
      </c>
      <c r="Y1718" s="257">
        <f t="shared" si="1564"/>
        <v>0</v>
      </c>
      <c r="Z1718" s="257">
        <f>V1718+Y1718</f>
        <v>0</v>
      </c>
      <c r="AA1718" s="990"/>
    </row>
    <row r="1719" spans="1:27" s="6" customFormat="1" outlineLevel="3">
      <c r="A1719" s="8"/>
      <c r="B1719" s="8"/>
      <c r="C1719" s="25" t="s">
        <v>1180</v>
      </c>
      <c r="D1719" s="97">
        <v>6</v>
      </c>
      <c r="E1719" s="97"/>
      <c r="F1719" s="18" t="s">
        <v>660</v>
      </c>
      <c r="G1719" s="199">
        <v>90000</v>
      </c>
      <c r="H1719" s="199">
        <v>35000</v>
      </c>
      <c r="I1719" s="71">
        <f t="shared" si="1560"/>
        <v>125000</v>
      </c>
      <c r="J1719" s="71">
        <f t="shared" si="1561"/>
        <v>0</v>
      </c>
      <c r="K1719" s="71">
        <f t="shared" si="1562"/>
        <v>0</v>
      </c>
      <c r="L1719" s="71">
        <f t="shared" si="1563"/>
        <v>0</v>
      </c>
      <c r="M1719" s="570">
        <f>'KL TTHT CV DOT 2'!P1718</f>
        <v>0</v>
      </c>
      <c r="N1719" s="570">
        <f>'KL TTHT CV DOT 2'!Q1718</f>
        <v>0</v>
      </c>
      <c r="O1719" s="570">
        <f t="shared" si="1466"/>
        <v>0</v>
      </c>
      <c r="P1719" s="552">
        <f t="shared" si="1493"/>
        <v>0</v>
      </c>
      <c r="Q1719" s="71"/>
      <c r="R1719" s="71"/>
      <c r="S1719" s="552" t="e">
        <f>#REF!+Q1719+R1719</f>
        <v>#REF!</v>
      </c>
      <c r="T1719" s="257">
        <f>M1719*J1719</f>
        <v>0</v>
      </c>
      <c r="U1719" s="257">
        <f>M1719*K1719</f>
        <v>0</v>
      </c>
      <c r="V1719" s="257">
        <f t="shared" si="1499"/>
        <v>0</v>
      </c>
      <c r="W1719" s="257">
        <f>J1719*N1719</f>
        <v>0</v>
      </c>
      <c r="X1719" s="257">
        <f>K1719*N1719</f>
        <v>0</v>
      </c>
      <c r="Y1719" s="257">
        <f t="shared" si="1564"/>
        <v>0</v>
      </c>
      <c r="Z1719" s="257">
        <f>V1719+Y1719</f>
        <v>0</v>
      </c>
      <c r="AA1719" s="990"/>
    </row>
    <row r="1720" spans="1:27" s="6" customFormat="1" outlineLevel="3">
      <c r="A1720" s="8"/>
      <c r="B1720" s="8"/>
      <c r="C1720" s="25" t="s">
        <v>1151</v>
      </c>
      <c r="D1720" s="97">
        <v>1</v>
      </c>
      <c r="E1720" s="97"/>
      <c r="F1720" s="18" t="s">
        <v>619</v>
      </c>
      <c r="G1720" s="199">
        <v>0</v>
      </c>
      <c r="H1720" s="199">
        <v>0</v>
      </c>
      <c r="I1720" s="71">
        <f t="shared" si="1560"/>
        <v>0</v>
      </c>
      <c r="J1720" s="71">
        <f t="shared" si="1561"/>
        <v>0</v>
      </c>
      <c r="K1720" s="71">
        <f t="shared" si="1562"/>
        <v>0</v>
      </c>
      <c r="L1720" s="71">
        <f t="shared" si="1563"/>
        <v>0</v>
      </c>
      <c r="M1720" s="570">
        <f>'KL TTHT CV DOT 2'!P1719</f>
        <v>0</v>
      </c>
      <c r="N1720" s="570">
        <f>'KL TTHT CV DOT 2'!Q1719</f>
        <v>0</v>
      </c>
      <c r="O1720" s="570">
        <f t="shared" si="1466"/>
        <v>0</v>
      </c>
      <c r="P1720" s="552">
        <f t="shared" si="1493"/>
        <v>0</v>
      </c>
      <c r="Q1720" s="71"/>
      <c r="R1720" s="71"/>
      <c r="S1720" s="552" t="e">
        <f>#REF!+Q1720+R1720</f>
        <v>#REF!</v>
      </c>
      <c r="T1720" s="257">
        <f>M1720*J1720</f>
        <v>0</v>
      </c>
      <c r="U1720" s="257">
        <f>M1720*K1720</f>
        <v>0</v>
      </c>
      <c r="V1720" s="257">
        <f t="shared" si="1499"/>
        <v>0</v>
      </c>
      <c r="W1720" s="257">
        <f>J1720*N1720</f>
        <v>0</v>
      </c>
      <c r="X1720" s="257">
        <f>K1720*N1720</f>
        <v>0</v>
      </c>
      <c r="Y1720" s="257">
        <f t="shared" si="1564"/>
        <v>0</v>
      </c>
      <c r="Z1720" s="257">
        <f>V1720+Y1720</f>
        <v>0</v>
      </c>
      <c r="AA1720" s="990"/>
    </row>
    <row r="1721" spans="1:27" s="6" customFormat="1" outlineLevel="3">
      <c r="A1721" s="8"/>
      <c r="B1721" s="8"/>
      <c r="C1721" s="25"/>
      <c r="D1721" s="94"/>
      <c r="E1721" s="97"/>
      <c r="F1721" s="18"/>
      <c r="G1721" s="71"/>
      <c r="H1721" s="71"/>
      <c r="I1721" s="71"/>
      <c r="J1721" s="71"/>
      <c r="K1721" s="71"/>
      <c r="L1721" s="71"/>
      <c r="M1721" s="570">
        <f>'KL TTHT CV DOT 2'!P1720</f>
        <v>0</v>
      </c>
      <c r="N1721" s="570">
        <f>'KL TTHT CV DOT 2'!Q1720</f>
        <v>0</v>
      </c>
      <c r="O1721" s="570">
        <f t="shared" ref="O1721:O1784" si="1565">M1721+N1721</f>
        <v>0</v>
      </c>
      <c r="P1721" s="552">
        <f t="shared" si="1493"/>
        <v>0</v>
      </c>
      <c r="Q1721" s="71"/>
      <c r="R1721" s="71"/>
      <c r="S1721" s="552" t="e">
        <f>#REF!+Q1721+R1721</f>
        <v>#REF!</v>
      </c>
      <c r="T1721" s="257">
        <f>M1721*J1721</f>
        <v>0</v>
      </c>
      <c r="U1721" s="257">
        <f>M1721*K1721</f>
        <v>0</v>
      </c>
      <c r="V1721" s="257">
        <f t="shared" si="1499"/>
        <v>0</v>
      </c>
      <c r="W1721" s="257">
        <f>J1721*N1721</f>
        <v>0</v>
      </c>
      <c r="X1721" s="257">
        <f>K1721*N1721</f>
        <v>0</v>
      </c>
      <c r="Y1721" s="257">
        <f t="shared" si="1564"/>
        <v>0</v>
      </c>
      <c r="Z1721" s="257">
        <f>V1721+Y1721</f>
        <v>0</v>
      </c>
      <c r="AA1721" s="990"/>
    </row>
    <row r="1722" spans="1:27" s="6" customFormat="1" outlineLevel="3">
      <c r="A1722" s="8"/>
      <c r="B1722" s="8"/>
      <c r="C1722" s="404" t="s">
        <v>1138</v>
      </c>
      <c r="D1722" s="97"/>
      <c r="E1722" s="97"/>
      <c r="F1722" s="387"/>
      <c r="G1722" s="71"/>
      <c r="H1722" s="71"/>
      <c r="I1722" s="71"/>
      <c r="J1722" s="82">
        <f>SUBTOTAL(9,J1723:J1730)</f>
        <v>20000000</v>
      </c>
      <c r="K1722" s="82">
        <f t="shared" ref="K1722:L1722" si="1566">SUBTOTAL(9,K1723:K1730)</f>
        <v>3000000</v>
      </c>
      <c r="L1722" s="82">
        <f t="shared" si="1566"/>
        <v>23000000</v>
      </c>
      <c r="M1722" s="576">
        <f>'KL TTHT CV DOT 2'!P1721</f>
        <v>0</v>
      </c>
      <c r="N1722" s="576">
        <f>'KL TTHT CV DOT 2'!Q1721</f>
        <v>0</v>
      </c>
      <c r="O1722" s="576">
        <f t="shared" si="1565"/>
        <v>0</v>
      </c>
      <c r="P1722" s="553">
        <f t="shared" si="1493"/>
        <v>0</v>
      </c>
      <c r="Q1722" s="82"/>
      <c r="R1722" s="82"/>
      <c r="S1722" s="553" t="e">
        <f>#REF!+Q1722+R1722</f>
        <v>#REF!</v>
      </c>
      <c r="T1722" s="266">
        <f>SUBTOTAL(9,T1723:T1730)</f>
        <v>0</v>
      </c>
      <c r="U1722" s="266">
        <f t="shared" ref="U1722:V1722" si="1567">SUBTOTAL(9,U1723:U1730)</f>
        <v>0</v>
      </c>
      <c r="V1722" s="266">
        <f t="shared" si="1567"/>
        <v>0</v>
      </c>
      <c r="W1722" s="266">
        <f>SUBTOTAL(9,W1723:W1730)</f>
        <v>0</v>
      </c>
      <c r="X1722" s="266">
        <f t="shared" ref="X1722:Y1722" si="1568">SUBTOTAL(9,X1723:X1730)</f>
        <v>0</v>
      </c>
      <c r="Y1722" s="266">
        <f t="shared" si="1568"/>
        <v>0</v>
      </c>
      <c r="Z1722" s="266">
        <f t="shared" ref="Z1722" si="1569">SUBTOTAL(9,Z1723:Z1730)</f>
        <v>0</v>
      </c>
      <c r="AA1722" s="988"/>
    </row>
    <row r="1723" spans="1:27" s="6" customFormat="1" outlineLevel="3">
      <c r="A1723" s="8"/>
      <c r="B1723" s="8"/>
      <c r="C1723" s="392" t="s">
        <v>1181</v>
      </c>
      <c r="D1723" s="97">
        <v>2</v>
      </c>
      <c r="E1723" s="97"/>
      <c r="F1723" s="387" t="s">
        <v>660</v>
      </c>
      <c r="G1723" s="199">
        <v>2875000</v>
      </c>
      <c r="H1723" s="199">
        <v>82500</v>
      </c>
      <c r="I1723" s="71">
        <f>SUM(G1723:H1723)</f>
        <v>2957500</v>
      </c>
      <c r="J1723" s="71">
        <f>G1723*E1723</f>
        <v>0</v>
      </c>
      <c r="K1723" s="71">
        <f>H1723*E1723</f>
        <v>0</v>
      </c>
      <c r="L1723" s="71">
        <f>I1723*E1723</f>
        <v>0</v>
      </c>
      <c r="M1723" s="570">
        <f>'KL TTHT CV DOT 2'!P1722</f>
        <v>0</v>
      </c>
      <c r="N1723" s="570">
        <f>'KL TTHT CV DOT 2'!Q1722</f>
        <v>0</v>
      </c>
      <c r="O1723" s="570">
        <f t="shared" si="1565"/>
        <v>0</v>
      </c>
      <c r="P1723" s="552">
        <f t="shared" si="1493"/>
        <v>0</v>
      </c>
      <c r="Q1723" s="71"/>
      <c r="R1723" s="71"/>
      <c r="S1723" s="552" t="e">
        <f>#REF!+Q1723+R1723</f>
        <v>#REF!</v>
      </c>
      <c r="T1723" s="257">
        <f t="shared" ref="T1723:T1730" si="1570">M1723*J1723</f>
        <v>0</v>
      </c>
      <c r="U1723" s="257">
        <f t="shared" ref="U1723:U1730" si="1571">M1723*K1723</f>
        <v>0</v>
      </c>
      <c r="V1723" s="257">
        <f t="shared" si="1499"/>
        <v>0</v>
      </c>
      <c r="W1723" s="257">
        <f t="shared" ref="W1723:W1730" si="1572">J1723*N1723</f>
        <v>0</v>
      </c>
      <c r="X1723" s="257">
        <f t="shared" ref="X1723:X1730" si="1573">K1723*N1723</f>
        <v>0</v>
      </c>
      <c r="Y1723" s="257">
        <f t="shared" ref="Y1723:Y1730" si="1574">W1723+X1723</f>
        <v>0</v>
      </c>
      <c r="Z1723" s="257">
        <f t="shared" ref="Z1723:Z1730" si="1575">V1723+Y1723</f>
        <v>0</v>
      </c>
      <c r="AA1723" s="990"/>
    </row>
    <row r="1724" spans="1:27" s="6" customFormat="1" outlineLevel="3">
      <c r="A1724" s="8"/>
      <c r="B1724" s="8"/>
      <c r="C1724" s="392" t="s">
        <v>812</v>
      </c>
      <c r="D1724" s="97">
        <v>165</v>
      </c>
      <c r="E1724" s="97"/>
      <c r="F1724" s="387" t="s">
        <v>624</v>
      </c>
      <c r="G1724" s="199">
        <v>22980.09</v>
      </c>
      <c r="H1724" s="199">
        <v>5743.9305000000022</v>
      </c>
      <c r="I1724" s="71">
        <f>SUM(G1724:H1724)</f>
        <v>28724.020500000002</v>
      </c>
      <c r="J1724" s="71">
        <f>G1724*E1724</f>
        <v>0</v>
      </c>
      <c r="K1724" s="71">
        <f>H1724*E1724</f>
        <v>0</v>
      </c>
      <c r="L1724" s="71">
        <f>I1724*E1724</f>
        <v>0</v>
      </c>
      <c r="M1724" s="570">
        <f>'KL TTHT CV DOT 2'!P1723</f>
        <v>0</v>
      </c>
      <c r="N1724" s="570">
        <f>'KL TTHT CV DOT 2'!Q1723</f>
        <v>0</v>
      </c>
      <c r="O1724" s="570">
        <f t="shared" si="1565"/>
        <v>0</v>
      </c>
      <c r="P1724" s="552">
        <f t="shared" si="1493"/>
        <v>0</v>
      </c>
      <c r="Q1724" s="71"/>
      <c r="R1724" s="71"/>
      <c r="S1724" s="552" t="e">
        <f>#REF!+Q1724+R1724</f>
        <v>#REF!</v>
      </c>
      <c r="T1724" s="257">
        <f t="shared" si="1570"/>
        <v>0</v>
      </c>
      <c r="U1724" s="257">
        <f t="shared" si="1571"/>
        <v>0</v>
      </c>
      <c r="V1724" s="257">
        <f t="shared" si="1499"/>
        <v>0</v>
      </c>
      <c r="W1724" s="257">
        <f t="shared" si="1572"/>
        <v>0</v>
      </c>
      <c r="X1724" s="257">
        <f t="shared" si="1573"/>
        <v>0</v>
      </c>
      <c r="Y1724" s="257">
        <f t="shared" si="1574"/>
        <v>0</v>
      </c>
      <c r="Z1724" s="257">
        <f t="shared" si="1575"/>
        <v>0</v>
      </c>
      <c r="AA1724" s="990"/>
    </row>
    <row r="1725" spans="1:27" s="6" customFormat="1" outlineLevel="3">
      <c r="A1725" s="8"/>
      <c r="B1725" s="8"/>
      <c r="C1725" s="392" t="s">
        <v>928</v>
      </c>
      <c r="D1725" s="97">
        <v>165</v>
      </c>
      <c r="E1725" s="97"/>
      <c r="F1725" s="387" t="s">
        <v>624</v>
      </c>
      <c r="G1725" s="199">
        <v>8773.9726027397246</v>
      </c>
      <c r="H1725" s="199">
        <v>14594.016411764707</v>
      </c>
      <c r="I1725" s="71">
        <f t="shared" ref="I1725:I1728" si="1576">SUM(G1725:H1725)</f>
        <v>23367.989014504434</v>
      </c>
      <c r="J1725" s="71">
        <f t="shared" ref="J1725:J1728" si="1577">G1725*E1725</f>
        <v>0</v>
      </c>
      <c r="K1725" s="71">
        <f t="shared" ref="K1725:K1728" si="1578">H1725*E1725</f>
        <v>0</v>
      </c>
      <c r="L1725" s="71">
        <f t="shared" ref="L1725:L1728" si="1579">I1725*E1725</f>
        <v>0</v>
      </c>
      <c r="M1725" s="570">
        <f>'KL TTHT CV DOT 2'!P1724</f>
        <v>0</v>
      </c>
      <c r="N1725" s="570">
        <f>'KL TTHT CV DOT 2'!Q1724</f>
        <v>0</v>
      </c>
      <c r="O1725" s="570">
        <f t="shared" si="1565"/>
        <v>0</v>
      </c>
      <c r="P1725" s="552">
        <f t="shared" si="1493"/>
        <v>0</v>
      </c>
      <c r="Q1725" s="71"/>
      <c r="R1725" s="71"/>
      <c r="S1725" s="552" t="e">
        <f>#REF!+Q1725+R1725</f>
        <v>#REF!</v>
      </c>
      <c r="T1725" s="257">
        <f t="shared" si="1570"/>
        <v>0</v>
      </c>
      <c r="U1725" s="257">
        <f t="shared" si="1571"/>
        <v>0</v>
      </c>
      <c r="V1725" s="257">
        <f t="shared" si="1499"/>
        <v>0</v>
      </c>
      <c r="W1725" s="257">
        <f t="shared" si="1572"/>
        <v>0</v>
      </c>
      <c r="X1725" s="257">
        <f t="shared" si="1573"/>
        <v>0</v>
      </c>
      <c r="Y1725" s="257">
        <f t="shared" si="1574"/>
        <v>0</v>
      </c>
      <c r="Z1725" s="257">
        <f t="shared" si="1575"/>
        <v>0</v>
      </c>
      <c r="AA1725" s="990"/>
    </row>
    <row r="1726" spans="1:27" s="6" customFormat="1" outlineLevel="3">
      <c r="A1726" s="8"/>
      <c r="B1726" s="8"/>
      <c r="C1726" s="392" t="s">
        <v>1183</v>
      </c>
      <c r="D1726" s="97">
        <v>6</v>
      </c>
      <c r="E1726" s="97"/>
      <c r="F1726" s="387" t="s">
        <v>624</v>
      </c>
      <c r="G1726" s="199">
        <v>3554.7229199999997</v>
      </c>
      <c r="H1726" s="199">
        <v>5289.7058823529414</v>
      </c>
      <c r="I1726" s="71">
        <f t="shared" si="1576"/>
        <v>8844.4288023529407</v>
      </c>
      <c r="J1726" s="71">
        <f t="shared" si="1577"/>
        <v>0</v>
      </c>
      <c r="K1726" s="71">
        <f t="shared" si="1578"/>
        <v>0</v>
      </c>
      <c r="L1726" s="71">
        <f t="shared" si="1579"/>
        <v>0</v>
      </c>
      <c r="M1726" s="570">
        <f>'KL TTHT CV DOT 2'!P1725</f>
        <v>0</v>
      </c>
      <c r="N1726" s="570">
        <f>'KL TTHT CV DOT 2'!Q1725</f>
        <v>0</v>
      </c>
      <c r="O1726" s="570">
        <f t="shared" si="1565"/>
        <v>0</v>
      </c>
      <c r="P1726" s="552">
        <f t="shared" si="1493"/>
        <v>0</v>
      </c>
      <c r="Q1726" s="71"/>
      <c r="R1726" s="71"/>
      <c r="S1726" s="552" t="e">
        <f>#REF!+Q1726+R1726</f>
        <v>#REF!</v>
      </c>
      <c r="T1726" s="257">
        <f t="shared" si="1570"/>
        <v>0</v>
      </c>
      <c r="U1726" s="257">
        <f t="shared" si="1571"/>
        <v>0</v>
      </c>
      <c r="V1726" s="257">
        <f t="shared" si="1499"/>
        <v>0</v>
      </c>
      <c r="W1726" s="257">
        <f t="shared" si="1572"/>
        <v>0</v>
      </c>
      <c r="X1726" s="257">
        <f t="shared" si="1573"/>
        <v>0</v>
      </c>
      <c r="Y1726" s="257">
        <f t="shared" si="1574"/>
        <v>0</v>
      </c>
      <c r="Z1726" s="257">
        <f t="shared" si="1575"/>
        <v>0</v>
      </c>
      <c r="AA1726" s="990"/>
    </row>
    <row r="1727" spans="1:27" s="6" customFormat="1" outlineLevel="3">
      <c r="A1727" s="8"/>
      <c r="B1727" s="8"/>
      <c r="C1727" s="392" t="s">
        <v>691</v>
      </c>
      <c r="D1727" s="97">
        <v>3</v>
      </c>
      <c r="E1727" s="97">
        <v>1</v>
      </c>
      <c r="F1727" s="18" t="s">
        <v>619</v>
      </c>
      <c r="G1727" s="199">
        <v>20000000</v>
      </c>
      <c r="H1727" s="199">
        <v>3000000</v>
      </c>
      <c r="I1727" s="71">
        <f>SUM(G1727:H1727)</f>
        <v>23000000</v>
      </c>
      <c r="J1727" s="71">
        <f>G1727*E1727</f>
        <v>20000000</v>
      </c>
      <c r="K1727" s="71">
        <f>H1727*E1727</f>
        <v>3000000</v>
      </c>
      <c r="L1727" s="71">
        <f>I1727*E1727</f>
        <v>23000000</v>
      </c>
      <c r="M1727" s="570">
        <f>'KL TTHT CV DOT 2'!P1726</f>
        <v>0</v>
      </c>
      <c r="N1727" s="570">
        <f>'KL TTHT CV DOT 2'!Q1726</f>
        <v>0</v>
      </c>
      <c r="O1727" s="570">
        <f t="shared" si="1565"/>
        <v>0</v>
      </c>
      <c r="P1727" s="552">
        <f t="shared" si="1493"/>
        <v>0</v>
      </c>
      <c r="Q1727" s="71"/>
      <c r="R1727" s="71"/>
      <c r="S1727" s="552" t="e">
        <f>#REF!+Q1727+R1727</f>
        <v>#REF!</v>
      </c>
      <c r="T1727" s="257">
        <f t="shared" si="1570"/>
        <v>0</v>
      </c>
      <c r="U1727" s="257">
        <f t="shared" si="1571"/>
        <v>0</v>
      </c>
      <c r="V1727" s="257">
        <f t="shared" si="1499"/>
        <v>0</v>
      </c>
      <c r="W1727" s="257">
        <f t="shared" si="1572"/>
        <v>0</v>
      </c>
      <c r="X1727" s="257">
        <f t="shared" si="1573"/>
        <v>0</v>
      </c>
      <c r="Y1727" s="257">
        <f t="shared" si="1574"/>
        <v>0</v>
      </c>
      <c r="Z1727" s="257">
        <f t="shared" si="1575"/>
        <v>0</v>
      </c>
      <c r="AA1727" s="990"/>
    </row>
    <row r="1728" spans="1:27" s="6" customFormat="1" outlineLevel="3">
      <c r="A1728" s="8"/>
      <c r="B1728" s="8"/>
      <c r="C1728" s="25" t="s">
        <v>657</v>
      </c>
      <c r="D1728" s="97">
        <v>1</v>
      </c>
      <c r="E1728" s="97"/>
      <c r="F1728" s="18" t="s">
        <v>619</v>
      </c>
      <c r="G1728" s="199">
        <v>1000000</v>
      </c>
      <c r="H1728" s="199">
        <v>300000</v>
      </c>
      <c r="I1728" s="71">
        <f t="shared" si="1576"/>
        <v>1300000</v>
      </c>
      <c r="J1728" s="71">
        <f t="shared" si="1577"/>
        <v>0</v>
      </c>
      <c r="K1728" s="71">
        <f t="shared" si="1578"/>
        <v>0</v>
      </c>
      <c r="L1728" s="71">
        <f t="shared" si="1579"/>
        <v>0</v>
      </c>
      <c r="M1728" s="570">
        <f>'KL TTHT CV DOT 2'!P1727</f>
        <v>0</v>
      </c>
      <c r="N1728" s="570">
        <f>'KL TTHT CV DOT 2'!Q1727</f>
        <v>0</v>
      </c>
      <c r="O1728" s="570">
        <f t="shared" si="1565"/>
        <v>0</v>
      </c>
      <c r="P1728" s="552">
        <f t="shared" si="1493"/>
        <v>0</v>
      </c>
      <c r="Q1728" s="71"/>
      <c r="R1728" s="71"/>
      <c r="S1728" s="552" t="e">
        <f>#REF!+Q1728+R1728</f>
        <v>#REF!</v>
      </c>
      <c r="T1728" s="257">
        <f t="shared" si="1570"/>
        <v>0</v>
      </c>
      <c r="U1728" s="257">
        <f t="shared" si="1571"/>
        <v>0</v>
      </c>
      <c r="V1728" s="257">
        <f t="shared" si="1499"/>
        <v>0</v>
      </c>
      <c r="W1728" s="257">
        <f t="shared" si="1572"/>
        <v>0</v>
      </c>
      <c r="X1728" s="257">
        <f t="shared" si="1573"/>
        <v>0</v>
      </c>
      <c r="Y1728" s="257">
        <f t="shared" si="1574"/>
        <v>0</v>
      </c>
      <c r="Z1728" s="257">
        <f t="shared" si="1575"/>
        <v>0</v>
      </c>
      <c r="AA1728" s="990"/>
    </row>
    <row r="1729" spans="1:27" s="6" customFormat="1" outlineLevel="2">
      <c r="A1729" s="8"/>
      <c r="B1729" s="8"/>
      <c r="C1729" s="25"/>
      <c r="D1729" s="97"/>
      <c r="E1729" s="97"/>
      <c r="F1729" s="18"/>
      <c r="G1729" s="71"/>
      <c r="H1729" s="71"/>
      <c r="I1729" s="71"/>
      <c r="J1729" s="71"/>
      <c r="K1729" s="71"/>
      <c r="L1729" s="71"/>
      <c r="M1729" s="570">
        <f>'KL TTHT CV DOT 2'!P1728</f>
        <v>0</v>
      </c>
      <c r="N1729" s="570">
        <f>'KL TTHT CV DOT 2'!Q1728</f>
        <v>0</v>
      </c>
      <c r="O1729" s="570">
        <f t="shared" si="1565"/>
        <v>0</v>
      </c>
      <c r="P1729" s="552">
        <f t="shared" si="1493"/>
        <v>0</v>
      </c>
      <c r="Q1729" s="71"/>
      <c r="R1729" s="71"/>
      <c r="S1729" s="552" t="e">
        <f>#REF!+Q1729+R1729</f>
        <v>#REF!</v>
      </c>
      <c r="T1729" s="257">
        <f t="shared" si="1570"/>
        <v>0</v>
      </c>
      <c r="U1729" s="257">
        <f t="shared" si="1571"/>
        <v>0</v>
      </c>
      <c r="V1729" s="257">
        <f t="shared" si="1499"/>
        <v>0</v>
      </c>
      <c r="W1729" s="257">
        <f t="shared" si="1572"/>
        <v>0</v>
      </c>
      <c r="X1729" s="257">
        <f t="shared" si="1573"/>
        <v>0</v>
      </c>
      <c r="Y1729" s="257">
        <f t="shared" si="1574"/>
        <v>0</v>
      </c>
      <c r="Z1729" s="257">
        <f t="shared" si="1575"/>
        <v>0</v>
      </c>
      <c r="AA1729" s="990"/>
    </row>
    <row r="1730" spans="1:27" s="6" customFormat="1" outlineLevel="1">
      <c r="A1730" s="8"/>
      <c r="B1730" s="8"/>
      <c r="C1730" s="25"/>
      <c r="D1730" s="97"/>
      <c r="E1730" s="97"/>
      <c r="F1730" s="18"/>
      <c r="G1730" s="71"/>
      <c r="H1730" s="71"/>
      <c r="I1730" s="71"/>
      <c r="J1730" s="71"/>
      <c r="K1730" s="71"/>
      <c r="L1730" s="62"/>
      <c r="M1730" s="574">
        <f>'KL TTHT CV DOT 2'!P1729</f>
        <v>0</v>
      </c>
      <c r="N1730" s="574">
        <f>'KL TTHT CV DOT 2'!Q1729</f>
        <v>0</v>
      </c>
      <c r="O1730" s="574">
        <f t="shared" si="1565"/>
        <v>0</v>
      </c>
      <c r="P1730" s="550">
        <f t="shared" si="1493"/>
        <v>0</v>
      </c>
      <c r="Q1730" s="62"/>
      <c r="R1730" s="62"/>
      <c r="S1730" s="550" t="e">
        <f>#REF!+Q1730+R1730</f>
        <v>#REF!</v>
      </c>
      <c r="T1730" s="255">
        <f t="shared" si="1570"/>
        <v>0</v>
      </c>
      <c r="U1730" s="255">
        <f t="shared" si="1571"/>
        <v>0</v>
      </c>
      <c r="V1730" s="255">
        <f t="shared" si="1499"/>
        <v>0</v>
      </c>
      <c r="W1730" s="255">
        <f t="shared" si="1572"/>
        <v>0</v>
      </c>
      <c r="X1730" s="255">
        <f t="shared" si="1573"/>
        <v>0</v>
      </c>
      <c r="Y1730" s="255">
        <f t="shared" si="1574"/>
        <v>0</v>
      </c>
      <c r="Z1730" s="255">
        <f t="shared" si="1575"/>
        <v>0</v>
      </c>
      <c r="AA1730" s="990"/>
    </row>
    <row r="1731" spans="1:27" s="6" customFormat="1" outlineLevel="1">
      <c r="A1731" s="8" t="s">
        <v>297</v>
      </c>
      <c r="B1731" s="8"/>
      <c r="C1731" s="25" t="s">
        <v>298</v>
      </c>
      <c r="D1731" s="94">
        <v>1</v>
      </c>
      <c r="E1731" s="97">
        <v>1</v>
      </c>
      <c r="F1731" s="18" t="s">
        <v>10</v>
      </c>
      <c r="G1731" s="71"/>
      <c r="H1731" s="71"/>
      <c r="I1731" s="71"/>
      <c r="J1731" s="82">
        <f>SUBTOTAL(9,J1732:J1745)</f>
        <v>84938287.258642346</v>
      </c>
      <c r="K1731" s="82">
        <f>SUBTOTAL(9,K1732:K1745)</f>
        <v>5889562.8377060369</v>
      </c>
      <c r="L1731" s="82">
        <f>SUBTOTAL(9,L1732:L1745)</f>
        <v>90827850.09634836</v>
      </c>
      <c r="M1731" s="576">
        <f>'KL TTHT CV DOT 2'!P1730</f>
        <v>0</v>
      </c>
      <c r="N1731" s="576">
        <f>'KL TTHT CV DOT 2'!Q1730</f>
        <v>0</v>
      </c>
      <c r="O1731" s="576">
        <f t="shared" si="1565"/>
        <v>0</v>
      </c>
      <c r="P1731" s="553">
        <f t="shared" si="1493"/>
        <v>0</v>
      </c>
      <c r="Q1731" s="82"/>
      <c r="R1731" s="82"/>
      <c r="S1731" s="553" t="e">
        <f>#REF!+Q1731+R1731</f>
        <v>#REF!</v>
      </c>
      <c r="T1731" s="266">
        <f t="shared" ref="T1731:Z1731" si="1580">SUBTOTAL(9,T1732:T1745)</f>
        <v>0</v>
      </c>
      <c r="U1731" s="266">
        <f t="shared" si="1580"/>
        <v>0</v>
      </c>
      <c r="V1731" s="266">
        <f t="shared" si="1580"/>
        <v>0</v>
      </c>
      <c r="W1731" s="266">
        <f t="shared" si="1580"/>
        <v>0</v>
      </c>
      <c r="X1731" s="266">
        <f t="shared" si="1580"/>
        <v>0</v>
      </c>
      <c r="Y1731" s="266">
        <f t="shared" si="1580"/>
        <v>0</v>
      </c>
      <c r="Z1731" s="266">
        <f t="shared" si="1580"/>
        <v>0</v>
      </c>
      <c r="AA1731" s="988"/>
    </row>
    <row r="1732" spans="1:27" s="7" customFormat="1" outlineLevel="2">
      <c r="A1732" s="5"/>
      <c r="B1732" s="5"/>
      <c r="C1732" s="401" t="s">
        <v>1213</v>
      </c>
      <c r="D1732" s="194">
        <v>0</v>
      </c>
      <c r="E1732" s="194">
        <v>0</v>
      </c>
      <c r="F1732" s="277"/>
      <c r="G1732" s="199"/>
      <c r="H1732" s="199"/>
      <c r="I1732" s="199">
        <f t="shared" ref="I1732:I1737" si="1581">SUM(G1732:H1732)</f>
        <v>0</v>
      </c>
      <c r="J1732" s="174">
        <f>SUBTOTAL(9,J1734:J1744)</f>
        <v>84938287.258642346</v>
      </c>
      <c r="K1732" s="174">
        <f>SUBTOTAL(9,K1734:K1744)</f>
        <v>5889562.8377060369</v>
      </c>
      <c r="L1732" s="174">
        <f>SUBTOTAL(9,L1734:L1744)</f>
        <v>90827850.09634836</v>
      </c>
      <c r="M1732" s="578">
        <f>'KL TTHT CV DOT 2'!P1731</f>
        <v>0</v>
      </c>
      <c r="N1732" s="578">
        <f>'KL TTHT CV DOT 2'!Q1731</f>
        <v>0</v>
      </c>
      <c r="O1732" s="578">
        <f t="shared" si="1565"/>
        <v>0</v>
      </c>
      <c r="P1732" s="558">
        <f t="shared" si="1493"/>
        <v>0</v>
      </c>
      <c r="Q1732" s="174"/>
      <c r="R1732" s="174"/>
      <c r="S1732" s="558" t="e">
        <f>#REF!+Q1732+R1732</f>
        <v>#REF!</v>
      </c>
      <c r="T1732" s="843">
        <f t="shared" ref="T1732:Z1732" si="1582">SUBTOTAL(9,T1734:T1744)</f>
        <v>0</v>
      </c>
      <c r="U1732" s="843">
        <f t="shared" si="1582"/>
        <v>0</v>
      </c>
      <c r="V1732" s="843">
        <f t="shared" si="1582"/>
        <v>0</v>
      </c>
      <c r="W1732" s="843">
        <f t="shared" si="1582"/>
        <v>0</v>
      </c>
      <c r="X1732" s="843">
        <f t="shared" si="1582"/>
        <v>0</v>
      </c>
      <c r="Y1732" s="843">
        <f t="shared" si="1582"/>
        <v>0</v>
      </c>
      <c r="Z1732" s="843">
        <f t="shared" si="1582"/>
        <v>0</v>
      </c>
      <c r="AA1732" s="988"/>
    </row>
    <row r="1733" spans="1:27" s="6" customFormat="1" outlineLevel="2">
      <c r="A1733" s="8"/>
      <c r="B1733" s="8"/>
      <c r="C1733" s="28" t="s">
        <v>1141</v>
      </c>
      <c r="D1733" s="97"/>
      <c r="E1733" s="97"/>
      <c r="F1733" s="18"/>
      <c r="G1733" s="71"/>
      <c r="H1733" s="71"/>
      <c r="I1733" s="71"/>
      <c r="J1733" s="82">
        <f>SUBTOTAL(9,J1734:J1737)</f>
        <v>80634445.350000009</v>
      </c>
      <c r="K1733" s="82">
        <f t="shared" ref="K1733:L1733" si="1583">SUBTOTAL(9,K1734:K1737)</f>
        <v>3616553.6349999998</v>
      </c>
      <c r="L1733" s="82">
        <f t="shared" si="1583"/>
        <v>84250998.984999999</v>
      </c>
      <c r="M1733" s="576">
        <f>'KL TTHT CV DOT 2'!P1732</f>
        <v>0</v>
      </c>
      <c r="N1733" s="576">
        <f>'KL TTHT CV DOT 2'!Q1732</f>
        <v>0</v>
      </c>
      <c r="O1733" s="576">
        <f t="shared" si="1565"/>
        <v>0</v>
      </c>
      <c r="P1733" s="553">
        <f t="shared" si="1493"/>
        <v>0</v>
      </c>
      <c r="Q1733" s="82"/>
      <c r="R1733" s="82"/>
      <c r="S1733" s="553" t="e">
        <f>#REF!+Q1733+R1733</f>
        <v>#REF!</v>
      </c>
      <c r="T1733" s="266">
        <f>SUBTOTAL(9,T1734:T1737)</f>
        <v>0</v>
      </c>
      <c r="U1733" s="266">
        <f t="shared" ref="U1733:V1733" si="1584">SUBTOTAL(9,U1734:U1737)</f>
        <v>0</v>
      </c>
      <c r="V1733" s="266">
        <f t="shared" si="1584"/>
        <v>0</v>
      </c>
      <c r="W1733" s="266">
        <f>SUBTOTAL(9,W1734:W1737)</f>
        <v>0</v>
      </c>
      <c r="X1733" s="266">
        <f t="shared" ref="X1733:Y1733" si="1585">SUBTOTAL(9,X1734:X1737)</f>
        <v>0</v>
      </c>
      <c r="Y1733" s="266">
        <f t="shared" si="1585"/>
        <v>0</v>
      </c>
      <c r="Z1733" s="266">
        <f t="shared" ref="Z1733" si="1586">SUBTOTAL(9,Z1734:Z1737)</f>
        <v>0</v>
      </c>
      <c r="AA1733" s="988"/>
    </row>
    <row r="1734" spans="1:27" s="6" customFormat="1" outlineLevel="2">
      <c r="A1734" s="8"/>
      <c r="B1734" s="8"/>
      <c r="C1734" s="392" t="s">
        <v>1214</v>
      </c>
      <c r="D1734" s="97">
        <v>1</v>
      </c>
      <c r="E1734" s="97">
        <v>1</v>
      </c>
      <c r="F1734" s="18" t="s">
        <v>660</v>
      </c>
      <c r="G1734" s="199">
        <v>19802999.700000003</v>
      </c>
      <c r="H1734" s="199">
        <v>1064000</v>
      </c>
      <c r="I1734" s="71">
        <f t="shared" si="1581"/>
        <v>20866999.700000003</v>
      </c>
      <c r="J1734" s="71">
        <f t="shared" ref="J1734:J1737" si="1587">G1734*E1734</f>
        <v>19802999.700000003</v>
      </c>
      <c r="K1734" s="71">
        <f t="shared" ref="K1734:K1737" si="1588">H1734*E1734</f>
        <v>1064000</v>
      </c>
      <c r="L1734" s="71">
        <f t="shared" ref="L1734:L1737" si="1589">I1734*E1734</f>
        <v>20866999.700000003</v>
      </c>
      <c r="M1734" s="570">
        <f>'KL TTHT CV DOT 2'!P1733</f>
        <v>0</v>
      </c>
      <c r="N1734" s="570">
        <f>'KL TTHT CV DOT 2'!Q1733</f>
        <v>0</v>
      </c>
      <c r="O1734" s="570">
        <f t="shared" si="1565"/>
        <v>0</v>
      </c>
      <c r="P1734" s="552">
        <f t="shared" si="1493"/>
        <v>0</v>
      </c>
      <c r="Q1734" s="71"/>
      <c r="R1734" s="71"/>
      <c r="S1734" s="552" t="e">
        <f>#REF!+Q1734+R1734</f>
        <v>#REF!</v>
      </c>
      <c r="T1734" s="257">
        <f>M1734*J1734</f>
        <v>0</v>
      </c>
      <c r="U1734" s="257">
        <f>M1734*K1734</f>
        <v>0</v>
      </c>
      <c r="V1734" s="257">
        <f t="shared" si="1499"/>
        <v>0</v>
      </c>
      <c r="W1734" s="257">
        <f>J1734*N1734</f>
        <v>0</v>
      </c>
      <c r="X1734" s="257">
        <f>K1734*N1734</f>
        <v>0</v>
      </c>
      <c r="Y1734" s="257">
        <f t="shared" ref="Y1734:Y1737" si="1590">W1734+X1734</f>
        <v>0</v>
      </c>
      <c r="Z1734" s="257">
        <f>V1734+Y1734</f>
        <v>0</v>
      </c>
      <c r="AA1734" s="990"/>
    </row>
    <row r="1735" spans="1:27" s="6" customFormat="1" outlineLevel="2">
      <c r="A1735" s="8"/>
      <c r="B1735" s="8"/>
      <c r="C1735" s="392" t="s">
        <v>1216</v>
      </c>
      <c r="D1735" s="97">
        <v>1</v>
      </c>
      <c r="E1735" s="97">
        <v>1</v>
      </c>
      <c r="F1735" s="18" t="s">
        <v>660</v>
      </c>
      <c r="G1735" s="199">
        <v>54096000.200000003</v>
      </c>
      <c r="H1735" s="199">
        <v>1400000.0000000002</v>
      </c>
      <c r="I1735" s="71">
        <f t="shared" si="1581"/>
        <v>55496000.200000003</v>
      </c>
      <c r="J1735" s="71">
        <f t="shared" si="1587"/>
        <v>54096000.200000003</v>
      </c>
      <c r="K1735" s="71">
        <f t="shared" si="1588"/>
        <v>1400000.0000000002</v>
      </c>
      <c r="L1735" s="71">
        <f t="shared" si="1589"/>
        <v>55496000.200000003</v>
      </c>
      <c r="M1735" s="570">
        <f>'KL TTHT CV DOT 2'!P1734</f>
        <v>0</v>
      </c>
      <c r="N1735" s="570">
        <f>'KL TTHT CV DOT 2'!Q1734</f>
        <v>0</v>
      </c>
      <c r="O1735" s="570">
        <f t="shared" si="1565"/>
        <v>0</v>
      </c>
      <c r="P1735" s="552">
        <f t="shared" si="1493"/>
        <v>0</v>
      </c>
      <c r="Q1735" s="71"/>
      <c r="R1735" s="71"/>
      <c r="S1735" s="552" t="e">
        <f>#REF!+Q1735+R1735</f>
        <v>#REF!</v>
      </c>
      <c r="T1735" s="257">
        <f>M1735*J1735</f>
        <v>0</v>
      </c>
      <c r="U1735" s="257">
        <f>M1735*K1735</f>
        <v>0</v>
      </c>
      <c r="V1735" s="257">
        <f t="shared" si="1499"/>
        <v>0</v>
      </c>
      <c r="W1735" s="257">
        <f>J1735*N1735</f>
        <v>0</v>
      </c>
      <c r="X1735" s="257">
        <f>K1735*N1735</f>
        <v>0</v>
      </c>
      <c r="Y1735" s="257">
        <f t="shared" si="1590"/>
        <v>0</v>
      </c>
      <c r="Z1735" s="257">
        <f>V1735+Y1735</f>
        <v>0</v>
      </c>
      <c r="AA1735" s="990"/>
    </row>
    <row r="1736" spans="1:27" s="6" customFormat="1" outlineLevel="2">
      <c r="A1736" s="8"/>
      <c r="B1736" s="8"/>
      <c r="C1736" s="25" t="s">
        <v>1218</v>
      </c>
      <c r="D1736" s="97">
        <v>2</v>
      </c>
      <c r="E1736" s="97">
        <v>2</v>
      </c>
      <c r="F1736" s="18" t="s">
        <v>660</v>
      </c>
      <c r="G1736" s="199">
        <v>1614800.0000000002</v>
      </c>
      <c r="H1736" s="199">
        <v>50400.000000000007</v>
      </c>
      <c r="I1736" s="71">
        <f t="shared" si="1581"/>
        <v>1665200.0000000002</v>
      </c>
      <c r="J1736" s="71">
        <f t="shared" si="1587"/>
        <v>3229600.0000000005</v>
      </c>
      <c r="K1736" s="71">
        <f t="shared" si="1588"/>
        <v>100800.00000000001</v>
      </c>
      <c r="L1736" s="71">
        <f t="shared" si="1589"/>
        <v>3330400.0000000005</v>
      </c>
      <c r="M1736" s="570">
        <f>'KL TTHT CV DOT 2'!P1735</f>
        <v>0</v>
      </c>
      <c r="N1736" s="570">
        <f>'KL TTHT CV DOT 2'!Q1735</f>
        <v>0</v>
      </c>
      <c r="O1736" s="570">
        <f t="shared" si="1565"/>
        <v>0</v>
      </c>
      <c r="P1736" s="552">
        <f t="shared" si="1493"/>
        <v>0</v>
      </c>
      <c r="Q1736" s="71"/>
      <c r="R1736" s="71"/>
      <c r="S1736" s="552" t="e">
        <f>#REF!+Q1736+R1736</f>
        <v>#REF!</v>
      </c>
      <c r="T1736" s="257">
        <f>M1736*J1736</f>
        <v>0</v>
      </c>
      <c r="U1736" s="257">
        <f>M1736*K1736</f>
        <v>0</v>
      </c>
      <c r="V1736" s="257">
        <f t="shared" si="1499"/>
        <v>0</v>
      </c>
      <c r="W1736" s="257">
        <f>J1736*N1736</f>
        <v>0</v>
      </c>
      <c r="X1736" s="257">
        <f>K1736*N1736</f>
        <v>0</v>
      </c>
      <c r="Y1736" s="257">
        <f t="shared" si="1590"/>
        <v>0</v>
      </c>
      <c r="Z1736" s="257">
        <f>V1736+Y1736</f>
        <v>0</v>
      </c>
      <c r="AA1736" s="990"/>
    </row>
    <row r="1737" spans="1:27" s="6" customFormat="1" outlineLevel="2">
      <c r="A1737" s="8"/>
      <c r="B1737" s="8"/>
      <c r="C1737" s="25" t="s">
        <v>1220</v>
      </c>
      <c r="D1737" s="97">
        <v>1</v>
      </c>
      <c r="E1737" s="97">
        <v>1</v>
      </c>
      <c r="F1737" s="18" t="s">
        <v>619</v>
      </c>
      <c r="G1737" s="199">
        <v>3505845.45</v>
      </c>
      <c r="H1737" s="199">
        <v>1051753.635</v>
      </c>
      <c r="I1737" s="71">
        <f t="shared" si="1581"/>
        <v>4557599.085</v>
      </c>
      <c r="J1737" s="71">
        <f t="shared" si="1587"/>
        <v>3505845.45</v>
      </c>
      <c r="K1737" s="71">
        <f t="shared" si="1588"/>
        <v>1051753.635</v>
      </c>
      <c r="L1737" s="71">
        <f t="shared" si="1589"/>
        <v>4557599.085</v>
      </c>
      <c r="M1737" s="570">
        <f>'KL TTHT CV DOT 2'!P1736</f>
        <v>0</v>
      </c>
      <c r="N1737" s="570">
        <f>'KL TTHT CV DOT 2'!Q1736</f>
        <v>0</v>
      </c>
      <c r="O1737" s="570">
        <f t="shared" si="1565"/>
        <v>0</v>
      </c>
      <c r="P1737" s="552">
        <f t="shared" si="1493"/>
        <v>0</v>
      </c>
      <c r="Q1737" s="71"/>
      <c r="R1737" s="71"/>
      <c r="S1737" s="552" t="e">
        <f>#REF!+Q1737+R1737</f>
        <v>#REF!</v>
      </c>
      <c r="T1737" s="257">
        <f>M1737*J1737</f>
        <v>0</v>
      </c>
      <c r="U1737" s="257">
        <f>M1737*K1737</f>
        <v>0</v>
      </c>
      <c r="V1737" s="257">
        <f t="shared" si="1499"/>
        <v>0</v>
      </c>
      <c r="W1737" s="257">
        <f>J1737*N1737</f>
        <v>0</v>
      </c>
      <c r="X1737" s="257">
        <f>K1737*N1737</f>
        <v>0</v>
      </c>
      <c r="Y1737" s="257">
        <f t="shared" si="1590"/>
        <v>0</v>
      </c>
      <c r="Z1737" s="257">
        <f>V1737+Y1737</f>
        <v>0</v>
      </c>
      <c r="AA1737" s="990"/>
    </row>
    <row r="1738" spans="1:27" s="6" customFormat="1" outlineLevel="2">
      <c r="A1738" s="8"/>
      <c r="B1738" s="8"/>
      <c r="C1738" s="28" t="s">
        <v>1138</v>
      </c>
      <c r="D1738" s="97"/>
      <c r="E1738" s="97"/>
      <c r="F1738" s="18"/>
      <c r="G1738" s="71"/>
      <c r="H1738" s="71"/>
      <c r="I1738" s="71"/>
      <c r="J1738" s="82">
        <f>SUBTOTAL(9,J1739:J1744)</f>
        <v>4303841.9086423283</v>
      </c>
      <c r="K1738" s="82">
        <f>SUBTOTAL(9,K1739:K1744)</f>
        <v>2273009.2027060366</v>
      </c>
      <c r="L1738" s="82">
        <f>SUBTOTAL(9,L1739:L1744)</f>
        <v>6576851.1113483664</v>
      </c>
      <c r="M1738" s="576">
        <f>'KL TTHT CV DOT 2'!P1737</f>
        <v>0</v>
      </c>
      <c r="N1738" s="576">
        <f>'KL TTHT CV DOT 2'!Q1737</f>
        <v>0</v>
      </c>
      <c r="O1738" s="576">
        <f t="shared" si="1565"/>
        <v>0</v>
      </c>
      <c r="P1738" s="553">
        <f t="shared" si="1493"/>
        <v>0</v>
      </c>
      <c r="Q1738" s="82"/>
      <c r="R1738" s="82"/>
      <c r="S1738" s="553" t="e">
        <f>#REF!+Q1738+R1738</f>
        <v>#REF!</v>
      </c>
      <c r="T1738" s="266">
        <f t="shared" ref="T1738:Z1738" si="1591">SUBTOTAL(9,T1739:T1744)</f>
        <v>0</v>
      </c>
      <c r="U1738" s="266">
        <f t="shared" si="1591"/>
        <v>0</v>
      </c>
      <c r="V1738" s="266">
        <f t="shared" si="1591"/>
        <v>0</v>
      </c>
      <c r="W1738" s="266">
        <f t="shared" si="1591"/>
        <v>0</v>
      </c>
      <c r="X1738" s="266">
        <f t="shared" si="1591"/>
        <v>0</v>
      </c>
      <c r="Y1738" s="266">
        <f t="shared" si="1591"/>
        <v>0</v>
      </c>
      <c r="Z1738" s="266">
        <f t="shared" si="1591"/>
        <v>0</v>
      </c>
      <c r="AA1738" s="988"/>
    </row>
    <row r="1739" spans="1:27" s="6" customFormat="1" outlineLevel="2">
      <c r="A1739" s="8"/>
      <c r="B1739" s="8"/>
      <c r="C1739" s="25" t="s">
        <v>842</v>
      </c>
      <c r="D1739" s="97">
        <v>100</v>
      </c>
      <c r="E1739" s="97">
        <v>100</v>
      </c>
      <c r="F1739" s="18" t="s">
        <v>624</v>
      </c>
      <c r="G1739" s="199">
        <v>32518.739999999998</v>
      </c>
      <c r="H1739" s="199">
        <v>7485.6650000000009</v>
      </c>
      <c r="I1739" s="71">
        <f>SUM(G1739:H1739)</f>
        <v>40004.404999999999</v>
      </c>
      <c r="J1739" s="71">
        <f>G1739*E1739</f>
        <v>3251874</v>
      </c>
      <c r="K1739" s="71">
        <f>H1739*E1739</f>
        <v>748566.50000000012</v>
      </c>
      <c r="L1739" s="71">
        <f>I1739*E1739</f>
        <v>4000440.5</v>
      </c>
      <c r="M1739" s="570">
        <f>'KL TTHT CV DOT 2'!P1738</f>
        <v>0</v>
      </c>
      <c r="N1739" s="570">
        <f>'KL TTHT CV DOT 2'!Q1738</f>
        <v>0</v>
      </c>
      <c r="O1739" s="570">
        <f t="shared" si="1565"/>
        <v>0</v>
      </c>
      <c r="P1739" s="552">
        <f t="shared" si="1493"/>
        <v>0</v>
      </c>
      <c r="Q1739" s="71"/>
      <c r="R1739" s="71"/>
      <c r="S1739" s="552" t="e">
        <f>#REF!+Q1739+R1739</f>
        <v>#REF!</v>
      </c>
      <c r="T1739" s="257">
        <f t="shared" ref="T1739:T1745" si="1592">M1739*J1739</f>
        <v>0</v>
      </c>
      <c r="U1739" s="257">
        <f t="shared" ref="U1739:U1745" si="1593">M1739*K1739</f>
        <v>0</v>
      </c>
      <c r="V1739" s="257">
        <f t="shared" si="1499"/>
        <v>0</v>
      </c>
      <c r="W1739" s="257">
        <f t="shared" ref="W1739:W1745" si="1594">J1739*N1739</f>
        <v>0</v>
      </c>
      <c r="X1739" s="257">
        <f t="shared" ref="X1739:X1745" si="1595">K1739*N1739</f>
        <v>0</v>
      </c>
      <c r="Y1739" s="257">
        <f t="shared" ref="Y1739:Y1745" si="1596">W1739+X1739</f>
        <v>0</v>
      </c>
      <c r="Z1739" s="257">
        <f t="shared" ref="Z1739:Z1745" si="1597">V1739+Y1739</f>
        <v>0</v>
      </c>
      <c r="AA1739" s="990"/>
    </row>
    <row r="1740" spans="1:27" s="6" customFormat="1" outlineLevel="2">
      <c r="A1740" s="8"/>
      <c r="B1740" s="8"/>
      <c r="C1740" s="25" t="s">
        <v>928</v>
      </c>
      <c r="D1740" s="97">
        <v>100</v>
      </c>
      <c r="E1740" s="97">
        <v>100</v>
      </c>
      <c r="F1740" s="18" t="s">
        <v>624</v>
      </c>
      <c r="G1740" s="199">
        <v>8773.9726027397246</v>
      </c>
      <c r="H1740" s="199">
        <v>14594.016411764707</v>
      </c>
      <c r="I1740" s="71">
        <f t="shared" ref="I1740:I1744" si="1598">SUM(G1740:H1740)</f>
        <v>23367.989014504434</v>
      </c>
      <c r="J1740" s="71">
        <f t="shared" ref="J1740:J1744" si="1599">G1740*E1740</f>
        <v>877397.26027397241</v>
      </c>
      <c r="K1740" s="71">
        <f t="shared" ref="K1740:K1744" si="1600">H1740*E1740</f>
        <v>1459401.6411764708</v>
      </c>
      <c r="L1740" s="71">
        <f t="shared" ref="L1740:L1744" si="1601">I1740*E1740</f>
        <v>2336798.9014504435</v>
      </c>
      <c r="M1740" s="570">
        <f>'KL TTHT CV DOT 2'!P1739</f>
        <v>0</v>
      </c>
      <c r="N1740" s="570">
        <f>'KL TTHT CV DOT 2'!Q1739</f>
        <v>0</v>
      </c>
      <c r="O1740" s="570">
        <f t="shared" si="1565"/>
        <v>0</v>
      </c>
      <c r="P1740" s="552">
        <f t="shared" si="1493"/>
        <v>0</v>
      </c>
      <c r="Q1740" s="71"/>
      <c r="R1740" s="71"/>
      <c r="S1740" s="552" t="e">
        <f>#REF!+Q1740+R1740</f>
        <v>#REF!</v>
      </c>
      <c r="T1740" s="257">
        <f t="shared" si="1592"/>
        <v>0</v>
      </c>
      <c r="U1740" s="257">
        <f t="shared" si="1593"/>
        <v>0</v>
      </c>
      <c r="V1740" s="257">
        <f t="shared" si="1499"/>
        <v>0</v>
      </c>
      <c r="W1740" s="257">
        <f t="shared" si="1594"/>
        <v>0</v>
      </c>
      <c r="X1740" s="257">
        <f t="shared" si="1595"/>
        <v>0</v>
      </c>
      <c r="Y1740" s="257">
        <f t="shared" si="1596"/>
        <v>0</v>
      </c>
      <c r="Z1740" s="257">
        <f t="shared" si="1597"/>
        <v>0</v>
      </c>
      <c r="AA1740" s="990"/>
    </row>
    <row r="1741" spans="1:27" s="6" customFormat="1" outlineLevel="2">
      <c r="A1741" s="8"/>
      <c r="B1741" s="8"/>
      <c r="C1741" s="25" t="s">
        <v>1183</v>
      </c>
      <c r="D1741" s="97">
        <v>3</v>
      </c>
      <c r="E1741" s="97">
        <v>3</v>
      </c>
      <c r="F1741" s="18" t="s">
        <v>624</v>
      </c>
      <c r="G1741" s="199">
        <v>3554.7229199999997</v>
      </c>
      <c r="H1741" s="199">
        <v>5289.7058823529414</v>
      </c>
      <c r="I1741" s="71">
        <f t="shared" si="1598"/>
        <v>8844.4288023529407</v>
      </c>
      <c r="J1741" s="71">
        <f t="shared" si="1599"/>
        <v>10664.168759999999</v>
      </c>
      <c r="K1741" s="71">
        <f t="shared" si="1600"/>
        <v>15869.117647058825</v>
      </c>
      <c r="L1741" s="71">
        <f t="shared" si="1601"/>
        <v>26533.286407058822</v>
      </c>
      <c r="M1741" s="570">
        <f>'KL TTHT CV DOT 2'!P1740</f>
        <v>0</v>
      </c>
      <c r="N1741" s="570">
        <f>'KL TTHT CV DOT 2'!Q1740</f>
        <v>0</v>
      </c>
      <c r="O1741" s="570">
        <f t="shared" si="1565"/>
        <v>0</v>
      </c>
      <c r="P1741" s="552">
        <f t="shared" si="1493"/>
        <v>0</v>
      </c>
      <c r="Q1741" s="71"/>
      <c r="R1741" s="71"/>
      <c r="S1741" s="552" t="e">
        <f>#REF!+Q1741+R1741</f>
        <v>#REF!</v>
      </c>
      <c r="T1741" s="257">
        <f t="shared" si="1592"/>
        <v>0</v>
      </c>
      <c r="U1741" s="257">
        <f t="shared" si="1593"/>
        <v>0</v>
      </c>
      <c r="V1741" s="257">
        <f t="shared" si="1499"/>
        <v>0</v>
      </c>
      <c r="W1741" s="257">
        <f t="shared" si="1594"/>
        <v>0</v>
      </c>
      <c r="X1741" s="257">
        <f t="shared" si="1595"/>
        <v>0</v>
      </c>
      <c r="Y1741" s="257">
        <f t="shared" si="1596"/>
        <v>0</v>
      </c>
      <c r="Z1741" s="257">
        <f t="shared" si="1597"/>
        <v>0</v>
      </c>
      <c r="AA1741" s="990"/>
    </row>
    <row r="1742" spans="1:27" s="6" customFormat="1" outlineLevel="2">
      <c r="A1742" s="8"/>
      <c r="B1742" s="8"/>
      <c r="C1742" s="25" t="s">
        <v>928</v>
      </c>
      <c r="D1742" s="97">
        <v>3</v>
      </c>
      <c r="E1742" s="97"/>
      <c r="F1742" s="18" t="s">
        <v>624</v>
      </c>
      <c r="G1742" s="199">
        <v>8773.9726027397246</v>
      </c>
      <c r="H1742" s="199">
        <v>14594.016411764707</v>
      </c>
      <c r="I1742" s="71">
        <f t="shared" si="1598"/>
        <v>23367.989014504434</v>
      </c>
      <c r="J1742" s="71">
        <f t="shared" si="1599"/>
        <v>0</v>
      </c>
      <c r="K1742" s="71">
        <f t="shared" si="1600"/>
        <v>0</v>
      </c>
      <c r="L1742" s="71">
        <f t="shared" si="1601"/>
        <v>0</v>
      </c>
      <c r="M1742" s="570">
        <f>'KL TTHT CV DOT 2'!P1741</f>
        <v>0</v>
      </c>
      <c r="N1742" s="570">
        <f>'KL TTHT CV DOT 2'!Q1741</f>
        <v>0</v>
      </c>
      <c r="O1742" s="570">
        <f t="shared" si="1565"/>
        <v>0</v>
      </c>
      <c r="P1742" s="552">
        <f t="shared" si="1493"/>
        <v>0</v>
      </c>
      <c r="Q1742" s="71"/>
      <c r="R1742" s="71"/>
      <c r="S1742" s="552" t="e">
        <f>#REF!+Q1742+R1742</f>
        <v>#REF!</v>
      </c>
      <c r="T1742" s="257">
        <f t="shared" si="1592"/>
        <v>0</v>
      </c>
      <c r="U1742" s="257">
        <f t="shared" si="1593"/>
        <v>0</v>
      </c>
      <c r="V1742" s="257">
        <f t="shared" si="1499"/>
        <v>0</v>
      </c>
      <c r="W1742" s="257">
        <f t="shared" si="1594"/>
        <v>0</v>
      </c>
      <c r="X1742" s="257">
        <f t="shared" si="1595"/>
        <v>0</v>
      </c>
      <c r="Y1742" s="257">
        <f t="shared" si="1596"/>
        <v>0</v>
      </c>
      <c r="Z1742" s="257">
        <f t="shared" si="1597"/>
        <v>0</v>
      </c>
      <c r="AA1742" s="990"/>
    </row>
    <row r="1743" spans="1:27" s="6" customFormat="1" outlineLevel="2">
      <c r="A1743" s="8"/>
      <c r="B1743" s="8"/>
      <c r="C1743" s="25"/>
      <c r="D1743" s="97"/>
      <c r="E1743" s="97"/>
      <c r="F1743" s="18"/>
      <c r="G1743" s="71"/>
      <c r="H1743" s="71"/>
      <c r="I1743" s="71"/>
      <c r="J1743" s="71"/>
      <c r="K1743" s="71"/>
      <c r="L1743" s="71"/>
      <c r="M1743" s="570">
        <f>'KL TTHT CV DOT 2'!P1742</f>
        <v>0</v>
      </c>
      <c r="N1743" s="570">
        <f>'KL TTHT CV DOT 2'!Q1742</f>
        <v>0</v>
      </c>
      <c r="O1743" s="570">
        <f t="shared" si="1565"/>
        <v>0</v>
      </c>
      <c r="P1743" s="552">
        <f t="shared" si="1493"/>
        <v>0</v>
      </c>
      <c r="Q1743" s="71"/>
      <c r="R1743" s="71"/>
      <c r="S1743" s="552" t="e">
        <f>#REF!+Q1743+R1743</f>
        <v>#REF!</v>
      </c>
      <c r="T1743" s="257">
        <f t="shared" si="1592"/>
        <v>0</v>
      </c>
      <c r="U1743" s="257">
        <f t="shared" si="1593"/>
        <v>0</v>
      </c>
      <c r="V1743" s="257">
        <f t="shared" si="1499"/>
        <v>0</v>
      </c>
      <c r="W1743" s="257">
        <f t="shared" si="1594"/>
        <v>0</v>
      </c>
      <c r="X1743" s="257">
        <f t="shared" si="1595"/>
        <v>0</v>
      </c>
      <c r="Y1743" s="257">
        <f t="shared" si="1596"/>
        <v>0</v>
      </c>
      <c r="Z1743" s="257">
        <f t="shared" si="1597"/>
        <v>0</v>
      </c>
      <c r="AA1743" s="990"/>
    </row>
    <row r="1744" spans="1:27" s="6" customFormat="1" outlineLevel="2">
      <c r="A1744" s="8"/>
      <c r="B1744" s="8"/>
      <c r="C1744" s="25" t="s">
        <v>657</v>
      </c>
      <c r="D1744" s="97">
        <v>1</v>
      </c>
      <c r="E1744" s="97">
        <v>1</v>
      </c>
      <c r="F1744" s="18" t="s">
        <v>619</v>
      </c>
      <c r="G1744" s="199">
        <v>163906.47960835617</v>
      </c>
      <c r="H1744" s="199">
        <v>49171.94388250685</v>
      </c>
      <c r="I1744" s="71">
        <f t="shared" si="1598"/>
        <v>213078.423490863</v>
      </c>
      <c r="J1744" s="71">
        <f t="shared" si="1599"/>
        <v>163906.47960835617</v>
      </c>
      <c r="K1744" s="71">
        <f t="shared" si="1600"/>
        <v>49171.94388250685</v>
      </c>
      <c r="L1744" s="71">
        <f t="shared" si="1601"/>
        <v>213078.423490863</v>
      </c>
      <c r="M1744" s="570">
        <f>'KL TTHT CV DOT 2'!P1743</f>
        <v>0</v>
      </c>
      <c r="N1744" s="570">
        <f>'KL TTHT CV DOT 2'!Q1743</f>
        <v>0</v>
      </c>
      <c r="O1744" s="570">
        <f t="shared" si="1565"/>
        <v>0</v>
      </c>
      <c r="P1744" s="552">
        <f t="shared" ref="P1744:P1807" si="1602">M1744+N1744+O1744</f>
        <v>0</v>
      </c>
      <c r="Q1744" s="71"/>
      <c r="R1744" s="71"/>
      <c r="S1744" s="552" t="e">
        <f>#REF!+Q1744+R1744</f>
        <v>#REF!</v>
      </c>
      <c r="T1744" s="257">
        <f t="shared" si="1592"/>
        <v>0</v>
      </c>
      <c r="U1744" s="257">
        <f t="shared" si="1593"/>
        <v>0</v>
      </c>
      <c r="V1744" s="257">
        <f t="shared" ref="V1744:V1804" si="1603">T1744+U1744</f>
        <v>0</v>
      </c>
      <c r="W1744" s="257">
        <f t="shared" si="1594"/>
        <v>0</v>
      </c>
      <c r="X1744" s="257">
        <f t="shared" si="1595"/>
        <v>0</v>
      </c>
      <c r="Y1744" s="257">
        <f t="shared" si="1596"/>
        <v>0</v>
      </c>
      <c r="Z1744" s="257">
        <f t="shared" si="1597"/>
        <v>0</v>
      </c>
      <c r="AA1744" s="990"/>
    </row>
    <row r="1745" spans="1:27" s="6" customFormat="1" outlineLevel="1">
      <c r="A1745" s="8"/>
      <c r="B1745" s="8"/>
      <c r="C1745" s="25"/>
      <c r="D1745" s="94"/>
      <c r="E1745" s="97"/>
      <c r="F1745" s="18"/>
      <c r="G1745" s="71"/>
      <c r="H1745" s="71"/>
      <c r="I1745" s="71"/>
      <c r="J1745" s="71"/>
      <c r="K1745" s="71"/>
      <c r="L1745" s="62"/>
      <c r="M1745" s="574">
        <f>'KL TTHT CV DOT 2'!P1744</f>
        <v>0</v>
      </c>
      <c r="N1745" s="574">
        <f>'KL TTHT CV DOT 2'!Q1744</f>
        <v>0</v>
      </c>
      <c r="O1745" s="574">
        <f t="shared" si="1565"/>
        <v>0</v>
      </c>
      <c r="P1745" s="550">
        <f t="shared" si="1602"/>
        <v>0</v>
      </c>
      <c r="Q1745" s="62"/>
      <c r="R1745" s="62"/>
      <c r="S1745" s="550" t="e">
        <f>#REF!+Q1745+R1745</f>
        <v>#REF!</v>
      </c>
      <c r="T1745" s="255">
        <f t="shared" si="1592"/>
        <v>0</v>
      </c>
      <c r="U1745" s="255">
        <f t="shared" si="1593"/>
        <v>0</v>
      </c>
      <c r="V1745" s="255">
        <f t="shared" si="1603"/>
        <v>0</v>
      </c>
      <c r="W1745" s="255">
        <f t="shared" si="1594"/>
        <v>0</v>
      </c>
      <c r="X1745" s="255">
        <f t="shared" si="1595"/>
        <v>0</v>
      </c>
      <c r="Y1745" s="255">
        <f t="shared" si="1596"/>
        <v>0</v>
      </c>
      <c r="Z1745" s="255">
        <f t="shared" si="1597"/>
        <v>0</v>
      </c>
      <c r="AA1745" s="990"/>
    </row>
    <row r="1746" spans="1:27" s="6" customFormat="1" outlineLevel="1">
      <c r="A1746" s="8" t="s">
        <v>299</v>
      </c>
      <c r="B1746" s="8"/>
      <c r="C1746" s="25" t="s">
        <v>300</v>
      </c>
      <c r="D1746" s="94">
        <v>1</v>
      </c>
      <c r="E1746" s="97">
        <v>1</v>
      </c>
      <c r="F1746" s="18" t="s">
        <v>10</v>
      </c>
      <c r="G1746" s="71"/>
      <c r="H1746" s="71"/>
      <c r="I1746" s="71"/>
      <c r="J1746" s="82">
        <f>SUBTOTAL(9,J1747:J1774)</f>
        <v>272383525.79063809</v>
      </c>
      <c r="K1746" s="82">
        <f>SUBTOTAL(9,K1747:K1774)</f>
        <v>34190166.146313481</v>
      </c>
      <c r="L1746" s="82">
        <f>SUBTOTAL(9,L1747:L1774)</f>
        <v>306573691.93695146</v>
      </c>
      <c r="M1746" s="576">
        <f>'KL TTHT CV DOT 2'!P1745</f>
        <v>0</v>
      </c>
      <c r="N1746" s="576">
        <f>'KL TTHT CV DOT 2'!Q1745</f>
        <v>0</v>
      </c>
      <c r="O1746" s="576">
        <f t="shared" si="1565"/>
        <v>0</v>
      </c>
      <c r="P1746" s="553">
        <f t="shared" si="1602"/>
        <v>0</v>
      </c>
      <c r="Q1746" s="82"/>
      <c r="R1746" s="82"/>
      <c r="S1746" s="553" t="e">
        <f>#REF!+Q1746+R1746</f>
        <v>#REF!</v>
      </c>
      <c r="T1746" s="266">
        <f t="shared" ref="T1746:Z1746" si="1604">SUBTOTAL(9,T1747:T1774)</f>
        <v>0</v>
      </c>
      <c r="U1746" s="266">
        <f t="shared" si="1604"/>
        <v>0</v>
      </c>
      <c r="V1746" s="266">
        <f t="shared" si="1604"/>
        <v>0</v>
      </c>
      <c r="W1746" s="266">
        <f t="shared" si="1604"/>
        <v>72786168</v>
      </c>
      <c r="X1746" s="266">
        <f t="shared" si="1604"/>
        <v>1627920</v>
      </c>
      <c r="Y1746" s="266">
        <f t="shared" si="1604"/>
        <v>74414088</v>
      </c>
      <c r="Z1746" s="266">
        <f t="shared" si="1604"/>
        <v>74414088</v>
      </c>
      <c r="AA1746" s="988"/>
    </row>
    <row r="1747" spans="1:27" s="7" customFormat="1" outlineLevel="2">
      <c r="A1747" s="5"/>
      <c r="B1747" s="5"/>
      <c r="C1747" s="401" t="s">
        <v>1213</v>
      </c>
      <c r="D1747" s="194">
        <v>0</v>
      </c>
      <c r="E1747" s="194">
        <v>0</v>
      </c>
      <c r="F1747" s="277"/>
      <c r="G1747" s="199"/>
      <c r="H1747" s="199"/>
      <c r="I1747" s="199">
        <f t="shared" ref="I1747" si="1605">SUM(G1747:H1747)</f>
        <v>0</v>
      </c>
      <c r="J1747" s="174">
        <f>SUBTOTAL(9,J1748:J1773)</f>
        <v>272383525.79063809</v>
      </c>
      <c r="K1747" s="174">
        <f t="shared" ref="K1747:L1747" si="1606">SUBTOTAL(9,K1748:K1773)</f>
        <v>34190166.146313481</v>
      </c>
      <c r="L1747" s="174">
        <f t="shared" si="1606"/>
        <v>306573691.93695146</v>
      </c>
      <c r="M1747" s="578">
        <f>'KL TTHT CV DOT 2'!P1746</f>
        <v>0</v>
      </c>
      <c r="N1747" s="578">
        <f>'KL TTHT CV DOT 2'!Q1746</f>
        <v>0</v>
      </c>
      <c r="O1747" s="578">
        <f t="shared" si="1565"/>
        <v>0</v>
      </c>
      <c r="P1747" s="558">
        <f t="shared" si="1602"/>
        <v>0</v>
      </c>
      <c r="Q1747" s="174"/>
      <c r="R1747" s="174"/>
      <c r="S1747" s="558" t="e">
        <f>#REF!+Q1747+R1747</f>
        <v>#REF!</v>
      </c>
      <c r="T1747" s="843">
        <f>SUBTOTAL(9,T1748:T1773)</f>
        <v>0</v>
      </c>
      <c r="U1747" s="843">
        <f t="shared" ref="U1747:V1747" si="1607">SUBTOTAL(9,U1748:U1773)</f>
        <v>0</v>
      </c>
      <c r="V1747" s="843">
        <f t="shared" si="1607"/>
        <v>0</v>
      </c>
      <c r="W1747" s="843">
        <f>SUBTOTAL(9,W1748:W1773)</f>
        <v>72786168</v>
      </c>
      <c r="X1747" s="843">
        <f t="shared" ref="X1747:Y1747" si="1608">SUBTOTAL(9,X1748:X1773)</f>
        <v>1627920</v>
      </c>
      <c r="Y1747" s="843">
        <f t="shared" si="1608"/>
        <v>74414088</v>
      </c>
      <c r="Z1747" s="843">
        <f t="shared" ref="Z1747" si="1609">SUBTOTAL(9,Z1748:Z1773)</f>
        <v>74414088</v>
      </c>
      <c r="AA1747" s="988"/>
    </row>
    <row r="1748" spans="1:27" s="6" customFormat="1" outlineLevel="2">
      <c r="A1748" s="8"/>
      <c r="B1748" s="8"/>
      <c r="C1748" s="28" t="s">
        <v>1141</v>
      </c>
      <c r="D1748" s="97"/>
      <c r="E1748" s="97"/>
      <c r="F1748" s="18"/>
      <c r="G1748" s="71"/>
      <c r="H1748" s="71"/>
      <c r="I1748" s="71"/>
      <c r="J1748" s="82">
        <f>SUBTOTAL(9,J1749:J1761)</f>
        <v>262643773.89553002</v>
      </c>
      <c r="K1748" s="82">
        <f t="shared" ref="K1748:L1748" si="1610">SUBTOTAL(9,K1749:K1761)</f>
        <v>29033956.568659011</v>
      </c>
      <c r="L1748" s="82">
        <f t="shared" si="1610"/>
        <v>291677730.46418899</v>
      </c>
      <c r="M1748" s="576">
        <f>'KL TTHT CV DOT 2'!P1747</f>
        <v>0</v>
      </c>
      <c r="N1748" s="576">
        <f>'KL TTHT CV DOT 2'!Q1747</f>
        <v>0</v>
      </c>
      <c r="O1748" s="576">
        <f t="shared" si="1565"/>
        <v>0</v>
      </c>
      <c r="P1748" s="553">
        <f t="shared" si="1602"/>
        <v>0</v>
      </c>
      <c r="Q1748" s="82"/>
      <c r="R1748" s="82"/>
      <c r="S1748" s="553" t="e">
        <f>#REF!+Q1748+R1748</f>
        <v>#REF!</v>
      </c>
      <c r="T1748" s="266">
        <f>SUBTOTAL(9,T1749:T1761)</f>
        <v>0</v>
      </c>
      <c r="U1748" s="266">
        <f t="shared" ref="U1748:V1748" si="1611">SUBTOTAL(9,U1749:U1761)</f>
        <v>0</v>
      </c>
      <c r="V1748" s="266">
        <f t="shared" si="1611"/>
        <v>0</v>
      </c>
      <c r="W1748" s="266">
        <f>SUBTOTAL(9,W1749:W1761)</f>
        <v>72786168</v>
      </c>
      <c r="X1748" s="266">
        <f t="shared" ref="X1748:Y1748" si="1612">SUBTOTAL(9,X1749:X1761)</f>
        <v>1627920</v>
      </c>
      <c r="Y1748" s="266">
        <f t="shared" si="1612"/>
        <v>74414088</v>
      </c>
      <c r="Z1748" s="266">
        <f t="shared" ref="Z1748" si="1613">SUBTOTAL(9,Z1749:Z1761)</f>
        <v>74414088</v>
      </c>
      <c r="AA1748" s="988"/>
    </row>
    <row r="1749" spans="1:27" s="6" customFormat="1" ht="26.4" outlineLevel="2">
      <c r="A1749" s="8"/>
      <c r="B1749" s="8"/>
      <c r="C1749" s="25" t="s">
        <v>1221</v>
      </c>
      <c r="D1749" s="97">
        <v>2</v>
      </c>
      <c r="E1749" s="97">
        <v>2</v>
      </c>
      <c r="F1749" s="18" t="s">
        <v>660</v>
      </c>
      <c r="G1749" s="199">
        <v>7379058.0000000009</v>
      </c>
      <c r="H1749" s="199">
        <v>923094.70000000007</v>
      </c>
      <c r="I1749" s="71">
        <f t="shared" ref="I1749:I1758" si="1614">SUM(G1749:H1749)</f>
        <v>8302152.7000000011</v>
      </c>
      <c r="J1749" s="71">
        <f t="shared" ref="J1749:J1761" si="1615">G1749*E1749</f>
        <v>14758116.000000002</v>
      </c>
      <c r="K1749" s="71">
        <f t="shared" ref="K1749:K1761" si="1616">H1749*E1749</f>
        <v>1846189.4000000001</v>
      </c>
      <c r="L1749" s="71">
        <f t="shared" ref="L1749:L1761" si="1617">I1749*E1749</f>
        <v>16604305.400000002</v>
      </c>
      <c r="M1749" s="570">
        <f>'KL TTHT CV DOT 2'!P1748</f>
        <v>0</v>
      </c>
      <c r="N1749" s="570">
        <f>'KL TTHT CV DOT 2'!Q1748</f>
        <v>0</v>
      </c>
      <c r="O1749" s="570">
        <f t="shared" si="1565"/>
        <v>0</v>
      </c>
      <c r="P1749" s="552">
        <f t="shared" si="1602"/>
        <v>0</v>
      </c>
      <c r="Q1749" s="71"/>
      <c r="R1749" s="71"/>
      <c r="S1749" s="552" t="e">
        <f>#REF!+Q1749+R1749</f>
        <v>#REF!</v>
      </c>
      <c r="T1749" s="257">
        <f t="shared" ref="T1749:T1761" si="1618">M1749*J1749</f>
        <v>0</v>
      </c>
      <c r="U1749" s="257">
        <f t="shared" ref="U1749:U1761" si="1619">M1749*K1749</f>
        <v>0</v>
      </c>
      <c r="V1749" s="257">
        <f t="shared" si="1603"/>
        <v>0</v>
      </c>
      <c r="W1749" s="257">
        <f t="shared" ref="W1749:W1761" si="1620">J1749*N1749</f>
        <v>0</v>
      </c>
      <c r="X1749" s="257">
        <f t="shared" ref="X1749:X1761" si="1621">K1749*N1749</f>
        <v>0</v>
      </c>
      <c r="Y1749" s="257">
        <f t="shared" ref="Y1749:Y1761" si="1622">W1749+X1749</f>
        <v>0</v>
      </c>
      <c r="Z1749" s="257">
        <f t="shared" ref="Z1749:Z1761" si="1623">V1749+Y1749</f>
        <v>0</v>
      </c>
      <c r="AA1749" s="990"/>
    </row>
    <row r="1750" spans="1:27" s="403" customFormat="1" outlineLevel="2">
      <c r="A1750" s="391"/>
      <c r="B1750" s="391"/>
      <c r="C1750" s="392" t="s">
        <v>1223</v>
      </c>
      <c r="D1750" s="97">
        <v>4</v>
      </c>
      <c r="E1750" s="97">
        <v>4</v>
      </c>
      <c r="F1750" s="387" t="s">
        <v>660</v>
      </c>
      <c r="G1750" s="199">
        <v>4140000</v>
      </c>
      <c r="H1750" s="199">
        <v>128800.00000000001</v>
      </c>
      <c r="I1750" s="62">
        <f t="shared" si="1614"/>
        <v>4268800</v>
      </c>
      <c r="J1750" s="62">
        <f t="shared" si="1615"/>
        <v>16560000</v>
      </c>
      <c r="K1750" s="62">
        <f t="shared" si="1616"/>
        <v>515200.00000000006</v>
      </c>
      <c r="L1750" s="62">
        <f t="shared" si="1617"/>
        <v>17075200</v>
      </c>
      <c r="M1750" s="574">
        <f>'KL TTHT CV DOT 2'!P1749</f>
        <v>0</v>
      </c>
      <c r="N1750" s="574">
        <f>'KL TTHT CV DOT 2'!Q1749</f>
        <v>0</v>
      </c>
      <c r="O1750" s="574">
        <f t="shared" si="1565"/>
        <v>0</v>
      </c>
      <c r="P1750" s="550">
        <f t="shared" si="1602"/>
        <v>0</v>
      </c>
      <c r="Q1750" s="62"/>
      <c r="R1750" s="62"/>
      <c r="S1750" s="550" t="e">
        <f>#REF!+Q1750+R1750</f>
        <v>#REF!</v>
      </c>
      <c r="T1750" s="255">
        <f t="shared" si="1618"/>
        <v>0</v>
      </c>
      <c r="U1750" s="255">
        <f t="shared" si="1619"/>
        <v>0</v>
      </c>
      <c r="V1750" s="255">
        <f t="shared" si="1603"/>
        <v>0</v>
      </c>
      <c r="W1750" s="255">
        <f t="shared" si="1620"/>
        <v>0</v>
      </c>
      <c r="X1750" s="255">
        <f t="shared" si="1621"/>
        <v>0</v>
      </c>
      <c r="Y1750" s="255">
        <f t="shared" si="1622"/>
        <v>0</v>
      </c>
      <c r="Z1750" s="255">
        <f t="shared" si="1623"/>
        <v>0</v>
      </c>
      <c r="AA1750" s="990"/>
    </row>
    <row r="1751" spans="1:27" s="6" customFormat="1" outlineLevel="2">
      <c r="A1751" s="8"/>
      <c r="B1751" s="8"/>
      <c r="C1751" s="25" t="s">
        <v>1176</v>
      </c>
      <c r="D1751" s="97">
        <v>132</v>
      </c>
      <c r="E1751" s="97">
        <v>132</v>
      </c>
      <c r="F1751" s="18" t="s">
        <v>1109</v>
      </c>
      <c r="G1751" s="199">
        <v>236291.34545454543</v>
      </c>
      <c r="H1751" s="199">
        <v>106400.00000000001</v>
      </c>
      <c r="I1751" s="71">
        <f t="shared" si="1614"/>
        <v>342691.34545454546</v>
      </c>
      <c r="J1751" s="71">
        <f t="shared" si="1615"/>
        <v>31190457.599999998</v>
      </c>
      <c r="K1751" s="71">
        <f t="shared" si="1616"/>
        <v>14044800.000000002</v>
      </c>
      <c r="L1751" s="71">
        <f t="shared" si="1617"/>
        <v>45235257.600000001</v>
      </c>
      <c r="M1751" s="570">
        <f>'KL TTHT CV DOT 2'!P1750</f>
        <v>0</v>
      </c>
      <c r="N1751" s="570">
        <f>'KL TTHT CV DOT 2'!Q1750</f>
        <v>0</v>
      </c>
      <c r="O1751" s="570">
        <f t="shared" si="1565"/>
        <v>0</v>
      </c>
      <c r="P1751" s="552">
        <f t="shared" si="1602"/>
        <v>0</v>
      </c>
      <c r="Q1751" s="71"/>
      <c r="R1751" s="71"/>
      <c r="S1751" s="552" t="e">
        <f>#REF!+Q1751+R1751</f>
        <v>#REF!</v>
      </c>
      <c r="T1751" s="257">
        <f t="shared" si="1618"/>
        <v>0</v>
      </c>
      <c r="U1751" s="257">
        <f t="shared" si="1619"/>
        <v>0</v>
      </c>
      <c r="V1751" s="257">
        <f t="shared" si="1603"/>
        <v>0</v>
      </c>
      <c r="W1751" s="257">
        <f t="shared" si="1620"/>
        <v>0</v>
      </c>
      <c r="X1751" s="257">
        <f t="shared" si="1621"/>
        <v>0</v>
      </c>
      <c r="Y1751" s="257">
        <f t="shared" si="1622"/>
        <v>0</v>
      </c>
      <c r="Z1751" s="257">
        <f t="shared" si="1623"/>
        <v>0</v>
      </c>
      <c r="AA1751" s="990"/>
    </row>
    <row r="1752" spans="1:27" s="6" customFormat="1" outlineLevel="2">
      <c r="A1752" s="8"/>
      <c r="B1752" s="8"/>
      <c r="C1752" s="25" t="s">
        <v>1225</v>
      </c>
      <c r="D1752" s="97">
        <v>142</v>
      </c>
      <c r="E1752" s="97">
        <v>143</v>
      </c>
      <c r="F1752" s="18" t="s">
        <v>1109</v>
      </c>
      <c r="G1752" s="199">
        <v>207754.8</v>
      </c>
      <c r="H1752" s="199">
        <v>44800.000000000007</v>
      </c>
      <c r="I1752" s="71">
        <f t="shared" si="1614"/>
        <v>252554.8</v>
      </c>
      <c r="J1752" s="71">
        <f t="shared" si="1615"/>
        <v>29708936.399999999</v>
      </c>
      <c r="K1752" s="71">
        <f t="shared" si="1616"/>
        <v>6406400.0000000009</v>
      </c>
      <c r="L1752" s="71">
        <f t="shared" si="1617"/>
        <v>36115336.399999999</v>
      </c>
      <c r="M1752" s="570">
        <f>'KL TTHT CV DOT 2'!P1751</f>
        <v>0</v>
      </c>
      <c r="N1752" s="570">
        <f>'KL TTHT CV DOT 2'!Q1751</f>
        <v>0</v>
      </c>
      <c r="O1752" s="570">
        <f t="shared" si="1565"/>
        <v>0</v>
      </c>
      <c r="P1752" s="552">
        <f t="shared" si="1602"/>
        <v>0</v>
      </c>
      <c r="Q1752" s="71"/>
      <c r="R1752" s="71"/>
      <c r="S1752" s="552" t="e">
        <f>#REF!+Q1752+R1752</f>
        <v>#REF!</v>
      </c>
      <c r="T1752" s="257">
        <f t="shared" si="1618"/>
        <v>0</v>
      </c>
      <c r="U1752" s="257">
        <f t="shared" si="1619"/>
        <v>0</v>
      </c>
      <c r="V1752" s="257">
        <f t="shared" si="1603"/>
        <v>0</v>
      </c>
      <c r="W1752" s="257">
        <f t="shared" si="1620"/>
        <v>0</v>
      </c>
      <c r="X1752" s="257">
        <f t="shared" si="1621"/>
        <v>0</v>
      </c>
      <c r="Y1752" s="257">
        <f t="shared" si="1622"/>
        <v>0</v>
      </c>
      <c r="Z1752" s="257">
        <f t="shared" si="1623"/>
        <v>0</v>
      </c>
      <c r="AA1752" s="990"/>
    </row>
    <row r="1753" spans="1:27" s="6" customFormat="1" outlineLevel="2">
      <c r="A1753" s="8"/>
      <c r="B1753" s="8"/>
      <c r="C1753" s="25" t="s">
        <v>1226</v>
      </c>
      <c r="D1753" s="97">
        <v>6</v>
      </c>
      <c r="E1753" s="97">
        <v>6</v>
      </c>
      <c r="F1753" s="18" t="s">
        <v>660</v>
      </c>
      <c r="G1753" s="199">
        <v>2484000</v>
      </c>
      <c r="H1753" s="199">
        <v>117600.00000000001</v>
      </c>
      <c r="I1753" s="71">
        <f t="shared" si="1614"/>
        <v>2601600</v>
      </c>
      <c r="J1753" s="71">
        <f t="shared" si="1615"/>
        <v>14904000</v>
      </c>
      <c r="K1753" s="71">
        <f t="shared" si="1616"/>
        <v>705600.00000000012</v>
      </c>
      <c r="L1753" s="71">
        <f t="shared" si="1617"/>
        <v>15609600</v>
      </c>
      <c r="M1753" s="570">
        <f>'KL TTHT CV DOT 2'!P1752</f>
        <v>0</v>
      </c>
      <c r="N1753" s="570">
        <f>'KL TTHT CV DOT 2'!Q1752</f>
        <v>0.45</v>
      </c>
      <c r="O1753" s="570">
        <f t="shared" si="1565"/>
        <v>0.45</v>
      </c>
      <c r="P1753" s="552">
        <f t="shared" si="1602"/>
        <v>0.9</v>
      </c>
      <c r="Q1753" s="71"/>
      <c r="R1753" s="71"/>
      <c r="S1753" s="552" t="e">
        <f>#REF!+Q1753+R1753</f>
        <v>#REF!</v>
      </c>
      <c r="T1753" s="257">
        <f t="shared" si="1618"/>
        <v>0</v>
      </c>
      <c r="U1753" s="257">
        <f t="shared" si="1619"/>
        <v>0</v>
      </c>
      <c r="V1753" s="257">
        <f t="shared" si="1603"/>
        <v>0</v>
      </c>
      <c r="W1753" s="257">
        <f t="shared" si="1620"/>
        <v>6706800</v>
      </c>
      <c r="X1753" s="257">
        <f t="shared" si="1621"/>
        <v>317520.00000000006</v>
      </c>
      <c r="Y1753" s="257">
        <f t="shared" si="1622"/>
        <v>7024320</v>
      </c>
      <c r="Z1753" s="257">
        <f t="shared" si="1623"/>
        <v>7024320</v>
      </c>
      <c r="AA1753" s="990"/>
    </row>
    <row r="1754" spans="1:27" s="6" customFormat="1" outlineLevel="2">
      <c r="A1754" s="8"/>
      <c r="B1754" s="8"/>
      <c r="C1754" s="25" t="s">
        <v>1227</v>
      </c>
      <c r="D1754" s="97">
        <v>3</v>
      </c>
      <c r="E1754" s="97">
        <v>3</v>
      </c>
      <c r="F1754" s="18" t="s">
        <v>660</v>
      </c>
      <c r="G1754" s="199">
        <v>3960600</v>
      </c>
      <c r="H1754" s="199">
        <v>140000</v>
      </c>
      <c r="I1754" s="71">
        <f t="shared" si="1614"/>
        <v>4100600</v>
      </c>
      <c r="J1754" s="71">
        <f t="shared" si="1615"/>
        <v>11881800</v>
      </c>
      <c r="K1754" s="71">
        <f t="shared" si="1616"/>
        <v>420000</v>
      </c>
      <c r="L1754" s="71">
        <f t="shared" si="1617"/>
        <v>12301800</v>
      </c>
      <c r="M1754" s="570">
        <f>'KL TTHT CV DOT 2'!P1753</f>
        <v>0</v>
      </c>
      <c r="N1754" s="570">
        <f>'KL TTHT CV DOT 2'!Q1753</f>
        <v>0.45</v>
      </c>
      <c r="O1754" s="570">
        <f t="shared" si="1565"/>
        <v>0.45</v>
      </c>
      <c r="P1754" s="552">
        <f t="shared" si="1602"/>
        <v>0.9</v>
      </c>
      <c r="Q1754" s="71"/>
      <c r="R1754" s="71"/>
      <c r="S1754" s="552" t="e">
        <f>#REF!+Q1754+R1754</f>
        <v>#REF!</v>
      </c>
      <c r="T1754" s="257">
        <f t="shared" si="1618"/>
        <v>0</v>
      </c>
      <c r="U1754" s="257">
        <f t="shared" si="1619"/>
        <v>0</v>
      </c>
      <c r="V1754" s="257">
        <f t="shared" si="1603"/>
        <v>0</v>
      </c>
      <c r="W1754" s="257">
        <f t="shared" si="1620"/>
        <v>5346810</v>
      </c>
      <c r="X1754" s="257">
        <f t="shared" si="1621"/>
        <v>189000</v>
      </c>
      <c r="Y1754" s="257">
        <f t="shared" si="1622"/>
        <v>5535810</v>
      </c>
      <c r="Z1754" s="257">
        <f t="shared" si="1623"/>
        <v>5535810</v>
      </c>
      <c r="AA1754" s="990"/>
    </row>
    <row r="1755" spans="1:27" s="6" customFormat="1" outlineLevel="2">
      <c r="A1755" s="8"/>
      <c r="B1755" s="8"/>
      <c r="C1755" s="25" t="s">
        <v>1228</v>
      </c>
      <c r="D1755" s="97">
        <v>5</v>
      </c>
      <c r="E1755" s="97">
        <v>5</v>
      </c>
      <c r="F1755" s="18" t="s">
        <v>660</v>
      </c>
      <c r="G1755" s="199">
        <v>3960600</v>
      </c>
      <c r="H1755" s="199">
        <v>140000</v>
      </c>
      <c r="I1755" s="71">
        <f t="shared" si="1614"/>
        <v>4100600</v>
      </c>
      <c r="J1755" s="71">
        <f t="shared" si="1615"/>
        <v>19803000</v>
      </c>
      <c r="K1755" s="71">
        <f t="shared" si="1616"/>
        <v>700000</v>
      </c>
      <c r="L1755" s="71">
        <f t="shared" si="1617"/>
        <v>20503000</v>
      </c>
      <c r="M1755" s="570">
        <f>'KL TTHT CV DOT 2'!P1754</f>
        <v>0</v>
      </c>
      <c r="N1755" s="570">
        <f>'KL TTHT CV DOT 2'!Q1754</f>
        <v>0.45</v>
      </c>
      <c r="O1755" s="570">
        <f t="shared" si="1565"/>
        <v>0.45</v>
      </c>
      <c r="P1755" s="552">
        <f t="shared" si="1602"/>
        <v>0.9</v>
      </c>
      <c r="Q1755" s="71"/>
      <c r="R1755" s="71"/>
      <c r="S1755" s="552" t="e">
        <f>#REF!+Q1755+R1755</f>
        <v>#REF!</v>
      </c>
      <c r="T1755" s="257">
        <f t="shared" si="1618"/>
        <v>0</v>
      </c>
      <c r="U1755" s="257">
        <f t="shared" si="1619"/>
        <v>0</v>
      </c>
      <c r="V1755" s="257">
        <f t="shared" si="1603"/>
        <v>0</v>
      </c>
      <c r="W1755" s="257">
        <f t="shared" si="1620"/>
        <v>8911350</v>
      </c>
      <c r="X1755" s="257">
        <f t="shared" si="1621"/>
        <v>315000</v>
      </c>
      <c r="Y1755" s="257">
        <f t="shared" si="1622"/>
        <v>9226350</v>
      </c>
      <c r="Z1755" s="257">
        <f t="shared" si="1623"/>
        <v>9226350</v>
      </c>
      <c r="AA1755" s="990"/>
    </row>
    <row r="1756" spans="1:27" s="6" customFormat="1" outlineLevel="2">
      <c r="A1756" s="8"/>
      <c r="B1756" s="8"/>
      <c r="C1756" s="25" t="s">
        <v>1161</v>
      </c>
      <c r="D1756" s="97">
        <v>2</v>
      </c>
      <c r="E1756" s="97">
        <v>2</v>
      </c>
      <c r="F1756" s="18" t="s">
        <v>660</v>
      </c>
      <c r="G1756" s="199">
        <v>844560</v>
      </c>
      <c r="H1756" s="199">
        <v>117600.00000000001</v>
      </c>
      <c r="I1756" s="71">
        <f t="shared" si="1614"/>
        <v>962160</v>
      </c>
      <c r="J1756" s="71">
        <f t="shared" si="1615"/>
        <v>1689120</v>
      </c>
      <c r="K1756" s="71">
        <f t="shared" si="1616"/>
        <v>235200.00000000003</v>
      </c>
      <c r="L1756" s="71">
        <f t="shared" si="1617"/>
        <v>1924320</v>
      </c>
      <c r="M1756" s="570">
        <f>'KL TTHT CV DOT 2'!P1755</f>
        <v>0</v>
      </c>
      <c r="N1756" s="570">
        <f>'KL TTHT CV DOT 2'!Q1755</f>
        <v>0.45</v>
      </c>
      <c r="O1756" s="570">
        <f t="shared" si="1565"/>
        <v>0.45</v>
      </c>
      <c r="P1756" s="552">
        <f t="shared" si="1602"/>
        <v>0.9</v>
      </c>
      <c r="Q1756" s="71"/>
      <c r="R1756" s="71"/>
      <c r="S1756" s="552" t="e">
        <f>#REF!+Q1756+R1756</f>
        <v>#REF!</v>
      </c>
      <c r="T1756" s="257">
        <f t="shared" si="1618"/>
        <v>0</v>
      </c>
      <c r="U1756" s="257">
        <f t="shared" si="1619"/>
        <v>0</v>
      </c>
      <c r="V1756" s="257">
        <f t="shared" si="1603"/>
        <v>0</v>
      </c>
      <c r="W1756" s="257">
        <f t="shared" si="1620"/>
        <v>760104</v>
      </c>
      <c r="X1756" s="257">
        <f t="shared" si="1621"/>
        <v>105840.00000000001</v>
      </c>
      <c r="Y1756" s="257">
        <f t="shared" si="1622"/>
        <v>865944</v>
      </c>
      <c r="Z1756" s="257">
        <f t="shared" si="1623"/>
        <v>865944</v>
      </c>
      <c r="AA1756" s="990"/>
    </row>
    <row r="1757" spans="1:27" s="6" customFormat="1" outlineLevel="2">
      <c r="A1757" s="8"/>
      <c r="B1757" s="8"/>
      <c r="C1757" s="25" t="s">
        <v>1229</v>
      </c>
      <c r="D1757" s="97">
        <v>2</v>
      </c>
      <c r="E1757" s="97">
        <v>2</v>
      </c>
      <c r="F1757" s="18" t="s">
        <v>660</v>
      </c>
      <c r="G1757" s="199">
        <v>3759119.9999999995</v>
      </c>
      <c r="H1757" s="199">
        <v>140000</v>
      </c>
      <c r="I1757" s="71">
        <f t="shared" si="1614"/>
        <v>3899119.9999999995</v>
      </c>
      <c r="J1757" s="71">
        <f t="shared" si="1615"/>
        <v>7518239.9999999991</v>
      </c>
      <c r="K1757" s="71">
        <f t="shared" si="1616"/>
        <v>280000</v>
      </c>
      <c r="L1757" s="71">
        <f t="shared" si="1617"/>
        <v>7798239.9999999991</v>
      </c>
      <c r="M1757" s="570">
        <f>'KL TTHT CV DOT 2'!P1756</f>
        <v>0</v>
      </c>
      <c r="N1757" s="570">
        <f>'KL TTHT CV DOT 2'!Q1756</f>
        <v>0.45</v>
      </c>
      <c r="O1757" s="570">
        <f t="shared" si="1565"/>
        <v>0.45</v>
      </c>
      <c r="P1757" s="552">
        <f t="shared" si="1602"/>
        <v>0.9</v>
      </c>
      <c r="Q1757" s="71"/>
      <c r="R1757" s="71"/>
      <c r="S1757" s="552" t="e">
        <f>#REF!+Q1757+R1757</f>
        <v>#REF!</v>
      </c>
      <c r="T1757" s="257">
        <f t="shared" si="1618"/>
        <v>0</v>
      </c>
      <c r="U1757" s="257">
        <f t="shared" si="1619"/>
        <v>0</v>
      </c>
      <c r="V1757" s="257">
        <f t="shared" si="1603"/>
        <v>0</v>
      </c>
      <c r="W1757" s="257">
        <f t="shared" si="1620"/>
        <v>3383207.9999999995</v>
      </c>
      <c r="X1757" s="257">
        <f t="shared" si="1621"/>
        <v>126000</v>
      </c>
      <c r="Y1757" s="257">
        <f t="shared" si="1622"/>
        <v>3509207.9999999995</v>
      </c>
      <c r="Z1757" s="257">
        <f t="shared" si="1623"/>
        <v>3509207.9999999995</v>
      </c>
      <c r="AA1757" s="990"/>
    </row>
    <row r="1758" spans="1:27" s="6" customFormat="1" outlineLevel="2">
      <c r="A1758" s="8"/>
      <c r="B1758" s="8"/>
      <c r="C1758" s="25" t="s">
        <v>1230</v>
      </c>
      <c r="D1758" s="97">
        <v>2</v>
      </c>
      <c r="E1758" s="97">
        <v>2</v>
      </c>
      <c r="F1758" s="18" t="s">
        <v>660</v>
      </c>
      <c r="G1758" s="199">
        <v>6668160</v>
      </c>
      <c r="H1758" s="199">
        <v>106400.00000000001</v>
      </c>
      <c r="I1758" s="71">
        <f t="shared" si="1614"/>
        <v>6774560</v>
      </c>
      <c r="J1758" s="71">
        <f t="shared" si="1615"/>
        <v>13336320</v>
      </c>
      <c r="K1758" s="71">
        <f t="shared" si="1616"/>
        <v>212800.00000000003</v>
      </c>
      <c r="L1758" s="71">
        <f t="shared" si="1617"/>
        <v>13549120</v>
      </c>
      <c r="M1758" s="570">
        <f>'KL TTHT CV DOT 2'!P1757</f>
        <v>0</v>
      </c>
      <c r="N1758" s="570">
        <f>'KL TTHT CV DOT 2'!Q1757</f>
        <v>0.45</v>
      </c>
      <c r="O1758" s="570">
        <f t="shared" si="1565"/>
        <v>0.45</v>
      </c>
      <c r="P1758" s="552">
        <f t="shared" si="1602"/>
        <v>0.9</v>
      </c>
      <c r="Q1758" s="71"/>
      <c r="R1758" s="71"/>
      <c r="S1758" s="552" t="e">
        <f>#REF!+Q1758+R1758</f>
        <v>#REF!</v>
      </c>
      <c r="T1758" s="257">
        <f t="shared" si="1618"/>
        <v>0</v>
      </c>
      <c r="U1758" s="257">
        <f t="shared" si="1619"/>
        <v>0</v>
      </c>
      <c r="V1758" s="257">
        <f t="shared" si="1603"/>
        <v>0</v>
      </c>
      <c r="W1758" s="257">
        <f t="shared" si="1620"/>
        <v>6001344</v>
      </c>
      <c r="X1758" s="257">
        <f t="shared" si="1621"/>
        <v>95760.000000000015</v>
      </c>
      <c r="Y1758" s="257">
        <f t="shared" si="1622"/>
        <v>6097104</v>
      </c>
      <c r="Z1758" s="257">
        <f t="shared" si="1623"/>
        <v>6097104</v>
      </c>
      <c r="AA1758" s="990"/>
    </row>
    <row r="1759" spans="1:27" s="6" customFormat="1" outlineLevel="2">
      <c r="A1759" s="8"/>
      <c r="B1759" s="8"/>
      <c r="C1759" s="25" t="s">
        <v>1231</v>
      </c>
      <c r="D1759" s="97">
        <v>6</v>
      </c>
      <c r="E1759" s="97">
        <v>6</v>
      </c>
      <c r="F1759" s="18" t="s">
        <v>660</v>
      </c>
      <c r="G1759" s="199">
        <v>7998479.9999999981</v>
      </c>
      <c r="H1759" s="199">
        <v>106400.00000000001</v>
      </c>
      <c r="I1759" s="71">
        <f t="shared" ref="I1759:I1761" si="1624">SUM(G1759:H1759)</f>
        <v>8104879.9999999981</v>
      </c>
      <c r="J1759" s="71">
        <f t="shared" si="1615"/>
        <v>47990879.999999985</v>
      </c>
      <c r="K1759" s="71">
        <f t="shared" si="1616"/>
        <v>638400.00000000012</v>
      </c>
      <c r="L1759" s="71">
        <f t="shared" si="1617"/>
        <v>48629279.999999985</v>
      </c>
      <c r="M1759" s="570">
        <f>'KL TTHT CV DOT 2'!P1758</f>
        <v>0</v>
      </c>
      <c r="N1759" s="570">
        <f>'KL TTHT CV DOT 2'!Q1758</f>
        <v>0.45</v>
      </c>
      <c r="O1759" s="570">
        <f t="shared" si="1565"/>
        <v>0.45</v>
      </c>
      <c r="P1759" s="552">
        <f t="shared" si="1602"/>
        <v>0.9</v>
      </c>
      <c r="Q1759" s="71"/>
      <c r="R1759" s="71"/>
      <c r="S1759" s="552" t="e">
        <f>#REF!+Q1759+R1759</f>
        <v>#REF!</v>
      </c>
      <c r="T1759" s="257">
        <f t="shared" si="1618"/>
        <v>0</v>
      </c>
      <c r="U1759" s="257">
        <f t="shared" si="1619"/>
        <v>0</v>
      </c>
      <c r="V1759" s="257">
        <f t="shared" si="1603"/>
        <v>0</v>
      </c>
      <c r="W1759" s="257">
        <f t="shared" si="1620"/>
        <v>21595895.999999993</v>
      </c>
      <c r="X1759" s="257">
        <f t="shared" si="1621"/>
        <v>287280.00000000006</v>
      </c>
      <c r="Y1759" s="257">
        <f t="shared" si="1622"/>
        <v>21883175.999999993</v>
      </c>
      <c r="Z1759" s="257">
        <f t="shared" si="1623"/>
        <v>21883175.999999993</v>
      </c>
      <c r="AA1759" s="990"/>
    </row>
    <row r="1760" spans="1:27" s="6" customFormat="1" outlineLevel="2">
      <c r="A1760" s="8"/>
      <c r="B1760" s="8"/>
      <c r="C1760" s="25" t="s">
        <v>1232</v>
      </c>
      <c r="D1760" s="97">
        <v>4</v>
      </c>
      <c r="E1760" s="97">
        <v>4</v>
      </c>
      <c r="F1760" s="18" t="s">
        <v>660</v>
      </c>
      <c r="G1760" s="199">
        <v>11155920</v>
      </c>
      <c r="H1760" s="199">
        <v>106400.00000000001</v>
      </c>
      <c r="I1760" s="71">
        <f t="shared" si="1624"/>
        <v>11262320</v>
      </c>
      <c r="J1760" s="71">
        <f t="shared" si="1615"/>
        <v>44623680</v>
      </c>
      <c r="K1760" s="71">
        <f t="shared" si="1616"/>
        <v>425600.00000000006</v>
      </c>
      <c r="L1760" s="71">
        <f t="shared" si="1617"/>
        <v>45049280</v>
      </c>
      <c r="M1760" s="570">
        <f>'KL TTHT CV DOT 2'!P1759</f>
        <v>0</v>
      </c>
      <c r="N1760" s="570">
        <f>'KL TTHT CV DOT 2'!Q1759</f>
        <v>0.45</v>
      </c>
      <c r="O1760" s="570">
        <f t="shared" si="1565"/>
        <v>0.45</v>
      </c>
      <c r="P1760" s="552">
        <f t="shared" si="1602"/>
        <v>0.9</v>
      </c>
      <c r="Q1760" s="71"/>
      <c r="R1760" s="71"/>
      <c r="S1760" s="552" t="e">
        <f>#REF!+Q1760+R1760</f>
        <v>#REF!</v>
      </c>
      <c r="T1760" s="257">
        <f t="shared" si="1618"/>
        <v>0</v>
      </c>
      <c r="U1760" s="257">
        <f t="shared" si="1619"/>
        <v>0</v>
      </c>
      <c r="V1760" s="257">
        <f t="shared" si="1603"/>
        <v>0</v>
      </c>
      <c r="W1760" s="257">
        <f t="shared" si="1620"/>
        <v>20080656</v>
      </c>
      <c r="X1760" s="257">
        <f t="shared" si="1621"/>
        <v>191520.00000000003</v>
      </c>
      <c r="Y1760" s="257">
        <f t="shared" si="1622"/>
        <v>20272176</v>
      </c>
      <c r="Z1760" s="257">
        <f t="shared" si="1623"/>
        <v>20272176</v>
      </c>
      <c r="AA1760" s="990"/>
    </row>
    <row r="1761" spans="1:27" s="403" customFormat="1" outlineLevel="2">
      <c r="A1761" s="391"/>
      <c r="B1761" s="391"/>
      <c r="C1761" s="392" t="s">
        <v>1220</v>
      </c>
      <c r="D1761" s="97">
        <v>1</v>
      </c>
      <c r="E1761" s="97">
        <v>1</v>
      </c>
      <c r="F1761" s="387" t="s">
        <v>619</v>
      </c>
      <c r="G1761" s="62">
        <v>8679223.8955300283</v>
      </c>
      <c r="H1761" s="62">
        <v>2603767.1686590086</v>
      </c>
      <c r="I1761" s="62">
        <f t="shared" si="1624"/>
        <v>11282991.064189037</v>
      </c>
      <c r="J1761" s="62">
        <f t="shared" si="1615"/>
        <v>8679223.8955300283</v>
      </c>
      <c r="K1761" s="62">
        <f t="shared" si="1616"/>
        <v>2603767.1686590086</v>
      </c>
      <c r="L1761" s="62">
        <f t="shared" si="1617"/>
        <v>11282991.064189037</v>
      </c>
      <c r="M1761" s="574">
        <f>'KL TTHT CV DOT 2'!P1760</f>
        <v>0</v>
      </c>
      <c r="N1761" s="574">
        <f>'KL TTHT CV DOT 2'!Q1760</f>
        <v>0</v>
      </c>
      <c r="O1761" s="574">
        <f t="shared" si="1565"/>
        <v>0</v>
      </c>
      <c r="P1761" s="550">
        <f t="shared" si="1602"/>
        <v>0</v>
      </c>
      <c r="Q1761" s="62"/>
      <c r="R1761" s="62"/>
      <c r="S1761" s="550" t="e">
        <f>#REF!+Q1761+R1761</f>
        <v>#REF!</v>
      </c>
      <c r="T1761" s="255">
        <f t="shared" si="1618"/>
        <v>0</v>
      </c>
      <c r="U1761" s="255">
        <f t="shared" si="1619"/>
        <v>0</v>
      </c>
      <c r="V1761" s="255">
        <f t="shared" si="1603"/>
        <v>0</v>
      </c>
      <c r="W1761" s="255">
        <f t="shared" si="1620"/>
        <v>0</v>
      </c>
      <c r="X1761" s="255">
        <f t="shared" si="1621"/>
        <v>0</v>
      </c>
      <c r="Y1761" s="255">
        <f t="shared" si="1622"/>
        <v>0</v>
      </c>
      <c r="Z1761" s="255">
        <f t="shared" si="1623"/>
        <v>0</v>
      </c>
      <c r="AA1761" s="990"/>
    </row>
    <row r="1762" spans="1:27" s="6" customFormat="1" outlineLevel="2">
      <c r="A1762" s="8"/>
      <c r="B1762" s="8"/>
      <c r="C1762" s="28" t="s">
        <v>1138</v>
      </c>
      <c r="D1762" s="97"/>
      <c r="E1762" s="97"/>
      <c r="F1762" s="18"/>
      <c r="G1762" s="71"/>
      <c r="H1762" s="71"/>
      <c r="I1762" s="71"/>
      <c r="J1762" s="82">
        <f>SUBTOTAL(9,J1763:J1773)</f>
        <v>9739751.8951080833</v>
      </c>
      <c r="K1762" s="82">
        <f t="shared" ref="K1762:L1762" si="1625">SUBTOTAL(9,K1763:K1773)</f>
        <v>5156209.577654466</v>
      </c>
      <c r="L1762" s="82">
        <f t="shared" si="1625"/>
        <v>14895961.472762549</v>
      </c>
      <c r="M1762" s="576">
        <f>'KL TTHT CV DOT 2'!P1761</f>
        <v>0</v>
      </c>
      <c r="N1762" s="576">
        <f>'KL TTHT CV DOT 2'!Q1761</f>
        <v>0</v>
      </c>
      <c r="O1762" s="576">
        <f t="shared" si="1565"/>
        <v>0</v>
      </c>
      <c r="P1762" s="553">
        <f t="shared" si="1602"/>
        <v>0</v>
      </c>
      <c r="Q1762" s="82"/>
      <c r="R1762" s="82"/>
      <c r="S1762" s="553" t="e">
        <f>#REF!+Q1762+R1762</f>
        <v>#REF!</v>
      </c>
      <c r="T1762" s="266">
        <f>SUBTOTAL(9,T1763:T1773)</f>
        <v>0</v>
      </c>
      <c r="U1762" s="266">
        <f t="shared" ref="U1762:V1762" si="1626">SUBTOTAL(9,U1763:U1773)</f>
        <v>0</v>
      </c>
      <c r="V1762" s="266">
        <f t="shared" si="1626"/>
        <v>0</v>
      </c>
      <c r="W1762" s="266">
        <f>SUBTOTAL(9,W1763:W1773)</f>
        <v>0</v>
      </c>
      <c r="X1762" s="266">
        <f t="shared" ref="X1762:Y1762" si="1627">SUBTOTAL(9,X1763:X1773)</f>
        <v>0</v>
      </c>
      <c r="Y1762" s="266">
        <f t="shared" si="1627"/>
        <v>0</v>
      </c>
      <c r="Z1762" s="266">
        <f t="shared" ref="Z1762" si="1628">SUBTOTAL(9,Z1763:Z1773)</f>
        <v>0</v>
      </c>
      <c r="AA1762" s="988"/>
    </row>
    <row r="1763" spans="1:27" s="6" customFormat="1" outlineLevel="2">
      <c r="A1763" s="8"/>
      <c r="B1763" s="8"/>
      <c r="C1763" s="25" t="s">
        <v>1233</v>
      </c>
      <c r="D1763" s="97">
        <v>1</v>
      </c>
      <c r="E1763" s="97">
        <v>1</v>
      </c>
      <c r="F1763" s="18" t="s">
        <v>624</v>
      </c>
      <c r="G1763" s="199">
        <v>46800</v>
      </c>
      <c r="H1763" s="199">
        <v>54500.000000000007</v>
      </c>
      <c r="I1763" s="71">
        <f t="shared" ref="I1763:I1764" si="1629">SUM(G1763:H1763)</f>
        <v>101300</v>
      </c>
      <c r="J1763" s="71">
        <f t="shared" ref="J1763:J1764" si="1630">G1763*E1763</f>
        <v>46800</v>
      </c>
      <c r="K1763" s="71">
        <f t="shared" ref="K1763:K1764" si="1631">H1763*E1763</f>
        <v>54500.000000000007</v>
      </c>
      <c r="L1763" s="71">
        <f t="shared" ref="L1763:L1764" si="1632">I1763*E1763</f>
        <v>101300</v>
      </c>
      <c r="M1763" s="570">
        <f>'KL TTHT CV DOT 2'!P1762</f>
        <v>0</v>
      </c>
      <c r="N1763" s="570">
        <f>'KL TTHT CV DOT 2'!Q1762</f>
        <v>0</v>
      </c>
      <c r="O1763" s="570">
        <f t="shared" si="1565"/>
        <v>0</v>
      </c>
      <c r="P1763" s="552">
        <f t="shared" si="1602"/>
        <v>0</v>
      </c>
      <c r="Q1763" s="71"/>
      <c r="R1763" s="71"/>
      <c r="S1763" s="552" t="e">
        <f>#REF!+Q1763+R1763</f>
        <v>#REF!</v>
      </c>
      <c r="T1763" s="257">
        <f t="shared" ref="T1763:T1774" si="1633">M1763*J1763</f>
        <v>0</v>
      </c>
      <c r="U1763" s="257">
        <f t="shared" ref="U1763:U1774" si="1634">M1763*K1763</f>
        <v>0</v>
      </c>
      <c r="V1763" s="257">
        <f t="shared" si="1603"/>
        <v>0</v>
      </c>
      <c r="W1763" s="257">
        <f t="shared" ref="W1763:W1774" si="1635">J1763*N1763</f>
        <v>0</v>
      </c>
      <c r="X1763" s="257">
        <f t="shared" ref="X1763:X1774" si="1636">K1763*N1763</f>
        <v>0</v>
      </c>
      <c r="Y1763" s="257">
        <f t="shared" ref="Y1763:Y1774" si="1637">W1763+X1763</f>
        <v>0</v>
      </c>
      <c r="Z1763" s="257">
        <f t="shared" ref="Z1763:Z1774" si="1638">V1763+Y1763</f>
        <v>0</v>
      </c>
      <c r="AA1763" s="990"/>
    </row>
    <row r="1764" spans="1:27" s="403" customFormat="1" ht="28.5" customHeight="1" outlineLevel="2">
      <c r="A1764" s="391"/>
      <c r="B1764" s="391"/>
      <c r="C1764" s="392" t="s">
        <v>1198</v>
      </c>
      <c r="D1764" s="97">
        <v>4</v>
      </c>
      <c r="E1764" s="97">
        <v>4</v>
      </c>
      <c r="F1764" s="387" t="s">
        <v>624</v>
      </c>
      <c r="G1764" s="199">
        <v>900000</v>
      </c>
      <c r="H1764" s="199">
        <v>163500</v>
      </c>
      <c r="I1764" s="62">
        <f t="shared" si="1629"/>
        <v>1063500</v>
      </c>
      <c r="J1764" s="62">
        <f t="shared" si="1630"/>
        <v>3600000</v>
      </c>
      <c r="K1764" s="62">
        <f t="shared" si="1631"/>
        <v>654000</v>
      </c>
      <c r="L1764" s="62">
        <f t="shared" si="1632"/>
        <v>4254000</v>
      </c>
      <c r="M1764" s="574">
        <f>'KL TTHT CV DOT 2'!P1763</f>
        <v>0</v>
      </c>
      <c r="N1764" s="574">
        <f>'KL TTHT CV DOT 2'!Q1763</f>
        <v>0</v>
      </c>
      <c r="O1764" s="574">
        <f t="shared" si="1565"/>
        <v>0</v>
      </c>
      <c r="P1764" s="550">
        <f t="shared" si="1602"/>
        <v>0</v>
      </c>
      <c r="Q1764" s="62"/>
      <c r="R1764" s="62"/>
      <c r="S1764" s="550" t="e">
        <f>#REF!+Q1764+R1764</f>
        <v>#REF!</v>
      </c>
      <c r="T1764" s="255">
        <f t="shared" si="1633"/>
        <v>0</v>
      </c>
      <c r="U1764" s="255">
        <f t="shared" si="1634"/>
        <v>0</v>
      </c>
      <c r="V1764" s="255">
        <f t="shared" si="1603"/>
        <v>0</v>
      </c>
      <c r="W1764" s="255">
        <f t="shared" si="1635"/>
        <v>0</v>
      </c>
      <c r="X1764" s="255">
        <f t="shared" si="1636"/>
        <v>0</v>
      </c>
      <c r="Y1764" s="255">
        <f t="shared" si="1637"/>
        <v>0</v>
      </c>
      <c r="Z1764" s="255">
        <f t="shared" si="1638"/>
        <v>0</v>
      </c>
      <c r="AA1764" s="990"/>
    </row>
    <row r="1765" spans="1:27" s="403" customFormat="1" outlineLevel="2">
      <c r="A1765" s="391"/>
      <c r="B1765" s="391"/>
      <c r="C1765" s="392" t="s">
        <v>842</v>
      </c>
      <c r="D1765" s="97">
        <v>80</v>
      </c>
      <c r="E1765" s="97">
        <v>79.2</v>
      </c>
      <c r="F1765" s="387" t="s">
        <v>624</v>
      </c>
      <c r="G1765" s="199">
        <v>32518.739999999998</v>
      </c>
      <c r="H1765" s="199">
        <v>7485.6650000000009</v>
      </c>
      <c r="I1765" s="62">
        <f>SUM(G1765:H1765)</f>
        <v>40004.404999999999</v>
      </c>
      <c r="J1765" s="62">
        <f>G1765*E1765</f>
        <v>2575484.2080000001</v>
      </c>
      <c r="K1765" s="62">
        <f>H1765*E1765</f>
        <v>592864.66800000006</v>
      </c>
      <c r="L1765" s="62">
        <f>I1765*E1765</f>
        <v>3168348.8760000002</v>
      </c>
      <c r="M1765" s="574">
        <f>'KL TTHT CV DOT 2'!P1764</f>
        <v>0</v>
      </c>
      <c r="N1765" s="574">
        <f>'KL TTHT CV DOT 2'!Q1764</f>
        <v>0</v>
      </c>
      <c r="O1765" s="574">
        <f t="shared" si="1565"/>
        <v>0</v>
      </c>
      <c r="P1765" s="550">
        <f t="shared" si="1602"/>
        <v>0</v>
      </c>
      <c r="Q1765" s="62"/>
      <c r="R1765" s="62"/>
      <c r="S1765" s="550" t="e">
        <f>#REF!+Q1765+R1765</f>
        <v>#REF!</v>
      </c>
      <c r="T1765" s="255">
        <f t="shared" si="1633"/>
        <v>0</v>
      </c>
      <c r="U1765" s="255">
        <f t="shared" si="1634"/>
        <v>0</v>
      </c>
      <c r="V1765" s="255">
        <f t="shared" si="1603"/>
        <v>0</v>
      </c>
      <c r="W1765" s="255">
        <f t="shared" si="1635"/>
        <v>0</v>
      </c>
      <c r="X1765" s="255">
        <f t="shared" si="1636"/>
        <v>0</v>
      </c>
      <c r="Y1765" s="255">
        <f t="shared" si="1637"/>
        <v>0</v>
      </c>
      <c r="Z1765" s="255">
        <f t="shared" si="1638"/>
        <v>0</v>
      </c>
      <c r="AA1765" s="990"/>
    </row>
    <row r="1766" spans="1:27" s="403" customFormat="1" outlineLevel="2">
      <c r="A1766" s="391"/>
      <c r="B1766" s="391"/>
      <c r="C1766" s="392" t="s">
        <v>1200</v>
      </c>
      <c r="D1766" s="97">
        <v>80</v>
      </c>
      <c r="E1766" s="97">
        <v>79.2</v>
      </c>
      <c r="F1766" s="387" t="s">
        <v>624</v>
      </c>
      <c r="G1766" s="199">
        <v>15443.88</v>
      </c>
      <c r="H1766" s="199">
        <v>5031.18</v>
      </c>
      <c r="I1766" s="62">
        <f>SUM(G1766:H1766)</f>
        <v>20475.059999999998</v>
      </c>
      <c r="J1766" s="62">
        <f>G1766*E1766</f>
        <v>1223155.2960000001</v>
      </c>
      <c r="K1766" s="62">
        <f>H1766*E1766</f>
        <v>398469.45600000006</v>
      </c>
      <c r="L1766" s="62">
        <f>I1766*E1766</f>
        <v>1621624.7519999999</v>
      </c>
      <c r="M1766" s="574">
        <f>'KL TTHT CV DOT 2'!P1765</f>
        <v>0</v>
      </c>
      <c r="N1766" s="574">
        <f>'KL TTHT CV DOT 2'!Q1765</f>
        <v>0</v>
      </c>
      <c r="O1766" s="574">
        <f t="shared" si="1565"/>
        <v>0</v>
      </c>
      <c r="P1766" s="550">
        <f t="shared" si="1602"/>
        <v>0</v>
      </c>
      <c r="Q1766" s="62"/>
      <c r="R1766" s="62"/>
      <c r="S1766" s="550" t="e">
        <f>#REF!+Q1766+R1766</f>
        <v>#REF!</v>
      </c>
      <c r="T1766" s="255">
        <f t="shared" si="1633"/>
        <v>0</v>
      </c>
      <c r="U1766" s="255">
        <f t="shared" si="1634"/>
        <v>0</v>
      </c>
      <c r="V1766" s="255">
        <f t="shared" si="1603"/>
        <v>0</v>
      </c>
      <c r="W1766" s="255">
        <f t="shared" si="1635"/>
        <v>0</v>
      </c>
      <c r="X1766" s="255">
        <f t="shared" si="1636"/>
        <v>0</v>
      </c>
      <c r="Y1766" s="255">
        <f t="shared" si="1637"/>
        <v>0</v>
      </c>
      <c r="Z1766" s="255">
        <f t="shared" si="1638"/>
        <v>0</v>
      </c>
      <c r="AA1766" s="990"/>
    </row>
    <row r="1767" spans="1:27" s="403" customFormat="1" outlineLevel="2">
      <c r="A1767" s="391"/>
      <c r="B1767" s="391"/>
      <c r="C1767" s="392" t="s">
        <v>928</v>
      </c>
      <c r="D1767" s="97">
        <v>76</v>
      </c>
      <c r="E1767" s="97">
        <v>160</v>
      </c>
      <c r="F1767" s="387" t="s">
        <v>624</v>
      </c>
      <c r="G1767" s="199">
        <v>8773.9726027397246</v>
      </c>
      <c r="H1767" s="199">
        <v>14594.016411764707</v>
      </c>
      <c r="I1767" s="62">
        <f t="shared" ref="I1767:I1773" si="1639">SUM(G1767:H1767)</f>
        <v>23367.989014504434</v>
      </c>
      <c r="J1767" s="62">
        <f t="shared" ref="J1767:J1773" si="1640">G1767*E1767</f>
        <v>1403835.616438356</v>
      </c>
      <c r="K1767" s="62">
        <f t="shared" ref="K1767:K1773" si="1641">H1767*E1767</f>
        <v>2335042.6258823532</v>
      </c>
      <c r="L1767" s="62">
        <f t="shared" ref="L1767:L1773" si="1642">I1767*E1767</f>
        <v>3738878.2423207094</v>
      </c>
      <c r="M1767" s="574">
        <f>'KL TTHT CV DOT 2'!P1766</f>
        <v>0</v>
      </c>
      <c r="N1767" s="574">
        <f>'KL TTHT CV DOT 2'!Q1766</f>
        <v>0</v>
      </c>
      <c r="O1767" s="574">
        <f t="shared" si="1565"/>
        <v>0</v>
      </c>
      <c r="P1767" s="550">
        <f t="shared" si="1602"/>
        <v>0</v>
      </c>
      <c r="Q1767" s="62"/>
      <c r="R1767" s="62"/>
      <c r="S1767" s="550" t="e">
        <f>#REF!+Q1767+R1767</f>
        <v>#REF!</v>
      </c>
      <c r="T1767" s="255">
        <f t="shared" si="1633"/>
        <v>0</v>
      </c>
      <c r="U1767" s="255">
        <f t="shared" si="1634"/>
        <v>0</v>
      </c>
      <c r="V1767" s="255">
        <f t="shared" si="1603"/>
        <v>0</v>
      </c>
      <c r="W1767" s="255">
        <f t="shared" si="1635"/>
        <v>0</v>
      </c>
      <c r="X1767" s="255">
        <f t="shared" si="1636"/>
        <v>0</v>
      </c>
      <c r="Y1767" s="255">
        <f t="shared" si="1637"/>
        <v>0</v>
      </c>
      <c r="Z1767" s="255">
        <f t="shared" si="1638"/>
        <v>0</v>
      </c>
      <c r="AA1767" s="990"/>
    </row>
    <row r="1768" spans="1:27" s="403" customFormat="1" outlineLevel="2">
      <c r="A1768" s="391"/>
      <c r="B1768" s="391"/>
      <c r="C1768" s="392" t="s">
        <v>1183</v>
      </c>
      <c r="D1768" s="97">
        <v>3</v>
      </c>
      <c r="E1768" s="97">
        <v>3</v>
      </c>
      <c r="F1768" s="387" t="s">
        <v>624</v>
      </c>
      <c r="G1768" s="199">
        <v>3554.7229199999997</v>
      </c>
      <c r="H1768" s="199">
        <v>5289.7058823529414</v>
      </c>
      <c r="I1768" s="62">
        <f t="shared" si="1639"/>
        <v>8844.4288023529407</v>
      </c>
      <c r="J1768" s="62">
        <f t="shared" si="1640"/>
        <v>10664.168759999999</v>
      </c>
      <c r="K1768" s="62">
        <f t="shared" si="1641"/>
        <v>15869.117647058825</v>
      </c>
      <c r="L1768" s="62">
        <f t="shared" si="1642"/>
        <v>26533.286407058822</v>
      </c>
      <c r="M1768" s="574">
        <f>'KL TTHT CV DOT 2'!P1767</f>
        <v>0</v>
      </c>
      <c r="N1768" s="574">
        <f>'KL TTHT CV DOT 2'!Q1767</f>
        <v>0</v>
      </c>
      <c r="O1768" s="574">
        <f t="shared" si="1565"/>
        <v>0</v>
      </c>
      <c r="P1768" s="550">
        <f t="shared" si="1602"/>
        <v>0</v>
      </c>
      <c r="Q1768" s="62"/>
      <c r="R1768" s="62"/>
      <c r="S1768" s="550" t="e">
        <f>#REF!+Q1768+R1768</f>
        <v>#REF!</v>
      </c>
      <c r="T1768" s="255">
        <f t="shared" si="1633"/>
        <v>0</v>
      </c>
      <c r="U1768" s="255">
        <f t="shared" si="1634"/>
        <v>0</v>
      </c>
      <c r="V1768" s="255">
        <f t="shared" si="1603"/>
        <v>0</v>
      </c>
      <c r="W1768" s="255">
        <f t="shared" si="1635"/>
        <v>0</v>
      </c>
      <c r="X1768" s="255">
        <f t="shared" si="1636"/>
        <v>0</v>
      </c>
      <c r="Y1768" s="255">
        <f t="shared" si="1637"/>
        <v>0</v>
      </c>
      <c r="Z1768" s="255">
        <f t="shared" si="1638"/>
        <v>0</v>
      </c>
      <c r="AA1768" s="990"/>
    </row>
    <row r="1769" spans="1:27" s="403" customFormat="1" outlineLevel="2">
      <c r="A1769" s="391"/>
      <c r="B1769" s="391"/>
      <c r="C1769" s="392" t="s">
        <v>928</v>
      </c>
      <c r="D1769" s="97">
        <v>3</v>
      </c>
      <c r="E1769" s="97">
        <v>3</v>
      </c>
      <c r="F1769" s="387" t="s">
        <v>624</v>
      </c>
      <c r="G1769" s="199">
        <v>8773.9726027397246</v>
      </c>
      <c r="H1769" s="199">
        <v>14594.016411764707</v>
      </c>
      <c r="I1769" s="62">
        <f t="shared" si="1639"/>
        <v>23367.989014504434</v>
      </c>
      <c r="J1769" s="62">
        <f t="shared" si="1640"/>
        <v>26321.917808219172</v>
      </c>
      <c r="K1769" s="62">
        <f t="shared" si="1641"/>
        <v>43782.049235294122</v>
      </c>
      <c r="L1769" s="62">
        <f t="shared" si="1642"/>
        <v>70103.967043513301</v>
      </c>
      <c r="M1769" s="574">
        <f>'KL TTHT CV DOT 2'!P1768</f>
        <v>0</v>
      </c>
      <c r="N1769" s="574">
        <f>'KL TTHT CV DOT 2'!Q1768</f>
        <v>0</v>
      </c>
      <c r="O1769" s="574">
        <f t="shared" si="1565"/>
        <v>0</v>
      </c>
      <c r="P1769" s="550">
        <f t="shared" si="1602"/>
        <v>0</v>
      </c>
      <c r="Q1769" s="62"/>
      <c r="R1769" s="62"/>
      <c r="S1769" s="550" t="e">
        <f>#REF!+Q1769+R1769</f>
        <v>#REF!</v>
      </c>
      <c r="T1769" s="255">
        <f t="shared" si="1633"/>
        <v>0</v>
      </c>
      <c r="U1769" s="255">
        <f t="shared" si="1634"/>
        <v>0</v>
      </c>
      <c r="V1769" s="255">
        <f t="shared" si="1603"/>
        <v>0</v>
      </c>
      <c r="W1769" s="255">
        <f t="shared" si="1635"/>
        <v>0</v>
      </c>
      <c r="X1769" s="255">
        <f t="shared" si="1636"/>
        <v>0</v>
      </c>
      <c r="Y1769" s="255">
        <f t="shared" si="1637"/>
        <v>0</v>
      </c>
      <c r="Z1769" s="255">
        <f t="shared" si="1638"/>
        <v>0</v>
      </c>
      <c r="AA1769" s="990"/>
    </row>
    <row r="1770" spans="1:27" s="403" customFormat="1" ht="13.2" customHeight="1" outlineLevel="2">
      <c r="A1770" s="391"/>
      <c r="B1770" s="391"/>
      <c r="C1770" s="392" t="s">
        <v>1201</v>
      </c>
      <c r="D1770" s="97">
        <v>72</v>
      </c>
      <c r="E1770" s="97">
        <v>72</v>
      </c>
      <c r="F1770" s="387" t="s">
        <v>624</v>
      </c>
      <c r="G1770" s="199">
        <v>6646.869178082191</v>
      </c>
      <c r="H1770" s="199">
        <v>13183.42817647059</v>
      </c>
      <c r="I1770" s="62">
        <f t="shared" si="1639"/>
        <v>19830.297354552782</v>
      </c>
      <c r="J1770" s="62">
        <f t="shared" si="1640"/>
        <v>478574.58082191774</v>
      </c>
      <c r="K1770" s="62">
        <f t="shared" si="1641"/>
        <v>949206.82870588254</v>
      </c>
      <c r="L1770" s="62">
        <f t="shared" si="1642"/>
        <v>1427781.4095278003</v>
      </c>
      <c r="M1770" s="574">
        <f>'KL TTHT CV DOT 2'!P1769</f>
        <v>0</v>
      </c>
      <c r="N1770" s="574">
        <f>'KL TTHT CV DOT 2'!Q1769</f>
        <v>0</v>
      </c>
      <c r="O1770" s="574">
        <f t="shared" si="1565"/>
        <v>0</v>
      </c>
      <c r="P1770" s="550">
        <f t="shared" si="1602"/>
        <v>0</v>
      </c>
      <c r="Q1770" s="62"/>
      <c r="R1770" s="62"/>
      <c r="S1770" s="550" t="e">
        <f>#REF!+Q1770+R1770</f>
        <v>#REF!</v>
      </c>
      <c r="T1770" s="255">
        <f t="shared" si="1633"/>
        <v>0</v>
      </c>
      <c r="U1770" s="255">
        <f t="shared" si="1634"/>
        <v>0</v>
      </c>
      <c r="V1770" s="255">
        <f t="shared" si="1603"/>
        <v>0</v>
      </c>
      <c r="W1770" s="255">
        <f t="shared" si="1635"/>
        <v>0</v>
      </c>
      <c r="X1770" s="255">
        <f t="shared" si="1636"/>
        <v>0</v>
      </c>
      <c r="Y1770" s="255">
        <f t="shared" si="1637"/>
        <v>0</v>
      </c>
      <c r="Z1770" s="255">
        <f t="shared" si="1638"/>
        <v>0</v>
      </c>
      <c r="AA1770" s="990"/>
    </row>
    <row r="1771" spans="1:27" s="6" customFormat="1" outlineLevel="2">
      <c r="A1771" s="8"/>
      <c r="B1771" s="8"/>
      <c r="C1771" s="25"/>
      <c r="D1771" s="97"/>
      <c r="E1771" s="97"/>
      <c r="F1771" s="18"/>
      <c r="G1771" s="71"/>
      <c r="H1771" s="71"/>
      <c r="I1771" s="71"/>
      <c r="J1771" s="71"/>
      <c r="K1771" s="71"/>
      <c r="L1771" s="71"/>
      <c r="M1771" s="570">
        <f>'KL TTHT CV DOT 2'!P1770</f>
        <v>0</v>
      </c>
      <c r="N1771" s="570">
        <f>'KL TTHT CV DOT 2'!Q1770</f>
        <v>0</v>
      </c>
      <c r="O1771" s="570">
        <f t="shared" si="1565"/>
        <v>0</v>
      </c>
      <c r="P1771" s="552">
        <f t="shared" si="1602"/>
        <v>0</v>
      </c>
      <c r="Q1771" s="71"/>
      <c r="R1771" s="71"/>
      <c r="S1771" s="552" t="e">
        <f>#REF!+Q1771+R1771</f>
        <v>#REF!</v>
      </c>
      <c r="T1771" s="257">
        <f t="shared" si="1633"/>
        <v>0</v>
      </c>
      <c r="U1771" s="257">
        <f t="shared" si="1634"/>
        <v>0</v>
      </c>
      <c r="V1771" s="257">
        <f t="shared" si="1603"/>
        <v>0</v>
      </c>
      <c r="W1771" s="257">
        <f t="shared" si="1635"/>
        <v>0</v>
      </c>
      <c r="X1771" s="257">
        <f t="shared" si="1636"/>
        <v>0</v>
      </c>
      <c r="Y1771" s="257">
        <f t="shared" si="1637"/>
        <v>0</v>
      </c>
      <c r="Z1771" s="257">
        <f t="shared" si="1638"/>
        <v>0</v>
      </c>
      <c r="AA1771" s="990"/>
    </row>
    <row r="1772" spans="1:27" s="6" customFormat="1" outlineLevel="2">
      <c r="A1772" s="8"/>
      <c r="B1772" s="8"/>
      <c r="C1772" s="25"/>
      <c r="D1772" s="97"/>
      <c r="E1772" s="97"/>
      <c r="F1772" s="18"/>
      <c r="G1772" s="71"/>
      <c r="H1772" s="71"/>
      <c r="I1772" s="71"/>
      <c r="J1772" s="71"/>
      <c r="K1772" s="71"/>
      <c r="L1772" s="71"/>
      <c r="M1772" s="570">
        <f>'KL TTHT CV DOT 2'!P1771</f>
        <v>0</v>
      </c>
      <c r="N1772" s="570">
        <f>'KL TTHT CV DOT 2'!Q1771</f>
        <v>0</v>
      </c>
      <c r="O1772" s="570">
        <f t="shared" si="1565"/>
        <v>0</v>
      </c>
      <c r="P1772" s="552">
        <f t="shared" si="1602"/>
        <v>0</v>
      </c>
      <c r="Q1772" s="71"/>
      <c r="R1772" s="71"/>
      <c r="S1772" s="552" t="e">
        <f>#REF!+Q1772+R1772</f>
        <v>#REF!</v>
      </c>
      <c r="T1772" s="257">
        <f t="shared" si="1633"/>
        <v>0</v>
      </c>
      <c r="U1772" s="257">
        <f t="shared" si="1634"/>
        <v>0</v>
      </c>
      <c r="V1772" s="257">
        <f t="shared" si="1603"/>
        <v>0</v>
      </c>
      <c r="W1772" s="257">
        <f t="shared" si="1635"/>
        <v>0</v>
      </c>
      <c r="X1772" s="257">
        <f t="shared" si="1636"/>
        <v>0</v>
      </c>
      <c r="Y1772" s="257">
        <f t="shared" si="1637"/>
        <v>0</v>
      </c>
      <c r="Z1772" s="257">
        <f t="shared" si="1638"/>
        <v>0</v>
      </c>
      <c r="AA1772" s="990"/>
    </row>
    <row r="1773" spans="1:27" s="403" customFormat="1" outlineLevel="2">
      <c r="A1773" s="391"/>
      <c r="B1773" s="391"/>
      <c r="C1773" s="392" t="s">
        <v>657</v>
      </c>
      <c r="D1773" s="97">
        <v>1</v>
      </c>
      <c r="E1773" s="97">
        <v>1</v>
      </c>
      <c r="F1773" s="387" t="s">
        <v>619</v>
      </c>
      <c r="G1773" s="62">
        <v>374916.10727958905</v>
      </c>
      <c r="H1773" s="62">
        <v>112474.83218387672</v>
      </c>
      <c r="I1773" s="62">
        <f t="shared" si="1639"/>
        <v>487390.93946346577</v>
      </c>
      <c r="J1773" s="62">
        <f t="shared" si="1640"/>
        <v>374916.10727958905</v>
      </c>
      <c r="K1773" s="62">
        <f t="shared" si="1641"/>
        <v>112474.83218387672</v>
      </c>
      <c r="L1773" s="62">
        <f t="shared" si="1642"/>
        <v>487390.93946346577</v>
      </c>
      <c r="M1773" s="574">
        <f>'KL TTHT CV DOT 2'!P1772</f>
        <v>0</v>
      </c>
      <c r="N1773" s="574">
        <f>'KL TTHT CV DOT 2'!Q1772</f>
        <v>0</v>
      </c>
      <c r="O1773" s="574">
        <f t="shared" si="1565"/>
        <v>0</v>
      </c>
      <c r="P1773" s="550">
        <f t="shared" si="1602"/>
        <v>0</v>
      </c>
      <c r="Q1773" s="62"/>
      <c r="R1773" s="62"/>
      <c r="S1773" s="550" t="e">
        <f>#REF!+Q1773+R1773</f>
        <v>#REF!</v>
      </c>
      <c r="T1773" s="255">
        <f t="shared" si="1633"/>
        <v>0</v>
      </c>
      <c r="U1773" s="255">
        <f t="shared" si="1634"/>
        <v>0</v>
      </c>
      <c r="V1773" s="255">
        <f t="shared" si="1603"/>
        <v>0</v>
      </c>
      <c r="W1773" s="255">
        <f t="shared" si="1635"/>
        <v>0</v>
      </c>
      <c r="X1773" s="255">
        <f t="shared" si="1636"/>
        <v>0</v>
      </c>
      <c r="Y1773" s="255">
        <f t="shared" si="1637"/>
        <v>0</v>
      </c>
      <c r="Z1773" s="255">
        <f t="shared" si="1638"/>
        <v>0</v>
      </c>
      <c r="AA1773" s="990"/>
    </row>
    <row r="1774" spans="1:27" s="6" customFormat="1" outlineLevel="1">
      <c r="A1774" s="8"/>
      <c r="B1774" s="8"/>
      <c r="C1774" s="25"/>
      <c r="D1774" s="94"/>
      <c r="E1774" s="94"/>
      <c r="F1774" s="18"/>
      <c r="G1774" s="71"/>
      <c r="H1774" s="71"/>
      <c r="I1774" s="71"/>
      <c r="J1774" s="71"/>
      <c r="K1774" s="71"/>
      <c r="L1774" s="71"/>
      <c r="M1774" s="570">
        <f>'KL TTHT CV DOT 2'!P1773</f>
        <v>0</v>
      </c>
      <c r="N1774" s="570">
        <f>'KL TTHT CV DOT 2'!Q1773</f>
        <v>0</v>
      </c>
      <c r="O1774" s="570">
        <f t="shared" si="1565"/>
        <v>0</v>
      </c>
      <c r="P1774" s="552">
        <f t="shared" si="1602"/>
        <v>0</v>
      </c>
      <c r="Q1774" s="71"/>
      <c r="R1774" s="71"/>
      <c r="S1774" s="552" t="e">
        <f>#REF!+Q1774+R1774</f>
        <v>#REF!</v>
      </c>
      <c r="T1774" s="257">
        <f t="shared" si="1633"/>
        <v>0</v>
      </c>
      <c r="U1774" s="257">
        <f t="shared" si="1634"/>
        <v>0</v>
      </c>
      <c r="V1774" s="257">
        <f t="shared" si="1603"/>
        <v>0</v>
      </c>
      <c r="W1774" s="257">
        <f t="shared" si="1635"/>
        <v>0</v>
      </c>
      <c r="X1774" s="257">
        <f t="shared" si="1636"/>
        <v>0</v>
      </c>
      <c r="Y1774" s="257">
        <f t="shared" si="1637"/>
        <v>0</v>
      </c>
      <c r="Z1774" s="257">
        <f t="shared" si="1638"/>
        <v>0</v>
      </c>
      <c r="AA1774" s="990"/>
    </row>
    <row r="1775" spans="1:27" s="36" customFormat="1" outlineLevel="1">
      <c r="A1775" s="280" t="s">
        <v>313</v>
      </c>
      <c r="B1775" s="280"/>
      <c r="C1775" s="281" t="s">
        <v>1128</v>
      </c>
      <c r="D1775" s="99"/>
      <c r="E1775" s="99"/>
      <c r="F1775" s="282"/>
      <c r="G1775" s="77"/>
      <c r="H1775" s="77"/>
      <c r="I1775" s="283"/>
      <c r="J1775" s="283">
        <f>SUBTOTAL(9,J1776:J1804)</f>
        <v>143640024.00778028</v>
      </c>
      <c r="K1775" s="283">
        <f t="shared" ref="K1775:L1775" si="1643">SUBTOTAL(9,K1776:K1804)</f>
        <v>24229831.233193748</v>
      </c>
      <c r="L1775" s="283">
        <f t="shared" si="1643"/>
        <v>167869855.2409741</v>
      </c>
      <c r="M1775" s="581">
        <f>'KL TTHT CV DOT 2'!P1774</f>
        <v>0</v>
      </c>
      <c r="N1775" s="581">
        <f>'KL TTHT CV DOT 2'!Q1774</f>
        <v>0</v>
      </c>
      <c r="O1775" s="581">
        <f t="shared" si="1565"/>
        <v>0</v>
      </c>
      <c r="P1775" s="888">
        <f t="shared" si="1602"/>
        <v>0</v>
      </c>
      <c r="Q1775" s="283"/>
      <c r="R1775" s="283"/>
      <c r="S1775" s="888" t="e">
        <f>#REF!+Q1775+R1775</f>
        <v>#REF!</v>
      </c>
      <c r="T1775" s="852">
        <f>SUBTOTAL(9,T1776:T1804)</f>
        <v>0</v>
      </c>
      <c r="U1775" s="852">
        <f t="shared" ref="U1775:V1775" si="1644">SUBTOTAL(9,U1776:U1804)</f>
        <v>0</v>
      </c>
      <c r="V1775" s="852">
        <f t="shared" si="1644"/>
        <v>0</v>
      </c>
      <c r="W1775" s="852">
        <f>SUBTOTAL(9,W1776:W1804)</f>
        <v>0</v>
      </c>
      <c r="X1775" s="852">
        <f t="shared" ref="X1775:Y1775" si="1645">SUBTOTAL(9,X1776:X1804)</f>
        <v>0</v>
      </c>
      <c r="Y1775" s="852">
        <f t="shared" si="1645"/>
        <v>0</v>
      </c>
      <c r="Z1775" s="852">
        <f t="shared" ref="Z1775" si="1646">SUBTOTAL(9,Z1776:Z1804)</f>
        <v>0</v>
      </c>
      <c r="AA1775" s="988"/>
    </row>
    <row r="1776" spans="1:27" s="421" customFormat="1" outlineLevel="2">
      <c r="A1776" s="415"/>
      <c r="B1776" s="415"/>
      <c r="C1776" s="422" t="s">
        <v>1234</v>
      </c>
      <c r="D1776" s="417"/>
      <c r="E1776" s="417"/>
      <c r="F1776" s="418"/>
      <c r="G1776" s="419"/>
      <c r="H1776" s="419"/>
      <c r="I1776" s="419"/>
      <c r="J1776" s="174">
        <f>SUBTOTAL(9,J1777:J1783)</f>
        <v>32042422.667197403</v>
      </c>
      <c r="K1776" s="174">
        <f t="shared" ref="K1776:L1776" si="1647">SUBTOTAL(9,K1777:K1783)</f>
        <v>2927603.7910602568</v>
      </c>
      <c r="L1776" s="174">
        <f t="shared" si="1647"/>
        <v>34970026.45825766</v>
      </c>
      <c r="M1776" s="578">
        <f>'KL TTHT CV DOT 2'!P1775</f>
        <v>0</v>
      </c>
      <c r="N1776" s="578">
        <f>'KL TTHT CV DOT 2'!Q1775</f>
        <v>0</v>
      </c>
      <c r="O1776" s="578">
        <f t="shared" si="1565"/>
        <v>0</v>
      </c>
      <c r="P1776" s="558">
        <f t="shared" si="1602"/>
        <v>0</v>
      </c>
      <c r="Q1776" s="174"/>
      <c r="R1776" s="174"/>
      <c r="S1776" s="558" t="e">
        <f>#REF!+Q1776+R1776</f>
        <v>#REF!</v>
      </c>
      <c r="T1776" s="843">
        <f>SUBTOTAL(9,T1777:T1783)</f>
        <v>0</v>
      </c>
      <c r="U1776" s="843">
        <f t="shared" ref="U1776:V1776" si="1648">SUBTOTAL(9,U1777:U1783)</f>
        <v>0</v>
      </c>
      <c r="V1776" s="843">
        <f t="shared" si="1648"/>
        <v>0</v>
      </c>
      <c r="W1776" s="843">
        <f>SUBTOTAL(9,W1777:W1783)</f>
        <v>0</v>
      </c>
      <c r="X1776" s="843">
        <f t="shared" ref="X1776:Y1776" si="1649">SUBTOTAL(9,X1777:X1783)</f>
        <v>0</v>
      </c>
      <c r="Y1776" s="843">
        <f t="shared" si="1649"/>
        <v>0</v>
      </c>
      <c r="Z1776" s="843">
        <f t="shared" ref="Z1776" si="1650">SUBTOTAL(9,Z1777:Z1783)</f>
        <v>0</v>
      </c>
      <c r="AA1776" s="988"/>
    </row>
    <row r="1777" spans="1:27" s="421" customFormat="1" outlineLevel="2">
      <c r="A1777" s="415"/>
      <c r="B1777" s="415"/>
      <c r="C1777" s="416" t="s">
        <v>1129</v>
      </c>
      <c r="D1777" s="417"/>
      <c r="E1777" s="417"/>
      <c r="F1777" s="418"/>
      <c r="G1777" s="419"/>
      <c r="H1777" s="419"/>
      <c r="I1777" s="419"/>
      <c r="J1777" s="174">
        <f>SUBTOTAL(9,J1778:J1778)</f>
        <v>26144496.000000004</v>
      </c>
      <c r="K1777" s="174">
        <f>SUBTOTAL(9,K1778:K1778)</f>
        <v>990000.00000000012</v>
      </c>
      <c r="L1777" s="174">
        <f>SUBTOTAL(9,L1778:L1778)</f>
        <v>27134496.000000004</v>
      </c>
      <c r="M1777" s="578">
        <f>'KL TTHT CV DOT 2'!P1776</f>
        <v>0</v>
      </c>
      <c r="N1777" s="578">
        <f>'KL TTHT CV DOT 2'!Q1776</f>
        <v>0</v>
      </c>
      <c r="O1777" s="578">
        <f t="shared" si="1565"/>
        <v>0</v>
      </c>
      <c r="P1777" s="558">
        <f t="shared" si="1602"/>
        <v>0</v>
      </c>
      <c r="Q1777" s="174"/>
      <c r="R1777" s="174"/>
      <c r="S1777" s="558" t="e">
        <f>#REF!+Q1777+R1777</f>
        <v>#REF!</v>
      </c>
      <c r="T1777" s="843">
        <f t="shared" ref="T1777:Z1777" si="1651">SUBTOTAL(9,T1778:T1778)</f>
        <v>0</v>
      </c>
      <c r="U1777" s="843">
        <f t="shared" si="1651"/>
        <v>0</v>
      </c>
      <c r="V1777" s="843">
        <f t="shared" si="1651"/>
        <v>0</v>
      </c>
      <c r="W1777" s="843">
        <f t="shared" si="1651"/>
        <v>0</v>
      </c>
      <c r="X1777" s="843">
        <f t="shared" si="1651"/>
        <v>0</v>
      </c>
      <c r="Y1777" s="843">
        <f t="shared" si="1651"/>
        <v>0</v>
      </c>
      <c r="Z1777" s="843">
        <f t="shared" si="1651"/>
        <v>0</v>
      </c>
      <c r="AA1777" s="988"/>
    </row>
    <row r="1778" spans="1:27" s="7" customFormat="1" ht="26.4" outlineLevel="2">
      <c r="A1778" s="5"/>
      <c r="B1778" s="5"/>
      <c r="C1778" s="2" t="s">
        <v>1235</v>
      </c>
      <c r="D1778" s="194">
        <v>2</v>
      </c>
      <c r="E1778" s="97">
        <v>2</v>
      </c>
      <c r="F1778" s="277" t="s">
        <v>660</v>
      </c>
      <c r="G1778" s="199">
        <v>13072248.000000002</v>
      </c>
      <c r="H1778" s="199">
        <v>495000.00000000006</v>
      </c>
      <c r="I1778" s="199">
        <f>SUM(G1778:H1778)</f>
        <v>13567248.000000002</v>
      </c>
      <c r="J1778" s="199">
        <f>G1778*E1778</f>
        <v>26144496.000000004</v>
      </c>
      <c r="K1778" s="199">
        <f>H1778*E1778</f>
        <v>990000.00000000012</v>
      </c>
      <c r="L1778" s="199">
        <f>I1778*E1778</f>
        <v>27134496.000000004</v>
      </c>
      <c r="M1778" s="579">
        <f>'KL TTHT CV DOT 2'!P1777</f>
        <v>0</v>
      </c>
      <c r="N1778" s="579">
        <f>'KL TTHT CV DOT 2'!Q1777</f>
        <v>0</v>
      </c>
      <c r="O1778" s="579">
        <f t="shared" si="1565"/>
        <v>0</v>
      </c>
      <c r="P1778" s="554">
        <f t="shared" si="1602"/>
        <v>0</v>
      </c>
      <c r="Q1778" s="199"/>
      <c r="R1778" s="199"/>
      <c r="S1778" s="554" t="e">
        <f>#REF!+Q1778+R1778</f>
        <v>#REF!</v>
      </c>
      <c r="T1778" s="265">
        <f>M1778*J1778</f>
        <v>0</v>
      </c>
      <c r="U1778" s="265">
        <f>M1778*K1778</f>
        <v>0</v>
      </c>
      <c r="V1778" s="265">
        <f t="shared" si="1603"/>
        <v>0</v>
      </c>
      <c r="W1778" s="265">
        <f>J1778*N1778</f>
        <v>0</v>
      </c>
      <c r="X1778" s="265">
        <f>K1778*N1778</f>
        <v>0</v>
      </c>
      <c r="Y1778" s="265">
        <f t="shared" ref="Y1778" si="1652">W1778+X1778</f>
        <v>0</v>
      </c>
      <c r="Z1778" s="265">
        <f>V1778+Y1778</f>
        <v>0</v>
      </c>
      <c r="AA1778" s="990"/>
    </row>
    <row r="1779" spans="1:27" s="7" customFormat="1" outlineLevel="2">
      <c r="A1779" s="5"/>
      <c r="B1779" s="5"/>
      <c r="C1779" s="416" t="s">
        <v>1138</v>
      </c>
      <c r="D1779" s="194"/>
      <c r="E1779" s="97"/>
      <c r="F1779" s="277"/>
      <c r="G1779" s="199"/>
      <c r="H1779" s="199"/>
      <c r="I1779" s="199"/>
      <c r="J1779" s="174">
        <f>SUBTOTAL(9,J1780:J1785)</f>
        <v>5897926.667197397</v>
      </c>
      <c r="K1779" s="174">
        <f t="shared" ref="K1779:L1779" si="1653">SUBTOTAL(9,K1780:K1785)</f>
        <v>1937603.7910602572</v>
      </c>
      <c r="L1779" s="174">
        <f t="shared" si="1653"/>
        <v>7835530.4582576547</v>
      </c>
      <c r="M1779" s="578">
        <f>'KL TTHT CV DOT 2'!P1778</f>
        <v>0</v>
      </c>
      <c r="N1779" s="578">
        <f>'KL TTHT CV DOT 2'!Q1778</f>
        <v>0</v>
      </c>
      <c r="O1779" s="578">
        <f t="shared" si="1565"/>
        <v>0</v>
      </c>
      <c r="P1779" s="558">
        <f t="shared" si="1602"/>
        <v>0</v>
      </c>
      <c r="Q1779" s="174"/>
      <c r="R1779" s="174"/>
      <c r="S1779" s="558" t="e">
        <f>#REF!+Q1779+R1779</f>
        <v>#REF!</v>
      </c>
      <c r="T1779" s="843">
        <f>SUBTOTAL(9,T1780:T1785)</f>
        <v>0</v>
      </c>
      <c r="U1779" s="843">
        <f t="shared" ref="U1779:V1779" si="1654">SUBTOTAL(9,U1780:U1785)</f>
        <v>0</v>
      </c>
      <c r="V1779" s="843">
        <f t="shared" si="1654"/>
        <v>0</v>
      </c>
      <c r="W1779" s="843">
        <f>SUBTOTAL(9,W1780:W1785)</f>
        <v>0</v>
      </c>
      <c r="X1779" s="843">
        <f t="shared" ref="X1779:Y1779" si="1655">SUBTOTAL(9,X1780:X1785)</f>
        <v>0</v>
      </c>
      <c r="Y1779" s="843">
        <f t="shared" si="1655"/>
        <v>0</v>
      </c>
      <c r="Z1779" s="843">
        <f t="shared" ref="Z1779" si="1656">SUBTOTAL(9,Z1780:Z1785)</f>
        <v>0</v>
      </c>
      <c r="AA1779" s="988"/>
    </row>
    <row r="1780" spans="1:27" s="7" customFormat="1" outlineLevel="2">
      <c r="A1780" s="5"/>
      <c r="B1780" s="5"/>
      <c r="C1780" s="2" t="s">
        <v>1139</v>
      </c>
      <c r="D1780" s="194">
        <v>70</v>
      </c>
      <c r="E1780" s="97">
        <v>66</v>
      </c>
      <c r="F1780" s="277" t="s">
        <v>624</v>
      </c>
      <c r="G1780" s="199">
        <v>60411.45</v>
      </c>
      <c r="H1780" s="199">
        <v>9350</v>
      </c>
      <c r="I1780" s="199">
        <f t="shared" ref="I1780" si="1657">SUM(G1780:H1780)</f>
        <v>69761.45</v>
      </c>
      <c r="J1780" s="199">
        <f t="shared" ref="J1780:J1783" si="1658">G1780*E1780</f>
        <v>3987155.6999999997</v>
      </c>
      <c r="K1780" s="199">
        <f t="shared" ref="K1780:K1783" si="1659">H1780*E1780</f>
        <v>617100</v>
      </c>
      <c r="L1780" s="199">
        <f t="shared" ref="L1780:L1783" si="1660">I1780*E1780</f>
        <v>4604255.7</v>
      </c>
      <c r="M1780" s="579">
        <f>'KL TTHT CV DOT 2'!P1779</f>
        <v>0</v>
      </c>
      <c r="N1780" s="579">
        <f>'KL TTHT CV DOT 2'!Q1779</f>
        <v>0</v>
      </c>
      <c r="O1780" s="579">
        <f t="shared" si="1565"/>
        <v>0</v>
      </c>
      <c r="P1780" s="554">
        <f t="shared" si="1602"/>
        <v>0</v>
      </c>
      <c r="Q1780" s="199"/>
      <c r="R1780" s="199"/>
      <c r="S1780" s="554" t="e">
        <f>#REF!+Q1780+R1780</f>
        <v>#REF!</v>
      </c>
      <c r="T1780" s="265">
        <f>M1780*J1780</f>
        <v>0</v>
      </c>
      <c r="U1780" s="265">
        <f>M1780*K1780</f>
        <v>0</v>
      </c>
      <c r="V1780" s="265">
        <f t="shared" si="1603"/>
        <v>0</v>
      </c>
      <c r="W1780" s="265">
        <f>J1780*N1780</f>
        <v>0</v>
      </c>
      <c r="X1780" s="265">
        <f>K1780*N1780</f>
        <v>0</v>
      </c>
      <c r="Y1780" s="265">
        <f t="shared" ref="Y1780:Y1783" si="1661">W1780+X1780</f>
        <v>0</v>
      </c>
      <c r="Z1780" s="265">
        <f>V1780+Y1780</f>
        <v>0</v>
      </c>
      <c r="AA1780" s="990"/>
    </row>
    <row r="1781" spans="1:27" s="7" customFormat="1" outlineLevel="2">
      <c r="A1781" s="5"/>
      <c r="B1781" s="5"/>
      <c r="C1781" s="2" t="s">
        <v>928</v>
      </c>
      <c r="D1781" s="194">
        <v>63</v>
      </c>
      <c r="E1781" s="97">
        <v>60</v>
      </c>
      <c r="F1781" s="277" t="s">
        <v>624</v>
      </c>
      <c r="G1781" s="199">
        <v>8773.9726027397246</v>
      </c>
      <c r="H1781" s="199">
        <v>14594.016411764707</v>
      </c>
      <c r="I1781" s="199">
        <f t="shared" ref="I1781:I1783" si="1662">SUM(G1781:H1781)</f>
        <v>23367.989014504434</v>
      </c>
      <c r="J1781" s="199">
        <f t="shared" si="1658"/>
        <v>526438.35616438347</v>
      </c>
      <c r="K1781" s="199">
        <f t="shared" si="1659"/>
        <v>875640.98470588238</v>
      </c>
      <c r="L1781" s="199">
        <f t="shared" si="1660"/>
        <v>1402079.3408702661</v>
      </c>
      <c r="M1781" s="579">
        <f>'KL TTHT CV DOT 2'!P1780</f>
        <v>0</v>
      </c>
      <c r="N1781" s="579">
        <f>'KL TTHT CV DOT 2'!Q1780</f>
        <v>0</v>
      </c>
      <c r="O1781" s="579">
        <f t="shared" si="1565"/>
        <v>0</v>
      </c>
      <c r="P1781" s="554">
        <f t="shared" si="1602"/>
        <v>0</v>
      </c>
      <c r="Q1781" s="199"/>
      <c r="R1781" s="199"/>
      <c r="S1781" s="554" t="e">
        <f>#REF!+Q1781+R1781</f>
        <v>#REF!</v>
      </c>
      <c r="T1781" s="265">
        <f>M1781*J1781</f>
        <v>0</v>
      </c>
      <c r="U1781" s="265">
        <f>M1781*K1781</f>
        <v>0</v>
      </c>
      <c r="V1781" s="265">
        <f t="shared" si="1603"/>
        <v>0</v>
      </c>
      <c r="W1781" s="265">
        <f>J1781*N1781</f>
        <v>0</v>
      </c>
      <c r="X1781" s="265">
        <f>K1781*N1781</f>
        <v>0</v>
      </c>
      <c r="Y1781" s="265">
        <f t="shared" si="1661"/>
        <v>0</v>
      </c>
      <c r="Z1781" s="265">
        <f>V1781+Y1781</f>
        <v>0</v>
      </c>
      <c r="AA1781" s="990"/>
    </row>
    <row r="1782" spans="1:27" s="7" customFormat="1" outlineLevel="2">
      <c r="A1782" s="5"/>
      <c r="B1782" s="5"/>
      <c r="C1782" s="2" t="s">
        <v>1183</v>
      </c>
      <c r="D1782" s="194">
        <v>7</v>
      </c>
      <c r="E1782" s="97">
        <v>7</v>
      </c>
      <c r="F1782" s="277" t="s">
        <v>624</v>
      </c>
      <c r="G1782" s="199">
        <v>3554.7229199999997</v>
      </c>
      <c r="H1782" s="199">
        <v>5289.7058823529414</v>
      </c>
      <c r="I1782" s="199">
        <f t="shared" si="1662"/>
        <v>8844.4288023529407</v>
      </c>
      <c r="J1782" s="199">
        <f t="shared" si="1658"/>
        <v>24883.060439999997</v>
      </c>
      <c r="K1782" s="199">
        <f t="shared" si="1659"/>
        <v>37027.941176470587</v>
      </c>
      <c r="L1782" s="199">
        <f t="shared" si="1660"/>
        <v>61911.001616470588</v>
      </c>
      <c r="M1782" s="579">
        <f>'KL TTHT CV DOT 2'!P1781</f>
        <v>0</v>
      </c>
      <c r="N1782" s="579">
        <f>'KL TTHT CV DOT 2'!Q1781</f>
        <v>0</v>
      </c>
      <c r="O1782" s="579">
        <f t="shared" si="1565"/>
        <v>0</v>
      </c>
      <c r="P1782" s="554">
        <f t="shared" si="1602"/>
        <v>0</v>
      </c>
      <c r="Q1782" s="199"/>
      <c r="R1782" s="199"/>
      <c r="S1782" s="554" t="e">
        <f>#REF!+Q1782+R1782</f>
        <v>#REF!</v>
      </c>
      <c r="T1782" s="265">
        <f>M1782*J1782</f>
        <v>0</v>
      </c>
      <c r="U1782" s="265">
        <f>M1782*K1782</f>
        <v>0</v>
      </c>
      <c r="V1782" s="265">
        <f t="shared" si="1603"/>
        <v>0</v>
      </c>
      <c r="W1782" s="265">
        <f>J1782*N1782</f>
        <v>0</v>
      </c>
      <c r="X1782" s="265">
        <f>K1782*N1782</f>
        <v>0</v>
      </c>
      <c r="Y1782" s="265">
        <f t="shared" si="1661"/>
        <v>0</v>
      </c>
      <c r="Z1782" s="265">
        <f>V1782+Y1782</f>
        <v>0</v>
      </c>
      <c r="AA1782" s="990"/>
    </row>
    <row r="1783" spans="1:27" s="7" customFormat="1" outlineLevel="2">
      <c r="A1783" s="5"/>
      <c r="B1783" s="5"/>
      <c r="C1783" s="2" t="s">
        <v>657</v>
      </c>
      <c r="D1783" s="194">
        <v>1</v>
      </c>
      <c r="E1783" s="97">
        <v>1</v>
      </c>
      <c r="F1783" s="277" t="s">
        <v>619</v>
      </c>
      <c r="G1783" s="199">
        <v>1359449.5505930139</v>
      </c>
      <c r="H1783" s="199">
        <v>407834.86517790414</v>
      </c>
      <c r="I1783" s="199">
        <f t="shared" si="1662"/>
        <v>1767284.4157709181</v>
      </c>
      <c r="J1783" s="199">
        <f t="shared" si="1658"/>
        <v>1359449.5505930139</v>
      </c>
      <c r="K1783" s="199">
        <f t="shared" si="1659"/>
        <v>407834.86517790414</v>
      </c>
      <c r="L1783" s="199">
        <f t="shared" si="1660"/>
        <v>1767284.4157709181</v>
      </c>
      <c r="M1783" s="579">
        <f>'KL TTHT CV DOT 2'!P1782</f>
        <v>0</v>
      </c>
      <c r="N1783" s="579">
        <f>'KL TTHT CV DOT 2'!Q1782</f>
        <v>0</v>
      </c>
      <c r="O1783" s="579">
        <f t="shared" si="1565"/>
        <v>0</v>
      </c>
      <c r="P1783" s="554">
        <f t="shared" si="1602"/>
        <v>0</v>
      </c>
      <c r="Q1783" s="199"/>
      <c r="R1783" s="199"/>
      <c r="S1783" s="554" t="e">
        <f>#REF!+Q1783+R1783</f>
        <v>#REF!</v>
      </c>
      <c r="T1783" s="265">
        <f>M1783*J1783</f>
        <v>0</v>
      </c>
      <c r="U1783" s="265">
        <f>M1783*K1783</f>
        <v>0</v>
      </c>
      <c r="V1783" s="265">
        <f t="shared" si="1603"/>
        <v>0</v>
      </c>
      <c r="W1783" s="265">
        <f>J1783*N1783</f>
        <v>0</v>
      </c>
      <c r="X1783" s="265">
        <f>K1783*N1783</f>
        <v>0</v>
      </c>
      <c r="Y1783" s="265">
        <f t="shared" si="1661"/>
        <v>0</v>
      </c>
      <c r="Z1783" s="265">
        <f>V1783+Y1783</f>
        <v>0</v>
      </c>
      <c r="AA1783" s="990"/>
    </row>
    <row r="1784" spans="1:27" s="421" customFormat="1" outlineLevel="2">
      <c r="A1784" s="415"/>
      <c r="B1784" s="415"/>
      <c r="C1784" s="422" t="s">
        <v>1237</v>
      </c>
      <c r="D1784" s="417"/>
      <c r="E1784" s="476"/>
      <c r="F1784" s="418"/>
      <c r="G1784" s="419"/>
      <c r="H1784" s="419"/>
      <c r="I1784" s="419"/>
      <c r="J1784" s="174">
        <f>SUBTOTAL(9,J1785:J1803)</f>
        <v>111597601.34058291</v>
      </c>
      <c r="K1784" s="174">
        <f t="shared" ref="K1784:L1784" si="1663">SUBTOTAL(9,K1785:K1803)</f>
        <v>21302227.442133494</v>
      </c>
      <c r="L1784" s="174">
        <f t="shared" si="1663"/>
        <v>132899828.78271641</v>
      </c>
      <c r="M1784" s="578">
        <f>'KL TTHT CV DOT 2'!P1783</f>
        <v>0</v>
      </c>
      <c r="N1784" s="578">
        <f>'KL TTHT CV DOT 2'!Q1783</f>
        <v>0</v>
      </c>
      <c r="O1784" s="578">
        <f t="shared" si="1565"/>
        <v>0</v>
      </c>
      <c r="P1784" s="558">
        <f t="shared" si="1602"/>
        <v>0</v>
      </c>
      <c r="Q1784" s="174"/>
      <c r="R1784" s="174"/>
      <c r="S1784" s="558" t="e">
        <f>#REF!+Q1784+R1784</f>
        <v>#REF!</v>
      </c>
      <c r="T1784" s="843">
        <f>SUBTOTAL(9,T1785:T1803)</f>
        <v>0</v>
      </c>
      <c r="U1784" s="843">
        <f t="shared" ref="U1784:V1784" si="1664">SUBTOTAL(9,U1785:U1803)</f>
        <v>0</v>
      </c>
      <c r="V1784" s="843">
        <f t="shared" si="1664"/>
        <v>0</v>
      </c>
      <c r="W1784" s="843">
        <f>SUBTOTAL(9,W1785:W1803)</f>
        <v>0</v>
      </c>
      <c r="X1784" s="843">
        <f t="shared" ref="X1784:Y1784" si="1665">SUBTOTAL(9,X1785:X1803)</f>
        <v>0</v>
      </c>
      <c r="Y1784" s="843">
        <f t="shared" si="1665"/>
        <v>0</v>
      </c>
      <c r="Z1784" s="843">
        <f t="shared" ref="Z1784" si="1666">SUBTOTAL(9,Z1785:Z1803)</f>
        <v>0</v>
      </c>
      <c r="AA1784" s="988"/>
    </row>
    <row r="1785" spans="1:27" s="421" customFormat="1" outlineLevel="2">
      <c r="A1785" s="415"/>
      <c r="B1785" s="415"/>
      <c r="C1785" s="416" t="s">
        <v>1129</v>
      </c>
      <c r="D1785" s="417"/>
      <c r="E1785" s="476"/>
      <c r="F1785" s="418"/>
      <c r="G1785" s="419"/>
      <c r="H1785" s="419"/>
      <c r="I1785" s="419"/>
      <c r="J1785" s="174">
        <f>SUBTOTAL(9,J1786:J1786)</f>
        <v>23339970.000000004</v>
      </c>
      <c r="K1785" s="174">
        <f>SUBTOTAL(9,K1786:K1786)</f>
        <v>2769284.1</v>
      </c>
      <c r="L1785" s="174">
        <f>SUBTOTAL(9,L1786:L1786)</f>
        <v>26109254.100000001</v>
      </c>
      <c r="M1785" s="578">
        <f>'KL TTHT CV DOT 2'!P1784</f>
        <v>0</v>
      </c>
      <c r="N1785" s="578">
        <f>'KL TTHT CV DOT 2'!Q1784</f>
        <v>0</v>
      </c>
      <c r="O1785" s="578">
        <f t="shared" ref="O1785:O1848" si="1667">M1785+N1785</f>
        <v>0</v>
      </c>
      <c r="P1785" s="558">
        <f t="shared" si="1602"/>
        <v>0</v>
      </c>
      <c r="Q1785" s="174"/>
      <c r="R1785" s="174"/>
      <c r="S1785" s="558" t="e">
        <f>#REF!+Q1785+R1785</f>
        <v>#REF!</v>
      </c>
      <c r="T1785" s="843">
        <f t="shared" ref="T1785:Z1785" si="1668">SUBTOTAL(9,T1786:T1786)</f>
        <v>0</v>
      </c>
      <c r="U1785" s="843">
        <f t="shared" si="1668"/>
        <v>0</v>
      </c>
      <c r="V1785" s="843">
        <f t="shared" si="1668"/>
        <v>0</v>
      </c>
      <c r="W1785" s="843">
        <f t="shared" si="1668"/>
        <v>0</v>
      </c>
      <c r="X1785" s="843">
        <f t="shared" si="1668"/>
        <v>0</v>
      </c>
      <c r="Y1785" s="843">
        <f t="shared" si="1668"/>
        <v>0</v>
      </c>
      <c r="Z1785" s="843">
        <f t="shared" si="1668"/>
        <v>0</v>
      </c>
      <c r="AA1785" s="988"/>
    </row>
    <row r="1786" spans="1:27" s="403" customFormat="1" ht="26.4" outlineLevel="2">
      <c r="A1786" s="391"/>
      <c r="B1786" s="391"/>
      <c r="C1786" s="392" t="s">
        <v>1238</v>
      </c>
      <c r="D1786" s="97">
        <v>3</v>
      </c>
      <c r="E1786" s="97">
        <v>3</v>
      </c>
      <c r="F1786" s="387" t="s">
        <v>660</v>
      </c>
      <c r="G1786" s="199">
        <v>7779990.0000000009</v>
      </c>
      <c r="H1786" s="199">
        <v>923094.70000000007</v>
      </c>
      <c r="I1786" s="62">
        <f>SUM(G1786:H1786)</f>
        <v>8703084.7000000011</v>
      </c>
      <c r="J1786" s="62">
        <f>G1786*E1786</f>
        <v>23339970.000000004</v>
      </c>
      <c r="K1786" s="62">
        <f>H1786*E1786</f>
        <v>2769284.1</v>
      </c>
      <c r="L1786" s="62">
        <f>I1786*E1786</f>
        <v>26109254.100000001</v>
      </c>
      <c r="M1786" s="574">
        <f>'KL TTHT CV DOT 2'!P1785</f>
        <v>0</v>
      </c>
      <c r="N1786" s="574">
        <f>'KL TTHT CV DOT 2'!Q1785</f>
        <v>0</v>
      </c>
      <c r="O1786" s="574">
        <f t="shared" si="1667"/>
        <v>0</v>
      </c>
      <c r="P1786" s="550">
        <f t="shared" si="1602"/>
        <v>0</v>
      </c>
      <c r="Q1786" s="62"/>
      <c r="R1786" s="62"/>
      <c r="S1786" s="550" t="e">
        <f>#REF!+Q1786+R1786</f>
        <v>#REF!</v>
      </c>
      <c r="T1786" s="255">
        <f>M1786*J1786</f>
        <v>0</v>
      </c>
      <c r="U1786" s="255">
        <f>M1786*K1786</f>
        <v>0</v>
      </c>
      <c r="V1786" s="255">
        <f t="shared" si="1603"/>
        <v>0</v>
      </c>
      <c r="W1786" s="255">
        <f>J1786*N1786</f>
        <v>0</v>
      </c>
      <c r="X1786" s="255">
        <f>K1786*N1786</f>
        <v>0</v>
      </c>
      <c r="Y1786" s="255">
        <f t="shared" ref="Y1786:Y1787" si="1669">W1786+X1786</f>
        <v>0</v>
      </c>
      <c r="Z1786" s="255">
        <f>V1786+Y1786</f>
        <v>0</v>
      </c>
      <c r="AA1786" s="990"/>
    </row>
    <row r="1787" spans="1:27" s="403" customFormat="1" outlineLevel="2">
      <c r="A1787" s="391"/>
      <c r="B1787" s="391"/>
      <c r="C1787" s="392" t="s">
        <v>1151</v>
      </c>
      <c r="D1787" s="97">
        <v>1</v>
      </c>
      <c r="E1787" s="97">
        <v>1</v>
      </c>
      <c r="F1787" s="387" t="s">
        <v>619</v>
      </c>
      <c r="G1787" s="199">
        <v>1051350</v>
      </c>
      <c r="H1787" s="199">
        <v>315405</v>
      </c>
      <c r="I1787" s="62">
        <f t="shared" ref="I1787" si="1670">SUM(G1787:H1787)</f>
        <v>1366755</v>
      </c>
      <c r="J1787" s="62">
        <f t="shared" ref="J1787" si="1671">G1787*E1787</f>
        <v>1051350</v>
      </c>
      <c r="K1787" s="62">
        <f t="shared" ref="K1787" si="1672">H1787*E1787</f>
        <v>315405</v>
      </c>
      <c r="L1787" s="62">
        <f t="shared" ref="L1787" si="1673">I1787*E1787</f>
        <v>1366755</v>
      </c>
      <c r="M1787" s="574">
        <f>'KL TTHT CV DOT 2'!P1786</f>
        <v>0</v>
      </c>
      <c r="N1787" s="574">
        <f>'KL TTHT CV DOT 2'!Q1786</f>
        <v>0</v>
      </c>
      <c r="O1787" s="574">
        <f t="shared" si="1667"/>
        <v>0</v>
      </c>
      <c r="P1787" s="550">
        <f t="shared" si="1602"/>
        <v>0</v>
      </c>
      <c r="Q1787" s="62"/>
      <c r="R1787" s="62"/>
      <c r="S1787" s="550" t="e">
        <f>#REF!+Q1787+R1787</f>
        <v>#REF!</v>
      </c>
      <c r="T1787" s="255">
        <f>M1787*J1787</f>
        <v>0</v>
      </c>
      <c r="U1787" s="255">
        <f>M1787*K1787</f>
        <v>0</v>
      </c>
      <c r="V1787" s="255">
        <f t="shared" si="1603"/>
        <v>0</v>
      </c>
      <c r="W1787" s="255">
        <f>J1787*N1787</f>
        <v>0</v>
      </c>
      <c r="X1787" s="255">
        <f>K1787*N1787</f>
        <v>0</v>
      </c>
      <c r="Y1787" s="255">
        <f t="shared" si="1669"/>
        <v>0</v>
      </c>
      <c r="Z1787" s="255">
        <f>V1787+Y1787</f>
        <v>0</v>
      </c>
      <c r="AA1787" s="990"/>
    </row>
    <row r="1788" spans="1:27" s="403" customFormat="1" outlineLevel="2">
      <c r="A1788" s="391"/>
      <c r="B1788" s="391"/>
      <c r="C1788" s="405" t="s">
        <v>1152</v>
      </c>
      <c r="D1788" s="97"/>
      <c r="E1788" s="97"/>
      <c r="F1788" s="387"/>
      <c r="G1788" s="62"/>
      <c r="H1788" s="62"/>
      <c r="I1788" s="62"/>
      <c r="J1788" s="82">
        <f>SUBTOTAL(9,J1789:J1790)</f>
        <v>23084639.999999996</v>
      </c>
      <c r="K1788" s="82">
        <f>SUBTOTAL(9,K1789:K1790)</f>
        <v>840000</v>
      </c>
      <c r="L1788" s="82">
        <f>SUBTOTAL(9,L1789:L1790)</f>
        <v>23924639.999999996</v>
      </c>
      <c r="M1788" s="576">
        <f>'KL TTHT CV DOT 2'!P1787</f>
        <v>0</v>
      </c>
      <c r="N1788" s="576">
        <f>'KL TTHT CV DOT 2'!Q1787</f>
        <v>0</v>
      </c>
      <c r="O1788" s="576">
        <f t="shared" si="1667"/>
        <v>0</v>
      </c>
      <c r="P1788" s="553">
        <f t="shared" si="1602"/>
        <v>0</v>
      </c>
      <c r="Q1788" s="82"/>
      <c r="R1788" s="82"/>
      <c r="S1788" s="553" t="e">
        <f>#REF!+Q1788+R1788</f>
        <v>#REF!</v>
      </c>
      <c r="T1788" s="266">
        <f t="shared" ref="T1788:Z1788" si="1674">SUBTOTAL(9,T1789:T1790)</f>
        <v>0</v>
      </c>
      <c r="U1788" s="266">
        <f t="shared" si="1674"/>
        <v>0</v>
      </c>
      <c r="V1788" s="266">
        <f t="shared" si="1674"/>
        <v>0</v>
      </c>
      <c r="W1788" s="266">
        <f t="shared" si="1674"/>
        <v>0</v>
      </c>
      <c r="X1788" s="266">
        <f t="shared" si="1674"/>
        <v>0</v>
      </c>
      <c r="Y1788" s="266">
        <f t="shared" si="1674"/>
        <v>0</v>
      </c>
      <c r="Z1788" s="266">
        <f t="shared" si="1674"/>
        <v>0</v>
      </c>
      <c r="AA1788" s="988"/>
    </row>
    <row r="1789" spans="1:27" s="403" customFormat="1" outlineLevel="2">
      <c r="A1789" s="391"/>
      <c r="B1789" s="391"/>
      <c r="C1789" s="392" t="s">
        <v>1240</v>
      </c>
      <c r="D1789" s="97">
        <v>3</v>
      </c>
      <c r="E1789" s="97">
        <v>3</v>
      </c>
      <c r="F1789" s="387" t="s">
        <v>660</v>
      </c>
      <c r="G1789" s="199">
        <v>3281640</v>
      </c>
      <c r="H1789" s="199">
        <v>140000</v>
      </c>
      <c r="I1789" s="62">
        <f t="shared" ref="I1789:I1790" si="1675">SUM(G1789:H1789)</f>
        <v>3421640</v>
      </c>
      <c r="J1789" s="62">
        <f t="shared" ref="J1789:J1790" si="1676">G1789*E1789</f>
        <v>9844920</v>
      </c>
      <c r="K1789" s="62">
        <f t="shared" ref="K1789:K1790" si="1677">H1789*E1789</f>
        <v>420000</v>
      </c>
      <c r="L1789" s="62">
        <f t="shared" ref="L1789:L1790" si="1678">I1789*E1789</f>
        <v>10264920</v>
      </c>
      <c r="M1789" s="574">
        <f>'KL TTHT CV DOT 2'!P1788</f>
        <v>0</v>
      </c>
      <c r="N1789" s="574">
        <f>'KL TTHT CV DOT 2'!Q1788</f>
        <v>0</v>
      </c>
      <c r="O1789" s="574">
        <f t="shared" si="1667"/>
        <v>0</v>
      </c>
      <c r="P1789" s="550">
        <f t="shared" si="1602"/>
        <v>0</v>
      </c>
      <c r="Q1789" s="62"/>
      <c r="R1789" s="62"/>
      <c r="S1789" s="550" t="e">
        <f>#REF!+Q1789+R1789</f>
        <v>#REF!</v>
      </c>
      <c r="T1789" s="255">
        <f>M1789*J1789</f>
        <v>0</v>
      </c>
      <c r="U1789" s="255">
        <f>M1789*K1789</f>
        <v>0</v>
      </c>
      <c r="V1789" s="255">
        <f t="shared" si="1603"/>
        <v>0</v>
      </c>
      <c r="W1789" s="255">
        <f>J1789*N1789</f>
        <v>0</v>
      </c>
      <c r="X1789" s="255">
        <f>K1789*N1789</f>
        <v>0</v>
      </c>
      <c r="Y1789" s="255">
        <f t="shared" ref="Y1789:Y1790" si="1679">W1789+X1789</f>
        <v>0</v>
      </c>
      <c r="Z1789" s="255">
        <f>V1789+Y1789</f>
        <v>0</v>
      </c>
      <c r="AA1789" s="990"/>
    </row>
    <row r="1790" spans="1:27" s="403" customFormat="1" outlineLevel="2">
      <c r="A1790" s="391"/>
      <c r="B1790" s="391"/>
      <c r="C1790" s="392" t="s">
        <v>1242</v>
      </c>
      <c r="D1790" s="97">
        <v>3</v>
      </c>
      <c r="E1790" s="97">
        <v>3</v>
      </c>
      <c r="F1790" s="387" t="s">
        <v>660</v>
      </c>
      <c r="G1790" s="199">
        <v>4413239.9999999991</v>
      </c>
      <c r="H1790" s="199">
        <v>140000</v>
      </c>
      <c r="I1790" s="62">
        <f t="shared" si="1675"/>
        <v>4553239.9999999991</v>
      </c>
      <c r="J1790" s="62">
        <f t="shared" si="1676"/>
        <v>13239719.999999996</v>
      </c>
      <c r="K1790" s="62">
        <f t="shared" si="1677"/>
        <v>420000</v>
      </c>
      <c r="L1790" s="62">
        <f t="shared" si="1678"/>
        <v>13659719.999999996</v>
      </c>
      <c r="M1790" s="574">
        <f>'KL TTHT CV DOT 2'!P1789</f>
        <v>0</v>
      </c>
      <c r="N1790" s="574">
        <f>'KL TTHT CV DOT 2'!Q1789</f>
        <v>0</v>
      </c>
      <c r="O1790" s="574">
        <f t="shared" si="1667"/>
        <v>0</v>
      </c>
      <c r="P1790" s="550">
        <f t="shared" si="1602"/>
        <v>0</v>
      </c>
      <c r="Q1790" s="62"/>
      <c r="R1790" s="62"/>
      <c r="S1790" s="550" t="e">
        <f>#REF!+Q1790+R1790</f>
        <v>#REF!</v>
      </c>
      <c r="T1790" s="255">
        <f>M1790*J1790</f>
        <v>0</v>
      </c>
      <c r="U1790" s="255">
        <f>M1790*K1790</f>
        <v>0</v>
      </c>
      <c r="V1790" s="255">
        <f t="shared" si="1603"/>
        <v>0</v>
      </c>
      <c r="W1790" s="255">
        <f>J1790*N1790</f>
        <v>0</v>
      </c>
      <c r="X1790" s="255">
        <f>K1790*N1790</f>
        <v>0</v>
      </c>
      <c r="Y1790" s="255">
        <f t="shared" si="1679"/>
        <v>0</v>
      </c>
      <c r="Z1790" s="255">
        <f>V1790+Y1790</f>
        <v>0</v>
      </c>
      <c r="AA1790" s="990"/>
    </row>
    <row r="1791" spans="1:27" s="403" customFormat="1" outlineLevel="2">
      <c r="A1791" s="391"/>
      <c r="B1791" s="391"/>
      <c r="C1791" s="404" t="s">
        <v>1175</v>
      </c>
      <c r="D1791" s="97"/>
      <c r="E1791" s="97"/>
      <c r="F1791" s="387"/>
      <c r="G1791" s="62"/>
      <c r="H1791" s="62"/>
      <c r="I1791" s="62"/>
      <c r="J1791" s="82">
        <f>SUBTOTAL(9,J1792:J1797)</f>
        <v>48893376.218181819</v>
      </c>
      <c r="K1791" s="82">
        <f>SUBTOTAL(9,K1792:K1797)</f>
        <v>12696041.912727274</v>
      </c>
      <c r="L1791" s="82">
        <f>SUBTOTAL(9,L1792:L1797)</f>
        <v>61589418.130909085</v>
      </c>
      <c r="M1791" s="576">
        <f>'KL TTHT CV DOT 2'!P1790</f>
        <v>0</v>
      </c>
      <c r="N1791" s="576">
        <f>'KL TTHT CV DOT 2'!Q1790</f>
        <v>0</v>
      </c>
      <c r="O1791" s="576">
        <f t="shared" si="1667"/>
        <v>0</v>
      </c>
      <c r="P1791" s="553">
        <f t="shared" si="1602"/>
        <v>0</v>
      </c>
      <c r="Q1791" s="82"/>
      <c r="R1791" s="82"/>
      <c r="S1791" s="553" t="e">
        <f>#REF!+Q1791+R1791</f>
        <v>#REF!</v>
      </c>
      <c r="T1791" s="266">
        <f t="shared" ref="T1791:Z1791" si="1680">SUBTOTAL(9,T1792:T1797)</f>
        <v>0</v>
      </c>
      <c r="U1791" s="266">
        <f t="shared" si="1680"/>
        <v>0</v>
      </c>
      <c r="V1791" s="266">
        <f t="shared" si="1680"/>
        <v>0</v>
      </c>
      <c r="W1791" s="266">
        <f t="shared" si="1680"/>
        <v>0</v>
      </c>
      <c r="X1791" s="266">
        <f t="shared" si="1680"/>
        <v>0</v>
      </c>
      <c r="Y1791" s="266">
        <f t="shared" si="1680"/>
        <v>0</v>
      </c>
      <c r="Z1791" s="266">
        <f t="shared" si="1680"/>
        <v>0</v>
      </c>
      <c r="AA1791" s="988"/>
    </row>
    <row r="1792" spans="1:27" s="403" customFormat="1" outlineLevel="2">
      <c r="A1792" s="391"/>
      <c r="B1792" s="391"/>
      <c r="C1792" s="392" t="s">
        <v>1176</v>
      </c>
      <c r="D1792" s="97">
        <v>47</v>
      </c>
      <c r="E1792" s="97">
        <v>42</v>
      </c>
      <c r="F1792" s="387" t="s">
        <v>1109</v>
      </c>
      <c r="G1792" s="199">
        <v>236291.34545454543</v>
      </c>
      <c r="H1792" s="199">
        <v>106400.00000000001</v>
      </c>
      <c r="I1792" s="62">
        <f t="shared" ref="I1792:I1796" si="1681">SUM(G1792:H1792)</f>
        <v>342691.34545454546</v>
      </c>
      <c r="J1792" s="62">
        <f t="shared" ref="J1792:J1796" si="1682">G1792*E1792</f>
        <v>9924236.5090909079</v>
      </c>
      <c r="K1792" s="62">
        <f t="shared" ref="K1792:K1796" si="1683">H1792*E1792</f>
        <v>4468800.0000000009</v>
      </c>
      <c r="L1792" s="62">
        <f t="shared" ref="L1792:L1796" si="1684">I1792*E1792</f>
        <v>14393036.50909091</v>
      </c>
      <c r="M1792" s="574">
        <f>'KL TTHT CV DOT 2'!P1791</f>
        <v>0</v>
      </c>
      <c r="N1792" s="574">
        <f>'KL TTHT CV DOT 2'!Q1791</f>
        <v>0</v>
      </c>
      <c r="O1792" s="574">
        <f t="shared" si="1667"/>
        <v>0</v>
      </c>
      <c r="P1792" s="550">
        <f t="shared" si="1602"/>
        <v>0</v>
      </c>
      <c r="Q1792" s="62"/>
      <c r="R1792" s="62"/>
      <c r="S1792" s="550" t="e">
        <f>#REF!+Q1792+R1792</f>
        <v>#REF!</v>
      </c>
      <c r="T1792" s="255">
        <f t="shared" ref="T1792:T1797" si="1685">M1792*J1792</f>
        <v>0</v>
      </c>
      <c r="U1792" s="255">
        <f t="shared" ref="U1792:U1797" si="1686">M1792*K1792</f>
        <v>0</v>
      </c>
      <c r="V1792" s="255">
        <f t="shared" si="1603"/>
        <v>0</v>
      </c>
      <c r="W1792" s="255">
        <f t="shared" ref="W1792:W1797" si="1687">J1792*N1792</f>
        <v>0</v>
      </c>
      <c r="X1792" s="255">
        <f t="shared" ref="X1792:X1797" si="1688">K1792*N1792</f>
        <v>0</v>
      </c>
      <c r="Y1792" s="255">
        <f t="shared" ref="Y1792:Y1797" si="1689">W1792+X1792</f>
        <v>0</v>
      </c>
      <c r="Z1792" s="255">
        <f t="shared" ref="Z1792:Z1797" si="1690">V1792+Y1792</f>
        <v>0</v>
      </c>
      <c r="AA1792" s="990"/>
    </row>
    <row r="1793" spans="1:27" s="403" customFormat="1" outlineLevel="2">
      <c r="A1793" s="391"/>
      <c r="B1793" s="391"/>
      <c r="C1793" s="392" t="s">
        <v>1244</v>
      </c>
      <c r="D1793" s="97">
        <v>36</v>
      </c>
      <c r="E1793" s="97">
        <v>36</v>
      </c>
      <c r="F1793" s="387" t="s">
        <v>1109</v>
      </c>
      <c r="G1793" s="199">
        <v>408249.99999999994</v>
      </c>
      <c r="H1793" s="199">
        <v>61600.000000000007</v>
      </c>
      <c r="I1793" s="62">
        <f t="shared" si="1681"/>
        <v>469849.99999999994</v>
      </c>
      <c r="J1793" s="62">
        <f t="shared" si="1682"/>
        <v>14696999.999999998</v>
      </c>
      <c r="K1793" s="62">
        <f t="shared" si="1683"/>
        <v>2217600.0000000005</v>
      </c>
      <c r="L1793" s="62">
        <f t="shared" si="1684"/>
        <v>16914599.999999996</v>
      </c>
      <c r="M1793" s="574">
        <f>'KL TTHT CV DOT 2'!P1792</f>
        <v>0</v>
      </c>
      <c r="N1793" s="574">
        <f>'KL TTHT CV DOT 2'!Q1792</f>
        <v>0</v>
      </c>
      <c r="O1793" s="574">
        <f t="shared" si="1667"/>
        <v>0</v>
      </c>
      <c r="P1793" s="550">
        <f t="shared" si="1602"/>
        <v>0</v>
      </c>
      <c r="Q1793" s="62"/>
      <c r="R1793" s="62"/>
      <c r="S1793" s="550" t="e">
        <f>#REF!+Q1793+R1793</f>
        <v>#REF!</v>
      </c>
      <c r="T1793" s="255">
        <f t="shared" si="1685"/>
        <v>0</v>
      </c>
      <c r="U1793" s="255">
        <f t="shared" si="1686"/>
        <v>0</v>
      </c>
      <c r="V1793" s="255">
        <f t="shared" si="1603"/>
        <v>0</v>
      </c>
      <c r="W1793" s="255">
        <f t="shared" si="1687"/>
        <v>0</v>
      </c>
      <c r="X1793" s="255">
        <f t="shared" si="1688"/>
        <v>0</v>
      </c>
      <c r="Y1793" s="255">
        <f t="shared" si="1689"/>
        <v>0</v>
      </c>
      <c r="Z1793" s="255">
        <f t="shared" si="1690"/>
        <v>0</v>
      </c>
      <c r="AA1793" s="990"/>
    </row>
    <row r="1794" spans="1:27" s="403" customFormat="1" outlineLevel="2">
      <c r="A1794" s="391"/>
      <c r="B1794" s="391"/>
      <c r="C1794" s="392" t="s">
        <v>1246</v>
      </c>
      <c r="D1794" s="97">
        <v>33</v>
      </c>
      <c r="E1794" s="97">
        <v>33</v>
      </c>
      <c r="F1794" s="387" t="s">
        <v>1109</v>
      </c>
      <c r="G1794" s="199">
        <v>432000</v>
      </c>
      <c r="H1794" s="199">
        <v>89600.000000000015</v>
      </c>
      <c r="I1794" s="62">
        <f t="shared" si="1681"/>
        <v>521600</v>
      </c>
      <c r="J1794" s="62">
        <f t="shared" si="1682"/>
        <v>14256000</v>
      </c>
      <c r="K1794" s="62">
        <f t="shared" si="1683"/>
        <v>2956800.0000000005</v>
      </c>
      <c r="L1794" s="62">
        <f t="shared" si="1684"/>
        <v>17212800</v>
      </c>
      <c r="M1794" s="574">
        <f>'KL TTHT CV DOT 2'!P1793</f>
        <v>0</v>
      </c>
      <c r="N1794" s="574">
        <f>'KL TTHT CV DOT 2'!Q1793</f>
        <v>0</v>
      </c>
      <c r="O1794" s="574">
        <f t="shared" si="1667"/>
        <v>0</v>
      </c>
      <c r="P1794" s="550">
        <f t="shared" si="1602"/>
        <v>0</v>
      </c>
      <c r="Q1794" s="62"/>
      <c r="R1794" s="62"/>
      <c r="S1794" s="550" t="e">
        <f>#REF!+Q1794+R1794</f>
        <v>#REF!</v>
      </c>
      <c r="T1794" s="255">
        <f t="shared" si="1685"/>
        <v>0</v>
      </c>
      <c r="U1794" s="255">
        <f t="shared" si="1686"/>
        <v>0</v>
      </c>
      <c r="V1794" s="255">
        <f t="shared" si="1603"/>
        <v>0</v>
      </c>
      <c r="W1794" s="255">
        <f t="shared" si="1687"/>
        <v>0</v>
      </c>
      <c r="X1794" s="255">
        <f t="shared" si="1688"/>
        <v>0</v>
      </c>
      <c r="Y1794" s="255">
        <f t="shared" si="1689"/>
        <v>0</v>
      </c>
      <c r="Z1794" s="255">
        <f t="shared" si="1690"/>
        <v>0</v>
      </c>
      <c r="AA1794" s="990"/>
    </row>
    <row r="1795" spans="1:27" s="403" customFormat="1" outlineLevel="2">
      <c r="A1795" s="391"/>
      <c r="B1795" s="391"/>
      <c r="C1795" s="392" t="s">
        <v>1180</v>
      </c>
      <c r="D1795" s="97">
        <v>6</v>
      </c>
      <c r="E1795" s="97">
        <v>6</v>
      </c>
      <c r="F1795" s="387" t="s">
        <v>660</v>
      </c>
      <c r="G1795" s="199">
        <v>90000</v>
      </c>
      <c r="H1795" s="199">
        <v>35000</v>
      </c>
      <c r="I1795" s="62">
        <f t="shared" si="1681"/>
        <v>125000</v>
      </c>
      <c r="J1795" s="62">
        <f t="shared" si="1682"/>
        <v>540000</v>
      </c>
      <c r="K1795" s="62">
        <f t="shared" si="1683"/>
        <v>210000</v>
      </c>
      <c r="L1795" s="62">
        <f t="shared" si="1684"/>
        <v>750000</v>
      </c>
      <c r="M1795" s="574">
        <f>'KL TTHT CV DOT 2'!P1794</f>
        <v>0</v>
      </c>
      <c r="N1795" s="574">
        <f>'KL TTHT CV DOT 2'!Q1794</f>
        <v>0</v>
      </c>
      <c r="O1795" s="574">
        <f t="shared" si="1667"/>
        <v>0</v>
      </c>
      <c r="P1795" s="550">
        <f t="shared" si="1602"/>
        <v>0</v>
      </c>
      <c r="Q1795" s="62"/>
      <c r="R1795" s="62"/>
      <c r="S1795" s="550" t="e">
        <f>#REF!+Q1795+R1795</f>
        <v>#REF!</v>
      </c>
      <c r="T1795" s="255">
        <f t="shared" si="1685"/>
        <v>0</v>
      </c>
      <c r="U1795" s="255">
        <f t="shared" si="1686"/>
        <v>0</v>
      </c>
      <c r="V1795" s="255">
        <f t="shared" si="1603"/>
        <v>0</v>
      </c>
      <c r="W1795" s="255">
        <f t="shared" si="1687"/>
        <v>0</v>
      </c>
      <c r="X1795" s="255">
        <f t="shared" si="1688"/>
        <v>0</v>
      </c>
      <c r="Y1795" s="255">
        <f t="shared" si="1689"/>
        <v>0</v>
      </c>
      <c r="Z1795" s="255">
        <f t="shared" si="1690"/>
        <v>0</v>
      </c>
      <c r="AA1795" s="990"/>
    </row>
    <row r="1796" spans="1:27" s="403" customFormat="1" outlineLevel="2">
      <c r="A1796" s="391"/>
      <c r="B1796" s="391"/>
      <c r="C1796" s="392" t="s">
        <v>1151</v>
      </c>
      <c r="D1796" s="97">
        <v>1</v>
      </c>
      <c r="E1796" s="97">
        <v>1</v>
      </c>
      <c r="F1796" s="387" t="s">
        <v>619</v>
      </c>
      <c r="G1796" s="199">
        <v>9476139.709090909</v>
      </c>
      <c r="H1796" s="199">
        <v>2842841.9127272726</v>
      </c>
      <c r="I1796" s="62">
        <f t="shared" si="1681"/>
        <v>12318981.621818181</v>
      </c>
      <c r="J1796" s="62">
        <f t="shared" si="1682"/>
        <v>9476139.709090909</v>
      </c>
      <c r="K1796" s="62">
        <f t="shared" si="1683"/>
        <v>2842841.9127272726</v>
      </c>
      <c r="L1796" s="62">
        <f t="shared" si="1684"/>
        <v>12318981.621818181</v>
      </c>
      <c r="M1796" s="574">
        <f>'KL TTHT CV DOT 2'!P1795</f>
        <v>0</v>
      </c>
      <c r="N1796" s="574">
        <f>'KL TTHT CV DOT 2'!Q1795</f>
        <v>0</v>
      </c>
      <c r="O1796" s="574">
        <f t="shared" si="1667"/>
        <v>0</v>
      </c>
      <c r="P1796" s="550">
        <f t="shared" si="1602"/>
        <v>0</v>
      </c>
      <c r="Q1796" s="62"/>
      <c r="R1796" s="62"/>
      <c r="S1796" s="550" t="e">
        <f>#REF!+Q1796+R1796</f>
        <v>#REF!</v>
      </c>
      <c r="T1796" s="255">
        <f t="shared" si="1685"/>
        <v>0</v>
      </c>
      <c r="U1796" s="255">
        <f t="shared" si="1686"/>
        <v>0</v>
      </c>
      <c r="V1796" s="255">
        <f t="shared" si="1603"/>
        <v>0</v>
      </c>
      <c r="W1796" s="255">
        <f t="shared" si="1687"/>
        <v>0</v>
      </c>
      <c r="X1796" s="255">
        <f t="shared" si="1688"/>
        <v>0</v>
      </c>
      <c r="Y1796" s="255">
        <f t="shared" si="1689"/>
        <v>0</v>
      </c>
      <c r="Z1796" s="255">
        <f t="shared" si="1690"/>
        <v>0</v>
      </c>
      <c r="AA1796" s="990"/>
    </row>
    <row r="1797" spans="1:27" s="403" customFormat="1" outlineLevel="2">
      <c r="A1797" s="391"/>
      <c r="B1797" s="391"/>
      <c r="C1797" s="392"/>
      <c r="D1797" s="97"/>
      <c r="E1797" s="97"/>
      <c r="F1797" s="387"/>
      <c r="G1797" s="62"/>
      <c r="H1797" s="62"/>
      <c r="I1797" s="62"/>
      <c r="J1797" s="62"/>
      <c r="K1797" s="62"/>
      <c r="L1797" s="62"/>
      <c r="M1797" s="574">
        <f>'KL TTHT CV DOT 2'!P1796</f>
        <v>0</v>
      </c>
      <c r="N1797" s="574">
        <f>'KL TTHT CV DOT 2'!Q1796</f>
        <v>0</v>
      </c>
      <c r="O1797" s="574">
        <f t="shared" si="1667"/>
        <v>0</v>
      </c>
      <c r="P1797" s="550">
        <f t="shared" si="1602"/>
        <v>0</v>
      </c>
      <c r="Q1797" s="62"/>
      <c r="R1797" s="62"/>
      <c r="S1797" s="550" t="e">
        <f>#REF!+Q1797+R1797</f>
        <v>#REF!</v>
      </c>
      <c r="T1797" s="255">
        <f t="shared" si="1685"/>
        <v>0</v>
      </c>
      <c r="U1797" s="255">
        <f t="shared" si="1686"/>
        <v>0</v>
      </c>
      <c r="V1797" s="255">
        <f t="shared" si="1603"/>
        <v>0</v>
      </c>
      <c r="W1797" s="255">
        <f t="shared" si="1687"/>
        <v>0</v>
      </c>
      <c r="X1797" s="255">
        <f t="shared" si="1688"/>
        <v>0</v>
      </c>
      <c r="Y1797" s="255">
        <f t="shared" si="1689"/>
        <v>0</v>
      </c>
      <c r="Z1797" s="255">
        <f t="shared" si="1690"/>
        <v>0</v>
      </c>
      <c r="AA1797" s="990"/>
    </row>
    <row r="1798" spans="1:27" s="403" customFormat="1" outlineLevel="2">
      <c r="A1798" s="391"/>
      <c r="B1798" s="391"/>
      <c r="C1798" s="405" t="s">
        <v>1138</v>
      </c>
      <c r="D1798" s="97"/>
      <c r="E1798" s="97"/>
      <c r="F1798" s="387"/>
      <c r="G1798" s="62"/>
      <c r="H1798" s="62"/>
      <c r="I1798" s="62"/>
      <c r="J1798" s="82">
        <f>SUBTOTAL(9,J1799:J1804)</f>
        <v>15228265.122401098</v>
      </c>
      <c r="K1798" s="82">
        <f>SUBTOTAL(9,K1799:K1804)</f>
        <v>4681496.4294062182</v>
      </c>
      <c r="L1798" s="82">
        <f>SUBTOTAL(9,L1799:L1804)</f>
        <v>19909761.551807314</v>
      </c>
      <c r="M1798" s="576">
        <f>'KL TTHT CV DOT 2'!P1797</f>
        <v>0</v>
      </c>
      <c r="N1798" s="576">
        <f>'KL TTHT CV DOT 2'!Q1797</f>
        <v>0</v>
      </c>
      <c r="O1798" s="576">
        <f t="shared" si="1667"/>
        <v>0</v>
      </c>
      <c r="P1798" s="553">
        <f t="shared" si="1602"/>
        <v>0</v>
      </c>
      <c r="Q1798" s="82"/>
      <c r="R1798" s="82"/>
      <c r="S1798" s="553" t="e">
        <f>#REF!+Q1798+R1798</f>
        <v>#REF!</v>
      </c>
      <c r="T1798" s="266">
        <f t="shared" ref="T1798:Z1798" si="1691">SUBTOTAL(9,T1799:T1804)</f>
        <v>0</v>
      </c>
      <c r="U1798" s="266">
        <f t="shared" si="1691"/>
        <v>0</v>
      </c>
      <c r="V1798" s="266">
        <f t="shared" si="1691"/>
        <v>0</v>
      </c>
      <c r="W1798" s="266">
        <f t="shared" si="1691"/>
        <v>0</v>
      </c>
      <c r="X1798" s="266">
        <f t="shared" si="1691"/>
        <v>0</v>
      </c>
      <c r="Y1798" s="266">
        <f t="shared" si="1691"/>
        <v>0</v>
      </c>
      <c r="Z1798" s="266">
        <f t="shared" si="1691"/>
        <v>0</v>
      </c>
      <c r="AA1798" s="988"/>
    </row>
    <row r="1799" spans="1:27" s="403" customFormat="1" outlineLevel="2">
      <c r="A1799" s="391"/>
      <c r="B1799" s="391"/>
      <c r="C1799" s="392" t="s">
        <v>1139</v>
      </c>
      <c r="D1799" s="97">
        <v>195</v>
      </c>
      <c r="E1799" s="97">
        <v>195</v>
      </c>
      <c r="F1799" s="387" t="s">
        <v>624</v>
      </c>
      <c r="G1799" s="199">
        <v>60411.45</v>
      </c>
      <c r="H1799" s="199">
        <v>9350</v>
      </c>
      <c r="I1799" s="62">
        <f t="shared" ref="I1799" si="1692">SUM(G1799:H1799)</f>
        <v>69761.45</v>
      </c>
      <c r="J1799" s="62">
        <f t="shared" ref="J1799:J1802" si="1693">G1799*E1799</f>
        <v>11780232.75</v>
      </c>
      <c r="K1799" s="62">
        <f t="shared" ref="K1799:K1802" si="1694">H1799*E1799</f>
        <v>1823250</v>
      </c>
      <c r="L1799" s="62">
        <f t="shared" ref="L1799:L1802" si="1695">I1799*E1799</f>
        <v>13603482.75</v>
      </c>
      <c r="M1799" s="574">
        <f>'KL TTHT CV DOT 2'!P1798</f>
        <v>0</v>
      </c>
      <c r="N1799" s="574">
        <f>'KL TTHT CV DOT 2'!Q1798</f>
        <v>0</v>
      </c>
      <c r="O1799" s="574">
        <f t="shared" si="1667"/>
        <v>0</v>
      </c>
      <c r="P1799" s="550">
        <f t="shared" si="1602"/>
        <v>0</v>
      </c>
      <c r="Q1799" s="62"/>
      <c r="R1799" s="62"/>
      <c r="S1799" s="550" t="e">
        <f>#REF!+Q1799+R1799</f>
        <v>#REF!</v>
      </c>
      <c r="T1799" s="255">
        <f t="shared" ref="T1799:T1804" si="1696">M1799*J1799</f>
        <v>0</v>
      </c>
      <c r="U1799" s="255">
        <f t="shared" ref="U1799:U1804" si="1697">M1799*K1799</f>
        <v>0</v>
      </c>
      <c r="V1799" s="255">
        <f t="shared" si="1603"/>
        <v>0</v>
      </c>
      <c r="W1799" s="255">
        <f t="shared" ref="W1799:W1804" si="1698">J1799*N1799</f>
        <v>0</v>
      </c>
      <c r="X1799" s="255">
        <f t="shared" ref="X1799:X1804" si="1699">K1799*N1799</f>
        <v>0</v>
      </c>
      <c r="Y1799" s="255">
        <f t="shared" ref="Y1799:Y1804" si="1700">W1799+X1799</f>
        <v>0</v>
      </c>
      <c r="Z1799" s="255">
        <f t="shared" ref="Z1799:Z1804" si="1701">V1799+Y1799</f>
        <v>0</v>
      </c>
      <c r="AA1799" s="990"/>
    </row>
    <row r="1800" spans="1:27" s="403" customFormat="1" outlineLevel="2">
      <c r="A1800" s="391"/>
      <c r="B1800" s="391"/>
      <c r="C1800" s="392" t="s">
        <v>928</v>
      </c>
      <c r="D1800" s="97">
        <v>176</v>
      </c>
      <c r="E1800" s="97">
        <v>150</v>
      </c>
      <c r="F1800" s="387" t="s">
        <v>624</v>
      </c>
      <c r="G1800" s="199">
        <v>8773.9726027397246</v>
      </c>
      <c r="H1800" s="199">
        <v>14594.016411764707</v>
      </c>
      <c r="I1800" s="62">
        <f t="shared" ref="I1800:I1802" si="1702">SUM(G1800:H1800)</f>
        <v>23367.989014504434</v>
      </c>
      <c r="J1800" s="62">
        <f t="shared" si="1693"/>
        <v>1316095.8904109588</v>
      </c>
      <c r="K1800" s="62">
        <f t="shared" si="1694"/>
        <v>2189102.4617647063</v>
      </c>
      <c r="L1800" s="62">
        <f t="shared" si="1695"/>
        <v>3505198.3521756651</v>
      </c>
      <c r="M1800" s="574">
        <f>'KL TTHT CV DOT 2'!P1799</f>
        <v>0</v>
      </c>
      <c r="N1800" s="574">
        <f>'KL TTHT CV DOT 2'!Q1799</f>
        <v>0</v>
      </c>
      <c r="O1800" s="574">
        <f t="shared" si="1667"/>
        <v>0</v>
      </c>
      <c r="P1800" s="550">
        <f t="shared" si="1602"/>
        <v>0</v>
      </c>
      <c r="Q1800" s="62"/>
      <c r="R1800" s="62"/>
      <c r="S1800" s="550" t="e">
        <f>#REF!+Q1800+R1800</f>
        <v>#REF!</v>
      </c>
      <c r="T1800" s="255">
        <f t="shared" si="1696"/>
        <v>0</v>
      </c>
      <c r="U1800" s="255">
        <f t="shared" si="1697"/>
        <v>0</v>
      </c>
      <c r="V1800" s="255">
        <f t="shared" si="1603"/>
        <v>0</v>
      </c>
      <c r="W1800" s="255">
        <f t="shared" si="1698"/>
        <v>0</v>
      </c>
      <c r="X1800" s="255">
        <f t="shared" si="1699"/>
        <v>0</v>
      </c>
      <c r="Y1800" s="255">
        <f t="shared" si="1700"/>
        <v>0</v>
      </c>
      <c r="Z1800" s="255">
        <f t="shared" si="1701"/>
        <v>0</v>
      </c>
      <c r="AA1800" s="990"/>
    </row>
    <row r="1801" spans="1:27" s="403" customFormat="1" outlineLevel="2">
      <c r="A1801" s="391"/>
      <c r="B1801" s="391"/>
      <c r="C1801" s="392" t="s">
        <v>1183</v>
      </c>
      <c r="D1801" s="97">
        <v>7</v>
      </c>
      <c r="E1801" s="97">
        <v>7</v>
      </c>
      <c r="F1801" s="387" t="s">
        <v>624</v>
      </c>
      <c r="G1801" s="199">
        <v>3554.7229199999997</v>
      </c>
      <c r="H1801" s="199">
        <v>5289.7058823529414</v>
      </c>
      <c r="I1801" s="62">
        <f t="shared" si="1702"/>
        <v>8844.4288023529407</v>
      </c>
      <c r="J1801" s="62">
        <f t="shared" si="1693"/>
        <v>24883.060439999997</v>
      </c>
      <c r="K1801" s="62">
        <f t="shared" si="1694"/>
        <v>37027.941176470587</v>
      </c>
      <c r="L1801" s="62">
        <f t="shared" si="1695"/>
        <v>61911.001616470588</v>
      </c>
      <c r="M1801" s="574">
        <f>'KL TTHT CV DOT 2'!P1800</f>
        <v>0</v>
      </c>
      <c r="N1801" s="574">
        <f>'KL TTHT CV DOT 2'!Q1800</f>
        <v>0</v>
      </c>
      <c r="O1801" s="574">
        <f t="shared" si="1667"/>
        <v>0</v>
      </c>
      <c r="P1801" s="550">
        <f t="shared" si="1602"/>
        <v>0</v>
      </c>
      <c r="Q1801" s="62"/>
      <c r="R1801" s="62"/>
      <c r="S1801" s="550" t="e">
        <f>#REF!+Q1801+R1801</f>
        <v>#REF!</v>
      </c>
      <c r="T1801" s="255">
        <f t="shared" si="1696"/>
        <v>0</v>
      </c>
      <c r="U1801" s="255">
        <f t="shared" si="1697"/>
        <v>0</v>
      </c>
      <c r="V1801" s="255">
        <f t="shared" si="1603"/>
        <v>0</v>
      </c>
      <c r="W1801" s="255">
        <f t="shared" si="1698"/>
        <v>0</v>
      </c>
      <c r="X1801" s="255">
        <f t="shared" si="1699"/>
        <v>0</v>
      </c>
      <c r="Y1801" s="255">
        <f t="shared" si="1700"/>
        <v>0</v>
      </c>
      <c r="Z1801" s="255">
        <f t="shared" si="1701"/>
        <v>0</v>
      </c>
      <c r="AA1801" s="990"/>
    </row>
    <row r="1802" spans="1:27" s="403" customFormat="1" outlineLevel="2">
      <c r="A1802" s="391"/>
      <c r="B1802" s="391"/>
      <c r="C1802" s="392" t="s">
        <v>657</v>
      </c>
      <c r="D1802" s="97">
        <v>1</v>
      </c>
      <c r="E1802" s="97">
        <v>1</v>
      </c>
      <c r="F1802" s="387" t="s">
        <v>619</v>
      </c>
      <c r="G1802" s="199">
        <v>2107053.4215501375</v>
      </c>
      <c r="H1802" s="199">
        <v>632116.02646504121</v>
      </c>
      <c r="I1802" s="62">
        <f t="shared" si="1702"/>
        <v>2739169.4480151786</v>
      </c>
      <c r="J1802" s="62">
        <f t="shared" si="1693"/>
        <v>2107053.4215501375</v>
      </c>
      <c r="K1802" s="62">
        <f t="shared" si="1694"/>
        <v>632116.02646504121</v>
      </c>
      <c r="L1802" s="62">
        <f t="shared" si="1695"/>
        <v>2739169.4480151786</v>
      </c>
      <c r="M1802" s="574">
        <f>'KL TTHT CV DOT 2'!P1801</f>
        <v>0</v>
      </c>
      <c r="N1802" s="574">
        <f>'KL TTHT CV DOT 2'!Q1801</f>
        <v>0</v>
      </c>
      <c r="O1802" s="574">
        <f t="shared" si="1667"/>
        <v>0</v>
      </c>
      <c r="P1802" s="550">
        <f t="shared" si="1602"/>
        <v>0</v>
      </c>
      <c r="Q1802" s="62"/>
      <c r="R1802" s="62"/>
      <c r="S1802" s="550" t="e">
        <f>#REF!+Q1802+R1802</f>
        <v>#REF!</v>
      </c>
      <c r="T1802" s="255">
        <f t="shared" si="1696"/>
        <v>0</v>
      </c>
      <c r="U1802" s="255">
        <f t="shared" si="1697"/>
        <v>0</v>
      </c>
      <c r="V1802" s="255">
        <f t="shared" si="1603"/>
        <v>0</v>
      </c>
      <c r="W1802" s="255">
        <f t="shared" si="1698"/>
        <v>0</v>
      </c>
      <c r="X1802" s="255">
        <f t="shared" si="1699"/>
        <v>0</v>
      </c>
      <c r="Y1802" s="255">
        <f t="shared" si="1700"/>
        <v>0</v>
      </c>
      <c r="Z1802" s="255">
        <f t="shared" si="1701"/>
        <v>0</v>
      </c>
      <c r="AA1802" s="990"/>
    </row>
    <row r="1803" spans="1:27" s="403" customFormat="1" outlineLevel="1">
      <c r="A1803" s="391"/>
      <c r="B1803" s="391"/>
      <c r="C1803" s="392"/>
      <c r="D1803" s="97"/>
      <c r="E1803" s="97"/>
      <c r="F1803" s="387"/>
      <c r="G1803" s="62"/>
      <c r="H1803" s="62"/>
      <c r="I1803" s="62"/>
      <c r="J1803" s="62"/>
      <c r="K1803" s="62"/>
      <c r="L1803" s="62"/>
      <c r="M1803" s="574">
        <f>'KL TTHT CV DOT 2'!P1802</f>
        <v>0</v>
      </c>
      <c r="N1803" s="574">
        <f>'KL TTHT CV DOT 2'!Q1802</f>
        <v>0</v>
      </c>
      <c r="O1803" s="574">
        <f t="shared" si="1667"/>
        <v>0</v>
      </c>
      <c r="P1803" s="550">
        <f t="shared" si="1602"/>
        <v>0</v>
      </c>
      <c r="Q1803" s="62"/>
      <c r="R1803" s="62"/>
      <c r="S1803" s="550" t="e">
        <f>#REF!+Q1803+R1803</f>
        <v>#REF!</v>
      </c>
      <c r="T1803" s="255">
        <f t="shared" si="1696"/>
        <v>0</v>
      </c>
      <c r="U1803" s="255">
        <f t="shared" si="1697"/>
        <v>0</v>
      </c>
      <c r="V1803" s="255">
        <f t="shared" si="1603"/>
        <v>0</v>
      </c>
      <c r="W1803" s="255">
        <f t="shared" si="1698"/>
        <v>0</v>
      </c>
      <c r="X1803" s="255">
        <f t="shared" si="1699"/>
        <v>0</v>
      </c>
      <c r="Y1803" s="255">
        <f t="shared" si="1700"/>
        <v>0</v>
      </c>
      <c r="Z1803" s="255">
        <f t="shared" si="1701"/>
        <v>0</v>
      </c>
      <c r="AA1803" s="990"/>
    </row>
    <row r="1804" spans="1:27" s="36" customFormat="1" outlineLevel="1">
      <c r="A1804" s="280"/>
      <c r="B1804" s="280"/>
      <c r="C1804" s="281"/>
      <c r="D1804" s="99"/>
      <c r="E1804" s="99"/>
      <c r="F1804" s="282"/>
      <c r="G1804" s="77"/>
      <c r="H1804" s="77"/>
      <c r="I1804" s="283"/>
      <c r="J1804" s="283"/>
      <c r="K1804" s="283"/>
      <c r="L1804" s="283"/>
      <c r="M1804" s="581">
        <f>'KL TTHT CV DOT 2'!P1803</f>
        <v>0</v>
      </c>
      <c r="N1804" s="581">
        <f>'KL TTHT CV DOT 2'!Q1803</f>
        <v>0</v>
      </c>
      <c r="O1804" s="581">
        <f t="shared" si="1667"/>
        <v>0</v>
      </c>
      <c r="P1804" s="888">
        <f t="shared" si="1602"/>
        <v>0</v>
      </c>
      <c r="Q1804" s="283"/>
      <c r="R1804" s="283"/>
      <c r="S1804" s="888" t="e">
        <f>#REF!+Q1804+R1804</f>
        <v>#REF!</v>
      </c>
      <c r="T1804" s="852">
        <f t="shared" si="1696"/>
        <v>0</v>
      </c>
      <c r="U1804" s="852">
        <f t="shared" si="1697"/>
        <v>0</v>
      </c>
      <c r="V1804" s="852">
        <f t="shared" si="1603"/>
        <v>0</v>
      </c>
      <c r="W1804" s="852">
        <f t="shared" si="1698"/>
        <v>0</v>
      </c>
      <c r="X1804" s="852">
        <f t="shared" si="1699"/>
        <v>0</v>
      </c>
      <c r="Y1804" s="852">
        <f t="shared" si="1700"/>
        <v>0</v>
      </c>
      <c r="Z1804" s="852">
        <f t="shared" si="1701"/>
        <v>0</v>
      </c>
      <c r="AA1804" s="988"/>
    </row>
    <row r="1805" spans="1:27" s="6" customFormat="1" ht="15.6">
      <c r="A1805" s="64" t="s">
        <v>41</v>
      </c>
      <c r="B1805" s="64"/>
      <c r="C1805" s="65" t="s">
        <v>42</v>
      </c>
      <c r="D1805" s="117"/>
      <c r="E1805" s="117"/>
      <c r="F1805" s="67"/>
      <c r="G1805" s="477"/>
      <c r="H1805" s="477"/>
      <c r="I1805" s="68"/>
      <c r="J1805" s="68">
        <f t="shared" ref="J1805:K1805" si="1703">SUBTOTAL(9,J1806:J1806)</f>
        <v>0</v>
      </c>
      <c r="K1805" s="68">
        <f t="shared" si="1703"/>
        <v>0</v>
      </c>
      <c r="L1805" s="68">
        <f>SUBTOTAL(9,L1806:L1806)</f>
        <v>0</v>
      </c>
      <c r="M1805" s="580">
        <f>'KL TTHT CV DOT 2'!P1804</f>
        <v>0</v>
      </c>
      <c r="N1805" s="580">
        <f>'KL TTHT CV DOT 2'!Q1804</f>
        <v>0</v>
      </c>
      <c r="O1805" s="580">
        <f t="shared" si="1667"/>
        <v>0</v>
      </c>
      <c r="P1805" s="886">
        <f t="shared" si="1602"/>
        <v>0</v>
      </c>
      <c r="Q1805" s="68"/>
      <c r="R1805" s="68"/>
      <c r="S1805" s="886" t="e">
        <f>#REF!+Q1805+R1805</f>
        <v>#REF!</v>
      </c>
      <c r="T1805" s="256">
        <f t="shared" ref="T1805:X1805" si="1704">SUBTOTAL(9,T1806:T1806)</f>
        <v>0</v>
      </c>
      <c r="U1805" s="256">
        <f t="shared" si="1704"/>
        <v>0</v>
      </c>
      <c r="V1805" s="256">
        <f>SUBTOTAL(9,V1806:V1806)</f>
        <v>0</v>
      </c>
      <c r="W1805" s="256">
        <f t="shared" si="1704"/>
        <v>0</v>
      </c>
      <c r="X1805" s="256">
        <f t="shared" si="1704"/>
        <v>0</v>
      </c>
      <c r="Y1805" s="256">
        <f>SUBTOTAL(9,Y1806:Y1806)</f>
        <v>0</v>
      </c>
      <c r="Z1805" s="256">
        <f>SUBTOTAL(9,Z1806:Z1806)</f>
        <v>0</v>
      </c>
      <c r="AA1805" s="999"/>
    </row>
    <row r="1806" spans="1:27" s="6" customFormat="1">
      <c r="A1806" s="21"/>
      <c r="B1806" s="21"/>
      <c r="C1806" s="28"/>
      <c r="D1806" s="99"/>
      <c r="E1806" s="99"/>
      <c r="F1806" s="37"/>
      <c r="G1806" s="82"/>
      <c r="H1806" s="82"/>
      <c r="I1806" s="82"/>
      <c r="J1806" s="82"/>
      <c r="K1806" s="82"/>
      <c r="L1806" s="62"/>
      <c r="M1806" s="574">
        <f>'KL TTHT CV DOT 2'!P1805</f>
        <v>0</v>
      </c>
      <c r="N1806" s="574">
        <f>'KL TTHT CV DOT 2'!Q1805</f>
        <v>0</v>
      </c>
      <c r="O1806" s="574">
        <f t="shared" si="1667"/>
        <v>0</v>
      </c>
      <c r="P1806" s="550">
        <f t="shared" si="1602"/>
        <v>0</v>
      </c>
      <c r="Q1806" s="62"/>
      <c r="R1806" s="62"/>
      <c r="S1806" s="550" t="e">
        <f>#REF!+Q1806+R1806</f>
        <v>#REF!</v>
      </c>
      <c r="T1806" s="266"/>
      <c r="U1806" s="266"/>
      <c r="V1806" s="255"/>
      <c r="W1806" s="266"/>
      <c r="X1806" s="266"/>
      <c r="Y1806" s="255"/>
      <c r="Z1806" s="255"/>
      <c r="AA1806" s="990"/>
    </row>
    <row r="1807" spans="1:27" s="6" customFormat="1" ht="15.6">
      <c r="A1807" s="64" t="s">
        <v>43</v>
      </c>
      <c r="B1807" s="64"/>
      <c r="C1807" s="65" t="s">
        <v>44</v>
      </c>
      <c r="D1807" s="117"/>
      <c r="E1807" s="117"/>
      <c r="F1807" s="67"/>
      <c r="G1807" s="477"/>
      <c r="H1807" s="477"/>
      <c r="I1807" s="68"/>
      <c r="J1807" s="68">
        <f t="shared" ref="J1807:K1807" si="1705">SUBTOTAL(9,J1808:J1808)</f>
        <v>0</v>
      </c>
      <c r="K1807" s="68">
        <f t="shared" si="1705"/>
        <v>0</v>
      </c>
      <c r="L1807" s="68">
        <f>SUBTOTAL(9,L1808:L1808)</f>
        <v>0</v>
      </c>
      <c r="M1807" s="580">
        <f>'KL TTHT CV DOT 2'!P1806</f>
        <v>0</v>
      </c>
      <c r="N1807" s="580">
        <f>'KL TTHT CV DOT 2'!Q1806</f>
        <v>0</v>
      </c>
      <c r="O1807" s="580">
        <f t="shared" si="1667"/>
        <v>0</v>
      </c>
      <c r="P1807" s="886">
        <f t="shared" si="1602"/>
        <v>0</v>
      </c>
      <c r="Q1807" s="68"/>
      <c r="R1807" s="68"/>
      <c r="S1807" s="886" t="e">
        <f>#REF!+Q1807+R1807</f>
        <v>#REF!</v>
      </c>
      <c r="T1807" s="256">
        <f t="shared" ref="T1807:X1807" si="1706">SUBTOTAL(9,T1808:T1808)</f>
        <v>0</v>
      </c>
      <c r="U1807" s="256">
        <f t="shared" si="1706"/>
        <v>0</v>
      </c>
      <c r="V1807" s="256">
        <f>SUBTOTAL(9,V1808:V1808)</f>
        <v>0</v>
      </c>
      <c r="W1807" s="256">
        <f t="shared" si="1706"/>
        <v>0</v>
      </c>
      <c r="X1807" s="256">
        <f t="shared" si="1706"/>
        <v>0</v>
      </c>
      <c r="Y1807" s="256">
        <f>SUBTOTAL(9,Y1808:Y1808)</f>
        <v>0</v>
      </c>
      <c r="Z1807" s="256">
        <f>SUBTOTAL(9,Z1808:Z1808)</f>
        <v>0</v>
      </c>
      <c r="AA1807" s="999"/>
    </row>
    <row r="1808" spans="1:27" s="6" customFormat="1">
      <c r="A1808" s="21"/>
      <c r="B1808" s="21"/>
      <c r="C1808" s="28"/>
      <c r="D1808" s="99"/>
      <c r="E1808" s="99"/>
      <c r="F1808" s="37"/>
      <c r="G1808" s="82"/>
      <c r="H1808" s="82"/>
      <c r="I1808" s="82"/>
      <c r="J1808" s="82"/>
      <c r="K1808" s="82"/>
      <c r="L1808" s="62"/>
      <c r="M1808" s="574">
        <f>'KL TTHT CV DOT 2'!P1807</f>
        <v>0</v>
      </c>
      <c r="N1808" s="574">
        <f>'KL TTHT CV DOT 2'!Q1807</f>
        <v>0</v>
      </c>
      <c r="O1808" s="574">
        <f t="shared" si="1667"/>
        <v>0</v>
      </c>
      <c r="P1808" s="550">
        <f t="shared" ref="P1808:P1871" si="1707">M1808+N1808+O1808</f>
        <v>0</v>
      </c>
      <c r="Q1808" s="62"/>
      <c r="R1808" s="62"/>
      <c r="S1808" s="550" t="e">
        <f>#REF!+Q1808+R1808</f>
        <v>#REF!</v>
      </c>
      <c r="T1808" s="266"/>
      <c r="U1808" s="266"/>
      <c r="V1808" s="255"/>
      <c r="W1808" s="266"/>
      <c r="X1808" s="266"/>
      <c r="Y1808" s="255"/>
      <c r="Z1808" s="255"/>
      <c r="AA1808" s="990"/>
    </row>
    <row r="1809" spans="1:27" s="6" customFormat="1" ht="15.6">
      <c r="A1809" s="64" t="s">
        <v>45</v>
      </c>
      <c r="B1809" s="64"/>
      <c r="C1809" s="65" t="s">
        <v>46</v>
      </c>
      <c r="D1809" s="117"/>
      <c r="E1809" s="117"/>
      <c r="F1809" s="67"/>
      <c r="G1809" s="477"/>
      <c r="H1809" s="477"/>
      <c r="I1809" s="68"/>
      <c r="J1809" s="68">
        <f>SUBTOTAL(9,J1810:J1831)</f>
        <v>435189667.07995778</v>
      </c>
      <c r="K1809" s="68">
        <f>SUBTOTAL(9,K1810:K1831)</f>
        <v>72472708.168338299</v>
      </c>
      <c r="L1809" s="68">
        <f>SUBTOTAL(9,L1810:L1831)</f>
        <v>507662375.24829608</v>
      </c>
      <c r="M1809" s="580">
        <f>'KL TTHT CV DOT 2'!P1808</f>
        <v>0</v>
      </c>
      <c r="N1809" s="580">
        <f>'KL TTHT CV DOT 2'!Q1808</f>
        <v>0</v>
      </c>
      <c r="O1809" s="580">
        <f t="shared" si="1667"/>
        <v>0</v>
      </c>
      <c r="P1809" s="886">
        <f t="shared" si="1707"/>
        <v>0</v>
      </c>
      <c r="Q1809" s="68"/>
      <c r="R1809" s="68"/>
      <c r="S1809" s="886" t="e">
        <f>#REF!+Q1809+R1809</f>
        <v>#REF!</v>
      </c>
      <c r="T1809" s="256">
        <f t="shared" ref="T1809:Z1809" si="1708">SUBTOTAL(9,T1810:T1831)</f>
        <v>167332500</v>
      </c>
      <c r="U1809" s="256">
        <f t="shared" si="1708"/>
        <v>22275000</v>
      </c>
      <c r="V1809" s="256">
        <f t="shared" si="1708"/>
        <v>189607500</v>
      </c>
      <c r="W1809" s="256">
        <f t="shared" si="1708"/>
        <v>8704474.6500000004</v>
      </c>
      <c r="X1809" s="256">
        <f t="shared" si="1708"/>
        <v>2062050.4625000001</v>
      </c>
      <c r="Y1809" s="256">
        <f t="shared" si="1708"/>
        <v>10766525.112500001</v>
      </c>
      <c r="Z1809" s="256">
        <f t="shared" si="1708"/>
        <v>200374025.11250001</v>
      </c>
      <c r="AA1809" s="999"/>
    </row>
    <row r="1810" spans="1:27" s="6" customFormat="1" outlineLevel="1">
      <c r="A1810" s="21"/>
      <c r="B1810" s="21"/>
      <c r="C1810" s="28"/>
      <c r="D1810" s="99"/>
      <c r="E1810" s="99"/>
      <c r="F1810" s="37"/>
      <c r="G1810" s="82"/>
      <c r="H1810" s="82"/>
      <c r="I1810" s="82"/>
      <c r="J1810" s="82"/>
      <c r="K1810" s="82"/>
      <c r="L1810" s="62"/>
      <c r="M1810" s="574">
        <f>'KL TTHT CV DOT 2'!P1809</f>
        <v>0</v>
      </c>
      <c r="N1810" s="574">
        <f>'KL TTHT CV DOT 2'!Q1809</f>
        <v>0</v>
      </c>
      <c r="O1810" s="574">
        <f t="shared" si="1667"/>
        <v>0</v>
      </c>
      <c r="P1810" s="550">
        <f t="shared" si="1707"/>
        <v>0</v>
      </c>
      <c r="Q1810" s="62"/>
      <c r="R1810" s="62"/>
      <c r="S1810" s="550" t="e">
        <f>#REF!+Q1810+R1810</f>
        <v>#REF!</v>
      </c>
      <c r="T1810" s="266"/>
      <c r="U1810" s="266"/>
      <c r="V1810" s="255"/>
      <c r="W1810" s="266"/>
      <c r="X1810" s="266"/>
      <c r="Y1810" s="255"/>
      <c r="Z1810" s="255"/>
      <c r="AA1810" s="990"/>
    </row>
    <row r="1811" spans="1:27" s="6" customFormat="1" outlineLevel="1">
      <c r="A1811" s="8" t="s">
        <v>409</v>
      </c>
      <c r="B1811" s="8"/>
      <c r="C1811" s="25" t="s">
        <v>410</v>
      </c>
      <c r="D1811" s="94">
        <v>1</v>
      </c>
      <c r="E1811" s="97">
        <v>1</v>
      </c>
      <c r="F1811" s="18" t="s">
        <v>10</v>
      </c>
      <c r="G1811" s="71"/>
      <c r="H1811" s="71"/>
      <c r="I1811" s="71"/>
      <c r="J1811" s="82">
        <f>SUBTOTAL(9,J1812:J1819)</f>
        <v>413174538.37914073</v>
      </c>
      <c r="K1811" s="82">
        <f>SUBTOTAL(9,K1812:K1819)</f>
        <v>66328606.836214617</v>
      </c>
      <c r="L1811" s="82">
        <f>SUBTOTAL(9,L1812:L1819)</f>
        <v>479503145.21535528</v>
      </c>
      <c r="M1811" s="576">
        <f>'KL TTHT CV DOT 2'!P1810</f>
        <v>0</v>
      </c>
      <c r="N1811" s="576">
        <f>'KL TTHT CV DOT 2'!Q1810</f>
        <v>0</v>
      </c>
      <c r="O1811" s="576">
        <f t="shared" si="1667"/>
        <v>0</v>
      </c>
      <c r="P1811" s="553">
        <f t="shared" si="1707"/>
        <v>0</v>
      </c>
      <c r="Q1811" s="82"/>
      <c r="R1811" s="82"/>
      <c r="S1811" s="553" t="e">
        <f>#REF!+Q1811+R1811</f>
        <v>#REF!</v>
      </c>
      <c r="T1811" s="266">
        <f t="shared" ref="T1811:Z1811" si="1709">SUBTOTAL(9,T1812:T1819)</f>
        <v>167332500</v>
      </c>
      <c r="U1811" s="266">
        <f t="shared" si="1709"/>
        <v>22275000</v>
      </c>
      <c r="V1811" s="266">
        <f t="shared" si="1709"/>
        <v>189607500</v>
      </c>
      <c r="W1811" s="266">
        <f t="shared" si="1709"/>
        <v>6686224.6500000004</v>
      </c>
      <c r="X1811" s="266">
        <f t="shared" si="1709"/>
        <v>1797450.4625000001</v>
      </c>
      <c r="Y1811" s="266">
        <f t="shared" si="1709"/>
        <v>8483675.1125000007</v>
      </c>
      <c r="Z1811" s="266">
        <f t="shared" si="1709"/>
        <v>198091175.11250001</v>
      </c>
      <c r="AA1811" s="988"/>
    </row>
    <row r="1812" spans="1:27" s="6" customFormat="1" outlineLevel="2">
      <c r="A1812" s="8"/>
      <c r="B1812" s="8"/>
      <c r="C1812" s="25" t="s">
        <v>1248</v>
      </c>
      <c r="D1812" s="97">
        <v>10</v>
      </c>
      <c r="E1812" s="97">
        <v>10</v>
      </c>
      <c r="F1812" s="18" t="s">
        <v>660</v>
      </c>
      <c r="G1812" s="199">
        <v>37185000</v>
      </c>
      <c r="H1812" s="199">
        <v>4950000</v>
      </c>
      <c r="I1812" s="71">
        <f>SUM(G1812:H1812)</f>
        <v>42135000</v>
      </c>
      <c r="J1812" s="71">
        <f>G1812*E1812</f>
        <v>371850000</v>
      </c>
      <c r="K1812" s="71">
        <f>H1812*E1812</f>
        <v>49500000</v>
      </c>
      <c r="L1812" s="71">
        <f>I1812*E1812</f>
        <v>421350000</v>
      </c>
      <c r="M1812" s="570">
        <f>'KL TTHT CV DOT 2'!P1811</f>
        <v>0.45</v>
      </c>
      <c r="N1812" s="570">
        <f>'KL TTHT CV DOT 2'!Q1811</f>
        <v>0</v>
      </c>
      <c r="O1812" s="570">
        <f t="shared" si="1667"/>
        <v>0.45</v>
      </c>
      <c r="P1812" s="552">
        <f t="shared" si="1707"/>
        <v>0.9</v>
      </c>
      <c r="Q1812" s="71"/>
      <c r="R1812" s="71"/>
      <c r="S1812" s="552" t="e">
        <f>#REF!+Q1812+R1812</f>
        <v>#REF!</v>
      </c>
      <c r="T1812" s="257">
        <f t="shared" ref="T1812:T1819" si="1710">M1812*J1812</f>
        <v>167332500</v>
      </c>
      <c r="U1812" s="257">
        <f t="shared" ref="U1812:U1819" si="1711">M1812*K1812</f>
        <v>22275000</v>
      </c>
      <c r="V1812" s="257">
        <f t="shared" ref="V1812:V1871" si="1712">T1812+U1812</f>
        <v>189607500</v>
      </c>
      <c r="W1812" s="257">
        <f t="shared" ref="W1812:W1819" si="1713">J1812*N1812</f>
        <v>0</v>
      </c>
      <c r="X1812" s="257">
        <f t="shared" ref="X1812:X1819" si="1714">K1812*N1812</f>
        <v>0</v>
      </c>
      <c r="Y1812" s="257">
        <f t="shared" ref="Y1812:Y1819" si="1715">W1812+X1812</f>
        <v>0</v>
      </c>
      <c r="Z1812" s="257">
        <f t="shared" ref="Z1812:Z1819" si="1716">V1812+Y1812</f>
        <v>189607500</v>
      </c>
      <c r="AA1812" s="990"/>
    </row>
    <row r="1813" spans="1:27" s="6" customFormat="1" outlineLevel="2">
      <c r="A1813" s="8"/>
      <c r="B1813" s="8"/>
      <c r="C1813" s="25" t="s">
        <v>842</v>
      </c>
      <c r="D1813" s="97">
        <v>250</v>
      </c>
      <c r="E1813" s="97">
        <f>100*2+10*3+10*1.5</f>
        <v>245</v>
      </c>
      <c r="F1813" s="18" t="s">
        <v>624</v>
      </c>
      <c r="G1813" s="199">
        <v>32518.739999999998</v>
      </c>
      <c r="H1813" s="199">
        <v>7485.6650000000009</v>
      </c>
      <c r="I1813" s="71">
        <f t="shared" ref="I1813:I1818" si="1717">SUM(G1813:H1813)</f>
        <v>40004.404999999999</v>
      </c>
      <c r="J1813" s="71">
        <f t="shared" ref="J1813:J1818" si="1718">G1813*E1813</f>
        <v>7967091.2999999998</v>
      </c>
      <c r="K1813" s="71">
        <f t="shared" ref="K1813:K1818" si="1719">H1813*E1813</f>
        <v>1833987.9250000003</v>
      </c>
      <c r="L1813" s="71">
        <f t="shared" ref="L1813:L1818" si="1720">I1813*E1813</f>
        <v>9801079.2249999996</v>
      </c>
      <c r="M1813" s="570">
        <f>'KL TTHT CV DOT 2'!P1812</f>
        <v>0</v>
      </c>
      <c r="N1813" s="570">
        <f>'KL TTHT CV DOT 2'!Q1812</f>
        <v>0.5</v>
      </c>
      <c r="O1813" s="570">
        <f t="shared" si="1667"/>
        <v>0.5</v>
      </c>
      <c r="P1813" s="552">
        <f t="shared" si="1707"/>
        <v>1</v>
      </c>
      <c r="Q1813" s="71"/>
      <c r="R1813" s="71"/>
      <c r="S1813" s="552" t="e">
        <f>#REF!+Q1813+R1813</f>
        <v>#REF!</v>
      </c>
      <c r="T1813" s="257">
        <f t="shared" si="1710"/>
        <v>0</v>
      </c>
      <c r="U1813" s="257">
        <f t="shared" si="1711"/>
        <v>0</v>
      </c>
      <c r="V1813" s="257">
        <f t="shared" si="1712"/>
        <v>0</v>
      </c>
      <c r="W1813" s="257">
        <f t="shared" si="1713"/>
        <v>3983545.65</v>
      </c>
      <c r="X1813" s="257">
        <f t="shared" si="1714"/>
        <v>916993.96250000014</v>
      </c>
      <c r="Y1813" s="257">
        <f t="shared" si="1715"/>
        <v>4900539.6124999998</v>
      </c>
      <c r="Z1813" s="257">
        <f t="shared" si="1716"/>
        <v>4900539.6124999998</v>
      </c>
      <c r="AA1813" s="990"/>
    </row>
    <row r="1814" spans="1:27" s="6" customFormat="1" outlineLevel="2">
      <c r="A1814" s="8"/>
      <c r="B1814" s="8"/>
      <c r="C1814" s="25" t="s">
        <v>1249</v>
      </c>
      <c r="D1814" s="97">
        <v>450</v>
      </c>
      <c r="E1814" s="97">
        <v>350</v>
      </c>
      <c r="F1814" s="18" t="s">
        <v>624</v>
      </c>
      <c r="G1814" s="199">
        <v>15443.88</v>
      </c>
      <c r="H1814" s="199">
        <v>5031.18</v>
      </c>
      <c r="I1814" s="71">
        <f t="shared" si="1717"/>
        <v>20475.059999999998</v>
      </c>
      <c r="J1814" s="71">
        <f t="shared" si="1718"/>
        <v>5405358</v>
      </c>
      <c r="K1814" s="71">
        <f t="shared" si="1719"/>
        <v>1760913</v>
      </c>
      <c r="L1814" s="71">
        <f t="shared" si="1720"/>
        <v>7166270.9999999991</v>
      </c>
      <c r="M1814" s="570">
        <f>'KL TTHT CV DOT 2'!P1813</f>
        <v>0</v>
      </c>
      <c r="N1814" s="570">
        <f>'KL TTHT CV DOT 2'!Q1813</f>
        <v>0.5</v>
      </c>
      <c r="O1814" s="570">
        <f t="shared" si="1667"/>
        <v>0.5</v>
      </c>
      <c r="P1814" s="552">
        <f t="shared" si="1707"/>
        <v>1</v>
      </c>
      <c r="Q1814" s="71"/>
      <c r="R1814" s="71"/>
      <c r="S1814" s="552" t="e">
        <f>#REF!+Q1814+R1814</f>
        <v>#REF!</v>
      </c>
      <c r="T1814" s="257">
        <f t="shared" si="1710"/>
        <v>0</v>
      </c>
      <c r="U1814" s="257">
        <f t="shared" si="1711"/>
        <v>0</v>
      </c>
      <c r="V1814" s="257">
        <f t="shared" si="1712"/>
        <v>0</v>
      </c>
      <c r="W1814" s="257">
        <f t="shared" si="1713"/>
        <v>2702679</v>
      </c>
      <c r="X1814" s="257">
        <f t="shared" si="1714"/>
        <v>880456.5</v>
      </c>
      <c r="Y1814" s="257">
        <f t="shared" si="1715"/>
        <v>3583135.5</v>
      </c>
      <c r="Z1814" s="257">
        <f t="shared" si="1716"/>
        <v>3583135.5</v>
      </c>
      <c r="AA1814" s="990"/>
    </row>
    <row r="1815" spans="1:27" s="6" customFormat="1" outlineLevel="2">
      <c r="A1815" s="8"/>
      <c r="B1815" s="8"/>
      <c r="C1815" s="25" t="s">
        <v>928</v>
      </c>
      <c r="D1815" s="97">
        <v>515</v>
      </c>
      <c r="E1815" s="97">
        <v>400</v>
      </c>
      <c r="F1815" s="18" t="s">
        <v>624</v>
      </c>
      <c r="G1815" s="199">
        <v>8773.9726027397246</v>
      </c>
      <c r="H1815" s="199">
        <v>14594.016411764707</v>
      </c>
      <c r="I1815" s="71">
        <f t="shared" si="1717"/>
        <v>23367.989014504434</v>
      </c>
      <c r="J1815" s="71">
        <f t="shared" si="1718"/>
        <v>3509589.0410958896</v>
      </c>
      <c r="K1815" s="71">
        <f t="shared" si="1719"/>
        <v>5837606.5647058832</v>
      </c>
      <c r="L1815" s="71">
        <f t="shared" si="1720"/>
        <v>9347195.6058017742</v>
      </c>
      <c r="M1815" s="570">
        <f>'KL TTHT CV DOT 2'!P1814</f>
        <v>0</v>
      </c>
      <c r="N1815" s="570">
        <f>'KL TTHT CV DOT 2'!Q1814</f>
        <v>0</v>
      </c>
      <c r="O1815" s="570">
        <f t="shared" si="1667"/>
        <v>0</v>
      </c>
      <c r="P1815" s="552">
        <f t="shared" si="1707"/>
        <v>0</v>
      </c>
      <c r="Q1815" s="71"/>
      <c r="R1815" s="71"/>
      <c r="S1815" s="552" t="e">
        <f>#REF!+Q1815+R1815</f>
        <v>#REF!</v>
      </c>
      <c r="T1815" s="257">
        <f t="shared" si="1710"/>
        <v>0</v>
      </c>
      <c r="U1815" s="257">
        <f t="shared" si="1711"/>
        <v>0</v>
      </c>
      <c r="V1815" s="257">
        <f t="shared" si="1712"/>
        <v>0</v>
      </c>
      <c r="W1815" s="257">
        <f t="shared" si="1713"/>
        <v>0</v>
      </c>
      <c r="X1815" s="257">
        <f t="shared" si="1714"/>
        <v>0</v>
      </c>
      <c r="Y1815" s="257">
        <f t="shared" si="1715"/>
        <v>0</v>
      </c>
      <c r="Z1815" s="257">
        <f t="shared" si="1716"/>
        <v>0</v>
      </c>
      <c r="AA1815" s="990"/>
    </row>
    <row r="1816" spans="1:27" s="6" customFormat="1" outlineLevel="2">
      <c r="A1816" s="8"/>
      <c r="B1816" s="8"/>
      <c r="C1816" s="25" t="s">
        <v>1183</v>
      </c>
      <c r="D1816" s="97">
        <v>20</v>
      </c>
      <c r="E1816" s="97">
        <v>15</v>
      </c>
      <c r="F1816" s="18" t="s">
        <v>624</v>
      </c>
      <c r="G1816" s="199">
        <v>3554.7229199999997</v>
      </c>
      <c r="H1816" s="199">
        <v>5289.7058823529414</v>
      </c>
      <c r="I1816" s="71">
        <f t="shared" si="1717"/>
        <v>8844.4288023529407</v>
      </c>
      <c r="J1816" s="71">
        <f t="shared" si="1718"/>
        <v>53320.843799999995</v>
      </c>
      <c r="K1816" s="71">
        <f t="shared" si="1719"/>
        <v>79345.588235294126</v>
      </c>
      <c r="L1816" s="71">
        <f t="shared" si="1720"/>
        <v>132666.4320352941</v>
      </c>
      <c r="M1816" s="570">
        <f>'KL TTHT CV DOT 2'!P1815</f>
        <v>0</v>
      </c>
      <c r="N1816" s="570">
        <f>'KL TTHT CV DOT 2'!Q1815</f>
        <v>0</v>
      </c>
      <c r="O1816" s="570">
        <f t="shared" si="1667"/>
        <v>0</v>
      </c>
      <c r="P1816" s="552">
        <f t="shared" si="1707"/>
        <v>0</v>
      </c>
      <c r="Q1816" s="71"/>
      <c r="R1816" s="71"/>
      <c r="S1816" s="552" t="e">
        <f>#REF!+Q1816+R1816</f>
        <v>#REF!</v>
      </c>
      <c r="T1816" s="257">
        <f t="shared" si="1710"/>
        <v>0</v>
      </c>
      <c r="U1816" s="257">
        <f t="shared" si="1711"/>
        <v>0</v>
      </c>
      <c r="V1816" s="257">
        <f t="shared" si="1712"/>
        <v>0</v>
      </c>
      <c r="W1816" s="257">
        <f t="shared" si="1713"/>
        <v>0</v>
      </c>
      <c r="X1816" s="257">
        <f t="shared" si="1714"/>
        <v>0</v>
      </c>
      <c r="Y1816" s="257">
        <f t="shared" si="1715"/>
        <v>0</v>
      </c>
      <c r="Z1816" s="257">
        <f t="shared" si="1716"/>
        <v>0</v>
      </c>
      <c r="AA1816" s="990"/>
    </row>
    <row r="1817" spans="1:27" s="403" customFormat="1" outlineLevel="2">
      <c r="A1817" s="391"/>
      <c r="B1817" s="391"/>
      <c r="C1817" s="392" t="s">
        <v>1118</v>
      </c>
      <c r="D1817" s="97">
        <v>1</v>
      </c>
      <c r="E1817" s="97">
        <v>1</v>
      </c>
      <c r="F1817" s="387" t="s">
        <v>619</v>
      </c>
      <c r="G1817" s="62">
        <v>10452505.368962053</v>
      </c>
      <c r="H1817" s="62">
        <v>3135751.6106886161</v>
      </c>
      <c r="I1817" s="62">
        <f t="shared" si="1717"/>
        <v>13588256.979650669</v>
      </c>
      <c r="J1817" s="62">
        <f t="shared" si="1718"/>
        <v>10452505.368962053</v>
      </c>
      <c r="K1817" s="62">
        <f t="shared" si="1719"/>
        <v>3135751.6106886161</v>
      </c>
      <c r="L1817" s="62">
        <f t="shared" si="1720"/>
        <v>13588256.979650669</v>
      </c>
      <c r="M1817" s="574">
        <f>'KL TTHT CV DOT 2'!P1816</f>
        <v>0</v>
      </c>
      <c r="N1817" s="574">
        <f>'KL TTHT CV DOT 2'!Q1816</f>
        <v>0</v>
      </c>
      <c r="O1817" s="574">
        <f t="shared" si="1667"/>
        <v>0</v>
      </c>
      <c r="P1817" s="550">
        <f t="shared" si="1707"/>
        <v>0</v>
      </c>
      <c r="Q1817" s="62"/>
      <c r="R1817" s="62"/>
      <c r="S1817" s="550" t="e">
        <f>#REF!+Q1817+R1817</f>
        <v>#REF!</v>
      </c>
      <c r="T1817" s="255">
        <f t="shared" si="1710"/>
        <v>0</v>
      </c>
      <c r="U1817" s="255">
        <f t="shared" si="1711"/>
        <v>0</v>
      </c>
      <c r="V1817" s="255">
        <f t="shared" si="1712"/>
        <v>0</v>
      </c>
      <c r="W1817" s="255">
        <f t="shared" si="1713"/>
        <v>0</v>
      </c>
      <c r="X1817" s="255">
        <f t="shared" si="1714"/>
        <v>0</v>
      </c>
      <c r="Y1817" s="255">
        <f t="shared" si="1715"/>
        <v>0</v>
      </c>
      <c r="Z1817" s="255">
        <f t="shared" si="1716"/>
        <v>0</v>
      </c>
      <c r="AA1817" s="990"/>
    </row>
    <row r="1818" spans="1:27" s="403" customFormat="1" outlineLevel="2">
      <c r="A1818" s="391"/>
      <c r="B1818" s="391"/>
      <c r="C1818" s="392" t="s">
        <v>657</v>
      </c>
      <c r="D1818" s="97">
        <v>1</v>
      </c>
      <c r="E1818" s="97">
        <v>1</v>
      </c>
      <c r="F1818" s="387" t="s">
        <v>619</v>
      </c>
      <c r="G1818" s="62">
        <v>13936673.825282738</v>
      </c>
      <c r="H1818" s="62">
        <v>4181002.1475848211</v>
      </c>
      <c r="I1818" s="62">
        <f t="shared" si="1717"/>
        <v>18117675.97286756</v>
      </c>
      <c r="J1818" s="62">
        <f t="shared" si="1718"/>
        <v>13936673.825282738</v>
      </c>
      <c r="K1818" s="62">
        <f t="shared" si="1719"/>
        <v>4181002.1475848211</v>
      </c>
      <c r="L1818" s="62">
        <f t="shared" si="1720"/>
        <v>18117675.97286756</v>
      </c>
      <c r="M1818" s="574">
        <f>'KL TTHT CV DOT 2'!P1817</f>
        <v>0</v>
      </c>
      <c r="N1818" s="574">
        <f>'KL TTHT CV DOT 2'!Q1817</f>
        <v>0</v>
      </c>
      <c r="O1818" s="574">
        <f t="shared" si="1667"/>
        <v>0</v>
      </c>
      <c r="P1818" s="550">
        <f t="shared" si="1707"/>
        <v>0</v>
      </c>
      <c r="Q1818" s="62"/>
      <c r="R1818" s="62"/>
      <c r="S1818" s="550" t="e">
        <f>#REF!+Q1818+R1818</f>
        <v>#REF!</v>
      </c>
      <c r="T1818" s="255">
        <f t="shared" si="1710"/>
        <v>0</v>
      </c>
      <c r="U1818" s="255">
        <f t="shared" si="1711"/>
        <v>0</v>
      </c>
      <c r="V1818" s="255">
        <f t="shared" si="1712"/>
        <v>0</v>
      </c>
      <c r="W1818" s="255">
        <f t="shared" si="1713"/>
        <v>0</v>
      </c>
      <c r="X1818" s="255">
        <f t="shared" si="1714"/>
        <v>0</v>
      </c>
      <c r="Y1818" s="255">
        <f t="shared" si="1715"/>
        <v>0</v>
      </c>
      <c r="Z1818" s="255">
        <f t="shared" si="1716"/>
        <v>0</v>
      </c>
      <c r="AA1818" s="990"/>
    </row>
    <row r="1819" spans="1:27" s="6" customFormat="1" outlineLevel="1">
      <c r="A1819" s="8"/>
      <c r="B1819" s="8"/>
      <c r="C1819" s="25"/>
      <c r="D1819" s="97"/>
      <c r="E1819" s="97"/>
      <c r="F1819" s="18"/>
      <c r="G1819" s="71"/>
      <c r="H1819" s="71"/>
      <c r="I1819" s="71"/>
      <c r="J1819" s="71"/>
      <c r="K1819" s="71"/>
      <c r="L1819" s="71"/>
      <c r="M1819" s="570">
        <f>'KL TTHT CV DOT 2'!P1818</f>
        <v>0</v>
      </c>
      <c r="N1819" s="570">
        <f>'KL TTHT CV DOT 2'!Q1818</f>
        <v>0</v>
      </c>
      <c r="O1819" s="570">
        <f t="shared" si="1667"/>
        <v>0</v>
      </c>
      <c r="P1819" s="552">
        <f t="shared" si="1707"/>
        <v>0</v>
      </c>
      <c r="Q1819" s="71"/>
      <c r="R1819" s="71"/>
      <c r="S1819" s="552" t="e">
        <f>#REF!+Q1819+R1819</f>
        <v>#REF!</v>
      </c>
      <c r="T1819" s="257">
        <f t="shared" si="1710"/>
        <v>0</v>
      </c>
      <c r="U1819" s="257">
        <f t="shared" si="1711"/>
        <v>0</v>
      </c>
      <c r="V1819" s="257">
        <f t="shared" si="1712"/>
        <v>0</v>
      </c>
      <c r="W1819" s="257">
        <f t="shared" si="1713"/>
        <v>0</v>
      </c>
      <c r="X1819" s="257">
        <f t="shared" si="1714"/>
        <v>0</v>
      </c>
      <c r="Y1819" s="257">
        <f t="shared" si="1715"/>
        <v>0</v>
      </c>
      <c r="Z1819" s="257">
        <f t="shared" si="1716"/>
        <v>0</v>
      </c>
      <c r="AA1819" s="990"/>
    </row>
    <row r="1820" spans="1:27" s="6" customFormat="1" outlineLevel="1">
      <c r="A1820" s="8" t="s">
        <v>411</v>
      </c>
      <c r="B1820" s="8"/>
      <c r="C1820" s="25" t="s">
        <v>296</v>
      </c>
      <c r="D1820" s="97">
        <v>1</v>
      </c>
      <c r="E1820" s="97">
        <v>1</v>
      </c>
      <c r="F1820" s="18" t="s">
        <v>10</v>
      </c>
      <c r="G1820" s="71"/>
      <c r="H1820" s="71"/>
      <c r="I1820" s="71"/>
      <c r="J1820" s="82">
        <f>SUBTOTAL(9,J1821:J1832)</f>
        <v>22015128.700817123</v>
      </c>
      <c r="K1820" s="82">
        <f>SUBTOTAL(9,K1821:K1832)</f>
        <v>6144101.3321236959</v>
      </c>
      <c r="L1820" s="82">
        <f>SUBTOTAL(9,L1821:L1832)</f>
        <v>28159230.032940816</v>
      </c>
      <c r="M1820" s="576">
        <f>'KL TTHT CV DOT 2'!P1819</f>
        <v>0</v>
      </c>
      <c r="N1820" s="576">
        <f>'KL TTHT CV DOT 2'!Q1819</f>
        <v>0</v>
      </c>
      <c r="O1820" s="576">
        <f t="shared" si="1667"/>
        <v>0</v>
      </c>
      <c r="P1820" s="553">
        <f t="shared" si="1707"/>
        <v>0</v>
      </c>
      <c r="Q1820" s="82"/>
      <c r="R1820" s="82"/>
      <c r="S1820" s="553" t="e">
        <f>#REF!+Q1820+R1820</f>
        <v>#REF!</v>
      </c>
      <c r="T1820" s="266">
        <f t="shared" ref="T1820:Z1820" si="1721">SUBTOTAL(9,T1821:T1832)</f>
        <v>0</v>
      </c>
      <c r="U1820" s="266">
        <f t="shared" si="1721"/>
        <v>0</v>
      </c>
      <c r="V1820" s="266">
        <f t="shared" si="1721"/>
        <v>0</v>
      </c>
      <c r="W1820" s="266">
        <f t="shared" si="1721"/>
        <v>2018250</v>
      </c>
      <c r="X1820" s="266">
        <f t="shared" si="1721"/>
        <v>264600.00000000006</v>
      </c>
      <c r="Y1820" s="266">
        <f t="shared" si="1721"/>
        <v>2282850</v>
      </c>
      <c r="Z1820" s="266">
        <f t="shared" si="1721"/>
        <v>2282850</v>
      </c>
      <c r="AA1820" s="988"/>
    </row>
    <row r="1821" spans="1:27" s="6" customFormat="1" outlineLevel="2">
      <c r="A1821" s="8"/>
      <c r="B1821" s="8"/>
      <c r="C1821" s="25" t="s">
        <v>1250</v>
      </c>
      <c r="D1821" s="97">
        <v>2</v>
      </c>
      <c r="E1821" s="97">
        <v>2</v>
      </c>
      <c r="F1821" s="18" t="s">
        <v>660</v>
      </c>
      <c r="G1821" s="199">
        <v>2324562</v>
      </c>
      <c r="H1821" s="199">
        <v>495000.00000000006</v>
      </c>
      <c r="I1821" s="71">
        <f>SUM(G1821:H1821)</f>
        <v>2819562</v>
      </c>
      <c r="J1821" s="71">
        <f>G1821*E1821</f>
        <v>4649124</v>
      </c>
      <c r="K1821" s="71">
        <f>H1821*E1821</f>
        <v>990000.00000000012</v>
      </c>
      <c r="L1821" s="71">
        <f>I1821*E1821</f>
        <v>5639124</v>
      </c>
      <c r="M1821" s="570">
        <f>'KL TTHT CV DOT 2'!P1820</f>
        <v>0</v>
      </c>
      <c r="N1821" s="570">
        <f>'KL TTHT CV DOT 2'!Q1820</f>
        <v>0</v>
      </c>
      <c r="O1821" s="570">
        <f t="shared" si="1667"/>
        <v>0</v>
      </c>
      <c r="P1821" s="552">
        <f t="shared" si="1707"/>
        <v>0</v>
      </c>
      <c r="Q1821" s="71"/>
      <c r="R1821" s="71"/>
      <c r="S1821" s="552" t="e">
        <f>#REF!+Q1821+R1821</f>
        <v>#REF!</v>
      </c>
      <c r="T1821" s="257">
        <f t="shared" ref="T1821:T1832" si="1722">M1821*J1821</f>
        <v>0</v>
      </c>
      <c r="U1821" s="257">
        <f t="shared" ref="U1821:U1832" si="1723">M1821*K1821</f>
        <v>0</v>
      </c>
      <c r="V1821" s="257">
        <f t="shared" si="1712"/>
        <v>0</v>
      </c>
      <c r="W1821" s="257">
        <f t="shared" ref="W1821:W1832" si="1724">J1821*N1821</f>
        <v>0</v>
      </c>
      <c r="X1821" s="257">
        <f t="shared" ref="X1821:X1832" si="1725">K1821*N1821</f>
        <v>0</v>
      </c>
      <c r="Y1821" s="257">
        <f t="shared" ref="Y1821:Y1832" si="1726">W1821+X1821</f>
        <v>0</v>
      </c>
      <c r="Z1821" s="257">
        <f t="shared" ref="Z1821:Z1832" si="1727">V1821+Y1821</f>
        <v>0</v>
      </c>
      <c r="AA1821" s="990"/>
    </row>
    <row r="1822" spans="1:27" s="6" customFormat="1" outlineLevel="2">
      <c r="A1822" s="8"/>
      <c r="B1822" s="8"/>
      <c r="C1822" s="25" t="s">
        <v>1252</v>
      </c>
      <c r="D1822" s="97">
        <v>1</v>
      </c>
      <c r="E1822" s="97">
        <v>1</v>
      </c>
      <c r="F1822" s="18" t="s">
        <v>660</v>
      </c>
      <c r="G1822" s="199">
        <v>2324562</v>
      </c>
      <c r="H1822" s="199">
        <v>495000.00000000006</v>
      </c>
      <c r="I1822" s="71">
        <f>SUM(G1822:H1822)</f>
        <v>2819562</v>
      </c>
      <c r="J1822" s="71">
        <f>G1822*E1822</f>
        <v>2324562</v>
      </c>
      <c r="K1822" s="71">
        <f>H1822*E1822</f>
        <v>495000.00000000006</v>
      </c>
      <c r="L1822" s="71">
        <f>I1822*E1822</f>
        <v>2819562</v>
      </c>
      <c r="M1822" s="570">
        <f>'KL TTHT CV DOT 2'!P1821</f>
        <v>0</v>
      </c>
      <c r="N1822" s="570">
        <f>'KL TTHT CV DOT 2'!Q1821</f>
        <v>0</v>
      </c>
      <c r="O1822" s="570">
        <f t="shared" si="1667"/>
        <v>0</v>
      </c>
      <c r="P1822" s="552">
        <f t="shared" si="1707"/>
        <v>0</v>
      </c>
      <c r="Q1822" s="71"/>
      <c r="R1822" s="71"/>
      <c r="S1822" s="552" t="e">
        <f>#REF!+Q1822+R1822</f>
        <v>#REF!</v>
      </c>
      <c r="T1822" s="257">
        <f t="shared" si="1722"/>
        <v>0</v>
      </c>
      <c r="U1822" s="257">
        <f t="shared" si="1723"/>
        <v>0</v>
      </c>
      <c r="V1822" s="257">
        <f t="shared" si="1712"/>
        <v>0</v>
      </c>
      <c r="W1822" s="257">
        <f t="shared" si="1724"/>
        <v>0</v>
      </c>
      <c r="X1822" s="257">
        <f t="shared" si="1725"/>
        <v>0</v>
      </c>
      <c r="Y1822" s="257">
        <f t="shared" si="1726"/>
        <v>0</v>
      </c>
      <c r="Z1822" s="257">
        <f t="shared" si="1727"/>
        <v>0</v>
      </c>
      <c r="AA1822" s="990"/>
    </row>
    <row r="1823" spans="1:27" s="6" customFormat="1" outlineLevel="2">
      <c r="A1823" s="8"/>
      <c r="B1823" s="8"/>
      <c r="C1823" s="25" t="s">
        <v>1253</v>
      </c>
      <c r="D1823" s="97">
        <v>1</v>
      </c>
      <c r="E1823" s="97">
        <v>1</v>
      </c>
      <c r="F1823" s="18" t="s">
        <v>660</v>
      </c>
      <c r="G1823" s="199">
        <v>2324562</v>
      </c>
      <c r="H1823" s="199">
        <v>495000.00000000006</v>
      </c>
      <c r="I1823" s="71">
        <f>SUM(G1823:H1823)</f>
        <v>2819562</v>
      </c>
      <c r="J1823" s="71">
        <f>G1823*E1823</f>
        <v>2324562</v>
      </c>
      <c r="K1823" s="71">
        <f>H1823*E1823</f>
        <v>495000.00000000006</v>
      </c>
      <c r="L1823" s="71">
        <f>I1823*E1823</f>
        <v>2819562</v>
      </c>
      <c r="M1823" s="570">
        <f>'KL TTHT CV DOT 2'!P1822</f>
        <v>0</v>
      </c>
      <c r="N1823" s="570">
        <f>'KL TTHT CV DOT 2'!Q1822</f>
        <v>0</v>
      </c>
      <c r="O1823" s="570">
        <f t="shared" si="1667"/>
        <v>0</v>
      </c>
      <c r="P1823" s="552">
        <f t="shared" si="1707"/>
        <v>0</v>
      </c>
      <c r="Q1823" s="71"/>
      <c r="R1823" s="71"/>
      <c r="S1823" s="552" t="e">
        <f>#REF!+Q1823+R1823</f>
        <v>#REF!</v>
      </c>
      <c r="T1823" s="257">
        <f t="shared" si="1722"/>
        <v>0</v>
      </c>
      <c r="U1823" s="257">
        <f t="shared" si="1723"/>
        <v>0</v>
      </c>
      <c r="V1823" s="257">
        <f t="shared" si="1712"/>
        <v>0</v>
      </c>
      <c r="W1823" s="257">
        <f t="shared" si="1724"/>
        <v>0</v>
      </c>
      <c r="X1823" s="257">
        <f t="shared" si="1725"/>
        <v>0</v>
      </c>
      <c r="Y1823" s="257">
        <f t="shared" si="1726"/>
        <v>0</v>
      </c>
      <c r="Z1823" s="257">
        <f t="shared" si="1727"/>
        <v>0</v>
      </c>
      <c r="AA1823" s="990"/>
    </row>
    <row r="1824" spans="1:27" s="6" customFormat="1" outlineLevel="2">
      <c r="A1824" s="8"/>
      <c r="B1824" s="8"/>
      <c r="C1824" s="25" t="s">
        <v>1254</v>
      </c>
      <c r="D1824" s="97">
        <v>1</v>
      </c>
      <c r="E1824" s="97">
        <v>1</v>
      </c>
      <c r="F1824" s="18" t="s">
        <v>660</v>
      </c>
      <c r="G1824" s="199">
        <v>2735040.0000000005</v>
      </c>
      <c r="H1824" s="199">
        <v>495000.00000000006</v>
      </c>
      <c r="I1824" s="71">
        <f>SUM(G1824:H1824)</f>
        <v>3230040.0000000005</v>
      </c>
      <c r="J1824" s="71">
        <f>G1824*E1824</f>
        <v>2735040.0000000005</v>
      </c>
      <c r="K1824" s="71">
        <f>H1824*E1824</f>
        <v>495000.00000000006</v>
      </c>
      <c r="L1824" s="71">
        <f>I1824*E1824</f>
        <v>3230040.0000000005</v>
      </c>
      <c r="M1824" s="570">
        <f>'KL TTHT CV DOT 2'!P1823</f>
        <v>0</v>
      </c>
      <c r="N1824" s="570">
        <f>'KL TTHT CV DOT 2'!Q1823</f>
        <v>0</v>
      </c>
      <c r="O1824" s="570">
        <f t="shared" si="1667"/>
        <v>0</v>
      </c>
      <c r="P1824" s="552">
        <f t="shared" si="1707"/>
        <v>0</v>
      </c>
      <c r="Q1824" s="71"/>
      <c r="R1824" s="71"/>
      <c r="S1824" s="552" t="e">
        <f>#REF!+Q1824+R1824</f>
        <v>#REF!</v>
      </c>
      <c r="T1824" s="257">
        <f t="shared" si="1722"/>
        <v>0</v>
      </c>
      <c r="U1824" s="257">
        <f t="shared" si="1723"/>
        <v>0</v>
      </c>
      <c r="V1824" s="257">
        <f t="shared" si="1712"/>
        <v>0</v>
      </c>
      <c r="W1824" s="257">
        <f t="shared" si="1724"/>
        <v>0</v>
      </c>
      <c r="X1824" s="257">
        <f t="shared" si="1725"/>
        <v>0</v>
      </c>
      <c r="Y1824" s="257">
        <f t="shared" si="1726"/>
        <v>0</v>
      </c>
      <c r="Z1824" s="257">
        <f t="shared" si="1727"/>
        <v>0</v>
      </c>
      <c r="AA1824" s="990"/>
    </row>
    <row r="1825" spans="1:27" s="6" customFormat="1" outlineLevel="2">
      <c r="A1825" s="8"/>
      <c r="B1825" s="8"/>
      <c r="C1825" s="25" t="s">
        <v>1256</v>
      </c>
      <c r="D1825" s="97">
        <v>5</v>
      </c>
      <c r="E1825" s="97">
        <v>5</v>
      </c>
      <c r="F1825" s="18" t="s">
        <v>660</v>
      </c>
      <c r="G1825" s="199">
        <v>897000</v>
      </c>
      <c r="H1825" s="199">
        <v>117600.00000000001</v>
      </c>
      <c r="I1825" s="71">
        <f t="shared" ref="I1825:I1830" si="1728">SUM(G1825:H1825)</f>
        <v>1014600</v>
      </c>
      <c r="J1825" s="71">
        <f t="shared" ref="J1825:J1830" si="1729">G1825*E1825</f>
        <v>4485000</v>
      </c>
      <c r="K1825" s="71">
        <f t="shared" ref="K1825:K1830" si="1730">H1825*E1825</f>
        <v>588000.00000000012</v>
      </c>
      <c r="L1825" s="71">
        <f t="shared" ref="L1825:L1830" si="1731">I1825*E1825</f>
        <v>5073000</v>
      </c>
      <c r="M1825" s="570">
        <f>'KL TTHT CV DOT 2'!P1824</f>
        <v>0</v>
      </c>
      <c r="N1825" s="570">
        <f>'KL TTHT CV DOT 2'!Q1824</f>
        <v>0.45</v>
      </c>
      <c r="O1825" s="570">
        <f t="shared" si="1667"/>
        <v>0.45</v>
      </c>
      <c r="P1825" s="552">
        <f t="shared" si="1707"/>
        <v>0.9</v>
      </c>
      <c r="Q1825" s="71"/>
      <c r="R1825" s="71"/>
      <c r="S1825" s="552" t="e">
        <f>#REF!+Q1825+R1825</f>
        <v>#REF!</v>
      </c>
      <c r="T1825" s="257">
        <f t="shared" si="1722"/>
        <v>0</v>
      </c>
      <c r="U1825" s="257">
        <f t="shared" si="1723"/>
        <v>0</v>
      </c>
      <c r="V1825" s="257">
        <f t="shared" si="1712"/>
        <v>0</v>
      </c>
      <c r="W1825" s="257">
        <f t="shared" si="1724"/>
        <v>2018250</v>
      </c>
      <c r="X1825" s="257">
        <f t="shared" si="1725"/>
        <v>264600.00000000006</v>
      </c>
      <c r="Y1825" s="257">
        <f t="shared" si="1726"/>
        <v>2282850</v>
      </c>
      <c r="Z1825" s="257">
        <f t="shared" si="1727"/>
        <v>2282850</v>
      </c>
      <c r="AA1825" s="990"/>
    </row>
    <row r="1826" spans="1:27" s="6" customFormat="1" outlineLevel="2">
      <c r="A1826" s="8"/>
      <c r="B1826" s="8"/>
      <c r="C1826" s="25" t="s">
        <v>1257</v>
      </c>
      <c r="D1826" s="97">
        <v>5</v>
      </c>
      <c r="E1826" s="97">
        <v>5</v>
      </c>
      <c r="F1826" s="18" t="s">
        <v>660</v>
      </c>
      <c r="G1826" s="199">
        <v>46800</v>
      </c>
      <c r="H1826" s="199">
        <v>54500.000000000007</v>
      </c>
      <c r="I1826" s="71">
        <f t="shared" si="1728"/>
        <v>101300</v>
      </c>
      <c r="J1826" s="71">
        <f t="shared" si="1729"/>
        <v>234000</v>
      </c>
      <c r="K1826" s="71">
        <f t="shared" si="1730"/>
        <v>272500.00000000006</v>
      </c>
      <c r="L1826" s="71">
        <f t="shared" si="1731"/>
        <v>506500</v>
      </c>
      <c r="M1826" s="570">
        <f>'KL TTHT CV DOT 2'!P1825</f>
        <v>0</v>
      </c>
      <c r="N1826" s="570">
        <f>'KL TTHT CV DOT 2'!Q1825</f>
        <v>0</v>
      </c>
      <c r="O1826" s="570">
        <f t="shared" si="1667"/>
        <v>0</v>
      </c>
      <c r="P1826" s="552">
        <f t="shared" si="1707"/>
        <v>0</v>
      </c>
      <c r="Q1826" s="71"/>
      <c r="R1826" s="71"/>
      <c r="S1826" s="552" t="e">
        <f>#REF!+Q1826+R1826</f>
        <v>#REF!</v>
      </c>
      <c r="T1826" s="257">
        <f t="shared" si="1722"/>
        <v>0</v>
      </c>
      <c r="U1826" s="257">
        <f t="shared" si="1723"/>
        <v>0</v>
      </c>
      <c r="V1826" s="257">
        <f t="shared" si="1712"/>
        <v>0</v>
      </c>
      <c r="W1826" s="257">
        <f t="shared" si="1724"/>
        <v>0</v>
      </c>
      <c r="X1826" s="257">
        <f t="shared" si="1725"/>
        <v>0</v>
      </c>
      <c r="Y1826" s="257">
        <f t="shared" si="1726"/>
        <v>0</v>
      </c>
      <c r="Z1826" s="257">
        <f t="shared" si="1727"/>
        <v>0</v>
      </c>
      <c r="AA1826" s="990"/>
    </row>
    <row r="1827" spans="1:27" s="6" customFormat="1" outlineLevel="2">
      <c r="A1827" s="8"/>
      <c r="B1827" s="8"/>
      <c r="C1827" s="25" t="s">
        <v>812</v>
      </c>
      <c r="D1827" s="97">
        <v>111</v>
      </c>
      <c r="E1827" s="97">
        <v>109.24999999999999</v>
      </c>
      <c r="F1827" s="18" t="s">
        <v>624</v>
      </c>
      <c r="G1827" s="199">
        <v>22980.09</v>
      </c>
      <c r="H1827" s="199">
        <v>5743.9305000000022</v>
      </c>
      <c r="I1827" s="71">
        <f t="shared" si="1728"/>
        <v>28724.020500000002</v>
      </c>
      <c r="J1827" s="71">
        <f t="shared" si="1729"/>
        <v>2510574.8324999996</v>
      </c>
      <c r="K1827" s="71">
        <f t="shared" si="1730"/>
        <v>627524.40712500014</v>
      </c>
      <c r="L1827" s="71">
        <f t="shared" si="1731"/>
        <v>3138099.2396249999</v>
      </c>
      <c r="M1827" s="570">
        <f>'KL TTHT CV DOT 2'!P1826</f>
        <v>0</v>
      </c>
      <c r="N1827" s="570">
        <f>'KL TTHT CV DOT 2'!Q1826</f>
        <v>0</v>
      </c>
      <c r="O1827" s="570">
        <f t="shared" si="1667"/>
        <v>0</v>
      </c>
      <c r="P1827" s="552">
        <f t="shared" si="1707"/>
        <v>0</v>
      </c>
      <c r="Q1827" s="71"/>
      <c r="R1827" s="71"/>
      <c r="S1827" s="552" t="e">
        <f>#REF!+Q1827+R1827</f>
        <v>#REF!</v>
      </c>
      <c r="T1827" s="257">
        <f t="shared" si="1722"/>
        <v>0</v>
      </c>
      <c r="U1827" s="257">
        <f t="shared" si="1723"/>
        <v>0</v>
      </c>
      <c r="V1827" s="257">
        <f t="shared" si="1712"/>
        <v>0</v>
      </c>
      <c r="W1827" s="257">
        <f t="shared" si="1724"/>
        <v>0</v>
      </c>
      <c r="X1827" s="257">
        <f t="shared" si="1725"/>
        <v>0</v>
      </c>
      <c r="Y1827" s="257">
        <f t="shared" si="1726"/>
        <v>0</v>
      </c>
      <c r="Z1827" s="257">
        <f t="shared" si="1727"/>
        <v>0</v>
      </c>
      <c r="AA1827" s="990"/>
    </row>
    <row r="1828" spans="1:27" s="6" customFormat="1" outlineLevel="2">
      <c r="A1828" s="8"/>
      <c r="B1828" s="8"/>
      <c r="C1828" s="25" t="s">
        <v>1183</v>
      </c>
      <c r="D1828" s="97">
        <v>8</v>
      </c>
      <c r="E1828" s="97">
        <v>11.5</v>
      </c>
      <c r="F1828" s="18" t="s">
        <v>624</v>
      </c>
      <c r="G1828" s="199">
        <v>3554.7229199999997</v>
      </c>
      <c r="H1828" s="199">
        <v>5289.7058823529414</v>
      </c>
      <c r="I1828" s="71">
        <f t="shared" si="1728"/>
        <v>8844.4288023529407</v>
      </c>
      <c r="J1828" s="71">
        <f t="shared" si="1729"/>
        <v>40879.313579999995</v>
      </c>
      <c r="K1828" s="71">
        <f t="shared" si="1730"/>
        <v>60831.617647058825</v>
      </c>
      <c r="L1828" s="71">
        <f t="shared" si="1731"/>
        <v>101710.93122705881</v>
      </c>
      <c r="M1828" s="570">
        <f>'KL TTHT CV DOT 2'!P1827</f>
        <v>0</v>
      </c>
      <c r="N1828" s="570">
        <f>'KL TTHT CV DOT 2'!Q1827</f>
        <v>0</v>
      </c>
      <c r="O1828" s="570">
        <f t="shared" si="1667"/>
        <v>0</v>
      </c>
      <c r="P1828" s="552">
        <f t="shared" si="1707"/>
        <v>0</v>
      </c>
      <c r="Q1828" s="71"/>
      <c r="R1828" s="71"/>
      <c r="S1828" s="552" t="e">
        <f>#REF!+Q1828+R1828</f>
        <v>#REF!</v>
      </c>
      <c r="T1828" s="257">
        <f t="shared" si="1722"/>
        <v>0</v>
      </c>
      <c r="U1828" s="257">
        <f t="shared" si="1723"/>
        <v>0</v>
      </c>
      <c r="V1828" s="257">
        <f t="shared" si="1712"/>
        <v>0</v>
      </c>
      <c r="W1828" s="257">
        <f t="shared" si="1724"/>
        <v>0</v>
      </c>
      <c r="X1828" s="257">
        <f t="shared" si="1725"/>
        <v>0</v>
      </c>
      <c r="Y1828" s="257">
        <f t="shared" si="1726"/>
        <v>0</v>
      </c>
      <c r="Z1828" s="257">
        <f t="shared" si="1727"/>
        <v>0</v>
      </c>
      <c r="AA1828" s="990"/>
    </row>
    <row r="1829" spans="1:27" s="6" customFormat="1" outlineLevel="2">
      <c r="A1829" s="8"/>
      <c r="B1829" s="8"/>
      <c r="C1829" s="25" t="s">
        <v>928</v>
      </c>
      <c r="D1829" s="97">
        <v>119</v>
      </c>
      <c r="E1829" s="97">
        <v>109.24999999999999</v>
      </c>
      <c r="F1829" s="18" t="s">
        <v>624</v>
      </c>
      <c r="G1829" s="199">
        <v>8773.9726027397246</v>
      </c>
      <c r="H1829" s="199">
        <v>14594.016411764707</v>
      </c>
      <c r="I1829" s="71">
        <f t="shared" si="1728"/>
        <v>23367.989014504434</v>
      </c>
      <c r="J1829" s="71">
        <f t="shared" si="1729"/>
        <v>958556.50684931478</v>
      </c>
      <c r="K1829" s="71">
        <f t="shared" si="1730"/>
        <v>1594396.292985294</v>
      </c>
      <c r="L1829" s="71">
        <f t="shared" si="1731"/>
        <v>2552952.799834609</v>
      </c>
      <c r="M1829" s="570">
        <f>'KL TTHT CV DOT 2'!P1828</f>
        <v>0</v>
      </c>
      <c r="N1829" s="570">
        <f>'KL TTHT CV DOT 2'!Q1828</f>
        <v>0</v>
      </c>
      <c r="O1829" s="570">
        <f t="shared" si="1667"/>
        <v>0</v>
      </c>
      <c r="P1829" s="552">
        <f t="shared" si="1707"/>
        <v>0</v>
      </c>
      <c r="Q1829" s="71"/>
      <c r="R1829" s="71"/>
      <c r="S1829" s="552" t="e">
        <f>#REF!+Q1829+R1829</f>
        <v>#REF!</v>
      </c>
      <c r="T1829" s="257">
        <f t="shared" si="1722"/>
        <v>0</v>
      </c>
      <c r="U1829" s="257">
        <f t="shared" si="1723"/>
        <v>0</v>
      </c>
      <c r="V1829" s="257">
        <f t="shared" si="1712"/>
        <v>0</v>
      </c>
      <c r="W1829" s="257">
        <f t="shared" si="1724"/>
        <v>0</v>
      </c>
      <c r="X1829" s="257">
        <f t="shared" si="1725"/>
        <v>0</v>
      </c>
      <c r="Y1829" s="257">
        <f t="shared" si="1726"/>
        <v>0</v>
      </c>
      <c r="Z1829" s="257">
        <f t="shared" si="1727"/>
        <v>0</v>
      </c>
      <c r="AA1829" s="990"/>
    </row>
    <row r="1830" spans="1:27" s="6" customFormat="1" outlineLevel="2">
      <c r="A1830" s="8"/>
      <c r="B1830" s="8"/>
      <c r="C1830" s="25" t="s">
        <v>1258</v>
      </c>
      <c r="D1830" s="97">
        <v>1</v>
      </c>
      <c r="E1830" s="97">
        <v>1</v>
      </c>
      <c r="F1830" s="18" t="s">
        <v>619</v>
      </c>
      <c r="G1830" s="199">
        <v>1752830.0478878082</v>
      </c>
      <c r="H1830" s="199">
        <v>525849.01436634245</v>
      </c>
      <c r="I1830" s="71">
        <f t="shared" si="1728"/>
        <v>2278679.0622541504</v>
      </c>
      <c r="J1830" s="71">
        <f t="shared" si="1729"/>
        <v>1752830.0478878082</v>
      </c>
      <c r="K1830" s="71">
        <f t="shared" si="1730"/>
        <v>525849.01436634245</v>
      </c>
      <c r="L1830" s="71">
        <f t="shared" si="1731"/>
        <v>2278679.0622541504</v>
      </c>
      <c r="M1830" s="570">
        <f>'KL TTHT CV DOT 2'!P1829</f>
        <v>0</v>
      </c>
      <c r="N1830" s="570">
        <f>'KL TTHT CV DOT 2'!Q1829</f>
        <v>0</v>
      </c>
      <c r="O1830" s="570">
        <f t="shared" si="1667"/>
        <v>0</v>
      </c>
      <c r="P1830" s="552">
        <f t="shared" si="1707"/>
        <v>0</v>
      </c>
      <c r="Q1830" s="71"/>
      <c r="R1830" s="71"/>
      <c r="S1830" s="552" t="e">
        <f>#REF!+Q1830+R1830</f>
        <v>#REF!</v>
      </c>
      <c r="T1830" s="257">
        <f t="shared" si="1722"/>
        <v>0</v>
      </c>
      <c r="U1830" s="257">
        <f t="shared" si="1723"/>
        <v>0</v>
      </c>
      <c r="V1830" s="257">
        <f t="shared" si="1712"/>
        <v>0</v>
      </c>
      <c r="W1830" s="257">
        <f t="shared" si="1724"/>
        <v>0</v>
      </c>
      <c r="X1830" s="257">
        <f t="shared" si="1725"/>
        <v>0</v>
      </c>
      <c r="Y1830" s="257">
        <f t="shared" si="1726"/>
        <v>0</v>
      </c>
      <c r="Z1830" s="257">
        <f t="shared" si="1727"/>
        <v>0</v>
      </c>
      <c r="AA1830" s="990"/>
    </row>
    <row r="1831" spans="1:27" s="6" customFormat="1" outlineLevel="1">
      <c r="A1831" s="8"/>
      <c r="B1831" s="8"/>
      <c r="C1831" s="25"/>
      <c r="D1831" s="97"/>
      <c r="E1831" s="61"/>
      <c r="F1831" s="18"/>
      <c r="G1831" s="71"/>
      <c r="H1831" s="71"/>
      <c r="I1831" s="71"/>
      <c r="J1831" s="71"/>
      <c r="K1831" s="71"/>
      <c r="L1831" s="71"/>
      <c r="M1831" s="570">
        <f>'KL TTHT CV DOT 2'!P1830</f>
        <v>0</v>
      </c>
      <c r="N1831" s="570">
        <f>'KL TTHT CV DOT 2'!Q1830</f>
        <v>0</v>
      </c>
      <c r="O1831" s="570">
        <f t="shared" si="1667"/>
        <v>0</v>
      </c>
      <c r="P1831" s="552">
        <f t="shared" si="1707"/>
        <v>0</v>
      </c>
      <c r="Q1831" s="71"/>
      <c r="R1831" s="71"/>
      <c r="S1831" s="552" t="e">
        <f>#REF!+Q1831+R1831</f>
        <v>#REF!</v>
      </c>
      <c r="T1831" s="257">
        <f t="shared" si="1722"/>
        <v>0</v>
      </c>
      <c r="U1831" s="257">
        <f t="shared" si="1723"/>
        <v>0</v>
      </c>
      <c r="V1831" s="257">
        <f t="shared" si="1712"/>
        <v>0</v>
      </c>
      <c r="W1831" s="257">
        <f t="shared" si="1724"/>
        <v>0</v>
      </c>
      <c r="X1831" s="257">
        <f t="shared" si="1725"/>
        <v>0</v>
      </c>
      <c r="Y1831" s="257">
        <f t="shared" si="1726"/>
        <v>0</v>
      </c>
      <c r="Z1831" s="257">
        <f t="shared" si="1727"/>
        <v>0</v>
      </c>
      <c r="AA1831" s="990"/>
    </row>
    <row r="1832" spans="1:27" s="6" customFormat="1">
      <c r="A1832" s="21"/>
      <c r="B1832" s="21"/>
      <c r="C1832" s="28"/>
      <c r="D1832" s="99"/>
      <c r="E1832" s="80"/>
      <c r="F1832" s="37"/>
      <c r="G1832" s="82"/>
      <c r="H1832" s="82"/>
      <c r="I1832" s="82"/>
      <c r="J1832" s="82"/>
      <c r="K1832" s="82"/>
      <c r="L1832" s="62"/>
      <c r="M1832" s="574">
        <f>'KL TTHT CV DOT 2'!P1831</f>
        <v>0</v>
      </c>
      <c r="N1832" s="574">
        <f>'KL TTHT CV DOT 2'!Q1831</f>
        <v>0</v>
      </c>
      <c r="O1832" s="574">
        <f t="shared" si="1667"/>
        <v>0</v>
      </c>
      <c r="P1832" s="550">
        <f t="shared" si="1707"/>
        <v>0</v>
      </c>
      <c r="Q1832" s="62"/>
      <c r="R1832" s="62"/>
      <c r="S1832" s="550" t="e">
        <f>#REF!+Q1832+R1832</f>
        <v>#REF!</v>
      </c>
      <c r="T1832" s="255">
        <f t="shared" si="1722"/>
        <v>0</v>
      </c>
      <c r="U1832" s="255">
        <f t="shared" si="1723"/>
        <v>0</v>
      </c>
      <c r="V1832" s="255">
        <f t="shared" si="1712"/>
        <v>0</v>
      </c>
      <c r="W1832" s="255">
        <f t="shared" si="1724"/>
        <v>0</v>
      </c>
      <c r="X1832" s="255">
        <f t="shared" si="1725"/>
        <v>0</v>
      </c>
      <c r="Y1832" s="255">
        <f t="shared" si="1726"/>
        <v>0</v>
      </c>
      <c r="Z1832" s="255">
        <f t="shared" si="1727"/>
        <v>0</v>
      </c>
      <c r="AA1832" s="990"/>
    </row>
    <row r="1833" spans="1:27" ht="15.6">
      <c r="A1833" s="647"/>
      <c r="B1833" s="647"/>
      <c r="C1833" s="652" t="s">
        <v>1675</v>
      </c>
      <c r="D1833" s="648"/>
      <c r="E1833" s="648"/>
      <c r="F1833" s="649"/>
      <c r="G1833" s="650"/>
      <c r="H1833" s="650"/>
      <c r="I1833" s="650"/>
      <c r="J1833" s="650"/>
      <c r="K1833" s="650"/>
      <c r="L1833" s="653">
        <f>SUBTOTAL(9,L1834:L2011)</f>
        <v>2228147077.713222</v>
      </c>
      <c r="M1833" s="651">
        <f>'KL TTHT CV DOT 2'!P1832</f>
        <v>0</v>
      </c>
      <c r="N1833" s="1016">
        <f>'KL TTHT CV DOT 2'!Q1832</f>
        <v>0</v>
      </c>
      <c r="O1833" s="1016">
        <f t="shared" si="1667"/>
        <v>0</v>
      </c>
      <c r="P1833" s="651">
        <f t="shared" si="1707"/>
        <v>0</v>
      </c>
      <c r="Q1833" s="651"/>
      <c r="R1833" s="651"/>
      <c r="S1833" s="651" t="e">
        <f>#REF!+Q1833+R1833</f>
        <v>#REF!</v>
      </c>
      <c r="T1833" s="840"/>
      <c r="U1833" s="840"/>
      <c r="V1833" s="863">
        <f>SUBTOTAL(9,V1834:V2011)</f>
        <v>0</v>
      </c>
      <c r="W1833" s="840"/>
      <c r="X1833" s="840"/>
      <c r="Y1833" s="863">
        <f>SUBTOTAL(9,Y1834:Y2011)</f>
        <v>776027676.16799998</v>
      </c>
      <c r="Z1833" s="863">
        <f>SUBTOTAL(9,Z1834:Z2011)</f>
        <v>776027676.16799998</v>
      </c>
      <c r="AA1833" s="999"/>
    </row>
    <row r="1834" spans="1:27" s="6" customFormat="1" ht="15.6">
      <c r="A1834" s="64" t="s">
        <v>39</v>
      </c>
      <c r="B1834" s="64"/>
      <c r="C1834" s="65" t="s">
        <v>40</v>
      </c>
      <c r="D1834" s="117"/>
      <c r="E1834" s="117"/>
      <c r="F1834" s="67"/>
      <c r="G1834" s="477"/>
      <c r="H1834" s="477"/>
      <c r="I1834" s="68"/>
      <c r="J1834" s="68">
        <f>SUBTOTAL(9,J1835:J1975)</f>
        <v>1992902350.6878726</v>
      </c>
      <c r="K1834" s="68">
        <f>SUBTOTAL(9,K1835:K1975)</f>
        <v>211748078.36348712</v>
      </c>
      <c r="L1834" s="68">
        <f>SUBTOTAL(9,L1835:L1975)</f>
        <v>2204650429.0513597</v>
      </c>
      <c r="M1834" s="68">
        <f>'KL TTHT CV DOT 2'!P1833</f>
        <v>0</v>
      </c>
      <c r="N1834" s="580">
        <f>'KL TTHT CV DOT 2'!Q1833</f>
        <v>0</v>
      </c>
      <c r="O1834" s="580">
        <f t="shared" si="1667"/>
        <v>0</v>
      </c>
      <c r="P1834" s="886">
        <f t="shared" si="1707"/>
        <v>0</v>
      </c>
      <c r="Q1834" s="68"/>
      <c r="R1834" s="68"/>
      <c r="S1834" s="886" t="e">
        <f>#REF!+Q1834+R1834</f>
        <v>#REF!</v>
      </c>
      <c r="T1834" s="256">
        <f t="shared" ref="T1834:Z1834" si="1732">SUBTOTAL(9,T1835:T1975)</f>
        <v>0</v>
      </c>
      <c r="U1834" s="256">
        <f t="shared" si="1732"/>
        <v>0</v>
      </c>
      <c r="V1834" s="256">
        <f t="shared" si="1732"/>
        <v>0</v>
      </c>
      <c r="W1834" s="256">
        <f t="shared" si="1732"/>
        <v>735250252.5</v>
      </c>
      <c r="X1834" s="256">
        <f t="shared" si="1732"/>
        <v>32793465.168000001</v>
      </c>
      <c r="Y1834" s="256">
        <f t="shared" si="1732"/>
        <v>768043717.66799998</v>
      </c>
      <c r="Z1834" s="256">
        <f t="shared" si="1732"/>
        <v>768043717.66799998</v>
      </c>
      <c r="AA1834" s="999"/>
    </row>
    <row r="1835" spans="1:27" s="6" customFormat="1" outlineLevel="1">
      <c r="A1835" s="8" t="s">
        <v>301</v>
      </c>
      <c r="B1835" s="8"/>
      <c r="C1835" s="25" t="s">
        <v>302</v>
      </c>
      <c r="D1835" s="94">
        <v>1</v>
      </c>
      <c r="E1835" s="94">
        <v>1</v>
      </c>
      <c r="F1835" s="18" t="s">
        <v>10</v>
      </c>
      <c r="G1835" s="71"/>
      <c r="H1835" s="71"/>
      <c r="I1835" s="71"/>
      <c r="J1835" s="82">
        <f>SUBTOTAL(9,J1836:J1975)</f>
        <v>1992902350.6878726</v>
      </c>
      <c r="K1835" s="82">
        <f>SUBTOTAL(9,K1837:K1975)</f>
        <v>211748078.36348712</v>
      </c>
      <c r="L1835" s="82">
        <f>SUBTOTAL(9,L1837:L1975)</f>
        <v>2204650429.0513597</v>
      </c>
      <c r="M1835" s="576">
        <f>'KL TTHT CV DOT 2'!P1834</f>
        <v>0</v>
      </c>
      <c r="N1835" s="576">
        <f>'KL TTHT CV DOT 2'!Q1834</f>
        <v>0</v>
      </c>
      <c r="O1835" s="576">
        <f t="shared" si="1667"/>
        <v>0</v>
      </c>
      <c r="P1835" s="553">
        <f t="shared" si="1707"/>
        <v>0</v>
      </c>
      <c r="Q1835" s="82"/>
      <c r="R1835" s="82"/>
      <c r="S1835" s="553" t="e">
        <f>#REF!+Q1835+R1835</f>
        <v>#REF!</v>
      </c>
      <c r="T1835" s="266">
        <f>SUBTOTAL(9,T1836:T1975)</f>
        <v>0</v>
      </c>
      <c r="U1835" s="266">
        <f>SUBTOTAL(9,U1837:U1975)</f>
        <v>0</v>
      </c>
      <c r="V1835" s="266">
        <f>SUBTOTAL(9,V1837:V1975)</f>
        <v>0</v>
      </c>
      <c r="W1835" s="266">
        <f>SUBTOTAL(9,W1836:W1975)</f>
        <v>735250252.5</v>
      </c>
      <c r="X1835" s="266">
        <f>SUBTOTAL(9,X1837:X1975)</f>
        <v>32793465.168000001</v>
      </c>
      <c r="Y1835" s="266">
        <f>SUBTOTAL(9,Y1837:Y1975)</f>
        <v>768043717.66799998</v>
      </c>
      <c r="Z1835" s="266">
        <f>SUBTOTAL(9,Z1837:Z1975)</f>
        <v>768043717.66799998</v>
      </c>
      <c r="AA1835" s="988"/>
    </row>
    <row r="1836" spans="1:27" s="7" customFormat="1" outlineLevel="1">
      <c r="A1836" s="5"/>
      <c r="B1836" s="5"/>
      <c r="C1836" s="401" t="s">
        <v>1213</v>
      </c>
      <c r="D1836" s="194"/>
      <c r="E1836" s="194"/>
      <c r="F1836" s="277"/>
      <c r="G1836" s="199"/>
      <c r="H1836" s="199"/>
      <c r="I1836" s="199"/>
      <c r="J1836" s="174">
        <f>SUBTOTAL(9,J1837:J1907)</f>
        <v>1284913905.8614535</v>
      </c>
      <c r="K1836" s="174">
        <f>SUBTOTAL(9,K1837:K1907)</f>
        <v>131256535.44436786</v>
      </c>
      <c r="L1836" s="174">
        <f>SUBTOTAL(9,L1837:L1907)</f>
        <v>1416170441.3058209</v>
      </c>
      <c r="M1836" s="578">
        <f>'KL TTHT CV DOT 2'!P1835</f>
        <v>0</v>
      </c>
      <c r="N1836" s="578">
        <f>'KL TTHT CV DOT 2'!Q1835</f>
        <v>0</v>
      </c>
      <c r="O1836" s="578">
        <f t="shared" si="1667"/>
        <v>0</v>
      </c>
      <c r="P1836" s="558">
        <f t="shared" si="1707"/>
        <v>0</v>
      </c>
      <c r="Q1836" s="174"/>
      <c r="R1836" s="174"/>
      <c r="S1836" s="558" t="e">
        <f>#REF!+Q1836+R1836</f>
        <v>#REF!</v>
      </c>
      <c r="T1836" s="843">
        <f t="shared" ref="T1836:Z1836" si="1733">SUBTOTAL(9,T1837:T1907)</f>
        <v>0</v>
      </c>
      <c r="U1836" s="843">
        <f t="shared" si="1733"/>
        <v>0</v>
      </c>
      <c r="V1836" s="843">
        <f t="shared" si="1733"/>
        <v>0</v>
      </c>
      <c r="W1836" s="843">
        <f t="shared" si="1733"/>
        <v>475358287.5</v>
      </c>
      <c r="X1836" s="843">
        <f t="shared" si="1733"/>
        <v>19563105.168000001</v>
      </c>
      <c r="Y1836" s="843">
        <f t="shared" si="1733"/>
        <v>494921392.66799998</v>
      </c>
      <c r="Z1836" s="843">
        <f t="shared" si="1733"/>
        <v>494921392.66799998</v>
      </c>
      <c r="AA1836" s="988"/>
    </row>
    <row r="1837" spans="1:27" s="7" customFormat="1" outlineLevel="2">
      <c r="A1837" s="5"/>
      <c r="B1837" s="5"/>
      <c r="C1837" s="401" t="s">
        <v>1141</v>
      </c>
      <c r="D1837" s="194"/>
      <c r="E1837" s="194"/>
      <c r="F1837" s="277"/>
      <c r="G1837" s="199"/>
      <c r="H1837" s="199"/>
      <c r="I1837" s="199"/>
      <c r="J1837" s="174">
        <f>SUBTOTAL(9,J1838:J1859)</f>
        <v>1094815450</v>
      </c>
      <c r="K1837" s="174">
        <f>SUBTOTAL(9,K1838:K1859)</f>
        <v>55012677.040000007</v>
      </c>
      <c r="L1837" s="174">
        <f>SUBTOTAL(9,L1838:L1859)</f>
        <v>1149828127.04</v>
      </c>
      <c r="M1837" s="578">
        <f>'KL TTHT CV DOT 2'!P1836</f>
        <v>0</v>
      </c>
      <c r="N1837" s="578">
        <f>'KL TTHT CV DOT 2'!Q1836</f>
        <v>0</v>
      </c>
      <c r="O1837" s="578">
        <f t="shared" si="1667"/>
        <v>0</v>
      </c>
      <c r="P1837" s="558">
        <f t="shared" si="1707"/>
        <v>0</v>
      </c>
      <c r="Q1837" s="174"/>
      <c r="R1837" s="174"/>
      <c r="S1837" s="558" t="e">
        <f>#REF!+Q1837+R1837</f>
        <v>#REF!</v>
      </c>
      <c r="T1837" s="843">
        <f t="shared" ref="T1837:Z1837" si="1734">SUBTOTAL(9,T1838:T1859)</f>
        <v>0</v>
      </c>
      <c r="U1837" s="843">
        <f t="shared" si="1734"/>
        <v>0</v>
      </c>
      <c r="V1837" s="843">
        <f t="shared" si="1734"/>
        <v>0</v>
      </c>
      <c r="W1837" s="843">
        <f t="shared" si="1734"/>
        <v>475358287.5</v>
      </c>
      <c r="X1837" s="843">
        <f t="shared" si="1734"/>
        <v>19563105.168000001</v>
      </c>
      <c r="Y1837" s="843">
        <f t="shared" si="1734"/>
        <v>494921392.66799998</v>
      </c>
      <c r="Z1837" s="843">
        <f t="shared" si="1734"/>
        <v>494921392.66799998</v>
      </c>
      <c r="AA1837" s="988"/>
    </row>
    <row r="1838" spans="1:27" s="7" customFormat="1" outlineLevel="2">
      <c r="A1838" s="5"/>
      <c r="B1838" s="5"/>
      <c r="C1838" s="2" t="s">
        <v>1259</v>
      </c>
      <c r="D1838" s="194">
        <v>1</v>
      </c>
      <c r="E1838" s="97">
        <v>1</v>
      </c>
      <c r="F1838" s="277" t="s">
        <v>660</v>
      </c>
      <c r="G1838" s="199">
        <v>109143100.00000001</v>
      </c>
      <c r="H1838" s="199">
        <v>4434383.5200000005</v>
      </c>
      <c r="I1838" s="199">
        <f t="shared" ref="I1838:I1907" si="1735">SUM(G1838:H1838)</f>
        <v>113577483.52000001</v>
      </c>
      <c r="J1838" s="199">
        <f t="shared" ref="J1838:J1859" si="1736">G1838*E1838</f>
        <v>109143100.00000001</v>
      </c>
      <c r="K1838" s="199">
        <f t="shared" ref="K1838:K1859" si="1737">H1838*E1838</f>
        <v>4434383.5200000005</v>
      </c>
      <c r="L1838" s="199">
        <f t="shared" ref="L1838:L1859" si="1738">I1838*E1838</f>
        <v>113577483.52000001</v>
      </c>
      <c r="M1838" s="579">
        <f>'KL TTHT CV DOT 2'!P1837</f>
        <v>0</v>
      </c>
      <c r="N1838" s="579">
        <f>'KL TTHT CV DOT 2'!Q1837</f>
        <v>0.45</v>
      </c>
      <c r="O1838" s="579">
        <f t="shared" si="1667"/>
        <v>0.45</v>
      </c>
      <c r="P1838" s="554">
        <f t="shared" si="1707"/>
        <v>0.9</v>
      </c>
      <c r="Q1838" s="199"/>
      <c r="R1838" s="199"/>
      <c r="S1838" s="554" t="e">
        <f>#REF!+Q1838+R1838</f>
        <v>#REF!</v>
      </c>
      <c r="T1838" s="265">
        <f t="shared" ref="T1838:T1859" si="1739">M1838*J1838</f>
        <v>0</v>
      </c>
      <c r="U1838" s="265">
        <f t="shared" ref="U1838:U1859" si="1740">M1838*K1838</f>
        <v>0</v>
      </c>
      <c r="V1838" s="265">
        <f t="shared" si="1712"/>
        <v>0</v>
      </c>
      <c r="W1838" s="265">
        <f t="shared" ref="W1838:W1859" si="1741">J1838*N1838</f>
        <v>49114395.000000007</v>
      </c>
      <c r="X1838" s="265">
        <f t="shared" ref="X1838:X1859" si="1742">K1838*N1838</f>
        <v>1995472.5840000003</v>
      </c>
      <c r="Y1838" s="265">
        <f t="shared" ref="Y1838:Y1859" si="1743">W1838+X1838</f>
        <v>51109867.584000006</v>
      </c>
      <c r="Z1838" s="265">
        <f t="shared" ref="Z1838:Z1859" si="1744">V1838+Y1838</f>
        <v>51109867.584000006</v>
      </c>
      <c r="AA1838" s="990"/>
    </row>
    <row r="1839" spans="1:27" s="7" customFormat="1" outlineLevel="2">
      <c r="A1839" s="5"/>
      <c r="B1839" s="5"/>
      <c r="C1839" s="2" t="s">
        <v>1261</v>
      </c>
      <c r="D1839" s="194">
        <v>1</v>
      </c>
      <c r="E1839" s="97">
        <v>1</v>
      </c>
      <c r="F1839" s="277" t="s">
        <v>660</v>
      </c>
      <c r="G1839" s="199">
        <v>102932500.00000001</v>
      </c>
      <c r="H1839" s="199">
        <v>4434383.5200000005</v>
      </c>
      <c r="I1839" s="199">
        <f t="shared" ref="I1839:I1852" si="1745">SUM(G1839:H1839)</f>
        <v>107366883.52000001</v>
      </c>
      <c r="J1839" s="199">
        <f t="shared" si="1736"/>
        <v>102932500.00000001</v>
      </c>
      <c r="K1839" s="199">
        <f t="shared" si="1737"/>
        <v>4434383.5200000005</v>
      </c>
      <c r="L1839" s="199">
        <f t="shared" si="1738"/>
        <v>107366883.52000001</v>
      </c>
      <c r="M1839" s="579">
        <f>'KL TTHT CV DOT 2'!P1838</f>
        <v>0</v>
      </c>
      <c r="N1839" s="579">
        <f>'KL TTHT CV DOT 2'!Q1838</f>
        <v>0.45</v>
      </c>
      <c r="O1839" s="579">
        <f t="shared" si="1667"/>
        <v>0.45</v>
      </c>
      <c r="P1839" s="554">
        <f t="shared" si="1707"/>
        <v>0.9</v>
      </c>
      <c r="Q1839" s="199"/>
      <c r="R1839" s="199"/>
      <c r="S1839" s="554" t="e">
        <f>#REF!+Q1839+R1839</f>
        <v>#REF!</v>
      </c>
      <c r="T1839" s="265">
        <f t="shared" si="1739"/>
        <v>0</v>
      </c>
      <c r="U1839" s="265">
        <f t="shared" si="1740"/>
        <v>0</v>
      </c>
      <c r="V1839" s="265">
        <f t="shared" si="1712"/>
        <v>0</v>
      </c>
      <c r="W1839" s="265">
        <f t="shared" si="1741"/>
        <v>46319625.000000007</v>
      </c>
      <c r="X1839" s="265">
        <f t="shared" si="1742"/>
        <v>1995472.5840000003</v>
      </c>
      <c r="Y1839" s="265">
        <f t="shared" si="1743"/>
        <v>48315097.584000006</v>
      </c>
      <c r="Z1839" s="265">
        <f t="shared" si="1744"/>
        <v>48315097.584000006</v>
      </c>
      <c r="AA1839" s="990"/>
    </row>
    <row r="1840" spans="1:27" s="7" customFormat="1" outlineLevel="2">
      <c r="A1840" s="5"/>
      <c r="B1840" s="5"/>
      <c r="C1840" s="2" t="s">
        <v>1263</v>
      </c>
      <c r="D1840" s="194">
        <v>1</v>
      </c>
      <c r="E1840" s="97">
        <v>1</v>
      </c>
      <c r="F1840" s="277" t="s">
        <v>660</v>
      </c>
      <c r="G1840" s="199">
        <v>72590100</v>
      </c>
      <c r="H1840" s="199">
        <v>3920000.0000000005</v>
      </c>
      <c r="I1840" s="199">
        <f t="shared" si="1745"/>
        <v>76510100</v>
      </c>
      <c r="J1840" s="199">
        <f t="shared" si="1736"/>
        <v>72590100</v>
      </c>
      <c r="K1840" s="199">
        <f t="shared" si="1737"/>
        <v>3920000.0000000005</v>
      </c>
      <c r="L1840" s="199">
        <f t="shared" si="1738"/>
        <v>76510100</v>
      </c>
      <c r="M1840" s="579">
        <f>'KL TTHT CV DOT 2'!P1839</f>
        <v>0</v>
      </c>
      <c r="N1840" s="579">
        <f>'KL TTHT CV DOT 2'!Q1839</f>
        <v>0.45</v>
      </c>
      <c r="O1840" s="579">
        <f t="shared" si="1667"/>
        <v>0.45</v>
      </c>
      <c r="P1840" s="554">
        <f t="shared" si="1707"/>
        <v>0.9</v>
      </c>
      <c r="Q1840" s="199"/>
      <c r="R1840" s="199"/>
      <c r="S1840" s="554" t="e">
        <f>#REF!+Q1840+R1840</f>
        <v>#REF!</v>
      </c>
      <c r="T1840" s="265">
        <f t="shared" si="1739"/>
        <v>0</v>
      </c>
      <c r="U1840" s="265">
        <f t="shared" si="1740"/>
        <v>0</v>
      </c>
      <c r="V1840" s="265">
        <f t="shared" si="1712"/>
        <v>0</v>
      </c>
      <c r="W1840" s="265">
        <f t="shared" si="1741"/>
        <v>32665545</v>
      </c>
      <c r="X1840" s="265">
        <f t="shared" si="1742"/>
        <v>1764000.0000000002</v>
      </c>
      <c r="Y1840" s="265">
        <f t="shared" si="1743"/>
        <v>34429545</v>
      </c>
      <c r="Z1840" s="265">
        <f t="shared" si="1744"/>
        <v>34429545</v>
      </c>
      <c r="AA1840" s="990"/>
    </row>
    <row r="1841" spans="1:27" s="7" customFormat="1" outlineLevel="2">
      <c r="A1841" s="5"/>
      <c r="B1841" s="5"/>
      <c r="C1841" s="2" t="s">
        <v>1265</v>
      </c>
      <c r="D1841" s="194">
        <v>1</v>
      </c>
      <c r="E1841" s="97">
        <v>1</v>
      </c>
      <c r="F1841" s="277" t="s">
        <v>660</v>
      </c>
      <c r="G1841" s="199">
        <v>62381000.000000007</v>
      </c>
      <c r="H1841" s="199">
        <v>3920000.0000000005</v>
      </c>
      <c r="I1841" s="199">
        <f t="shared" si="1745"/>
        <v>66301000.000000007</v>
      </c>
      <c r="J1841" s="199">
        <f t="shared" si="1736"/>
        <v>62381000.000000007</v>
      </c>
      <c r="K1841" s="199">
        <f t="shared" si="1737"/>
        <v>3920000.0000000005</v>
      </c>
      <c r="L1841" s="199">
        <f t="shared" si="1738"/>
        <v>66301000.000000007</v>
      </c>
      <c r="M1841" s="579">
        <f>'KL TTHT CV DOT 2'!P1840</f>
        <v>0</v>
      </c>
      <c r="N1841" s="579">
        <f>'KL TTHT CV DOT 2'!Q1840</f>
        <v>0.45</v>
      </c>
      <c r="O1841" s="579">
        <f t="shared" si="1667"/>
        <v>0.45</v>
      </c>
      <c r="P1841" s="554">
        <f t="shared" si="1707"/>
        <v>0.9</v>
      </c>
      <c r="Q1841" s="199"/>
      <c r="R1841" s="199"/>
      <c r="S1841" s="554" t="e">
        <f>#REF!+Q1841+R1841</f>
        <v>#REF!</v>
      </c>
      <c r="T1841" s="265">
        <f t="shared" si="1739"/>
        <v>0</v>
      </c>
      <c r="U1841" s="265">
        <f t="shared" si="1740"/>
        <v>0</v>
      </c>
      <c r="V1841" s="265">
        <f t="shared" si="1712"/>
        <v>0</v>
      </c>
      <c r="W1841" s="265">
        <f t="shared" si="1741"/>
        <v>28071450.000000004</v>
      </c>
      <c r="X1841" s="265">
        <f t="shared" si="1742"/>
        <v>1764000.0000000002</v>
      </c>
      <c r="Y1841" s="265">
        <f t="shared" si="1743"/>
        <v>29835450.000000004</v>
      </c>
      <c r="Z1841" s="265">
        <f t="shared" si="1744"/>
        <v>29835450.000000004</v>
      </c>
      <c r="AA1841" s="990"/>
    </row>
    <row r="1842" spans="1:27" s="7" customFormat="1" outlineLevel="2">
      <c r="A1842" s="5"/>
      <c r="B1842" s="5"/>
      <c r="C1842" s="2" t="s">
        <v>1267</v>
      </c>
      <c r="D1842" s="194">
        <v>1</v>
      </c>
      <c r="E1842" s="97">
        <v>1</v>
      </c>
      <c r="F1842" s="277" t="s">
        <v>660</v>
      </c>
      <c r="G1842" s="199">
        <v>30222170.000000004</v>
      </c>
      <c r="H1842" s="199">
        <v>840000.00000000012</v>
      </c>
      <c r="I1842" s="199">
        <f t="shared" si="1745"/>
        <v>31062170.000000004</v>
      </c>
      <c r="J1842" s="199">
        <f t="shared" si="1736"/>
        <v>30222170.000000004</v>
      </c>
      <c r="K1842" s="199">
        <f t="shared" si="1737"/>
        <v>840000.00000000012</v>
      </c>
      <c r="L1842" s="199">
        <f t="shared" si="1738"/>
        <v>31062170.000000004</v>
      </c>
      <c r="M1842" s="579">
        <f>'KL TTHT CV DOT 2'!P1841</f>
        <v>0</v>
      </c>
      <c r="N1842" s="579">
        <f>'KL TTHT CV DOT 2'!Q1841</f>
        <v>0.45</v>
      </c>
      <c r="O1842" s="579">
        <f t="shared" si="1667"/>
        <v>0.45</v>
      </c>
      <c r="P1842" s="554">
        <f t="shared" si="1707"/>
        <v>0.9</v>
      </c>
      <c r="Q1842" s="199"/>
      <c r="R1842" s="199"/>
      <c r="S1842" s="554" t="e">
        <f>#REF!+Q1842+R1842</f>
        <v>#REF!</v>
      </c>
      <c r="T1842" s="265">
        <f t="shared" si="1739"/>
        <v>0</v>
      </c>
      <c r="U1842" s="265">
        <f t="shared" si="1740"/>
        <v>0</v>
      </c>
      <c r="V1842" s="265">
        <f t="shared" si="1712"/>
        <v>0</v>
      </c>
      <c r="W1842" s="265">
        <f t="shared" si="1741"/>
        <v>13599976.500000002</v>
      </c>
      <c r="X1842" s="265">
        <f t="shared" si="1742"/>
        <v>378000.00000000006</v>
      </c>
      <c r="Y1842" s="265">
        <f t="shared" si="1743"/>
        <v>13977976.500000002</v>
      </c>
      <c r="Z1842" s="265">
        <f t="shared" si="1744"/>
        <v>13977976.500000002</v>
      </c>
      <c r="AA1842" s="990"/>
    </row>
    <row r="1843" spans="1:27" s="7" customFormat="1" outlineLevel="2">
      <c r="A1843" s="5"/>
      <c r="B1843" s="5"/>
      <c r="C1843" s="2" t="s">
        <v>1269</v>
      </c>
      <c r="D1843" s="194">
        <v>6</v>
      </c>
      <c r="E1843" s="97">
        <v>6</v>
      </c>
      <c r="F1843" s="277" t="s">
        <v>660</v>
      </c>
      <c r="G1843" s="199">
        <v>9845660</v>
      </c>
      <c r="H1843" s="199">
        <v>537600</v>
      </c>
      <c r="I1843" s="199">
        <f t="shared" si="1745"/>
        <v>10383260</v>
      </c>
      <c r="J1843" s="199">
        <f t="shared" si="1736"/>
        <v>59073960</v>
      </c>
      <c r="K1843" s="199">
        <f t="shared" si="1737"/>
        <v>3225600</v>
      </c>
      <c r="L1843" s="199">
        <f t="shared" si="1738"/>
        <v>62299560</v>
      </c>
      <c r="M1843" s="579">
        <f>'KL TTHT CV DOT 2'!P1842</f>
        <v>0</v>
      </c>
      <c r="N1843" s="579">
        <f>'KL TTHT CV DOT 2'!Q1842</f>
        <v>0.45</v>
      </c>
      <c r="O1843" s="579">
        <f t="shared" si="1667"/>
        <v>0.45</v>
      </c>
      <c r="P1843" s="554">
        <f t="shared" si="1707"/>
        <v>0.9</v>
      </c>
      <c r="Q1843" s="199"/>
      <c r="R1843" s="199"/>
      <c r="S1843" s="554" t="e">
        <f>#REF!+Q1843+R1843</f>
        <v>#REF!</v>
      </c>
      <c r="T1843" s="265">
        <f t="shared" si="1739"/>
        <v>0</v>
      </c>
      <c r="U1843" s="265">
        <f t="shared" si="1740"/>
        <v>0</v>
      </c>
      <c r="V1843" s="265">
        <f t="shared" si="1712"/>
        <v>0</v>
      </c>
      <c r="W1843" s="265">
        <f t="shared" si="1741"/>
        <v>26583282</v>
      </c>
      <c r="X1843" s="265">
        <f t="shared" si="1742"/>
        <v>1451520</v>
      </c>
      <c r="Y1843" s="265">
        <f t="shared" si="1743"/>
        <v>28034802</v>
      </c>
      <c r="Z1843" s="265">
        <f t="shared" si="1744"/>
        <v>28034802</v>
      </c>
      <c r="AA1843" s="990"/>
    </row>
    <row r="1844" spans="1:27" s="7" customFormat="1" outlineLevel="2">
      <c r="A1844" s="5"/>
      <c r="B1844" s="5"/>
      <c r="C1844" s="2" t="s">
        <v>1271</v>
      </c>
      <c r="D1844" s="194">
        <v>11</v>
      </c>
      <c r="E1844" s="97">
        <v>11</v>
      </c>
      <c r="F1844" s="277" t="s">
        <v>660</v>
      </c>
      <c r="G1844" s="199">
        <v>9569780</v>
      </c>
      <c r="H1844" s="199">
        <v>537600</v>
      </c>
      <c r="I1844" s="199">
        <f t="shared" si="1745"/>
        <v>10107380</v>
      </c>
      <c r="J1844" s="199">
        <f t="shared" si="1736"/>
        <v>105267580</v>
      </c>
      <c r="K1844" s="199">
        <f t="shared" si="1737"/>
        <v>5913600</v>
      </c>
      <c r="L1844" s="199">
        <f t="shared" si="1738"/>
        <v>111181180</v>
      </c>
      <c r="M1844" s="579">
        <f>'KL TTHT CV DOT 2'!P1843</f>
        <v>0</v>
      </c>
      <c r="N1844" s="579">
        <f>'KL TTHT CV DOT 2'!Q1843</f>
        <v>0.45</v>
      </c>
      <c r="O1844" s="579">
        <f t="shared" si="1667"/>
        <v>0.45</v>
      </c>
      <c r="P1844" s="554">
        <f t="shared" si="1707"/>
        <v>0.9</v>
      </c>
      <c r="Q1844" s="199"/>
      <c r="R1844" s="199"/>
      <c r="S1844" s="554" t="e">
        <f>#REF!+Q1844+R1844</f>
        <v>#REF!</v>
      </c>
      <c r="T1844" s="265">
        <f t="shared" si="1739"/>
        <v>0</v>
      </c>
      <c r="U1844" s="265">
        <f t="shared" si="1740"/>
        <v>0</v>
      </c>
      <c r="V1844" s="265">
        <f t="shared" si="1712"/>
        <v>0</v>
      </c>
      <c r="W1844" s="265">
        <f t="shared" si="1741"/>
        <v>47370411</v>
      </c>
      <c r="X1844" s="265">
        <f t="shared" si="1742"/>
        <v>2661120</v>
      </c>
      <c r="Y1844" s="265">
        <f t="shared" si="1743"/>
        <v>50031531</v>
      </c>
      <c r="Z1844" s="265">
        <f t="shared" si="1744"/>
        <v>50031531</v>
      </c>
      <c r="AA1844" s="990"/>
    </row>
    <row r="1845" spans="1:27" s="7" customFormat="1" outlineLevel="2">
      <c r="A1845" s="5"/>
      <c r="B1845" s="5"/>
      <c r="C1845" s="2" t="s">
        <v>1273</v>
      </c>
      <c r="D1845" s="194">
        <v>7</v>
      </c>
      <c r="E1845" s="97">
        <v>7</v>
      </c>
      <c r="F1845" s="277" t="s">
        <v>660</v>
      </c>
      <c r="G1845" s="199">
        <v>8741260</v>
      </c>
      <c r="H1845" s="199">
        <v>504000.00000000006</v>
      </c>
      <c r="I1845" s="199">
        <f t="shared" si="1745"/>
        <v>9245260</v>
      </c>
      <c r="J1845" s="199">
        <f t="shared" si="1736"/>
        <v>61188820</v>
      </c>
      <c r="K1845" s="199">
        <f t="shared" si="1737"/>
        <v>3528000.0000000005</v>
      </c>
      <c r="L1845" s="199">
        <f t="shared" si="1738"/>
        <v>64716820</v>
      </c>
      <c r="M1845" s="579">
        <f>'KL TTHT CV DOT 2'!P1844</f>
        <v>0</v>
      </c>
      <c r="N1845" s="579">
        <f>'KL TTHT CV DOT 2'!Q1844</f>
        <v>0.45</v>
      </c>
      <c r="O1845" s="579">
        <f t="shared" si="1667"/>
        <v>0.45</v>
      </c>
      <c r="P1845" s="554">
        <f t="shared" si="1707"/>
        <v>0.9</v>
      </c>
      <c r="Q1845" s="199"/>
      <c r="R1845" s="199"/>
      <c r="S1845" s="554" t="e">
        <f>#REF!+Q1845+R1845</f>
        <v>#REF!</v>
      </c>
      <c r="T1845" s="265">
        <f t="shared" si="1739"/>
        <v>0</v>
      </c>
      <c r="U1845" s="265">
        <f t="shared" si="1740"/>
        <v>0</v>
      </c>
      <c r="V1845" s="265">
        <f t="shared" si="1712"/>
        <v>0</v>
      </c>
      <c r="W1845" s="265">
        <f t="shared" si="1741"/>
        <v>27534969</v>
      </c>
      <c r="X1845" s="265">
        <f t="shared" si="1742"/>
        <v>1587600.0000000002</v>
      </c>
      <c r="Y1845" s="265">
        <f t="shared" si="1743"/>
        <v>29122569</v>
      </c>
      <c r="Z1845" s="265">
        <f t="shared" si="1744"/>
        <v>29122569</v>
      </c>
      <c r="AA1845" s="990"/>
    </row>
    <row r="1846" spans="1:27" s="7" customFormat="1" outlineLevel="2">
      <c r="A1846" s="5"/>
      <c r="B1846" s="5"/>
      <c r="C1846" s="2" t="s">
        <v>1275</v>
      </c>
      <c r="D1846" s="194">
        <v>4</v>
      </c>
      <c r="E1846" s="97">
        <v>4</v>
      </c>
      <c r="F1846" s="277" t="s">
        <v>660</v>
      </c>
      <c r="G1846" s="199">
        <v>8464170</v>
      </c>
      <c r="H1846" s="199">
        <v>504000.00000000006</v>
      </c>
      <c r="I1846" s="199">
        <f t="shared" si="1745"/>
        <v>8968170</v>
      </c>
      <c r="J1846" s="199">
        <f t="shared" si="1736"/>
        <v>33856680</v>
      </c>
      <c r="K1846" s="199">
        <f t="shared" si="1737"/>
        <v>2016000.0000000002</v>
      </c>
      <c r="L1846" s="199">
        <f t="shared" si="1738"/>
        <v>35872680</v>
      </c>
      <c r="M1846" s="579">
        <f>'KL TTHT CV DOT 2'!P1845</f>
        <v>0</v>
      </c>
      <c r="N1846" s="579">
        <f>'KL TTHT CV DOT 2'!Q1845</f>
        <v>0.45</v>
      </c>
      <c r="O1846" s="579">
        <f t="shared" si="1667"/>
        <v>0.45</v>
      </c>
      <c r="P1846" s="554">
        <f t="shared" si="1707"/>
        <v>0.9</v>
      </c>
      <c r="Q1846" s="199"/>
      <c r="R1846" s="199"/>
      <c r="S1846" s="554" t="e">
        <f>#REF!+Q1846+R1846</f>
        <v>#REF!</v>
      </c>
      <c r="T1846" s="265">
        <f t="shared" si="1739"/>
        <v>0</v>
      </c>
      <c r="U1846" s="265">
        <f t="shared" si="1740"/>
        <v>0</v>
      </c>
      <c r="V1846" s="265">
        <f t="shared" si="1712"/>
        <v>0</v>
      </c>
      <c r="W1846" s="265">
        <f t="shared" si="1741"/>
        <v>15235506</v>
      </c>
      <c r="X1846" s="265">
        <f t="shared" si="1742"/>
        <v>907200.00000000012</v>
      </c>
      <c r="Y1846" s="265">
        <f t="shared" si="1743"/>
        <v>16142706</v>
      </c>
      <c r="Z1846" s="265">
        <f t="shared" si="1744"/>
        <v>16142706</v>
      </c>
      <c r="AA1846" s="990"/>
    </row>
    <row r="1847" spans="1:27" s="7" customFormat="1" outlineLevel="2">
      <c r="A1847" s="5"/>
      <c r="B1847" s="5"/>
      <c r="C1847" s="2" t="s">
        <v>1277</v>
      </c>
      <c r="D1847" s="194">
        <v>1</v>
      </c>
      <c r="E1847" s="97">
        <v>1</v>
      </c>
      <c r="F1847" s="277" t="s">
        <v>660</v>
      </c>
      <c r="G1847" s="199">
        <v>7911200.0000000009</v>
      </c>
      <c r="H1847" s="199">
        <v>504000.00000000006</v>
      </c>
      <c r="I1847" s="199">
        <f t="shared" si="1745"/>
        <v>8415200.0000000019</v>
      </c>
      <c r="J1847" s="199">
        <f t="shared" si="1736"/>
        <v>7911200.0000000009</v>
      </c>
      <c r="K1847" s="199">
        <f t="shared" si="1737"/>
        <v>504000.00000000006</v>
      </c>
      <c r="L1847" s="199">
        <f t="shared" si="1738"/>
        <v>8415200.0000000019</v>
      </c>
      <c r="M1847" s="579">
        <f>'KL TTHT CV DOT 2'!P1846</f>
        <v>0</v>
      </c>
      <c r="N1847" s="579">
        <f>'KL TTHT CV DOT 2'!Q1846</f>
        <v>0.45</v>
      </c>
      <c r="O1847" s="579">
        <f t="shared" si="1667"/>
        <v>0.45</v>
      </c>
      <c r="P1847" s="554">
        <f t="shared" si="1707"/>
        <v>0.9</v>
      </c>
      <c r="Q1847" s="199"/>
      <c r="R1847" s="199"/>
      <c r="S1847" s="554" t="e">
        <f>#REF!+Q1847+R1847</f>
        <v>#REF!</v>
      </c>
      <c r="T1847" s="265">
        <f t="shared" si="1739"/>
        <v>0</v>
      </c>
      <c r="U1847" s="265">
        <f t="shared" si="1740"/>
        <v>0</v>
      </c>
      <c r="V1847" s="265">
        <f t="shared" si="1712"/>
        <v>0</v>
      </c>
      <c r="W1847" s="265">
        <f t="shared" si="1741"/>
        <v>3560040.0000000005</v>
      </c>
      <c r="X1847" s="265">
        <f t="shared" si="1742"/>
        <v>226800.00000000003</v>
      </c>
      <c r="Y1847" s="265">
        <f t="shared" si="1743"/>
        <v>3786840.0000000005</v>
      </c>
      <c r="Z1847" s="265">
        <f t="shared" si="1744"/>
        <v>3786840.0000000005</v>
      </c>
      <c r="AA1847" s="990"/>
    </row>
    <row r="1848" spans="1:27" s="7" customFormat="1" ht="26.4" outlineLevel="2">
      <c r="A1848" s="5"/>
      <c r="B1848" s="5"/>
      <c r="C1848" s="2" t="s">
        <v>1279</v>
      </c>
      <c r="D1848" s="194">
        <v>4</v>
      </c>
      <c r="E1848" s="97">
        <v>4</v>
      </c>
      <c r="F1848" s="277" t="s">
        <v>660</v>
      </c>
      <c r="G1848" s="199">
        <v>12599730.000000002</v>
      </c>
      <c r="H1848" s="199">
        <v>621600.00000000012</v>
      </c>
      <c r="I1848" s="199">
        <f t="shared" si="1745"/>
        <v>13221330.000000002</v>
      </c>
      <c r="J1848" s="199">
        <f t="shared" si="1736"/>
        <v>50398920.000000007</v>
      </c>
      <c r="K1848" s="199">
        <f t="shared" si="1737"/>
        <v>2486400.0000000005</v>
      </c>
      <c r="L1848" s="199">
        <f t="shared" si="1738"/>
        <v>52885320.000000007</v>
      </c>
      <c r="M1848" s="579">
        <f>'KL TTHT CV DOT 2'!P1847</f>
        <v>0</v>
      </c>
      <c r="N1848" s="579">
        <f>'KL TTHT CV DOT 2'!Q1847</f>
        <v>0.45</v>
      </c>
      <c r="O1848" s="579">
        <f t="shared" si="1667"/>
        <v>0.45</v>
      </c>
      <c r="P1848" s="554">
        <f t="shared" si="1707"/>
        <v>0.9</v>
      </c>
      <c r="Q1848" s="199"/>
      <c r="R1848" s="199"/>
      <c r="S1848" s="554" t="e">
        <f>#REF!+Q1848+R1848</f>
        <v>#REF!</v>
      </c>
      <c r="T1848" s="265">
        <f t="shared" si="1739"/>
        <v>0</v>
      </c>
      <c r="U1848" s="265">
        <f t="shared" si="1740"/>
        <v>0</v>
      </c>
      <c r="V1848" s="265">
        <f t="shared" si="1712"/>
        <v>0</v>
      </c>
      <c r="W1848" s="265">
        <f t="shared" si="1741"/>
        <v>22679514.000000004</v>
      </c>
      <c r="X1848" s="265">
        <f t="shared" si="1742"/>
        <v>1118880.0000000002</v>
      </c>
      <c r="Y1848" s="265">
        <f t="shared" si="1743"/>
        <v>23798394.000000004</v>
      </c>
      <c r="Z1848" s="265">
        <f t="shared" si="1744"/>
        <v>23798394.000000004</v>
      </c>
      <c r="AA1848" s="990"/>
    </row>
    <row r="1849" spans="1:27" s="7" customFormat="1" ht="26.4" outlineLevel="2">
      <c r="A1849" s="5"/>
      <c r="B1849" s="5"/>
      <c r="C1849" s="2" t="s">
        <v>1281</v>
      </c>
      <c r="D1849" s="194">
        <v>2</v>
      </c>
      <c r="E1849" s="97">
        <v>2</v>
      </c>
      <c r="F1849" s="277" t="s">
        <v>660</v>
      </c>
      <c r="G1849" s="199">
        <v>16773020.000000002</v>
      </c>
      <c r="H1849" s="199">
        <v>733600.00000000012</v>
      </c>
      <c r="I1849" s="199">
        <f t="shared" si="1745"/>
        <v>17506620.000000004</v>
      </c>
      <c r="J1849" s="199">
        <f t="shared" si="1736"/>
        <v>33546040.000000004</v>
      </c>
      <c r="K1849" s="199">
        <f t="shared" si="1737"/>
        <v>1467200.0000000002</v>
      </c>
      <c r="L1849" s="199">
        <f t="shared" si="1738"/>
        <v>35013240.000000007</v>
      </c>
      <c r="M1849" s="579">
        <f>'KL TTHT CV DOT 2'!P1848</f>
        <v>0</v>
      </c>
      <c r="N1849" s="579">
        <f>'KL TTHT CV DOT 2'!Q1848</f>
        <v>0.45</v>
      </c>
      <c r="O1849" s="579">
        <f t="shared" ref="O1849:O1912" si="1746">M1849+N1849</f>
        <v>0.45</v>
      </c>
      <c r="P1849" s="554">
        <f t="shared" si="1707"/>
        <v>0.9</v>
      </c>
      <c r="Q1849" s="199"/>
      <c r="R1849" s="199"/>
      <c r="S1849" s="554" t="e">
        <f>#REF!+Q1849+R1849</f>
        <v>#REF!</v>
      </c>
      <c r="T1849" s="265">
        <f t="shared" si="1739"/>
        <v>0</v>
      </c>
      <c r="U1849" s="265">
        <f t="shared" si="1740"/>
        <v>0</v>
      </c>
      <c r="V1849" s="265">
        <f t="shared" si="1712"/>
        <v>0</v>
      </c>
      <c r="W1849" s="265">
        <f t="shared" si="1741"/>
        <v>15095718.000000002</v>
      </c>
      <c r="X1849" s="265">
        <f t="shared" si="1742"/>
        <v>660240.00000000012</v>
      </c>
      <c r="Y1849" s="265">
        <f t="shared" si="1743"/>
        <v>15755958.000000002</v>
      </c>
      <c r="Z1849" s="265">
        <f t="shared" si="1744"/>
        <v>15755958.000000002</v>
      </c>
      <c r="AA1849" s="990"/>
    </row>
    <row r="1850" spans="1:27" s="7" customFormat="1" ht="26.4" outlineLevel="2">
      <c r="A1850" s="5"/>
      <c r="B1850" s="5"/>
      <c r="C1850" s="2" t="s">
        <v>1283</v>
      </c>
      <c r="D1850" s="194">
        <v>1</v>
      </c>
      <c r="E1850" s="97">
        <v>1</v>
      </c>
      <c r="F1850" s="277" t="s">
        <v>660</v>
      </c>
      <c r="G1850" s="199">
        <v>31227680.000000004</v>
      </c>
      <c r="H1850" s="199">
        <v>733600.00000000012</v>
      </c>
      <c r="I1850" s="199">
        <f t="shared" si="1745"/>
        <v>31961280.000000004</v>
      </c>
      <c r="J1850" s="199">
        <f t="shared" si="1736"/>
        <v>31227680.000000004</v>
      </c>
      <c r="K1850" s="199">
        <f t="shared" si="1737"/>
        <v>733600.00000000012</v>
      </c>
      <c r="L1850" s="199">
        <f t="shared" si="1738"/>
        <v>31961280.000000004</v>
      </c>
      <c r="M1850" s="579">
        <f>'KL TTHT CV DOT 2'!P1849</f>
        <v>0</v>
      </c>
      <c r="N1850" s="579">
        <f>'KL TTHT CV DOT 2'!Q1849</f>
        <v>0.45</v>
      </c>
      <c r="O1850" s="579">
        <f t="shared" si="1746"/>
        <v>0.45</v>
      </c>
      <c r="P1850" s="554">
        <f t="shared" si="1707"/>
        <v>0.9</v>
      </c>
      <c r="Q1850" s="199"/>
      <c r="R1850" s="199"/>
      <c r="S1850" s="554" t="e">
        <f>#REF!+Q1850+R1850</f>
        <v>#REF!</v>
      </c>
      <c r="T1850" s="265">
        <f t="shared" si="1739"/>
        <v>0</v>
      </c>
      <c r="U1850" s="265">
        <f t="shared" si="1740"/>
        <v>0</v>
      </c>
      <c r="V1850" s="265">
        <f t="shared" si="1712"/>
        <v>0</v>
      </c>
      <c r="W1850" s="265">
        <f t="shared" si="1741"/>
        <v>14052456.000000002</v>
      </c>
      <c r="X1850" s="265">
        <f t="shared" si="1742"/>
        <v>330120.00000000006</v>
      </c>
      <c r="Y1850" s="265">
        <f t="shared" si="1743"/>
        <v>14382576.000000002</v>
      </c>
      <c r="Z1850" s="265">
        <f t="shared" si="1744"/>
        <v>14382576.000000002</v>
      </c>
      <c r="AA1850" s="990"/>
    </row>
    <row r="1851" spans="1:27" s="7" customFormat="1" outlineLevel="2">
      <c r="A1851" s="5"/>
      <c r="B1851" s="5"/>
      <c r="C1851" s="392" t="s">
        <v>1285</v>
      </c>
      <c r="D1851" s="97">
        <v>6</v>
      </c>
      <c r="E1851" s="97">
        <v>6</v>
      </c>
      <c r="F1851" s="277" t="s">
        <v>660</v>
      </c>
      <c r="G1851" s="199">
        <v>19690000</v>
      </c>
      <c r="H1851" s="199">
        <v>168000.00000000003</v>
      </c>
      <c r="I1851" s="199">
        <f t="shared" si="1745"/>
        <v>19858000</v>
      </c>
      <c r="J1851" s="199">
        <f t="shared" si="1736"/>
        <v>118140000</v>
      </c>
      <c r="K1851" s="199">
        <f t="shared" si="1737"/>
        <v>1008000.0000000002</v>
      </c>
      <c r="L1851" s="199">
        <f t="shared" si="1738"/>
        <v>119148000</v>
      </c>
      <c r="M1851" s="579">
        <f>'KL TTHT CV DOT 2'!P1850</f>
        <v>0</v>
      </c>
      <c r="N1851" s="579">
        <f>'KL TTHT CV DOT 2'!Q1850</f>
        <v>0.45</v>
      </c>
      <c r="O1851" s="579">
        <f t="shared" si="1746"/>
        <v>0.45</v>
      </c>
      <c r="P1851" s="554">
        <f t="shared" si="1707"/>
        <v>0.9</v>
      </c>
      <c r="Q1851" s="199"/>
      <c r="R1851" s="199"/>
      <c r="S1851" s="554" t="e">
        <f>#REF!+Q1851+R1851</f>
        <v>#REF!</v>
      </c>
      <c r="T1851" s="265">
        <f t="shared" si="1739"/>
        <v>0</v>
      </c>
      <c r="U1851" s="265">
        <f t="shared" si="1740"/>
        <v>0</v>
      </c>
      <c r="V1851" s="265">
        <f t="shared" si="1712"/>
        <v>0</v>
      </c>
      <c r="W1851" s="265">
        <f t="shared" si="1741"/>
        <v>53163000</v>
      </c>
      <c r="X1851" s="265">
        <f t="shared" si="1742"/>
        <v>453600.00000000012</v>
      </c>
      <c r="Y1851" s="265">
        <f t="shared" si="1743"/>
        <v>53616600</v>
      </c>
      <c r="Z1851" s="265">
        <f t="shared" si="1744"/>
        <v>53616600</v>
      </c>
      <c r="AA1851" s="990"/>
    </row>
    <row r="1852" spans="1:27" s="7" customFormat="1" outlineLevel="2">
      <c r="A1852" s="5"/>
      <c r="B1852" s="5"/>
      <c r="C1852" s="2" t="s">
        <v>1286</v>
      </c>
      <c r="D1852" s="194">
        <v>1</v>
      </c>
      <c r="E1852" s="97">
        <v>1</v>
      </c>
      <c r="F1852" s="277" t="s">
        <v>660</v>
      </c>
      <c r="G1852" s="199">
        <v>11532400</v>
      </c>
      <c r="H1852" s="199">
        <v>168000.00000000003</v>
      </c>
      <c r="I1852" s="199">
        <f t="shared" si="1745"/>
        <v>11700400</v>
      </c>
      <c r="J1852" s="199">
        <f t="shared" si="1736"/>
        <v>11532400</v>
      </c>
      <c r="K1852" s="199">
        <f t="shared" si="1737"/>
        <v>168000.00000000003</v>
      </c>
      <c r="L1852" s="199">
        <f t="shared" si="1738"/>
        <v>11700400</v>
      </c>
      <c r="M1852" s="579">
        <f>'KL TTHT CV DOT 2'!P1851</f>
        <v>0</v>
      </c>
      <c r="N1852" s="579">
        <f>'KL TTHT CV DOT 2'!Q1851</f>
        <v>0.45</v>
      </c>
      <c r="O1852" s="579">
        <f t="shared" si="1746"/>
        <v>0.45</v>
      </c>
      <c r="P1852" s="554">
        <f t="shared" si="1707"/>
        <v>0.9</v>
      </c>
      <c r="Q1852" s="199"/>
      <c r="R1852" s="199"/>
      <c r="S1852" s="554" t="e">
        <f>#REF!+Q1852+R1852</f>
        <v>#REF!</v>
      </c>
      <c r="T1852" s="265">
        <f t="shared" si="1739"/>
        <v>0</v>
      </c>
      <c r="U1852" s="265">
        <f t="shared" si="1740"/>
        <v>0</v>
      </c>
      <c r="V1852" s="265">
        <f t="shared" si="1712"/>
        <v>0</v>
      </c>
      <c r="W1852" s="265">
        <f t="shared" si="1741"/>
        <v>5189580</v>
      </c>
      <c r="X1852" s="265">
        <f t="shared" si="1742"/>
        <v>75600.000000000015</v>
      </c>
      <c r="Y1852" s="265">
        <f t="shared" si="1743"/>
        <v>5265180</v>
      </c>
      <c r="Z1852" s="265">
        <f t="shared" si="1744"/>
        <v>5265180</v>
      </c>
      <c r="AA1852" s="990"/>
    </row>
    <row r="1853" spans="1:27" s="7" customFormat="1" outlineLevel="2">
      <c r="A1853" s="5"/>
      <c r="B1853" s="5"/>
      <c r="C1853" s="2" t="s">
        <v>1288</v>
      </c>
      <c r="D1853" s="194">
        <v>36</v>
      </c>
      <c r="E1853" s="97">
        <v>36</v>
      </c>
      <c r="F1853" s="277" t="s">
        <v>660</v>
      </c>
      <c r="G1853" s="199">
        <v>1614800.0000000002</v>
      </c>
      <c r="H1853" s="199">
        <v>50400.000000000007</v>
      </c>
      <c r="I1853" s="199">
        <f t="shared" si="1735"/>
        <v>1665200.0000000002</v>
      </c>
      <c r="J1853" s="199">
        <f t="shared" si="1736"/>
        <v>58132800.000000007</v>
      </c>
      <c r="K1853" s="199">
        <f t="shared" si="1737"/>
        <v>1814400.0000000002</v>
      </c>
      <c r="L1853" s="199">
        <f t="shared" si="1738"/>
        <v>59947200.000000007</v>
      </c>
      <c r="M1853" s="579">
        <f>'KL TTHT CV DOT 2'!P1852</f>
        <v>0</v>
      </c>
      <c r="N1853" s="579">
        <f>'KL TTHT CV DOT 2'!Q1852</f>
        <v>0.45</v>
      </c>
      <c r="O1853" s="579">
        <f t="shared" si="1746"/>
        <v>0.45</v>
      </c>
      <c r="P1853" s="554">
        <f t="shared" si="1707"/>
        <v>0.9</v>
      </c>
      <c r="Q1853" s="199"/>
      <c r="R1853" s="199"/>
      <c r="S1853" s="554" t="e">
        <f>#REF!+Q1853+R1853</f>
        <v>#REF!</v>
      </c>
      <c r="T1853" s="265">
        <f t="shared" si="1739"/>
        <v>0</v>
      </c>
      <c r="U1853" s="265">
        <f t="shared" si="1740"/>
        <v>0</v>
      </c>
      <c r="V1853" s="265">
        <f t="shared" si="1712"/>
        <v>0</v>
      </c>
      <c r="W1853" s="265">
        <f t="shared" si="1741"/>
        <v>26159760.000000004</v>
      </c>
      <c r="X1853" s="265">
        <f t="shared" si="1742"/>
        <v>816480.00000000012</v>
      </c>
      <c r="Y1853" s="265">
        <f t="shared" si="1743"/>
        <v>26976240.000000004</v>
      </c>
      <c r="Z1853" s="265">
        <f t="shared" si="1744"/>
        <v>26976240.000000004</v>
      </c>
      <c r="AA1853" s="990"/>
    </row>
    <row r="1854" spans="1:27" s="7" customFormat="1" outlineLevel="2">
      <c r="A1854" s="5"/>
      <c r="B1854" s="5"/>
      <c r="C1854" s="2" t="s">
        <v>1289</v>
      </c>
      <c r="D1854" s="194">
        <v>2</v>
      </c>
      <c r="E1854" s="97">
        <v>2</v>
      </c>
      <c r="F1854" s="277" t="s">
        <v>660</v>
      </c>
      <c r="G1854" s="199">
        <v>873400.00000000012</v>
      </c>
      <c r="H1854" s="199">
        <v>140000</v>
      </c>
      <c r="I1854" s="199">
        <f t="shared" ref="I1854:I1858" si="1747">SUM(G1854:H1854)</f>
        <v>1013400.0000000001</v>
      </c>
      <c r="J1854" s="199">
        <f t="shared" si="1736"/>
        <v>1746800.0000000002</v>
      </c>
      <c r="K1854" s="199">
        <f t="shared" si="1737"/>
        <v>280000</v>
      </c>
      <c r="L1854" s="199">
        <f t="shared" si="1738"/>
        <v>2026800.0000000002</v>
      </c>
      <c r="M1854" s="579">
        <f>'KL TTHT CV DOT 2'!P1853</f>
        <v>0</v>
      </c>
      <c r="N1854" s="579">
        <f>'KL TTHT CV DOT 2'!Q1853</f>
        <v>0.45</v>
      </c>
      <c r="O1854" s="579">
        <f t="shared" si="1746"/>
        <v>0.45</v>
      </c>
      <c r="P1854" s="554">
        <f t="shared" si="1707"/>
        <v>0.9</v>
      </c>
      <c r="Q1854" s="199"/>
      <c r="R1854" s="199"/>
      <c r="S1854" s="554" t="e">
        <f>#REF!+Q1854+R1854</f>
        <v>#REF!</v>
      </c>
      <c r="T1854" s="265">
        <f t="shared" si="1739"/>
        <v>0</v>
      </c>
      <c r="U1854" s="265">
        <f t="shared" si="1740"/>
        <v>0</v>
      </c>
      <c r="V1854" s="265">
        <f t="shared" si="1712"/>
        <v>0</v>
      </c>
      <c r="W1854" s="265">
        <f t="shared" si="1741"/>
        <v>786060.00000000012</v>
      </c>
      <c r="X1854" s="265">
        <f t="shared" si="1742"/>
        <v>126000</v>
      </c>
      <c r="Y1854" s="265">
        <f t="shared" si="1743"/>
        <v>912060.00000000012</v>
      </c>
      <c r="Z1854" s="265">
        <f t="shared" si="1744"/>
        <v>912060.00000000012</v>
      </c>
      <c r="AA1854" s="990"/>
    </row>
    <row r="1855" spans="1:27" s="7" customFormat="1" outlineLevel="2">
      <c r="A1855" s="5"/>
      <c r="B1855" s="5"/>
      <c r="C1855" s="2" t="s">
        <v>1291</v>
      </c>
      <c r="D1855" s="194">
        <v>1</v>
      </c>
      <c r="E1855" s="97">
        <v>1</v>
      </c>
      <c r="F1855" s="277" t="s">
        <v>660</v>
      </c>
      <c r="G1855" s="199">
        <v>13200000.000000002</v>
      </c>
      <c r="H1855" s="199">
        <v>280000</v>
      </c>
      <c r="I1855" s="199">
        <f t="shared" si="1747"/>
        <v>13480000.000000002</v>
      </c>
      <c r="J1855" s="199">
        <f t="shared" si="1736"/>
        <v>13200000.000000002</v>
      </c>
      <c r="K1855" s="199">
        <f t="shared" si="1737"/>
        <v>280000</v>
      </c>
      <c r="L1855" s="199">
        <f t="shared" si="1738"/>
        <v>13480000.000000002</v>
      </c>
      <c r="M1855" s="579">
        <f>'KL TTHT CV DOT 2'!P1854</f>
        <v>0</v>
      </c>
      <c r="N1855" s="579">
        <f>'KL TTHT CV DOT 2'!Q1854</f>
        <v>0.45</v>
      </c>
      <c r="O1855" s="579">
        <f t="shared" si="1746"/>
        <v>0.45</v>
      </c>
      <c r="P1855" s="554">
        <f t="shared" si="1707"/>
        <v>0.9</v>
      </c>
      <c r="Q1855" s="199"/>
      <c r="R1855" s="199"/>
      <c r="S1855" s="554" t="e">
        <f>#REF!+Q1855+R1855</f>
        <v>#REF!</v>
      </c>
      <c r="T1855" s="265">
        <f t="shared" si="1739"/>
        <v>0</v>
      </c>
      <c r="U1855" s="265">
        <f t="shared" si="1740"/>
        <v>0</v>
      </c>
      <c r="V1855" s="265">
        <f t="shared" si="1712"/>
        <v>0</v>
      </c>
      <c r="W1855" s="265">
        <f t="shared" si="1741"/>
        <v>5940000.0000000009</v>
      </c>
      <c r="X1855" s="265">
        <f t="shared" si="1742"/>
        <v>126000</v>
      </c>
      <c r="Y1855" s="265">
        <f t="shared" si="1743"/>
        <v>6066000.0000000009</v>
      </c>
      <c r="Z1855" s="265">
        <f t="shared" si="1744"/>
        <v>6066000.0000000009</v>
      </c>
      <c r="AA1855" s="990"/>
    </row>
    <row r="1856" spans="1:27" s="7" customFormat="1" outlineLevel="2">
      <c r="A1856" s="5"/>
      <c r="B1856" s="5"/>
      <c r="C1856" s="2" t="s">
        <v>1292</v>
      </c>
      <c r="D1856" s="194">
        <v>16</v>
      </c>
      <c r="E1856" s="97">
        <v>44</v>
      </c>
      <c r="F1856" s="277" t="s">
        <v>660</v>
      </c>
      <c r="G1856" s="199">
        <v>1815000.0000000002</v>
      </c>
      <c r="H1856" s="199">
        <v>0</v>
      </c>
      <c r="I1856" s="199">
        <f t="shared" si="1747"/>
        <v>1815000.0000000002</v>
      </c>
      <c r="J1856" s="199">
        <f t="shared" si="1736"/>
        <v>79860000.000000015</v>
      </c>
      <c r="K1856" s="199">
        <f t="shared" si="1737"/>
        <v>0</v>
      </c>
      <c r="L1856" s="199">
        <f t="shared" si="1738"/>
        <v>79860000.000000015</v>
      </c>
      <c r="M1856" s="579">
        <f>'KL TTHT CV DOT 2'!P1855</f>
        <v>0</v>
      </c>
      <c r="N1856" s="579">
        <f>'KL TTHT CV DOT 2'!Q1855</f>
        <v>0.45</v>
      </c>
      <c r="O1856" s="579">
        <f t="shared" si="1746"/>
        <v>0.45</v>
      </c>
      <c r="P1856" s="554">
        <f t="shared" si="1707"/>
        <v>0.9</v>
      </c>
      <c r="Q1856" s="199"/>
      <c r="R1856" s="199"/>
      <c r="S1856" s="554" t="e">
        <f>#REF!+Q1856+R1856</f>
        <v>#REF!</v>
      </c>
      <c r="T1856" s="265">
        <f t="shared" si="1739"/>
        <v>0</v>
      </c>
      <c r="U1856" s="265">
        <f t="shared" si="1740"/>
        <v>0</v>
      </c>
      <c r="V1856" s="265">
        <f t="shared" si="1712"/>
        <v>0</v>
      </c>
      <c r="W1856" s="265">
        <f t="shared" si="1741"/>
        <v>35937000.000000007</v>
      </c>
      <c r="X1856" s="265">
        <f t="shared" si="1742"/>
        <v>0</v>
      </c>
      <c r="Y1856" s="265">
        <f t="shared" si="1743"/>
        <v>35937000.000000007</v>
      </c>
      <c r="Z1856" s="265">
        <f t="shared" si="1744"/>
        <v>35937000.000000007</v>
      </c>
      <c r="AA1856" s="990"/>
    </row>
    <row r="1857" spans="1:27" s="7" customFormat="1" outlineLevel="2">
      <c r="A1857" s="5"/>
      <c r="B1857" s="5"/>
      <c r="C1857" s="2" t="s">
        <v>1294</v>
      </c>
      <c r="D1857" s="194">
        <v>5</v>
      </c>
      <c r="E1857" s="97">
        <v>5</v>
      </c>
      <c r="F1857" s="277" t="s">
        <v>660</v>
      </c>
      <c r="G1857" s="199">
        <v>1300000</v>
      </c>
      <c r="H1857" s="199">
        <v>500000</v>
      </c>
      <c r="I1857" s="199">
        <f t="shared" si="1747"/>
        <v>1800000</v>
      </c>
      <c r="J1857" s="199">
        <f t="shared" si="1736"/>
        <v>6500000</v>
      </c>
      <c r="K1857" s="199">
        <f t="shared" si="1737"/>
        <v>2500000</v>
      </c>
      <c r="L1857" s="199">
        <f t="shared" si="1738"/>
        <v>9000000</v>
      </c>
      <c r="M1857" s="579">
        <f>'KL TTHT CV DOT 2'!P1856</f>
        <v>0</v>
      </c>
      <c r="N1857" s="579">
        <f>'KL TTHT CV DOT 2'!Q1856</f>
        <v>0.45</v>
      </c>
      <c r="O1857" s="579">
        <f t="shared" si="1746"/>
        <v>0.45</v>
      </c>
      <c r="P1857" s="554">
        <f t="shared" si="1707"/>
        <v>0.9</v>
      </c>
      <c r="Q1857" s="199"/>
      <c r="R1857" s="199"/>
      <c r="S1857" s="554" t="e">
        <f>#REF!+Q1857+R1857</f>
        <v>#REF!</v>
      </c>
      <c r="T1857" s="265">
        <f t="shared" si="1739"/>
        <v>0</v>
      </c>
      <c r="U1857" s="265">
        <f t="shared" si="1740"/>
        <v>0</v>
      </c>
      <c r="V1857" s="265">
        <f t="shared" si="1712"/>
        <v>0</v>
      </c>
      <c r="W1857" s="265">
        <f t="shared" si="1741"/>
        <v>2925000</v>
      </c>
      <c r="X1857" s="265">
        <f t="shared" si="1742"/>
        <v>1125000</v>
      </c>
      <c r="Y1857" s="265">
        <f t="shared" si="1743"/>
        <v>4050000</v>
      </c>
      <c r="Z1857" s="265">
        <f t="shared" si="1744"/>
        <v>4050000</v>
      </c>
      <c r="AA1857" s="990"/>
    </row>
    <row r="1858" spans="1:27" s="7" customFormat="1" outlineLevel="2">
      <c r="A1858" s="5"/>
      <c r="B1858" s="5"/>
      <c r="C1858" s="2" t="s">
        <v>1295</v>
      </c>
      <c r="D1858" s="194">
        <v>1</v>
      </c>
      <c r="E1858" s="97">
        <v>1</v>
      </c>
      <c r="F1858" s="277" t="s">
        <v>619</v>
      </c>
      <c r="G1858" s="199">
        <v>7500000</v>
      </c>
      <c r="H1858" s="199">
        <v>0</v>
      </c>
      <c r="I1858" s="199">
        <f t="shared" si="1747"/>
        <v>7500000</v>
      </c>
      <c r="J1858" s="199">
        <f t="shared" si="1736"/>
        <v>7500000</v>
      </c>
      <c r="K1858" s="199">
        <f t="shared" si="1737"/>
        <v>0</v>
      </c>
      <c r="L1858" s="199">
        <f t="shared" si="1738"/>
        <v>7500000</v>
      </c>
      <c r="M1858" s="579">
        <f>'KL TTHT CV DOT 2'!P1857</f>
        <v>0</v>
      </c>
      <c r="N1858" s="579">
        <f>'KL TTHT CV DOT 2'!Q1857</f>
        <v>0.45</v>
      </c>
      <c r="O1858" s="579">
        <f t="shared" si="1746"/>
        <v>0.45</v>
      </c>
      <c r="P1858" s="554">
        <f t="shared" si="1707"/>
        <v>0.9</v>
      </c>
      <c r="Q1858" s="199"/>
      <c r="R1858" s="199"/>
      <c r="S1858" s="554" t="e">
        <f>#REF!+Q1858+R1858</f>
        <v>#REF!</v>
      </c>
      <c r="T1858" s="265">
        <f t="shared" si="1739"/>
        <v>0</v>
      </c>
      <c r="U1858" s="265">
        <f t="shared" si="1740"/>
        <v>0</v>
      </c>
      <c r="V1858" s="265">
        <f t="shared" si="1712"/>
        <v>0</v>
      </c>
      <c r="W1858" s="265">
        <f t="shared" si="1741"/>
        <v>3375000</v>
      </c>
      <c r="X1858" s="265">
        <f t="shared" si="1742"/>
        <v>0</v>
      </c>
      <c r="Y1858" s="265">
        <f t="shared" si="1743"/>
        <v>3375000</v>
      </c>
      <c r="Z1858" s="265">
        <f t="shared" si="1744"/>
        <v>3375000</v>
      </c>
      <c r="AA1858" s="990"/>
    </row>
    <row r="1859" spans="1:27" s="403" customFormat="1" outlineLevel="2">
      <c r="A1859" s="391"/>
      <c r="B1859" s="391"/>
      <c r="C1859" s="392" t="s">
        <v>1151</v>
      </c>
      <c r="D1859" s="97">
        <v>1</v>
      </c>
      <c r="E1859" s="97">
        <v>1</v>
      </c>
      <c r="F1859" s="387" t="s">
        <v>619</v>
      </c>
      <c r="G1859" s="62">
        <v>38463700</v>
      </c>
      <c r="H1859" s="62">
        <v>11539110</v>
      </c>
      <c r="I1859" s="62">
        <f t="shared" si="1735"/>
        <v>50002810</v>
      </c>
      <c r="J1859" s="62">
        <f t="shared" si="1736"/>
        <v>38463700</v>
      </c>
      <c r="K1859" s="62">
        <f t="shared" si="1737"/>
        <v>11539110</v>
      </c>
      <c r="L1859" s="62">
        <f t="shared" si="1738"/>
        <v>50002810</v>
      </c>
      <c r="M1859" s="574">
        <f>'KL TTHT CV DOT 2'!P1858</f>
        <v>0</v>
      </c>
      <c r="N1859" s="574">
        <f>'KL TTHT CV DOT 2'!Q1858</f>
        <v>0</v>
      </c>
      <c r="O1859" s="574">
        <f t="shared" si="1746"/>
        <v>0</v>
      </c>
      <c r="P1859" s="550">
        <f t="shared" si="1707"/>
        <v>0</v>
      </c>
      <c r="Q1859" s="62"/>
      <c r="R1859" s="62"/>
      <c r="S1859" s="550" t="e">
        <f>#REF!+Q1859+R1859</f>
        <v>#REF!</v>
      </c>
      <c r="T1859" s="255">
        <f t="shared" si="1739"/>
        <v>0</v>
      </c>
      <c r="U1859" s="255">
        <f t="shared" si="1740"/>
        <v>0</v>
      </c>
      <c r="V1859" s="255">
        <f t="shared" si="1712"/>
        <v>0</v>
      </c>
      <c r="W1859" s="255">
        <f t="shared" si="1741"/>
        <v>0</v>
      </c>
      <c r="X1859" s="255">
        <f t="shared" si="1742"/>
        <v>0</v>
      </c>
      <c r="Y1859" s="255">
        <f t="shared" si="1743"/>
        <v>0</v>
      </c>
      <c r="Z1859" s="255">
        <f t="shared" si="1744"/>
        <v>0</v>
      </c>
      <c r="AA1859" s="990"/>
    </row>
    <row r="1860" spans="1:27" s="7" customFormat="1" outlineLevel="2">
      <c r="A1860" s="5"/>
      <c r="B1860" s="5"/>
      <c r="C1860" s="401" t="s">
        <v>1296</v>
      </c>
      <c r="D1860" s="194"/>
      <c r="E1860" s="194"/>
      <c r="F1860" s="277"/>
      <c r="G1860" s="199"/>
      <c r="H1860" s="199"/>
      <c r="I1860" s="199"/>
      <c r="J1860" s="174">
        <f>SUBTOTAL(9,J1861:J1868)</f>
        <v>67284685.775862068</v>
      </c>
      <c r="K1860" s="174">
        <f t="shared" ref="K1860:L1860" si="1748">SUBTOTAL(9,K1861:K1868)</f>
        <v>24357916.629310347</v>
      </c>
      <c r="L1860" s="174">
        <f t="shared" si="1748"/>
        <v>91642602.405172408</v>
      </c>
      <c r="M1860" s="578">
        <f>'KL TTHT CV DOT 2'!P1859</f>
        <v>0</v>
      </c>
      <c r="N1860" s="578">
        <f>'KL TTHT CV DOT 2'!Q1859</f>
        <v>0</v>
      </c>
      <c r="O1860" s="578">
        <f t="shared" si="1746"/>
        <v>0</v>
      </c>
      <c r="P1860" s="558">
        <f t="shared" si="1707"/>
        <v>0</v>
      </c>
      <c r="Q1860" s="174"/>
      <c r="R1860" s="174"/>
      <c r="S1860" s="558" t="e">
        <f>#REF!+Q1860+R1860</f>
        <v>#REF!</v>
      </c>
      <c r="T1860" s="843">
        <f>SUBTOTAL(9,T1861:T1868)</f>
        <v>0</v>
      </c>
      <c r="U1860" s="843">
        <f t="shared" ref="U1860:V1860" si="1749">SUBTOTAL(9,U1861:U1868)</f>
        <v>0</v>
      </c>
      <c r="V1860" s="843">
        <f t="shared" si="1749"/>
        <v>0</v>
      </c>
      <c r="W1860" s="843">
        <f>SUBTOTAL(9,W1861:W1868)</f>
        <v>0</v>
      </c>
      <c r="X1860" s="843">
        <f t="shared" ref="X1860:Y1860" si="1750">SUBTOTAL(9,X1861:X1868)</f>
        <v>0</v>
      </c>
      <c r="Y1860" s="843">
        <f t="shared" si="1750"/>
        <v>0</v>
      </c>
      <c r="Z1860" s="843">
        <f t="shared" ref="Z1860" si="1751">SUBTOTAL(9,Z1861:Z1868)</f>
        <v>0</v>
      </c>
      <c r="AA1860" s="988"/>
    </row>
    <row r="1861" spans="1:27" s="7" customFormat="1" outlineLevel="2">
      <c r="A1861" s="5"/>
      <c r="B1861" s="5"/>
      <c r="C1861" s="2" t="s">
        <v>1297</v>
      </c>
      <c r="D1861" s="194">
        <v>78</v>
      </c>
      <c r="E1861" s="97">
        <v>112.69999999999999</v>
      </c>
      <c r="F1861" s="277" t="s">
        <v>624</v>
      </c>
      <c r="G1861" s="199">
        <v>38160</v>
      </c>
      <c r="H1861" s="199">
        <v>22400.000000000004</v>
      </c>
      <c r="I1861" s="199">
        <f t="shared" ref="I1861" si="1752">SUM(G1861:H1861)</f>
        <v>60560</v>
      </c>
      <c r="J1861" s="199">
        <f t="shared" ref="J1861:J1868" si="1753">G1861*E1861</f>
        <v>4300632</v>
      </c>
      <c r="K1861" s="199">
        <f t="shared" ref="K1861:K1868" si="1754">H1861*E1861</f>
        <v>2524480</v>
      </c>
      <c r="L1861" s="199">
        <f t="shared" ref="L1861:L1868" si="1755">I1861*E1861</f>
        <v>6825111.9999999991</v>
      </c>
      <c r="M1861" s="579">
        <f>'KL TTHT CV DOT 2'!P1860</f>
        <v>0</v>
      </c>
      <c r="N1861" s="579">
        <f>'KL TTHT CV DOT 2'!Q1860</f>
        <v>0</v>
      </c>
      <c r="O1861" s="579">
        <f t="shared" si="1746"/>
        <v>0</v>
      </c>
      <c r="P1861" s="554">
        <f t="shared" si="1707"/>
        <v>0</v>
      </c>
      <c r="Q1861" s="199"/>
      <c r="R1861" s="199"/>
      <c r="S1861" s="554" t="e">
        <f>#REF!+Q1861+R1861</f>
        <v>#REF!</v>
      </c>
      <c r="T1861" s="265">
        <f t="shared" ref="T1861:T1868" si="1756">M1861*J1861</f>
        <v>0</v>
      </c>
      <c r="U1861" s="265">
        <f t="shared" ref="U1861:U1868" si="1757">M1861*K1861</f>
        <v>0</v>
      </c>
      <c r="V1861" s="265">
        <f t="shared" si="1712"/>
        <v>0</v>
      </c>
      <c r="W1861" s="265">
        <f t="shared" ref="W1861:W1868" si="1758">J1861*N1861</f>
        <v>0</v>
      </c>
      <c r="X1861" s="265">
        <f t="shared" ref="X1861:X1868" si="1759">K1861*N1861</f>
        <v>0</v>
      </c>
      <c r="Y1861" s="265">
        <f t="shared" ref="Y1861:Y1868" si="1760">W1861+X1861</f>
        <v>0</v>
      </c>
      <c r="Z1861" s="265">
        <f t="shared" ref="Z1861:Z1868" si="1761">V1861+Y1861</f>
        <v>0</v>
      </c>
      <c r="AA1861" s="990"/>
    </row>
    <row r="1862" spans="1:27" s="7" customFormat="1" outlineLevel="2">
      <c r="A1862" s="5"/>
      <c r="B1862" s="5"/>
      <c r="C1862" s="2" t="s">
        <v>1298</v>
      </c>
      <c r="D1862" s="194">
        <v>249</v>
      </c>
      <c r="E1862" s="97">
        <v>203.54999999999998</v>
      </c>
      <c r="F1862" s="277" t="s">
        <v>624</v>
      </c>
      <c r="G1862" s="199">
        <v>60000</v>
      </c>
      <c r="H1862" s="199">
        <v>23520.000000000004</v>
      </c>
      <c r="I1862" s="199">
        <f t="shared" si="1735"/>
        <v>83520</v>
      </c>
      <c r="J1862" s="199">
        <f t="shared" si="1753"/>
        <v>12212999.999999998</v>
      </c>
      <c r="K1862" s="199">
        <f t="shared" si="1754"/>
        <v>4787496</v>
      </c>
      <c r="L1862" s="199">
        <f t="shared" si="1755"/>
        <v>17000496</v>
      </c>
      <c r="M1862" s="579">
        <f>'KL TTHT CV DOT 2'!P1861</f>
        <v>0</v>
      </c>
      <c r="N1862" s="579">
        <f>'KL TTHT CV DOT 2'!Q1861</f>
        <v>0</v>
      </c>
      <c r="O1862" s="579">
        <f t="shared" si="1746"/>
        <v>0</v>
      </c>
      <c r="P1862" s="554">
        <f t="shared" si="1707"/>
        <v>0</v>
      </c>
      <c r="Q1862" s="199"/>
      <c r="R1862" s="199"/>
      <c r="S1862" s="554" t="e">
        <f>#REF!+Q1862+R1862</f>
        <v>#REF!</v>
      </c>
      <c r="T1862" s="265">
        <f t="shared" si="1756"/>
        <v>0</v>
      </c>
      <c r="U1862" s="265">
        <f t="shared" si="1757"/>
        <v>0</v>
      </c>
      <c r="V1862" s="265">
        <f t="shared" si="1712"/>
        <v>0</v>
      </c>
      <c r="W1862" s="265">
        <f t="shared" si="1758"/>
        <v>0</v>
      </c>
      <c r="X1862" s="265">
        <f t="shared" si="1759"/>
        <v>0</v>
      </c>
      <c r="Y1862" s="265">
        <f t="shared" si="1760"/>
        <v>0</v>
      </c>
      <c r="Z1862" s="265">
        <f t="shared" si="1761"/>
        <v>0</v>
      </c>
      <c r="AA1862" s="990"/>
    </row>
    <row r="1863" spans="1:27" s="7" customFormat="1" outlineLevel="2">
      <c r="A1863" s="5"/>
      <c r="B1863" s="5"/>
      <c r="C1863" s="2" t="s">
        <v>1299</v>
      </c>
      <c r="D1863" s="194">
        <v>90</v>
      </c>
      <c r="E1863" s="97">
        <v>119.6</v>
      </c>
      <c r="F1863" s="277" t="s">
        <v>624</v>
      </c>
      <c r="G1863" s="199">
        <v>81840</v>
      </c>
      <c r="H1863" s="199">
        <v>28000.000000000004</v>
      </c>
      <c r="I1863" s="199">
        <f t="shared" si="1735"/>
        <v>109840</v>
      </c>
      <c r="J1863" s="199">
        <f t="shared" si="1753"/>
        <v>9788064</v>
      </c>
      <c r="K1863" s="199">
        <f t="shared" si="1754"/>
        <v>3348800.0000000005</v>
      </c>
      <c r="L1863" s="199">
        <f t="shared" si="1755"/>
        <v>13136864</v>
      </c>
      <c r="M1863" s="579">
        <f>'KL TTHT CV DOT 2'!P1862</f>
        <v>0</v>
      </c>
      <c r="N1863" s="579">
        <f>'KL TTHT CV DOT 2'!Q1862</f>
        <v>0</v>
      </c>
      <c r="O1863" s="579">
        <f t="shared" si="1746"/>
        <v>0</v>
      </c>
      <c r="P1863" s="554">
        <f t="shared" si="1707"/>
        <v>0</v>
      </c>
      <c r="Q1863" s="199"/>
      <c r="R1863" s="199"/>
      <c r="S1863" s="554" t="e">
        <f>#REF!+Q1863+R1863</f>
        <v>#REF!</v>
      </c>
      <c r="T1863" s="265">
        <f t="shared" si="1756"/>
        <v>0</v>
      </c>
      <c r="U1863" s="265">
        <f t="shared" si="1757"/>
        <v>0</v>
      </c>
      <c r="V1863" s="265">
        <f t="shared" si="1712"/>
        <v>0</v>
      </c>
      <c r="W1863" s="265">
        <f t="shared" si="1758"/>
        <v>0</v>
      </c>
      <c r="X1863" s="265">
        <f t="shared" si="1759"/>
        <v>0</v>
      </c>
      <c r="Y1863" s="265">
        <f t="shared" si="1760"/>
        <v>0</v>
      </c>
      <c r="Z1863" s="265">
        <f t="shared" si="1761"/>
        <v>0</v>
      </c>
      <c r="AA1863" s="990"/>
    </row>
    <row r="1864" spans="1:27" s="7" customFormat="1" outlineLevel="2">
      <c r="A1864" s="5"/>
      <c r="B1864" s="5"/>
      <c r="C1864" s="2" t="s">
        <v>1300</v>
      </c>
      <c r="D1864" s="194">
        <v>262</v>
      </c>
      <c r="E1864" s="97">
        <v>210.45</v>
      </c>
      <c r="F1864" s="277" t="s">
        <v>624</v>
      </c>
      <c r="G1864" s="199">
        <v>103760</v>
      </c>
      <c r="H1864" s="199">
        <v>38808.000000000007</v>
      </c>
      <c r="I1864" s="199">
        <f t="shared" si="1735"/>
        <v>142568</v>
      </c>
      <c r="J1864" s="199">
        <f t="shared" si="1753"/>
        <v>21836292</v>
      </c>
      <c r="K1864" s="199">
        <f t="shared" si="1754"/>
        <v>8167143.6000000015</v>
      </c>
      <c r="L1864" s="199">
        <f t="shared" si="1755"/>
        <v>30003435.599999998</v>
      </c>
      <c r="M1864" s="579">
        <f>'KL TTHT CV DOT 2'!P1863</f>
        <v>0</v>
      </c>
      <c r="N1864" s="579">
        <f>'KL TTHT CV DOT 2'!Q1863</f>
        <v>0</v>
      </c>
      <c r="O1864" s="579">
        <f t="shared" si="1746"/>
        <v>0</v>
      </c>
      <c r="P1864" s="554">
        <f t="shared" si="1707"/>
        <v>0</v>
      </c>
      <c r="Q1864" s="199"/>
      <c r="R1864" s="199"/>
      <c r="S1864" s="554" t="e">
        <f>#REF!+Q1864+R1864</f>
        <v>#REF!</v>
      </c>
      <c r="T1864" s="265">
        <f t="shared" si="1756"/>
        <v>0</v>
      </c>
      <c r="U1864" s="265">
        <f t="shared" si="1757"/>
        <v>0</v>
      </c>
      <c r="V1864" s="265">
        <f t="shared" si="1712"/>
        <v>0</v>
      </c>
      <c r="W1864" s="265">
        <f t="shared" si="1758"/>
        <v>0</v>
      </c>
      <c r="X1864" s="265">
        <f t="shared" si="1759"/>
        <v>0</v>
      </c>
      <c r="Y1864" s="265">
        <f t="shared" si="1760"/>
        <v>0</v>
      </c>
      <c r="Z1864" s="265">
        <f t="shared" si="1761"/>
        <v>0</v>
      </c>
      <c r="AA1864" s="990"/>
    </row>
    <row r="1865" spans="1:27" s="7" customFormat="1" outlineLevel="2">
      <c r="A1865" s="5"/>
      <c r="B1865" s="5"/>
      <c r="C1865" s="2" t="s">
        <v>1301</v>
      </c>
      <c r="D1865" s="194">
        <v>0</v>
      </c>
      <c r="E1865" s="97">
        <v>0</v>
      </c>
      <c r="F1865" s="277" t="s">
        <v>624</v>
      </c>
      <c r="G1865" s="199">
        <v>129600</v>
      </c>
      <c r="H1865" s="199">
        <v>42560.000000000007</v>
      </c>
      <c r="I1865" s="199">
        <f t="shared" si="1735"/>
        <v>172160</v>
      </c>
      <c r="J1865" s="199">
        <f t="shared" si="1753"/>
        <v>0</v>
      </c>
      <c r="K1865" s="199">
        <f t="shared" si="1754"/>
        <v>0</v>
      </c>
      <c r="L1865" s="199">
        <f t="shared" si="1755"/>
        <v>0</v>
      </c>
      <c r="M1865" s="579">
        <f>'KL TTHT CV DOT 2'!P1864</f>
        <v>0</v>
      </c>
      <c r="N1865" s="579">
        <f>'KL TTHT CV DOT 2'!Q1864</f>
        <v>0</v>
      </c>
      <c r="O1865" s="579">
        <f t="shared" si="1746"/>
        <v>0</v>
      </c>
      <c r="P1865" s="554">
        <f t="shared" si="1707"/>
        <v>0</v>
      </c>
      <c r="Q1865" s="199"/>
      <c r="R1865" s="199"/>
      <c r="S1865" s="554" t="e">
        <f>#REF!+Q1865+R1865</f>
        <v>#REF!</v>
      </c>
      <c r="T1865" s="265">
        <f t="shared" si="1756"/>
        <v>0</v>
      </c>
      <c r="U1865" s="265">
        <f t="shared" si="1757"/>
        <v>0</v>
      </c>
      <c r="V1865" s="265">
        <f t="shared" si="1712"/>
        <v>0</v>
      </c>
      <c r="W1865" s="265">
        <f t="shared" si="1758"/>
        <v>0</v>
      </c>
      <c r="X1865" s="265">
        <f t="shared" si="1759"/>
        <v>0</v>
      </c>
      <c r="Y1865" s="265">
        <f t="shared" si="1760"/>
        <v>0</v>
      </c>
      <c r="Z1865" s="265">
        <f t="shared" si="1761"/>
        <v>0</v>
      </c>
      <c r="AA1865" s="990"/>
    </row>
    <row r="1866" spans="1:27" s="7" customFormat="1" outlineLevel="2">
      <c r="A1866" s="5"/>
      <c r="B1866" s="5"/>
      <c r="C1866" s="2" t="s">
        <v>1302</v>
      </c>
      <c r="D1866" s="194">
        <v>18</v>
      </c>
      <c r="E1866" s="97">
        <v>27.599999999999998</v>
      </c>
      <c r="F1866" s="277" t="s">
        <v>624</v>
      </c>
      <c r="G1866" s="199">
        <v>147310.3448275862</v>
      </c>
      <c r="H1866" s="199">
        <v>49392.000000000007</v>
      </c>
      <c r="I1866" s="199">
        <f t="shared" si="1735"/>
        <v>196702.3448275862</v>
      </c>
      <c r="J1866" s="199">
        <f t="shared" si="1753"/>
        <v>4065765.5172413788</v>
      </c>
      <c r="K1866" s="199">
        <f t="shared" si="1754"/>
        <v>1363219.2000000002</v>
      </c>
      <c r="L1866" s="199">
        <f t="shared" si="1755"/>
        <v>5428984.7172413785</v>
      </c>
      <c r="M1866" s="579">
        <f>'KL TTHT CV DOT 2'!P1865</f>
        <v>0</v>
      </c>
      <c r="N1866" s="579">
        <f>'KL TTHT CV DOT 2'!Q1865</f>
        <v>0</v>
      </c>
      <c r="O1866" s="579">
        <f t="shared" si="1746"/>
        <v>0</v>
      </c>
      <c r="P1866" s="554">
        <f t="shared" si="1707"/>
        <v>0</v>
      </c>
      <c r="Q1866" s="199"/>
      <c r="R1866" s="199"/>
      <c r="S1866" s="554" t="e">
        <f>#REF!+Q1866+R1866</f>
        <v>#REF!</v>
      </c>
      <c r="T1866" s="265">
        <f t="shared" si="1756"/>
        <v>0</v>
      </c>
      <c r="U1866" s="265">
        <f t="shared" si="1757"/>
        <v>0</v>
      </c>
      <c r="V1866" s="265">
        <f t="shared" si="1712"/>
        <v>0</v>
      </c>
      <c r="W1866" s="265">
        <f t="shared" si="1758"/>
        <v>0</v>
      </c>
      <c r="X1866" s="265">
        <f t="shared" si="1759"/>
        <v>0</v>
      </c>
      <c r="Y1866" s="265">
        <f t="shared" si="1760"/>
        <v>0</v>
      </c>
      <c r="Z1866" s="265">
        <f t="shared" si="1761"/>
        <v>0</v>
      </c>
      <c r="AA1866" s="990"/>
    </row>
    <row r="1867" spans="1:27" s="7" customFormat="1" outlineLevel="2">
      <c r="A1867" s="5"/>
      <c r="B1867" s="5"/>
      <c r="C1867" s="2" t="s">
        <v>1303</v>
      </c>
      <c r="D1867" s="194">
        <v>54</v>
      </c>
      <c r="E1867" s="97">
        <v>52.9</v>
      </c>
      <c r="F1867" s="277" t="s">
        <v>624</v>
      </c>
      <c r="G1867" s="199">
        <v>234206.89655172414</v>
      </c>
      <c r="H1867" s="199">
        <v>63504.000000000007</v>
      </c>
      <c r="I1867" s="199">
        <f t="shared" si="1735"/>
        <v>297710.89655172417</v>
      </c>
      <c r="J1867" s="199">
        <f t="shared" si="1753"/>
        <v>12389544.827586208</v>
      </c>
      <c r="K1867" s="199">
        <f t="shared" si="1754"/>
        <v>3359361.6</v>
      </c>
      <c r="L1867" s="199">
        <f t="shared" si="1755"/>
        <v>15748906.427586209</v>
      </c>
      <c r="M1867" s="579">
        <f>'KL TTHT CV DOT 2'!P1866</f>
        <v>0</v>
      </c>
      <c r="N1867" s="579">
        <f>'KL TTHT CV DOT 2'!Q1866</f>
        <v>0</v>
      </c>
      <c r="O1867" s="579">
        <f t="shared" si="1746"/>
        <v>0</v>
      </c>
      <c r="P1867" s="554">
        <f t="shared" si="1707"/>
        <v>0</v>
      </c>
      <c r="Q1867" s="199"/>
      <c r="R1867" s="199"/>
      <c r="S1867" s="554" t="e">
        <f>#REF!+Q1867+R1867</f>
        <v>#REF!</v>
      </c>
      <c r="T1867" s="265">
        <f t="shared" si="1756"/>
        <v>0</v>
      </c>
      <c r="U1867" s="265">
        <f t="shared" si="1757"/>
        <v>0</v>
      </c>
      <c r="V1867" s="265">
        <f t="shared" si="1712"/>
        <v>0</v>
      </c>
      <c r="W1867" s="265">
        <f t="shared" si="1758"/>
        <v>0</v>
      </c>
      <c r="X1867" s="265">
        <f t="shared" si="1759"/>
        <v>0</v>
      </c>
      <c r="Y1867" s="265">
        <f t="shared" si="1760"/>
        <v>0</v>
      </c>
      <c r="Z1867" s="265">
        <f t="shared" si="1761"/>
        <v>0</v>
      </c>
      <c r="AA1867" s="990"/>
    </row>
    <row r="1868" spans="1:27" s="7" customFormat="1" outlineLevel="2">
      <c r="A1868" s="5"/>
      <c r="B1868" s="5"/>
      <c r="C1868" s="2" t="s">
        <v>1220</v>
      </c>
      <c r="D1868" s="194">
        <v>1</v>
      </c>
      <c r="E1868" s="97">
        <v>1</v>
      </c>
      <c r="F1868" s="277" t="s">
        <v>619</v>
      </c>
      <c r="G1868" s="199">
        <v>2691387.431034483</v>
      </c>
      <c r="H1868" s="199">
        <v>807416.2293103449</v>
      </c>
      <c r="I1868" s="199">
        <f t="shared" si="1735"/>
        <v>3498803.6603448279</v>
      </c>
      <c r="J1868" s="199">
        <f t="shared" si="1753"/>
        <v>2691387.431034483</v>
      </c>
      <c r="K1868" s="199">
        <f t="shared" si="1754"/>
        <v>807416.2293103449</v>
      </c>
      <c r="L1868" s="199">
        <f t="shared" si="1755"/>
        <v>3498803.6603448279</v>
      </c>
      <c r="M1868" s="579">
        <f>'KL TTHT CV DOT 2'!P1867</f>
        <v>0</v>
      </c>
      <c r="N1868" s="579">
        <f>'KL TTHT CV DOT 2'!Q1867</f>
        <v>0</v>
      </c>
      <c r="O1868" s="579">
        <f t="shared" si="1746"/>
        <v>0</v>
      </c>
      <c r="P1868" s="554">
        <f t="shared" si="1707"/>
        <v>0</v>
      </c>
      <c r="Q1868" s="199"/>
      <c r="R1868" s="199"/>
      <c r="S1868" s="554" t="e">
        <f>#REF!+Q1868+R1868</f>
        <v>#REF!</v>
      </c>
      <c r="T1868" s="265">
        <f t="shared" si="1756"/>
        <v>0</v>
      </c>
      <c r="U1868" s="265">
        <f t="shared" si="1757"/>
        <v>0</v>
      </c>
      <c r="V1868" s="265">
        <f t="shared" si="1712"/>
        <v>0</v>
      </c>
      <c r="W1868" s="265">
        <f t="shared" si="1758"/>
        <v>0</v>
      </c>
      <c r="X1868" s="265">
        <f t="shared" si="1759"/>
        <v>0</v>
      </c>
      <c r="Y1868" s="265">
        <f t="shared" si="1760"/>
        <v>0</v>
      </c>
      <c r="Z1868" s="265">
        <f t="shared" si="1761"/>
        <v>0</v>
      </c>
      <c r="AA1868" s="990"/>
    </row>
    <row r="1869" spans="1:27" s="7" customFormat="1" outlineLevel="2">
      <c r="A1869" s="5"/>
      <c r="B1869" s="5"/>
      <c r="C1869" s="401" t="s">
        <v>1304</v>
      </c>
      <c r="D1869" s="194"/>
      <c r="E1869" s="97"/>
      <c r="F1869" s="277"/>
      <c r="G1869" s="199"/>
      <c r="H1869" s="199"/>
      <c r="I1869" s="199"/>
      <c r="J1869" s="174">
        <f>SUBTOTAL(9,J1870:J1877)</f>
        <v>14380586.124999998</v>
      </c>
      <c r="K1869" s="174">
        <f t="shared" ref="K1869:L1869" si="1762">SUBTOTAL(9,K1870:K1877)</f>
        <v>5959615.4334999993</v>
      </c>
      <c r="L1869" s="174">
        <f t="shared" si="1762"/>
        <v>20340201.558499999</v>
      </c>
      <c r="M1869" s="578">
        <f>'KL TTHT CV DOT 2'!P1868</f>
        <v>0</v>
      </c>
      <c r="N1869" s="578">
        <f>'KL TTHT CV DOT 2'!Q1868</f>
        <v>0</v>
      </c>
      <c r="O1869" s="578">
        <f t="shared" si="1746"/>
        <v>0</v>
      </c>
      <c r="P1869" s="558">
        <f t="shared" si="1707"/>
        <v>0</v>
      </c>
      <c r="Q1869" s="174"/>
      <c r="R1869" s="174"/>
      <c r="S1869" s="558" t="e">
        <f>#REF!+Q1869+R1869</f>
        <v>#REF!</v>
      </c>
      <c r="T1869" s="843">
        <f>SUBTOTAL(9,T1870:T1877)</f>
        <v>0</v>
      </c>
      <c r="U1869" s="843">
        <f t="shared" ref="U1869:V1869" si="1763">SUBTOTAL(9,U1870:U1877)</f>
        <v>0</v>
      </c>
      <c r="V1869" s="843">
        <f t="shared" si="1763"/>
        <v>0</v>
      </c>
      <c r="W1869" s="843">
        <f>SUBTOTAL(9,W1870:W1877)</f>
        <v>0</v>
      </c>
      <c r="X1869" s="843">
        <f t="shared" ref="X1869:Y1869" si="1764">SUBTOTAL(9,X1870:X1877)</f>
        <v>0</v>
      </c>
      <c r="Y1869" s="843">
        <f t="shared" si="1764"/>
        <v>0</v>
      </c>
      <c r="Z1869" s="843">
        <f t="shared" ref="Z1869" si="1765">SUBTOTAL(9,Z1870:Z1877)</f>
        <v>0</v>
      </c>
      <c r="AA1869" s="988"/>
    </row>
    <row r="1870" spans="1:27" s="7" customFormat="1" outlineLevel="2">
      <c r="A1870" s="5"/>
      <c r="B1870" s="5"/>
      <c r="C1870" s="2" t="s">
        <v>1305</v>
      </c>
      <c r="D1870" s="194">
        <v>78</v>
      </c>
      <c r="E1870" s="97">
        <v>112.69999999999999</v>
      </c>
      <c r="F1870" s="277" t="s">
        <v>624</v>
      </c>
      <c r="G1870" s="199">
        <v>15358.8</v>
      </c>
      <c r="H1870" s="199">
        <v>5600.0000000000009</v>
      </c>
      <c r="I1870" s="199">
        <f t="shared" si="1735"/>
        <v>20958.8</v>
      </c>
      <c r="J1870" s="199">
        <f t="shared" ref="J1870:J1877" si="1766">G1870*E1870</f>
        <v>1730936.7599999998</v>
      </c>
      <c r="K1870" s="199">
        <f t="shared" ref="K1870:K1877" si="1767">H1870*E1870</f>
        <v>631120</v>
      </c>
      <c r="L1870" s="199">
        <f t="shared" ref="L1870:L1877" si="1768">I1870*E1870</f>
        <v>2362056.7599999998</v>
      </c>
      <c r="M1870" s="579">
        <f>'KL TTHT CV DOT 2'!P1869</f>
        <v>0</v>
      </c>
      <c r="N1870" s="579">
        <f>'KL TTHT CV DOT 2'!Q1869</f>
        <v>0</v>
      </c>
      <c r="O1870" s="579">
        <f t="shared" si="1746"/>
        <v>0</v>
      </c>
      <c r="P1870" s="554">
        <f t="shared" si="1707"/>
        <v>0</v>
      </c>
      <c r="Q1870" s="199"/>
      <c r="R1870" s="199"/>
      <c r="S1870" s="554" t="e">
        <f>#REF!+Q1870+R1870</f>
        <v>#REF!</v>
      </c>
      <c r="T1870" s="265">
        <f t="shared" ref="T1870:T1877" si="1769">M1870*J1870</f>
        <v>0</v>
      </c>
      <c r="U1870" s="265">
        <f t="shared" ref="U1870:U1877" si="1770">M1870*K1870</f>
        <v>0</v>
      </c>
      <c r="V1870" s="265">
        <f t="shared" si="1712"/>
        <v>0</v>
      </c>
      <c r="W1870" s="265">
        <f t="shared" ref="W1870:W1877" si="1771">J1870*N1870</f>
        <v>0</v>
      </c>
      <c r="X1870" s="265">
        <f t="shared" ref="X1870:X1877" si="1772">K1870*N1870</f>
        <v>0</v>
      </c>
      <c r="Y1870" s="265">
        <f t="shared" ref="Y1870:Y1877" si="1773">W1870+X1870</f>
        <v>0</v>
      </c>
      <c r="Z1870" s="265">
        <f t="shared" ref="Z1870:Z1877" si="1774">V1870+Y1870</f>
        <v>0</v>
      </c>
      <c r="AA1870" s="990"/>
    </row>
    <row r="1871" spans="1:27" s="7" customFormat="1" outlineLevel="2">
      <c r="A1871" s="5"/>
      <c r="B1871" s="5"/>
      <c r="C1871" s="2" t="s">
        <v>1306</v>
      </c>
      <c r="D1871" s="194">
        <v>249</v>
      </c>
      <c r="E1871" s="97">
        <v>203.54999999999998</v>
      </c>
      <c r="F1871" s="277" t="s">
        <v>624</v>
      </c>
      <c r="G1871" s="199">
        <v>16754.399999999998</v>
      </c>
      <c r="H1871" s="199">
        <v>5644.8</v>
      </c>
      <c r="I1871" s="199">
        <f t="shared" si="1735"/>
        <v>22399.199999999997</v>
      </c>
      <c r="J1871" s="199">
        <f t="shared" si="1766"/>
        <v>3410358.1199999992</v>
      </c>
      <c r="K1871" s="199">
        <f t="shared" si="1767"/>
        <v>1148999.04</v>
      </c>
      <c r="L1871" s="199">
        <f t="shared" si="1768"/>
        <v>4559357.1599999992</v>
      </c>
      <c r="M1871" s="579">
        <f>'KL TTHT CV DOT 2'!P1870</f>
        <v>0</v>
      </c>
      <c r="N1871" s="579">
        <f>'KL TTHT CV DOT 2'!Q1870</f>
        <v>0</v>
      </c>
      <c r="O1871" s="579">
        <f t="shared" si="1746"/>
        <v>0</v>
      </c>
      <c r="P1871" s="554">
        <f t="shared" si="1707"/>
        <v>0</v>
      </c>
      <c r="Q1871" s="199"/>
      <c r="R1871" s="199"/>
      <c r="S1871" s="554" t="e">
        <f>#REF!+Q1871+R1871</f>
        <v>#REF!</v>
      </c>
      <c r="T1871" s="265">
        <f t="shared" si="1769"/>
        <v>0</v>
      </c>
      <c r="U1871" s="265">
        <f t="shared" si="1770"/>
        <v>0</v>
      </c>
      <c r="V1871" s="265">
        <f t="shared" si="1712"/>
        <v>0</v>
      </c>
      <c r="W1871" s="265">
        <f t="shared" si="1771"/>
        <v>0</v>
      </c>
      <c r="X1871" s="265">
        <f t="shared" si="1772"/>
        <v>0</v>
      </c>
      <c r="Y1871" s="265">
        <f t="shared" si="1773"/>
        <v>0</v>
      </c>
      <c r="Z1871" s="265">
        <f t="shared" si="1774"/>
        <v>0</v>
      </c>
      <c r="AA1871" s="990"/>
    </row>
    <row r="1872" spans="1:27" s="7" customFormat="1" outlineLevel="2">
      <c r="A1872" s="5"/>
      <c r="B1872" s="5"/>
      <c r="C1872" s="2" t="s">
        <v>1307</v>
      </c>
      <c r="D1872" s="194">
        <v>90</v>
      </c>
      <c r="E1872" s="97">
        <v>119.6</v>
      </c>
      <c r="F1872" s="277" t="s">
        <v>624</v>
      </c>
      <c r="G1872" s="199">
        <v>17871.599999999999</v>
      </c>
      <c r="H1872" s="199">
        <v>7728.0000000000009</v>
      </c>
      <c r="I1872" s="199">
        <f t="shared" si="1735"/>
        <v>25599.599999999999</v>
      </c>
      <c r="J1872" s="199">
        <f t="shared" si="1766"/>
        <v>2137443.36</v>
      </c>
      <c r="K1872" s="199">
        <f t="shared" si="1767"/>
        <v>924268.8</v>
      </c>
      <c r="L1872" s="199">
        <f t="shared" si="1768"/>
        <v>3061712.1599999997</v>
      </c>
      <c r="M1872" s="579">
        <f>'KL TTHT CV DOT 2'!P1871</f>
        <v>0</v>
      </c>
      <c r="N1872" s="579">
        <f>'KL TTHT CV DOT 2'!Q1871</f>
        <v>0</v>
      </c>
      <c r="O1872" s="579">
        <f t="shared" si="1746"/>
        <v>0</v>
      </c>
      <c r="P1872" s="554">
        <f t="shared" ref="P1872:P1935" si="1775">M1872+N1872+O1872</f>
        <v>0</v>
      </c>
      <c r="Q1872" s="199"/>
      <c r="R1872" s="199"/>
      <c r="S1872" s="554" t="e">
        <f>#REF!+Q1872+R1872</f>
        <v>#REF!</v>
      </c>
      <c r="T1872" s="265">
        <f t="shared" si="1769"/>
        <v>0</v>
      </c>
      <c r="U1872" s="265">
        <f t="shared" si="1770"/>
        <v>0</v>
      </c>
      <c r="V1872" s="265">
        <f t="shared" ref="V1872:V1935" si="1776">T1872+U1872</f>
        <v>0</v>
      </c>
      <c r="W1872" s="265">
        <f t="shared" si="1771"/>
        <v>0</v>
      </c>
      <c r="X1872" s="265">
        <f t="shared" si="1772"/>
        <v>0</v>
      </c>
      <c r="Y1872" s="265">
        <f t="shared" si="1773"/>
        <v>0</v>
      </c>
      <c r="Z1872" s="265">
        <f t="shared" si="1774"/>
        <v>0</v>
      </c>
      <c r="AA1872" s="990"/>
    </row>
    <row r="1873" spans="1:27" s="7" customFormat="1" outlineLevel="2">
      <c r="A1873" s="5"/>
      <c r="B1873" s="5"/>
      <c r="C1873" s="2" t="s">
        <v>1308</v>
      </c>
      <c r="D1873" s="194">
        <v>262</v>
      </c>
      <c r="E1873" s="97">
        <v>210.45</v>
      </c>
      <c r="F1873" s="277" t="s">
        <v>624</v>
      </c>
      <c r="G1873" s="199">
        <v>20664</v>
      </c>
      <c r="H1873" s="199">
        <v>9172.8000000000011</v>
      </c>
      <c r="I1873" s="199">
        <f t="shared" si="1735"/>
        <v>29836.800000000003</v>
      </c>
      <c r="J1873" s="199">
        <f t="shared" si="1766"/>
        <v>4348738.8</v>
      </c>
      <c r="K1873" s="199">
        <f t="shared" si="1767"/>
        <v>1930415.76</v>
      </c>
      <c r="L1873" s="199">
        <f t="shared" si="1768"/>
        <v>6279154.5600000005</v>
      </c>
      <c r="M1873" s="579">
        <f>'KL TTHT CV DOT 2'!P1872</f>
        <v>0</v>
      </c>
      <c r="N1873" s="579">
        <f>'KL TTHT CV DOT 2'!Q1872</f>
        <v>0</v>
      </c>
      <c r="O1873" s="579">
        <f t="shared" si="1746"/>
        <v>0</v>
      </c>
      <c r="P1873" s="554">
        <f t="shared" si="1775"/>
        <v>0</v>
      </c>
      <c r="Q1873" s="199"/>
      <c r="R1873" s="199"/>
      <c r="S1873" s="554" t="e">
        <f>#REF!+Q1873+R1873</f>
        <v>#REF!</v>
      </c>
      <c r="T1873" s="265">
        <f t="shared" si="1769"/>
        <v>0</v>
      </c>
      <c r="U1873" s="265">
        <f t="shared" si="1770"/>
        <v>0</v>
      </c>
      <c r="V1873" s="265">
        <f t="shared" si="1776"/>
        <v>0</v>
      </c>
      <c r="W1873" s="265">
        <f t="shared" si="1771"/>
        <v>0</v>
      </c>
      <c r="X1873" s="265">
        <f t="shared" si="1772"/>
        <v>0</v>
      </c>
      <c r="Y1873" s="265">
        <f t="shared" si="1773"/>
        <v>0</v>
      </c>
      <c r="Z1873" s="265">
        <f t="shared" si="1774"/>
        <v>0</v>
      </c>
      <c r="AA1873" s="990"/>
    </row>
    <row r="1874" spans="1:27" s="7" customFormat="1" outlineLevel="2">
      <c r="A1874" s="5"/>
      <c r="B1874" s="5"/>
      <c r="C1874" s="2" t="s">
        <v>1309</v>
      </c>
      <c r="D1874" s="194">
        <v>0</v>
      </c>
      <c r="E1874" s="97">
        <v>0</v>
      </c>
      <c r="F1874" s="277" t="s">
        <v>624</v>
      </c>
      <c r="G1874" s="199">
        <v>23176.799999999999</v>
      </c>
      <c r="H1874" s="199">
        <v>101595.20000000001</v>
      </c>
      <c r="I1874" s="199">
        <f t="shared" si="1735"/>
        <v>124772.00000000001</v>
      </c>
      <c r="J1874" s="199">
        <f t="shared" si="1766"/>
        <v>0</v>
      </c>
      <c r="K1874" s="199">
        <f t="shared" si="1767"/>
        <v>0</v>
      </c>
      <c r="L1874" s="199">
        <f t="shared" si="1768"/>
        <v>0</v>
      </c>
      <c r="M1874" s="579">
        <f>'KL TTHT CV DOT 2'!P1873</f>
        <v>0</v>
      </c>
      <c r="N1874" s="579">
        <f>'KL TTHT CV DOT 2'!Q1873</f>
        <v>0</v>
      </c>
      <c r="O1874" s="579">
        <f t="shared" si="1746"/>
        <v>0</v>
      </c>
      <c r="P1874" s="554">
        <f t="shared" si="1775"/>
        <v>0</v>
      </c>
      <c r="Q1874" s="199"/>
      <c r="R1874" s="199"/>
      <c r="S1874" s="554" t="e">
        <f>#REF!+Q1874+R1874</f>
        <v>#REF!</v>
      </c>
      <c r="T1874" s="265">
        <f t="shared" si="1769"/>
        <v>0</v>
      </c>
      <c r="U1874" s="265">
        <f t="shared" si="1770"/>
        <v>0</v>
      </c>
      <c r="V1874" s="265">
        <f t="shared" si="1776"/>
        <v>0</v>
      </c>
      <c r="W1874" s="265">
        <f t="shared" si="1771"/>
        <v>0</v>
      </c>
      <c r="X1874" s="265">
        <f t="shared" si="1772"/>
        <v>0</v>
      </c>
      <c r="Y1874" s="265">
        <f t="shared" si="1773"/>
        <v>0</v>
      </c>
      <c r="Z1874" s="265">
        <f t="shared" si="1774"/>
        <v>0</v>
      </c>
      <c r="AA1874" s="990"/>
    </row>
    <row r="1875" spans="1:27" s="7" customFormat="1" outlineLevel="2">
      <c r="A1875" s="5"/>
      <c r="B1875" s="5"/>
      <c r="C1875" s="2" t="s">
        <v>1310</v>
      </c>
      <c r="D1875" s="194">
        <v>18</v>
      </c>
      <c r="E1875" s="97">
        <v>27.599999999999998</v>
      </c>
      <c r="F1875" s="277" t="s">
        <v>624</v>
      </c>
      <c r="G1875" s="199">
        <v>24852</v>
      </c>
      <c r="H1875" s="199">
        <v>11995.2</v>
      </c>
      <c r="I1875" s="199">
        <f t="shared" si="1735"/>
        <v>36847.199999999997</v>
      </c>
      <c r="J1875" s="199">
        <f t="shared" si="1766"/>
        <v>685915.2</v>
      </c>
      <c r="K1875" s="199">
        <f t="shared" si="1767"/>
        <v>331067.52000000002</v>
      </c>
      <c r="L1875" s="199">
        <f t="shared" si="1768"/>
        <v>1016982.7199999999</v>
      </c>
      <c r="M1875" s="579">
        <f>'KL TTHT CV DOT 2'!P1874</f>
        <v>0</v>
      </c>
      <c r="N1875" s="579">
        <f>'KL TTHT CV DOT 2'!Q1874</f>
        <v>0</v>
      </c>
      <c r="O1875" s="579">
        <f t="shared" si="1746"/>
        <v>0</v>
      </c>
      <c r="P1875" s="554">
        <f t="shared" si="1775"/>
        <v>0</v>
      </c>
      <c r="Q1875" s="199"/>
      <c r="R1875" s="199"/>
      <c r="S1875" s="554" t="e">
        <f>#REF!+Q1875+R1875</f>
        <v>#REF!</v>
      </c>
      <c r="T1875" s="265">
        <f t="shared" si="1769"/>
        <v>0</v>
      </c>
      <c r="U1875" s="265">
        <f t="shared" si="1770"/>
        <v>0</v>
      </c>
      <c r="V1875" s="265">
        <f t="shared" si="1776"/>
        <v>0</v>
      </c>
      <c r="W1875" s="265">
        <f t="shared" si="1771"/>
        <v>0</v>
      </c>
      <c r="X1875" s="265">
        <f t="shared" si="1772"/>
        <v>0</v>
      </c>
      <c r="Y1875" s="265">
        <f t="shared" si="1773"/>
        <v>0</v>
      </c>
      <c r="Z1875" s="265">
        <f t="shared" si="1774"/>
        <v>0</v>
      </c>
      <c r="AA1875" s="990"/>
    </row>
    <row r="1876" spans="1:27" s="7" customFormat="1" outlineLevel="2">
      <c r="A1876" s="5"/>
      <c r="B1876" s="5"/>
      <c r="C1876" s="2" t="s">
        <v>1311</v>
      </c>
      <c r="D1876" s="194">
        <v>54</v>
      </c>
      <c r="E1876" s="97">
        <v>52.9</v>
      </c>
      <c r="F1876" s="277" t="s">
        <v>624</v>
      </c>
      <c r="G1876" s="199">
        <v>28203.599999999999</v>
      </c>
      <c r="H1876" s="199">
        <v>15523.2</v>
      </c>
      <c r="I1876" s="199">
        <f t="shared" si="1735"/>
        <v>43726.8</v>
      </c>
      <c r="J1876" s="199">
        <f t="shared" si="1766"/>
        <v>1491970.44</v>
      </c>
      <c r="K1876" s="199">
        <f t="shared" si="1767"/>
        <v>821177.28</v>
      </c>
      <c r="L1876" s="199">
        <f t="shared" si="1768"/>
        <v>2313147.7200000002</v>
      </c>
      <c r="M1876" s="579">
        <f>'KL TTHT CV DOT 2'!P1875</f>
        <v>0</v>
      </c>
      <c r="N1876" s="579">
        <f>'KL TTHT CV DOT 2'!Q1875</f>
        <v>0</v>
      </c>
      <c r="O1876" s="579">
        <f t="shared" si="1746"/>
        <v>0</v>
      </c>
      <c r="P1876" s="554">
        <f t="shared" si="1775"/>
        <v>0</v>
      </c>
      <c r="Q1876" s="199"/>
      <c r="R1876" s="199"/>
      <c r="S1876" s="554" t="e">
        <f>#REF!+Q1876+R1876</f>
        <v>#REF!</v>
      </c>
      <c r="T1876" s="265">
        <f t="shared" si="1769"/>
        <v>0</v>
      </c>
      <c r="U1876" s="265">
        <f t="shared" si="1770"/>
        <v>0</v>
      </c>
      <c r="V1876" s="265">
        <f t="shared" si="1776"/>
        <v>0</v>
      </c>
      <c r="W1876" s="265">
        <f t="shared" si="1771"/>
        <v>0</v>
      </c>
      <c r="X1876" s="265">
        <f t="shared" si="1772"/>
        <v>0</v>
      </c>
      <c r="Y1876" s="265">
        <f t="shared" si="1773"/>
        <v>0</v>
      </c>
      <c r="Z1876" s="265">
        <f t="shared" si="1774"/>
        <v>0</v>
      </c>
      <c r="AA1876" s="990"/>
    </row>
    <row r="1877" spans="1:27" s="7" customFormat="1" outlineLevel="2">
      <c r="A1877" s="5"/>
      <c r="B1877" s="5"/>
      <c r="C1877" s="2" t="s">
        <v>657</v>
      </c>
      <c r="D1877" s="194">
        <v>1</v>
      </c>
      <c r="E1877" s="97">
        <v>1</v>
      </c>
      <c r="F1877" s="277" t="s">
        <v>619</v>
      </c>
      <c r="G1877" s="199">
        <v>575223.44499999995</v>
      </c>
      <c r="H1877" s="199">
        <v>172567.03349999999</v>
      </c>
      <c r="I1877" s="199">
        <f t="shared" si="1735"/>
        <v>747790.47849999997</v>
      </c>
      <c r="J1877" s="199">
        <f t="shared" si="1766"/>
        <v>575223.44499999995</v>
      </c>
      <c r="K1877" s="199">
        <f t="shared" si="1767"/>
        <v>172567.03349999999</v>
      </c>
      <c r="L1877" s="199">
        <f t="shared" si="1768"/>
        <v>747790.47849999997</v>
      </c>
      <c r="M1877" s="579">
        <f>'KL TTHT CV DOT 2'!P1876</f>
        <v>0</v>
      </c>
      <c r="N1877" s="579">
        <f>'KL TTHT CV DOT 2'!Q1876</f>
        <v>0</v>
      </c>
      <c r="O1877" s="579">
        <f t="shared" si="1746"/>
        <v>0</v>
      </c>
      <c r="P1877" s="554">
        <f t="shared" si="1775"/>
        <v>0</v>
      </c>
      <c r="Q1877" s="199"/>
      <c r="R1877" s="199"/>
      <c r="S1877" s="554" t="e">
        <f>#REF!+Q1877+R1877</f>
        <v>#REF!</v>
      </c>
      <c r="T1877" s="265">
        <f t="shared" si="1769"/>
        <v>0</v>
      </c>
      <c r="U1877" s="265">
        <f t="shared" si="1770"/>
        <v>0</v>
      </c>
      <c r="V1877" s="265">
        <f t="shared" si="1776"/>
        <v>0</v>
      </c>
      <c r="W1877" s="265">
        <f t="shared" si="1771"/>
        <v>0</v>
      </c>
      <c r="X1877" s="265">
        <f t="shared" si="1772"/>
        <v>0</v>
      </c>
      <c r="Y1877" s="265">
        <f t="shared" si="1773"/>
        <v>0</v>
      </c>
      <c r="Z1877" s="265">
        <f t="shared" si="1774"/>
        <v>0</v>
      </c>
      <c r="AA1877" s="990"/>
    </row>
    <row r="1878" spans="1:27" s="7" customFormat="1" outlineLevel="2">
      <c r="A1878" s="5"/>
      <c r="B1878" s="5"/>
      <c r="C1878" s="401" t="s">
        <v>1312</v>
      </c>
      <c r="D1878" s="194"/>
      <c r="E1878" s="97"/>
      <c r="F1878" s="277"/>
      <c r="G1878" s="199"/>
      <c r="H1878" s="199"/>
      <c r="I1878" s="199"/>
      <c r="J1878" s="174">
        <f>SUBTOTAL(9,J1879:J1883)</f>
        <v>3756725.2800000003</v>
      </c>
      <c r="K1878" s="174">
        <f t="shared" ref="K1878:L1878" si="1777">SUBTOTAL(9,K1879:K1883)</f>
        <v>3113650.8480000007</v>
      </c>
      <c r="L1878" s="174">
        <f t="shared" si="1777"/>
        <v>6870376.1280000005</v>
      </c>
      <c r="M1878" s="578">
        <f>'KL TTHT CV DOT 2'!P1877</f>
        <v>0</v>
      </c>
      <c r="N1878" s="578">
        <f>'KL TTHT CV DOT 2'!Q1877</f>
        <v>0</v>
      </c>
      <c r="O1878" s="578">
        <f t="shared" si="1746"/>
        <v>0</v>
      </c>
      <c r="P1878" s="558">
        <f t="shared" si="1775"/>
        <v>0</v>
      </c>
      <c r="Q1878" s="174"/>
      <c r="R1878" s="174"/>
      <c r="S1878" s="558" t="e">
        <f>#REF!+Q1878+R1878</f>
        <v>#REF!</v>
      </c>
      <c r="T1878" s="843">
        <f>SUBTOTAL(9,T1879:T1883)</f>
        <v>0</v>
      </c>
      <c r="U1878" s="843">
        <f t="shared" ref="U1878:V1878" si="1778">SUBTOTAL(9,U1879:U1883)</f>
        <v>0</v>
      </c>
      <c r="V1878" s="843">
        <f t="shared" si="1778"/>
        <v>0</v>
      </c>
      <c r="W1878" s="843">
        <f>SUBTOTAL(9,W1879:W1883)</f>
        <v>0</v>
      </c>
      <c r="X1878" s="843">
        <f t="shared" ref="X1878:Y1878" si="1779">SUBTOTAL(9,X1879:X1883)</f>
        <v>0</v>
      </c>
      <c r="Y1878" s="843">
        <f t="shared" si="1779"/>
        <v>0</v>
      </c>
      <c r="Z1878" s="843">
        <f t="shared" ref="Z1878" si="1780">SUBTOTAL(9,Z1879:Z1883)</f>
        <v>0</v>
      </c>
      <c r="AA1878" s="988"/>
    </row>
    <row r="1879" spans="1:27" s="7" customFormat="1" outlineLevel="2">
      <c r="A1879" s="5"/>
      <c r="B1879" s="5"/>
      <c r="C1879" s="2" t="s">
        <v>1313</v>
      </c>
      <c r="D1879" s="194">
        <v>124</v>
      </c>
      <c r="E1879" s="97">
        <v>127.60000000000001</v>
      </c>
      <c r="F1879" s="277" t="s">
        <v>624</v>
      </c>
      <c r="G1879" s="199">
        <v>8236.8000000000011</v>
      </c>
      <c r="H1879" s="199">
        <v>11743.2</v>
      </c>
      <c r="I1879" s="199">
        <f t="shared" si="1735"/>
        <v>19980</v>
      </c>
      <c r="J1879" s="199">
        <f>G1879*E1879</f>
        <v>1051015.6800000002</v>
      </c>
      <c r="K1879" s="199">
        <f>H1879*E1879</f>
        <v>1498432.3200000003</v>
      </c>
      <c r="L1879" s="199">
        <f>I1879*E1879</f>
        <v>2549448</v>
      </c>
      <c r="M1879" s="579">
        <f>'KL TTHT CV DOT 2'!P1878</f>
        <v>0</v>
      </c>
      <c r="N1879" s="579">
        <f>'KL TTHT CV DOT 2'!Q1878</f>
        <v>0</v>
      </c>
      <c r="O1879" s="579">
        <f t="shared" si="1746"/>
        <v>0</v>
      </c>
      <c r="P1879" s="554">
        <f t="shared" si="1775"/>
        <v>0</v>
      </c>
      <c r="Q1879" s="199"/>
      <c r="R1879" s="199"/>
      <c r="S1879" s="554" t="e">
        <f>#REF!+Q1879+R1879</f>
        <v>#REF!</v>
      </c>
      <c r="T1879" s="265">
        <f>M1879*J1879</f>
        <v>0</v>
      </c>
      <c r="U1879" s="265">
        <f>M1879*K1879</f>
        <v>0</v>
      </c>
      <c r="V1879" s="265">
        <f t="shared" si="1776"/>
        <v>0</v>
      </c>
      <c r="W1879" s="265">
        <f>J1879*N1879</f>
        <v>0</v>
      </c>
      <c r="X1879" s="265">
        <f>K1879*N1879</f>
        <v>0</v>
      </c>
      <c r="Y1879" s="265">
        <f t="shared" ref="Y1879:Y1883" si="1781">W1879+X1879</f>
        <v>0</v>
      </c>
      <c r="Z1879" s="265">
        <f>V1879+Y1879</f>
        <v>0</v>
      </c>
      <c r="AA1879" s="990"/>
    </row>
    <row r="1880" spans="1:27" s="7" customFormat="1" outlineLevel="2">
      <c r="A1880" s="5"/>
      <c r="B1880" s="5"/>
      <c r="C1880" s="2" t="s">
        <v>1315</v>
      </c>
      <c r="D1880" s="194">
        <v>59</v>
      </c>
      <c r="E1880" s="97">
        <v>72.600000000000009</v>
      </c>
      <c r="F1880" s="277" t="s">
        <v>624</v>
      </c>
      <c r="G1880" s="199">
        <v>16286.400000000001</v>
      </c>
      <c r="H1880" s="199">
        <v>12639.2</v>
      </c>
      <c r="I1880" s="199">
        <f t="shared" si="1735"/>
        <v>28925.600000000002</v>
      </c>
      <c r="J1880" s="199">
        <f>G1880*E1880</f>
        <v>1182392.6400000001</v>
      </c>
      <c r="K1880" s="199">
        <f>H1880*E1880</f>
        <v>917605.92000000016</v>
      </c>
      <c r="L1880" s="199">
        <f>I1880*E1880</f>
        <v>2099998.5600000005</v>
      </c>
      <c r="M1880" s="579">
        <f>'KL TTHT CV DOT 2'!P1879</f>
        <v>0</v>
      </c>
      <c r="N1880" s="579">
        <f>'KL TTHT CV DOT 2'!Q1879</f>
        <v>0</v>
      </c>
      <c r="O1880" s="579">
        <f t="shared" si="1746"/>
        <v>0</v>
      </c>
      <c r="P1880" s="554">
        <f t="shared" si="1775"/>
        <v>0</v>
      </c>
      <c r="Q1880" s="199"/>
      <c r="R1880" s="199"/>
      <c r="S1880" s="554" t="e">
        <f>#REF!+Q1880+R1880</f>
        <v>#REF!</v>
      </c>
      <c r="T1880" s="265">
        <f>M1880*J1880</f>
        <v>0</v>
      </c>
      <c r="U1880" s="265">
        <f>M1880*K1880</f>
        <v>0</v>
      </c>
      <c r="V1880" s="265">
        <f t="shared" si="1776"/>
        <v>0</v>
      </c>
      <c r="W1880" s="265">
        <f>J1880*N1880</f>
        <v>0</v>
      </c>
      <c r="X1880" s="265">
        <f>K1880*N1880</f>
        <v>0</v>
      </c>
      <c r="Y1880" s="265">
        <f t="shared" si="1781"/>
        <v>0</v>
      </c>
      <c r="Z1880" s="265">
        <f>V1880+Y1880</f>
        <v>0</v>
      </c>
      <c r="AA1880" s="990"/>
    </row>
    <row r="1881" spans="1:27" s="7" customFormat="1" outlineLevel="2">
      <c r="A1881" s="5"/>
      <c r="B1881" s="5"/>
      <c r="C1881" s="2" t="s">
        <v>1316</v>
      </c>
      <c r="D1881" s="194">
        <v>33</v>
      </c>
      <c r="E1881" s="97">
        <v>29.700000000000003</v>
      </c>
      <c r="F1881" s="277" t="s">
        <v>624</v>
      </c>
      <c r="G1881" s="199">
        <v>21528</v>
      </c>
      <c r="H1881" s="199">
        <v>14560.000000000002</v>
      </c>
      <c r="I1881" s="199">
        <f t="shared" si="1735"/>
        <v>36088</v>
      </c>
      <c r="J1881" s="199">
        <f>G1881*E1881</f>
        <v>639381.60000000009</v>
      </c>
      <c r="K1881" s="199">
        <f>H1881*E1881</f>
        <v>432432.00000000012</v>
      </c>
      <c r="L1881" s="199">
        <f>I1881*E1881</f>
        <v>1071813.6000000001</v>
      </c>
      <c r="M1881" s="579">
        <f>'KL TTHT CV DOT 2'!P1880</f>
        <v>0</v>
      </c>
      <c r="N1881" s="579">
        <f>'KL TTHT CV DOT 2'!Q1880</f>
        <v>0</v>
      </c>
      <c r="O1881" s="579">
        <f t="shared" si="1746"/>
        <v>0</v>
      </c>
      <c r="P1881" s="554">
        <f t="shared" si="1775"/>
        <v>0</v>
      </c>
      <c r="Q1881" s="199"/>
      <c r="R1881" s="199"/>
      <c r="S1881" s="554" t="e">
        <f>#REF!+Q1881+R1881</f>
        <v>#REF!</v>
      </c>
      <c r="T1881" s="265">
        <f>M1881*J1881</f>
        <v>0</v>
      </c>
      <c r="U1881" s="265">
        <f>M1881*K1881</f>
        <v>0</v>
      </c>
      <c r="V1881" s="265">
        <f t="shared" si="1776"/>
        <v>0</v>
      </c>
      <c r="W1881" s="265">
        <f>J1881*N1881</f>
        <v>0</v>
      </c>
      <c r="X1881" s="265">
        <f>K1881*N1881</f>
        <v>0</v>
      </c>
      <c r="Y1881" s="265">
        <f t="shared" si="1781"/>
        <v>0</v>
      </c>
      <c r="Z1881" s="265">
        <f>V1881+Y1881</f>
        <v>0</v>
      </c>
      <c r="AA1881" s="990"/>
    </row>
    <row r="1882" spans="1:27" s="7" customFormat="1" outlineLevel="2">
      <c r="A1882" s="5"/>
      <c r="B1882" s="5"/>
      <c r="C1882" s="2" t="s">
        <v>1318</v>
      </c>
      <c r="D1882" s="194">
        <v>1</v>
      </c>
      <c r="E1882" s="97">
        <v>1</v>
      </c>
      <c r="F1882" s="277" t="s">
        <v>619</v>
      </c>
      <c r="G1882" s="199">
        <v>662951.52000000014</v>
      </c>
      <c r="H1882" s="199">
        <v>198885.45600000003</v>
      </c>
      <c r="I1882" s="199">
        <f>SUM(G1882:H1882)</f>
        <v>861836.97600000014</v>
      </c>
      <c r="J1882" s="199">
        <f>G1882*E1882</f>
        <v>662951.52000000014</v>
      </c>
      <c r="K1882" s="199">
        <f>H1882*E1882</f>
        <v>198885.45600000003</v>
      </c>
      <c r="L1882" s="199">
        <f>I1882*E1882</f>
        <v>861836.97600000014</v>
      </c>
      <c r="M1882" s="579">
        <f>'KL TTHT CV DOT 2'!P1881</f>
        <v>0</v>
      </c>
      <c r="N1882" s="579">
        <f>'KL TTHT CV DOT 2'!Q1881</f>
        <v>0</v>
      </c>
      <c r="O1882" s="579">
        <f t="shared" si="1746"/>
        <v>0</v>
      </c>
      <c r="P1882" s="554">
        <f t="shared" si="1775"/>
        <v>0</v>
      </c>
      <c r="Q1882" s="199"/>
      <c r="R1882" s="199"/>
      <c r="S1882" s="554" t="e">
        <f>#REF!+Q1882+R1882</f>
        <v>#REF!</v>
      </c>
      <c r="T1882" s="265">
        <f>M1882*J1882</f>
        <v>0</v>
      </c>
      <c r="U1882" s="265">
        <f>M1882*K1882</f>
        <v>0</v>
      </c>
      <c r="V1882" s="265">
        <f t="shared" si="1776"/>
        <v>0</v>
      </c>
      <c r="W1882" s="265">
        <f>J1882*N1882</f>
        <v>0</v>
      </c>
      <c r="X1882" s="265">
        <f>K1882*N1882</f>
        <v>0</v>
      </c>
      <c r="Y1882" s="265">
        <f t="shared" si="1781"/>
        <v>0</v>
      </c>
      <c r="Z1882" s="265">
        <f>V1882+Y1882</f>
        <v>0</v>
      </c>
      <c r="AA1882" s="990"/>
    </row>
    <row r="1883" spans="1:27" s="7" customFormat="1" outlineLevel="2">
      <c r="A1883" s="5"/>
      <c r="B1883" s="5"/>
      <c r="C1883" s="2" t="s">
        <v>1220</v>
      </c>
      <c r="D1883" s="194">
        <v>1</v>
      </c>
      <c r="E1883" s="97">
        <v>1</v>
      </c>
      <c r="F1883" s="277" t="s">
        <v>619</v>
      </c>
      <c r="G1883" s="199">
        <v>220983.84000000005</v>
      </c>
      <c r="H1883" s="199">
        <v>66295.152000000016</v>
      </c>
      <c r="I1883" s="199">
        <f t="shared" si="1735"/>
        <v>287278.99200000009</v>
      </c>
      <c r="J1883" s="199">
        <f>G1883*E1883</f>
        <v>220983.84000000005</v>
      </c>
      <c r="K1883" s="199">
        <f>H1883*E1883</f>
        <v>66295.152000000016</v>
      </c>
      <c r="L1883" s="199">
        <f>I1883*E1883</f>
        <v>287278.99200000009</v>
      </c>
      <c r="M1883" s="579">
        <f>'KL TTHT CV DOT 2'!P1882</f>
        <v>0</v>
      </c>
      <c r="N1883" s="579">
        <f>'KL TTHT CV DOT 2'!Q1882</f>
        <v>0</v>
      </c>
      <c r="O1883" s="579">
        <f t="shared" si="1746"/>
        <v>0</v>
      </c>
      <c r="P1883" s="554">
        <f t="shared" si="1775"/>
        <v>0</v>
      </c>
      <c r="Q1883" s="199"/>
      <c r="R1883" s="199"/>
      <c r="S1883" s="554" t="e">
        <f>#REF!+Q1883+R1883</f>
        <v>#REF!</v>
      </c>
      <c r="T1883" s="265">
        <f>M1883*J1883</f>
        <v>0</v>
      </c>
      <c r="U1883" s="265">
        <f>M1883*K1883</f>
        <v>0</v>
      </c>
      <c r="V1883" s="265">
        <f t="shared" si="1776"/>
        <v>0</v>
      </c>
      <c r="W1883" s="265">
        <f>J1883*N1883</f>
        <v>0</v>
      </c>
      <c r="X1883" s="265">
        <f>K1883*N1883</f>
        <v>0</v>
      </c>
      <c r="Y1883" s="265">
        <f t="shared" si="1781"/>
        <v>0</v>
      </c>
      <c r="Z1883" s="265">
        <f>V1883+Y1883</f>
        <v>0</v>
      </c>
      <c r="AA1883" s="990"/>
    </row>
    <row r="1884" spans="1:27" s="7" customFormat="1" outlineLevel="2">
      <c r="A1884" s="5"/>
      <c r="B1884" s="5"/>
      <c r="C1884" s="401" t="s">
        <v>1319</v>
      </c>
      <c r="D1884" s="194">
        <v>0</v>
      </c>
      <c r="E1884" s="97">
        <v>0</v>
      </c>
      <c r="F1884" s="277"/>
      <c r="G1884" s="199"/>
      <c r="H1884" s="199"/>
      <c r="I1884" s="199"/>
      <c r="J1884" s="174">
        <f>SUBTOTAL(9,J1885:J1888)</f>
        <v>3118303.375</v>
      </c>
      <c r="K1884" s="174">
        <f t="shared" ref="K1884:L1884" si="1782">SUBTOTAL(9,K1885:K1888)</f>
        <v>3148490.6805000007</v>
      </c>
      <c r="L1884" s="174">
        <f t="shared" si="1782"/>
        <v>6266794.0555000016</v>
      </c>
      <c r="M1884" s="578">
        <f>'KL TTHT CV DOT 2'!P1883</f>
        <v>0</v>
      </c>
      <c r="N1884" s="578">
        <f>'KL TTHT CV DOT 2'!Q1883</f>
        <v>0</v>
      </c>
      <c r="O1884" s="578">
        <f t="shared" si="1746"/>
        <v>0</v>
      </c>
      <c r="P1884" s="558">
        <f t="shared" si="1775"/>
        <v>0</v>
      </c>
      <c r="Q1884" s="174"/>
      <c r="R1884" s="174"/>
      <c r="S1884" s="558" t="e">
        <f>#REF!+Q1884+R1884</f>
        <v>#REF!</v>
      </c>
      <c r="T1884" s="843">
        <f>SUBTOTAL(9,T1885:T1888)</f>
        <v>0</v>
      </c>
      <c r="U1884" s="843">
        <f t="shared" ref="U1884:V1884" si="1783">SUBTOTAL(9,U1885:U1888)</f>
        <v>0</v>
      </c>
      <c r="V1884" s="843">
        <f t="shared" si="1783"/>
        <v>0</v>
      </c>
      <c r="W1884" s="843">
        <f>SUBTOTAL(9,W1885:W1888)</f>
        <v>0</v>
      </c>
      <c r="X1884" s="843">
        <f t="shared" ref="X1884:Y1884" si="1784">SUBTOTAL(9,X1885:X1888)</f>
        <v>0</v>
      </c>
      <c r="Y1884" s="843">
        <f t="shared" si="1784"/>
        <v>0</v>
      </c>
      <c r="Z1884" s="843">
        <f t="shared" ref="Z1884" si="1785">SUBTOTAL(9,Z1885:Z1888)</f>
        <v>0</v>
      </c>
      <c r="AA1884" s="988"/>
    </row>
    <row r="1885" spans="1:27" s="7" customFormat="1" outlineLevel="2">
      <c r="A1885" s="5"/>
      <c r="B1885" s="5"/>
      <c r="C1885" s="2" t="s">
        <v>1320</v>
      </c>
      <c r="D1885" s="194">
        <v>124</v>
      </c>
      <c r="E1885" s="97">
        <v>127.60000000000001</v>
      </c>
      <c r="F1885" s="277" t="s">
        <v>624</v>
      </c>
      <c r="G1885" s="199">
        <v>11169.6</v>
      </c>
      <c r="H1885" s="199">
        <v>11743.2</v>
      </c>
      <c r="I1885" s="199">
        <f t="shared" si="1735"/>
        <v>22912.800000000003</v>
      </c>
      <c r="J1885" s="199">
        <f>G1885*E1885</f>
        <v>1425240.9600000002</v>
      </c>
      <c r="K1885" s="199">
        <f>H1885*E1885</f>
        <v>1498432.3200000003</v>
      </c>
      <c r="L1885" s="199">
        <f>I1885*E1885</f>
        <v>2923673.2800000007</v>
      </c>
      <c r="M1885" s="579">
        <f>'KL TTHT CV DOT 2'!P1884</f>
        <v>0</v>
      </c>
      <c r="N1885" s="579">
        <f>'KL TTHT CV DOT 2'!Q1884</f>
        <v>0</v>
      </c>
      <c r="O1885" s="579">
        <f t="shared" si="1746"/>
        <v>0</v>
      </c>
      <c r="P1885" s="554">
        <f t="shared" si="1775"/>
        <v>0</v>
      </c>
      <c r="Q1885" s="199"/>
      <c r="R1885" s="199"/>
      <c r="S1885" s="554" t="e">
        <f>#REF!+Q1885+R1885</f>
        <v>#REF!</v>
      </c>
      <c r="T1885" s="265">
        <f>M1885*J1885</f>
        <v>0</v>
      </c>
      <c r="U1885" s="265">
        <f>M1885*K1885</f>
        <v>0</v>
      </c>
      <c r="V1885" s="265">
        <f t="shared" si="1776"/>
        <v>0</v>
      </c>
      <c r="W1885" s="265">
        <f>J1885*N1885</f>
        <v>0</v>
      </c>
      <c r="X1885" s="265">
        <f>K1885*N1885</f>
        <v>0</v>
      </c>
      <c r="Y1885" s="265">
        <f t="shared" ref="Y1885:Y1888" si="1786">W1885+X1885</f>
        <v>0</v>
      </c>
      <c r="Z1885" s="265">
        <f>V1885+Y1885</f>
        <v>0</v>
      </c>
      <c r="AA1885" s="990"/>
    </row>
    <row r="1886" spans="1:27" s="7" customFormat="1" outlineLevel="2">
      <c r="A1886" s="5"/>
      <c r="B1886" s="5"/>
      <c r="C1886" s="2" t="s">
        <v>1321</v>
      </c>
      <c r="D1886" s="194">
        <v>59</v>
      </c>
      <c r="E1886" s="97">
        <v>72.600000000000009</v>
      </c>
      <c r="F1886" s="277" t="s">
        <v>624</v>
      </c>
      <c r="G1886" s="199">
        <v>14520</v>
      </c>
      <c r="H1886" s="199">
        <v>15523.2</v>
      </c>
      <c r="I1886" s="199">
        <f t="shared" si="1735"/>
        <v>30043.200000000001</v>
      </c>
      <c r="J1886" s="199">
        <f>G1886*E1886</f>
        <v>1054152.0000000002</v>
      </c>
      <c r="K1886" s="199">
        <f>H1886*E1886</f>
        <v>1126984.3200000003</v>
      </c>
      <c r="L1886" s="199">
        <f>I1886*E1886</f>
        <v>2181136.3200000003</v>
      </c>
      <c r="M1886" s="579">
        <f>'KL TTHT CV DOT 2'!P1885</f>
        <v>0</v>
      </c>
      <c r="N1886" s="579">
        <f>'KL TTHT CV DOT 2'!Q1885</f>
        <v>0</v>
      </c>
      <c r="O1886" s="579">
        <f t="shared" si="1746"/>
        <v>0</v>
      </c>
      <c r="P1886" s="554">
        <f t="shared" si="1775"/>
        <v>0</v>
      </c>
      <c r="Q1886" s="199"/>
      <c r="R1886" s="199"/>
      <c r="S1886" s="554" t="e">
        <f>#REF!+Q1886+R1886</f>
        <v>#REF!</v>
      </c>
      <c r="T1886" s="265">
        <f>M1886*J1886</f>
        <v>0</v>
      </c>
      <c r="U1886" s="265">
        <f>M1886*K1886</f>
        <v>0</v>
      </c>
      <c r="V1886" s="265">
        <f t="shared" si="1776"/>
        <v>0</v>
      </c>
      <c r="W1886" s="265">
        <f>J1886*N1886</f>
        <v>0</v>
      </c>
      <c r="X1886" s="265">
        <f>K1886*N1886</f>
        <v>0</v>
      </c>
      <c r="Y1886" s="265">
        <f t="shared" si="1786"/>
        <v>0</v>
      </c>
      <c r="Z1886" s="265">
        <f>V1886+Y1886</f>
        <v>0</v>
      </c>
      <c r="AA1886" s="990"/>
    </row>
    <row r="1887" spans="1:27" s="7" customFormat="1" outlineLevel="2">
      <c r="A1887" s="5"/>
      <c r="B1887" s="5"/>
      <c r="C1887" s="2" t="s">
        <v>1322</v>
      </c>
      <c r="D1887" s="194">
        <v>33</v>
      </c>
      <c r="E1887" s="97">
        <v>29.700000000000003</v>
      </c>
      <c r="F1887" s="277" t="s">
        <v>624</v>
      </c>
      <c r="G1887" s="199">
        <v>17312.399999999998</v>
      </c>
      <c r="H1887" s="199">
        <v>16352.000000000002</v>
      </c>
      <c r="I1887" s="199">
        <f t="shared" si="1735"/>
        <v>33664.400000000001</v>
      </c>
      <c r="J1887" s="199">
        <f>G1887*E1887</f>
        <v>514178.27999999997</v>
      </c>
      <c r="K1887" s="199">
        <f>H1887*E1887</f>
        <v>485654.40000000008</v>
      </c>
      <c r="L1887" s="199">
        <f>I1887*E1887</f>
        <v>999832.68000000017</v>
      </c>
      <c r="M1887" s="579">
        <f>'KL TTHT CV DOT 2'!P1886</f>
        <v>0</v>
      </c>
      <c r="N1887" s="579">
        <f>'KL TTHT CV DOT 2'!Q1886</f>
        <v>0</v>
      </c>
      <c r="O1887" s="579">
        <f t="shared" si="1746"/>
        <v>0</v>
      </c>
      <c r="P1887" s="554">
        <f t="shared" si="1775"/>
        <v>0</v>
      </c>
      <c r="Q1887" s="199"/>
      <c r="R1887" s="199"/>
      <c r="S1887" s="554" t="e">
        <f>#REF!+Q1887+R1887</f>
        <v>#REF!</v>
      </c>
      <c r="T1887" s="265">
        <f>M1887*J1887</f>
        <v>0</v>
      </c>
      <c r="U1887" s="265">
        <f>M1887*K1887</f>
        <v>0</v>
      </c>
      <c r="V1887" s="265">
        <f t="shared" si="1776"/>
        <v>0</v>
      </c>
      <c r="W1887" s="265">
        <f>J1887*N1887</f>
        <v>0</v>
      </c>
      <c r="X1887" s="265">
        <f>K1887*N1887</f>
        <v>0</v>
      </c>
      <c r="Y1887" s="265">
        <f t="shared" si="1786"/>
        <v>0</v>
      </c>
      <c r="Z1887" s="265">
        <f>V1887+Y1887</f>
        <v>0</v>
      </c>
      <c r="AA1887" s="990"/>
    </row>
    <row r="1888" spans="1:27" s="7" customFormat="1" outlineLevel="2">
      <c r="A1888" s="5"/>
      <c r="B1888" s="5"/>
      <c r="C1888" s="2" t="s">
        <v>657</v>
      </c>
      <c r="D1888" s="194">
        <v>1</v>
      </c>
      <c r="E1888" s="97">
        <v>1</v>
      </c>
      <c r="F1888" s="277" t="s">
        <v>619</v>
      </c>
      <c r="G1888" s="199">
        <v>124732.13500000001</v>
      </c>
      <c r="H1888" s="199">
        <v>37419.640500000001</v>
      </c>
      <c r="I1888" s="199">
        <f t="shared" si="1735"/>
        <v>162151.77550000002</v>
      </c>
      <c r="J1888" s="199">
        <f>G1888*E1888</f>
        <v>124732.13500000001</v>
      </c>
      <c r="K1888" s="199">
        <f>H1888*E1888</f>
        <v>37419.640500000001</v>
      </c>
      <c r="L1888" s="199">
        <f>I1888*E1888</f>
        <v>162151.77550000002</v>
      </c>
      <c r="M1888" s="579">
        <f>'KL TTHT CV DOT 2'!P1887</f>
        <v>0</v>
      </c>
      <c r="N1888" s="579">
        <f>'KL TTHT CV DOT 2'!Q1887</f>
        <v>0</v>
      </c>
      <c r="O1888" s="579">
        <f t="shared" si="1746"/>
        <v>0</v>
      </c>
      <c r="P1888" s="554">
        <f t="shared" si="1775"/>
        <v>0</v>
      </c>
      <c r="Q1888" s="199"/>
      <c r="R1888" s="199"/>
      <c r="S1888" s="554" t="e">
        <f>#REF!+Q1888+R1888</f>
        <v>#REF!</v>
      </c>
      <c r="T1888" s="265">
        <f>M1888*J1888</f>
        <v>0</v>
      </c>
      <c r="U1888" s="265">
        <f>M1888*K1888</f>
        <v>0</v>
      </c>
      <c r="V1888" s="265">
        <f t="shared" si="1776"/>
        <v>0</v>
      </c>
      <c r="W1888" s="265">
        <f>J1888*N1888</f>
        <v>0</v>
      </c>
      <c r="X1888" s="265">
        <f>K1888*N1888</f>
        <v>0</v>
      </c>
      <c r="Y1888" s="265">
        <f t="shared" si="1786"/>
        <v>0</v>
      </c>
      <c r="Z1888" s="265">
        <f>V1888+Y1888</f>
        <v>0</v>
      </c>
      <c r="AA1888" s="990"/>
    </row>
    <row r="1889" spans="1:27" s="7" customFormat="1" outlineLevel="2">
      <c r="A1889" s="5"/>
      <c r="B1889" s="5"/>
      <c r="C1889" s="401" t="s">
        <v>1138</v>
      </c>
      <c r="D1889" s="194"/>
      <c r="E1889" s="97"/>
      <c r="F1889" s="277"/>
      <c r="G1889" s="199"/>
      <c r="H1889" s="199"/>
      <c r="I1889" s="199"/>
      <c r="J1889" s="174">
        <f>SUBTOTAL(9,J1890:J1907)</f>
        <v>101558155.30559109</v>
      </c>
      <c r="K1889" s="174">
        <f>SUBTOTAL(9,K1890:K1907)</f>
        <v>39664184.81305749</v>
      </c>
      <c r="L1889" s="174">
        <f>SUBTOTAL(9,L1890:L1907)</f>
        <v>141222340.11864859</v>
      </c>
      <c r="M1889" s="578">
        <f>'KL TTHT CV DOT 2'!P1888</f>
        <v>0</v>
      </c>
      <c r="N1889" s="578">
        <f>'KL TTHT CV DOT 2'!Q1888</f>
        <v>0</v>
      </c>
      <c r="O1889" s="578">
        <f t="shared" si="1746"/>
        <v>0</v>
      </c>
      <c r="P1889" s="558">
        <f t="shared" si="1775"/>
        <v>0</v>
      </c>
      <c r="Q1889" s="174"/>
      <c r="R1889" s="174"/>
      <c r="S1889" s="558" t="e">
        <f>#REF!+Q1889+R1889</f>
        <v>#REF!</v>
      </c>
      <c r="T1889" s="843">
        <f t="shared" ref="T1889:Z1889" si="1787">SUBTOTAL(9,T1890:T1907)</f>
        <v>0</v>
      </c>
      <c r="U1889" s="843">
        <f t="shared" si="1787"/>
        <v>0</v>
      </c>
      <c r="V1889" s="843">
        <f t="shared" si="1787"/>
        <v>0</v>
      </c>
      <c r="W1889" s="843">
        <f t="shared" si="1787"/>
        <v>0</v>
      </c>
      <c r="X1889" s="843">
        <f t="shared" si="1787"/>
        <v>0</v>
      </c>
      <c r="Y1889" s="843">
        <f t="shared" si="1787"/>
        <v>0</v>
      </c>
      <c r="Z1889" s="843">
        <f t="shared" si="1787"/>
        <v>0</v>
      </c>
      <c r="AA1889" s="988"/>
    </row>
    <row r="1890" spans="1:27" s="7" customFormat="1" outlineLevel="2">
      <c r="A1890" s="5"/>
      <c r="B1890" s="5"/>
      <c r="C1890" s="27" t="s">
        <v>1323</v>
      </c>
      <c r="D1890" s="194">
        <v>6</v>
      </c>
      <c r="E1890" s="97">
        <v>6</v>
      </c>
      <c r="F1890" s="277" t="s">
        <v>660</v>
      </c>
      <c r="G1890" s="199">
        <v>150480</v>
      </c>
      <c r="H1890" s="199">
        <v>54500.000000000007</v>
      </c>
      <c r="I1890" s="199">
        <f t="shared" ref="I1890" si="1788">SUM(G1890:H1890)</f>
        <v>204980</v>
      </c>
      <c r="J1890" s="199">
        <f t="shared" ref="J1890:J1904" si="1789">G1890*E1890</f>
        <v>902880</v>
      </c>
      <c r="K1890" s="199">
        <f t="shared" ref="K1890:K1904" si="1790">H1890*E1890</f>
        <v>327000.00000000006</v>
      </c>
      <c r="L1890" s="199">
        <f t="shared" ref="L1890:L1904" si="1791">I1890*E1890</f>
        <v>1229880</v>
      </c>
      <c r="M1890" s="579">
        <f>'KL TTHT CV DOT 2'!P1889</f>
        <v>0</v>
      </c>
      <c r="N1890" s="579">
        <f>'KL TTHT CV DOT 2'!Q1889</f>
        <v>0</v>
      </c>
      <c r="O1890" s="579">
        <f t="shared" si="1746"/>
        <v>0</v>
      </c>
      <c r="P1890" s="554">
        <f t="shared" si="1775"/>
        <v>0</v>
      </c>
      <c r="Q1890" s="199"/>
      <c r="R1890" s="199"/>
      <c r="S1890" s="554" t="e">
        <f>#REF!+Q1890+R1890</f>
        <v>#REF!</v>
      </c>
      <c r="T1890" s="265">
        <f t="shared" ref="T1890:T1907" si="1792">M1890*J1890</f>
        <v>0</v>
      </c>
      <c r="U1890" s="265">
        <f t="shared" ref="U1890:U1907" si="1793">M1890*K1890</f>
        <v>0</v>
      </c>
      <c r="V1890" s="265">
        <f t="shared" si="1776"/>
        <v>0</v>
      </c>
      <c r="W1890" s="265">
        <f t="shared" ref="W1890:W1907" si="1794">J1890*N1890</f>
        <v>0</v>
      </c>
      <c r="X1890" s="265">
        <f t="shared" ref="X1890:X1907" si="1795">K1890*N1890</f>
        <v>0</v>
      </c>
      <c r="Y1890" s="265">
        <f t="shared" ref="Y1890:Y1907" si="1796">W1890+X1890</f>
        <v>0</v>
      </c>
      <c r="Z1890" s="265">
        <f t="shared" ref="Z1890:Z1907" si="1797">V1890+Y1890</f>
        <v>0</v>
      </c>
      <c r="AA1890" s="990"/>
    </row>
    <row r="1891" spans="1:27" s="7" customFormat="1" outlineLevel="2">
      <c r="A1891" s="5"/>
      <c r="B1891" s="5"/>
      <c r="C1891" s="27" t="s">
        <v>791</v>
      </c>
      <c r="D1891" s="194">
        <v>200</v>
      </c>
      <c r="E1891" s="97">
        <v>174.9</v>
      </c>
      <c r="F1891" s="277" t="s">
        <v>624</v>
      </c>
      <c r="G1891" s="199">
        <v>72299.399999999994</v>
      </c>
      <c r="H1891" s="199">
        <v>17189.865000000002</v>
      </c>
      <c r="I1891" s="199">
        <f t="shared" ref="I1891" si="1798">SUM(G1891:H1891)</f>
        <v>89489.264999999999</v>
      </c>
      <c r="J1891" s="199">
        <f t="shared" si="1789"/>
        <v>12645165.059999999</v>
      </c>
      <c r="K1891" s="199">
        <f t="shared" si="1790"/>
        <v>3006507.3885000004</v>
      </c>
      <c r="L1891" s="199">
        <f t="shared" si="1791"/>
        <v>15651672.4485</v>
      </c>
      <c r="M1891" s="579">
        <f>'KL TTHT CV DOT 2'!P1890</f>
        <v>0</v>
      </c>
      <c r="N1891" s="579">
        <f>'KL TTHT CV DOT 2'!Q1890</f>
        <v>0</v>
      </c>
      <c r="O1891" s="579">
        <f t="shared" si="1746"/>
        <v>0</v>
      </c>
      <c r="P1891" s="554">
        <f t="shared" si="1775"/>
        <v>0</v>
      </c>
      <c r="Q1891" s="199"/>
      <c r="R1891" s="199"/>
      <c r="S1891" s="554" t="e">
        <f>#REF!+Q1891+R1891</f>
        <v>#REF!</v>
      </c>
      <c r="T1891" s="265">
        <f t="shared" si="1792"/>
        <v>0</v>
      </c>
      <c r="U1891" s="265">
        <f t="shared" si="1793"/>
        <v>0</v>
      </c>
      <c r="V1891" s="265">
        <f t="shared" si="1776"/>
        <v>0</v>
      </c>
      <c r="W1891" s="265">
        <f t="shared" si="1794"/>
        <v>0</v>
      </c>
      <c r="X1891" s="265">
        <f t="shared" si="1795"/>
        <v>0</v>
      </c>
      <c r="Y1891" s="265">
        <f t="shared" si="1796"/>
        <v>0</v>
      </c>
      <c r="Z1891" s="265">
        <f t="shared" si="1797"/>
        <v>0</v>
      </c>
      <c r="AA1891" s="990"/>
    </row>
    <row r="1892" spans="1:27" s="7" customFormat="1" outlineLevel="2">
      <c r="A1892" s="5"/>
      <c r="B1892" s="5"/>
      <c r="C1892" s="2" t="s">
        <v>1325</v>
      </c>
      <c r="D1892" s="194">
        <v>260</v>
      </c>
      <c r="E1892" s="97">
        <v>177.10000000000002</v>
      </c>
      <c r="F1892" s="277" t="s">
        <v>624</v>
      </c>
      <c r="G1892" s="199">
        <v>32518.739999999998</v>
      </c>
      <c r="H1892" s="199">
        <v>7485.6650000000009</v>
      </c>
      <c r="I1892" s="199">
        <f t="shared" si="1735"/>
        <v>40004.404999999999</v>
      </c>
      <c r="J1892" s="199">
        <f t="shared" si="1789"/>
        <v>5759068.8540000003</v>
      </c>
      <c r="K1892" s="199">
        <f t="shared" si="1790"/>
        <v>1325711.2715000003</v>
      </c>
      <c r="L1892" s="199">
        <f t="shared" si="1791"/>
        <v>7084780.125500001</v>
      </c>
      <c r="M1892" s="579">
        <f>'KL TTHT CV DOT 2'!P1891</f>
        <v>0</v>
      </c>
      <c r="N1892" s="579">
        <f>'KL TTHT CV DOT 2'!Q1891</f>
        <v>0</v>
      </c>
      <c r="O1892" s="579">
        <f t="shared" si="1746"/>
        <v>0</v>
      </c>
      <c r="P1892" s="554">
        <f t="shared" si="1775"/>
        <v>0</v>
      </c>
      <c r="Q1892" s="199"/>
      <c r="R1892" s="199"/>
      <c r="S1892" s="554" t="e">
        <f>#REF!+Q1892+R1892</f>
        <v>#REF!</v>
      </c>
      <c r="T1892" s="265">
        <f t="shared" si="1792"/>
        <v>0</v>
      </c>
      <c r="U1892" s="265">
        <f t="shared" si="1793"/>
        <v>0</v>
      </c>
      <c r="V1892" s="265">
        <f t="shared" si="1776"/>
        <v>0</v>
      </c>
      <c r="W1892" s="265">
        <f t="shared" si="1794"/>
        <v>0</v>
      </c>
      <c r="X1892" s="265">
        <f t="shared" si="1795"/>
        <v>0</v>
      </c>
      <c r="Y1892" s="265">
        <f t="shared" si="1796"/>
        <v>0</v>
      </c>
      <c r="Z1892" s="265">
        <f t="shared" si="1797"/>
        <v>0</v>
      </c>
      <c r="AA1892" s="990"/>
    </row>
    <row r="1893" spans="1:27" s="7" customFormat="1" outlineLevel="2">
      <c r="A1893" s="5"/>
      <c r="B1893" s="5"/>
      <c r="C1893" s="2" t="s">
        <v>1326</v>
      </c>
      <c r="D1893" s="194">
        <v>450</v>
      </c>
      <c r="E1893" s="97">
        <v>338.8</v>
      </c>
      <c r="F1893" s="277" t="s">
        <v>624</v>
      </c>
      <c r="G1893" s="199">
        <v>22980.09</v>
      </c>
      <c r="H1893" s="199">
        <v>5743.9305000000022</v>
      </c>
      <c r="I1893" s="199">
        <f t="shared" si="1735"/>
        <v>28724.020500000002</v>
      </c>
      <c r="J1893" s="199">
        <f t="shared" si="1789"/>
        <v>7785654.4920000006</v>
      </c>
      <c r="K1893" s="199">
        <f t="shared" si="1790"/>
        <v>1946043.6534000009</v>
      </c>
      <c r="L1893" s="199">
        <f t="shared" si="1791"/>
        <v>9731698.1454000007</v>
      </c>
      <c r="M1893" s="579">
        <f>'KL TTHT CV DOT 2'!P1892</f>
        <v>0</v>
      </c>
      <c r="N1893" s="579">
        <f>'KL TTHT CV DOT 2'!Q1892</f>
        <v>0</v>
      </c>
      <c r="O1893" s="579">
        <f t="shared" si="1746"/>
        <v>0</v>
      </c>
      <c r="P1893" s="554">
        <f t="shared" si="1775"/>
        <v>0</v>
      </c>
      <c r="Q1893" s="199"/>
      <c r="R1893" s="199"/>
      <c r="S1893" s="554" t="e">
        <f>#REF!+Q1893+R1893</f>
        <v>#REF!</v>
      </c>
      <c r="T1893" s="265">
        <f t="shared" si="1792"/>
        <v>0</v>
      </c>
      <c r="U1893" s="265">
        <f t="shared" si="1793"/>
        <v>0</v>
      </c>
      <c r="V1893" s="265">
        <f t="shared" si="1776"/>
        <v>0</v>
      </c>
      <c r="W1893" s="265">
        <f t="shared" si="1794"/>
        <v>0</v>
      </c>
      <c r="X1893" s="265">
        <f t="shared" si="1795"/>
        <v>0</v>
      </c>
      <c r="Y1893" s="265">
        <f t="shared" si="1796"/>
        <v>0</v>
      </c>
      <c r="Z1893" s="265">
        <f t="shared" si="1797"/>
        <v>0</v>
      </c>
      <c r="AA1893" s="990"/>
    </row>
    <row r="1894" spans="1:27" s="7" customFormat="1" outlineLevel="2">
      <c r="A1894" s="5"/>
      <c r="B1894" s="5"/>
      <c r="C1894" s="2" t="s">
        <v>1327</v>
      </c>
      <c r="D1894" s="194">
        <v>105</v>
      </c>
      <c r="E1894" s="97">
        <v>111.10000000000001</v>
      </c>
      <c r="F1894" s="277" t="s">
        <v>624</v>
      </c>
      <c r="G1894" s="199">
        <v>25928.399999999998</v>
      </c>
      <c r="H1894" s="199">
        <v>7485.6650000000009</v>
      </c>
      <c r="I1894" s="199">
        <f t="shared" ref="I1894:I1895" si="1799">SUM(G1894:H1894)</f>
        <v>33414.065000000002</v>
      </c>
      <c r="J1894" s="199">
        <f t="shared" si="1789"/>
        <v>2880645.2399999998</v>
      </c>
      <c r="K1894" s="199">
        <f t="shared" si="1790"/>
        <v>831657.38150000013</v>
      </c>
      <c r="L1894" s="199">
        <f t="shared" si="1791"/>
        <v>3712302.6215000004</v>
      </c>
      <c r="M1894" s="579">
        <f>'KL TTHT CV DOT 2'!P1893</f>
        <v>0</v>
      </c>
      <c r="N1894" s="579">
        <f>'KL TTHT CV DOT 2'!Q1893</f>
        <v>0</v>
      </c>
      <c r="O1894" s="579">
        <f t="shared" si="1746"/>
        <v>0</v>
      </c>
      <c r="P1894" s="554">
        <f t="shared" si="1775"/>
        <v>0</v>
      </c>
      <c r="Q1894" s="199"/>
      <c r="R1894" s="199"/>
      <c r="S1894" s="554" t="e">
        <f>#REF!+Q1894+R1894</f>
        <v>#REF!</v>
      </c>
      <c r="T1894" s="265">
        <f t="shared" si="1792"/>
        <v>0</v>
      </c>
      <c r="U1894" s="265">
        <f t="shared" si="1793"/>
        <v>0</v>
      </c>
      <c r="V1894" s="265">
        <f t="shared" si="1776"/>
        <v>0</v>
      </c>
      <c r="W1894" s="265">
        <f t="shared" si="1794"/>
        <v>0</v>
      </c>
      <c r="X1894" s="265">
        <f t="shared" si="1795"/>
        <v>0</v>
      </c>
      <c r="Y1894" s="265">
        <f t="shared" si="1796"/>
        <v>0</v>
      </c>
      <c r="Z1894" s="265">
        <f t="shared" si="1797"/>
        <v>0</v>
      </c>
      <c r="AA1894" s="990"/>
    </row>
    <row r="1895" spans="1:27" s="7" customFormat="1" outlineLevel="2">
      <c r="A1895" s="5"/>
      <c r="B1895" s="5"/>
      <c r="C1895" s="2" t="s">
        <v>1328</v>
      </c>
      <c r="D1895" s="194">
        <v>495</v>
      </c>
      <c r="E1895" s="97">
        <v>332.20000000000005</v>
      </c>
      <c r="F1895" s="277" t="s">
        <v>624</v>
      </c>
      <c r="G1895" s="199">
        <v>15443.88</v>
      </c>
      <c r="H1895" s="199">
        <v>5031.18</v>
      </c>
      <c r="I1895" s="199">
        <f t="shared" si="1799"/>
        <v>20475.059999999998</v>
      </c>
      <c r="J1895" s="199">
        <f t="shared" si="1789"/>
        <v>5130456.9360000007</v>
      </c>
      <c r="K1895" s="199">
        <f t="shared" si="1790"/>
        <v>1671357.9960000003</v>
      </c>
      <c r="L1895" s="199">
        <f t="shared" si="1791"/>
        <v>6801814.932</v>
      </c>
      <c r="M1895" s="579">
        <f>'KL TTHT CV DOT 2'!P1894</f>
        <v>0</v>
      </c>
      <c r="N1895" s="579">
        <f>'KL TTHT CV DOT 2'!Q1894</f>
        <v>0</v>
      </c>
      <c r="O1895" s="579">
        <f t="shared" si="1746"/>
        <v>0</v>
      </c>
      <c r="P1895" s="554">
        <f t="shared" si="1775"/>
        <v>0</v>
      </c>
      <c r="Q1895" s="199"/>
      <c r="R1895" s="199"/>
      <c r="S1895" s="554" t="e">
        <f>#REF!+Q1895+R1895</f>
        <v>#REF!</v>
      </c>
      <c r="T1895" s="265">
        <f t="shared" si="1792"/>
        <v>0</v>
      </c>
      <c r="U1895" s="265">
        <f t="shared" si="1793"/>
        <v>0</v>
      </c>
      <c r="V1895" s="265">
        <f t="shared" si="1776"/>
        <v>0</v>
      </c>
      <c r="W1895" s="265">
        <f t="shared" si="1794"/>
        <v>0</v>
      </c>
      <c r="X1895" s="265">
        <f t="shared" si="1795"/>
        <v>0</v>
      </c>
      <c r="Y1895" s="265">
        <f t="shared" si="1796"/>
        <v>0</v>
      </c>
      <c r="Z1895" s="265">
        <f t="shared" si="1797"/>
        <v>0</v>
      </c>
      <c r="AA1895" s="990"/>
    </row>
    <row r="1896" spans="1:27" s="7" customFormat="1" outlineLevel="2">
      <c r="A1896" s="5"/>
      <c r="B1896" s="5"/>
      <c r="C1896" s="2" t="s">
        <v>1329</v>
      </c>
      <c r="D1896" s="194">
        <v>540</v>
      </c>
      <c r="E1896" s="97">
        <v>607.20000000000005</v>
      </c>
      <c r="F1896" s="277" t="s">
        <v>624</v>
      </c>
      <c r="G1896" s="199">
        <v>21976.799999999999</v>
      </c>
      <c r="H1896" s="199">
        <v>3920.0000000000005</v>
      </c>
      <c r="I1896" s="199">
        <f t="shared" si="1735"/>
        <v>25896.799999999999</v>
      </c>
      <c r="J1896" s="199">
        <f t="shared" si="1789"/>
        <v>13344312.960000001</v>
      </c>
      <c r="K1896" s="199">
        <f t="shared" si="1790"/>
        <v>2380224.0000000005</v>
      </c>
      <c r="L1896" s="199">
        <f t="shared" si="1791"/>
        <v>15724536.960000001</v>
      </c>
      <c r="M1896" s="579">
        <f>'KL TTHT CV DOT 2'!P1895</f>
        <v>0</v>
      </c>
      <c r="N1896" s="579">
        <f>'KL TTHT CV DOT 2'!Q1895</f>
        <v>0</v>
      </c>
      <c r="O1896" s="579">
        <f t="shared" si="1746"/>
        <v>0</v>
      </c>
      <c r="P1896" s="554">
        <f t="shared" si="1775"/>
        <v>0</v>
      </c>
      <c r="Q1896" s="199"/>
      <c r="R1896" s="199"/>
      <c r="S1896" s="554" t="e">
        <f>#REF!+Q1896+R1896</f>
        <v>#REF!</v>
      </c>
      <c r="T1896" s="265">
        <f t="shared" si="1792"/>
        <v>0</v>
      </c>
      <c r="U1896" s="265">
        <f t="shared" si="1793"/>
        <v>0</v>
      </c>
      <c r="V1896" s="265">
        <f t="shared" si="1776"/>
        <v>0</v>
      </c>
      <c r="W1896" s="265">
        <f t="shared" si="1794"/>
        <v>0</v>
      </c>
      <c r="X1896" s="265">
        <f t="shared" si="1795"/>
        <v>0</v>
      </c>
      <c r="Y1896" s="265">
        <f t="shared" si="1796"/>
        <v>0</v>
      </c>
      <c r="Z1896" s="265">
        <f t="shared" si="1797"/>
        <v>0</v>
      </c>
      <c r="AA1896" s="990"/>
    </row>
    <row r="1897" spans="1:27" s="7" customFormat="1" outlineLevel="2">
      <c r="A1897" s="5"/>
      <c r="B1897" s="5"/>
      <c r="C1897" s="2" t="s">
        <v>928</v>
      </c>
      <c r="D1897" s="194">
        <v>104</v>
      </c>
      <c r="E1897" s="97">
        <v>660</v>
      </c>
      <c r="F1897" s="277" t="s">
        <v>624</v>
      </c>
      <c r="G1897" s="199">
        <v>8773.9726027397246</v>
      </c>
      <c r="H1897" s="199">
        <v>14594.016411764707</v>
      </c>
      <c r="I1897" s="199">
        <f t="shared" ref="I1897" si="1800">SUM(G1897:H1897)</f>
        <v>23367.989014504434</v>
      </c>
      <c r="J1897" s="199">
        <f t="shared" si="1789"/>
        <v>5790821.9178082179</v>
      </c>
      <c r="K1897" s="199">
        <f t="shared" si="1790"/>
        <v>9632050.8317647073</v>
      </c>
      <c r="L1897" s="199">
        <f t="shared" si="1791"/>
        <v>15422872.749572927</v>
      </c>
      <c r="M1897" s="579">
        <f>'KL TTHT CV DOT 2'!P1896</f>
        <v>0</v>
      </c>
      <c r="N1897" s="579">
        <f>'KL TTHT CV DOT 2'!Q1896</f>
        <v>0</v>
      </c>
      <c r="O1897" s="579">
        <f t="shared" si="1746"/>
        <v>0</v>
      </c>
      <c r="P1897" s="554">
        <f t="shared" si="1775"/>
        <v>0</v>
      </c>
      <c r="Q1897" s="199"/>
      <c r="R1897" s="199"/>
      <c r="S1897" s="554" t="e">
        <f>#REF!+Q1897+R1897</f>
        <v>#REF!</v>
      </c>
      <c r="T1897" s="265">
        <f t="shared" si="1792"/>
        <v>0</v>
      </c>
      <c r="U1897" s="265">
        <f t="shared" si="1793"/>
        <v>0</v>
      </c>
      <c r="V1897" s="265">
        <f t="shared" si="1776"/>
        <v>0</v>
      </c>
      <c r="W1897" s="265">
        <f t="shared" si="1794"/>
        <v>0</v>
      </c>
      <c r="X1897" s="265">
        <f t="shared" si="1795"/>
        <v>0</v>
      </c>
      <c r="Y1897" s="265">
        <f t="shared" si="1796"/>
        <v>0</v>
      </c>
      <c r="Z1897" s="265">
        <f t="shared" si="1797"/>
        <v>0</v>
      </c>
      <c r="AA1897" s="990"/>
    </row>
    <row r="1898" spans="1:27" s="7" customFormat="1" outlineLevel="2">
      <c r="A1898" s="5"/>
      <c r="B1898" s="5"/>
      <c r="C1898" s="2" t="s">
        <v>1201</v>
      </c>
      <c r="D1898" s="194">
        <v>378</v>
      </c>
      <c r="E1898" s="97">
        <v>935.00000000000011</v>
      </c>
      <c r="F1898" s="277" t="s">
        <v>624</v>
      </c>
      <c r="G1898" s="199">
        <v>6646.869178082191</v>
      </c>
      <c r="H1898" s="199">
        <v>13183.42817647059</v>
      </c>
      <c r="I1898" s="199">
        <f t="shared" si="1735"/>
        <v>19830.297354552782</v>
      </c>
      <c r="J1898" s="199">
        <f t="shared" si="1789"/>
        <v>6214822.6815068489</v>
      </c>
      <c r="K1898" s="199">
        <f t="shared" si="1790"/>
        <v>12326505.345000003</v>
      </c>
      <c r="L1898" s="199">
        <f t="shared" si="1791"/>
        <v>18541328.026506852</v>
      </c>
      <c r="M1898" s="579">
        <f>'KL TTHT CV DOT 2'!P1897</f>
        <v>0</v>
      </c>
      <c r="N1898" s="579">
        <f>'KL TTHT CV DOT 2'!Q1897</f>
        <v>0</v>
      </c>
      <c r="O1898" s="579">
        <f t="shared" si="1746"/>
        <v>0</v>
      </c>
      <c r="P1898" s="554">
        <f t="shared" si="1775"/>
        <v>0</v>
      </c>
      <c r="Q1898" s="199"/>
      <c r="R1898" s="199"/>
      <c r="S1898" s="554" t="e">
        <f>#REF!+Q1898+R1898</f>
        <v>#REF!</v>
      </c>
      <c r="T1898" s="265">
        <f t="shared" si="1792"/>
        <v>0</v>
      </c>
      <c r="U1898" s="265">
        <f t="shared" si="1793"/>
        <v>0</v>
      </c>
      <c r="V1898" s="265">
        <f t="shared" si="1776"/>
        <v>0</v>
      </c>
      <c r="W1898" s="265">
        <f t="shared" si="1794"/>
        <v>0</v>
      </c>
      <c r="X1898" s="265">
        <f t="shared" si="1795"/>
        <v>0</v>
      </c>
      <c r="Y1898" s="265">
        <f t="shared" si="1796"/>
        <v>0</v>
      </c>
      <c r="Z1898" s="265">
        <f t="shared" si="1797"/>
        <v>0</v>
      </c>
      <c r="AA1898" s="990"/>
    </row>
    <row r="1899" spans="1:27" s="7" customFormat="1" outlineLevel="2">
      <c r="A1899" s="5"/>
      <c r="B1899" s="5"/>
      <c r="C1899" s="2" t="s">
        <v>1201</v>
      </c>
      <c r="D1899" s="194">
        <v>891</v>
      </c>
      <c r="E1899" s="97">
        <v>0</v>
      </c>
      <c r="F1899" s="277" t="s">
        <v>624</v>
      </c>
      <c r="G1899" s="199">
        <v>6646.869178082191</v>
      </c>
      <c r="H1899" s="199">
        <v>13183.42817647059</v>
      </c>
      <c r="I1899" s="199">
        <f t="shared" ref="I1899:I1901" si="1801">SUM(G1899:H1899)</f>
        <v>19830.297354552782</v>
      </c>
      <c r="J1899" s="199">
        <f t="shared" si="1789"/>
        <v>0</v>
      </c>
      <c r="K1899" s="199">
        <f t="shared" si="1790"/>
        <v>0</v>
      </c>
      <c r="L1899" s="199">
        <f t="shared" si="1791"/>
        <v>0</v>
      </c>
      <c r="M1899" s="579">
        <f>'KL TTHT CV DOT 2'!P1898</f>
        <v>0</v>
      </c>
      <c r="N1899" s="579">
        <f>'KL TTHT CV DOT 2'!Q1898</f>
        <v>0</v>
      </c>
      <c r="O1899" s="579">
        <f t="shared" si="1746"/>
        <v>0</v>
      </c>
      <c r="P1899" s="554">
        <f t="shared" si="1775"/>
        <v>0</v>
      </c>
      <c r="Q1899" s="199"/>
      <c r="R1899" s="199"/>
      <c r="S1899" s="554" t="e">
        <f>#REF!+Q1899+R1899</f>
        <v>#REF!</v>
      </c>
      <c r="T1899" s="265">
        <f t="shared" si="1792"/>
        <v>0</v>
      </c>
      <c r="U1899" s="265">
        <f t="shared" si="1793"/>
        <v>0</v>
      </c>
      <c r="V1899" s="265">
        <f t="shared" si="1776"/>
        <v>0</v>
      </c>
      <c r="W1899" s="265">
        <f t="shared" si="1794"/>
        <v>0</v>
      </c>
      <c r="X1899" s="265">
        <f t="shared" si="1795"/>
        <v>0</v>
      </c>
      <c r="Y1899" s="265">
        <f t="shared" si="1796"/>
        <v>0</v>
      </c>
      <c r="Z1899" s="265">
        <f t="shared" si="1797"/>
        <v>0</v>
      </c>
      <c r="AA1899" s="990"/>
    </row>
    <row r="1900" spans="1:27" s="7" customFormat="1" outlineLevel="2">
      <c r="A1900" s="5"/>
      <c r="B1900" s="5"/>
      <c r="C1900" s="2" t="s">
        <v>928</v>
      </c>
      <c r="D1900" s="194">
        <v>143</v>
      </c>
      <c r="E1900" s="97">
        <v>0</v>
      </c>
      <c r="F1900" s="277" t="s">
        <v>624</v>
      </c>
      <c r="G1900" s="199">
        <v>8773.9726027397246</v>
      </c>
      <c r="H1900" s="199">
        <v>14594.016411764707</v>
      </c>
      <c r="I1900" s="199">
        <f t="shared" si="1801"/>
        <v>23367.989014504434</v>
      </c>
      <c r="J1900" s="199">
        <f t="shared" si="1789"/>
        <v>0</v>
      </c>
      <c r="K1900" s="199">
        <f t="shared" si="1790"/>
        <v>0</v>
      </c>
      <c r="L1900" s="199">
        <f t="shared" si="1791"/>
        <v>0</v>
      </c>
      <c r="M1900" s="579">
        <f>'KL TTHT CV DOT 2'!P1899</f>
        <v>0</v>
      </c>
      <c r="N1900" s="579">
        <f>'KL TTHT CV DOT 2'!Q1899</f>
        <v>0</v>
      </c>
      <c r="O1900" s="579">
        <f t="shared" si="1746"/>
        <v>0</v>
      </c>
      <c r="P1900" s="554">
        <f t="shared" si="1775"/>
        <v>0</v>
      </c>
      <c r="Q1900" s="199"/>
      <c r="R1900" s="199"/>
      <c r="S1900" s="554" t="e">
        <f>#REF!+Q1900+R1900</f>
        <v>#REF!</v>
      </c>
      <c r="T1900" s="265">
        <f t="shared" si="1792"/>
        <v>0</v>
      </c>
      <c r="U1900" s="265">
        <f t="shared" si="1793"/>
        <v>0</v>
      </c>
      <c r="V1900" s="265">
        <f t="shared" si="1776"/>
        <v>0</v>
      </c>
      <c r="W1900" s="265">
        <f t="shared" si="1794"/>
        <v>0</v>
      </c>
      <c r="X1900" s="265">
        <f t="shared" si="1795"/>
        <v>0</v>
      </c>
      <c r="Y1900" s="265">
        <f t="shared" si="1796"/>
        <v>0</v>
      </c>
      <c r="Z1900" s="265">
        <f t="shared" si="1797"/>
        <v>0</v>
      </c>
      <c r="AA1900" s="990"/>
    </row>
    <row r="1901" spans="1:27" s="7" customFormat="1" outlineLevel="2">
      <c r="A1901" s="5"/>
      <c r="B1901" s="5"/>
      <c r="C1901" s="2" t="s">
        <v>1330</v>
      </c>
      <c r="D1901" s="194">
        <v>140</v>
      </c>
      <c r="E1901" s="97">
        <v>154</v>
      </c>
      <c r="F1901" s="277" t="s">
        <v>624</v>
      </c>
      <c r="G1901" s="199">
        <v>12762.035616438356</v>
      </c>
      <c r="H1901" s="199">
        <v>15805.000000000002</v>
      </c>
      <c r="I1901" s="199">
        <f t="shared" si="1801"/>
        <v>28567.035616438356</v>
      </c>
      <c r="J1901" s="199">
        <f t="shared" si="1789"/>
        <v>1965353.4849315067</v>
      </c>
      <c r="K1901" s="199">
        <f t="shared" si="1790"/>
        <v>2433970.0000000005</v>
      </c>
      <c r="L1901" s="199">
        <f t="shared" si="1791"/>
        <v>4399323.4849315071</v>
      </c>
      <c r="M1901" s="579">
        <f>'KL TTHT CV DOT 2'!P1900</f>
        <v>0</v>
      </c>
      <c r="N1901" s="579">
        <f>'KL TTHT CV DOT 2'!Q1900</f>
        <v>0</v>
      </c>
      <c r="O1901" s="579">
        <f t="shared" si="1746"/>
        <v>0</v>
      </c>
      <c r="P1901" s="554">
        <f t="shared" si="1775"/>
        <v>0</v>
      </c>
      <c r="Q1901" s="199"/>
      <c r="R1901" s="199"/>
      <c r="S1901" s="554" t="e">
        <f>#REF!+Q1901+R1901</f>
        <v>#REF!</v>
      </c>
      <c r="T1901" s="265">
        <f t="shared" si="1792"/>
        <v>0</v>
      </c>
      <c r="U1901" s="265">
        <f t="shared" si="1793"/>
        <v>0</v>
      </c>
      <c r="V1901" s="265">
        <f t="shared" si="1776"/>
        <v>0</v>
      </c>
      <c r="W1901" s="265">
        <f t="shared" si="1794"/>
        <v>0</v>
      </c>
      <c r="X1901" s="265">
        <f t="shared" si="1795"/>
        <v>0</v>
      </c>
      <c r="Y1901" s="265">
        <f t="shared" si="1796"/>
        <v>0</v>
      </c>
      <c r="Z1901" s="265">
        <f t="shared" si="1797"/>
        <v>0</v>
      </c>
      <c r="AA1901" s="990"/>
    </row>
    <row r="1902" spans="1:27" s="7" customFormat="1" outlineLevel="2">
      <c r="A1902" s="5"/>
      <c r="B1902" s="5"/>
      <c r="C1902" s="2" t="s">
        <v>1332</v>
      </c>
      <c r="D1902" s="194">
        <v>39</v>
      </c>
      <c r="E1902" s="97">
        <v>55.000000000000007</v>
      </c>
      <c r="F1902" s="277" t="s">
        <v>624</v>
      </c>
      <c r="G1902" s="199">
        <v>3554.7229199999997</v>
      </c>
      <c r="H1902" s="199">
        <v>5289.7058823529414</v>
      </c>
      <c r="I1902" s="199">
        <f t="shared" si="1735"/>
        <v>8844.4288023529407</v>
      </c>
      <c r="J1902" s="199">
        <f t="shared" si="1789"/>
        <v>195509.76060000001</v>
      </c>
      <c r="K1902" s="199">
        <f t="shared" si="1790"/>
        <v>290933.82352941181</v>
      </c>
      <c r="L1902" s="199">
        <f t="shared" si="1791"/>
        <v>486443.58412941179</v>
      </c>
      <c r="M1902" s="579">
        <f>'KL TTHT CV DOT 2'!P1901</f>
        <v>0</v>
      </c>
      <c r="N1902" s="579">
        <f>'KL TTHT CV DOT 2'!Q1901</f>
        <v>0</v>
      </c>
      <c r="O1902" s="579">
        <f t="shared" si="1746"/>
        <v>0</v>
      </c>
      <c r="P1902" s="554">
        <f t="shared" si="1775"/>
        <v>0</v>
      </c>
      <c r="Q1902" s="199"/>
      <c r="R1902" s="199"/>
      <c r="S1902" s="554" t="e">
        <f>#REF!+Q1902+R1902</f>
        <v>#REF!</v>
      </c>
      <c r="T1902" s="265">
        <f t="shared" si="1792"/>
        <v>0</v>
      </c>
      <c r="U1902" s="265">
        <f t="shared" si="1793"/>
        <v>0</v>
      </c>
      <c r="V1902" s="265">
        <f t="shared" si="1776"/>
        <v>0</v>
      </c>
      <c r="W1902" s="265">
        <f t="shared" si="1794"/>
        <v>0</v>
      </c>
      <c r="X1902" s="265">
        <f t="shared" si="1795"/>
        <v>0</v>
      </c>
      <c r="Y1902" s="265">
        <f t="shared" si="1796"/>
        <v>0</v>
      </c>
      <c r="Z1902" s="265">
        <f t="shared" si="1797"/>
        <v>0</v>
      </c>
      <c r="AA1902" s="990"/>
    </row>
    <row r="1903" spans="1:27" s="7" customFormat="1" outlineLevel="2">
      <c r="A1903" s="5"/>
      <c r="B1903" s="5"/>
      <c r="C1903" s="2" t="s">
        <v>1332</v>
      </c>
      <c r="D1903" s="194">
        <v>22</v>
      </c>
      <c r="E1903" s="97">
        <v>0</v>
      </c>
      <c r="F1903" s="277" t="s">
        <v>624</v>
      </c>
      <c r="G1903" s="199">
        <v>3554.7229199999997</v>
      </c>
      <c r="H1903" s="199">
        <v>5289.7058823529414</v>
      </c>
      <c r="I1903" s="199">
        <f t="shared" ref="I1903:I1904" si="1802">SUM(G1903:H1903)</f>
        <v>8844.4288023529407</v>
      </c>
      <c r="J1903" s="199">
        <f t="shared" si="1789"/>
        <v>0</v>
      </c>
      <c r="K1903" s="199">
        <f t="shared" si="1790"/>
        <v>0</v>
      </c>
      <c r="L1903" s="199">
        <f t="shared" si="1791"/>
        <v>0</v>
      </c>
      <c r="M1903" s="579">
        <f>'KL TTHT CV DOT 2'!P1902</f>
        <v>0</v>
      </c>
      <c r="N1903" s="579">
        <f>'KL TTHT CV DOT 2'!Q1902</f>
        <v>0</v>
      </c>
      <c r="O1903" s="579">
        <f t="shared" si="1746"/>
        <v>0</v>
      </c>
      <c r="P1903" s="554">
        <f t="shared" si="1775"/>
        <v>0</v>
      </c>
      <c r="Q1903" s="199"/>
      <c r="R1903" s="199"/>
      <c r="S1903" s="554" t="e">
        <f>#REF!+Q1903+R1903</f>
        <v>#REF!</v>
      </c>
      <c r="T1903" s="265">
        <f t="shared" si="1792"/>
        <v>0</v>
      </c>
      <c r="U1903" s="265">
        <f t="shared" si="1793"/>
        <v>0</v>
      </c>
      <c r="V1903" s="265">
        <f t="shared" si="1776"/>
        <v>0</v>
      </c>
      <c r="W1903" s="265">
        <f t="shared" si="1794"/>
        <v>0</v>
      </c>
      <c r="X1903" s="265">
        <f t="shared" si="1795"/>
        <v>0</v>
      </c>
      <c r="Y1903" s="265">
        <f t="shared" si="1796"/>
        <v>0</v>
      </c>
      <c r="Z1903" s="265">
        <f t="shared" si="1797"/>
        <v>0</v>
      </c>
      <c r="AA1903" s="990"/>
    </row>
    <row r="1904" spans="1:27" s="7" customFormat="1" outlineLevel="2">
      <c r="A1904" s="5"/>
      <c r="B1904" s="5"/>
      <c r="C1904" s="2" t="s">
        <v>679</v>
      </c>
      <c r="D1904" s="194">
        <v>42</v>
      </c>
      <c r="E1904" s="97">
        <v>45</v>
      </c>
      <c r="F1904" s="277" t="s">
        <v>624</v>
      </c>
      <c r="G1904" s="199">
        <v>776880</v>
      </c>
      <c r="H1904" s="199">
        <v>51045.865472000005</v>
      </c>
      <c r="I1904" s="199">
        <f t="shared" si="1802"/>
        <v>827925.86547199998</v>
      </c>
      <c r="J1904" s="199">
        <f t="shared" si="1789"/>
        <v>34959600</v>
      </c>
      <c r="K1904" s="199">
        <f t="shared" si="1790"/>
        <v>2297063.9462400004</v>
      </c>
      <c r="L1904" s="199">
        <f t="shared" si="1791"/>
        <v>37256663.94624</v>
      </c>
      <c r="M1904" s="579">
        <f>'KL TTHT CV DOT 2'!P1903</f>
        <v>0</v>
      </c>
      <c r="N1904" s="579">
        <f>'KL TTHT CV DOT 2'!Q1903</f>
        <v>0</v>
      </c>
      <c r="O1904" s="579">
        <f t="shared" si="1746"/>
        <v>0</v>
      </c>
      <c r="P1904" s="554">
        <f t="shared" si="1775"/>
        <v>0</v>
      </c>
      <c r="Q1904" s="199"/>
      <c r="R1904" s="199"/>
      <c r="S1904" s="554" t="e">
        <f>#REF!+Q1904+R1904</f>
        <v>#REF!</v>
      </c>
      <c r="T1904" s="265">
        <f t="shared" si="1792"/>
        <v>0</v>
      </c>
      <c r="U1904" s="265">
        <f t="shared" si="1793"/>
        <v>0</v>
      </c>
      <c r="V1904" s="265">
        <f t="shared" si="1776"/>
        <v>0</v>
      </c>
      <c r="W1904" s="265">
        <f t="shared" si="1794"/>
        <v>0</v>
      </c>
      <c r="X1904" s="265">
        <f t="shared" si="1795"/>
        <v>0</v>
      </c>
      <c r="Y1904" s="265">
        <f t="shared" si="1796"/>
        <v>0</v>
      </c>
      <c r="Z1904" s="265">
        <f t="shared" si="1797"/>
        <v>0</v>
      </c>
      <c r="AA1904" s="990"/>
    </row>
    <row r="1905" spans="1:27" s="7" customFormat="1" outlineLevel="2">
      <c r="A1905" s="5"/>
      <c r="B1905" s="5"/>
      <c r="C1905" s="2"/>
      <c r="D1905" s="194"/>
      <c r="E1905" s="194"/>
      <c r="F1905" s="277"/>
      <c r="G1905" s="199"/>
      <c r="H1905" s="199"/>
      <c r="I1905" s="199"/>
      <c r="J1905" s="199"/>
      <c r="K1905" s="199"/>
      <c r="L1905" s="199"/>
      <c r="M1905" s="579">
        <f>'KL TTHT CV DOT 2'!P1904</f>
        <v>0</v>
      </c>
      <c r="N1905" s="579">
        <f>'KL TTHT CV DOT 2'!Q1904</f>
        <v>0</v>
      </c>
      <c r="O1905" s="579">
        <f t="shared" si="1746"/>
        <v>0</v>
      </c>
      <c r="P1905" s="554">
        <f t="shared" si="1775"/>
        <v>0</v>
      </c>
      <c r="Q1905" s="199"/>
      <c r="R1905" s="199"/>
      <c r="S1905" s="554" t="e">
        <f>#REF!+Q1905+R1905</f>
        <v>#REF!</v>
      </c>
      <c r="T1905" s="265">
        <f t="shared" si="1792"/>
        <v>0</v>
      </c>
      <c r="U1905" s="265">
        <f t="shared" si="1793"/>
        <v>0</v>
      </c>
      <c r="V1905" s="265">
        <f t="shared" si="1776"/>
        <v>0</v>
      </c>
      <c r="W1905" s="265">
        <f t="shared" si="1794"/>
        <v>0</v>
      </c>
      <c r="X1905" s="265">
        <f t="shared" si="1795"/>
        <v>0</v>
      </c>
      <c r="Y1905" s="265">
        <f t="shared" si="1796"/>
        <v>0</v>
      </c>
      <c r="Z1905" s="265">
        <f t="shared" si="1797"/>
        <v>0</v>
      </c>
      <c r="AA1905" s="990"/>
    </row>
    <row r="1906" spans="1:27" s="7" customFormat="1" outlineLevel="2">
      <c r="A1906" s="5"/>
      <c r="B1906" s="5"/>
      <c r="C1906" s="2"/>
      <c r="D1906" s="194"/>
      <c r="E1906" s="194"/>
      <c r="F1906" s="277"/>
      <c r="G1906" s="199"/>
      <c r="H1906" s="199"/>
      <c r="I1906" s="199"/>
      <c r="J1906" s="199"/>
      <c r="K1906" s="199"/>
      <c r="L1906" s="199"/>
      <c r="M1906" s="579">
        <f>'KL TTHT CV DOT 2'!P1905</f>
        <v>0</v>
      </c>
      <c r="N1906" s="579">
        <f>'KL TTHT CV DOT 2'!Q1905</f>
        <v>0</v>
      </c>
      <c r="O1906" s="579">
        <f t="shared" si="1746"/>
        <v>0</v>
      </c>
      <c r="P1906" s="554">
        <f t="shared" si="1775"/>
        <v>0</v>
      </c>
      <c r="Q1906" s="199"/>
      <c r="R1906" s="199"/>
      <c r="S1906" s="554" t="e">
        <f>#REF!+Q1906+R1906</f>
        <v>#REF!</v>
      </c>
      <c r="T1906" s="265">
        <f t="shared" si="1792"/>
        <v>0</v>
      </c>
      <c r="U1906" s="265">
        <f t="shared" si="1793"/>
        <v>0</v>
      </c>
      <c r="V1906" s="265">
        <f t="shared" si="1776"/>
        <v>0</v>
      </c>
      <c r="W1906" s="265">
        <f t="shared" si="1794"/>
        <v>0</v>
      </c>
      <c r="X1906" s="265">
        <f t="shared" si="1795"/>
        <v>0</v>
      </c>
      <c r="Y1906" s="265">
        <f t="shared" si="1796"/>
        <v>0</v>
      </c>
      <c r="Z1906" s="265">
        <f t="shared" si="1797"/>
        <v>0</v>
      </c>
      <c r="AA1906" s="990"/>
    </row>
    <row r="1907" spans="1:27" s="7" customFormat="1" outlineLevel="2">
      <c r="A1907" s="5"/>
      <c r="B1907" s="5"/>
      <c r="C1907" s="2" t="s">
        <v>657</v>
      </c>
      <c r="D1907" s="194">
        <v>1</v>
      </c>
      <c r="E1907" s="97">
        <v>1</v>
      </c>
      <c r="F1907" s="277" t="s">
        <v>619</v>
      </c>
      <c r="G1907" s="199">
        <v>3983863.9187445212</v>
      </c>
      <c r="H1907" s="199">
        <v>1195159.1756233564</v>
      </c>
      <c r="I1907" s="199">
        <f t="shared" si="1735"/>
        <v>5179023.0943678776</v>
      </c>
      <c r="J1907" s="199">
        <f>G1907*E1907</f>
        <v>3983863.9187445212</v>
      </c>
      <c r="K1907" s="199">
        <f>H1907*E1907</f>
        <v>1195159.1756233564</v>
      </c>
      <c r="L1907" s="199">
        <f>I1907*E1907</f>
        <v>5179023.0943678776</v>
      </c>
      <c r="M1907" s="579">
        <f>'KL TTHT CV DOT 2'!P1906</f>
        <v>0</v>
      </c>
      <c r="N1907" s="579">
        <f>'KL TTHT CV DOT 2'!Q1906</f>
        <v>0</v>
      </c>
      <c r="O1907" s="579">
        <f t="shared" si="1746"/>
        <v>0</v>
      </c>
      <c r="P1907" s="554">
        <f t="shared" si="1775"/>
        <v>0</v>
      </c>
      <c r="Q1907" s="199"/>
      <c r="R1907" s="199"/>
      <c r="S1907" s="554" t="e">
        <f>#REF!+Q1907+R1907</f>
        <v>#REF!</v>
      </c>
      <c r="T1907" s="265">
        <f t="shared" si="1792"/>
        <v>0</v>
      </c>
      <c r="U1907" s="265">
        <f t="shared" si="1793"/>
        <v>0</v>
      </c>
      <c r="V1907" s="265">
        <f t="shared" si="1776"/>
        <v>0</v>
      </c>
      <c r="W1907" s="265">
        <f t="shared" si="1794"/>
        <v>0</v>
      </c>
      <c r="X1907" s="265">
        <f t="shared" si="1795"/>
        <v>0</v>
      </c>
      <c r="Y1907" s="265">
        <f t="shared" si="1796"/>
        <v>0</v>
      </c>
      <c r="Z1907" s="265">
        <f t="shared" si="1797"/>
        <v>0</v>
      </c>
      <c r="AA1907" s="990"/>
    </row>
    <row r="1908" spans="1:27" s="7" customFormat="1" outlineLevel="1">
      <c r="A1908" s="5"/>
      <c r="B1908" s="5"/>
      <c r="C1908" s="401" t="s">
        <v>1333</v>
      </c>
      <c r="D1908" s="194"/>
      <c r="E1908" s="97"/>
      <c r="F1908" s="277"/>
      <c r="G1908" s="199"/>
      <c r="H1908" s="199"/>
      <c r="I1908" s="199"/>
      <c r="J1908" s="174">
        <f>SUBTOTAL(9,J1909:J1975)</f>
        <v>707988444.826419</v>
      </c>
      <c r="K1908" s="174">
        <f>SUBTOTAL(9,K1909:K1975)</f>
        <v>80491542.919119284</v>
      </c>
      <c r="L1908" s="174">
        <f>SUBTOTAL(9,L1909:L1975)</f>
        <v>788479987.745538</v>
      </c>
      <c r="M1908" s="578">
        <f>'KL TTHT CV DOT 2'!P1907</f>
        <v>0</v>
      </c>
      <c r="N1908" s="578">
        <f>'KL TTHT CV DOT 2'!Q1907</f>
        <v>0</v>
      </c>
      <c r="O1908" s="578">
        <f t="shared" si="1746"/>
        <v>0</v>
      </c>
      <c r="P1908" s="558">
        <f t="shared" si="1775"/>
        <v>0</v>
      </c>
      <c r="Q1908" s="174"/>
      <c r="R1908" s="174"/>
      <c r="S1908" s="558" t="e">
        <f>#REF!+Q1908+R1908</f>
        <v>#REF!</v>
      </c>
      <c r="T1908" s="843">
        <f t="shared" ref="T1908:Z1908" si="1803">SUBTOTAL(9,T1909:T1975)</f>
        <v>0</v>
      </c>
      <c r="U1908" s="843">
        <f t="shared" si="1803"/>
        <v>0</v>
      </c>
      <c r="V1908" s="843">
        <f t="shared" si="1803"/>
        <v>0</v>
      </c>
      <c r="W1908" s="843">
        <f t="shared" si="1803"/>
        <v>259891965</v>
      </c>
      <c r="X1908" s="843">
        <f t="shared" si="1803"/>
        <v>13230360</v>
      </c>
      <c r="Y1908" s="843">
        <f t="shared" si="1803"/>
        <v>273122325</v>
      </c>
      <c r="Z1908" s="843">
        <f t="shared" si="1803"/>
        <v>273122325</v>
      </c>
      <c r="AA1908" s="988"/>
    </row>
    <row r="1909" spans="1:27" s="7" customFormat="1" outlineLevel="2">
      <c r="A1909" s="5"/>
      <c r="B1909" s="5"/>
      <c r="C1909" s="401" t="s">
        <v>1141</v>
      </c>
      <c r="D1909" s="194"/>
      <c r="E1909" s="97"/>
      <c r="F1909" s="277"/>
      <c r="G1909" s="199"/>
      <c r="H1909" s="199"/>
      <c r="I1909" s="199"/>
      <c r="J1909" s="174">
        <f>SUBTOTAL(9,J1910:J1926)</f>
        <v>606357980</v>
      </c>
      <c r="K1909" s="174">
        <f>SUBTOTAL(9,K1910:K1926)</f>
        <v>35796884</v>
      </c>
      <c r="L1909" s="174">
        <f>SUBTOTAL(9,L1910:L1926)</f>
        <v>642154864</v>
      </c>
      <c r="M1909" s="578">
        <f>'KL TTHT CV DOT 2'!P1908</f>
        <v>0</v>
      </c>
      <c r="N1909" s="578">
        <f>'KL TTHT CV DOT 2'!Q1908</f>
        <v>0</v>
      </c>
      <c r="O1909" s="578">
        <f t="shared" si="1746"/>
        <v>0</v>
      </c>
      <c r="P1909" s="558">
        <f t="shared" si="1775"/>
        <v>0</v>
      </c>
      <c r="Q1909" s="174"/>
      <c r="R1909" s="174"/>
      <c r="S1909" s="558" t="e">
        <f>#REF!+Q1909+R1909</f>
        <v>#REF!</v>
      </c>
      <c r="T1909" s="843">
        <f t="shared" ref="T1909:Z1909" si="1804">SUBTOTAL(9,T1910:T1926)</f>
        <v>0</v>
      </c>
      <c r="U1909" s="843">
        <f t="shared" si="1804"/>
        <v>0</v>
      </c>
      <c r="V1909" s="843">
        <f t="shared" si="1804"/>
        <v>0</v>
      </c>
      <c r="W1909" s="843">
        <f t="shared" si="1804"/>
        <v>259891965</v>
      </c>
      <c r="X1909" s="843">
        <f t="shared" si="1804"/>
        <v>13230360</v>
      </c>
      <c r="Y1909" s="843">
        <f t="shared" si="1804"/>
        <v>273122325</v>
      </c>
      <c r="Z1909" s="843">
        <f t="shared" si="1804"/>
        <v>273122325</v>
      </c>
      <c r="AA1909" s="988"/>
    </row>
    <row r="1910" spans="1:27" s="7" customFormat="1" outlineLevel="2">
      <c r="A1910" s="5"/>
      <c r="B1910" s="5"/>
      <c r="C1910" s="2" t="s">
        <v>1265</v>
      </c>
      <c r="D1910" s="194">
        <v>2</v>
      </c>
      <c r="E1910" s="97">
        <v>2</v>
      </c>
      <c r="F1910" s="277" t="s">
        <v>660</v>
      </c>
      <c r="G1910" s="199">
        <v>62381000.000000007</v>
      </c>
      <c r="H1910" s="199">
        <v>3920000.0000000005</v>
      </c>
      <c r="I1910" s="199">
        <f t="shared" ref="I1910:I1926" si="1805">SUM(G1910:H1910)</f>
        <v>66301000.000000007</v>
      </c>
      <c r="J1910" s="199">
        <f t="shared" ref="J1910:J1926" si="1806">G1910*E1910</f>
        <v>124762000.00000001</v>
      </c>
      <c r="K1910" s="199">
        <f t="shared" ref="K1910:K1926" si="1807">H1910*E1910</f>
        <v>7840000.0000000009</v>
      </c>
      <c r="L1910" s="199">
        <f t="shared" ref="L1910:L1926" si="1808">I1910*E1910</f>
        <v>132602000.00000001</v>
      </c>
      <c r="M1910" s="579">
        <f>'KL TTHT CV DOT 2'!P1909</f>
        <v>0</v>
      </c>
      <c r="N1910" s="579">
        <f>'KL TTHT CV DOT 2'!Q1909</f>
        <v>0.45</v>
      </c>
      <c r="O1910" s="579">
        <f t="shared" si="1746"/>
        <v>0.45</v>
      </c>
      <c r="P1910" s="554">
        <f t="shared" si="1775"/>
        <v>0.9</v>
      </c>
      <c r="Q1910" s="199"/>
      <c r="R1910" s="199"/>
      <c r="S1910" s="554" t="e">
        <f>#REF!+Q1910+R1910</f>
        <v>#REF!</v>
      </c>
      <c r="T1910" s="265">
        <f t="shared" ref="T1910:T1926" si="1809">M1910*J1910</f>
        <v>0</v>
      </c>
      <c r="U1910" s="265">
        <f t="shared" ref="U1910:U1926" si="1810">M1910*K1910</f>
        <v>0</v>
      </c>
      <c r="V1910" s="265">
        <f t="shared" si="1776"/>
        <v>0</v>
      </c>
      <c r="W1910" s="265">
        <f t="shared" ref="W1910:W1926" si="1811">J1910*N1910</f>
        <v>56142900.000000007</v>
      </c>
      <c r="X1910" s="265">
        <f t="shared" ref="X1910:X1926" si="1812">K1910*N1910</f>
        <v>3528000.0000000005</v>
      </c>
      <c r="Y1910" s="265">
        <f t="shared" ref="Y1910:Y1926" si="1813">W1910+X1910</f>
        <v>59670900.000000007</v>
      </c>
      <c r="Z1910" s="265">
        <f t="shared" ref="Z1910:Z1926" si="1814">V1910+Y1910</f>
        <v>59670900.000000007</v>
      </c>
      <c r="AA1910" s="990"/>
    </row>
    <row r="1911" spans="1:27" s="7" customFormat="1" outlineLevel="2">
      <c r="A1911" s="5"/>
      <c r="B1911" s="5"/>
      <c r="C1911" s="2" t="s">
        <v>1334</v>
      </c>
      <c r="D1911" s="194">
        <v>1</v>
      </c>
      <c r="E1911" s="97">
        <v>1</v>
      </c>
      <c r="F1911" s="277" t="s">
        <v>660</v>
      </c>
      <c r="G1911" s="199">
        <v>48310460.000000007</v>
      </c>
      <c r="H1911" s="199">
        <v>3304000.0000000005</v>
      </c>
      <c r="I1911" s="199">
        <f>SUM(G1911:H1911)</f>
        <v>51614460.000000007</v>
      </c>
      <c r="J1911" s="199">
        <f t="shared" si="1806"/>
        <v>48310460.000000007</v>
      </c>
      <c r="K1911" s="199">
        <f t="shared" si="1807"/>
        <v>3304000.0000000005</v>
      </c>
      <c r="L1911" s="199">
        <f t="shared" si="1808"/>
        <v>51614460.000000007</v>
      </c>
      <c r="M1911" s="579">
        <f>'KL TTHT CV DOT 2'!P1910</f>
        <v>0</v>
      </c>
      <c r="N1911" s="579">
        <f>'KL TTHT CV DOT 2'!Q1910</f>
        <v>0.45</v>
      </c>
      <c r="O1911" s="579">
        <f t="shared" si="1746"/>
        <v>0.45</v>
      </c>
      <c r="P1911" s="554">
        <f t="shared" si="1775"/>
        <v>0.9</v>
      </c>
      <c r="Q1911" s="199"/>
      <c r="R1911" s="199"/>
      <c r="S1911" s="554" t="e">
        <f>#REF!+Q1911+R1911</f>
        <v>#REF!</v>
      </c>
      <c r="T1911" s="265">
        <f t="shared" si="1809"/>
        <v>0</v>
      </c>
      <c r="U1911" s="265">
        <f t="shared" si="1810"/>
        <v>0</v>
      </c>
      <c r="V1911" s="265">
        <f t="shared" si="1776"/>
        <v>0</v>
      </c>
      <c r="W1911" s="265">
        <f t="shared" si="1811"/>
        <v>21739707.000000004</v>
      </c>
      <c r="X1911" s="265">
        <f t="shared" si="1812"/>
        <v>1486800.0000000002</v>
      </c>
      <c r="Y1911" s="265">
        <f t="shared" si="1813"/>
        <v>23226507.000000004</v>
      </c>
      <c r="Z1911" s="265">
        <f t="shared" si="1814"/>
        <v>23226507.000000004</v>
      </c>
      <c r="AA1911" s="990"/>
    </row>
    <row r="1912" spans="1:27" s="7" customFormat="1" outlineLevel="2">
      <c r="A1912" s="5"/>
      <c r="B1912" s="5"/>
      <c r="C1912" s="2" t="s">
        <v>1267</v>
      </c>
      <c r="D1912" s="194">
        <v>1</v>
      </c>
      <c r="E1912" s="97">
        <v>1</v>
      </c>
      <c r="F1912" s="277" t="s">
        <v>660</v>
      </c>
      <c r="G1912" s="199">
        <v>30222170.000000004</v>
      </c>
      <c r="H1912" s="199">
        <v>840000.00000000012</v>
      </c>
      <c r="I1912" s="199">
        <f t="shared" si="1805"/>
        <v>31062170.000000004</v>
      </c>
      <c r="J1912" s="199">
        <f t="shared" si="1806"/>
        <v>30222170.000000004</v>
      </c>
      <c r="K1912" s="199">
        <f t="shared" si="1807"/>
        <v>840000.00000000012</v>
      </c>
      <c r="L1912" s="199">
        <f t="shared" si="1808"/>
        <v>31062170.000000004</v>
      </c>
      <c r="M1912" s="579">
        <f>'KL TTHT CV DOT 2'!P1911</f>
        <v>0</v>
      </c>
      <c r="N1912" s="579">
        <f>'KL TTHT CV DOT 2'!Q1911</f>
        <v>0.45</v>
      </c>
      <c r="O1912" s="579">
        <f t="shared" si="1746"/>
        <v>0.45</v>
      </c>
      <c r="P1912" s="554">
        <f t="shared" si="1775"/>
        <v>0.9</v>
      </c>
      <c r="Q1912" s="199"/>
      <c r="R1912" s="199"/>
      <c r="S1912" s="554" t="e">
        <f>#REF!+Q1912+R1912</f>
        <v>#REF!</v>
      </c>
      <c r="T1912" s="265">
        <f t="shared" si="1809"/>
        <v>0</v>
      </c>
      <c r="U1912" s="265">
        <f t="shared" si="1810"/>
        <v>0</v>
      </c>
      <c r="V1912" s="265">
        <f t="shared" si="1776"/>
        <v>0</v>
      </c>
      <c r="W1912" s="265">
        <f t="shared" si="1811"/>
        <v>13599976.500000002</v>
      </c>
      <c r="X1912" s="265">
        <f t="shared" si="1812"/>
        <v>378000.00000000006</v>
      </c>
      <c r="Y1912" s="265">
        <f t="shared" si="1813"/>
        <v>13977976.500000002</v>
      </c>
      <c r="Z1912" s="265">
        <f t="shared" si="1814"/>
        <v>13977976.500000002</v>
      </c>
      <c r="AA1912" s="990"/>
    </row>
    <row r="1913" spans="1:27" s="7" customFormat="1" outlineLevel="2">
      <c r="A1913" s="5"/>
      <c r="B1913" s="5"/>
      <c r="C1913" s="2" t="s">
        <v>1269</v>
      </c>
      <c r="D1913" s="194">
        <f>13-7</f>
        <v>6</v>
      </c>
      <c r="E1913" s="97">
        <f>13-7</f>
        <v>6</v>
      </c>
      <c r="F1913" s="277" t="s">
        <v>660</v>
      </c>
      <c r="G1913" s="199">
        <v>9845660</v>
      </c>
      <c r="H1913" s="199">
        <v>537600</v>
      </c>
      <c r="I1913" s="199">
        <f t="shared" si="1805"/>
        <v>10383260</v>
      </c>
      <c r="J1913" s="199">
        <f t="shared" si="1806"/>
        <v>59073960</v>
      </c>
      <c r="K1913" s="199">
        <f t="shared" si="1807"/>
        <v>3225600</v>
      </c>
      <c r="L1913" s="199">
        <f t="shared" si="1808"/>
        <v>62299560</v>
      </c>
      <c r="M1913" s="579">
        <f>'KL TTHT CV DOT 2'!P1912</f>
        <v>0</v>
      </c>
      <c r="N1913" s="579">
        <f>'KL TTHT CV DOT 2'!Q1912</f>
        <v>0.45</v>
      </c>
      <c r="O1913" s="579">
        <f t="shared" ref="O1913:O1976" si="1815">M1913+N1913</f>
        <v>0.45</v>
      </c>
      <c r="P1913" s="554">
        <f t="shared" si="1775"/>
        <v>0.9</v>
      </c>
      <c r="Q1913" s="199"/>
      <c r="R1913" s="199"/>
      <c r="S1913" s="554" t="e">
        <f>#REF!+Q1913+R1913</f>
        <v>#REF!</v>
      </c>
      <c r="T1913" s="265">
        <f t="shared" si="1809"/>
        <v>0</v>
      </c>
      <c r="U1913" s="265">
        <f t="shared" si="1810"/>
        <v>0</v>
      </c>
      <c r="V1913" s="265">
        <f t="shared" si="1776"/>
        <v>0</v>
      </c>
      <c r="W1913" s="265">
        <f t="shared" si="1811"/>
        <v>26583282</v>
      </c>
      <c r="X1913" s="265">
        <f t="shared" si="1812"/>
        <v>1451520</v>
      </c>
      <c r="Y1913" s="265">
        <f t="shared" si="1813"/>
        <v>28034802</v>
      </c>
      <c r="Z1913" s="265">
        <f t="shared" si="1814"/>
        <v>28034802</v>
      </c>
      <c r="AA1913" s="990"/>
    </row>
    <row r="1914" spans="1:27" s="7" customFormat="1" outlineLevel="2">
      <c r="A1914" s="5"/>
      <c r="B1914" s="5"/>
      <c r="C1914" s="2" t="s">
        <v>1271</v>
      </c>
      <c r="D1914" s="194">
        <f>20-13</f>
        <v>7</v>
      </c>
      <c r="E1914" s="97">
        <f>20-13</f>
        <v>7</v>
      </c>
      <c r="F1914" s="277" t="s">
        <v>660</v>
      </c>
      <c r="G1914" s="199">
        <v>9569780</v>
      </c>
      <c r="H1914" s="199">
        <v>537600</v>
      </c>
      <c r="I1914" s="199">
        <f t="shared" si="1805"/>
        <v>10107380</v>
      </c>
      <c r="J1914" s="199">
        <f t="shared" si="1806"/>
        <v>66988460</v>
      </c>
      <c r="K1914" s="199">
        <f t="shared" si="1807"/>
        <v>3763200</v>
      </c>
      <c r="L1914" s="199">
        <f t="shared" si="1808"/>
        <v>70751660</v>
      </c>
      <c r="M1914" s="579">
        <f>'KL TTHT CV DOT 2'!P1913</f>
        <v>0</v>
      </c>
      <c r="N1914" s="579">
        <f>'KL TTHT CV DOT 2'!Q1913</f>
        <v>0.45</v>
      </c>
      <c r="O1914" s="579">
        <f t="shared" si="1815"/>
        <v>0.45</v>
      </c>
      <c r="P1914" s="554">
        <f t="shared" si="1775"/>
        <v>0.9</v>
      </c>
      <c r="Q1914" s="199"/>
      <c r="R1914" s="199"/>
      <c r="S1914" s="554" t="e">
        <f>#REF!+Q1914+R1914</f>
        <v>#REF!</v>
      </c>
      <c r="T1914" s="265">
        <f t="shared" si="1809"/>
        <v>0</v>
      </c>
      <c r="U1914" s="265">
        <f t="shared" si="1810"/>
        <v>0</v>
      </c>
      <c r="V1914" s="265">
        <f t="shared" si="1776"/>
        <v>0</v>
      </c>
      <c r="W1914" s="265">
        <f t="shared" si="1811"/>
        <v>30144807</v>
      </c>
      <c r="X1914" s="265">
        <f t="shared" si="1812"/>
        <v>1693440</v>
      </c>
      <c r="Y1914" s="265">
        <f t="shared" si="1813"/>
        <v>31838247</v>
      </c>
      <c r="Z1914" s="265">
        <f t="shared" si="1814"/>
        <v>31838247</v>
      </c>
      <c r="AA1914" s="990"/>
    </row>
    <row r="1915" spans="1:27" s="7" customFormat="1" outlineLevel="2">
      <c r="A1915" s="5"/>
      <c r="B1915" s="5"/>
      <c r="C1915" s="2" t="s">
        <v>1273</v>
      </c>
      <c r="D1915" s="194">
        <v>1</v>
      </c>
      <c r="E1915" s="97">
        <v>1</v>
      </c>
      <c r="F1915" s="277" t="s">
        <v>660</v>
      </c>
      <c r="G1915" s="199">
        <v>8741260</v>
      </c>
      <c r="H1915" s="199">
        <v>504000.00000000006</v>
      </c>
      <c r="I1915" s="199">
        <f t="shared" si="1805"/>
        <v>9245260</v>
      </c>
      <c r="J1915" s="199">
        <f t="shared" si="1806"/>
        <v>8741260</v>
      </c>
      <c r="K1915" s="199">
        <f t="shared" si="1807"/>
        <v>504000.00000000006</v>
      </c>
      <c r="L1915" s="199">
        <f t="shared" si="1808"/>
        <v>9245260</v>
      </c>
      <c r="M1915" s="579">
        <f>'KL TTHT CV DOT 2'!P1914</f>
        <v>0</v>
      </c>
      <c r="N1915" s="579">
        <f>'KL TTHT CV DOT 2'!Q1914</f>
        <v>0.45</v>
      </c>
      <c r="O1915" s="579">
        <f t="shared" si="1815"/>
        <v>0.45</v>
      </c>
      <c r="P1915" s="554">
        <f t="shared" si="1775"/>
        <v>0.9</v>
      </c>
      <c r="Q1915" s="199"/>
      <c r="R1915" s="199"/>
      <c r="S1915" s="554" t="e">
        <f>#REF!+Q1915+R1915</f>
        <v>#REF!</v>
      </c>
      <c r="T1915" s="265">
        <f t="shared" si="1809"/>
        <v>0</v>
      </c>
      <c r="U1915" s="265">
        <f t="shared" si="1810"/>
        <v>0</v>
      </c>
      <c r="V1915" s="265">
        <f t="shared" si="1776"/>
        <v>0</v>
      </c>
      <c r="W1915" s="265">
        <f t="shared" si="1811"/>
        <v>3933567</v>
      </c>
      <c r="X1915" s="265">
        <f t="shared" si="1812"/>
        <v>226800.00000000003</v>
      </c>
      <c r="Y1915" s="265">
        <f t="shared" si="1813"/>
        <v>4160367</v>
      </c>
      <c r="Z1915" s="265">
        <f t="shared" si="1814"/>
        <v>4160367</v>
      </c>
      <c r="AA1915" s="990"/>
    </row>
    <row r="1916" spans="1:27" s="7" customFormat="1" ht="26.4" outlineLevel="2">
      <c r="A1916" s="5"/>
      <c r="B1916" s="5"/>
      <c r="C1916" s="2" t="s">
        <v>1279</v>
      </c>
      <c r="D1916" s="194">
        <v>2</v>
      </c>
      <c r="E1916" s="97">
        <v>2</v>
      </c>
      <c r="F1916" s="277" t="s">
        <v>660</v>
      </c>
      <c r="G1916" s="199">
        <v>12599730.000000002</v>
      </c>
      <c r="H1916" s="199">
        <v>621600.00000000012</v>
      </c>
      <c r="I1916" s="199">
        <f t="shared" si="1805"/>
        <v>13221330.000000002</v>
      </c>
      <c r="J1916" s="199">
        <f t="shared" si="1806"/>
        <v>25199460.000000004</v>
      </c>
      <c r="K1916" s="199">
        <f t="shared" si="1807"/>
        <v>1243200.0000000002</v>
      </c>
      <c r="L1916" s="199">
        <f t="shared" si="1808"/>
        <v>26442660.000000004</v>
      </c>
      <c r="M1916" s="579">
        <f>'KL TTHT CV DOT 2'!P1915</f>
        <v>0</v>
      </c>
      <c r="N1916" s="579">
        <f>'KL TTHT CV DOT 2'!Q1915</f>
        <v>0.45</v>
      </c>
      <c r="O1916" s="579">
        <f t="shared" si="1815"/>
        <v>0.45</v>
      </c>
      <c r="P1916" s="554">
        <f t="shared" si="1775"/>
        <v>0.9</v>
      </c>
      <c r="Q1916" s="199"/>
      <c r="R1916" s="199"/>
      <c r="S1916" s="554" t="e">
        <f>#REF!+Q1916+R1916</f>
        <v>#REF!</v>
      </c>
      <c r="T1916" s="265">
        <f t="shared" si="1809"/>
        <v>0</v>
      </c>
      <c r="U1916" s="265">
        <f t="shared" si="1810"/>
        <v>0</v>
      </c>
      <c r="V1916" s="265">
        <f t="shared" si="1776"/>
        <v>0</v>
      </c>
      <c r="W1916" s="265">
        <f t="shared" si="1811"/>
        <v>11339757.000000002</v>
      </c>
      <c r="X1916" s="265">
        <f t="shared" si="1812"/>
        <v>559440.00000000012</v>
      </c>
      <c r="Y1916" s="265">
        <f t="shared" si="1813"/>
        <v>11899197.000000002</v>
      </c>
      <c r="Z1916" s="265">
        <f t="shared" si="1814"/>
        <v>11899197.000000002</v>
      </c>
      <c r="AA1916" s="990"/>
    </row>
    <row r="1917" spans="1:27" s="7" customFormat="1" ht="26.4" outlineLevel="2">
      <c r="A1917" s="5"/>
      <c r="B1917" s="5"/>
      <c r="C1917" s="2" t="s">
        <v>1283</v>
      </c>
      <c r="D1917" s="194">
        <v>2</v>
      </c>
      <c r="E1917" s="97">
        <v>2</v>
      </c>
      <c r="F1917" s="277" t="s">
        <v>660</v>
      </c>
      <c r="G1917" s="199">
        <v>31227680.000000004</v>
      </c>
      <c r="H1917" s="199">
        <v>733600.00000000012</v>
      </c>
      <c r="I1917" s="199">
        <f t="shared" si="1805"/>
        <v>31961280.000000004</v>
      </c>
      <c r="J1917" s="199">
        <f t="shared" si="1806"/>
        <v>62455360.000000007</v>
      </c>
      <c r="K1917" s="199">
        <f t="shared" si="1807"/>
        <v>1467200.0000000002</v>
      </c>
      <c r="L1917" s="199">
        <f t="shared" si="1808"/>
        <v>63922560.000000007</v>
      </c>
      <c r="M1917" s="579">
        <f>'KL TTHT CV DOT 2'!P1916</f>
        <v>0</v>
      </c>
      <c r="N1917" s="579">
        <f>'KL TTHT CV DOT 2'!Q1916</f>
        <v>0.45</v>
      </c>
      <c r="O1917" s="579">
        <f t="shared" si="1815"/>
        <v>0.45</v>
      </c>
      <c r="P1917" s="554">
        <f t="shared" si="1775"/>
        <v>0.9</v>
      </c>
      <c r="Q1917" s="199"/>
      <c r="R1917" s="199"/>
      <c r="S1917" s="554" t="e">
        <f>#REF!+Q1917+R1917</f>
        <v>#REF!</v>
      </c>
      <c r="T1917" s="265">
        <f t="shared" si="1809"/>
        <v>0</v>
      </c>
      <c r="U1917" s="265">
        <f t="shared" si="1810"/>
        <v>0</v>
      </c>
      <c r="V1917" s="265">
        <f t="shared" si="1776"/>
        <v>0</v>
      </c>
      <c r="W1917" s="265">
        <f t="shared" si="1811"/>
        <v>28104912.000000004</v>
      </c>
      <c r="X1917" s="265">
        <f t="shared" si="1812"/>
        <v>660240.00000000012</v>
      </c>
      <c r="Y1917" s="265">
        <f t="shared" si="1813"/>
        <v>28765152.000000004</v>
      </c>
      <c r="Z1917" s="265">
        <f t="shared" si="1814"/>
        <v>28765152.000000004</v>
      </c>
      <c r="AA1917" s="990"/>
    </row>
    <row r="1918" spans="1:27" s="7" customFormat="1" ht="26.4" outlineLevel="2">
      <c r="A1918" s="5"/>
      <c r="B1918" s="5"/>
      <c r="C1918" s="2" t="s">
        <v>1336</v>
      </c>
      <c r="D1918" s="194">
        <v>1</v>
      </c>
      <c r="E1918" s="97">
        <v>1</v>
      </c>
      <c r="F1918" s="277" t="s">
        <v>660</v>
      </c>
      <c r="G1918" s="199">
        <v>21620170</v>
      </c>
      <c r="H1918" s="199">
        <v>733600.00000000012</v>
      </c>
      <c r="I1918" s="199">
        <f t="shared" si="1805"/>
        <v>22353770</v>
      </c>
      <c r="J1918" s="199">
        <f t="shared" si="1806"/>
        <v>21620170</v>
      </c>
      <c r="K1918" s="199">
        <f t="shared" si="1807"/>
        <v>733600.00000000012</v>
      </c>
      <c r="L1918" s="199">
        <f t="shared" si="1808"/>
        <v>22353770</v>
      </c>
      <c r="M1918" s="579">
        <f>'KL TTHT CV DOT 2'!P1917</f>
        <v>0</v>
      </c>
      <c r="N1918" s="579">
        <f>'KL TTHT CV DOT 2'!Q1917</f>
        <v>0.45</v>
      </c>
      <c r="O1918" s="579">
        <f t="shared" si="1815"/>
        <v>0.45</v>
      </c>
      <c r="P1918" s="554">
        <f t="shared" si="1775"/>
        <v>0.9</v>
      </c>
      <c r="Q1918" s="199"/>
      <c r="R1918" s="199"/>
      <c r="S1918" s="554" t="e">
        <f>#REF!+Q1918+R1918</f>
        <v>#REF!</v>
      </c>
      <c r="T1918" s="265">
        <f t="shared" si="1809"/>
        <v>0</v>
      </c>
      <c r="U1918" s="265">
        <f t="shared" si="1810"/>
        <v>0</v>
      </c>
      <c r="V1918" s="265">
        <f t="shared" si="1776"/>
        <v>0</v>
      </c>
      <c r="W1918" s="265">
        <f t="shared" si="1811"/>
        <v>9729076.5</v>
      </c>
      <c r="X1918" s="265">
        <f t="shared" si="1812"/>
        <v>330120.00000000006</v>
      </c>
      <c r="Y1918" s="265">
        <f t="shared" si="1813"/>
        <v>10059196.5</v>
      </c>
      <c r="Z1918" s="265">
        <f t="shared" si="1814"/>
        <v>10059196.5</v>
      </c>
      <c r="AA1918" s="990"/>
    </row>
    <row r="1919" spans="1:27" s="7" customFormat="1" outlineLevel="2">
      <c r="A1919" s="5"/>
      <c r="B1919" s="5"/>
      <c r="C1919" s="392" t="s">
        <v>1338</v>
      </c>
      <c r="D1919" s="97">
        <v>3</v>
      </c>
      <c r="E1919" s="97">
        <v>3</v>
      </c>
      <c r="F1919" s="277" t="s">
        <v>660</v>
      </c>
      <c r="G1919" s="199">
        <v>19690000</v>
      </c>
      <c r="H1919" s="199">
        <v>168000.00000000003</v>
      </c>
      <c r="I1919" s="199">
        <f t="shared" ref="I1919" si="1816">SUM(G1919:H1919)</f>
        <v>19858000</v>
      </c>
      <c r="J1919" s="199">
        <f t="shared" si="1806"/>
        <v>59070000</v>
      </c>
      <c r="K1919" s="199">
        <f t="shared" si="1807"/>
        <v>504000.00000000012</v>
      </c>
      <c r="L1919" s="199">
        <f t="shared" si="1808"/>
        <v>59574000</v>
      </c>
      <c r="M1919" s="579">
        <f>'KL TTHT CV DOT 2'!P1918</f>
        <v>0</v>
      </c>
      <c r="N1919" s="579">
        <f>'KL TTHT CV DOT 2'!Q1918</f>
        <v>0.45</v>
      </c>
      <c r="O1919" s="579">
        <f t="shared" si="1815"/>
        <v>0.45</v>
      </c>
      <c r="P1919" s="554">
        <f t="shared" si="1775"/>
        <v>0.9</v>
      </c>
      <c r="Q1919" s="199"/>
      <c r="R1919" s="199"/>
      <c r="S1919" s="554" t="e">
        <f>#REF!+Q1919+R1919</f>
        <v>#REF!</v>
      </c>
      <c r="T1919" s="265">
        <f t="shared" si="1809"/>
        <v>0</v>
      </c>
      <c r="U1919" s="265">
        <f t="shared" si="1810"/>
        <v>0</v>
      </c>
      <c r="V1919" s="265">
        <f t="shared" si="1776"/>
        <v>0</v>
      </c>
      <c r="W1919" s="265">
        <f t="shared" si="1811"/>
        <v>26581500</v>
      </c>
      <c r="X1919" s="265">
        <f t="shared" si="1812"/>
        <v>226800.00000000006</v>
      </c>
      <c r="Y1919" s="265">
        <f t="shared" si="1813"/>
        <v>26808300</v>
      </c>
      <c r="Z1919" s="265">
        <f t="shared" si="1814"/>
        <v>26808300</v>
      </c>
      <c r="AA1919" s="990"/>
    </row>
    <row r="1920" spans="1:27" s="7" customFormat="1" outlineLevel="2">
      <c r="A1920" s="5"/>
      <c r="B1920" s="5"/>
      <c r="C1920" s="2" t="s">
        <v>1288</v>
      </c>
      <c r="D1920" s="194">
        <f>40-21</f>
        <v>19</v>
      </c>
      <c r="E1920" s="97">
        <f>40-21</f>
        <v>19</v>
      </c>
      <c r="F1920" s="277" t="s">
        <v>660</v>
      </c>
      <c r="G1920" s="199">
        <v>1614800.0000000002</v>
      </c>
      <c r="H1920" s="199">
        <v>168000.00000000003</v>
      </c>
      <c r="I1920" s="199">
        <f t="shared" si="1805"/>
        <v>1782800.0000000002</v>
      </c>
      <c r="J1920" s="199">
        <f t="shared" si="1806"/>
        <v>30681200.000000004</v>
      </c>
      <c r="K1920" s="199">
        <f t="shared" si="1807"/>
        <v>3192000.0000000005</v>
      </c>
      <c r="L1920" s="199">
        <f t="shared" si="1808"/>
        <v>33873200.000000007</v>
      </c>
      <c r="M1920" s="579">
        <f>'KL TTHT CV DOT 2'!P1919</f>
        <v>0</v>
      </c>
      <c r="N1920" s="579">
        <f>'KL TTHT CV DOT 2'!Q1919</f>
        <v>0.45</v>
      </c>
      <c r="O1920" s="579">
        <f t="shared" si="1815"/>
        <v>0.45</v>
      </c>
      <c r="P1920" s="554">
        <f t="shared" si="1775"/>
        <v>0.9</v>
      </c>
      <c r="Q1920" s="199"/>
      <c r="R1920" s="199"/>
      <c r="S1920" s="554" t="e">
        <f>#REF!+Q1920+R1920</f>
        <v>#REF!</v>
      </c>
      <c r="T1920" s="265">
        <f t="shared" si="1809"/>
        <v>0</v>
      </c>
      <c r="U1920" s="265">
        <f t="shared" si="1810"/>
        <v>0</v>
      </c>
      <c r="V1920" s="265">
        <f t="shared" si="1776"/>
        <v>0</v>
      </c>
      <c r="W1920" s="265">
        <f t="shared" si="1811"/>
        <v>13806540.000000002</v>
      </c>
      <c r="X1920" s="265">
        <f t="shared" si="1812"/>
        <v>1436400.0000000002</v>
      </c>
      <c r="Y1920" s="265">
        <f t="shared" si="1813"/>
        <v>15242940.000000002</v>
      </c>
      <c r="Z1920" s="265">
        <f t="shared" si="1814"/>
        <v>15242940.000000002</v>
      </c>
      <c r="AA1920" s="990"/>
    </row>
    <row r="1921" spans="1:27" s="7" customFormat="1" outlineLevel="2">
      <c r="A1921" s="5"/>
      <c r="B1921" s="5"/>
      <c r="C1921" s="2" t="s">
        <v>1339</v>
      </c>
      <c r="D1921" s="194">
        <v>2</v>
      </c>
      <c r="E1921" s="97">
        <v>10</v>
      </c>
      <c r="F1921" s="277" t="s">
        <v>660</v>
      </c>
      <c r="G1921" s="199">
        <v>873400.00000000012</v>
      </c>
      <c r="H1921" s="199">
        <v>50400.000000000007</v>
      </c>
      <c r="I1921" s="199">
        <f t="shared" si="1805"/>
        <v>923800.00000000012</v>
      </c>
      <c r="J1921" s="199">
        <f t="shared" si="1806"/>
        <v>8734000.0000000019</v>
      </c>
      <c r="K1921" s="199">
        <f t="shared" si="1807"/>
        <v>504000.00000000006</v>
      </c>
      <c r="L1921" s="199">
        <f t="shared" si="1808"/>
        <v>9238000.0000000019</v>
      </c>
      <c r="M1921" s="579">
        <f>'KL TTHT CV DOT 2'!P1920</f>
        <v>0</v>
      </c>
      <c r="N1921" s="579">
        <f>'KL TTHT CV DOT 2'!Q1920</f>
        <v>0.45</v>
      </c>
      <c r="O1921" s="579">
        <f t="shared" si="1815"/>
        <v>0.45</v>
      </c>
      <c r="P1921" s="554">
        <f t="shared" si="1775"/>
        <v>0.9</v>
      </c>
      <c r="Q1921" s="199"/>
      <c r="R1921" s="199"/>
      <c r="S1921" s="554" t="e">
        <f>#REF!+Q1921+R1921</f>
        <v>#REF!</v>
      </c>
      <c r="T1921" s="265">
        <f t="shared" si="1809"/>
        <v>0</v>
      </c>
      <c r="U1921" s="265">
        <f t="shared" si="1810"/>
        <v>0</v>
      </c>
      <c r="V1921" s="265">
        <f t="shared" si="1776"/>
        <v>0</v>
      </c>
      <c r="W1921" s="265">
        <f t="shared" si="1811"/>
        <v>3930300.0000000009</v>
      </c>
      <c r="X1921" s="265">
        <f t="shared" si="1812"/>
        <v>226800.00000000003</v>
      </c>
      <c r="Y1921" s="265">
        <f t="shared" si="1813"/>
        <v>4157100.0000000009</v>
      </c>
      <c r="Z1921" s="265">
        <f t="shared" si="1814"/>
        <v>4157100.0000000009</v>
      </c>
      <c r="AA1921" s="990"/>
    </row>
    <row r="1922" spans="1:27" s="7" customFormat="1" outlineLevel="2">
      <c r="A1922" s="5"/>
      <c r="B1922" s="5"/>
      <c r="C1922" s="2" t="s">
        <v>1291</v>
      </c>
      <c r="D1922" s="194">
        <v>1</v>
      </c>
      <c r="E1922" s="97">
        <v>1</v>
      </c>
      <c r="F1922" s="277" t="s">
        <v>660</v>
      </c>
      <c r="G1922" s="199">
        <v>13200000.000000002</v>
      </c>
      <c r="H1922" s="199">
        <v>280000</v>
      </c>
      <c r="I1922" s="199">
        <f t="shared" si="1805"/>
        <v>13480000.000000002</v>
      </c>
      <c r="J1922" s="199">
        <f t="shared" si="1806"/>
        <v>13200000.000000002</v>
      </c>
      <c r="K1922" s="199">
        <f t="shared" si="1807"/>
        <v>280000</v>
      </c>
      <c r="L1922" s="199">
        <f t="shared" si="1808"/>
        <v>13480000.000000002</v>
      </c>
      <c r="M1922" s="579">
        <f>'KL TTHT CV DOT 2'!P1921</f>
        <v>0</v>
      </c>
      <c r="N1922" s="579">
        <f>'KL TTHT CV DOT 2'!Q1921</f>
        <v>0.45</v>
      </c>
      <c r="O1922" s="579">
        <f t="shared" si="1815"/>
        <v>0.45</v>
      </c>
      <c r="P1922" s="554">
        <f t="shared" si="1775"/>
        <v>0.9</v>
      </c>
      <c r="Q1922" s="199"/>
      <c r="R1922" s="199"/>
      <c r="S1922" s="554" t="e">
        <f>#REF!+Q1922+R1922</f>
        <v>#REF!</v>
      </c>
      <c r="T1922" s="265">
        <f t="shared" si="1809"/>
        <v>0</v>
      </c>
      <c r="U1922" s="265">
        <f t="shared" si="1810"/>
        <v>0</v>
      </c>
      <c r="V1922" s="265">
        <f t="shared" si="1776"/>
        <v>0</v>
      </c>
      <c r="W1922" s="265">
        <f t="shared" si="1811"/>
        <v>5940000.0000000009</v>
      </c>
      <c r="X1922" s="265">
        <f t="shared" si="1812"/>
        <v>126000</v>
      </c>
      <c r="Y1922" s="265">
        <f t="shared" si="1813"/>
        <v>6066000.0000000009</v>
      </c>
      <c r="Z1922" s="265">
        <f t="shared" si="1814"/>
        <v>6066000.0000000009</v>
      </c>
      <c r="AA1922" s="990"/>
    </row>
    <row r="1923" spans="1:27" s="7" customFormat="1" outlineLevel="2">
      <c r="A1923" s="5"/>
      <c r="B1923" s="5"/>
      <c r="C1923" s="2" t="s">
        <v>1292</v>
      </c>
      <c r="D1923" s="194">
        <v>5</v>
      </c>
      <c r="E1923" s="97">
        <v>8</v>
      </c>
      <c r="F1923" s="277" t="s">
        <v>660</v>
      </c>
      <c r="G1923" s="199">
        <v>1659900.0000000002</v>
      </c>
      <c r="H1923" s="199">
        <v>0</v>
      </c>
      <c r="I1923" s="199">
        <f t="shared" si="1805"/>
        <v>1659900.0000000002</v>
      </c>
      <c r="J1923" s="199">
        <f t="shared" si="1806"/>
        <v>13279200.000000002</v>
      </c>
      <c r="K1923" s="199">
        <f t="shared" si="1807"/>
        <v>0</v>
      </c>
      <c r="L1923" s="199">
        <f t="shared" si="1808"/>
        <v>13279200.000000002</v>
      </c>
      <c r="M1923" s="579">
        <f>'KL TTHT CV DOT 2'!P1922</f>
        <v>0</v>
      </c>
      <c r="N1923" s="579">
        <f>'KL TTHT CV DOT 2'!Q1922</f>
        <v>0.45</v>
      </c>
      <c r="O1923" s="579">
        <f t="shared" si="1815"/>
        <v>0.45</v>
      </c>
      <c r="P1923" s="554">
        <f t="shared" si="1775"/>
        <v>0.9</v>
      </c>
      <c r="Q1923" s="199"/>
      <c r="R1923" s="199"/>
      <c r="S1923" s="554" t="e">
        <f>#REF!+Q1923+R1923</f>
        <v>#REF!</v>
      </c>
      <c r="T1923" s="265">
        <f t="shared" si="1809"/>
        <v>0</v>
      </c>
      <c r="U1923" s="265">
        <f t="shared" si="1810"/>
        <v>0</v>
      </c>
      <c r="V1923" s="265">
        <f t="shared" si="1776"/>
        <v>0</v>
      </c>
      <c r="W1923" s="265">
        <f t="shared" si="1811"/>
        <v>5975640.0000000009</v>
      </c>
      <c r="X1923" s="265">
        <f t="shared" si="1812"/>
        <v>0</v>
      </c>
      <c r="Y1923" s="265">
        <f t="shared" si="1813"/>
        <v>5975640.0000000009</v>
      </c>
      <c r="Z1923" s="265">
        <f t="shared" si="1814"/>
        <v>5975640.0000000009</v>
      </c>
      <c r="AA1923" s="990"/>
    </row>
    <row r="1924" spans="1:27" s="7" customFormat="1" outlineLevel="2">
      <c r="A1924" s="5"/>
      <c r="B1924" s="5"/>
      <c r="C1924" s="2" t="s">
        <v>1294</v>
      </c>
      <c r="D1924" s="194">
        <v>4</v>
      </c>
      <c r="E1924" s="97">
        <v>4</v>
      </c>
      <c r="F1924" s="277" t="s">
        <v>660</v>
      </c>
      <c r="G1924" s="199">
        <v>1300000</v>
      </c>
      <c r="H1924" s="199">
        <v>500000</v>
      </c>
      <c r="I1924" s="199">
        <f t="shared" si="1805"/>
        <v>1800000</v>
      </c>
      <c r="J1924" s="199">
        <f t="shared" si="1806"/>
        <v>5200000</v>
      </c>
      <c r="K1924" s="199">
        <f t="shared" si="1807"/>
        <v>2000000</v>
      </c>
      <c r="L1924" s="199">
        <f t="shared" si="1808"/>
        <v>7200000</v>
      </c>
      <c r="M1924" s="579">
        <f>'KL TTHT CV DOT 2'!P1923</f>
        <v>0</v>
      </c>
      <c r="N1924" s="579">
        <f>'KL TTHT CV DOT 2'!Q1923</f>
        <v>0.45</v>
      </c>
      <c r="O1924" s="579">
        <f t="shared" si="1815"/>
        <v>0.45</v>
      </c>
      <c r="P1924" s="554">
        <f t="shared" si="1775"/>
        <v>0.9</v>
      </c>
      <c r="Q1924" s="199"/>
      <c r="R1924" s="199"/>
      <c r="S1924" s="554" t="e">
        <f>#REF!+Q1924+R1924</f>
        <v>#REF!</v>
      </c>
      <c r="T1924" s="265">
        <f t="shared" si="1809"/>
        <v>0</v>
      </c>
      <c r="U1924" s="265">
        <f t="shared" si="1810"/>
        <v>0</v>
      </c>
      <c r="V1924" s="265">
        <f t="shared" si="1776"/>
        <v>0</v>
      </c>
      <c r="W1924" s="265">
        <f t="shared" si="1811"/>
        <v>2340000</v>
      </c>
      <c r="X1924" s="265">
        <f t="shared" si="1812"/>
        <v>900000</v>
      </c>
      <c r="Y1924" s="265">
        <f t="shared" si="1813"/>
        <v>3240000</v>
      </c>
      <c r="Z1924" s="265">
        <f t="shared" si="1814"/>
        <v>3240000</v>
      </c>
      <c r="AA1924" s="990"/>
    </row>
    <row r="1925" spans="1:27" s="7" customFormat="1" outlineLevel="2">
      <c r="A1925" s="5"/>
      <c r="B1925" s="5"/>
      <c r="C1925" s="2" t="s">
        <v>1295</v>
      </c>
      <c r="D1925" s="194">
        <v>1</v>
      </c>
      <c r="E1925" s="97">
        <v>1</v>
      </c>
      <c r="F1925" s="277" t="s">
        <v>619</v>
      </c>
      <c r="G1925" s="199">
        <v>7500000</v>
      </c>
      <c r="H1925" s="199">
        <v>0</v>
      </c>
      <c r="I1925" s="199">
        <f t="shared" si="1805"/>
        <v>7500000</v>
      </c>
      <c r="J1925" s="199">
        <f t="shared" si="1806"/>
        <v>7500000</v>
      </c>
      <c r="K1925" s="199">
        <f t="shared" si="1807"/>
        <v>0</v>
      </c>
      <c r="L1925" s="199">
        <f t="shared" si="1808"/>
        <v>7500000</v>
      </c>
      <c r="M1925" s="579">
        <f>'KL TTHT CV DOT 2'!P1924</f>
        <v>0</v>
      </c>
      <c r="N1925" s="579">
        <f>'KL TTHT CV DOT 2'!Q1924</f>
        <v>0</v>
      </c>
      <c r="O1925" s="579">
        <f t="shared" si="1815"/>
        <v>0</v>
      </c>
      <c r="P1925" s="554">
        <f t="shared" si="1775"/>
        <v>0</v>
      </c>
      <c r="Q1925" s="199"/>
      <c r="R1925" s="199"/>
      <c r="S1925" s="554" t="e">
        <f>#REF!+Q1925+R1925</f>
        <v>#REF!</v>
      </c>
      <c r="T1925" s="265">
        <f t="shared" si="1809"/>
        <v>0</v>
      </c>
      <c r="U1925" s="265">
        <f t="shared" si="1810"/>
        <v>0</v>
      </c>
      <c r="V1925" s="265">
        <f t="shared" si="1776"/>
        <v>0</v>
      </c>
      <c r="W1925" s="265">
        <f t="shared" si="1811"/>
        <v>0</v>
      </c>
      <c r="X1925" s="265">
        <f t="shared" si="1812"/>
        <v>0</v>
      </c>
      <c r="Y1925" s="265">
        <f t="shared" si="1813"/>
        <v>0</v>
      </c>
      <c r="Z1925" s="265">
        <f t="shared" si="1814"/>
        <v>0</v>
      </c>
      <c r="AA1925" s="990"/>
    </row>
    <row r="1926" spans="1:27" s="403" customFormat="1" outlineLevel="2">
      <c r="A1926" s="391"/>
      <c r="B1926" s="391"/>
      <c r="C1926" s="392" t="s">
        <v>1151</v>
      </c>
      <c r="D1926" s="97">
        <v>1</v>
      </c>
      <c r="E1926" s="97">
        <v>1</v>
      </c>
      <c r="F1926" s="387" t="s">
        <v>619</v>
      </c>
      <c r="G1926" s="62">
        <v>21320280</v>
      </c>
      <c r="H1926" s="62">
        <v>6396084</v>
      </c>
      <c r="I1926" s="62">
        <f t="shared" si="1805"/>
        <v>27716364</v>
      </c>
      <c r="J1926" s="62">
        <f t="shared" si="1806"/>
        <v>21320280</v>
      </c>
      <c r="K1926" s="62">
        <f t="shared" si="1807"/>
        <v>6396084</v>
      </c>
      <c r="L1926" s="62">
        <f t="shared" si="1808"/>
        <v>27716364</v>
      </c>
      <c r="M1926" s="574">
        <f>'KL TTHT CV DOT 2'!P1925</f>
        <v>0</v>
      </c>
      <c r="N1926" s="574">
        <f>'KL TTHT CV DOT 2'!Q1925</f>
        <v>0</v>
      </c>
      <c r="O1926" s="574">
        <f t="shared" si="1815"/>
        <v>0</v>
      </c>
      <c r="P1926" s="550">
        <f t="shared" si="1775"/>
        <v>0</v>
      </c>
      <c r="Q1926" s="62"/>
      <c r="R1926" s="62"/>
      <c r="S1926" s="550" t="e">
        <f>#REF!+Q1926+R1926</f>
        <v>#REF!</v>
      </c>
      <c r="T1926" s="255">
        <f t="shared" si="1809"/>
        <v>0</v>
      </c>
      <c r="U1926" s="255">
        <f t="shared" si="1810"/>
        <v>0</v>
      </c>
      <c r="V1926" s="255">
        <f t="shared" si="1776"/>
        <v>0</v>
      </c>
      <c r="W1926" s="255">
        <f t="shared" si="1811"/>
        <v>0</v>
      </c>
      <c r="X1926" s="255">
        <f t="shared" si="1812"/>
        <v>0</v>
      </c>
      <c r="Y1926" s="255">
        <f t="shared" si="1813"/>
        <v>0</v>
      </c>
      <c r="Z1926" s="255">
        <f t="shared" si="1814"/>
        <v>0</v>
      </c>
      <c r="AA1926" s="990"/>
    </row>
    <row r="1927" spans="1:27" s="7" customFormat="1" outlineLevel="2">
      <c r="A1927" s="5"/>
      <c r="B1927" s="5"/>
      <c r="C1927" s="401" t="s">
        <v>1296</v>
      </c>
      <c r="D1927" s="194">
        <v>0</v>
      </c>
      <c r="E1927" s="97">
        <v>0</v>
      </c>
      <c r="F1927" s="277"/>
      <c r="G1927" s="199"/>
      <c r="H1927" s="199"/>
      <c r="I1927" s="199"/>
      <c r="J1927" s="174">
        <f>SUBTOTAL(9,J1928:J1935)</f>
        <v>28355645.258620687</v>
      </c>
      <c r="K1927" s="174">
        <f t="shared" ref="K1927:L1927" si="1817">SUBTOTAL(9,K1928:K1935)</f>
        <v>9993875.3431034498</v>
      </c>
      <c r="L1927" s="174">
        <f t="shared" si="1817"/>
        <v>38349520.60172414</v>
      </c>
      <c r="M1927" s="578">
        <f>'KL TTHT CV DOT 2'!P1926</f>
        <v>0</v>
      </c>
      <c r="N1927" s="578">
        <f>'KL TTHT CV DOT 2'!Q1926</f>
        <v>0</v>
      </c>
      <c r="O1927" s="578">
        <f t="shared" si="1815"/>
        <v>0</v>
      </c>
      <c r="P1927" s="558">
        <f t="shared" si="1775"/>
        <v>0</v>
      </c>
      <c r="Q1927" s="174"/>
      <c r="R1927" s="174"/>
      <c r="S1927" s="558" t="e">
        <f>#REF!+Q1927+R1927</f>
        <v>#REF!</v>
      </c>
      <c r="T1927" s="843">
        <f>SUBTOTAL(9,T1928:T1935)</f>
        <v>0</v>
      </c>
      <c r="U1927" s="843">
        <f t="shared" ref="U1927:V1927" si="1818">SUBTOTAL(9,U1928:U1935)</f>
        <v>0</v>
      </c>
      <c r="V1927" s="843">
        <f t="shared" si="1818"/>
        <v>0</v>
      </c>
      <c r="W1927" s="843">
        <f>SUBTOTAL(9,W1928:W1935)</f>
        <v>0</v>
      </c>
      <c r="X1927" s="843">
        <f t="shared" ref="X1927:Y1927" si="1819">SUBTOTAL(9,X1928:X1935)</f>
        <v>0</v>
      </c>
      <c r="Y1927" s="843">
        <f t="shared" si="1819"/>
        <v>0</v>
      </c>
      <c r="Z1927" s="843">
        <f t="shared" ref="Z1927" si="1820">SUBTOTAL(9,Z1928:Z1935)</f>
        <v>0</v>
      </c>
      <c r="AA1927" s="988"/>
    </row>
    <row r="1928" spans="1:27" s="7" customFormat="1" outlineLevel="2">
      <c r="A1928" s="5"/>
      <c r="B1928" s="5"/>
      <c r="C1928" s="2" t="s">
        <v>1297</v>
      </c>
      <c r="D1928" s="194">
        <f>50-32</f>
        <v>18</v>
      </c>
      <c r="E1928" s="97">
        <v>19.95</v>
      </c>
      <c r="F1928" s="277" t="s">
        <v>624</v>
      </c>
      <c r="G1928" s="199">
        <v>38160</v>
      </c>
      <c r="H1928" s="199">
        <v>22400.000000000004</v>
      </c>
      <c r="I1928" s="199">
        <f t="shared" ref="I1928:I1935" si="1821">SUM(G1928:H1928)</f>
        <v>60560</v>
      </c>
      <c r="J1928" s="199">
        <f t="shared" ref="J1928:J1935" si="1822">G1928*E1928</f>
        <v>761292</v>
      </c>
      <c r="K1928" s="199">
        <f t="shared" ref="K1928:K1935" si="1823">H1928*E1928</f>
        <v>446880.00000000006</v>
      </c>
      <c r="L1928" s="199">
        <f t="shared" ref="L1928:L1935" si="1824">I1928*E1928</f>
        <v>1208172</v>
      </c>
      <c r="M1928" s="579">
        <f>'KL TTHT CV DOT 2'!P1927</f>
        <v>0</v>
      </c>
      <c r="N1928" s="579">
        <f>'KL TTHT CV DOT 2'!Q1927</f>
        <v>0</v>
      </c>
      <c r="O1928" s="579">
        <f t="shared" si="1815"/>
        <v>0</v>
      </c>
      <c r="P1928" s="554">
        <f t="shared" si="1775"/>
        <v>0</v>
      </c>
      <c r="Q1928" s="199"/>
      <c r="R1928" s="199"/>
      <c r="S1928" s="554" t="e">
        <f>#REF!+Q1928+R1928</f>
        <v>#REF!</v>
      </c>
      <c r="T1928" s="265">
        <f t="shared" ref="T1928:T1935" si="1825">M1928*J1928</f>
        <v>0</v>
      </c>
      <c r="U1928" s="265">
        <f t="shared" ref="U1928:U1935" si="1826">M1928*K1928</f>
        <v>0</v>
      </c>
      <c r="V1928" s="265">
        <f t="shared" si="1776"/>
        <v>0</v>
      </c>
      <c r="W1928" s="265">
        <f t="shared" ref="W1928:W1935" si="1827">J1928*N1928</f>
        <v>0</v>
      </c>
      <c r="X1928" s="265">
        <f t="shared" ref="X1928:X1935" si="1828">K1928*N1928</f>
        <v>0</v>
      </c>
      <c r="Y1928" s="265">
        <f t="shared" ref="Y1928:Y1935" si="1829">W1928+X1928</f>
        <v>0</v>
      </c>
      <c r="Z1928" s="265">
        <f t="shared" ref="Z1928:Z1935" si="1830">V1928+Y1928</f>
        <v>0</v>
      </c>
      <c r="AA1928" s="990"/>
    </row>
    <row r="1929" spans="1:27" s="7" customFormat="1" outlineLevel="2">
      <c r="A1929" s="5"/>
      <c r="B1929" s="5"/>
      <c r="C1929" s="2" t="s">
        <v>1298</v>
      </c>
      <c r="D1929" s="194">
        <f>234-148</f>
        <v>86</v>
      </c>
      <c r="E1929" s="97">
        <v>94.5</v>
      </c>
      <c r="F1929" s="277" t="s">
        <v>624</v>
      </c>
      <c r="G1929" s="199">
        <v>60000</v>
      </c>
      <c r="H1929" s="199">
        <v>23520.000000000004</v>
      </c>
      <c r="I1929" s="199">
        <f t="shared" si="1821"/>
        <v>83520</v>
      </c>
      <c r="J1929" s="199">
        <f t="shared" si="1822"/>
        <v>5670000</v>
      </c>
      <c r="K1929" s="199">
        <f t="shared" si="1823"/>
        <v>2222640.0000000005</v>
      </c>
      <c r="L1929" s="199">
        <f t="shared" si="1824"/>
        <v>7892640</v>
      </c>
      <c r="M1929" s="579">
        <f>'KL TTHT CV DOT 2'!P1928</f>
        <v>0</v>
      </c>
      <c r="N1929" s="579">
        <f>'KL TTHT CV DOT 2'!Q1928</f>
        <v>0</v>
      </c>
      <c r="O1929" s="579">
        <f t="shared" si="1815"/>
        <v>0</v>
      </c>
      <c r="P1929" s="554">
        <f t="shared" si="1775"/>
        <v>0</v>
      </c>
      <c r="Q1929" s="199"/>
      <c r="R1929" s="199"/>
      <c r="S1929" s="554" t="e">
        <f>#REF!+Q1929+R1929</f>
        <v>#REF!</v>
      </c>
      <c r="T1929" s="265">
        <f t="shared" si="1825"/>
        <v>0</v>
      </c>
      <c r="U1929" s="265">
        <f t="shared" si="1826"/>
        <v>0</v>
      </c>
      <c r="V1929" s="265">
        <f t="shared" si="1776"/>
        <v>0</v>
      </c>
      <c r="W1929" s="265">
        <f t="shared" si="1827"/>
        <v>0</v>
      </c>
      <c r="X1929" s="265">
        <f t="shared" si="1828"/>
        <v>0</v>
      </c>
      <c r="Y1929" s="265">
        <f t="shared" si="1829"/>
        <v>0</v>
      </c>
      <c r="Z1929" s="265">
        <f t="shared" si="1830"/>
        <v>0</v>
      </c>
      <c r="AA1929" s="990"/>
    </row>
    <row r="1930" spans="1:27" s="7" customFormat="1" outlineLevel="2">
      <c r="A1930" s="5"/>
      <c r="B1930" s="5"/>
      <c r="C1930" s="2" t="s">
        <v>1299</v>
      </c>
      <c r="D1930" s="194">
        <f>78-50</f>
        <v>28</v>
      </c>
      <c r="E1930" s="97">
        <v>30.450000000000003</v>
      </c>
      <c r="F1930" s="277" t="s">
        <v>624</v>
      </c>
      <c r="G1930" s="199">
        <v>81840</v>
      </c>
      <c r="H1930" s="199">
        <v>28000.000000000004</v>
      </c>
      <c r="I1930" s="199">
        <f t="shared" si="1821"/>
        <v>109840</v>
      </c>
      <c r="J1930" s="199">
        <f t="shared" si="1822"/>
        <v>2492028</v>
      </c>
      <c r="K1930" s="199">
        <f t="shared" si="1823"/>
        <v>852600.00000000023</v>
      </c>
      <c r="L1930" s="199">
        <f t="shared" si="1824"/>
        <v>3344628.0000000005</v>
      </c>
      <c r="M1930" s="579">
        <f>'KL TTHT CV DOT 2'!P1929</f>
        <v>0</v>
      </c>
      <c r="N1930" s="579">
        <f>'KL TTHT CV DOT 2'!Q1929</f>
        <v>0</v>
      </c>
      <c r="O1930" s="579">
        <f t="shared" si="1815"/>
        <v>0</v>
      </c>
      <c r="P1930" s="554">
        <f t="shared" si="1775"/>
        <v>0</v>
      </c>
      <c r="Q1930" s="199"/>
      <c r="R1930" s="199"/>
      <c r="S1930" s="554" t="e">
        <f>#REF!+Q1930+R1930</f>
        <v>#REF!</v>
      </c>
      <c r="T1930" s="265">
        <f t="shared" si="1825"/>
        <v>0</v>
      </c>
      <c r="U1930" s="265">
        <f t="shared" si="1826"/>
        <v>0</v>
      </c>
      <c r="V1930" s="265">
        <f t="shared" si="1776"/>
        <v>0</v>
      </c>
      <c r="W1930" s="265">
        <f t="shared" si="1827"/>
        <v>0</v>
      </c>
      <c r="X1930" s="265">
        <f t="shared" si="1828"/>
        <v>0</v>
      </c>
      <c r="Y1930" s="265">
        <f t="shared" si="1829"/>
        <v>0</v>
      </c>
      <c r="Z1930" s="265">
        <f t="shared" si="1830"/>
        <v>0</v>
      </c>
      <c r="AA1930" s="990"/>
    </row>
    <row r="1931" spans="1:27" s="7" customFormat="1" outlineLevel="2">
      <c r="A1931" s="5"/>
      <c r="B1931" s="5"/>
      <c r="C1931" s="2" t="s">
        <v>1300</v>
      </c>
      <c r="D1931" s="194">
        <f>248-156</f>
        <v>92</v>
      </c>
      <c r="E1931" s="97">
        <v>101.85000000000001</v>
      </c>
      <c r="F1931" s="277" t="s">
        <v>624</v>
      </c>
      <c r="G1931" s="199">
        <v>103760</v>
      </c>
      <c r="H1931" s="199">
        <v>38808.000000000007</v>
      </c>
      <c r="I1931" s="199">
        <f t="shared" si="1821"/>
        <v>142568</v>
      </c>
      <c r="J1931" s="199">
        <f t="shared" si="1822"/>
        <v>10567956</v>
      </c>
      <c r="K1931" s="199">
        <f t="shared" si="1823"/>
        <v>3952594.8000000012</v>
      </c>
      <c r="L1931" s="199">
        <f t="shared" si="1824"/>
        <v>14520550.800000001</v>
      </c>
      <c r="M1931" s="579">
        <f>'KL TTHT CV DOT 2'!P1930</f>
        <v>0</v>
      </c>
      <c r="N1931" s="579">
        <f>'KL TTHT CV DOT 2'!Q1930</f>
        <v>0</v>
      </c>
      <c r="O1931" s="579">
        <f t="shared" si="1815"/>
        <v>0</v>
      </c>
      <c r="P1931" s="554">
        <f t="shared" si="1775"/>
        <v>0</v>
      </c>
      <c r="Q1931" s="199"/>
      <c r="R1931" s="199"/>
      <c r="S1931" s="554" t="e">
        <f>#REF!+Q1931+R1931</f>
        <v>#REF!</v>
      </c>
      <c r="T1931" s="265">
        <f t="shared" si="1825"/>
        <v>0</v>
      </c>
      <c r="U1931" s="265">
        <f t="shared" si="1826"/>
        <v>0</v>
      </c>
      <c r="V1931" s="265">
        <f t="shared" si="1776"/>
        <v>0</v>
      </c>
      <c r="W1931" s="265">
        <f t="shared" si="1827"/>
        <v>0</v>
      </c>
      <c r="X1931" s="265">
        <f t="shared" si="1828"/>
        <v>0</v>
      </c>
      <c r="Y1931" s="265">
        <f t="shared" si="1829"/>
        <v>0</v>
      </c>
      <c r="Z1931" s="265">
        <f t="shared" si="1830"/>
        <v>0</v>
      </c>
      <c r="AA1931" s="990"/>
    </row>
    <row r="1932" spans="1:27" s="7" customFormat="1" outlineLevel="2">
      <c r="A1932" s="5"/>
      <c r="B1932" s="5"/>
      <c r="C1932" s="2" t="s">
        <v>1301</v>
      </c>
      <c r="D1932" s="194">
        <f>8-5</f>
        <v>3</v>
      </c>
      <c r="E1932" s="97">
        <v>3.1500000000000004</v>
      </c>
      <c r="F1932" s="277" t="s">
        <v>624</v>
      </c>
      <c r="G1932" s="199">
        <v>129600</v>
      </c>
      <c r="H1932" s="199">
        <v>42560.000000000007</v>
      </c>
      <c r="I1932" s="199">
        <f t="shared" si="1821"/>
        <v>172160</v>
      </c>
      <c r="J1932" s="199">
        <f t="shared" si="1822"/>
        <v>408240.00000000006</v>
      </c>
      <c r="K1932" s="199">
        <f t="shared" si="1823"/>
        <v>134064.00000000003</v>
      </c>
      <c r="L1932" s="199">
        <f t="shared" si="1824"/>
        <v>542304.00000000012</v>
      </c>
      <c r="M1932" s="579">
        <f>'KL TTHT CV DOT 2'!P1931</f>
        <v>0</v>
      </c>
      <c r="N1932" s="579">
        <f>'KL TTHT CV DOT 2'!Q1931</f>
        <v>0</v>
      </c>
      <c r="O1932" s="579">
        <f t="shared" si="1815"/>
        <v>0</v>
      </c>
      <c r="P1932" s="554">
        <f t="shared" si="1775"/>
        <v>0</v>
      </c>
      <c r="Q1932" s="199"/>
      <c r="R1932" s="199"/>
      <c r="S1932" s="554" t="e">
        <f>#REF!+Q1932+R1932</f>
        <v>#REF!</v>
      </c>
      <c r="T1932" s="265">
        <f t="shared" si="1825"/>
        <v>0</v>
      </c>
      <c r="U1932" s="265">
        <f t="shared" si="1826"/>
        <v>0</v>
      </c>
      <c r="V1932" s="265">
        <f t="shared" si="1776"/>
        <v>0</v>
      </c>
      <c r="W1932" s="265">
        <f t="shared" si="1827"/>
        <v>0</v>
      </c>
      <c r="X1932" s="265">
        <f t="shared" si="1828"/>
        <v>0</v>
      </c>
      <c r="Y1932" s="265">
        <f t="shared" si="1829"/>
        <v>0</v>
      </c>
      <c r="Z1932" s="265">
        <f t="shared" si="1830"/>
        <v>0</v>
      </c>
      <c r="AA1932" s="990"/>
    </row>
    <row r="1933" spans="1:27" s="7" customFormat="1" outlineLevel="2">
      <c r="A1933" s="5"/>
      <c r="B1933" s="5"/>
      <c r="C1933" s="2" t="s">
        <v>1302</v>
      </c>
      <c r="D1933" s="194">
        <f>18-12</f>
        <v>6</v>
      </c>
      <c r="E1933" s="97">
        <v>6.3000000000000007</v>
      </c>
      <c r="F1933" s="277" t="s">
        <v>624</v>
      </c>
      <c r="G1933" s="199">
        <v>147310.3448275862</v>
      </c>
      <c r="H1933" s="199">
        <v>49392.000000000007</v>
      </c>
      <c r="I1933" s="199">
        <f t="shared" si="1821"/>
        <v>196702.3448275862</v>
      </c>
      <c r="J1933" s="199">
        <f t="shared" si="1822"/>
        <v>928055.17241379316</v>
      </c>
      <c r="K1933" s="199">
        <f t="shared" si="1823"/>
        <v>311169.60000000009</v>
      </c>
      <c r="L1933" s="199">
        <f t="shared" si="1824"/>
        <v>1239224.7724137933</v>
      </c>
      <c r="M1933" s="579">
        <f>'KL TTHT CV DOT 2'!P1932</f>
        <v>0</v>
      </c>
      <c r="N1933" s="579">
        <f>'KL TTHT CV DOT 2'!Q1932</f>
        <v>0</v>
      </c>
      <c r="O1933" s="579">
        <f t="shared" si="1815"/>
        <v>0</v>
      </c>
      <c r="P1933" s="554">
        <f t="shared" si="1775"/>
        <v>0</v>
      </c>
      <c r="Q1933" s="199"/>
      <c r="R1933" s="199"/>
      <c r="S1933" s="554" t="e">
        <f>#REF!+Q1933+R1933</f>
        <v>#REF!</v>
      </c>
      <c r="T1933" s="265">
        <f t="shared" si="1825"/>
        <v>0</v>
      </c>
      <c r="U1933" s="265">
        <f t="shared" si="1826"/>
        <v>0</v>
      </c>
      <c r="V1933" s="265">
        <f t="shared" si="1776"/>
        <v>0</v>
      </c>
      <c r="W1933" s="265">
        <f t="shared" si="1827"/>
        <v>0</v>
      </c>
      <c r="X1933" s="265">
        <f t="shared" si="1828"/>
        <v>0</v>
      </c>
      <c r="Y1933" s="265">
        <f t="shared" si="1829"/>
        <v>0</v>
      </c>
      <c r="Z1933" s="265">
        <f t="shared" si="1830"/>
        <v>0</v>
      </c>
      <c r="AA1933" s="990"/>
    </row>
    <row r="1934" spans="1:27" s="7" customFormat="1" outlineLevel="2">
      <c r="A1934" s="5"/>
      <c r="B1934" s="5"/>
      <c r="C1934" s="2" t="s">
        <v>1303</v>
      </c>
      <c r="D1934" s="194">
        <f>67-42</f>
        <v>25</v>
      </c>
      <c r="E1934" s="97">
        <v>27.3</v>
      </c>
      <c r="F1934" s="277" t="s">
        <v>624</v>
      </c>
      <c r="G1934" s="199">
        <v>234206.89655172414</v>
      </c>
      <c r="H1934" s="199">
        <v>63504.000000000007</v>
      </c>
      <c r="I1934" s="199">
        <f t="shared" si="1821"/>
        <v>297710.89655172417</v>
      </c>
      <c r="J1934" s="199">
        <f t="shared" si="1822"/>
        <v>6393848.2758620689</v>
      </c>
      <c r="K1934" s="199">
        <f t="shared" si="1823"/>
        <v>1733659.2000000002</v>
      </c>
      <c r="L1934" s="199">
        <f t="shared" si="1824"/>
        <v>8127507.47586207</v>
      </c>
      <c r="M1934" s="579">
        <f>'KL TTHT CV DOT 2'!P1933</f>
        <v>0</v>
      </c>
      <c r="N1934" s="579">
        <f>'KL TTHT CV DOT 2'!Q1933</f>
        <v>0</v>
      </c>
      <c r="O1934" s="579">
        <f t="shared" si="1815"/>
        <v>0</v>
      </c>
      <c r="P1934" s="554">
        <f t="shared" si="1775"/>
        <v>0</v>
      </c>
      <c r="Q1934" s="199"/>
      <c r="R1934" s="199"/>
      <c r="S1934" s="554" t="e">
        <f>#REF!+Q1934+R1934</f>
        <v>#REF!</v>
      </c>
      <c r="T1934" s="265">
        <f t="shared" si="1825"/>
        <v>0</v>
      </c>
      <c r="U1934" s="265">
        <f t="shared" si="1826"/>
        <v>0</v>
      </c>
      <c r="V1934" s="265">
        <f t="shared" si="1776"/>
        <v>0</v>
      </c>
      <c r="W1934" s="265">
        <f t="shared" si="1827"/>
        <v>0</v>
      </c>
      <c r="X1934" s="265">
        <f t="shared" si="1828"/>
        <v>0</v>
      </c>
      <c r="Y1934" s="265">
        <f t="shared" si="1829"/>
        <v>0</v>
      </c>
      <c r="Z1934" s="265">
        <f t="shared" si="1830"/>
        <v>0</v>
      </c>
      <c r="AA1934" s="990"/>
    </row>
    <row r="1935" spans="1:27" s="7" customFormat="1" outlineLevel="2">
      <c r="A1935" s="5"/>
      <c r="B1935" s="5"/>
      <c r="C1935" s="2" t="s">
        <v>1151</v>
      </c>
      <c r="D1935" s="194">
        <v>1</v>
      </c>
      <c r="E1935" s="97">
        <v>1</v>
      </c>
      <c r="F1935" s="277" t="s">
        <v>619</v>
      </c>
      <c r="G1935" s="199">
        <v>1134225.8103448278</v>
      </c>
      <c r="H1935" s="199">
        <v>340267.74310344836</v>
      </c>
      <c r="I1935" s="199">
        <f t="shared" si="1821"/>
        <v>1474493.5534482761</v>
      </c>
      <c r="J1935" s="199">
        <f t="shared" si="1822"/>
        <v>1134225.8103448278</v>
      </c>
      <c r="K1935" s="199">
        <f t="shared" si="1823"/>
        <v>340267.74310344836</v>
      </c>
      <c r="L1935" s="199">
        <f t="shared" si="1824"/>
        <v>1474493.5534482761</v>
      </c>
      <c r="M1935" s="579">
        <f>'KL TTHT CV DOT 2'!P1934</f>
        <v>0</v>
      </c>
      <c r="N1935" s="579">
        <f>'KL TTHT CV DOT 2'!Q1934</f>
        <v>0</v>
      </c>
      <c r="O1935" s="579">
        <f t="shared" si="1815"/>
        <v>0</v>
      </c>
      <c r="P1935" s="554">
        <f t="shared" si="1775"/>
        <v>0</v>
      </c>
      <c r="Q1935" s="199"/>
      <c r="R1935" s="199"/>
      <c r="S1935" s="554" t="e">
        <f>#REF!+Q1935+R1935</f>
        <v>#REF!</v>
      </c>
      <c r="T1935" s="265">
        <f t="shared" si="1825"/>
        <v>0</v>
      </c>
      <c r="U1935" s="265">
        <f t="shared" si="1826"/>
        <v>0</v>
      </c>
      <c r="V1935" s="265">
        <f t="shared" si="1776"/>
        <v>0</v>
      </c>
      <c r="W1935" s="265">
        <f t="shared" si="1827"/>
        <v>0</v>
      </c>
      <c r="X1935" s="265">
        <f t="shared" si="1828"/>
        <v>0</v>
      </c>
      <c r="Y1935" s="265">
        <f t="shared" si="1829"/>
        <v>0</v>
      </c>
      <c r="Z1935" s="265">
        <f t="shared" si="1830"/>
        <v>0</v>
      </c>
      <c r="AA1935" s="990"/>
    </row>
    <row r="1936" spans="1:27" s="7" customFormat="1" outlineLevel="2">
      <c r="A1936" s="5"/>
      <c r="B1936" s="5"/>
      <c r="C1936" s="401" t="s">
        <v>1304</v>
      </c>
      <c r="D1936" s="194">
        <v>0</v>
      </c>
      <c r="E1936" s="97">
        <v>0</v>
      </c>
      <c r="F1936" s="277"/>
      <c r="G1936" s="199"/>
      <c r="H1936" s="199"/>
      <c r="I1936" s="199"/>
      <c r="J1936" s="174">
        <f>SUBTOTAL(9,J1937:J1944)</f>
        <v>5768802.375</v>
      </c>
      <c r="K1936" s="174">
        <f t="shared" ref="K1936:L1936" si="1831">SUBTOTAL(9,K1937:K1944)</f>
        <v>2703324.5085000005</v>
      </c>
      <c r="L1936" s="174">
        <f t="shared" si="1831"/>
        <v>8472126.8835000023</v>
      </c>
      <c r="M1936" s="578">
        <f>'KL TTHT CV DOT 2'!P1935</f>
        <v>0</v>
      </c>
      <c r="N1936" s="578">
        <f>'KL TTHT CV DOT 2'!Q1935</f>
        <v>0</v>
      </c>
      <c r="O1936" s="578">
        <f t="shared" si="1815"/>
        <v>0</v>
      </c>
      <c r="P1936" s="558">
        <f t="shared" ref="P1936:P1999" si="1832">M1936+N1936+O1936</f>
        <v>0</v>
      </c>
      <c r="Q1936" s="174"/>
      <c r="R1936" s="174"/>
      <c r="S1936" s="558" t="e">
        <f>#REF!+Q1936+R1936</f>
        <v>#REF!</v>
      </c>
      <c r="T1936" s="843">
        <f>SUBTOTAL(9,T1937:T1944)</f>
        <v>0</v>
      </c>
      <c r="U1936" s="843">
        <f t="shared" ref="U1936:V1936" si="1833">SUBTOTAL(9,U1937:U1944)</f>
        <v>0</v>
      </c>
      <c r="V1936" s="843">
        <f t="shared" si="1833"/>
        <v>0</v>
      </c>
      <c r="W1936" s="843">
        <f>SUBTOTAL(9,W1937:W1944)</f>
        <v>0</v>
      </c>
      <c r="X1936" s="843">
        <f t="shared" ref="X1936:Y1936" si="1834">SUBTOTAL(9,X1937:X1944)</f>
        <v>0</v>
      </c>
      <c r="Y1936" s="843">
        <f t="shared" si="1834"/>
        <v>0</v>
      </c>
      <c r="Z1936" s="843">
        <f t="shared" ref="Z1936" si="1835">SUBTOTAL(9,Z1937:Z1944)</f>
        <v>0</v>
      </c>
      <c r="AA1936" s="988"/>
    </row>
    <row r="1937" spans="1:27" s="7" customFormat="1" outlineLevel="2">
      <c r="A1937" s="5"/>
      <c r="B1937" s="5"/>
      <c r="C1937" s="2" t="s">
        <v>1305</v>
      </c>
      <c r="D1937" s="194">
        <f>D1928</f>
        <v>18</v>
      </c>
      <c r="E1937" s="97">
        <f>E1928</f>
        <v>19.95</v>
      </c>
      <c r="F1937" s="277" t="s">
        <v>624</v>
      </c>
      <c r="G1937" s="199">
        <v>15358.8</v>
      </c>
      <c r="H1937" s="199">
        <v>5600.0000000000009</v>
      </c>
      <c r="I1937" s="199">
        <f t="shared" ref="I1937:I1944" si="1836">SUM(G1937:H1937)</f>
        <v>20958.8</v>
      </c>
      <c r="J1937" s="199">
        <f t="shared" ref="J1937:J1944" si="1837">G1937*E1937</f>
        <v>306408.06</v>
      </c>
      <c r="K1937" s="199">
        <f t="shared" ref="K1937:K1944" si="1838">H1937*E1937</f>
        <v>111720.00000000001</v>
      </c>
      <c r="L1937" s="199">
        <f t="shared" ref="L1937:L1944" si="1839">I1937*E1937</f>
        <v>418128.06</v>
      </c>
      <c r="M1937" s="579">
        <f>'KL TTHT CV DOT 2'!P1936</f>
        <v>0</v>
      </c>
      <c r="N1937" s="579">
        <f>'KL TTHT CV DOT 2'!Q1936</f>
        <v>0</v>
      </c>
      <c r="O1937" s="579">
        <f t="shared" si="1815"/>
        <v>0</v>
      </c>
      <c r="P1937" s="554">
        <f t="shared" si="1832"/>
        <v>0</v>
      </c>
      <c r="Q1937" s="199"/>
      <c r="R1937" s="199"/>
      <c r="S1937" s="554" t="e">
        <f>#REF!+Q1937+R1937</f>
        <v>#REF!</v>
      </c>
      <c r="T1937" s="265">
        <f t="shared" ref="T1937:T1944" si="1840">M1937*J1937</f>
        <v>0</v>
      </c>
      <c r="U1937" s="265">
        <f t="shared" ref="U1937:U1944" si="1841">M1937*K1937</f>
        <v>0</v>
      </c>
      <c r="V1937" s="265">
        <f t="shared" ref="V1937:V1999" si="1842">T1937+U1937</f>
        <v>0</v>
      </c>
      <c r="W1937" s="265">
        <f t="shared" ref="W1937:W1944" si="1843">J1937*N1937</f>
        <v>0</v>
      </c>
      <c r="X1937" s="265">
        <f t="shared" ref="X1937:X1944" si="1844">K1937*N1937</f>
        <v>0</v>
      </c>
      <c r="Y1937" s="265">
        <f t="shared" ref="Y1937:Y1944" si="1845">W1937+X1937</f>
        <v>0</v>
      </c>
      <c r="Z1937" s="265">
        <f t="shared" ref="Z1937:Z1944" si="1846">V1937+Y1937</f>
        <v>0</v>
      </c>
      <c r="AA1937" s="990"/>
    </row>
    <row r="1938" spans="1:27" s="7" customFormat="1" outlineLevel="2">
      <c r="A1938" s="5"/>
      <c r="B1938" s="5"/>
      <c r="C1938" s="2" t="s">
        <v>1306</v>
      </c>
      <c r="D1938" s="194">
        <f t="shared" ref="D1938:E1943" si="1847">D1929</f>
        <v>86</v>
      </c>
      <c r="E1938" s="97">
        <f t="shared" si="1847"/>
        <v>94.5</v>
      </c>
      <c r="F1938" s="277" t="s">
        <v>624</v>
      </c>
      <c r="G1938" s="199">
        <v>16754.399999999998</v>
      </c>
      <c r="H1938" s="199">
        <v>5644.8</v>
      </c>
      <c r="I1938" s="199">
        <f t="shared" si="1836"/>
        <v>22399.199999999997</v>
      </c>
      <c r="J1938" s="199">
        <f t="shared" si="1837"/>
        <v>1583290.7999999998</v>
      </c>
      <c r="K1938" s="199">
        <f t="shared" si="1838"/>
        <v>533433.59999999998</v>
      </c>
      <c r="L1938" s="199">
        <f t="shared" si="1839"/>
        <v>2116724.4</v>
      </c>
      <c r="M1938" s="579">
        <f>'KL TTHT CV DOT 2'!P1937</f>
        <v>0</v>
      </c>
      <c r="N1938" s="579">
        <f>'KL TTHT CV DOT 2'!Q1937</f>
        <v>0</v>
      </c>
      <c r="O1938" s="579">
        <f t="shared" si="1815"/>
        <v>0</v>
      </c>
      <c r="P1938" s="554">
        <f t="shared" si="1832"/>
        <v>0</v>
      </c>
      <c r="Q1938" s="199"/>
      <c r="R1938" s="199"/>
      <c r="S1938" s="554" t="e">
        <f>#REF!+Q1938+R1938</f>
        <v>#REF!</v>
      </c>
      <c r="T1938" s="265">
        <f t="shared" si="1840"/>
        <v>0</v>
      </c>
      <c r="U1938" s="265">
        <f t="shared" si="1841"/>
        <v>0</v>
      </c>
      <c r="V1938" s="265">
        <f t="shared" si="1842"/>
        <v>0</v>
      </c>
      <c r="W1938" s="265">
        <f t="shared" si="1843"/>
        <v>0</v>
      </c>
      <c r="X1938" s="265">
        <f t="shared" si="1844"/>
        <v>0</v>
      </c>
      <c r="Y1938" s="265">
        <f t="shared" si="1845"/>
        <v>0</v>
      </c>
      <c r="Z1938" s="265">
        <f t="shared" si="1846"/>
        <v>0</v>
      </c>
      <c r="AA1938" s="990"/>
    </row>
    <row r="1939" spans="1:27" s="7" customFormat="1" outlineLevel="2">
      <c r="A1939" s="5"/>
      <c r="B1939" s="5"/>
      <c r="C1939" s="2" t="s">
        <v>1307</v>
      </c>
      <c r="D1939" s="194">
        <f t="shared" si="1847"/>
        <v>28</v>
      </c>
      <c r="E1939" s="97">
        <f t="shared" si="1847"/>
        <v>30.450000000000003</v>
      </c>
      <c r="F1939" s="277" t="s">
        <v>624</v>
      </c>
      <c r="G1939" s="199">
        <v>17871.599999999999</v>
      </c>
      <c r="H1939" s="199">
        <v>7728.0000000000009</v>
      </c>
      <c r="I1939" s="199">
        <f t="shared" si="1836"/>
        <v>25599.599999999999</v>
      </c>
      <c r="J1939" s="199">
        <f t="shared" si="1837"/>
        <v>544190.22</v>
      </c>
      <c r="K1939" s="199">
        <f t="shared" si="1838"/>
        <v>235317.60000000006</v>
      </c>
      <c r="L1939" s="199">
        <f t="shared" si="1839"/>
        <v>779507.82000000007</v>
      </c>
      <c r="M1939" s="579">
        <f>'KL TTHT CV DOT 2'!P1938</f>
        <v>0</v>
      </c>
      <c r="N1939" s="579">
        <f>'KL TTHT CV DOT 2'!Q1938</f>
        <v>0</v>
      </c>
      <c r="O1939" s="579">
        <f t="shared" si="1815"/>
        <v>0</v>
      </c>
      <c r="P1939" s="554">
        <f t="shared" si="1832"/>
        <v>0</v>
      </c>
      <c r="Q1939" s="199"/>
      <c r="R1939" s="199"/>
      <c r="S1939" s="554" t="e">
        <f>#REF!+Q1939+R1939</f>
        <v>#REF!</v>
      </c>
      <c r="T1939" s="265">
        <f t="shared" si="1840"/>
        <v>0</v>
      </c>
      <c r="U1939" s="265">
        <f t="shared" si="1841"/>
        <v>0</v>
      </c>
      <c r="V1939" s="265">
        <f t="shared" si="1842"/>
        <v>0</v>
      </c>
      <c r="W1939" s="265">
        <f t="shared" si="1843"/>
        <v>0</v>
      </c>
      <c r="X1939" s="265">
        <f t="shared" si="1844"/>
        <v>0</v>
      </c>
      <c r="Y1939" s="265">
        <f t="shared" si="1845"/>
        <v>0</v>
      </c>
      <c r="Z1939" s="265">
        <f t="shared" si="1846"/>
        <v>0</v>
      </c>
      <c r="AA1939" s="990"/>
    </row>
    <row r="1940" spans="1:27" s="7" customFormat="1" outlineLevel="2">
      <c r="A1940" s="5"/>
      <c r="B1940" s="5"/>
      <c r="C1940" s="2" t="s">
        <v>1308</v>
      </c>
      <c r="D1940" s="194">
        <f t="shared" si="1847"/>
        <v>92</v>
      </c>
      <c r="E1940" s="97">
        <f t="shared" si="1847"/>
        <v>101.85000000000001</v>
      </c>
      <c r="F1940" s="277" t="s">
        <v>624</v>
      </c>
      <c r="G1940" s="199">
        <v>20664</v>
      </c>
      <c r="H1940" s="199">
        <v>9172.8000000000011</v>
      </c>
      <c r="I1940" s="199">
        <f t="shared" si="1836"/>
        <v>29836.800000000003</v>
      </c>
      <c r="J1940" s="199">
        <f t="shared" si="1837"/>
        <v>2104628.4000000004</v>
      </c>
      <c r="K1940" s="199">
        <f t="shared" si="1838"/>
        <v>934249.68000000017</v>
      </c>
      <c r="L1940" s="199">
        <f t="shared" si="1839"/>
        <v>3038878.0800000005</v>
      </c>
      <c r="M1940" s="579">
        <f>'KL TTHT CV DOT 2'!P1939</f>
        <v>0</v>
      </c>
      <c r="N1940" s="579">
        <f>'KL TTHT CV DOT 2'!Q1939</f>
        <v>0</v>
      </c>
      <c r="O1940" s="579">
        <f t="shared" si="1815"/>
        <v>0</v>
      </c>
      <c r="P1940" s="554">
        <f t="shared" si="1832"/>
        <v>0</v>
      </c>
      <c r="Q1940" s="199"/>
      <c r="R1940" s="199"/>
      <c r="S1940" s="554" t="e">
        <f>#REF!+Q1940+R1940</f>
        <v>#REF!</v>
      </c>
      <c r="T1940" s="265">
        <f t="shared" si="1840"/>
        <v>0</v>
      </c>
      <c r="U1940" s="265">
        <f t="shared" si="1841"/>
        <v>0</v>
      </c>
      <c r="V1940" s="265">
        <f t="shared" si="1842"/>
        <v>0</v>
      </c>
      <c r="W1940" s="265">
        <f t="shared" si="1843"/>
        <v>0</v>
      </c>
      <c r="X1940" s="265">
        <f t="shared" si="1844"/>
        <v>0</v>
      </c>
      <c r="Y1940" s="265">
        <f t="shared" si="1845"/>
        <v>0</v>
      </c>
      <c r="Z1940" s="265">
        <f t="shared" si="1846"/>
        <v>0</v>
      </c>
      <c r="AA1940" s="990"/>
    </row>
    <row r="1941" spans="1:27" s="7" customFormat="1" outlineLevel="2">
      <c r="A1941" s="5"/>
      <c r="B1941" s="5"/>
      <c r="C1941" s="2" t="s">
        <v>1309</v>
      </c>
      <c r="D1941" s="194">
        <f t="shared" si="1847"/>
        <v>3</v>
      </c>
      <c r="E1941" s="97">
        <f t="shared" si="1847"/>
        <v>3.1500000000000004</v>
      </c>
      <c r="F1941" s="277" t="s">
        <v>624</v>
      </c>
      <c r="G1941" s="199">
        <v>23176.799999999999</v>
      </c>
      <c r="H1941" s="199">
        <v>101595.20000000001</v>
      </c>
      <c r="I1941" s="199">
        <f t="shared" si="1836"/>
        <v>124772.00000000001</v>
      </c>
      <c r="J1941" s="199">
        <f t="shared" si="1837"/>
        <v>73006.920000000013</v>
      </c>
      <c r="K1941" s="199">
        <f t="shared" si="1838"/>
        <v>320024.88000000006</v>
      </c>
      <c r="L1941" s="199">
        <f t="shared" si="1839"/>
        <v>393031.8000000001</v>
      </c>
      <c r="M1941" s="579">
        <f>'KL TTHT CV DOT 2'!P1940</f>
        <v>0</v>
      </c>
      <c r="N1941" s="579">
        <f>'KL TTHT CV DOT 2'!Q1940</f>
        <v>0</v>
      </c>
      <c r="O1941" s="579">
        <f t="shared" si="1815"/>
        <v>0</v>
      </c>
      <c r="P1941" s="554">
        <f t="shared" si="1832"/>
        <v>0</v>
      </c>
      <c r="Q1941" s="199"/>
      <c r="R1941" s="199"/>
      <c r="S1941" s="554" t="e">
        <f>#REF!+Q1941+R1941</f>
        <v>#REF!</v>
      </c>
      <c r="T1941" s="265">
        <f t="shared" si="1840"/>
        <v>0</v>
      </c>
      <c r="U1941" s="265">
        <f t="shared" si="1841"/>
        <v>0</v>
      </c>
      <c r="V1941" s="265">
        <f t="shared" si="1842"/>
        <v>0</v>
      </c>
      <c r="W1941" s="265">
        <f t="shared" si="1843"/>
        <v>0</v>
      </c>
      <c r="X1941" s="265">
        <f t="shared" si="1844"/>
        <v>0</v>
      </c>
      <c r="Y1941" s="265">
        <f t="shared" si="1845"/>
        <v>0</v>
      </c>
      <c r="Z1941" s="265">
        <f t="shared" si="1846"/>
        <v>0</v>
      </c>
      <c r="AA1941" s="990"/>
    </row>
    <row r="1942" spans="1:27" s="7" customFormat="1" outlineLevel="2">
      <c r="A1942" s="5"/>
      <c r="B1942" s="5"/>
      <c r="C1942" s="2" t="s">
        <v>1310</v>
      </c>
      <c r="D1942" s="194">
        <f t="shared" si="1847"/>
        <v>6</v>
      </c>
      <c r="E1942" s="97">
        <f t="shared" si="1847"/>
        <v>6.3000000000000007</v>
      </c>
      <c r="F1942" s="277" t="s">
        <v>624</v>
      </c>
      <c r="G1942" s="199">
        <v>24852</v>
      </c>
      <c r="H1942" s="199">
        <v>11995.2</v>
      </c>
      <c r="I1942" s="199">
        <f t="shared" si="1836"/>
        <v>36847.199999999997</v>
      </c>
      <c r="J1942" s="199">
        <f t="shared" si="1837"/>
        <v>156567.6</v>
      </c>
      <c r="K1942" s="199">
        <f t="shared" si="1838"/>
        <v>75569.760000000009</v>
      </c>
      <c r="L1942" s="199">
        <f t="shared" si="1839"/>
        <v>232137.36000000002</v>
      </c>
      <c r="M1942" s="579">
        <f>'KL TTHT CV DOT 2'!P1941</f>
        <v>0</v>
      </c>
      <c r="N1942" s="579">
        <f>'KL TTHT CV DOT 2'!Q1941</f>
        <v>0</v>
      </c>
      <c r="O1942" s="579">
        <f t="shared" si="1815"/>
        <v>0</v>
      </c>
      <c r="P1942" s="554">
        <f t="shared" si="1832"/>
        <v>0</v>
      </c>
      <c r="Q1942" s="199"/>
      <c r="R1942" s="199"/>
      <c r="S1942" s="554" t="e">
        <f>#REF!+Q1942+R1942</f>
        <v>#REF!</v>
      </c>
      <c r="T1942" s="265">
        <f t="shared" si="1840"/>
        <v>0</v>
      </c>
      <c r="U1942" s="265">
        <f t="shared" si="1841"/>
        <v>0</v>
      </c>
      <c r="V1942" s="265">
        <f t="shared" si="1842"/>
        <v>0</v>
      </c>
      <c r="W1942" s="265">
        <f t="shared" si="1843"/>
        <v>0</v>
      </c>
      <c r="X1942" s="265">
        <f t="shared" si="1844"/>
        <v>0</v>
      </c>
      <c r="Y1942" s="265">
        <f t="shared" si="1845"/>
        <v>0</v>
      </c>
      <c r="Z1942" s="265">
        <f t="shared" si="1846"/>
        <v>0</v>
      </c>
      <c r="AA1942" s="990"/>
    </row>
    <row r="1943" spans="1:27" s="7" customFormat="1" outlineLevel="2">
      <c r="A1943" s="5"/>
      <c r="B1943" s="5"/>
      <c r="C1943" s="2" t="s">
        <v>1311</v>
      </c>
      <c r="D1943" s="194">
        <f t="shared" si="1847"/>
        <v>25</v>
      </c>
      <c r="E1943" s="97">
        <f t="shared" si="1847"/>
        <v>27.3</v>
      </c>
      <c r="F1943" s="277" t="s">
        <v>624</v>
      </c>
      <c r="G1943" s="199">
        <v>28203.599999999999</v>
      </c>
      <c r="H1943" s="199">
        <v>15523.2</v>
      </c>
      <c r="I1943" s="199">
        <f t="shared" si="1836"/>
        <v>43726.8</v>
      </c>
      <c r="J1943" s="199">
        <f t="shared" si="1837"/>
        <v>769958.28</v>
      </c>
      <c r="K1943" s="199">
        <f t="shared" si="1838"/>
        <v>423783.36000000004</v>
      </c>
      <c r="L1943" s="199">
        <f t="shared" si="1839"/>
        <v>1193741.6400000001</v>
      </c>
      <c r="M1943" s="579">
        <f>'KL TTHT CV DOT 2'!P1942</f>
        <v>0</v>
      </c>
      <c r="N1943" s="579">
        <f>'KL TTHT CV DOT 2'!Q1942</f>
        <v>0</v>
      </c>
      <c r="O1943" s="579">
        <f t="shared" si="1815"/>
        <v>0</v>
      </c>
      <c r="P1943" s="554">
        <f t="shared" si="1832"/>
        <v>0</v>
      </c>
      <c r="Q1943" s="199"/>
      <c r="R1943" s="199"/>
      <c r="S1943" s="554" t="e">
        <f>#REF!+Q1943+R1943</f>
        <v>#REF!</v>
      </c>
      <c r="T1943" s="265">
        <f t="shared" si="1840"/>
        <v>0</v>
      </c>
      <c r="U1943" s="265">
        <f t="shared" si="1841"/>
        <v>0</v>
      </c>
      <c r="V1943" s="265">
        <f t="shared" si="1842"/>
        <v>0</v>
      </c>
      <c r="W1943" s="265">
        <f t="shared" si="1843"/>
        <v>0</v>
      </c>
      <c r="X1943" s="265">
        <f t="shared" si="1844"/>
        <v>0</v>
      </c>
      <c r="Y1943" s="265">
        <f t="shared" si="1845"/>
        <v>0</v>
      </c>
      <c r="Z1943" s="265">
        <f t="shared" si="1846"/>
        <v>0</v>
      </c>
      <c r="AA1943" s="990"/>
    </row>
    <row r="1944" spans="1:27" s="7" customFormat="1" outlineLevel="2">
      <c r="A1944" s="5"/>
      <c r="B1944" s="5"/>
      <c r="C1944" s="2" t="s">
        <v>657</v>
      </c>
      <c r="D1944" s="194">
        <v>1</v>
      </c>
      <c r="E1944" s="97">
        <v>1</v>
      </c>
      <c r="F1944" s="277" t="s">
        <v>619</v>
      </c>
      <c r="G1944" s="199">
        <v>230752.09500000003</v>
      </c>
      <c r="H1944" s="199">
        <v>69225.628500000006</v>
      </c>
      <c r="I1944" s="199">
        <f t="shared" si="1836"/>
        <v>299977.72350000002</v>
      </c>
      <c r="J1944" s="199">
        <f t="shared" si="1837"/>
        <v>230752.09500000003</v>
      </c>
      <c r="K1944" s="199">
        <f t="shared" si="1838"/>
        <v>69225.628500000006</v>
      </c>
      <c r="L1944" s="199">
        <f t="shared" si="1839"/>
        <v>299977.72350000002</v>
      </c>
      <c r="M1944" s="579">
        <f>'KL TTHT CV DOT 2'!P1943</f>
        <v>0</v>
      </c>
      <c r="N1944" s="579">
        <f>'KL TTHT CV DOT 2'!Q1943</f>
        <v>0</v>
      </c>
      <c r="O1944" s="579">
        <f t="shared" si="1815"/>
        <v>0</v>
      </c>
      <c r="P1944" s="554">
        <f t="shared" si="1832"/>
        <v>0</v>
      </c>
      <c r="Q1944" s="199"/>
      <c r="R1944" s="199"/>
      <c r="S1944" s="554" t="e">
        <f>#REF!+Q1944+R1944</f>
        <v>#REF!</v>
      </c>
      <c r="T1944" s="265">
        <f t="shared" si="1840"/>
        <v>0</v>
      </c>
      <c r="U1944" s="265">
        <f t="shared" si="1841"/>
        <v>0</v>
      </c>
      <c r="V1944" s="265">
        <f t="shared" si="1842"/>
        <v>0</v>
      </c>
      <c r="W1944" s="265">
        <f t="shared" si="1843"/>
        <v>0</v>
      </c>
      <c r="X1944" s="265">
        <f t="shared" si="1844"/>
        <v>0</v>
      </c>
      <c r="Y1944" s="265">
        <f t="shared" si="1845"/>
        <v>0</v>
      </c>
      <c r="Z1944" s="265">
        <f t="shared" si="1846"/>
        <v>0</v>
      </c>
      <c r="AA1944" s="990"/>
    </row>
    <row r="1945" spans="1:27" s="7" customFormat="1" outlineLevel="2">
      <c r="A1945" s="5"/>
      <c r="B1945" s="5"/>
      <c r="C1945" s="401" t="s">
        <v>1312</v>
      </c>
      <c r="D1945" s="194">
        <v>0</v>
      </c>
      <c r="E1945" s="97">
        <v>0</v>
      </c>
      <c r="F1945" s="277"/>
      <c r="G1945" s="199"/>
      <c r="H1945" s="199"/>
      <c r="I1945" s="199"/>
      <c r="J1945" s="174">
        <f>SUBTOTAL(9,J1946:J1950)</f>
        <v>4058656.3500000006</v>
      </c>
      <c r="K1945" s="174">
        <f t="shared" ref="K1945:L1945" si="1848">SUBTOTAL(9,K1946:K1950)</f>
        <v>2146658.409</v>
      </c>
      <c r="L1945" s="174">
        <f t="shared" si="1848"/>
        <v>6205314.7590000015</v>
      </c>
      <c r="M1945" s="578">
        <f>'KL TTHT CV DOT 2'!P1944</f>
        <v>0</v>
      </c>
      <c r="N1945" s="578">
        <f>'KL TTHT CV DOT 2'!Q1944</f>
        <v>0</v>
      </c>
      <c r="O1945" s="578">
        <f t="shared" si="1815"/>
        <v>0</v>
      </c>
      <c r="P1945" s="558">
        <f t="shared" si="1832"/>
        <v>0</v>
      </c>
      <c r="Q1945" s="174"/>
      <c r="R1945" s="174"/>
      <c r="S1945" s="558" t="e">
        <f>#REF!+Q1945+R1945</f>
        <v>#REF!</v>
      </c>
      <c r="T1945" s="843">
        <f>SUBTOTAL(9,T1946:T1950)</f>
        <v>0</v>
      </c>
      <c r="U1945" s="843">
        <f t="shared" ref="U1945:V1945" si="1849">SUBTOTAL(9,U1946:U1950)</f>
        <v>0</v>
      </c>
      <c r="V1945" s="843">
        <f t="shared" si="1849"/>
        <v>0</v>
      </c>
      <c r="W1945" s="843">
        <f>SUBTOTAL(9,W1946:W1950)</f>
        <v>0</v>
      </c>
      <c r="X1945" s="843">
        <f t="shared" ref="X1945:Y1945" si="1850">SUBTOTAL(9,X1946:X1950)</f>
        <v>0</v>
      </c>
      <c r="Y1945" s="843">
        <f t="shared" si="1850"/>
        <v>0</v>
      </c>
      <c r="Z1945" s="843">
        <f t="shared" ref="Z1945" si="1851">SUBTOTAL(9,Z1946:Z1950)</f>
        <v>0</v>
      </c>
      <c r="AA1945" s="988"/>
    </row>
    <row r="1946" spans="1:27" s="7" customFormat="1" outlineLevel="2">
      <c r="A1946" s="5"/>
      <c r="B1946" s="5"/>
      <c r="C1946" s="2" t="s">
        <v>1313</v>
      </c>
      <c r="D1946" s="194">
        <f>125-79</f>
        <v>46</v>
      </c>
      <c r="E1946" s="97">
        <v>50.400000000000006</v>
      </c>
      <c r="F1946" s="277" t="s">
        <v>624</v>
      </c>
      <c r="G1946" s="199">
        <v>8236.8000000000011</v>
      </c>
      <c r="H1946" s="199">
        <v>11743.2</v>
      </c>
      <c r="I1946" s="199">
        <f t="shared" ref="I1946:I1950" si="1852">SUM(G1946:H1946)</f>
        <v>19980</v>
      </c>
      <c r="J1946" s="199">
        <f>G1946*E1946</f>
        <v>415134.72000000009</v>
      </c>
      <c r="K1946" s="199">
        <f>H1946*E1946</f>
        <v>591857.28000000014</v>
      </c>
      <c r="L1946" s="199">
        <f>I1946*E1946</f>
        <v>1006992.0000000001</v>
      </c>
      <c r="M1946" s="579">
        <f>'KL TTHT CV DOT 2'!P1945</f>
        <v>0</v>
      </c>
      <c r="N1946" s="579">
        <f>'KL TTHT CV DOT 2'!Q1945</f>
        <v>0</v>
      </c>
      <c r="O1946" s="579">
        <f t="shared" si="1815"/>
        <v>0</v>
      </c>
      <c r="P1946" s="554">
        <f t="shared" si="1832"/>
        <v>0</v>
      </c>
      <c r="Q1946" s="199"/>
      <c r="R1946" s="199"/>
      <c r="S1946" s="554" t="e">
        <f>#REF!+Q1946+R1946</f>
        <v>#REF!</v>
      </c>
      <c r="T1946" s="265">
        <f>M1946*J1946</f>
        <v>0</v>
      </c>
      <c r="U1946" s="265">
        <f>M1946*K1946</f>
        <v>0</v>
      </c>
      <c r="V1946" s="265">
        <f t="shared" si="1842"/>
        <v>0</v>
      </c>
      <c r="W1946" s="265">
        <f>J1946*N1946</f>
        <v>0</v>
      </c>
      <c r="X1946" s="265">
        <f>K1946*N1946</f>
        <v>0</v>
      </c>
      <c r="Y1946" s="265">
        <f t="shared" ref="Y1946:Y1950" si="1853">W1946+X1946</f>
        <v>0</v>
      </c>
      <c r="Z1946" s="265">
        <f>V1946+Y1946</f>
        <v>0</v>
      </c>
      <c r="AA1946" s="990"/>
    </row>
    <row r="1947" spans="1:27" s="7" customFormat="1" outlineLevel="2">
      <c r="A1947" s="5"/>
      <c r="B1947" s="5"/>
      <c r="C1947" s="2" t="s">
        <v>1315</v>
      </c>
      <c r="D1947" s="194">
        <f>104-66</f>
        <v>38</v>
      </c>
      <c r="E1947" s="97">
        <v>42</v>
      </c>
      <c r="F1947" s="277" t="s">
        <v>624</v>
      </c>
      <c r="G1947" s="199">
        <v>16286.400000000001</v>
      </c>
      <c r="H1947" s="199">
        <v>12639.2</v>
      </c>
      <c r="I1947" s="199">
        <f t="shared" si="1852"/>
        <v>28925.600000000002</v>
      </c>
      <c r="J1947" s="199">
        <f>G1947*E1947</f>
        <v>684028.8</v>
      </c>
      <c r="K1947" s="199">
        <f>H1947*E1947</f>
        <v>530846.4</v>
      </c>
      <c r="L1947" s="199">
        <f>I1947*E1947</f>
        <v>1214875.2000000002</v>
      </c>
      <c r="M1947" s="579">
        <f>'KL TTHT CV DOT 2'!P1946</f>
        <v>0</v>
      </c>
      <c r="N1947" s="579">
        <f>'KL TTHT CV DOT 2'!Q1946</f>
        <v>0</v>
      </c>
      <c r="O1947" s="579">
        <f t="shared" si="1815"/>
        <v>0</v>
      </c>
      <c r="P1947" s="554">
        <f t="shared" si="1832"/>
        <v>0</v>
      </c>
      <c r="Q1947" s="199"/>
      <c r="R1947" s="199"/>
      <c r="S1947" s="554" t="e">
        <f>#REF!+Q1947+R1947</f>
        <v>#REF!</v>
      </c>
      <c r="T1947" s="265">
        <f>M1947*J1947</f>
        <v>0</v>
      </c>
      <c r="U1947" s="265">
        <f>M1947*K1947</f>
        <v>0</v>
      </c>
      <c r="V1947" s="265">
        <f t="shared" si="1842"/>
        <v>0</v>
      </c>
      <c r="W1947" s="265">
        <f>J1947*N1947</f>
        <v>0</v>
      </c>
      <c r="X1947" s="265">
        <f>K1947*N1947</f>
        <v>0</v>
      </c>
      <c r="Y1947" s="265">
        <f t="shared" si="1853"/>
        <v>0</v>
      </c>
      <c r="Z1947" s="265">
        <f>V1947+Y1947</f>
        <v>0</v>
      </c>
      <c r="AA1947" s="990"/>
    </row>
    <row r="1948" spans="1:27" s="7" customFormat="1" outlineLevel="2">
      <c r="A1948" s="5"/>
      <c r="B1948" s="5"/>
      <c r="C1948" s="2" t="s">
        <v>1316</v>
      </c>
      <c r="D1948" s="194">
        <f>41-26</f>
        <v>15</v>
      </c>
      <c r="E1948" s="97">
        <v>16.8</v>
      </c>
      <c r="F1948" s="277" t="s">
        <v>624</v>
      </c>
      <c r="G1948" s="199">
        <v>21528</v>
      </c>
      <c r="H1948" s="199">
        <v>14560.000000000002</v>
      </c>
      <c r="I1948" s="199">
        <f t="shared" si="1852"/>
        <v>36088</v>
      </c>
      <c r="J1948" s="199">
        <f>G1948*E1948</f>
        <v>361670.40000000002</v>
      </c>
      <c r="K1948" s="199">
        <f>H1948*E1948</f>
        <v>244608.00000000003</v>
      </c>
      <c r="L1948" s="199">
        <f>I1948*E1948</f>
        <v>606278.40000000002</v>
      </c>
      <c r="M1948" s="579">
        <f>'KL TTHT CV DOT 2'!P1947</f>
        <v>0</v>
      </c>
      <c r="N1948" s="579">
        <f>'KL TTHT CV DOT 2'!Q1947</f>
        <v>0</v>
      </c>
      <c r="O1948" s="579">
        <f t="shared" si="1815"/>
        <v>0</v>
      </c>
      <c r="P1948" s="554">
        <f t="shared" si="1832"/>
        <v>0</v>
      </c>
      <c r="Q1948" s="199"/>
      <c r="R1948" s="199"/>
      <c r="S1948" s="554" t="e">
        <f>#REF!+Q1948+R1948</f>
        <v>#REF!</v>
      </c>
      <c r="T1948" s="265">
        <f>M1948*J1948</f>
        <v>0</v>
      </c>
      <c r="U1948" s="265">
        <f>M1948*K1948</f>
        <v>0</v>
      </c>
      <c r="V1948" s="265">
        <f t="shared" si="1842"/>
        <v>0</v>
      </c>
      <c r="W1948" s="265">
        <f>J1948*N1948</f>
        <v>0</v>
      </c>
      <c r="X1948" s="265">
        <f>K1948*N1948</f>
        <v>0</v>
      </c>
      <c r="Y1948" s="265">
        <f t="shared" si="1853"/>
        <v>0</v>
      </c>
      <c r="Z1948" s="265">
        <f>V1948+Y1948</f>
        <v>0</v>
      </c>
      <c r="AA1948" s="990"/>
    </row>
    <row r="1949" spans="1:27" s="7" customFormat="1" outlineLevel="2">
      <c r="A1949" s="5"/>
      <c r="B1949" s="5"/>
      <c r="C1949" s="2" t="s">
        <v>1318</v>
      </c>
      <c r="D1949" s="194">
        <v>1</v>
      </c>
      <c r="E1949" s="97">
        <v>1</v>
      </c>
      <c r="F1949" s="277" t="s">
        <v>619</v>
      </c>
      <c r="G1949" s="199">
        <v>1953259.5600000003</v>
      </c>
      <c r="H1949" s="199">
        <v>585977.86800000002</v>
      </c>
      <c r="I1949" s="199">
        <f>SUM(G1949:H1949)</f>
        <v>2539237.4280000003</v>
      </c>
      <c r="J1949" s="199">
        <f>G1949*E1949</f>
        <v>1953259.5600000003</v>
      </c>
      <c r="K1949" s="199">
        <f>H1949*E1949</f>
        <v>585977.86800000002</v>
      </c>
      <c r="L1949" s="199">
        <f>I1949*E1949</f>
        <v>2539237.4280000003</v>
      </c>
      <c r="M1949" s="579">
        <f>'KL TTHT CV DOT 2'!P1948</f>
        <v>0</v>
      </c>
      <c r="N1949" s="579">
        <f>'KL TTHT CV DOT 2'!Q1948</f>
        <v>0</v>
      </c>
      <c r="O1949" s="579">
        <f t="shared" si="1815"/>
        <v>0</v>
      </c>
      <c r="P1949" s="554">
        <f t="shared" si="1832"/>
        <v>0</v>
      </c>
      <c r="Q1949" s="199"/>
      <c r="R1949" s="199"/>
      <c r="S1949" s="554" t="e">
        <f>#REF!+Q1949+R1949</f>
        <v>#REF!</v>
      </c>
      <c r="T1949" s="265">
        <f>M1949*J1949</f>
        <v>0</v>
      </c>
      <c r="U1949" s="265">
        <f>M1949*K1949</f>
        <v>0</v>
      </c>
      <c r="V1949" s="265">
        <f t="shared" si="1842"/>
        <v>0</v>
      </c>
      <c r="W1949" s="265">
        <f>J1949*N1949</f>
        <v>0</v>
      </c>
      <c r="X1949" s="265">
        <f>K1949*N1949</f>
        <v>0</v>
      </c>
      <c r="Y1949" s="265">
        <f t="shared" si="1853"/>
        <v>0</v>
      </c>
      <c r="Z1949" s="265">
        <f>V1949+Y1949</f>
        <v>0</v>
      </c>
      <c r="AA1949" s="990"/>
    </row>
    <row r="1950" spans="1:27" s="7" customFormat="1" outlineLevel="2">
      <c r="A1950" s="5"/>
      <c r="B1950" s="5"/>
      <c r="C1950" s="2" t="s">
        <v>1151</v>
      </c>
      <c r="D1950" s="194">
        <v>1</v>
      </c>
      <c r="E1950" s="97">
        <v>1</v>
      </c>
      <c r="F1950" s="277" t="s">
        <v>619</v>
      </c>
      <c r="G1950" s="199">
        <v>644562.87000000011</v>
      </c>
      <c r="H1950" s="199">
        <v>193368.86100000003</v>
      </c>
      <c r="I1950" s="199">
        <f t="shared" si="1852"/>
        <v>837931.73100000015</v>
      </c>
      <c r="J1950" s="199">
        <f>G1950*E1950</f>
        <v>644562.87000000011</v>
      </c>
      <c r="K1950" s="199">
        <f>H1950*E1950</f>
        <v>193368.86100000003</v>
      </c>
      <c r="L1950" s="199">
        <f>I1950*E1950</f>
        <v>837931.73100000015</v>
      </c>
      <c r="M1950" s="579">
        <f>'KL TTHT CV DOT 2'!P1949</f>
        <v>0</v>
      </c>
      <c r="N1950" s="579">
        <f>'KL TTHT CV DOT 2'!Q1949</f>
        <v>0</v>
      </c>
      <c r="O1950" s="579">
        <f t="shared" si="1815"/>
        <v>0</v>
      </c>
      <c r="P1950" s="554">
        <f t="shared" si="1832"/>
        <v>0</v>
      </c>
      <c r="Q1950" s="199"/>
      <c r="R1950" s="199"/>
      <c r="S1950" s="554" t="e">
        <f>#REF!+Q1950+R1950</f>
        <v>#REF!</v>
      </c>
      <c r="T1950" s="265">
        <f>M1950*J1950</f>
        <v>0</v>
      </c>
      <c r="U1950" s="265">
        <f>M1950*K1950</f>
        <v>0</v>
      </c>
      <c r="V1950" s="265">
        <f t="shared" si="1842"/>
        <v>0</v>
      </c>
      <c r="W1950" s="265">
        <f>J1950*N1950</f>
        <v>0</v>
      </c>
      <c r="X1950" s="265">
        <f>K1950*N1950</f>
        <v>0</v>
      </c>
      <c r="Y1950" s="265">
        <f t="shared" si="1853"/>
        <v>0</v>
      </c>
      <c r="Z1950" s="265">
        <f>V1950+Y1950</f>
        <v>0</v>
      </c>
      <c r="AA1950" s="990"/>
    </row>
    <row r="1951" spans="1:27" s="7" customFormat="1" outlineLevel="2">
      <c r="A1951" s="5"/>
      <c r="B1951" s="5"/>
      <c r="C1951" s="401" t="s">
        <v>1319</v>
      </c>
      <c r="D1951" s="194">
        <v>0</v>
      </c>
      <c r="E1951" s="97">
        <v>0</v>
      </c>
      <c r="F1951" s="277"/>
      <c r="G1951" s="199"/>
      <c r="H1951" s="199"/>
      <c r="I1951" s="199"/>
      <c r="J1951" s="174">
        <f>SUBTOTAL(9,J1952:J1955)</f>
        <v>1524621.0000000002</v>
      </c>
      <c r="K1951" s="174">
        <f t="shared" ref="K1951:L1951" si="1854">SUBTOTAL(9,K1952:K1955)</f>
        <v>1536840.7320000003</v>
      </c>
      <c r="L1951" s="174">
        <f t="shared" si="1854"/>
        <v>3061461.7320000003</v>
      </c>
      <c r="M1951" s="578">
        <f>'KL TTHT CV DOT 2'!P1950</f>
        <v>0</v>
      </c>
      <c r="N1951" s="578">
        <f>'KL TTHT CV DOT 2'!Q1950</f>
        <v>0</v>
      </c>
      <c r="O1951" s="578">
        <f t="shared" si="1815"/>
        <v>0</v>
      </c>
      <c r="P1951" s="558">
        <f t="shared" si="1832"/>
        <v>0</v>
      </c>
      <c r="Q1951" s="174"/>
      <c r="R1951" s="174"/>
      <c r="S1951" s="558" t="e">
        <f>#REF!+Q1951+R1951</f>
        <v>#REF!</v>
      </c>
      <c r="T1951" s="843">
        <f>SUBTOTAL(9,T1952:T1955)</f>
        <v>0</v>
      </c>
      <c r="U1951" s="843">
        <f t="shared" ref="U1951:V1951" si="1855">SUBTOTAL(9,U1952:U1955)</f>
        <v>0</v>
      </c>
      <c r="V1951" s="843">
        <f t="shared" si="1855"/>
        <v>0</v>
      </c>
      <c r="W1951" s="843">
        <f>SUBTOTAL(9,W1952:W1955)</f>
        <v>0</v>
      </c>
      <c r="X1951" s="843">
        <f t="shared" ref="X1951:Y1951" si="1856">SUBTOTAL(9,X1952:X1955)</f>
        <v>0</v>
      </c>
      <c r="Y1951" s="843">
        <f t="shared" si="1856"/>
        <v>0</v>
      </c>
      <c r="Z1951" s="843">
        <f t="shared" ref="Z1951" si="1857">SUBTOTAL(9,Z1952:Z1955)</f>
        <v>0</v>
      </c>
      <c r="AA1951" s="988"/>
    </row>
    <row r="1952" spans="1:27" s="7" customFormat="1" outlineLevel="2">
      <c r="A1952" s="5"/>
      <c r="B1952" s="5"/>
      <c r="C1952" s="2" t="s">
        <v>1320</v>
      </c>
      <c r="D1952" s="194">
        <f>D1946</f>
        <v>46</v>
      </c>
      <c r="E1952" s="97">
        <f>E1946</f>
        <v>50.400000000000006</v>
      </c>
      <c r="F1952" s="277" t="s">
        <v>624</v>
      </c>
      <c r="G1952" s="199">
        <v>11169.6</v>
      </c>
      <c r="H1952" s="199">
        <v>11743.2</v>
      </c>
      <c r="I1952" s="199">
        <f t="shared" ref="I1952:I1955" si="1858">SUM(G1952:H1952)</f>
        <v>22912.800000000003</v>
      </c>
      <c r="J1952" s="199">
        <f>G1952*E1952</f>
        <v>562947.84000000008</v>
      </c>
      <c r="K1952" s="199">
        <f>H1952*E1952</f>
        <v>591857.28000000014</v>
      </c>
      <c r="L1952" s="199">
        <f>I1952*E1952</f>
        <v>1154805.1200000003</v>
      </c>
      <c r="M1952" s="579">
        <f>'KL TTHT CV DOT 2'!P1951</f>
        <v>0</v>
      </c>
      <c r="N1952" s="579">
        <f>'KL TTHT CV DOT 2'!Q1951</f>
        <v>0</v>
      </c>
      <c r="O1952" s="579">
        <f t="shared" si="1815"/>
        <v>0</v>
      </c>
      <c r="P1952" s="554">
        <f t="shared" si="1832"/>
        <v>0</v>
      </c>
      <c r="Q1952" s="199"/>
      <c r="R1952" s="199"/>
      <c r="S1952" s="554" t="e">
        <f>#REF!+Q1952+R1952</f>
        <v>#REF!</v>
      </c>
      <c r="T1952" s="265">
        <f>M1952*J1952</f>
        <v>0</v>
      </c>
      <c r="U1952" s="265">
        <f>M1952*K1952</f>
        <v>0</v>
      </c>
      <c r="V1952" s="265">
        <f t="shared" si="1842"/>
        <v>0</v>
      </c>
      <c r="W1952" s="265">
        <f>J1952*N1952</f>
        <v>0</v>
      </c>
      <c r="X1952" s="265">
        <f>K1952*N1952</f>
        <v>0</v>
      </c>
      <c r="Y1952" s="265">
        <f t="shared" ref="Y1952:Y1955" si="1859">W1952+X1952</f>
        <v>0</v>
      </c>
      <c r="Z1952" s="265">
        <f>V1952+Y1952</f>
        <v>0</v>
      </c>
      <c r="AA1952" s="990"/>
    </row>
    <row r="1953" spans="1:27" s="7" customFormat="1" outlineLevel="2">
      <c r="A1953" s="5"/>
      <c r="B1953" s="5"/>
      <c r="C1953" s="2" t="s">
        <v>1321</v>
      </c>
      <c r="D1953" s="194">
        <f t="shared" ref="D1953:E1954" si="1860">D1947</f>
        <v>38</v>
      </c>
      <c r="E1953" s="97">
        <f t="shared" si="1860"/>
        <v>42</v>
      </c>
      <c r="F1953" s="277" t="s">
        <v>624</v>
      </c>
      <c r="G1953" s="199">
        <v>14520</v>
      </c>
      <c r="H1953" s="199">
        <v>15523.2</v>
      </c>
      <c r="I1953" s="199">
        <f t="shared" si="1858"/>
        <v>30043.200000000001</v>
      </c>
      <c r="J1953" s="199">
        <f>G1953*E1953</f>
        <v>609840</v>
      </c>
      <c r="K1953" s="199">
        <f>H1953*E1953</f>
        <v>651974.40000000002</v>
      </c>
      <c r="L1953" s="199">
        <f>I1953*E1953</f>
        <v>1261814.4000000001</v>
      </c>
      <c r="M1953" s="579">
        <f>'KL TTHT CV DOT 2'!P1952</f>
        <v>0</v>
      </c>
      <c r="N1953" s="579">
        <f>'KL TTHT CV DOT 2'!Q1952</f>
        <v>0</v>
      </c>
      <c r="O1953" s="579">
        <f t="shared" si="1815"/>
        <v>0</v>
      </c>
      <c r="P1953" s="554">
        <f t="shared" si="1832"/>
        <v>0</v>
      </c>
      <c r="Q1953" s="199"/>
      <c r="R1953" s="199"/>
      <c r="S1953" s="554" t="e">
        <f>#REF!+Q1953+R1953</f>
        <v>#REF!</v>
      </c>
      <c r="T1953" s="265">
        <f>M1953*J1953</f>
        <v>0</v>
      </c>
      <c r="U1953" s="265">
        <f>M1953*K1953</f>
        <v>0</v>
      </c>
      <c r="V1953" s="265">
        <f t="shared" si="1842"/>
        <v>0</v>
      </c>
      <c r="W1953" s="265">
        <f>J1953*N1953</f>
        <v>0</v>
      </c>
      <c r="X1953" s="265">
        <f>K1953*N1953</f>
        <v>0</v>
      </c>
      <c r="Y1953" s="265">
        <f t="shared" si="1859"/>
        <v>0</v>
      </c>
      <c r="Z1953" s="265">
        <f>V1953+Y1953</f>
        <v>0</v>
      </c>
      <c r="AA1953" s="990"/>
    </row>
    <row r="1954" spans="1:27" s="7" customFormat="1" outlineLevel="2">
      <c r="A1954" s="5"/>
      <c r="B1954" s="5"/>
      <c r="C1954" s="2" t="s">
        <v>1322</v>
      </c>
      <c r="D1954" s="194">
        <f t="shared" si="1860"/>
        <v>15</v>
      </c>
      <c r="E1954" s="97">
        <f t="shared" si="1860"/>
        <v>16.8</v>
      </c>
      <c r="F1954" s="277" t="s">
        <v>624</v>
      </c>
      <c r="G1954" s="199">
        <v>17312.399999999998</v>
      </c>
      <c r="H1954" s="199">
        <v>16352.000000000002</v>
      </c>
      <c r="I1954" s="199">
        <f t="shared" si="1858"/>
        <v>33664.400000000001</v>
      </c>
      <c r="J1954" s="199">
        <f>G1954*E1954</f>
        <v>290848.31999999995</v>
      </c>
      <c r="K1954" s="199">
        <f>H1954*E1954</f>
        <v>274713.60000000003</v>
      </c>
      <c r="L1954" s="199">
        <f>I1954*E1954</f>
        <v>565561.92000000004</v>
      </c>
      <c r="M1954" s="579">
        <f>'KL TTHT CV DOT 2'!P1953</f>
        <v>0</v>
      </c>
      <c r="N1954" s="579">
        <f>'KL TTHT CV DOT 2'!Q1953</f>
        <v>0</v>
      </c>
      <c r="O1954" s="579">
        <f t="shared" si="1815"/>
        <v>0</v>
      </c>
      <c r="P1954" s="554">
        <f t="shared" si="1832"/>
        <v>0</v>
      </c>
      <c r="Q1954" s="199"/>
      <c r="R1954" s="199"/>
      <c r="S1954" s="554" t="e">
        <f>#REF!+Q1954+R1954</f>
        <v>#REF!</v>
      </c>
      <c r="T1954" s="265">
        <f>M1954*J1954</f>
        <v>0</v>
      </c>
      <c r="U1954" s="265">
        <f>M1954*K1954</f>
        <v>0</v>
      </c>
      <c r="V1954" s="265">
        <f t="shared" si="1842"/>
        <v>0</v>
      </c>
      <c r="W1954" s="265">
        <f>J1954*N1954</f>
        <v>0</v>
      </c>
      <c r="X1954" s="265">
        <f>K1954*N1954</f>
        <v>0</v>
      </c>
      <c r="Y1954" s="265">
        <f t="shared" si="1859"/>
        <v>0</v>
      </c>
      <c r="Z1954" s="265">
        <f>V1954+Y1954</f>
        <v>0</v>
      </c>
      <c r="AA1954" s="990"/>
    </row>
    <row r="1955" spans="1:27" s="7" customFormat="1" outlineLevel="2">
      <c r="A1955" s="5"/>
      <c r="B1955" s="5"/>
      <c r="C1955" s="2" t="s">
        <v>657</v>
      </c>
      <c r="D1955" s="194">
        <v>1</v>
      </c>
      <c r="E1955" s="97">
        <v>1</v>
      </c>
      <c r="F1955" s="277" t="s">
        <v>619</v>
      </c>
      <c r="G1955" s="199">
        <v>60984.840000000004</v>
      </c>
      <c r="H1955" s="199">
        <v>18295.452000000001</v>
      </c>
      <c r="I1955" s="199">
        <f t="shared" si="1858"/>
        <v>79280.292000000001</v>
      </c>
      <c r="J1955" s="199">
        <f>G1955*E1955</f>
        <v>60984.840000000004</v>
      </c>
      <c r="K1955" s="199">
        <f>H1955*E1955</f>
        <v>18295.452000000001</v>
      </c>
      <c r="L1955" s="199">
        <f>I1955*E1955</f>
        <v>79280.292000000001</v>
      </c>
      <c r="M1955" s="579">
        <f>'KL TTHT CV DOT 2'!P1954</f>
        <v>0</v>
      </c>
      <c r="N1955" s="579">
        <f>'KL TTHT CV DOT 2'!Q1954</f>
        <v>0</v>
      </c>
      <c r="O1955" s="579">
        <f t="shared" si="1815"/>
        <v>0</v>
      </c>
      <c r="P1955" s="554">
        <f t="shared" si="1832"/>
        <v>0</v>
      </c>
      <c r="Q1955" s="199"/>
      <c r="R1955" s="199"/>
      <c r="S1955" s="554" t="e">
        <f>#REF!+Q1955+R1955</f>
        <v>#REF!</v>
      </c>
      <c r="T1955" s="265">
        <f>M1955*J1955</f>
        <v>0</v>
      </c>
      <c r="U1955" s="265">
        <f>M1955*K1955</f>
        <v>0</v>
      </c>
      <c r="V1955" s="265">
        <f t="shared" si="1842"/>
        <v>0</v>
      </c>
      <c r="W1955" s="265">
        <f>J1955*N1955</f>
        <v>0</v>
      </c>
      <c r="X1955" s="265">
        <f>K1955*N1955</f>
        <v>0</v>
      </c>
      <c r="Y1955" s="265">
        <f t="shared" si="1859"/>
        <v>0</v>
      </c>
      <c r="Z1955" s="265">
        <f>V1955+Y1955</f>
        <v>0</v>
      </c>
      <c r="AA1955" s="990"/>
    </row>
    <row r="1956" spans="1:27" s="7" customFormat="1" outlineLevel="2">
      <c r="A1956" s="5"/>
      <c r="B1956" s="5"/>
      <c r="C1956" s="401" t="s">
        <v>1138</v>
      </c>
      <c r="D1956" s="194">
        <v>0</v>
      </c>
      <c r="E1956" s="97">
        <v>0</v>
      </c>
      <c r="F1956" s="277"/>
      <c r="G1956" s="199"/>
      <c r="H1956" s="199"/>
      <c r="I1956" s="199"/>
      <c r="J1956" s="174">
        <f>SUBTOTAL(9,J1957:J1975)</f>
        <v>61922739.842798293</v>
      </c>
      <c r="K1956" s="174">
        <f>SUBTOTAL(9,K1957:K1975)</f>
        <v>28313959.92651581</v>
      </c>
      <c r="L1956" s="174">
        <f>SUBTOTAL(9,L1957:L1975)</f>
        <v>90236699.769314095</v>
      </c>
      <c r="M1956" s="578">
        <f>'KL TTHT CV DOT 2'!P1955</f>
        <v>0</v>
      </c>
      <c r="N1956" s="578">
        <f>'KL TTHT CV DOT 2'!Q1955</f>
        <v>0</v>
      </c>
      <c r="O1956" s="578">
        <f t="shared" si="1815"/>
        <v>0</v>
      </c>
      <c r="P1956" s="558">
        <f t="shared" si="1832"/>
        <v>0</v>
      </c>
      <c r="Q1956" s="174"/>
      <c r="R1956" s="174"/>
      <c r="S1956" s="558" t="e">
        <f>#REF!+Q1956+R1956</f>
        <v>#REF!</v>
      </c>
      <c r="T1956" s="843">
        <f t="shared" ref="T1956:Z1956" si="1861">SUBTOTAL(9,T1957:T1975)</f>
        <v>0</v>
      </c>
      <c r="U1956" s="843">
        <f t="shared" si="1861"/>
        <v>0</v>
      </c>
      <c r="V1956" s="843">
        <f t="shared" si="1861"/>
        <v>0</v>
      </c>
      <c r="W1956" s="843">
        <f t="shared" si="1861"/>
        <v>0</v>
      </c>
      <c r="X1956" s="843">
        <f t="shared" si="1861"/>
        <v>0</v>
      </c>
      <c r="Y1956" s="843">
        <f t="shared" si="1861"/>
        <v>0</v>
      </c>
      <c r="Z1956" s="843">
        <f t="shared" si="1861"/>
        <v>0</v>
      </c>
      <c r="AA1956" s="988"/>
    </row>
    <row r="1957" spans="1:27" s="7" customFormat="1" outlineLevel="2">
      <c r="A1957" s="5"/>
      <c r="B1957" s="5"/>
      <c r="C1957" s="27" t="s">
        <v>1323</v>
      </c>
      <c r="D1957" s="194">
        <v>3</v>
      </c>
      <c r="E1957" s="97">
        <v>3</v>
      </c>
      <c r="F1957" s="277" t="s">
        <v>660</v>
      </c>
      <c r="G1957" s="199">
        <v>150480</v>
      </c>
      <c r="H1957" s="199">
        <v>54500.000000000007</v>
      </c>
      <c r="I1957" s="199">
        <f t="shared" ref="I1957:I1974" si="1862">SUM(G1957:H1957)</f>
        <v>204980</v>
      </c>
      <c r="J1957" s="199">
        <f t="shared" ref="J1957:J1971" si="1863">G1957*E1957</f>
        <v>451440</v>
      </c>
      <c r="K1957" s="199">
        <f t="shared" ref="K1957:K1971" si="1864">H1957*E1957</f>
        <v>163500.00000000003</v>
      </c>
      <c r="L1957" s="199">
        <f t="shared" ref="L1957:L1971" si="1865">I1957*E1957</f>
        <v>614940</v>
      </c>
      <c r="M1957" s="579">
        <f>'KL TTHT CV DOT 2'!P1956</f>
        <v>0</v>
      </c>
      <c r="N1957" s="579">
        <f>'KL TTHT CV DOT 2'!Q1956</f>
        <v>0</v>
      </c>
      <c r="O1957" s="579">
        <f t="shared" si="1815"/>
        <v>0</v>
      </c>
      <c r="P1957" s="554">
        <f t="shared" si="1832"/>
        <v>0</v>
      </c>
      <c r="Q1957" s="199"/>
      <c r="R1957" s="199"/>
      <c r="S1957" s="554" t="e">
        <f>#REF!+Q1957+R1957</f>
        <v>#REF!</v>
      </c>
      <c r="T1957" s="265">
        <f t="shared" ref="T1957:T1976" si="1866">M1957*J1957</f>
        <v>0</v>
      </c>
      <c r="U1957" s="265">
        <f t="shared" ref="U1957:U1976" si="1867">M1957*K1957</f>
        <v>0</v>
      </c>
      <c r="V1957" s="265">
        <f t="shared" si="1842"/>
        <v>0</v>
      </c>
      <c r="W1957" s="265">
        <f t="shared" ref="W1957:W1976" si="1868">J1957*N1957</f>
        <v>0</v>
      </c>
      <c r="X1957" s="265">
        <f t="shared" ref="X1957:X1976" si="1869">K1957*N1957</f>
        <v>0</v>
      </c>
      <c r="Y1957" s="265">
        <f t="shared" ref="Y1957:Y1976" si="1870">W1957+X1957</f>
        <v>0</v>
      </c>
      <c r="Z1957" s="265">
        <f t="shared" ref="Z1957:Z1976" si="1871">V1957+Y1957</f>
        <v>0</v>
      </c>
      <c r="AA1957" s="990"/>
    </row>
    <row r="1958" spans="1:27" s="7" customFormat="1" outlineLevel="2">
      <c r="A1958" s="5"/>
      <c r="B1958" s="5"/>
      <c r="C1958" s="27" t="s">
        <v>791</v>
      </c>
      <c r="D1958" s="194">
        <f>300-165</f>
        <v>135</v>
      </c>
      <c r="E1958" s="97">
        <v>168</v>
      </c>
      <c r="F1958" s="277" t="s">
        <v>624</v>
      </c>
      <c r="G1958" s="199">
        <v>72299.399999999994</v>
      </c>
      <c r="H1958" s="199">
        <v>17189.865000000002</v>
      </c>
      <c r="I1958" s="199">
        <f t="shared" ref="I1958" si="1872">SUM(G1958:H1958)</f>
        <v>89489.264999999999</v>
      </c>
      <c r="J1958" s="199">
        <f t="shared" si="1863"/>
        <v>12146299.199999999</v>
      </c>
      <c r="K1958" s="199">
        <f t="shared" si="1864"/>
        <v>2887897.3200000003</v>
      </c>
      <c r="L1958" s="199">
        <f t="shared" si="1865"/>
        <v>15034196.52</v>
      </c>
      <c r="M1958" s="579">
        <f>'KL TTHT CV DOT 2'!P1957</f>
        <v>0</v>
      </c>
      <c r="N1958" s="579">
        <f>'KL TTHT CV DOT 2'!Q1957</f>
        <v>0</v>
      </c>
      <c r="O1958" s="579">
        <f t="shared" si="1815"/>
        <v>0</v>
      </c>
      <c r="P1958" s="554">
        <f t="shared" si="1832"/>
        <v>0</v>
      </c>
      <c r="Q1958" s="199"/>
      <c r="R1958" s="199"/>
      <c r="S1958" s="554" t="e">
        <f>#REF!+Q1958+R1958</f>
        <v>#REF!</v>
      </c>
      <c r="T1958" s="265">
        <f t="shared" si="1866"/>
        <v>0</v>
      </c>
      <c r="U1958" s="265">
        <f t="shared" si="1867"/>
        <v>0</v>
      </c>
      <c r="V1958" s="265">
        <f t="shared" si="1842"/>
        <v>0</v>
      </c>
      <c r="W1958" s="265">
        <f t="shared" si="1868"/>
        <v>0</v>
      </c>
      <c r="X1958" s="265">
        <f t="shared" si="1869"/>
        <v>0</v>
      </c>
      <c r="Y1958" s="265">
        <f t="shared" si="1870"/>
        <v>0</v>
      </c>
      <c r="Z1958" s="265">
        <f t="shared" si="1871"/>
        <v>0</v>
      </c>
      <c r="AA1958" s="990"/>
    </row>
    <row r="1959" spans="1:27" s="7" customFormat="1" outlineLevel="2">
      <c r="A1959" s="5"/>
      <c r="B1959" s="5"/>
      <c r="C1959" s="2" t="s">
        <v>1325</v>
      </c>
      <c r="D1959" s="194">
        <v>155</v>
      </c>
      <c r="E1959" s="97">
        <v>43.050000000000004</v>
      </c>
      <c r="F1959" s="277" t="s">
        <v>624</v>
      </c>
      <c r="G1959" s="199">
        <v>32518.739999999998</v>
      </c>
      <c r="H1959" s="199">
        <v>7485.6650000000009</v>
      </c>
      <c r="I1959" s="199">
        <f t="shared" si="1862"/>
        <v>40004.404999999999</v>
      </c>
      <c r="J1959" s="199">
        <f t="shared" si="1863"/>
        <v>1399931.757</v>
      </c>
      <c r="K1959" s="199">
        <f t="shared" si="1864"/>
        <v>322257.87825000007</v>
      </c>
      <c r="L1959" s="199">
        <f t="shared" si="1865"/>
        <v>1722189.6352500001</v>
      </c>
      <c r="M1959" s="579">
        <f>'KL TTHT CV DOT 2'!P1958</f>
        <v>0</v>
      </c>
      <c r="N1959" s="579">
        <f>'KL TTHT CV DOT 2'!Q1958</f>
        <v>0</v>
      </c>
      <c r="O1959" s="579">
        <f t="shared" si="1815"/>
        <v>0</v>
      </c>
      <c r="P1959" s="554">
        <f t="shared" si="1832"/>
        <v>0</v>
      </c>
      <c r="Q1959" s="199"/>
      <c r="R1959" s="199"/>
      <c r="S1959" s="554" t="e">
        <f>#REF!+Q1959+R1959</f>
        <v>#REF!</v>
      </c>
      <c r="T1959" s="265">
        <f t="shared" si="1866"/>
        <v>0</v>
      </c>
      <c r="U1959" s="265">
        <f t="shared" si="1867"/>
        <v>0</v>
      </c>
      <c r="V1959" s="265">
        <f t="shared" si="1842"/>
        <v>0</v>
      </c>
      <c r="W1959" s="265">
        <f t="shared" si="1868"/>
        <v>0</v>
      </c>
      <c r="X1959" s="265">
        <f t="shared" si="1869"/>
        <v>0</v>
      </c>
      <c r="Y1959" s="265">
        <f t="shared" si="1870"/>
        <v>0</v>
      </c>
      <c r="Z1959" s="265">
        <f t="shared" si="1871"/>
        <v>0</v>
      </c>
      <c r="AA1959" s="990"/>
    </row>
    <row r="1960" spans="1:27" s="7" customFormat="1" outlineLevel="2">
      <c r="A1960" s="5"/>
      <c r="B1960" s="5"/>
      <c r="C1960" s="2" t="s">
        <v>1326</v>
      </c>
      <c r="D1960" s="194">
        <f>450-231</f>
        <v>219</v>
      </c>
      <c r="E1960" s="97">
        <v>260.40000000000003</v>
      </c>
      <c r="F1960" s="277" t="s">
        <v>624</v>
      </c>
      <c r="G1960" s="199">
        <v>22980.09</v>
      </c>
      <c r="H1960" s="199">
        <v>5743.9305000000022</v>
      </c>
      <c r="I1960" s="199">
        <f t="shared" si="1862"/>
        <v>28724.020500000002</v>
      </c>
      <c r="J1960" s="199">
        <f t="shared" si="1863"/>
        <v>5984015.4360000007</v>
      </c>
      <c r="K1960" s="199">
        <f t="shared" si="1864"/>
        <v>1495719.5022000007</v>
      </c>
      <c r="L1960" s="199">
        <f t="shared" si="1865"/>
        <v>7479734.9382000016</v>
      </c>
      <c r="M1960" s="579">
        <f>'KL TTHT CV DOT 2'!P1959</f>
        <v>0</v>
      </c>
      <c r="N1960" s="579">
        <f>'KL TTHT CV DOT 2'!Q1959</f>
        <v>0</v>
      </c>
      <c r="O1960" s="579">
        <f t="shared" si="1815"/>
        <v>0</v>
      </c>
      <c r="P1960" s="554">
        <f t="shared" si="1832"/>
        <v>0</v>
      </c>
      <c r="Q1960" s="199"/>
      <c r="R1960" s="199"/>
      <c r="S1960" s="554" t="e">
        <f>#REF!+Q1960+R1960</f>
        <v>#REF!</v>
      </c>
      <c r="T1960" s="265">
        <f t="shared" si="1866"/>
        <v>0</v>
      </c>
      <c r="U1960" s="265">
        <f t="shared" si="1867"/>
        <v>0</v>
      </c>
      <c r="V1960" s="265">
        <f t="shared" si="1842"/>
        <v>0</v>
      </c>
      <c r="W1960" s="265">
        <f t="shared" si="1868"/>
        <v>0</v>
      </c>
      <c r="X1960" s="265">
        <f t="shared" si="1869"/>
        <v>0</v>
      </c>
      <c r="Y1960" s="265">
        <f t="shared" si="1870"/>
        <v>0</v>
      </c>
      <c r="Z1960" s="265">
        <f t="shared" si="1871"/>
        <v>0</v>
      </c>
      <c r="AA1960" s="990"/>
    </row>
    <row r="1961" spans="1:27" s="7" customFormat="1" outlineLevel="2">
      <c r="A1961" s="5"/>
      <c r="B1961" s="5"/>
      <c r="C1961" s="2" t="s">
        <v>1121</v>
      </c>
      <c r="D1961" s="194">
        <v>75</v>
      </c>
      <c r="E1961" s="97">
        <v>70.350000000000009</v>
      </c>
      <c r="F1961" s="277" t="s">
        <v>624</v>
      </c>
      <c r="G1961" s="199">
        <v>25928.399999999998</v>
      </c>
      <c r="H1961" s="199">
        <v>7485.6650000000009</v>
      </c>
      <c r="I1961" s="199">
        <f t="shared" ref="I1961:I1962" si="1873">SUM(G1961:H1961)</f>
        <v>33414.065000000002</v>
      </c>
      <c r="J1961" s="199">
        <f t="shared" si="1863"/>
        <v>1824062.9400000002</v>
      </c>
      <c r="K1961" s="199">
        <f t="shared" si="1864"/>
        <v>526616.53275000013</v>
      </c>
      <c r="L1961" s="199">
        <f t="shared" si="1865"/>
        <v>2350679.4727500007</v>
      </c>
      <c r="M1961" s="579">
        <f>'KL TTHT CV DOT 2'!P1960</f>
        <v>0</v>
      </c>
      <c r="N1961" s="579">
        <f>'KL TTHT CV DOT 2'!Q1960</f>
        <v>0</v>
      </c>
      <c r="O1961" s="579">
        <f t="shared" si="1815"/>
        <v>0</v>
      </c>
      <c r="P1961" s="554">
        <f t="shared" si="1832"/>
        <v>0</v>
      </c>
      <c r="Q1961" s="199"/>
      <c r="R1961" s="199"/>
      <c r="S1961" s="554" t="e">
        <f>#REF!+Q1961+R1961</f>
        <v>#REF!</v>
      </c>
      <c r="T1961" s="265">
        <f t="shared" si="1866"/>
        <v>0</v>
      </c>
      <c r="U1961" s="265">
        <f t="shared" si="1867"/>
        <v>0</v>
      </c>
      <c r="V1961" s="265">
        <f t="shared" si="1842"/>
        <v>0</v>
      </c>
      <c r="W1961" s="265">
        <f t="shared" si="1868"/>
        <v>0</v>
      </c>
      <c r="X1961" s="265">
        <f t="shared" si="1869"/>
        <v>0</v>
      </c>
      <c r="Y1961" s="265">
        <f t="shared" si="1870"/>
        <v>0</v>
      </c>
      <c r="Z1961" s="265">
        <f t="shared" si="1871"/>
        <v>0</v>
      </c>
      <c r="AA1961" s="990"/>
    </row>
    <row r="1962" spans="1:27" s="7" customFormat="1" outlineLevel="2">
      <c r="A1962" s="5"/>
      <c r="B1962" s="5"/>
      <c r="C1962" s="2" t="s">
        <v>1122</v>
      </c>
      <c r="D1962" s="194">
        <f>1470-924</f>
        <v>546</v>
      </c>
      <c r="E1962" s="97">
        <v>176.4</v>
      </c>
      <c r="F1962" s="277" t="s">
        <v>624</v>
      </c>
      <c r="G1962" s="199">
        <v>15443.88</v>
      </c>
      <c r="H1962" s="199">
        <v>5031.18</v>
      </c>
      <c r="I1962" s="199">
        <f t="shared" si="1873"/>
        <v>20475.059999999998</v>
      </c>
      <c r="J1962" s="199">
        <f t="shared" si="1863"/>
        <v>2724300.432</v>
      </c>
      <c r="K1962" s="199">
        <f t="shared" si="1864"/>
        <v>887500.15200000012</v>
      </c>
      <c r="L1962" s="199">
        <f t="shared" si="1865"/>
        <v>3611800.5839999998</v>
      </c>
      <c r="M1962" s="579">
        <f>'KL TTHT CV DOT 2'!P1961</f>
        <v>0</v>
      </c>
      <c r="N1962" s="579">
        <f>'KL TTHT CV DOT 2'!Q1961</f>
        <v>0</v>
      </c>
      <c r="O1962" s="579">
        <f t="shared" si="1815"/>
        <v>0</v>
      </c>
      <c r="P1962" s="554">
        <f t="shared" si="1832"/>
        <v>0</v>
      </c>
      <c r="Q1962" s="199"/>
      <c r="R1962" s="199"/>
      <c r="S1962" s="554" t="e">
        <f>#REF!+Q1962+R1962</f>
        <v>#REF!</v>
      </c>
      <c r="T1962" s="265">
        <f t="shared" si="1866"/>
        <v>0</v>
      </c>
      <c r="U1962" s="265">
        <f t="shared" si="1867"/>
        <v>0</v>
      </c>
      <c r="V1962" s="265">
        <f t="shared" si="1842"/>
        <v>0</v>
      </c>
      <c r="W1962" s="265">
        <f t="shared" si="1868"/>
        <v>0</v>
      </c>
      <c r="X1962" s="265">
        <f t="shared" si="1869"/>
        <v>0</v>
      </c>
      <c r="Y1962" s="265">
        <f t="shared" si="1870"/>
        <v>0</v>
      </c>
      <c r="Z1962" s="265">
        <f t="shared" si="1871"/>
        <v>0</v>
      </c>
      <c r="AA1962" s="990"/>
    </row>
    <row r="1963" spans="1:27" s="7" customFormat="1" outlineLevel="2">
      <c r="A1963" s="5"/>
      <c r="B1963" s="5"/>
      <c r="C1963" s="2" t="s">
        <v>1329</v>
      </c>
      <c r="D1963" s="194">
        <f>600-347</f>
        <v>253</v>
      </c>
      <c r="E1963" s="97">
        <v>396.90000000000003</v>
      </c>
      <c r="F1963" s="277" t="s">
        <v>624</v>
      </c>
      <c r="G1963" s="199">
        <v>21976.799999999999</v>
      </c>
      <c r="H1963" s="199">
        <v>3920.0000000000005</v>
      </c>
      <c r="I1963" s="199">
        <f t="shared" si="1862"/>
        <v>25896.799999999999</v>
      </c>
      <c r="J1963" s="199">
        <f t="shared" si="1863"/>
        <v>8722591.9199999999</v>
      </c>
      <c r="K1963" s="199">
        <f t="shared" si="1864"/>
        <v>1555848.0000000002</v>
      </c>
      <c r="L1963" s="199">
        <f t="shared" si="1865"/>
        <v>10278439.92</v>
      </c>
      <c r="M1963" s="579">
        <f>'KL TTHT CV DOT 2'!P1962</f>
        <v>0</v>
      </c>
      <c r="N1963" s="579">
        <f>'KL TTHT CV DOT 2'!Q1962</f>
        <v>0</v>
      </c>
      <c r="O1963" s="579">
        <f t="shared" si="1815"/>
        <v>0</v>
      </c>
      <c r="P1963" s="554">
        <f t="shared" si="1832"/>
        <v>0</v>
      </c>
      <c r="Q1963" s="199"/>
      <c r="R1963" s="199"/>
      <c r="S1963" s="554" t="e">
        <f>#REF!+Q1963+R1963</f>
        <v>#REF!</v>
      </c>
      <c r="T1963" s="265">
        <f t="shared" si="1866"/>
        <v>0</v>
      </c>
      <c r="U1963" s="265">
        <f t="shared" si="1867"/>
        <v>0</v>
      </c>
      <c r="V1963" s="265">
        <f t="shared" si="1842"/>
        <v>0</v>
      </c>
      <c r="W1963" s="265">
        <f t="shared" si="1868"/>
        <v>0</v>
      </c>
      <c r="X1963" s="265">
        <f t="shared" si="1869"/>
        <v>0</v>
      </c>
      <c r="Y1963" s="265">
        <f t="shared" si="1870"/>
        <v>0</v>
      </c>
      <c r="Z1963" s="265">
        <f t="shared" si="1871"/>
        <v>0</v>
      </c>
      <c r="AA1963" s="990"/>
    </row>
    <row r="1964" spans="1:27" s="7" customFormat="1" outlineLevel="2">
      <c r="A1964" s="5"/>
      <c r="B1964" s="5"/>
      <c r="C1964" s="2" t="s">
        <v>928</v>
      </c>
      <c r="D1964" s="194">
        <v>62</v>
      </c>
      <c r="E1964" s="97">
        <v>336</v>
      </c>
      <c r="F1964" s="277" t="s">
        <v>624</v>
      </c>
      <c r="G1964" s="199">
        <v>8773.9726027397246</v>
      </c>
      <c r="H1964" s="199">
        <v>14594.016411764707</v>
      </c>
      <c r="I1964" s="199">
        <f t="shared" si="1862"/>
        <v>23367.989014504434</v>
      </c>
      <c r="J1964" s="199">
        <f t="shared" si="1863"/>
        <v>2948054.7945205476</v>
      </c>
      <c r="K1964" s="199">
        <f t="shared" si="1864"/>
        <v>4903589.5143529419</v>
      </c>
      <c r="L1964" s="199">
        <f t="shared" si="1865"/>
        <v>7851644.3088734895</v>
      </c>
      <c r="M1964" s="579">
        <f>'KL TTHT CV DOT 2'!P1963</f>
        <v>0</v>
      </c>
      <c r="N1964" s="579">
        <f>'KL TTHT CV DOT 2'!Q1963</f>
        <v>0</v>
      </c>
      <c r="O1964" s="579">
        <f t="shared" si="1815"/>
        <v>0</v>
      </c>
      <c r="P1964" s="554">
        <f t="shared" si="1832"/>
        <v>0</v>
      </c>
      <c r="Q1964" s="199"/>
      <c r="R1964" s="199"/>
      <c r="S1964" s="554" t="e">
        <f>#REF!+Q1964+R1964</f>
        <v>#REF!</v>
      </c>
      <c r="T1964" s="265">
        <f t="shared" si="1866"/>
        <v>0</v>
      </c>
      <c r="U1964" s="265">
        <f t="shared" si="1867"/>
        <v>0</v>
      </c>
      <c r="V1964" s="265">
        <f t="shared" si="1842"/>
        <v>0</v>
      </c>
      <c r="W1964" s="265">
        <f t="shared" si="1868"/>
        <v>0</v>
      </c>
      <c r="X1964" s="265">
        <f t="shared" si="1869"/>
        <v>0</v>
      </c>
      <c r="Y1964" s="265">
        <f t="shared" si="1870"/>
        <v>0</v>
      </c>
      <c r="Z1964" s="265">
        <f t="shared" si="1871"/>
        <v>0</v>
      </c>
      <c r="AA1964" s="990"/>
    </row>
    <row r="1965" spans="1:27" s="7" customFormat="1" outlineLevel="2">
      <c r="A1965" s="5"/>
      <c r="B1965" s="5"/>
      <c r="C1965" s="2" t="s">
        <v>1201</v>
      </c>
      <c r="D1965" s="194">
        <f>768-441</f>
        <v>327</v>
      </c>
      <c r="E1965" s="97">
        <v>840</v>
      </c>
      <c r="F1965" s="277" t="s">
        <v>624</v>
      </c>
      <c r="G1965" s="199">
        <v>6646.869178082191</v>
      </c>
      <c r="H1965" s="199">
        <v>13183.42817647059</v>
      </c>
      <c r="I1965" s="199">
        <f t="shared" si="1862"/>
        <v>19830.297354552782</v>
      </c>
      <c r="J1965" s="199">
        <f t="shared" si="1863"/>
        <v>5583370.1095890403</v>
      </c>
      <c r="K1965" s="199">
        <f t="shared" si="1864"/>
        <v>11074079.668235296</v>
      </c>
      <c r="L1965" s="199">
        <f t="shared" si="1865"/>
        <v>16657449.777824337</v>
      </c>
      <c r="M1965" s="579">
        <f>'KL TTHT CV DOT 2'!P1964</f>
        <v>0</v>
      </c>
      <c r="N1965" s="579">
        <f>'KL TTHT CV DOT 2'!Q1964</f>
        <v>0</v>
      </c>
      <c r="O1965" s="579">
        <f t="shared" si="1815"/>
        <v>0</v>
      </c>
      <c r="P1965" s="554">
        <f t="shared" si="1832"/>
        <v>0</v>
      </c>
      <c r="Q1965" s="199"/>
      <c r="R1965" s="199"/>
      <c r="S1965" s="554" t="e">
        <f>#REF!+Q1965+R1965</f>
        <v>#REF!</v>
      </c>
      <c r="T1965" s="265">
        <f t="shared" si="1866"/>
        <v>0</v>
      </c>
      <c r="U1965" s="265">
        <f t="shared" si="1867"/>
        <v>0</v>
      </c>
      <c r="V1965" s="265">
        <f t="shared" si="1842"/>
        <v>0</v>
      </c>
      <c r="W1965" s="265">
        <f t="shared" si="1868"/>
        <v>0</v>
      </c>
      <c r="X1965" s="265">
        <f t="shared" si="1869"/>
        <v>0</v>
      </c>
      <c r="Y1965" s="265">
        <f t="shared" si="1870"/>
        <v>0</v>
      </c>
      <c r="Z1965" s="265">
        <f t="shared" si="1871"/>
        <v>0</v>
      </c>
      <c r="AA1965" s="990"/>
    </row>
    <row r="1966" spans="1:27" s="7" customFormat="1" outlineLevel="2">
      <c r="A1966" s="5"/>
      <c r="B1966" s="5"/>
      <c r="C1966" s="2" t="s">
        <v>1201</v>
      </c>
      <c r="D1966" s="194">
        <f>1338-315</f>
        <v>1023</v>
      </c>
      <c r="E1966" s="97">
        <v>0</v>
      </c>
      <c r="F1966" s="277" t="s">
        <v>624</v>
      </c>
      <c r="G1966" s="199">
        <v>6646.869178082191</v>
      </c>
      <c r="H1966" s="199">
        <v>13183.42817647059</v>
      </c>
      <c r="I1966" s="199">
        <f t="shared" si="1862"/>
        <v>19830.297354552782</v>
      </c>
      <c r="J1966" s="199">
        <f t="shared" si="1863"/>
        <v>0</v>
      </c>
      <c r="K1966" s="199">
        <f t="shared" si="1864"/>
        <v>0</v>
      </c>
      <c r="L1966" s="199">
        <f t="shared" si="1865"/>
        <v>0</v>
      </c>
      <c r="M1966" s="579">
        <f>'KL TTHT CV DOT 2'!P1965</f>
        <v>0</v>
      </c>
      <c r="N1966" s="579">
        <f>'KL TTHT CV DOT 2'!Q1965</f>
        <v>0</v>
      </c>
      <c r="O1966" s="579">
        <f t="shared" si="1815"/>
        <v>0</v>
      </c>
      <c r="P1966" s="554">
        <f t="shared" si="1832"/>
        <v>0</v>
      </c>
      <c r="Q1966" s="199"/>
      <c r="R1966" s="199"/>
      <c r="S1966" s="554" t="e">
        <f>#REF!+Q1966+R1966</f>
        <v>#REF!</v>
      </c>
      <c r="T1966" s="265">
        <f t="shared" si="1866"/>
        <v>0</v>
      </c>
      <c r="U1966" s="265">
        <f t="shared" si="1867"/>
        <v>0</v>
      </c>
      <c r="V1966" s="265">
        <f t="shared" si="1842"/>
        <v>0</v>
      </c>
      <c r="W1966" s="265">
        <f t="shared" si="1868"/>
        <v>0</v>
      </c>
      <c r="X1966" s="265">
        <f t="shared" si="1869"/>
        <v>0</v>
      </c>
      <c r="Y1966" s="265">
        <f t="shared" si="1870"/>
        <v>0</v>
      </c>
      <c r="Z1966" s="265">
        <f t="shared" si="1871"/>
        <v>0</v>
      </c>
      <c r="AA1966" s="990"/>
    </row>
    <row r="1967" spans="1:27" s="7" customFormat="1" outlineLevel="2">
      <c r="A1967" s="5"/>
      <c r="B1967" s="5"/>
      <c r="C1967" s="2" t="s">
        <v>928</v>
      </c>
      <c r="D1967" s="194">
        <v>86</v>
      </c>
      <c r="E1967" s="97">
        <v>0</v>
      </c>
      <c r="F1967" s="277" t="s">
        <v>624</v>
      </c>
      <c r="G1967" s="199">
        <v>8773.9726027397246</v>
      </c>
      <c r="H1967" s="199">
        <v>14594.016411764707</v>
      </c>
      <c r="I1967" s="199">
        <f t="shared" si="1862"/>
        <v>23367.989014504434</v>
      </c>
      <c r="J1967" s="199">
        <f t="shared" si="1863"/>
        <v>0</v>
      </c>
      <c r="K1967" s="199">
        <f t="shared" si="1864"/>
        <v>0</v>
      </c>
      <c r="L1967" s="199">
        <f t="shared" si="1865"/>
        <v>0</v>
      </c>
      <c r="M1967" s="579">
        <f>'KL TTHT CV DOT 2'!P1966</f>
        <v>0</v>
      </c>
      <c r="N1967" s="579">
        <f>'KL TTHT CV DOT 2'!Q1966</f>
        <v>0</v>
      </c>
      <c r="O1967" s="579">
        <f t="shared" si="1815"/>
        <v>0</v>
      </c>
      <c r="P1967" s="554">
        <f t="shared" si="1832"/>
        <v>0</v>
      </c>
      <c r="Q1967" s="199"/>
      <c r="R1967" s="199"/>
      <c r="S1967" s="554" t="e">
        <f>#REF!+Q1967+R1967</f>
        <v>#REF!</v>
      </c>
      <c r="T1967" s="265">
        <f t="shared" si="1866"/>
        <v>0</v>
      </c>
      <c r="U1967" s="265">
        <f t="shared" si="1867"/>
        <v>0</v>
      </c>
      <c r="V1967" s="265">
        <f t="shared" si="1842"/>
        <v>0</v>
      </c>
      <c r="W1967" s="265">
        <f t="shared" si="1868"/>
        <v>0</v>
      </c>
      <c r="X1967" s="265">
        <f t="shared" si="1869"/>
        <v>0</v>
      </c>
      <c r="Y1967" s="265">
        <f t="shared" si="1870"/>
        <v>0</v>
      </c>
      <c r="Z1967" s="265">
        <f t="shared" si="1871"/>
        <v>0</v>
      </c>
      <c r="AA1967" s="990"/>
    </row>
    <row r="1968" spans="1:27" s="7" customFormat="1" outlineLevel="2">
      <c r="A1968" s="5"/>
      <c r="B1968" s="5"/>
      <c r="C1968" s="2" t="s">
        <v>1330</v>
      </c>
      <c r="D1968" s="194">
        <f>210-111</f>
        <v>99</v>
      </c>
      <c r="E1968" s="97">
        <v>160</v>
      </c>
      <c r="F1968" s="277" t="s">
        <v>624</v>
      </c>
      <c r="G1968" s="199">
        <v>12762.035616438356</v>
      </c>
      <c r="H1968" s="199">
        <v>15805.000000000002</v>
      </c>
      <c r="I1968" s="199">
        <f t="shared" si="1862"/>
        <v>28567.035616438356</v>
      </c>
      <c r="J1968" s="199">
        <f t="shared" si="1863"/>
        <v>2041925.6986301369</v>
      </c>
      <c r="K1968" s="199">
        <f t="shared" si="1864"/>
        <v>2528800.0000000005</v>
      </c>
      <c r="L1968" s="199">
        <f t="shared" si="1865"/>
        <v>4570725.6986301374</v>
      </c>
      <c r="M1968" s="579">
        <f>'KL TTHT CV DOT 2'!P1967</f>
        <v>0</v>
      </c>
      <c r="N1968" s="579">
        <f>'KL TTHT CV DOT 2'!Q1967</f>
        <v>0</v>
      </c>
      <c r="O1968" s="579">
        <f t="shared" si="1815"/>
        <v>0</v>
      </c>
      <c r="P1968" s="554">
        <f t="shared" si="1832"/>
        <v>0</v>
      </c>
      <c r="Q1968" s="199"/>
      <c r="R1968" s="199"/>
      <c r="S1968" s="554" t="e">
        <f>#REF!+Q1968+R1968</f>
        <v>#REF!</v>
      </c>
      <c r="T1968" s="265">
        <f t="shared" si="1866"/>
        <v>0</v>
      </c>
      <c r="U1968" s="265">
        <f t="shared" si="1867"/>
        <v>0</v>
      </c>
      <c r="V1968" s="265">
        <f t="shared" si="1842"/>
        <v>0</v>
      </c>
      <c r="W1968" s="265">
        <f t="shared" si="1868"/>
        <v>0</v>
      </c>
      <c r="X1968" s="265">
        <f t="shared" si="1869"/>
        <v>0</v>
      </c>
      <c r="Y1968" s="265">
        <f t="shared" si="1870"/>
        <v>0</v>
      </c>
      <c r="Z1968" s="265">
        <f t="shared" si="1871"/>
        <v>0</v>
      </c>
      <c r="AA1968" s="990"/>
    </row>
    <row r="1969" spans="1:27" s="7" customFormat="1" outlineLevel="2">
      <c r="A1969" s="5"/>
      <c r="B1969" s="5"/>
      <c r="C1969" s="2" t="s">
        <v>1332</v>
      </c>
      <c r="D1969" s="194">
        <f>41-20</f>
        <v>21</v>
      </c>
      <c r="E1969" s="97">
        <v>31.5</v>
      </c>
      <c r="F1969" s="277" t="s">
        <v>624</v>
      </c>
      <c r="G1969" s="199">
        <v>3554.7229199999997</v>
      </c>
      <c r="H1969" s="199">
        <v>5289.7058823529414</v>
      </c>
      <c r="I1969" s="199">
        <f t="shared" si="1862"/>
        <v>8844.4288023529407</v>
      </c>
      <c r="J1969" s="199">
        <f t="shared" si="1863"/>
        <v>111973.77197999999</v>
      </c>
      <c r="K1969" s="199">
        <f t="shared" si="1864"/>
        <v>166625.73529411765</v>
      </c>
      <c r="L1969" s="199">
        <f t="shared" si="1865"/>
        <v>278599.50727411761</v>
      </c>
      <c r="M1969" s="579">
        <f>'KL TTHT CV DOT 2'!P1968</f>
        <v>0</v>
      </c>
      <c r="N1969" s="579">
        <f>'KL TTHT CV DOT 2'!Q1968</f>
        <v>0</v>
      </c>
      <c r="O1969" s="579">
        <f t="shared" si="1815"/>
        <v>0</v>
      </c>
      <c r="P1969" s="554">
        <f t="shared" si="1832"/>
        <v>0</v>
      </c>
      <c r="Q1969" s="199"/>
      <c r="R1969" s="199"/>
      <c r="S1969" s="554" t="e">
        <f>#REF!+Q1969+R1969</f>
        <v>#REF!</v>
      </c>
      <c r="T1969" s="265">
        <f t="shared" si="1866"/>
        <v>0</v>
      </c>
      <c r="U1969" s="265">
        <f t="shared" si="1867"/>
        <v>0</v>
      </c>
      <c r="V1969" s="265">
        <f t="shared" si="1842"/>
        <v>0</v>
      </c>
      <c r="W1969" s="265">
        <f t="shared" si="1868"/>
        <v>0</v>
      </c>
      <c r="X1969" s="265">
        <f t="shared" si="1869"/>
        <v>0</v>
      </c>
      <c r="Y1969" s="265">
        <f t="shared" si="1870"/>
        <v>0</v>
      </c>
      <c r="Z1969" s="265">
        <f t="shared" si="1871"/>
        <v>0</v>
      </c>
      <c r="AA1969" s="990"/>
    </row>
    <row r="1970" spans="1:27" s="7" customFormat="1" outlineLevel="2">
      <c r="A1970" s="5"/>
      <c r="B1970" s="5"/>
      <c r="C1970" s="2" t="s">
        <v>1332</v>
      </c>
      <c r="D1970" s="194">
        <f>25-14</f>
        <v>11</v>
      </c>
      <c r="E1970" s="97">
        <f>25-14</f>
        <v>11</v>
      </c>
      <c r="F1970" s="277" t="s">
        <v>624</v>
      </c>
      <c r="G1970" s="199">
        <v>3554.7229199999997</v>
      </c>
      <c r="H1970" s="199">
        <v>5289.7058823529414</v>
      </c>
      <c r="I1970" s="199">
        <f t="shared" si="1862"/>
        <v>8844.4288023529407</v>
      </c>
      <c r="J1970" s="199">
        <f t="shared" si="1863"/>
        <v>39101.952119999994</v>
      </c>
      <c r="K1970" s="199">
        <f t="shared" si="1864"/>
        <v>58186.764705882357</v>
      </c>
      <c r="L1970" s="199">
        <f t="shared" si="1865"/>
        <v>97288.716825882351</v>
      </c>
      <c r="M1970" s="579">
        <f>'KL TTHT CV DOT 2'!P1969</f>
        <v>0</v>
      </c>
      <c r="N1970" s="579">
        <f>'KL TTHT CV DOT 2'!Q1969</f>
        <v>0</v>
      </c>
      <c r="O1970" s="579">
        <f t="shared" si="1815"/>
        <v>0</v>
      </c>
      <c r="P1970" s="554">
        <f t="shared" si="1832"/>
        <v>0</v>
      </c>
      <c r="Q1970" s="199"/>
      <c r="R1970" s="199"/>
      <c r="S1970" s="554" t="e">
        <f>#REF!+Q1970+R1970</f>
        <v>#REF!</v>
      </c>
      <c r="T1970" s="265">
        <f t="shared" si="1866"/>
        <v>0</v>
      </c>
      <c r="U1970" s="265">
        <f t="shared" si="1867"/>
        <v>0</v>
      </c>
      <c r="V1970" s="265">
        <f t="shared" si="1842"/>
        <v>0</v>
      </c>
      <c r="W1970" s="265">
        <f t="shared" si="1868"/>
        <v>0</v>
      </c>
      <c r="X1970" s="265">
        <f t="shared" si="1869"/>
        <v>0</v>
      </c>
      <c r="Y1970" s="265">
        <f t="shared" si="1870"/>
        <v>0</v>
      </c>
      <c r="Z1970" s="265">
        <f t="shared" si="1871"/>
        <v>0</v>
      </c>
      <c r="AA1970" s="990"/>
    </row>
    <row r="1971" spans="1:27" s="7" customFormat="1" outlineLevel="2">
      <c r="A1971" s="5"/>
      <c r="B1971" s="5"/>
      <c r="C1971" s="2" t="s">
        <v>679</v>
      </c>
      <c r="D1971" s="194">
        <f>33-14</f>
        <v>19</v>
      </c>
      <c r="E1971" s="97">
        <v>20</v>
      </c>
      <c r="F1971" s="277" t="s">
        <v>624</v>
      </c>
      <c r="G1971" s="199">
        <v>776880</v>
      </c>
      <c r="H1971" s="199">
        <v>51045.865472000005</v>
      </c>
      <c r="I1971" s="199">
        <f t="shared" si="1862"/>
        <v>827925.86547199998</v>
      </c>
      <c r="J1971" s="199">
        <f t="shared" si="1863"/>
        <v>15537600</v>
      </c>
      <c r="K1971" s="199">
        <f t="shared" si="1864"/>
        <v>1020917.3094400001</v>
      </c>
      <c r="L1971" s="199">
        <f t="shared" si="1865"/>
        <v>16558517.30944</v>
      </c>
      <c r="M1971" s="579">
        <f>'KL TTHT CV DOT 2'!P1970</f>
        <v>0</v>
      </c>
      <c r="N1971" s="579">
        <f>'KL TTHT CV DOT 2'!Q1970</f>
        <v>0</v>
      </c>
      <c r="O1971" s="579">
        <f t="shared" si="1815"/>
        <v>0</v>
      </c>
      <c r="P1971" s="554">
        <f t="shared" si="1832"/>
        <v>0</v>
      </c>
      <c r="Q1971" s="199"/>
      <c r="R1971" s="199"/>
      <c r="S1971" s="554" t="e">
        <f>#REF!+Q1971+R1971</f>
        <v>#REF!</v>
      </c>
      <c r="T1971" s="265">
        <f t="shared" si="1866"/>
        <v>0</v>
      </c>
      <c r="U1971" s="265">
        <f t="shared" si="1867"/>
        <v>0</v>
      </c>
      <c r="V1971" s="265">
        <f t="shared" si="1842"/>
        <v>0</v>
      </c>
      <c r="W1971" s="265">
        <f t="shared" si="1868"/>
        <v>0</v>
      </c>
      <c r="X1971" s="265">
        <f t="shared" si="1869"/>
        <v>0</v>
      </c>
      <c r="Y1971" s="265">
        <f t="shared" si="1870"/>
        <v>0</v>
      </c>
      <c r="Z1971" s="265">
        <f t="shared" si="1871"/>
        <v>0</v>
      </c>
      <c r="AA1971" s="990"/>
    </row>
    <row r="1972" spans="1:27" s="7" customFormat="1" outlineLevel="2">
      <c r="A1972" s="5"/>
      <c r="B1972" s="5"/>
      <c r="C1972" s="2"/>
      <c r="D1972" s="194"/>
      <c r="E1972" s="97"/>
      <c r="F1972" s="277"/>
      <c r="G1972" s="199"/>
      <c r="H1972" s="199"/>
      <c r="I1972" s="199"/>
      <c r="J1972" s="199"/>
      <c r="K1972" s="199"/>
      <c r="L1972" s="199"/>
      <c r="M1972" s="579">
        <f>'KL TTHT CV DOT 2'!P1971</f>
        <v>0</v>
      </c>
      <c r="N1972" s="579">
        <f>'KL TTHT CV DOT 2'!Q1971</f>
        <v>0</v>
      </c>
      <c r="O1972" s="579">
        <f t="shared" si="1815"/>
        <v>0</v>
      </c>
      <c r="P1972" s="554">
        <f t="shared" si="1832"/>
        <v>0</v>
      </c>
      <c r="Q1972" s="199"/>
      <c r="R1972" s="199"/>
      <c r="S1972" s="554" t="e">
        <f>#REF!+Q1972+R1972</f>
        <v>#REF!</v>
      </c>
      <c r="T1972" s="265">
        <f t="shared" si="1866"/>
        <v>0</v>
      </c>
      <c r="U1972" s="265">
        <f t="shared" si="1867"/>
        <v>0</v>
      </c>
      <c r="V1972" s="265">
        <f t="shared" si="1842"/>
        <v>0</v>
      </c>
      <c r="W1972" s="265">
        <f t="shared" si="1868"/>
        <v>0</v>
      </c>
      <c r="X1972" s="265">
        <f t="shared" si="1869"/>
        <v>0</v>
      </c>
      <c r="Y1972" s="265">
        <f t="shared" si="1870"/>
        <v>0</v>
      </c>
      <c r="Z1972" s="265">
        <f t="shared" si="1871"/>
        <v>0</v>
      </c>
      <c r="AA1972" s="990"/>
    </row>
    <row r="1973" spans="1:27" s="7" customFormat="1" outlineLevel="2">
      <c r="A1973" s="5"/>
      <c r="B1973" s="5"/>
      <c r="C1973" s="2"/>
      <c r="D1973" s="194"/>
      <c r="E1973" s="97"/>
      <c r="F1973" s="277"/>
      <c r="G1973" s="199"/>
      <c r="H1973" s="199"/>
      <c r="I1973" s="199"/>
      <c r="J1973" s="199"/>
      <c r="K1973" s="199"/>
      <c r="L1973" s="199"/>
      <c r="M1973" s="579">
        <f>'KL TTHT CV DOT 2'!P1972</f>
        <v>0</v>
      </c>
      <c r="N1973" s="579">
        <f>'KL TTHT CV DOT 2'!Q1972</f>
        <v>0</v>
      </c>
      <c r="O1973" s="579">
        <f t="shared" si="1815"/>
        <v>0</v>
      </c>
      <c r="P1973" s="554">
        <f t="shared" si="1832"/>
        <v>0</v>
      </c>
      <c r="Q1973" s="199"/>
      <c r="R1973" s="199"/>
      <c r="S1973" s="554" t="e">
        <f>#REF!+Q1973+R1973</f>
        <v>#REF!</v>
      </c>
      <c r="T1973" s="265">
        <f t="shared" si="1866"/>
        <v>0</v>
      </c>
      <c r="U1973" s="265">
        <f t="shared" si="1867"/>
        <v>0</v>
      </c>
      <c r="V1973" s="265">
        <f t="shared" si="1842"/>
        <v>0</v>
      </c>
      <c r="W1973" s="265">
        <f t="shared" si="1868"/>
        <v>0</v>
      </c>
      <c r="X1973" s="265">
        <f t="shared" si="1869"/>
        <v>0</v>
      </c>
      <c r="Y1973" s="265">
        <f t="shared" si="1870"/>
        <v>0</v>
      </c>
      <c r="Z1973" s="265">
        <f t="shared" si="1871"/>
        <v>0</v>
      </c>
      <c r="AA1973" s="990"/>
    </row>
    <row r="1974" spans="1:27" s="7" customFormat="1" outlineLevel="2">
      <c r="A1974" s="5"/>
      <c r="B1974" s="5"/>
      <c r="C1974" s="2" t="s">
        <v>657</v>
      </c>
      <c r="D1974" s="194">
        <v>1</v>
      </c>
      <c r="E1974" s="97">
        <v>1</v>
      </c>
      <c r="F1974" s="277" t="s">
        <v>619</v>
      </c>
      <c r="G1974" s="199">
        <v>2408071.8309585615</v>
      </c>
      <c r="H1974" s="199">
        <v>722421.54928756843</v>
      </c>
      <c r="I1974" s="199">
        <f t="shared" si="1862"/>
        <v>3130493.3802461298</v>
      </c>
      <c r="J1974" s="199">
        <f>G1974*E1974</f>
        <v>2408071.8309585615</v>
      </c>
      <c r="K1974" s="199">
        <f>H1974*E1974</f>
        <v>722421.54928756843</v>
      </c>
      <c r="L1974" s="199">
        <f>I1974*E1974</f>
        <v>3130493.3802461298</v>
      </c>
      <c r="M1974" s="579">
        <f>'KL TTHT CV DOT 2'!P1973</f>
        <v>0</v>
      </c>
      <c r="N1974" s="579">
        <f>'KL TTHT CV DOT 2'!Q1973</f>
        <v>0</v>
      </c>
      <c r="O1974" s="579">
        <f t="shared" si="1815"/>
        <v>0</v>
      </c>
      <c r="P1974" s="554">
        <f t="shared" si="1832"/>
        <v>0</v>
      </c>
      <c r="Q1974" s="199"/>
      <c r="R1974" s="199"/>
      <c r="S1974" s="554" t="e">
        <f>#REF!+Q1974+R1974</f>
        <v>#REF!</v>
      </c>
      <c r="T1974" s="265">
        <f t="shared" si="1866"/>
        <v>0</v>
      </c>
      <c r="U1974" s="265">
        <f t="shared" si="1867"/>
        <v>0</v>
      </c>
      <c r="V1974" s="265">
        <f t="shared" si="1842"/>
        <v>0</v>
      </c>
      <c r="W1974" s="265">
        <f t="shared" si="1868"/>
        <v>0</v>
      </c>
      <c r="X1974" s="265">
        <f t="shared" si="1869"/>
        <v>0</v>
      </c>
      <c r="Y1974" s="265">
        <f t="shared" si="1870"/>
        <v>0</v>
      </c>
      <c r="Z1974" s="265">
        <f t="shared" si="1871"/>
        <v>0</v>
      </c>
      <c r="AA1974" s="990"/>
    </row>
    <row r="1975" spans="1:27" s="7" customFormat="1" outlineLevel="1">
      <c r="A1975" s="5"/>
      <c r="B1975" s="5"/>
      <c r="C1975" s="2"/>
      <c r="D1975" s="194"/>
      <c r="E1975" s="194"/>
      <c r="F1975" s="277"/>
      <c r="G1975" s="199"/>
      <c r="H1975" s="199"/>
      <c r="I1975" s="199"/>
      <c r="J1975" s="199"/>
      <c r="K1975" s="199"/>
      <c r="L1975" s="199"/>
      <c r="M1975" s="579">
        <f>'KL TTHT CV DOT 2'!P1974</f>
        <v>0</v>
      </c>
      <c r="N1975" s="579">
        <f>'KL TTHT CV DOT 2'!Q1974</f>
        <v>0</v>
      </c>
      <c r="O1975" s="579">
        <f t="shared" si="1815"/>
        <v>0</v>
      </c>
      <c r="P1975" s="554">
        <f t="shared" si="1832"/>
        <v>0</v>
      </c>
      <c r="Q1975" s="199"/>
      <c r="R1975" s="199"/>
      <c r="S1975" s="554" t="e">
        <f>#REF!+Q1975+R1975</f>
        <v>#REF!</v>
      </c>
      <c r="T1975" s="265">
        <f t="shared" si="1866"/>
        <v>0</v>
      </c>
      <c r="U1975" s="265">
        <f t="shared" si="1867"/>
        <v>0</v>
      </c>
      <c r="V1975" s="265">
        <f t="shared" si="1842"/>
        <v>0</v>
      </c>
      <c r="W1975" s="265">
        <f t="shared" si="1868"/>
        <v>0</v>
      </c>
      <c r="X1975" s="265">
        <f t="shared" si="1869"/>
        <v>0</v>
      </c>
      <c r="Y1975" s="265">
        <f t="shared" si="1870"/>
        <v>0</v>
      </c>
      <c r="Z1975" s="265">
        <f t="shared" si="1871"/>
        <v>0</v>
      </c>
      <c r="AA1975" s="990"/>
    </row>
    <row r="1976" spans="1:27" s="6" customFormat="1">
      <c r="A1976" s="8"/>
      <c r="B1976" s="8"/>
      <c r="C1976" s="25"/>
      <c r="D1976" s="94"/>
      <c r="E1976" s="94"/>
      <c r="F1976" s="18"/>
      <c r="G1976" s="71"/>
      <c r="H1976" s="71"/>
      <c r="I1976" s="71"/>
      <c r="J1976" s="71"/>
      <c r="K1976" s="71"/>
      <c r="L1976" s="62"/>
      <c r="M1976" s="574">
        <f>'KL TTHT CV DOT 2'!P1975</f>
        <v>0</v>
      </c>
      <c r="N1976" s="574">
        <f>'KL TTHT CV DOT 2'!Q1975</f>
        <v>0</v>
      </c>
      <c r="O1976" s="574">
        <f t="shared" si="1815"/>
        <v>0</v>
      </c>
      <c r="P1976" s="550">
        <f t="shared" si="1832"/>
        <v>0</v>
      </c>
      <c r="Q1976" s="62"/>
      <c r="R1976" s="62"/>
      <c r="S1976" s="550" t="e">
        <f>#REF!+Q1976+R1976</f>
        <v>#REF!</v>
      </c>
      <c r="T1976" s="255">
        <f t="shared" si="1866"/>
        <v>0</v>
      </c>
      <c r="U1976" s="255">
        <f t="shared" si="1867"/>
        <v>0</v>
      </c>
      <c r="V1976" s="255">
        <f t="shared" si="1842"/>
        <v>0</v>
      </c>
      <c r="W1976" s="255">
        <f t="shared" si="1868"/>
        <v>0</v>
      </c>
      <c r="X1976" s="255">
        <f t="shared" si="1869"/>
        <v>0</v>
      </c>
      <c r="Y1976" s="255">
        <f t="shared" si="1870"/>
        <v>0</v>
      </c>
      <c r="Z1976" s="255">
        <f t="shared" si="1871"/>
        <v>0</v>
      </c>
      <c r="AA1976" s="990"/>
    </row>
    <row r="1977" spans="1:27" s="6" customFormat="1" ht="15.6">
      <c r="A1977" s="64" t="s">
        <v>41</v>
      </c>
      <c r="B1977" s="64"/>
      <c r="C1977" s="65" t="s">
        <v>42</v>
      </c>
      <c r="D1977" s="117"/>
      <c r="E1977" s="117"/>
      <c r="F1977" s="67"/>
      <c r="G1977" s="477"/>
      <c r="H1977" s="477"/>
      <c r="I1977" s="68"/>
      <c r="J1977" s="68"/>
      <c r="K1977" s="68"/>
      <c r="L1977" s="68">
        <f>SUBTOTAL(9,L1978:L1978)</f>
        <v>0</v>
      </c>
      <c r="M1977" s="580">
        <f>'KL TTHT CV DOT 2'!P1976</f>
        <v>0</v>
      </c>
      <c r="N1977" s="580">
        <f>'KL TTHT CV DOT 2'!Q1976</f>
        <v>0</v>
      </c>
      <c r="O1977" s="580">
        <f t="shared" ref="O1977:O2040" si="1874">M1977+N1977</f>
        <v>0</v>
      </c>
      <c r="P1977" s="886">
        <f t="shared" si="1832"/>
        <v>0</v>
      </c>
      <c r="Q1977" s="68"/>
      <c r="R1977" s="68"/>
      <c r="S1977" s="886" t="e">
        <f>#REF!+Q1977+R1977</f>
        <v>#REF!</v>
      </c>
      <c r="T1977" s="256"/>
      <c r="U1977" s="256"/>
      <c r="V1977" s="256">
        <f>SUBTOTAL(9,V1978:V1978)</f>
        <v>0</v>
      </c>
      <c r="W1977" s="256"/>
      <c r="X1977" s="256"/>
      <c r="Y1977" s="256">
        <f>SUBTOTAL(9,Y1978:Y1978)</f>
        <v>0</v>
      </c>
      <c r="Z1977" s="256">
        <f>SUBTOTAL(9,Z1978:Z1978)</f>
        <v>0</v>
      </c>
      <c r="AA1977" s="999"/>
    </row>
    <row r="1978" spans="1:27" s="6" customFormat="1">
      <c r="A1978" s="21"/>
      <c r="B1978" s="21"/>
      <c r="C1978" s="28"/>
      <c r="D1978" s="99"/>
      <c r="E1978" s="99"/>
      <c r="F1978" s="37"/>
      <c r="G1978" s="82"/>
      <c r="H1978" s="82"/>
      <c r="I1978" s="82"/>
      <c r="J1978" s="82"/>
      <c r="K1978" s="82"/>
      <c r="L1978" s="62"/>
      <c r="M1978" s="574">
        <f>'KL TTHT CV DOT 2'!P1977</f>
        <v>0</v>
      </c>
      <c r="N1978" s="574">
        <f>'KL TTHT CV DOT 2'!Q1977</f>
        <v>0</v>
      </c>
      <c r="O1978" s="574">
        <f t="shared" si="1874"/>
        <v>0</v>
      </c>
      <c r="P1978" s="550">
        <f t="shared" si="1832"/>
        <v>0</v>
      </c>
      <c r="Q1978" s="62"/>
      <c r="R1978" s="62"/>
      <c r="S1978" s="550" t="e">
        <f>#REF!+Q1978+R1978</f>
        <v>#REF!</v>
      </c>
      <c r="T1978" s="266"/>
      <c r="U1978" s="266"/>
      <c r="V1978" s="255"/>
      <c r="W1978" s="266"/>
      <c r="X1978" s="266"/>
      <c r="Y1978" s="255"/>
      <c r="Z1978" s="255"/>
      <c r="AA1978" s="990"/>
    </row>
    <row r="1979" spans="1:27" s="6" customFormat="1" ht="15.6">
      <c r="A1979" s="64" t="s">
        <v>43</v>
      </c>
      <c r="B1979" s="64"/>
      <c r="C1979" s="65" t="s">
        <v>44</v>
      </c>
      <c r="D1979" s="117"/>
      <c r="E1979" s="117"/>
      <c r="F1979" s="67"/>
      <c r="G1979" s="477"/>
      <c r="H1979" s="477"/>
      <c r="I1979" s="68"/>
      <c r="J1979" s="68"/>
      <c r="K1979" s="68"/>
      <c r="L1979" s="68">
        <f>SUBTOTAL(9,L1980:L1980)</f>
        <v>0</v>
      </c>
      <c r="M1979" s="580">
        <f>'KL TTHT CV DOT 2'!P1978</f>
        <v>0</v>
      </c>
      <c r="N1979" s="580">
        <f>'KL TTHT CV DOT 2'!Q1978</f>
        <v>0</v>
      </c>
      <c r="O1979" s="580">
        <f t="shared" si="1874"/>
        <v>0</v>
      </c>
      <c r="P1979" s="886">
        <f t="shared" si="1832"/>
        <v>0</v>
      </c>
      <c r="Q1979" s="68"/>
      <c r="R1979" s="68"/>
      <c r="S1979" s="886" t="e">
        <f>#REF!+Q1979+R1979</f>
        <v>#REF!</v>
      </c>
      <c r="T1979" s="256"/>
      <c r="U1979" s="256"/>
      <c r="V1979" s="256">
        <f>SUBTOTAL(9,V1980:V1980)</f>
        <v>0</v>
      </c>
      <c r="W1979" s="256"/>
      <c r="X1979" s="256"/>
      <c r="Y1979" s="256">
        <f>SUBTOTAL(9,Y1980:Y1980)</f>
        <v>0</v>
      </c>
      <c r="Z1979" s="256">
        <f>SUBTOTAL(9,Z1980:Z1980)</f>
        <v>0</v>
      </c>
      <c r="AA1979" s="999"/>
    </row>
    <row r="1980" spans="1:27" s="6" customFormat="1">
      <c r="A1980" s="21"/>
      <c r="B1980" s="21"/>
      <c r="C1980" s="28"/>
      <c r="D1980" s="99"/>
      <c r="E1980" s="99"/>
      <c r="F1980" s="37"/>
      <c r="G1980" s="82"/>
      <c r="H1980" s="82"/>
      <c r="I1980" s="82"/>
      <c r="J1980" s="82"/>
      <c r="K1980" s="82"/>
      <c r="L1980" s="62"/>
      <c r="M1980" s="574">
        <f>'KL TTHT CV DOT 2'!P1979</f>
        <v>0</v>
      </c>
      <c r="N1980" s="574">
        <f>'KL TTHT CV DOT 2'!Q1979</f>
        <v>0</v>
      </c>
      <c r="O1980" s="574">
        <f t="shared" si="1874"/>
        <v>0</v>
      </c>
      <c r="P1980" s="550">
        <f t="shared" si="1832"/>
        <v>0</v>
      </c>
      <c r="Q1980" s="62"/>
      <c r="R1980" s="62"/>
      <c r="S1980" s="550" t="e">
        <f>#REF!+Q1980+R1980</f>
        <v>#REF!</v>
      </c>
      <c r="T1980" s="266"/>
      <c r="U1980" s="266"/>
      <c r="V1980" s="255"/>
      <c r="W1980" s="266"/>
      <c r="X1980" s="266"/>
      <c r="Y1980" s="255"/>
      <c r="Z1980" s="255"/>
      <c r="AA1980" s="990"/>
    </row>
    <row r="1981" spans="1:27" s="6" customFormat="1" ht="15.6">
      <c r="A1981" s="64" t="s">
        <v>45</v>
      </c>
      <c r="B1981" s="64"/>
      <c r="C1981" s="65" t="s">
        <v>46</v>
      </c>
      <c r="D1981" s="117"/>
      <c r="E1981" s="117"/>
      <c r="F1981" s="67"/>
      <c r="G1981" s="477"/>
      <c r="H1981" s="477"/>
      <c r="I1981" s="68"/>
      <c r="J1981" s="68">
        <f>SUBTOTAL(9,J1982:J2011)</f>
        <v>21057187.71986302</v>
      </c>
      <c r="K1981" s="68">
        <f>SUBTOTAL(9,K1982:K2011)</f>
        <v>2439460.9419995975</v>
      </c>
      <c r="L1981" s="68">
        <f>SUBTOTAL(9,L1982:L2011)</f>
        <v>23496648.661862612</v>
      </c>
      <c r="M1981" s="580">
        <f>'KL TTHT CV DOT 2'!P1980</f>
        <v>0</v>
      </c>
      <c r="N1981" s="580">
        <f>'KL TTHT CV DOT 2'!Q1980</f>
        <v>0</v>
      </c>
      <c r="O1981" s="580">
        <f t="shared" si="1874"/>
        <v>0</v>
      </c>
      <c r="P1981" s="886">
        <f t="shared" si="1832"/>
        <v>0</v>
      </c>
      <c r="Q1981" s="68"/>
      <c r="R1981" s="68"/>
      <c r="S1981" s="886" t="e">
        <f>#REF!+Q1981+R1981</f>
        <v>#REF!</v>
      </c>
      <c r="T1981" s="256">
        <f t="shared" ref="T1981:Z1981" si="1875">SUBTOTAL(9,T1982:T2011)</f>
        <v>0</v>
      </c>
      <c r="U1981" s="256">
        <f t="shared" si="1875"/>
        <v>0</v>
      </c>
      <c r="V1981" s="256">
        <f t="shared" si="1875"/>
        <v>0</v>
      </c>
      <c r="W1981" s="256">
        <f t="shared" si="1875"/>
        <v>7681558.5000000009</v>
      </c>
      <c r="X1981" s="256">
        <f t="shared" si="1875"/>
        <v>302400.00000000006</v>
      </c>
      <c r="Y1981" s="256">
        <f t="shared" si="1875"/>
        <v>7983958.5000000009</v>
      </c>
      <c r="Z1981" s="256">
        <f t="shared" si="1875"/>
        <v>7983958.5000000009</v>
      </c>
      <c r="AA1981" s="999"/>
    </row>
    <row r="1982" spans="1:27" s="6" customFormat="1">
      <c r="A1982" s="21" t="s">
        <v>407</v>
      </c>
      <c r="B1982" s="21"/>
      <c r="C1982" s="21" t="s">
        <v>302</v>
      </c>
      <c r="D1982" s="37">
        <v>1</v>
      </c>
      <c r="E1982" s="388">
        <v>1</v>
      </c>
      <c r="F1982" s="37" t="s">
        <v>10</v>
      </c>
      <c r="G1982" s="82"/>
      <c r="H1982" s="82"/>
      <c r="I1982" s="82"/>
      <c r="J1982" s="82">
        <f>SUBTOTAL(9,J1983:J2011)</f>
        <v>21057187.71986302</v>
      </c>
      <c r="K1982" s="82">
        <f>SUBTOTAL(9,K1983:K2011)</f>
        <v>2439460.9419995975</v>
      </c>
      <c r="L1982" s="82">
        <f>SUBTOTAL(9,L1983:L2011)</f>
        <v>23496648.661862612</v>
      </c>
      <c r="M1982" s="576">
        <f>'KL TTHT CV DOT 2'!P1981</f>
        <v>0</v>
      </c>
      <c r="N1982" s="576">
        <f>'KL TTHT CV DOT 2'!Q1981</f>
        <v>0</v>
      </c>
      <c r="O1982" s="576">
        <f t="shared" si="1874"/>
        <v>0</v>
      </c>
      <c r="P1982" s="553">
        <f t="shared" si="1832"/>
        <v>0</v>
      </c>
      <c r="Q1982" s="82"/>
      <c r="R1982" s="82"/>
      <c r="S1982" s="553" t="e">
        <f>#REF!+Q1982+R1982</f>
        <v>#REF!</v>
      </c>
      <c r="T1982" s="266">
        <f t="shared" ref="T1982:Z1982" si="1876">SUBTOTAL(9,T1983:T2011)</f>
        <v>0</v>
      </c>
      <c r="U1982" s="266">
        <f t="shared" si="1876"/>
        <v>0</v>
      </c>
      <c r="V1982" s="266">
        <f t="shared" si="1876"/>
        <v>0</v>
      </c>
      <c r="W1982" s="266">
        <f t="shared" si="1876"/>
        <v>7681558.5000000009</v>
      </c>
      <c r="X1982" s="266">
        <f t="shared" si="1876"/>
        <v>302400.00000000006</v>
      </c>
      <c r="Y1982" s="266">
        <f t="shared" si="1876"/>
        <v>7983958.5000000009</v>
      </c>
      <c r="Z1982" s="266">
        <f t="shared" si="1876"/>
        <v>7983958.5000000009</v>
      </c>
      <c r="AA1982" s="988"/>
    </row>
    <row r="1983" spans="1:27" s="7" customFormat="1" ht="26.4" outlineLevel="2">
      <c r="A1983" s="5"/>
      <c r="B1983" s="5"/>
      <c r="C1983" s="2" t="s">
        <v>1340</v>
      </c>
      <c r="D1983" s="194">
        <v>1</v>
      </c>
      <c r="E1983" s="97">
        <v>1</v>
      </c>
      <c r="F1983" s="277" t="s">
        <v>660</v>
      </c>
      <c r="G1983" s="199">
        <v>15455330.000000002</v>
      </c>
      <c r="H1983" s="199">
        <v>621600.00000000012</v>
      </c>
      <c r="I1983" s="199">
        <f t="shared" ref="I1983" si="1877">SUM(G1983:H1983)</f>
        <v>16076930.000000002</v>
      </c>
      <c r="J1983" s="199">
        <f>G1983*E1983</f>
        <v>15455330.000000002</v>
      </c>
      <c r="K1983" s="199">
        <f>H1983*E1983</f>
        <v>621600.00000000012</v>
      </c>
      <c r="L1983" s="199">
        <f>I1983*E1983</f>
        <v>16076930.000000002</v>
      </c>
      <c r="M1983" s="579">
        <f>'KL TTHT CV DOT 2'!P1982</f>
        <v>0</v>
      </c>
      <c r="N1983" s="579">
        <f>'KL TTHT CV DOT 2'!Q1982</f>
        <v>0.45</v>
      </c>
      <c r="O1983" s="579">
        <f t="shared" si="1874"/>
        <v>0.45</v>
      </c>
      <c r="P1983" s="554">
        <f t="shared" si="1832"/>
        <v>0.9</v>
      </c>
      <c r="Q1983" s="199"/>
      <c r="R1983" s="199"/>
      <c r="S1983" s="554" t="e">
        <f>#REF!+Q1983+R1983</f>
        <v>#REF!</v>
      </c>
      <c r="T1983" s="265">
        <f>M1983*J1983</f>
        <v>0</v>
      </c>
      <c r="U1983" s="265">
        <f>M1983*K1983</f>
        <v>0</v>
      </c>
      <c r="V1983" s="265">
        <f t="shared" si="1842"/>
        <v>0</v>
      </c>
      <c r="W1983" s="265">
        <f>J1983*N1983</f>
        <v>6954898.5000000009</v>
      </c>
      <c r="X1983" s="265">
        <f>K1983*N1983</f>
        <v>279720.00000000006</v>
      </c>
      <c r="Y1983" s="265">
        <f t="shared" ref="Y1983:Y1985" si="1878">W1983+X1983</f>
        <v>7234618.5000000009</v>
      </c>
      <c r="Z1983" s="265">
        <f>V1983+Y1983</f>
        <v>7234618.5000000009</v>
      </c>
      <c r="AA1983" s="990"/>
    </row>
    <row r="1984" spans="1:27" s="7" customFormat="1" outlineLevel="2">
      <c r="A1984" s="5"/>
      <c r="B1984" s="5"/>
      <c r="C1984" s="2" t="s">
        <v>1288</v>
      </c>
      <c r="D1984" s="194">
        <v>1</v>
      </c>
      <c r="E1984" s="97">
        <v>1</v>
      </c>
      <c r="F1984" s="277" t="s">
        <v>660</v>
      </c>
      <c r="G1984" s="199">
        <v>1614800.0000000002</v>
      </c>
      <c r="H1984" s="199">
        <v>50400.000000000007</v>
      </c>
      <c r="I1984" s="199">
        <f t="shared" ref="I1984:I1985" si="1879">SUM(G1984:H1984)</f>
        <v>1665200.0000000002</v>
      </c>
      <c r="J1984" s="199">
        <f>G1984*E1984</f>
        <v>1614800.0000000002</v>
      </c>
      <c r="K1984" s="199">
        <f>H1984*E1984</f>
        <v>50400.000000000007</v>
      </c>
      <c r="L1984" s="199">
        <f>I1984*E1984</f>
        <v>1665200.0000000002</v>
      </c>
      <c r="M1984" s="579">
        <f>'KL TTHT CV DOT 2'!P1983</f>
        <v>0</v>
      </c>
      <c r="N1984" s="579">
        <f>'KL TTHT CV DOT 2'!Q1983</f>
        <v>0.45</v>
      </c>
      <c r="O1984" s="579">
        <f t="shared" si="1874"/>
        <v>0.45</v>
      </c>
      <c r="P1984" s="554">
        <f t="shared" si="1832"/>
        <v>0.9</v>
      </c>
      <c r="Q1984" s="199"/>
      <c r="R1984" s="199"/>
      <c r="S1984" s="554" t="e">
        <f>#REF!+Q1984+R1984</f>
        <v>#REF!</v>
      </c>
      <c r="T1984" s="265">
        <f>M1984*J1984</f>
        <v>0</v>
      </c>
      <c r="U1984" s="265">
        <f>M1984*K1984</f>
        <v>0</v>
      </c>
      <c r="V1984" s="265">
        <f t="shared" si="1842"/>
        <v>0</v>
      </c>
      <c r="W1984" s="265">
        <f>J1984*N1984</f>
        <v>726660.00000000012</v>
      </c>
      <c r="X1984" s="265">
        <f>K1984*N1984</f>
        <v>22680.000000000004</v>
      </c>
      <c r="Y1984" s="265">
        <f t="shared" si="1878"/>
        <v>749340.00000000012</v>
      </c>
      <c r="Z1984" s="265">
        <f>V1984+Y1984</f>
        <v>749340.00000000012</v>
      </c>
      <c r="AA1984" s="990"/>
    </row>
    <row r="1985" spans="1:27" s="7" customFormat="1" outlineLevel="2">
      <c r="A1985" s="5"/>
      <c r="B1985" s="5"/>
      <c r="C1985" s="2" t="s">
        <v>1151</v>
      </c>
      <c r="D1985" s="194">
        <v>1</v>
      </c>
      <c r="E1985" s="97">
        <v>1</v>
      </c>
      <c r="F1985" s="277" t="s">
        <v>619</v>
      </c>
      <c r="G1985" s="199">
        <v>775915</v>
      </c>
      <c r="H1985" s="199">
        <v>232774.5</v>
      </c>
      <c r="I1985" s="199">
        <f t="shared" si="1879"/>
        <v>1008689.5</v>
      </c>
      <c r="J1985" s="199">
        <f>G1985*E1985</f>
        <v>775915</v>
      </c>
      <c r="K1985" s="199">
        <f>H1985*E1985</f>
        <v>232774.5</v>
      </c>
      <c r="L1985" s="199">
        <f>I1985*E1985</f>
        <v>1008689.5</v>
      </c>
      <c r="M1985" s="579">
        <f>'KL TTHT CV DOT 2'!P1984</f>
        <v>0</v>
      </c>
      <c r="N1985" s="579">
        <f>'KL TTHT CV DOT 2'!Q1984</f>
        <v>0</v>
      </c>
      <c r="O1985" s="579">
        <f t="shared" si="1874"/>
        <v>0</v>
      </c>
      <c r="P1985" s="554">
        <f t="shared" si="1832"/>
        <v>0</v>
      </c>
      <c r="Q1985" s="199"/>
      <c r="R1985" s="199"/>
      <c r="S1985" s="554" t="e">
        <f>#REF!+Q1985+R1985</f>
        <v>#REF!</v>
      </c>
      <c r="T1985" s="265">
        <f>M1985*J1985</f>
        <v>0</v>
      </c>
      <c r="U1985" s="265">
        <f>M1985*K1985</f>
        <v>0</v>
      </c>
      <c r="V1985" s="265">
        <f t="shared" si="1842"/>
        <v>0</v>
      </c>
      <c r="W1985" s="265">
        <f>J1985*N1985</f>
        <v>0</v>
      </c>
      <c r="X1985" s="265">
        <f>K1985*N1985</f>
        <v>0</v>
      </c>
      <c r="Y1985" s="265">
        <f t="shared" si="1878"/>
        <v>0</v>
      </c>
      <c r="Z1985" s="265">
        <f>V1985+Y1985</f>
        <v>0</v>
      </c>
      <c r="AA1985" s="990"/>
    </row>
    <row r="1986" spans="1:27" s="7" customFormat="1" outlineLevel="2">
      <c r="A1986" s="5"/>
      <c r="B1986" s="5"/>
      <c r="C1986" s="401" t="s">
        <v>1296</v>
      </c>
      <c r="D1986" s="194">
        <v>0</v>
      </c>
      <c r="E1986" s="97">
        <v>0</v>
      </c>
      <c r="F1986" s="277"/>
      <c r="G1986" s="199"/>
      <c r="H1986" s="199"/>
      <c r="I1986" s="199"/>
      <c r="J1986" s="174">
        <f>SUBTOTAL(9,J1987:J1989)</f>
        <v>1022500</v>
      </c>
      <c r="K1986" s="174">
        <f>SUBTOTAL(9,K1987:K1989)</f>
        <v>471470.00000000006</v>
      </c>
      <c r="L1986" s="174">
        <f>SUBTOTAL(9,L1987:L1989)</f>
        <v>1493970</v>
      </c>
      <c r="M1986" s="578">
        <f>'KL TTHT CV DOT 2'!P1985</f>
        <v>0</v>
      </c>
      <c r="N1986" s="578">
        <f>'KL TTHT CV DOT 2'!Q1985</f>
        <v>0</v>
      </c>
      <c r="O1986" s="578">
        <f t="shared" si="1874"/>
        <v>0</v>
      </c>
      <c r="P1986" s="558">
        <f t="shared" si="1832"/>
        <v>0</v>
      </c>
      <c r="Q1986" s="174"/>
      <c r="R1986" s="174"/>
      <c r="S1986" s="558" t="e">
        <f>#REF!+Q1986+R1986</f>
        <v>#REF!</v>
      </c>
      <c r="T1986" s="843">
        <f t="shared" ref="T1986:Z1986" si="1880">SUBTOTAL(9,T1987:T1989)</f>
        <v>0</v>
      </c>
      <c r="U1986" s="843">
        <f t="shared" si="1880"/>
        <v>0</v>
      </c>
      <c r="V1986" s="843">
        <f t="shared" si="1880"/>
        <v>0</v>
      </c>
      <c r="W1986" s="843">
        <f t="shared" si="1880"/>
        <v>0</v>
      </c>
      <c r="X1986" s="843">
        <f t="shared" si="1880"/>
        <v>0</v>
      </c>
      <c r="Y1986" s="843">
        <f t="shared" si="1880"/>
        <v>0</v>
      </c>
      <c r="Z1986" s="843">
        <f t="shared" si="1880"/>
        <v>0</v>
      </c>
      <c r="AA1986" s="988"/>
    </row>
    <row r="1987" spans="1:27" s="7" customFormat="1" outlineLevel="2">
      <c r="A1987" s="5"/>
      <c r="B1987" s="5"/>
      <c r="C1987" s="2" t="s">
        <v>1297</v>
      </c>
      <c r="D1987" s="194">
        <v>10</v>
      </c>
      <c r="E1987" s="97">
        <v>10</v>
      </c>
      <c r="F1987" s="277" t="s">
        <v>624</v>
      </c>
      <c r="G1987" s="199">
        <v>38160</v>
      </c>
      <c r="H1987" s="199">
        <v>22400.000000000004</v>
      </c>
      <c r="I1987" s="199">
        <f t="shared" ref="I1987:I1989" si="1881">SUM(G1987:H1987)</f>
        <v>60560</v>
      </c>
      <c r="J1987" s="199">
        <f>G1987*E1987</f>
        <v>381600</v>
      </c>
      <c r="K1987" s="199">
        <f>H1987*E1987</f>
        <v>224000.00000000003</v>
      </c>
      <c r="L1987" s="199">
        <f>I1987*E1987</f>
        <v>605600</v>
      </c>
      <c r="M1987" s="579">
        <f>'KL TTHT CV DOT 2'!P1986</f>
        <v>0</v>
      </c>
      <c r="N1987" s="579">
        <f>'KL TTHT CV DOT 2'!Q1986</f>
        <v>0</v>
      </c>
      <c r="O1987" s="579">
        <f t="shared" si="1874"/>
        <v>0</v>
      </c>
      <c r="P1987" s="554">
        <f t="shared" si="1832"/>
        <v>0</v>
      </c>
      <c r="Q1987" s="199"/>
      <c r="R1987" s="199"/>
      <c r="S1987" s="554" t="e">
        <f>#REF!+Q1987+R1987</f>
        <v>#REF!</v>
      </c>
      <c r="T1987" s="265">
        <f>M1987*J1987</f>
        <v>0</v>
      </c>
      <c r="U1987" s="265">
        <f>M1987*K1987</f>
        <v>0</v>
      </c>
      <c r="V1987" s="265">
        <f t="shared" si="1842"/>
        <v>0</v>
      </c>
      <c r="W1987" s="265">
        <f>J1987*N1987</f>
        <v>0</v>
      </c>
      <c r="X1987" s="265">
        <f>K1987*N1987</f>
        <v>0</v>
      </c>
      <c r="Y1987" s="265">
        <f t="shared" ref="Y1987:Y1989" si="1882">W1987+X1987</f>
        <v>0</v>
      </c>
      <c r="Z1987" s="265">
        <f>V1987+Y1987</f>
        <v>0</v>
      </c>
      <c r="AA1987" s="990"/>
    </row>
    <row r="1988" spans="1:27" s="7" customFormat="1" outlineLevel="2">
      <c r="A1988" s="5"/>
      <c r="B1988" s="5"/>
      <c r="C1988" s="2" t="s">
        <v>1298</v>
      </c>
      <c r="D1988" s="194">
        <v>10</v>
      </c>
      <c r="E1988" s="97">
        <v>10</v>
      </c>
      <c r="F1988" s="277" t="s">
        <v>624</v>
      </c>
      <c r="G1988" s="199">
        <v>60000</v>
      </c>
      <c r="H1988" s="199">
        <v>23520.000000000004</v>
      </c>
      <c r="I1988" s="199">
        <f t="shared" si="1881"/>
        <v>83520</v>
      </c>
      <c r="J1988" s="199">
        <f>G1988*E1988</f>
        <v>600000</v>
      </c>
      <c r="K1988" s="199">
        <f>H1988*E1988</f>
        <v>235200.00000000003</v>
      </c>
      <c r="L1988" s="199">
        <f>I1988*E1988</f>
        <v>835200</v>
      </c>
      <c r="M1988" s="579">
        <f>'KL TTHT CV DOT 2'!P1987</f>
        <v>0</v>
      </c>
      <c r="N1988" s="579">
        <f>'KL TTHT CV DOT 2'!Q1987</f>
        <v>0</v>
      </c>
      <c r="O1988" s="579">
        <f t="shared" si="1874"/>
        <v>0</v>
      </c>
      <c r="P1988" s="554">
        <f t="shared" si="1832"/>
        <v>0</v>
      </c>
      <c r="Q1988" s="199"/>
      <c r="R1988" s="199"/>
      <c r="S1988" s="554" t="e">
        <f>#REF!+Q1988+R1988</f>
        <v>#REF!</v>
      </c>
      <c r="T1988" s="265">
        <f>M1988*J1988</f>
        <v>0</v>
      </c>
      <c r="U1988" s="265">
        <f>M1988*K1988</f>
        <v>0</v>
      </c>
      <c r="V1988" s="265">
        <f t="shared" si="1842"/>
        <v>0</v>
      </c>
      <c r="W1988" s="265">
        <f>J1988*N1988</f>
        <v>0</v>
      </c>
      <c r="X1988" s="265">
        <f>K1988*N1988</f>
        <v>0</v>
      </c>
      <c r="Y1988" s="265">
        <f t="shared" si="1882"/>
        <v>0</v>
      </c>
      <c r="Z1988" s="265">
        <f>V1988+Y1988</f>
        <v>0</v>
      </c>
      <c r="AA1988" s="990"/>
    </row>
    <row r="1989" spans="1:27" s="7" customFormat="1" outlineLevel="2">
      <c r="A1989" s="5"/>
      <c r="B1989" s="5"/>
      <c r="C1989" s="2" t="s">
        <v>1151</v>
      </c>
      <c r="D1989" s="194">
        <v>1</v>
      </c>
      <c r="E1989" s="97">
        <v>1</v>
      </c>
      <c r="F1989" s="277" t="s">
        <v>619</v>
      </c>
      <c r="G1989" s="199">
        <v>40900</v>
      </c>
      <c r="H1989" s="199">
        <v>12270</v>
      </c>
      <c r="I1989" s="199">
        <f t="shared" si="1881"/>
        <v>53170</v>
      </c>
      <c r="J1989" s="199">
        <f>G1989*E1989</f>
        <v>40900</v>
      </c>
      <c r="K1989" s="199">
        <f>H1989*E1989</f>
        <v>12270</v>
      </c>
      <c r="L1989" s="199">
        <f>I1989*E1989</f>
        <v>53170</v>
      </c>
      <c r="M1989" s="579">
        <f>'KL TTHT CV DOT 2'!P1988</f>
        <v>0</v>
      </c>
      <c r="N1989" s="579">
        <f>'KL TTHT CV DOT 2'!Q1988</f>
        <v>0</v>
      </c>
      <c r="O1989" s="579">
        <f t="shared" si="1874"/>
        <v>0</v>
      </c>
      <c r="P1989" s="554">
        <f t="shared" si="1832"/>
        <v>0</v>
      </c>
      <c r="Q1989" s="199"/>
      <c r="R1989" s="199"/>
      <c r="S1989" s="554" t="e">
        <f>#REF!+Q1989+R1989</f>
        <v>#REF!</v>
      </c>
      <c r="T1989" s="265">
        <f>M1989*J1989</f>
        <v>0</v>
      </c>
      <c r="U1989" s="265">
        <f>M1989*K1989</f>
        <v>0</v>
      </c>
      <c r="V1989" s="265">
        <f t="shared" si="1842"/>
        <v>0</v>
      </c>
      <c r="W1989" s="265">
        <f>J1989*N1989</f>
        <v>0</v>
      </c>
      <c r="X1989" s="265">
        <f>K1989*N1989</f>
        <v>0</v>
      </c>
      <c r="Y1989" s="265">
        <f t="shared" si="1882"/>
        <v>0</v>
      </c>
      <c r="Z1989" s="265">
        <f>V1989+Y1989</f>
        <v>0</v>
      </c>
      <c r="AA1989" s="990"/>
    </row>
    <row r="1990" spans="1:27" s="7" customFormat="1" outlineLevel="2">
      <c r="A1990" s="5"/>
      <c r="B1990" s="5"/>
      <c r="C1990" s="401" t="s">
        <v>1304</v>
      </c>
      <c r="D1990" s="194">
        <v>0</v>
      </c>
      <c r="E1990" s="97">
        <v>0</v>
      </c>
      <c r="F1990" s="277"/>
      <c r="G1990" s="199"/>
      <c r="H1990" s="199"/>
      <c r="I1990" s="199"/>
      <c r="J1990" s="174">
        <f>SUBTOTAL(9,J1991:J1993)</f>
        <v>334512.5</v>
      </c>
      <c r="K1990" s="174">
        <f>SUBTOTAL(9,K1991:K1993)</f>
        <v>116462.15</v>
      </c>
      <c r="L1990" s="174">
        <f>SUBTOTAL(9,L1991:L1993)</f>
        <v>450974.65</v>
      </c>
      <c r="M1990" s="578">
        <f>'KL TTHT CV DOT 2'!P1989</f>
        <v>0</v>
      </c>
      <c r="N1990" s="578">
        <f>'KL TTHT CV DOT 2'!Q1989</f>
        <v>0</v>
      </c>
      <c r="O1990" s="578">
        <f t="shared" si="1874"/>
        <v>0</v>
      </c>
      <c r="P1990" s="558">
        <f t="shared" si="1832"/>
        <v>0</v>
      </c>
      <c r="Q1990" s="174"/>
      <c r="R1990" s="174"/>
      <c r="S1990" s="558" t="e">
        <f>#REF!+Q1990+R1990</f>
        <v>#REF!</v>
      </c>
      <c r="T1990" s="843">
        <f t="shared" ref="T1990:Z1990" si="1883">SUBTOTAL(9,T1991:T1993)</f>
        <v>0</v>
      </c>
      <c r="U1990" s="843">
        <f t="shared" si="1883"/>
        <v>0</v>
      </c>
      <c r="V1990" s="843">
        <f t="shared" si="1883"/>
        <v>0</v>
      </c>
      <c r="W1990" s="843">
        <f t="shared" si="1883"/>
        <v>0</v>
      </c>
      <c r="X1990" s="843">
        <f t="shared" si="1883"/>
        <v>0</v>
      </c>
      <c r="Y1990" s="843">
        <f t="shared" si="1883"/>
        <v>0</v>
      </c>
      <c r="Z1990" s="843">
        <f t="shared" si="1883"/>
        <v>0</v>
      </c>
      <c r="AA1990" s="988"/>
    </row>
    <row r="1991" spans="1:27" s="7" customFormat="1" outlineLevel="2">
      <c r="A1991" s="5"/>
      <c r="B1991" s="5"/>
      <c r="C1991" s="2" t="s">
        <v>1305</v>
      </c>
      <c r="D1991" s="194">
        <v>10</v>
      </c>
      <c r="E1991" s="97">
        <v>10</v>
      </c>
      <c r="F1991" s="277" t="s">
        <v>624</v>
      </c>
      <c r="G1991" s="199">
        <v>15358.8</v>
      </c>
      <c r="H1991" s="199">
        <v>5600.0000000000009</v>
      </c>
      <c r="I1991" s="199">
        <f t="shared" ref="I1991:I1993" si="1884">SUM(G1991:H1991)</f>
        <v>20958.8</v>
      </c>
      <c r="J1991" s="199">
        <f>G1991*E1991</f>
        <v>153588</v>
      </c>
      <c r="K1991" s="199">
        <f>H1991*E1991</f>
        <v>56000.000000000007</v>
      </c>
      <c r="L1991" s="199">
        <f>I1991*E1991</f>
        <v>209588</v>
      </c>
      <c r="M1991" s="579">
        <f>'KL TTHT CV DOT 2'!P1990</f>
        <v>0</v>
      </c>
      <c r="N1991" s="579">
        <f>'KL TTHT CV DOT 2'!Q1990</f>
        <v>0</v>
      </c>
      <c r="O1991" s="579">
        <f t="shared" si="1874"/>
        <v>0</v>
      </c>
      <c r="P1991" s="554">
        <f t="shared" si="1832"/>
        <v>0</v>
      </c>
      <c r="Q1991" s="199"/>
      <c r="R1991" s="199"/>
      <c r="S1991" s="554" t="e">
        <f>#REF!+Q1991+R1991</f>
        <v>#REF!</v>
      </c>
      <c r="T1991" s="265">
        <f>M1991*J1991</f>
        <v>0</v>
      </c>
      <c r="U1991" s="265">
        <f>M1991*K1991</f>
        <v>0</v>
      </c>
      <c r="V1991" s="265">
        <f t="shared" si="1842"/>
        <v>0</v>
      </c>
      <c r="W1991" s="265">
        <f>J1991*N1991</f>
        <v>0</v>
      </c>
      <c r="X1991" s="265">
        <f>K1991*N1991</f>
        <v>0</v>
      </c>
      <c r="Y1991" s="265">
        <f t="shared" ref="Y1991:Y1993" si="1885">W1991+X1991</f>
        <v>0</v>
      </c>
      <c r="Z1991" s="265">
        <f>V1991+Y1991</f>
        <v>0</v>
      </c>
      <c r="AA1991" s="990"/>
    </row>
    <row r="1992" spans="1:27" s="7" customFormat="1" outlineLevel="2">
      <c r="A1992" s="5"/>
      <c r="B1992" s="5"/>
      <c r="C1992" s="2" t="s">
        <v>1306</v>
      </c>
      <c r="D1992" s="194">
        <v>10</v>
      </c>
      <c r="E1992" s="97">
        <v>10</v>
      </c>
      <c r="F1992" s="277" t="s">
        <v>624</v>
      </c>
      <c r="G1992" s="199">
        <v>16754.399999999998</v>
      </c>
      <c r="H1992" s="199">
        <v>5644.8</v>
      </c>
      <c r="I1992" s="199">
        <f t="shared" si="1884"/>
        <v>22399.199999999997</v>
      </c>
      <c r="J1992" s="199">
        <f>G1992*E1992</f>
        <v>167543.99999999997</v>
      </c>
      <c r="K1992" s="199">
        <f>H1992*E1992</f>
        <v>56448</v>
      </c>
      <c r="L1992" s="199">
        <f>I1992*E1992</f>
        <v>223991.99999999997</v>
      </c>
      <c r="M1992" s="579">
        <f>'KL TTHT CV DOT 2'!P1991</f>
        <v>0</v>
      </c>
      <c r="N1992" s="579">
        <f>'KL TTHT CV DOT 2'!Q1991</f>
        <v>0</v>
      </c>
      <c r="O1992" s="579">
        <f t="shared" si="1874"/>
        <v>0</v>
      </c>
      <c r="P1992" s="554">
        <f t="shared" si="1832"/>
        <v>0</v>
      </c>
      <c r="Q1992" s="199"/>
      <c r="R1992" s="199"/>
      <c r="S1992" s="554" t="e">
        <f>#REF!+Q1992+R1992</f>
        <v>#REF!</v>
      </c>
      <c r="T1992" s="265">
        <f>M1992*J1992</f>
        <v>0</v>
      </c>
      <c r="U1992" s="265">
        <f>M1992*K1992</f>
        <v>0</v>
      </c>
      <c r="V1992" s="265">
        <f t="shared" si="1842"/>
        <v>0</v>
      </c>
      <c r="W1992" s="265">
        <f>J1992*N1992</f>
        <v>0</v>
      </c>
      <c r="X1992" s="265">
        <f>K1992*N1992</f>
        <v>0</v>
      </c>
      <c r="Y1992" s="265">
        <f t="shared" si="1885"/>
        <v>0</v>
      </c>
      <c r="Z1992" s="265">
        <f>V1992+Y1992</f>
        <v>0</v>
      </c>
      <c r="AA1992" s="990"/>
    </row>
    <row r="1993" spans="1:27" s="7" customFormat="1" outlineLevel="2">
      <c r="A1993" s="5"/>
      <c r="B1993" s="5"/>
      <c r="C1993" s="2" t="s">
        <v>657</v>
      </c>
      <c r="D1993" s="194">
        <v>1</v>
      </c>
      <c r="E1993" s="97">
        <v>1</v>
      </c>
      <c r="F1993" s="277" t="s">
        <v>619</v>
      </c>
      <c r="G1993" s="199">
        <v>13380.5</v>
      </c>
      <c r="H1993" s="199">
        <v>4014.1499999999996</v>
      </c>
      <c r="I1993" s="199">
        <f t="shared" si="1884"/>
        <v>17394.650000000001</v>
      </c>
      <c r="J1993" s="199">
        <f>G1993*E1993</f>
        <v>13380.5</v>
      </c>
      <c r="K1993" s="199">
        <f>H1993*E1993</f>
        <v>4014.1499999999996</v>
      </c>
      <c r="L1993" s="199">
        <f>I1993*E1993</f>
        <v>17394.650000000001</v>
      </c>
      <c r="M1993" s="579">
        <f>'KL TTHT CV DOT 2'!P1992</f>
        <v>0</v>
      </c>
      <c r="N1993" s="579">
        <f>'KL TTHT CV DOT 2'!Q1992</f>
        <v>0</v>
      </c>
      <c r="O1993" s="579">
        <f t="shared" si="1874"/>
        <v>0</v>
      </c>
      <c r="P1993" s="554">
        <f t="shared" si="1832"/>
        <v>0</v>
      </c>
      <c r="Q1993" s="199"/>
      <c r="R1993" s="199"/>
      <c r="S1993" s="554" t="e">
        <f>#REF!+Q1993+R1993</f>
        <v>#REF!</v>
      </c>
      <c r="T1993" s="265">
        <f>M1993*J1993</f>
        <v>0</v>
      </c>
      <c r="U1993" s="265">
        <f>M1993*K1993</f>
        <v>0</v>
      </c>
      <c r="V1993" s="265">
        <f t="shared" si="1842"/>
        <v>0</v>
      </c>
      <c r="W1993" s="265">
        <f>J1993*N1993</f>
        <v>0</v>
      </c>
      <c r="X1993" s="265">
        <f>K1993*N1993</f>
        <v>0</v>
      </c>
      <c r="Y1993" s="265">
        <f t="shared" si="1885"/>
        <v>0</v>
      </c>
      <c r="Z1993" s="265">
        <f>V1993+Y1993</f>
        <v>0</v>
      </c>
      <c r="AA1993" s="990"/>
    </row>
    <row r="1994" spans="1:27" s="7" customFormat="1" outlineLevel="2">
      <c r="A1994" s="5"/>
      <c r="B1994" s="5"/>
      <c r="C1994" s="401" t="s">
        <v>1312</v>
      </c>
      <c r="D1994" s="194">
        <v>0</v>
      </c>
      <c r="E1994" s="97">
        <v>0</v>
      </c>
      <c r="F1994" s="277"/>
      <c r="G1994" s="199"/>
      <c r="H1994" s="199"/>
      <c r="I1994" s="199"/>
      <c r="J1994" s="174">
        <f>SUBTOTAL(9,J1995:J1997)</f>
        <v>107712.00000000001</v>
      </c>
      <c r="K1994" s="174">
        <f>SUBTOTAL(9,K1995:K1997)</f>
        <v>125035.2</v>
      </c>
      <c r="L1994" s="174">
        <f>SUBTOTAL(9,L1995:L1997)</f>
        <v>232747.19999999998</v>
      </c>
      <c r="M1994" s="578">
        <f>'KL TTHT CV DOT 2'!P1993</f>
        <v>0</v>
      </c>
      <c r="N1994" s="578">
        <f>'KL TTHT CV DOT 2'!Q1993</f>
        <v>0</v>
      </c>
      <c r="O1994" s="578">
        <f t="shared" si="1874"/>
        <v>0</v>
      </c>
      <c r="P1994" s="558">
        <f t="shared" si="1832"/>
        <v>0</v>
      </c>
      <c r="Q1994" s="174"/>
      <c r="R1994" s="174"/>
      <c r="S1994" s="558" t="e">
        <f>#REF!+Q1994+R1994</f>
        <v>#REF!</v>
      </c>
      <c r="T1994" s="843">
        <f t="shared" ref="T1994:Z1994" si="1886">SUBTOTAL(9,T1995:T1997)</f>
        <v>0</v>
      </c>
      <c r="U1994" s="843">
        <f t="shared" si="1886"/>
        <v>0</v>
      </c>
      <c r="V1994" s="843">
        <f t="shared" si="1886"/>
        <v>0</v>
      </c>
      <c r="W1994" s="843">
        <f t="shared" si="1886"/>
        <v>0</v>
      </c>
      <c r="X1994" s="843">
        <f t="shared" si="1886"/>
        <v>0</v>
      </c>
      <c r="Y1994" s="843">
        <f t="shared" si="1886"/>
        <v>0</v>
      </c>
      <c r="Z1994" s="843">
        <f t="shared" si="1886"/>
        <v>0</v>
      </c>
      <c r="AA1994" s="988"/>
    </row>
    <row r="1995" spans="1:27" s="7" customFormat="1" outlineLevel="2">
      <c r="A1995" s="5"/>
      <c r="B1995" s="5"/>
      <c r="C1995" s="2" t="s">
        <v>1313</v>
      </c>
      <c r="D1995" s="194">
        <v>10</v>
      </c>
      <c r="E1995" s="97">
        <v>10</v>
      </c>
      <c r="F1995" s="277" t="s">
        <v>624</v>
      </c>
      <c r="G1995" s="199">
        <v>8236.8000000000011</v>
      </c>
      <c r="H1995" s="199">
        <v>11743.2</v>
      </c>
      <c r="I1995" s="199">
        <f t="shared" ref="I1995" si="1887">SUM(G1995:H1995)</f>
        <v>19980</v>
      </c>
      <c r="J1995" s="199">
        <f>G1995*E1995</f>
        <v>82368.000000000015</v>
      </c>
      <c r="K1995" s="199">
        <f>H1995*E1995</f>
        <v>117432</v>
      </c>
      <c r="L1995" s="199">
        <f>I1995*E1995</f>
        <v>199800</v>
      </c>
      <c r="M1995" s="579">
        <f>'KL TTHT CV DOT 2'!P1994</f>
        <v>0</v>
      </c>
      <c r="N1995" s="579">
        <f>'KL TTHT CV DOT 2'!Q1994</f>
        <v>0</v>
      </c>
      <c r="O1995" s="579">
        <f t="shared" si="1874"/>
        <v>0</v>
      </c>
      <c r="P1995" s="554">
        <f t="shared" si="1832"/>
        <v>0</v>
      </c>
      <c r="Q1995" s="199"/>
      <c r="R1995" s="199"/>
      <c r="S1995" s="554" t="e">
        <f>#REF!+Q1995+R1995</f>
        <v>#REF!</v>
      </c>
      <c r="T1995" s="265">
        <f>M1995*J1995</f>
        <v>0</v>
      </c>
      <c r="U1995" s="265">
        <f>M1995*K1995</f>
        <v>0</v>
      </c>
      <c r="V1995" s="265">
        <f t="shared" si="1842"/>
        <v>0</v>
      </c>
      <c r="W1995" s="265">
        <f>J1995*N1995</f>
        <v>0</v>
      </c>
      <c r="X1995" s="265">
        <f>K1995*N1995</f>
        <v>0</v>
      </c>
      <c r="Y1995" s="265">
        <f t="shared" ref="Y1995:Y1997" si="1888">W1995+X1995</f>
        <v>0</v>
      </c>
      <c r="Z1995" s="265">
        <f>V1995+Y1995</f>
        <v>0</v>
      </c>
      <c r="AA1995" s="990"/>
    </row>
    <row r="1996" spans="1:27" s="7" customFormat="1" outlineLevel="2">
      <c r="A1996" s="5"/>
      <c r="B1996" s="5"/>
      <c r="C1996" s="2" t="s">
        <v>1318</v>
      </c>
      <c r="D1996" s="194">
        <v>1</v>
      </c>
      <c r="E1996" s="97">
        <v>1</v>
      </c>
      <c r="F1996" s="277" t="s">
        <v>619</v>
      </c>
      <c r="G1996" s="199">
        <v>19008</v>
      </c>
      <c r="H1996" s="199">
        <v>5702.4</v>
      </c>
      <c r="I1996" s="199">
        <f>SUM(G1996:H1996)</f>
        <v>24710.400000000001</v>
      </c>
      <c r="J1996" s="199">
        <f>G1996*E1996</f>
        <v>19008</v>
      </c>
      <c r="K1996" s="199">
        <f>H1996*E1996</f>
        <v>5702.4</v>
      </c>
      <c r="L1996" s="199">
        <f>I1996*E1996</f>
        <v>24710.400000000001</v>
      </c>
      <c r="M1996" s="579">
        <f>'KL TTHT CV DOT 2'!P1995</f>
        <v>0</v>
      </c>
      <c r="N1996" s="579">
        <f>'KL TTHT CV DOT 2'!Q1995</f>
        <v>0</v>
      </c>
      <c r="O1996" s="579">
        <f t="shared" si="1874"/>
        <v>0</v>
      </c>
      <c r="P1996" s="554">
        <f t="shared" si="1832"/>
        <v>0</v>
      </c>
      <c r="Q1996" s="199"/>
      <c r="R1996" s="199"/>
      <c r="S1996" s="554" t="e">
        <f>#REF!+Q1996+R1996</f>
        <v>#REF!</v>
      </c>
      <c r="T1996" s="265">
        <f>M1996*J1996</f>
        <v>0</v>
      </c>
      <c r="U1996" s="265">
        <f>M1996*K1996</f>
        <v>0</v>
      </c>
      <c r="V1996" s="265">
        <f t="shared" si="1842"/>
        <v>0</v>
      </c>
      <c r="W1996" s="265">
        <f>J1996*N1996</f>
        <v>0</v>
      </c>
      <c r="X1996" s="265">
        <f>K1996*N1996</f>
        <v>0</v>
      </c>
      <c r="Y1996" s="265">
        <f t="shared" si="1888"/>
        <v>0</v>
      </c>
      <c r="Z1996" s="265">
        <f>V1996+Y1996</f>
        <v>0</v>
      </c>
      <c r="AA1996" s="990"/>
    </row>
    <row r="1997" spans="1:27" s="7" customFormat="1" outlineLevel="2">
      <c r="A1997" s="5"/>
      <c r="B1997" s="5"/>
      <c r="C1997" s="2" t="s">
        <v>1151</v>
      </c>
      <c r="D1997" s="194">
        <v>1</v>
      </c>
      <c r="E1997" s="97">
        <v>1</v>
      </c>
      <c r="F1997" s="277" t="s">
        <v>619</v>
      </c>
      <c r="G1997" s="199">
        <v>6336</v>
      </c>
      <c r="H1997" s="199">
        <v>1900.8</v>
      </c>
      <c r="I1997" s="199">
        <f t="shared" ref="I1997" si="1889">SUM(G1997:H1997)</f>
        <v>8236.7999999999993</v>
      </c>
      <c r="J1997" s="199">
        <f>G1997*E1997</f>
        <v>6336</v>
      </c>
      <c r="K1997" s="199">
        <f>H1997*E1997</f>
        <v>1900.8</v>
      </c>
      <c r="L1997" s="199">
        <f>I1997*E1997</f>
        <v>8236.7999999999993</v>
      </c>
      <c r="M1997" s="579">
        <f>'KL TTHT CV DOT 2'!P1996</f>
        <v>0</v>
      </c>
      <c r="N1997" s="579">
        <f>'KL TTHT CV DOT 2'!Q1996</f>
        <v>0</v>
      </c>
      <c r="O1997" s="579">
        <f t="shared" si="1874"/>
        <v>0</v>
      </c>
      <c r="P1997" s="554">
        <f t="shared" si="1832"/>
        <v>0</v>
      </c>
      <c r="Q1997" s="199"/>
      <c r="R1997" s="199"/>
      <c r="S1997" s="554" t="e">
        <f>#REF!+Q1997+R1997</f>
        <v>#REF!</v>
      </c>
      <c r="T1997" s="265">
        <f>M1997*J1997</f>
        <v>0</v>
      </c>
      <c r="U1997" s="265">
        <f>M1997*K1997</f>
        <v>0</v>
      </c>
      <c r="V1997" s="265">
        <f t="shared" si="1842"/>
        <v>0</v>
      </c>
      <c r="W1997" s="265">
        <f>J1997*N1997</f>
        <v>0</v>
      </c>
      <c r="X1997" s="265">
        <f>K1997*N1997</f>
        <v>0</v>
      </c>
      <c r="Y1997" s="265">
        <f t="shared" si="1888"/>
        <v>0</v>
      </c>
      <c r="Z1997" s="265">
        <f>V1997+Y1997</f>
        <v>0</v>
      </c>
      <c r="AA1997" s="990"/>
    </row>
    <row r="1998" spans="1:27" s="7" customFormat="1" outlineLevel="2">
      <c r="A1998" s="5"/>
      <c r="B1998" s="5"/>
      <c r="C1998" s="401" t="s">
        <v>1319</v>
      </c>
      <c r="D1998" s="194">
        <v>0</v>
      </c>
      <c r="E1998" s="97">
        <v>0</v>
      </c>
      <c r="F1998" s="277"/>
      <c r="G1998" s="199"/>
      <c r="H1998" s="199"/>
      <c r="I1998" s="199"/>
      <c r="J1998" s="174">
        <f>SUBTOTAL(9,J1999:J2000)</f>
        <v>116350</v>
      </c>
      <c r="K1998" s="174">
        <f>SUBTOTAL(9,K1999:K2000)</f>
        <v>118828.2</v>
      </c>
      <c r="L1998" s="174">
        <f>SUBTOTAL(9,L1999:L2000)</f>
        <v>235178.20000000004</v>
      </c>
      <c r="M1998" s="578">
        <f>'KL TTHT CV DOT 2'!P1997</f>
        <v>0</v>
      </c>
      <c r="N1998" s="578">
        <f>'KL TTHT CV DOT 2'!Q1997</f>
        <v>0</v>
      </c>
      <c r="O1998" s="578">
        <f t="shared" si="1874"/>
        <v>0</v>
      </c>
      <c r="P1998" s="558">
        <f t="shared" si="1832"/>
        <v>0</v>
      </c>
      <c r="Q1998" s="174"/>
      <c r="R1998" s="174"/>
      <c r="S1998" s="558" t="e">
        <f>#REF!+Q1998+R1998</f>
        <v>#REF!</v>
      </c>
      <c r="T1998" s="843">
        <f t="shared" ref="T1998:Z1998" si="1890">SUBTOTAL(9,T1999:T2000)</f>
        <v>0</v>
      </c>
      <c r="U1998" s="843">
        <f t="shared" si="1890"/>
        <v>0</v>
      </c>
      <c r="V1998" s="843">
        <f t="shared" si="1890"/>
        <v>0</v>
      </c>
      <c r="W1998" s="843">
        <f t="shared" si="1890"/>
        <v>0</v>
      </c>
      <c r="X1998" s="843">
        <f t="shared" si="1890"/>
        <v>0</v>
      </c>
      <c r="Y1998" s="843">
        <f t="shared" si="1890"/>
        <v>0</v>
      </c>
      <c r="Z1998" s="843">
        <f t="shared" si="1890"/>
        <v>0</v>
      </c>
      <c r="AA1998" s="988"/>
    </row>
    <row r="1999" spans="1:27" s="7" customFormat="1" outlineLevel="2">
      <c r="A1999" s="5"/>
      <c r="B1999" s="5"/>
      <c r="C1999" s="2" t="s">
        <v>1320</v>
      </c>
      <c r="D1999" s="194">
        <v>10</v>
      </c>
      <c r="E1999" s="97">
        <v>10</v>
      </c>
      <c r="F1999" s="277" t="s">
        <v>624</v>
      </c>
      <c r="G1999" s="199">
        <v>11169.6</v>
      </c>
      <c r="H1999" s="199">
        <v>11743.2</v>
      </c>
      <c r="I1999" s="199">
        <f t="shared" ref="I1999:I2000" si="1891">SUM(G1999:H1999)</f>
        <v>22912.800000000003</v>
      </c>
      <c r="J1999" s="199">
        <f>G1999*E1999</f>
        <v>111696</v>
      </c>
      <c r="K1999" s="199">
        <f>H1999*E1999</f>
        <v>117432</v>
      </c>
      <c r="L1999" s="199">
        <f>I1999*E1999</f>
        <v>229128.00000000003</v>
      </c>
      <c r="M1999" s="579">
        <f>'KL TTHT CV DOT 2'!P1998</f>
        <v>0</v>
      </c>
      <c r="N1999" s="579">
        <f>'KL TTHT CV DOT 2'!Q1998</f>
        <v>0</v>
      </c>
      <c r="O1999" s="579">
        <f t="shared" si="1874"/>
        <v>0</v>
      </c>
      <c r="P1999" s="554">
        <f t="shared" si="1832"/>
        <v>0</v>
      </c>
      <c r="Q1999" s="199"/>
      <c r="R1999" s="199"/>
      <c r="S1999" s="554" t="e">
        <f>#REF!+Q1999+R1999</f>
        <v>#REF!</v>
      </c>
      <c r="T1999" s="265">
        <f>M1999*J1999</f>
        <v>0</v>
      </c>
      <c r="U1999" s="265">
        <f>M1999*K1999</f>
        <v>0</v>
      </c>
      <c r="V1999" s="265">
        <f t="shared" si="1842"/>
        <v>0</v>
      </c>
      <c r="W1999" s="265">
        <f>J1999*N1999</f>
        <v>0</v>
      </c>
      <c r="X1999" s="265">
        <f>K1999*N1999</f>
        <v>0</v>
      </c>
      <c r="Y1999" s="265">
        <f t="shared" ref="Y1999:Y2000" si="1892">W1999+X1999</f>
        <v>0</v>
      </c>
      <c r="Z1999" s="265">
        <f>V1999+Y1999</f>
        <v>0</v>
      </c>
      <c r="AA1999" s="990"/>
    </row>
    <row r="2000" spans="1:27" s="7" customFormat="1" outlineLevel="2">
      <c r="A2000" s="5"/>
      <c r="B2000" s="5"/>
      <c r="C2000" s="2" t="s">
        <v>657</v>
      </c>
      <c r="D2000" s="194">
        <v>1</v>
      </c>
      <c r="E2000" s="97">
        <v>1</v>
      </c>
      <c r="F2000" s="277" t="s">
        <v>619</v>
      </c>
      <c r="G2000" s="199">
        <v>4654</v>
      </c>
      <c r="H2000" s="199">
        <v>1396.2</v>
      </c>
      <c r="I2000" s="199">
        <f t="shared" si="1891"/>
        <v>6050.2</v>
      </c>
      <c r="J2000" s="199">
        <f>G2000*E2000</f>
        <v>4654</v>
      </c>
      <c r="K2000" s="199">
        <f>H2000*E2000</f>
        <v>1396.2</v>
      </c>
      <c r="L2000" s="199">
        <f>I2000*E2000</f>
        <v>6050.2</v>
      </c>
      <c r="M2000" s="579">
        <f>'KL TTHT CV DOT 2'!P1999</f>
        <v>0</v>
      </c>
      <c r="N2000" s="579">
        <f>'KL TTHT CV DOT 2'!Q1999</f>
        <v>0</v>
      </c>
      <c r="O2000" s="579">
        <f t="shared" si="1874"/>
        <v>0</v>
      </c>
      <c r="P2000" s="554">
        <f t="shared" ref="P2000:P2063" si="1893">M2000+N2000+O2000</f>
        <v>0</v>
      </c>
      <c r="Q2000" s="199"/>
      <c r="R2000" s="199"/>
      <c r="S2000" s="554" t="e">
        <f>#REF!+Q2000+R2000</f>
        <v>#REF!</v>
      </c>
      <c r="T2000" s="265">
        <f>M2000*J2000</f>
        <v>0</v>
      </c>
      <c r="U2000" s="265">
        <f>M2000*K2000</f>
        <v>0</v>
      </c>
      <c r="V2000" s="265">
        <f t="shared" ref="V2000:V2063" si="1894">T2000+U2000</f>
        <v>0</v>
      </c>
      <c r="W2000" s="265">
        <f>J2000*N2000</f>
        <v>0</v>
      </c>
      <c r="X2000" s="265">
        <f>K2000*N2000</f>
        <v>0</v>
      </c>
      <c r="Y2000" s="265">
        <f t="shared" si="1892"/>
        <v>0</v>
      </c>
      <c r="Z2000" s="265">
        <f>V2000+Y2000</f>
        <v>0</v>
      </c>
      <c r="AA2000" s="990"/>
    </row>
    <row r="2001" spans="1:27" s="7" customFormat="1" outlineLevel="2">
      <c r="A2001" s="5"/>
      <c r="B2001" s="5"/>
      <c r="C2001" s="401" t="s">
        <v>1138</v>
      </c>
      <c r="D2001" s="194">
        <v>0</v>
      </c>
      <c r="E2001" s="97">
        <v>0</v>
      </c>
      <c r="F2001" s="277"/>
      <c r="G2001" s="199"/>
      <c r="H2001" s="199"/>
      <c r="I2001" s="199"/>
      <c r="J2001" s="174">
        <f>SUBTOTAL(9,J2002:J2011)</f>
        <v>1630068.2198630136</v>
      </c>
      <c r="K2001" s="174">
        <f>SUBTOTAL(9,K2002:K2011)</f>
        <v>702890.89199959731</v>
      </c>
      <c r="L2001" s="174">
        <f>SUBTOTAL(9,L2002:L2011)</f>
        <v>2332959.111862611</v>
      </c>
      <c r="M2001" s="578">
        <f>'KL TTHT CV DOT 2'!P2000</f>
        <v>0</v>
      </c>
      <c r="N2001" s="578">
        <f>'KL TTHT CV DOT 2'!Q2000</f>
        <v>0</v>
      </c>
      <c r="O2001" s="578">
        <f t="shared" si="1874"/>
        <v>0</v>
      </c>
      <c r="P2001" s="558">
        <f t="shared" si="1893"/>
        <v>0</v>
      </c>
      <c r="Q2001" s="174"/>
      <c r="R2001" s="174"/>
      <c r="S2001" s="558" t="e">
        <f>#REF!+Q2001+R2001</f>
        <v>#REF!</v>
      </c>
      <c r="T2001" s="843">
        <f t="shared" ref="T2001:Z2001" si="1895">SUBTOTAL(9,T2002:T2011)</f>
        <v>0</v>
      </c>
      <c r="U2001" s="843">
        <f t="shared" si="1895"/>
        <v>0</v>
      </c>
      <c r="V2001" s="843">
        <f t="shared" si="1895"/>
        <v>0</v>
      </c>
      <c r="W2001" s="843">
        <f t="shared" si="1895"/>
        <v>0</v>
      </c>
      <c r="X2001" s="843">
        <f t="shared" si="1895"/>
        <v>0</v>
      </c>
      <c r="Y2001" s="843">
        <f t="shared" si="1895"/>
        <v>0</v>
      </c>
      <c r="Z2001" s="843">
        <f t="shared" si="1895"/>
        <v>0</v>
      </c>
      <c r="AA2001" s="988"/>
    </row>
    <row r="2002" spans="1:27" s="7" customFormat="1" outlineLevel="2">
      <c r="A2002" s="5"/>
      <c r="B2002" s="5"/>
      <c r="C2002" s="2" t="s">
        <v>1325</v>
      </c>
      <c r="D2002" s="194">
        <v>15</v>
      </c>
      <c r="E2002" s="97">
        <v>15</v>
      </c>
      <c r="F2002" s="277" t="s">
        <v>624</v>
      </c>
      <c r="G2002" s="199">
        <v>32518.739999999998</v>
      </c>
      <c r="H2002" s="199">
        <v>7485.6650000000009</v>
      </c>
      <c r="I2002" s="199">
        <f t="shared" ref="I2002" si="1896">SUM(G2002:H2002)</f>
        <v>40004.404999999999</v>
      </c>
      <c r="J2002" s="199">
        <f t="shared" ref="J2002:J2007" si="1897">G2002*E2002</f>
        <v>487781.1</v>
      </c>
      <c r="K2002" s="199">
        <f t="shared" ref="K2002:K2007" si="1898">H2002*E2002</f>
        <v>112284.97500000001</v>
      </c>
      <c r="L2002" s="199">
        <f t="shared" ref="L2002:L2007" si="1899">I2002*E2002</f>
        <v>600066.07499999995</v>
      </c>
      <c r="M2002" s="579">
        <f>'KL TTHT CV DOT 2'!P2001</f>
        <v>0</v>
      </c>
      <c r="N2002" s="579">
        <f>'KL TTHT CV DOT 2'!Q2001</f>
        <v>0</v>
      </c>
      <c r="O2002" s="579">
        <f t="shared" si="1874"/>
        <v>0</v>
      </c>
      <c r="P2002" s="554">
        <f t="shared" si="1893"/>
        <v>0</v>
      </c>
      <c r="Q2002" s="199"/>
      <c r="R2002" s="199"/>
      <c r="S2002" s="554" t="e">
        <f>#REF!+Q2002+R2002</f>
        <v>#REF!</v>
      </c>
      <c r="T2002" s="265">
        <f t="shared" ref="T2002:T2011" si="1900">M2002*J2002</f>
        <v>0</v>
      </c>
      <c r="U2002" s="265">
        <f t="shared" ref="U2002:U2011" si="1901">M2002*K2002</f>
        <v>0</v>
      </c>
      <c r="V2002" s="265">
        <f t="shared" si="1894"/>
        <v>0</v>
      </c>
      <c r="W2002" s="265">
        <f t="shared" ref="W2002:W2011" si="1902">J2002*N2002</f>
        <v>0</v>
      </c>
      <c r="X2002" s="265">
        <f t="shared" ref="X2002:X2011" si="1903">K2002*N2002</f>
        <v>0</v>
      </c>
      <c r="Y2002" s="265">
        <f t="shared" ref="Y2002:Y2011" si="1904">W2002+X2002</f>
        <v>0</v>
      </c>
      <c r="Z2002" s="265">
        <f t="shared" ref="Z2002:Z2011" si="1905">V2002+Y2002</f>
        <v>0</v>
      </c>
      <c r="AA2002" s="990"/>
    </row>
    <row r="2003" spans="1:27" s="7" customFormat="1" outlineLevel="2">
      <c r="A2003" s="5"/>
      <c r="B2003" s="5"/>
      <c r="C2003" s="2" t="s">
        <v>1326</v>
      </c>
      <c r="D2003" s="194">
        <v>15</v>
      </c>
      <c r="E2003" s="97">
        <v>15</v>
      </c>
      <c r="F2003" s="277" t="s">
        <v>624</v>
      </c>
      <c r="G2003" s="199">
        <v>22980.09</v>
      </c>
      <c r="H2003" s="199">
        <v>5743.9305000000022</v>
      </c>
      <c r="I2003" s="199">
        <f t="shared" ref="I2003:I2010" si="1906">SUM(G2003:H2003)</f>
        <v>28724.020500000002</v>
      </c>
      <c r="J2003" s="199">
        <f t="shared" si="1897"/>
        <v>344701.35</v>
      </c>
      <c r="K2003" s="199">
        <f t="shared" si="1898"/>
        <v>86158.957500000033</v>
      </c>
      <c r="L2003" s="199">
        <f t="shared" si="1899"/>
        <v>430860.30750000005</v>
      </c>
      <c r="M2003" s="579">
        <f>'KL TTHT CV DOT 2'!P2002</f>
        <v>0</v>
      </c>
      <c r="N2003" s="579">
        <f>'KL TTHT CV DOT 2'!Q2002</f>
        <v>0</v>
      </c>
      <c r="O2003" s="579">
        <f t="shared" si="1874"/>
        <v>0</v>
      </c>
      <c r="P2003" s="554">
        <f t="shared" si="1893"/>
        <v>0</v>
      </c>
      <c r="Q2003" s="199"/>
      <c r="R2003" s="199"/>
      <c r="S2003" s="554" t="e">
        <f>#REF!+Q2003+R2003</f>
        <v>#REF!</v>
      </c>
      <c r="T2003" s="265">
        <f t="shared" si="1900"/>
        <v>0</v>
      </c>
      <c r="U2003" s="265">
        <f t="shared" si="1901"/>
        <v>0</v>
      </c>
      <c r="V2003" s="265">
        <f t="shared" si="1894"/>
        <v>0</v>
      </c>
      <c r="W2003" s="265">
        <f t="shared" si="1902"/>
        <v>0</v>
      </c>
      <c r="X2003" s="265">
        <f t="shared" si="1903"/>
        <v>0</v>
      </c>
      <c r="Y2003" s="265">
        <f t="shared" si="1904"/>
        <v>0</v>
      </c>
      <c r="Z2003" s="265">
        <f t="shared" si="1905"/>
        <v>0</v>
      </c>
      <c r="AA2003" s="990"/>
    </row>
    <row r="2004" spans="1:27" s="7" customFormat="1" outlineLevel="2">
      <c r="A2004" s="5"/>
      <c r="B2004" s="5"/>
      <c r="C2004" s="2" t="s">
        <v>1121</v>
      </c>
      <c r="D2004" s="194">
        <v>10</v>
      </c>
      <c r="E2004" s="97">
        <v>10</v>
      </c>
      <c r="F2004" s="277" t="s">
        <v>624</v>
      </c>
      <c r="G2004" s="199">
        <v>25928.399999999998</v>
      </c>
      <c r="H2004" s="199">
        <v>7485.6650000000009</v>
      </c>
      <c r="I2004" s="199">
        <f t="shared" si="1906"/>
        <v>33414.065000000002</v>
      </c>
      <c r="J2004" s="199">
        <f t="shared" si="1897"/>
        <v>259283.99999999997</v>
      </c>
      <c r="K2004" s="199">
        <f t="shared" si="1898"/>
        <v>74856.650000000009</v>
      </c>
      <c r="L2004" s="199">
        <f t="shared" si="1899"/>
        <v>334140.65000000002</v>
      </c>
      <c r="M2004" s="579">
        <f>'KL TTHT CV DOT 2'!P2003</f>
        <v>0</v>
      </c>
      <c r="N2004" s="579">
        <f>'KL TTHT CV DOT 2'!Q2003</f>
        <v>0</v>
      </c>
      <c r="O2004" s="579">
        <f t="shared" si="1874"/>
        <v>0</v>
      </c>
      <c r="P2004" s="554">
        <f t="shared" si="1893"/>
        <v>0</v>
      </c>
      <c r="Q2004" s="199"/>
      <c r="R2004" s="199"/>
      <c r="S2004" s="554" t="e">
        <f>#REF!+Q2004+R2004</f>
        <v>#REF!</v>
      </c>
      <c r="T2004" s="265">
        <f t="shared" si="1900"/>
        <v>0</v>
      </c>
      <c r="U2004" s="265">
        <f t="shared" si="1901"/>
        <v>0</v>
      </c>
      <c r="V2004" s="265">
        <f t="shared" si="1894"/>
        <v>0</v>
      </c>
      <c r="W2004" s="265">
        <f t="shared" si="1902"/>
        <v>0</v>
      </c>
      <c r="X2004" s="265">
        <f t="shared" si="1903"/>
        <v>0</v>
      </c>
      <c r="Y2004" s="265">
        <f t="shared" si="1904"/>
        <v>0</v>
      </c>
      <c r="Z2004" s="265">
        <f t="shared" si="1905"/>
        <v>0</v>
      </c>
      <c r="AA2004" s="990"/>
    </row>
    <row r="2005" spans="1:27" s="7" customFormat="1" outlineLevel="2">
      <c r="A2005" s="5"/>
      <c r="B2005" s="5"/>
      <c r="C2005" s="2" t="s">
        <v>1329</v>
      </c>
      <c r="D2005" s="194">
        <v>10</v>
      </c>
      <c r="E2005" s="97">
        <v>10</v>
      </c>
      <c r="F2005" s="277" t="s">
        <v>624</v>
      </c>
      <c r="G2005" s="199">
        <v>26400</v>
      </c>
      <c r="H2005" s="199">
        <v>3360.0000000000005</v>
      </c>
      <c r="I2005" s="199">
        <f t="shared" si="1906"/>
        <v>29760</v>
      </c>
      <c r="J2005" s="199">
        <f t="shared" si="1897"/>
        <v>264000</v>
      </c>
      <c r="K2005" s="199">
        <f t="shared" si="1898"/>
        <v>33600.000000000007</v>
      </c>
      <c r="L2005" s="199">
        <f t="shared" si="1899"/>
        <v>297600</v>
      </c>
      <c r="M2005" s="579">
        <f>'KL TTHT CV DOT 2'!P2004</f>
        <v>0</v>
      </c>
      <c r="N2005" s="579">
        <f>'KL TTHT CV DOT 2'!Q2004</f>
        <v>0</v>
      </c>
      <c r="O2005" s="579">
        <f t="shared" si="1874"/>
        <v>0</v>
      </c>
      <c r="P2005" s="554">
        <f t="shared" si="1893"/>
        <v>0</v>
      </c>
      <c r="Q2005" s="199"/>
      <c r="R2005" s="199"/>
      <c r="S2005" s="554" t="e">
        <f>#REF!+Q2005+R2005</f>
        <v>#REF!</v>
      </c>
      <c r="T2005" s="265">
        <f t="shared" si="1900"/>
        <v>0</v>
      </c>
      <c r="U2005" s="265">
        <f t="shared" si="1901"/>
        <v>0</v>
      </c>
      <c r="V2005" s="265">
        <f t="shared" si="1894"/>
        <v>0</v>
      </c>
      <c r="W2005" s="265">
        <f t="shared" si="1902"/>
        <v>0</v>
      </c>
      <c r="X2005" s="265">
        <f t="shared" si="1903"/>
        <v>0</v>
      </c>
      <c r="Y2005" s="265">
        <f t="shared" si="1904"/>
        <v>0</v>
      </c>
      <c r="Z2005" s="265">
        <f t="shared" si="1905"/>
        <v>0</v>
      </c>
      <c r="AA2005" s="990"/>
    </row>
    <row r="2006" spans="1:27" s="7" customFormat="1" outlineLevel="2">
      <c r="A2006" s="5"/>
      <c r="B2006" s="5"/>
      <c r="C2006" s="2" t="s">
        <v>928</v>
      </c>
      <c r="D2006" s="194">
        <v>15</v>
      </c>
      <c r="E2006" s="97">
        <v>15</v>
      </c>
      <c r="F2006" s="277" t="s">
        <v>624</v>
      </c>
      <c r="G2006" s="199">
        <v>8773.9726027397246</v>
      </c>
      <c r="H2006" s="199">
        <v>14594.016411764707</v>
      </c>
      <c r="I2006" s="199">
        <f t="shared" si="1906"/>
        <v>23367.989014504434</v>
      </c>
      <c r="J2006" s="199">
        <f t="shared" si="1897"/>
        <v>131609.58904109587</v>
      </c>
      <c r="K2006" s="199">
        <f t="shared" si="1898"/>
        <v>218910.24617647059</v>
      </c>
      <c r="L2006" s="199">
        <f t="shared" si="1899"/>
        <v>350519.83521756652</v>
      </c>
      <c r="M2006" s="579">
        <f>'KL TTHT CV DOT 2'!P2005</f>
        <v>0</v>
      </c>
      <c r="N2006" s="579">
        <f>'KL TTHT CV DOT 2'!Q2005</f>
        <v>0</v>
      </c>
      <c r="O2006" s="579">
        <f t="shared" si="1874"/>
        <v>0</v>
      </c>
      <c r="P2006" s="554">
        <f t="shared" si="1893"/>
        <v>0</v>
      </c>
      <c r="Q2006" s="199"/>
      <c r="R2006" s="199"/>
      <c r="S2006" s="554" t="e">
        <f>#REF!+Q2006+R2006</f>
        <v>#REF!</v>
      </c>
      <c r="T2006" s="265">
        <f t="shared" si="1900"/>
        <v>0</v>
      </c>
      <c r="U2006" s="265">
        <f t="shared" si="1901"/>
        <v>0</v>
      </c>
      <c r="V2006" s="265">
        <f t="shared" si="1894"/>
        <v>0</v>
      </c>
      <c r="W2006" s="265">
        <f t="shared" si="1902"/>
        <v>0</v>
      </c>
      <c r="X2006" s="265">
        <f t="shared" si="1903"/>
        <v>0</v>
      </c>
      <c r="Y2006" s="265">
        <f t="shared" si="1904"/>
        <v>0</v>
      </c>
      <c r="Z2006" s="265">
        <f t="shared" si="1905"/>
        <v>0</v>
      </c>
      <c r="AA2006" s="990"/>
    </row>
    <row r="2007" spans="1:27" s="7" customFormat="1" outlineLevel="2">
      <c r="A2007" s="5"/>
      <c r="B2007" s="5"/>
      <c r="C2007" s="2" t="s">
        <v>1201</v>
      </c>
      <c r="D2007" s="194">
        <v>12</v>
      </c>
      <c r="E2007" s="97">
        <v>12</v>
      </c>
      <c r="F2007" s="277" t="s">
        <v>624</v>
      </c>
      <c r="G2007" s="199">
        <v>6646.869178082191</v>
      </c>
      <c r="H2007" s="199">
        <v>13183.42817647059</v>
      </c>
      <c r="I2007" s="199">
        <f t="shared" si="1906"/>
        <v>19830.297354552782</v>
      </c>
      <c r="J2007" s="199">
        <f t="shared" si="1897"/>
        <v>79762.430136986295</v>
      </c>
      <c r="K2007" s="199">
        <f t="shared" si="1898"/>
        <v>158201.13811764709</v>
      </c>
      <c r="L2007" s="199">
        <f t="shared" si="1899"/>
        <v>237963.5682546334</v>
      </c>
      <c r="M2007" s="579">
        <f>'KL TTHT CV DOT 2'!P2006</f>
        <v>0</v>
      </c>
      <c r="N2007" s="579">
        <f>'KL TTHT CV DOT 2'!Q2006</f>
        <v>0</v>
      </c>
      <c r="O2007" s="579">
        <f t="shared" si="1874"/>
        <v>0</v>
      </c>
      <c r="P2007" s="554">
        <f t="shared" si="1893"/>
        <v>0</v>
      </c>
      <c r="Q2007" s="199"/>
      <c r="R2007" s="199"/>
      <c r="S2007" s="554" t="e">
        <f>#REF!+Q2007+R2007</f>
        <v>#REF!</v>
      </c>
      <c r="T2007" s="265">
        <f t="shared" si="1900"/>
        <v>0</v>
      </c>
      <c r="U2007" s="265">
        <f t="shared" si="1901"/>
        <v>0</v>
      </c>
      <c r="V2007" s="265">
        <f t="shared" si="1894"/>
        <v>0</v>
      </c>
      <c r="W2007" s="265">
        <f t="shared" si="1902"/>
        <v>0</v>
      </c>
      <c r="X2007" s="265">
        <f t="shared" si="1903"/>
        <v>0</v>
      </c>
      <c r="Y2007" s="265">
        <f t="shared" si="1904"/>
        <v>0</v>
      </c>
      <c r="Z2007" s="265">
        <f t="shared" si="1905"/>
        <v>0</v>
      </c>
      <c r="AA2007" s="990"/>
    </row>
    <row r="2008" spans="1:27" s="7" customFormat="1" outlineLevel="2">
      <c r="A2008" s="5"/>
      <c r="B2008" s="5"/>
      <c r="C2008" s="2"/>
      <c r="D2008" s="194"/>
      <c r="E2008" s="97"/>
      <c r="F2008" s="277"/>
      <c r="G2008" s="199"/>
      <c r="H2008" s="199"/>
      <c r="I2008" s="199"/>
      <c r="J2008" s="199"/>
      <c r="K2008" s="199"/>
      <c r="L2008" s="199"/>
      <c r="M2008" s="579">
        <f>'KL TTHT CV DOT 2'!P2007</f>
        <v>0</v>
      </c>
      <c r="N2008" s="579">
        <f>'KL TTHT CV DOT 2'!Q2007</f>
        <v>0</v>
      </c>
      <c r="O2008" s="579">
        <f t="shared" si="1874"/>
        <v>0</v>
      </c>
      <c r="P2008" s="554">
        <f t="shared" si="1893"/>
        <v>0</v>
      </c>
      <c r="Q2008" s="199"/>
      <c r="R2008" s="199"/>
      <c r="S2008" s="554" t="e">
        <f>#REF!+Q2008+R2008</f>
        <v>#REF!</v>
      </c>
      <c r="T2008" s="265">
        <f t="shared" si="1900"/>
        <v>0</v>
      </c>
      <c r="U2008" s="265">
        <f t="shared" si="1901"/>
        <v>0</v>
      </c>
      <c r="V2008" s="265">
        <f t="shared" si="1894"/>
        <v>0</v>
      </c>
      <c r="W2008" s="265">
        <f t="shared" si="1902"/>
        <v>0</v>
      </c>
      <c r="X2008" s="265">
        <f t="shared" si="1903"/>
        <v>0</v>
      </c>
      <c r="Y2008" s="265">
        <f t="shared" si="1904"/>
        <v>0</v>
      </c>
      <c r="Z2008" s="265">
        <f t="shared" si="1905"/>
        <v>0</v>
      </c>
      <c r="AA2008" s="990"/>
    </row>
    <row r="2009" spans="1:27" s="7" customFormat="1" outlineLevel="2">
      <c r="A2009" s="5"/>
      <c r="B2009" s="5"/>
      <c r="C2009" s="2"/>
      <c r="D2009" s="194"/>
      <c r="E2009" s="97"/>
      <c r="F2009" s="277"/>
      <c r="G2009" s="199"/>
      <c r="H2009" s="199"/>
      <c r="I2009" s="199"/>
      <c r="J2009" s="199"/>
      <c r="K2009" s="199"/>
      <c r="L2009" s="199"/>
      <c r="M2009" s="579">
        <f>'KL TTHT CV DOT 2'!P2008</f>
        <v>0</v>
      </c>
      <c r="N2009" s="579">
        <f>'KL TTHT CV DOT 2'!Q2008</f>
        <v>0</v>
      </c>
      <c r="O2009" s="579">
        <f t="shared" si="1874"/>
        <v>0</v>
      </c>
      <c r="P2009" s="554">
        <f t="shared" si="1893"/>
        <v>0</v>
      </c>
      <c r="Q2009" s="199"/>
      <c r="R2009" s="199"/>
      <c r="S2009" s="554" t="e">
        <f>#REF!+Q2009+R2009</f>
        <v>#REF!</v>
      </c>
      <c r="T2009" s="265">
        <f t="shared" si="1900"/>
        <v>0</v>
      </c>
      <c r="U2009" s="265">
        <f t="shared" si="1901"/>
        <v>0</v>
      </c>
      <c r="V2009" s="265">
        <f t="shared" si="1894"/>
        <v>0</v>
      </c>
      <c r="W2009" s="265">
        <f t="shared" si="1902"/>
        <v>0</v>
      </c>
      <c r="X2009" s="265">
        <f t="shared" si="1903"/>
        <v>0</v>
      </c>
      <c r="Y2009" s="265">
        <f t="shared" si="1904"/>
        <v>0</v>
      </c>
      <c r="Z2009" s="265">
        <f t="shared" si="1905"/>
        <v>0</v>
      </c>
      <c r="AA2009" s="990"/>
    </row>
    <row r="2010" spans="1:27" s="7" customFormat="1" outlineLevel="2">
      <c r="A2010" s="5"/>
      <c r="B2010" s="5"/>
      <c r="C2010" s="2" t="s">
        <v>657</v>
      </c>
      <c r="D2010" s="194">
        <v>1</v>
      </c>
      <c r="E2010" s="97">
        <v>1</v>
      </c>
      <c r="F2010" s="277" t="s">
        <v>619</v>
      </c>
      <c r="G2010" s="199">
        <v>62929.750684931503</v>
      </c>
      <c r="H2010" s="199">
        <v>18878.925205479449</v>
      </c>
      <c r="I2010" s="199">
        <f t="shared" si="1906"/>
        <v>81808.675890410959</v>
      </c>
      <c r="J2010" s="199">
        <f>G2010*E2010</f>
        <v>62929.750684931503</v>
      </c>
      <c r="K2010" s="199">
        <f>H2010*E2010</f>
        <v>18878.925205479449</v>
      </c>
      <c r="L2010" s="199">
        <f>I2010*E2010</f>
        <v>81808.675890410959</v>
      </c>
      <c r="M2010" s="579">
        <f>'KL TTHT CV DOT 2'!P2009</f>
        <v>0</v>
      </c>
      <c r="N2010" s="579">
        <f>'KL TTHT CV DOT 2'!Q2009</f>
        <v>0</v>
      </c>
      <c r="O2010" s="579">
        <f t="shared" si="1874"/>
        <v>0</v>
      </c>
      <c r="P2010" s="554">
        <f t="shared" si="1893"/>
        <v>0</v>
      </c>
      <c r="Q2010" s="199"/>
      <c r="R2010" s="199"/>
      <c r="S2010" s="554" t="e">
        <f>#REF!+Q2010+R2010</f>
        <v>#REF!</v>
      </c>
      <c r="T2010" s="265">
        <f t="shared" si="1900"/>
        <v>0</v>
      </c>
      <c r="U2010" s="265">
        <f t="shared" si="1901"/>
        <v>0</v>
      </c>
      <c r="V2010" s="265">
        <f t="shared" si="1894"/>
        <v>0</v>
      </c>
      <c r="W2010" s="265">
        <f t="shared" si="1902"/>
        <v>0</v>
      </c>
      <c r="X2010" s="265">
        <f t="shared" si="1903"/>
        <v>0</v>
      </c>
      <c r="Y2010" s="265">
        <f t="shared" si="1904"/>
        <v>0</v>
      </c>
      <c r="Z2010" s="265">
        <f t="shared" si="1905"/>
        <v>0</v>
      </c>
      <c r="AA2010" s="990"/>
    </row>
    <row r="2011" spans="1:27" s="7" customFormat="1">
      <c r="A2011" s="408"/>
      <c r="B2011" s="408"/>
      <c r="C2011" s="401"/>
      <c r="D2011" s="190"/>
      <c r="E2011" s="190"/>
      <c r="F2011" s="409"/>
      <c r="G2011" s="174"/>
      <c r="H2011" s="174"/>
      <c r="I2011" s="174"/>
      <c r="J2011" s="174"/>
      <c r="K2011" s="174"/>
      <c r="L2011" s="199"/>
      <c r="M2011" s="579">
        <f>'KL TTHT CV DOT 2'!P2010</f>
        <v>0</v>
      </c>
      <c r="N2011" s="579">
        <f>'KL TTHT CV DOT 2'!Q2010</f>
        <v>0</v>
      </c>
      <c r="O2011" s="579">
        <f t="shared" si="1874"/>
        <v>0</v>
      </c>
      <c r="P2011" s="554">
        <f t="shared" si="1893"/>
        <v>0</v>
      </c>
      <c r="Q2011" s="199"/>
      <c r="R2011" s="199"/>
      <c r="S2011" s="554" t="e">
        <f>#REF!+Q2011+R2011</f>
        <v>#REF!</v>
      </c>
      <c r="T2011" s="265">
        <f t="shared" si="1900"/>
        <v>0</v>
      </c>
      <c r="U2011" s="265">
        <f t="shared" si="1901"/>
        <v>0</v>
      </c>
      <c r="V2011" s="265">
        <f t="shared" si="1894"/>
        <v>0</v>
      </c>
      <c r="W2011" s="265">
        <f t="shared" si="1902"/>
        <v>0</v>
      </c>
      <c r="X2011" s="265">
        <f t="shared" si="1903"/>
        <v>0</v>
      </c>
      <c r="Y2011" s="265">
        <f t="shared" si="1904"/>
        <v>0</v>
      </c>
      <c r="Z2011" s="265">
        <f t="shared" si="1905"/>
        <v>0</v>
      </c>
      <c r="AA2011" s="990"/>
    </row>
    <row r="2012" spans="1:27" ht="15.6">
      <c r="A2012" s="647"/>
      <c r="B2012" s="647"/>
      <c r="C2012" s="652" t="s">
        <v>1676</v>
      </c>
      <c r="D2012" s="648"/>
      <c r="E2012" s="648"/>
      <c r="F2012" s="649"/>
      <c r="G2012" s="650"/>
      <c r="H2012" s="650"/>
      <c r="I2012" s="650"/>
      <c r="J2012" s="650"/>
      <c r="K2012" s="650"/>
      <c r="L2012" s="653">
        <f>SUBTOTAL(9,L2013:L2307)</f>
        <v>2878365804.8713908</v>
      </c>
      <c r="M2012" s="651">
        <f>'KL TTHT CV DOT 2'!P2011</f>
        <v>0</v>
      </c>
      <c r="N2012" s="1016">
        <f>'KL TTHT CV DOT 2'!Q2011</f>
        <v>0</v>
      </c>
      <c r="O2012" s="1016">
        <f t="shared" si="1874"/>
        <v>0</v>
      </c>
      <c r="P2012" s="651">
        <f t="shared" si="1893"/>
        <v>0</v>
      </c>
      <c r="Q2012" s="651"/>
      <c r="R2012" s="651"/>
      <c r="S2012" s="651" t="e">
        <f>#REF!+Q2012+R2012</f>
        <v>#REF!</v>
      </c>
      <c r="T2012" s="840"/>
      <c r="U2012" s="840"/>
      <c r="V2012" s="863">
        <f>SUBTOTAL(9,V2013:V2307)</f>
        <v>49864427.506739728</v>
      </c>
      <c r="W2012" s="840"/>
      <c r="X2012" s="840"/>
      <c r="Y2012" s="863">
        <f>SUBTOTAL(9,Y2013:Y2307)</f>
        <v>113063871.43373351</v>
      </c>
      <c r="Z2012" s="863">
        <f>SUBTOTAL(9,Z2013:Z2307)</f>
        <v>162928298.9404732</v>
      </c>
      <c r="AA2012" s="999"/>
    </row>
    <row r="2013" spans="1:27" ht="15.6">
      <c r="A2013" s="141" t="s">
        <v>39</v>
      </c>
      <c r="B2013" s="141"/>
      <c r="C2013" s="142" t="s">
        <v>40</v>
      </c>
      <c r="D2013" s="117"/>
      <c r="E2013" s="66"/>
      <c r="F2013" s="143"/>
      <c r="G2013" s="477"/>
      <c r="H2013" s="477"/>
      <c r="I2013" s="68"/>
      <c r="J2013" s="68">
        <f>SUBTOTAL(9,J2014:J2183)</f>
        <v>2135112119.45523</v>
      </c>
      <c r="K2013" s="68">
        <f>SUBTOTAL(9,K2014:K2183)</f>
        <v>210437879.89447534</v>
      </c>
      <c r="L2013" s="68">
        <f>SUBTOTAL(9,L2014:L2183)</f>
        <v>2345549999.3497057</v>
      </c>
      <c r="M2013" s="68">
        <f>'KL TTHT CV DOT 2'!P2012</f>
        <v>0</v>
      </c>
      <c r="N2013" s="580">
        <f>'KL TTHT CV DOT 2'!Q2012</f>
        <v>0</v>
      </c>
      <c r="O2013" s="580">
        <f t="shared" si="1874"/>
        <v>0</v>
      </c>
      <c r="P2013" s="886">
        <f t="shared" si="1893"/>
        <v>0</v>
      </c>
      <c r="Q2013" s="68"/>
      <c r="R2013" s="68"/>
      <c r="S2013" s="886" t="e">
        <f>#REF!+Q2013+R2013</f>
        <v>#REF!</v>
      </c>
      <c r="T2013" s="256">
        <f t="shared" ref="T2013:Z2013" si="1907">SUBTOTAL(9,T2014:T2183)</f>
        <v>27780455.312876709</v>
      </c>
      <c r="U2013" s="256">
        <f t="shared" si="1907"/>
        <v>22083972.193863016</v>
      </c>
      <c r="V2013" s="256">
        <f t="shared" si="1907"/>
        <v>49864427.506739728</v>
      </c>
      <c r="W2013" s="256">
        <f t="shared" si="1907"/>
        <v>67444795.536438361</v>
      </c>
      <c r="X2013" s="256">
        <f t="shared" si="1907"/>
        <v>12105298.632931508</v>
      </c>
      <c r="Y2013" s="256">
        <f t="shared" si="1907"/>
        <v>79550094.169369861</v>
      </c>
      <c r="Z2013" s="256">
        <f t="shared" si="1907"/>
        <v>129414521.67610957</v>
      </c>
      <c r="AA2013" s="999"/>
    </row>
    <row r="2014" spans="1:27">
      <c r="A2014" s="146"/>
      <c r="B2014" s="146"/>
      <c r="C2014" s="147"/>
      <c r="D2014" s="99"/>
      <c r="E2014" s="80"/>
      <c r="F2014" s="148"/>
      <c r="G2014" s="82"/>
      <c r="H2014" s="82"/>
      <c r="I2014" s="82"/>
      <c r="J2014" s="82"/>
      <c r="K2014" s="82"/>
      <c r="L2014" s="62"/>
      <c r="M2014" s="574">
        <f>'KL TTHT CV DOT 2'!P2013</f>
        <v>0</v>
      </c>
      <c r="N2014" s="574">
        <f>'KL TTHT CV DOT 2'!Q2013</f>
        <v>0</v>
      </c>
      <c r="O2014" s="574">
        <f t="shared" si="1874"/>
        <v>0</v>
      </c>
      <c r="P2014" s="550">
        <f t="shared" si="1893"/>
        <v>0</v>
      </c>
      <c r="Q2014" s="62"/>
      <c r="R2014" s="62"/>
      <c r="S2014" s="550" t="e">
        <f>#REF!+Q2014+R2014</f>
        <v>#REF!</v>
      </c>
      <c r="T2014" s="266"/>
      <c r="U2014" s="266"/>
      <c r="V2014" s="255"/>
      <c r="W2014" s="266"/>
      <c r="X2014" s="266"/>
      <c r="Y2014" s="255"/>
      <c r="Z2014" s="255"/>
      <c r="AA2014" s="990"/>
    </row>
    <row r="2015" spans="1:27" outlineLevel="1">
      <c r="A2015" s="149" t="s">
        <v>288</v>
      </c>
      <c r="B2015" s="149"/>
      <c r="C2015" s="150" t="s">
        <v>176</v>
      </c>
      <c r="D2015" s="100"/>
      <c r="E2015" s="447"/>
      <c r="F2015" s="151"/>
      <c r="G2015" s="75"/>
      <c r="H2015" s="75"/>
      <c r="I2015" s="75"/>
      <c r="J2015" s="75">
        <f>SUBTOTAL(9,J2016:J2183)</f>
        <v>2135112119.45523</v>
      </c>
      <c r="K2015" s="75">
        <f>SUBTOTAL(9,K2016:K2183)</f>
        <v>210437879.89447534</v>
      </c>
      <c r="L2015" s="75">
        <f>SUBTOTAL(9,L2016:L2183)</f>
        <v>2345549999.3497057</v>
      </c>
      <c r="M2015" s="571">
        <f>'KL TTHT CV DOT 2'!P2014</f>
        <v>0</v>
      </c>
      <c r="N2015" s="571">
        <f>'KL TTHT CV DOT 2'!Q2014</f>
        <v>0</v>
      </c>
      <c r="O2015" s="571">
        <f t="shared" si="1874"/>
        <v>0</v>
      </c>
      <c r="P2015" s="555">
        <f t="shared" si="1893"/>
        <v>0</v>
      </c>
      <c r="Q2015" s="75"/>
      <c r="R2015" s="75"/>
      <c r="S2015" s="555" t="e">
        <f>#REF!+Q2015+R2015</f>
        <v>#REF!</v>
      </c>
      <c r="T2015" s="259">
        <f t="shared" ref="T2015:Z2015" si="1908">SUBTOTAL(9,T2016:T2183)</f>
        <v>27780455.312876709</v>
      </c>
      <c r="U2015" s="259">
        <f t="shared" si="1908"/>
        <v>22083972.193863016</v>
      </c>
      <c r="V2015" s="259">
        <f t="shared" si="1908"/>
        <v>49864427.506739728</v>
      </c>
      <c r="W2015" s="259">
        <f t="shared" si="1908"/>
        <v>67444795.536438361</v>
      </c>
      <c r="X2015" s="259">
        <f t="shared" si="1908"/>
        <v>12105298.632931508</v>
      </c>
      <c r="Y2015" s="259">
        <f t="shared" si="1908"/>
        <v>79550094.169369861</v>
      </c>
      <c r="Z2015" s="259">
        <f t="shared" si="1908"/>
        <v>129414521.67610957</v>
      </c>
      <c r="AA2015" s="988"/>
    </row>
    <row r="2016" spans="1:27" outlineLevel="2">
      <c r="A2016" s="137" t="s">
        <v>289</v>
      </c>
      <c r="B2016" s="137"/>
      <c r="C2016" s="138" t="s">
        <v>290</v>
      </c>
      <c r="D2016" s="94">
        <v>1</v>
      </c>
      <c r="E2016" s="70">
        <v>1</v>
      </c>
      <c r="F2016" s="139" t="s">
        <v>10</v>
      </c>
      <c r="G2016" s="71"/>
      <c r="H2016" s="71"/>
      <c r="I2016" s="71"/>
      <c r="J2016" s="82">
        <f>SUBTOTAL(9,J2017:J2049)</f>
        <v>195924697.8575342</v>
      </c>
      <c r="K2016" s="82">
        <f>SUBTOTAL(9,K2017:K2049)</f>
        <v>71484007.416188568</v>
      </c>
      <c r="L2016" s="82">
        <f>SUBTOTAL(9,L2017:L2049)</f>
        <v>267408705.27372274</v>
      </c>
      <c r="M2016" s="576">
        <f>'KL TTHT CV DOT 2'!P2015</f>
        <v>0</v>
      </c>
      <c r="N2016" s="576">
        <f>'KL TTHT CV DOT 2'!Q2015</f>
        <v>0</v>
      </c>
      <c r="O2016" s="576">
        <f t="shared" si="1874"/>
        <v>0</v>
      </c>
      <c r="P2016" s="553">
        <f t="shared" si="1893"/>
        <v>0</v>
      </c>
      <c r="Q2016" s="82"/>
      <c r="R2016" s="82"/>
      <c r="S2016" s="553" t="e">
        <f>#REF!+Q2016+R2016</f>
        <v>#REF!</v>
      </c>
      <c r="T2016" s="266">
        <f t="shared" ref="T2016:Z2016" si="1909">SUBTOTAL(9,T2017:T2049)</f>
        <v>27780455.312876709</v>
      </c>
      <c r="U2016" s="266">
        <f t="shared" si="1909"/>
        <v>22083972.193863016</v>
      </c>
      <c r="V2016" s="266">
        <f t="shared" si="1909"/>
        <v>49864427.506739728</v>
      </c>
      <c r="W2016" s="266">
        <f t="shared" si="1909"/>
        <v>16494815.056438355</v>
      </c>
      <c r="X2016" s="266">
        <f t="shared" si="1909"/>
        <v>8813298.3129315078</v>
      </c>
      <c r="Y2016" s="266">
        <f t="shared" si="1909"/>
        <v>25308113.369369864</v>
      </c>
      <c r="Z2016" s="266">
        <f t="shared" si="1909"/>
        <v>75172540.87610957</v>
      </c>
      <c r="AA2016" s="988"/>
    </row>
    <row r="2017" spans="1:27" s="11" customFormat="1" outlineLevel="3">
      <c r="A2017" s="192"/>
      <c r="B2017" s="192"/>
      <c r="C2017" s="189" t="s">
        <v>1342</v>
      </c>
      <c r="D2017" s="194">
        <v>0</v>
      </c>
      <c r="E2017" s="358">
        <v>0</v>
      </c>
      <c r="F2017" s="195" t="s">
        <v>624</v>
      </c>
      <c r="G2017" s="199">
        <v>0</v>
      </c>
      <c r="H2017" s="199">
        <v>0</v>
      </c>
      <c r="I2017" s="199">
        <f t="shared" ref="I2017:I2048" si="1910">SUM(G2017:H2017)</f>
        <v>0</v>
      </c>
      <c r="J2017" s="174">
        <f>SUBTOTAL(9,J2018:J2028)</f>
        <v>79936135.199999988</v>
      </c>
      <c r="K2017" s="174">
        <f t="shared" ref="K2017:L2017" si="1911">SUBTOTAL(9,K2018:K2028)</f>
        <v>44199519.520000003</v>
      </c>
      <c r="L2017" s="174">
        <f t="shared" si="1911"/>
        <v>124135654.72</v>
      </c>
      <c r="M2017" s="578">
        <f>'KL TTHT CV DOT 2'!P2016</f>
        <v>0</v>
      </c>
      <c r="N2017" s="578">
        <f>'KL TTHT CV DOT 2'!Q2016</f>
        <v>0</v>
      </c>
      <c r="O2017" s="578">
        <f t="shared" si="1874"/>
        <v>0</v>
      </c>
      <c r="P2017" s="558">
        <f t="shared" si="1893"/>
        <v>0</v>
      </c>
      <c r="Q2017" s="174"/>
      <c r="R2017" s="174"/>
      <c r="S2017" s="558" t="e">
        <f>#REF!+Q2017+R2017</f>
        <v>#REF!</v>
      </c>
      <c r="T2017" s="843">
        <f>SUBTOTAL(9,T2018:T2028)</f>
        <v>18290810.879999995</v>
      </c>
      <c r="U2017" s="843">
        <f t="shared" ref="U2017:V2017" si="1912">SUBTOTAL(9,U2018:U2028)</f>
        <v>13583367.655999999</v>
      </c>
      <c r="V2017" s="843">
        <f t="shared" si="1912"/>
        <v>31874178.535999998</v>
      </c>
      <c r="W2017" s="843">
        <f>SUBTOTAL(9,W2018:W2028)</f>
        <v>11755313.999999998</v>
      </c>
      <c r="X2017" s="843">
        <f t="shared" ref="X2017:Y2017" si="1913">SUBTOTAL(9,X2018:X2028)</f>
        <v>5964396.0440000007</v>
      </c>
      <c r="Y2017" s="843">
        <f t="shared" si="1913"/>
        <v>17719710.044</v>
      </c>
      <c r="Z2017" s="843">
        <f t="shared" ref="Z2017" si="1914">SUBTOTAL(9,Z2018:Z2028)</f>
        <v>49593888.579999991</v>
      </c>
      <c r="AA2017" s="988"/>
    </row>
    <row r="2018" spans="1:27" s="11" customFormat="1" outlineLevel="3">
      <c r="A2018" s="192"/>
      <c r="B2018" s="192"/>
      <c r="C2018" s="193" t="s">
        <v>1343</v>
      </c>
      <c r="D2018" s="194">
        <v>35</v>
      </c>
      <c r="E2018" s="358">
        <v>40</v>
      </c>
      <c r="F2018" s="195" t="s">
        <v>624</v>
      </c>
      <c r="G2018" s="199">
        <v>356616</v>
      </c>
      <c r="H2018" s="199">
        <v>71941.40800000001</v>
      </c>
      <c r="I2018" s="199">
        <f t="shared" si="1910"/>
        <v>428557.408</v>
      </c>
      <c r="J2018" s="199">
        <f t="shared" ref="J2018:J2048" si="1915">G2018*E2018</f>
        <v>14264640</v>
      </c>
      <c r="K2018" s="199">
        <f t="shared" ref="K2018:K2048" si="1916">H2018*E2018</f>
        <v>2877656.3200000003</v>
      </c>
      <c r="L2018" s="199">
        <f t="shared" ref="L2018:L2048" si="1917">I2018*E2018</f>
        <v>17142296.32</v>
      </c>
      <c r="M2018" s="579">
        <f>'KL TTHT CV DOT 2'!P2017</f>
        <v>0</v>
      </c>
      <c r="N2018" s="579">
        <f>'KL TTHT CV DOT 2'!Q2017</f>
        <v>0.15</v>
      </c>
      <c r="O2018" s="579">
        <f t="shared" si="1874"/>
        <v>0.15</v>
      </c>
      <c r="P2018" s="889"/>
      <c r="Q2018" s="199"/>
      <c r="R2018" s="199"/>
      <c r="S2018" s="889" t="e">
        <f>#REF!+Q2018+R2018</f>
        <v>#REF!</v>
      </c>
      <c r="T2018" s="265">
        <f t="shared" ref="T2018:T2028" si="1918">M2018*J2018</f>
        <v>0</v>
      </c>
      <c r="U2018" s="265">
        <f t="shared" ref="U2018:U2028" si="1919">M2018*K2018</f>
        <v>0</v>
      </c>
      <c r="V2018" s="265">
        <f t="shared" si="1894"/>
        <v>0</v>
      </c>
      <c r="W2018" s="265">
        <f t="shared" ref="W2018:W2028" si="1920">J2018*N2018</f>
        <v>2139696</v>
      </c>
      <c r="X2018" s="265">
        <f t="shared" ref="X2018:X2028" si="1921">K2018*N2018</f>
        <v>431648.44800000003</v>
      </c>
      <c r="Y2018" s="265">
        <f t="shared" ref="Y2018:Y2028" si="1922">W2018+X2018</f>
        <v>2571344.4479999999</v>
      </c>
      <c r="Z2018" s="265">
        <f t="shared" ref="Z2018:Z2028" si="1923">V2018+Y2018</f>
        <v>2571344.4479999999</v>
      </c>
      <c r="AA2018" s="990"/>
    </row>
    <row r="2019" spans="1:27" s="11" customFormat="1" outlineLevel="3">
      <c r="A2019" s="192"/>
      <c r="B2019" s="192"/>
      <c r="C2019" s="193" t="s">
        <v>1345</v>
      </c>
      <c r="D2019" s="194">
        <v>40</v>
      </c>
      <c r="E2019" s="358">
        <v>65</v>
      </c>
      <c r="F2019" s="195" t="s">
        <v>624</v>
      </c>
      <c r="G2019" s="199">
        <v>179337.60000000001</v>
      </c>
      <c r="H2019" s="199">
        <v>57600.928000000007</v>
      </c>
      <c r="I2019" s="199">
        <f t="shared" si="1910"/>
        <v>236938.52800000002</v>
      </c>
      <c r="J2019" s="199">
        <f t="shared" si="1915"/>
        <v>11656944</v>
      </c>
      <c r="K2019" s="199">
        <f t="shared" si="1916"/>
        <v>3744060.3200000003</v>
      </c>
      <c r="L2019" s="199">
        <f t="shared" si="1917"/>
        <v>15401004.320000002</v>
      </c>
      <c r="M2019" s="579">
        <f>'KL TTHT CV DOT 2'!P2018</f>
        <v>0.3</v>
      </c>
      <c r="N2019" s="579">
        <f>'KL TTHT CV DOT 2'!Q2018</f>
        <v>0.15</v>
      </c>
      <c r="O2019" s="579">
        <f t="shared" si="1874"/>
        <v>0.44999999999999996</v>
      </c>
      <c r="P2019" s="889"/>
      <c r="Q2019" s="199"/>
      <c r="R2019" s="199"/>
      <c r="S2019" s="889" t="e">
        <f>#REF!+Q2019+R2019</f>
        <v>#REF!</v>
      </c>
      <c r="T2019" s="265">
        <f t="shared" si="1918"/>
        <v>3497083.1999999997</v>
      </c>
      <c r="U2019" s="265">
        <f t="shared" si="1919"/>
        <v>1123218.0960000001</v>
      </c>
      <c r="V2019" s="265">
        <f t="shared" si="1894"/>
        <v>4620301.2960000001</v>
      </c>
      <c r="W2019" s="265">
        <f t="shared" si="1920"/>
        <v>1748541.5999999999</v>
      </c>
      <c r="X2019" s="265">
        <f t="shared" si="1921"/>
        <v>561609.04800000007</v>
      </c>
      <c r="Y2019" s="265">
        <f t="shared" si="1922"/>
        <v>2310150.648</v>
      </c>
      <c r="Z2019" s="265">
        <f t="shared" si="1923"/>
        <v>6930451.9440000001</v>
      </c>
      <c r="AA2019" s="990"/>
    </row>
    <row r="2020" spans="1:27" s="11" customFormat="1" outlineLevel="3">
      <c r="A2020" s="192"/>
      <c r="B2020" s="192"/>
      <c r="C2020" s="193" t="s">
        <v>1347</v>
      </c>
      <c r="D2020" s="194">
        <v>115</v>
      </c>
      <c r="E2020" s="358">
        <v>156</v>
      </c>
      <c r="F2020" s="195" t="s">
        <v>624</v>
      </c>
      <c r="G2020" s="199">
        <v>93225.600000000006</v>
      </c>
      <c r="H2020" s="199">
        <v>42504.000000000007</v>
      </c>
      <c r="I2020" s="199">
        <f t="shared" si="1910"/>
        <v>135729.60000000001</v>
      </c>
      <c r="J2020" s="199">
        <f t="shared" si="1915"/>
        <v>14543193.600000001</v>
      </c>
      <c r="K2020" s="199">
        <f t="shared" si="1916"/>
        <v>6630624.0000000009</v>
      </c>
      <c r="L2020" s="199">
        <f t="shared" si="1917"/>
        <v>21173817.600000001</v>
      </c>
      <c r="M2020" s="579">
        <f>'KL TTHT CV DOT 2'!P2019</f>
        <v>0.3</v>
      </c>
      <c r="N2020" s="579">
        <f>'KL TTHT CV DOT 2'!Q2019</f>
        <v>0.15</v>
      </c>
      <c r="O2020" s="579">
        <f t="shared" si="1874"/>
        <v>0.44999999999999996</v>
      </c>
      <c r="P2020" s="889"/>
      <c r="Q2020" s="199"/>
      <c r="R2020" s="199"/>
      <c r="S2020" s="889" t="e">
        <f>#REF!+Q2020+R2020</f>
        <v>#REF!</v>
      </c>
      <c r="T2020" s="265">
        <f t="shared" si="1918"/>
        <v>4362958.08</v>
      </c>
      <c r="U2020" s="265">
        <f t="shared" si="1919"/>
        <v>1989187.2000000002</v>
      </c>
      <c r="V2020" s="265">
        <f t="shared" si="1894"/>
        <v>6352145.2800000003</v>
      </c>
      <c r="W2020" s="265">
        <f t="shared" si="1920"/>
        <v>2181479.04</v>
      </c>
      <c r="X2020" s="265">
        <f t="shared" si="1921"/>
        <v>994593.60000000009</v>
      </c>
      <c r="Y2020" s="265">
        <f t="shared" si="1922"/>
        <v>3176072.64</v>
      </c>
      <c r="Z2020" s="265">
        <f t="shared" si="1923"/>
        <v>9528217.9199999999</v>
      </c>
      <c r="AA2020" s="990"/>
    </row>
    <row r="2021" spans="1:27" s="11" customFormat="1" outlineLevel="3">
      <c r="A2021" s="192"/>
      <c r="B2021" s="192"/>
      <c r="C2021" s="193" t="s">
        <v>1349</v>
      </c>
      <c r="D2021" s="194">
        <v>185</v>
      </c>
      <c r="E2021" s="358">
        <v>209</v>
      </c>
      <c r="F2021" s="195" t="s">
        <v>624</v>
      </c>
      <c r="G2021" s="199">
        <v>65145.600000000006</v>
      </c>
      <c r="H2021" s="199">
        <v>36064</v>
      </c>
      <c r="I2021" s="199">
        <f t="shared" si="1910"/>
        <v>101209.60000000001</v>
      </c>
      <c r="J2021" s="199">
        <f t="shared" si="1915"/>
        <v>13615430.4</v>
      </c>
      <c r="K2021" s="199">
        <f t="shared" si="1916"/>
        <v>7537376</v>
      </c>
      <c r="L2021" s="199">
        <f t="shared" si="1917"/>
        <v>21152806.400000002</v>
      </c>
      <c r="M2021" s="579">
        <f>'KL TTHT CV DOT 2'!P2020</f>
        <v>0.3</v>
      </c>
      <c r="N2021" s="579">
        <f>'KL TTHT CV DOT 2'!Q2020</f>
        <v>0.15</v>
      </c>
      <c r="O2021" s="579">
        <f t="shared" si="1874"/>
        <v>0.44999999999999996</v>
      </c>
      <c r="P2021" s="889"/>
      <c r="Q2021" s="199"/>
      <c r="R2021" s="199"/>
      <c r="S2021" s="889" t="e">
        <f>#REF!+Q2021+R2021</f>
        <v>#REF!</v>
      </c>
      <c r="T2021" s="265">
        <f t="shared" si="1918"/>
        <v>4084629.12</v>
      </c>
      <c r="U2021" s="265">
        <f t="shared" si="1919"/>
        <v>2261212.7999999998</v>
      </c>
      <c r="V2021" s="265">
        <f t="shared" si="1894"/>
        <v>6345841.9199999999</v>
      </c>
      <c r="W2021" s="265">
        <f t="shared" si="1920"/>
        <v>2042314.56</v>
      </c>
      <c r="X2021" s="265">
        <f t="shared" si="1921"/>
        <v>1130606.3999999999</v>
      </c>
      <c r="Y2021" s="265">
        <f t="shared" si="1922"/>
        <v>3172920.96</v>
      </c>
      <c r="Z2021" s="265">
        <f t="shared" si="1923"/>
        <v>9518762.879999999</v>
      </c>
      <c r="AA2021" s="990"/>
    </row>
    <row r="2022" spans="1:27" s="11" customFormat="1" outlineLevel="3">
      <c r="A2022" s="192"/>
      <c r="B2022" s="192"/>
      <c r="C2022" s="193" t="s">
        <v>1351</v>
      </c>
      <c r="D2022" s="194">
        <v>153</v>
      </c>
      <c r="E2022" s="358">
        <v>187</v>
      </c>
      <c r="F2022" s="195" t="s">
        <v>624</v>
      </c>
      <c r="G2022" s="199">
        <v>29858.400000000001</v>
      </c>
      <c r="H2022" s="199">
        <v>24884.160000000003</v>
      </c>
      <c r="I2022" s="199">
        <f t="shared" si="1910"/>
        <v>54742.560000000005</v>
      </c>
      <c r="J2022" s="199">
        <f t="shared" si="1915"/>
        <v>5583520.7999999998</v>
      </c>
      <c r="K2022" s="199">
        <f t="shared" si="1916"/>
        <v>4653337.9200000009</v>
      </c>
      <c r="L2022" s="199">
        <f t="shared" si="1917"/>
        <v>10236858.720000001</v>
      </c>
      <c r="M2022" s="579">
        <f>'KL TTHT CV DOT 2'!P2021</f>
        <v>0.3</v>
      </c>
      <c r="N2022" s="579">
        <f>'KL TTHT CV DOT 2'!Q2021</f>
        <v>0.15</v>
      </c>
      <c r="O2022" s="579">
        <f t="shared" si="1874"/>
        <v>0.44999999999999996</v>
      </c>
      <c r="P2022" s="889"/>
      <c r="Q2022" s="199"/>
      <c r="R2022" s="199"/>
      <c r="S2022" s="889" t="e">
        <f>#REF!+Q2022+R2022</f>
        <v>#REF!</v>
      </c>
      <c r="T2022" s="265">
        <f t="shared" si="1918"/>
        <v>1675056.24</v>
      </c>
      <c r="U2022" s="265">
        <f t="shared" si="1919"/>
        <v>1396001.3760000002</v>
      </c>
      <c r="V2022" s="265">
        <f t="shared" si="1894"/>
        <v>3071057.6160000004</v>
      </c>
      <c r="W2022" s="265">
        <f t="shared" si="1920"/>
        <v>837528.12</v>
      </c>
      <c r="X2022" s="265">
        <f t="shared" si="1921"/>
        <v>698000.68800000008</v>
      </c>
      <c r="Y2022" s="265">
        <f t="shared" si="1922"/>
        <v>1535528.8080000002</v>
      </c>
      <c r="Z2022" s="265">
        <f t="shared" si="1923"/>
        <v>4606586.4240000006</v>
      </c>
      <c r="AA2022" s="990"/>
    </row>
    <row r="2023" spans="1:27" s="11" customFormat="1" outlineLevel="3">
      <c r="A2023" s="192"/>
      <c r="B2023" s="192"/>
      <c r="C2023" s="193" t="s">
        <v>1353</v>
      </c>
      <c r="D2023" s="194">
        <v>65</v>
      </c>
      <c r="E2023" s="358">
        <v>68</v>
      </c>
      <c r="F2023" s="195" t="s">
        <v>624</v>
      </c>
      <c r="G2023" s="199">
        <v>21528</v>
      </c>
      <c r="H2023" s="199">
        <v>17851.68</v>
      </c>
      <c r="I2023" s="199">
        <f t="shared" si="1910"/>
        <v>39379.68</v>
      </c>
      <c r="J2023" s="199">
        <f t="shared" si="1915"/>
        <v>1463904</v>
      </c>
      <c r="K2023" s="199">
        <f t="shared" si="1916"/>
        <v>1213914.24</v>
      </c>
      <c r="L2023" s="199">
        <f t="shared" si="1917"/>
        <v>2677818.2400000002</v>
      </c>
      <c r="M2023" s="579">
        <f>'KL TTHT CV DOT 2'!P2022</f>
        <v>0.3</v>
      </c>
      <c r="N2023" s="579">
        <f>'KL TTHT CV DOT 2'!Q2022</f>
        <v>0.15</v>
      </c>
      <c r="O2023" s="579">
        <f t="shared" si="1874"/>
        <v>0.44999999999999996</v>
      </c>
      <c r="P2023" s="889"/>
      <c r="Q2023" s="199"/>
      <c r="R2023" s="199"/>
      <c r="S2023" s="889" t="e">
        <f>#REF!+Q2023+R2023</f>
        <v>#REF!</v>
      </c>
      <c r="T2023" s="265">
        <f t="shared" si="1918"/>
        <v>439171.2</v>
      </c>
      <c r="U2023" s="265">
        <f t="shared" si="1919"/>
        <v>364174.272</v>
      </c>
      <c r="V2023" s="265">
        <f t="shared" si="1894"/>
        <v>803345.47200000007</v>
      </c>
      <c r="W2023" s="265">
        <f t="shared" si="1920"/>
        <v>219585.6</v>
      </c>
      <c r="X2023" s="265">
        <f t="shared" si="1921"/>
        <v>182087.136</v>
      </c>
      <c r="Y2023" s="265">
        <f t="shared" si="1922"/>
        <v>401672.73600000003</v>
      </c>
      <c r="Z2023" s="265">
        <f t="shared" si="1923"/>
        <v>1205018.2080000001</v>
      </c>
      <c r="AA2023" s="990"/>
    </row>
    <row r="2024" spans="1:27" s="11" customFormat="1" outlineLevel="3">
      <c r="A2024" s="192"/>
      <c r="B2024" s="192"/>
      <c r="C2024" s="193" t="s">
        <v>1354</v>
      </c>
      <c r="D2024" s="194">
        <v>1</v>
      </c>
      <c r="E2024" s="358">
        <v>1</v>
      </c>
      <c r="F2024" s="195" t="s">
        <v>619</v>
      </c>
      <c r="G2024" s="199">
        <v>14106376.799999999</v>
      </c>
      <c r="H2024" s="199">
        <v>4231913.0399999991</v>
      </c>
      <c r="I2024" s="199">
        <f t="shared" si="1910"/>
        <v>18338289.839999996</v>
      </c>
      <c r="J2024" s="199">
        <f t="shared" si="1915"/>
        <v>14106376.799999999</v>
      </c>
      <c r="K2024" s="199">
        <f t="shared" si="1916"/>
        <v>4231913.0399999991</v>
      </c>
      <c r="L2024" s="199">
        <f t="shared" si="1917"/>
        <v>18338289.839999996</v>
      </c>
      <c r="M2024" s="579">
        <f>'KL TTHT CV DOT 2'!P2023</f>
        <v>0.3</v>
      </c>
      <c r="N2024" s="579">
        <f>'KL TTHT CV DOT 2'!Q2023</f>
        <v>0.15</v>
      </c>
      <c r="O2024" s="579">
        <f t="shared" si="1874"/>
        <v>0.44999999999999996</v>
      </c>
      <c r="P2024" s="889"/>
      <c r="Q2024" s="199"/>
      <c r="R2024" s="199"/>
      <c r="S2024" s="889" t="e">
        <f>#REF!+Q2024+R2024</f>
        <v>#REF!</v>
      </c>
      <c r="T2024" s="265">
        <f t="shared" si="1918"/>
        <v>4231913.0399999991</v>
      </c>
      <c r="U2024" s="265">
        <f t="shared" si="1919"/>
        <v>1269573.9119999998</v>
      </c>
      <c r="V2024" s="265">
        <f t="shared" si="1894"/>
        <v>5501486.9519999987</v>
      </c>
      <c r="W2024" s="265">
        <f t="shared" si="1920"/>
        <v>2115956.5199999996</v>
      </c>
      <c r="X2024" s="265">
        <f t="shared" si="1921"/>
        <v>634786.95599999989</v>
      </c>
      <c r="Y2024" s="265">
        <f t="shared" si="1922"/>
        <v>2750743.4759999993</v>
      </c>
      <c r="Z2024" s="265">
        <f t="shared" si="1923"/>
        <v>8252230.4279999975</v>
      </c>
      <c r="AA2024" s="990"/>
    </row>
    <row r="2025" spans="1:27" s="11" customFormat="1" outlineLevel="3">
      <c r="A2025" s="192"/>
      <c r="B2025" s="192"/>
      <c r="C2025" s="193" t="s">
        <v>1355</v>
      </c>
      <c r="D2025" s="194">
        <v>37</v>
      </c>
      <c r="E2025" s="358">
        <v>37</v>
      </c>
      <c r="F2025" s="195" t="s">
        <v>1104</v>
      </c>
      <c r="G2025" s="199">
        <v>0</v>
      </c>
      <c r="H2025" s="199">
        <v>200000</v>
      </c>
      <c r="I2025" s="199">
        <f t="shared" si="1910"/>
        <v>200000</v>
      </c>
      <c r="J2025" s="199">
        <f t="shared" si="1915"/>
        <v>0</v>
      </c>
      <c r="K2025" s="199">
        <f t="shared" si="1916"/>
        <v>7400000</v>
      </c>
      <c r="L2025" s="199">
        <f t="shared" si="1917"/>
        <v>7400000</v>
      </c>
      <c r="M2025" s="579">
        <f>'KL TTHT CV DOT 2'!P2024</f>
        <v>0.7</v>
      </c>
      <c r="N2025" s="579">
        <f>'KL TTHT CV DOT 2'!Q2024</f>
        <v>0.1</v>
      </c>
      <c r="O2025" s="579">
        <f t="shared" si="1874"/>
        <v>0.79999999999999993</v>
      </c>
      <c r="P2025" s="889"/>
      <c r="Q2025" s="199"/>
      <c r="R2025" s="199"/>
      <c r="S2025" s="889" t="e">
        <f>#REF!+Q2025+R2025</f>
        <v>#REF!</v>
      </c>
      <c r="T2025" s="265">
        <f t="shared" si="1918"/>
        <v>0</v>
      </c>
      <c r="U2025" s="265">
        <f t="shared" si="1919"/>
        <v>5180000</v>
      </c>
      <c r="V2025" s="265">
        <f t="shared" si="1894"/>
        <v>5180000</v>
      </c>
      <c r="W2025" s="265">
        <f t="shared" si="1920"/>
        <v>0</v>
      </c>
      <c r="X2025" s="265">
        <f t="shared" si="1921"/>
        <v>740000</v>
      </c>
      <c r="Y2025" s="265">
        <f t="shared" si="1922"/>
        <v>740000</v>
      </c>
      <c r="Z2025" s="265">
        <f t="shared" si="1923"/>
        <v>5920000</v>
      </c>
      <c r="AA2025" s="990"/>
    </row>
    <row r="2026" spans="1:27" s="11" customFormat="1" outlineLevel="3">
      <c r="A2026" s="192"/>
      <c r="B2026" s="192"/>
      <c r="C2026" s="193" t="s">
        <v>1356</v>
      </c>
      <c r="D2026" s="194">
        <v>1</v>
      </c>
      <c r="E2026" s="358">
        <v>1</v>
      </c>
      <c r="F2026" s="195" t="s">
        <v>619</v>
      </c>
      <c r="G2026" s="199">
        <v>0</v>
      </c>
      <c r="H2026" s="199">
        <v>3000000</v>
      </c>
      <c r="I2026" s="199">
        <f t="shared" si="1910"/>
        <v>3000000</v>
      </c>
      <c r="J2026" s="199">
        <f t="shared" si="1915"/>
        <v>0</v>
      </c>
      <c r="K2026" s="199">
        <f t="shared" si="1916"/>
        <v>3000000</v>
      </c>
      <c r="L2026" s="199">
        <f t="shared" si="1917"/>
        <v>3000000</v>
      </c>
      <c r="M2026" s="579">
        <f>'KL TTHT CV DOT 2'!P2025</f>
        <v>0</v>
      </c>
      <c r="N2026" s="579">
        <f>'KL TTHT CV DOT 2'!Q2025</f>
        <v>0.1</v>
      </c>
      <c r="O2026" s="579">
        <f t="shared" si="1874"/>
        <v>0.1</v>
      </c>
      <c r="P2026" s="889"/>
      <c r="Q2026" s="199"/>
      <c r="R2026" s="199"/>
      <c r="S2026" s="889" t="e">
        <f>#REF!+Q2026+R2026</f>
        <v>#REF!</v>
      </c>
      <c r="T2026" s="265">
        <f t="shared" si="1918"/>
        <v>0</v>
      </c>
      <c r="U2026" s="265">
        <f t="shared" si="1919"/>
        <v>0</v>
      </c>
      <c r="V2026" s="265">
        <f t="shared" si="1894"/>
        <v>0</v>
      </c>
      <c r="W2026" s="265">
        <f t="shared" si="1920"/>
        <v>0</v>
      </c>
      <c r="X2026" s="265">
        <f t="shared" si="1921"/>
        <v>300000</v>
      </c>
      <c r="Y2026" s="265">
        <f t="shared" si="1922"/>
        <v>300000</v>
      </c>
      <c r="Z2026" s="265">
        <f t="shared" si="1923"/>
        <v>300000</v>
      </c>
      <c r="AA2026" s="990"/>
    </row>
    <row r="2027" spans="1:27" s="11" customFormat="1" outlineLevel="3">
      <c r="A2027" s="192"/>
      <c r="B2027" s="192"/>
      <c r="C2027" s="193" t="s">
        <v>1357</v>
      </c>
      <c r="D2027" s="194">
        <v>1</v>
      </c>
      <c r="E2027" s="358">
        <v>1</v>
      </c>
      <c r="F2027" s="195" t="s">
        <v>619</v>
      </c>
      <c r="G2027" s="199">
        <v>0</v>
      </c>
      <c r="H2027" s="199">
        <v>1500000</v>
      </c>
      <c r="I2027" s="199">
        <f t="shared" si="1910"/>
        <v>1500000</v>
      </c>
      <c r="J2027" s="199">
        <f t="shared" si="1915"/>
        <v>0</v>
      </c>
      <c r="K2027" s="199">
        <f t="shared" si="1916"/>
        <v>1500000</v>
      </c>
      <c r="L2027" s="199">
        <f t="shared" si="1917"/>
        <v>1500000</v>
      </c>
      <c r="M2027" s="579">
        <f>'KL TTHT CV DOT 2'!P2026</f>
        <v>0</v>
      </c>
      <c r="N2027" s="579">
        <f>'KL TTHT CV DOT 2'!Q2026</f>
        <v>0.1</v>
      </c>
      <c r="O2027" s="579">
        <f t="shared" si="1874"/>
        <v>0.1</v>
      </c>
      <c r="P2027" s="889"/>
      <c r="Q2027" s="199"/>
      <c r="R2027" s="199"/>
      <c r="S2027" s="889" t="e">
        <f>#REF!+Q2027+R2027</f>
        <v>#REF!</v>
      </c>
      <c r="T2027" s="265">
        <f t="shared" si="1918"/>
        <v>0</v>
      </c>
      <c r="U2027" s="265">
        <f t="shared" si="1919"/>
        <v>0</v>
      </c>
      <c r="V2027" s="265">
        <f t="shared" si="1894"/>
        <v>0</v>
      </c>
      <c r="W2027" s="265">
        <f t="shared" si="1920"/>
        <v>0</v>
      </c>
      <c r="X2027" s="265">
        <f t="shared" si="1921"/>
        <v>150000</v>
      </c>
      <c r="Y2027" s="265">
        <f t="shared" si="1922"/>
        <v>150000</v>
      </c>
      <c r="Z2027" s="265">
        <f t="shared" si="1923"/>
        <v>150000</v>
      </c>
      <c r="AA2027" s="990"/>
    </row>
    <row r="2028" spans="1:27" s="11" customFormat="1" outlineLevel="3">
      <c r="A2028" s="192"/>
      <c r="B2028" s="192"/>
      <c r="C2028" s="193" t="s">
        <v>657</v>
      </c>
      <c r="D2028" s="194">
        <v>1</v>
      </c>
      <c r="E2028" s="358">
        <v>1</v>
      </c>
      <c r="F2028" s="195" t="s">
        <v>619</v>
      </c>
      <c r="G2028" s="199">
        <v>4702125.6000000006</v>
      </c>
      <c r="H2028" s="199">
        <v>1410637.6800000002</v>
      </c>
      <c r="I2028" s="199">
        <f t="shared" si="1910"/>
        <v>6112763.2800000012</v>
      </c>
      <c r="J2028" s="199">
        <f t="shared" si="1915"/>
        <v>4702125.6000000006</v>
      </c>
      <c r="K2028" s="199">
        <f t="shared" si="1916"/>
        <v>1410637.6800000002</v>
      </c>
      <c r="L2028" s="199">
        <f t="shared" si="1917"/>
        <v>6112763.2800000012</v>
      </c>
      <c r="M2028" s="579">
        <f>'KL TTHT CV DOT 2'!P2027</f>
        <v>0</v>
      </c>
      <c r="N2028" s="579">
        <f>'KL TTHT CV DOT 2'!Q2027</f>
        <v>0.1</v>
      </c>
      <c r="O2028" s="579">
        <f t="shared" si="1874"/>
        <v>0.1</v>
      </c>
      <c r="P2028" s="889"/>
      <c r="Q2028" s="199"/>
      <c r="R2028" s="199"/>
      <c r="S2028" s="889" t="e">
        <f>#REF!+Q2028+R2028</f>
        <v>#REF!</v>
      </c>
      <c r="T2028" s="265">
        <f t="shared" si="1918"/>
        <v>0</v>
      </c>
      <c r="U2028" s="265">
        <f t="shared" si="1919"/>
        <v>0</v>
      </c>
      <c r="V2028" s="265">
        <f t="shared" si="1894"/>
        <v>0</v>
      </c>
      <c r="W2028" s="265">
        <f t="shared" si="1920"/>
        <v>470212.56000000006</v>
      </c>
      <c r="X2028" s="265">
        <f t="shared" si="1921"/>
        <v>141063.76800000001</v>
      </c>
      <c r="Y2028" s="265">
        <f t="shared" si="1922"/>
        <v>611276.3280000001</v>
      </c>
      <c r="Z2028" s="265">
        <f t="shared" si="1923"/>
        <v>611276.3280000001</v>
      </c>
      <c r="AA2028" s="990"/>
    </row>
    <row r="2029" spans="1:27" s="11" customFormat="1" outlineLevel="3">
      <c r="A2029" s="192"/>
      <c r="B2029" s="192"/>
      <c r="C2029" s="189" t="s">
        <v>1333</v>
      </c>
      <c r="D2029" s="194">
        <v>0</v>
      </c>
      <c r="E2029" s="358"/>
      <c r="F2029" s="195" t="s">
        <v>624</v>
      </c>
      <c r="G2029" s="199"/>
      <c r="H2029" s="199"/>
      <c r="I2029" s="199"/>
      <c r="J2029" s="174">
        <f>SUBTOTAL(9,J2030:J2049)</f>
        <v>115988562.65753426</v>
      </c>
      <c r="K2029" s="174">
        <f t="shared" ref="K2029:L2029" si="1924">SUBTOTAL(9,K2030:K2049)</f>
        <v>27284487.896188557</v>
      </c>
      <c r="L2029" s="174">
        <f t="shared" si="1924"/>
        <v>143273050.5537228</v>
      </c>
      <c r="M2029" s="578">
        <f>'KL TTHT CV DOT 2'!P2028</f>
        <v>0</v>
      </c>
      <c r="N2029" s="578">
        <f>'KL TTHT CV DOT 2'!Q2028</f>
        <v>0</v>
      </c>
      <c r="O2029" s="578">
        <f t="shared" si="1874"/>
        <v>0</v>
      </c>
      <c r="P2029" s="558"/>
      <c r="Q2029" s="174"/>
      <c r="R2029" s="174"/>
      <c r="S2029" s="558" t="e">
        <f>#REF!+Q2029+R2029</f>
        <v>#REF!</v>
      </c>
      <c r="T2029" s="843">
        <f>SUBTOTAL(9,T2030:T2049)</f>
        <v>9489644.4328767117</v>
      </c>
      <c r="U2029" s="843">
        <f t="shared" ref="U2029:V2029" si="1925">SUBTOTAL(9,U2030:U2049)</f>
        <v>8500604.5378630124</v>
      </c>
      <c r="V2029" s="843">
        <f t="shared" si="1925"/>
        <v>17990248.970739726</v>
      </c>
      <c r="W2029" s="843">
        <f>SUBTOTAL(9,W2030:W2049)</f>
        <v>4739501.0564383557</v>
      </c>
      <c r="X2029" s="843">
        <f t="shared" ref="X2029:Y2029" si="1926">SUBTOTAL(9,X2030:X2049)</f>
        <v>2848902.2689315067</v>
      </c>
      <c r="Y2029" s="843">
        <f t="shared" si="1926"/>
        <v>7588403.3253698638</v>
      </c>
      <c r="Z2029" s="843">
        <f t="shared" ref="Z2029" si="1927">SUBTOTAL(9,Z2030:Z2049)</f>
        <v>25578652.296109591</v>
      </c>
      <c r="AA2029" s="988"/>
    </row>
    <row r="2030" spans="1:27" s="11" customFormat="1" ht="25.5" customHeight="1" outlineLevel="3">
      <c r="A2030" s="192"/>
      <c r="B2030" s="192"/>
      <c r="C2030" s="193" t="s">
        <v>1358</v>
      </c>
      <c r="D2030" s="194">
        <v>2</v>
      </c>
      <c r="E2030" s="358">
        <v>2</v>
      </c>
      <c r="F2030" s="195" t="s">
        <v>660</v>
      </c>
      <c r="G2030" s="199">
        <v>19613000</v>
      </c>
      <c r="H2030" s="199">
        <v>616000.00000000012</v>
      </c>
      <c r="I2030" s="199">
        <f t="shared" ref="I2030" si="1928">SUM(G2030:H2030)</f>
        <v>20229000</v>
      </c>
      <c r="J2030" s="199">
        <f t="shared" ref="J2030:J2038" si="1929">G2030*E2030</f>
        <v>39226000</v>
      </c>
      <c r="K2030" s="199">
        <f t="shared" ref="K2030:K2038" si="1930">H2030*E2030</f>
        <v>1232000.0000000002</v>
      </c>
      <c r="L2030" s="199">
        <f t="shared" ref="L2030:L2038" si="1931">I2030*E2030</f>
        <v>40458000</v>
      </c>
      <c r="M2030" s="579">
        <f>'KL TTHT CV DOT 2'!P2029</f>
        <v>0</v>
      </c>
      <c r="N2030" s="579">
        <f>'KL TTHT CV DOT 2'!Q2029</f>
        <v>0</v>
      </c>
      <c r="O2030" s="579">
        <f t="shared" si="1874"/>
        <v>0</v>
      </c>
      <c r="P2030" s="554"/>
      <c r="Q2030" s="199"/>
      <c r="R2030" s="199"/>
      <c r="S2030" s="554" t="e">
        <f>#REF!+Q2030+R2030</f>
        <v>#REF!</v>
      </c>
      <c r="T2030" s="265">
        <f t="shared" ref="T2030:T2049" si="1932">M2030*J2030</f>
        <v>0</v>
      </c>
      <c r="U2030" s="265">
        <f t="shared" ref="U2030:U2049" si="1933">M2030*K2030</f>
        <v>0</v>
      </c>
      <c r="V2030" s="265">
        <f t="shared" si="1894"/>
        <v>0</v>
      </c>
      <c r="W2030" s="265">
        <f t="shared" ref="W2030:W2049" si="1934">J2030*N2030</f>
        <v>0</v>
      </c>
      <c r="X2030" s="265">
        <f t="shared" ref="X2030:X2049" si="1935">K2030*N2030</f>
        <v>0</v>
      </c>
      <c r="Y2030" s="265">
        <f t="shared" ref="Y2030:Y2049" si="1936">W2030+X2030</f>
        <v>0</v>
      </c>
      <c r="Z2030" s="265">
        <f t="shared" ref="Z2030:Z2049" si="1937">V2030+Y2030</f>
        <v>0</v>
      </c>
      <c r="AA2030" s="990"/>
    </row>
    <row r="2031" spans="1:27" s="11" customFormat="1" ht="25.5" customHeight="1" outlineLevel="3">
      <c r="A2031" s="192"/>
      <c r="B2031" s="192"/>
      <c r="C2031" s="193" t="s">
        <v>1360</v>
      </c>
      <c r="D2031" s="194">
        <v>2</v>
      </c>
      <c r="E2031" s="358">
        <v>2</v>
      </c>
      <c r="F2031" s="195" t="s">
        <v>660</v>
      </c>
      <c r="G2031" s="199">
        <v>4488000</v>
      </c>
      <c r="H2031" s="199">
        <v>0</v>
      </c>
      <c r="I2031" s="199">
        <f t="shared" ref="I2031:I2038" si="1938">SUM(G2031:H2031)</f>
        <v>4488000</v>
      </c>
      <c r="J2031" s="199">
        <f t="shared" si="1929"/>
        <v>8976000</v>
      </c>
      <c r="K2031" s="199">
        <f t="shared" si="1930"/>
        <v>0</v>
      </c>
      <c r="L2031" s="199">
        <f t="shared" si="1931"/>
        <v>8976000</v>
      </c>
      <c r="M2031" s="579">
        <f>'KL TTHT CV DOT 2'!P2030</f>
        <v>0</v>
      </c>
      <c r="N2031" s="579">
        <f>'KL TTHT CV DOT 2'!Q2030</f>
        <v>0</v>
      </c>
      <c r="O2031" s="579">
        <f t="shared" si="1874"/>
        <v>0</v>
      </c>
      <c r="P2031" s="554"/>
      <c r="Q2031" s="199"/>
      <c r="R2031" s="199"/>
      <c r="S2031" s="554" t="e">
        <f>#REF!+Q2031+R2031</f>
        <v>#REF!</v>
      </c>
      <c r="T2031" s="265">
        <f t="shared" si="1932"/>
        <v>0</v>
      </c>
      <c r="U2031" s="265">
        <f t="shared" si="1933"/>
        <v>0</v>
      </c>
      <c r="V2031" s="265">
        <f t="shared" si="1894"/>
        <v>0</v>
      </c>
      <c r="W2031" s="265">
        <f t="shared" si="1934"/>
        <v>0</v>
      </c>
      <c r="X2031" s="265">
        <f t="shared" si="1935"/>
        <v>0</v>
      </c>
      <c r="Y2031" s="265">
        <f t="shared" si="1936"/>
        <v>0</v>
      </c>
      <c r="Z2031" s="265">
        <f t="shared" si="1937"/>
        <v>0</v>
      </c>
      <c r="AA2031" s="990"/>
    </row>
    <row r="2032" spans="1:27" s="11" customFormat="1" ht="25.5" customHeight="1" outlineLevel="3">
      <c r="A2032" s="192"/>
      <c r="B2032" s="192"/>
      <c r="C2032" s="193" t="s">
        <v>1362</v>
      </c>
      <c r="D2032" s="194">
        <v>2</v>
      </c>
      <c r="E2032" s="358">
        <v>2</v>
      </c>
      <c r="F2032" s="195" t="s">
        <v>660</v>
      </c>
      <c r="G2032" s="199">
        <v>3850000.0000000005</v>
      </c>
      <c r="H2032" s="199">
        <v>0</v>
      </c>
      <c r="I2032" s="199">
        <f t="shared" si="1938"/>
        <v>3850000.0000000005</v>
      </c>
      <c r="J2032" s="199">
        <f t="shared" si="1929"/>
        <v>7700000.0000000009</v>
      </c>
      <c r="K2032" s="199">
        <f t="shared" si="1930"/>
        <v>0</v>
      </c>
      <c r="L2032" s="199">
        <f t="shared" si="1931"/>
        <v>7700000.0000000009</v>
      </c>
      <c r="M2032" s="579">
        <f>'KL TTHT CV DOT 2'!P2031</f>
        <v>0</v>
      </c>
      <c r="N2032" s="579">
        <f>'KL TTHT CV DOT 2'!Q2031</f>
        <v>0</v>
      </c>
      <c r="O2032" s="579">
        <f t="shared" si="1874"/>
        <v>0</v>
      </c>
      <c r="P2032" s="554"/>
      <c r="Q2032" s="199"/>
      <c r="R2032" s="199"/>
      <c r="S2032" s="554" t="e">
        <f>#REF!+Q2032+R2032</f>
        <v>#REF!</v>
      </c>
      <c r="T2032" s="265">
        <f t="shared" si="1932"/>
        <v>0</v>
      </c>
      <c r="U2032" s="265">
        <f t="shared" si="1933"/>
        <v>0</v>
      </c>
      <c r="V2032" s="265">
        <f t="shared" si="1894"/>
        <v>0</v>
      </c>
      <c r="W2032" s="265">
        <f t="shared" si="1934"/>
        <v>0</v>
      </c>
      <c r="X2032" s="265">
        <f t="shared" si="1935"/>
        <v>0</v>
      </c>
      <c r="Y2032" s="265">
        <f t="shared" si="1936"/>
        <v>0</v>
      </c>
      <c r="Z2032" s="265">
        <f t="shared" si="1937"/>
        <v>0</v>
      </c>
      <c r="AA2032" s="990"/>
    </row>
    <row r="2033" spans="1:27" s="11" customFormat="1" ht="25.5" customHeight="1" outlineLevel="3">
      <c r="A2033" s="192"/>
      <c r="B2033" s="192"/>
      <c r="C2033" s="193" t="s">
        <v>1363</v>
      </c>
      <c r="D2033" s="194">
        <v>2</v>
      </c>
      <c r="E2033" s="358">
        <v>2</v>
      </c>
      <c r="F2033" s="195" t="s">
        <v>660</v>
      </c>
      <c r="G2033" s="199">
        <v>3850000.0000000005</v>
      </c>
      <c r="H2033" s="199">
        <v>168000.00000000003</v>
      </c>
      <c r="I2033" s="199">
        <f t="shared" si="1938"/>
        <v>4018000.0000000005</v>
      </c>
      <c r="J2033" s="199">
        <f t="shared" si="1929"/>
        <v>7700000.0000000009</v>
      </c>
      <c r="K2033" s="199">
        <f t="shared" si="1930"/>
        <v>336000.00000000006</v>
      </c>
      <c r="L2033" s="199">
        <f t="shared" si="1931"/>
        <v>8036000.0000000009</v>
      </c>
      <c r="M2033" s="579">
        <f>'KL TTHT CV DOT 2'!P2032</f>
        <v>0</v>
      </c>
      <c r="N2033" s="579">
        <f>'KL TTHT CV DOT 2'!Q2032</f>
        <v>0</v>
      </c>
      <c r="O2033" s="579">
        <f t="shared" si="1874"/>
        <v>0</v>
      </c>
      <c r="P2033" s="554"/>
      <c r="Q2033" s="199"/>
      <c r="R2033" s="199"/>
      <c r="S2033" s="554" t="e">
        <f>#REF!+Q2033+R2033</f>
        <v>#REF!</v>
      </c>
      <c r="T2033" s="265">
        <f t="shared" si="1932"/>
        <v>0</v>
      </c>
      <c r="U2033" s="265">
        <f t="shared" si="1933"/>
        <v>0</v>
      </c>
      <c r="V2033" s="265">
        <f t="shared" si="1894"/>
        <v>0</v>
      </c>
      <c r="W2033" s="265">
        <f t="shared" si="1934"/>
        <v>0</v>
      </c>
      <c r="X2033" s="265">
        <f t="shared" si="1935"/>
        <v>0</v>
      </c>
      <c r="Y2033" s="265">
        <f t="shared" si="1936"/>
        <v>0</v>
      </c>
      <c r="Z2033" s="265">
        <f t="shared" si="1937"/>
        <v>0</v>
      </c>
      <c r="AA2033" s="990"/>
    </row>
    <row r="2034" spans="1:27" s="11" customFormat="1" ht="25.5" customHeight="1" outlineLevel="3">
      <c r="A2034" s="192"/>
      <c r="B2034" s="192"/>
      <c r="C2034" s="193" t="s">
        <v>1364</v>
      </c>
      <c r="D2034" s="194">
        <v>1</v>
      </c>
      <c r="E2034" s="358">
        <v>1</v>
      </c>
      <c r="F2034" s="195" t="s">
        <v>660</v>
      </c>
      <c r="G2034" s="199">
        <v>13420000.000000002</v>
      </c>
      <c r="H2034" s="199">
        <v>840000.00000000012</v>
      </c>
      <c r="I2034" s="199">
        <f t="shared" si="1938"/>
        <v>14260000.000000002</v>
      </c>
      <c r="J2034" s="199">
        <f t="shared" si="1929"/>
        <v>13420000.000000002</v>
      </c>
      <c r="K2034" s="199">
        <f t="shared" si="1930"/>
        <v>840000.00000000012</v>
      </c>
      <c r="L2034" s="199">
        <f t="shared" si="1931"/>
        <v>14260000.000000002</v>
      </c>
      <c r="M2034" s="579">
        <f>'KL TTHT CV DOT 2'!P2033</f>
        <v>0</v>
      </c>
      <c r="N2034" s="579">
        <f>'KL TTHT CV DOT 2'!Q2033</f>
        <v>0</v>
      </c>
      <c r="O2034" s="579">
        <f t="shared" si="1874"/>
        <v>0</v>
      </c>
      <c r="P2034" s="554"/>
      <c r="Q2034" s="199"/>
      <c r="R2034" s="199"/>
      <c r="S2034" s="554" t="e">
        <f>#REF!+Q2034+R2034</f>
        <v>#REF!</v>
      </c>
      <c r="T2034" s="265">
        <f t="shared" si="1932"/>
        <v>0</v>
      </c>
      <c r="U2034" s="265">
        <f t="shared" si="1933"/>
        <v>0</v>
      </c>
      <c r="V2034" s="265">
        <f t="shared" si="1894"/>
        <v>0</v>
      </c>
      <c r="W2034" s="265">
        <f t="shared" si="1934"/>
        <v>0</v>
      </c>
      <c r="X2034" s="265">
        <f t="shared" si="1935"/>
        <v>0</v>
      </c>
      <c r="Y2034" s="265">
        <f t="shared" si="1936"/>
        <v>0</v>
      </c>
      <c r="Z2034" s="265">
        <f t="shared" si="1937"/>
        <v>0</v>
      </c>
      <c r="AA2034" s="990"/>
    </row>
    <row r="2035" spans="1:27" s="11" customFormat="1" outlineLevel="3">
      <c r="A2035" s="192"/>
      <c r="B2035" s="192"/>
      <c r="C2035" s="192" t="s">
        <v>1365</v>
      </c>
      <c r="D2035" s="194">
        <v>1</v>
      </c>
      <c r="E2035" s="358">
        <v>1</v>
      </c>
      <c r="F2035" s="195" t="s">
        <v>660</v>
      </c>
      <c r="G2035" s="199">
        <v>174200</v>
      </c>
      <c r="H2035" s="199">
        <v>61600.000000000007</v>
      </c>
      <c r="I2035" s="199">
        <f t="shared" si="1938"/>
        <v>235800</v>
      </c>
      <c r="J2035" s="199">
        <f t="shared" si="1929"/>
        <v>174200</v>
      </c>
      <c r="K2035" s="199">
        <f t="shared" si="1930"/>
        <v>61600.000000000007</v>
      </c>
      <c r="L2035" s="199">
        <f t="shared" si="1931"/>
        <v>235800</v>
      </c>
      <c r="M2035" s="579">
        <f>'KL TTHT CV DOT 2'!P2034</f>
        <v>0</v>
      </c>
      <c r="N2035" s="579">
        <f>'KL TTHT CV DOT 2'!Q2034</f>
        <v>0</v>
      </c>
      <c r="O2035" s="579">
        <f t="shared" si="1874"/>
        <v>0</v>
      </c>
      <c r="P2035" s="554"/>
      <c r="Q2035" s="199"/>
      <c r="R2035" s="199"/>
      <c r="S2035" s="554" t="e">
        <f>#REF!+Q2035+R2035</f>
        <v>#REF!</v>
      </c>
      <c r="T2035" s="265">
        <f t="shared" si="1932"/>
        <v>0</v>
      </c>
      <c r="U2035" s="265">
        <f t="shared" si="1933"/>
        <v>0</v>
      </c>
      <c r="V2035" s="265">
        <f t="shared" si="1894"/>
        <v>0</v>
      </c>
      <c r="W2035" s="265">
        <f t="shared" si="1934"/>
        <v>0</v>
      </c>
      <c r="X2035" s="265">
        <f t="shared" si="1935"/>
        <v>0</v>
      </c>
      <c r="Y2035" s="265">
        <f t="shared" si="1936"/>
        <v>0</v>
      </c>
      <c r="Z2035" s="265">
        <f t="shared" si="1937"/>
        <v>0</v>
      </c>
      <c r="AA2035" s="990"/>
    </row>
    <row r="2036" spans="1:27" s="11" customFormat="1" outlineLevel="3">
      <c r="A2036" s="192"/>
      <c r="B2036" s="192"/>
      <c r="C2036" s="192" t="s">
        <v>1367</v>
      </c>
      <c r="D2036" s="194">
        <v>1</v>
      </c>
      <c r="E2036" s="358">
        <v>1</v>
      </c>
      <c r="F2036" s="195" t="s">
        <v>660</v>
      </c>
      <c r="G2036" s="199">
        <v>128700</v>
      </c>
      <c r="H2036" s="199">
        <v>61600.000000000007</v>
      </c>
      <c r="I2036" s="199">
        <f t="shared" si="1938"/>
        <v>190300</v>
      </c>
      <c r="J2036" s="199">
        <f t="shared" si="1929"/>
        <v>128700</v>
      </c>
      <c r="K2036" s="199">
        <f t="shared" si="1930"/>
        <v>61600.000000000007</v>
      </c>
      <c r="L2036" s="199">
        <f t="shared" si="1931"/>
        <v>190300</v>
      </c>
      <c r="M2036" s="579">
        <f>'KL TTHT CV DOT 2'!P2035</f>
        <v>0</v>
      </c>
      <c r="N2036" s="579">
        <f>'KL TTHT CV DOT 2'!Q2035</f>
        <v>0</v>
      </c>
      <c r="O2036" s="579">
        <f t="shared" si="1874"/>
        <v>0</v>
      </c>
      <c r="P2036" s="554"/>
      <c r="Q2036" s="199"/>
      <c r="R2036" s="199"/>
      <c r="S2036" s="554" t="e">
        <f>#REF!+Q2036+R2036</f>
        <v>#REF!</v>
      </c>
      <c r="T2036" s="265">
        <f t="shared" si="1932"/>
        <v>0</v>
      </c>
      <c r="U2036" s="265">
        <f t="shared" si="1933"/>
        <v>0</v>
      </c>
      <c r="V2036" s="265">
        <f t="shared" si="1894"/>
        <v>0</v>
      </c>
      <c r="W2036" s="265">
        <f t="shared" si="1934"/>
        <v>0</v>
      </c>
      <c r="X2036" s="265">
        <f t="shared" si="1935"/>
        <v>0</v>
      </c>
      <c r="Y2036" s="265">
        <f t="shared" si="1936"/>
        <v>0</v>
      </c>
      <c r="Z2036" s="265">
        <f t="shared" si="1937"/>
        <v>0</v>
      </c>
      <c r="AA2036" s="990"/>
    </row>
    <row r="2037" spans="1:27" s="11" customFormat="1" outlineLevel="3">
      <c r="A2037" s="192"/>
      <c r="B2037" s="192"/>
      <c r="C2037" s="193" t="s">
        <v>1368</v>
      </c>
      <c r="D2037" s="194">
        <v>30</v>
      </c>
      <c r="E2037" s="358">
        <v>30</v>
      </c>
      <c r="F2037" s="195" t="s">
        <v>624</v>
      </c>
      <c r="G2037" s="199">
        <v>40467</v>
      </c>
      <c r="H2037" s="199">
        <v>9350</v>
      </c>
      <c r="I2037" s="199">
        <f t="shared" si="1938"/>
        <v>49817</v>
      </c>
      <c r="J2037" s="199">
        <f t="shared" si="1929"/>
        <v>1214010</v>
      </c>
      <c r="K2037" s="199">
        <f t="shared" si="1930"/>
        <v>280500</v>
      </c>
      <c r="L2037" s="199">
        <f t="shared" si="1931"/>
        <v>1494510</v>
      </c>
      <c r="M2037" s="579">
        <f>'KL TTHT CV DOT 2'!P2036</f>
        <v>0</v>
      </c>
      <c r="N2037" s="579">
        <f>'KL TTHT CV DOT 2'!Q2036</f>
        <v>0</v>
      </c>
      <c r="O2037" s="579">
        <f t="shared" si="1874"/>
        <v>0</v>
      </c>
      <c r="P2037" s="554"/>
      <c r="Q2037" s="199"/>
      <c r="R2037" s="199"/>
      <c r="S2037" s="554" t="e">
        <f>#REF!+Q2037+R2037</f>
        <v>#REF!</v>
      </c>
      <c r="T2037" s="265">
        <f t="shared" si="1932"/>
        <v>0</v>
      </c>
      <c r="U2037" s="265">
        <f t="shared" si="1933"/>
        <v>0</v>
      </c>
      <c r="V2037" s="265">
        <f t="shared" si="1894"/>
        <v>0</v>
      </c>
      <c r="W2037" s="265">
        <f t="shared" si="1934"/>
        <v>0</v>
      </c>
      <c r="X2037" s="265">
        <f t="shared" si="1935"/>
        <v>0</v>
      </c>
      <c r="Y2037" s="265">
        <f t="shared" si="1936"/>
        <v>0</v>
      </c>
      <c r="Z2037" s="265">
        <f t="shared" si="1937"/>
        <v>0</v>
      </c>
      <c r="AA2037" s="990"/>
    </row>
    <row r="2038" spans="1:27" s="11" customFormat="1" outlineLevel="3">
      <c r="A2038" s="192"/>
      <c r="B2038" s="192"/>
      <c r="C2038" s="193" t="s">
        <v>928</v>
      </c>
      <c r="D2038" s="194">
        <v>30</v>
      </c>
      <c r="E2038" s="358">
        <v>30</v>
      </c>
      <c r="F2038" s="195" t="s">
        <v>624</v>
      </c>
      <c r="G2038" s="199">
        <v>8773.9726027397246</v>
      </c>
      <c r="H2038" s="199">
        <v>14594.016411764707</v>
      </c>
      <c r="I2038" s="199">
        <f t="shared" si="1938"/>
        <v>23367.989014504434</v>
      </c>
      <c r="J2038" s="199">
        <f t="shared" si="1929"/>
        <v>263219.17808219173</v>
      </c>
      <c r="K2038" s="199">
        <f t="shared" si="1930"/>
        <v>437820.49235294119</v>
      </c>
      <c r="L2038" s="199">
        <f t="shared" si="1931"/>
        <v>701039.67043513304</v>
      </c>
      <c r="M2038" s="579">
        <f>'KL TTHT CV DOT 2'!P2037</f>
        <v>0</v>
      </c>
      <c r="N2038" s="579">
        <f>'KL TTHT CV DOT 2'!Q2037</f>
        <v>0</v>
      </c>
      <c r="O2038" s="579">
        <f t="shared" si="1874"/>
        <v>0</v>
      </c>
      <c r="P2038" s="554"/>
      <c r="Q2038" s="199"/>
      <c r="R2038" s="199"/>
      <c r="S2038" s="554" t="e">
        <f>#REF!+Q2038+R2038</f>
        <v>#REF!</v>
      </c>
      <c r="T2038" s="265">
        <f t="shared" si="1932"/>
        <v>0</v>
      </c>
      <c r="U2038" s="265">
        <f t="shared" si="1933"/>
        <v>0</v>
      </c>
      <c r="V2038" s="265">
        <f t="shared" si="1894"/>
        <v>0</v>
      </c>
      <c r="W2038" s="265">
        <f t="shared" si="1934"/>
        <v>0</v>
      </c>
      <c r="X2038" s="265">
        <f t="shared" si="1935"/>
        <v>0</v>
      </c>
      <c r="Y2038" s="265">
        <f t="shared" si="1936"/>
        <v>0</v>
      </c>
      <c r="Z2038" s="265">
        <f t="shared" si="1937"/>
        <v>0</v>
      </c>
      <c r="AA2038" s="990"/>
    </row>
    <row r="2039" spans="1:27" outlineLevel="3">
      <c r="A2039" s="137"/>
      <c r="B2039" s="137"/>
      <c r="C2039" s="138" t="s">
        <v>1345</v>
      </c>
      <c r="D2039" s="97">
        <v>29</v>
      </c>
      <c r="E2039" s="61">
        <v>35</v>
      </c>
      <c r="F2039" s="139" t="s">
        <v>624</v>
      </c>
      <c r="G2039" s="199">
        <v>179337.60000000001</v>
      </c>
      <c r="H2039" s="199">
        <v>57600.928000000007</v>
      </c>
      <c r="I2039" s="71">
        <f t="shared" si="1910"/>
        <v>236938.52800000002</v>
      </c>
      <c r="J2039" s="71">
        <f t="shared" si="1915"/>
        <v>6276816</v>
      </c>
      <c r="K2039" s="71">
        <f t="shared" si="1916"/>
        <v>2016032.4800000002</v>
      </c>
      <c r="L2039" s="71">
        <f t="shared" si="1917"/>
        <v>8292848.4800000004</v>
      </c>
      <c r="M2039" s="579">
        <f>'KL TTHT CV DOT 2'!P2038</f>
        <v>0.3</v>
      </c>
      <c r="N2039" s="570">
        <f>'KL TTHT CV DOT 2'!Q2038</f>
        <v>0.15</v>
      </c>
      <c r="O2039" s="570">
        <f t="shared" si="1874"/>
        <v>0.44999999999999996</v>
      </c>
      <c r="P2039" s="552"/>
      <c r="Q2039" s="71"/>
      <c r="R2039" s="71"/>
      <c r="S2039" s="552" t="e">
        <f>#REF!+Q2039+R2039</f>
        <v>#REF!</v>
      </c>
      <c r="T2039" s="257">
        <f t="shared" si="1932"/>
        <v>1883044.8</v>
      </c>
      <c r="U2039" s="257">
        <f t="shared" si="1933"/>
        <v>604809.74400000006</v>
      </c>
      <c r="V2039" s="257">
        <f t="shared" si="1894"/>
        <v>2487854.5440000002</v>
      </c>
      <c r="W2039" s="257">
        <f t="shared" si="1934"/>
        <v>941522.4</v>
      </c>
      <c r="X2039" s="257">
        <f t="shared" si="1935"/>
        <v>302404.87200000003</v>
      </c>
      <c r="Y2039" s="257">
        <f t="shared" si="1936"/>
        <v>1243927.2720000001</v>
      </c>
      <c r="Z2039" s="257">
        <f t="shared" si="1937"/>
        <v>3731781.8160000006</v>
      </c>
      <c r="AA2039" s="990"/>
    </row>
    <row r="2040" spans="1:27" outlineLevel="3">
      <c r="A2040" s="137"/>
      <c r="B2040" s="137"/>
      <c r="C2040" s="138" t="s">
        <v>1347</v>
      </c>
      <c r="D2040" s="97">
        <v>39</v>
      </c>
      <c r="E2040" s="61">
        <v>45</v>
      </c>
      <c r="F2040" s="139" t="s">
        <v>624</v>
      </c>
      <c r="G2040" s="199">
        <v>93225.600000000006</v>
      </c>
      <c r="H2040" s="199">
        <v>42504.000000000007</v>
      </c>
      <c r="I2040" s="71">
        <f t="shared" si="1910"/>
        <v>135729.60000000001</v>
      </c>
      <c r="J2040" s="71">
        <f t="shared" si="1915"/>
        <v>4195152</v>
      </c>
      <c r="K2040" s="71">
        <f t="shared" si="1916"/>
        <v>1912680.0000000002</v>
      </c>
      <c r="L2040" s="71">
        <f t="shared" si="1917"/>
        <v>6107832</v>
      </c>
      <c r="M2040" s="579">
        <f>'KL TTHT CV DOT 2'!P2039</f>
        <v>0.3</v>
      </c>
      <c r="N2040" s="570">
        <f>'KL TTHT CV DOT 2'!Q2039</f>
        <v>0.15</v>
      </c>
      <c r="O2040" s="570">
        <f t="shared" si="1874"/>
        <v>0.44999999999999996</v>
      </c>
      <c r="P2040" s="552"/>
      <c r="Q2040" s="71"/>
      <c r="R2040" s="71"/>
      <c r="S2040" s="552" t="e">
        <f>#REF!+Q2040+R2040</f>
        <v>#REF!</v>
      </c>
      <c r="T2040" s="257">
        <f t="shared" si="1932"/>
        <v>1258545.5999999999</v>
      </c>
      <c r="U2040" s="257">
        <f t="shared" si="1933"/>
        <v>573804</v>
      </c>
      <c r="V2040" s="257">
        <f t="shared" si="1894"/>
        <v>1832349.5999999999</v>
      </c>
      <c r="W2040" s="257">
        <f t="shared" si="1934"/>
        <v>629272.79999999993</v>
      </c>
      <c r="X2040" s="257">
        <f t="shared" si="1935"/>
        <v>286902</v>
      </c>
      <c r="Y2040" s="257">
        <f t="shared" si="1936"/>
        <v>916174.79999999993</v>
      </c>
      <c r="Z2040" s="257">
        <f t="shared" si="1937"/>
        <v>2748524.4</v>
      </c>
      <c r="AA2040" s="990"/>
    </row>
    <row r="2041" spans="1:27" outlineLevel="3">
      <c r="A2041" s="137"/>
      <c r="B2041" s="137"/>
      <c r="C2041" s="138" t="s">
        <v>1349</v>
      </c>
      <c r="D2041" s="97">
        <v>149</v>
      </c>
      <c r="E2041" s="61">
        <v>167</v>
      </c>
      <c r="F2041" s="139" t="s">
        <v>624</v>
      </c>
      <c r="G2041" s="199">
        <v>65145.600000000006</v>
      </c>
      <c r="H2041" s="199">
        <v>36064</v>
      </c>
      <c r="I2041" s="71">
        <f t="shared" si="1910"/>
        <v>101209.60000000001</v>
      </c>
      <c r="J2041" s="71">
        <f t="shared" si="1915"/>
        <v>10879315.200000001</v>
      </c>
      <c r="K2041" s="71">
        <f t="shared" si="1916"/>
        <v>6022688</v>
      </c>
      <c r="L2041" s="71">
        <f t="shared" si="1917"/>
        <v>16902003.199999999</v>
      </c>
      <c r="M2041" s="579">
        <f>'KL TTHT CV DOT 2'!P2040</f>
        <v>0.3</v>
      </c>
      <c r="N2041" s="570">
        <f>'KL TTHT CV DOT 2'!Q2040</f>
        <v>0.15</v>
      </c>
      <c r="O2041" s="570">
        <f t="shared" ref="O2041:O2104" si="1939">M2041+N2041</f>
        <v>0.44999999999999996</v>
      </c>
      <c r="P2041" s="552"/>
      <c r="Q2041" s="71"/>
      <c r="R2041" s="71"/>
      <c r="S2041" s="552" t="e">
        <f>#REF!+Q2041+R2041</f>
        <v>#REF!</v>
      </c>
      <c r="T2041" s="257">
        <f t="shared" si="1932"/>
        <v>3263794.56</v>
      </c>
      <c r="U2041" s="257">
        <f t="shared" si="1933"/>
        <v>1806806.4</v>
      </c>
      <c r="V2041" s="257">
        <f t="shared" si="1894"/>
        <v>5070600.96</v>
      </c>
      <c r="W2041" s="257">
        <f t="shared" si="1934"/>
        <v>1631897.28</v>
      </c>
      <c r="X2041" s="257">
        <f t="shared" si="1935"/>
        <v>903403.2</v>
      </c>
      <c r="Y2041" s="257">
        <f t="shared" si="1936"/>
        <v>2535300.48</v>
      </c>
      <c r="Z2041" s="257">
        <f t="shared" si="1937"/>
        <v>7605901.4399999995</v>
      </c>
      <c r="AA2041" s="990"/>
    </row>
    <row r="2042" spans="1:27" outlineLevel="3">
      <c r="A2042" s="137"/>
      <c r="B2042" s="137"/>
      <c r="C2042" s="138" t="s">
        <v>1351</v>
      </c>
      <c r="D2042" s="97">
        <v>101</v>
      </c>
      <c r="E2042" s="61">
        <v>124</v>
      </c>
      <c r="F2042" s="139" t="s">
        <v>624</v>
      </c>
      <c r="G2042" s="199">
        <v>29858.400000000001</v>
      </c>
      <c r="H2042" s="199">
        <v>24884.160000000003</v>
      </c>
      <c r="I2042" s="71">
        <f t="shared" si="1910"/>
        <v>54742.560000000005</v>
      </c>
      <c r="J2042" s="71">
        <f t="shared" si="1915"/>
        <v>3702441.6</v>
      </c>
      <c r="K2042" s="71">
        <f t="shared" si="1916"/>
        <v>3085635.8400000003</v>
      </c>
      <c r="L2042" s="71">
        <f t="shared" si="1917"/>
        <v>6788077.4400000004</v>
      </c>
      <c r="M2042" s="579">
        <f>'KL TTHT CV DOT 2'!P2041</f>
        <v>0.3</v>
      </c>
      <c r="N2042" s="570">
        <f>'KL TTHT CV DOT 2'!Q2041</f>
        <v>0.15</v>
      </c>
      <c r="O2042" s="570">
        <f t="shared" si="1939"/>
        <v>0.44999999999999996</v>
      </c>
      <c r="P2042" s="552"/>
      <c r="Q2042" s="71"/>
      <c r="R2042" s="71"/>
      <c r="S2042" s="552" t="e">
        <f>#REF!+Q2042+R2042</f>
        <v>#REF!</v>
      </c>
      <c r="T2042" s="257">
        <f t="shared" si="1932"/>
        <v>1110732.48</v>
      </c>
      <c r="U2042" s="257">
        <f t="shared" si="1933"/>
        <v>925690.75200000009</v>
      </c>
      <c r="V2042" s="257">
        <f t="shared" si="1894"/>
        <v>2036423.2320000001</v>
      </c>
      <c r="W2042" s="257">
        <f t="shared" si="1934"/>
        <v>555366.24</v>
      </c>
      <c r="X2042" s="257">
        <f t="shared" si="1935"/>
        <v>462845.37600000005</v>
      </c>
      <c r="Y2042" s="257">
        <f t="shared" si="1936"/>
        <v>1018211.616</v>
      </c>
      <c r="Z2042" s="257">
        <f t="shared" si="1937"/>
        <v>3054634.8480000002</v>
      </c>
      <c r="AA2042" s="990"/>
    </row>
    <row r="2043" spans="1:27" outlineLevel="3">
      <c r="A2043" s="137"/>
      <c r="B2043" s="137"/>
      <c r="C2043" s="138" t="s">
        <v>1353</v>
      </c>
      <c r="D2043" s="97">
        <v>18</v>
      </c>
      <c r="E2043" s="61">
        <v>23</v>
      </c>
      <c r="F2043" s="139" t="s">
        <v>624</v>
      </c>
      <c r="G2043" s="199">
        <v>21528</v>
      </c>
      <c r="H2043" s="199">
        <v>17851.68</v>
      </c>
      <c r="I2043" s="71">
        <f t="shared" si="1910"/>
        <v>39379.68</v>
      </c>
      <c r="J2043" s="71">
        <f t="shared" si="1915"/>
        <v>495144</v>
      </c>
      <c r="K2043" s="71">
        <f t="shared" si="1916"/>
        <v>410588.64</v>
      </c>
      <c r="L2043" s="71">
        <f t="shared" si="1917"/>
        <v>905732.64</v>
      </c>
      <c r="M2043" s="579">
        <f>'KL TTHT CV DOT 2'!P2042</f>
        <v>0.3</v>
      </c>
      <c r="N2043" s="570">
        <f>'KL TTHT CV DOT 2'!Q2042</f>
        <v>0.15</v>
      </c>
      <c r="O2043" s="570">
        <f t="shared" si="1939"/>
        <v>0.44999999999999996</v>
      </c>
      <c r="P2043" s="552"/>
      <c r="Q2043" s="71"/>
      <c r="R2043" s="71"/>
      <c r="S2043" s="552" t="e">
        <f>#REF!+Q2043+R2043</f>
        <v>#REF!</v>
      </c>
      <c r="T2043" s="257">
        <f t="shared" si="1932"/>
        <v>148543.19999999998</v>
      </c>
      <c r="U2043" s="257">
        <f t="shared" si="1933"/>
        <v>123176.592</v>
      </c>
      <c r="V2043" s="257">
        <f t="shared" si="1894"/>
        <v>271719.79200000002</v>
      </c>
      <c r="W2043" s="257">
        <f t="shared" si="1934"/>
        <v>74271.599999999991</v>
      </c>
      <c r="X2043" s="257">
        <f t="shared" si="1935"/>
        <v>61588.296000000002</v>
      </c>
      <c r="Y2043" s="257">
        <f t="shared" si="1936"/>
        <v>135859.89600000001</v>
      </c>
      <c r="Z2043" s="257">
        <f t="shared" si="1937"/>
        <v>407579.68800000002</v>
      </c>
      <c r="AA2043" s="990"/>
    </row>
    <row r="2044" spans="1:27" outlineLevel="3">
      <c r="A2044" s="137"/>
      <c r="B2044" s="137"/>
      <c r="C2044" s="138" t="s">
        <v>1369</v>
      </c>
      <c r="D2044" s="97">
        <v>1</v>
      </c>
      <c r="E2044" s="61">
        <v>1</v>
      </c>
      <c r="F2044" s="139" t="s">
        <v>660</v>
      </c>
      <c r="G2044" s="199">
        <v>106423.2</v>
      </c>
      <c r="H2044" s="199">
        <v>28000.000000000004</v>
      </c>
      <c r="I2044" s="71">
        <f t="shared" si="1910"/>
        <v>134423.20000000001</v>
      </c>
      <c r="J2044" s="71">
        <f t="shared" si="1915"/>
        <v>106423.2</v>
      </c>
      <c r="K2044" s="71">
        <f t="shared" si="1916"/>
        <v>28000.000000000004</v>
      </c>
      <c r="L2044" s="71">
        <f t="shared" si="1917"/>
        <v>134423.20000000001</v>
      </c>
      <c r="M2044" s="579">
        <f>'KL TTHT CV DOT 2'!P2043</f>
        <v>0.3</v>
      </c>
      <c r="N2044" s="570">
        <f>'KL TTHT CV DOT 2'!Q2043</f>
        <v>0.1</v>
      </c>
      <c r="O2044" s="570">
        <f t="shared" si="1939"/>
        <v>0.4</v>
      </c>
      <c r="P2044" s="552"/>
      <c r="Q2044" s="71"/>
      <c r="R2044" s="71"/>
      <c r="S2044" s="552" t="e">
        <f>#REF!+Q2044+R2044</f>
        <v>#REF!</v>
      </c>
      <c r="T2044" s="257">
        <f t="shared" si="1932"/>
        <v>31926.959999999999</v>
      </c>
      <c r="U2044" s="257">
        <f t="shared" si="1933"/>
        <v>8400</v>
      </c>
      <c r="V2044" s="257">
        <f t="shared" si="1894"/>
        <v>40326.959999999999</v>
      </c>
      <c r="W2044" s="257">
        <f t="shared" si="1934"/>
        <v>10642.32</v>
      </c>
      <c r="X2044" s="257">
        <f t="shared" si="1935"/>
        <v>2800.0000000000005</v>
      </c>
      <c r="Y2044" s="257">
        <f t="shared" si="1936"/>
        <v>13442.32</v>
      </c>
      <c r="Z2044" s="257">
        <f t="shared" si="1937"/>
        <v>53769.279999999999</v>
      </c>
      <c r="AA2044" s="990"/>
    </row>
    <row r="2045" spans="1:27" outlineLevel="3">
      <c r="A2045" s="137"/>
      <c r="B2045" s="137"/>
      <c r="C2045" s="138" t="s">
        <v>1354</v>
      </c>
      <c r="D2045" s="97">
        <v>1</v>
      </c>
      <c r="E2045" s="61">
        <v>1</v>
      </c>
      <c r="F2045" s="139" t="s">
        <v>619</v>
      </c>
      <c r="G2045" s="199">
        <v>5976856.1095890412</v>
      </c>
      <c r="H2045" s="199">
        <v>1793056.8328767123</v>
      </c>
      <c r="I2045" s="71">
        <f t="shared" si="1910"/>
        <v>7769912.9424657533</v>
      </c>
      <c r="J2045" s="71">
        <f t="shared" si="1915"/>
        <v>5976856.1095890412</v>
      </c>
      <c r="K2045" s="71">
        <f t="shared" si="1916"/>
        <v>1793056.8328767123</v>
      </c>
      <c r="L2045" s="71">
        <f t="shared" si="1917"/>
        <v>7769912.9424657533</v>
      </c>
      <c r="M2045" s="579">
        <f>'KL TTHT CV DOT 2'!P2044</f>
        <v>0.3</v>
      </c>
      <c r="N2045" s="570">
        <f>'KL TTHT CV DOT 2'!Q2044</f>
        <v>0.15</v>
      </c>
      <c r="O2045" s="570">
        <f t="shared" si="1939"/>
        <v>0.44999999999999996</v>
      </c>
      <c r="P2045" s="552"/>
      <c r="Q2045" s="71"/>
      <c r="R2045" s="71"/>
      <c r="S2045" s="552" t="e">
        <f>#REF!+Q2045+R2045</f>
        <v>#REF!</v>
      </c>
      <c r="T2045" s="257">
        <f t="shared" si="1932"/>
        <v>1793056.8328767123</v>
      </c>
      <c r="U2045" s="257">
        <f t="shared" si="1933"/>
        <v>537917.04986301367</v>
      </c>
      <c r="V2045" s="257">
        <f t="shared" si="1894"/>
        <v>2330973.882739726</v>
      </c>
      <c r="W2045" s="257">
        <f t="shared" si="1934"/>
        <v>896528.41643835616</v>
      </c>
      <c r="X2045" s="257">
        <f t="shared" si="1935"/>
        <v>268958.52493150684</v>
      </c>
      <c r="Y2045" s="257">
        <f t="shared" si="1936"/>
        <v>1165486.941369863</v>
      </c>
      <c r="Z2045" s="257">
        <f t="shared" si="1937"/>
        <v>3496460.8241095887</v>
      </c>
      <c r="AA2045" s="990"/>
    </row>
    <row r="2046" spans="1:27" outlineLevel="3">
      <c r="A2046" s="137"/>
      <c r="B2046" s="137"/>
      <c r="C2046" s="138" t="s">
        <v>1355</v>
      </c>
      <c r="D2046" s="97">
        <v>21</v>
      </c>
      <c r="E2046" s="61">
        <v>28</v>
      </c>
      <c r="F2046" s="139" t="s">
        <v>1104</v>
      </c>
      <c r="G2046" s="199">
        <v>0</v>
      </c>
      <c r="H2046" s="199">
        <v>200000</v>
      </c>
      <c r="I2046" s="71">
        <f t="shared" si="1910"/>
        <v>200000</v>
      </c>
      <c r="J2046" s="71">
        <f t="shared" si="1915"/>
        <v>0</v>
      </c>
      <c r="K2046" s="71">
        <f t="shared" si="1916"/>
        <v>5600000</v>
      </c>
      <c r="L2046" s="71">
        <f t="shared" si="1917"/>
        <v>5600000</v>
      </c>
      <c r="M2046" s="579">
        <f>'KL TTHT CV DOT 2'!P2045</f>
        <v>0.7</v>
      </c>
      <c r="N2046" s="570">
        <f>'KL TTHT CV DOT 2'!Q2045</f>
        <v>0.1</v>
      </c>
      <c r="O2046" s="570">
        <f t="shared" si="1939"/>
        <v>0.79999999999999993</v>
      </c>
      <c r="P2046" s="552"/>
      <c r="Q2046" s="71"/>
      <c r="R2046" s="71"/>
      <c r="S2046" s="552" t="e">
        <f>#REF!+Q2046+R2046</f>
        <v>#REF!</v>
      </c>
      <c r="T2046" s="257">
        <f t="shared" si="1932"/>
        <v>0</v>
      </c>
      <c r="U2046" s="257">
        <f t="shared" si="1933"/>
        <v>3919999.9999999995</v>
      </c>
      <c r="V2046" s="257">
        <f t="shared" si="1894"/>
        <v>3919999.9999999995</v>
      </c>
      <c r="W2046" s="257">
        <f t="shared" si="1934"/>
        <v>0</v>
      </c>
      <c r="X2046" s="257">
        <f t="shared" si="1935"/>
        <v>560000</v>
      </c>
      <c r="Y2046" s="257">
        <f t="shared" si="1936"/>
        <v>560000</v>
      </c>
      <c r="Z2046" s="257">
        <f t="shared" si="1937"/>
        <v>4480000</v>
      </c>
      <c r="AA2046" s="990"/>
    </row>
    <row r="2047" spans="1:27" outlineLevel="3">
      <c r="A2047" s="137"/>
      <c r="B2047" s="137"/>
      <c r="C2047" s="138" t="s">
        <v>1356</v>
      </c>
      <c r="D2047" s="97">
        <v>1</v>
      </c>
      <c r="E2047" s="61">
        <v>1</v>
      </c>
      <c r="F2047" s="139" t="s">
        <v>619</v>
      </c>
      <c r="G2047" s="199">
        <v>0</v>
      </c>
      <c r="H2047" s="199">
        <v>1500000</v>
      </c>
      <c r="I2047" s="71">
        <f t="shared" si="1910"/>
        <v>1500000</v>
      </c>
      <c r="J2047" s="71">
        <f t="shared" si="1915"/>
        <v>0</v>
      </c>
      <c r="K2047" s="71">
        <f t="shared" si="1916"/>
        <v>1500000</v>
      </c>
      <c r="L2047" s="71">
        <f t="shared" si="1917"/>
        <v>1500000</v>
      </c>
      <c r="M2047" s="570">
        <f>'KL TTHT CV DOT 2'!P2046</f>
        <v>0</v>
      </c>
      <c r="N2047" s="570">
        <f>'KL TTHT CV DOT 2'!Q2046</f>
        <v>0</v>
      </c>
      <c r="O2047" s="570">
        <f t="shared" si="1939"/>
        <v>0</v>
      </c>
      <c r="P2047" s="552"/>
      <c r="Q2047" s="71"/>
      <c r="R2047" s="71"/>
      <c r="S2047" s="552" t="e">
        <f>#REF!+Q2047+R2047</f>
        <v>#REF!</v>
      </c>
      <c r="T2047" s="257">
        <f t="shared" si="1932"/>
        <v>0</v>
      </c>
      <c r="U2047" s="257">
        <f t="shared" si="1933"/>
        <v>0</v>
      </c>
      <c r="V2047" s="257">
        <f t="shared" si="1894"/>
        <v>0</v>
      </c>
      <c r="W2047" s="257">
        <f t="shared" si="1934"/>
        <v>0</v>
      </c>
      <c r="X2047" s="257">
        <f t="shared" si="1935"/>
        <v>0</v>
      </c>
      <c r="Y2047" s="257">
        <f t="shared" si="1936"/>
        <v>0</v>
      </c>
      <c r="Z2047" s="257">
        <f t="shared" si="1937"/>
        <v>0</v>
      </c>
      <c r="AA2047" s="990"/>
    </row>
    <row r="2048" spans="1:27" outlineLevel="3">
      <c r="A2048" s="137"/>
      <c r="B2048" s="137"/>
      <c r="C2048" s="138" t="s">
        <v>657</v>
      </c>
      <c r="D2048" s="97">
        <v>1</v>
      </c>
      <c r="E2048" s="61">
        <v>1</v>
      </c>
      <c r="F2048" s="139" t="s">
        <v>619</v>
      </c>
      <c r="G2048" s="199">
        <v>5554285.3698630147</v>
      </c>
      <c r="H2048" s="199">
        <v>1666285.6109589043</v>
      </c>
      <c r="I2048" s="71">
        <f t="shared" si="1910"/>
        <v>7220570.9808219187</v>
      </c>
      <c r="J2048" s="71">
        <f t="shared" si="1915"/>
        <v>5554285.3698630147</v>
      </c>
      <c r="K2048" s="71">
        <f t="shared" si="1916"/>
        <v>1666285.6109589043</v>
      </c>
      <c r="L2048" s="71">
        <f t="shared" si="1917"/>
        <v>7220570.9808219187</v>
      </c>
      <c r="M2048" s="570">
        <f>'KL TTHT CV DOT 2'!P2047</f>
        <v>0</v>
      </c>
      <c r="N2048" s="570">
        <f>'KL TTHT CV DOT 2'!Q2047</f>
        <v>0</v>
      </c>
      <c r="O2048" s="570">
        <f t="shared" si="1939"/>
        <v>0</v>
      </c>
      <c r="P2048" s="552">
        <f t="shared" si="1893"/>
        <v>0</v>
      </c>
      <c r="Q2048" s="71"/>
      <c r="R2048" s="71"/>
      <c r="S2048" s="552" t="e">
        <f>#REF!+Q2048+R2048</f>
        <v>#REF!</v>
      </c>
      <c r="T2048" s="257">
        <f t="shared" si="1932"/>
        <v>0</v>
      </c>
      <c r="U2048" s="257">
        <f t="shared" si="1933"/>
        <v>0</v>
      </c>
      <c r="V2048" s="257">
        <f t="shared" si="1894"/>
        <v>0</v>
      </c>
      <c r="W2048" s="257">
        <f t="shared" si="1934"/>
        <v>0</v>
      </c>
      <c r="X2048" s="257">
        <f t="shared" si="1935"/>
        <v>0</v>
      </c>
      <c r="Y2048" s="257">
        <f t="shared" si="1936"/>
        <v>0</v>
      </c>
      <c r="Z2048" s="257">
        <f t="shared" si="1937"/>
        <v>0</v>
      </c>
      <c r="AA2048" s="990"/>
    </row>
    <row r="2049" spans="1:27" outlineLevel="2">
      <c r="A2049" s="137"/>
      <c r="B2049" s="137"/>
      <c r="C2049" s="138"/>
      <c r="D2049" s="97"/>
      <c r="E2049" s="61"/>
      <c r="F2049" s="139"/>
      <c r="G2049" s="71"/>
      <c r="H2049" s="71"/>
      <c r="I2049" s="71"/>
      <c r="J2049" s="71"/>
      <c r="K2049" s="71"/>
      <c r="L2049" s="62"/>
      <c r="M2049" s="574">
        <f>'KL TTHT CV DOT 2'!P2048</f>
        <v>0</v>
      </c>
      <c r="N2049" s="574">
        <f>'KL TTHT CV DOT 2'!Q2048</f>
        <v>0</v>
      </c>
      <c r="O2049" s="574">
        <f t="shared" si="1939"/>
        <v>0</v>
      </c>
      <c r="P2049" s="550">
        <f t="shared" si="1893"/>
        <v>0</v>
      </c>
      <c r="Q2049" s="62"/>
      <c r="R2049" s="62"/>
      <c r="S2049" s="550" t="e">
        <f>#REF!+Q2049+R2049</f>
        <v>#REF!</v>
      </c>
      <c r="T2049" s="255">
        <f t="shared" si="1932"/>
        <v>0</v>
      </c>
      <c r="U2049" s="255">
        <f t="shared" si="1933"/>
        <v>0</v>
      </c>
      <c r="V2049" s="255">
        <f t="shared" si="1894"/>
        <v>0</v>
      </c>
      <c r="W2049" s="255">
        <f t="shared" si="1934"/>
        <v>0</v>
      </c>
      <c r="X2049" s="255">
        <f t="shared" si="1935"/>
        <v>0</v>
      </c>
      <c r="Y2049" s="255">
        <f t="shared" si="1936"/>
        <v>0</v>
      </c>
      <c r="Z2049" s="255">
        <f t="shared" si="1937"/>
        <v>0</v>
      </c>
      <c r="AA2049" s="990"/>
    </row>
    <row r="2050" spans="1:27" outlineLevel="2">
      <c r="A2050" s="137" t="s">
        <v>291</v>
      </c>
      <c r="B2050" s="137"/>
      <c r="C2050" s="138" t="s">
        <v>292</v>
      </c>
      <c r="D2050" s="94">
        <v>1</v>
      </c>
      <c r="E2050" s="70">
        <v>1</v>
      </c>
      <c r="F2050" s="139" t="s">
        <v>10</v>
      </c>
      <c r="G2050" s="71"/>
      <c r="H2050" s="71"/>
      <c r="I2050" s="71"/>
      <c r="J2050" s="82">
        <f>SUBTOTAL(9,J2051:J2146)</f>
        <v>350026408.45678711</v>
      </c>
      <c r="K2050" s="82">
        <f>SUBTOTAL(9,K2051:K2146)</f>
        <v>59395813.319104947</v>
      </c>
      <c r="L2050" s="82">
        <f>SUBTOTAL(9,L2051:L2146)</f>
        <v>409422221.77589172</v>
      </c>
      <c r="M2050" s="576">
        <f>'KL TTHT CV DOT 2'!P2049</f>
        <v>0</v>
      </c>
      <c r="N2050" s="576">
        <f>'KL TTHT CV DOT 2'!Q2049</f>
        <v>0</v>
      </c>
      <c r="O2050" s="576">
        <f t="shared" si="1939"/>
        <v>0</v>
      </c>
      <c r="P2050" s="553">
        <f t="shared" si="1893"/>
        <v>0</v>
      </c>
      <c r="Q2050" s="82"/>
      <c r="R2050" s="82"/>
      <c r="S2050" s="553" t="e">
        <f>#REF!+Q2050+R2050</f>
        <v>#REF!</v>
      </c>
      <c r="T2050" s="266">
        <f t="shared" ref="T2050:Z2050" si="1940">SUBTOTAL(9,T2051:T2146)</f>
        <v>0</v>
      </c>
      <c r="U2050" s="266">
        <f t="shared" si="1940"/>
        <v>0</v>
      </c>
      <c r="V2050" s="266">
        <f t="shared" si="1940"/>
        <v>0</v>
      </c>
      <c r="W2050" s="266">
        <f t="shared" si="1940"/>
        <v>50949980.480000004</v>
      </c>
      <c r="X2050" s="266">
        <f t="shared" si="1940"/>
        <v>3292000.32</v>
      </c>
      <c r="Y2050" s="266">
        <f t="shared" si="1940"/>
        <v>54241980.800000004</v>
      </c>
      <c r="Z2050" s="266">
        <f t="shared" si="1940"/>
        <v>54241980.800000004</v>
      </c>
      <c r="AA2050" s="988"/>
    </row>
    <row r="2051" spans="1:27" s="11" customFormat="1" outlineLevel="3">
      <c r="A2051" s="192"/>
      <c r="B2051" s="192"/>
      <c r="C2051" s="189" t="s">
        <v>1342</v>
      </c>
      <c r="D2051" s="194"/>
      <c r="E2051" s="358"/>
      <c r="F2051" s="195"/>
      <c r="G2051" s="199"/>
      <c r="H2051" s="199"/>
      <c r="I2051" s="199"/>
      <c r="J2051" s="174">
        <f>SUBTOTAL(9,J2052:J2101)</f>
        <v>205749865.95765883</v>
      </c>
      <c r="K2051" s="174">
        <f>SUBTOTAL(9,K2052:K2101)</f>
        <v>34591531.44037205</v>
      </c>
      <c r="L2051" s="174">
        <f>SUBTOTAL(9,L2052:L2101)</f>
        <v>240341397.39803082</v>
      </c>
      <c r="M2051" s="578">
        <f>'KL TTHT CV DOT 2'!P2050</f>
        <v>0</v>
      </c>
      <c r="N2051" s="578">
        <f>'KL TTHT CV DOT 2'!Q2050</f>
        <v>0</v>
      </c>
      <c r="O2051" s="578">
        <f t="shared" si="1939"/>
        <v>0</v>
      </c>
      <c r="P2051" s="558">
        <f t="shared" si="1893"/>
        <v>0</v>
      </c>
      <c r="Q2051" s="174"/>
      <c r="R2051" s="174"/>
      <c r="S2051" s="558" t="e">
        <f>#REF!+Q2051+R2051</f>
        <v>#REF!</v>
      </c>
      <c r="T2051" s="843">
        <f t="shared" ref="T2051:Z2051" si="1941">SUBTOTAL(9,T2052:T2101)</f>
        <v>0</v>
      </c>
      <c r="U2051" s="843">
        <f t="shared" si="1941"/>
        <v>0</v>
      </c>
      <c r="V2051" s="843">
        <f t="shared" si="1941"/>
        <v>0</v>
      </c>
      <c r="W2051" s="843">
        <f t="shared" si="1941"/>
        <v>32768188.48</v>
      </c>
      <c r="X2051" s="843">
        <f t="shared" si="1941"/>
        <v>2093299.52</v>
      </c>
      <c r="Y2051" s="843">
        <f t="shared" si="1941"/>
        <v>34861488.000000007</v>
      </c>
      <c r="Z2051" s="843">
        <f t="shared" si="1941"/>
        <v>34861488.000000007</v>
      </c>
      <c r="AA2051" s="988"/>
    </row>
    <row r="2052" spans="1:27" s="11" customFormat="1" outlineLevel="3">
      <c r="A2052" s="192"/>
      <c r="B2052" s="192"/>
      <c r="C2052" s="172" t="s">
        <v>1370</v>
      </c>
      <c r="D2052" s="194"/>
      <c r="E2052" s="358"/>
      <c r="F2052" s="195"/>
      <c r="G2052" s="199"/>
      <c r="H2052" s="199"/>
      <c r="I2052" s="199"/>
      <c r="J2052" s="174">
        <f>SUBTOTAL(9,J2053:J2064)</f>
        <v>149717065.9576588</v>
      </c>
      <c r="K2052" s="174">
        <f t="shared" ref="K2052:L2052" si="1942">SUBTOTAL(9,K2053:K2064)</f>
        <v>8068928.1915720459</v>
      </c>
      <c r="L2052" s="174">
        <f t="shared" si="1942"/>
        <v>157785994.14923084</v>
      </c>
      <c r="M2052" s="578">
        <f>'KL TTHT CV DOT 2'!P2051</f>
        <v>0</v>
      </c>
      <c r="N2052" s="578">
        <f>'KL TTHT CV DOT 2'!Q2051</f>
        <v>0</v>
      </c>
      <c r="O2052" s="578">
        <f t="shared" si="1939"/>
        <v>0</v>
      </c>
      <c r="P2052" s="558">
        <f t="shared" si="1893"/>
        <v>0</v>
      </c>
      <c r="Q2052" s="174"/>
      <c r="R2052" s="174"/>
      <c r="S2052" s="558" t="e">
        <f>#REF!+Q2052+R2052</f>
        <v>#REF!</v>
      </c>
      <c r="T2052" s="843">
        <f>SUBTOTAL(9,T2053:T2064)</f>
        <v>0</v>
      </c>
      <c r="U2052" s="843">
        <f t="shared" ref="U2052:V2052" si="1943">SUBTOTAL(9,U2053:U2064)</f>
        <v>0</v>
      </c>
      <c r="V2052" s="843">
        <f t="shared" si="1943"/>
        <v>0</v>
      </c>
      <c r="W2052" s="843">
        <f>SUBTOTAL(9,W2053:W2064)</f>
        <v>30745000.000000004</v>
      </c>
      <c r="X2052" s="843">
        <f t="shared" ref="X2052:Y2052" si="1944">SUBTOTAL(9,X2053:X2064)</f>
        <v>728000.00000000012</v>
      </c>
      <c r="Y2052" s="843">
        <f t="shared" si="1944"/>
        <v>31473000.000000004</v>
      </c>
      <c r="Z2052" s="843">
        <f t="shared" ref="Z2052" si="1945">SUBTOTAL(9,Z2053:Z2064)</f>
        <v>31473000.000000004</v>
      </c>
      <c r="AA2052" s="988"/>
    </row>
    <row r="2053" spans="1:27" s="11" customFormat="1" outlineLevel="3">
      <c r="A2053" s="192"/>
      <c r="B2053" s="192"/>
      <c r="C2053" s="193" t="s">
        <v>1371</v>
      </c>
      <c r="D2053" s="194">
        <v>2</v>
      </c>
      <c r="E2053" s="358">
        <v>2</v>
      </c>
      <c r="F2053" s="195" t="s">
        <v>692</v>
      </c>
      <c r="G2053" s="199">
        <v>30745000.000000004</v>
      </c>
      <c r="H2053" s="199">
        <v>728000.00000000012</v>
      </c>
      <c r="I2053" s="199">
        <f t="shared" ref="I2053" si="1946">SUM(G2053:H2053)</f>
        <v>31473000.000000004</v>
      </c>
      <c r="J2053" s="199">
        <f t="shared" ref="J2053:J2063" si="1947">G2053*E2053</f>
        <v>61490000.000000007</v>
      </c>
      <c r="K2053" s="199">
        <f t="shared" ref="K2053:K2063" si="1948">H2053*E2053</f>
        <v>1456000.0000000002</v>
      </c>
      <c r="L2053" s="199">
        <f t="shared" ref="L2053:L2063" si="1949">I2053*E2053</f>
        <v>62946000.000000007</v>
      </c>
      <c r="M2053" s="579">
        <f>'KL TTHT CV DOT 2'!P2052</f>
        <v>0</v>
      </c>
      <c r="N2053" s="579">
        <f>'KL TTHT CV DOT 2'!Q2052</f>
        <v>0.5</v>
      </c>
      <c r="O2053" s="579">
        <f t="shared" si="1939"/>
        <v>0.5</v>
      </c>
      <c r="P2053" s="554">
        <f t="shared" si="1893"/>
        <v>1</v>
      </c>
      <c r="Q2053" s="199"/>
      <c r="R2053" s="199"/>
      <c r="S2053" s="554" t="e">
        <f>#REF!+Q2053+R2053</f>
        <v>#REF!</v>
      </c>
      <c r="T2053" s="265">
        <f t="shared" ref="T2053:T2064" si="1950">M2053*J2053</f>
        <v>0</v>
      </c>
      <c r="U2053" s="265">
        <f t="shared" ref="U2053:U2064" si="1951">M2053*K2053</f>
        <v>0</v>
      </c>
      <c r="V2053" s="265">
        <f t="shared" si="1894"/>
        <v>0</v>
      </c>
      <c r="W2053" s="265">
        <f t="shared" ref="W2053:W2064" si="1952">J2053*N2053</f>
        <v>30745000.000000004</v>
      </c>
      <c r="X2053" s="265">
        <f t="shared" ref="X2053:X2064" si="1953">K2053*N2053</f>
        <v>728000.00000000012</v>
      </c>
      <c r="Y2053" s="265">
        <f t="shared" ref="Y2053:Y2064" si="1954">W2053+X2053</f>
        <v>31473000.000000004</v>
      </c>
      <c r="Z2053" s="265">
        <f t="shared" ref="Z2053:Z2064" si="1955">V2053+Y2053</f>
        <v>31473000.000000004</v>
      </c>
      <c r="AA2053" s="990"/>
    </row>
    <row r="2054" spans="1:27" s="11" customFormat="1" ht="16.2" customHeight="1" outlineLevel="3">
      <c r="A2054" s="192"/>
      <c r="B2054" s="192"/>
      <c r="C2054" s="193" t="s">
        <v>1372</v>
      </c>
      <c r="D2054" s="194">
        <v>1</v>
      </c>
      <c r="E2054" s="358">
        <v>1</v>
      </c>
      <c r="F2054" s="195" t="s">
        <v>692</v>
      </c>
      <c r="G2054" s="199">
        <v>44440000</v>
      </c>
      <c r="H2054" s="199">
        <v>1400000.0000000002</v>
      </c>
      <c r="I2054" s="199">
        <f t="shared" ref="I2054:I2063" si="1956">SUM(G2054:H2054)</f>
        <v>45840000</v>
      </c>
      <c r="J2054" s="199">
        <f t="shared" si="1947"/>
        <v>44440000</v>
      </c>
      <c r="K2054" s="199">
        <f t="shared" si="1948"/>
        <v>1400000.0000000002</v>
      </c>
      <c r="L2054" s="199">
        <f t="shared" si="1949"/>
        <v>45840000</v>
      </c>
      <c r="M2054" s="579">
        <f>'KL TTHT CV DOT 2'!P2053</f>
        <v>0</v>
      </c>
      <c r="N2054" s="579">
        <f>'KL TTHT CV DOT 2'!Q2053</f>
        <v>0</v>
      </c>
      <c r="O2054" s="579">
        <f t="shared" si="1939"/>
        <v>0</v>
      </c>
      <c r="P2054" s="554">
        <f t="shared" si="1893"/>
        <v>0</v>
      </c>
      <c r="Q2054" s="199"/>
      <c r="R2054" s="199"/>
      <c r="S2054" s="554" t="e">
        <f>#REF!+Q2054+R2054</f>
        <v>#REF!</v>
      </c>
      <c r="T2054" s="265">
        <f t="shared" si="1950"/>
        <v>0</v>
      </c>
      <c r="U2054" s="265">
        <f t="shared" si="1951"/>
        <v>0</v>
      </c>
      <c r="V2054" s="265">
        <f t="shared" si="1894"/>
        <v>0</v>
      </c>
      <c r="W2054" s="265">
        <f t="shared" si="1952"/>
        <v>0</v>
      </c>
      <c r="X2054" s="265">
        <f t="shared" si="1953"/>
        <v>0</v>
      </c>
      <c r="Y2054" s="265">
        <f t="shared" si="1954"/>
        <v>0</v>
      </c>
      <c r="Z2054" s="265">
        <f t="shared" si="1955"/>
        <v>0</v>
      </c>
      <c r="AA2054" s="990"/>
    </row>
    <row r="2055" spans="1:27" s="11" customFormat="1" outlineLevel="3">
      <c r="A2055" s="192"/>
      <c r="B2055" s="192"/>
      <c r="C2055" s="193" t="s">
        <v>1374</v>
      </c>
      <c r="D2055" s="194">
        <v>1</v>
      </c>
      <c r="E2055" s="358">
        <v>1</v>
      </c>
      <c r="F2055" s="195" t="s">
        <v>660</v>
      </c>
      <c r="G2055" s="199">
        <v>7915200</v>
      </c>
      <c r="H2055" s="199">
        <v>168000.00000000003</v>
      </c>
      <c r="I2055" s="199">
        <f t="shared" si="1956"/>
        <v>8083200</v>
      </c>
      <c r="J2055" s="199">
        <f t="shared" si="1947"/>
        <v>7915200</v>
      </c>
      <c r="K2055" s="199">
        <f t="shared" si="1948"/>
        <v>168000.00000000003</v>
      </c>
      <c r="L2055" s="199">
        <f t="shared" si="1949"/>
        <v>8083200</v>
      </c>
      <c r="M2055" s="579">
        <f>'KL TTHT CV DOT 2'!P2054</f>
        <v>0</v>
      </c>
      <c r="N2055" s="579">
        <f>'KL TTHT CV DOT 2'!Q2054</f>
        <v>0</v>
      </c>
      <c r="O2055" s="579">
        <f t="shared" si="1939"/>
        <v>0</v>
      </c>
      <c r="P2055" s="554">
        <f t="shared" si="1893"/>
        <v>0</v>
      </c>
      <c r="Q2055" s="199"/>
      <c r="R2055" s="199"/>
      <c r="S2055" s="554" t="e">
        <f>#REF!+Q2055+R2055</f>
        <v>#REF!</v>
      </c>
      <c r="T2055" s="265">
        <f t="shared" si="1950"/>
        <v>0</v>
      </c>
      <c r="U2055" s="265">
        <f t="shared" si="1951"/>
        <v>0</v>
      </c>
      <c r="V2055" s="265">
        <f t="shared" si="1894"/>
        <v>0</v>
      </c>
      <c r="W2055" s="265">
        <f t="shared" si="1952"/>
        <v>0</v>
      </c>
      <c r="X2055" s="265">
        <f t="shared" si="1953"/>
        <v>0</v>
      </c>
      <c r="Y2055" s="265">
        <f t="shared" si="1954"/>
        <v>0</v>
      </c>
      <c r="Z2055" s="265">
        <f t="shared" si="1955"/>
        <v>0</v>
      </c>
      <c r="AA2055" s="990"/>
    </row>
    <row r="2056" spans="1:27" s="11" customFormat="1" outlineLevel="3">
      <c r="A2056" s="192"/>
      <c r="B2056" s="192"/>
      <c r="C2056" s="193" t="s">
        <v>1376</v>
      </c>
      <c r="D2056" s="194">
        <v>1</v>
      </c>
      <c r="E2056" s="358">
        <v>1</v>
      </c>
      <c r="F2056" s="195" t="s">
        <v>660</v>
      </c>
      <c r="G2056" s="199">
        <v>9970909.0909090899</v>
      </c>
      <c r="H2056" s="199">
        <v>322000.00000000006</v>
      </c>
      <c r="I2056" s="199">
        <f t="shared" si="1956"/>
        <v>10292909.09090909</v>
      </c>
      <c r="J2056" s="199">
        <f t="shared" si="1947"/>
        <v>9970909.0909090899</v>
      </c>
      <c r="K2056" s="199">
        <f t="shared" si="1948"/>
        <v>322000.00000000006</v>
      </c>
      <c r="L2056" s="199">
        <f t="shared" si="1949"/>
        <v>10292909.09090909</v>
      </c>
      <c r="M2056" s="579">
        <f>'KL TTHT CV DOT 2'!P2055</f>
        <v>0</v>
      </c>
      <c r="N2056" s="579">
        <f>'KL TTHT CV DOT 2'!Q2055</f>
        <v>0</v>
      </c>
      <c r="O2056" s="579">
        <f t="shared" si="1939"/>
        <v>0</v>
      </c>
      <c r="P2056" s="554">
        <f t="shared" si="1893"/>
        <v>0</v>
      </c>
      <c r="Q2056" s="199"/>
      <c r="R2056" s="199"/>
      <c r="S2056" s="554" t="e">
        <f>#REF!+Q2056+R2056</f>
        <v>#REF!</v>
      </c>
      <c r="T2056" s="265">
        <f t="shared" si="1950"/>
        <v>0</v>
      </c>
      <c r="U2056" s="265">
        <f t="shared" si="1951"/>
        <v>0</v>
      </c>
      <c r="V2056" s="265">
        <f t="shared" si="1894"/>
        <v>0</v>
      </c>
      <c r="W2056" s="265">
        <f t="shared" si="1952"/>
        <v>0</v>
      </c>
      <c r="X2056" s="265">
        <f t="shared" si="1953"/>
        <v>0</v>
      </c>
      <c r="Y2056" s="265">
        <f t="shared" si="1954"/>
        <v>0</v>
      </c>
      <c r="Z2056" s="265">
        <f t="shared" si="1955"/>
        <v>0</v>
      </c>
      <c r="AA2056" s="990"/>
    </row>
    <row r="2057" spans="1:27" s="11" customFormat="1" outlineLevel="3">
      <c r="A2057" s="192"/>
      <c r="B2057" s="192"/>
      <c r="C2057" s="193" t="s">
        <v>1378</v>
      </c>
      <c r="D2057" s="194">
        <v>1</v>
      </c>
      <c r="E2057" s="358">
        <v>1</v>
      </c>
      <c r="F2057" s="195" t="s">
        <v>692</v>
      </c>
      <c r="G2057" s="199">
        <v>10800000</v>
      </c>
      <c r="H2057" s="199">
        <v>225400</v>
      </c>
      <c r="I2057" s="199">
        <f t="shared" si="1956"/>
        <v>11025400</v>
      </c>
      <c r="J2057" s="199">
        <f t="shared" si="1947"/>
        <v>10800000</v>
      </c>
      <c r="K2057" s="199">
        <f t="shared" si="1948"/>
        <v>225400</v>
      </c>
      <c r="L2057" s="199">
        <f t="shared" si="1949"/>
        <v>11025400</v>
      </c>
      <c r="M2057" s="579">
        <f>'KL TTHT CV DOT 2'!P2056</f>
        <v>0</v>
      </c>
      <c r="N2057" s="579">
        <f>'KL TTHT CV DOT 2'!Q2056</f>
        <v>0</v>
      </c>
      <c r="O2057" s="579">
        <f t="shared" si="1939"/>
        <v>0</v>
      </c>
      <c r="P2057" s="554">
        <f t="shared" si="1893"/>
        <v>0</v>
      </c>
      <c r="Q2057" s="199"/>
      <c r="R2057" s="199"/>
      <c r="S2057" s="554" t="e">
        <f>#REF!+Q2057+R2057</f>
        <v>#REF!</v>
      </c>
      <c r="T2057" s="265">
        <f t="shared" si="1950"/>
        <v>0</v>
      </c>
      <c r="U2057" s="265">
        <f t="shared" si="1951"/>
        <v>0</v>
      </c>
      <c r="V2057" s="265">
        <f t="shared" si="1894"/>
        <v>0</v>
      </c>
      <c r="W2057" s="265">
        <f t="shared" si="1952"/>
        <v>0</v>
      </c>
      <c r="X2057" s="265">
        <f t="shared" si="1953"/>
        <v>0</v>
      </c>
      <c r="Y2057" s="265">
        <f t="shared" si="1954"/>
        <v>0</v>
      </c>
      <c r="Z2057" s="265">
        <f t="shared" si="1955"/>
        <v>0</v>
      </c>
      <c r="AA2057" s="990"/>
    </row>
    <row r="2058" spans="1:27" s="11" customFormat="1" outlineLevel="3">
      <c r="A2058" s="192"/>
      <c r="B2058" s="192"/>
      <c r="C2058" s="193" t="s">
        <v>1379</v>
      </c>
      <c r="D2058" s="194">
        <v>1</v>
      </c>
      <c r="E2058" s="358">
        <v>1</v>
      </c>
      <c r="F2058" s="195" t="s">
        <v>660</v>
      </c>
      <c r="G2058" s="199">
        <v>2154000</v>
      </c>
      <c r="H2058" s="199">
        <v>75152</v>
      </c>
      <c r="I2058" s="199">
        <f t="shared" si="1956"/>
        <v>2229152</v>
      </c>
      <c r="J2058" s="199">
        <f t="shared" si="1947"/>
        <v>2154000</v>
      </c>
      <c r="K2058" s="199">
        <f t="shared" si="1948"/>
        <v>75152</v>
      </c>
      <c r="L2058" s="199">
        <f t="shared" si="1949"/>
        <v>2229152</v>
      </c>
      <c r="M2058" s="579">
        <f>'KL TTHT CV DOT 2'!P2057</f>
        <v>0</v>
      </c>
      <c r="N2058" s="579">
        <f>'KL TTHT CV DOT 2'!Q2057</f>
        <v>0</v>
      </c>
      <c r="O2058" s="579">
        <f t="shared" si="1939"/>
        <v>0</v>
      </c>
      <c r="P2058" s="554">
        <f t="shared" si="1893"/>
        <v>0</v>
      </c>
      <c r="Q2058" s="199"/>
      <c r="R2058" s="199"/>
      <c r="S2058" s="554" t="e">
        <f>#REF!+Q2058+R2058</f>
        <v>#REF!</v>
      </c>
      <c r="T2058" s="265">
        <f t="shared" si="1950"/>
        <v>0</v>
      </c>
      <c r="U2058" s="265">
        <f t="shared" si="1951"/>
        <v>0</v>
      </c>
      <c r="V2058" s="265">
        <f t="shared" si="1894"/>
        <v>0</v>
      </c>
      <c r="W2058" s="265">
        <f t="shared" si="1952"/>
        <v>0</v>
      </c>
      <c r="X2058" s="265">
        <f t="shared" si="1953"/>
        <v>0</v>
      </c>
      <c r="Y2058" s="265">
        <f t="shared" si="1954"/>
        <v>0</v>
      </c>
      <c r="Z2058" s="265">
        <f t="shared" si="1955"/>
        <v>0</v>
      </c>
      <c r="AA2058" s="990"/>
    </row>
    <row r="2059" spans="1:27" s="11" customFormat="1" outlineLevel="3">
      <c r="A2059" s="192"/>
      <c r="B2059" s="192"/>
      <c r="C2059" s="193" t="s">
        <v>1110</v>
      </c>
      <c r="D2059" s="194">
        <v>20</v>
      </c>
      <c r="E2059" s="358">
        <v>25</v>
      </c>
      <c r="F2059" s="195" t="s">
        <v>624</v>
      </c>
      <c r="G2059" s="199">
        <v>15443.88</v>
      </c>
      <c r="H2059" s="199">
        <v>5031.18</v>
      </c>
      <c r="I2059" s="199">
        <f t="shared" si="1956"/>
        <v>20475.059999999998</v>
      </c>
      <c r="J2059" s="199">
        <f t="shared" si="1947"/>
        <v>386097</v>
      </c>
      <c r="K2059" s="199">
        <f t="shared" si="1948"/>
        <v>125779.5</v>
      </c>
      <c r="L2059" s="199">
        <f t="shared" si="1949"/>
        <v>511876.49999999994</v>
      </c>
      <c r="M2059" s="579">
        <f>'KL TTHT CV DOT 2'!P2058</f>
        <v>0</v>
      </c>
      <c r="N2059" s="579">
        <f>'KL TTHT CV DOT 2'!Q2058</f>
        <v>0</v>
      </c>
      <c r="O2059" s="579">
        <f t="shared" si="1939"/>
        <v>0</v>
      </c>
      <c r="P2059" s="554">
        <f t="shared" si="1893"/>
        <v>0</v>
      </c>
      <c r="Q2059" s="199"/>
      <c r="R2059" s="199"/>
      <c r="S2059" s="554" t="e">
        <f>#REF!+Q2059+R2059</f>
        <v>#REF!</v>
      </c>
      <c r="T2059" s="265">
        <f t="shared" si="1950"/>
        <v>0</v>
      </c>
      <c r="U2059" s="265">
        <f t="shared" si="1951"/>
        <v>0</v>
      </c>
      <c r="V2059" s="265">
        <f t="shared" si="1894"/>
        <v>0</v>
      </c>
      <c r="W2059" s="265">
        <f t="shared" si="1952"/>
        <v>0</v>
      </c>
      <c r="X2059" s="265">
        <f t="shared" si="1953"/>
        <v>0</v>
      </c>
      <c r="Y2059" s="265">
        <f t="shared" si="1954"/>
        <v>0</v>
      </c>
      <c r="Z2059" s="265">
        <f t="shared" si="1955"/>
        <v>0</v>
      </c>
      <c r="AA2059" s="990"/>
    </row>
    <row r="2060" spans="1:27" s="11" customFormat="1" outlineLevel="3">
      <c r="A2060" s="192"/>
      <c r="B2060" s="192"/>
      <c r="C2060" s="193" t="s">
        <v>1368</v>
      </c>
      <c r="D2060" s="194">
        <v>20</v>
      </c>
      <c r="E2060" s="358">
        <v>25</v>
      </c>
      <c r="F2060" s="195" t="s">
        <v>624</v>
      </c>
      <c r="G2060" s="199">
        <v>40467</v>
      </c>
      <c r="H2060" s="199">
        <v>9350</v>
      </c>
      <c r="I2060" s="199">
        <f t="shared" si="1956"/>
        <v>49817</v>
      </c>
      <c r="J2060" s="199">
        <f t="shared" si="1947"/>
        <v>1011675</v>
      </c>
      <c r="K2060" s="199">
        <f t="shared" si="1948"/>
        <v>233750</v>
      </c>
      <c r="L2060" s="199">
        <f t="shared" si="1949"/>
        <v>1245425</v>
      </c>
      <c r="M2060" s="579">
        <f>'KL TTHT CV DOT 2'!P2059</f>
        <v>0</v>
      </c>
      <c r="N2060" s="579">
        <f>'KL TTHT CV DOT 2'!Q2059</f>
        <v>0</v>
      </c>
      <c r="O2060" s="579">
        <f t="shared" si="1939"/>
        <v>0</v>
      </c>
      <c r="P2060" s="554">
        <f t="shared" si="1893"/>
        <v>0</v>
      </c>
      <c r="Q2060" s="199"/>
      <c r="R2060" s="199"/>
      <c r="S2060" s="554" t="e">
        <f>#REF!+Q2060+R2060</f>
        <v>#REF!</v>
      </c>
      <c r="T2060" s="265">
        <f t="shared" si="1950"/>
        <v>0</v>
      </c>
      <c r="U2060" s="265">
        <f t="shared" si="1951"/>
        <v>0</v>
      </c>
      <c r="V2060" s="265">
        <f t="shared" si="1894"/>
        <v>0</v>
      </c>
      <c r="W2060" s="265">
        <f t="shared" si="1952"/>
        <v>0</v>
      </c>
      <c r="X2060" s="265">
        <f t="shared" si="1953"/>
        <v>0</v>
      </c>
      <c r="Y2060" s="265">
        <f t="shared" si="1954"/>
        <v>0</v>
      </c>
      <c r="Z2060" s="265">
        <f t="shared" si="1955"/>
        <v>0</v>
      </c>
      <c r="AA2060" s="990"/>
    </row>
    <row r="2061" spans="1:27" s="11" customFormat="1" outlineLevel="3">
      <c r="A2061" s="192"/>
      <c r="B2061" s="192"/>
      <c r="C2061" s="193" t="s">
        <v>928</v>
      </c>
      <c r="D2061" s="194">
        <v>40</v>
      </c>
      <c r="E2061" s="358">
        <v>50</v>
      </c>
      <c r="F2061" s="195" t="s">
        <v>624</v>
      </c>
      <c r="G2061" s="199">
        <v>8773.9726027397246</v>
      </c>
      <c r="H2061" s="199">
        <v>14594.016411764707</v>
      </c>
      <c r="I2061" s="199">
        <f t="shared" si="1956"/>
        <v>23367.989014504434</v>
      </c>
      <c r="J2061" s="199">
        <f t="shared" si="1947"/>
        <v>438698.6301369862</v>
      </c>
      <c r="K2061" s="199">
        <f t="shared" si="1948"/>
        <v>729700.82058823539</v>
      </c>
      <c r="L2061" s="199">
        <f t="shared" si="1949"/>
        <v>1168399.4507252218</v>
      </c>
      <c r="M2061" s="579">
        <f>'KL TTHT CV DOT 2'!P2060</f>
        <v>0</v>
      </c>
      <c r="N2061" s="579">
        <f>'KL TTHT CV DOT 2'!Q2060</f>
        <v>0</v>
      </c>
      <c r="O2061" s="579">
        <f t="shared" si="1939"/>
        <v>0</v>
      </c>
      <c r="P2061" s="554">
        <f t="shared" si="1893"/>
        <v>0</v>
      </c>
      <c r="Q2061" s="199"/>
      <c r="R2061" s="199"/>
      <c r="S2061" s="554" t="e">
        <f>#REF!+Q2061+R2061</f>
        <v>#REF!</v>
      </c>
      <c r="T2061" s="265">
        <f t="shared" si="1950"/>
        <v>0</v>
      </c>
      <c r="U2061" s="265">
        <f t="shared" si="1951"/>
        <v>0</v>
      </c>
      <c r="V2061" s="265">
        <f t="shared" si="1894"/>
        <v>0</v>
      </c>
      <c r="W2061" s="265">
        <f t="shared" si="1952"/>
        <v>0</v>
      </c>
      <c r="X2061" s="265">
        <f t="shared" si="1953"/>
        <v>0</v>
      </c>
      <c r="Y2061" s="265">
        <f t="shared" si="1954"/>
        <v>0</v>
      </c>
      <c r="Z2061" s="265">
        <f t="shared" si="1955"/>
        <v>0</v>
      </c>
      <c r="AA2061" s="990"/>
    </row>
    <row r="2062" spans="1:27" s="399" customFormat="1" outlineLevel="3">
      <c r="A2062" s="395"/>
      <c r="B2062" s="395"/>
      <c r="C2062" s="400" t="s">
        <v>1381</v>
      </c>
      <c r="D2062" s="97">
        <v>1</v>
      </c>
      <c r="E2062" s="61">
        <v>1</v>
      </c>
      <c r="F2062" s="397" t="s">
        <v>619</v>
      </c>
      <c r="G2062" s="62">
        <v>6172492.3536737235</v>
      </c>
      <c r="H2062" s="62">
        <v>1851747.706102117</v>
      </c>
      <c r="I2062" s="62">
        <f t="shared" si="1956"/>
        <v>8024240.0597758405</v>
      </c>
      <c r="J2062" s="62">
        <f t="shared" si="1947"/>
        <v>6172492.3536737235</v>
      </c>
      <c r="K2062" s="62">
        <f t="shared" si="1948"/>
        <v>1851747.706102117</v>
      </c>
      <c r="L2062" s="62">
        <f t="shared" si="1949"/>
        <v>8024240.0597758405</v>
      </c>
      <c r="M2062" s="574">
        <f>'KL TTHT CV DOT 2'!P2061</f>
        <v>0</v>
      </c>
      <c r="N2062" s="574">
        <f>'KL TTHT CV DOT 2'!Q2061</f>
        <v>0</v>
      </c>
      <c r="O2062" s="574">
        <f t="shared" si="1939"/>
        <v>0</v>
      </c>
      <c r="P2062" s="550">
        <f t="shared" si="1893"/>
        <v>0</v>
      </c>
      <c r="Q2062" s="62"/>
      <c r="R2062" s="62"/>
      <c r="S2062" s="550" t="e">
        <f>#REF!+Q2062+R2062</f>
        <v>#REF!</v>
      </c>
      <c r="T2062" s="255">
        <f t="shared" si="1950"/>
        <v>0</v>
      </c>
      <c r="U2062" s="255">
        <f t="shared" si="1951"/>
        <v>0</v>
      </c>
      <c r="V2062" s="255">
        <f t="shared" si="1894"/>
        <v>0</v>
      </c>
      <c r="W2062" s="255">
        <f t="shared" si="1952"/>
        <v>0</v>
      </c>
      <c r="X2062" s="255">
        <f t="shared" si="1953"/>
        <v>0</v>
      </c>
      <c r="Y2062" s="255">
        <f t="shared" si="1954"/>
        <v>0</v>
      </c>
      <c r="Z2062" s="255">
        <f t="shared" si="1955"/>
        <v>0</v>
      </c>
      <c r="AA2062" s="990"/>
    </row>
    <row r="2063" spans="1:27" s="399" customFormat="1" outlineLevel="3">
      <c r="A2063" s="395"/>
      <c r="B2063" s="395"/>
      <c r="C2063" s="400" t="s">
        <v>657</v>
      </c>
      <c r="D2063" s="97">
        <v>1</v>
      </c>
      <c r="E2063" s="61">
        <v>1</v>
      </c>
      <c r="F2063" s="397" t="s">
        <v>619</v>
      </c>
      <c r="G2063" s="62">
        <v>4937993.8829389792</v>
      </c>
      <c r="H2063" s="62">
        <v>1481398.1648816937</v>
      </c>
      <c r="I2063" s="62">
        <f t="shared" si="1956"/>
        <v>6419392.0478206724</v>
      </c>
      <c r="J2063" s="62">
        <f t="shared" si="1947"/>
        <v>4937993.8829389792</v>
      </c>
      <c r="K2063" s="62">
        <f t="shared" si="1948"/>
        <v>1481398.1648816937</v>
      </c>
      <c r="L2063" s="62">
        <f t="shared" si="1949"/>
        <v>6419392.0478206724</v>
      </c>
      <c r="M2063" s="574">
        <f>'KL TTHT CV DOT 2'!P2062</f>
        <v>0</v>
      </c>
      <c r="N2063" s="574">
        <f>'KL TTHT CV DOT 2'!Q2062</f>
        <v>0</v>
      </c>
      <c r="O2063" s="574">
        <f t="shared" si="1939"/>
        <v>0</v>
      </c>
      <c r="P2063" s="550">
        <f t="shared" si="1893"/>
        <v>0</v>
      </c>
      <c r="Q2063" s="62"/>
      <c r="R2063" s="62"/>
      <c r="S2063" s="550" t="e">
        <f>#REF!+Q2063+R2063</f>
        <v>#REF!</v>
      </c>
      <c r="T2063" s="255">
        <f t="shared" si="1950"/>
        <v>0</v>
      </c>
      <c r="U2063" s="255">
        <f t="shared" si="1951"/>
        <v>0</v>
      </c>
      <c r="V2063" s="255">
        <f t="shared" si="1894"/>
        <v>0</v>
      </c>
      <c r="W2063" s="255">
        <f t="shared" si="1952"/>
        <v>0</v>
      </c>
      <c r="X2063" s="255">
        <f t="shared" si="1953"/>
        <v>0</v>
      </c>
      <c r="Y2063" s="255">
        <f t="shared" si="1954"/>
        <v>0</v>
      </c>
      <c r="Z2063" s="255">
        <f t="shared" si="1955"/>
        <v>0</v>
      </c>
      <c r="AA2063" s="990"/>
    </row>
    <row r="2064" spans="1:27" s="11" customFormat="1" outlineLevel="3">
      <c r="A2064" s="192"/>
      <c r="B2064" s="192"/>
      <c r="C2064" s="193"/>
      <c r="D2064" s="194"/>
      <c r="E2064" s="358"/>
      <c r="F2064" s="195"/>
      <c r="G2064" s="199"/>
      <c r="H2064" s="199"/>
      <c r="I2064" s="199"/>
      <c r="J2064" s="199"/>
      <c r="K2064" s="199"/>
      <c r="L2064" s="199"/>
      <c r="M2064" s="579">
        <f>'KL TTHT CV DOT 2'!P2063</f>
        <v>0</v>
      </c>
      <c r="N2064" s="579">
        <f>'KL TTHT CV DOT 2'!Q2063</f>
        <v>0</v>
      </c>
      <c r="O2064" s="579">
        <f t="shared" si="1939"/>
        <v>0</v>
      </c>
      <c r="P2064" s="554">
        <f t="shared" ref="P2064:P2123" si="1957">M2064+N2064+O2064</f>
        <v>0</v>
      </c>
      <c r="Q2064" s="199"/>
      <c r="R2064" s="199"/>
      <c r="S2064" s="554" t="e">
        <f>#REF!+Q2064+R2064</f>
        <v>#REF!</v>
      </c>
      <c r="T2064" s="265">
        <f t="shared" si="1950"/>
        <v>0</v>
      </c>
      <c r="U2064" s="265">
        <f t="shared" si="1951"/>
        <v>0</v>
      </c>
      <c r="V2064" s="265">
        <f t="shared" ref="V2064:V2126" si="1958">T2064+U2064</f>
        <v>0</v>
      </c>
      <c r="W2064" s="265">
        <f t="shared" si="1952"/>
        <v>0</v>
      </c>
      <c r="X2064" s="265">
        <f t="shared" si="1953"/>
        <v>0</v>
      </c>
      <c r="Y2064" s="265">
        <f t="shared" si="1954"/>
        <v>0</v>
      </c>
      <c r="Z2064" s="265">
        <f t="shared" si="1955"/>
        <v>0</v>
      </c>
      <c r="AA2064" s="990"/>
    </row>
    <row r="2065" spans="1:27" s="11" customFormat="1" outlineLevel="3">
      <c r="A2065" s="192"/>
      <c r="B2065" s="192"/>
      <c r="C2065" s="172" t="s">
        <v>1382</v>
      </c>
      <c r="D2065" s="194"/>
      <c r="E2065" s="358"/>
      <c r="F2065" s="195"/>
      <c r="G2065" s="199"/>
      <c r="H2065" s="199"/>
      <c r="I2065" s="199"/>
      <c r="J2065" s="174">
        <f>SUBTOTAL(9,J2066:J2079)</f>
        <v>31053568.800000001</v>
      </c>
      <c r="K2065" s="174">
        <f>SUBTOTAL(9,K2066:K2079)</f>
        <v>3110074.6695999997</v>
      </c>
      <c r="L2065" s="174">
        <f>SUBTOTAL(9,L2066:L2079)</f>
        <v>34163643.469599999</v>
      </c>
      <c r="M2065" s="578">
        <f>'KL TTHT CV DOT 2'!P2064</f>
        <v>0</v>
      </c>
      <c r="N2065" s="578">
        <f>'KL TTHT CV DOT 2'!Q2064</f>
        <v>0</v>
      </c>
      <c r="O2065" s="578">
        <f t="shared" si="1939"/>
        <v>0</v>
      </c>
      <c r="P2065" s="558">
        <f t="shared" si="1957"/>
        <v>0</v>
      </c>
      <c r="Q2065" s="174"/>
      <c r="R2065" s="174"/>
      <c r="S2065" s="558" t="e">
        <f>#REF!+Q2065+R2065</f>
        <v>#REF!</v>
      </c>
      <c r="T2065" s="843">
        <f t="shared" ref="T2065:Z2065" si="1959">SUBTOTAL(9,T2066:T2079)</f>
        <v>0</v>
      </c>
      <c r="U2065" s="843">
        <f t="shared" si="1959"/>
        <v>0</v>
      </c>
      <c r="V2065" s="843">
        <f t="shared" si="1959"/>
        <v>0</v>
      </c>
      <c r="W2065" s="843">
        <f t="shared" si="1959"/>
        <v>0</v>
      </c>
      <c r="X2065" s="843">
        <f t="shared" si="1959"/>
        <v>0</v>
      </c>
      <c r="Y2065" s="843">
        <f t="shared" si="1959"/>
        <v>0</v>
      </c>
      <c r="Z2065" s="843">
        <f t="shared" si="1959"/>
        <v>0</v>
      </c>
      <c r="AA2065" s="988"/>
    </row>
    <row r="2066" spans="1:27" s="11" customFormat="1" ht="13.8" outlineLevel="3">
      <c r="A2066" s="410"/>
      <c r="B2066" s="411"/>
      <c r="C2066" s="412" t="s">
        <v>1383</v>
      </c>
      <c r="D2066" s="194">
        <v>1</v>
      </c>
      <c r="E2066" s="358">
        <v>1</v>
      </c>
      <c r="F2066" s="195" t="s">
        <v>660</v>
      </c>
      <c r="G2066" s="199">
        <v>1008000</v>
      </c>
      <c r="H2066" s="199">
        <v>49588.000000000007</v>
      </c>
      <c r="I2066" s="199">
        <f t="shared" ref="I2066:I2072" si="1960">SUM(G2066:H2066)</f>
        <v>1057588</v>
      </c>
      <c r="J2066" s="199">
        <f t="shared" ref="J2066:J2078" si="1961">G2066*E2066</f>
        <v>1008000</v>
      </c>
      <c r="K2066" s="199">
        <f t="shared" ref="K2066:K2078" si="1962">H2066*E2066</f>
        <v>49588.000000000007</v>
      </c>
      <c r="L2066" s="199">
        <f t="shared" ref="L2066:L2078" si="1963">I2066*E2066</f>
        <v>1057588</v>
      </c>
      <c r="M2066" s="579">
        <f>'KL TTHT CV DOT 2'!P2065</f>
        <v>0</v>
      </c>
      <c r="N2066" s="579">
        <f>'KL TTHT CV DOT 2'!Q2065</f>
        <v>0</v>
      </c>
      <c r="O2066" s="579">
        <f t="shared" si="1939"/>
        <v>0</v>
      </c>
      <c r="P2066" s="554">
        <f t="shared" si="1957"/>
        <v>0</v>
      </c>
      <c r="Q2066" s="199"/>
      <c r="R2066" s="199"/>
      <c r="S2066" s="554" t="e">
        <f>#REF!+Q2066+R2066</f>
        <v>#REF!</v>
      </c>
      <c r="T2066" s="265">
        <f t="shared" ref="T2066:T2079" si="1964">M2066*J2066</f>
        <v>0</v>
      </c>
      <c r="U2066" s="265">
        <f t="shared" ref="U2066:U2079" si="1965">M2066*K2066</f>
        <v>0</v>
      </c>
      <c r="V2066" s="265">
        <f t="shared" si="1958"/>
        <v>0</v>
      </c>
      <c r="W2066" s="265">
        <f t="shared" ref="W2066:W2079" si="1966">J2066*N2066</f>
        <v>0</v>
      </c>
      <c r="X2066" s="265">
        <f t="shared" ref="X2066:X2079" si="1967">K2066*N2066</f>
        <v>0</v>
      </c>
      <c r="Y2066" s="265">
        <f t="shared" ref="Y2066:Y2079" si="1968">W2066+X2066</f>
        <v>0</v>
      </c>
      <c r="Z2066" s="265">
        <f t="shared" ref="Z2066:Z2079" si="1969">V2066+Y2066</f>
        <v>0</v>
      </c>
      <c r="AA2066" s="990"/>
    </row>
    <row r="2067" spans="1:27" s="11" customFormat="1" outlineLevel="3">
      <c r="A2067" s="192"/>
      <c r="B2067" s="192"/>
      <c r="C2067" s="192" t="s">
        <v>1385</v>
      </c>
      <c r="D2067" s="194">
        <v>4</v>
      </c>
      <c r="E2067" s="358">
        <v>4</v>
      </c>
      <c r="F2067" s="195" t="s">
        <v>660</v>
      </c>
      <c r="G2067" s="199">
        <v>825600</v>
      </c>
      <c r="H2067" s="199">
        <v>75152</v>
      </c>
      <c r="I2067" s="199">
        <f t="shared" ref="I2067:I2068" si="1970">SUM(G2067:H2067)</f>
        <v>900752</v>
      </c>
      <c r="J2067" s="199">
        <f t="shared" si="1961"/>
        <v>3302400</v>
      </c>
      <c r="K2067" s="199">
        <f t="shared" si="1962"/>
        <v>300608</v>
      </c>
      <c r="L2067" s="199">
        <f t="shared" si="1963"/>
        <v>3603008</v>
      </c>
      <c r="M2067" s="579">
        <f>'KL TTHT CV DOT 2'!P2066</f>
        <v>0</v>
      </c>
      <c r="N2067" s="579">
        <f>'KL TTHT CV DOT 2'!Q2066</f>
        <v>0</v>
      </c>
      <c r="O2067" s="579">
        <f t="shared" si="1939"/>
        <v>0</v>
      </c>
      <c r="P2067" s="554">
        <f t="shared" si="1957"/>
        <v>0</v>
      </c>
      <c r="Q2067" s="199"/>
      <c r="R2067" s="199"/>
      <c r="S2067" s="554" t="e">
        <f>#REF!+Q2067+R2067</f>
        <v>#REF!</v>
      </c>
      <c r="T2067" s="265">
        <f t="shared" si="1964"/>
        <v>0</v>
      </c>
      <c r="U2067" s="265">
        <f t="shared" si="1965"/>
        <v>0</v>
      </c>
      <c r="V2067" s="265">
        <f t="shared" si="1958"/>
        <v>0</v>
      </c>
      <c r="W2067" s="265">
        <f t="shared" si="1966"/>
        <v>0</v>
      </c>
      <c r="X2067" s="265">
        <f t="shared" si="1967"/>
        <v>0</v>
      </c>
      <c r="Y2067" s="265">
        <f t="shared" si="1968"/>
        <v>0</v>
      </c>
      <c r="Z2067" s="265">
        <f t="shared" si="1969"/>
        <v>0</v>
      </c>
      <c r="AA2067" s="990"/>
    </row>
    <row r="2068" spans="1:27" s="11" customFormat="1" outlineLevel="3">
      <c r="A2068" s="192"/>
      <c r="B2068" s="192"/>
      <c r="C2068" s="192" t="s">
        <v>1387</v>
      </c>
      <c r="D2068" s="194">
        <v>1</v>
      </c>
      <c r="E2068" s="358">
        <v>1</v>
      </c>
      <c r="F2068" s="195" t="s">
        <v>660</v>
      </c>
      <c r="G2068" s="199">
        <v>4200000</v>
      </c>
      <c r="H2068" s="199">
        <v>168000.00000000003</v>
      </c>
      <c r="I2068" s="199">
        <f t="shared" si="1970"/>
        <v>4368000</v>
      </c>
      <c r="J2068" s="199">
        <f t="shared" si="1961"/>
        <v>4200000</v>
      </c>
      <c r="K2068" s="199">
        <f t="shared" si="1962"/>
        <v>168000.00000000003</v>
      </c>
      <c r="L2068" s="199">
        <f t="shared" si="1963"/>
        <v>4368000</v>
      </c>
      <c r="M2068" s="579">
        <f>'KL TTHT CV DOT 2'!P2067</f>
        <v>0</v>
      </c>
      <c r="N2068" s="579">
        <f>'KL TTHT CV DOT 2'!Q2067</f>
        <v>0</v>
      </c>
      <c r="O2068" s="579">
        <f t="shared" si="1939"/>
        <v>0</v>
      </c>
      <c r="P2068" s="554">
        <f t="shared" si="1957"/>
        <v>0</v>
      </c>
      <c r="Q2068" s="199"/>
      <c r="R2068" s="199"/>
      <c r="S2068" s="554" t="e">
        <f>#REF!+Q2068+R2068</f>
        <v>#REF!</v>
      </c>
      <c r="T2068" s="265">
        <f t="shared" si="1964"/>
        <v>0</v>
      </c>
      <c r="U2068" s="265">
        <f t="shared" si="1965"/>
        <v>0</v>
      </c>
      <c r="V2068" s="265">
        <f t="shared" si="1958"/>
        <v>0</v>
      </c>
      <c r="W2068" s="265">
        <f t="shared" si="1966"/>
        <v>0</v>
      </c>
      <c r="X2068" s="265">
        <f t="shared" si="1967"/>
        <v>0</v>
      </c>
      <c r="Y2068" s="265">
        <f t="shared" si="1968"/>
        <v>0</v>
      </c>
      <c r="Z2068" s="265">
        <f t="shared" si="1969"/>
        <v>0</v>
      </c>
      <c r="AA2068" s="990"/>
    </row>
    <row r="2069" spans="1:27" s="11" customFormat="1" outlineLevel="3">
      <c r="A2069" s="192"/>
      <c r="B2069" s="192"/>
      <c r="C2069" s="192" t="s">
        <v>1389</v>
      </c>
      <c r="D2069" s="194">
        <v>1</v>
      </c>
      <c r="E2069" s="358">
        <v>1</v>
      </c>
      <c r="F2069" s="195" t="s">
        <v>660</v>
      </c>
      <c r="G2069" s="199">
        <v>2809200</v>
      </c>
      <c r="H2069" s="199">
        <v>75152</v>
      </c>
      <c r="I2069" s="199">
        <f t="shared" si="1960"/>
        <v>2884352</v>
      </c>
      <c r="J2069" s="199">
        <f t="shared" si="1961"/>
        <v>2809200</v>
      </c>
      <c r="K2069" s="199">
        <f t="shared" si="1962"/>
        <v>75152</v>
      </c>
      <c r="L2069" s="199">
        <f t="shared" si="1963"/>
        <v>2884352</v>
      </c>
      <c r="M2069" s="579">
        <f>'KL TTHT CV DOT 2'!P2068</f>
        <v>0</v>
      </c>
      <c r="N2069" s="579">
        <f>'KL TTHT CV DOT 2'!Q2068</f>
        <v>0</v>
      </c>
      <c r="O2069" s="579">
        <f t="shared" si="1939"/>
        <v>0</v>
      </c>
      <c r="P2069" s="554">
        <f t="shared" si="1957"/>
        <v>0</v>
      </c>
      <c r="Q2069" s="199"/>
      <c r="R2069" s="199"/>
      <c r="S2069" s="554" t="e">
        <f>#REF!+Q2069+R2069</f>
        <v>#REF!</v>
      </c>
      <c r="T2069" s="265">
        <f t="shared" si="1964"/>
        <v>0</v>
      </c>
      <c r="U2069" s="265">
        <f t="shared" si="1965"/>
        <v>0</v>
      </c>
      <c r="V2069" s="265">
        <f t="shared" si="1958"/>
        <v>0</v>
      </c>
      <c r="W2069" s="265">
        <f t="shared" si="1966"/>
        <v>0</v>
      </c>
      <c r="X2069" s="265">
        <f t="shared" si="1967"/>
        <v>0</v>
      </c>
      <c r="Y2069" s="265">
        <f t="shared" si="1968"/>
        <v>0</v>
      </c>
      <c r="Z2069" s="265">
        <f t="shared" si="1969"/>
        <v>0</v>
      </c>
      <c r="AA2069" s="990"/>
    </row>
    <row r="2070" spans="1:27" s="11" customFormat="1" outlineLevel="3">
      <c r="A2070" s="192"/>
      <c r="B2070" s="192"/>
      <c r="C2070" s="192" t="s">
        <v>1391</v>
      </c>
      <c r="D2070" s="194">
        <v>2</v>
      </c>
      <c r="E2070" s="358">
        <v>2</v>
      </c>
      <c r="F2070" s="195" t="s">
        <v>660</v>
      </c>
      <c r="G2070" s="199">
        <v>726000</v>
      </c>
      <c r="H2070" s="199">
        <v>75152</v>
      </c>
      <c r="I2070" s="199">
        <f t="shared" si="1960"/>
        <v>801152</v>
      </c>
      <c r="J2070" s="199">
        <f t="shared" si="1961"/>
        <v>1452000</v>
      </c>
      <c r="K2070" s="199">
        <f t="shared" si="1962"/>
        <v>150304</v>
      </c>
      <c r="L2070" s="199">
        <f t="shared" si="1963"/>
        <v>1602304</v>
      </c>
      <c r="M2070" s="579">
        <f>'KL TTHT CV DOT 2'!P2069</f>
        <v>0</v>
      </c>
      <c r="N2070" s="579">
        <f>'KL TTHT CV DOT 2'!Q2069</f>
        <v>0</v>
      </c>
      <c r="O2070" s="579">
        <f t="shared" si="1939"/>
        <v>0</v>
      </c>
      <c r="P2070" s="554">
        <f t="shared" si="1957"/>
        <v>0</v>
      </c>
      <c r="Q2070" s="199"/>
      <c r="R2070" s="199"/>
      <c r="S2070" s="554" t="e">
        <f>#REF!+Q2070+R2070</f>
        <v>#REF!</v>
      </c>
      <c r="T2070" s="265">
        <f t="shared" si="1964"/>
        <v>0</v>
      </c>
      <c r="U2070" s="265">
        <f t="shared" si="1965"/>
        <v>0</v>
      </c>
      <c r="V2070" s="265">
        <f t="shared" si="1958"/>
        <v>0</v>
      </c>
      <c r="W2070" s="265">
        <f t="shared" si="1966"/>
        <v>0</v>
      </c>
      <c r="X2070" s="265">
        <f t="shared" si="1967"/>
        <v>0</v>
      </c>
      <c r="Y2070" s="265">
        <f t="shared" si="1968"/>
        <v>0</v>
      </c>
      <c r="Z2070" s="265">
        <f t="shared" si="1969"/>
        <v>0</v>
      </c>
      <c r="AA2070" s="990"/>
    </row>
    <row r="2071" spans="1:27" s="11" customFormat="1" ht="13.8" outlineLevel="3">
      <c r="A2071" s="410"/>
      <c r="B2071" s="411"/>
      <c r="C2071" s="192" t="s">
        <v>1393</v>
      </c>
      <c r="D2071" s="194">
        <v>3</v>
      </c>
      <c r="E2071" s="358">
        <v>3</v>
      </c>
      <c r="F2071" s="195" t="s">
        <v>660</v>
      </c>
      <c r="G2071" s="199">
        <v>3133200</v>
      </c>
      <c r="H2071" s="199">
        <v>75152</v>
      </c>
      <c r="I2071" s="199">
        <f t="shared" si="1960"/>
        <v>3208352</v>
      </c>
      <c r="J2071" s="199">
        <f t="shared" si="1961"/>
        <v>9399600</v>
      </c>
      <c r="K2071" s="199">
        <f t="shared" si="1962"/>
        <v>225456</v>
      </c>
      <c r="L2071" s="199">
        <f t="shared" si="1963"/>
        <v>9625056</v>
      </c>
      <c r="M2071" s="579">
        <f>'KL TTHT CV DOT 2'!P2070</f>
        <v>0</v>
      </c>
      <c r="N2071" s="579">
        <f>'KL TTHT CV DOT 2'!Q2070</f>
        <v>0</v>
      </c>
      <c r="O2071" s="579">
        <f t="shared" si="1939"/>
        <v>0</v>
      </c>
      <c r="P2071" s="554">
        <f t="shared" si="1957"/>
        <v>0</v>
      </c>
      <c r="Q2071" s="199"/>
      <c r="R2071" s="199"/>
      <c r="S2071" s="554" t="e">
        <f>#REF!+Q2071+R2071</f>
        <v>#REF!</v>
      </c>
      <c r="T2071" s="265">
        <f t="shared" si="1964"/>
        <v>0</v>
      </c>
      <c r="U2071" s="265">
        <f t="shared" si="1965"/>
        <v>0</v>
      </c>
      <c r="V2071" s="265">
        <f t="shared" si="1958"/>
        <v>0</v>
      </c>
      <c r="W2071" s="265">
        <f t="shared" si="1966"/>
        <v>0</v>
      </c>
      <c r="X2071" s="265">
        <f t="shared" si="1967"/>
        <v>0</v>
      </c>
      <c r="Y2071" s="265">
        <f t="shared" si="1968"/>
        <v>0</v>
      </c>
      <c r="Z2071" s="265">
        <f t="shared" si="1969"/>
        <v>0</v>
      </c>
      <c r="AA2071" s="990"/>
    </row>
    <row r="2072" spans="1:27" s="11" customFormat="1" outlineLevel="3">
      <c r="A2072" s="192"/>
      <c r="B2072" s="192"/>
      <c r="C2072" s="192" t="s">
        <v>1395</v>
      </c>
      <c r="D2072" s="194">
        <v>3</v>
      </c>
      <c r="E2072" s="358">
        <v>3</v>
      </c>
      <c r="F2072" s="195" t="s">
        <v>660</v>
      </c>
      <c r="G2072" s="199">
        <v>867600</v>
      </c>
      <c r="H2072" s="199">
        <v>75152</v>
      </c>
      <c r="I2072" s="199">
        <f t="shared" si="1960"/>
        <v>942752</v>
      </c>
      <c r="J2072" s="199">
        <f t="shared" si="1961"/>
        <v>2602800</v>
      </c>
      <c r="K2072" s="199">
        <f t="shared" si="1962"/>
        <v>225456</v>
      </c>
      <c r="L2072" s="199">
        <f t="shared" si="1963"/>
        <v>2828256</v>
      </c>
      <c r="M2072" s="579">
        <f>'KL TTHT CV DOT 2'!P2071</f>
        <v>0</v>
      </c>
      <c r="N2072" s="579">
        <f>'KL TTHT CV DOT 2'!Q2071</f>
        <v>0</v>
      </c>
      <c r="O2072" s="579">
        <f t="shared" si="1939"/>
        <v>0</v>
      </c>
      <c r="P2072" s="554">
        <f t="shared" si="1957"/>
        <v>0</v>
      </c>
      <c r="Q2072" s="199"/>
      <c r="R2072" s="199"/>
      <c r="S2072" s="554" t="e">
        <f>#REF!+Q2072+R2072</f>
        <v>#REF!</v>
      </c>
      <c r="T2072" s="265">
        <f t="shared" si="1964"/>
        <v>0</v>
      </c>
      <c r="U2072" s="265">
        <f t="shared" si="1965"/>
        <v>0</v>
      </c>
      <c r="V2072" s="265">
        <f t="shared" si="1958"/>
        <v>0</v>
      </c>
      <c r="W2072" s="265">
        <f t="shared" si="1966"/>
        <v>0</v>
      </c>
      <c r="X2072" s="265">
        <f t="shared" si="1967"/>
        <v>0</v>
      </c>
      <c r="Y2072" s="265">
        <f t="shared" si="1968"/>
        <v>0</v>
      </c>
      <c r="Z2072" s="265">
        <f t="shared" si="1969"/>
        <v>0</v>
      </c>
      <c r="AA2072" s="990"/>
    </row>
    <row r="2073" spans="1:27" s="11" customFormat="1" outlineLevel="3">
      <c r="A2073" s="192"/>
      <c r="B2073" s="192"/>
      <c r="C2073" s="192" t="s">
        <v>1397</v>
      </c>
      <c r="D2073" s="194">
        <v>4</v>
      </c>
      <c r="E2073" s="358">
        <v>4</v>
      </c>
      <c r="F2073" s="195" t="s">
        <v>660</v>
      </c>
      <c r="G2073" s="199">
        <v>726000</v>
      </c>
      <c r="H2073" s="199">
        <v>75152</v>
      </c>
      <c r="I2073" s="199">
        <f t="shared" ref="I2073:I2078" si="1971">SUM(G2073:H2073)</f>
        <v>801152</v>
      </c>
      <c r="J2073" s="199">
        <f t="shared" si="1961"/>
        <v>2904000</v>
      </c>
      <c r="K2073" s="199">
        <f t="shared" si="1962"/>
        <v>300608</v>
      </c>
      <c r="L2073" s="199">
        <f t="shared" si="1963"/>
        <v>3204608</v>
      </c>
      <c r="M2073" s="579">
        <f>'KL TTHT CV DOT 2'!P2072</f>
        <v>0</v>
      </c>
      <c r="N2073" s="579">
        <f>'KL TTHT CV DOT 2'!Q2072</f>
        <v>0</v>
      </c>
      <c r="O2073" s="579">
        <f t="shared" si="1939"/>
        <v>0</v>
      </c>
      <c r="P2073" s="554">
        <f t="shared" si="1957"/>
        <v>0</v>
      </c>
      <c r="Q2073" s="199"/>
      <c r="R2073" s="199"/>
      <c r="S2073" s="554" t="e">
        <f>#REF!+Q2073+R2073</f>
        <v>#REF!</v>
      </c>
      <c r="T2073" s="265">
        <f t="shared" si="1964"/>
        <v>0</v>
      </c>
      <c r="U2073" s="265">
        <f t="shared" si="1965"/>
        <v>0</v>
      </c>
      <c r="V2073" s="265">
        <f t="shared" si="1958"/>
        <v>0</v>
      </c>
      <c r="W2073" s="265">
        <f t="shared" si="1966"/>
        <v>0</v>
      </c>
      <c r="X2073" s="265">
        <f t="shared" si="1967"/>
        <v>0</v>
      </c>
      <c r="Y2073" s="265">
        <f t="shared" si="1968"/>
        <v>0</v>
      </c>
      <c r="Z2073" s="265">
        <f t="shared" si="1969"/>
        <v>0</v>
      </c>
      <c r="AA2073" s="990"/>
    </row>
    <row r="2074" spans="1:27" s="11" customFormat="1" outlineLevel="3">
      <c r="A2074" s="192"/>
      <c r="B2074" s="192"/>
      <c r="C2074" s="192" t="s">
        <v>1399</v>
      </c>
      <c r="D2074" s="194">
        <v>1</v>
      </c>
      <c r="E2074" s="358">
        <v>1</v>
      </c>
      <c r="F2074" s="195" t="s">
        <v>660</v>
      </c>
      <c r="G2074" s="199">
        <v>322800</v>
      </c>
      <c r="H2074" s="199">
        <v>50880.368000000009</v>
      </c>
      <c r="I2074" s="199">
        <f t="shared" si="1971"/>
        <v>373680.36800000002</v>
      </c>
      <c r="J2074" s="199">
        <f t="shared" si="1961"/>
        <v>322800</v>
      </c>
      <c r="K2074" s="199">
        <f t="shared" si="1962"/>
        <v>50880.368000000009</v>
      </c>
      <c r="L2074" s="199">
        <f t="shared" si="1963"/>
        <v>373680.36800000002</v>
      </c>
      <c r="M2074" s="579">
        <f>'KL TTHT CV DOT 2'!P2073</f>
        <v>0</v>
      </c>
      <c r="N2074" s="579">
        <f>'KL TTHT CV DOT 2'!Q2073</f>
        <v>0</v>
      </c>
      <c r="O2074" s="579">
        <f t="shared" si="1939"/>
        <v>0</v>
      </c>
      <c r="P2074" s="554">
        <f t="shared" si="1957"/>
        <v>0</v>
      </c>
      <c r="Q2074" s="199"/>
      <c r="R2074" s="199"/>
      <c r="S2074" s="554" t="e">
        <f>#REF!+Q2074+R2074</f>
        <v>#REF!</v>
      </c>
      <c r="T2074" s="265">
        <f t="shared" si="1964"/>
        <v>0</v>
      </c>
      <c r="U2074" s="265">
        <f t="shared" si="1965"/>
        <v>0</v>
      </c>
      <c r="V2074" s="265">
        <f t="shared" si="1958"/>
        <v>0</v>
      </c>
      <c r="W2074" s="265">
        <f t="shared" si="1966"/>
        <v>0</v>
      </c>
      <c r="X2074" s="265">
        <f t="shared" si="1967"/>
        <v>0</v>
      </c>
      <c r="Y2074" s="265">
        <f t="shared" si="1968"/>
        <v>0</v>
      </c>
      <c r="Z2074" s="265">
        <f t="shared" si="1969"/>
        <v>0</v>
      </c>
      <c r="AA2074" s="990"/>
    </row>
    <row r="2075" spans="1:27" s="11" customFormat="1" outlineLevel="3">
      <c r="A2075" s="192"/>
      <c r="B2075" s="192"/>
      <c r="C2075" s="192" t="s">
        <v>1400</v>
      </c>
      <c r="D2075" s="194">
        <v>5</v>
      </c>
      <c r="E2075" s="358">
        <v>7</v>
      </c>
      <c r="F2075" s="195" t="s">
        <v>660</v>
      </c>
      <c r="G2075" s="199">
        <v>99122.400000000009</v>
      </c>
      <c r="H2075" s="199">
        <v>58877.300720000007</v>
      </c>
      <c r="I2075" s="199">
        <f t="shared" si="1971"/>
        <v>157999.70072000002</v>
      </c>
      <c r="J2075" s="199">
        <f t="shared" si="1961"/>
        <v>693856.8</v>
      </c>
      <c r="K2075" s="199">
        <f t="shared" si="1962"/>
        <v>412141.10504000005</v>
      </c>
      <c r="L2075" s="199">
        <f t="shared" si="1963"/>
        <v>1105997.9050400001</v>
      </c>
      <c r="M2075" s="579">
        <f>'KL TTHT CV DOT 2'!P2074</f>
        <v>0</v>
      </c>
      <c r="N2075" s="579">
        <f>'KL TTHT CV DOT 2'!Q2074</f>
        <v>0</v>
      </c>
      <c r="O2075" s="579">
        <f t="shared" si="1939"/>
        <v>0</v>
      </c>
      <c r="P2075" s="554">
        <f t="shared" si="1957"/>
        <v>0</v>
      </c>
      <c r="Q2075" s="199"/>
      <c r="R2075" s="199"/>
      <c r="S2075" s="554" t="e">
        <f>#REF!+Q2075+R2075</f>
        <v>#REF!</v>
      </c>
      <c r="T2075" s="265">
        <f t="shared" si="1964"/>
        <v>0</v>
      </c>
      <c r="U2075" s="265">
        <f t="shared" si="1965"/>
        <v>0</v>
      </c>
      <c r="V2075" s="265">
        <f t="shared" si="1958"/>
        <v>0</v>
      </c>
      <c r="W2075" s="265">
        <f t="shared" si="1966"/>
        <v>0</v>
      </c>
      <c r="X2075" s="265">
        <f t="shared" si="1967"/>
        <v>0</v>
      </c>
      <c r="Y2075" s="265">
        <f t="shared" si="1968"/>
        <v>0</v>
      </c>
      <c r="Z2075" s="265">
        <f t="shared" si="1969"/>
        <v>0</v>
      </c>
      <c r="AA2075" s="990"/>
    </row>
    <row r="2076" spans="1:27" outlineLevel="3">
      <c r="A2076" s="137"/>
      <c r="B2076" s="137"/>
      <c r="C2076" s="137" t="s">
        <v>1401</v>
      </c>
      <c r="D2076" s="97">
        <v>3</v>
      </c>
      <c r="E2076" s="61">
        <v>2</v>
      </c>
      <c r="F2076" s="139" t="s">
        <v>660</v>
      </c>
      <c r="G2076" s="199">
        <v>85924.800000000003</v>
      </c>
      <c r="H2076" s="199">
        <v>49415.098879999998</v>
      </c>
      <c r="I2076" s="71">
        <f t="shared" si="1971"/>
        <v>135339.89887999999</v>
      </c>
      <c r="J2076" s="71">
        <f t="shared" si="1961"/>
        <v>171849.60000000001</v>
      </c>
      <c r="K2076" s="71">
        <f t="shared" si="1962"/>
        <v>98830.197759999995</v>
      </c>
      <c r="L2076" s="71">
        <f t="shared" si="1963"/>
        <v>270679.79775999999</v>
      </c>
      <c r="M2076" s="570">
        <f>'KL TTHT CV DOT 2'!P2075</f>
        <v>0</v>
      </c>
      <c r="N2076" s="570">
        <f>'KL TTHT CV DOT 2'!Q2075</f>
        <v>0</v>
      </c>
      <c r="O2076" s="570">
        <f t="shared" si="1939"/>
        <v>0</v>
      </c>
      <c r="P2076" s="552">
        <f t="shared" si="1957"/>
        <v>0</v>
      </c>
      <c r="Q2076" s="71"/>
      <c r="R2076" s="71"/>
      <c r="S2076" s="552" t="e">
        <f>#REF!+Q2076+R2076</f>
        <v>#REF!</v>
      </c>
      <c r="T2076" s="257">
        <f t="shared" si="1964"/>
        <v>0</v>
      </c>
      <c r="U2076" s="257">
        <f t="shared" si="1965"/>
        <v>0</v>
      </c>
      <c r="V2076" s="257">
        <f t="shared" si="1958"/>
        <v>0</v>
      </c>
      <c r="W2076" s="257">
        <f t="shared" si="1966"/>
        <v>0</v>
      </c>
      <c r="X2076" s="257">
        <f t="shared" si="1967"/>
        <v>0</v>
      </c>
      <c r="Y2076" s="257">
        <f t="shared" si="1968"/>
        <v>0</v>
      </c>
      <c r="Z2076" s="257">
        <f t="shared" si="1969"/>
        <v>0</v>
      </c>
      <c r="AA2076" s="990"/>
    </row>
    <row r="2077" spans="1:27" outlineLevel="3">
      <c r="A2077" s="137"/>
      <c r="B2077" s="137"/>
      <c r="C2077" s="137" t="s">
        <v>1402</v>
      </c>
      <c r="D2077" s="97">
        <v>10</v>
      </c>
      <c r="E2077" s="61">
        <v>15</v>
      </c>
      <c r="F2077" s="139" t="s">
        <v>660</v>
      </c>
      <c r="G2077" s="199">
        <v>63367.200000000004</v>
      </c>
      <c r="H2077" s="199">
        <v>45472.31192</v>
      </c>
      <c r="I2077" s="71">
        <f t="shared" si="1971"/>
        <v>108839.51192</v>
      </c>
      <c r="J2077" s="71">
        <f t="shared" si="1961"/>
        <v>950508.00000000012</v>
      </c>
      <c r="K2077" s="71">
        <f t="shared" si="1962"/>
        <v>682084.67879999999</v>
      </c>
      <c r="L2077" s="71">
        <f t="shared" si="1963"/>
        <v>1632592.6788000001</v>
      </c>
      <c r="M2077" s="570">
        <f>'KL TTHT CV DOT 2'!P2076</f>
        <v>0</v>
      </c>
      <c r="N2077" s="570">
        <f>'KL TTHT CV DOT 2'!Q2076</f>
        <v>0</v>
      </c>
      <c r="O2077" s="570">
        <f t="shared" si="1939"/>
        <v>0</v>
      </c>
      <c r="P2077" s="552">
        <f t="shared" si="1957"/>
        <v>0</v>
      </c>
      <c r="Q2077" s="71"/>
      <c r="R2077" s="71"/>
      <c r="S2077" s="552" t="e">
        <f>#REF!+Q2077+R2077</f>
        <v>#REF!</v>
      </c>
      <c r="T2077" s="257">
        <f t="shared" si="1964"/>
        <v>0</v>
      </c>
      <c r="U2077" s="257">
        <f t="shared" si="1965"/>
        <v>0</v>
      </c>
      <c r="V2077" s="257">
        <f t="shared" si="1958"/>
        <v>0</v>
      </c>
      <c r="W2077" s="257">
        <f t="shared" si="1966"/>
        <v>0</v>
      </c>
      <c r="X2077" s="257">
        <f t="shared" si="1967"/>
        <v>0</v>
      </c>
      <c r="Y2077" s="257">
        <f t="shared" si="1968"/>
        <v>0</v>
      </c>
      <c r="Z2077" s="257">
        <f t="shared" si="1969"/>
        <v>0</v>
      </c>
      <c r="AA2077" s="990"/>
    </row>
    <row r="2078" spans="1:27" outlineLevel="3">
      <c r="A2078" s="137"/>
      <c r="B2078" s="137"/>
      <c r="C2078" s="138" t="s">
        <v>657</v>
      </c>
      <c r="D2078" s="97">
        <v>1</v>
      </c>
      <c r="E2078" s="61">
        <v>1</v>
      </c>
      <c r="F2078" s="139" t="s">
        <v>619</v>
      </c>
      <c r="G2078" s="199">
        <v>1236554.4000000001</v>
      </c>
      <c r="H2078" s="199">
        <v>370966.32</v>
      </c>
      <c r="I2078" s="71">
        <f t="shared" si="1971"/>
        <v>1607520.7200000002</v>
      </c>
      <c r="J2078" s="71">
        <f t="shared" si="1961"/>
        <v>1236554.4000000001</v>
      </c>
      <c r="K2078" s="71">
        <f t="shared" si="1962"/>
        <v>370966.32</v>
      </c>
      <c r="L2078" s="71">
        <f t="shared" si="1963"/>
        <v>1607520.7200000002</v>
      </c>
      <c r="M2078" s="570">
        <f>'KL TTHT CV DOT 2'!P2077</f>
        <v>0</v>
      </c>
      <c r="N2078" s="570">
        <f>'KL TTHT CV DOT 2'!Q2077</f>
        <v>0</v>
      </c>
      <c r="O2078" s="570">
        <f t="shared" si="1939"/>
        <v>0</v>
      </c>
      <c r="P2078" s="552">
        <f t="shared" si="1957"/>
        <v>0</v>
      </c>
      <c r="Q2078" s="71"/>
      <c r="R2078" s="71"/>
      <c r="S2078" s="552" t="e">
        <f>#REF!+Q2078+R2078</f>
        <v>#REF!</v>
      </c>
      <c r="T2078" s="257">
        <f t="shared" si="1964"/>
        <v>0</v>
      </c>
      <c r="U2078" s="257">
        <f t="shared" si="1965"/>
        <v>0</v>
      </c>
      <c r="V2078" s="257">
        <f t="shared" si="1958"/>
        <v>0</v>
      </c>
      <c r="W2078" s="257">
        <f t="shared" si="1966"/>
        <v>0</v>
      </c>
      <c r="X2078" s="257">
        <f t="shared" si="1967"/>
        <v>0</v>
      </c>
      <c r="Y2078" s="257">
        <f t="shared" si="1968"/>
        <v>0</v>
      </c>
      <c r="Z2078" s="257">
        <f t="shared" si="1969"/>
        <v>0</v>
      </c>
      <c r="AA2078" s="990"/>
    </row>
    <row r="2079" spans="1:27" outlineLevel="3">
      <c r="A2079" s="137"/>
      <c r="B2079" s="137"/>
      <c r="C2079" s="138"/>
      <c r="D2079" s="97"/>
      <c r="E2079" s="61"/>
      <c r="F2079" s="139"/>
      <c r="G2079" s="71"/>
      <c r="H2079" s="71"/>
      <c r="I2079" s="71"/>
      <c r="J2079" s="71"/>
      <c r="K2079" s="71"/>
      <c r="L2079" s="71"/>
      <c r="M2079" s="570">
        <f>'KL TTHT CV DOT 2'!P2078</f>
        <v>0</v>
      </c>
      <c r="N2079" s="570">
        <f>'KL TTHT CV DOT 2'!Q2078</f>
        <v>0</v>
      </c>
      <c r="O2079" s="570">
        <f t="shared" si="1939"/>
        <v>0</v>
      </c>
      <c r="P2079" s="552"/>
      <c r="Q2079" s="71"/>
      <c r="R2079" s="71"/>
      <c r="S2079" s="552" t="e">
        <f>#REF!+Q2079+R2079</f>
        <v>#REF!</v>
      </c>
      <c r="T2079" s="257">
        <f t="shared" si="1964"/>
        <v>0</v>
      </c>
      <c r="U2079" s="257">
        <f t="shared" si="1965"/>
        <v>0</v>
      </c>
      <c r="V2079" s="257">
        <f t="shared" si="1958"/>
        <v>0</v>
      </c>
      <c r="W2079" s="257">
        <f t="shared" si="1966"/>
        <v>0</v>
      </c>
      <c r="X2079" s="257">
        <f t="shared" si="1967"/>
        <v>0</v>
      </c>
      <c r="Y2079" s="257">
        <f t="shared" si="1968"/>
        <v>0</v>
      </c>
      <c r="Z2079" s="257">
        <f t="shared" si="1969"/>
        <v>0</v>
      </c>
      <c r="AA2079" s="990"/>
    </row>
    <row r="2080" spans="1:27" outlineLevel="3">
      <c r="A2080" s="137"/>
      <c r="B2080" s="137"/>
      <c r="C2080" s="146" t="s">
        <v>1403</v>
      </c>
      <c r="D2080" s="97"/>
      <c r="E2080" s="61"/>
      <c r="F2080" s="139"/>
      <c r="G2080" s="71"/>
      <c r="H2080" s="71"/>
      <c r="I2080" s="71"/>
      <c r="J2080" s="82">
        <f>SUBTOTAL(9,J2081:J2095)</f>
        <v>21159921.600000001</v>
      </c>
      <c r="K2080" s="82">
        <f t="shared" ref="K2080:L2080" si="1972">SUBTOTAL(9,K2081:K2095)</f>
        <v>22158696.667999998</v>
      </c>
      <c r="L2080" s="82">
        <f t="shared" si="1972"/>
        <v>43318618.267999992</v>
      </c>
      <c r="M2080" s="576">
        <f>'KL TTHT CV DOT 2'!P2079</f>
        <v>0</v>
      </c>
      <c r="N2080" s="576">
        <f>'KL TTHT CV DOT 2'!Q2079</f>
        <v>0</v>
      </c>
      <c r="O2080" s="576">
        <f t="shared" si="1939"/>
        <v>0</v>
      </c>
      <c r="P2080" s="553"/>
      <c r="Q2080" s="82"/>
      <c r="R2080" s="82"/>
      <c r="S2080" s="553" t="e">
        <f>#REF!+Q2080+R2080</f>
        <v>#REF!</v>
      </c>
      <c r="T2080" s="266">
        <f>SUBTOTAL(9,T2081:T2095)</f>
        <v>0</v>
      </c>
      <c r="U2080" s="266">
        <f t="shared" ref="U2080:V2080" si="1973">SUBTOTAL(9,U2081:U2095)</f>
        <v>0</v>
      </c>
      <c r="V2080" s="266">
        <f t="shared" si="1973"/>
        <v>0</v>
      </c>
      <c r="W2080" s="266">
        <f>SUBTOTAL(9,W2081:W2095)</f>
        <v>2023188.4800000002</v>
      </c>
      <c r="X2080" s="266">
        <f t="shared" ref="X2080:Y2080" si="1974">SUBTOTAL(9,X2081:X2095)</f>
        <v>1365299.52</v>
      </c>
      <c r="Y2080" s="266">
        <f t="shared" si="1974"/>
        <v>3388488</v>
      </c>
      <c r="Z2080" s="266">
        <f t="shared" ref="Z2080" si="1975">SUBTOTAL(9,Z2081:Z2095)</f>
        <v>3388488</v>
      </c>
      <c r="AA2080" s="988"/>
    </row>
    <row r="2081" spans="1:27" outlineLevel="3">
      <c r="A2081" s="137"/>
      <c r="B2081" s="137"/>
      <c r="C2081" s="138" t="s">
        <v>1404</v>
      </c>
      <c r="D2081" s="97">
        <v>10</v>
      </c>
      <c r="E2081" s="61">
        <v>11</v>
      </c>
      <c r="F2081" s="139" t="s">
        <v>624</v>
      </c>
      <c r="G2081" s="199">
        <v>99964.800000000003</v>
      </c>
      <c r="H2081" s="199">
        <v>39200.000000000007</v>
      </c>
      <c r="I2081" s="71">
        <f t="shared" ref="I2081:I2084" si="1976">SUM(G2081:H2081)</f>
        <v>139164.80000000002</v>
      </c>
      <c r="J2081" s="71">
        <f t="shared" ref="J2081:J2095" si="1977">G2081*E2081</f>
        <v>1099612.8</v>
      </c>
      <c r="K2081" s="71">
        <f t="shared" ref="K2081:K2095" si="1978">H2081*E2081</f>
        <v>431200.00000000006</v>
      </c>
      <c r="L2081" s="71">
        <f t="shared" ref="L2081:L2095" si="1979">I2081*E2081</f>
        <v>1530812.8000000003</v>
      </c>
      <c r="M2081" s="579">
        <f>'KL TTHT CV DOT 2'!P2080</f>
        <v>0</v>
      </c>
      <c r="N2081" s="570">
        <f>'KL TTHT CV DOT 2'!Q2080</f>
        <v>0</v>
      </c>
      <c r="O2081" s="570">
        <f t="shared" si="1939"/>
        <v>0</v>
      </c>
      <c r="P2081" s="879"/>
      <c r="Q2081" s="71"/>
      <c r="R2081" s="71"/>
      <c r="S2081" s="879" t="e">
        <f>#REF!+Q2081+R2081</f>
        <v>#REF!</v>
      </c>
      <c r="T2081" s="257">
        <f t="shared" ref="T2081:T2095" si="1980">M2081*J2081</f>
        <v>0</v>
      </c>
      <c r="U2081" s="257">
        <f t="shared" ref="U2081:U2095" si="1981">M2081*K2081</f>
        <v>0</v>
      </c>
      <c r="V2081" s="257">
        <f t="shared" si="1958"/>
        <v>0</v>
      </c>
      <c r="W2081" s="257">
        <f t="shared" ref="W2081:W2095" si="1982">J2081*N2081</f>
        <v>0</v>
      </c>
      <c r="X2081" s="257">
        <f t="shared" ref="X2081:X2095" si="1983">K2081*N2081</f>
        <v>0</v>
      </c>
      <c r="Y2081" s="257">
        <f t="shared" ref="Y2081:Y2095" si="1984">W2081+X2081</f>
        <v>0</v>
      </c>
      <c r="Z2081" s="257">
        <f t="shared" ref="Z2081:Z2095" si="1985">V2081+Y2081</f>
        <v>0</v>
      </c>
      <c r="AA2081" s="990"/>
    </row>
    <row r="2082" spans="1:27" outlineLevel="3">
      <c r="A2082" s="137"/>
      <c r="B2082" s="137"/>
      <c r="C2082" s="138" t="s">
        <v>1406</v>
      </c>
      <c r="D2082" s="97">
        <v>23</v>
      </c>
      <c r="E2082" s="61">
        <v>25</v>
      </c>
      <c r="F2082" s="139" t="s">
        <v>624</v>
      </c>
      <c r="G2082" s="199">
        <v>71884.800000000003</v>
      </c>
      <c r="H2082" s="199">
        <v>34720</v>
      </c>
      <c r="I2082" s="71">
        <f t="shared" si="1976"/>
        <v>106604.8</v>
      </c>
      <c r="J2082" s="71">
        <f t="shared" si="1977"/>
        <v>1797120</v>
      </c>
      <c r="K2082" s="71">
        <f t="shared" si="1978"/>
        <v>868000</v>
      </c>
      <c r="L2082" s="71">
        <f t="shared" si="1979"/>
        <v>2665120</v>
      </c>
      <c r="M2082" s="579">
        <f>'KL TTHT CV DOT 2'!P2081</f>
        <v>0</v>
      </c>
      <c r="N2082" s="570">
        <f>'KL TTHT CV DOT 2'!Q2081</f>
        <v>0</v>
      </c>
      <c r="O2082" s="570">
        <f t="shared" si="1939"/>
        <v>0</v>
      </c>
      <c r="P2082" s="879"/>
      <c r="Q2082" s="71"/>
      <c r="R2082" s="71"/>
      <c r="S2082" s="879" t="e">
        <f>#REF!+Q2082+R2082</f>
        <v>#REF!</v>
      </c>
      <c r="T2082" s="257">
        <f t="shared" si="1980"/>
        <v>0</v>
      </c>
      <c r="U2082" s="257">
        <f t="shared" si="1981"/>
        <v>0</v>
      </c>
      <c r="V2082" s="257">
        <f t="shared" si="1958"/>
        <v>0</v>
      </c>
      <c r="W2082" s="257">
        <f t="shared" si="1982"/>
        <v>0</v>
      </c>
      <c r="X2082" s="257">
        <f t="shared" si="1983"/>
        <v>0</v>
      </c>
      <c r="Y2082" s="257">
        <f t="shared" si="1984"/>
        <v>0</v>
      </c>
      <c r="Z2082" s="257">
        <f t="shared" si="1985"/>
        <v>0</v>
      </c>
      <c r="AA2082" s="990"/>
    </row>
    <row r="2083" spans="1:27" outlineLevel="3">
      <c r="A2083" s="137"/>
      <c r="B2083" s="137"/>
      <c r="C2083" s="138" t="s">
        <v>1408</v>
      </c>
      <c r="D2083" s="97">
        <v>21</v>
      </c>
      <c r="E2083" s="61">
        <v>26</v>
      </c>
      <c r="F2083" s="139" t="s">
        <v>624</v>
      </c>
      <c r="G2083" s="199">
        <v>45208.800000000003</v>
      </c>
      <c r="H2083" s="199">
        <v>28000.000000000004</v>
      </c>
      <c r="I2083" s="71">
        <f t="shared" si="1976"/>
        <v>73208.800000000003</v>
      </c>
      <c r="J2083" s="71">
        <f t="shared" si="1977"/>
        <v>1175428.8</v>
      </c>
      <c r="K2083" s="71">
        <f t="shared" si="1978"/>
        <v>728000.00000000012</v>
      </c>
      <c r="L2083" s="71">
        <f t="shared" si="1979"/>
        <v>1903428.8</v>
      </c>
      <c r="M2083" s="579">
        <f>'KL TTHT CV DOT 2'!P2082</f>
        <v>0</v>
      </c>
      <c r="N2083" s="570">
        <f>'KL TTHT CV DOT 2'!Q2082</f>
        <v>0</v>
      </c>
      <c r="O2083" s="570">
        <f t="shared" si="1939"/>
        <v>0</v>
      </c>
      <c r="P2083" s="879"/>
      <c r="Q2083" s="71"/>
      <c r="R2083" s="71"/>
      <c r="S2083" s="879" t="e">
        <f>#REF!+Q2083+R2083</f>
        <v>#REF!</v>
      </c>
      <c r="T2083" s="257">
        <f t="shared" si="1980"/>
        <v>0</v>
      </c>
      <c r="U2083" s="257">
        <f t="shared" si="1981"/>
        <v>0</v>
      </c>
      <c r="V2083" s="257">
        <f t="shared" si="1958"/>
        <v>0</v>
      </c>
      <c r="W2083" s="257">
        <f t="shared" si="1982"/>
        <v>0</v>
      </c>
      <c r="X2083" s="257">
        <f t="shared" si="1983"/>
        <v>0</v>
      </c>
      <c r="Y2083" s="257">
        <f t="shared" si="1984"/>
        <v>0</v>
      </c>
      <c r="Z2083" s="257">
        <f t="shared" si="1985"/>
        <v>0</v>
      </c>
      <c r="AA2083" s="990"/>
    </row>
    <row r="2084" spans="1:27" outlineLevel="3">
      <c r="A2084" s="137"/>
      <c r="B2084" s="137"/>
      <c r="C2084" s="138" t="s">
        <v>1410</v>
      </c>
      <c r="D2084" s="97">
        <v>29</v>
      </c>
      <c r="E2084" s="61">
        <v>31</v>
      </c>
      <c r="F2084" s="139" t="s">
        <v>624</v>
      </c>
      <c r="G2084" s="199">
        <v>30841.200000000001</v>
      </c>
      <c r="H2084" s="199">
        <v>25388.154400000003</v>
      </c>
      <c r="I2084" s="71">
        <f t="shared" si="1976"/>
        <v>56229.354400000004</v>
      </c>
      <c r="J2084" s="71">
        <f t="shared" si="1977"/>
        <v>956077.20000000007</v>
      </c>
      <c r="K2084" s="71">
        <f t="shared" si="1978"/>
        <v>787032.7864000001</v>
      </c>
      <c r="L2084" s="71">
        <f t="shared" si="1979"/>
        <v>1743109.9864000001</v>
      </c>
      <c r="M2084" s="579">
        <f>'KL TTHT CV DOT 2'!P2083</f>
        <v>0</v>
      </c>
      <c r="N2084" s="570">
        <f>'KL TTHT CV DOT 2'!Q2083</f>
        <v>0</v>
      </c>
      <c r="O2084" s="570">
        <f t="shared" si="1939"/>
        <v>0</v>
      </c>
      <c r="P2084" s="879"/>
      <c r="Q2084" s="71"/>
      <c r="R2084" s="71"/>
      <c r="S2084" s="879" t="e">
        <f>#REF!+Q2084+R2084</f>
        <v>#REF!</v>
      </c>
      <c r="T2084" s="257">
        <f t="shared" si="1980"/>
        <v>0</v>
      </c>
      <c r="U2084" s="257">
        <f t="shared" si="1981"/>
        <v>0</v>
      </c>
      <c r="V2084" s="257">
        <f t="shared" si="1958"/>
        <v>0</v>
      </c>
      <c r="W2084" s="257">
        <f t="shared" si="1982"/>
        <v>0</v>
      </c>
      <c r="X2084" s="257">
        <f t="shared" si="1983"/>
        <v>0</v>
      </c>
      <c r="Y2084" s="257">
        <f t="shared" si="1984"/>
        <v>0</v>
      </c>
      <c r="Z2084" s="257">
        <f t="shared" si="1985"/>
        <v>0</v>
      </c>
      <c r="AA2084" s="990"/>
    </row>
    <row r="2085" spans="1:27" outlineLevel="3">
      <c r="A2085" s="137"/>
      <c r="B2085" s="137"/>
      <c r="C2085" s="138" t="s">
        <v>1412</v>
      </c>
      <c r="D2085" s="97">
        <v>47</v>
      </c>
      <c r="E2085" s="61">
        <v>72</v>
      </c>
      <c r="F2085" s="139" t="s">
        <v>624</v>
      </c>
      <c r="G2085" s="199">
        <v>22978.799999999999</v>
      </c>
      <c r="H2085" s="199">
        <v>22306.743200000004</v>
      </c>
      <c r="I2085" s="71">
        <f t="shared" ref="I2085:I2095" si="1986">SUM(G2085:H2085)</f>
        <v>45285.5432</v>
      </c>
      <c r="J2085" s="71">
        <f t="shared" si="1977"/>
        <v>1654473.5999999999</v>
      </c>
      <c r="K2085" s="71">
        <f t="shared" si="1978"/>
        <v>1606085.5104000003</v>
      </c>
      <c r="L2085" s="71">
        <f t="shared" si="1979"/>
        <v>3260559.1104000001</v>
      </c>
      <c r="M2085" s="579">
        <f>'KL TTHT CV DOT 2'!P2084</f>
        <v>0</v>
      </c>
      <c r="N2085" s="570">
        <f>'KL TTHT CV DOT 2'!Q2084</f>
        <v>0</v>
      </c>
      <c r="O2085" s="570">
        <f t="shared" si="1939"/>
        <v>0</v>
      </c>
      <c r="P2085" s="879"/>
      <c r="Q2085" s="71"/>
      <c r="R2085" s="71"/>
      <c r="S2085" s="879" t="e">
        <f>#REF!+Q2085+R2085</f>
        <v>#REF!</v>
      </c>
      <c r="T2085" s="257">
        <f t="shared" si="1980"/>
        <v>0</v>
      </c>
      <c r="U2085" s="257">
        <f t="shared" si="1981"/>
        <v>0</v>
      </c>
      <c r="V2085" s="257">
        <f t="shared" si="1958"/>
        <v>0</v>
      </c>
      <c r="W2085" s="257">
        <f t="shared" si="1982"/>
        <v>0</v>
      </c>
      <c r="X2085" s="257">
        <f t="shared" si="1983"/>
        <v>0</v>
      </c>
      <c r="Y2085" s="257">
        <f t="shared" si="1984"/>
        <v>0</v>
      </c>
      <c r="Z2085" s="257">
        <f t="shared" si="1985"/>
        <v>0</v>
      </c>
      <c r="AA2085" s="990"/>
    </row>
    <row r="2086" spans="1:27" outlineLevel="3">
      <c r="A2086" s="137"/>
      <c r="B2086" s="137"/>
      <c r="C2086" s="138" t="s">
        <v>1414</v>
      </c>
      <c r="D2086" s="97">
        <v>68</v>
      </c>
      <c r="E2086" s="61">
        <v>87</v>
      </c>
      <c r="F2086" s="139" t="s">
        <v>624</v>
      </c>
      <c r="G2086" s="199">
        <v>17737.2</v>
      </c>
      <c r="H2086" s="199">
        <v>18258.816800000001</v>
      </c>
      <c r="I2086" s="71">
        <f t="shared" si="1986"/>
        <v>35996.016799999998</v>
      </c>
      <c r="J2086" s="71">
        <f t="shared" si="1977"/>
        <v>1543136.4000000001</v>
      </c>
      <c r="K2086" s="71">
        <f t="shared" si="1978"/>
        <v>1588517.0616000001</v>
      </c>
      <c r="L2086" s="71">
        <f t="shared" si="1979"/>
        <v>3131653.4615999996</v>
      </c>
      <c r="M2086" s="579">
        <f>'KL TTHT CV DOT 2'!P2085</f>
        <v>0</v>
      </c>
      <c r="N2086" s="570">
        <f>'KL TTHT CV DOT 2'!Q2085</f>
        <v>0</v>
      </c>
      <c r="O2086" s="570">
        <f t="shared" si="1939"/>
        <v>0</v>
      </c>
      <c r="P2086" s="879"/>
      <c r="Q2086" s="71"/>
      <c r="R2086" s="71"/>
      <c r="S2086" s="879" t="e">
        <f>#REF!+Q2086+R2086</f>
        <v>#REF!</v>
      </c>
      <c r="T2086" s="257">
        <f t="shared" si="1980"/>
        <v>0</v>
      </c>
      <c r="U2086" s="257">
        <f t="shared" si="1981"/>
        <v>0</v>
      </c>
      <c r="V2086" s="257">
        <f t="shared" si="1958"/>
        <v>0</v>
      </c>
      <c r="W2086" s="257">
        <f t="shared" si="1982"/>
        <v>0</v>
      </c>
      <c r="X2086" s="257">
        <f t="shared" si="1983"/>
        <v>0</v>
      </c>
      <c r="Y2086" s="257">
        <f t="shared" si="1984"/>
        <v>0</v>
      </c>
      <c r="Z2086" s="257">
        <f t="shared" si="1985"/>
        <v>0</v>
      </c>
      <c r="AA2086" s="990"/>
    </row>
    <row r="2087" spans="1:27" outlineLevel="3">
      <c r="A2087" s="137"/>
      <c r="B2087" s="137"/>
      <c r="C2087" s="138" t="s">
        <v>1416</v>
      </c>
      <c r="D2087" s="97">
        <v>272</v>
      </c>
      <c r="E2087" s="61">
        <v>297</v>
      </c>
      <c r="F2087" s="139" t="s">
        <v>624</v>
      </c>
      <c r="G2087" s="199">
        <v>9921.6</v>
      </c>
      <c r="H2087" s="199">
        <v>15682.816800000001</v>
      </c>
      <c r="I2087" s="71">
        <f t="shared" si="1986"/>
        <v>25604.416799999999</v>
      </c>
      <c r="J2087" s="71">
        <f t="shared" si="1977"/>
        <v>2946715.2</v>
      </c>
      <c r="K2087" s="71">
        <f t="shared" si="1978"/>
        <v>4657796.5896000005</v>
      </c>
      <c r="L2087" s="71">
        <f t="shared" si="1979"/>
        <v>7604511.7895999998</v>
      </c>
      <c r="M2087" s="579">
        <f>'KL TTHT CV DOT 2'!P2086</f>
        <v>0</v>
      </c>
      <c r="N2087" s="570">
        <f>'KL TTHT CV DOT 2'!Q2086</f>
        <v>0</v>
      </c>
      <c r="O2087" s="570">
        <f t="shared" si="1939"/>
        <v>0</v>
      </c>
      <c r="P2087" s="879"/>
      <c r="Q2087" s="71"/>
      <c r="R2087" s="71"/>
      <c r="S2087" s="879" t="e">
        <f>#REF!+Q2087+R2087</f>
        <v>#REF!</v>
      </c>
      <c r="T2087" s="257">
        <f t="shared" si="1980"/>
        <v>0</v>
      </c>
      <c r="U2087" s="257">
        <f t="shared" si="1981"/>
        <v>0</v>
      </c>
      <c r="V2087" s="257">
        <f t="shared" si="1958"/>
        <v>0</v>
      </c>
      <c r="W2087" s="257">
        <f t="shared" si="1982"/>
        <v>0</v>
      </c>
      <c r="X2087" s="257">
        <f t="shared" si="1983"/>
        <v>0</v>
      </c>
      <c r="Y2087" s="257">
        <f t="shared" si="1984"/>
        <v>0</v>
      </c>
      <c r="Z2087" s="257">
        <f t="shared" si="1985"/>
        <v>0</v>
      </c>
      <c r="AA2087" s="990"/>
    </row>
    <row r="2088" spans="1:27" outlineLevel="3">
      <c r="A2088" s="137"/>
      <c r="B2088" s="137"/>
      <c r="C2088" s="138" t="s">
        <v>1418</v>
      </c>
      <c r="D2088" s="97">
        <v>1</v>
      </c>
      <c r="E2088" s="61">
        <v>1</v>
      </c>
      <c r="F2088" s="139" t="s">
        <v>619</v>
      </c>
      <c r="G2088" s="199">
        <v>2578284</v>
      </c>
      <c r="H2088" s="199">
        <v>773485.2</v>
      </c>
      <c r="I2088" s="71">
        <f t="shared" si="1986"/>
        <v>3351769.2</v>
      </c>
      <c r="J2088" s="71">
        <f t="shared" si="1977"/>
        <v>2578284</v>
      </c>
      <c r="K2088" s="71">
        <f t="shared" si="1978"/>
        <v>773485.2</v>
      </c>
      <c r="L2088" s="71">
        <f t="shared" si="1979"/>
        <v>3351769.2</v>
      </c>
      <c r="M2088" s="579">
        <f>'KL TTHT CV DOT 2'!P2087</f>
        <v>0</v>
      </c>
      <c r="N2088" s="570">
        <f>'KL TTHT CV DOT 2'!Q2087</f>
        <v>0</v>
      </c>
      <c r="O2088" s="570">
        <f t="shared" si="1939"/>
        <v>0</v>
      </c>
      <c r="P2088" s="879"/>
      <c r="Q2088" s="71"/>
      <c r="R2088" s="71"/>
      <c r="S2088" s="879" t="e">
        <f>#REF!+Q2088+R2088</f>
        <v>#REF!</v>
      </c>
      <c r="T2088" s="257">
        <f t="shared" si="1980"/>
        <v>0</v>
      </c>
      <c r="U2088" s="257">
        <f t="shared" si="1981"/>
        <v>0</v>
      </c>
      <c r="V2088" s="257">
        <f t="shared" si="1958"/>
        <v>0</v>
      </c>
      <c r="W2088" s="257">
        <f t="shared" si="1982"/>
        <v>0</v>
      </c>
      <c r="X2088" s="257">
        <f t="shared" si="1983"/>
        <v>0</v>
      </c>
      <c r="Y2088" s="257">
        <f t="shared" si="1984"/>
        <v>0</v>
      </c>
      <c r="Z2088" s="257">
        <f t="shared" si="1985"/>
        <v>0</v>
      </c>
      <c r="AA2088" s="990"/>
    </row>
    <row r="2089" spans="1:27" outlineLevel="3">
      <c r="A2089" s="137"/>
      <c r="B2089" s="137"/>
      <c r="C2089" s="138" t="s">
        <v>1419</v>
      </c>
      <c r="D2089" s="97">
        <v>54</v>
      </c>
      <c r="E2089" s="61">
        <v>62</v>
      </c>
      <c r="F2089" s="139" t="s">
        <v>624</v>
      </c>
      <c r="G2089" s="199">
        <v>35287.200000000004</v>
      </c>
      <c r="H2089" s="199">
        <v>24884.160000000003</v>
      </c>
      <c r="I2089" s="71">
        <f t="shared" si="1986"/>
        <v>60171.360000000008</v>
      </c>
      <c r="J2089" s="71">
        <f t="shared" si="1977"/>
        <v>2187806.4000000004</v>
      </c>
      <c r="K2089" s="71">
        <f t="shared" si="1978"/>
        <v>1542817.9200000002</v>
      </c>
      <c r="L2089" s="71">
        <f t="shared" si="1979"/>
        <v>3730624.3200000003</v>
      </c>
      <c r="M2089" s="579">
        <f>'KL TTHT CV DOT 2'!P2088</f>
        <v>0</v>
      </c>
      <c r="N2089" s="570">
        <f>'KL TTHT CV DOT 2'!Q2088</f>
        <v>0.4</v>
      </c>
      <c r="O2089" s="570">
        <f t="shared" si="1939"/>
        <v>0.4</v>
      </c>
      <c r="P2089" s="879"/>
      <c r="Q2089" s="71"/>
      <c r="R2089" s="71"/>
      <c r="S2089" s="879" t="e">
        <f>#REF!+Q2089+R2089</f>
        <v>#REF!</v>
      </c>
      <c r="T2089" s="257">
        <f t="shared" si="1980"/>
        <v>0</v>
      </c>
      <c r="U2089" s="257">
        <f t="shared" si="1981"/>
        <v>0</v>
      </c>
      <c r="V2089" s="257">
        <f t="shared" si="1958"/>
        <v>0</v>
      </c>
      <c r="W2089" s="257">
        <f t="shared" si="1982"/>
        <v>875122.56000000017</v>
      </c>
      <c r="X2089" s="257">
        <f t="shared" si="1983"/>
        <v>617127.16800000006</v>
      </c>
      <c r="Y2089" s="257">
        <f t="shared" si="1984"/>
        <v>1492249.7280000001</v>
      </c>
      <c r="Z2089" s="257">
        <f t="shared" si="1985"/>
        <v>1492249.7280000001</v>
      </c>
      <c r="AA2089" s="990"/>
    </row>
    <row r="2090" spans="1:27" outlineLevel="3">
      <c r="A2090" s="137"/>
      <c r="B2090" s="137"/>
      <c r="C2090" s="138" t="s">
        <v>1421</v>
      </c>
      <c r="D2090" s="97">
        <v>104</v>
      </c>
      <c r="E2090" s="61">
        <v>118</v>
      </c>
      <c r="F2090" s="139" t="s">
        <v>624</v>
      </c>
      <c r="G2090" s="199">
        <v>16286.400000000001</v>
      </c>
      <c r="H2090" s="199">
        <v>13440.000000000002</v>
      </c>
      <c r="I2090" s="71">
        <f t="shared" si="1986"/>
        <v>29726.400000000001</v>
      </c>
      <c r="J2090" s="71">
        <f t="shared" si="1977"/>
        <v>1921795.2000000002</v>
      </c>
      <c r="K2090" s="71">
        <f t="shared" si="1978"/>
        <v>1585920.0000000002</v>
      </c>
      <c r="L2090" s="71">
        <f t="shared" si="1979"/>
        <v>3507715.2</v>
      </c>
      <c r="M2090" s="579">
        <f>'KL TTHT CV DOT 2'!P2089</f>
        <v>0</v>
      </c>
      <c r="N2090" s="570">
        <f>'KL TTHT CV DOT 2'!Q2089</f>
        <v>0.4</v>
      </c>
      <c r="O2090" s="570">
        <f t="shared" si="1939"/>
        <v>0.4</v>
      </c>
      <c r="P2090" s="879"/>
      <c r="Q2090" s="71"/>
      <c r="R2090" s="71"/>
      <c r="S2090" s="879" t="e">
        <f>#REF!+Q2090+R2090</f>
        <v>#REF!</v>
      </c>
      <c r="T2090" s="257">
        <f t="shared" si="1980"/>
        <v>0</v>
      </c>
      <c r="U2090" s="257">
        <f t="shared" si="1981"/>
        <v>0</v>
      </c>
      <c r="V2090" s="257">
        <f t="shared" si="1958"/>
        <v>0</v>
      </c>
      <c r="W2090" s="257">
        <f t="shared" si="1982"/>
        <v>768718.08000000007</v>
      </c>
      <c r="X2090" s="257">
        <f t="shared" si="1983"/>
        <v>634368.00000000012</v>
      </c>
      <c r="Y2090" s="257">
        <f t="shared" si="1984"/>
        <v>1403086.08</v>
      </c>
      <c r="Z2090" s="257">
        <f t="shared" si="1985"/>
        <v>1403086.08</v>
      </c>
      <c r="AA2090" s="990"/>
    </row>
    <row r="2091" spans="1:27" outlineLevel="3">
      <c r="A2091" s="137"/>
      <c r="B2091" s="137"/>
      <c r="C2091" s="138" t="s">
        <v>1354</v>
      </c>
      <c r="D2091" s="97">
        <v>1</v>
      </c>
      <c r="E2091" s="61">
        <v>1</v>
      </c>
      <c r="F2091" s="139" t="s">
        <v>619</v>
      </c>
      <c r="G2091" s="199">
        <v>948369.6</v>
      </c>
      <c r="H2091" s="199">
        <v>284510.88</v>
      </c>
      <c r="I2091" s="71">
        <f t="shared" si="1986"/>
        <v>1232880.48</v>
      </c>
      <c r="J2091" s="71">
        <f t="shared" si="1977"/>
        <v>948369.6</v>
      </c>
      <c r="K2091" s="71">
        <f t="shared" si="1978"/>
        <v>284510.88</v>
      </c>
      <c r="L2091" s="71">
        <f t="shared" si="1979"/>
        <v>1232880.48</v>
      </c>
      <c r="M2091" s="579">
        <f>'KL TTHT CV DOT 2'!P2090</f>
        <v>0</v>
      </c>
      <c r="N2091" s="570">
        <f>'KL TTHT CV DOT 2'!Q2090</f>
        <v>0.4</v>
      </c>
      <c r="O2091" s="570">
        <f t="shared" si="1939"/>
        <v>0.4</v>
      </c>
      <c r="P2091" s="879"/>
      <c r="Q2091" s="71"/>
      <c r="R2091" s="71"/>
      <c r="S2091" s="879" t="e">
        <f>#REF!+Q2091+R2091</f>
        <v>#REF!</v>
      </c>
      <c r="T2091" s="257">
        <f t="shared" si="1980"/>
        <v>0</v>
      </c>
      <c r="U2091" s="257">
        <f t="shared" si="1981"/>
        <v>0</v>
      </c>
      <c r="V2091" s="257">
        <f t="shared" si="1958"/>
        <v>0</v>
      </c>
      <c r="W2091" s="257">
        <f t="shared" si="1982"/>
        <v>379347.84</v>
      </c>
      <c r="X2091" s="257">
        <f t="shared" si="1983"/>
        <v>113804.35200000001</v>
      </c>
      <c r="Y2091" s="257">
        <f t="shared" si="1984"/>
        <v>493152.19200000004</v>
      </c>
      <c r="Z2091" s="257">
        <f t="shared" si="1985"/>
        <v>493152.19200000004</v>
      </c>
      <c r="AA2091" s="990"/>
    </row>
    <row r="2092" spans="1:27" outlineLevel="3">
      <c r="A2092" s="137"/>
      <c r="B2092" s="137"/>
      <c r="C2092" s="138" t="s">
        <v>1422</v>
      </c>
      <c r="D2092" s="97">
        <v>1</v>
      </c>
      <c r="E2092" s="61">
        <v>1</v>
      </c>
      <c r="F2092" s="139" t="s">
        <v>619</v>
      </c>
      <c r="G2092" s="199">
        <v>0</v>
      </c>
      <c r="H2092" s="199">
        <v>1000000</v>
      </c>
      <c r="I2092" s="71">
        <f t="shared" si="1986"/>
        <v>1000000</v>
      </c>
      <c r="J2092" s="71">
        <f t="shared" si="1977"/>
        <v>0</v>
      </c>
      <c r="K2092" s="71">
        <f t="shared" si="1978"/>
        <v>1000000</v>
      </c>
      <c r="L2092" s="71">
        <f t="shared" si="1979"/>
        <v>1000000</v>
      </c>
      <c r="M2092" s="570">
        <f>'KL TTHT CV DOT 2'!P2091</f>
        <v>0</v>
      </c>
      <c r="N2092" s="570">
        <f>'KL TTHT CV DOT 2'!Q2091</f>
        <v>0</v>
      </c>
      <c r="O2092" s="570">
        <f t="shared" si="1939"/>
        <v>0</v>
      </c>
      <c r="P2092" s="552">
        <f t="shared" si="1957"/>
        <v>0</v>
      </c>
      <c r="Q2092" s="71"/>
      <c r="R2092" s="71"/>
      <c r="S2092" s="552" t="e">
        <f>#REF!+Q2092+R2092</f>
        <v>#REF!</v>
      </c>
      <c r="T2092" s="257">
        <f t="shared" si="1980"/>
        <v>0</v>
      </c>
      <c r="U2092" s="257">
        <f t="shared" si="1981"/>
        <v>0</v>
      </c>
      <c r="V2092" s="257">
        <f t="shared" si="1958"/>
        <v>0</v>
      </c>
      <c r="W2092" s="257">
        <f t="shared" si="1982"/>
        <v>0</v>
      </c>
      <c r="X2092" s="257">
        <f t="shared" si="1983"/>
        <v>0</v>
      </c>
      <c r="Y2092" s="257">
        <f t="shared" si="1984"/>
        <v>0</v>
      </c>
      <c r="Z2092" s="257">
        <f t="shared" si="1985"/>
        <v>0</v>
      </c>
      <c r="AA2092" s="990"/>
    </row>
    <row r="2093" spans="1:27" s="11" customFormat="1" outlineLevel="3">
      <c r="A2093" s="192"/>
      <c r="B2093" s="192"/>
      <c r="C2093" s="193" t="s">
        <v>1355</v>
      </c>
      <c r="D2093" s="194">
        <v>14</v>
      </c>
      <c r="E2093" s="358">
        <v>28</v>
      </c>
      <c r="F2093" s="195" t="s">
        <v>1104</v>
      </c>
      <c r="G2093" s="199">
        <v>0</v>
      </c>
      <c r="H2093" s="199">
        <v>200000</v>
      </c>
      <c r="I2093" s="199">
        <f t="shared" si="1986"/>
        <v>200000</v>
      </c>
      <c r="J2093" s="199">
        <f t="shared" si="1977"/>
        <v>0</v>
      </c>
      <c r="K2093" s="199">
        <f t="shared" si="1978"/>
        <v>5600000</v>
      </c>
      <c r="L2093" s="199">
        <f t="shared" si="1979"/>
        <v>5600000</v>
      </c>
      <c r="M2093" s="579">
        <f>'KL TTHT CV DOT 2'!P2092</f>
        <v>0</v>
      </c>
      <c r="N2093" s="579">
        <f>'KL TTHT CV DOT 2'!Q2092</f>
        <v>0</v>
      </c>
      <c r="O2093" s="579">
        <f t="shared" si="1939"/>
        <v>0</v>
      </c>
      <c r="P2093" s="554"/>
      <c r="Q2093" s="199"/>
      <c r="R2093" s="199"/>
      <c r="S2093" s="554" t="e">
        <f>#REF!+Q2093+R2093</f>
        <v>#REF!</v>
      </c>
      <c r="T2093" s="265">
        <f t="shared" si="1980"/>
        <v>0</v>
      </c>
      <c r="U2093" s="265">
        <f t="shared" si="1981"/>
        <v>0</v>
      </c>
      <c r="V2093" s="265">
        <f t="shared" si="1958"/>
        <v>0</v>
      </c>
      <c r="W2093" s="265">
        <f t="shared" si="1982"/>
        <v>0</v>
      </c>
      <c r="X2093" s="265">
        <f t="shared" si="1983"/>
        <v>0</v>
      </c>
      <c r="Y2093" s="265">
        <f t="shared" si="1984"/>
        <v>0</v>
      </c>
      <c r="Z2093" s="265">
        <f t="shared" si="1985"/>
        <v>0</v>
      </c>
      <c r="AA2093" s="990"/>
    </row>
    <row r="2094" spans="1:27" s="11" customFormat="1" outlineLevel="3">
      <c r="A2094" s="192"/>
      <c r="B2094" s="192"/>
      <c r="C2094" s="193"/>
      <c r="D2094" s="194"/>
      <c r="E2094" s="358"/>
      <c r="F2094" s="195"/>
      <c r="G2094" s="199"/>
      <c r="H2094" s="199"/>
      <c r="I2094" s="199"/>
      <c r="J2094" s="199"/>
      <c r="K2094" s="199"/>
      <c r="L2094" s="199"/>
      <c r="M2094" s="579">
        <f>'KL TTHT CV DOT 2'!P2093</f>
        <v>0</v>
      </c>
      <c r="N2094" s="579">
        <f>'KL TTHT CV DOT 2'!Q2093</f>
        <v>0</v>
      </c>
      <c r="O2094" s="579">
        <f t="shared" si="1939"/>
        <v>0</v>
      </c>
      <c r="P2094" s="554"/>
      <c r="Q2094" s="199"/>
      <c r="R2094" s="199"/>
      <c r="S2094" s="554" t="e">
        <f>#REF!+Q2094+R2094</f>
        <v>#REF!</v>
      </c>
      <c r="T2094" s="265">
        <f t="shared" si="1980"/>
        <v>0</v>
      </c>
      <c r="U2094" s="265">
        <f t="shared" si="1981"/>
        <v>0</v>
      </c>
      <c r="V2094" s="265">
        <f t="shared" si="1958"/>
        <v>0</v>
      </c>
      <c r="W2094" s="265">
        <f t="shared" si="1982"/>
        <v>0</v>
      </c>
      <c r="X2094" s="265">
        <f t="shared" si="1983"/>
        <v>0</v>
      </c>
      <c r="Y2094" s="265">
        <f t="shared" si="1984"/>
        <v>0</v>
      </c>
      <c r="Z2094" s="265">
        <f t="shared" si="1985"/>
        <v>0</v>
      </c>
      <c r="AA2094" s="990"/>
    </row>
    <row r="2095" spans="1:27" s="11" customFormat="1" outlineLevel="3">
      <c r="A2095" s="192"/>
      <c r="B2095" s="192"/>
      <c r="C2095" s="193" t="s">
        <v>1424</v>
      </c>
      <c r="D2095" s="194">
        <v>1</v>
      </c>
      <c r="E2095" s="358">
        <v>1</v>
      </c>
      <c r="F2095" s="195" t="s">
        <v>619</v>
      </c>
      <c r="G2095" s="199">
        <v>2351102.4</v>
      </c>
      <c r="H2095" s="199">
        <v>705330.72</v>
      </c>
      <c r="I2095" s="199">
        <f t="shared" si="1986"/>
        <v>3056433.12</v>
      </c>
      <c r="J2095" s="199">
        <f t="shared" si="1977"/>
        <v>2351102.4</v>
      </c>
      <c r="K2095" s="199">
        <f t="shared" si="1978"/>
        <v>705330.72</v>
      </c>
      <c r="L2095" s="199">
        <f t="shared" si="1979"/>
        <v>3056433.12</v>
      </c>
      <c r="M2095" s="579">
        <f>'KL TTHT CV DOT 2'!P2094</f>
        <v>0</v>
      </c>
      <c r="N2095" s="579">
        <f>'KL TTHT CV DOT 2'!Q2094</f>
        <v>0</v>
      </c>
      <c r="O2095" s="579">
        <f t="shared" si="1939"/>
        <v>0</v>
      </c>
      <c r="P2095" s="554"/>
      <c r="Q2095" s="199"/>
      <c r="R2095" s="199"/>
      <c r="S2095" s="554" t="e">
        <f>#REF!+Q2095+R2095</f>
        <v>#REF!</v>
      </c>
      <c r="T2095" s="265">
        <f t="shared" si="1980"/>
        <v>0</v>
      </c>
      <c r="U2095" s="265">
        <f t="shared" si="1981"/>
        <v>0</v>
      </c>
      <c r="V2095" s="265">
        <f t="shared" si="1958"/>
        <v>0</v>
      </c>
      <c r="W2095" s="265">
        <f t="shared" si="1982"/>
        <v>0</v>
      </c>
      <c r="X2095" s="265">
        <f t="shared" si="1983"/>
        <v>0</v>
      </c>
      <c r="Y2095" s="265">
        <f t="shared" si="1984"/>
        <v>0</v>
      </c>
      <c r="Z2095" s="265">
        <f t="shared" si="1985"/>
        <v>0</v>
      </c>
      <c r="AA2095" s="990"/>
    </row>
    <row r="2096" spans="1:27" s="11" customFormat="1" outlineLevel="3">
      <c r="A2096" s="192"/>
      <c r="B2096" s="192"/>
      <c r="C2096" s="172" t="s">
        <v>1425</v>
      </c>
      <c r="D2096" s="194"/>
      <c r="E2096" s="358"/>
      <c r="F2096" s="195"/>
      <c r="G2096" s="199"/>
      <c r="H2096" s="199"/>
      <c r="I2096" s="199"/>
      <c r="J2096" s="174">
        <f>SUBTOTAL(9,J2097:J2101)</f>
        <v>3819309.5999999996</v>
      </c>
      <c r="K2096" s="174">
        <f t="shared" ref="K2096:L2096" si="1987">SUBTOTAL(9,K2097:K2101)</f>
        <v>1253831.9112</v>
      </c>
      <c r="L2096" s="174">
        <f t="shared" si="1987"/>
        <v>5073141.5112000005</v>
      </c>
      <c r="M2096" s="578">
        <f>'KL TTHT CV DOT 2'!P2095</f>
        <v>0</v>
      </c>
      <c r="N2096" s="578">
        <f>'KL TTHT CV DOT 2'!Q2095</f>
        <v>0</v>
      </c>
      <c r="O2096" s="578">
        <f t="shared" si="1939"/>
        <v>0</v>
      </c>
      <c r="P2096" s="558"/>
      <c r="Q2096" s="174"/>
      <c r="R2096" s="174"/>
      <c r="S2096" s="558" t="e">
        <f>#REF!+Q2096+R2096</f>
        <v>#REF!</v>
      </c>
      <c r="T2096" s="843">
        <f>SUBTOTAL(9,T2097:T2101)</f>
        <v>0</v>
      </c>
      <c r="U2096" s="843">
        <f t="shared" ref="U2096:V2096" si="1988">SUBTOTAL(9,U2097:U2101)</f>
        <v>0</v>
      </c>
      <c r="V2096" s="843">
        <f t="shared" si="1988"/>
        <v>0</v>
      </c>
      <c r="W2096" s="843">
        <f>SUBTOTAL(9,W2097:W2101)</f>
        <v>0</v>
      </c>
      <c r="X2096" s="843">
        <f t="shared" ref="X2096:Y2096" si="1989">SUBTOTAL(9,X2097:X2101)</f>
        <v>0</v>
      </c>
      <c r="Y2096" s="843">
        <f t="shared" si="1989"/>
        <v>0</v>
      </c>
      <c r="Z2096" s="843">
        <f t="shared" ref="Z2096" si="1990">SUBTOTAL(9,Z2097:Z2101)</f>
        <v>0</v>
      </c>
      <c r="AA2096" s="988"/>
    </row>
    <row r="2097" spans="1:27" s="11" customFormat="1" outlineLevel="3">
      <c r="A2097" s="192"/>
      <c r="B2097" s="192"/>
      <c r="C2097" s="193" t="s">
        <v>1426</v>
      </c>
      <c r="D2097" s="194">
        <v>7</v>
      </c>
      <c r="E2097" s="358">
        <v>9</v>
      </c>
      <c r="F2097" s="195" t="s">
        <v>624</v>
      </c>
      <c r="G2097" s="199">
        <v>12261.6</v>
      </c>
      <c r="H2097" s="199">
        <v>15682.816800000001</v>
      </c>
      <c r="I2097" s="199">
        <f t="shared" ref="I2097:I2101" si="1991">SUM(G2097:H2097)</f>
        <v>27944.416799999999</v>
      </c>
      <c r="J2097" s="199">
        <f t="shared" ref="J2097:J2101" si="1992">G2097*E2097</f>
        <v>110354.40000000001</v>
      </c>
      <c r="K2097" s="199">
        <f t="shared" ref="K2097:K2101" si="1993">H2097*E2097</f>
        <v>141145.3512</v>
      </c>
      <c r="L2097" s="199">
        <f t="shared" ref="L2097:L2101" si="1994">I2097*E2097</f>
        <v>251499.7512</v>
      </c>
      <c r="M2097" s="579">
        <f>'KL TTHT CV DOT 2'!P2096</f>
        <v>0</v>
      </c>
      <c r="N2097" s="579">
        <f>'KL TTHT CV DOT 2'!Q2096</f>
        <v>0</v>
      </c>
      <c r="O2097" s="579">
        <f t="shared" si="1939"/>
        <v>0</v>
      </c>
      <c r="P2097" s="554"/>
      <c r="Q2097" s="199"/>
      <c r="R2097" s="199"/>
      <c r="S2097" s="554" t="e">
        <f>#REF!+Q2097+R2097</f>
        <v>#REF!</v>
      </c>
      <c r="T2097" s="265">
        <f>M2097*J2097</f>
        <v>0</v>
      </c>
      <c r="U2097" s="265">
        <f>M2097*K2097</f>
        <v>0</v>
      </c>
      <c r="V2097" s="265">
        <f t="shared" si="1958"/>
        <v>0</v>
      </c>
      <c r="W2097" s="265">
        <f>J2097*N2097</f>
        <v>0</v>
      </c>
      <c r="X2097" s="265">
        <f>K2097*N2097</f>
        <v>0</v>
      </c>
      <c r="Y2097" s="265">
        <f t="shared" ref="Y2097:Y2101" si="1995">W2097+X2097</f>
        <v>0</v>
      </c>
      <c r="Z2097" s="265">
        <f>V2097+Y2097</f>
        <v>0</v>
      </c>
      <c r="AA2097" s="990"/>
    </row>
    <row r="2098" spans="1:27" s="11" customFormat="1" outlineLevel="3">
      <c r="A2098" s="192"/>
      <c r="B2098" s="192"/>
      <c r="C2098" s="193" t="s">
        <v>1418</v>
      </c>
      <c r="D2098" s="194">
        <v>1</v>
      </c>
      <c r="E2098" s="358">
        <v>1</v>
      </c>
      <c r="F2098" s="195" t="s">
        <v>619</v>
      </c>
      <c r="G2098" s="199">
        <v>25466.399999999998</v>
      </c>
      <c r="H2098" s="199">
        <v>7639.9199999999992</v>
      </c>
      <c r="I2098" s="199">
        <f t="shared" si="1991"/>
        <v>33106.32</v>
      </c>
      <c r="J2098" s="199">
        <f t="shared" si="1992"/>
        <v>25466.399999999998</v>
      </c>
      <c r="K2098" s="199">
        <f t="shared" si="1993"/>
        <v>7639.9199999999992</v>
      </c>
      <c r="L2098" s="199">
        <f t="shared" si="1994"/>
        <v>33106.32</v>
      </c>
      <c r="M2098" s="579">
        <f>'KL TTHT CV DOT 2'!P2097</f>
        <v>0</v>
      </c>
      <c r="N2098" s="579">
        <f>'KL TTHT CV DOT 2'!Q2097</f>
        <v>0</v>
      </c>
      <c r="O2098" s="579">
        <f t="shared" si="1939"/>
        <v>0</v>
      </c>
      <c r="P2098" s="554"/>
      <c r="Q2098" s="199"/>
      <c r="R2098" s="199"/>
      <c r="S2098" s="554" t="e">
        <f>#REF!+Q2098+R2098</f>
        <v>#REF!</v>
      </c>
      <c r="T2098" s="265">
        <f>M2098*J2098</f>
        <v>0</v>
      </c>
      <c r="U2098" s="265">
        <f>M2098*K2098</f>
        <v>0</v>
      </c>
      <c r="V2098" s="265">
        <f t="shared" si="1958"/>
        <v>0</v>
      </c>
      <c r="W2098" s="265">
        <f>J2098*N2098</f>
        <v>0</v>
      </c>
      <c r="X2098" s="265">
        <f>K2098*N2098</f>
        <v>0</v>
      </c>
      <c r="Y2098" s="265">
        <f t="shared" si="1995"/>
        <v>0</v>
      </c>
      <c r="Z2098" s="265">
        <f>V2098+Y2098</f>
        <v>0</v>
      </c>
      <c r="AA2098" s="990"/>
    </row>
    <row r="2099" spans="1:27" s="11" customFormat="1" outlineLevel="3">
      <c r="A2099" s="192"/>
      <c r="B2099" s="192"/>
      <c r="C2099" s="193" t="s">
        <v>691</v>
      </c>
      <c r="D2099" s="194">
        <v>1</v>
      </c>
      <c r="E2099" s="358">
        <v>1</v>
      </c>
      <c r="F2099" s="195" t="s">
        <v>619</v>
      </c>
      <c r="G2099" s="199">
        <v>3500000</v>
      </c>
      <c r="H2099" s="199">
        <v>1050000</v>
      </c>
      <c r="I2099" s="199">
        <f t="shared" si="1991"/>
        <v>4550000</v>
      </c>
      <c r="J2099" s="199">
        <f t="shared" si="1992"/>
        <v>3500000</v>
      </c>
      <c r="K2099" s="199">
        <f t="shared" si="1993"/>
        <v>1050000</v>
      </c>
      <c r="L2099" s="199">
        <f t="shared" si="1994"/>
        <v>4550000</v>
      </c>
      <c r="M2099" s="579">
        <f>'KL TTHT CV DOT 2'!P2098</f>
        <v>0</v>
      </c>
      <c r="N2099" s="579">
        <f>'KL TTHT CV DOT 2'!Q2098</f>
        <v>0</v>
      </c>
      <c r="O2099" s="579">
        <f t="shared" si="1939"/>
        <v>0</v>
      </c>
      <c r="P2099" s="554"/>
      <c r="Q2099" s="199"/>
      <c r="R2099" s="199"/>
      <c r="S2099" s="554" t="e">
        <f>#REF!+Q2099+R2099</f>
        <v>#REF!</v>
      </c>
      <c r="T2099" s="265">
        <f>M2099*J2099</f>
        <v>0</v>
      </c>
      <c r="U2099" s="265">
        <f>M2099*K2099</f>
        <v>0</v>
      </c>
      <c r="V2099" s="265">
        <f t="shared" si="1958"/>
        <v>0</v>
      </c>
      <c r="W2099" s="265">
        <f>J2099*N2099</f>
        <v>0</v>
      </c>
      <c r="X2099" s="265">
        <f>K2099*N2099</f>
        <v>0</v>
      </c>
      <c r="Y2099" s="265">
        <f t="shared" si="1995"/>
        <v>0</v>
      </c>
      <c r="Z2099" s="265">
        <f>V2099+Y2099</f>
        <v>0</v>
      </c>
      <c r="AA2099" s="990"/>
    </row>
    <row r="2100" spans="1:27" s="11" customFormat="1" outlineLevel="3">
      <c r="A2100" s="192"/>
      <c r="B2100" s="192"/>
      <c r="C2100" s="193"/>
      <c r="D2100" s="194"/>
      <c r="E2100" s="358"/>
      <c r="F2100" s="195"/>
      <c r="G2100" s="199"/>
      <c r="H2100" s="199"/>
      <c r="I2100" s="199"/>
      <c r="J2100" s="199"/>
      <c r="K2100" s="199"/>
      <c r="L2100" s="199"/>
      <c r="M2100" s="579">
        <f>'KL TTHT CV DOT 2'!P2099</f>
        <v>0</v>
      </c>
      <c r="N2100" s="579">
        <f>'KL TTHT CV DOT 2'!Q2099</f>
        <v>0</v>
      </c>
      <c r="O2100" s="579">
        <f t="shared" si="1939"/>
        <v>0</v>
      </c>
      <c r="P2100" s="554"/>
      <c r="Q2100" s="199"/>
      <c r="R2100" s="199"/>
      <c r="S2100" s="554" t="e">
        <f>#REF!+Q2100+R2100</f>
        <v>#REF!</v>
      </c>
      <c r="T2100" s="265">
        <f>M2100*J2100</f>
        <v>0</v>
      </c>
      <c r="U2100" s="265">
        <f>M2100*K2100</f>
        <v>0</v>
      </c>
      <c r="V2100" s="265">
        <f t="shared" si="1958"/>
        <v>0</v>
      </c>
      <c r="W2100" s="265">
        <f>J2100*N2100</f>
        <v>0</v>
      </c>
      <c r="X2100" s="265">
        <f>K2100*N2100</f>
        <v>0</v>
      </c>
      <c r="Y2100" s="265">
        <f t="shared" si="1995"/>
        <v>0</v>
      </c>
      <c r="Z2100" s="265">
        <f>V2100+Y2100</f>
        <v>0</v>
      </c>
      <c r="AA2100" s="990"/>
    </row>
    <row r="2101" spans="1:27" s="11" customFormat="1" outlineLevel="3">
      <c r="A2101" s="192"/>
      <c r="B2101" s="192"/>
      <c r="C2101" s="193" t="s">
        <v>1424</v>
      </c>
      <c r="D2101" s="194">
        <v>1</v>
      </c>
      <c r="E2101" s="358">
        <v>1</v>
      </c>
      <c r="F2101" s="195" t="s">
        <v>619</v>
      </c>
      <c r="G2101" s="199">
        <v>183488.80000000002</v>
      </c>
      <c r="H2101" s="199">
        <v>55046.640000000007</v>
      </c>
      <c r="I2101" s="199">
        <f t="shared" si="1991"/>
        <v>238535.44000000003</v>
      </c>
      <c r="J2101" s="199">
        <f t="shared" si="1992"/>
        <v>183488.80000000002</v>
      </c>
      <c r="K2101" s="199">
        <f t="shared" si="1993"/>
        <v>55046.640000000007</v>
      </c>
      <c r="L2101" s="199">
        <f t="shared" si="1994"/>
        <v>238535.44000000003</v>
      </c>
      <c r="M2101" s="579">
        <f>'KL TTHT CV DOT 2'!P2100</f>
        <v>0</v>
      </c>
      <c r="N2101" s="579">
        <f>'KL TTHT CV DOT 2'!Q2100</f>
        <v>0</v>
      </c>
      <c r="O2101" s="579">
        <f t="shared" si="1939"/>
        <v>0</v>
      </c>
      <c r="P2101" s="554">
        <f t="shared" si="1957"/>
        <v>0</v>
      </c>
      <c r="Q2101" s="199"/>
      <c r="R2101" s="199"/>
      <c r="S2101" s="554" t="e">
        <f>#REF!+Q2101+R2101</f>
        <v>#REF!</v>
      </c>
      <c r="T2101" s="265">
        <f>M2101*J2101</f>
        <v>0</v>
      </c>
      <c r="U2101" s="265">
        <f>M2101*K2101</f>
        <v>0</v>
      </c>
      <c r="V2101" s="265">
        <f t="shared" si="1958"/>
        <v>0</v>
      </c>
      <c r="W2101" s="265">
        <f>J2101*N2101</f>
        <v>0</v>
      </c>
      <c r="X2101" s="265">
        <f>K2101*N2101</f>
        <v>0</v>
      </c>
      <c r="Y2101" s="265">
        <f t="shared" si="1995"/>
        <v>0</v>
      </c>
      <c r="Z2101" s="265">
        <f>V2101+Y2101</f>
        <v>0</v>
      </c>
      <c r="AA2101" s="990"/>
    </row>
    <row r="2102" spans="1:27" s="11" customFormat="1" outlineLevel="3">
      <c r="A2102" s="192"/>
      <c r="B2102" s="192"/>
      <c r="C2102" s="189" t="s">
        <v>1333</v>
      </c>
      <c r="D2102" s="194"/>
      <c r="E2102" s="358"/>
      <c r="F2102" s="195"/>
      <c r="G2102" s="199"/>
      <c r="H2102" s="199"/>
      <c r="I2102" s="199"/>
      <c r="J2102" s="174">
        <f>SUBTOTAL(9,J2103:J2146)</f>
        <v>144276542.49912828</v>
      </c>
      <c r="K2102" s="174">
        <f t="shared" ref="K2102:L2102" si="1996">SUBTOTAL(9,K2103:K2146)</f>
        <v>24804281.878732897</v>
      </c>
      <c r="L2102" s="174">
        <f t="shared" si="1996"/>
        <v>169080824.3778612</v>
      </c>
      <c r="M2102" s="578">
        <f>'KL TTHT CV DOT 2'!P2101</f>
        <v>0</v>
      </c>
      <c r="N2102" s="578">
        <f>'KL TTHT CV DOT 2'!Q2101</f>
        <v>0</v>
      </c>
      <c r="O2102" s="578">
        <f t="shared" si="1939"/>
        <v>0</v>
      </c>
      <c r="P2102" s="558">
        <f t="shared" si="1957"/>
        <v>0</v>
      </c>
      <c r="Q2102" s="174"/>
      <c r="R2102" s="174"/>
      <c r="S2102" s="558" t="e">
        <f>#REF!+Q2102+R2102</f>
        <v>#REF!</v>
      </c>
      <c r="T2102" s="843">
        <f>SUBTOTAL(9,T2103:T2146)</f>
        <v>0</v>
      </c>
      <c r="U2102" s="843">
        <f t="shared" ref="U2102:V2102" si="1997">SUBTOTAL(9,U2103:U2146)</f>
        <v>0</v>
      </c>
      <c r="V2102" s="843">
        <f t="shared" si="1997"/>
        <v>0</v>
      </c>
      <c r="W2102" s="843">
        <f>SUBTOTAL(9,W2103:W2146)</f>
        <v>18181792</v>
      </c>
      <c r="X2102" s="843">
        <f t="shared" ref="X2102:Y2102" si="1998">SUBTOTAL(9,X2103:X2146)</f>
        <v>1198700.8000000003</v>
      </c>
      <c r="Y2102" s="843">
        <f t="shared" si="1998"/>
        <v>19380492.800000001</v>
      </c>
      <c r="Z2102" s="843">
        <f t="shared" ref="Z2102" si="1999">SUBTOTAL(9,Z2103:Z2146)</f>
        <v>19380492.800000001</v>
      </c>
      <c r="AA2102" s="988"/>
    </row>
    <row r="2103" spans="1:27" outlineLevel="3">
      <c r="A2103" s="137"/>
      <c r="B2103" s="137"/>
      <c r="C2103" s="146" t="s">
        <v>1370</v>
      </c>
      <c r="D2103" s="94"/>
      <c r="E2103" s="70"/>
      <c r="F2103" s="139"/>
      <c r="G2103" s="71"/>
      <c r="H2103" s="71"/>
      <c r="I2103" s="71"/>
      <c r="J2103" s="82">
        <f>SUBTOTAL(9,J2104:J2114)</f>
        <v>121538562.89912827</v>
      </c>
      <c r="K2103" s="82">
        <f t="shared" ref="K2103:L2103" si="2000">SUBTOTAL(9,K2104:K2114)</f>
        <v>7728105.6420128923</v>
      </c>
      <c r="L2103" s="82">
        <f t="shared" si="2000"/>
        <v>129266668.54114118</v>
      </c>
      <c r="M2103" s="576">
        <f>'KL TTHT CV DOT 2'!P2102</f>
        <v>0</v>
      </c>
      <c r="N2103" s="576">
        <f>'KL TTHT CV DOT 2'!Q2102</f>
        <v>0</v>
      </c>
      <c r="O2103" s="576">
        <f t="shared" si="1939"/>
        <v>0</v>
      </c>
      <c r="P2103" s="553">
        <f t="shared" si="1957"/>
        <v>0</v>
      </c>
      <c r="Q2103" s="82"/>
      <c r="R2103" s="82"/>
      <c r="S2103" s="553" t="e">
        <f>#REF!+Q2103+R2103</f>
        <v>#REF!</v>
      </c>
      <c r="T2103" s="266">
        <f>SUBTOTAL(9,T2104:T2114)</f>
        <v>0</v>
      </c>
      <c r="U2103" s="266">
        <f t="shared" ref="U2103:V2103" si="2001">SUBTOTAL(9,U2104:U2114)</f>
        <v>0</v>
      </c>
      <c r="V2103" s="266">
        <f t="shared" si="2001"/>
        <v>0</v>
      </c>
      <c r="W2103" s="266">
        <f>SUBTOTAL(9,W2104:W2114)</f>
        <v>17380000</v>
      </c>
      <c r="X2103" s="266">
        <f t="shared" ref="X2103:Y2103" si="2002">SUBTOTAL(9,X2104:X2114)</f>
        <v>616000.00000000012</v>
      </c>
      <c r="Y2103" s="266">
        <f t="shared" si="2002"/>
        <v>17996000</v>
      </c>
      <c r="Z2103" s="266">
        <f t="shared" ref="Z2103" si="2003">SUBTOTAL(9,Z2104:Z2114)</f>
        <v>17996000</v>
      </c>
      <c r="AA2103" s="988"/>
    </row>
    <row r="2104" spans="1:27" outlineLevel="3">
      <c r="A2104" s="137"/>
      <c r="B2104" s="137"/>
      <c r="C2104" s="138" t="s">
        <v>1371</v>
      </c>
      <c r="D2104" s="97">
        <v>2</v>
      </c>
      <c r="E2104" s="61">
        <v>2</v>
      </c>
      <c r="F2104" s="139" t="s">
        <v>692</v>
      </c>
      <c r="G2104" s="199">
        <v>17380000</v>
      </c>
      <c r="H2104" s="199">
        <v>616000.00000000012</v>
      </c>
      <c r="I2104" s="71">
        <f t="shared" ref="I2104" si="2004">SUM(G2104:H2104)</f>
        <v>17996000</v>
      </c>
      <c r="J2104" s="71">
        <f t="shared" ref="J2104:J2114" si="2005">G2104*E2104</f>
        <v>34760000</v>
      </c>
      <c r="K2104" s="71">
        <f t="shared" ref="K2104:K2114" si="2006">H2104*E2104</f>
        <v>1232000.0000000002</v>
      </c>
      <c r="L2104" s="71">
        <f t="shared" ref="L2104:L2114" si="2007">I2104*E2104</f>
        <v>35992000</v>
      </c>
      <c r="M2104" s="570">
        <f>'KL TTHT CV DOT 2'!P2103</f>
        <v>0</v>
      </c>
      <c r="N2104" s="570">
        <f>'KL TTHT CV DOT 2'!Q2103</f>
        <v>0.5</v>
      </c>
      <c r="O2104" s="570">
        <f t="shared" si="1939"/>
        <v>0.5</v>
      </c>
      <c r="P2104" s="552">
        <f t="shared" si="1957"/>
        <v>1</v>
      </c>
      <c r="Q2104" s="71"/>
      <c r="R2104" s="71"/>
      <c r="S2104" s="552" t="e">
        <f>#REF!+Q2104+R2104</f>
        <v>#REF!</v>
      </c>
      <c r="T2104" s="257">
        <f t="shared" ref="T2104:T2114" si="2008">M2104*J2104</f>
        <v>0</v>
      </c>
      <c r="U2104" s="257">
        <f t="shared" ref="U2104:U2114" si="2009">M2104*K2104</f>
        <v>0</v>
      </c>
      <c r="V2104" s="257">
        <f t="shared" si="1958"/>
        <v>0</v>
      </c>
      <c r="W2104" s="257">
        <f t="shared" ref="W2104:W2114" si="2010">J2104*N2104</f>
        <v>17380000</v>
      </c>
      <c r="X2104" s="257">
        <f t="shared" ref="X2104:X2114" si="2011">K2104*N2104</f>
        <v>616000.00000000012</v>
      </c>
      <c r="Y2104" s="257">
        <f t="shared" ref="Y2104:Y2114" si="2012">W2104+X2104</f>
        <v>17996000</v>
      </c>
      <c r="Z2104" s="257">
        <f t="shared" ref="Z2104:Z2114" si="2013">V2104+Y2104</f>
        <v>17996000</v>
      </c>
      <c r="AA2104" s="990"/>
    </row>
    <row r="2105" spans="1:27" outlineLevel="3">
      <c r="A2105" s="137"/>
      <c r="B2105" s="137"/>
      <c r="C2105" s="138" t="s">
        <v>1372</v>
      </c>
      <c r="D2105" s="97">
        <v>1</v>
      </c>
      <c r="E2105" s="61">
        <v>1</v>
      </c>
      <c r="F2105" s="139" t="s">
        <v>692</v>
      </c>
      <c r="G2105" s="199">
        <v>44440000</v>
      </c>
      <c r="H2105" s="199">
        <v>1400000.0000000002</v>
      </c>
      <c r="I2105" s="71">
        <f t="shared" ref="I2105:I2114" si="2014">SUM(G2105:H2105)</f>
        <v>45840000</v>
      </c>
      <c r="J2105" s="71">
        <f t="shared" si="2005"/>
        <v>44440000</v>
      </c>
      <c r="K2105" s="71">
        <f t="shared" si="2006"/>
        <v>1400000.0000000002</v>
      </c>
      <c r="L2105" s="71">
        <f t="shared" si="2007"/>
        <v>45840000</v>
      </c>
      <c r="M2105" s="570">
        <f>'KL TTHT CV DOT 2'!P2104</f>
        <v>0</v>
      </c>
      <c r="N2105" s="570">
        <f>'KL TTHT CV DOT 2'!Q2104</f>
        <v>0</v>
      </c>
      <c r="O2105" s="570">
        <f t="shared" ref="O2105:O2168" si="2015">M2105+N2105</f>
        <v>0</v>
      </c>
      <c r="P2105" s="552">
        <f t="shared" si="1957"/>
        <v>0</v>
      </c>
      <c r="Q2105" s="71"/>
      <c r="R2105" s="71"/>
      <c r="S2105" s="552" t="e">
        <f>#REF!+Q2105+R2105</f>
        <v>#REF!</v>
      </c>
      <c r="T2105" s="257">
        <f t="shared" si="2008"/>
        <v>0</v>
      </c>
      <c r="U2105" s="257">
        <f t="shared" si="2009"/>
        <v>0</v>
      </c>
      <c r="V2105" s="257">
        <f t="shared" si="1958"/>
        <v>0</v>
      </c>
      <c r="W2105" s="257">
        <f t="shared" si="2010"/>
        <v>0</v>
      </c>
      <c r="X2105" s="257">
        <f t="shared" si="2011"/>
        <v>0</v>
      </c>
      <c r="Y2105" s="257">
        <f t="shared" si="2012"/>
        <v>0</v>
      </c>
      <c r="Z2105" s="257">
        <f t="shared" si="2013"/>
        <v>0</v>
      </c>
      <c r="AA2105" s="990"/>
    </row>
    <row r="2106" spans="1:27" outlineLevel="3">
      <c r="A2106" s="137"/>
      <c r="B2106" s="137"/>
      <c r="C2106" s="138" t="s">
        <v>1374</v>
      </c>
      <c r="D2106" s="97">
        <v>1</v>
      </c>
      <c r="E2106" s="61">
        <v>1</v>
      </c>
      <c r="F2106" s="139" t="s">
        <v>660</v>
      </c>
      <c r="G2106" s="199">
        <v>7915200</v>
      </c>
      <c r="H2106" s="199">
        <v>168000.00000000003</v>
      </c>
      <c r="I2106" s="71">
        <f t="shared" si="2014"/>
        <v>8083200</v>
      </c>
      <c r="J2106" s="71">
        <f t="shared" si="2005"/>
        <v>7915200</v>
      </c>
      <c r="K2106" s="71">
        <f t="shared" si="2006"/>
        <v>168000.00000000003</v>
      </c>
      <c r="L2106" s="71">
        <f t="shared" si="2007"/>
        <v>8083200</v>
      </c>
      <c r="M2106" s="570">
        <f>'KL TTHT CV DOT 2'!P2105</f>
        <v>0</v>
      </c>
      <c r="N2106" s="570">
        <f>'KL TTHT CV DOT 2'!Q2105</f>
        <v>0</v>
      </c>
      <c r="O2106" s="570">
        <f t="shared" si="2015"/>
        <v>0</v>
      </c>
      <c r="P2106" s="552">
        <f t="shared" si="1957"/>
        <v>0</v>
      </c>
      <c r="Q2106" s="71"/>
      <c r="R2106" s="71"/>
      <c r="S2106" s="552" t="e">
        <f>#REF!+Q2106+R2106</f>
        <v>#REF!</v>
      </c>
      <c r="T2106" s="257">
        <f t="shared" si="2008"/>
        <v>0</v>
      </c>
      <c r="U2106" s="257">
        <f t="shared" si="2009"/>
        <v>0</v>
      </c>
      <c r="V2106" s="257">
        <f t="shared" si="1958"/>
        <v>0</v>
      </c>
      <c r="W2106" s="257">
        <f t="shared" si="2010"/>
        <v>0</v>
      </c>
      <c r="X2106" s="257">
        <f t="shared" si="2011"/>
        <v>0</v>
      </c>
      <c r="Y2106" s="257">
        <f t="shared" si="2012"/>
        <v>0</v>
      </c>
      <c r="Z2106" s="257">
        <f t="shared" si="2013"/>
        <v>0</v>
      </c>
      <c r="AA2106" s="990"/>
    </row>
    <row r="2107" spans="1:27" outlineLevel="3">
      <c r="A2107" s="137"/>
      <c r="B2107" s="137"/>
      <c r="C2107" s="138" t="s">
        <v>1376</v>
      </c>
      <c r="D2107" s="97">
        <v>1</v>
      </c>
      <c r="E2107" s="61">
        <v>1</v>
      </c>
      <c r="F2107" s="139" t="s">
        <v>660</v>
      </c>
      <c r="G2107" s="199">
        <v>9970909.0909090899</v>
      </c>
      <c r="H2107" s="199">
        <v>322000.00000000006</v>
      </c>
      <c r="I2107" s="71">
        <f t="shared" si="2014"/>
        <v>10292909.09090909</v>
      </c>
      <c r="J2107" s="71">
        <f t="shared" si="2005"/>
        <v>9970909.0909090899</v>
      </c>
      <c r="K2107" s="71">
        <f t="shared" si="2006"/>
        <v>322000.00000000006</v>
      </c>
      <c r="L2107" s="71">
        <f t="shared" si="2007"/>
        <v>10292909.09090909</v>
      </c>
      <c r="M2107" s="570">
        <f>'KL TTHT CV DOT 2'!P2106</f>
        <v>0</v>
      </c>
      <c r="N2107" s="570">
        <f>'KL TTHT CV DOT 2'!Q2106</f>
        <v>0</v>
      </c>
      <c r="O2107" s="570">
        <f t="shared" si="2015"/>
        <v>0</v>
      </c>
      <c r="P2107" s="552">
        <f t="shared" si="1957"/>
        <v>0</v>
      </c>
      <c r="Q2107" s="71"/>
      <c r="R2107" s="71"/>
      <c r="S2107" s="552" t="e">
        <f>#REF!+Q2107+R2107</f>
        <v>#REF!</v>
      </c>
      <c r="T2107" s="257">
        <f t="shared" si="2008"/>
        <v>0</v>
      </c>
      <c r="U2107" s="257">
        <f t="shared" si="2009"/>
        <v>0</v>
      </c>
      <c r="V2107" s="257">
        <f t="shared" si="1958"/>
        <v>0</v>
      </c>
      <c r="W2107" s="257">
        <f t="shared" si="2010"/>
        <v>0</v>
      </c>
      <c r="X2107" s="257">
        <f t="shared" si="2011"/>
        <v>0</v>
      </c>
      <c r="Y2107" s="257">
        <f t="shared" si="2012"/>
        <v>0</v>
      </c>
      <c r="Z2107" s="257">
        <f t="shared" si="2013"/>
        <v>0</v>
      </c>
      <c r="AA2107" s="990"/>
    </row>
    <row r="2108" spans="1:27" outlineLevel="3">
      <c r="A2108" s="137"/>
      <c r="B2108" s="137"/>
      <c r="C2108" s="138" t="s">
        <v>1378</v>
      </c>
      <c r="D2108" s="97">
        <v>1</v>
      </c>
      <c r="E2108" s="61">
        <v>1</v>
      </c>
      <c r="F2108" s="139" t="s">
        <v>692</v>
      </c>
      <c r="G2108" s="199">
        <v>10800000</v>
      </c>
      <c r="H2108" s="199">
        <v>225400</v>
      </c>
      <c r="I2108" s="71">
        <f t="shared" si="2014"/>
        <v>11025400</v>
      </c>
      <c r="J2108" s="71">
        <f t="shared" si="2005"/>
        <v>10800000</v>
      </c>
      <c r="K2108" s="71">
        <f t="shared" si="2006"/>
        <v>225400</v>
      </c>
      <c r="L2108" s="71">
        <f t="shared" si="2007"/>
        <v>11025400</v>
      </c>
      <c r="M2108" s="570">
        <f>'KL TTHT CV DOT 2'!P2107</f>
        <v>0</v>
      </c>
      <c r="N2108" s="570">
        <f>'KL TTHT CV DOT 2'!Q2107</f>
        <v>0</v>
      </c>
      <c r="O2108" s="570">
        <f t="shared" si="2015"/>
        <v>0</v>
      </c>
      <c r="P2108" s="552">
        <f t="shared" si="1957"/>
        <v>0</v>
      </c>
      <c r="Q2108" s="71"/>
      <c r="R2108" s="71"/>
      <c r="S2108" s="552" t="e">
        <f>#REF!+Q2108+R2108</f>
        <v>#REF!</v>
      </c>
      <c r="T2108" s="257">
        <f t="shared" si="2008"/>
        <v>0</v>
      </c>
      <c r="U2108" s="257">
        <f t="shared" si="2009"/>
        <v>0</v>
      </c>
      <c r="V2108" s="257">
        <f t="shared" si="1958"/>
        <v>0</v>
      </c>
      <c r="W2108" s="257">
        <f t="shared" si="2010"/>
        <v>0</v>
      </c>
      <c r="X2108" s="257">
        <f t="shared" si="2011"/>
        <v>0</v>
      </c>
      <c r="Y2108" s="257">
        <f t="shared" si="2012"/>
        <v>0</v>
      </c>
      <c r="Z2108" s="257">
        <f t="shared" si="2013"/>
        <v>0</v>
      </c>
      <c r="AA2108" s="990"/>
    </row>
    <row r="2109" spans="1:27" s="11" customFormat="1" outlineLevel="3">
      <c r="A2109" s="192"/>
      <c r="B2109" s="192"/>
      <c r="C2109" s="193" t="s">
        <v>1428</v>
      </c>
      <c r="D2109" s="194">
        <v>1</v>
      </c>
      <c r="E2109" s="358">
        <v>1</v>
      </c>
      <c r="F2109" s="195" t="s">
        <v>660</v>
      </c>
      <c r="G2109" s="199">
        <v>1014000</v>
      </c>
      <c r="H2109" s="199">
        <v>50880.368000000009</v>
      </c>
      <c r="I2109" s="199">
        <f t="shared" si="2014"/>
        <v>1064880.368</v>
      </c>
      <c r="J2109" s="199">
        <f t="shared" si="2005"/>
        <v>1014000</v>
      </c>
      <c r="K2109" s="199">
        <f t="shared" si="2006"/>
        <v>50880.368000000009</v>
      </c>
      <c r="L2109" s="199">
        <f t="shared" si="2007"/>
        <v>1064880.368</v>
      </c>
      <c r="M2109" s="579">
        <f>'KL TTHT CV DOT 2'!P2108</f>
        <v>0</v>
      </c>
      <c r="N2109" s="579">
        <f>'KL TTHT CV DOT 2'!Q2108</f>
        <v>0</v>
      </c>
      <c r="O2109" s="579">
        <f t="shared" si="2015"/>
        <v>0</v>
      </c>
      <c r="P2109" s="554">
        <f t="shared" si="1957"/>
        <v>0</v>
      </c>
      <c r="Q2109" s="199"/>
      <c r="R2109" s="199"/>
      <c r="S2109" s="554" t="e">
        <f>#REF!+Q2109+R2109</f>
        <v>#REF!</v>
      </c>
      <c r="T2109" s="265">
        <f t="shared" si="2008"/>
        <v>0</v>
      </c>
      <c r="U2109" s="265">
        <f t="shared" si="2009"/>
        <v>0</v>
      </c>
      <c r="V2109" s="265">
        <f t="shared" si="1958"/>
        <v>0</v>
      </c>
      <c r="W2109" s="265">
        <f t="shared" si="2010"/>
        <v>0</v>
      </c>
      <c r="X2109" s="265">
        <f t="shared" si="2011"/>
        <v>0</v>
      </c>
      <c r="Y2109" s="265">
        <f t="shared" si="2012"/>
        <v>0</v>
      </c>
      <c r="Z2109" s="265">
        <f t="shared" si="2013"/>
        <v>0</v>
      </c>
      <c r="AA2109" s="990"/>
    </row>
    <row r="2110" spans="1:27" s="11" customFormat="1" outlineLevel="3">
      <c r="A2110" s="192"/>
      <c r="B2110" s="192"/>
      <c r="C2110" s="193" t="s">
        <v>1110</v>
      </c>
      <c r="D2110" s="194">
        <v>20</v>
      </c>
      <c r="E2110" s="358">
        <v>25</v>
      </c>
      <c r="F2110" s="195" t="s">
        <v>624</v>
      </c>
      <c r="G2110" s="199">
        <v>15443.88</v>
      </c>
      <c r="H2110" s="199">
        <v>5031.18</v>
      </c>
      <c r="I2110" s="199">
        <f t="shared" si="2014"/>
        <v>20475.059999999998</v>
      </c>
      <c r="J2110" s="199">
        <f t="shared" si="2005"/>
        <v>386097</v>
      </c>
      <c r="K2110" s="199">
        <f t="shared" si="2006"/>
        <v>125779.5</v>
      </c>
      <c r="L2110" s="199">
        <f t="shared" si="2007"/>
        <v>511876.49999999994</v>
      </c>
      <c r="M2110" s="579">
        <f>'KL TTHT CV DOT 2'!P2109</f>
        <v>0</v>
      </c>
      <c r="N2110" s="579">
        <f>'KL TTHT CV DOT 2'!Q2109</f>
        <v>0</v>
      </c>
      <c r="O2110" s="579">
        <f t="shared" si="2015"/>
        <v>0</v>
      </c>
      <c r="P2110" s="554">
        <f t="shared" si="1957"/>
        <v>0</v>
      </c>
      <c r="Q2110" s="199"/>
      <c r="R2110" s="199"/>
      <c r="S2110" s="554" t="e">
        <f>#REF!+Q2110+R2110</f>
        <v>#REF!</v>
      </c>
      <c r="T2110" s="265">
        <f t="shared" si="2008"/>
        <v>0</v>
      </c>
      <c r="U2110" s="265">
        <f t="shared" si="2009"/>
        <v>0</v>
      </c>
      <c r="V2110" s="265">
        <f t="shared" si="1958"/>
        <v>0</v>
      </c>
      <c r="W2110" s="265">
        <f t="shared" si="2010"/>
        <v>0</v>
      </c>
      <c r="X2110" s="265">
        <f t="shared" si="2011"/>
        <v>0</v>
      </c>
      <c r="Y2110" s="265">
        <f t="shared" si="2012"/>
        <v>0</v>
      </c>
      <c r="Z2110" s="265">
        <f t="shared" si="2013"/>
        <v>0</v>
      </c>
      <c r="AA2110" s="990"/>
    </row>
    <row r="2111" spans="1:27" s="11" customFormat="1" outlineLevel="3">
      <c r="A2111" s="192"/>
      <c r="B2111" s="192"/>
      <c r="C2111" s="193" t="s">
        <v>1368</v>
      </c>
      <c r="D2111" s="194">
        <v>20</v>
      </c>
      <c r="E2111" s="358">
        <v>25</v>
      </c>
      <c r="F2111" s="195" t="s">
        <v>624</v>
      </c>
      <c r="G2111" s="199">
        <v>40467</v>
      </c>
      <c r="H2111" s="199">
        <v>9350</v>
      </c>
      <c r="I2111" s="199">
        <f t="shared" si="2014"/>
        <v>49817</v>
      </c>
      <c r="J2111" s="199">
        <f t="shared" si="2005"/>
        <v>1011675</v>
      </c>
      <c r="K2111" s="199">
        <f t="shared" si="2006"/>
        <v>233750</v>
      </c>
      <c r="L2111" s="199">
        <f t="shared" si="2007"/>
        <v>1245425</v>
      </c>
      <c r="M2111" s="579">
        <f>'KL TTHT CV DOT 2'!P2110</f>
        <v>0</v>
      </c>
      <c r="N2111" s="579">
        <f>'KL TTHT CV DOT 2'!Q2110</f>
        <v>0</v>
      </c>
      <c r="O2111" s="579">
        <f t="shared" si="2015"/>
        <v>0</v>
      </c>
      <c r="P2111" s="554">
        <f t="shared" si="1957"/>
        <v>0</v>
      </c>
      <c r="Q2111" s="199"/>
      <c r="R2111" s="199"/>
      <c r="S2111" s="554" t="e">
        <f>#REF!+Q2111+R2111</f>
        <v>#REF!</v>
      </c>
      <c r="T2111" s="265">
        <f t="shared" si="2008"/>
        <v>0</v>
      </c>
      <c r="U2111" s="265">
        <f t="shared" si="2009"/>
        <v>0</v>
      </c>
      <c r="V2111" s="265">
        <f t="shared" si="1958"/>
        <v>0</v>
      </c>
      <c r="W2111" s="265">
        <f t="shared" si="2010"/>
        <v>0</v>
      </c>
      <c r="X2111" s="265">
        <f t="shared" si="2011"/>
        <v>0</v>
      </c>
      <c r="Y2111" s="265">
        <f t="shared" si="2012"/>
        <v>0</v>
      </c>
      <c r="Z2111" s="265">
        <f t="shared" si="2013"/>
        <v>0</v>
      </c>
      <c r="AA2111" s="990"/>
    </row>
    <row r="2112" spans="1:27" s="11" customFormat="1" outlineLevel="3">
      <c r="A2112" s="192"/>
      <c r="B2112" s="192"/>
      <c r="C2112" s="193" t="s">
        <v>928</v>
      </c>
      <c r="D2112" s="194">
        <v>40</v>
      </c>
      <c r="E2112" s="358">
        <v>50</v>
      </c>
      <c r="F2112" s="195" t="s">
        <v>624</v>
      </c>
      <c r="G2112" s="199">
        <v>8773.9726027397246</v>
      </c>
      <c r="H2112" s="199">
        <v>14594.016411764707</v>
      </c>
      <c r="I2112" s="199">
        <f t="shared" si="2014"/>
        <v>23367.989014504434</v>
      </c>
      <c r="J2112" s="199">
        <f t="shared" si="2005"/>
        <v>438698.6301369862</v>
      </c>
      <c r="K2112" s="199">
        <f t="shared" si="2006"/>
        <v>729700.82058823539</v>
      </c>
      <c r="L2112" s="199">
        <f t="shared" si="2007"/>
        <v>1168399.4507252218</v>
      </c>
      <c r="M2112" s="579">
        <f>'KL TTHT CV DOT 2'!P2111</f>
        <v>0</v>
      </c>
      <c r="N2112" s="579">
        <f>'KL TTHT CV DOT 2'!Q2111</f>
        <v>0</v>
      </c>
      <c r="O2112" s="579">
        <f t="shared" si="2015"/>
        <v>0</v>
      </c>
      <c r="P2112" s="554">
        <f t="shared" si="1957"/>
        <v>0</v>
      </c>
      <c r="Q2112" s="199"/>
      <c r="R2112" s="199"/>
      <c r="S2112" s="554" t="e">
        <f>#REF!+Q2112+R2112</f>
        <v>#REF!</v>
      </c>
      <c r="T2112" s="265">
        <f t="shared" si="2008"/>
        <v>0</v>
      </c>
      <c r="U2112" s="265">
        <f t="shared" si="2009"/>
        <v>0</v>
      </c>
      <c r="V2112" s="265">
        <f t="shared" si="1958"/>
        <v>0</v>
      </c>
      <c r="W2112" s="265">
        <f t="shared" si="2010"/>
        <v>0</v>
      </c>
      <c r="X2112" s="265">
        <f t="shared" si="2011"/>
        <v>0</v>
      </c>
      <c r="Y2112" s="265">
        <f t="shared" si="2012"/>
        <v>0</v>
      </c>
      <c r="Z2112" s="265">
        <f t="shared" si="2013"/>
        <v>0</v>
      </c>
      <c r="AA2112" s="990"/>
    </row>
    <row r="2113" spans="1:27" s="399" customFormat="1" outlineLevel="3">
      <c r="A2113" s="395"/>
      <c r="B2113" s="395"/>
      <c r="C2113" s="400" t="s">
        <v>1381</v>
      </c>
      <c r="D2113" s="97">
        <v>1</v>
      </c>
      <c r="E2113" s="61">
        <v>1</v>
      </c>
      <c r="F2113" s="397" t="s">
        <v>619</v>
      </c>
      <c r="G2113" s="62">
        <v>4909992.3536737235</v>
      </c>
      <c r="H2113" s="62">
        <v>1472997.706102117</v>
      </c>
      <c r="I2113" s="62">
        <f t="shared" si="2014"/>
        <v>6382990.0597758405</v>
      </c>
      <c r="J2113" s="62">
        <f t="shared" si="2005"/>
        <v>4909992.3536737235</v>
      </c>
      <c r="K2113" s="62">
        <f t="shared" si="2006"/>
        <v>1472997.706102117</v>
      </c>
      <c r="L2113" s="62">
        <f t="shared" si="2007"/>
        <v>6382990.0597758405</v>
      </c>
      <c r="M2113" s="574">
        <f>'KL TTHT CV DOT 2'!P2112</f>
        <v>0</v>
      </c>
      <c r="N2113" s="574">
        <f>'KL TTHT CV DOT 2'!Q2112</f>
        <v>0</v>
      </c>
      <c r="O2113" s="574">
        <f t="shared" si="2015"/>
        <v>0</v>
      </c>
      <c r="P2113" s="550">
        <f t="shared" si="1957"/>
        <v>0</v>
      </c>
      <c r="Q2113" s="62"/>
      <c r="R2113" s="62"/>
      <c r="S2113" s="550" t="e">
        <f>#REF!+Q2113+R2113</f>
        <v>#REF!</v>
      </c>
      <c r="T2113" s="255">
        <f t="shared" si="2008"/>
        <v>0</v>
      </c>
      <c r="U2113" s="255">
        <f t="shared" si="2009"/>
        <v>0</v>
      </c>
      <c r="V2113" s="255">
        <f t="shared" si="1958"/>
        <v>0</v>
      </c>
      <c r="W2113" s="255">
        <f t="shared" si="2010"/>
        <v>0</v>
      </c>
      <c r="X2113" s="255">
        <f t="shared" si="2011"/>
        <v>0</v>
      </c>
      <c r="Y2113" s="255">
        <f t="shared" si="2012"/>
        <v>0</v>
      </c>
      <c r="Z2113" s="255">
        <f t="shared" si="2013"/>
        <v>0</v>
      </c>
      <c r="AA2113" s="990"/>
    </row>
    <row r="2114" spans="1:27" s="399" customFormat="1" outlineLevel="3">
      <c r="A2114" s="395"/>
      <c r="B2114" s="395"/>
      <c r="C2114" s="400" t="s">
        <v>657</v>
      </c>
      <c r="D2114" s="97">
        <v>1</v>
      </c>
      <c r="E2114" s="61">
        <v>1</v>
      </c>
      <c r="F2114" s="397" t="s">
        <v>619</v>
      </c>
      <c r="G2114" s="62">
        <v>5891990.8244084679</v>
      </c>
      <c r="H2114" s="62">
        <v>1767597.2473225403</v>
      </c>
      <c r="I2114" s="62">
        <f t="shared" si="2014"/>
        <v>7659588.0717310086</v>
      </c>
      <c r="J2114" s="62">
        <f t="shared" si="2005"/>
        <v>5891990.8244084679</v>
      </c>
      <c r="K2114" s="62">
        <f t="shared" si="2006"/>
        <v>1767597.2473225403</v>
      </c>
      <c r="L2114" s="62">
        <f t="shared" si="2007"/>
        <v>7659588.0717310086</v>
      </c>
      <c r="M2114" s="574">
        <f>'KL TTHT CV DOT 2'!P2113</f>
        <v>0</v>
      </c>
      <c r="N2114" s="574">
        <f>'KL TTHT CV DOT 2'!Q2113</f>
        <v>0</v>
      </c>
      <c r="O2114" s="574">
        <f t="shared" si="2015"/>
        <v>0</v>
      </c>
      <c r="P2114" s="550">
        <f t="shared" si="1957"/>
        <v>0</v>
      </c>
      <c r="Q2114" s="62"/>
      <c r="R2114" s="62"/>
      <c r="S2114" s="550" t="e">
        <f>#REF!+Q2114+R2114</f>
        <v>#REF!</v>
      </c>
      <c r="T2114" s="255">
        <f t="shared" si="2008"/>
        <v>0</v>
      </c>
      <c r="U2114" s="255">
        <f t="shared" si="2009"/>
        <v>0</v>
      </c>
      <c r="V2114" s="255">
        <f t="shared" si="1958"/>
        <v>0</v>
      </c>
      <c r="W2114" s="255">
        <f t="shared" si="2010"/>
        <v>0</v>
      </c>
      <c r="X2114" s="255">
        <f t="shared" si="2011"/>
        <v>0</v>
      </c>
      <c r="Y2114" s="255">
        <f t="shared" si="2012"/>
        <v>0</v>
      </c>
      <c r="Z2114" s="255">
        <f t="shared" si="2013"/>
        <v>0</v>
      </c>
      <c r="AA2114" s="990"/>
    </row>
    <row r="2115" spans="1:27" s="11" customFormat="1" outlineLevel="3">
      <c r="A2115" s="192"/>
      <c r="B2115" s="192"/>
      <c r="C2115" s="172" t="s">
        <v>1382</v>
      </c>
      <c r="D2115" s="194"/>
      <c r="E2115" s="358"/>
      <c r="F2115" s="195"/>
      <c r="G2115" s="199"/>
      <c r="H2115" s="199"/>
      <c r="I2115" s="199"/>
      <c r="J2115" s="174">
        <f>SUBTOTAL(9,J2116:J2126)</f>
        <v>15191076.4</v>
      </c>
      <c r="K2115" s="174">
        <f t="shared" ref="K2115:L2115" si="2016">SUBTOTAL(9,K2116:K2126)</f>
        <v>2017377.4463200003</v>
      </c>
      <c r="L2115" s="174">
        <f t="shared" si="2016"/>
        <v>17208453.84632</v>
      </c>
      <c r="M2115" s="578">
        <f>'KL TTHT CV DOT 2'!P2114</f>
        <v>0</v>
      </c>
      <c r="N2115" s="578">
        <f>'KL TTHT CV DOT 2'!Q2114</f>
        <v>0</v>
      </c>
      <c r="O2115" s="578">
        <f t="shared" si="2015"/>
        <v>0</v>
      </c>
      <c r="P2115" s="558">
        <f t="shared" si="1957"/>
        <v>0</v>
      </c>
      <c r="Q2115" s="174"/>
      <c r="R2115" s="174"/>
      <c r="S2115" s="558" t="e">
        <f>#REF!+Q2115+R2115</f>
        <v>#REF!</v>
      </c>
      <c r="T2115" s="843">
        <f>SUBTOTAL(9,T2116:T2126)</f>
        <v>0</v>
      </c>
      <c r="U2115" s="843">
        <f t="shared" ref="U2115:V2115" si="2017">SUBTOTAL(9,U2116:U2126)</f>
        <v>0</v>
      </c>
      <c r="V2115" s="843">
        <f t="shared" si="2017"/>
        <v>0</v>
      </c>
      <c r="W2115" s="843">
        <f>SUBTOTAL(9,W2116:W2126)</f>
        <v>0</v>
      </c>
      <c r="X2115" s="843">
        <f t="shared" ref="X2115:Y2115" si="2018">SUBTOTAL(9,X2116:X2126)</f>
        <v>0</v>
      </c>
      <c r="Y2115" s="843">
        <f t="shared" si="2018"/>
        <v>0</v>
      </c>
      <c r="Z2115" s="843">
        <f t="shared" ref="Z2115" si="2019">SUBTOTAL(9,Z2116:Z2126)</f>
        <v>0</v>
      </c>
      <c r="AA2115" s="988"/>
    </row>
    <row r="2116" spans="1:27" s="11" customFormat="1" ht="13.8" outlineLevel="3">
      <c r="A2116" s="410"/>
      <c r="B2116" s="411"/>
      <c r="C2116" s="412" t="s">
        <v>1383</v>
      </c>
      <c r="D2116" s="194">
        <v>1</v>
      </c>
      <c r="E2116" s="358">
        <v>1</v>
      </c>
      <c r="F2116" s="195" t="s">
        <v>660</v>
      </c>
      <c r="G2116" s="199">
        <v>1008000</v>
      </c>
      <c r="H2116" s="199">
        <v>49588.000000000007</v>
      </c>
      <c r="I2116" s="199">
        <f t="shared" ref="I2116" si="2020">SUM(G2116:H2116)</f>
        <v>1057588</v>
      </c>
      <c r="J2116" s="199">
        <f t="shared" ref="J2116:J2126" si="2021">G2116*E2116</f>
        <v>1008000</v>
      </c>
      <c r="K2116" s="199">
        <f t="shared" ref="K2116:K2126" si="2022">H2116*E2116</f>
        <v>49588.000000000007</v>
      </c>
      <c r="L2116" s="199">
        <f t="shared" ref="L2116:L2126" si="2023">I2116*E2116</f>
        <v>1057588</v>
      </c>
      <c r="M2116" s="579">
        <f>'KL TTHT CV DOT 2'!P2115</f>
        <v>0</v>
      </c>
      <c r="N2116" s="579">
        <f>'KL TTHT CV DOT 2'!Q2115</f>
        <v>0</v>
      </c>
      <c r="O2116" s="579">
        <f t="shared" si="2015"/>
        <v>0</v>
      </c>
      <c r="P2116" s="554">
        <f t="shared" si="1957"/>
        <v>0</v>
      </c>
      <c r="Q2116" s="199"/>
      <c r="R2116" s="199"/>
      <c r="S2116" s="554" t="e">
        <f>#REF!+Q2116+R2116</f>
        <v>#REF!</v>
      </c>
      <c r="T2116" s="265">
        <f t="shared" ref="T2116:T2126" si="2024">M2116*J2116</f>
        <v>0</v>
      </c>
      <c r="U2116" s="265">
        <f t="shared" ref="U2116:U2126" si="2025">M2116*K2116</f>
        <v>0</v>
      </c>
      <c r="V2116" s="265">
        <f t="shared" si="1958"/>
        <v>0</v>
      </c>
      <c r="W2116" s="265">
        <f t="shared" ref="W2116:W2126" si="2026">J2116*N2116</f>
        <v>0</v>
      </c>
      <c r="X2116" s="265">
        <f t="shared" ref="X2116:X2126" si="2027">K2116*N2116</f>
        <v>0</v>
      </c>
      <c r="Y2116" s="265">
        <f t="shared" ref="Y2116:Y2126" si="2028">W2116+X2116</f>
        <v>0</v>
      </c>
      <c r="Z2116" s="265">
        <f t="shared" ref="Z2116:Z2126" si="2029">V2116+Y2116</f>
        <v>0</v>
      </c>
      <c r="AA2116" s="990"/>
    </row>
    <row r="2117" spans="1:27" s="11" customFormat="1" outlineLevel="3">
      <c r="A2117" s="192"/>
      <c r="B2117" s="192"/>
      <c r="C2117" s="192" t="s">
        <v>1429</v>
      </c>
      <c r="D2117" s="194">
        <v>4</v>
      </c>
      <c r="E2117" s="358">
        <v>4</v>
      </c>
      <c r="F2117" s="195" t="s">
        <v>660</v>
      </c>
      <c r="G2117" s="199">
        <v>568800</v>
      </c>
      <c r="H2117" s="199">
        <v>50880.368000000009</v>
      </c>
      <c r="I2117" s="199">
        <f t="shared" ref="I2117:I2126" si="2030">SUM(G2117:H2117)</f>
        <v>619680.36800000002</v>
      </c>
      <c r="J2117" s="199">
        <f t="shared" si="2021"/>
        <v>2275200</v>
      </c>
      <c r="K2117" s="199">
        <f t="shared" si="2022"/>
        <v>203521.47200000004</v>
      </c>
      <c r="L2117" s="199">
        <f t="shared" si="2023"/>
        <v>2478721.4720000001</v>
      </c>
      <c r="M2117" s="579">
        <f>'KL TTHT CV DOT 2'!P2116</f>
        <v>0</v>
      </c>
      <c r="N2117" s="579">
        <f>'KL TTHT CV DOT 2'!Q2116</f>
        <v>0</v>
      </c>
      <c r="O2117" s="579">
        <f t="shared" si="2015"/>
        <v>0</v>
      </c>
      <c r="P2117" s="554">
        <f t="shared" si="1957"/>
        <v>0</v>
      </c>
      <c r="Q2117" s="199"/>
      <c r="R2117" s="199"/>
      <c r="S2117" s="554" t="e">
        <f>#REF!+Q2117+R2117</f>
        <v>#REF!</v>
      </c>
      <c r="T2117" s="265">
        <f t="shared" si="2024"/>
        <v>0</v>
      </c>
      <c r="U2117" s="265">
        <f t="shared" si="2025"/>
        <v>0</v>
      </c>
      <c r="V2117" s="265">
        <f t="shared" si="1958"/>
        <v>0</v>
      </c>
      <c r="W2117" s="265">
        <f t="shared" si="2026"/>
        <v>0</v>
      </c>
      <c r="X2117" s="265">
        <f t="shared" si="2027"/>
        <v>0</v>
      </c>
      <c r="Y2117" s="265">
        <f t="shared" si="2028"/>
        <v>0</v>
      </c>
      <c r="Z2117" s="265">
        <f t="shared" si="2029"/>
        <v>0</v>
      </c>
      <c r="AA2117" s="990"/>
    </row>
    <row r="2118" spans="1:27" s="11" customFormat="1" outlineLevel="3">
      <c r="A2118" s="192"/>
      <c r="B2118" s="192"/>
      <c r="C2118" s="192" t="s">
        <v>1387</v>
      </c>
      <c r="D2118" s="194">
        <v>1</v>
      </c>
      <c r="E2118" s="358">
        <v>1</v>
      </c>
      <c r="F2118" s="195" t="s">
        <v>660</v>
      </c>
      <c r="G2118" s="199">
        <v>4200000</v>
      </c>
      <c r="H2118" s="199">
        <v>168000.00000000003</v>
      </c>
      <c r="I2118" s="199">
        <f t="shared" si="2030"/>
        <v>4368000</v>
      </c>
      <c r="J2118" s="199">
        <f t="shared" si="2021"/>
        <v>4200000</v>
      </c>
      <c r="K2118" s="199">
        <f t="shared" si="2022"/>
        <v>168000.00000000003</v>
      </c>
      <c r="L2118" s="199">
        <f t="shared" si="2023"/>
        <v>4368000</v>
      </c>
      <c r="M2118" s="579">
        <f>'KL TTHT CV DOT 2'!P2117</f>
        <v>0</v>
      </c>
      <c r="N2118" s="579">
        <f>'KL TTHT CV DOT 2'!Q2117</f>
        <v>0</v>
      </c>
      <c r="O2118" s="579">
        <f t="shared" si="2015"/>
        <v>0</v>
      </c>
      <c r="P2118" s="554">
        <f t="shared" si="1957"/>
        <v>0</v>
      </c>
      <c r="Q2118" s="199"/>
      <c r="R2118" s="199"/>
      <c r="S2118" s="554" t="e">
        <f>#REF!+Q2118+R2118</f>
        <v>#REF!</v>
      </c>
      <c r="T2118" s="265">
        <f t="shared" si="2024"/>
        <v>0</v>
      </c>
      <c r="U2118" s="265">
        <f t="shared" si="2025"/>
        <v>0</v>
      </c>
      <c r="V2118" s="265">
        <f t="shared" si="1958"/>
        <v>0</v>
      </c>
      <c r="W2118" s="265">
        <f t="shared" si="2026"/>
        <v>0</v>
      </c>
      <c r="X2118" s="265">
        <f t="shared" si="2027"/>
        <v>0</v>
      </c>
      <c r="Y2118" s="265">
        <f t="shared" si="2028"/>
        <v>0</v>
      </c>
      <c r="Z2118" s="265">
        <f t="shared" si="2029"/>
        <v>0</v>
      </c>
      <c r="AA2118" s="990"/>
    </row>
    <row r="2119" spans="1:27" s="11" customFormat="1" outlineLevel="3">
      <c r="A2119" s="192"/>
      <c r="B2119" s="192"/>
      <c r="C2119" s="192" t="s">
        <v>1430</v>
      </c>
      <c r="D2119" s="194">
        <v>1</v>
      </c>
      <c r="E2119" s="358">
        <v>1</v>
      </c>
      <c r="F2119" s="195" t="s">
        <v>660</v>
      </c>
      <c r="G2119" s="199">
        <v>770400</v>
      </c>
      <c r="H2119" s="199">
        <v>50880.368000000009</v>
      </c>
      <c r="I2119" s="199">
        <f t="shared" si="2030"/>
        <v>821280.36800000002</v>
      </c>
      <c r="J2119" s="199">
        <f t="shared" si="2021"/>
        <v>770400</v>
      </c>
      <c r="K2119" s="199">
        <f t="shared" si="2022"/>
        <v>50880.368000000009</v>
      </c>
      <c r="L2119" s="199">
        <f t="shared" si="2023"/>
        <v>821280.36800000002</v>
      </c>
      <c r="M2119" s="579">
        <f>'KL TTHT CV DOT 2'!P2118</f>
        <v>0</v>
      </c>
      <c r="N2119" s="579">
        <f>'KL TTHT CV DOT 2'!Q2118</f>
        <v>0</v>
      </c>
      <c r="O2119" s="579">
        <f t="shared" si="2015"/>
        <v>0</v>
      </c>
      <c r="P2119" s="554">
        <f t="shared" si="1957"/>
        <v>0</v>
      </c>
      <c r="Q2119" s="199"/>
      <c r="R2119" s="199"/>
      <c r="S2119" s="554" t="e">
        <f>#REF!+Q2119+R2119</f>
        <v>#REF!</v>
      </c>
      <c r="T2119" s="265">
        <f t="shared" si="2024"/>
        <v>0</v>
      </c>
      <c r="U2119" s="265">
        <f t="shared" si="2025"/>
        <v>0</v>
      </c>
      <c r="V2119" s="265">
        <f t="shared" si="1958"/>
        <v>0</v>
      </c>
      <c r="W2119" s="265">
        <f t="shared" si="2026"/>
        <v>0</v>
      </c>
      <c r="X2119" s="265">
        <f t="shared" si="2027"/>
        <v>0</v>
      </c>
      <c r="Y2119" s="265">
        <f t="shared" si="2028"/>
        <v>0</v>
      </c>
      <c r="Z2119" s="265">
        <f t="shared" si="2029"/>
        <v>0</v>
      </c>
      <c r="AA2119" s="990"/>
    </row>
    <row r="2120" spans="1:27" s="11" customFormat="1" outlineLevel="3">
      <c r="A2120" s="192"/>
      <c r="B2120" s="192"/>
      <c r="C2120" s="192" t="s">
        <v>1431</v>
      </c>
      <c r="D2120" s="194">
        <v>2</v>
      </c>
      <c r="E2120" s="358">
        <v>2</v>
      </c>
      <c r="F2120" s="195" t="s">
        <v>660</v>
      </c>
      <c r="G2120" s="199">
        <v>322800</v>
      </c>
      <c r="H2120" s="199">
        <v>50880.368000000009</v>
      </c>
      <c r="I2120" s="199">
        <f t="shared" si="2030"/>
        <v>373680.36800000002</v>
      </c>
      <c r="J2120" s="199">
        <f t="shared" si="2021"/>
        <v>645600</v>
      </c>
      <c r="K2120" s="199">
        <f t="shared" si="2022"/>
        <v>101760.73600000002</v>
      </c>
      <c r="L2120" s="199">
        <f t="shared" si="2023"/>
        <v>747360.73600000003</v>
      </c>
      <c r="M2120" s="579">
        <f>'KL TTHT CV DOT 2'!P2119</f>
        <v>0</v>
      </c>
      <c r="N2120" s="579">
        <f>'KL TTHT CV DOT 2'!Q2119</f>
        <v>0</v>
      </c>
      <c r="O2120" s="579">
        <f t="shared" si="2015"/>
        <v>0</v>
      </c>
      <c r="P2120" s="554">
        <f t="shared" si="1957"/>
        <v>0</v>
      </c>
      <c r="Q2120" s="199"/>
      <c r="R2120" s="199"/>
      <c r="S2120" s="554" t="e">
        <f>#REF!+Q2120+R2120</f>
        <v>#REF!</v>
      </c>
      <c r="T2120" s="265">
        <f t="shared" si="2024"/>
        <v>0</v>
      </c>
      <c r="U2120" s="265">
        <f t="shared" si="2025"/>
        <v>0</v>
      </c>
      <c r="V2120" s="265">
        <f t="shared" si="1958"/>
        <v>0</v>
      </c>
      <c r="W2120" s="265">
        <f t="shared" si="2026"/>
        <v>0</v>
      </c>
      <c r="X2120" s="265">
        <f t="shared" si="2027"/>
        <v>0</v>
      </c>
      <c r="Y2120" s="265">
        <f t="shared" si="2028"/>
        <v>0</v>
      </c>
      <c r="Z2120" s="265">
        <f t="shared" si="2029"/>
        <v>0</v>
      </c>
      <c r="AA2120" s="990"/>
    </row>
    <row r="2121" spans="1:27" s="11" customFormat="1" ht="13.8" outlineLevel="3">
      <c r="A2121" s="410"/>
      <c r="B2121" s="411"/>
      <c r="C2121" s="192" t="s">
        <v>1432</v>
      </c>
      <c r="D2121" s="194">
        <v>1</v>
      </c>
      <c r="E2121" s="358">
        <v>1</v>
      </c>
      <c r="F2121" s="195" t="s">
        <v>660</v>
      </c>
      <c r="G2121" s="199">
        <v>1376400</v>
      </c>
      <c r="H2121" s="199">
        <v>50880.368000000009</v>
      </c>
      <c r="I2121" s="199">
        <f t="shared" si="2030"/>
        <v>1427280.368</v>
      </c>
      <c r="J2121" s="199">
        <f t="shared" si="2021"/>
        <v>1376400</v>
      </c>
      <c r="K2121" s="199">
        <f t="shared" si="2022"/>
        <v>50880.368000000009</v>
      </c>
      <c r="L2121" s="199">
        <f t="shared" si="2023"/>
        <v>1427280.368</v>
      </c>
      <c r="M2121" s="579">
        <f>'KL TTHT CV DOT 2'!P2120</f>
        <v>0</v>
      </c>
      <c r="N2121" s="579">
        <f>'KL TTHT CV DOT 2'!Q2120</f>
        <v>0</v>
      </c>
      <c r="O2121" s="579">
        <f t="shared" si="2015"/>
        <v>0</v>
      </c>
      <c r="P2121" s="554">
        <f t="shared" si="1957"/>
        <v>0</v>
      </c>
      <c r="Q2121" s="199"/>
      <c r="R2121" s="199"/>
      <c r="S2121" s="554" t="e">
        <f>#REF!+Q2121+R2121</f>
        <v>#REF!</v>
      </c>
      <c r="T2121" s="265">
        <f t="shared" si="2024"/>
        <v>0</v>
      </c>
      <c r="U2121" s="265">
        <f t="shared" si="2025"/>
        <v>0</v>
      </c>
      <c r="V2121" s="265">
        <f t="shared" si="1958"/>
        <v>0</v>
      </c>
      <c r="W2121" s="265">
        <f t="shared" si="2026"/>
        <v>0</v>
      </c>
      <c r="X2121" s="265">
        <f t="shared" si="2027"/>
        <v>0</v>
      </c>
      <c r="Y2121" s="265">
        <f t="shared" si="2028"/>
        <v>0</v>
      </c>
      <c r="Z2121" s="265">
        <f t="shared" si="2029"/>
        <v>0</v>
      </c>
      <c r="AA2121" s="990"/>
    </row>
    <row r="2122" spans="1:27" s="11" customFormat="1" outlineLevel="3">
      <c r="A2122" s="192"/>
      <c r="B2122" s="192"/>
      <c r="C2122" s="192" t="s">
        <v>1433</v>
      </c>
      <c r="D2122" s="194">
        <v>3</v>
      </c>
      <c r="E2122" s="358">
        <v>3</v>
      </c>
      <c r="F2122" s="195" t="s">
        <v>660</v>
      </c>
      <c r="G2122" s="199">
        <v>480000</v>
      </c>
      <c r="H2122" s="199">
        <v>50880.368000000009</v>
      </c>
      <c r="I2122" s="199">
        <f t="shared" si="2030"/>
        <v>530880.36800000002</v>
      </c>
      <c r="J2122" s="199">
        <f t="shared" si="2021"/>
        <v>1440000</v>
      </c>
      <c r="K2122" s="199">
        <f t="shared" si="2022"/>
        <v>152641.10400000002</v>
      </c>
      <c r="L2122" s="199">
        <f t="shared" si="2023"/>
        <v>1592641.1040000001</v>
      </c>
      <c r="M2122" s="579">
        <f>'KL TTHT CV DOT 2'!P2121</f>
        <v>0</v>
      </c>
      <c r="N2122" s="579">
        <f>'KL TTHT CV DOT 2'!Q2121</f>
        <v>0</v>
      </c>
      <c r="O2122" s="579">
        <f t="shared" si="2015"/>
        <v>0</v>
      </c>
      <c r="P2122" s="554">
        <f t="shared" si="1957"/>
        <v>0</v>
      </c>
      <c r="Q2122" s="199"/>
      <c r="R2122" s="199"/>
      <c r="S2122" s="554" t="e">
        <f>#REF!+Q2122+R2122</f>
        <v>#REF!</v>
      </c>
      <c r="T2122" s="265">
        <f t="shared" si="2024"/>
        <v>0</v>
      </c>
      <c r="U2122" s="265">
        <f t="shared" si="2025"/>
        <v>0</v>
      </c>
      <c r="V2122" s="265">
        <f t="shared" si="1958"/>
        <v>0</v>
      </c>
      <c r="W2122" s="265">
        <f t="shared" si="2026"/>
        <v>0</v>
      </c>
      <c r="X2122" s="265">
        <f t="shared" si="2027"/>
        <v>0</v>
      </c>
      <c r="Y2122" s="265">
        <f t="shared" si="2028"/>
        <v>0</v>
      </c>
      <c r="Z2122" s="265">
        <f t="shared" si="2029"/>
        <v>0</v>
      </c>
      <c r="AA2122" s="990"/>
    </row>
    <row r="2123" spans="1:27" s="11" customFormat="1" outlineLevel="3">
      <c r="A2123" s="192"/>
      <c r="B2123" s="192"/>
      <c r="C2123" s="192" t="s">
        <v>1399</v>
      </c>
      <c r="D2123" s="194">
        <v>5</v>
      </c>
      <c r="E2123" s="358">
        <v>5</v>
      </c>
      <c r="F2123" s="195" t="s">
        <v>660</v>
      </c>
      <c r="G2123" s="199">
        <v>322800</v>
      </c>
      <c r="H2123" s="199">
        <v>50880.368000000009</v>
      </c>
      <c r="I2123" s="199">
        <f t="shared" si="2030"/>
        <v>373680.36800000002</v>
      </c>
      <c r="J2123" s="199">
        <f t="shared" si="2021"/>
        <v>1614000</v>
      </c>
      <c r="K2123" s="199">
        <f t="shared" si="2022"/>
        <v>254401.84000000005</v>
      </c>
      <c r="L2123" s="199">
        <f t="shared" si="2023"/>
        <v>1868401.84</v>
      </c>
      <c r="M2123" s="579">
        <f>'KL TTHT CV DOT 2'!P2122</f>
        <v>0</v>
      </c>
      <c r="N2123" s="579">
        <f>'KL TTHT CV DOT 2'!Q2122</f>
        <v>0</v>
      </c>
      <c r="O2123" s="579">
        <f t="shared" si="2015"/>
        <v>0</v>
      </c>
      <c r="P2123" s="554">
        <f t="shared" si="1957"/>
        <v>0</v>
      </c>
      <c r="Q2123" s="199"/>
      <c r="R2123" s="199"/>
      <c r="S2123" s="554" t="e">
        <f>#REF!+Q2123+R2123</f>
        <v>#REF!</v>
      </c>
      <c r="T2123" s="265">
        <f t="shared" si="2024"/>
        <v>0</v>
      </c>
      <c r="U2123" s="265">
        <f t="shared" si="2025"/>
        <v>0</v>
      </c>
      <c r="V2123" s="265">
        <f t="shared" si="1958"/>
        <v>0</v>
      </c>
      <c r="W2123" s="265">
        <f t="shared" si="2026"/>
        <v>0</v>
      </c>
      <c r="X2123" s="265">
        <f t="shared" si="2027"/>
        <v>0</v>
      </c>
      <c r="Y2123" s="265">
        <f t="shared" si="2028"/>
        <v>0</v>
      </c>
      <c r="Z2123" s="265">
        <f t="shared" si="2029"/>
        <v>0</v>
      </c>
      <c r="AA2123" s="990"/>
    </row>
    <row r="2124" spans="1:27" s="11" customFormat="1" outlineLevel="3">
      <c r="A2124" s="192"/>
      <c r="B2124" s="192"/>
      <c r="C2124" s="192" t="s">
        <v>1401</v>
      </c>
      <c r="D2124" s="194">
        <v>8</v>
      </c>
      <c r="E2124" s="358">
        <v>8</v>
      </c>
      <c r="F2124" s="195" t="s">
        <v>660</v>
      </c>
      <c r="G2124" s="199">
        <v>85924.800000000003</v>
      </c>
      <c r="H2124" s="199">
        <v>49415.098879999998</v>
      </c>
      <c r="I2124" s="199">
        <f t="shared" si="2030"/>
        <v>135339.89887999999</v>
      </c>
      <c r="J2124" s="199">
        <f t="shared" si="2021"/>
        <v>687398.40000000002</v>
      </c>
      <c r="K2124" s="199">
        <f t="shared" si="2022"/>
        <v>395320.79103999998</v>
      </c>
      <c r="L2124" s="199">
        <f t="shared" si="2023"/>
        <v>1082719.1910399999</v>
      </c>
      <c r="M2124" s="579">
        <f>'KL TTHT CV DOT 2'!P2123</f>
        <v>0</v>
      </c>
      <c r="N2124" s="579">
        <f>'KL TTHT CV DOT 2'!Q2123</f>
        <v>0</v>
      </c>
      <c r="O2124" s="579">
        <f t="shared" si="2015"/>
        <v>0</v>
      </c>
      <c r="P2124" s="554"/>
      <c r="Q2124" s="199"/>
      <c r="R2124" s="199"/>
      <c r="S2124" s="554" t="e">
        <f>#REF!+Q2124+R2124</f>
        <v>#REF!</v>
      </c>
      <c r="T2124" s="265">
        <f t="shared" si="2024"/>
        <v>0</v>
      </c>
      <c r="U2124" s="265">
        <f t="shared" si="2025"/>
        <v>0</v>
      </c>
      <c r="V2124" s="265">
        <f t="shared" si="1958"/>
        <v>0</v>
      </c>
      <c r="W2124" s="265">
        <f t="shared" si="2026"/>
        <v>0</v>
      </c>
      <c r="X2124" s="265">
        <f t="shared" si="2027"/>
        <v>0</v>
      </c>
      <c r="Y2124" s="265">
        <f t="shared" si="2028"/>
        <v>0</v>
      </c>
      <c r="Z2124" s="265">
        <f t="shared" si="2029"/>
        <v>0</v>
      </c>
      <c r="AA2124" s="990"/>
    </row>
    <row r="2125" spans="1:27" s="11" customFormat="1" outlineLevel="3">
      <c r="A2125" s="192"/>
      <c r="B2125" s="192"/>
      <c r="C2125" s="192" t="s">
        <v>1402</v>
      </c>
      <c r="D2125" s="194">
        <v>9</v>
      </c>
      <c r="E2125" s="358">
        <v>9</v>
      </c>
      <c r="F2125" s="195" t="s">
        <v>660</v>
      </c>
      <c r="G2125" s="199">
        <v>63367.200000000004</v>
      </c>
      <c r="H2125" s="199">
        <v>45472.31192</v>
      </c>
      <c r="I2125" s="199">
        <f t="shared" si="2030"/>
        <v>108839.51192</v>
      </c>
      <c r="J2125" s="199">
        <f t="shared" si="2021"/>
        <v>570304.80000000005</v>
      </c>
      <c r="K2125" s="199">
        <f t="shared" si="2022"/>
        <v>409250.80728000001</v>
      </c>
      <c r="L2125" s="199">
        <f t="shared" si="2023"/>
        <v>979555.60728</v>
      </c>
      <c r="M2125" s="579">
        <f>'KL TTHT CV DOT 2'!P2124</f>
        <v>0</v>
      </c>
      <c r="N2125" s="579">
        <f>'KL TTHT CV DOT 2'!Q2124</f>
        <v>0</v>
      </c>
      <c r="O2125" s="579">
        <f t="shared" si="2015"/>
        <v>0</v>
      </c>
      <c r="P2125" s="554"/>
      <c r="Q2125" s="199"/>
      <c r="R2125" s="199"/>
      <c r="S2125" s="554" t="e">
        <f>#REF!+Q2125+R2125</f>
        <v>#REF!</v>
      </c>
      <c r="T2125" s="265">
        <f t="shared" si="2024"/>
        <v>0</v>
      </c>
      <c r="U2125" s="265">
        <f t="shared" si="2025"/>
        <v>0</v>
      </c>
      <c r="V2125" s="265">
        <f t="shared" si="1958"/>
        <v>0</v>
      </c>
      <c r="W2125" s="265">
        <f t="shared" si="2026"/>
        <v>0</v>
      </c>
      <c r="X2125" s="265">
        <f t="shared" si="2027"/>
        <v>0</v>
      </c>
      <c r="Y2125" s="265">
        <f t="shared" si="2028"/>
        <v>0</v>
      </c>
      <c r="Z2125" s="265">
        <f t="shared" si="2029"/>
        <v>0</v>
      </c>
      <c r="AA2125" s="990"/>
    </row>
    <row r="2126" spans="1:27" s="11" customFormat="1" outlineLevel="3">
      <c r="A2126" s="192"/>
      <c r="B2126" s="192"/>
      <c r="C2126" s="193" t="s">
        <v>657</v>
      </c>
      <c r="D2126" s="194">
        <v>1</v>
      </c>
      <c r="E2126" s="358">
        <v>1</v>
      </c>
      <c r="F2126" s="195" t="s">
        <v>619</v>
      </c>
      <c r="G2126" s="199">
        <v>603773.20000000007</v>
      </c>
      <c r="H2126" s="199">
        <v>181131.96000000002</v>
      </c>
      <c r="I2126" s="199">
        <f t="shared" si="2030"/>
        <v>784905.16000000015</v>
      </c>
      <c r="J2126" s="199">
        <f t="shared" si="2021"/>
        <v>603773.20000000007</v>
      </c>
      <c r="K2126" s="199">
        <f t="shared" si="2022"/>
        <v>181131.96000000002</v>
      </c>
      <c r="L2126" s="199">
        <f t="shared" si="2023"/>
        <v>784905.16000000015</v>
      </c>
      <c r="M2126" s="579">
        <f>'KL TTHT CV DOT 2'!P2125</f>
        <v>0</v>
      </c>
      <c r="N2126" s="579">
        <f>'KL TTHT CV DOT 2'!Q2125</f>
        <v>0</v>
      </c>
      <c r="O2126" s="579">
        <f t="shared" si="2015"/>
        <v>0</v>
      </c>
      <c r="P2126" s="554"/>
      <c r="Q2126" s="199"/>
      <c r="R2126" s="199"/>
      <c r="S2126" s="554" t="e">
        <f>#REF!+Q2126+R2126</f>
        <v>#REF!</v>
      </c>
      <c r="T2126" s="265">
        <f t="shared" si="2024"/>
        <v>0</v>
      </c>
      <c r="U2126" s="265">
        <f t="shared" si="2025"/>
        <v>0</v>
      </c>
      <c r="V2126" s="265">
        <f t="shared" si="1958"/>
        <v>0</v>
      </c>
      <c r="W2126" s="265">
        <f t="shared" si="2026"/>
        <v>0</v>
      </c>
      <c r="X2126" s="265">
        <f t="shared" si="2027"/>
        <v>0</v>
      </c>
      <c r="Y2126" s="265">
        <f t="shared" si="2028"/>
        <v>0</v>
      </c>
      <c r="Z2126" s="265">
        <f t="shared" si="2029"/>
        <v>0</v>
      </c>
      <c r="AA2126" s="990"/>
    </row>
    <row r="2127" spans="1:27" s="11" customFormat="1" outlineLevel="3">
      <c r="A2127" s="192"/>
      <c r="B2127" s="192"/>
      <c r="C2127" s="172" t="s">
        <v>1403</v>
      </c>
      <c r="D2127" s="194"/>
      <c r="E2127" s="358"/>
      <c r="F2127" s="195"/>
      <c r="G2127" s="199"/>
      <c r="H2127" s="199"/>
      <c r="I2127" s="199"/>
      <c r="J2127" s="174">
        <f>SUBTOTAL(9,J2128:J2139)</f>
        <v>7418628</v>
      </c>
      <c r="K2127" s="174">
        <f t="shared" ref="K2127:L2127" si="2031">SUBTOTAL(9,K2128:K2139)</f>
        <v>14924281.536</v>
      </c>
      <c r="L2127" s="174">
        <f t="shared" si="2031"/>
        <v>22342909.536000002</v>
      </c>
      <c r="M2127" s="578">
        <f>'KL TTHT CV DOT 2'!P2126</f>
        <v>0</v>
      </c>
      <c r="N2127" s="578">
        <f>'KL TTHT CV DOT 2'!Q2126</f>
        <v>0</v>
      </c>
      <c r="O2127" s="578">
        <f t="shared" si="2015"/>
        <v>0</v>
      </c>
      <c r="P2127" s="558"/>
      <c r="Q2127" s="174"/>
      <c r="R2127" s="174"/>
      <c r="S2127" s="558" t="e">
        <f>#REF!+Q2127+R2127</f>
        <v>#REF!</v>
      </c>
      <c r="T2127" s="843">
        <f>SUBTOTAL(9,T2128:T2139)</f>
        <v>0</v>
      </c>
      <c r="U2127" s="843">
        <f t="shared" ref="U2127:V2127" si="2032">SUBTOTAL(9,U2128:U2139)</f>
        <v>0</v>
      </c>
      <c r="V2127" s="843">
        <f t="shared" si="2032"/>
        <v>0</v>
      </c>
      <c r="W2127" s="843">
        <f>SUBTOTAL(9,W2128:W2139)</f>
        <v>801792.00000000012</v>
      </c>
      <c r="X2127" s="843">
        <f t="shared" ref="X2127:Y2127" si="2033">SUBTOTAL(9,X2128:X2139)</f>
        <v>582700.80000000016</v>
      </c>
      <c r="Y2127" s="843">
        <f t="shared" si="2033"/>
        <v>1384492.8000000003</v>
      </c>
      <c r="Z2127" s="843">
        <f t="shared" ref="Z2127" si="2034">SUBTOTAL(9,Z2128:Z2139)</f>
        <v>1384492.8000000003</v>
      </c>
      <c r="AA2127" s="988"/>
    </row>
    <row r="2128" spans="1:27" s="11" customFormat="1" outlineLevel="3">
      <c r="A2128" s="192"/>
      <c r="B2128" s="192"/>
      <c r="C2128" s="193" t="s">
        <v>1406</v>
      </c>
      <c r="D2128" s="194">
        <v>10</v>
      </c>
      <c r="E2128" s="358">
        <v>12</v>
      </c>
      <c r="F2128" s="195" t="s">
        <v>624</v>
      </c>
      <c r="G2128" s="199">
        <v>71884.800000000003</v>
      </c>
      <c r="H2128" s="199">
        <v>34720</v>
      </c>
      <c r="I2128" s="199">
        <f t="shared" ref="I2128:I2132" si="2035">SUM(G2128:H2128)</f>
        <v>106604.8</v>
      </c>
      <c r="J2128" s="199">
        <f t="shared" ref="J2128:J2139" si="2036">G2128*E2128</f>
        <v>862617.60000000009</v>
      </c>
      <c r="K2128" s="199">
        <f t="shared" ref="K2128:K2139" si="2037">H2128*E2128</f>
        <v>416640</v>
      </c>
      <c r="L2128" s="199">
        <f t="shared" ref="L2128:L2139" si="2038">I2128*E2128</f>
        <v>1279257.6000000001</v>
      </c>
      <c r="M2128" s="579">
        <f>'KL TTHT CV DOT 2'!P2127</f>
        <v>0</v>
      </c>
      <c r="N2128" s="579">
        <f>'KL TTHT CV DOT 2'!Q2127</f>
        <v>0</v>
      </c>
      <c r="O2128" s="579">
        <f t="shared" si="2015"/>
        <v>0</v>
      </c>
      <c r="P2128" s="889"/>
      <c r="Q2128" s="199"/>
      <c r="R2128" s="199"/>
      <c r="S2128" s="889" t="e">
        <f>#REF!+Q2128+R2128</f>
        <v>#REF!</v>
      </c>
      <c r="T2128" s="265">
        <f t="shared" ref="T2128:T2139" si="2039">M2128*J2128</f>
        <v>0</v>
      </c>
      <c r="U2128" s="265">
        <f t="shared" ref="U2128:U2139" si="2040">M2128*K2128</f>
        <v>0</v>
      </c>
      <c r="V2128" s="265">
        <f t="shared" ref="V2128:V2191" si="2041">T2128+U2128</f>
        <v>0</v>
      </c>
      <c r="W2128" s="265">
        <f t="shared" ref="W2128:W2139" si="2042">J2128*N2128</f>
        <v>0</v>
      </c>
      <c r="X2128" s="265">
        <f t="shared" ref="X2128:X2139" si="2043">K2128*N2128</f>
        <v>0</v>
      </c>
      <c r="Y2128" s="265">
        <f t="shared" ref="Y2128:Y2139" si="2044">W2128+X2128</f>
        <v>0</v>
      </c>
      <c r="Z2128" s="265">
        <f t="shared" ref="Z2128:Z2139" si="2045">V2128+Y2128</f>
        <v>0</v>
      </c>
      <c r="AA2128" s="990"/>
    </row>
    <row r="2129" spans="1:27" s="11" customFormat="1" outlineLevel="3">
      <c r="A2129" s="192"/>
      <c r="B2129" s="192"/>
      <c r="C2129" s="193" t="s">
        <v>1410</v>
      </c>
      <c r="D2129" s="194">
        <v>5</v>
      </c>
      <c r="E2129" s="358">
        <v>7</v>
      </c>
      <c r="F2129" s="195" t="s">
        <v>624</v>
      </c>
      <c r="G2129" s="199">
        <v>30841.200000000001</v>
      </c>
      <c r="H2129" s="199">
        <v>25388.154400000003</v>
      </c>
      <c r="I2129" s="199">
        <f t="shared" si="2035"/>
        <v>56229.354400000004</v>
      </c>
      <c r="J2129" s="199">
        <f t="shared" si="2036"/>
        <v>215888.4</v>
      </c>
      <c r="K2129" s="199">
        <f t="shared" si="2037"/>
        <v>177717.08080000003</v>
      </c>
      <c r="L2129" s="199">
        <f t="shared" si="2038"/>
        <v>393605.48080000002</v>
      </c>
      <c r="M2129" s="579">
        <f>'KL TTHT CV DOT 2'!P2128</f>
        <v>0</v>
      </c>
      <c r="N2129" s="579">
        <f>'KL TTHT CV DOT 2'!Q2128</f>
        <v>0</v>
      </c>
      <c r="O2129" s="579">
        <f t="shared" si="2015"/>
        <v>0</v>
      </c>
      <c r="P2129" s="889"/>
      <c r="Q2129" s="199"/>
      <c r="R2129" s="199"/>
      <c r="S2129" s="889" t="e">
        <f>#REF!+Q2129+R2129</f>
        <v>#REF!</v>
      </c>
      <c r="T2129" s="265">
        <f t="shared" si="2039"/>
        <v>0</v>
      </c>
      <c r="U2129" s="265">
        <f t="shared" si="2040"/>
        <v>0</v>
      </c>
      <c r="V2129" s="265">
        <f t="shared" si="2041"/>
        <v>0</v>
      </c>
      <c r="W2129" s="265">
        <f t="shared" si="2042"/>
        <v>0</v>
      </c>
      <c r="X2129" s="265">
        <f t="shared" si="2043"/>
        <v>0</v>
      </c>
      <c r="Y2129" s="265">
        <f t="shared" si="2044"/>
        <v>0</v>
      </c>
      <c r="Z2129" s="265">
        <f t="shared" si="2045"/>
        <v>0</v>
      </c>
      <c r="AA2129" s="990"/>
    </row>
    <row r="2130" spans="1:27" s="11" customFormat="1" outlineLevel="3">
      <c r="A2130" s="192"/>
      <c r="B2130" s="192"/>
      <c r="C2130" s="193" t="s">
        <v>1412</v>
      </c>
      <c r="D2130" s="194">
        <v>29</v>
      </c>
      <c r="E2130" s="358">
        <v>32</v>
      </c>
      <c r="F2130" s="195" t="s">
        <v>624</v>
      </c>
      <c r="G2130" s="199">
        <v>22978.799999999999</v>
      </c>
      <c r="H2130" s="199">
        <v>22306.743200000004</v>
      </c>
      <c r="I2130" s="199">
        <f t="shared" si="2035"/>
        <v>45285.5432</v>
      </c>
      <c r="J2130" s="199">
        <f t="shared" si="2036"/>
        <v>735321.59999999998</v>
      </c>
      <c r="K2130" s="199">
        <f t="shared" si="2037"/>
        <v>713815.78240000014</v>
      </c>
      <c r="L2130" s="199">
        <f t="shared" si="2038"/>
        <v>1449137.3824</v>
      </c>
      <c r="M2130" s="579">
        <f>'KL TTHT CV DOT 2'!P2129</f>
        <v>0</v>
      </c>
      <c r="N2130" s="579">
        <f>'KL TTHT CV DOT 2'!Q2129</f>
        <v>0</v>
      </c>
      <c r="O2130" s="579">
        <f t="shared" si="2015"/>
        <v>0</v>
      </c>
      <c r="P2130" s="889"/>
      <c r="Q2130" s="199"/>
      <c r="R2130" s="199"/>
      <c r="S2130" s="889" t="e">
        <f>#REF!+Q2130+R2130</f>
        <v>#REF!</v>
      </c>
      <c r="T2130" s="265">
        <f t="shared" si="2039"/>
        <v>0</v>
      </c>
      <c r="U2130" s="265">
        <f t="shared" si="2040"/>
        <v>0</v>
      </c>
      <c r="V2130" s="265">
        <f t="shared" si="2041"/>
        <v>0</v>
      </c>
      <c r="W2130" s="265">
        <f t="shared" si="2042"/>
        <v>0</v>
      </c>
      <c r="X2130" s="265">
        <f t="shared" si="2043"/>
        <v>0</v>
      </c>
      <c r="Y2130" s="265">
        <f t="shared" si="2044"/>
        <v>0</v>
      </c>
      <c r="Z2130" s="265">
        <f t="shared" si="2045"/>
        <v>0</v>
      </c>
      <c r="AA2130" s="990"/>
    </row>
    <row r="2131" spans="1:27" outlineLevel="3">
      <c r="A2131" s="137"/>
      <c r="B2131" s="137"/>
      <c r="C2131" s="138" t="s">
        <v>1414</v>
      </c>
      <c r="D2131" s="97">
        <v>21</v>
      </c>
      <c r="E2131" s="61">
        <v>28</v>
      </c>
      <c r="F2131" s="139" t="s">
        <v>624</v>
      </c>
      <c r="G2131" s="199">
        <v>17737.2</v>
      </c>
      <c r="H2131" s="199">
        <v>18258.816800000001</v>
      </c>
      <c r="I2131" s="71">
        <f t="shared" si="2035"/>
        <v>35996.016799999998</v>
      </c>
      <c r="J2131" s="71">
        <f t="shared" si="2036"/>
        <v>496641.60000000003</v>
      </c>
      <c r="K2131" s="71">
        <f t="shared" si="2037"/>
        <v>511246.87040000001</v>
      </c>
      <c r="L2131" s="71">
        <f t="shared" si="2038"/>
        <v>1007888.4704</v>
      </c>
      <c r="M2131" s="579">
        <f>'KL TTHT CV DOT 2'!P2130</f>
        <v>0</v>
      </c>
      <c r="N2131" s="570">
        <f>'KL TTHT CV DOT 2'!Q2130</f>
        <v>0</v>
      </c>
      <c r="O2131" s="570">
        <f t="shared" si="2015"/>
        <v>0</v>
      </c>
      <c r="P2131" s="879"/>
      <c r="Q2131" s="71"/>
      <c r="R2131" s="71"/>
      <c r="S2131" s="879" t="e">
        <f>#REF!+Q2131+R2131</f>
        <v>#REF!</v>
      </c>
      <c r="T2131" s="265">
        <f t="shared" si="2039"/>
        <v>0</v>
      </c>
      <c r="U2131" s="257">
        <f t="shared" si="2040"/>
        <v>0</v>
      </c>
      <c r="V2131" s="257">
        <f t="shared" si="2041"/>
        <v>0</v>
      </c>
      <c r="W2131" s="265">
        <f t="shared" si="2042"/>
        <v>0</v>
      </c>
      <c r="X2131" s="257">
        <f t="shared" si="2043"/>
        <v>0</v>
      </c>
      <c r="Y2131" s="257">
        <f t="shared" si="2044"/>
        <v>0</v>
      </c>
      <c r="Z2131" s="257">
        <f t="shared" si="2045"/>
        <v>0</v>
      </c>
      <c r="AA2131" s="990"/>
    </row>
    <row r="2132" spans="1:27" outlineLevel="3">
      <c r="A2132" s="137"/>
      <c r="B2132" s="137"/>
      <c r="C2132" s="138" t="s">
        <v>1416</v>
      </c>
      <c r="D2132" s="97">
        <v>130</v>
      </c>
      <c r="E2132" s="61">
        <v>143</v>
      </c>
      <c r="F2132" s="139" t="s">
        <v>624</v>
      </c>
      <c r="G2132" s="199">
        <v>9921.6</v>
      </c>
      <c r="H2132" s="199">
        <v>15682.816800000001</v>
      </c>
      <c r="I2132" s="71">
        <f t="shared" si="2035"/>
        <v>25604.416799999999</v>
      </c>
      <c r="J2132" s="71">
        <f t="shared" si="2036"/>
        <v>1418788.8</v>
      </c>
      <c r="K2132" s="71">
        <f t="shared" si="2037"/>
        <v>2242642.8023999999</v>
      </c>
      <c r="L2132" s="71">
        <f t="shared" si="2038"/>
        <v>3661431.6023999997</v>
      </c>
      <c r="M2132" s="579">
        <f>'KL TTHT CV DOT 2'!P2131</f>
        <v>0</v>
      </c>
      <c r="N2132" s="570">
        <f>'KL TTHT CV DOT 2'!Q2131</f>
        <v>0</v>
      </c>
      <c r="O2132" s="570">
        <f t="shared" si="2015"/>
        <v>0</v>
      </c>
      <c r="P2132" s="879"/>
      <c r="Q2132" s="71"/>
      <c r="R2132" s="71"/>
      <c r="S2132" s="879" t="e">
        <f>#REF!+Q2132+R2132</f>
        <v>#REF!</v>
      </c>
      <c r="T2132" s="265">
        <f t="shared" si="2039"/>
        <v>0</v>
      </c>
      <c r="U2132" s="257">
        <f t="shared" si="2040"/>
        <v>0</v>
      </c>
      <c r="V2132" s="257">
        <f t="shared" si="2041"/>
        <v>0</v>
      </c>
      <c r="W2132" s="265">
        <f t="shared" si="2042"/>
        <v>0</v>
      </c>
      <c r="X2132" s="257">
        <f t="shared" si="2043"/>
        <v>0</v>
      </c>
      <c r="Y2132" s="257">
        <f t="shared" si="2044"/>
        <v>0</v>
      </c>
      <c r="Z2132" s="257">
        <f t="shared" si="2045"/>
        <v>0</v>
      </c>
      <c r="AA2132" s="990"/>
    </row>
    <row r="2133" spans="1:27" outlineLevel="3">
      <c r="A2133" s="137"/>
      <c r="B2133" s="137"/>
      <c r="C2133" s="138" t="s">
        <v>1418</v>
      </c>
      <c r="D2133" s="97">
        <v>1</v>
      </c>
      <c r="E2133" s="61">
        <v>1</v>
      </c>
      <c r="F2133" s="139" t="s">
        <v>619</v>
      </c>
      <c r="G2133" s="199">
        <v>860598</v>
      </c>
      <c r="H2133" s="199">
        <v>258179.4</v>
      </c>
      <c r="I2133" s="71">
        <f t="shared" ref="I2133:I2139" si="2046">SUM(G2133:H2133)</f>
        <v>1118777.3999999999</v>
      </c>
      <c r="J2133" s="71">
        <f t="shared" si="2036"/>
        <v>860598</v>
      </c>
      <c r="K2133" s="71">
        <f t="shared" si="2037"/>
        <v>258179.4</v>
      </c>
      <c r="L2133" s="71">
        <f t="shared" si="2038"/>
        <v>1118777.3999999999</v>
      </c>
      <c r="M2133" s="579">
        <f>'KL TTHT CV DOT 2'!P2132</f>
        <v>0</v>
      </c>
      <c r="N2133" s="570">
        <f>'KL TTHT CV DOT 2'!Q2132</f>
        <v>0</v>
      </c>
      <c r="O2133" s="570">
        <f t="shared" si="2015"/>
        <v>0</v>
      </c>
      <c r="P2133" s="879"/>
      <c r="Q2133" s="71"/>
      <c r="R2133" s="71"/>
      <c r="S2133" s="879" t="e">
        <f>#REF!+Q2133+R2133</f>
        <v>#REF!</v>
      </c>
      <c r="T2133" s="265">
        <f t="shared" si="2039"/>
        <v>0</v>
      </c>
      <c r="U2133" s="257">
        <f t="shared" si="2040"/>
        <v>0</v>
      </c>
      <c r="V2133" s="257">
        <f t="shared" si="2041"/>
        <v>0</v>
      </c>
      <c r="W2133" s="265">
        <f t="shared" si="2042"/>
        <v>0</v>
      </c>
      <c r="X2133" s="257">
        <f t="shared" si="2043"/>
        <v>0</v>
      </c>
      <c r="Y2133" s="257">
        <f t="shared" si="2044"/>
        <v>0</v>
      </c>
      <c r="Z2133" s="257">
        <f t="shared" si="2045"/>
        <v>0</v>
      </c>
      <c r="AA2133" s="990"/>
    </row>
    <row r="2134" spans="1:27" s="11" customFormat="1" outlineLevel="3">
      <c r="A2134" s="192"/>
      <c r="B2134" s="192"/>
      <c r="C2134" s="193" t="s">
        <v>1421</v>
      </c>
      <c r="D2134" s="194">
        <v>104</v>
      </c>
      <c r="E2134" s="358">
        <v>100</v>
      </c>
      <c r="F2134" s="195" t="s">
        <v>624</v>
      </c>
      <c r="G2134" s="199">
        <v>16286.400000000001</v>
      </c>
      <c r="H2134" s="199">
        <v>13440.000000000002</v>
      </c>
      <c r="I2134" s="199">
        <f t="shared" si="2046"/>
        <v>29726.400000000001</v>
      </c>
      <c r="J2134" s="199">
        <f t="shared" si="2036"/>
        <v>1628640.0000000002</v>
      </c>
      <c r="K2134" s="199">
        <f t="shared" si="2037"/>
        <v>1344000.0000000002</v>
      </c>
      <c r="L2134" s="199">
        <f t="shared" si="2038"/>
        <v>2972640</v>
      </c>
      <c r="M2134" s="579">
        <f>'KL TTHT CV DOT 2'!P2133</f>
        <v>0</v>
      </c>
      <c r="N2134" s="579">
        <f>'KL TTHT CV DOT 2'!Q2133</f>
        <v>0.4</v>
      </c>
      <c r="O2134" s="579">
        <f t="shared" si="2015"/>
        <v>0.4</v>
      </c>
      <c r="P2134" s="889"/>
      <c r="Q2134" s="199"/>
      <c r="R2134" s="199"/>
      <c r="S2134" s="889" t="e">
        <f>#REF!+Q2134+R2134</f>
        <v>#REF!</v>
      </c>
      <c r="T2134" s="265">
        <f t="shared" si="2039"/>
        <v>0</v>
      </c>
      <c r="U2134" s="265">
        <f t="shared" si="2040"/>
        <v>0</v>
      </c>
      <c r="V2134" s="265">
        <f t="shared" si="2041"/>
        <v>0</v>
      </c>
      <c r="W2134" s="265">
        <f t="shared" si="2042"/>
        <v>651456.00000000012</v>
      </c>
      <c r="X2134" s="265">
        <f t="shared" si="2043"/>
        <v>537600.00000000012</v>
      </c>
      <c r="Y2134" s="265">
        <f t="shared" si="2044"/>
        <v>1189056.0000000002</v>
      </c>
      <c r="Z2134" s="265">
        <f t="shared" si="2045"/>
        <v>1189056.0000000002</v>
      </c>
      <c r="AA2134" s="990"/>
    </row>
    <row r="2135" spans="1:27" s="11" customFormat="1" outlineLevel="3">
      <c r="A2135" s="192"/>
      <c r="B2135" s="192"/>
      <c r="C2135" s="193" t="s">
        <v>1354</v>
      </c>
      <c r="D2135" s="194">
        <v>1</v>
      </c>
      <c r="E2135" s="358">
        <v>1</v>
      </c>
      <c r="F2135" s="195" t="s">
        <v>619</v>
      </c>
      <c r="G2135" s="199">
        <v>375840</v>
      </c>
      <c r="H2135" s="199">
        <v>112752</v>
      </c>
      <c r="I2135" s="199">
        <f t="shared" si="2046"/>
        <v>488592</v>
      </c>
      <c r="J2135" s="199">
        <f t="shared" si="2036"/>
        <v>375840</v>
      </c>
      <c r="K2135" s="199">
        <f t="shared" si="2037"/>
        <v>112752</v>
      </c>
      <c r="L2135" s="199">
        <f t="shared" si="2038"/>
        <v>488592</v>
      </c>
      <c r="M2135" s="579">
        <f>'KL TTHT CV DOT 2'!P2134</f>
        <v>0</v>
      </c>
      <c r="N2135" s="579">
        <f>'KL TTHT CV DOT 2'!Q2134</f>
        <v>0.4</v>
      </c>
      <c r="O2135" s="579">
        <f t="shared" si="2015"/>
        <v>0.4</v>
      </c>
      <c r="P2135" s="889"/>
      <c r="Q2135" s="199"/>
      <c r="R2135" s="199"/>
      <c r="S2135" s="889" t="e">
        <f>#REF!+Q2135+R2135</f>
        <v>#REF!</v>
      </c>
      <c r="T2135" s="265">
        <f t="shared" si="2039"/>
        <v>0</v>
      </c>
      <c r="U2135" s="265">
        <f t="shared" si="2040"/>
        <v>0</v>
      </c>
      <c r="V2135" s="265">
        <f t="shared" si="2041"/>
        <v>0</v>
      </c>
      <c r="W2135" s="265">
        <f t="shared" si="2042"/>
        <v>150336</v>
      </c>
      <c r="X2135" s="265">
        <f t="shared" si="2043"/>
        <v>45100.800000000003</v>
      </c>
      <c r="Y2135" s="265">
        <f t="shared" si="2044"/>
        <v>195436.79999999999</v>
      </c>
      <c r="Z2135" s="265">
        <f t="shared" si="2045"/>
        <v>195436.79999999999</v>
      </c>
      <c r="AA2135" s="990"/>
    </row>
    <row r="2136" spans="1:27" s="11" customFormat="1" outlineLevel="3">
      <c r="A2136" s="192"/>
      <c r="B2136" s="192"/>
      <c r="C2136" s="193" t="s">
        <v>1422</v>
      </c>
      <c r="D2136" s="194">
        <v>1</v>
      </c>
      <c r="E2136" s="358">
        <v>1</v>
      </c>
      <c r="F2136" s="195" t="s">
        <v>619</v>
      </c>
      <c r="G2136" s="199">
        <v>0</v>
      </c>
      <c r="H2136" s="199">
        <v>1000000</v>
      </c>
      <c r="I2136" s="199">
        <f t="shared" si="2046"/>
        <v>1000000</v>
      </c>
      <c r="J2136" s="199">
        <f t="shared" si="2036"/>
        <v>0</v>
      </c>
      <c r="K2136" s="199">
        <f t="shared" si="2037"/>
        <v>1000000</v>
      </c>
      <c r="L2136" s="199">
        <f t="shared" si="2038"/>
        <v>1000000</v>
      </c>
      <c r="M2136" s="579">
        <f>'KL TTHT CV DOT 2'!P2135</f>
        <v>0</v>
      </c>
      <c r="N2136" s="579">
        <f>'KL TTHT CV DOT 2'!Q2135</f>
        <v>0</v>
      </c>
      <c r="O2136" s="579">
        <f t="shared" si="2015"/>
        <v>0</v>
      </c>
      <c r="P2136" s="554"/>
      <c r="Q2136" s="199"/>
      <c r="R2136" s="199"/>
      <c r="S2136" s="554" t="e">
        <f>#REF!+Q2136+R2136</f>
        <v>#REF!</v>
      </c>
      <c r="T2136" s="265">
        <f t="shared" si="2039"/>
        <v>0</v>
      </c>
      <c r="U2136" s="265">
        <f t="shared" si="2040"/>
        <v>0</v>
      </c>
      <c r="V2136" s="265">
        <f t="shared" si="2041"/>
        <v>0</v>
      </c>
      <c r="W2136" s="265">
        <f t="shared" si="2042"/>
        <v>0</v>
      </c>
      <c r="X2136" s="265">
        <f t="shared" si="2043"/>
        <v>0</v>
      </c>
      <c r="Y2136" s="265">
        <f t="shared" si="2044"/>
        <v>0</v>
      </c>
      <c r="Z2136" s="265">
        <f t="shared" si="2045"/>
        <v>0</v>
      </c>
      <c r="AA2136" s="990"/>
    </row>
    <row r="2137" spans="1:27" s="11" customFormat="1" outlineLevel="3">
      <c r="A2137" s="192"/>
      <c r="B2137" s="192"/>
      <c r="C2137" s="193" t="s">
        <v>1355</v>
      </c>
      <c r="D2137" s="194">
        <v>10</v>
      </c>
      <c r="E2137" s="358">
        <v>20</v>
      </c>
      <c r="F2137" s="195" t="s">
        <v>1104</v>
      </c>
      <c r="G2137" s="199">
        <v>0</v>
      </c>
      <c r="H2137" s="199">
        <v>200000</v>
      </c>
      <c r="I2137" s="199">
        <f t="shared" si="2046"/>
        <v>200000</v>
      </c>
      <c r="J2137" s="199">
        <f t="shared" si="2036"/>
        <v>0</v>
      </c>
      <c r="K2137" s="199">
        <f t="shared" si="2037"/>
        <v>4000000</v>
      </c>
      <c r="L2137" s="199">
        <f t="shared" si="2038"/>
        <v>4000000</v>
      </c>
      <c r="M2137" s="579">
        <f>'KL TTHT CV DOT 2'!P2136</f>
        <v>0</v>
      </c>
      <c r="N2137" s="579">
        <f>'KL TTHT CV DOT 2'!Q2136</f>
        <v>0</v>
      </c>
      <c r="O2137" s="579">
        <f t="shared" si="2015"/>
        <v>0</v>
      </c>
      <c r="P2137" s="554">
        <f t="shared" ref="P2137:P2189" si="2047">M2137+N2137+O2137</f>
        <v>0</v>
      </c>
      <c r="Q2137" s="199"/>
      <c r="R2137" s="199"/>
      <c r="S2137" s="554" t="e">
        <f>#REF!+Q2137+R2137</f>
        <v>#REF!</v>
      </c>
      <c r="T2137" s="265">
        <f t="shared" si="2039"/>
        <v>0</v>
      </c>
      <c r="U2137" s="265">
        <f t="shared" si="2040"/>
        <v>0</v>
      </c>
      <c r="V2137" s="265">
        <f t="shared" si="2041"/>
        <v>0</v>
      </c>
      <c r="W2137" s="265">
        <f t="shared" si="2042"/>
        <v>0</v>
      </c>
      <c r="X2137" s="265">
        <f t="shared" si="2043"/>
        <v>0</v>
      </c>
      <c r="Y2137" s="265">
        <f t="shared" si="2044"/>
        <v>0</v>
      </c>
      <c r="Z2137" s="265">
        <f t="shared" si="2045"/>
        <v>0</v>
      </c>
      <c r="AA2137" s="990"/>
    </row>
    <row r="2138" spans="1:27" s="11" customFormat="1" outlineLevel="3">
      <c r="A2138" s="192"/>
      <c r="B2138" s="192"/>
      <c r="C2138" s="193" t="s">
        <v>1423</v>
      </c>
      <c r="D2138" s="194">
        <v>91</v>
      </c>
      <c r="E2138" s="358">
        <v>130</v>
      </c>
      <c r="F2138" s="195" t="s">
        <v>624</v>
      </c>
      <c r="G2138" s="199">
        <v>0</v>
      </c>
      <c r="H2138" s="199">
        <v>30000</v>
      </c>
      <c r="I2138" s="199">
        <f t="shared" si="2046"/>
        <v>30000</v>
      </c>
      <c r="J2138" s="199">
        <f t="shared" si="2036"/>
        <v>0</v>
      </c>
      <c r="K2138" s="199">
        <f t="shared" si="2037"/>
        <v>3900000</v>
      </c>
      <c r="L2138" s="199">
        <f t="shared" si="2038"/>
        <v>3900000</v>
      </c>
      <c r="M2138" s="579">
        <f>'KL TTHT CV DOT 2'!P2137</f>
        <v>0</v>
      </c>
      <c r="N2138" s="579">
        <f>'KL TTHT CV DOT 2'!Q2137</f>
        <v>0</v>
      </c>
      <c r="O2138" s="579">
        <f t="shared" si="2015"/>
        <v>0</v>
      </c>
      <c r="P2138" s="554">
        <f t="shared" si="2047"/>
        <v>0</v>
      </c>
      <c r="Q2138" s="199"/>
      <c r="R2138" s="199"/>
      <c r="S2138" s="554" t="e">
        <f>#REF!+Q2138+R2138</f>
        <v>#REF!</v>
      </c>
      <c r="T2138" s="265">
        <f t="shared" si="2039"/>
        <v>0</v>
      </c>
      <c r="U2138" s="265">
        <f t="shared" si="2040"/>
        <v>0</v>
      </c>
      <c r="V2138" s="265">
        <f t="shared" si="2041"/>
        <v>0</v>
      </c>
      <c r="W2138" s="265">
        <f t="shared" si="2042"/>
        <v>0</v>
      </c>
      <c r="X2138" s="265">
        <f t="shared" si="2043"/>
        <v>0</v>
      </c>
      <c r="Y2138" s="265">
        <f t="shared" si="2044"/>
        <v>0</v>
      </c>
      <c r="Z2138" s="265">
        <f t="shared" si="2045"/>
        <v>0</v>
      </c>
      <c r="AA2138" s="990"/>
    </row>
    <row r="2139" spans="1:27" s="11" customFormat="1" outlineLevel="3">
      <c r="A2139" s="192"/>
      <c r="B2139" s="192"/>
      <c r="C2139" s="193" t="s">
        <v>1424</v>
      </c>
      <c r="D2139" s="194">
        <v>1</v>
      </c>
      <c r="E2139" s="358">
        <v>1</v>
      </c>
      <c r="F2139" s="195" t="s">
        <v>619</v>
      </c>
      <c r="G2139" s="199">
        <v>824292</v>
      </c>
      <c r="H2139" s="199">
        <v>247287.59999999998</v>
      </c>
      <c r="I2139" s="199">
        <f t="shared" si="2046"/>
        <v>1071579.6000000001</v>
      </c>
      <c r="J2139" s="199">
        <f t="shared" si="2036"/>
        <v>824292</v>
      </c>
      <c r="K2139" s="199">
        <f t="shared" si="2037"/>
        <v>247287.59999999998</v>
      </c>
      <c r="L2139" s="199">
        <f t="shared" si="2038"/>
        <v>1071579.6000000001</v>
      </c>
      <c r="M2139" s="579">
        <f>'KL TTHT CV DOT 2'!P2138</f>
        <v>0</v>
      </c>
      <c r="N2139" s="579">
        <f>'KL TTHT CV DOT 2'!Q2138</f>
        <v>0</v>
      </c>
      <c r="O2139" s="579">
        <f t="shared" si="2015"/>
        <v>0</v>
      </c>
      <c r="P2139" s="554">
        <f t="shared" si="2047"/>
        <v>0</v>
      </c>
      <c r="Q2139" s="199"/>
      <c r="R2139" s="199"/>
      <c r="S2139" s="554" t="e">
        <f>#REF!+Q2139+R2139</f>
        <v>#REF!</v>
      </c>
      <c r="T2139" s="265">
        <f t="shared" si="2039"/>
        <v>0</v>
      </c>
      <c r="U2139" s="265">
        <f t="shared" si="2040"/>
        <v>0</v>
      </c>
      <c r="V2139" s="265">
        <f t="shared" si="2041"/>
        <v>0</v>
      </c>
      <c r="W2139" s="265">
        <f t="shared" si="2042"/>
        <v>0</v>
      </c>
      <c r="X2139" s="265">
        <f t="shared" si="2043"/>
        <v>0</v>
      </c>
      <c r="Y2139" s="265">
        <f t="shared" si="2044"/>
        <v>0</v>
      </c>
      <c r="Z2139" s="265">
        <f t="shared" si="2045"/>
        <v>0</v>
      </c>
      <c r="AA2139" s="990"/>
    </row>
    <row r="2140" spans="1:27" s="11" customFormat="1" outlineLevel="3">
      <c r="A2140" s="192"/>
      <c r="B2140" s="192"/>
      <c r="C2140" s="172" t="s">
        <v>1425</v>
      </c>
      <c r="D2140" s="194"/>
      <c r="E2140" s="358"/>
      <c r="F2140" s="195"/>
      <c r="G2140" s="199"/>
      <c r="H2140" s="199"/>
      <c r="I2140" s="199"/>
      <c r="J2140" s="174">
        <f>SUBTOTAL(9,J2141:J2146)</f>
        <v>128275.20000000001</v>
      </c>
      <c r="K2140" s="174">
        <f t="shared" ref="K2140:L2140" si="2048">SUBTOTAL(9,K2141:K2146)</f>
        <v>134517.25440000001</v>
      </c>
      <c r="L2140" s="174">
        <f t="shared" si="2048"/>
        <v>262792.45439999999</v>
      </c>
      <c r="M2140" s="578">
        <f>'KL TTHT CV DOT 2'!P2139</f>
        <v>0</v>
      </c>
      <c r="N2140" s="578">
        <f>'KL TTHT CV DOT 2'!Q2139</f>
        <v>0</v>
      </c>
      <c r="O2140" s="578">
        <f t="shared" si="2015"/>
        <v>0</v>
      </c>
      <c r="P2140" s="558">
        <f t="shared" si="2047"/>
        <v>0</v>
      </c>
      <c r="Q2140" s="174"/>
      <c r="R2140" s="174"/>
      <c r="S2140" s="558" t="e">
        <f>#REF!+Q2140+R2140</f>
        <v>#REF!</v>
      </c>
      <c r="T2140" s="843">
        <f>SUBTOTAL(9,T2141:T2146)</f>
        <v>0</v>
      </c>
      <c r="U2140" s="843">
        <f t="shared" ref="U2140:V2140" si="2049">SUBTOTAL(9,U2141:U2146)</f>
        <v>0</v>
      </c>
      <c r="V2140" s="843">
        <f t="shared" si="2049"/>
        <v>0</v>
      </c>
      <c r="W2140" s="843">
        <f>SUBTOTAL(9,W2141:W2146)</f>
        <v>0</v>
      </c>
      <c r="X2140" s="843">
        <f t="shared" ref="X2140:Y2140" si="2050">SUBTOTAL(9,X2141:X2146)</f>
        <v>0</v>
      </c>
      <c r="Y2140" s="843">
        <f t="shared" si="2050"/>
        <v>0</v>
      </c>
      <c r="Z2140" s="843">
        <f t="shared" ref="Z2140" si="2051">SUBTOTAL(9,Z2141:Z2146)</f>
        <v>0</v>
      </c>
      <c r="AA2140" s="988"/>
    </row>
    <row r="2141" spans="1:27" s="11" customFormat="1" outlineLevel="3">
      <c r="A2141" s="192"/>
      <c r="B2141" s="192"/>
      <c r="C2141" s="193" t="s">
        <v>1426</v>
      </c>
      <c r="D2141" s="194">
        <v>7</v>
      </c>
      <c r="E2141" s="358">
        <v>8</v>
      </c>
      <c r="F2141" s="195" t="s">
        <v>624</v>
      </c>
      <c r="G2141" s="199">
        <v>12261.6</v>
      </c>
      <c r="H2141" s="199">
        <v>15682.816800000001</v>
      </c>
      <c r="I2141" s="199">
        <f t="shared" ref="I2141:I2145" si="2052">SUM(G2141:H2141)</f>
        <v>27944.416799999999</v>
      </c>
      <c r="J2141" s="199">
        <f t="shared" ref="J2141:J2145" si="2053">G2141*E2141</f>
        <v>98092.800000000003</v>
      </c>
      <c r="K2141" s="199">
        <f t="shared" ref="K2141:K2145" si="2054">H2141*E2141</f>
        <v>125462.5344</v>
      </c>
      <c r="L2141" s="199">
        <f t="shared" ref="L2141:L2145" si="2055">I2141*E2141</f>
        <v>223555.33439999999</v>
      </c>
      <c r="M2141" s="579">
        <f>'KL TTHT CV DOT 2'!P2140</f>
        <v>0</v>
      </c>
      <c r="N2141" s="579">
        <f>'KL TTHT CV DOT 2'!Q2140</f>
        <v>0</v>
      </c>
      <c r="O2141" s="579">
        <f t="shared" si="2015"/>
        <v>0</v>
      </c>
      <c r="P2141" s="554">
        <f t="shared" si="2047"/>
        <v>0</v>
      </c>
      <c r="Q2141" s="199"/>
      <c r="R2141" s="199"/>
      <c r="S2141" s="554" t="e">
        <f>#REF!+Q2141+R2141</f>
        <v>#REF!</v>
      </c>
      <c r="T2141" s="265">
        <f t="shared" ref="T2141:T2146" si="2056">M2141*J2141</f>
        <v>0</v>
      </c>
      <c r="U2141" s="265">
        <f t="shared" ref="U2141:U2146" si="2057">M2141*K2141</f>
        <v>0</v>
      </c>
      <c r="V2141" s="265">
        <f t="shared" si="2041"/>
        <v>0</v>
      </c>
      <c r="W2141" s="265">
        <f t="shared" ref="W2141:W2146" si="2058">J2141*N2141</f>
        <v>0</v>
      </c>
      <c r="X2141" s="265">
        <f t="shared" ref="X2141:X2146" si="2059">K2141*N2141</f>
        <v>0</v>
      </c>
      <c r="Y2141" s="265">
        <f t="shared" ref="Y2141:Y2146" si="2060">W2141+X2141</f>
        <v>0</v>
      </c>
      <c r="Z2141" s="265">
        <f t="shared" ref="Z2141:Z2146" si="2061">V2141+Y2141</f>
        <v>0</v>
      </c>
      <c r="AA2141" s="990"/>
    </row>
    <row r="2142" spans="1:27" s="11" customFormat="1" outlineLevel="3">
      <c r="A2142" s="192"/>
      <c r="B2142" s="192"/>
      <c r="C2142" s="193" t="s">
        <v>1418</v>
      </c>
      <c r="D2142" s="194">
        <v>1</v>
      </c>
      <c r="E2142" s="358">
        <v>1</v>
      </c>
      <c r="F2142" s="195" t="s">
        <v>619</v>
      </c>
      <c r="G2142" s="199">
        <v>22636.799999999999</v>
      </c>
      <c r="H2142" s="199">
        <v>6791.04</v>
      </c>
      <c r="I2142" s="199">
        <f t="shared" si="2052"/>
        <v>29427.84</v>
      </c>
      <c r="J2142" s="199">
        <f t="shared" si="2053"/>
        <v>22636.799999999999</v>
      </c>
      <c r="K2142" s="199">
        <f t="shared" si="2054"/>
        <v>6791.04</v>
      </c>
      <c r="L2142" s="199">
        <f t="shared" si="2055"/>
        <v>29427.84</v>
      </c>
      <c r="M2142" s="579">
        <f>'KL TTHT CV DOT 2'!P2141</f>
        <v>0</v>
      </c>
      <c r="N2142" s="579">
        <f>'KL TTHT CV DOT 2'!Q2141</f>
        <v>0</v>
      </c>
      <c r="O2142" s="579">
        <f t="shared" si="2015"/>
        <v>0</v>
      </c>
      <c r="P2142" s="554">
        <f t="shared" si="2047"/>
        <v>0</v>
      </c>
      <c r="Q2142" s="199"/>
      <c r="R2142" s="199"/>
      <c r="S2142" s="554" t="e">
        <f>#REF!+Q2142+R2142</f>
        <v>#REF!</v>
      </c>
      <c r="T2142" s="265">
        <f t="shared" si="2056"/>
        <v>0</v>
      </c>
      <c r="U2142" s="265">
        <f t="shared" si="2057"/>
        <v>0</v>
      </c>
      <c r="V2142" s="265">
        <f t="shared" si="2041"/>
        <v>0</v>
      </c>
      <c r="W2142" s="265">
        <f t="shared" si="2058"/>
        <v>0</v>
      </c>
      <c r="X2142" s="265">
        <f t="shared" si="2059"/>
        <v>0</v>
      </c>
      <c r="Y2142" s="265">
        <f t="shared" si="2060"/>
        <v>0</v>
      </c>
      <c r="Z2142" s="265">
        <f t="shared" si="2061"/>
        <v>0</v>
      </c>
      <c r="AA2142" s="990"/>
    </row>
    <row r="2143" spans="1:27" s="11" customFormat="1" outlineLevel="3">
      <c r="A2143" s="192"/>
      <c r="B2143" s="192"/>
      <c r="C2143" s="193"/>
      <c r="D2143" s="194"/>
      <c r="E2143" s="358"/>
      <c r="F2143" s="195"/>
      <c r="G2143" s="199"/>
      <c r="H2143" s="199"/>
      <c r="I2143" s="199"/>
      <c r="J2143" s="199"/>
      <c r="K2143" s="199"/>
      <c r="L2143" s="199"/>
      <c r="M2143" s="579">
        <f>'KL TTHT CV DOT 2'!P2142</f>
        <v>0</v>
      </c>
      <c r="N2143" s="579">
        <f>'KL TTHT CV DOT 2'!Q2142</f>
        <v>0</v>
      </c>
      <c r="O2143" s="579">
        <f t="shared" si="2015"/>
        <v>0</v>
      </c>
      <c r="P2143" s="554">
        <f t="shared" si="2047"/>
        <v>0</v>
      </c>
      <c r="Q2143" s="199"/>
      <c r="R2143" s="199"/>
      <c r="S2143" s="554" t="e">
        <f>#REF!+Q2143+R2143</f>
        <v>#REF!</v>
      </c>
      <c r="T2143" s="265">
        <f t="shared" si="2056"/>
        <v>0</v>
      </c>
      <c r="U2143" s="265">
        <f t="shared" si="2057"/>
        <v>0</v>
      </c>
      <c r="V2143" s="265">
        <f t="shared" si="2041"/>
        <v>0</v>
      </c>
      <c r="W2143" s="265">
        <f t="shared" si="2058"/>
        <v>0</v>
      </c>
      <c r="X2143" s="265">
        <f t="shared" si="2059"/>
        <v>0</v>
      </c>
      <c r="Y2143" s="265">
        <f t="shared" si="2060"/>
        <v>0</v>
      </c>
      <c r="Z2143" s="265">
        <f t="shared" si="2061"/>
        <v>0</v>
      </c>
      <c r="AA2143" s="990"/>
    </row>
    <row r="2144" spans="1:27" s="11" customFormat="1" outlineLevel="3">
      <c r="A2144" s="192"/>
      <c r="B2144" s="192"/>
      <c r="C2144" s="193"/>
      <c r="D2144" s="194"/>
      <c r="E2144" s="358"/>
      <c r="F2144" s="195"/>
      <c r="G2144" s="199"/>
      <c r="H2144" s="199"/>
      <c r="I2144" s="199"/>
      <c r="J2144" s="199"/>
      <c r="K2144" s="199"/>
      <c r="L2144" s="199"/>
      <c r="M2144" s="579">
        <f>'KL TTHT CV DOT 2'!P2143</f>
        <v>0</v>
      </c>
      <c r="N2144" s="579">
        <f>'KL TTHT CV DOT 2'!Q2143</f>
        <v>0</v>
      </c>
      <c r="O2144" s="579">
        <f t="shared" si="2015"/>
        <v>0</v>
      </c>
      <c r="P2144" s="554">
        <f t="shared" si="2047"/>
        <v>0</v>
      </c>
      <c r="Q2144" s="199"/>
      <c r="R2144" s="199"/>
      <c r="S2144" s="554" t="e">
        <f>#REF!+Q2144+R2144</f>
        <v>#REF!</v>
      </c>
      <c r="T2144" s="265">
        <f t="shared" si="2056"/>
        <v>0</v>
      </c>
      <c r="U2144" s="265">
        <f t="shared" si="2057"/>
        <v>0</v>
      </c>
      <c r="V2144" s="265">
        <f t="shared" si="2041"/>
        <v>0</v>
      </c>
      <c r="W2144" s="265">
        <f t="shared" si="2058"/>
        <v>0</v>
      </c>
      <c r="X2144" s="265">
        <f t="shared" si="2059"/>
        <v>0</v>
      </c>
      <c r="Y2144" s="265">
        <f t="shared" si="2060"/>
        <v>0</v>
      </c>
      <c r="Z2144" s="265">
        <f t="shared" si="2061"/>
        <v>0</v>
      </c>
      <c r="AA2144" s="990"/>
    </row>
    <row r="2145" spans="1:27" outlineLevel="3">
      <c r="A2145" s="137"/>
      <c r="B2145" s="137"/>
      <c r="C2145" s="138" t="s">
        <v>1424</v>
      </c>
      <c r="D2145" s="97">
        <v>1</v>
      </c>
      <c r="E2145" s="61">
        <v>1</v>
      </c>
      <c r="F2145" s="139" t="s">
        <v>619</v>
      </c>
      <c r="G2145" s="199">
        <v>7545.6</v>
      </c>
      <c r="H2145" s="199">
        <v>2263.6799999999998</v>
      </c>
      <c r="I2145" s="71">
        <f t="shared" si="2052"/>
        <v>9809.2800000000007</v>
      </c>
      <c r="J2145" s="71">
        <f t="shared" si="2053"/>
        <v>7545.6</v>
      </c>
      <c r="K2145" s="71">
        <f t="shared" si="2054"/>
        <v>2263.6799999999998</v>
      </c>
      <c r="L2145" s="71">
        <f t="shared" si="2055"/>
        <v>9809.2800000000007</v>
      </c>
      <c r="M2145" s="570">
        <f>'KL TTHT CV DOT 2'!P2144</f>
        <v>0</v>
      </c>
      <c r="N2145" s="570">
        <f>'KL TTHT CV DOT 2'!Q2144</f>
        <v>0</v>
      </c>
      <c r="O2145" s="570">
        <f t="shared" si="2015"/>
        <v>0</v>
      </c>
      <c r="P2145" s="552">
        <f t="shared" si="2047"/>
        <v>0</v>
      </c>
      <c r="Q2145" s="71"/>
      <c r="R2145" s="71"/>
      <c r="S2145" s="552" t="e">
        <f>#REF!+Q2145+R2145</f>
        <v>#REF!</v>
      </c>
      <c r="T2145" s="257">
        <f t="shared" si="2056"/>
        <v>0</v>
      </c>
      <c r="U2145" s="257">
        <f t="shared" si="2057"/>
        <v>0</v>
      </c>
      <c r="V2145" s="257">
        <f t="shared" si="2041"/>
        <v>0</v>
      </c>
      <c r="W2145" s="257">
        <f t="shared" si="2058"/>
        <v>0</v>
      </c>
      <c r="X2145" s="257">
        <f t="shared" si="2059"/>
        <v>0</v>
      </c>
      <c r="Y2145" s="257">
        <f t="shared" si="2060"/>
        <v>0</v>
      </c>
      <c r="Z2145" s="257">
        <f t="shared" si="2061"/>
        <v>0</v>
      </c>
      <c r="AA2145" s="990"/>
    </row>
    <row r="2146" spans="1:27" outlineLevel="2">
      <c r="A2146" s="137"/>
      <c r="B2146" s="137"/>
      <c r="C2146" s="138"/>
      <c r="D2146" s="94"/>
      <c r="E2146" s="70"/>
      <c r="F2146" s="139"/>
      <c r="G2146" s="71"/>
      <c r="H2146" s="71"/>
      <c r="I2146" s="71"/>
      <c r="J2146" s="71"/>
      <c r="K2146" s="71"/>
      <c r="L2146" s="62"/>
      <c r="M2146" s="574">
        <f>'KL TTHT CV DOT 2'!P2145</f>
        <v>0</v>
      </c>
      <c r="N2146" s="574">
        <f>'KL TTHT CV DOT 2'!Q2145</f>
        <v>0</v>
      </c>
      <c r="O2146" s="574">
        <f t="shared" si="2015"/>
        <v>0</v>
      </c>
      <c r="P2146" s="550">
        <f t="shared" si="2047"/>
        <v>0</v>
      </c>
      <c r="Q2146" s="62"/>
      <c r="R2146" s="62"/>
      <c r="S2146" s="550" t="e">
        <f>#REF!+Q2146+R2146</f>
        <v>#REF!</v>
      </c>
      <c r="T2146" s="255">
        <f t="shared" si="2056"/>
        <v>0</v>
      </c>
      <c r="U2146" s="255">
        <f t="shared" si="2057"/>
        <v>0</v>
      </c>
      <c r="V2146" s="255">
        <f t="shared" si="2041"/>
        <v>0</v>
      </c>
      <c r="W2146" s="255">
        <f t="shared" si="2058"/>
        <v>0</v>
      </c>
      <c r="X2146" s="255">
        <f t="shared" si="2059"/>
        <v>0</v>
      </c>
      <c r="Y2146" s="255">
        <f t="shared" si="2060"/>
        <v>0</v>
      </c>
      <c r="Z2146" s="255">
        <f t="shared" si="2061"/>
        <v>0</v>
      </c>
      <c r="AA2146" s="990"/>
    </row>
    <row r="2147" spans="1:27" outlineLevel="2">
      <c r="A2147" s="137" t="s">
        <v>293</v>
      </c>
      <c r="B2147" s="137"/>
      <c r="C2147" s="138" t="s">
        <v>294</v>
      </c>
      <c r="D2147" s="94">
        <v>1</v>
      </c>
      <c r="E2147" s="70">
        <v>1</v>
      </c>
      <c r="F2147" s="139" t="s">
        <v>10</v>
      </c>
      <c r="G2147" s="71"/>
      <c r="H2147" s="71"/>
      <c r="I2147" s="71"/>
      <c r="J2147" s="82">
        <f>SUBTOTAL(9,J2148:J2183)</f>
        <v>1589161013.140909</v>
      </c>
      <c r="K2147" s="82">
        <f>SUBTOTAL(9,K2148:K2183)</f>
        <v>79558059.159181818</v>
      </c>
      <c r="L2147" s="82">
        <f>SUBTOTAL(9,L2148:L2183)</f>
        <v>1668719072.3000908</v>
      </c>
      <c r="M2147" s="576">
        <f>'KL TTHT CV DOT 2'!P2146</f>
        <v>0</v>
      </c>
      <c r="N2147" s="576">
        <f>'KL TTHT CV DOT 2'!Q2146</f>
        <v>0</v>
      </c>
      <c r="O2147" s="576">
        <f t="shared" si="2015"/>
        <v>0</v>
      </c>
      <c r="P2147" s="553">
        <f t="shared" si="2047"/>
        <v>0</v>
      </c>
      <c r="Q2147" s="82"/>
      <c r="R2147" s="82"/>
      <c r="S2147" s="553" t="e">
        <f>#REF!+Q2147+R2147</f>
        <v>#REF!</v>
      </c>
      <c r="T2147" s="266">
        <f t="shared" ref="T2147:Z2147" si="2062">SUBTOTAL(9,T2148:T2183)</f>
        <v>0</v>
      </c>
      <c r="U2147" s="266">
        <f t="shared" si="2062"/>
        <v>0</v>
      </c>
      <c r="V2147" s="266">
        <f t="shared" si="2062"/>
        <v>0</v>
      </c>
      <c r="W2147" s="266">
        <f t="shared" si="2062"/>
        <v>0</v>
      </c>
      <c r="X2147" s="266">
        <f t="shared" si="2062"/>
        <v>0</v>
      </c>
      <c r="Y2147" s="266">
        <f t="shared" si="2062"/>
        <v>0</v>
      </c>
      <c r="Z2147" s="266">
        <f t="shared" si="2062"/>
        <v>0</v>
      </c>
      <c r="AA2147" s="988"/>
    </row>
    <row r="2148" spans="1:27" s="399" customFormat="1" outlineLevel="3">
      <c r="A2148" s="395"/>
      <c r="B2148" s="395"/>
      <c r="C2148" s="396" t="s">
        <v>1342</v>
      </c>
      <c r="D2148" s="97">
        <v>0</v>
      </c>
      <c r="E2148" s="61"/>
      <c r="F2148" s="397" t="s">
        <v>624</v>
      </c>
      <c r="G2148" s="199"/>
      <c r="H2148" s="199"/>
      <c r="I2148" s="62"/>
      <c r="J2148" s="82"/>
      <c r="K2148" s="82">
        <f>SUBTOTAL(9,K2149:K2166)</f>
        <v>50588775.252381824</v>
      </c>
      <c r="L2148" s="82">
        <f>SUBTOTAL(9,L2149:L2166)</f>
        <v>1032592350.3478364</v>
      </c>
      <c r="M2148" s="576">
        <f>'KL TTHT CV DOT 2'!P2147</f>
        <v>0</v>
      </c>
      <c r="N2148" s="576">
        <f>'KL TTHT CV DOT 2'!Q2147</f>
        <v>0</v>
      </c>
      <c r="O2148" s="576">
        <f t="shared" si="2015"/>
        <v>0</v>
      </c>
      <c r="P2148" s="553">
        <f t="shared" si="2047"/>
        <v>0</v>
      </c>
      <c r="Q2148" s="82"/>
      <c r="R2148" s="82"/>
      <c r="S2148" s="553" t="e">
        <f>#REF!+Q2148+R2148</f>
        <v>#REF!</v>
      </c>
      <c r="T2148" s="266"/>
      <c r="U2148" s="266">
        <f>SUBTOTAL(9,U2149:U2166)</f>
        <v>0</v>
      </c>
      <c r="V2148" s="266">
        <f>SUBTOTAL(9,V2149:V2166)</f>
        <v>0</v>
      </c>
      <c r="W2148" s="266"/>
      <c r="X2148" s="266">
        <f>SUBTOTAL(9,X2149:X2166)</f>
        <v>0</v>
      </c>
      <c r="Y2148" s="266">
        <f>SUBTOTAL(9,Y2149:Y2166)</f>
        <v>0</v>
      </c>
      <c r="Z2148" s="266">
        <f>SUBTOTAL(9,Z2149:Z2166)</f>
        <v>0</v>
      </c>
      <c r="AA2148" s="988"/>
    </row>
    <row r="2149" spans="1:27" s="399" customFormat="1" outlineLevel="3">
      <c r="A2149" s="395"/>
      <c r="B2149" s="395"/>
      <c r="C2149" s="396" t="s">
        <v>1445</v>
      </c>
      <c r="D2149" s="97"/>
      <c r="E2149" s="61"/>
      <c r="F2149" s="397"/>
      <c r="G2149" s="62"/>
      <c r="H2149" s="62"/>
      <c r="I2149" s="62"/>
      <c r="J2149" s="82">
        <f>SUBTOTAL(9,J2150:J2166)</f>
        <v>982003575.09545445</v>
      </c>
      <c r="K2149" s="82">
        <f t="shared" ref="K2149:L2149" si="2063">SUBTOTAL(9,K2150:K2166)</f>
        <v>50588775.252381824</v>
      </c>
      <c r="L2149" s="82">
        <f t="shared" si="2063"/>
        <v>1032592350.3478364</v>
      </c>
      <c r="M2149" s="576">
        <f>'KL TTHT CV DOT 2'!P2148</f>
        <v>0</v>
      </c>
      <c r="N2149" s="576">
        <f>'KL TTHT CV DOT 2'!Q2148</f>
        <v>0</v>
      </c>
      <c r="O2149" s="576">
        <f t="shared" si="2015"/>
        <v>0</v>
      </c>
      <c r="P2149" s="553">
        <f t="shared" si="2047"/>
        <v>0</v>
      </c>
      <c r="Q2149" s="82"/>
      <c r="R2149" s="82"/>
      <c r="S2149" s="553" t="e">
        <f>#REF!+Q2149+R2149</f>
        <v>#REF!</v>
      </c>
      <c r="T2149" s="266">
        <f>SUBTOTAL(9,T2150:T2166)</f>
        <v>0</v>
      </c>
      <c r="U2149" s="266">
        <f t="shared" ref="U2149:V2149" si="2064">SUBTOTAL(9,U2150:U2166)</f>
        <v>0</v>
      </c>
      <c r="V2149" s="266">
        <f t="shared" si="2064"/>
        <v>0</v>
      </c>
      <c r="W2149" s="266">
        <f>SUBTOTAL(9,W2150:W2166)</f>
        <v>0</v>
      </c>
      <c r="X2149" s="266">
        <f t="shared" ref="X2149:Y2149" si="2065">SUBTOTAL(9,X2150:X2166)</f>
        <v>0</v>
      </c>
      <c r="Y2149" s="266">
        <f t="shared" si="2065"/>
        <v>0</v>
      </c>
      <c r="Z2149" s="266">
        <f t="shared" ref="Z2149" si="2066">SUBTOTAL(9,Z2150:Z2166)</f>
        <v>0</v>
      </c>
      <c r="AA2149" s="988"/>
    </row>
    <row r="2150" spans="1:27" s="399" customFormat="1" outlineLevel="3">
      <c r="A2150" s="395"/>
      <c r="B2150" s="395"/>
      <c r="C2150" s="400" t="s">
        <v>1446</v>
      </c>
      <c r="D2150" s="97">
        <v>37</v>
      </c>
      <c r="E2150" s="61">
        <v>37</v>
      </c>
      <c r="F2150" s="397" t="s">
        <v>660</v>
      </c>
      <c r="G2150" s="199">
        <v>14750000</v>
      </c>
      <c r="H2150" s="199">
        <v>413200.44640000002</v>
      </c>
      <c r="I2150" s="62">
        <f t="shared" ref="I2150:I2164" si="2067">SUM(G2150:H2150)</f>
        <v>15163200.4464</v>
      </c>
      <c r="J2150" s="62">
        <f t="shared" ref="J2150:J2164" si="2068">G2150*E2150</f>
        <v>545750000</v>
      </c>
      <c r="K2150" s="62">
        <f t="shared" ref="K2150:K2164" si="2069">H2150*E2150</f>
        <v>15288416.516800001</v>
      </c>
      <c r="L2150" s="62">
        <f t="shared" ref="L2150:L2164" si="2070">I2150*E2150</f>
        <v>561038416.51680005</v>
      </c>
      <c r="M2150" s="574">
        <f>'KL TTHT CV DOT 2'!P2149</f>
        <v>0</v>
      </c>
      <c r="N2150" s="574">
        <f>'KL TTHT CV DOT 2'!Q2149</f>
        <v>0</v>
      </c>
      <c r="O2150" s="574">
        <f t="shared" si="2015"/>
        <v>0</v>
      </c>
      <c r="P2150" s="550">
        <f t="shared" si="2047"/>
        <v>0</v>
      </c>
      <c r="Q2150" s="62"/>
      <c r="R2150" s="62"/>
      <c r="S2150" s="550" t="e">
        <f>#REF!+Q2150+R2150</f>
        <v>#REF!</v>
      </c>
      <c r="T2150" s="255">
        <f t="shared" ref="T2150:T2166" si="2071">M2150*J2150</f>
        <v>0</v>
      </c>
      <c r="U2150" s="255">
        <f t="shared" ref="U2150:U2166" si="2072">M2150*K2150</f>
        <v>0</v>
      </c>
      <c r="V2150" s="255">
        <f t="shared" si="2041"/>
        <v>0</v>
      </c>
      <c r="W2150" s="255">
        <f t="shared" ref="W2150:W2166" si="2073">J2150*N2150</f>
        <v>0</v>
      </c>
      <c r="X2150" s="255">
        <f t="shared" ref="X2150:X2166" si="2074">K2150*N2150</f>
        <v>0</v>
      </c>
      <c r="Y2150" s="255">
        <f t="shared" ref="Y2150:Y2166" si="2075">W2150+X2150</f>
        <v>0</v>
      </c>
      <c r="Z2150" s="255">
        <f t="shared" ref="Z2150:Z2166" si="2076">V2150+Y2150</f>
        <v>0</v>
      </c>
      <c r="AA2150" s="990"/>
    </row>
    <row r="2151" spans="1:27" s="399" customFormat="1" outlineLevel="3">
      <c r="A2151" s="395"/>
      <c r="B2151" s="395"/>
      <c r="C2151" s="400" t="s">
        <v>1448</v>
      </c>
      <c r="D2151" s="97">
        <v>37</v>
      </c>
      <c r="E2151" s="61">
        <v>37</v>
      </c>
      <c r="F2151" s="397" t="s">
        <v>660</v>
      </c>
      <c r="G2151" s="199">
        <v>638000</v>
      </c>
      <c r="H2151" s="199">
        <v>50232.000000000007</v>
      </c>
      <c r="I2151" s="62">
        <f t="shared" si="2067"/>
        <v>688232</v>
      </c>
      <c r="J2151" s="62">
        <f t="shared" si="2068"/>
        <v>23606000</v>
      </c>
      <c r="K2151" s="62">
        <f t="shared" si="2069"/>
        <v>1858584.0000000002</v>
      </c>
      <c r="L2151" s="62">
        <f t="shared" si="2070"/>
        <v>25464584</v>
      </c>
      <c r="M2151" s="574">
        <f>'KL TTHT CV DOT 2'!P2150</f>
        <v>0</v>
      </c>
      <c r="N2151" s="574">
        <f>'KL TTHT CV DOT 2'!Q2150</f>
        <v>0</v>
      </c>
      <c r="O2151" s="574">
        <f t="shared" si="2015"/>
        <v>0</v>
      </c>
      <c r="P2151" s="550">
        <f t="shared" si="2047"/>
        <v>0</v>
      </c>
      <c r="Q2151" s="62"/>
      <c r="R2151" s="62"/>
      <c r="S2151" s="550" t="e">
        <f>#REF!+Q2151+R2151</f>
        <v>#REF!</v>
      </c>
      <c r="T2151" s="255">
        <f t="shared" si="2071"/>
        <v>0</v>
      </c>
      <c r="U2151" s="255">
        <f t="shared" si="2072"/>
        <v>0</v>
      </c>
      <c r="V2151" s="255">
        <f t="shared" si="2041"/>
        <v>0</v>
      </c>
      <c r="W2151" s="255">
        <f t="shared" si="2073"/>
        <v>0</v>
      </c>
      <c r="X2151" s="255">
        <f t="shared" si="2074"/>
        <v>0</v>
      </c>
      <c r="Y2151" s="255">
        <f t="shared" si="2075"/>
        <v>0</v>
      </c>
      <c r="Z2151" s="255">
        <f t="shared" si="2076"/>
        <v>0</v>
      </c>
      <c r="AA2151" s="990"/>
    </row>
    <row r="2152" spans="1:27" s="399" customFormat="1" outlineLevel="3">
      <c r="A2152" s="395"/>
      <c r="B2152" s="395"/>
      <c r="C2152" s="400" t="s">
        <v>1450</v>
      </c>
      <c r="D2152" s="97">
        <v>37</v>
      </c>
      <c r="E2152" s="61">
        <v>37</v>
      </c>
      <c r="F2152" s="397" t="s">
        <v>660</v>
      </c>
      <c r="G2152" s="199">
        <v>652999.99999999988</v>
      </c>
      <c r="H2152" s="199">
        <v>50232.000000000007</v>
      </c>
      <c r="I2152" s="62">
        <f t="shared" si="2067"/>
        <v>703231.99999999988</v>
      </c>
      <c r="J2152" s="62">
        <f t="shared" si="2068"/>
        <v>24160999.999999996</v>
      </c>
      <c r="K2152" s="62">
        <f t="shared" si="2069"/>
        <v>1858584.0000000002</v>
      </c>
      <c r="L2152" s="62">
        <f t="shared" si="2070"/>
        <v>26019583.999999996</v>
      </c>
      <c r="M2152" s="574">
        <f>'KL TTHT CV DOT 2'!P2151</f>
        <v>0</v>
      </c>
      <c r="N2152" s="574">
        <f>'KL TTHT CV DOT 2'!Q2151</f>
        <v>0</v>
      </c>
      <c r="O2152" s="574">
        <f t="shared" si="2015"/>
        <v>0</v>
      </c>
      <c r="P2152" s="550">
        <f t="shared" si="2047"/>
        <v>0</v>
      </c>
      <c r="Q2152" s="62"/>
      <c r="R2152" s="62"/>
      <c r="S2152" s="550" t="e">
        <f>#REF!+Q2152+R2152</f>
        <v>#REF!</v>
      </c>
      <c r="T2152" s="255">
        <f t="shared" si="2071"/>
        <v>0</v>
      </c>
      <c r="U2152" s="255">
        <f t="shared" si="2072"/>
        <v>0</v>
      </c>
      <c r="V2152" s="255">
        <f t="shared" si="2041"/>
        <v>0</v>
      </c>
      <c r="W2152" s="255">
        <f t="shared" si="2073"/>
        <v>0</v>
      </c>
      <c r="X2152" s="255">
        <f t="shared" si="2074"/>
        <v>0</v>
      </c>
      <c r="Y2152" s="255">
        <f t="shared" si="2075"/>
        <v>0</v>
      </c>
      <c r="Z2152" s="255">
        <f t="shared" si="2076"/>
        <v>0</v>
      </c>
      <c r="AA2152" s="990"/>
    </row>
    <row r="2153" spans="1:27" s="399" customFormat="1" outlineLevel="3">
      <c r="A2153" s="395"/>
      <c r="B2153" s="395"/>
      <c r="C2153" s="400" t="s">
        <v>1452</v>
      </c>
      <c r="D2153" s="97">
        <v>43</v>
      </c>
      <c r="E2153" s="61">
        <v>43</v>
      </c>
      <c r="F2153" s="397" t="s">
        <v>660</v>
      </c>
      <c r="G2153" s="199">
        <v>1443000</v>
      </c>
      <c r="H2153" s="199">
        <v>300710.77679999999</v>
      </c>
      <c r="I2153" s="62">
        <f t="shared" si="2067"/>
        <v>1743710.7768000001</v>
      </c>
      <c r="J2153" s="62">
        <f t="shared" si="2068"/>
        <v>62049000</v>
      </c>
      <c r="K2153" s="62">
        <f t="shared" si="2069"/>
        <v>12930563.4024</v>
      </c>
      <c r="L2153" s="62">
        <f t="shared" si="2070"/>
        <v>74979563.402400002</v>
      </c>
      <c r="M2153" s="574">
        <f>'KL TTHT CV DOT 2'!P2152</f>
        <v>0</v>
      </c>
      <c r="N2153" s="574">
        <f>'KL TTHT CV DOT 2'!Q2152</f>
        <v>0</v>
      </c>
      <c r="O2153" s="574">
        <f t="shared" si="2015"/>
        <v>0</v>
      </c>
      <c r="P2153" s="550">
        <f t="shared" si="2047"/>
        <v>0</v>
      </c>
      <c r="Q2153" s="62"/>
      <c r="R2153" s="62"/>
      <c r="S2153" s="550" t="e">
        <f>#REF!+Q2153+R2153</f>
        <v>#REF!</v>
      </c>
      <c r="T2153" s="255">
        <f t="shared" si="2071"/>
        <v>0</v>
      </c>
      <c r="U2153" s="255">
        <f t="shared" si="2072"/>
        <v>0</v>
      </c>
      <c r="V2153" s="255">
        <f t="shared" si="2041"/>
        <v>0</v>
      </c>
      <c r="W2153" s="255">
        <f t="shared" si="2073"/>
        <v>0</v>
      </c>
      <c r="X2153" s="255">
        <f t="shared" si="2074"/>
        <v>0</v>
      </c>
      <c r="Y2153" s="255">
        <f t="shared" si="2075"/>
        <v>0</v>
      </c>
      <c r="Z2153" s="255">
        <f t="shared" si="2076"/>
        <v>0</v>
      </c>
      <c r="AA2153" s="990"/>
    </row>
    <row r="2154" spans="1:27" s="399" customFormat="1" outlineLevel="3">
      <c r="A2154" s="395"/>
      <c r="B2154" s="395"/>
      <c r="C2154" s="400" t="s">
        <v>1454</v>
      </c>
      <c r="D2154" s="97">
        <v>43</v>
      </c>
      <c r="E2154" s="61">
        <v>43</v>
      </c>
      <c r="F2154" s="397" t="s">
        <v>660</v>
      </c>
      <c r="G2154" s="62">
        <v>952999.99999999988</v>
      </c>
      <c r="H2154" s="62">
        <v>50232.000000000007</v>
      </c>
      <c r="I2154" s="62">
        <f t="shared" si="2067"/>
        <v>1003231.9999999999</v>
      </c>
      <c r="J2154" s="62">
        <f t="shared" si="2068"/>
        <v>40978999.999999993</v>
      </c>
      <c r="K2154" s="62">
        <f t="shared" si="2069"/>
        <v>2159976.0000000005</v>
      </c>
      <c r="L2154" s="62">
        <f t="shared" si="2070"/>
        <v>43138975.999999993</v>
      </c>
      <c r="M2154" s="574">
        <f>'KL TTHT CV DOT 2'!P2153</f>
        <v>0</v>
      </c>
      <c r="N2154" s="574">
        <f>'KL TTHT CV DOT 2'!Q2153</f>
        <v>0</v>
      </c>
      <c r="O2154" s="574">
        <f t="shared" si="2015"/>
        <v>0</v>
      </c>
      <c r="P2154" s="550">
        <f t="shared" si="2047"/>
        <v>0</v>
      </c>
      <c r="Q2154" s="62"/>
      <c r="R2154" s="62"/>
      <c r="S2154" s="550" t="e">
        <f>#REF!+Q2154+R2154</f>
        <v>#REF!</v>
      </c>
      <c r="T2154" s="255">
        <f t="shared" si="2071"/>
        <v>0</v>
      </c>
      <c r="U2154" s="255">
        <f t="shared" si="2072"/>
        <v>0</v>
      </c>
      <c r="V2154" s="255">
        <f t="shared" si="2041"/>
        <v>0</v>
      </c>
      <c r="W2154" s="255">
        <f t="shared" si="2073"/>
        <v>0</v>
      </c>
      <c r="X2154" s="255">
        <f t="shared" si="2074"/>
        <v>0</v>
      </c>
      <c r="Y2154" s="255">
        <f t="shared" si="2075"/>
        <v>0</v>
      </c>
      <c r="Z2154" s="255">
        <f t="shared" si="2076"/>
        <v>0</v>
      </c>
      <c r="AA2154" s="990"/>
    </row>
    <row r="2155" spans="1:27" s="399" customFormat="1" outlineLevel="3">
      <c r="A2155" s="395"/>
      <c r="B2155" s="395"/>
      <c r="C2155" s="400" t="s">
        <v>1560</v>
      </c>
      <c r="D2155" s="97">
        <v>33</v>
      </c>
      <c r="E2155" s="61">
        <v>33</v>
      </c>
      <c r="F2155" s="397" t="s">
        <v>1109</v>
      </c>
      <c r="G2155" s="62">
        <v>768883.50000000012</v>
      </c>
      <c r="H2155" s="62">
        <v>123200.00000000001</v>
      </c>
      <c r="I2155" s="62">
        <f t="shared" si="2067"/>
        <v>892083.50000000012</v>
      </c>
      <c r="J2155" s="62">
        <f t="shared" si="2068"/>
        <v>25373155.500000004</v>
      </c>
      <c r="K2155" s="62">
        <f t="shared" si="2069"/>
        <v>4065600.0000000005</v>
      </c>
      <c r="L2155" s="62">
        <f t="shared" si="2070"/>
        <v>29438755.500000004</v>
      </c>
      <c r="M2155" s="574">
        <f>'KL TTHT CV DOT 2'!P2154</f>
        <v>0</v>
      </c>
      <c r="N2155" s="574">
        <f>'KL TTHT CV DOT 2'!Q2154</f>
        <v>0</v>
      </c>
      <c r="O2155" s="574">
        <f t="shared" si="2015"/>
        <v>0</v>
      </c>
      <c r="P2155" s="550">
        <f t="shared" si="2047"/>
        <v>0</v>
      </c>
      <c r="Q2155" s="62"/>
      <c r="R2155" s="62"/>
      <c r="S2155" s="550" t="e">
        <f>#REF!+Q2155+R2155</f>
        <v>#REF!</v>
      </c>
      <c r="T2155" s="255">
        <f t="shared" si="2071"/>
        <v>0</v>
      </c>
      <c r="U2155" s="255">
        <f t="shared" si="2072"/>
        <v>0</v>
      </c>
      <c r="V2155" s="255">
        <f t="shared" si="2041"/>
        <v>0</v>
      </c>
      <c r="W2155" s="255">
        <f t="shared" si="2073"/>
        <v>0</v>
      </c>
      <c r="X2155" s="255">
        <f t="shared" si="2074"/>
        <v>0</v>
      </c>
      <c r="Y2155" s="255">
        <f t="shared" si="2075"/>
        <v>0</v>
      </c>
      <c r="Z2155" s="255">
        <f t="shared" si="2076"/>
        <v>0</v>
      </c>
      <c r="AA2155" s="990"/>
    </row>
    <row r="2156" spans="1:27" s="399" customFormat="1" outlineLevel="3">
      <c r="A2156" s="395"/>
      <c r="B2156" s="395"/>
      <c r="C2156" s="400" t="s">
        <v>1457</v>
      </c>
      <c r="D2156" s="97">
        <v>8</v>
      </c>
      <c r="E2156" s="61">
        <v>8</v>
      </c>
      <c r="F2156" s="397" t="s">
        <v>660</v>
      </c>
      <c r="G2156" s="199">
        <v>5018000</v>
      </c>
      <c r="H2156" s="199">
        <v>61600.000000000007</v>
      </c>
      <c r="I2156" s="62">
        <f t="shared" si="2067"/>
        <v>5079600</v>
      </c>
      <c r="J2156" s="62">
        <f t="shared" si="2068"/>
        <v>40144000</v>
      </c>
      <c r="K2156" s="62">
        <f t="shared" si="2069"/>
        <v>492800.00000000006</v>
      </c>
      <c r="L2156" s="62">
        <f t="shared" si="2070"/>
        <v>40636800</v>
      </c>
      <c r="M2156" s="574">
        <f>'KL TTHT CV DOT 2'!P2155</f>
        <v>0</v>
      </c>
      <c r="N2156" s="574">
        <f>'KL TTHT CV DOT 2'!Q2155</f>
        <v>0</v>
      </c>
      <c r="O2156" s="574">
        <f t="shared" si="2015"/>
        <v>0</v>
      </c>
      <c r="P2156" s="550">
        <f t="shared" si="2047"/>
        <v>0</v>
      </c>
      <c r="Q2156" s="62"/>
      <c r="R2156" s="62"/>
      <c r="S2156" s="550" t="e">
        <f>#REF!+Q2156+R2156</f>
        <v>#REF!</v>
      </c>
      <c r="T2156" s="255">
        <f t="shared" si="2071"/>
        <v>0</v>
      </c>
      <c r="U2156" s="255">
        <f t="shared" si="2072"/>
        <v>0</v>
      </c>
      <c r="V2156" s="255">
        <f t="shared" si="2041"/>
        <v>0</v>
      </c>
      <c r="W2156" s="255">
        <f t="shared" si="2073"/>
        <v>0</v>
      </c>
      <c r="X2156" s="255">
        <f t="shared" si="2074"/>
        <v>0</v>
      </c>
      <c r="Y2156" s="255">
        <f t="shared" si="2075"/>
        <v>0</v>
      </c>
      <c r="Z2156" s="255">
        <f t="shared" si="2076"/>
        <v>0</v>
      </c>
      <c r="AA2156" s="990"/>
    </row>
    <row r="2157" spans="1:27" s="399" customFormat="1" outlineLevel="3">
      <c r="A2157" s="395"/>
      <c r="B2157" s="395"/>
      <c r="C2157" s="400" t="s">
        <v>1459</v>
      </c>
      <c r="D2157" s="97">
        <v>15</v>
      </c>
      <c r="E2157" s="61">
        <v>15</v>
      </c>
      <c r="F2157" s="397" t="s">
        <v>660</v>
      </c>
      <c r="G2157" s="199">
        <v>11003000</v>
      </c>
      <c r="H2157" s="199">
        <v>280000</v>
      </c>
      <c r="I2157" s="62">
        <f t="shared" ref="I2157:I2162" si="2077">SUM(G2157:H2157)</f>
        <v>11283000</v>
      </c>
      <c r="J2157" s="62">
        <f t="shared" si="2068"/>
        <v>165045000</v>
      </c>
      <c r="K2157" s="62">
        <f t="shared" si="2069"/>
        <v>4200000</v>
      </c>
      <c r="L2157" s="62">
        <f t="shared" si="2070"/>
        <v>169245000</v>
      </c>
      <c r="M2157" s="574">
        <f>'KL TTHT CV DOT 2'!P2156</f>
        <v>0</v>
      </c>
      <c r="N2157" s="574">
        <f>'KL TTHT CV DOT 2'!Q2156</f>
        <v>0</v>
      </c>
      <c r="O2157" s="574">
        <f t="shared" si="2015"/>
        <v>0</v>
      </c>
      <c r="P2157" s="550">
        <f t="shared" si="2047"/>
        <v>0</v>
      </c>
      <c r="Q2157" s="62"/>
      <c r="R2157" s="62"/>
      <c r="S2157" s="550" t="e">
        <f>#REF!+Q2157+R2157</f>
        <v>#REF!</v>
      </c>
      <c r="T2157" s="255">
        <f t="shared" si="2071"/>
        <v>0</v>
      </c>
      <c r="U2157" s="255">
        <f t="shared" si="2072"/>
        <v>0</v>
      </c>
      <c r="V2157" s="255">
        <f t="shared" si="2041"/>
        <v>0</v>
      </c>
      <c r="W2157" s="255">
        <f t="shared" si="2073"/>
        <v>0</v>
      </c>
      <c r="X2157" s="255">
        <f t="shared" si="2074"/>
        <v>0</v>
      </c>
      <c r="Y2157" s="255">
        <f t="shared" si="2075"/>
        <v>0</v>
      </c>
      <c r="Z2157" s="255">
        <f t="shared" si="2076"/>
        <v>0</v>
      </c>
      <c r="AA2157" s="990"/>
    </row>
    <row r="2158" spans="1:27" s="399" customFormat="1" outlineLevel="3">
      <c r="A2158" s="395"/>
      <c r="B2158" s="395"/>
      <c r="C2158" s="400" t="s">
        <v>1461</v>
      </c>
      <c r="D2158" s="97">
        <v>16</v>
      </c>
      <c r="E2158" s="61">
        <v>16</v>
      </c>
      <c r="F2158" s="397" t="s">
        <v>660</v>
      </c>
      <c r="G2158" s="199">
        <v>855000</v>
      </c>
      <c r="H2158" s="199">
        <v>88480.000000000015</v>
      </c>
      <c r="I2158" s="62">
        <f t="shared" si="2077"/>
        <v>943480</v>
      </c>
      <c r="J2158" s="62">
        <f t="shared" si="2068"/>
        <v>13680000</v>
      </c>
      <c r="K2158" s="62">
        <f t="shared" si="2069"/>
        <v>1415680.0000000002</v>
      </c>
      <c r="L2158" s="62">
        <f t="shared" si="2070"/>
        <v>15095680</v>
      </c>
      <c r="M2158" s="574">
        <f>'KL TTHT CV DOT 2'!P2157</f>
        <v>0</v>
      </c>
      <c r="N2158" s="574">
        <f>'KL TTHT CV DOT 2'!Q2157</f>
        <v>0</v>
      </c>
      <c r="O2158" s="574">
        <f t="shared" si="2015"/>
        <v>0</v>
      </c>
      <c r="P2158" s="550">
        <f t="shared" si="2047"/>
        <v>0</v>
      </c>
      <c r="Q2158" s="62"/>
      <c r="R2158" s="62"/>
      <c r="S2158" s="550" t="e">
        <f>#REF!+Q2158+R2158</f>
        <v>#REF!</v>
      </c>
      <c r="T2158" s="255">
        <f t="shared" si="2071"/>
        <v>0</v>
      </c>
      <c r="U2158" s="255">
        <f t="shared" si="2072"/>
        <v>0</v>
      </c>
      <c r="V2158" s="255">
        <f t="shared" si="2041"/>
        <v>0</v>
      </c>
      <c r="W2158" s="255">
        <f t="shared" si="2073"/>
        <v>0</v>
      </c>
      <c r="X2158" s="255">
        <f t="shared" si="2074"/>
        <v>0</v>
      </c>
      <c r="Y2158" s="255">
        <f t="shared" si="2075"/>
        <v>0</v>
      </c>
      <c r="Z2158" s="255">
        <f t="shared" si="2076"/>
        <v>0</v>
      </c>
      <c r="AA2158" s="990"/>
    </row>
    <row r="2159" spans="1:27" s="399" customFormat="1" outlineLevel="3">
      <c r="A2159" s="395"/>
      <c r="B2159" s="395"/>
      <c r="C2159" s="400" t="s">
        <v>1463</v>
      </c>
      <c r="D2159" s="97">
        <v>1</v>
      </c>
      <c r="E2159" s="61">
        <v>1</v>
      </c>
      <c r="F2159" s="397" t="s">
        <v>660</v>
      </c>
      <c r="G2159" s="199">
        <v>5417500</v>
      </c>
      <c r="H2159" s="199">
        <v>476000.00000000006</v>
      </c>
      <c r="I2159" s="62">
        <f t="shared" si="2077"/>
        <v>5893500</v>
      </c>
      <c r="J2159" s="62">
        <f t="shared" si="2068"/>
        <v>5417500</v>
      </c>
      <c r="K2159" s="62">
        <f t="shared" si="2069"/>
        <v>476000.00000000006</v>
      </c>
      <c r="L2159" s="62">
        <f t="shared" si="2070"/>
        <v>5893500</v>
      </c>
      <c r="M2159" s="574">
        <f>'KL TTHT CV DOT 2'!P2158</f>
        <v>0</v>
      </c>
      <c r="N2159" s="574">
        <f>'KL TTHT CV DOT 2'!Q2158</f>
        <v>0</v>
      </c>
      <c r="O2159" s="574">
        <f t="shared" si="2015"/>
        <v>0</v>
      </c>
      <c r="P2159" s="550">
        <f t="shared" si="2047"/>
        <v>0</v>
      </c>
      <c r="Q2159" s="62"/>
      <c r="R2159" s="62"/>
      <c r="S2159" s="550" t="e">
        <f>#REF!+Q2159+R2159</f>
        <v>#REF!</v>
      </c>
      <c r="T2159" s="255">
        <f t="shared" si="2071"/>
        <v>0</v>
      </c>
      <c r="U2159" s="255">
        <f t="shared" si="2072"/>
        <v>0</v>
      </c>
      <c r="V2159" s="255">
        <f t="shared" si="2041"/>
        <v>0</v>
      </c>
      <c r="W2159" s="255">
        <f t="shared" si="2073"/>
        <v>0</v>
      </c>
      <c r="X2159" s="255">
        <f t="shared" si="2074"/>
        <v>0</v>
      </c>
      <c r="Y2159" s="255">
        <f t="shared" si="2075"/>
        <v>0</v>
      </c>
      <c r="Z2159" s="255">
        <f t="shared" si="2076"/>
        <v>0</v>
      </c>
      <c r="AA2159" s="990"/>
    </row>
    <row r="2160" spans="1:27" s="399" customFormat="1" outlineLevel="3">
      <c r="A2160" s="395"/>
      <c r="B2160" s="395"/>
      <c r="C2160" s="400" t="s">
        <v>1465</v>
      </c>
      <c r="D2160" s="97">
        <v>1</v>
      </c>
      <c r="E2160" s="61">
        <v>1</v>
      </c>
      <c r="F2160" s="397" t="s">
        <v>660</v>
      </c>
      <c r="G2160" s="199">
        <v>4334000</v>
      </c>
      <c r="H2160" s="199">
        <v>380800.00000000006</v>
      </c>
      <c r="I2160" s="62">
        <f t="shared" si="2077"/>
        <v>4714800</v>
      </c>
      <c r="J2160" s="62">
        <f t="shared" si="2068"/>
        <v>4334000</v>
      </c>
      <c r="K2160" s="62">
        <f t="shared" si="2069"/>
        <v>380800.00000000006</v>
      </c>
      <c r="L2160" s="62">
        <f t="shared" si="2070"/>
        <v>4714800</v>
      </c>
      <c r="M2160" s="574">
        <f>'KL TTHT CV DOT 2'!P2159</f>
        <v>0</v>
      </c>
      <c r="N2160" s="574">
        <f>'KL TTHT CV DOT 2'!Q2159</f>
        <v>0</v>
      </c>
      <c r="O2160" s="574">
        <f t="shared" si="2015"/>
        <v>0</v>
      </c>
      <c r="P2160" s="550">
        <f t="shared" si="2047"/>
        <v>0</v>
      </c>
      <c r="Q2160" s="62"/>
      <c r="R2160" s="62"/>
      <c r="S2160" s="550" t="e">
        <f>#REF!+Q2160+R2160</f>
        <v>#REF!</v>
      </c>
      <c r="T2160" s="255">
        <f t="shared" si="2071"/>
        <v>0</v>
      </c>
      <c r="U2160" s="255">
        <f t="shared" si="2072"/>
        <v>0</v>
      </c>
      <c r="V2160" s="255">
        <f t="shared" si="2041"/>
        <v>0</v>
      </c>
      <c r="W2160" s="255">
        <f t="shared" si="2073"/>
        <v>0</v>
      </c>
      <c r="X2160" s="255">
        <f t="shared" si="2074"/>
        <v>0</v>
      </c>
      <c r="Y2160" s="255">
        <f t="shared" si="2075"/>
        <v>0</v>
      </c>
      <c r="Z2160" s="255">
        <f t="shared" si="2076"/>
        <v>0</v>
      </c>
      <c r="AA2160" s="990"/>
    </row>
    <row r="2161" spans="1:27" s="399" customFormat="1" outlineLevel="3">
      <c r="A2161" s="395"/>
      <c r="B2161" s="395"/>
      <c r="C2161" s="400" t="s">
        <v>1466</v>
      </c>
      <c r="D2161" s="97">
        <v>1</v>
      </c>
      <c r="E2161" s="61">
        <v>1</v>
      </c>
      <c r="F2161" s="397" t="s">
        <v>660</v>
      </c>
      <c r="G2161" s="199">
        <v>3250500.0000000005</v>
      </c>
      <c r="H2161" s="199">
        <v>285600</v>
      </c>
      <c r="I2161" s="62">
        <f t="shared" si="2077"/>
        <v>3536100.0000000005</v>
      </c>
      <c r="J2161" s="62">
        <f t="shared" si="2068"/>
        <v>3250500.0000000005</v>
      </c>
      <c r="K2161" s="62">
        <f t="shared" si="2069"/>
        <v>285600</v>
      </c>
      <c r="L2161" s="62">
        <f t="shared" si="2070"/>
        <v>3536100.0000000005</v>
      </c>
      <c r="M2161" s="574">
        <f>'KL TTHT CV DOT 2'!P2160</f>
        <v>0</v>
      </c>
      <c r="N2161" s="574">
        <f>'KL TTHT CV DOT 2'!Q2160</f>
        <v>0</v>
      </c>
      <c r="O2161" s="574">
        <f t="shared" si="2015"/>
        <v>0</v>
      </c>
      <c r="P2161" s="550">
        <f t="shared" si="2047"/>
        <v>0</v>
      </c>
      <c r="Q2161" s="62"/>
      <c r="R2161" s="62"/>
      <c r="S2161" s="550" t="e">
        <f>#REF!+Q2161+R2161</f>
        <v>#REF!</v>
      </c>
      <c r="T2161" s="255">
        <f t="shared" si="2071"/>
        <v>0</v>
      </c>
      <c r="U2161" s="255">
        <f t="shared" si="2072"/>
        <v>0</v>
      </c>
      <c r="V2161" s="255">
        <f t="shared" si="2041"/>
        <v>0</v>
      </c>
      <c r="W2161" s="255">
        <f t="shared" si="2073"/>
        <v>0</v>
      </c>
      <c r="X2161" s="255">
        <f t="shared" si="2074"/>
        <v>0</v>
      </c>
      <c r="Y2161" s="255">
        <f t="shared" si="2075"/>
        <v>0</v>
      </c>
      <c r="Z2161" s="255">
        <f t="shared" si="2076"/>
        <v>0</v>
      </c>
      <c r="AA2161" s="990"/>
    </row>
    <row r="2162" spans="1:27" s="399" customFormat="1" outlineLevel="3">
      <c r="A2162" s="395"/>
      <c r="B2162" s="395"/>
      <c r="C2162" s="400" t="s">
        <v>1467</v>
      </c>
      <c r="D2162" s="97">
        <v>1</v>
      </c>
      <c r="E2162" s="61">
        <v>1</v>
      </c>
      <c r="F2162" s="397" t="s">
        <v>660</v>
      </c>
      <c r="G2162" s="62">
        <v>7305000.0000000009</v>
      </c>
      <c r="H2162" s="62">
        <v>196000.00000000003</v>
      </c>
      <c r="I2162" s="62">
        <f t="shared" si="2077"/>
        <v>7501000.0000000009</v>
      </c>
      <c r="J2162" s="62">
        <f t="shared" si="2068"/>
        <v>7305000.0000000009</v>
      </c>
      <c r="K2162" s="62">
        <f t="shared" si="2069"/>
        <v>196000.00000000003</v>
      </c>
      <c r="L2162" s="62">
        <f t="shared" si="2070"/>
        <v>7501000.0000000009</v>
      </c>
      <c r="M2162" s="574">
        <f>'KL TTHT CV DOT 2'!P2161</f>
        <v>0</v>
      </c>
      <c r="N2162" s="574">
        <f>'KL TTHT CV DOT 2'!Q2161</f>
        <v>0</v>
      </c>
      <c r="O2162" s="574">
        <f t="shared" si="2015"/>
        <v>0</v>
      </c>
      <c r="P2162" s="550">
        <f t="shared" si="2047"/>
        <v>0</v>
      </c>
      <c r="Q2162" s="62"/>
      <c r="R2162" s="62"/>
      <c r="S2162" s="550" t="e">
        <f>#REF!+Q2162+R2162</f>
        <v>#REF!</v>
      </c>
      <c r="T2162" s="255">
        <f t="shared" si="2071"/>
        <v>0</v>
      </c>
      <c r="U2162" s="255">
        <f t="shared" si="2072"/>
        <v>0</v>
      </c>
      <c r="V2162" s="255">
        <f t="shared" si="2041"/>
        <v>0</v>
      </c>
      <c r="W2162" s="255">
        <f t="shared" si="2073"/>
        <v>0</v>
      </c>
      <c r="X2162" s="255">
        <f t="shared" si="2074"/>
        <v>0</v>
      </c>
      <c r="Y2162" s="255">
        <f t="shared" si="2075"/>
        <v>0</v>
      </c>
      <c r="Z2162" s="255">
        <f t="shared" si="2076"/>
        <v>0</v>
      </c>
      <c r="AA2162" s="990"/>
    </row>
    <row r="2163" spans="1:27" s="399" customFormat="1" outlineLevel="3">
      <c r="A2163" s="395"/>
      <c r="B2163" s="395"/>
      <c r="C2163" s="400" t="s">
        <v>1469</v>
      </c>
      <c r="D2163" s="97">
        <v>2</v>
      </c>
      <c r="E2163" s="61">
        <v>2</v>
      </c>
      <c r="F2163" s="397" t="s">
        <v>660</v>
      </c>
      <c r="G2163" s="199">
        <v>1628727.2727272725</v>
      </c>
      <c r="H2163" s="199">
        <v>168000.00000000003</v>
      </c>
      <c r="I2163" s="62">
        <f t="shared" si="2067"/>
        <v>1796727.2727272725</v>
      </c>
      <c r="J2163" s="62">
        <f t="shared" si="2068"/>
        <v>3257454.5454545449</v>
      </c>
      <c r="K2163" s="62">
        <f t="shared" si="2069"/>
        <v>336000.00000000006</v>
      </c>
      <c r="L2163" s="62">
        <f t="shared" si="2070"/>
        <v>3593454.5454545449</v>
      </c>
      <c r="M2163" s="574">
        <f>'KL TTHT CV DOT 2'!P2162</f>
        <v>0</v>
      </c>
      <c r="N2163" s="574">
        <f>'KL TTHT CV DOT 2'!Q2162</f>
        <v>0</v>
      </c>
      <c r="O2163" s="574">
        <f t="shared" si="2015"/>
        <v>0</v>
      </c>
      <c r="P2163" s="550">
        <f t="shared" si="2047"/>
        <v>0</v>
      </c>
      <c r="Q2163" s="62"/>
      <c r="R2163" s="62"/>
      <c r="S2163" s="550" t="e">
        <f>#REF!+Q2163+R2163</f>
        <v>#REF!</v>
      </c>
      <c r="T2163" s="255">
        <f t="shared" si="2071"/>
        <v>0</v>
      </c>
      <c r="U2163" s="255">
        <f t="shared" si="2072"/>
        <v>0</v>
      </c>
      <c r="V2163" s="255">
        <f t="shared" si="2041"/>
        <v>0</v>
      </c>
      <c r="W2163" s="255">
        <f t="shared" si="2073"/>
        <v>0</v>
      </c>
      <c r="X2163" s="255">
        <f t="shared" si="2074"/>
        <v>0</v>
      </c>
      <c r="Y2163" s="255">
        <f t="shared" si="2075"/>
        <v>0</v>
      </c>
      <c r="Z2163" s="255">
        <f t="shared" si="2076"/>
        <v>0</v>
      </c>
      <c r="AA2163" s="990"/>
    </row>
    <row r="2164" spans="1:27" s="399" customFormat="1" outlineLevel="3">
      <c r="A2164" s="395"/>
      <c r="B2164" s="395"/>
      <c r="C2164" s="400" t="s">
        <v>1471</v>
      </c>
      <c r="D2164" s="97">
        <v>1</v>
      </c>
      <c r="E2164" s="61">
        <v>1</v>
      </c>
      <c r="F2164" s="397" t="s">
        <v>660</v>
      </c>
      <c r="G2164" s="199">
        <v>3104727.2727272725</v>
      </c>
      <c r="H2164" s="199">
        <v>280000</v>
      </c>
      <c r="I2164" s="62">
        <f t="shared" si="2067"/>
        <v>3384727.2727272725</v>
      </c>
      <c r="J2164" s="62">
        <f t="shared" si="2068"/>
        <v>3104727.2727272725</v>
      </c>
      <c r="K2164" s="62">
        <f t="shared" si="2069"/>
        <v>280000</v>
      </c>
      <c r="L2164" s="62">
        <f t="shared" si="2070"/>
        <v>3384727.2727272725</v>
      </c>
      <c r="M2164" s="574">
        <f>'KL TTHT CV DOT 2'!P2163</f>
        <v>0</v>
      </c>
      <c r="N2164" s="574">
        <f>'KL TTHT CV DOT 2'!Q2163</f>
        <v>0</v>
      </c>
      <c r="O2164" s="574">
        <f t="shared" si="2015"/>
        <v>0</v>
      </c>
      <c r="P2164" s="550">
        <f t="shared" si="2047"/>
        <v>0</v>
      </c>
      <c r="Q2164" s="62"/>
      <c r="R2164" s="62"/>
      <c r="S2164" s="550" t="e">
        <f>#REF!+Q2164+R2164</f>
        <v>#REF!</v>
      </c>
      <c r="T2164" s="255">
        <f t="shared" si="2071"/>
        <v>0</v>
      </c>
      <c r="U2164" s="255">
        <f t="shared" si="2072"/>
        <v>0</v>
      </c>
      <c r="V2164" s="255">
        <f t="shared" si="2041"/>
        <v>0</v>
      </c>
      <c r="W2164" s="255">
        <f t="shared" si="2073"/>
        <v>0</v>
      </c>
      <c r="X2164" s="255">
        <f t="shared" si="2074"/>
        <v>0</v>
      </c>
      <c r="Y2164" s="255">
        <f t="shared" si="2075"/>
        <v>0</v>
      </c>
      <c r="Z2164" s="255">
        <f t="shared" si="2076"/>
        <v>0</v>
      </c>
      <c r="AA2164" s="990"/>
    </row>
    <row r="2165" spans="1:27" s="399" customFormat="1" outlineLevel="3">
      <c r="A2165" s="395"/>
      <c r="B2165" s="395"/>
      <c r="C2165" s="400" t="s">
        <v>1473</v>
      </c>
      <c r="D2165" s="97">
        <v>114</v>
      </c>
      <c r="E2165" s="61">
        <v>114</v>
      </c>
      <c r="F2165" s="397" t="s">
        <v>897</v>
      </c>
      <c r="G2165" s="199">
        <v>50000</v>
      </c>
      <c r="H2165" s="199">
        <v>15000</v>
      </c>
      <c r="I2165" s="62">
        <f>SUM(G2165:H2165)</f>
        <v>65000</v>
      </c>
      <c r="J2165" s="62">
        <f>G2165*E2165</f>
        <v>5700000</v>
      </c>
      <c r="K2165" s="62">
        <f>H2165*E2165</f>
        <v>1710000</v>
      </c>
      <c r="L2165" s="62">
        <f>I2165*E2165</f>
        <v>7410000</v>
      </c>
      <c r="M2165" s="574">
        <f>'KL TTHT CV DOT 2'!P2164</f>
        <v>0</v>
      </c>
      <c r="N2165" s="574">
        <f>'KL TTHT CV DOT 2'!Q2164</f>
        <v>0</v>
      </c>
      <c r="O2165" s="574">
        <f t="shared" si="2015"/>
        <v>0</v>
      </c>
      <c r="P2165" s="550">
        <f t="shared" si="2047"/>
        <v>0</v>
      </c>
      <c r="Q2165" s="62"/>
      <c r="R2165" s="62"/>
      <c r="S2165" s="550" t="e">
        <f>#REF!+Q2165+R2165</f>
        <v>#REF!</v>
      </c>
      <c r="T2165" s="255">
        <f t="shared" si="2071"/>
        <v>0</v>
      </c>
      <c r="U2165" s="255">
        <f t="shared" si="2072"/>
        <v>0</v>
      </c>
      <c r="V2165" s="255">
        <f t="shared" si="2041"/>
        <v>0</v>
      </c>
      <c r="W2165" s="255">
        <f t="shared" si="2073"/>
        <v>0</v>
      </c>
      <c r="X2165" s="255">
        <f t="shared" si="2074"/>
        <v>0</v>
      </c>
      <c r="Y2165" s="255">
        <f t="shared" si="2075"/>
        <v>0</v>
      </c>
      <c r="Z2165" s="255">
        <f t="shared" si="2076"/>
        <v>0</v>
      </c>
      <c r="AA2165" s="990"/>
    </row>
    <row r="2166" spans="1:27" s="399" customFormat="1" outlineLevel="3">
      <c r="A2166" s="395"/>
      <c r="B2166" s="395"/>
      <c r="C2166" s="400" t="s">
        <v>657</v>
      </c>
      <c r="D2166" s="97">
        <v>1</v>
      </c>
      <c r="E2166" s="61">
        <v>1</v>
      </c>
      <c r="F2166" s="397" t="s">
        <v>619</v>
      </c>
      <c r="G2166" s="62">
        <v>8847237.7772727292</v>
      </c>
      <c r="H2166" s="62">
        <v>2654171.3331818185</v>
      </c>
      <c r="I2166" s="62">
        <f t="shared" ref="I2166" si="2078">SUM(G2166:H2166)</f>
        <v>11501409.110454548</v>
      </c>
      <c r="J2166" s="62">
        <f t="shared" ref="J2166:J2180" si="2079">G2166*E2166</f>
        <v>8847237.7772727292</v>
      </c>
      <c r="K2166" s="62">
        <f t="shared" ref="K2166:K2180" si="2080">H2166*E2166</f>
        <v>2654171.3331818185</v>
      </c>
      <c r="L2166" s="62">
        <f t="shared" ref="L2166:L2180" si="2081">I2166*E2166</f>
        <v>11501409.110454548</v>
      </c>
      <c r="M2166" s="574">
        <f>'KL TTHT CV DOT 2'!P2165</f>
        <v>0</v>
      </c>
      <c r="N2166" s="574">
        <f>'KL TTHT CV DOT 2'!Q2165</f>
        <v>0</v>
      </c>
      <c r="O2166" s="574">
        <f t="shared" si="2015"/>
        <v>0</v>
      </c>
      <c r="P2166" s="550">
        <f t="shared" si="2047"/>
        <v>0</v>
      </c>
      <c r="Q2166" s="62"/>
      <c r="R2166" s="62"/>
      <c r="S2166" s="550" t="e">
        <f>#REF!+Q2166+R2166</f>
        <v>#REF!</v>
      </c>
      <c r="T2166" s="255">
        <f t="shared" si="2071"/>
        <v>0</v>
      </c>
      <c r="U2166" s="255">
        <f t="shared" si="2072"/>
        <v>0</v>
      </c>
      <c r="V2166" s="255">
        <f t="shared" si="2041"/>
        <v>0</v>
      </c>
      <c r="W2166" s="255">
        <f t="shared" si="2073"/>
        <v>0</v>
      </c>
      <c r="X2166" s="255">
        <f t="shared" si="2074"/>
        <v>0</v>
      </c>
      <c r="Y2166" s="255">
        <f t="shared" si="2075"/>
        <v>0</v>
      </c>
      <c r="Z2166" s="255">
        <f t="shared" si="2076"/>
        <v>0</v>
      </c>
      <c r="AA2166" s="990"/>
    </row>
    <row r="2167" spans="1:27" s="399" customFormat="1" outlineLevel="3">
      <c r="A2167" s="395"/>
      <c r="B2167" s="395"/>
      <c r="C2167" s="396" t="s">
        <v>1333</v>
      </c>
      <c r="D2167" s="97"/>
      <c r="E2167" s="61"/>
      <c r="F2167" s="397"/>
      <c r="G2167" s="62"/>
      <c r="H2167" s="62"/>
      <c r="I2167" s="62"/>
      <c r="J2167" s="82">
        <f>SUBTOTAL(9,J2168:J2183)</f>
        <v>607157438.0454545</v>
      </c>
      <c r="K2167" s="82">
        <f>SUBTOTAL(9,K2168:K2183)</f>
        <v>28969283.906800002</v>
      </c>
      <c r="L2167" s="82">
        <f>SUBTOTAL(9,L2168:L2183)</f>
        <v>636126721.95225441</v>
      </c>
      <c r="M2167" s="576">
        <f>'KL TTHT CV DOT 2'!P2166</f>
        <v>0</v>
      </c>
      <c r="N2167" s="576">
        <f>'KL TTHT CV DOT 2'!Q2166</f>
        <v>0</v>
      </c>
      <c r="O2167" s="576">
        <f t="shared" si="2015"/>
        <v>0</v>
      </c>
      <c r="P2167" s="553">
        <f t="shared" si="2047"/>
        <v>0</v>
      </c>
      <c r="Q2167" s="82"/>
      <c r="R2167" s="82"/>
      <c r="S2167" s="553" t="e">
        <f>#REF!+Q2167+R2167</f>
        <v>#REF!</v>
      </c>
      <c r="T2167" s="266">
        <f t="shared" ref="T2167:Z2167" si="2082">SUBTOTAL(9,T2168:T2183)</f>
        <v>0</v>
      </c>
      <c r="U2167" s="266">
        <f t="shared" si="2082"/>
        <v>0</v>
      </c>
      <c r="V2167" s="266">
        <f t="shared" si="2082"/>
        <v>0</v>
      </c>
      <c r="W2167" s="266">
        <f t="shared" si="2082"/>
        <v>0</v>
      </c>
      <c r="X2167" s="266">
        <f t="shared" si="2082"/>
        <v>0</v>
      </c>
      <c r="Y2167" s="266">
        <f t="shared" si="2082"/>
        <v>0</v>
      </c>
      <c r="Z2167" s="266">
        <f t="shared" si="2082"/>
        <v>0</v>
      </c>
      <c r="AA2167" s="988"/>
    </row>
    <row r="2168" spans="1:27" s="399" customFormat="1" outlineLevel="3">
      <c r="A2168" s="395"/>
      <c r="B2168" s="395"/>
      <c r="C2168" s="396" t="s">
        <v>1445</v>
      </c>
      <c r="D2168" s="97"/>
      <c r="E2168" s="61"/>
      <c r="F2168" s="397"/>
      <c r="G2168" s="62"/>
      <c r="H2168" s="62"/>
      <c r="I2168" s="62"/>
      <c r="J2168" s="82">
        <f>SUBTOTAL(9,J2169:J2183)</f>
        <v>607157438.0454545</v>
      </c>
      <c r="K2168" s="82">
        <f t="shared" ref="K2168:L2168" si="2083">SUBTOTAL(9,K2169:K2183)</f>
        <v>28969283.906800002</v>
      </c>
      <c r="L2168" s="82">
        <f t="shared" si="2083"/>
        <v>636126721.95225441</v>
      </c>
      <c r="M2168" s="576">
        <f>'KL TTHT CV DOT 2'!P2167</f>
        <v>0</v>
      </c>
      <c r="N2168" s="576">
        <f>'KL TTHT CV DOT 2'!Q2167</f>
        <v>0</v>
      </c>
      <c r="O2168" s="576">
        <f t="shared" si="2015"/>
        <v>0</v>
      </c>
      <c r="P2168" s="553">
        <f t="shared" si="2047"/>
        <v>0</v>
      </c>
      <c r="Q2168" s="82"/>
      <c r="R2168" s="82"/>
      <c r="S2168" s="553" t="e">
        <f>#REF!+Q2168+R2168</f>
        <v>#REF!</v>
      </c>
      <c r="T2168" s="266">
        <f>SUBTOTAL(9,T2169:T2183)</f>
        <v>0</v>
      </c>
      <c r="U2168" s="266">
        <f t="shared" ref="U2168:V2168" si="2084">SUBTOTAL(9,U2169:U2183)</f>
        <v>0</v>
      </c>
      <c r="V2168" s="266">
        <f t="shared" si="2084"/>
        <v>0</v>
      </c>
      <c r="W2168" s="266">
        <f>SUBTOTAL(9,W2169:W2183)</f>
        <v>0</v>
      </c>
      <c r="X2168" s="266">
        <f t="shared" ref="X2168:Y2168" si="2085">SUBTOTAL(9,X2169:X2183)</f>
        <v>0</v>
      </c>
      <c r="Y2168" s="266">
        <f t="shared" si="2085"/>
        <v>0</v>
      </c>
      <c r="Z2168" s="266">
        <f t="shared" ref="Z2168" si="2086">SUBTOTAL(9,Z2169:Z2183)</f>
        <v>0</v>
      </c>
      <c r="AA2168" s="988"/>
    </row>
    <row r="2169" spans="1:27" s="399" customFormat="1" outlineLevel="3">
      <c r="A2169" s="395"/>
      <c r="B2169" s="395"/>
      <c r="C2169" s="400" t="s">
        <v>1446</v>
      </c>
      <c r="D2169" s="97">
        <v>24</v>
      </c>
      <c r="E2169" s="61">
        <v>24</v>
      </c>
      <c r="F2169" s="397" t="s">
        <v>660</v>
      </c>
      <c r="G2169" s="199">
        <v>14750000</v>
      </c>
      <c r="H2169" s="199">
        <v>413200.44640000002</v>
      </c>
      <c r="I2169" s="62">
        <f t="shared" ref="I2169:I2180" si="2087">SUM(G2169:H2169)</f>
        <v>15163200.4464</v>
      </c>
      <c r="J2169" s="62">
        <f t="shared" si="2079"/>
        <v>354000000</v>
      </c>
      <c r="K2169" s="62">
        <f t="shared" si="2080"/>
        <v>9916810.7136000004</v>
      </c>
      <c r="L2169" s="62">
        <f t="shared" si="2081"/>
        <v>363916810.71359998</v>
      </c>
      <c r="M2169" s="574">
        <f>'KL TTHT CV DOT 2'!P2168</f>
        <v>0</v>
      </c>
      <c r="N2169" s="574">
        <f>'KL TTHT CV DOT 2'!Q2168</f>
        <v>0</v>
      </c>
      <c r="O2169" s="574">
        <f t="shared" ref="O2169:O2232" si="2088">M2169+N2169</f>
        <v>0</v>
      </c>
      <c r="P2169" s="550">
        <f t="shared" si="2047"/>
        <v>0</v>
      </c>
      <c r="Q2169" s="62"/>
      <c r="R2169" s="62"/>
      <c r="S2169" s="550" t="e">
        <f>#REF!+Q2169+R2169</f>
        <v>#REF!</v>
      </c>
      <c r="T2169" s="255">
        <f t="shared" ref="T2169:T2183" si="2089">M2169*J2169</f>
        <v>0</v>
      </c>
      <c r="U2169" s="255">
        <f t="shared" ref="U2169:U2183" si="2090">M2169*K2169</f>
        <v>0</v>
      </c>
      <c r="V2169" s="255">
        <f t="shared" si="2041"/>
        <v>0</v>
      </c>
      <c r="W2169" s="255">
        <f t="shared" ref="W2169:W2183" si="2091">J2169*N2169</f>
        <v>0</v>
      </c>
      <c r="X2169" s="255">
        <f t="shared" ref="X2169:X2183" si="2092">K2169*N2169</f>
        <v>0</v>
      </c>
      <c r="Y2169" s="255">
        <f t="shared" ref="Y2169:Y2183" si="2093">W2169+X2169</f>
        <v>0</v>
      </c>
      <c r="Z2169" s="255">
        <f t="shared" ref="Z2169:Z2183" si="2094">V2169+Y2169</f>
        <v>0</v>
      </c>
      <c r="AA2169" s="990"/>
    </row>
    <row r="2170" spans="1:27" s="399" customFormat="1" outlineLevel="3">
      <c r="A2170" s="395"/>
      <c r="B2170" s="395"/>
      <c r="C2170" s="400" t="s">
        <v>1448</v>
      </c>
      <c r="D2170" s="97">
        <v>24</v>
      </c>
      <c r="E2170" s="61">
        <v>24</v>
      </c>
      <c r="F2170" s="397" t="s">
        <v>660</v>
      </c>
      <c r="G2170" s="199">
        <v>638000</v>
      </c>
      <c r="H2170" s="199">
        <v>50232.000000000007</v>
      </c>
      <c r="I2170" s="62">
        <f t="shared" si="2087"/>
        <v>688232</v>
      </c>
      <c r="J2170" s="62">
        <f t="shared" si="2079"/>
        <v>15312000</v>
      </c>
      <c r="K2170" s="62">
        <f t="shared" si="2080"/>
        <v>1205568.0000000002</v>
      </c>
      <c r="L2170" s="62">
        <f t="shared" si="2081"/>
        <v>16517568</v>
      </c>
      <c r="M2170" s="574">
        <f>'KL TTHT CV DOT 2'!P2169</f>
        <v>0</v>
      </c>
      <c r="N2170" s="574">
        <f>'KL TTHT CV DOT 2'!Q2169</f>
        <v>0</v>
      </c>
      <c r="O2170" s="574">
        <f t="shared" si="2088"/>
        <v>0</v>
      </c>
      <c r="P2170" s="550">
        <f t="shared" si="2047"/>
        <v>0</v>
      </c>
      <c r="Q2170" s="62"/>
      <c r="R2170" s="62"/>
      <c r="S2170" s="550" t="e">
        <f>#REF!+Q2170+R2170</f>
        <v>#REF!</v>
      </c>
      <c r="T2170" s="255">
        <f t="shared" si="2089"/>
        <v>0</v>
      </c>
      <c r="U2170" s="255">
        <f t="shared" si="2090"/>
        <v>0</v>
      </c>
      <c r="V2170" s="255">
        <f t="shared" si="2041"/>
        <v>0</v>
      </c>
      <c r="W2170" s="255">
        <f t="shared" si="2091"/>
        <v>0</v>
      </c>
      <c r="X2170" s="255">
        <f t="shared" si="2092"/>
        <v>0</v>
      </c>
      <c r="Y2170" s="255">
        <f t="shared" si="2093"/>
        <v>0</v>
      </c>
      <c r="Z2170" s="255">
        <f t="shared" si="2094"/>
        <v>0</v>
      </c>
      <c r="AA2170" s="990"/>
    </row>
    <row r="2171" spans="1:27" s="399" customFormat="1" outlineLevel="3">
      <c r="A2171" s="395"/>
      <c r="B2171" s="395"/>
      <c r="C2171" s="400" t="s">
        <v>1450</v>
      </c>
      <c r="D2171" s="97">
        <v>24</v>
      </c>
      <c r="E2171" s="61">
        <v>24</v>
      </c>
      <c r="F2171" s="397" t="s">
        <v>660</v>
      </c>
      <c r="G2171" s="199">
        <v>652999.99999999988</v>
      </c>
      <c r="H2171" s="199">
        <v>50232.000000000007</v>
      </c>
      <c r="I2171" s="62">
        <f t="shared" si="2087"/>
        <v>703231.99999999988</v>
      </c>
      <c r="J2171" s="62">
        <f t="shared" si="2079"/>
        <v>15671999.999999996</v>
      </c>
      <c r="K2171" s="62">
        <f t="shared" si="2080"/>
        <v>1205568.0000000002</v>
      </c>
      <c r="L2171" s="62">
        <f t="shared" si="2081"/>
        <v>16877567.999999996</v>
      </c>
      <c r="M2171" s="574">
        <f>'KL TTHT CV DOT 2'!P2170</f>
        <v>0</v>
      </c>
      <c r="N2171" s="574">
        <f>'KL TTHT CV DOT 2'!Q2170</f>
        <v>0</v>
      </c>
      <c r="O2171" s="574">
        <f t="shared" si="2088"/>
        <v>0</v>
      </c>
      <c r="P2171" s="550">
        <f t="shared" si="2047"/>
        <v>0</v>
      </c>
      <c r="Q2171" s="62"/>
      <c r="R2171" s="62"/>
      <c r="S2171" s="550" t="e">
        <f>#REF!+Q2171+R2171</f>
        <v>#REF!</v>
      </c>
      <c r="T2171" s="255">
        <f t="shared" si="2089"/>
        <v>0</v>
      </c>
      <c r="U2171" s="255">
        <f t="shared" si="2090"/>
        <v>0</v>
      </c>
      <c r="V2171" s="255">
        <f t="shared" si="2041"/>
        <v>0</v>
      </c>
      <c r="W2171" s="255">
        <f t="shared" si="2091"/>
        <v>0</v>
      </c>
      <c r="X2171" s="255">
        <f t="shared" si="2092"/>
        <v>0</v>
      </c>
      <c r="Y2171" s="255">
        <f t="shared" si="2093"/>
        <v>0</v>
      </c>
      <c r="Z2171" s="255">
        <f t="shared" si="2094"/>
        <v>0</v>
      </c>
      <c r="AA2171" s="990"/>
    </row>
    <row r="2172" spans="1:27" s="399" customFormat="1" outlineLevel="3">
      <c r="A2172" s="395"/>
      <c r="B2172" s="395"/>
      <c r="C2172" s="400" t="s">
        <v>1452</v>
      </c>
      <c r="D2172" s="97">
        <v>12</v>
      </c>
      <c r="E2172" s="61">
        <v>24</v>
      </c>
      <c r="F2172" s="397" t="s">
        <v>660</v>
      </c>
      <c r="G2172" s="199">
        <v>1443000</v>
      </c>
      <c r="H2172" s="199">
        <v>300710.77679999999</v>
      </c>
      <c r="I2172" s="62">
        <f t="shared" si="2087"/>
        <v>1743710.7768000001</v>
      </c>
      <c r="J2172" s="62">
        <f t="shared" si="2079"/>
        <v>34632000</v>
      </c>
      <c r="K2172" s="62">
        <f t="shared" si="2080"/>
        <v>7217058.6431999998</v>
      </c>
      <c r="L2172" s="62">
        <f t="shared" si="2081"/>
        <v>41849058.643200003</v>
      </c>
      <c r="M2172" s="574">
        <f>'KL TTHT CV DOT 2'!P2171</f>
        <v>0</v>
      </c>
      <c r="N2172" s="574">
        <f>'KL TTHT CV DOT 2'!Q2171</f>
        <v>0</v>
      </c>
      <c r="O2172" s="574">
        <f t="shared" si="2088"/>
        <v>0</v>
      </c>
      <c r="P2172" s="550">
        <f t="shared" si="2047"/>
        <v>0</v>
      </c>
      <c r="Q2172" s="62"/>
      <c r="R2172" s="62"/>
      <c r="S2172" s="550" t="e">
        <f>#REF!+Q2172+R2172</f>
        <v>#REF!</v>
      </c>
      <c r="T2172" s="255">
        <f t="shared" si="2089"/>
        <v>0</v>
      </c>
      <c r="U2172" s="255">
        <f t="shared" si="2090"/>
        <v>0</v>
      </c>
      <c r="V2172" s="255">
        <f t="shared" si="2041"/>
        <v>0</v>
      </c>
      <c r="W2172" s="255">
        <f t="shared" si="2091"/>
        <v>0</v>
      </c>
      <c r="X2172" s="255">
        <f t="shared" si="2092"/>
        <v>0</v>
      </c>
      <c r="Y2172" s="255">
        <f t="shared" si="2093"/>
        <v>0</v>
      </c>
      <c r="Z2172" s="255">
        <f t="shared" si="2094"/>
        <v>0</v>
      </c>
      <c r="AA2172" s="990"/>
    </row>
    <row r="2173" spans="1:27" s="399" customFormat="1" outlineLevel="3">
      <c r="A2173" s="395"/>
      <c r="B2173" s="395"/>
      <c r="C2173" s="400" t="s">
        <v>1454</v>
      </c>
      <c r="D2173" s="97">
        <v>12</v>
      </c>
      <c r="E2173" s="61">
        <v>12</v>
      </c>
      <c r="F2173" s="397" t="s">
        <v>660</v>
      </c>
      <c r="G2173" s="62">
        <v>952999.99999999988</v>
      </c>
      <c r="H2173" s="62">
        <v>50232.000000000007</v>
      </c>
      <c r="I2173" s="62">
        <f t="shared" si="2087"/>
        <v>1003231.9999999999</v>
      </c>
      <c r="J2173" s="62">
        <f t="shared" si="2079"/>
        <v>11435999.999999998</v>
      </c>
      <c r="K2173" s="62">
        <f t="shared" si="2080"/>
        <v>602784.00000000012</v>
      </c>
      <c r="L2173" s="62">
        <f t="shared" si="2081"/>
        <v>12038783.999999998</v>
      </c>
      <c r="M2173" s="574">
        <f>'KL TTHT CV DOT 2'!P2172</f>
        <v>0</v>
      </c>
      <c r="N2173" s="574">
        <f>'KL TTHT CV DOT 2'!Q2172</f>
        <v>0</v>
      </c>
      <c r="O2173" s="574">
        <f t="shared" si="2088"/>
        <v>0</v>
      </c>
      <c r="P2173" s="550">
        <f t="shared" si="2047"/>
        <v>0</v>
      </c>
      <c r="Q2173" s="62"/>
      <c r="R2173" s="62"/>
      <c r="S2173" s="550" t="e">
        <f>#REF!+Q2173+R2173</f>
        <v>#REF!</v>
      </c>
      <c r="T2173" s="255">
        <f t="shared" si="2089"/>
        <v>0</v>
      </c>
      <c r="U2173" s="255">
        <f t="shared" si="2090"/>
        <v>0</v>
      </c>
      <c r="V2173" s="255">
        <f t="shared" si="2041"/>
        <v>0</v>
      </c>
      <c r="W2173" s="255">
        <f t="shared" si="2091"/>
        <v>0</v>
      </c>
      <c r="X2173" s="255">
        <f t="shared" si="2092"/>
        <v>0</v>
      </c>
      <c r="Y2173" s="255">
        <f t="shared" si="2093"/>
        <v>0</v>
      </c>
      <c r="Z2173" s="255">
        <f t="shared" si="2094"/>
        <v>0</v>
      </c>
      <c r="AA2173" s="990"/>
    </row>
    <row r="2174" spans="1:27" s="399" customFormat="1" outlineLevel="3">
      <c r="A2174" s="395"/>
      <c r="B2174" s="395"/>
      <c r="C2174" s="400" t="s">
        <v>1560</v>
      </c>
      <c r="D2174" s="97">
        <v>10</v>
      </c>
      <c r="E2174" s="61">
        <v>10</v>
      </c>
      <c r="F2174" s="397" t="s">
        <v>1109</v>
      </c>
      <c r="G2174" s="62">
        <v>768883.50000000012</v>
      </c>
      <c r="H2174" s="62">
        <v>123200.00000000001</v>
      </c>
      <c r="I2174" s="62">
        <f t="shared" si="2087"/>
        <v>892083.50000000012</v>
      </c>
      <c r="J2174" s="62">
        <f t="shared" si="2079"/>
        <v>7688835.0000000009</v>
      </c>
      <c r="K2174" s="62">
        <f t="shared" si="2080"/>
        <v>1232000.0000000002</v>
      </c>
      <c r="L2174" s="62">
        <f t="shared" si="2081"/>
        <v>8920835.0000000019</v>
      </c>
      <c r="M2174" s="574">
        <f>'KL TTHT CV DOT 2'!P2173</f>
        <v>0</v>
      </c>
      <c r="N2174" s="574">
        <f>'KL TTHT CV DOT 2'!Q2173</f>
        <v>0</v>
      </c>
      <c r="O2174" s="574">
        <f t="shared" si="2088"/>
        <v>0</v>
      </c>
      <c r="P2174" s="550">
        <f t="shared" si="2047"/>
        <v>0</v>
      </c>
      <c r="Q2174" s="62"/>
      <c r="R2174" s="62"/>
      <c r="S2174" s="550" t="e">
        <f>#REF!+Q2174+R2174</f>
        <v>#REF!</v>
      </c>
      <c r="T2174" s="255">
        <f t="shared" si="2089"/>
        <v>0</v>
      </c>
      <c r="U2174" s="255">
        <f t="shared" si="2090"/>
        <v>0</v>
      </c>
      <c r="V2174" s="255">
        <f t="shared" si="2041"/>
        <v>0</v>
      </c>
      <c r="W2174" s="255">
        <f t="shared" si="2091"/>
        <v>0</v>
      </c>
      <c r="X2174" s="255">
        <f t="shared" si="2092"/>
        <v>0</v>
      </c>
      <c r="Y2174" s="255">
        <f t="shared" si="2093"/>
        <v>0</v>
      </c>
      <c r="Z2174" s="255">
        <f t="shared" si="2094"/>
        <v>0</v>
      </c>
      <c r="AA2174" s="990"/>
    </row>
    <row r="2175" spans="1:27" s="399" customFormat="1" outlineLevel="3">
      <c r="A2175" s="395"/>
      <c r="B2175" s="395"/>
      <c r="C2175" s="400" t="s">
        <v>1457</v>
      </c>
      <c r="D2175" s="97">
        <v>4</v>
      </c>
      <c r="E2175" s="61">
        <v>4</v>
      </c>
      <c r="F2175" s="397" t="s">
        <v>660</v>
      </c>
      <c r="G2175" s="199">
        <v>5018000</v>
      </c>
      <c r="H2175" s="199">
        <v>61600.000000000007</v>
      </c>
      <c r="I2175" s="62">
        <f t="shared" si="2087"/>
        <v>5079600</v>
      </c>
      <c r="J2175" s="62">
        <f t="shared" si="2079"/>
        <v>20072000</v>
      </c>
      <c r="K2175" s="62">
        <f t="shared" si="2080"/>
        <v>246400.00000000003</v>
      </c>
      <c r="L2175" s="62">
        <f t="shared" si="2081"/>
        <v>20318400</v>
      </c>
      <c r="M2175" s="574">
        <f>'KL TTHT CV DOT 2'!P2174</f>
        <v>0</v>
      </c>
      <c r="N2175" s="574">
        <f>'KL TTHT CV DOT 2'!Q2174</f>
        <v>0</v>
      </c>
      <c r="O2175" s="574">
        <f t="shared" si="2088"/>
        <v>0</v>
      </c>
      <c r="P2175" s="550">
        <f t="shared" si="2047"/>
        <v>0</v>
      </c>
      <c r="Q2175" s="62"/>
      <c r="R2175" s="62"/>
      <c r="S2175" s="550" t="e">
        <f>#REF!+Q2175+R2175</f>
        <v>#REF!</v>
      </c>
      <c r="T2175" s="255">
        <f t="shared" si="2089"/>
        <v>0</v>
      </c>
      <c r="U2175" s="255">
        <f t="shared" si="2090"/>
        <v>0</v>
      </c>
      <c r="V2175" s="255">
        <f t="shared" si="2041"/>
        <v>0</v>
      </c>
      <c r="W2175" s="255">
        <f t="shared" si="2091"/>
        <v>0</v>
      </c>
      <c r="X2175" s="255">
        <f t="shared" si="2092"/>
        <v>0</v>
      </c>
      <c r="Y2175" s="255">
        <f t="shared" si="2093"/>
        <v>0</v>
      </c>
      <c r="Z2175" s="255">
        <f t="shared" si="2094"/>
        <v>0</v>
      </c>
      <c r="AA2175" s="990"/>
    </row>
    <row r="2176" spans="1:27" s="399" customFormat="1" outlineLevel="3">
      <c r="A2176" s="395"/>
      <c r="B2176" s="395"/>
      <c r="C2176" s="400" t="s">
        <v>1459</v>
      </c>
      <c r="D2176" s="97">
        <v>11</v>
      </c>
      <c r="E2176" s="61">
        <v>11</v>
      </c>
      <c r="F2176" s="397" t="s">
        <v>660</v>
      </c>
      <c r="G2176" s="199">
        <v>11003000</v>
      </c>
      <c r="H2176" s="199">
        <v>280000</v>
      </c>
      <c r="I2176" s="62">
        <f t="shared" si="2087"/>
        <v>11283000</v>
      </c>
      <c r="J2176" s="62">
        <f t="shared" si="2079"/>
        <v>121033000</v>
      </c>
      <c r="K2176" s="62">
        <f t="shared" si="2080"/>
        <v>3080000</v>
      </c>
      <c r="L2176" s="62">
        <f t="shared" si="2081"/>
        <v>124113000</v>
      </c>
      <c r="M2176" s="574">
        <f>'KL TTHT CV DOT 2'!P2175</f>
        <v>0</v>
      </c>
      <c r="N2176" s="574">
        <f>'KL TTHT CV DOT 2'!Q2175</f>
        <v>0</v>
      </c>
      <c r="O2176" s="574">
        <f t="shared" si="2088"/>
        <v>0</v>
      </c>
      <c r="P2176" s="550">
        <f t="shared" si="2047"/>
        <v>0</v>
      </c>
      <c r="Q2176" s="62"/>
      <c r="R2176" s="62"/>
      <c r="S2176" s="550" t="e">
        <f>#REF!+Q2176+R2176</f>
        <v>#REF!</v>
      </c>
      <c r="T2176" s="255">
        <f t="shared" si="2089"/>
        <v>0</v>
      </c>
      <c r="U2176" s="255">
        <f t="shared" si="2090"/>
        <v>0</v>
      </c>
      <c r="V2176" s="255">
        <f t="shared" si="2041"/>
        <v>0</v>
      </c>
      <c r="W2176" s="255">
        <f t="shared" si="2091"/>
        <v>0</v>
      </c>
      <c r="X2176" s="255">
        <f t="shared" si="2092"/>
        <v>0</v>
      </c>
      <c r="Y2176" s="255">
        <f t="shared" si="2093"/>
        <v>0</v>
      </c>
      <c r="Z2176" s="255">
        <f t="shared" si="2094"/>
        <v>0</v>
      </c>
      <c r="AA2176" s="990"/>
    </row>
    <row r="2177" spans="1:27" s="399" customFormat="1" outlineLevel="3">
      <c r="A2177" s="395"/>
      <c r="B2177" s="395"/>
      <c r="C2177" s="400" t="s">
        <v>1461</v>
      </c>
      <c r="D2177" s="97">
        <v>10</v>
      </c>
      <c r="E2177" s="61">
        <v>10</v>
      </c>
      <c r="F2177" s="397" t="s">
        <v>660</v>
      </c>
      <c r="G2177" s="199">
        <v>855000</v>
      </c>
      <c r="H2177" s="199">
        <v>88480.000000000015</v>
      </c>
      <c r="I2177" s="62">
        <f t="shared" si="2087"/>
        <v>943480</v>
      </c>
      <c r="J2177" s="62">
        <f t="shared" si="2079"/>
        <v>8550000</v>
      </c>
      <c r="K2177" s="62">
        <f t="shared" si="2080"/>
        <v>884800.00000000012</v>
      </c>
      <c r="L2177" s="62">
        <f t="shared" si="2081"/>
        <v>9434800</v>
      </c>
      <c r="M2177" s="574">
        <f>'KL TTHT CV DOT 2'!P2176</f>
        <v>0</v>
      </c>
      <c r="N2177" s="574">
        <f>'KL TTHT CV DOT 2'!Q2176</f>
        <v>0</v>
      </c>
      <c r="O2177" s="574">
        <f t="shared" si="2088"/>
        <v>0</v>
      </c>
      <c r="P2177" s="550">
        <f t="shared" si="2047"/>
        <v>0</v>
      </c>
      <c r="Q2177" s="62"/>
      <c r="R2177" s="62"/>
      <c r="S2177" s="550" t="e">
        <f>#REF!+Q2177+R2177</f>
        <v>#REF!</v>
      </c>
      <c r="T2177" s="255">
        <f t="shared" si="2089"/>
        <v>0</v>
      </c>
      <c r="U2177" s="255">
        <f t="shared" si="2090"/>
        <v>0</v>
      </c>
      <c r="V2177" s="255">
        <f t="shared" si="2041"/>
        <v>0</v>
      </c>
      <c r="W2177" s="255">
        <f t="shared" si="2091"/>
        <v>0</v>
      </c>
      <c r="X2177" s="255">
        <f t="shared" si="2092"/>
        <v>0</v>
      </c>
      <c r="Y2177" s="255">
        <f t="shared" si="2093"/>
        <v>0</v>
      </c>
      <c r="Z2177" s="255">
        <f t="shared" si="2094"/>
        <v>0</v>
      </c>
      <c r="AA2177" s="990"/>
    </row>
    <row r="2178" spans="1:27" s="399" customFormat="1" outlineLevel="3">
      <c r="A2178" s="395"/>
      <c r="B2178" s="395"/>
      <c r="C2178" s="400" t="s">
        <v>1474</v>
      </c>
      <c r="D2178" s="97">
        <v>1</v>
      </c>
      <c r="E2178" s="61">
        <v>1</v>
      </c>
      <c r="F2178" s="397" t="s">
        <v>660</v>
      </c>
      <c r="G2178" s="199">
        <v>4334000</v>
      </c>
      <c r="H2178" s="199">
        <v>380800.00000000006</v>
      </c>
      <c r="I2178" s="62">
        <f t="shared" ref="I2178:I2179" si="2095">SUM(G2178:H2178)</f>
        <v>4714800</v>
      </c>
      <c r="J2178" s="62">
        <f t="shared" si="2079"/>
        <v>4334000</v>
      </c>
      <c r="K2178" s="62">
        <f t="shared" si="2080"/>
        <v>380800.00000000006</v>
      </c>
      <c r="L2178" s="62">
        <f t="shared" si="2081"/>
        <v>4714800</v>
      </c>
      <c r="M2178" s="574">
        <f>'KL TTHT CV DOT 2'!P2177</f>
        <v>0</v>
      </c>
      <c r="N2178" s="574">
        <f>'KL TTHT CV DOT 2'!Q2177</f>
        <v>0</v>
      </c>
      <c r="O2178" s="574">
        <f t="shared" si="2088"/>
        <v>0</v>
      </c>
      <c r="P2178" s="550">
        <f t="shared" si="2047"/>
        <v>0</v>
      </c>
      <c r="Q2178" s="62"/>
      <c r="R2178" s="62"/>
      <c r="S2178" s="550" t="e">
        <f>#REF!+Q2178+R2178</f>
        <v>#REF!</v>
      </c>
      <c r="T2178" s="255">
        <f t="shared" si="2089"/>
        <v>0</v>
      </c>
      <c r="U2178" s="255">
        <f t="shared" si="2090"/>
        <v>0</v>
      </c>
      <c r="V2178" s="255">
        <f t="shared" si="2041"/>
        <v>0</v>
      </c>
      <c r="W2178" s="255">
        <f t="shared" si="2091"/>
        <v>0</v>
      </c>
      <c r="X2178" s="255">
        <f t="shared" si="2092"/>
        <v>0</v>
      </c>
      <c r="Y2178" s="255">
        <f t="shared" si="2093"/>
        <v>0</v>
      </c>
      <c r="Z2178" s="255">
        <f t="shared" si="2094"/>
        <v>0</v>
      </c>
      <c r="AA2178" s="990"/>
    </row>
    <row r="2179" spans="1:27" outlineLevel="3">
      <c r="A2179" s="137"/>
      <c r="B2179" s="137"/>
      <c r="C2179" s="138" t="s">
        <v>1475</v>
      </c>
      <c r="D2179" s="97">
        <v>1</v>
      </c>
      <c r="E2179" s="61">
        <v>1</v>
      </c>
      <c r="F2179" s="139" t="s">
        <v>660</v>
      </c>
      <c r="G2179" s="199">
        <v>3250500.0000000005</v>
      </c>
      <c r="H2179" s="199">
        <v>285600</v>
      </c>
      <c r="I2179" s="71">
        <f t="shared" si="2095"/>
        <v>3536100.0000000005</v>
      </c>
      <c r="J2179" s="71">
        <f t="shared" si="2079"/>
        <v>3250500.0000000005</v>
      </c>
      <c r="K2179" s="71">
        <f t="shared" si="2080"/>
        <v>285600</v>
      </c>
      <c r="L2179" s="71">
        <f t="shared" si="2081"/>
        <v>3536100.0000000005</v>
      </c>
      <c r="M2179" s="570">
        <f>'KL TTHT CV DOT 2'!P2178</f>
        <v>0</v>
      </c>
      <c r="N2179" s="570">
        <f>'KL TTHT CV DOT 2'!Q2178</f>
        <v>0</v>
      </c>
      <c r="O2179" s="570">
        <f t="shared" si="2088"/>
        <v>0</v>
      </c>
      <c r="P2179" s="552">
        <f t="shared" si="2047"/>
        <v>0</v>
      </c>
      <c r="Q2179" s="71"/>
      <c r="R2179" s="71"/>
      <c r="S2179" s="552" t="e">
        <f>#REF!+Q2179+R2179</f>
        <v>#REF!</v>
      </c>
      <c r="T2179" s="257">
        <f t="shared" si="2089"/>
        <v>0</v>
      </c>
      <c r="U2179" s="257">
        <f t="shared" si="2090"/>
        <v>0</v>
      </c>
      <c r="V2179" s="257">
        <f t="shared" si="2041"/>
        <v>0</v>
      </c>
      <c r="W2179" s="257">
        <f t="shared" si="2091"/>
        <v>0</v>
      </c>
      <c r="X2179" s="257">
        <f t="shared" si="2092"/>
        <v>0</v>
      </c>
      <c r="Y2179" s="257">
        <f t="shared" si="2093"/>
        <v>0</v>
      </c>
      <c r="Z2179" s="257">
        <f t="shared" si="2094"/>
        <v>0</v>
      </c>
      <c r="AA2179" s="990"/>
    </row>
    <row r="2180" spans="1:27" outlineLevel="3">
      <c r="A2180" s="137"/>
      <c r="B2180" s="137"/>
      <c r="C2180" s="138" t="s">
        <v>1469</v>
      </c>
      <c r="D2180" s="97">
        <v>2</v>
      </c>
      <c r="E2180" s="61">
        <v>2</v>
      </c>
      <c r="F2180" s="139" t="s">
        <v>660</v>
      </c>
      <c r="G2180" s="199">
        <v>1628727.2727272725</v>
      </c>
      <c r="H2180" s="199">
        <v>168000.00000000003</v>
      </c>
      <c r="I2180" s="71">
        <f t="shared" si="2087"/>
        <v>1796727.2727272725</v>
      </c>
      <c r="J2180" s="71">
        <f t="shared" si="2079"/>
        <v>3257454.5454545449</v>
      </c>
      <c r="K2180" s="71">
        <f t="shared" si="2080"/>
        <v>336000.00000000006</v>
      </c>
      <c r="L2180" s="71">
        <f t="shared" si="2081"/>
        <v>3593454.5454545449</v>
      </c>
      <c r="M2180" s="570">
        <f>'KL TTHT CV DOT 2'!P2179</f>
        <v>0</v>
      </c>
      <c r="N2180" s="570">
        <f>'KL TTHT CV DOT 2'!Q2179</f>
        <v>0</v>
      </c>
      <c r="O2180" s="570">
        <f t="shared" si="2088"/>
        <v>0</v>
      </c>
      <c r="P2180" s="552">
        <f t="shared" si="2047"/>
        <v>0</v>
      </c>
      <c r="Q2180" s="71"/>
      <c r="R2180" s="71"/>
      <c r="S2180" s="552" t="e">
        <f>#REF!+Q2180+R2180</f>
        <v>#REF!</v>
      </c>
      <c r="T2180" s="257">
        <f t="shared" si="2089"/>
        <v>0</v>
      </c>
      <c r="U2180" s="257">
        <f t="shared" si="2090"/>
        <v>0</v>
      </c>
      <c r="V2180" s="257">
        <f t="shared" si="2041"/>
        <v>0</v>
      </c>
      <c r="W2180" s="257">
        <f t="shared" si="2091"/>
        <v>0</v>
      </c>
      <c r="X2180" s="257">
        <f t="shared" si="2092"/>
        <v>0</v>
      </c>
      <c r="Y2180" s="257">
        <f t="shared" si="2093"/>
        <v>0</v>
      </c>
      <c r="Z2180" s="257">
        <f t="shared" si="2094"/>
        <v>0</v>
      </c>
      <c r="AA2180" s="990"/>
    </row>
    <row r="2181" spans="1:27" outlineLevel="3">
      <c r="A2181" s="137"/>
      <c r="B2181" s="137"/>
      <c r="C2181" s="138" t="s">
        <v>1473</v>
      </c>
      <c r="D2181" s="97">
        <v>49</v>
      </c>
      <c r="E2181" s="61">
        <v>49</v>
      </c>
      <c r="F2181" s="139" t="s">
        <v>897</v>
      </c>
      <c r="G2181" s="199">
        <v>50000</v>
      </c>
      <c r="H2181" s="199">
        <v>15000</v>
      </c>
      <c r="I2181" s="71">
        <f>SUM(G2181:H2181)</f>
        <v>65000</v>
      </c>
      <c r="J2181" s="71">
        <f>G2181*E2181</f>
        <v>2450000</v>
      </c>
      <c r="K2181" s="71">
        <f>H2181*E2181</f>
        <v>735000</v>
      </c>
      <c r="L2181" s="71">
        <f>I2181*E2181</f>
        <v>3185000</v>
      </c>
      <c r="M2181" s="570">
        <f>'KL TTHT CV DOT 2'!P2180</f>
        <v>0</v>
      </c>
      <c r="N2181" s="570">
        <f>'KL TTHT CV DOT 2'!Q2180</f>
        <v>0</v>
      </c>
      <c r="O2181" s="570">
        <f t="shared" si="2088"/>
        <v>0</v>
      </c>
      <c r="P2181" s="552">
        <f t="shared" si="2047"/>
        <v>0</v>
      </c>
      <c r="Q2181" s="71"/>
      <c r="R2181" s="71"/>
      <c r="S2181" s="552" t="e">
        <f>#REF!+Q2181+R2181</f>
        <v>#REF!</v>
      </c>
      <c r="T2181" s="257">
        <f t="shared" si="2089"/>
        <v>0</v>
      </c>
      <c r="U2181" s="257">
        <f t="shared" si="2090"/>
        <v>0</v>
      </c>
      <c r="V2181" s="257">
        <f t="shared" si="2041"/>
        <v>0</v>
      </c>
      <c r="W2181" s="257">
        <f t="shared" si="2091"/>
        <v>0</v>
      </c>
      <c r="X2181" s="257">
        <f t="shared" si="2092"/>
        <v>0</v>
      </c>
      <c r="Y2181" s="257">
        <f t="shared" si="2093"/>
        <v>0</v>
      </c>
      <c r="Z2181" s="257">
        <f t="shared" si="2094"/>
        <v>0</v>
      </c>
      <c r="AA2181" s="990"/>
    </row>
    <row r="2182" spans="1:27" s="399" customFormat="1" outlineLevel="3">
      <c r="A2182" s="395"/>
      <c r="B2182" s="395"/>
      <c r="C2182" s="400" t="s">
        <v>657</v>
      </c>
      <c r="D2182" s="97">
        <v>1</v>
      </c>
      <c r="E2182" s="61">
        <v>1</v>
      </c>
      <c r="F2182" s="397" t="s">
        <v>619</v>
      </c>
      <c r="G2182" s="62">
        <v>5469648.5</v>
      </c>
      <c r="H2182" s="62">
        <v>1640894.55</v>
      </c>
      <c r="I2182" s="62">
        <f t="shared" ref="I2182" si="2096">SUM(G2182:H2182)</f>
        <v>7110543.0499999998</v>
      </c>
      <c r="J2182" s="62">
        <f t="shared" ref="J2182" si="2097">G2182*E2182</f>
        <v>5469648.5</v>
      </c>
      <c r="K2182" s="62">
        <f t="shared" ref="K2182" si="2098">H2182*E2182</f>
        <v>1640894.55</v>
      </c>
      <c r="L2182" s="62">
        <f t="shared" ref="L2182" si="2099">I2182*E2182</f>
        <v>7110543.0499999998</v>
      </c>
      <c r="M2182" s="574">
        <f>'KL TTHT CV DOT 2'!P2181</f>
        <v>0</v>
      </c>
      <c r="N2182" s="574">
        <f>'KL TTHT CV DOT 2'!Q2181</f>
        <v>0</v>
      </c>
      <c r="O2182" s="574">
        <f t="shared" si="2088"/>
        <v>0</v>
      </c>
      <c r="P2182" s="550">
        <f t="shared" si="2047"/>
        <v>0</v>
      </c>
      <c r="Q2182" s="62"/>
      <c r="R2182" s="62"/>
      <c r="S2182" s="550" t="e">
        <f>#REF!+Q2182+R2182</f>
        <v>#REF!</v>
      </c>
      <c r="T2182" s="255">
        <f t="shared" si="2089"/>
        <v>0</v>
      </c>
      <c r="U2182" s="255">
        <f t="shared" si="2090"/>
        <v>0</v>
      </c>
      <c r="V2182" s="255">
        <f t="shared" si="2041"/>
        <v>0</v>
      </c>
      <c r="W2182" s="255">
        <f t="shared" si="2091"/>
        <v>0</v>
      </c>
      <c r="X2182" s="255">
        <f t="shared" si="2092"/>
        <v>0</v>
      </c>
      <c r="Y2182" s="255">
        <f t="shared" si="2093"/>
        <v>0</v>
      </c>
      <c r="Z2182" s="255">
        <f t="shared" si="2094"/>
        <v>0</v>
      </c>
      <c r="AA2182" s="990"/>
    </row>
    <row r="2183" spans="1:27" outlineLevel="2">
      <c r="A2183" s="137"/>
      <c r="B2183" s="137"/>
      <c r="C2183" s="138"/>
      <c r="D2183" s="97"/>
      <c r="E2183" s="61"/>
      <c r="F2183" s="139"/>
      <c r="G2183" s="71"/>
      <c r="H2183" s="71"/>
      <c r="I2183" s="71"/>
      <c r="J2183" s="71"/>
      <c r="K2183" s="71"/>
      <c r="L2183" s="62"/>
      <c r="M2183" s="574">
        <f>'KL TTHT CV DOT 2'!P2182</f>
        <v>0</v>
      </c>
      <c r="N2183" s="574">
        <f>'KL TTHT CV DOT 2'!Q2182</f>
        <v>0</v>
      </c>
      <c r="O2183" s="574">
        <f t="shared" si="2088"/>
        <v>0</v>
      </c>
      <c r="P2183" s="550">
        <f t="shared" si="2047"/>
        <v>0</v>
      </c>
      <c r="Q2183" s="62"/>
      <c r="R2183" s="62"/>
      <c r="S2183" s="550" t="e">
        <f>#REF!+Q2183+R2183</f>
        <v>#REF!</v>
      </c>
      <c r="T2183" s="255">
        <f t="shared" si="2089"/>
        <v>0</v>
      </c>
      <c r="U2183" s="255">
        <f t="shared" si="2090"/>
        <v>0</v>
      </c>
      <c r="V2183" s="255">
        <f t="shared" si="2041"/>
        <v>0</v>
      </c>
      <c r="W2183" s="255">
        <f t="shared" si="2091"/>
        <v>0</v>
      </c>
      <c r="X2183" s="255">
        <f t="shared" si="2092"/>
        <v>0</v>
      </c>
      <c r="Y2183" s="255">
        <f t="shared" si="2093"/>
        <v>0</v>
      </c>
      <c r="Z2183" s="255">
        <f t="shared" si="2094"/>
        <v>0</v>
      </c>
      <c r="AA2183" s="990"/>
    </row>
    <row r="2184" spans="1:27" ht="15.6">
      <c r="A2184" s="141" t="s">
        <v>41</v>
      </c>
      <c r="B2184" s="141"/>
      <c r="C2184" s="142" t="s">
        <v>42</v>
      </c>
      <c r="D2184" s="143"/>
      <c r="E2184" s="445"/>
      <c r="F2184" s="143"/>
      <c r="G2184" s="477"/>
      <c r="H2184" s="477"/>
      <c r="I2184" s="68"/>
      <c r="J2184" s="68"/>
      <c r="K2184" s="68"/>
      <c r="L2184" s="68">
        <f>SUBTOTAL(9,L2185:L2185)</f>
        <v>0</v>
      </c>
      <c r="M2184" s="580">
        <f>'KL TTHT CV DOT 2'!P2183</f>
        <v>0</v>
      </c>
      <c r="N2184" s="580">
        <f>'KL TTHT CV DOT 2'!Q2183</f>
        <v>0</v>
      </c>
      <c r="O2184" s="580">
        <f t="shared" si="2088"/>
        <v>0</v>
      </c>
      <c r="P2184" s="886">
        <f t="shared" si="2047"/>
        <v>0</v>
      </c>
      <c r="Q2184" s="68"/>
      <c r="R2184" s="68"/>
      <c r="S2184" s="886" t="e">
        <f>#REF!+Q2184+R2184</f>
        <v>#REF!</v>
      </c>
      <c r="T2184" s="256"/>
      <c r="U2184" s="256"/>
      <c r="V2184" s="256">
        <f>SUBTOTAL(9,V2185:V2185)</f>
        <v>0</v>
      </c>
      <c r="W2184" s="256"/>
      <c r="X2184" s="256"/>
      <c r="Y2184" s="256">
        <f>SUBTOTAL(9,Y2185:Y2185)</f>
        <v>0</v>
      </c>
      <c r="Z2184" s="256">
        <f>SUBTOTAL(9,Z2185:Z2185)</f>
        <v>0</v>
      </c>
      <c r="AA2184" s="999"/>
    </row>
    <row r="2185" spans="1:27">
      <c r="A2185" s="146"/>
      <c r="B2185" s="146"/>
      <c r="C2185" s="147"/>
      <c r="D2185" s="148"/>
      <c r="E2185" s="446"/>
      <c r="F2185" s="148"/>
      <c r="G2185" s="82"/>
      <c r="H2185" s="82"/>
      <c r="I2185" s="82"/>
      <c r="J2185" s="82"/>
      <c r="K2185" s="82"/>
      <c r="L2185" s="62"/>
      <c r="M2185" s="574">
        <f>'KL TTHT CV DOT 2'!P2184</f>
        <v>0</v>
      </c>
      <c r="N2185" s="574">
        <f>'KL TTHT CV DOT 2'!Q2184</f>
        <v>0</v>
      </c>
      <c r="O2185" s="574">
        <f t="shared" si="2088"/>
        <v>0</v>
      </c>
      <c r="P2185" s="550">
        <f t="shared" si="2047"/>
        <v>0</v>
      </c>
      <c r="Q2185" s="62"/>
      <c r="R2185" s="62"/>
      <c r="S2185" s="550" t="e">
        <f>#REF!+Q2185+R2185</f>
        <v>#REF!</v>
      </c>
      <c r="T2185" s="266"/>
      <c r="U2185" s="266"/>
      <c r="V2185" s="255"/>
      <c r="W2185" s="266"/>
      <c r="X2185" s="266"/>
      <c r="Y2185" s="255"/>
      <c r="Z2185" s="255"/>
      <c r="AA2185" s="990"/>
    </row>
    <row r="2186" spans="1:27" ht="15.6">
      <c r="A2186" s="141" t="s">
        <v>43</v>
      </c>
      <c r="B2186" s="141"/>
      <c r="C2186" s="142" t="s">
        <v>44</v>
      </c>
      <c r="D2186" s="143"/>
      <c r="E2186" s="445"/>
      <c r="F2186" s="143"/>
      <c r="G2186" s="477"/>
      <c r="H2186" s="477"/>
      <c r="I2186" s="68"/>
      <c r="J2186" s="68">
        <f t="shared" ref="J2186:K2186" si="2100">SUBTOTAL(9,J2187:J2200)</f>
        <v>36457255.92727273</v>
      </c>
      <c r="K2186" s="68">
        <f t="shared" si="2100"/>
        <v>16528783.25818182</v>
      </c>
      <c r="L2186" s="68">
        <f>SUBTOTAL(9,L2187:L2200)</f>
        <v>52986039.18545454</v>
      </c>
      <c r="M2186" s="580">
        <f>'KL TTHT CV DOT 2'!P2185</f>
        <v>0</v>
      </c>
      <c r="N2186" s="580">
        <f>'KL TTHT CV DOT 2'!Q2185</f>
        <v>0</v>
      </c>
      <c r="O2186" s="580">
        <f t="shared" si="2088"/>
        <v>0</v>
      </c>
      <c r="P2186" s="886">
        <f t="shared" si="2047"/>
        <v>0</v>
      </c>
      <c r="Q2186" s="68"/>
      <c r="R2186" s="68"/>
      <c r="S2186" s="886" t="e">
        <f>#REF!+Q2186+R2186</f>
        <v>#REF!</v>
      </c>
      <c r="T2186" s="256">
        <f t="shared" ref="T2186:U2186" si="2101">SUBTOTAL(9,T2187:T2200)</f>
        <v>0</v>
      </c>
      <c r="U2186" s="256">
        <f t="shared" si="2101"/>
        <v>0</v>
      </c>
      <c r="V2186" s="256">
        <f>SUBTOTAL(9,V2187:V2200)</f>
        <v>0</v>
      </c>
      <c r="W2186" s="256">
        <f t="shared" ref="W2186:X2186" si="2102">SUBTOTAL(9,W2187:W2200)</f>
        <v>5603179.2218181817</v>
      </c>
      <c r="X2186" s="256">
        <f t="shared" si="2102"/>
        <v>1789020.9305454548</v>
      </c>
      <c r="Y2186" s="256">
        <f>SUBTOTAL(9,Y2187:Y2200)</f>
        <v>7392200.1523636356</v>
      </c>
      <c r="Z2186" s="256">
        <f>SUBTOTAL(9,Z2187:Z2200)</f>
        <v>7392200.1523636356</v>
      </c>
      <c r="AA2186" s="999"/>
    </row>
    <row r="2187" spans="1:27">
      <c r="A2187" s="146"/>
      <c r="B2187" s="146"/>
      <c r="C2187" s="147"/>
      <c r="D2187" s="99"/>
      <c r="E2187" s="80"/>
      <c r="F2187" s="148"/>
      <c r="G2187" s="82"/>
      <c r="H2187" s="82"/>
      <c r="I2187" s="82"/>
      <c r="J2187" s="82"/>
      <c r="K2187" s="82"/>
      <c r="L2187" s="62"/>
      <c r="M2187" s="574">
        <f>'KL TTHT CV DOT 2'!P2186</f>
        <v>0</v>
      </c>
      <c r="N2187" s="574">
        <f>'KL TTHT CV DOT 2'!Q2186</f>
        <v>0</v>
      </c>
      <c r="O2187" s="574">
        <f t="shared" si="2088"/>
        <v>0</v>
      </c>
      <c r="P2187" s="550">
        <f t="shared" si="2047"/>
        <v>0</v>
      </c>
      <c r="Q2187" s="62"/>
      <c r="R2187" s="62"/>
      <c r="S2187" s="550" t="e">
        <f>#REF!+Q2187+R2187</f>
        <v>#REF!</v>
      </c>
      <c r="T2187" s="255">
        <f>M2187*J2187</f>
        <v>0</v>
      </c>
      <c r="U2187" s="255">
        <f>M2187*K2187</f>
        <v>0</v>
      </c>
      <c r="V2187" s="255">
        <f t="shared" si="2041"/>
        <v>0</v>
      </c>
      <c r="W2187" s="255">
        <f>J2187*N2187</f>
        <v>0</v>
      </c>
      <c r="X2187" s="255">
        <f>K2187*N2187</f>
        <v>0</v>
      </c>
      <c r="Y2187" s="255">
        <f t="shared" ref="Y2187" si="2103">W2187+X2187</f>
        <v>0</v>
      </c>
      <c r="Z2187" s="255">
        <f>V2187+Y2187</f>
        <v>0</v>
      </c>
      <c r="AA2187" s="990"/>
    </row>
    <row r="2188" spans="1:27" outlineLevel="1">
      <c r="A2188" s="149" t="s">
        <v>335</v>
      </c>
      <c r="B2188" s="149"/>
      <c r="C2188" s="150" t="s">
        <v>336</v>
      </c>
      <c r="D2188" s="151"/>
      <c r="E2188" s="448"/>
      <c r="F2188" s="151"/>
      <c r="G2188" s="75"/>
      <c r="H2188" s="75"/>
      <c r="I2188" s="75"/>
      <c r="J2188" s="75">
        <f>SUBTOTAL(9,J2189:J2200)</f>
        <v>36457255.92727273</v>
      </c>
      <c r="K2188" s="75">
        <f>SUBTOTAL(9,K2189:K2200)</f>
        <v>16528783.25818182</v>
      </c>
      <c r="L2188" s="75">
        <f>SUBTOTAL(9,L2189:L2200)</f>
        <v>52986039.18545454</v>
      </c>
      <c r="M2188" s="571">
        <f>'KL TTHT CV DOT 2'!P2187</f>
        <v>0</v>
      </c>
      <c r="N2188" s="571">
        <f>'KL TTHT CV DOT 2'!Q2187</f>
        <v>0</v>
      </c>
      <c r="O2188" s="571">
        <f t="shared" si="2088"/>
        <v>0</v>
      </c>
      <c r="P2188" s="555">
        <f t="shared" si="2047"/>
        <v>0</v>
      </c>
      <c r="Q2188" s="75"/>
      <c r="R2188" s="75"/>
      <c r="S2188" s="555" t="e">
        <f>#REF!+Q2188+R2188</f>
        <v>#REF!</v>
      </c>
      <c r="T2188" s="259">
        <f t="shared" ref="T2188:Z2188" si="2104">SUBTOTAL(9,T2189:T2200)</f>
        <v>0</v>
      </c>
      <c r="U2188" s="259">
        <f t="shared" si="2104"/>
        <v>0</v>
      </c>
      <c r="V2188" s="259">
        <f t="shared" si="2104"/>
        <v>0</v>
      </c>
      <c r="W2188" s="259">
        <f t="shared" si="2104"/>
        <v>5603179.2218181817</v>
      </c>
      <c r="X2188" s="259">
        <f t="shared" si="2104"/>
        <v>1789020.9305454548</v>
      </c>
      <c r="Y2188" s="259">
        <f t="shared" si="2104"/>
        <v>7392200.1523636356</v>
      </c>
      <c r="Z2188" s="259">
        <f t="shared" si="2104"/>
        <v>7392200.1523636356</v>
      </c>
      <c r="AA2188" s="988"/>
    </row>
    <row r="2189" spans="1:27" outlineLevel="2">
      <c r="A2189" s="137" t="s">
        <v>337</v>
      </c>
      <c r="B2189" s="137"/>
      <c r="C2189" s="138" t="s">
        <v>338</v>
      </c>
      <c r="D2189" s="97">
        <v>1</v>
      </c>
      <c r="E2189" s="61">
        <v>1</v>
      </c>
      <c r="F2189" s="139" t="s">
        <v>10</v>
      </c>
      <c r="G2189" s="71"/>
      <c r="H2189" s="71"/>
      <c r="I2189" s="71"/>
      <c r="J2189" s="62">
        <f t="shared" ref="J2189:K2189" si="2105">SUBTOTAL(9,J2190:J2200)</f>
        <v>36457255.92727273</v>
      </c>
      <c r="K2189" s="62">
        <f t="shared" si="2105"/>
        <v>16528783.25818182</v>
      </c>
      <c r="L2189" s="62">
        <f>SUBTOTAL(9,L2190:L2200)</f>
        <v>52986039.18545454</v>
      </c>
      <c r="M2189" s="574">
        <f>'KL TTHT CV DOT 2'!P2188</f>
        <v>0</v>
      </c>
      <c r="N2189" s="574">
        <f>'KL TTHT CV DOT 2'!Q2188</f>
        <v>0</v>
      </c>
      <c r="O2189" s="574">
        <f t="shared" si="2088"/>
        <v>0</v>
      </c>
      <c r="P2189" s="550">
        <f t="shared" si="2047"/>
        <v>0</v>
      </c>
      <c r="Q2189" s="62"/>
      <c r="R2189" s="62"/>
      <c r="S2189" s="550" t="e">
        <f>#REF!+Q2189+R2189</f>
        <v>#REF!</v>
      </c>
      <c r="T2189" s="255">
        <f t="shared" ref="T2189:U2189" si="2106">SUBTOTAL(9,T2190:T2200)</f>
        <v>0</v>
      </c>
      <c r="U2189" s="255">
        <f t="shared" si="2106"/>
        <v>0</v>
      </c>
      <c r="V2189" s="255">
        <f>SUBTOTAL(9,V2190:V2200)</f>
        <v>0</v>
      </c>
      <c r="W2189" s="255">
        <f t="shared" ref="W2189:X2189" si="2107">SUBTOTAL(9,W2190:W2200)</f>
        <v>5603179.2218181817</v>
      </c>
      <c r="X2189" s="255">
        <f t="shared" si="2107"/>
        <v>1789020.9305454548</v>
      </c>
      <c r="Y2189" s="255">
        <f>SUBTOTAL(9,Y2190:Y2200)</f>
        <v>7392200.1523636356</v>
      </c>
      <c r="Z2189" s="255">
        <f>SUBTOTAL(9,Z2190:Z2200)</f>
        <v>7392200.1523636356</v>
      </c>
      <c r="AA2189" s="990"/>
    </row>
    <row r="2190" spans="1:27" outlineLevel="2">
      <c r="A2190" s="137"/>
      <c r="B2190" s="137"/>
      <c r="C2190" s="138" t="s">
        <v>1476</v>
      </c>
      <c r="D2190" s="97">
        <v>12</v>
      </c>
      <c r="E2190" s="61">
        <v>15</v>
      </c>
      <c r="F2190" s="139" t="s">
        <v>624</v>
      </c>
      <c r="G2190" s="199">
        <v>356616</v>
      </c>
      <c r="H2190" s="199">
        <v>71941.40800000001</v>
      </c>
      <c r="I2190" s="71">
        <f t="shared" ref="I2190:I2198" si="2108">SUM(G2190:H2190)</f>
        <v>428557.408</v>
      </c>
      <c r="J2190" s="71">
        <f t="shared" ref="J2190:J2199" si="2109">G2190*E2190</f>
        <v>5349240</v>
      </c>
      <c r="K2190" s="71">
        <f t="shared" ref="K2190:K2199" si="2110">H2190*E2190</f>
        <v>1079121.1200000001</v>
      </c>
      <c r="L2190" s="71">
        <f t="shared" ref="L2190:L2199" si="2111">I2190*E2190</f>
        <v>6428361.1200000001</v>
      </c>
      <c r="M2190" s="579">
        <f>'KL TTHT CV DOT 2'!P2189</f>
        <v>0</v>
      </c>
      <c r="N2190" s="570">
        <f>'KL TTHT CV DOT 2'!Q2189</f>
        <v>0.5</v>
      </c>
      <c r="O2190" s="570">
        <f t="shared" si="2088"/>
        <v>0.5</v>
      </c>
      <c r="P2190" s="552"/>
      <c r="Q2190" s="71"/>
      <c r="R2190" s="71"/>
      <c r="S2190" s="552" t="e">
        <f>#REF!+Q2190+R2190</f>
        <v>#REF!</v>
      </c>
      <c r="T2190" s="257">
        <f t="shared" ref="T2190:T2200" si="2112">M2190*J2190</f>
        <v>0</v>
      </c>
      <c r="U2190" s="257">
        <f t="shared" ref="U2190:U2200" si="2113">M2190*K2190</f>
        <v>0</v>
      </c>
      <c r="V2190" s="257">
        <f t="shared" si="2041"/>
        <v>0</v>
      </c>
      <c r="W2190" s="257">
        <f>J2190*N2190</f>
        <v>2674620</v>
      </c>
      <c r="X2190" s="257">
        <f t="shared" ref="X2190:X2200" si="2114">K2190*N2190</f>
        <v>539560.56000000006</v>
      </c>
      <c r="Y2190" s="257">
        <f t="shared" ref="Y2190:Y2200" si="2115">W2190+X2190</f>
        <v>3214180.56</v>
      </c>
      <c r="Z2190" s="257">
        <f t="shared" ref="Z2190:Z2200" si="2116">V2190+Y2190</f>
        <v>3214180.56</v>
      </c>
      <c r="AA2190" s="990"/>
    </row>
    <row r="2191" spans="1:27" outlineLevel="2">
      <c r="A2191" s="137"/>
      <c r="B2191" s="137"/>
      <c r="C2191" s="138" t="s">
        <v>1477</v>
      </c>
      <c r="D2191" s="97">
        <v>92</v>
      </c>
      <c r="E2191" s="61">
        <v>112</v>
      </c>
      <c r="F2191" s="139" t="s">
        <v>624</v>
      </c>
      <c r="G2191" s="199">
        <v>93225.600000000006</v>
      </c>
      <c r="H2191" s="199">
        <v>42504.000000000007</v>
      </c>
      <c r="I2191" s="71">
        <f t="shared" si="2108"/>
        <v>135729.60000000001</v>
      </c>
      <c r="J2191" s="71">
        <f t="shared" si="2109"/>
        <v>10441267.200000001</v>
      </c>
      <c r="K2191" s="71">
        <f t="shared" si="2110"/>
        <v>4760448.0000000009</v>
      </c>
      <c r="L2191" s="71">
        <f t="shared" si="2111"/>
        <v>15201715.200000001</v>
      </c>
      <c r="M2191" s="579">
        <f>'KL TTHT CV DOT 2'!P2190</f>
        <v>0</v>
      </c>
      <c r="N2191" s="570">
        <f>'KL TTHT CV DOT 2'!Q2190</f>
        <v>0.15</v>
      </c>
      <c r="O2191" s="570">
        <f t="shared" si="2088"/>
        <v>0.15</v>
      </c>
      <c r="P2191" s="552"/>
      <c r="Q2191" s="71"/>
      <c r="R2191" s="71"/>
      <c r="S2191" s="552" t="e">
        <f>#REF!+Q2191+R2191</f>
        <v>#REF!</v>
      </c>
      <c r="T2191" s="257">
        <f t="shared" si="2112"/>
        <v>0</v>
      </c>
      <c r="U2191" s="257">
        <f t="shared" si="2113"/>
        <v>0</v>
      </c>
      <c r="V2191" s="257">
        <f t="shared" si="2041"/>
        <v>0</v>
      </c>
      <c r="W2191" s="257">
        <f t="shared" ref="W2191:W2200" si="2117">J2191*N2191</f>
        <v>1566190.08</v>
      </c>
      <c r="X2191" s="257">
        <f t="shared" si="2114"/>
        <v>714067.20000000007</v>
      </c>
      <c r="Y2191" s="257">
        <f t="shared" si="2115"/>
        <v>2280257.2800000003</v>
      </c>
      <c r="Z2191" s="257">
        <f t="shared" si="2116"/>
        <v>2280257.2800000003</v>
      </c>
      <c r="AA2191" s="990"/>
    </row>
    <row r="2192" spans="1:27" s="11" customFormat="1" outlineLevel="2">
      <c r="A2192" s="192"/>
      <c r="B2192" s="192"/>
      <c r="C2192" s="193" t="s">
        <v>1478</v>
      </c>
      <c r="D2192" s="194">
        <v>59</v>
      </c>
      <c r="E2192" s="358">
        <v>55</v>
      </c>
      <c r="F2192" s="195" t="s">
        <v>624</v>
      </c>
      <c r="G2192" s="199">
        <v>29858.400000000001</v>
      </c>
      <c r="H2192" s="199">
        <v>24884.160000000003</v>
      </c>
      <c r="I2192" s="199">
        <f t="shared" si="2108"/>
        <v>54742.560000000005</v>
      </c>
      <c r="J2192" s="199">
        <f t="shared" si="2109"/>
        <v>1642212</v>
      </c>
      <c r="K2192" s="199">
        <f t="shared" si="2110"/>
        <v>1368628.8000000003</v>
      </c>
      <c r="L2192" s="199">
        <f t="shared" si="2111"/>
        <v>3010840.8000000003</v>
      </c>
      <c r="M2192" s="579">
        <f>'KL TTHT CV DOT 2'!P2191</f>
        <v>0</v>
      </c>
      <c r="N2192" s="579">
        <f>'KL TTHT CV DOT 2'!Q2191</f>
        <v>0.15</v>
      </c>
      <c r="O2192" s="579">
        <f t="shared" si="2088"/>
        <v>0.15</v>
      </c>
      <c r="P2192" s="554"/>
      <c r="Q2192" s="199"/>
      <c r="R2192" s="199"/>
      <c r="S2192" s="554" t="e">
        <f>#REF!+Q2192+R2192</f>
        <v>#REF!</v>
      </c>
      <c r="T2192" s="257">
        <f t="shared" si="2112"/>
        <v>0</v>
      </c>
      <c r="U2192" s="265">
        <f t="shared" si="2113"/>
        <v>0</v>
      </c>
      <c r="V2192" s="265">
        <f t="shared" ref="V2192:V2254" si="2118">T2192+U2192</f>
        <v>0</v>
      </c>
      <c r="W2192" s="257">
        <f t="shared" si="2117"/>
        <v>246331.8</v>
      </c>
      <c r="X2192" s="265">
        <f t="shared" si="2114"/>
        <v>205294.32000000004</v>
      </c>
      <c r="Y2192" s="265">
        <f t="shared" si="2115"/>
        <v>451626.12</v>
      </c>
      <c r="Z2192" s="265">
        <f t="shared" si="2116"/>
        <v>451626.12</v>
      </c>
      <c r="AA2192" s="990"/>
    </row>
    <row r="2193" spans="1:27" s="11" customFormat="1" outlineLevel="2">
      <c r="A2193" s="192"/>
      <c r="B2193" s="192"/>
      <c r="C2193" s="193" t="s">
        <v>1479</v>
      </c>
      <c r="D2193" s="194">
        <v>8</v>
      </c>
      <c r="E2193" s="358">
        <v>8</v>
      </c>
      <c r="F2193" s="195" t="s">
        <v>660</v>
      </c>
      <c r="G2193" s="199">
        <v>106423.2</v>
      </c>
      <c r="H2193" s="199">
        <v>28000.000000000004</v>
      </c>
      <c r="I2193" s="199">
        <f t="shared" si="2108"/>
        <v>134423.20000000001</v>
      </c>
      <c r="J2193" s="199">
        <f t="shared" si="2109"/>
        <v>851385.6</v>
      </c>
      <c r="K2193" s="199">
        <f t="shared" si="2110"/>
        <v>224000.00000000003</v>
      </c>
      <c r="L2193" s="199">
        <f t="shared" si="2111"/>
        <v>1075385.6000000001</v>
      </c>
      <c r="M2193" s="579">
        <f>'KL TTHT CV DOT 2'!P2192</f>
        <v>0</v>
      </c>
      <c r="N2193" s="579">
        <f>'KL TTHT CV DOT 2'!Q2192</f>
        <v>0.15</v>
      </c>
      <c r="O2193" s="579">
        <f t="shared" si="2088"/>
        <v>0.15</v>
      </c>
      <c r="P2193" s="554"/>
      <c r="Q2193" s="199"/>
      <c r="R2193" s="199"/>
      <c r="S2193" s="554" t="e">
        <f>#REF!+Q2193+R2193</f>
        <v>#REF!</v>
      </c>
      <c r="T2193" s="257">
        <f t="shared" si="2112"/>
        <v>0</v>
      </c>
      <c r="U2193" s="265">
        <f t="shared" si="2113"/>
        <v>0</v>
      </c>
      <c r="V2193" s="265">
        <f t="shared" si="2118"/>
        <v>0</v>
      </c>
      <c r="W2193" s="257">
        <f t="shared" si="2117"/>
        <v>127707.84</v>
      </c>
      <c r="X2193" s="265">
        <f t="shared" si="2114"/>
        <v>33600</v>
      </c>
      <c r="Y2193" s="265">
        <f t="shared" si="2115"/>
        <v>161307.84</v>
      </c>
      <c r="Z2193" s="265">
        <f t="shared" si="2116"/>
        <v>161307.84</v>
      </c>
      <c r="AA2193" s="990"/>
    </row>
    <row r="2194" spans="1:27" s="11" customFormat="1" outlineLevel="2">
      <c r="A2194" s="192"/>
      <c r="B2194" s="192"/>
      <c r="C2194" s="193" t="s">
        <v>1480</v>
      </c>
      <c r="D2194" s="194">
        <v>8</v>
      </c>
      <c r="E2194" s="358">
        <v>8</v>
      </c>
      <c r="F2194" s="195" t="s">
        <v>660</v>
      </c>
      <c r="G2194" s="199">
        <v>231000.00000000003</v>
      </c>
      <c r="H2194" s="199">
        <v>50400.000000000007</v>
      </c>
      <c r="I2194" s="199">
        <f t="shared" si="2108"/>
        <v>281400.00000000006</v>
      </c>
      <c r="J2194" s="199">
        <f t="shared" si="2109"/>
        <v>1848000.0000000002</v>
      </c>
      <c r="K2194" s="199">
        <f t="shared" si="2110"/>
        <v>403200.00000000006</v>
      </c>
      <c r="L2194" s="199">
        <f t="shared" si="2111"/>
        <v>2251200.0000000005</v>
      </c>
      <c r="M2194" s="579">
        <f>'KL TTHT CV DOT 2'!P2193</f>
        <v>0</v>
      </c>
      <c r="N2194" s="579">
        <f>'KL TTHT CV DOT 2'!Q2193</f>
        <v>0</v>
      </c>
      <c r="O2194" s="579">
        <f t="shared" si="2088"/>
        <v>0</v>
      </c>
      <c r="P2194" s="554">
        <f t="shared" ref="P2194:P2255" si="2119">M2194+N2194+O2194</f>
        <v>0</v>
      </c>
      <c r="Q2194" s="199"/>
      <c r="R2194" s="199"/>
      <c r="S2194" s="554" t="e">
        <f>#REF!+Q2194+R2194</f>
        <v>#REF!</v>
      </c>
      <c r="T2194" s="265">
        <f t="shared" si="2112"/>
        <v>0</v>
      </c>
      <c r="U2194" s="265">
        <f t="shared" si="2113"/>
        <v>0</v>
      </c>
      <c r="V2194" s="265">
        <f t="shared" si="2118"/>
        <v>0</v>
      </c>
      <c r="W2194" s="265">
        <f t="shared" si="2117"/>
        <v>0</v>
      </c>
      <c r="X2194" s="265">
        <f t="shared" si="2114"/>
        <v>0</v>
      </c>
      <c r="Y2194" s="265">
        <f t="shared" si="2115"/>
        <v>0</v>
      </c>
      <c r="Z2194" s="265">
        <f t="shared" si="2116"/>
        <v>0</v>
      </c>
      <c r="AA2194" s="990"/>
    </row>
    <row r="2195" spans="1:27" s="11" customFormat="1" outlineLevel="2">
      <c r="A2195" s="192"/>
      <c r="B2195" s="192"/>
      <c r="C2195" s="193" t="s">
        <v>1482</v>
      </c>
      <c r="D2195" s="194">
        <v>8</v>
      </c>
      <c r="E2195" s="358">
        <v>8</v>
      </c>
      <c r="F2195" s="195" t="s">
        <v>660</v>
      </c>
      <c r="G2195" s="199">
        <v>855000</v>
      </c>
      <c r="H2195" s="199">
        <v>88480.000000000015</v>
      </c>
      <c r="I2195" s="199">
        <f t="shared" si="2108"/>
        <v>943480</v>
      </c>
      <c r="J2195" s="199">
        <f t="shared" si="2109"/>
        <v>6840000</v>
      </c>
      <c r="K2195" s="199">
        <f t="shared" si="2110"/>
        <v>707840.00000000012</v>
      </c>
      <c r="L2195" s="199">
        <f t="shared" si="2111"/>
        <v>7547840</v>
      </c>
      <c r="M2195" s="579">
        <f>'KL TTHT CV DOT 2'!P2194</f>
        <v>0</v>
      </c>
      <c r="N2195" s="579">
        <f>'KL TTHT CV DOT 2'!Q2194</f>
        <v>0</v>
      </c>
      <c r="O2195" s="579">
        <f t="shared" si="2088"/>
        <v>0</v>
      </c>
      <c r="P2195" s="554">
        <f t="shared" si="2119"/>
        <v>0</v>
      </c>
      <c r="Q2195" s="199"/>
      <c r="R2195" s="199"/>
      <c r="S2195" s="554" t="e">
        <f>#REF!+Q2195+R2195</f>
        <v>#REF!</v>
      </c>
      <c r="T2195" s="265">
        <f t="shared" si="2112"/>
        <v>0</v>
      </c>
      <c r="U2195" s="265">
        <f t="shared" si="2113"/>
        <v>0</v>
      </c>
      <c r="V2195" s="265">
        <f t="shared" si="2118"/>
        <v>0</v>
      </c>
      <c r="W2195" s="265">
        <f t="shared" si="2117"/>
        <v>0</v>
      </c>
      <c r="X2195" s="265">
        <f t="shared" si="2114"/>
        <v>0</v>
      </c>
      <c r="Y2195" s="265">
        <f t="shared" si="2115"/>
        <v>0</v>
      </c>
      <c r="Z2195" s="265">
        <f t="shared" si="2116"/>
        <v>0</v>
      </c>
      <c r="AA2195" s="990"/>
    </row>
    <row r="2196" spans="1:27" outlineLevel="2">
      <c r="A2196" s="137"/>
      <c r="B2196" s="137"/>
      <c r="C2196" s="138" t="s">
        <v>1483</v>
      </c>
      <c r="D2196" s="97">
        <v>8</v>
      </c>
      <c r="E2196" s="61">
        <v>1</v>
      </c>
      <c r="F2196" s="139" t="s">
        <v>619</v>
      </c>
      <c r="G2196" s="199">
        <v>6588863.3454545448</v>
      </c>
      <c r="H2196" s="199">
        <v>1976659.0036363634</v>
      </c>
      <c r="I2196" s="71">
        <f t="shared" si="2108"/>
        <v>8565522.3490909077</v>
      </c>
      <c r="J2196" s="71">
        <f t="shared" si="2109"/>
        <v>6588863.3454545448</v>
      </c>
      <c r="K2196" s="71">
        <f t="shared" si="2110"/>
        <v>1976659.0036363634</v>
      </c>
      <c r="L2196" s="71">
        <f t="shared" si="2111"/>
        <v>8565522.3490909077</v>
      </c>
      <c r="M2196" s="570">
        <f>'KL TTHT CV DOT 2'!P2195</f>
        <v>0</v>
      </c>
      <c r="N2196" s="570">
        <f>'KL TTHT CV DOT 2'!Q2195</f>
        <v>0.15</v>
      </c>
      <c r="O2196" s="570">
        <f t="shared" si="2088"/>
        <v>0.15</v>
      </c>
      <c r="P2196" s="552">
        <f t="shared" si="2119"/>
        <v>0.3</v>
      </c>
      <c r="Q2196" s="71"/>
      <c r="R2196" s="71"/>
      <c r="S2196" s="552" t="e">
        <f>#REF!+Q2196+R2196</f>
        <v>#REF!</v>
      </c>
      <c r="T2196" s="257">
        <f t="shared" si="2112"/>
        <v>0</v>
      </c>
      <c r="U2196" s="257">
        <f t="shared" si="2113"/>
        <v>0</v>
      </c>
      <c r="V2196" s="257">
        <f t="shared" si="2118"/>
        <v>0</v>
      </c>
      <c r="W2196" s="257">
        <f t="shared" si="2117"/>
        <v>988329.50181818171</v>
      </c>
      <c r="X2196" s="257">
        <f t="shared" si="2114"/>
        <v>296498.85054545448</v>
      </c>
      <c r="Y2196" s="257">
        <f t="shared" si="2115"/>
        <v>1284828.3523636363</v>
      </c>
      <c r="Z2196" s="257">
        <f t="shared" si="2116"/>
        <v>1284828.3523636363</v>
      </c>
      <c r="AA2196" s="990"/>
    </row>
    <row r="2197" spans="1:27" outlineLevel="2">
      <c r="A2197" s="137"/>
      <c r="B2197" s="137"/>
      <c r="C2197" s="138" t="s">
        <v>1103</v>
      </c>
      <c r="D2197" s="97">
        <v>15</v>
      </c>
      <c r="E2197" s="61">
        <v>18</v>
      </c>
      <c r="F2197" s="139" t="s">
        <v>1104</v>
      </c>
      <c r="G2197" s="199">
        <v>0</v>
      </c>
      <c r="H2197" s="199">
        <v>200000</v>
      </c>
      <c r="I2197" s="71">
        <f t="shared" si="2108"/>
        <v>200000</v>
      </c>
      <c r="J2197" s="71">
        <f t="shared" si="2109"/>
        <v>0</v>
      </c>
      <c r="K2197" s="71">
        <f t="shared" si="2110"/>
        <v>3600000</v>
      </c>
      <c r="L2197" s="71">
        <f t="shared" si="2111"/>
        <v>3600000</v>
      </c>
      <c r="M2197" s="570">
        <f>'KL TTHT CV DOT 2'!P2196</f>
        <v>0</v>
      </c>
      <c r="N2197" s="570">
        <f>'KL TTHT CV DOT 2'!Q2196</f>
        <v>0</v>
      </c>
      <c r="O2197" s="570">
        <f t="shared" si="2088"/>
        <v>0</v>
      </c>
      <c r="P2197" s="552">
        <f t="shared" si="2119"/>
        <v>0</v>
      </c>
      <c r="Q2197" s="71"/>
      <c r="R2197" s="71"/>
      <c r="S2197" s="552" t="e">
        <f>#REF!+Q2197+R2197</f>
        <v>#REF!</v>
      </c>
      <c r="T2197" s="257">
        <f t="shared" si="2112"/>
        <v>0</v>
      </c>
      <c r="U2197" s="257">
        <f t="shared" si="2113"/>
        <v>0</v>
      </c>
      <c r="V2197" s="257">
        <f t="shared" si="2118"/>
        <v>0</v>
      </c>
      <c r="W2197" s="257">
        <f t="shared" si="2117"/>
        <v>0</v>
      </c>
      <c r="X2197" s="257">
        <f t="shared" si="2114"/>
        <v>0</v>
      </c>
      <c r="Y2197" s="257">
        <f t="shared" si="2115"/>
        <v>0</v>
      </c>
      <c r="Z2197" s="257">
        <f t="shared" si="2116"/>
        <v>0</v>
      </c>
      <c r="AA2197" s="990"/>
    </row>
    <row r="2198" spans="1:27" outlineLevel="2">
      <c r="A2198" s="137"/>
      <c r="B2198" s="137"/>
      <c r="C2198" s="138" t="s">
        <v>1484</v>
      </c>
      <c r="D2198" s="97">
        <v>1</v>
      </c>
      <c r="E2198" s="61">
        <v>1</v>
      </c>
      <c r="F2198" s="139" t="s">
        <v>619</v>
      </c>
      <c r="G2198" s="199">
        <v>2196287.7818181817</v>
      </c>
      <c r="H2198" s="199">
        <v>658886.33454545448</v>
      </c>
      <c r="I2198" s="71">
        <f t="shared" si="2108"/>
        <v>2855174.1163636362</v>
      </c>
      <c r="J2198" s="71">
        <f t="shared" si="2109"/>
        <v>2196287.7818181817</v>
      </c>
      <c r="K2198" s="71">
        <f t="shared" si="2110"/>
        <v>658886.33454545448</v>
      </c>
      <c r="L2198" s="71">
        <f t="shared" si="2111"/>
        <v>2855174.1163636362</v>
      </c>
      <c r="M2198" s="570">
        <f>'KL TTHT CV DOT 2'!P2197</f>
        <v>0</v>
      </c>
      <c r="N2198" s="570">
        <f>'KL TTHT CV DOT 2'!Q2197</f>
        <v>0</v>
      </c>
      <c r="O2198" s="570">
        <f t="shared" si="2088"/>
        <v>0</v>
      </c>
      <c r="P2198" s="552">
        <f t="shared" si="2119"/>
        <v>0</v>
      </c>
      <c r="Q2198" s="71"/>
      <c r="R2198" s="71"/>
      <c r="S2198" s="552" t="e">
        <f>#REF!+Q2198+R2198</f>
        <v>#REF!</v>
      </c>
      <c r="T2198" s="257">
        <f t="shared" si="2112"/>
        <v>0</v>
      </c>
      <c r="U2198" s="257">
        <f t="shared" si="2113"/>
        <v>0</v>
      </c>
      <c r="V2198" s="257">
        <f t="shared" si="2118"/>
        <v>0</v>
      </c>
      <c r="W2198" s="257">
        <f t="shared" si="2117"/>
        <v>0</v>
      </c>
      <c r="X2198" s="257">
        <f t="shared" si="2114"/>
        <v>0</v>
      </c>
      <c r="Y2198" s="257">
        <f t="shared" si="2115"/>
        <v>0</v>
      </c>
      <c r="Z2198" s="257">
        <f t="shared" si="2116"/>
        <v>0</v>
      </c>
      <c r="AA2198" s="990"/>
    </row>
    <row r="2199" spans="1:27" outlineLevel="2">
      <c r="A2199" s="137"/>
      <c r="B2199" s="137"/>
      <c r="C2199" s="138" t="s">
        <v>1485</v>
      </c>
      <c r="D2199" s="97">
        <v>1</v>
      </c>
      <c r="E2199" s="61">
        <v>1</v>
      </c>
      <c r="F2199" s="139" t="s">
        <v>619</v>
      </c>
      <c r="G2199" s="199">
        <v>700000</v>
      </c>
      <c r="H2199" s="199">
        <v>1750000</v>
      </c>
      <c r="I2199" s="71">
        <f t="shared" ref="I2199" si="2120">SUM(G2199:H2199)</f>
        <v>2450000</v>
      </c>
      <c r="J2199" s="71">
        <f t="shared" si="2109"/>
        <v>700000</v>
      </c>
      <c r="K2199" s="71">
        <f t="shared" si="2110"/>
        <v>1750000</v>
      </c>
      <c r="L2199" s="71">
        <f t="shared" si="2111"/>
        <v>2450000</v>
      </c>
      <c r="M2199" s="570">
        <f>'KL TTHT CV DOT 2'!P2198</f>
        <v>0</v>
      </c>
      <c r="N2199" s="570">
        <f>'KL TTHT CV DOT 2'!Q2198</f>
        <v>0</v>
      </c>
      <c r="O2199" s="570">
        <f t="shared" si="2088"/>
        <v>0</v>
      </c>
      <c r="P2199" s="552">
        <f t="shared" si="2119"/>
        <v>0</v>
      </c>
      <c r="Q2199" s="71"/>
      <c r="R2199" s="71"/>
      <c r="S2199" s="552" t="e">
        <f>#REF!+Q2199+R2199</f>
        <v>#REF!</v>
      </c>
      <c r="T2199" s="257">
        <f t="shared" si="2112"/>
        <v>0</v>
      </c>
      <c r="U2199" s="257">
        <f t="shared" si="2113"/>
        <v>0</v>
      </c>
      <c r="V2199" s="257">
        <f t="shared" si="2118"/>
        <v>0</v>
      </c>
      <c r="W2199" s="257">
        <f t="shared" si="2117"/>
        <v>0</v>
      </c>
      <c r="X2199" s="257">
        <f t="shared" si="2114"/>
        <v>0</v>
      </c>
      <c r="Y2199" s="257">
        <f t="shared" si="2115"/>
        <v>0</v>
      </c>
      <c r="Z2199" s="257">
        <f t="shared" si="2116"/>
        <v>0</v>
      </c>
      <c r="AA2199" s="990"/>
    </row>
    <row r="2200" spans="1:27" outlineLevel="1">
      <c r="A2200" s="137"/>
      <c r="B2200" s="137"/>
      <c r="C2200" s="138"/>
      <c r="D2200" s="97"/>
      <c r="E2200" s="61"/>
      <c r="F2200" s="139"/>
      <c r="G2200" s="71"/>
      <c r="H2200" s="71"/>
      <c r="I2200" s="71"/>
      <c r="J2200" s="71"/>
      <c r="K2200" s="71"/>
      <c r="L2200" s="62"/>
      <c r="M2200" s="574">
        <f>'KL TTHT CV DOT 2'!P2199</f>
        <v>0</v>
      </c>
      <c r="N2200" s="574">
        <f>'KL TTHT CV DOT 2'!Q2199</f>
        <v>0</v>
      </c>
      <c r="O2200" s="574">
        <f t="shared" si="2088"/>
        <v>0</v>
      </c>
      <c r="P2200" s="550">
        <f t="shared" si="2119"/>
        <v>0</v>
      </c>
      <c r="Q2200" s="62"/>
      <c r="R2200" s="62"/>
      <c r="S2200" s="550" t="e">
        <f>#REF!+Q2200+R2200</f>
        <v>#REF!</v>
      </c>
      <c r="T2200" s="255">
        <f t="shared" si="2112"/>
        <v>0</v>
      </c>
      <c r="U2200" s="255">
        <f t="shared" si="2113"/>
        <v>0</v>
      </c>
      <c r="V2200" s="255">
        <f t="shared" si="2118"/>
        <v>0</v>
      </c>
      <c r="W2200" s="255">
        <f t="shared" si="2117"/>
        <v>0</v>
      </c>
      <c r="X2200" s="255">
        <f t="shared" si="2114"/>
        <v>0</v>
      </c>
      <c r="Y2200" s="255">
        <f t="shared" si="2115"/>
        <v>0</v>
      </c>
      <c r="Z2200" s="255">
        <f t="shared" si="2116"/>
        <v>0</v>
      </c>
      <c r="AA2200" s="990"/>
    </row>
    <row r="2201" spans="1:27" ht="15.6">
      <c r="A2201" s="141" t="s">
        <v>45</v>
      </c>
      <c r="B2201" s="141"/>
      <c r="C2201" s="142" t="s">
        <v>46</v>
      </c>
      <c r="D2201" s="143"/>
      <c r="E2201" s="445"/>
      <c r="F2201" s="143"/>
      <c r="G2201" s="477"/>
      <c r="H2201" s="477"/>
      <c r="I2201" s="68"/>
      <c r="J2201" s="68">
        <f>SUBTOTAL(9,J2202:J2309)</f>
        <v>420920023.64217305</v>
      </c>
      <c r="K2201" s="68">
        <f>SUBTOTAL(9,K2202:K2309)</f>
        <v>58959472.374057263</v>
      </c>
      <c r="L2201" s="68">
        <f>SUBTOTAL(9,L2202:L2309)</f>
        <v>479879496.01623017</v>
      </c>
      <c r="M2201" s="580">
        <f>'KL TTHT CV DOT 2'!P2200</f>
        <v>0</v>
      </c>
      <c r="N2201" s="580">
        <f>'KL TTHT CV DOT 2'!Q2200</f>
        <v>0</v>
      </c>
      <c r="O2201" s="580">
        <f t="shared" si="2088"/>
        <v>0</v>
      </c>
      <c r="P2201" s="886">
        <f t="shared" si="2119"/>
        <v>0</v>
      </c>
      <c r="Q2201" s="68"/>
      <c r="R2201" s="68"/>
      <c r="S2201" s="886" t="e">
        <f>#REF!+Q2201+R2201</f>
        <v>#REF!</v>
      </c>
      <c r="T2201" s="256">
        <f t="shared" ref="T2201:Z2201" si="2121">SUBTOTAL(9,T2202:T2309)</f>
        <v>0</v>
      </c>
      <c r="U2201" s="256">
        <f t="shared" si="2121"/>
        <v>0</v>
      </c>
      <c r="V2201" s="256">
        <f t="shared" si="2121"/>
        <v>0</v>
      </c>
      <c r="W2201" s="256">
        <f t="shared" si="2121"/>
        <v>22298652.640000001</v>
      </c>
      <c r="X2201" s="256">
        <f t="shared" si="2121"/>
        <v>3822924.4720000001</v>
      </c>
      <c r="Y2201" s="256">
        <f t="shared" si="2121"/>
        <v>26121577.112</v>
      </c>
      <c r="Z2201" s="256">
        <f t="shared" si="2121"/>
        <v>26121577.112</v>
      </c>
      <c r="AA2201" s="999"/>
    </row>
    <row r="2202" spans="1:27">
      <c r="A2202" s="146"/>
      <c r="B2202" s="146"/>
      <c r="C2202" s="147"/>
      <c r="D2202" s="148"/>
      <c r="E2202" s="446"/>
      <c r="F2202" s="148"/>
      <c r="G2202" s="82"/>
      <c r="H2202" s="82"/>
      <c r="I2202" s="82"/>
      <c r="J2202" s="82"/>
      <c r="K2202" s="82"/>
      <c r="L2202" s="62"/>
      <c r="M2202" s="574">
        <f>'KL TTHT CV DOT 2'!P2201</f>
        <v>0</v>
      </c>
      <c r="N2202" s="574">
        <f>'KL TTHT CV DOT 2'!Q2201</f>
        <v>0</v>
      </c>
      <c r="O2202" s="574">
        <f t="shared" si="2088"/>
        <v>0</v>
      </c>
      <c r="P2202" s="550">
        <f t="shared" si="2119"/>
        <v>0</v>
      </c>
      <c r="Q2202" s="62"/>
      <c r="R2202" s="62"/>
      <c r="S2202" s="550" t="e">
        <f>#REF!+Q2202+R2202</f>
        <v>#REF!</v>
      </c>
      <c r="T2202" s="266"/>
      <c r="U2202" s="266"/>
      <c r="V2202" s="255"/>
      <c r="W2202" s="266"/>
      <c r="X2202" s="266"/>
      <c r="Y2202" s="255"/>
      <c r="Z2202" s="255"/>
      <c r="AA2202" s="990"/>
    </row>
    <row r="2203" spans="1:27" outlineLevel="1">
      <c r="A2203" s="149" t="s">
        <v>402</v>
      </c>
      <c r="B2203" s="149"/>
      <c r="C2203" s="150" t="s">
        <v>336</v>
      </c>
      <c r="D2203" s="151"/>
      <c r="E2203" s="448"/>
      <c r="F2203" s="151"/>
      <c r="G2203" s="75"/>
      <c r="H2203" s="75"/>
      <c r="I2203" s="75"/>
      <c r="J2203" s="75">
        <f>SUBTOTAL(9,J2204:J2309)</f>
        <v>420920023.64217305</v>
      </c>
      <c r="K2203" s="75">
        <f>SUBTOTAL(9,K2204:K2309)</f>
        <v>58959472.374057263</v>
      </c>
      <c r="L2203" s="75">
        <f>SUBTOTAL(9,L2204:L2309)</f>
        <v>479879496.01623017</v>
      </c>
      <c r="M2203" s="571">
        <f>'KL TTHT CV DOT 2'!P2202</f>
        <v>0</v>
      </c>
      <c r="N2203" s="571">
        <f>'KL TTHT CV DOT 2'!Q2202</f>
        <v>0</v>
      </c>
      <c r="O2203" s="571">
        <f t="shared" si="2088"/>
        <v>0</v>
      </c>
      <c r="P2203" s="555">
        <f t="shared" si="2119"/>
        <v>0</v>
      </c>
      <c r="Q2203" s="75"/>
      <c r="R2203" s="75"/>
      <c r="S2203" s="555" t="e">
        <f>#REF!+Q2203+R2203</f>
        <v>#REF!</v>
      </c>
      <c r="T2203" s="259">
        <f t="shared" ref="T2203:Z2203" si="2122">SUBTOTAL(9,T2204:T2309)</f>
        <v>0</v>
      </c>
      <c r="U2203" s="259">
        <f t="shared" si="2122"/>
        <v>0</v>
      </c>
      <c r="V2203" s="259">
        <f t="shared" si="2122"/>
        <v>0</v>
      </c>
      <c r="W2203" s="259">
        <f t="shared" si="2122"/>
        <v>22298652.640000001</v>
      </c>
      <c r="X2203" s="259">
        <f t="shared" si="2122"/>
        <v>3822924.4720000001</v>
      </c>
      <c r="Y2203" s="259">
        <f t="shared" si="2122"/>
        <v>26121577.112</v>
      </c>
      <c r="Z2203" s="259">
        <f t="shared" si="2122"/>
        <v>26121577.112</v>
      </c>
      <c r="AA2203" s="988"/>
    </row>
    <row r="2204" spans="1:27" outlineLevel="1">
      <c r="A2204" s="137" t="s">
        <v>403</v>
      </c>
      <c r="B2204" s="137"/>
      <c r="C2204" s="138" t="s">
        <v>338</v>
      </c>
      <c r="D2204" s="97">
        <v>1</v>
      </c>
      <c r="E2204" s="61">
        <v>1</v>
      </c>
      <c r="F2204" s="139" t="s">
        <v>10</v>
      </c>
      <c r="G2204" s="71"/>
      <c r="H2204" s="71"/>
      <c r="I2204" s="71"/>
      <c r="J2204" s="82">
        <f>SUBTOTAL(9,J2205:J2212)</f>
        <v>16378977.600000001</v>
      </c>
      <c r="K2204" s="82">
        <f>SUBTOTAL(9,K2205:K2212)</f>
        <v>11954799.359999999</v>
      </c>
      <c r="L2204" s="82">
        <f>SUBTOTAL(9,L2205:L2212)</f>
        <v>28333776.960000001</v>
      </c>
      <c r="M2204" s="576">
        <f>'KL TTHT CV DOT 2'!P2203</f>
        <v>0</v>
      </c>
      <c r="N2204" s="576">
        <f>'KL TTHT CV DOT 2'!Q2203</f>
        <v>0</v>
      </c>
      <c r="O2204" s="576">
        <f t="shared" si="2088"/>
        <v>0</v>
      </c>
      <c r="P2204" s="553">
        <f t="shared" si="2119"/>
        <v>0</v>
      </c>
      <c r="Q2204" s="82"/>
      <c r="R2204" s="82"/>
      <c r="S2204" s="553" t="e">
        <f>#REF!+Q2204+R2204</f>
        <v>#REF!</v>
      </c>
      <c r="T2204" s="266">
        <f t="shared" ref="T2204:Z2204" si="2123">SUBTOTAL(9,T2205:T2212)</f>
        <v>0</v>
      </c>
      <c r="U2204" s="266">
        <f t="shared" si="2123"/>
        <v>0</v>
      </c>
      <c r="V2204" s="266">
        <f t="shared" si="2123"/>
        <v>0</v>
      </c>
      <c r="W2204" s="266">
        <f t="shared" si="2123"/>
        <v>2248946.6399999997</v>
      </c>
      <c r="X2204" s="266">
        <f t="shared" si="2123"/>
        <v>1747859.9040000001</v>
      </c>
      <c r="Y2204" s="266">
        <f t="shared" si="2123"/>
        <v>3996806.5439999998</v>
      </c>
      <c r="Z2204" s="266">
        <f t="shared" si="2123"/>
        <v>3996806.5439999998</v>
      </c>
      <c r="AA2204" s="988"/>
    </row>
    <row r="2205" spans="1:27" outlineLevel="2">
      <c r="A2205" s="137"/>
      <c r="B2205" s="137"/>
      <c r="C2205" s="138" t="s">
        <v>1477</v>
      </c>
      <c r="D2205" s="97">
        <v>93</v>
      </c>
      <c r="E2205" s="61">
        <v>112</v>
      </c>
      <c r="F2205" s="139" t="s">
        <v>624</v>
      </c>
      <c r="G2205" s="199">
        <v>93225.600000000006</v>
      </c>
      <c r="H2205" s="199">
        <v>42504.000000000007</v>
      </c>
      <c r="I2205" s="71">
        <f t="shared" ref="I2205:I2210" si="2124">SUM(G2205:H2205)</f>
        <v>135729.60000000001</v>
      </c>
      <c r="J2205" s="71">
        <f t="shared" ref="J2205:J2211" si="2125">G2205*E2205</f>
        <v>10441267.200000001</v>
      </c>
      <c r="K2205" s="71">
        <f t="shared" ref="K2205:K2211" si="2126">H2205*E2205</f>
        <v>4760448.0000000009</v>
      </c>
      <c r="L2205" s="71">
        <f t="shared" ref="L2205:L2211" si="2127">I2205*E2205</f>
        <v>15201715.200000001</v>
      </c>
      <c r="M2205" s="570">
        <f>'KL TTHT CV DOT 2'!P2204</f>
        <v>0</v>
      </c>
      <c r="N2205" s="570">
        <f>'KL TTHT CV DOT 2'!Q2204</f>
        <v>0.15</v>
      </c>
      <c r="O2205" s="570">
        <f t="shared" si="2088"/>
        <v>0.15</v>
      </c>
      <c r="P2205" s="552">
        <f t="shared" si="2119"/>
        <v>0.3</v>
      </c>
      <c r="Q2205" s="71"/>
      <c r="R2205" s="71"/>
      <c r="S2205" s="552" t="e">
        <f>#REF!+Q2205+R2205</f>
        <v>#REF!</v>
      </c>
      <c r="T2205" s="257">
        <f t="shared" ref="T2205:T2212" si="2128">M2205*J2205</f>
        <v>0</v>
      </c>
      <c r="U2205" s="257">
        <f t="shared" ref="U2205:U2212" si="2129">M2205*K2205</f>
        <v>0</v>
      </c>
      <c r="V2205" s="257">
        <f t="shared" si="2118"/>
        <v>0</v>
      </c>
      <c r="W2205" s="257">
        <f t="shared" ref="W2205:W2212" si="2130">J2205*N2205</f>
        <v>1566190.08</v>
      </c>
      <c r="X2205" s="257">
        <f t="shared" ref="X2205:X2212" si="2131">K2205*N2205</f>
        <v>714067.20000000007</v>
      </c>
      <c r="Y2205" s="257">
        <f t="shared" ref="Y2205:Y2212" si="2132">W2205+X2205</f>
        <v>2280257.2800000003</v>
      </c>
      <c r="Z2205" s="257">
        <f t="shared" ref="Z2205:Z2212" si="2133">V2205+Y2205</f>
        <v>2280257.2800000003</v>
      </c>
      <c r="AA2205" s="990"/>
    </row>
    <row r="2206" spans="1:27" outlineLevel="2">
      <c r="A2206" s="137"/>
      <c r="B2206" s="137"/>
      <c r="C2206" s="138" t="s">
        <v>1480</v>
      </c>
      <c r="D2206" s="97">
        <v>6</v>
      </c>
      <c r="E2206" s="61">
        <v>6</v>
      </c>
      <c r="F2206" s="139" t="s">
        <v>660</v>
      </c>
      <c r="G2206" s="199">
        <v>231000.00000000003</v>
      </c>
      <c r="H2206" s="199">
        <v>50400.000000000007</v>
      </c>
      <c r="I2206" s="71">
        <f t="shared" si="2124"/>
        <v>281400.00000000006</v>
      </c>
      <c r="J2206" s="71">
        <f t="shared" si="2125"/>
        <v>1386000.0000000002</v>
      </c>
      <c r="K2206" s="71">
        <f t="shared" si="2126"/>
        <v>302400.00000000006</v>
      </c>
      <c r="L2206" s="71">
        <f t="shared" si="2127"/>
        <v>1688400.0000000005</v>
      </c>
      <c r="M2206" s="570">
        <f>'KL TTHT CV DOT 2'!P2205</f>
        <v>0</v>
      </c>
      <c r="N2206" s="570">
        <f>'KL TTHT CV DOT 2'!Q2205</f>
        <v>0</v>
      </c>
      <c r="O2206" s="570">
        <f t="shared" si="2088"/>
        <v>0</v>
      </c>
      <c r="P2206" s="552">
        <f t="shared" si="2119"/>
        <v>0</v>
      </c>
      <c r="Q2206" s="71"/>
      <c r="R2206" s="71"/>
      <c r="S2206" s="552" t="e">
        <f>#REF!+Q2206+R2206</f>
        <v>#REF!</v>
      </c>
      <c r="T2206" s="257">
        <f t="shared" si="2128"/>
        <v>0</v>
      </c>
      <c r="U2206" s="257">
        <f t="shared" si="2129"/>
        <v>0</v>
      </c>
      <c r="V2206" s="257">
        <f t="shared" si="2118"/>
        <v>0</v>
      </c>
      <c r="W2206" s="257">
        <f t="shared" si="2130"/>
        <v>0</v>
      </c>
      <c r="X2206" s="257">
        <f t="shared" si="2131"/>
        <v>0</v>
      </c>
      <c r="Y2206" s="257">
        <f t="shared" si="2132"/>
        <v>0</v>
      </c>
      <c r="Z2206" s="257">
        <f t="shared" si="2133"/>
        <v>0</v>
      </c>
      <c r="AA2206" s="990"/>
    </row>
    <row r="2207" spans="1:27" s="11" customFormat="1" outlineLevel="2">
      <c r="A2207" s="192"/>
      <c r="B2207" s="192"/>
      <c r="C2207" s="193" t="s">
        <v>1479</v>
      </c>
      <c r="D2207" s="194">
        <v>6</v>
      </c>
      <c r="E2207" s="358">
        <v>6</v>
      </c>
      <c r="F2207" s="195" t="s">
        <v>660</v>
      </c>
      <c r="G2207" s="199">
        <v>106423.2</v>
      </c>
      <c r="H2207" s="199">
        <v>28000.000000000004</v>
      </c>
      <c r="I2207" s="199">
        <f t="shared" ref="I2207" si="2134">SUM(G2207:H2207)</f>
        <v>134423.20000000001</v>
      </c>
      <c r="J2207" s="199">
        <f t="shared" si="2125"/>
        <v>638539.19999999995</v>
      </c>
      <c r="K2207" s="199">
        <f t="shared" si="2126"/>
        <v>168000.00000000003</v>
      </c>
      <c r="L2207" s="199">
        <f t="shared" si="2127"/>
        <v>806539.20000000007</v>
      </c>
      <c r="M2207" s="579">
        <f>'KL TTHT CV DOT 2'!P2206</f>
        <v>0</v>
      </c>
      <c r="N2207" s="579">
        <f>'KL TTHT CV DOT 2'!Q2206</f>
        <v>0.15</v>
      </c>
      <c r="O2207" s="579">
        <f t="shared" si="2088"/>
        <v>0.15</v>
      </c>
      <c r="P2207" s="554">
        <f t="shared" si="2119"/>
        <v>0.3</v>
      </c>
      <c r="Q2207" s="199"/>
      <c r="R2207" s="199"/>
      <c r="S2207" s="554" t="e">
        <f>#REF!+Q2207+R2207</f>
        <v>#REF!</v>
      </c>
      <c r="T2207" s="265">
        <f t="shared" si="2128"/>
        <v>0</v>
      </c>
      <c r="U2207" s="265">
        <f t="shared" si="2129"/>
        <v>0</v>
      </c>
      <c r="V2207" s="265">
        <f t="shared" si="2118"/>
        <v>0</v>
      </c>
      <c r="W2207" s="265">
        <f t="shared" si="2130"/>
        <v>95780.87999999999</v>
      </c>
      <c r="X2207" s="265">
        <f t="shared" si="2131"/>
        <v>25200.000000000004</v>
      </c>
      <c r="Y2207" s="265">
        <f t="shared" si="2132"/>
        <v>120980.87999999999</v>
      </c>
      <c r="Z2207" s="265">
        <f t="shared" si="2133"/>
        <v>120980.87999999999</v>
      </c>
      <c r="AA2207" s="990"/>
    </row>
    <row r="2208" spans="1:27" s="11" customFormat="1" outlineLevel="2">
      <c r="A2208" s="192"/>
      <c r="B2208" s="192"/>
      <c r="C2208" s="193" t="s">
        <v>1483</v>
      </c>
      <c r="D2208" s="194">
        <v>1</v>
      </c>
      <c r="E2208" s="358">
        <v>1</v>
      </c>
      <c r="F2208" s="195" t="s">
        <v>619</v>
      </c>
      <c r="G2208" s="199">
        <v>2934878.4</v>
      </c>
      <c r="H2208" s="199">
        <v>880463.5199999999</v>
      </c>
      <c r="I2208" s="199">
        <f t="shared" si="2124"/>
        <v>3815341.92</v>
      </c>
      <c r="J2208" s="199">
        <f t="shared" si="2125"/>
        <v>2934878.4</v>
      </c>
      <c r="K2208" s="199">
        <f t="shared" si="2126"/>
        <v>880463.5199999999</v>
      </c>
      <c r="L2208" s="199">
        <f t="shared" si="2127"/>
        <v>3815341.92</v>
      </c>
      <c r="M2208" s="579">
        <f>'KL TTHT CV DOT 2'!P2207</f>
        <v>0</v>
      </c>
      <c r="N2208" s="579">
        <f>'KL TTHT CV DOT 2'!Q2207</f>
        <v>0.15</v>
      </c>
      <c r="O2208" s="579">
        <f t="shared" si="2088"/>
        <v>0.15</v>
      </c>
      <c r="P2208" s="554">
        <f t="shared" si="2119"/>
        <v>0.3</v>
      </c>
      <c r="Q2208" s="199"/>
      <c r="R2208" s="199"/>
      <c r="S2208" s="554" t="e">
        <f>#REF!+Q2208+R2208</f>
        <v>#REF!</v>
      </c>
      <c r="T2208" s="265">
        <f t="shared" si="2128"/>
        <v>0</v>
      </c>
      <c r="U2208" s="265">
        <f t="shared" si="2129"/>
        <v>0</v>
      </c>
      <c r="V2208" s="265">
        <f t="shared" si="2118"/>
        <v>0</v>
      </c>
      <c r="W2208" s="265">
        <f t="shared" si="2130"/>
        <v>440231.75999999995</v>
      </c>
      <c r="X2208" s="265">
        <f t="shared" si="2131"/>
        <v>132069.52799999999</v>
      </c>
      <c r="Y2208" s="265">
        <f t="shared" si="2132"/>
        <v>572301.28799999994</v>
      </c>
      <c r="Z2208" s="265">
        <f t="shared" si="2133"/>
        <v>572301.28799999994</v>
      </c>
      <c r="AA2208" s="990"/>
    </row>
    <row r="2209" spans="1:27" s="11" customFormat="1" outlineLevel="2">
      <c r="A2209" s="192"/>
      <c r="B2209" s="192"/>
      <c r="C2209" s="193" t="s">
        <v>1103</v>
      </c>
      <c r="D2209" s="194">
        <v>13</v>
      </c>
      <c r="E2209" s="358">
        <v>19</v>
      </c>
      <c r="F2209" s="195" t="s">
        <v>1104</v>
      </c>
      <c r="G2209" s="199">
        <v>0</v>
      </c>
      <c r="H2209" s="199">
        <v>200000</v>
      </c>
      <c r="I2209" s="199">
        <f t="shared" si="2124"/>
        <v>200000</v>
      </c>
      <c r="J2209" s="199">
        <f t="shared" si="2125"/>
        <v>0</v>
      </c>
      <c r="K2209" s="199">
        <f t="shared" si="2126"/>
        <v>3800000</v>
      </c>
      <c r="L2209" s="199">
        <f t="shared" si="2127"/>
        <v>3800000</v>
      </c>
      <c r="M2209" s="579">
        <f>'KL TTHT CV DOT 2'!P2208</f>
        <v>0</v>
      </c>
      <c r="N2209" s="579">
        <f>'KL TTHT CV DOT 2'!Q2208</f>
        <v>0.15</v>
      </c>
      <c r="O2209" s="579">
        <f t="shared" si="2088"/>
        <v>0.15</v>
      </c>
      <c r="P2209" s="554">
        <f t="shared" si="2119"/>
        <v>0.3</v>
      </c>
      <c r="Q2209" s="199"/>
      <c r="R2209" s="199"/>
      <c r="S2209" s="554" t="e">
        <f>#REF!+Q2209+R2209</f>
        <v>#REF!</v>
      </c>
      <c r="T2209" s="265">
        <f t="shared" si="2128"/>
        <v>0</v>
      </c>
      <c r="U2209" s="265">
        <f t="shared" si="2129"/>
        <v>0</v>
      </c>
      <c r="V2209" s="265">
        <f t="shared" si="2118"/>
        <v>0</v>
      </c>
      <c r="W2209" s="265">
        <f t="shared" si="2130"/>
        <v>0</v>
      </c>
      <c r="X2209" s="265">
        <f t="shared" si="2131"/>
        <v>570000</v>
      </c>
      <c r="Y2209" s="265">
        <f t="shared" si="2132"/>
        <v>570000</v>
      </c>
      <c r="Z2209" s="265">
        <f t="shared" si="2133"/>
        <v>570000</v>
      </c>
      <c r="AA2209" s="990"/>
    </row>
    <row r="2210" spans="1:27" outlineLevel="2">
      <c r="A2210" s="137"/>
      <c r="B2210" s="137"/>
      <c r="C2210" s="138" t="s">
        <v>1484</v>
      </c>
      <c r="D2210" s="97">
        <v>1</v>
      </c>
      <c r="E2210" s="61">
        <v>1</v>
      </c>
      <c r="F2210" s="139" t="s">
        <v>619</v>
      </c>
      <c r="G2210" s="199">
        <v>978292.8</v>
      </c>
      <c r="H2210" s="199">
        <v>293487.84000000003</v>
      </c>
      <c r="I2210" s="71">
        <f t="shared" si="2124"/>
        <v>1271780.6400000001</v>
      </c>
      <c r="J2210" s="71">
        <f t="shared" si="2125"/>
        <v>978292.8</v>
      </c>
      <c r="K2210" s="71">
        <f t="shared" si="2126"/>
        <v>293487.84000000003</v>
      </c>
      <c r="L2210" s="71">
        <f t="shared" si="2127"/>
        <v>1271780.6400000001</v>
      </c>
      <c r="M2210" s="570">
        <f>'KL TTHT CV DOT 2'!P2209</f>
        <v>0</v>
      </c>
      <c r="N2210" s="570">
        <f>'KL TTHT CV DOT 2'!Q2209</f>
        <v>0.15</v>
      </c>
      <c r="O2210" s="570">
        <f t="shared" si="2088"/>
        <v>0.15</v>
      </c>
      <c r="P2210" s="552">
        <f t="shared" si="2119"/>
        <v>0.3</v>
      </c>
      <c r="Q2210" s="71"/>
      <c r="R2210" s="71"/>
      <c r="S2210" s="552" t="e">
        <f>#REF!+Q2210+R2210</f>
        <v>#REF!</v>
      </c>
      <c r="T2210" s="257">
        <f t="shared" si="2128"/>
        <v>0</v>
      </c>
      <c r="U2210" s="257">
        <f t="shared" si="2129"/>
        <v>0</v>
      </c>
      <c r="V2210" s="257">
        <f t="shared" si="2118"/>
        <v>0</v>
      </c>
      <c r="W2210" s="257">
        <f t="shared" si="2130"/>
        <v>146743.92000000001</v>
      </c>
      <c r="X2210" s="257">
        <f t="shared" si="2131"/>
        <v>44023.175999999999</v>
      </c>
      <c r="Y2210" s="257">
        <f t="shared" si="2132"/>
        <v>190767.09600000002</v>
      </c>
      <c r="Z2210" s="257">
        <f t="shared" si="2133"/>
        <v>190767.09600000002</v>
      </c>
      <c r="AA2210" s="990"/>
    </row>
    <row r="2211" spans="1:27" outlineLevel="2">
      <c r="A2211" s="137"/>
      <c r="B2211" s="137"/>
      <c r="C2211" s="138" t="s">
        <v>1485</v>
      </c>
      <c r="D2211" s="97">
        <v>1</v>
      </c>
      <c r="E2211" s="61">
        <v>1</v>
      </c>
      <c r="F2211" s="139" t="s">
        <v>619</v>
      </c>
      <c r="G2211" s="199">
        <v>0</v>
      </c>
      <c r="H2211" s="199">
        <v>1750000</v>
      </c>
      <c r="I2211" s="71">
        <f t="shared" ref="I2211" si="2135">SUM(G2211:H2211)</f>
        <v>1750000</v>
      </c>
      <c r="J2211" s="71">
        <f t="shared" si="2125"/>
        <v>0</v>
      </c>
      <c r="K2211" s="71">
        <f t="shared" si="2126"/>
        <v>1750000</v>
      </c>
      <c r="L2211" s="71">
        <f t="shared" si="2127"/>
        <v>1750000</v>
      </c>
      <c r="M2211" s="570">
        <f>'KL TTHT CV DOT 2'!P2210</f>
        <v>0</v>
      </c>
      <c r="N2211" s="570">
        <f>'KL TTHT CV DOT 2'!Q2210</f>
        <v>0.15</v>
      </c>
      <c r="O2211" s="570">
        <f t="shared" si="2088"/>
        <v>0.15</v>
      </c>
      <c r="P2211" s="552">
        <f t="shared" si="2119"/>
        <v>0.3</v>
      </c>
      <c r="Q2211" s="71"/>
      <c r="R2211" s="71"/>
      <c r="S2211" s="552" t="e">
        <f>#REF!+Q2211+R2211</f>
        <v>#REF!</v>
      </c>
      <c r="T2211" s="257">
        <f t="shared" si="2128"/>
        <v>0</v>
      </c>
      <c r="U2211" s="257">
        <f t="shared" si="2129"/>
        <v>0</v>
      </c>
      <c r="V2211" s="257">
        <f t="shared" si="2118"/>
        <v>0</v>
      </c>
      <c r="W2211" s="257">
        <f t="shared" si="2130"/>
        <v>0</v>
      </c>
      <c r="X2211" s="257">
        <f t="shared" si="2131"/>
        <v>262500</v>
      </c>
      <c r="Y2211" s="257">
        <f t="shared" si="2132"/>
        <v>262500</v>
      </c>
      <c r="Z2211" s="257">
        <f t="shared" si="2133"/>
        <v>262500</v>
      </c>
      <c r="AA2211" s="990"/>
    </row>
    <row r="2212" spans="1:27" outlineLevel="1">
      <c r="A2212" s="137"/>
      <c r="B2212" s="137"/>
      <c r="C2212" s="138"/>
      <c r="D2212" s="97"/>
      <c r="E2212" s="61"/>
      <c r="F2212" s="139"/>
      <c r="G2212" s="71"/>
      <c r="H2212" s="71"/>
      <c r="I2212" s="71"/>
      <c r="J2212" s="71"/>
      <c r="K2212" s="71"/>
      <c r="L2212" s="62"/>
      <c r="M2212" s="574">
        <f>'KL TTHT CV DOT 2'!P2211</f>
        <v>0</v>
      </c>
      <c r="N2212" s="574">
        <f>'KL TTHT CV DOT 2'!Q2211</f>
        <v>0</v>
      </c>
      <c r="O2212" s="574">
        <f t="shared" si="2088"/>
        <v>0</v>
      </c>
      <c r="P2212" s="550">
        <f t="shared" si="2119"/>
        <v>0</v>
      </c>
      <c r="Q2212" s="62"/>
      <c r="R2212" s="62"/>
      <c r="S2212" s="550" t="e">
        <f>#REF!+Q2212+R2212</f>
        <v>#REF!</v>
      </c>
      <c r="T2212" s="255">
        <f t="shared" si="2128"/>
        <v>0</v>
      </c>
      <c r="U2212" s="255">
        <f t="shared" si="2129"/>
        <v>0</v>
      </c>
      <c r="V2212" s="255">
        <f t="shared" si="2118"/>
        <v>0</v>
      </c>
      <c r="W2212" s="255">
        <f t="shared" si="2130"/>
        <v>0</v>
      </c>
      <c r="X2212" s="255">
        <f t="shared" si="2131"/>
        <v>0</v>
      </c>
      <c r="Y2212" s="255">
        <f t="shared" si="2132"/>
        <v>0</v>
      </c>
      <c r="Z2212" s="255">
        <f t="shared" si="2133"/>
        <v>0</v>
      </c>
      <c r="AA2212" s="990"/>
    </row>
    <row r="2213" spans="1:27" outlineLevel="1">
      <c r="A2213" s="137" t="s">
        <v>404</v>
      </c>
      <c r="B2213" s="137"/>
      <c r="C2213" s="138" t="s">
        <v>290</v>
      </c>
      <c r="D2213" s="97">
        <v>1</v>
      </c>
      <c r="E2213" s="61">
        <v>1</v>
      </c>
      <c r="F2213" s="139" t="s">
        <v>10</v>
      </c>
      <c r="G2213" s="71"/>
      <c r="H2213" s="71"/>
      <c r="I2213" s="71"/>
      <c r="J2213" s="82">
        <f>SUBTOTAL(9,J2215:J2230)</f>
        <v>20651731.200000003</v>
      </c>
      <c r="K2213" s="82">
        <f>SUBTOTAL(9,K2215:K2230)</f>
        <v>14688997.440000001</v>
      </c>
      <c r="L2213" s="82">
        <f>SUBTOTAL(9,L2215:L2230)</f>
        <v>35340728.640000001</v>
      </c>
      <c r="M2213" s="576">
        <f>'KL TTHT CV DOT 2'!P2212</f>
        <v>0</v>
      </c>
      <c r="N2213" s="576">
        <f>'KL TTHT CV DOT 2'!Q2212</f>
        <v>0</v>
      </c>
      <c r="O2213" s="576">
        <f t="shared" si="2088"/>
        <v>0</v>
      </c>
      <c r="P2213" s="553">
        <f t="shared" si="2119"/>
        <v>0</v>
      </c>
      <c r="Q2213" s="82"/>
      <c r="R2213" s="82"/>
      <c r="S2213" s="553" t="e">
        <f>#REF!+Q2213+R2213</f>
        <v>#REF!</v>
      </c>
      <c r="T2213" s="266">
        <f t="shared" ref="T2213:Z2213" si="2136">SUBTOTAL(9,T2215:T2230)</f>
        <v>0</v>
      </c>
      <c r="U2213" s="266">
        <f t="shared" si="2136"/>
        <v>0</v>
      </c>
      <c r="V2213" s="266">
        <f t="shared" si="2136"/>
        <v>0</v>
      </c>
      <c r="W2213" s="266">
        <f t="shared" si="2136"/>
        <v>2480282.64</v>
      </c>
      <c r="X2213" s="266">
        <f t="shared" si="2136"/>
        <v>1321401.5040000002</v>
      </c>
      <c r="Y2213" s="266">
        <f t="shared" si="2136"/>
        <v>3801684.1439999994</v>
      </c>
      <c r="Z2213" s="266">
        <f t="shared" si="2136"/>
        <v>3801684.1439999994</v>
      </c>
      <c r="AA2213" s="988"/>
    </row>
    <row r="2214" spans="1:27" outlineLevel="2">
      <c r="A2214" s="137"/>
      <c r="B2214" s="137"/>
      <c r="C2214" s="147" t="s">
        <v>1553</v>
      </c>
      <c r="D2214" s="97"/>
      <c r="E2214" s="61"/>
      <c r="F2214" s="139"/>
      <c r="G2214" s="71"/>
      <c r="H2214" s="71"/>
      <c r="I2214" s="71"/>
      <c r="J2214" s="71"/>
      <c r="K2214" s="71"/>
      <c r="L2214" s="71"/>
      <c r="M2214" s="570">
        <f>'KL TTHT CV DOT 2'!P2213</f>
        <v>0</v>
      </c>
      <c r="N2214" s="570">
        <f>'KL TTHT CV DOT 2'!Q2213</f>
        <v>0</v>
      </c>
      <c r="O2214" s="570">
        <f t="shared" si="2088"/>
        <v>0</v>
      </c>
      <c r="P2214" s="552">
        <f t="shared" si="2119"/>
        <v>0</v>
      </c>
      <c r="Q2214" s="71"/>
      <c r="R2214" s="71"/>
      <c r="S2214" s="552" t="e">
        <f>#REF!+Q2214+R2214</f>
        <v>#REF!</v>
      </c>
      <c r="T2214" s="257">
        <f>M2214*J2214</f>
        <v>0</v>
      </c>
      <c r="U2214" s="257">
        <f>M2214*K2214</f>
        <v>0</v>
      </c>
      <c r="V2214" s="257">
        <f t="shared" si="2118"/>
        <v>0</v>
      </c>
      <c r="W2214" s="257">
        <f>J2214*N2214</f>
        <v>0</v>
      </c>
      <c r="X2214" s="257">
        <f>K2214*N2214</f>
        <v>0</v>
      </c>
      <c r="Y2214" s="257">
        <f t="shared" ref="Y2214:Y2218" si="2137">W2214+X2214</f>
        <v>0</v>
      </c>
      <c r="Z2214" s="257">
        <f>V2214+Y2214</f>
        <v>0</v>
      </c>
      <c r="AA2214" s="990"/>
    </row>
    <row r="2215" spans="1:27" outlineLevel="2">
      <c r="A2215" s="137"/>
      <c r="B2215" s="137"/>
      <c r="C2215" s="138" t="s">
        <v>1552</v>
      </c>
      <c r="D2215" s="97">
        <v>43</v>
      </c>
      <c r="E2215" s="61">
        <v>50</v>
      </c>
      <c r="F2215" s="139" t="s">
        <v>624</v>
      </c>
      <c r="G2215" s="199">
        <v>65145.600000000006</v>
      </c>
      <c r="H2215" s="199">
        <v>36064</v>
      </c>
      <c r="I2215" s="71">
        <f t="shared" ref="I2215:I2225" si="2138">SUM(G2215:H2215)</f>
        <v>101209.60000000001</v>
      </c>
      <c r="J2215" s="71">
        <f t="shared" ref="J2215:J2225" si="2139">G2215*E2215</f>
        <v>3257280.0000000005</v>
      </c>
      <c r="K2215" s="71">
        <f t="shared" ref="K2215:K2225" si="2140">H2215*E2215</f>
        <v>1803200</v>
      </c>
      <c r="L2215" s="71">
        <f t="shared" ref="L2215:L2225" si="2141">I2215*E2215</f>
        <v>5060480</v>
      </c>
      <c r="M2215" s="570">
        <f>'KL TTHT CV DOT 2'!P2214</f>
        <v>0</v>
      </c>
      <c r="N2215" s="570">
        <f>'KL TTHT CV DOT 2'!Q2214</f>
        <v>0.15</v>
      </c>
      <c r="O2215" s="570">
        <f t="shared" si="2088"/>
        <v>0.15</v>
      </c>
      <c r="P2215" s="552">
        <f t="shared" si="2119"/>
        <v>0.3</v>
      </c>
      <c r="Q2215" s="71"/>
      <c r="R2215" s="71"/>
      <c r="S2215" s="552" t="e">
        <f>#REF!+Q2215+R2215</f>
        <v>#REF!</v>
      </c>
      <c r="T2215" s="257">
        <f>M2215*J2215</f>
        <v>0</v>
      </c>
      <c r="U2215" s="257">
        <f>M2215*K2215</f>
        <v>0</v>
      </c>
      <c r="V2215" s="257">
        <f t="shared" si="2118"/>
        <v>0</v>
      </c>
      <c r="W2215" s="257">
        <f>J2215*N2215</f>
        <v>488592.00000000006</v>
      </c>
      <c r="X2215" s="257">
        <f>K2215*N2215</f>
        <v>270480</v>
      </c>
      <c r="Y2215" s="257">
        <f t="shared" si="2137"/>
        <v>759072</v>
      </c>
      <c r="Z2215" s="257">
        <f>V2215+Y2215</f>
        <v>759072</v>
      </c>
      <c r="AA2215" s="990"/>
    </row>
    <row r="2216" spans="1:27" outlineLevel="2">
      <c r="A2216" s="137"/>
      <c r="B2216" s="137"/>
      <c r="C2216" s="138" t="s">
        <v>1486</v>
      </c>
      <c r="D2216" s="97">
        <v>1</v>
      </c>
      <c r="E2216" s="61">
        <v>1</v>
      </c>
      <c r="F2216" s="139" t="s">
        <v>619</v>
      </c>
      <c r="G2216" s="199"/>
      <c r="H2216" s="199"/>
      <c r="I2216" s="71"/>
      <c r="J2216" s="71"/>
      <c r="K2216" s="71">
        <f t="shared" si="2140"/>
        <v>0</v>
      </c>
      <c r="L2216" s="71">
        <f t="shared" si="2141"/>
        <v>0</v>
      </c>
      <c r="M2216" s="570">
        <f>'KL TTHT CV DOT 2'!P2215</f>
        <v>0</v>
      </c>
      <c r="N2216" s="570">
        <f>'KL TTHT CV DOT 2'!Q2215</f>
        <v>0</v>
      </c>
      <c r="O2216" s="570">
        <f t="shared" si="2088"/>
        <v>0</v>
      </c>
      <c r="P2216" s="552">
        <f t="shared" si="2119"/>
        <v>0</v>
      </c>
      <c r="Q2216" s="71"/>
      <c r="R2216" s="71"/>
      <c r="S2216" s="552" t="e">
        <f>#REF!+Q2216+R2216</f>
        <v>#REF!</v>
      </c>
      <c r="T2216" s="257">
        <f>M2216*J2216</f>
        <v>0</v>
      </c>
      <c r="U2216" s="257">
        <f>M2216*K2216</f>
        <v>0</v>
      </c>
      <c r="V2216" s="257">
        <f t="shared" si="2118"/>
        <v>0</v>
      </c>
      <c r="W2216" s="257">
        <f>J2216*N2216</f>
        <v>0</v>
      </c>
      <c r="X2216" s="257">
        <f>K2216*N2216</f>
        <v>0</v>
      </c>
      <c r="Y2216" s="257">
        <f t="shared" si="2137"/>
        <v>0</v>
      </c>
      <c r="Z2216" s="257">
        <f>V2216+Y2216</f>
        <v>0</v>
      </c>
      <c r="AA2216" s="990"/>
    </row>
    <row r="2217" spans="1:27" outlineLevel="2">
      <c r="A2217" s="137"/>
      <c r="B2217" s="137"/>
      <c r="C2217" s="138" t="s">
        <v>1483</v>
      </c>
      <c r="D2217" s="97">
        <v>1</v>
      </c>
      <c r="E2217" s="61">
        <v>1</v>
      </c>
      <c r="F2217" s="139" t="s">
        <v>619</v>
      </c>
      <c r="G2217" s="199">
        <v>751680</v>
      </c>
      <c r="H2217" s="199">
        <v>225504</v>
      </c>
      <c r="I2217" s="71">
        <f>SUM(G2217:H2217)</f>
        <v>977184</v>
      </c>
      <c r="J2217" s="71">
        <f>G2217*E2217</f>
        <v>751680</v>
      </c>
      <c r="K2217" s="71">
        <f>H2217*E2217</f>
        <v>225504</v>
      </c>
      <c r="L2217" s="71">
        <f>I2217*E2217</f>
        <v>977184</v>
      </c>
      <c r="M2217" s="570">
        <f>'KL TTHT CV DOT 2'!P2216</f>
        <v>0</v>
      </c>
      <c r="N2217" s="570">
        <f>'KL TTHT CV DOT 2'!Q2216</f>
        <v>0.15</v>
      </c>
      <c r="O2217" s="570">
        <f t="shared" si="2088"/>
        <v>0.15</v>
      </c>
      <c r="P2217" s="552">
        <f t="shared" si="2119"/>
        <v>0.3</v>
      </c>
      <c r="Q2217" s="71"/>
      <c r="R2217" s="71"/>
      <c r="S2217" s="552" t="e">
        <f>#REF!+Q2217+R2217</f>
        <v>#REF!</v>
      </c>
      <c r="T2217" s="257">
        <f>M2217*J2217</f>
        <v>0</v>
      </c>
      <c r="U2217" s="257">
        <f>M2217*K2217</f>
        <v>0</v>
      </c>
      <c r="V2217" s="257">
        <f t="shared" si="2118"/>
        <v>0</v>
      </c>
      <c r="W2217" s="257">
        <f>J2217*N2217</f>
        <v>112752</v>
      </c>
      <c r="X2217" s="257">
        <f>K2217*N2217</f>
        <v>33825.599999999999</v>
      </c>
      <c r="Y2217" s="257">
        <f t="shared" si="2137"/>
        <v>146577.60000000001</v>
      </c>
      <c r="Z2217" s="257">
        <f>V2217+Y2217</f>
        <v>146577.60000000001</v>
      </c>
      <c r="AA2217" s="990"/>
    </row>
    <row r="2218" spans="1:27" outlineLevel="2">
      <c r="A2218" s="137"/>
      <c r="B2218" s="137"/>
      <c r="C2218" s="138" t="s">
        <v>1484</v>
      </c>
      <c r="D2218" s="97">
        <v>1</v>
      </c>
      <c r="E2218" s="61">
        <v>1</v>
      </c>
      <c r="F2218" s="139" t="s">
        <v>619</v>
      </c>
      <c r="G2218" s="199">
        <v>250560</v>
      </c>
      <c r="H2218" s="199">
        <v>75168</v>
      </c>
      <c r="I2218" s="71">
        <f t="shared" ref="I2218" si="2142">SUM(G2218:H2218)</f>
        <v>325728</v>
      </c>
      <c r="J2218" s="71">
        <f t="shared" ref="J2218" si="2143">G2218*E2218</f>
        <v>250560</v>
      </c>
      <c r="K2218" s="71">
        <f t="shared" ref="K2218" si="2144">H2218*E2218</f>
        <v>75168</v>
      </c>
      <c r="L2218" s="71">
        <f t="shared" ref="L2218" si="2145">I2218*E2218</f>
        <v>325728</v>
      </c>
      <c r="M2218" s="570">
        <f>'KL TTHT CV DOT 2'!P2217</f>
        <v>0</v>
      </c>
      <c r="N2218" s="570">
        <f>'KL TTHT CV DOT 2'!Q2217</f>
        <v>0</v>
      </c>
      <c r="O2218" s="570">
        <f t="shared" si="2088"/>
        <v>0</v>
      </c>
      <c r="P2218" s="552"/>
      <c r="Q2218" s="71"/>
      <c r="R2218" s="71"/>
      <c r="S2218" s="552" t="e">
        <f>#REF!+Q2218+R2218</f>
        <v>#REF!</v>
      </c>
      <c r="T2218" s="257">
        <f>M2218*J2218</f>
        <v>0</v>
      </c>
      <c r="U2218" s="257">
        <f>M2218*K2218</f>
        <v>0</v>
      </c>
      <c r="V2218" s="257">
        <f t="shared" si="2118"/>
        <v>0</v>
      </c>
      <c r="W2218" s="257">
        <f>J2218*N2218</f>
        <v>0</v>
      </c>
      <c r="X2218" s="257">
        <f>K2218*N2218</f>
        <v>0</v>
      </c>
      <c r="Y2218" s="257">
        <f t="shared" si="2137"/>
        <v>0</v>
      </c>
      <c r="Z2218" s="257">
        <f>V2218+Y2218</f>
        <v>0</v>
      </c>
      <c r="AA2218" s="990"/>
    </row>
    <row r="2219" spans="1:27" outlineLevel="2">
      <c r="A2219" s="137"/>
      <c r="B2219" s="137"/>
      <c r="C2219" s="147" t="s">
        <v>1487</v>
      </c>
      <c r="D2219" s="97"/>
      <c r="E2219" s="61"/>
      <c r="F2219" s="139"/>
      <c r="G2219" s="71"/>
      <c r="H2219" s="71"/>
      <c r="I2219" s="71"/>
      <c r="J2219" s="82">
        <f>SUBTOTAL(9,J2220:J2230)</f>
        <v>16392211.200000001</v>
      </c>
      <c r="K2219" s="82">
        <f t="shared" ref="K2219:L2219" si="2146">SUBTOTAL(9,K2220:K2230)</f>
        <v>12585125.439999999</v>
      </c>
      <c r="L2219" s="82">
        <f t="shared" si="2146"/>
        <v>28977336.640000001</v>
      </c>
      <c r="M2219" s="576">
        <f>'KL TTHT CV DOT 2'!P2218</f>
        <v>0</v>
      </c>
      <c r="N2219" s="576">
        <f>'KL TTHT CV DOT 2'!Q2218</f>
        <v>0</v>
      </c>
      <c r="O2219" s="576">
        <f t="shared" si="2088"/>
        <v>0</v>
      </c>
      <c r="P2219" s="553"/>
      <c r="Q2219" s="82"/>
      <c r="R2219" s="82"/>
      <c r="S2219" s="553" t="e">
        <f>#REF!+Q2219+R2219</f>
        <v>#REF!</v>
      </c>
      <c r="T2219" s="266">
        <f>SUBTOTAL(9,T2220:T2230)</f>
        <v>0</v>
      </c>
      <c r="U2219" s="266">
        <f t="shared" ref="U2219:V2219" si="2147">SUBTOTAL(9,U2220:U2230)</f>
        <v>0</v>
      </c>
      <c r="V2219" s="266">
        <f t="shared" si="2147"/>
        <v>0</v>
      </c>
      <c r="W2219" s="266">
        <f>SUBTOTAL(9,W2220:W2230)</f>
        <v>1878938.64</v>
      </c>
      <c r="X2219" s="266">
        <f t="shared" ref="X2219:Y2219" si="2148">SUBTOTAL(9,X2220:X2230)</f>
        <v>1017095.9040000001</v>
      </c>
      <c r="Y2219" s="266">
        <f t="shared" si="2148"/>
        <v>2896034.5439999998</v>
      </c>
      <c r="Z2219" s="266">
        <f t="shared" ref="Z2219" si="2149">SUBTOTAL(9,Z2220:Z2230)</f>
        <v>2896034.5439999998</v>
      </c>
      <c r="AA2219" s="988"/>
    </row>
    <row r="2220" spans="1:27" outlineLevel="2">
      <c r="A2220" s="137"/>
      <c r="B2220" s="137"/>
      <c r="C2220" s="138" t="s">
        <v>1488</v>
      </c>
      <c r="D2220" s="97">
        <v>7</v>
      </c>
      <c r="E2220" s="61">
        <v>9</v>
      </c>
      <c r="F2220" s="139" t="s">
        <v>624</v>
      </c>
      <c r="G2220" s="199">
        <v>93225.600000000006</v>
      </c>
      <c r="H2220" s="199">
        <v>42504.000000000007</v>
      </c>
      <c r="I2220" s="71">
        <f t="shared" si="2138"/>
        <v>135729.60000000001</v>
      </c>
      <c r="J2220" s="71">
        <f t="shared" si="2139"/>
        <v>839030.4</v>
      </c>
      <c r="K2220" s="71">
        <f t="shared" si="2140"/>
        <v>382536.00000000006</v>
      </c>
      <c r="L2220" s="71">
        <f t="shared" si="2141"/>
        <v>1221566.4000000001</v>
      </c>
      <c r="M2220" s="579">
        <f>'KL TTHT CV DOT 2'!P2219</f>
        <v>0</v>
      </c>
      <c r="N2220" s="570">
        <f>'KL TTHT CV DOT 2'!Q2219</f>
        <v>0.15</v>
      </c>
      <c r="O2220" s="570">
        <f t="shared" si="2088"/>
        <v>0.15</v>
      </c>
      <c r="P2220" s="552"/>
      <c r="Q2220" s="71"/>
      <c r="R2220" s="71"/>
      <c r="S2220" s="552" t="e">
        <f>#REF!+Q2220+R2220</f>
        <v>#REF!</v>
      </c>
      <c r="T2220" s="257">
        <f t="shared" ref="T2220:T2230" si="2150">M2220*J2220</f>
        <v>0</v>
      </c>
      <c r="U2220" s="257">
        <f t="shared" ref="U2220:U2230" si="2151">M2220*K2220</f>
        <v>0</v>
      </c>
      <c r="V2220" s="257">
        <f t="shared" si="2118"/>
        <v>0</v>
      </c>
      <c r="W2220" s="257">
        <f t="shared" ref="W2220:W2230" si="2152">J2220*N2220</f>
        <v>125854.56</v>
      </c>
      <c r="X2220" s="257">
        <f t="shared" ref="X2220:X2230" si="2153">K2220*N2220</f>
        <v>57380.400000000009</v>
      </c>
      <c r="Y2220" s="257">
        <f t="shared" ref="Y2220:Y2230" si="2154">W2220+X2220</f>
        <v>183234.96000000002</v>
      </c>
      <c r="Z2220" s="257">
        <f t="shared" ref="Z2220:Z2230" si="2155">V2220+Y2220</f>
        <v>183234.96000000002</v>
      </c>
      <c r="AA2220" s="990"/>
    </row>
    <row r="2221" spans="1:27" outlineLevel="2">
      <c r="A2221" s="137"/>
      <c r="B2221" s="137"/>
      <c r="C2221" s="138" t="s">
        <v>1489</v>
      </c>
      <c r="D2221" s="97">
        <v>89</v>
      </c>
      <c r="E2221" s="61">
        <v>96</v>
      </c>
      <c r="F2221" s="139" t="s">
        <v>624</v>
      </c>
      <c r="G2221" s="199">
        <v>65145.600000000006</v>
      </c>
      <c r="H2221" s="199">
        <v>36064</v>
      </c>
      <c r="I2221" s="71">
        <f t="shared" si="2138"/>
        <v>101209.60000000001</v>
      </c>
      <c r="J2221" s="71">
        <f t="shared" si="2139"/>
        <v>6253977.6000000006</v>
      </c>
      <c r="K2221" s="71">
        <f t="shared" si="2140"/>
        <v>3462144</v>
      </c>
      <c r="L2221" s="71">
        <f t="shared" si="2141"/>
        <v>9716121.6000000015</v>
      </c>
      <c r="M2221" s="579">
        <f>'KL TTHT CV DOT 2'!P2220</f>
        <v>0</v>
      </c>
      <c r="N2221" s="570">
        <f>'KL TTHT CV DOT 2'!Q2220</f>
        <v>0.15</v>
      </c>
      <c r="O2221" s="570">
        <f t="shared" si="2088"/>
        <v>0.15</v>
      </c>
      <c r="P2221" s="552"/>
      <c r="Q2221" s="71"/>
      <c r="R2221" s="71"/>
      <c r="S2221" s="552" t="e">
        <f>#REF!+Q2221+R2221</f>
        <v>#REF!</v>
      </c>
      <c r="T2221" s="257">
        <f t="shared" si="2150"/>
        <v>0</v>
      </c>
      <c r="U2221" s="257">
        <f t="shared" si="2151"/>
        <v>0</v>
      </c>
      <c r="V2221" s="257">
        <f t="shared" si="2118"/>
        <v>0</v>
      </c>
      <c r="W2221" s="257">
        <f t="shared" si="2152"/>
        <v>938096.64000000001</v>
      </c>
      <c r="X2221" s="257">
        <f t="shared" si="2153"/>
        <v>519321.59999999998</v>
      </c>
      <c r="Y2221" s="257">
        <f t="shared" si="2154"/>
        <v>1457418.24</v>
      </c>
      <c r="Z2221" s="257">
        <f t="shared" si="2155"/>
        <v>1457418.24</v>
      </c>
      <c r="AA2221" s="990"/>
    </row>
    <row r="2222" spans="1:27" outlineLevel="2">
      <c r="A2222" s="137"/>
      <c r="B2222" s="137"/>
      <c r="C2222" s="138" t="s">
        <v>1490</v>
      </c>
      <c r="D2222" s="97">
        <v>75</v>
      </c>
      <c r="E2222" s="61">
        <v>82</v>
      </c>
      <c r="F2222" s="139" t="s">
        <v>624</v>
      </c>
      <c r="G2222" s="199">
        <v>29858.400000000001</v>
      </c>
      <c r="H2222" s="199">
        <v>24884.160000000003</v>
      </c>
      <c r="I2222" s="71">
        <f t="shared" si="2138"/>
        <v>54742.560000000005</v>
      </c>
      <c r="J2222" s="71">
        <f t="shared" si="2139"/>
        <v>2448388.8000000003</v>
      </c>
      <c r="K2222" s="71">
        <f t="shared" si="2140"/>
        <v>2040501.1200000003</v>
      </c>
      <c r="L2222" s="71">
        <f t="shared" si="2141"/>
        <v>4488889.9200000009</v>
      </c>
      <c r="M2222" s="579">
        <f>'KL TTHT CV DOT 2'!P2221</f>
        <v>0</v>
      </c>
      <c r="N2222" s="570">
        <f>'KL TTHT CV DOT 2'!Q2221</f>
        <v>0.15</v>
      </c>
      <c r="O2222" s="570">
        <f t="shared" si="2088"/>
        <v>0.15</v>
      </c>
      <c r="P2222" s="552"/>
      <c r="Q2222" s="71"/>
      <c r="R2222" s="71"/>
      <c r="S2222" s="552" t="e">
        <f>#REF!+Q2222+R2222</f>
        <v>#REF!</v>
      </c>
      <c r="T2222" s="257">
        <f t="shared" si="2150"/>
        <v>0</v>
      </c>
      <c r="U2222" s="257">
        <f t="shared" si="2151"/>
        <v>0</v>
      </c>
      <c r="V2222" s="257">
        <f t="shared" si="2118"/>
        <v>0</v>
      </c>
      <c r="W2222" s="257">
        <f t="shared" si="2152"/>
        <v>367258.32</v>
      </c>
      <c r="X2222" s="257">
        <f t="shared" si="2153"/>
        <v>306075.16800000006</v>
      </c>
      <c r="Y2222" s="257">
        <f t="shared" si="2154"/>
        <v>673333.48800000013</v>
      </c>
      <c r="Z2222" s="257">
        <f t="shared" si="2155"/>
        <v>673333.48800000013</v>
      </c>
      <c r="AA2222" s="990"/>
    </row>
    <row r="2223" spans="1:27" outlineLevel="2">
      <c r="A2223" s="137"/>
      <c r="B2223" s="137"/>
      <c r="C2223" s="138" t="s">
        <v>1491</v>
      </c>
      <c r="D2223" s="97">
        <v>1</v>
      </c>
      <c r="E2223" s="61">
        <v>1</v>
      </c>
      <c r="F2223" s="139" t="s">
        <v>624</v>
      </c>
      <c r="G2223" s="199">
        <v>297000</v>
      </c>
      <c r="H2223" s="199">
        <v>84000.000000000015</v>
      </c>
      <c r="I2223" s="71">
        <f t="shared" si="2138"/>
        <v>381000</v>
      </c>
      <c r="J2223" s="71">
        <f t="shared" si="2139"/>
        <v>297000</v>
      </c>
      <c r="K2223" s="71">
        <f t="shared" si="2140"/>
        <v>84000.000000000015</v>
      </c>
      <c r="L2223" s="71">
        <f t="shared" si="2141"/>
        <v>381000</v>
      </c>
      <c r="M2223" s="570">
        <f>'KL TTHT CV DOT 2'!P2222</f>
        <v>0</v>
      </c>
      <c r="N2223" s="570">
        <f>'KL TTHT CV DOT 2'!Q2222</f>
        <v>0</v>
      </c>
      <c r="O2223" s="570">
        <f t="shared" si="2088"/>
        <v>0</v>
      </c>
      <c r="P2223" s="552">
        <f t="shared" si="2119"/>
        <v>0</v>
      </c>
      <c r="Q2223" s="71"/>
      <c r="R2223" s="71"/>
      <c r="S2223" s="552" t="e">
        <f>#REF!+Q2223+R2223</f>
        <v>#REF!</v>
      </c>
      <c r="T2223" s="257">
        <f t="shared" si="2150"/>
        <v>0</v>
      </c>
      <c r="U2223" s="257">
        <f t="shared" si="2151"/>
        <v>0</v>
      </c>
      <c r="V2223" s="257">
        <f t="shared" si="2118"/>
        <v>0</v>
      </c>
      <c r="W2223" s="257">
        <f t="shared" si="2152"/>
        <v>0</v>
      </c>
      <c r="X2223" s="257">
        <f t="shared" si="2153"/>
        <v>0</v>
      </c>
      <c r="Y2223" s="257">
        <f t="shared" si="2154"/>
        <v>0</v>
      </c>
      <c r="Z2223" s="257">
        <f t="shared" si="2155"/>
        <v>0</v>
      </c>
      <c r="AA2223" s="990"/>
    </row>
    <row r="2224" spans="1:27" outlineLevel="2">
      <c r="A2224" s="137"/>
      <c r="B2224" s="137"/>
      <c r="C2224" s="138" t="s">
        <v>1493</v>
      </c>
      <c r="D2224" s="97">
        <v>7</v>
      </c>
      <c r="E2224" s="61">
        <v>7</v>
      </c>
      <c r="F2224" s="139" t="s">
        <v>624</v>
      </c>
      <c r="G2224" s="199">
        <v>319000</v>
      </c>
      <c r="H2224" s="199">
        <v>84000.000000000015</v>
      </c>
      <c r="I2224" s="71">
        <f t="shared" si="2138"/>
        <v>403000</v>
      </c>
      <c r="J2224" s="71">
        <f t="shared" si="2139"/>
        <v>2233000</v>
      </c>
      <c r="K2224" s="71">
        <f t="shared" si="2140"/>
        <v>588000.00000000012</v>
      </c>
      <c r="L2224" s="71">
        <f t="shared" si="2141"/>
        <v>2821000</v>
      </c>
      <c r="M2224" s="570">
        <f>'KL TTHT CV DOT 2'!P2223</f>
        <v>0</v>
      </c>
      <c r="N2224" s="570">
        <f>'KL TTHT CV DOT 2'!Q2223</f>
        <v>0</v>
      </c>
      <c r="O2224" s="570">
        <f t="shared" si="2088"/>
        <v>0</v>
      </c>
      <c r="P2224" s="552">
        <f t="shared" si="2119"/>
        <v>0</v>
      </c>
      <c r="Q2224" s="71"/>
      <c r="R2224" s="71"/>
      <c r="S2224" s="552" t="e">
        <f>#REF!+Q2224+R2224</f>
        <v>#REF!</v>
      </c>
      <c r="T2224" s="257">
        <f t="shared" si="2150"/>
        <v>0</v>
      </c>
      <c r="U2224" s="257">
        <f t="shared" si="2151"/>
        <v>0</v>
      </c>
      <c r="V2224" s="257">
        <f t="shared" si="2118"/>
        <v>0</v>
      </c>
      <c r="W2224" s="257">
        <f t="shared" si="2152"/>
        <v>0</v>
      </c>
      <c r="X2224" s="257">
        <f t="shared" si="2153"/>
        <v>0</v>
      </c>
      <c r="Y2224" s="257">
        <f t="shared" si="2154"/>
        <v>0</v>
      </c>
      <c r="Z2224" s="257">
        <f t="shared" si="2155"/>
        <v>0</v>
      </c>
      <c r="AA2224" s="990"/>
    </row>
    <row r="2225" spans="1:27" outlineLevel="2">
      <c r="A2225" s="137"/>
      <c r="B2225" s="137"/>
      <c r="C2225" s="138" t="s">
        <v>1494</v>
      </c>
      <c r="D2225" s="97">
        <v>1</v>
      </c>
      <c r="E2225" s="61">
        <v>1</v>
      </c>
      <c r="F2225" s="139" t="s">
        <v>624</v>
      </c>
      <c r="G2225" s="199">
        <v>341000</v>
      </c>
      <c r="H2225" s="199">
        <v>84000.000000000015</v>
      </c>
      <c r="I2225" s="71">
        <f t="shared" si="2138"/>
        <v>425000</v>
      </c>
      <c r="J2225" s="71">
        <f t="shared" si="2139"/>
        <v>341000</v>
      </c>
      <c r="K2225" s="71">
        <f t="shared" si="2140"/>
        <v>84000.000000000015</v>
      </c>
      <c r="L2225" s="71">
        <f t="shared" si="2141"/>
        <v>425000</v>
      </c>
      <c r="M2225" s="570">
        <f>'KL TTHT CV DOT 2'!P2224</f>
        <v>0</v>
      </c>
      <c r="N2225" s="570">
        <f>'KL TTHT CV DOT 2'!Q2224</f>
        <v>0</v>
      </c>
      <c r="O2225" s="570">
        <f t="shared" si="2088"/>
        <v>0</v>
      </c>
      <c r="P2225" s="552">
        <f t="shared" si="2119"/>
        <v>0</v>
      </c>
      <c r="Q2225" s="71"/>
      <c r="R2225" s="71"/>
      <c r="S2225" s="552" t="e">
        <f>#REF!+Q2225+R2225</f>
        <v>#REF!</v>
      </c>
      <c r="T2225" s="257">
        <f t="shared" si="2150"/>
        <v>0</v>
      </c>
      <c r="U2225" s="257">
        <f t="shared" si="2151"/>
        <v>0</v>
      </c>
      <c r="V2225" s="257">
        <f t="shared" si="2118"/>
        <v>0</v>
      </c>
      <c r="W2225" s="257">
        <f t="shared" si="2152"/>
        <v>0</v>
      </c>
      <c r="X2225" s="257">
        <f t="shared" si="2153"/>
        <v>0</v>
      </c>
      <c r="Y2225" s="257">
        <f t="shared" si="2154"/>
        <v>0</v>
      </c>
      <c r="Z2225" s="257">
        <f t="shared" si="2155"/>
        <v>0</v>
      </c>
      <c r="AA2225" s="990"/>
    </row>
    <row r="2226" spans="1:27" outlineLevel="2">
      <c r="A2226" s="137"/>
      <c r="B2226" s="137"/>
      <c r="C2226" s="138" t="s">
        <v>1483</v>
      </c>
      <c r="D2226" s="97">
        <v>1</v>
      </c>
      <c r="E2226" s="61">
        <v>1</v>
      </c>
      <c r="F2226" s="139" t="s">
        <v>619</v>
      </c>
      <c r="G2226" s="199">
        <v>2984860.8</v>
      </c>
      <c r="H2226" s="199">
        <v>895458.23999999987</v>
      </c>
      <c r="I2226" s="71">
        <f>SUM(G2226:H2226)</f>
        <v>3880319.0399999996</v>
      </c>
      <c r="J2226" s="71">
        <f>G2226*E2226</f>
        <v>2984860.8</v>
      </c>
      <c r="K2226" s="71">
        <f>H2226*E2226</f>
        <v>895458.23999999987</v>
      </c>
      <c r="L2226" s="71">
        <f>I2226*E2226</f>
        <v>3880319.0399999996</v>
      </c>
      <c r="M2226" s="570">
        <f>'KL TTHT CV DOT 2'!P2225</f>
        <v>0</v>
      </c>
      <c r="N2226" s="570">
        <f>'KL TTHT CV DOT 2'!Q2225</f>
        <v>0.15</v>
      </c>
      <c r="O2226" s="570">
        <f t="shared" si="2088"/>
        <v>0.15</v>
      </c>
      <c r="P2226" s="552">
        <f t="shared" si="2119"/>
        <v>0.3</v>
      </c>
      <c r="Q2226" s="71"/>
      <c r="R2226" s="71"/>
      <c r="S2226" s="552" t="e">
        <f>#REF!+Q2226+R2226</f>
        <v>#REF!</v>
      </c>
      <c r="T2226" s="257">
        <f t="shared" si="2150"/>
        <v>0</v>
      </c>
      <c r="U2226" s="257">
        <f t="shared" si="2151"/>
        <v>0</v>
      </c>
      <c r="V2226" s="257">
        <f t="shared" si="2118"/>
        <v>0</v>
      </c>
      <c r="W2226" s="257">
        <f t="shared" si="2152"/>
        <v>447729.11999999994</v>
      </c>
      <c r="X2226" s="257">
        <f t="shared" si="2153"/>
        <v>134318.73599999998</v>
      </c>
      <c r="Y2226" s="257">
        <f t="shared" si="2154"/>
        <v>582047.85599999991</v>
      </c>
      <c r="Z2226" s="257">
        <f t="shared" si="2155"/>
        <v>582047.85599999991</v>
      </c>
      <c r="AA2226" s="990"/>
    </row>
    <row r="2227" spans="1:27" outlineLevel="2">
      <c r="A2227" s="137"/>
      <c r="B2227" s="137"/>
      <c r="C2227" s="138" t="s">
        <v>1495</v>
      </c>
      <c r="D2227" s="97">
        <v>1</v>
      </c>
      <c r="E2227" s="61">
        <v>1</v>
      </c>
      <c r="F2227" s="139" t="s">
        <v>619</v>
      </c>
      <c r="G2227" s="199">
        <v>0</v>
      </c>
      <c r="H2227" s="199">
        <v>1750000</v>
      </c>
      <c r="I2227" s="71">
        <f t="shared" ref="I2227:I2229" si="2156">SUM(G2227:H2227)</f>
        <v>1750000</v>
      </c>
      <c r="J2227" s="71">
        <f t="shared" ref="J2227:J2229" si="2157">G2227*E2227</f>
        <v>0</v>
      </c>
      <c r="K2227" s="71">
        <f t="shared" ref="K2227:K2229" si="2158">H2227*E2227</f>
        <v>1750000</v>
      </c>
      <c r="L2227" s="71">
        <f t="shared" ref="L2227:L2229" si="2159">I2227*E2227</f>
        <v>1750000</v>
      </c>
      <c r="M2227" s="570">
        <f>'KL TTHT CV DOT 2'!P2226</f>
        <v>0</v>
      </c>
      <c r="N2227" s="570">
        <f>'KL TTHT CV DOT 2'!Q2226</f>
        <v>0</v>
      </c>
      <c r="O2227" s="570">
        <f t="shared" si="2088"/>
        <v>0</v>
      </c>
      <c r="P2227" s="552">
        <f t="shared" si="2119"/>
        <v>0</v>
      </c>
      <c r="Q2227" s="71"/>
      <c r="R2227" s="71"/>
      <c r="S2227" s="552" t="e">
        <f>#REF!+Q2227+R2227</f>
        <v>#REF!</v>
      </c>
      <c r="T2227" s="257">
        <f t="shared" si="2150"/>
        <v>0</v>
      </c>
      <c r="U2227" s="257">
        <f t="shared" si="2151"/>
        <v>0</v>
      </c>
      <c r="V2227" s="257">
        <f t="shared" si="2118"/>
        <v>0</v>
      </c>
      <c r="W2227" s="257">
        <f t="shared" si="2152"/>
        <v>0</v>
      </c>
      <c r="X2227" s="257">
        <f t="shared" si="2153"/>
        <v>0</v>
      </c>
      <c r="Y2227" s="257">
        <f t="shared" si="2154"/>
        <v>0</v>
      </c>
      <c r="Z2227" s="257">
        <f t="shared" si="2155"/>
        <v>0</v>
      </c>
      <c r="AA2227" s="990"/>
    </row>
    <row r="2228" spans="1:27" outlineLevel="2">
      <c r="A2228" s="137"/>
      <c r="B2228" s="137"/>
      <c r="C2228" s="138" t="s">
        <v>1103</v>
      </c>
      <c r="D2228" s="97">
        <v>8</v>
      </c>
      <c r="E2228" s="61">
        <v>15</v>
      </c>
      <c r="F2228" s="139" t="s">
        <v>1104</v>
      </c>
      <c r="G2228" s="199">
        <v>0</v>
      </c>
      <c r="H2228" s="199">
        <v>200000</v>
      </c>
      <c r="I2228" s="71">
        <f t="shared" si="2156"/>
        <v>200000</v>
      </c>
      <c r="J2228" s="71">
        <f t="shared" si="2157"/>
        <v>0</v>
      </c>
      <c r="K2228" s="71">
        <f t="shared" si="2158"/>
        <v>3000000</v>
      </c>
      <c r="L2228" s="71">
        <f t="shared" si="2159"/>
        <v>3000000</v>
      </c>
      <c r="M2228" s="570">
        <f>'KL TTHT CV DOT 2'!P2227</f>
        <v>0</v>
      </c>
      <c r="N2228" s="570">
        <f>'KL TTHT CV DOT 2'!Q2227</f>
        <v>0</v>
      </c>
      <c r="O2228" s="570">
        <f t="shared" si="2088"/>
        <v>0</v>
      </c>
      <c r="P2228" s="552">
        <f t="shared" si="2119"/>
        <v>0</v>
      </c>
      <c r="Q2228" s="71"/>
      <c r="R2228" s="71"/>
      <c r="S2228" s="552" t="e">
        <f>#REF!+Q2228+R2228</f>
        <v>#REF!</v>
      </c>
      <c r="T2228" s="257">
        <f t="shared" si="2150"/>
        <v>0</v>
      </c>
      <c r="U2228" s="257">
        <f t="shared" si="2151"/>
        <v>0</v>
      </c>
      <c r="V2228" s="257">
        <f t="shared" si="2118"/>
        <v>0</v>
      </c>
      <c r="W2228" s="257">
        <f t="shared" si="2152"/>
        <v>0</v>
      </c>
      <c r="X2228" s="257">
        <f t="shared" si="2153"/>
        <v>0</v>
      </c>
      <c r="Y2228" s="257">
        <f t="shared" si="2154"/>
        <v>0</v>
      </c>
      <c r="Z2228" s="257">
        <f t="shared" si="2155"/>
        <v>0</v>
      </c>
      <c r="AA2228" s="990"/>
    </row>
    <row r="2229" spans="1:27" outlineLevel="2">
      <c r="A2229" s="137"/>
      <c r="B2229" s="137"/>
      <c r="C2229" s="138" t="s">
        <v>1484</v>
      </c>
      <c r="D2229" s="97">
        <v>1</v>
      </c>
      <c r="E2229" s="61">
        <v>1</v>
      </c>
      <c r="F2229" s="139" t="s">
        <v>619</v>
      </c>
      <c r="G2229" s="199">
        <v>994953.60000000009</v>
      </c>
      <c r="H2229" s="199">
        <v>298486.08</v>
      </c>
      <c r="I2229" s="71">
        <f t="shared" si="2156"/>
        <v>1293439.6800000002</v>
      </c>
      <c r="J2229" s="71">
        <f t="shared" si="2157"/>
        <v>994953.60000000009</v>
      </c>
      <c r="K2229" s="71">
        <f t="shared" si="2158"/>
        <v>298486.08</v>
      </c>
      <c r="L2229" s="71">
        <f t="shared" si="2159"/>
        <v>1293439.6800000002</v>
      </c>
      <c r="M2229" s="570">
        <f>'KL TTHT CV DOT 2'!P2228</f>
        <v>0</v>
      </c>
      <c r="N2229" s="570">
        <f>'KL TTHT CV DOT 2'!Q2228</f>
        <v>0</v>
      </c>
      <c r="O2229" s="570">
        <f t="shared" si="2088"/>
        <v>0</v>
      </c>
      <c r="P2229" s="552">
        <f t="shared" si="2119"/>
        <v>0</v>
      </c>
      <c r="Q2229" s="71"/>
      <c r="R2229" s="71"/>
      <c r="S2229" s="552" t="e">
        <f>#REF!+Q2229+R2229</f>
        <v>#REF!</v>
      </c>
      <c r="T2229" s="257">
        <f t="shared" si="2150"/>
        <v>0</v>
      </c>
      <c r="U2229" s="257">
        <f t="shared" si="2151"/>
        <v>0</v>
      </c>
      <c r="V2229" s="257">
        <f t="shared" si="2118"/>
        <v>0</v>
      </c>
      <c r="W2229" s="257">
        <f t="shared" si="2152"/>
        <v>0</v>
      </c>
      <c r="X2229" s="257">
        <f t="shared" si="2153"/>
        <v>0</v>
      </c>
      <c r="Y2229" s="257">
        <f t="shared" si="2154"/>
        <v>0</v>
      </c>
      <c r="Z2229" s="257">
        <f t="shared" si="2155"/>
        <v>0</v>
      </c>
      <c r="AA2229" s="990"/>
    </row>
    <row r="2230" spans="1:27" outlineLevel="1">
      <c r="A2230" s="137"/>
      <c r="B2230" s="137"/>
      <c r="C2230" s="138"/>
      <c r="D2230" s="97"/>
      <c r="E2230" s="61"/>
      <c r="F2230" s="139"/>
      <c r="G2230" s="71"/>
      <c r="H2230" s="71"/>
      <c r="I2230" s="71"/>
      <c r="J2230" s="71"/>
      <c r="K2230" s="71"/>
      <c r="L2230" s="62"/>
      <c r="M2230" s="574">
        <f>'KL TTHT CV DOT 2'!P2229</f>
        <v>0</v>
      </c>
      <c r="N2230" s="574">
        <f>'KL TTHT CV DOT 2'!Q2229</f>
        <v>0</v>
      </c>
      <c r="O2230" s="574">
        <f t="shared" si="2088"/>
        <v>0</v>
      </c>
      <c r="P2230" s="550">
        <f t="shared" si="2119"/>
        <v>0</v>
      </c>
      <c r="Q2230" s="62"/>
      <c r="R2230" s="62"/>
      <c r="S2230" s="550" t="e">
        <f>#REF!+Q2230+R2230</f>
        <v>#REF!</v>
      </c>
      <c r="T2230" s="255">
        <f t="shared" si="2150"/>
        <v>0</v>
      </c>
      <c r="U2230" s="255">
        <f t="shared" si="2151"/>
        <v>0</v>
      </c>
      <c r="V2230" s="255">
        <f t="shared" si="2118"/>
        <v>0</v>
      </c>
      <c r="W2230" s="255">
        <f t="shared" si="2152"/>
        <v>0</v>
      </c>
      <c r="X2230" s="255">
        <f t="shared" si="2153"/>
        <v>0</v>
      </c>
      <c r="Y2230" s="255">
        <f t="shared" si="2154"/>
        <v>0</v>
      </c>
      <c r="Z2230" s="255">
        <f t="shared" si="2155"/>
        <v>0</v>
      </c>
      <c r="AA2230" s="990"/>
    </row>
    <row r="2231" spans="1:27" outlineLevel="1">
      <c r="A2231" s="137" t="s">
        <v>405</v>
      </c>
      <c r="B2231" s="137"/>
      <c r="C2231" s="138" t="s">
        <v>292</v>
      </c>
      <c r="D2231" s="97">
        <v>1</v>
      </c>
      <c r="E2231" s="61">
        <v>1</v>
      </c>
      <c r="F2231" s="139" t="s">
        <v>10</v>
      </c>
      <c r="G2231" s="71"/>
      <c r="H2231" s="71"/>
      <c r="I2231" s="71"/>
      <c r="J2231" s="82">
        <f>SUBTOTAL(9,J2232:J2254)</f>
        <v>10371427.999999998</v>
      </c>
      <c r="K2231" s="82">
        <f>SUBTOTAL(9,K2232:K2254)</f>
        <v>9116560.5372800007</v>
      </c>
      <c r="L2231" s="82">
        <f>SUBTOTAL(9,L2232:L2254)</f>
        <v>19487988.537280001</v>
      </c>
      <c r="M2231" s="576">
        <f>'KL TTHT CV DOT 2'!P2230</f>
        <v>0</v>
      </c>
      <c r="N2231" s="576">
        <f>'KL TTHT CV DOT 2'!Q2230</f>
        <v>0</v>
      </c>
      <c r="O2231" s="576">
        <f t="shared" si="2088"/>
        <v>0</v>
      </c>
      <c r="P2231" s="553">
        <f t="shared" si="2119"/>
        <v>0</v>
      </c>
      <c r="Q2231" s="82"/>
      <c r="R2231" s="82"/>
      <c r="S2231" s="553" t="e">
        <f>#REF!+Q2231+R2231</f>
        <v>#REF!</v>
      </c>
      <c r="T2231" s="266">
        <f t="shared" ref="T2231:Z2231" si="2160">SUBTOTAL(9,T2232:T2254)</f>
        <v>0</v>
      </c>
      <c r="U2231" s="266">
        <f t="shared" si="2160"/>
        <v>0</v>
      </c>
      <c r="V2231" s="266">
        <f t="shared" si="2160"/>
        <v>0</v>
      </c>
      <c r="W2231" s="266">
        <f t="shared" si="2160"/>
        <v>189423.36000000002</v>
      </c>
      <c r="X2231" s="266">
        <f t="shared" si="2160"/>
        <v>137663.06400000001</v>
      </c>
      <c r="Y2231" s="266">
        <f t="shared" si="2160"/>
        <v>327086.42400000006</v>
      </c>
      <c r="Z2231" s="266">
        <f t="shared" si="2160"/>
        <v>327086.42400000006</v>
      </c>
      <c r="AA2231" s="988"/>
    </row>
    <row r="2232" spans="1:27" s="11" customFormat="1" outlineLevel="2">
      <c r="A2232" s="192"/>
      <c r="B2232" s="192"/>
      <c r="C2232" s="189" t="s">
        <v>1382</v>
      </c>
      <c r="D2232" s="194"/>
      <c r="E2232" s="358"/>
      <c r="F2232" s="195"/>
      <c r="G2232" s="199"/>
      <c r="H2232" s="199"/>
      <c r="I2232" s="199"/>
      <c r="J2232" s="174">
        <f>SUBTOTAL(9,J2233:J2236)</f>
        <v>2328612.7999999998</v>
      </c>
      <c r="K2232" s="174">
        <f>SUBTOTAL(9,K2233:K2236)</f>
        <v>1693755.9316799999</v>
      </c>
      <c r="L2232" s="174">
        <f>SUBTOTAL(9,L2233:L2236)</f>
        <v>4022368.7316800002</v>
      </c>
      <c r="M2232" s="578">
        <f>'KL TTHT CV DOT 2'!P2231</f>
        <v>0</v>
      </c>
      <c r="N2232" s="578">
        <f>'KL TTHT CV DOT 2'!Q2231</f>
        <v>0</v>
      </c>
      <c r="O2232" s="578">
        <f t="shared" si="2088"/>
        <v>0</v>
      </c>
      <c r="P2232" s="558">
        <f t="shared" si="2119"/>
        <v>0</v>
      </c>
      <c r="Q2232" s="174"/>
      <c r="R2232" s="174"/>
      <c r="S2232" s="558" t="e">
        <f>#REF!+Q2232+R2232</f>
        <v>#REF!</v>
      </c>
      <c r="T2232" s="843">
        <f t="shared" ref="T2232:Z2232" si="2161">SUBTOTAL(9,T2233:T2236)</f>
        <v>0</v>
      </c>
      <c r="U2232" s="843">
        <f t="shared" si="2161"/>
        <v>0</v>
      </c>
      <c r="V2232" s="843">
        <f t="shared" si="2161"/>
        <v>0</v>
      </c>
      <c r="W2232" s="843">
        <f t="shared" si="2161"/>
        <v>0</v>
      </c>
      <c r="X2232" s="843">
        <f t="shared" si="2161"/>
        <v>0</v>
      </c>
      <c r="Y2232" s="843">
        <f t="shared" si="2161"/>
        <v>0</v>
      </c>
      <c r="Z2232" s="843">
        <f t="shared" si="2161"/>
        <v>0</v>
      </c>
      <c r="AA2232" s="988"/>
    </row>
    <row r="2233" spans="1:27" s="11" customFormat="1" outlineLevel="2">
      <c r="A2233" s="192"/>
      <c r="B2233" s="192"/>
      <c r="C2233" s="192" t="s">
        <v>1399</v>
      </c>
      <c r="D2233" s="194">
        <v>1</v>
      </c>
      <c r="E2233" s="358">
        <v>1</v>
      </c>
      <c r="F2233" s="195" t="s">
        <v>660</v>
      </c>
      <c r="G2233" s="199">
        <v>322800</v>
      </c>
      <c r="H2233" s="199">
        <v>50880.368000000009</v>
      </c>
      <c r="I2233" s="199">
        <f t="shared" ref="I2233:I2235" si="2162">SUM(G2233:H2233)</f>
        <v>373680.36800000002</v>
      </c>
      <c r="J2233" s="199">
        <f t="shared" ref="J2233:J2236" si="2163">G2233*E2233</f>
        <v>322800</v>
      </c>
      <c r="K2233" s="199">
        <f t="shared" ref="K2233:K2236" si="2164">H2233*E2233</f>
        <v>50880.368000000009</v>
      </c>
      <c r="L2233" s="199">
        <f t="shared" ref="L2233:L2236" si="2165">I2233*E2233</f>
        <v>373680.36800000002</v>
      </c>
      <c r="M2233" s="579">
        <f>'KL TTHT CV DOT 2'!P2232</f>
        <v>0</v>
      </c>
      <c r="N2233" s="579">
        <f>'KL TTHT CV DOT 2'!Q2232</f>
        <v>0</v>
      </c>
      <c r="O2233" s="579">
        <f t="shared" ref="O2233:O2296" si="2166">M2233+N2233</f>
        <v>0</v>
      </c>
      <c r="P2233" s="554">
        <f t="shared" si="2119"/>
        <v>0</v>
      </c>
      <c r="Q2233" s="199"/>
      <c r="R2233" s="199"/>
      <c r="S2233" s="554" t="e">
        <f>#REF!+Q2233+R2233</f>
        <v>#REF!</v>
      </c>
      <c r="T2233" s="265">
        <f>M2233*J2233</f>
        <v>0</v>
      </c>
      <c r="U2233" s="265">
        <f>M2233*K2233</f>
        <v>0</v>
      </c>
      <c r="V2233" s="265">
        <f t="shared" si="2118"/>
        <v>0</v>
      </c>
      <c r="W2233" s="265">
        <f>J2233*N2233</f>
        <v>0</v>
      </c>
      <c r="X2233" s="265">
        <f>K2233*N2233</f>
        <v>0</v>
      </c>
      <c r="Y2233" s="265">
        <f t="shared" ref="Y2233:Y2236" si="2167">W2233+X2233</f>
        <v>0</v>
      </c>
      <c r="Z2233" s="265">
        <f>V2233+Y2233</f>
        <v>0</v>
      </c>
      <c r="AA2233" s="990"/>
    </row>
    <row r="2234" spans="1:27" s="11" customFormat="1" outlineLevel="2">
      <c r="A2234" s="192"/>
      <c r="B2234" s="192"/>
      <c r="C2234" s="192" t="s">
        <v>1401</v>
      </c>
      <c r="D2234" s="194">
        <v>7</v>
      </c>
      <c r="E2234" s="358">
        <v>7</v>
      </c>
      <c r="F2234" s="195" t="s">
        <v>660</v>
      </c>
      <c r="G2234" s="199">
        <v>85924.800000000003</v>
      </c>
      <c r="H2234" s="199">
        <v>49415.098879999998</v>
      </c>
      <c r="I2234" s="199">
        <f t="shared" si="2162"/>
        <v>135339.89887999999</v>
      </c>
      <c r="J2234" s="199">
        <f t="shared" si="2163"/>
        <v>601473.6</v>
      </c>
      <c r="K2234" s="199">
        <f t="shared" si="2164"/>
        <v>345905.69215999998</v>
      </c>
      <c r="L2234" s="199">
        <f t="shared" si="2165"/>
        <v>947379.29215999995</v>
      </c>
      <c r="M2234" s="579">
        <f>'KL TTHT CV DOT 2'!P2233</f>
        <v>0</v>
      </c>
      <c r="N2234" s="579">
        <f>'KL TTHT CV DOT 2'!Q2233</f>
        <v>0</v>
      </c>
      <c r="O2234" s="579">
        <f t="shared" si="2166"/>
        <v>0</v>
      </c>
      <c r="P2234" s="554">
        <f t="shared" si="2119"/>
        <v>0</v>
      </c>
      <c r="Q2234" s="199"/>
      <c r="R2234" s="199"/>
      <c r="S2234" s="554" t="e">
        <f>#REF!+Q2234+R2234</f>
        <v>#REF!</v>
      </c>
      <c r="T2234" s="265">
        <f>M2234*J2234</f>
        <v>0</v>
      </c>
      <c r="U2234" s="265">
        <f>M2234*K2234</f>
        <v>0</v>
      </c>
      <c r="V2234" s="265">
        <f t="shared" si="2118"/>
        <v>0</v>
      </c>
      <c r="W2234" s="265">
        <f>J2234*N2234</f>
        <v>0</v>
      </c>
      <c r="X2234" s="265">
        <f>K2234*N2234</f>
        <v>0</v>
      </c>
      <c r="Y2234" s="265">
        <f t="shared" si="2167"/>
        <v>0</v>
      </c>
      <c r="Z2234" s="265">
        <f>V2234+Y2234</f>
        <v>0</v>
      </c>
      <c r="AA2234" s="990"/>
    </row>
    <row r="2235" spans="1:27" s="11" customFormat="1" outlineLevel="2">
      <c r="A2235" s="192"/>
      <c r="B2235" s="192"/>
      <c r="C2235" s="192" t="s">
        <v>1402</v>
      </c>
      <c r="D2235" s="194">
        <v>6</v>
      </c>
      <c r="E2235" s="358">
        <v>6</v>
      </c>
      <c r="F2235" s="195" t="s">
        <v>660</v>
      </c>
      <c r="G2235" s="199">
        <v>63367.200000000004</v>
      </c>
      <c r="H2235" s="199">
        <v>45472.31192</v>
      </c>
      <c r="I2235" s="199">
        <f t="shared" si="2162"/>
        <v>108839.51192</v>
      </c>
      <c r="J2235" s="199">
        <f t="shared" si="2163"/>
        <v>380203.2</v>
      </c>
      <c r="K2235" s="199">
        <f t="shared" si="2164"/>
        <v>272833.87151999999</v>
      </c>
      <c r="L2235" s="199">
        <f t="shared" si="2165"/>
        <v>653037.07152</v>
      </c>
      <c r="M2235" s="579">
        <f>'KL TTHT CV DOT 2'!P2234</f>
        <v>0</v>
      </c>
      <c r="N2235" s="579">
        <f>'KL TTHT CV DOT 2'!Q2234</f>
        <v>0</v>
      </c>
      <c r="O2235" s="579">
        <f t="shared" si="2166"/>
        <v>0</v>
      </c>
      <c r="P2235" s="554">
        <f t="shared" si="2119"/>
        <v>0</v>
      </c>
      <c r="Q2235" s="199"/>
      <c r="R2235" s="199"/>
      <c r="S2235" s="554" t="e">
        <f>#REF!+Q2235+R2235</f>
        <v>#REF!</v>
      </c>
      <c r="T2235" s="265">
        <f>M2235*J2235</f>
        <v>0</v>
      </c>
      <c r="U2235" s="265">
        <f>M2235*K2235</f>
        <v>0</v>
      </c>
      <c r="V2235" s="265">
        <f t="shared" si="2118"/>
        <v>0</v>
      </c>
      <c r="W2235" s="265">
        <f>J2235*N2235</f>
        <v>0</v>
      </c>
      <c r="X2235" s="265">
        <f>K2235*N2235</f>
        <v>0</v>
      </c>
      <c r="Y2235" s="265">
        <f t="shared" si="2167"/>
        <v>0</v>
      </c>
      <c r="Z2235" s="265">
        <f>V2235+Y2235</f>
        <v>0</v>
      </c>
      <c r="AA2235" s="990"/>
    </row>
    <row r="2236" spans="1:27" s="11" customFormat="1" outlineLevel="2">
      <c r="A2236" s="192"/>
      <c r="B2236" s="192"/>
      <c r="C2236" s="193" t="s">
        <v>657</v>
      </c>
      <c r="D2236" s="194">
        <v>1</v>
      </c>
      <c r="E2236" s="358">
        <v>1</v>
      </c>
      <c r="F2236" s="195" t="s">
        <v>619</v>
      </c>
      <c r="G2236" s="199">
        <v>1024136</v>
      </c>
      <c r="H2236" s="199">
        <v>1024136</v>
      </c>
      <c r="I2236" s="199">
        <f t="shared" ref="I2236" si="2168">SUM(G2236:H2236)</f>
        <v>2048272</v>
      </c>
      <c r="J2236" s="199">
        <f t="shared" si="2163"/>
        <v>1024136</v>
      </c>
      <c r="K2236" s="199">
        <f t="shared" si="2164"/>
        <v>1024136</v>
      </c>
      <c r="L2236" s="199">
        <f t="shared" si="2165"/>
        <v>2048272</v>
      </c>
      <c r="M2236" s="579">
        <f>'KL TTHT CV DOT 2'!P2235</f>
        <v>0</v>
      </c>
      <c r="N2236" s="579">
        <f>'KL TTHT CV DOT 2'!Q2235</f>
        <v>0</v>
      </c>
      <c r="O2236" s="579">
        <f t="shared" si="2166"/>
        <v>0</v>
      </c>
      <c r="P2236" s="554"/>
      <c r="Q2236" s="199"/>
      <c r="R2236" s="199"/>
      <c r="S2236" s="554" t="e">
        <f>#REF!+Q2236+R2236</f>
        <v>#REF!</v>
      </c>
      <c r="T2236" s="265">
        <f>M2236*J2236</f>
        <v>0</v>
      </c>
      <c r="U2236" s="265">
        <f>M2236*K2236</f>
        <v>0</v>
      </c>
      <c r="V2236" s="265">
        <f t="shared" si="2118"/>
        <v>0</v>
      </c>
      <c r="W2236" s="265">
        <f>J2236*N2236</f>
        <v>0</v>
      </c>
      <c r="X2236" s="265">
        <f>K2236*N2236</f>
        <v>0</v>
      </c>
      <c r="Y2236" s="265">
        <f t="shared" si="2167"/>
        <v>0</v>
      </c>
      <c r="Z2236" s="265">
        <f>V2236+Y2236</f>
        <v>0</v>
      </c>
      <c r="AA2236" s="990"/>
    </row>
    <row r="2237" spans="1:27" s="11" customFormat="1" outlineLevel="2">
      <c r="A2237" s="192"/>
      <c r="B2237" s="192"/>
      <c r="C2237" s="172" t="s">
        <v>1403</v>
      </c>
      <c r="D2237" s="194"/>
      <c r="E2237" s="358"/>
      <c r="F2237" s="195"/>
      <c r="G2237" s="199"/>
      <c r="H2237" s="199"/>
      <c r="I2237" s="199"/>
      <c r="J2237" s="174">
        <f>SUBTOTAL(9,J2238:J2247)</f>
        <v>4239540</v>
      </c>
      <c r="K2237" s="174">
        <f>SUBTOTAL(9,K2238:K2247)</f>
        <v>3735787.3511999999</v>
      </c>
      <c r="L2237" s="174">
        <f>SUBTOTAL(9,L2238:L2247)</f>
        <v>7975327.3512000004</v>
      </c>
      <c r="M2237" s="578">
        <f>'KL TTHT CV DOT 2'!P2236</f>
        <v>0</v>
      </c>
      <c r="N2237" s="578">
        <f>'KL TTHT CV DOT 2'!Q2236</f>
        <v>0</v>
      </c>
      <c r="O2237" s="578">
        <f t="shared" si="2166"/>
        <v>0</v>
      </c>
      <c r="P2237" s="558"/>
      <c r="Q2237" s="174"/>
      <c r="R2237" s="174"/>
      <c r="S2237" s="558" t="e">
        <f>#REF!+Q2237+R2237</f>
        <v>#REF!</v>
      </c>
      <c r="T2237" s="843">
        <f t="shared" ref="T2237:Z2237" si="2169">SUBTOTAL(9,T2238:T2247)</f>
        <v>0</v>
      </c>
      <c r="U2237" s="843">
        <f t="shared" si="2169"/>
        <v>0</v>
      </c>
      <c r="V2237" s="843">
        <f t="shared" si="2169"/>
        <v>0</v>
      </c>
      <c r="W2237" s="843">
        <f t="shared" si="2169"/>
        <v>189423.36000000002</v>
      </c>
      <c r="X2237" s="843">
        <f t="shared" si="2169"/>
        <v>137663.06400000001</v>
      </c>
      <c r="Y2237" s="843">
        <f t="shared" si="2169"/>
        <v>327086.42400000006</v>
      </c>
      <c r="Z2237" s="843">
        <f t="shared" si="2169"/>
        <v>327086.42400000006</v>
      </c>
      <c r="AA2237" s="988"/>
    </row>
    <row r="2238" spans="1:27" s="11" customFormat="1" outlineLevel="2">
      <c r="A2238" s="192"/>
      <c r="B2238" s="192"/>
      <c r="C2238" s="193" t="s">
        <v>1499</v>
      </c>
      <c r="D2238" s="194">
        <v>12</v>
      </c>
      <c r="E2238" s="358">
        <v>8</v>
      </c>
      <c r="F2238" s="195" t="s">
        <v>624</v>
      </c>
      <c r="G2238" s="199">
        <v>45208.800000000003</v>
      </c>
      <c r="H2238" s="199">
        <v>28000.000000000004</v>
      </c>
      <c r="I2238" s="199">
        <f t="shared" ref="I2238:I2245" si="2170">SUM(G2238:H2238)</f>
        <v>73208.800000000003</v>
      </c>
      <c r="J2238" s="199">
        <f t="shared" ref="J2238:J2247" si="2171">G2238*E2238</f>
        <v>361670.40000000002</v>
      </c>
      <c r="K2238" s="199">
        <f t="shared" ref="K2238:K2247" si="2172">H2238*E2238</f>
        <v>224000.00000000003</v>
      </c>
      <c r="L2238" s="199">
        <f t="shared" ref="L2238:L2247" si="2173">I2238*E2238</f>
        <v>585670.40000000002</v>
      </c>
      <c r="M2238" s="579">
        <f>'KL TTHT CV DOT 2'!P2237</f>
        <v>0</v>
      </c>
      <c r="N2238" s="579">
        <f>'KL TTHT CV DOT 2'!Q2237</f>
        <v>0</v>
      </c>
      <c r="O2238" s="579">
        <f t="shared" si="2166"/>
        <v>0</v>
      </c>
      <c r="P2238" s="554"/>
      <c r="Q2238" s="199"/>
      <c r="R2238" s="199"/>
      <c r="S2238" s="554" t="e">
        <f>#REF!+Q2238+R2238</f>
        <v>#REF!</v>
      </c>
      <c r="T2238" s="265">
        <f t="shared" ref="T2238:T2247" si="2174">M2238*J2238</f>
        <v>0</v>
      </c>
      <c r="U2238" s="265">
        <f t="shared" ref="U2238:U2247" si="2175">M2238*K2238</f>
        <v>0</v>
      </c>
      <c r="V2238" s="265">
        <f t="shared" si="2118"/>
        <v>0</v>
      </c>
      <c r="W2238" s="265">
        <f t="shared" ref="W2238:W2247" si="2176">J2238*N2238</f>
        <v>0</v>
      </c>
      <c r="X2238" s="265">
        <f t="shared" ref="X2238:X2247" si="2177">K2238*N2238</f>
        <v>0</v>
      </c>
      <c r="Y2238" s="265">
        <f t="shared" ref="Y2238:Y2247" si="2178">W2238+X2238</f>
        <v>0</v>
      </c>
      <c r="Z2238" s="265">
        <f t="shared" ref="Z2238:Z2247" si="2179">V2238+Y2238</f>
        <v>0</v>
      </c>
      <c r="AA2238" s="990"/>
    </row>
    <row r="2239" spans="1:27" s="11" customFormat="1" outlineLevel="2">
      <c r="A2239" s="192"/>
      <c r="B2239" s="192"/>
      <c r="C2239" s="193" t="s">
        <v>1500</v>
      </c>
      <c r="D2239" s="194">
        <v>5</v>
      </c>
      <c r="E2239" s="358">
        <v>6</v>
      </c>
      <c r="F2239" s="195" t="s">
        <v>624</v>
      </c>
      <c r="G2239" s="199">
        <v>30841.200000000001</v>
      </c>
      <c r="H2239" s="199">
        <v>25388.154400000003</v>
      </c>
      <c r="I2239" s="199">
        <f t="shared" si="2170"/>
        <v>56229.354400000004</v>
      </c>
      <c r="J2239" s="199">
        <f t="shared" si="2171"/>
        <v>185047.2</v>
      </c>
      <c r="K2239" s="199">
        <f t="shared" si="2172"/>
        <v>152328.92640000003</v>
      </c>
      <c r="L2239" s="199">
        <f t="shared" si="2173"/>
        <v>337376.12640000001</v>
      </c>
      <c r="M2239" s="579">
        <f>'KL TTHT CV DOT 2'!P2238</f>
        <v>0</v>
      </c>
      <c r="N2239" s="579">
        <f>'KL TTHT CV DOT 2'!Q2238</f>
        <v>0</v>
      </c>
      <c r="O2239" s="579">
        <f t="shared" si="2166"/>
        <v>0</v>
      </c>
      <c r="P2239" s="554"/>
      <c r="Q2239" s="199"/>
      <c r="R2239" s="199"/>
      <c r="S2239" s="554" t="e">
        <f>#REF!+Q2239+R2239</f>
        <v>#REF!</v>
      </c>
      <c r="T2239" s="265">
        <f t="shared" si="2174"/>
        <v>0</v>
      </c>
      <c r="U2239" s="265">
        <f t="shared" si="2175"/>
        <v>0</v>
      </c>
      <c r="V2239" s="265">
        <f t="shared" si="2118"/>
        <v>0</v>
      </c>
      <c r="W2239" s="265">
        <f t="shared" si="2176"/>
        <v>0</v>
      </c>
      <c r="X2239" s="265">
        <f t="shared" si="2177"/>
        <v>0</v>
      </c>
      <c r="Y2239" s="265">
        <f t="shared" si="2178"/>
        <v>0</v>
      </c>
      <c r="Z2239" s="265">
        <f t="shared" si="2179"/>
        <v>0</v>
      </c>
      <c r="AA2239" s="990"/>
    </row>
    <row r="2240" spans="1:27" s="11" customFormat="1" outlineLevel="2">
      <c r="A2240" s="192"/>
      <c r="B2240" s="192"/>
      <c r="C2240" s="193" t="s">
        <v>1501</v>
      </c>
      <c r="D2240" s="194">
        <v>7</v>
      </c>
      <c r="E2240" s="358">
        <v>10</v>
      </c>
      <c r="F2240" s="195" t="s">
        <v>624</v>
      </c>
      <c r="G2240" s="199">
        <v>22978.799999999999</v>
      </c>
      <c r="H2240" s="199">
        <v>22306.743200000004</v>
      </c>
      <c r="I2240" s="199">
        <f t="shared" si="2170"/>
        <v>45285.5432</v>
      </c>
      <c r="J2240" s="199">
        <f t="shared" si="2171"/>
        <v>229788</v>
      </c>
      <c r="K2240" s="199">
        <f t="shared" si="2172"/>
        <v>223067.43200000003</v>
      </c>
      <c r="L2240" s="199">
        <f t="shared" si="2173"/>
        <v>452855.43200000003</v>
      </c>
      <c r="M2240" s="579">
        <f>'KL TTHT CV DOT 2'!P2239</f>
        <v>0</v>
      </c>
      <c r="N2240" s="579">
        <f>'KL TTHT CV DOT 2'!Q2239</f>
        <v>0</v>
      </c>
      <c r="O2240" s="579">
        <f t="shared" si="2166"/>
        <v>0</v>
      </c>
      <c r="P2240" s="554"/>
      <c r="Q2240" s="199"/>
      <c r="R2240" s="199"/>
      <c r="S2240" s="554" t="e">
        <f>#REF!+Q2240+R2240</f>
        <v>#REF!</v>
      </c>
      <c r="T2240" s="265">
        <f t="shared" si="2174"/>
        <v>0</v>
      </c>
      <c r="U2240" s="265">
        <f t="shared" si="2175"/>
        <v>0</v>
      </c>
      <c r="V2240" s="265">
        <f t="shared" si="2118"/>
        <v>0</v>
      </c>
      <c r="W2240" s="265">
        <f t="shared" si="2176"/>
        <v>0</v>
      </c>
      <c r="X2240" s="265">
        <f t="shared" si="2177"/>
        <v>0</v>
      </c>
      <c r="Y2240" s="265">
        <f t="shared" si="2178"/>
        <v>0</v>
      </c>
      <c r="Z2240" s="265">
        <f t="shared" si="2179"/>
        <v>0</v>
      </c>
      <c r="AA2240" s="990"/>
    </row>
    <row r="2241" spans="1:27" s="11" customFormat="1" outlineLevel="2">
      <c r="A2241" s="192"/>
      <c r="B2241" s="192"/>
      <c r="C2241" s="193" t="s">
        <v>1502</v>
      </c>
      <c r="D2241" s="194">
        <v>61</v>
      </c>
      <c r="E2241" s="358">
        <v>71</v>
      </c>
      <c r="F2241" s="195" t="s">
        <v>624</v>
      </c>
      <c r="G2241" s="199">
        <v>17737.2</v>
      </c>
      <c r="H2241" s="199">
        <v>18258.816800000001</v>
      </c>
      <c r="I2241" s="199">
        <f t="shared" si="2170"/>
        <v>35996.016799999998</v>
      </c>
      <c r="J2241" s="199">
        <f t="shared" si="2171"/>
        <v>1259341.2</v>
      </c>
      <c r="K2241" s="199">
        <f t="shared" si="2172"/>
        <v>1296375.9928000001</v>
      </c>
      <c r="L2241" s="199">
        <f t="shared" si="2173"/>
        <v>2555717.1927999998</v>
      </c>
      <c r="M2241" s="579">
        <f>'KL TTHT CV DOT 2'!P2240</f>
        <v>0</v>
      </c>
      <c r="N2241" s="579">
        <f>'KL TTHT CV DOT 2'!Q2240</f>
        <v>0</v>
      </c>
      <c r="O2241" s="579">
        <f t="shared" si="2166"/>
        <v>0</v>
      </c>
      <c r="P2241" s="554"/>
      <c r="Q2241" s="199"/>
      <c r="R2241" s="199"/>
      <c r="S2241" s="554" t="e">
        <f>#REF!+Q2241+R2241</f>
        <v>#REF!</v>
      </c>
      <c r="T2241" s="265">
        <f t="shared" si="2174"/>
        <v>0</v>
      </c>
      <c r="U2241" s="265">
        <f t="shared" si="2175"/>
        <v>0</v>
      </c>
      <c r="V2241" s="265">
        <f t="shared" si="2118"/>
        <v>0</v>
      </c>
      <c r="W2241" s="265">
        <f t="shared" si="2176"/>
        <v>0</v>
      </c>
      <c r="X2241" s="265">
        <f t="shared" si="2177"/>
        <v>0</v>
      </c>
      <c r="Y2241" s="265">
        <f t="shared" si="2178"/>
        <v>0</v>
      </c>
      <c r="Z2241" s="265">
        <f t="shared" si="2179"/>
        <v>0</v>
      </c>
      <c r="AA2241" s="990"/>
    </row>
    <row r="2242" spans="1:27" outlineLevel="2">
      <c r="A2242" s="137"/>
      <c r="B2242" s="137"/>
      <c r="C2242" s="138" t="s">
        <v>1418</v>
      </c>
      <c r="D2242" s="97">
        <v>1</v>
      </c>
      <c r="E2242" s="61">
        <v>1</v>
      </c>
      <c r="F2242" s="139" t="s">
        <v>619</v>
      </c>
      <c r="G2242" s="199">
        <v>469810.8</v>
      </c>
      <c r="H2242" s="199">
        <v>140943.24</v>
      </c>
      <c r="I2242" s="71">
        <f>SUM(G2242:H2242)</f>
        <v>610754.04</v>
      </c>
      <c r="J2242" s="71">
        <f>G2242*E2242</f>
        <v>469810.8</v>
      </c>
      <c r="K2242" s="71">
        <f>H2242*E2242</f>
        <v>140943.24</v>
      </c>
      <c r="L2242" s="71">
        <f>I2242*E2242</f>
        <v>610754.04</v>
      </c>
      <c r="M2242" s="579">
        <f>'KL TTHT CV DOT 2'!P2241</f>
        <v>0</v>
      </c>
      <c r="N2242" s="570">
        <f>'KL TTHT CV DOT 2'!Q2241</f>
        <v>0</v>
      </c>
      <c r="O2242" s="570">
        <f t="shared" si="2166"/>
        <v>0</v>
      </c>
      <c r="P2242" s="552"/>
      <c r="Q2242" s="71"/>
      <c r="R2242" s="71"/>
      <c r="S2242" s="552" t="e">
        <f>#REF!+Q2242+R2242</f>
        <v>#REF!</v>
      </c>
      <c r="T2242" s="265">
        <f t="shared" si="2174"/>
        <v>0</v>
      </c>
      <c r="U2242" s="257">
        <f t="shared" si="2175"/>
        <v>0</v>
      </c>
      <c r="V2242" s="257">
        <f t="shared" si="2118"/>
        <v>0</v>
      </c>
      <c r="W2242" s="265">
        <f t="shared" si="2176"/>
        <v>0</v>
      </c>
      <c r="X2242" s="257">
        <f t="shared" si="2177"/>
        <v>0</v>
      </c>
      <c r="Y2242" s="257">
        <f t="shared" si="2178"/>
        <v>0</v>
      </c>
      <c r="Z2242" s="257">
        <f t="shared" si="2179"/>
        <v>0</v>
      </c>
      <c r="AA2242" s="990"/>
    </row>
    <row r="2243" spans="1:27" outlineLevel="2">
      <c r="A2243" s="137"/>
      <c r="B2243" s="137"/>
      <c r="C2243" s="138" t="s">
        <v>1421</v>
      </c>
      <c r="D2243" s="97">
        <v>60</v>
      </c>
      <c r="E2243" s="61">
        <v>63</v>
      </c>
      <c r="F2243" s="139" t="s">
        <v>624</v>
      </c>
      <c r="G2243" s="199">
        <v>16286.400000000001</v>
      </c>
      <c r="H2243" s="199">
        <v>13440.000000000002</v>
      </c>
      <c r="I2243" s="71">
        <f t="shared" ref="I2243" si="2180">SUM(G2243:H2243)</f>
        <v>29726.400000000001</v>
      </c>
      <c r="J2243" s="71">
        <f t="shared" ref="J2243" si="2181">G2243*E2243</f>
        <v>1026043.2000000001</v>
      </c>
      <c r="K2243" s="71">
        <f t="shared" ref="K2243" si="2182">H2243*E2243</f>
        <v>846720.00000000012</v>
      </c>
      <c r="L2243" s="71">
        <f t="shared" ref="L2243" si="2183">I2243*E2243</f>
        <v>1872763.2000000002</v>
      </c>
      <c r="M2243" s="579">
        <f>'KL TTHT CV DOT 2'!P2242</f>
        <v>0</v>
      </c>
      <c r="N2243" s="570">
        <f>'KL TTHT CV DOT 2'!Q2242</f>
        <v>0.15</v>
      </c>
      <c r="O2243" s="570">
        <f t="shared" si="2166"/>
        <v>0.15</v>
      </c>
      <c r="P2243" s="552"/>
      <c r="Q2243" s="71"/>
      <c r="R2243" s="71"/>
      <c r="S2243" s="552" t="e">
        <f>#REF!+Q2243+R2243</f>
        <v>#REF!</v>
      </c>
      <c r="T2243" s="265">
        <f t="shared" si="2174"/>
        <v>0</v>
      </c>
      <c r="U2243" s="257">
        <f t="shared" si="2175"/>
        <v>0</v>
      </c>
      <c r="V2243" s="257">
        <f t="shared" si="2118"/>
        <v>0</v>
      </c>
      <c r="W2243" s="265">
        <f t="shared" si="2176"/>
        <v>153906.48000000001</v>
      </c>
      <c r="X2243" s="257">
        <f t="shared" si="2177"/>
        <v>127008.00000000001</v>
      </c>
      <c r="Y2243" s="257">
        <f t="shared" si="2178"/>
        <v>280914.48000000004</v>
      </c>
      <c r="Z2243" s="257">
        <f t="shared" si="2179"/>
        <v>280914.48000000004</v>
      </c>
      <c r="AA2243" s="990"/>
    </row>
    <row r="2244" spans="1:27" outlineLevel="2">
      <c r="A2244" s="137"/>
      <c r="B2244" s="137"/>
      <c r="C2244" s="138" t="s">
        <v>1483</v>
      </c>
      <c r="D2244" s="97">
        <v>1</v>
      </c>
      <c r="E2244" s="61">
        <v>1</v>
      </c>
      <c r="F2244" s="139" t="s">
        <v>619</v>
      </c>
      <c r="G2244" s="199">
        <v>236779.19999999998</v>
      </c>
      <c r="H2244" s="199">
        <v>71033.759999999995</v>
      </c>
      <c r="I2244" s="71">
        <f t="shared" si="2170"/>
        <v>307812.95999999996</v>
      </c>
      <c r="J2244" s="71">
        <f t="shared" si="2171"/>
        <v>236779.19999999998</v>
      </c>
      <c r="K2244" s="71">
        <f t="shared" si="2172"/>
        <v>71033.759999999995</v>
      </c>
      <c r="L2244" s="71">
        <f t="shared" si="2173"/>
        <v>307812.95999999996</v>
      </c>
      <c r="M2244" s="570">
        <f>'KL TTHT CV DOT 2'!P2243</f>
        <v>0</v>
      </c>
      <c r="N2244" s="570">
        <f>'KL TTHT CV DOT 2'!Q2243</f>
        <v>0.15</v>
      </c>
      <c r="O2244" s="570">
        <f t="shared" si="2166"/>
        <v>0.15</v>
      </c>
      <c r="P2244" s="552">
        <f t="shared" si="2119"/>
        <v>0.3</v>
      </c>
      <c r="Q2244" s="71"/>
      <c r="R2244" s="71"/>
      <c r="S2244" s="552" t="e">
        <f>#REF!+Q2244+R2244</f>
        <v>#REF!</v>
      </c>
      <c r="T2244" s="257">
        <f t="shared" si="2174"/>
        <v>0</v>
      </c>
      <c r="U2244" s="257">
        <f t="shared" si="2175"/>
        <v>0</v>
      </c>
      <c r="V2244" s="257">
        <f t="shared" si="2118"/>
        <v>0</v>
      </c>
      <c r="W2244" s="257">
        <f t="shared" si="2176"/>
        <v>35516.879999999997</v>
      </c>
      <c r="X2244" s="257">
        <f t="shared" si="2177"/>
        <v>10655.063999999998</v>
      </c>
      <c r="Y2244" s="257">
        <f t="shared" si="2178"/>
        <v>46171.943999999996</v>
      </c>
      <c r="Z2244" s="257">
        <f t="shared" si="2179"/>
        <v>46171.943999999996</v>
      </c>
      <c r="AA2244" s="990"/>
    </row>
    <row r="2245" spans="1:27" s="11" customFormat="1" outlineLevel="2">
      <c r="A2245" s="192"/>
      <c r="B2245" s="192"/>
      <c r="C2245" s="193" t="s">
        <v>1103</v>
      </c>
      <c r="D2245" s="194">
        <v>2</v>
      </c>
      <c r="E2245" s="358">
        <v>3.2</v>
      </c>
      <c r="F2245" s="195" t="s">
        <v>1104</v>
      </c>
      <c r="G2245" s="199">
        <v>0</v>
      </c>
      <c r="H2245" s="199">
        <v>200000</v>
      </c>
      <c r="I2245" s="199">
        <f t="shared" si="2170"/>
        <v>200000</v>
      </c>
      <c r="J2245" s="199">
        <f t="shared" si="2171"/>
        <v>0</v>
      </c>
      <c r="K2245" s="199">
        <f t="shared" si="2172"/>
        <v>640000</v>
      </c>
      <c r="L2245" s="199">
        <f t="shared" si="2173"/>
        <v>640000</v>
      </c>
      <c r="M2245" s="579">
        <f>'KL TTHT CV DOT 2'!P2244</f>
        <v>0</v>
      </c>
      <c r="N2245" s="579">
        <f>'KL TTHT CV DOT 2'!Q2244</f>
        <v>0</v>
      </c>
      <c r="O2245" s="579">
        <f t="shared" si="2166"/>
        <v>0</v>
      </c>
      <c r="P2245" s="554">
        <f t="shared" si="2119"/>
        <v>0</v>
      </c>
      <c r="Q2245" s="199"/>
      <c r="R2245" s="199"/>
      <c r="S2245" s="554" t="e">
        <f>#REF!+Q2245+R2245</f>
        <v>#REF!</v>
      </c>
      <c r="T2245" s="265">
        <f t="shared" si="2174"/>
        <v>0</v>
      </c>
      <c r="U2245" s="265">
        <f t="shared" si="2175"/>
        <v>0</v>
      </c>
      <c r="V2245" s="265">
        <f t="shared" si="2118"/>
        <v>0</v>
      </c>
      <c r="W2245" s="265">
        <f t="shared" si="2176"/>
        <v>0</v>
      </c>
      <c r="X2245" s="265">
        <f t="shared" si="2177"/>
        <v>0</v>
      </c>
      <c r="Y2245" s="265">
        <f t="shared" si="2178"/>
        <v>0</v>
      </c>
      <c r="Z2245" s="265">
        <f t="shared" si="2179"/>
        <v>0</v>
      </c>
      <c r="AA2245" s="990"/>
    </row>
    <row r="2246" spans="1:27" s="11" customFormat="1" outlineLevel="2">
      <c r="A2246" s="192"/>
      <c r="B2246" s="192"/>
      <c r="C2246" s="193"/>
      <c r="D2246" s="194"/>
      <c r="E2246" s="358"/>
      <c r="F2246" s="195"/>
      <c r="G2246" s="199"/>
      <c r="H2246" s="199"/>
      <c r="I2246" s="199"/>
      <c r="J2246" s="199"/>
      <c r="K2246" s="199"/>
      <c r="L2246" s="199"/>
      <c r="M2246" s="579">
        <f>'KL TTHT CV DOT 2'!P2245</f>
        <v>0</v>
      </c>
      <c r="N2246" s="579">
        <f>'KL TTHT CV DOT 2'!Q2245</f>
        <v>0</v>
      </c>
      <c r="O2246" s="579">
        <f t="shared" si="2166"/>
        <v>0</v>
      </c>
      <c r="P2246" s="554">
        <f t="shared" si="2119"/>
        <v>0</v>
      </c>
      <c r="Q2246" s="199"/>
      <c r="R2246" s="199"/>
      <c r="S2246" s="554" t="e">
        <f>#REF!+Q2246+R2246</f>
        <v>#REF!</v>
      </c>
      <c r="T2246" s="265">
        <f t="shared" si="2174"/>
        <v>0</v>
      </c>
      <c r="U2246" s="265">
        <f t="shared" si="2175"/>
        <v>0</v>
      </c>
      <c r="V2246" s="265">
        <f t="shared" si="2118"/>
        <v>0</v>
      </c>
      <c r="W2246" s="265">
        <f t="shared" si="2176"/>
        <v>0</v>
      </c>
      <c r="X2246" s="265">
        <f t="shared" si="2177"/>
        <v>0</v>
      </c>
      <c r="Y2246" s="265">
        <f t="shared" si="2178"/>
        <v>0</v>
      </c>
      <c r="Z2246" s="265">
        <f t="shared" si="2179"/>
        <v>0</v>
      </c>
      <c r="AA2246" s="990"/>
    </row>
    <row r="2247" spans="1:27" s="11" customFormat="1" outlineLevel="2">
      <c r="A2247" s="192"/>
      <c r="B2247" s="192"/>
      <c r="C2247" s="193" t="s">
        <v>1424</v>
      </c>
      <c r="D2247" s="194">
        <v>1</v>
      </c>
      <c r="E2247" s="358">
        <v>1</v>
      </c>
      <c r="F2247" s="195" t="s">
        <v>619</v>
      </c>
      <c r="G2247" s="199">
        <v>471060</v>
      </c>
      <c r="H2247" s="199">
        <v>141318</v>
      </c>
      <c r="I2247" s="199">
        <f t="shared" ref="I2247" si="2184">SUM(G2247:H2247)</f>
        <v>612378</v>
      </c>
      <c r="J2247" s="199">
        <f t="shared" si="2171"/>
        <v>471060</v>
      </c>
      <c r="K2247" s="199">
        <f t="shared" si="2172"/>
        <v>141318</v>
      </c>
      <c r="L2247" s="199">
        <f t="shared" si="2173"/>
        <v>612378</v>
      </c>
      <c r="M2247" s="579">
        <f>'KL TTHT CV DOT 2'!P2246</f>
        <v>0</v>
      </c>
      <c r="N2247" s="579">
        <f>'KL TTHT CV DOT 2'!Q2246</f>
        <v>0</v>
      </c>
      <c r="O2247" s="579">
        <f t="shared" si="2166"/>
        <v>0</v>
      </c>
      <c r="P2247" s="554">
        <f t="shared" si="2119"/>
        <v>0</v>
      </c>
      <c r="Q2247" s="199"/>
      <c r="R2247" s="199"/>
      <c r="S2247" s="554" t="e">
        <f>#REF!+Q2247+R2247</f>
        <v>#REF!</v>
      </c>
      <c r="T2247" s="265">
        <f t="shared" si="2174"/>
        <v>0</v>
      </c>
      <c r="U2247" s="265">
        <f t="shared" si="2175"/>
        <v>0</v>
      </c>
      <c r="V2247" s="265">
        <f t="shared" si="2118"/>
        <v>0</v>
      </c>
      <c r="W2247" s="265">
        <f t="shared" si="2176"/>
        <v>0</v>
      </c>
      <c r="X2247" s="265">
        <f t="shared" si="2177"/>
        <v>0</v>
      </c>
      <c r="Y2247" s="265">
        <f t="shared" si="2178"/>
        <v>0</v>
      </c>
      <c r="Z2247" s="265">
        <f t="shared" si="2179"/>
        <v>0</v>
      </c>
      <c r="AA2247" s="990"/>
    </row>
    <row r="2248" spans="1:27" s="11" customFormat="1" outlineLevel="2">
      <c r="A2248" s="192"/>
      <c r="B2248" s="192"/>
      <c r="C2248" s="172" t="s">
        <v>1503</v>
      </c>
      <c r="D2248" s="194"/>
      <c r="E2248" s="358"/>
      <c r="F2248" s="195"/>
      <c r="G2248" s="199"/>
      <c r="H2248" s="199"/>
      <c r="I2248" s="199"/>
      <c r="J2248" s="174">
        <f>SUBTOTAL(9,J2249:J2254)</f>
        <v>3803275.2</v>
      </c>
      <c r="K2248" s="174">
        <f t="shared" ref="K2248:L2248" si="2185">SUBTOTAL(9,K2249:K2254)</f>
        <v>3687017.2544</v>
      </c>
      <c r="L2248" s="174">
        <f t="shared" si="2185"/>
        <v>7490292.4544000002</v>
      </c>
      <c r="M2248" s="578">
        <f>'KL TTHT CV DOT 2'!P2247</f>
        <v>0</v>
      </c>
      <c r="N2248" s="578">
        <f>'KL TTHT CV DOT 2'!Q2247</f>
        <v>0</v>
      </c>
      <c r="O2248" s="578">
        <f t="shared" si="2166"/>
        <v>0</v>
      </c>
      <c r="P2248" s="558">
        <f t="shared" si="2119"/>
        <v>0</v>
      </c>
      <c r="Q2248" s="174"/>
      <c r="R2248" s="174"/>
      <c r="S2248" s="558" t="e">
        <f>#REF!+Q2248+R2248</f>
        <v>#REF!</v>
      </c>
      <c r="T2248" s="843">
        <f>SUBTOTAL(9,T2249:T2254)</f>
        <v>0</v>
      </c>
      <c r="U2248" s="843">
        <f t="shared" ref="U2248:V2248" si="2186">SUBTOTAL(9,U2249:U2254)</f>
        <v>0</v>
      </c>
      <c r="V2248" s="843">
        <f t="shared" si="2186"/>
        <v>0</v>
      </c>
      <c r="W2248" s="843">
        <f>SUBTOTAL(9,W2249:W2254)</f>
        <v>0</v>
      </c>
      <c r="X2248" s="843">
        <f t="shared" ref="X2248:Y2248" si="2187">SUBTOTAL(9,X2249:X2254)</f>
        <v>0</v>
      </c>
      <c r="Y2248" s="843">
        <f t="shared" si="2187"/>
        <v>0</v>
      </c>
      <c r="Z2248" s="843">
        <f t="shared" ref="Z2248" si="2188">SUBTOTAL(9,Z2249:Z2254)</f>
        <v>0</v>
      </c>
      <c r="AA2248" s="988"/>
    </row>
    <row r="2249" spans="1:27" s="11" customFormat="1" outlineLevel="2">
      <c r="A2249" s="192"/>
      <c r="B2249" s="192"/>
      <c r="C2249" s="193" t="s">
        <v>1504</v>
      </c>
      <c r="D2249" s="194">
        <v>10</v>
      </c>
      <c r="E2249" s="358">
        <v>8</v>
      </c>
      <c r="F2249" s="195" t="s">
        <v>624</v>
      </c>
      <c r="G2249" s="199">
        <v>12261.6</v>
      </c>
      <c r="H2249" s="199">
        <v>15682.816800000001</v>
      </c>
      <c r="I2249" s="199">
        <f t="shared" ref="I2249:I2253" si="2189">SUM(G2249:H2249)</f>
        <v>27944.416799999999</v>
      </c>
      <c r="J2249" s="199">
        <f t="shared" ref="J2249:J2253" si="2190">G2249*E2249</f>
        <v>98092.800000000003</v>
      </c>
      <c r="K2249" s="199">
        <f t="shared" ref="K2249:K2253" si="2191">H2249*E2249</f>
        <v>125462.5344</v>
      </c>
      <c r="L2249" s="199">
        <f t="shared" ref="L2249:L2253" si="2192">I2249*E2249</f>
        <v>223555.33439999999</v>
      </c>
      <c r="M2249" s="579">
        <f>'KL TTHT CV DOT 2'!P2248</f>
        <v>0</v>
      </c>
      <c r="N2249" s="579">
        <f>'KL TTHT CV DOT 2'!Q2248</f>
        <v>0</v>
      </c>
      <c r="O2249" s="579">
        <f t="shared" si="2166"/>
        <v>0</v>
      </c>
      <c r="P2249" s="554">
        <f t="shared" si="2119"/>
        <v>0</v>
      </c>
      <c r="Q2249" s="199"/>
      <c r="R2249" s="199"/>
      <c r="S2249" s="554" t="e">
        <f>#REF!+Q2249+R2249</f>
        <v>#REF!</v>
      </c>
      <c r="T2249" s="265">
        <f t="shared" ref="T2249:T2254" si="2193">M2249*J2249</f>
        <v>0</v>
      </c>
      <c r="U2249" s="265">
        <f t="shared" ref="U2249:U2254" si="2194">M2249*K2249</f>
        <v>0</v>
      </c>
      <c r="V2249" s="265">
        <f t="shared" si="2118"/>
        <v>0</v>
      </c>
      <c r="W2249" s="265">
        <f t="shared" ref="W2249:W2254" si="2195">J2249*N2249</f>
        <v>0</v>
      </c>
      <c r="X2249" s="265">
        <f t="shared" ref="X2249:X2254" si="2196">K2249*N2249</f>
        <v>0</v>
      </c>
      <c r="Y2249" s="265">
        <f t="shared" ref="Y2249:Y2254" si="2197">W2249+X2249</f>
        <v>0</v>
      </c>
      <c r="Z2249" s="265">
        <f t="shared" ref="Z2249:Z2254" si="2198">V2249+Y2249</f>
        <v>0</v>
      </c>
      <c r="AA2249" s="990"/>
    </row>
    <row r="2250" spans="1:27" s="11" customFormat="1" outlineLevel="2">
      <c r="A2250" s="192"/>
      <c r="B2250" s="192"/>
      <c r="C2250" s="193" t="s">
        <v>1418</v>
      </c>
      <c r="D2250" s="194">
        <v>1</v>
      </c>
      <c r="E2250" s="358">
        <v>1</v>
      </c>
      <c r="F2250" s="195" t="s">
        <v>619</v>
      </c>
      <c r="G2250" s="199">
        <v>22636.799999999999</v>
      </c>
      <c r="H2250" s="199">
        <v>6791.04</v>
      </c>
      <c r="I2250" s="199">
        <f t="shared" si="2189"/>
        <v>29427.84</v>
      </c>
      <c r="J2250" s="199">
        <f t="shared" si="2190"/>
        <v>22636.799999999999</v>
      </c>
      <c r="K2250" s="199">
        <f t="shared" si="2191"/>
        <v>6791.04</v>
      </c>
      <c r="L2250" s="199">
        <f t="shared" si="2192"/>
        <v>29427.84</v>
      </c>
      <c r="M2250" s="579">
        <f>'KL TTHT CV DOT 2'!P2249</f>
        <v>0</v>
      </c>
      <c r="N2250" s="579">
        <f>'KL TTHT CV DOT 2'!Q2249</f>
        <v>0</v>
      </c>
      <c r="O2250" s="579">
        <f t="shared" si="2166"/>
        <v>0</v>
      </c>
      <c r="P2250" s="554">
        <f t="shared" si="2119"/>
        <v>0</v>
      </c>
      <c r="Q2250" s="199"/>
      <c r="R2250" s="199"/>
      <c r="S2250" s="554" t="e">
        <f>#REF!+Q2250+R2250</f>
        <v>#REF!</v>
      </c>
      <c r="T2250" s="265">
        <f t="shared" si="2193"/>
        <v>0</v>
      </c>
      <c r="U2250" s="265">
        <f t="shared" si="2194"/>
        <v>0</v>
      </c>
      <c r="V2250" s="265">
        <f t="shared" si="2118"/>
        <v>0</v>
      </c>
      <c r="W2250" s="265">
        <f t="shared" si="2195"/>
        <v>0</v>
      </c>
      <c r="X2250" s="265">
        <f t="shared" si="2196"/>
        <v>0</v>
      </c>
      <c r="Y2250" s="265">
        <f t="shared" si="2197"/>
        <v>0</v>
      </c>
      <c r="Z2250" s="265">
        <f t="shared" si="2198"/>
        <v>0</v>
      </c>
      <c r="AA2250" s="990"/>
    </row>
    <row r="2251" spans="1:27" outlineLevel="2">
      <c r="A2251" s="137"/>
      <c r="B2251" s="137"/>
      <c r="C2251" s="138" t="s">
        <v>691</v>
      </c>
      <c r="D2251" s="97">
        <v>1</v>
      </c>
      <c r="E2251" s="61">
        <v>1</v>
      </c>
      <c r="F2251" s="139" t="s">
        <v>619</v>
      </c>
      <c r="G2251" s="199">
        <v>3500000</v>
      </c>
      <c r="H2251" s="199">
        <v>3500000</v>
      </c>
      <c r="I2251" s="71">
        <f t="shared" ref="I2251" si="2199">SUM(G2251:H2251)</f>
        <v>7000000</v>
      </c>
      <c r="J2251" s="71">
        <f t="shared" si="2190"/>
        <v>3500000</v>
      </c>
      <c r="K2251" s="71">
        <f t="shared" si="2191"/>
        <v>3500000</v>
      </c>
      <c r="L2251" s="71">
        <f t="shared" si="2192"/>
        <v>7000000</v>
      </c>
      <c r="M2251" s="570">
        <f>'KL TTHT CV DOT 2'!P2250</f>
        <v>0</v>
      </c>
      <c r="N2251" s="570">
        <f>'KL TTHT CV DOT 2'!Q2250</f>
        <v>0</v>
      </c>
      <c r="O2251" s="570">
        <f t="shared" si="2166"/>
        <v>0</v>
      </c>
      <c r="P2251" s="552">
        <f t="shared" si="2119"/>
        <v>0</v>
      </c>
      <c r="Q2251" s="71"/>
      <c r="R2251" s="71"/>
      <c r="S2251" s="552" t="e">
        <f>#REF!+Q2251+R2251</f>
        <v>#REF!</v>
      </c>
      <c r="T2251" s="257">
        <f t="shared" si="2193"/>
        <v>0</v>
      </c>
      <c r="U2251" s="257">
        <f t="shared" si="2194"/>
        <v>0</v>
      </c>
      <c r="V2251" s="257">
        <f t="shared" si="2118"/>
        <v>0</v>
      </c>
      <c r="W2251" s="257">
        <f t="shared" si="2195"/>
        <v>0</v>
      </c>
      <c r="X2251" s="257">
        <f t="shared" si="2196"/>
        <v>0</v>
      </c>
      <c r="Y2251" s="257">
        <f t="shared" si="2197"/>
        <v>0</v>
      </c>
      <c r="Z2251" s="257">
        <f t="shared" si="2198"/>
        <v>0</v>
      </c>
      <c r="AA2251" s="990"/>
    </row>
    <row r="2252" spans="1:27" outlineLevel="2">
      <c r="A2252" s="137"/>
      <c r="B2252" s="137"/>
      <c r="C2252" s="138"/>
      <c r="D2252" s="97"/>
      <c r="E2252" s="61"/>
      <c r="F2252" s="139"/>
      <c r="G2252" s="71"/>
      <c r="H2252" s="71"/>
      <c r="I2252" s="71"/>
      <c r="J2252" s="71"/>
      <c r="K2252" s="71"/>
      <c r="L2252" s="71"/>
      <c r="M2252" s="570">
        <f>'KL TTHT CV DOT 2'!P2251</f>
        <v>0</v>
      </c>
      <c r="N2252" s="570">
        <f>'KL TTHT CV DOT 2'!Q2251</f>
        <v>0</v>
      </c>
      <c r="O2252" s="570">
        <f t="shared" si="2166"/>
        <v>0</v>
      </c>
      <c r="P2252" s="552">
        <f t="shared" si="2119"/>
        <v>0</v>
      </c>
      <c r="Q2252" s="71"/>
      <c r="R2252" s="71"/>
      <c r="S2252" s="552" t="e">
        <f>#REF!+Q2252+R2252</f>
        <v>#REF!</v>
      </c>
      <c r="T2252" s="257">
        <f t="shared" si="2193"/>
        <v>0</v>
      </c>
      <c r="U2252" s="257">
        <f t="shared" si="2194"/>
        <v>0</v>
      </c>
      <c r="V2252" s="257">
        <f t="shared" si="2118"/>
        <v>0</v>
      </c>
      <c r="W2252" s="257">
        <f t="shared" si="2195"/>
        <v>0</v>
      </c>
      <c r="X2252" s="257">
        <f t="shared" si="2196"/>
        <v>0</v>
      </c>
      <c r="Y2252" s="257">
        <f t="shared" si="2197"/>
        <v>0</v>
      </c>
      <c r="Z2252" s="257">
        <f t="shared" si="2198"/>
        <v>0</v>
      </c>
      <c r="AA2252" s="990"/>
    </row>
    <row r="2253" spans="1:27" outlineLevel="2">
      <c r="A2253" s="137"/>
      <c r="B2253" s="137"/>
      <c r="C2253" s="138" t="s">
        <v>1424</v>
      </c>
      <c r="D2253" s="97">
        <v>1</v>
      </c>
      <c r="E2253" s="61">
        <v>1</v>
      </c>
      <c r="F2253" s="139" t="s">
        <v>619</v>
      </c>
      <c r="G2253" s="199">
        <v>182545.6</v>
      </c>
      <c r="H2253" s="199">
        <v>54763.68</v>
      </c>
      <c r="I2253" s="71">
        <f t="shared" si="2189"/>
        <v>237309.28</v>
      </c>
      <c r="J2253" s="71">
        <f t="shared" si="2190"/>
        <v>182545.6</v>
      </c>
      <c r="K2253" s="71">
        <f t="shared" si="2191"/>
        <v>54763.68</v>
      </c>
      <c r="L2253" s="71">
        <f t="shared" si="2192"/>
        <v>237309.28</v>
      </c>
      <c r="M2253" s="570">
        <f>'KL TTHT CV DOT 2'!P2252</f>
        <v>0</v>
      </c>
      <c r="N2253" s="570">
        <f>'KL TTHT CV DOT 2'!Q2252</f>
        <v>0</v>
      </c>
      <c r="O2253" s="570">
        <f t="shared" si="2166"/>
        <v>0</v>
      </c>
      <c r="P2253" s="552">
        <f t="shared" si="2119"/>
        <v>0</v>
      </c>
      <c r="Q2253" s="71"/>
      <c r="R2253" s="71"/>
      <c r="S2253" s="552" t="e">
        <f>#REF!+Q2253+R2253</f>
        <v>#REF!</v>
      </c>
      <c r="T2253" s="257">
        <f t="shared" si="2193"/>
        <v>0</v>
      </c>
      <c r="U2253" s="257">
        <f t="shared" si="2194"/>
        <v>0</v>
      </c>
      <c r="V2253" s="257">
        <f t="shared" si="2118"/>
        <v>0</v>
      </c>
      <c r="W2253" s="257">
        <f t="shared" si="2195"/>
        <v>0</v>
      </c>
      <c r="X2253" s="257">
        <f t="shared" si="2196"/>
        <v>0</v>
      </c>
      <c r="Y2253" s="257">
        <f t="shared" si="2197"/>
        <v>0</v>
      </c>
      <c r="Z2253" s="257">
        <f t="shared" si="2198"/>
        <v>0</v>
      </c>
      <c r="AA2253" s="990"/>
    </row>
    <row r="2254" spans="1:27" outlineLevel="1">
      <c r="A2254" s="137"/>
      <c r="B2254" s="137"/>
      <c r="C2254" s="138"/>
      <c r="D2254" s="97"/>
      <c r="E2254" s="61"/>
      <c r="F2254" s="139"/>
      <c r="G2254" s="71"/>
      <c r="H2254" s="71"/>
      <c r="I2254" s="71"/>
      <c r="J2254" s="71"/>
      <c r="K2254" s="71"/>
      <c r="L2254" s="62"/>
      <c r="M2254" s="574">
        <f>'KL TTHT CV DOT 2'!P2253</f>
        <v>0</v>
      </c>
      <c r="N2254" s="574">
        <f>'KL TTHT CV DOT 2'!Q2253</f>
        <v>0</v>
      </c>
      <c r="O2254" s="574">
        <f t="shared" si="2166"/>
        <v>0</v>
      </c>
      <c r="P2254" s="550">
        <f t="shared" si="2119"/>
        <v>0</v>
      </c>
      <c r="Q2254" s="62"/>
      <c r="R2254" s="62"/>
      <c r="S2254" s="550" t="e">
        <f>#REF!+Q2254+R2254</f>
        <v>#REF!</v>
      </c>
      <c r="T2254" s="255">
        <f t="shared" si="2193"/>
        <v>0</v>
      </c>
      <c r="U2254" s="255">
        <f t="shared" si="2194"/>
        <v>0</v>
      </c>
      <c r="V2254" s="255">
        <f t="shared" si="2118"/>
        <v>0</v>
      </c>
      <c r="W2254" s="255">
        <f t="shared" si="2195"/>
        <v>0</v>
      </c>
      <c r="X2254" s="255">
        <f t="shared" si="2196"/>
        <v>0</v>
      </c>
      <c r="Y2254" s="255">
        <f t="shared" si="2197"/>
        <v>0</v>
      </c>
      <c r="Z2254" s="255">
        <f t="shared" si="2198"/>
        <v>0</v>
      </c>
      <c r="AA2254" s="990"/>
    </row>
    <row r="2255" spans="1:27" outlineLevel="1">
      <c r="A2255" s="137" t="s">
        <v>406</v>
      </c>
      <c r="B2255" s="137"/>
      <c r="C2255" s="138" t="s">
        <v>294</v>
      </c>
      <c r="D2255" s="97">
        <v>1</v>
      </c>
      <c r="E2255" s="61">
        <v>1</v>
      </c>
      <c r="F2255" s="139" t="s">
        <v>10</v>
      </c>
      <c r="G2255" s="71"/>
      <c r="H2255" s="71"/>
      <c r="I2255" s="71"/>
      <c r="J2255" s="82">
        <f>SUBTOTAL(9,J2256:J2279)</f>
        <v>240793394.36745328</v>
      </c>
      <c r="K2255" s="82">
        <f>SUBTOTAL(9,K2256:K2279)</f>
        <v>15204292.8420869</v>
      </c>
      <c r="L2255" s="82">
        <f>SUBTOTAL(9,L2256:L2279)</f>
        <v>255997687.20954019</v>
      </c>
      <c r="M2255" s="576">
        <f>'KL TTHT CV DOT 2'!P2254</f>
        <v>0</v>
      </c>
      <c r="N2255" s="576">
        <f>'KL TTHT CV DOT 2'!Q2254</f>
        <v>0</v>
      </c>
      <c r="O2255" s="576">
        <f t="shared" si="2166"/>
        <v>0</v>
      </c>
      <c r="P2255" s="553">
        <f t="shared" si="2119"/>
        <v>0</v>
      </c>
      <c r="Q2255" s="82"/>
      <c r="R2255" s="82"/>
      <c r="S2255" s="553" t="e">
        <f>#REF!+Q2255+R2255</f>
        <v>#REF!</v>
      </c>
      <c r="T2255" s="266">
        <f t="shared" ref="T2255:Z2255" si="2200">SUBTOTAL(9,T2256:T2279)</f>
        <v>0</v>
      </c>
      <c r="U2255" s="266">
        <f t="shared" si="2200"/>
        <v>0</v>
      </c>
      <c r="V2255" s="266">
        <f t="shared" si="2200"/>
        <v>0</v>
      </c>
      <c r="W2255" s="266">
        <f t="shared" si="2200"/>
        <v>0</v>
      </c>
      <c r="X2255" s="266">
        <f t="shared" si="2200"/>
        <v>0</v>
      </c>
      <c r="Y2255" s="266">
        <f t="shared" si="2200"/>
        <v>0</v>
      </c>
      <c r="Z2255" s="266">
        <f t="shared" si="2200"/>
        <v>0</v>
      </c>
      <c r="AA2255" s="988"/>
    </row>
    <row r="2256" spans="1:27" outlineLevel="2">
      <c r="A2256" s="137"/>
      <c r="B2256" s="137"/>
      <c r="C2256" s="138" t="s">
        <v>1452</v>
      </c>
      <c r="D2256" s="97">
        <v>2</v>
      </c>
      <c r="E2256" s="61">
        <v>2</v>
      </c>
      <c r="F2256" s="139" t="s">
        <v>660</v>
      </c>
      <c r="G2256" s="199">
        <v>1443000</v>
      </c>
      <c r="H2256" s="199">
        <v>300710.77679999999</v>
      </c>
      <c r="I2256" s="71">
        <f t="shared" ref="I2256:I2264" si="2201">SUM(G2256:H2256)</f>
        <v>1743710.7768000001</v>
      </c>
      <c r="J2256" s="71">
        <f t="shared" ref="J2256:J2278" si="2202">G2256*E2256</f>
        <v>2886000</v>
      </c>
      <c r="K2256" s="71">
        <f t="shared" ref="K2256:K2278" si="2203">H2256*E2256</f>
        <v>601421.55359999998</v>
      </c>
      <c r="L2256" s="71">
        <f t="shared" ref="L2256:L2278" si="2204">I2256*E2256</f>
        <v>3487421.5536000002</v>
      </c>
      <c r="M2256" s="570">
        <f>'KL TTHT CV DOT 2'!P2255</f>
        <v>0</v>
      </c>
      <c r="N2256" s="570">
        <f>'KL TTHT CV DOT 2'!Q2255</f>
        <v>0</v>
      </c>
      <c r="O2256" s="570">
        <f t="shared" si="2166"/>
        <v>0</v>
      </c>
      <c r="P2256" s="552">
        <f t="shared" ref="P2256:P2319" si="2205">M2256+N2256+O2256</f>
        <v>0</v>
      </c>
      <c r="Q2256" s="71"/>
      <c r="R2256" s="71"/>
      <c r="S2256" s="552" t="e">
        <f>#REF!+Q2256+R2256</f>
        <v>#REF!</v>
      </c>
      <c r="T2256" s="257">
        <f t="shared" ref="T2256:T2279" si="2206">M2256*J2256</f>
        <v>0</v>
      </c>
      <c r="U2256" s="257">
        <f t="shared" ref="U2256:U2279" si="2207">M2256*K2256</f>
        <v>0</v>
      </c>
      <c r="V2256" s="257">
        <f t="shared" ref="V2256:V2319" si="2208">T2256+U2256</f>
        <v>0</v>
      </c>
      <c r="W2256" s="257">
        <f t="shared" ref="W2256:W2279" si="2209">J2256*N2256</f>
        <v>0</v>
      </c>
      <c r="X2256" s="257">
        <f t="shared" ref="X2256:X2279" si="2210">K2256*N2256</f>
        <v>0</v>
      </c>
      <c r="Y2256" s="257">
        <f t="shared" ref="Y2256:Y2279" si="2211">W2256+X2256</f>
        <v>0</v>
      </c>
      <c r="Z2256" s="257">
        <f t="shared" ref="Z2256:Z2279" si="2212">V2256+Y2256</f>
        <v>0</v>
      </c>
      <c r="AA2256" s="990"/>
    </row>
    <row r="2257" spans="1:27" outlineLevel="2">
      <c r="A2257" s="137"/>
      <c r="B2257" s="137"/>
      <c r="C2257" s="138" t="s">
        <v>1505</v>
      </c>
      <c r="D2257" s="97">
        <v>1</v>
      </c>
      <c r="E2257" s="61">
        <v>1</v>
      </c>
      <c r="F2257" s="139" t="s">
        <v>660</v>
      </c>
      <c r="G2257" s="199">
        <v>1253000</v>
      </c>
      <c r="H2257" s="199">
        <v>300710.77679999999</v>
      </c>
      <c r="I2257" s="71">
        <f t="shared" ref="I2257" si="2213">SUM(G2257:H2257)</f>
        <v>1553710.7768000001</v>
      </c>
      <c r="J2257" s="71">
        <f t="shared" si="2202"/>
        <v>1253000</v>
      </c>
      <c r="K2257" s="71">
        <f t="shared" si="2203"/>
        <v>300710.77679999999</v>
      </c>
      <c r="L2257" s="71">
        <f t="shared" si="2204"/>
        <v>1553710.7768000001</v>
      </c>
      <c r="M2257" s="570">
        <f>'KL TTHT CV DOT 2'!P2256</f>
        <v>0</v>
      </c>
      <c r="N2257" s="570">
        <f>'KL TTHT CV DOT 2'!Q2256</f>
        <v>0</v>
      </c>
      <c r="O2257" s="570">
        <f t="shared" si="2166"/>
        <v>0</v>
      </c>
      <c r="P2257" s="552">
        <f t="shared" si="2205"/>
        <v>0</v>
      </c>
      <c r="Q2257" s="71"/>
      <c r="R2257" s="71"/>
      <c r="S2257" s="552" t="e">
        <f>#REF!+Q2257+R2257</f>
        <v>#REF!</v>
      </c>
      <c r="T2257" s="257">
        <f t="shared" si="2206"/>
        <v>0</v>
      </c>
      <c r="U2257" s="257">
        <f t="shared" si="2207"/>
        <v>0</v>
      </c>
      <c r="V2257" s="257">
        <f t="shared" si="2208"/>
        <v>0</v>
      </c>
      <c r="W2257" s="257">
        <f t="shared" si="2209"/>
        <v>0</v>
      </c>
      <c r="X2257" s="257">
        <f t="shared" si="2210"/>
        <v>0</v>
      </c>
      <c r="Y2257" s="257">
        <f t="shared" si="2211"/>
        <v>0</v>
      </c>
      <c r="Z2257" s="257">
        <f t="shared" si="2212"/>
        <v>0</v>
      </c>
      <c r="AA2257" s="990"/>
    </row>
    <row r="2258" spans="1:27" s="399" customFormat="1" outlineLevel="2">
      <c r="A2258" s="137"/>
      <c r="B2258" s="137"/>
      <c r="C2258" s="400" t="s">
        <v>1507</v>
      </c>
      <c r="D2258" s="97">
        <v>2</v>
      </c>
      <c r="E2258" s="61">
        <v>2</v>
      </c>
      <c r="F2258" s="397" t="s">
        <v>660</v>
      </c>
      <c r="G2258" s="62">
        <v>1320000</v>
      </c>
      <c r="H2258" s="62">
        <v>50232.000000000007</v>
      </c>
      <c r="I2258" s="62">
        <f t="shared" si="2201"/>
        <v>1370232</v>
      </c>
      <c r="J2258" s="62">
        <f t="shared" si="2202"/>
        <v>2640000</v>
      </c>
      <c r="K2258" s="62">
        <f t="shared" si="2203"/>
        <v>100464.00000000001</v>
      </c>
      <c r="L2258" s="62">
        <f t="shared" si="2204"/>
        <v>2740464</v>
      </c>
      <c r="M2258" s="574">
        <f>'KL TTHT CV DOT 2'!P2257</f>
        <v>0</v>
      </c>
      <c r="N2258" s="574">
        <f>'KL TTHT CV DOT 2'!Q2257</f>
        <v>0</v>
      </c>
      <c r="O2258" s="574">
        <f t="shared" si="2166"/>
        <v>0</v>
      </c>
      <c r="P2258" s="550">
        <f t="shared" si="2205"/>
        <v>0</v>
      </c>
      <c r="Q2258" s="62"/>
      <c r="R2258" s="62"/>
      <c r="S2258" s="550" t="e">
        <f>#REF!+Q2258+R2258</f>
        <v>#REF!</v>
      </c>
      <c r="T2258" s="255">
        <f t="shared" si="2206"/>
        <v>0</v>
      </c>
      <c r="U2258" s="255">
        <f t="shared" si="2207"/>
        <v>0</v>
      </c>
      <c r="V2258" s="255">
        <f t="shared" si="2208"/>
        <v>0</v>
      </c>
      <c r="W2258" s="255">
        <f t="shared" si="2209"/>
        <v>0</v>
      </c>
      <c r="X2258" s="255">
        <f t="shared" si="2210"/>
        <v>0</v>
      </c>
      <c r="Y2258" s="255">
        <f t="shared" si="2211"/>
        <v>0</v>
      </c>
      <c r="Z2258" s="255">
        <f t="shared" si="2212"/>
        <v>0</v>
      </c>
      <c r="AA2258" s="990"/>
    </row>
    <row r="2259" spans="1:27" s="399" customFormat="1" outlineLevel="2">
      <c r="A2259" s="137"/>
      <c r="B2259" s="137"/>
      <c r="C2259" s="400" t="s">
        <v>1454</v>
      </c>
      <c r="D2259" s="97">
        <v>1</v>
      </c>
      <c r="E2259" s="61">
        <v>1</v>
      </c>
      <c r="F2259" s="397" t="s">
        <v>660</v>
      </c>
      <c r="G2259" s="62">
        <v>952999.99999999988</v>
      </c>
      <c r="H2259" s="62">
        <v>50232.000000000007</v>
      </c>
      <c r="I2259" s="62">
        <f t="shared" ref="I2259" si="2214">SUM(G2259:H2259)</f>
        <v>1003231.9999999999</v>
      </c>
      <c r="J2259" s="62">
        <f t="shared" si="2202"/>
        <v>952999.99999999988</v>
      </c>
      <c r="K2259" s="62">
        <f t="shared" si="2203"/>
        <v>50232.000000000007</v>
      </c>
      <c r="L2259" s="62">
        <f t="shared" si="2204"/>
        <v>1003231.9999999999</v>
      </c>
      <c r="M2259" s="574">
        <f>'KL TTHT CV DOT 2'!P2258</f>
        <v>0</v>
      </c>
      <c r="N2259" s="574">
        <f>'KL TTHT CV DOT 2'!Q2258</f>
        <v>0</v>
      </c>
      <c r="O2259" s="574">
        <f t="shared" si="2166"/>
        <v>0</v>
      </c>
      <c r="P2259" s="550">
        <f t="shared" si="2205"/>
        <v>0</v>
      </c>
      <c r="Q2259" s="62"/>
      <c r="R2259" s="62"/>
      <c r="S2259" s="550" t="e">
        <f>#REF!+Q2259+R2259</f>
        <v>#REF!</v>
      </c>
      <c r="T2259" s="255">
        <f t="shared" si="2206"/>
        <v>0</v>
      </c>
      <c r="U2259" s="255">
        <f t="shared" si="2207"/>
        <v>0</v>
      </c>
      <c r="V2259" s="255">
        <f t="shared" si="2208"/>
        <v>0</v>
      </c>
      <c r="W2259" s="255">
        <f t="shared" si="2209"/>
        <v>0</v>
      </c>
      <c r="X2259" s="255">
        <f t="shared" si="2210"/>
        <v>0</v>
      </c>
      <c r="Y2259" s="255">
        <f t="shared" si="2211"/>
        <v>0</v>
      </c>
      <c r="Z2259" s="255">
        <f t="shared" si="2212"/>
        <v>0</v>
      </c>
      <c r="AA2259" s="990"/>
    </row>
    <row r="2260" spans="1:27" outlineLevel="2">
      <c r="A2260" s="137"/>
      <c r="B2260" s="137"/>
      <c r="C2260" s="138" t="s">
        <v>1509</v>
      </c>
      <c r="D2260" s="97">
        <v>3</v>
      </c>
      <c r="E2260" s="61">
        <v>3</v>
      </c>
      <c r="F2260" s="139" t="s">
        <v>660</v>
      </c>
      <c r="G2260" s="199">
        <v>2896300.0000000005</v>
      </c>
      <c r="H2260" s="199">
        <v>61600.000000000007</v>
      </c>
      <c r="I2260" s="71">
        <f t="shared" si="2201"/>
        <v>2957900.0000000005</v>
      </c>
      <c r="J2260" s="71">
        <f t="shared" si="2202"/>
        <v>8688900.0000000019</v>
      </c>
      <c r="K2260" s="71">
        <f t="shared" si="2203"/>
        <v>184800.00000000003</v>
      </c>
      <c r="L2260" s="71">
        <f t="shared" si="2204"/>
        <v>8873700.0000000019</v>
      </c>
      <c r="M2260" s="570">
        <f>'KL TTHT CV DOT 2'!P2259</f>
        <v>0</v>
      </c>
      <c r="N2260" s="570">
        <f>'KL TTHT CV DOT 2'!Q2259</f>
        <v>0</v>
      </c>
      <c r="O2260" s="570">
        <f t="shared" si="2166"/>
        <v>0</v>
      </c>
      <c r="P2260" s="552">
        <f t="shared" si="2205"/>
        <v>0</v>
      </c>
      <c r="Q2260" s="71"/>
      <c r="R2260" s="71"/>
      <c r="S2260" s="552" t="e">
        <f>#REF!+Q2260+R2260</f>
        <v>#REF!</v>
      </c>
      <c r="T2260" s="257">
        <f t="shared" si="2206"/>
        <v>0</v>
      </c>
      <c r="U2260" s="257">
        <f t="shared" si="2207"/>
        <v>0</v>
      </c>
      <c r="V2260" s="257">
        <f t="shared" si="2208"/>
        <v>0</v>
      </c>
      <c r="W2260" s="257">
        <f t="shared" si="2209"/>
        <v>0</v>
      </c>
      <c r="X2260" s="257">
        <f t="shared" si="2210"/>
        <v>0</v>
      </c>
      <c r="Y2260" s="257">
        <f t="shared" si="2211"/>
        <v>0</v>
      </c>
      <c r="Z2260" s="257">
        <f t="shared" si="2212"/>
        <v>0</v>
      </c>
      <c r="AA2260" s="990"/>
    </row>
    <row r="2261" spans="1:27" outlineLevel="2">
      <c r="A2261" s="137"/>
      <c r="B2261" s="137"/>
      <c r="C2261" s="138" t="s">
        <v>1446</v>
      </c>
      <c r="D2261" s="97">
        <v>2</v>
      </c>
      <c r="E2261" s="61">
        <v>2</v>
      </c>
      <c r="F2261" s="139" t="s">
        <v>692</v>
      </c>
      <c r="G2261" s="199">
        <v>14750000</v>
      </c>
      <c r="H2261" s="199">
        <v>413200.44640000002</v>
      </c>
      <c r="I2261" s="71">
        <f t="shared" si="2201"/>
        <v>15163200.4464</v>
      </c>
      <c r="J2261" s="71">
        <f t="shared" si="2202"/>
        <v>29500000</v>
      </c>
      <c r="K2261" s="71">
        <f t="shared" si="2203"/>
        <v>826400.89280000003</v>
      </c>
      <c r="L2261" s="71">
        <f t="shared" si="2204"/>
        <v>30326400.8928</v>
      </c>
      <c r="M2261" s="570">
        <f>'KL TTHT CV DOT 2'!P2260</f>
        <v>0</v>
      </c>
      <c r="N2261" s="570">
        <f>'KL TTHT CV DOT 2'!Q2260</f>
        <v>0</v>
      </c>
      <c r="O2261" s="570">
        <f t="shared" si="2166"/>
        <v>0</v>
      </c>
      <c r="P2261" s="552">
        <f t="shared" si="2205"/>
        <v>0</v>
      </c>
      <c r="Q2261" s="71"/>
      <c r="R2261" s="71"/>
      <c r="S2261" s="552" t="e">
        <f>#REF!+Q2261+R2261</f>
        <v>#REF!</v>
      </c>
      <c r="T2261" s="257">
        <f t="shared" si="2206"/>
        <v>0</v>
      </c>
      <c r="U2261" s="257">
        <f t="shared" si="2207"/>
        <v>0</v>
      </c>
      <c r="V2261" s="257">
        <f t="shared" si="2208"/>
        <v>0</v>
      </c>
      <c r="W2261" s="257">
        <f t="shared" si="2209"/>
        <v>0</v>
      </c>
      <c r="X2261" s="257">
        <f t="shared" si="2210"/>
        <v>0</v>
      </c>
      <c r="Y2261" s="257">
        <f t="shared" si="2211"/>
        <v>0</v>
      </c>
      <c r="Z2261" s="257">
        <f t="shared" si="2212"/>
        <v>0</v>
      </c>
      <c r="AA2261" s="990"/>
    </row>
    <row r="2262" spans="1:27" outlineLevel="2">
      <c r="A2262" s="137"/>
      <c r="B2262" s="137"/>
      <c r="C2262" s="138" t="s">
        <v>1448</v>
      </c>
      <c r="D2262" s="97">
        <v>2</v>
      </c>
      <c r="E2262" s="61">
        <v>2</v>
      </c>
      <c r="F2262" s="139" t="s">
        <v>660</v>
      </c>
      <c r="G2262" s="199">
        <v>638000</v>
      </c>
      <c r="H2262" s="199">
        <v>50232.000000000007</v>
      </c>
      <c r="I2262" s="71">
        <f t="shared" si="2201"/>
        <v>688232</v>
      </c>
      <c r="J2262" s="71">
        <f t="shared" si="2202"/>
        <v>1276000</v>
      </c>
      <c r="K2262" s="71">
        <f t="shared" si="2203"/>
        <v>100464.00000000001</v>
      </c>
      <c r="L2262" s="71">
        <f t="shared" si="2204"/>
        <v>1376464</v>
      </c>
      <c r="M2262" s="570">
        <f>'KL TTHT CV DOT 2'!P2261</f>
        <v>0</v>
      </c>
      <c r="N2262" s="570">
        <f>'KL TTHT CV DOT 2'!Q2261</f>
        <v>0</v>
      </c>
      <c r="O2262" s="570">
        <f t="shared" si="2166"/>
        <v>0</v>
      </c>
      <c r="P2262" s="552">
        <f t="shared" si="2205"/>
        <v>0</v>
      </c>
      <c r="Q2262" s="71"/>
      <c r="R2262" s="71"/>
      <c r="S2262" s="552" t="e">
        <f>#REF!+Q2262+R2262</f>
        <v>#REF!</v>
      </c>
      <c r="T2262" s="257">
        <f t="shared" si="2206"/>
        <v>0</v>
      </c>
      <c r="U2262" s="257">
        <f t="shared" si="2207"/>
        <v>0</v>
      </c>
      <c r="V2262" s="257">
        <f t="shared" si="2208"/>
        <v>0</v>
      </c>
      <c r="W2262" s="257">
        <f t="shared" si="2209"/>
        <v>0</v>
      </c>
      <c r="X2262" s="257">
        <f t="shared" si="2210"/>
        <v>0</v>
      </c>
      <c r="Y2262" s="257">
        <f t="shared" si="2211"/>
        <v>0</v>
      </c>
      <c r="Z2262" s="257">
        <f t="shared" si="2212"/>
        <v>0</v>
      </c>
      <c r="AA2262" s="990"/>
    </row>
    <row r="2263" spans="1:27" outlineLevel="2">
      <c r="A2263" s="137"/>
      <c r="B2263" s="137"/>
      <c r="C2263" s="138" t="s">
        <v>1450</v>
      </c>
      <c r="D2263" s="97">
        <v>2</v>
      </c>
      <c r="E2263" s="61">
        <v>2</v>
      </c>
      <c r="F2263" s="139" t="s">
        <v>660</v>
      </c>
      <c r="G2263" s="199">
        <v>652999.99999999988</v>
      </c>
      <c r="H2263" s="199">
        <v>50232.000000000007</v>
      </c>
      <c r="I2263" s="71">
        <f t="shared" si="2201"/>
        <v>703231.99999999988</v>
      </c>
      <c r="J2263" s="71">
        <f t="shared" si="2202"/>
        <v>1305999.9999999998</v>
      </c>
      <c r="K2263" s="71">
        <f t="shared" si="2203"/>
        <v>100464.00000000001</v>
      </c>
      <c r="L2263" s="71">
        <f t="shared" si="2204"/>
        <v>1406463.9999999998</v>
      </c>
      <c r="M2263" s="570">
        <f>'KL TTHT CV DOT 2'!P2262</f>
        <v>0</v>
      </c>
      <c r="N2263" s="570">
        <f>'KL TTHT CV DOT 2'!Q2262</f>
        <v>0</v>
      </c>
      <c r="O2263" s="570">
        <f t="shared" si="2166"/>
        <v>0</v>
      </c>
      <c r="P2263" s="552">
        <f t="shared" si="2205"/>
        <v>0</v>
      </c>
      <c r="Q2263" s="71"/>
      <c r="R2263" s="71"/>
      <c r="S2263" s="552" t="e">
        <f>#REF!+Q2263+R2263</f>
        <v>#REF!</v>
      </c>
      <c r="T2263" s="257">
        <f t="shared" si="2206"/>
        <v>0</v>
      </c>
      <c r="U2263" s="257">
        <f t="shared" si="2207"/>
        <v>0</v>
      </c>
      <c r="V2263" s="257">
        <f t="shared" si="2208"/>
        <v>0</v>
      </c>
      <c r="W2263" s="257">
        <f t="shared" si="2209"/>
        <v>0</v>
      </c>
      <c r="X2263" s="257">
        <f t="shared" si="2210"/>
        <v>0</v>
      </c>
      <c r="Y2263" s="257">
        <f t="shared" si="2211"/>
        <v>0</v>
      </c>
      <c r="Z2263" s="257">
        <f t="shared" si="2212"/>
        <v>0</v>
      </c>
      <c r="AA2263" s="990"/>
    </row>
    <row r="2264" spans="1:27" outlineLevel="2">
      <c r="A2264" s="137"/>
      <c r="B2264" s="137"/>
      <c r="C2264" s="138" t="s">
        <v>1457</v>
      </c>
      <c r="D2264" s="97">
        <v>1</v>
      </c>
      <c r="E2264" s="61">
        <v>1</v>
      </c>
      <c r="F2264" s="139" t="s">
        <v>660</v>
      </c>
      <c r="G2264" s="199">
        <v>5018000</v>
      </c>
      <c r="H2264" s="199">
        <v>61600.000000000007</v>
      </c>
      <c r="I2264" s="71">
        <f t="shared" si="2201"/>
        <v>5079600</v>
      </c>
      <c r="J2264" s="71">
        <f t="shared" si="2202"/>
        <v>5018000</v>
      </c>
      <c r="K2264" s="71">
        <f t="shared" si="2203"/>
        <v>61600.000000000007</v>
      </c>
      <c r="L2264" s="71">
        <f t="shared" si="2204"/>
        <v>5079600</v>
      </c>
      <c r="M2264" s="570">
        <f>'KL TTHT CV DOT 2'!P2263</f>
        <v>0</v>
      </c>
      <c r="N2264" s="570">
        <f>'KL TTHT CV DOT 2'!Q2263</f>
        <v>0</v>
      </c>
      <c r="O2264" s="570">
        <f t="shared" si="2166"/>
        <v>0</v>
      </c>
      <c r="P2264" s="552">
        <f t="shared" si="2205"/>
        <v>0</v>
      </c>
      <c r="Q2264" s="71"/>
      <c r="R2264" s="71"/>
      <c r="S2264" s="552" t="e">
        <f>#REF!+Q2264+R2264</f>
        <v>#REF!</v>
      </c>
      <c r="T2264" s="257">
        <f t="shared" si="2206"/>
        <v>0</v>
      </c>
      <c r="U2264" s="257">
        <f t="shared" si="2207"/>
        <v>0</v>
      </c>
      <c r="V2264" s="257">
        <f t="shared" si="2208"/>
        <v>0</v>
      </c>
      <c r="W2264" s="257">
        <f t="shared" si="2209"/>
        <v>0</v>
      </c>
      <c r="X2264" s="257">
        <f t="shared" si="2210"/>
        <v>0</v>
      </c>
      <c r="Y2264" s="257">
        <f t="shared" si="2211"/>
        <v>0</v>
      </c>
      <c r="Z2264" s="257">
        <f t="shared" si="2212"/>
        <v>0</v>
      </c>
      <c r="AA2264" s="990"/>
    </row>
    <row r="2265" spans="1:27" outlineLevel="2">
      <c r="A2265" s="137"/>
      <c r="B2265" s="137"/>
      <c r="C2265" s="138" t="s">
        <v>1482</v>
      </c>
      <c r="D2265" s="97">
        <v>1</v>
      </c>
      <c r="E2265" s="61">
        <v>1</v>
      </c>
      <c r="F2265" s="139" t="s">
        <v>624</v>
      </c>
      <c r="G2265" s="199">
        <v>855000</v>
      </c>
      <c r="H2265" s="199">
        <v>88480.000000000015</v>
      </c>
      <c r="I2265" s="71">
        <f t="shared" ref="I2265:I2266" si="2215">SUM(G2265:H2265)</f>
        <v>943480</v>
      </c>
      <c r="J2265" s="71">
        <f t="shared" si="2202"/>
        <v>855000</v>
      </c>
      <c r="K2265" s="71">
        <f t="shared" si="2203"/>
        <v>88480.000000000015</v>
      </c>
      <c r="L2265" s="71">
        <f t="shared" si="2204"/>
        <v>943480</v>
      </c>
      <c r="M2265" s="570">
        <f>'KL TTHT CV DOT 2'!P2264</f>
        <v>0</v>
      </c>
      <c r="N2265" s="570">
        <f>'KL TTHT CV DOT 2'!Q2264</f>
        <v>0</v>
      </c>
      <c r="O2265" s="570">
        <f t="shared" si="2166"/>
        <v>0</v>
      </c>
      <c r="P2265" s="552">
        <f t="shared" si="2205"/>
        <v>0</v>
      </c>
      <c r="Q2265" s="71"/>
      <c r="R2265" s="71"/>
      <c r="S2265" s="552" t="e">
        <f>#REF!+Q2265+R2265</f>
        <v>#REF!</v>
      </c>
      <c r="T2265" s="257">
        <f t="shared" si="2206"/>
        <v>0</v>
      </c>
      <c r="U2265" s="257">
        <f t="shared" si="2207"/>
        <v>0</v>
      </c>
      <c r="V2265" s="257">
        <f t="shared" si="2208"/>
        <v>0</v>
      </c>
      <c r="W2265" s="257">
        <f t="shared" si="2209"/>
        <v>0</v>
      </c>
      <c r="X2265" s="257">
        <f t="shared" si="2210"/>
        <v>0</v>
      </c>
      <c r="Y2265" s="257">
        <f t="shared" si="2211"/>
        <v>0</v>
      </c>
      <c r="Z2265" s="257">
        <f t="shared" si="2212"/>
        <v>0</v>
      </c>
      <c r="AA2265" s="990"/>
    </row>
    <row r="2266" spans="1:27" outlineLevel="2">
      <c r="A2266" s="137"/>
      <c r="B2266" s="137"/>
      <c r="C2266" s="138" t="s">
        <v>1511</v>
      </c>
      <c r="D2266" s="97">
        <v>12</v>
      </c>
      <c r="E2266" s="61">
        <v>12</v>
      </c>
      <c r="F2266" s="139" t="s">
        <v>624</v>
      </c>
      <c r="G2266" s="199">
        <v>855000</v>
      </c>
      <c r="H2266" s="199">
        <v>88480.000000000015</v>
      </c>
      <c r="I2266" s="71">
        <f t="shared" si="2215"/>
        <v>943480</v>
      </c>
      <c r="J2266" s="71">
        <f t="shared" si="2202"/>
        <v>10260000</v>
      </c>
      <c r="K2266" s="71">
        <f t="shared" si="2203"/>
        <v>1061760.0000000002</v>
      </c>
      <c r="L2266" s="71">
        <f t="shared" si="2204"/>
        <v>11321760</v>
      </c>
      <c r="M2266" s="570">
        <f>'KL TTHT CV DOT 2'!P2265</f>
        <v>0</v>
      </c>
      <c r="N2266" s="570">
        <f>'KL TTHT CV DOT 2'!Q2265</f>
        <v>0</v>
      </c>
      <c r="O2266" s="570">
        <f t="shared" si="2166"/>
        <v>0</v>
      </c>
      <c r="P2266" s="552">
        <f t="shared" si="2205"/>
        <v>0</v>
      </c>
      <c r="Q2266" s="71"/>
      <c r="R2266" s="71"/>
      <c r="S2266" s="552" t="e">
        <f>#REF!+Q2266+R2266</f>
        <v>#REF!</v>
      </c>
      <c r="T2266" s="257">
        <f t="shared" si="2206"/>
        <v>0</v>
      </c>
      <c r="U2266" s="257">
        <f t="shared" si="2207"/>
        <v>0</v>
      </c>
      <c r="V2266" s="257">
        <f t="shared" si="2208"/>
        <v>0</v>
      </c>
      <c r="W2266" s="257">
        <f t="shared" si="2209"/>
        <v>0</v>
      </c>
      <c r="X2266" s="257">
        <f t="shared" si="2210"/>
        <v>0</v>
      </c>
      <c r="Y2266" s="257">
        <f t="shared" si="2211"/>
        <v>0</v>
      </c>
      <c r="Z2266" s="257">
        <f t="shared" si="2212"/>
        <v>0</v>
      </c>
      <c r="AA2266" s="990"/>
    </row>
    <row r="2267" spans="1:27" ht="26.4" outlineLevel="2">
      <c r="A2267" s="137"/>
      <c r="B2267" s="137"/>
      <c r="C2267" s="479" t="s">
        <v>1512</v>
      </c>
      <c r="D2267" s="97">
        <v>1</v>
      </c>
      <c r="E2267" s="61">
        <v>1</v>
      </c>
      <c r="F2267" s="139" t="s">
        <v>660</v>
      </c>
      <c r="G2267" s="199">
        <v>44000000</v>
      </c>
      <c r="H2267" s="199">
        <v>2240000</v>
      </c>
      <c r="I2267" s="71">
        <f>SUM(G2267:H2267)</f>
        <v>46240000</v>
      </c>
      <c r="J2267" s="71">
        <f>G2267*E2267</f>
        <v>44000000</v>
      </c>
      <c r="K2267" s="71">
        <f>H2267*E2267</f>
        <v>2240000</v>
      </c>
      <c r="L2267" s="71">
        <f>I2267*E2267</f>
        <v>46240000</v>
      </c>
      <c r="M2267" s="570">
        <f>'KL TTHT CV DOT 2'!P2266</f>
        <v>0</v>
      </c>
      <c r="N2267" s="570">
        <f>'KL TTHT CV DOT 2'!Q2266</f>
        <v>0</v>
      </c>
      <c r="O2267" s="570">
        <f t="shared" si="2166"/>
        <v>0</v>
      </c>
      <c r="P2267" s="552">
        <f t="shared" si="2205"/>
        <v>0</v>
      </c>
      <c r="Q2267" s="71"/>
      <c r="R2267" s="71"/>
      <c r="S2267" s="552" t="e">
        <f>#REF!+Q2267+R2267</f>
        <v>#REF!</v>
      </c>
      <c r="T2267" s="257">
        <f t="shared" si="2206"/>
        <v>0</v>
      </c>
      <c r="U2267" s="257">
        <f t="shared" si="2207"/>
        <v>0</v>
      </c>
      <c r="V2267" s="257">
        <f t="shared" si="2208"/>
        <v>0</v>
      </c>
      <c r="W2267" s="257">
        <f t="shared" si="2209"/>
        <v>0</v>
      </c>
      <c r="X2267" s="257">
        <f t="shared" si="2210"/>
        <v>0</v>
      </c>
      <c r="Y2267" s="257">
        <f t="shared" si="2211"/>
        <v>0</v>
      </c>
      <c r="Z2267" s="257">
        <f t="shared" si="2212"/>
        <v>0</v>
      </c>
      <c r="AA2267" s="990"/>
    </row>
    <row r="2268" spans="1:27" ht="44.25" customHeight="1" outlineLevel="2">
      <c r="A2268" s="137"/>
      <c r="B2268" s="137"/>
      <c r="C2268" s="138" t="s">
        <v>1514</v>
      </c>
      <c r="D2268" s="97">
        <v>14</v>
      </c>
      <c r="E2268" s="61">
        <v>14</v>
      </c>
      <c r="F2268" s="139" t="s">
        <v>660</v>
      </c>
      <c r="G2268" s="199">
        <v>7755000.0000000009</v>
      </c>
      <c r="H2268" s="199">
        <v>50400.000000000007</v>
      </c>
      <c r="I2268" s="71">
        <f t="shared" ref="I2268:I2276" si="2216">SUM(G2268:H2268)</f>
        <v>7805400.0000000009</v>
      </c>
      <c r="J2268" s="71">
        <f t="shared" ref="J2268" si="2217">G2268*E2268</f>
        <v>108570000.00000001</v>
      </c>
      <c r="K2268" s="71">
        <f t="shared" ref="K2268" si="2218">H2268*E2268</f>
        <v>705600.00000000012</v>
      </c>
      <c r="L2268" s="71">
        <f t="shared" ref="L2268" si="2219">I2268*E2268</f>
        <v>109275600.00000001</v>
      </c>
      <c r="M2268" s="570">
        <f>'KL TTHT CV DOT 2'!P2267</f>
        <v>0</v>
      </c>
      <c r="N2268" s="570">
        <f>'KL TTHT CV DOT 2'!Q2267</f>
        <v>0</v>
      </c>
      <c r="O2268" s="570">
        <f t="shared" si="2166"/>
        <v>0</v>
      </c>
      <c r="P2268" s="552">
        <f t="shared" si="2205"/>
        <v>0</v>
      </c>
      <c r="Q2268" s="71"/>
      <c r="R2268" s="71"/>
      <c r="S2268" s="552" t="e">
        <f>#REF!+Q2268+R2268</f>
        <v>#REF!</v>
      </c>
      <c r="T2268" s="257">
        <f t="shared" si="2206"/>
        <v>0</v>
      </c>
      <c r="U2268" s="257">
        <f t="shared" si="2207"/>
        <v>0</v>
      </c>
      <c r="V2268" s="257">
        <f t="shared" si="2208"/>
        <v>0</v>
      </c>
      <c r="W2268" s="257">
        <f t="shared" si="2209"/>
        <v>0</v>
      </c>
      <c r="X2268" s="257">
        <f t="shared" si="2210"/>
        <v>0</v>
      </c>
      <c r="Y2268" s="257">
        <f t="shared" si="2211"/>
        <v>0</v>
      </c>
      <c r="Z2268" s="257">
        <f t="shared" si="2212"/>
        <v>0</v>
      </c>
      <c r="AA2268" s="990"/>
    </row>
    <row r="2269" spans="1:27" outlineLevel="2">
      <c r="A2269" s="137"/>
      <c r="B2269" s="137"/>
      <c r="C2269" s="138" t="s">
        <v>1516</v>
      </c>
      <c r="D2269" s="97">
        <v>2</v>
      </c>
      <c r="E2269" s="61">
        <v>2</v>
      </c>
      <c r="F2269" s="139" t="s">
        <v>660</v>
      </c>
      <c r="G2269" s="199">
        <v>1628727.2727272725</v>
      </c>
      <c r="H2269" s="199">
        <v>168000.00000000003</v>
      </c>
      <c r="I2269" s="71">
        <f t="shared" si="2216"/>
        <v>1796727.2727272725</v>
      </c>
      <c r="J2269" s="71">
        <f t="shared" si="2202"/>
        <v>3257454.5454545449</v>
      </c>
      <c r="K2269" s="71">
        <f t="shared" si="2203"/>
        <v>336000.00000000006</v>
      </c>
      <c r="L2269" s="71">
        <f t="shared" si="2204"/>
        <v>3593454.5454545449</v>
      </c>
      <c r="M2269" s="570">
        <f>'KL TTHT CV DOT 2'!P2268</f>
        <v>0</v>
      </c>
      <c r="N2269" s="570">
        <f>'KL TTHT CV DOT 2'!Q2268</f>
        <v>0</v>
      </c>
      <c r="O2269" s="570">
        <f t="shared" si="2166"/>
        <v>0</v>
      </c>
      <c r="P2269" s="552">
        <f t="shared" si="2205"/>
        <v>0</v>
      </c>
      <c r="Q2269" s="71"/>
      <c r="R2269" s="71"/>
      <c r="S2269" s="552" t="e">
        <f>#REF!+Q2269+R2269</f>
        <v>#REF!</v>
      </c>
      <c r="T2269" s="257">
        <f t="shared" si="2206"/>
        <v>0</v>
      </c>
      <c r="U2269" s="257">
        <f t="shared" si="2207"/>
        <v>0</v>
      </c>
      <c r="V2269" s="257">
        <f t="shared" si="2208"/>
        <v>0</v>
      </c>
      <c r="W2269" s="257">
        <f t="shared" si="2209"/>
        <v>0</v>
      </c>
      <c r="X2269" s="257">
        <f t="shared" si="2210"/>
        <v>0</v>
      </c>
      <c r="Y2269" s="257">
        <f t="shared" si="2211"/>
        <v>0</v>
      </c>
      <c r="Z2269" s="257">
        <f t="shared" si="2212"/>
        <v>0</v>
      </c>
      <c r="AA2269" s="990"/>
    </row>
    <row r="2270" spans="1:27" outlineLevel="2">
      <c r="A2270" s="137"/>
      <c r="B2270" s="137"/>
      <c r="C2270" s="138" t="s">
        <v>919</v>
      </c>
      <c r="D2270" s="97">
        <v>3</v>
      </c>
      <c r="E2270" s="61">
        <v>3</v>
      </c>
      <c r="F2270" s="139" t="s">
        <v>660</v>
      </c>
      <c r="G2270" s="199">
        <v>150480</v>
      </c>
      <c r="H2270" s="199">
        <v>54500.000000000007</v>
      </c>
      <c r="I2270" s="71">
        <f t="shared" si="2216"/>
        <v>204980</v>
      </c>
      <c r="J2270" s="71">
        <f t="shared" si="2202"/>
        <v>451440</v>
      </c>
      <c r="K2270" s="71">
        <f t="shared" si="2203"/>
        <v>163500.00000000003</v>
      </c>
      <c r="L2270" s="71">
        <f t="shared" si="2204"/>
        <v>614940</v>
      </c>
      <c r="M2270" s="570">
        <f>'KL TTHT CV DOT 2'!P2269</f>
        <v>0</v>
      </c>
      <c r="N2270" s="570">
        <f>'KL TTHT CV DOT 2'!Q2269</f>
        <v>0</v>
      </c>
      <c r="O2270" s="570">
        <f t="shared" si="2166"/>
        <v>0</v>
      </c>
      <c r="P2270" s="552">
        <f t="shared" si="2205"/>
        <v>0</v>
      </c>
      <c r="Q2270" s="71"/>
      <c r="R2270" s="71"/>
      <c r="S2270" s="552" t="e">
        <f>#REF!+Q2270+R2270</f>
        <v>#REF!</v>
      </c>
      <c r="T2270" s="257">
        <f t="shared" si="2206"/>
        <v>0</v>
      </c>
      <c r="U2270" s="257">
        <f t="shared" si="2207"/>
        <v>0</v>
      </c>
      <c r="V2270" s="257">
        <f t="shared" si="2208"/>
        <v>0</v>
      </c>
      <c r="W2270" s="257">
        <f t="shared" si="2209"/>
        <v>0</v>
      </c>
      <c r="X2270" s="257">
        <f t="shared" si="2210"/>
        <v>0</v>
      </c>
      <c r="Y2270" s="257">
        <f t="shared" si="2211"/>
        <v>0</v>
      </c>
      <c r="Z2270" s="257">
        <f t="shared" si="2212"/>
        <v>0</v>
      </c>
      <c r="AA2270" s="990"/>
    </row>
    <row r="2271" spans="1:27" outlineLevel="2">
      <c r="A2271" s="137"/>
      <c r="B2271" s="137"/>
      <c r="C2271" s="138" t="s">
        <v>735</v>
      </c>
      <c r="D2271" s="97">
        <v>14</v>
      </c>
      <c r="E2271" s="61">
        <v>14</v>
      </c>
      <c r="F2271" s="139" t="s">
        <v>660</v>
      </c>
      <c r="G2271" s="199">
        <v>124560</v>
      </c>
      <c r="H2271" s="199">
        <v>54500.000000000007</v>
      </c>
      <c r="I2271" s="71">
        <f t="shared" si="2216"/>
        <v>179060</v>
      </c>
      <c r="J2271" s="71">
        <f t="shared" si="2202"/>
        <v>1743840</v>
      </c>
      <c r="K2271" s="71">
        <f t="shared" si="2203"/>
        <v>763000.00000000012</v>
      </c>
      <c r="L2271" s="71">
        <f t="shared" si="2204"/>
        <v>2506840</v>
      </c>
      <c r="M2271" s="570">
        <f>'KL TTHT CV DOT 2'!P2270</f>
        <v>0</v>
      </c>
      <c r="N2271" s="570">
        <f>'KL TTHT CV DOT 2'!Q2270</f>
        <v>0</v>
      </c>
      <c r="O2271" s="570">
        <f t="shared" si="2166"/>
        <v>0</v>
      </c>
      <c r="P2271" s="552">
        <f t="shared" si="2205"/>
        <v>0</v>
      </c>
      <c r="Q2271" s="71"/>
      <c r="R2271" s="71"/>
      <c r="S2271" s="552" t="e">
        <f>#REF!+Q2271+R2271</f>
        <v>#REF!</v>
      </c>
      <c r="T2271" s="257">
        <f t="shared" si="2206"/>
        <v>0</v>
      </c>
      <c r="U2271" s="257">
        <f t="shared" si="2207"/>
        <v>0</v>
      </c>
      <c r="V2271" s="257">
        <f t="shared" si="2208"/>
        <v>0</v>
      </c>
      <c r="W2271" s="257">
        <f t="shared" si="2209"/>
        <v>0</v>
      </c>
      <c r="X2271" s="257">
        <f t="shared" si="2210"/>
        <v>0</v>
      </c>
      <c r="Y2271" s="257">
        <f t="shared" si="2211"/>
        <v>0</v>
      </c>
      <c r="Z2271" s="257">
        <f t="shared" si="2212"/>
        <v>0</v>
      </c>
      <c r="AA2271" s="990"/>
    </row>
    <row r="2272" spans="1:27" outlineLevel="2">
      <c r="A2272" s="137"/>
      <c r="B2272" s="137"/>
      <c r="C2272" s="138" t="s">
        <v>842</v>
      </c>
      <c r="D2272" s="97">
        <v>105</v>
      </c>
      <c r="E2272" s="61">
        <v>112</v>
      </c>
      <c r="F2272" s="139" t="s">
        <v>624</v>
      </c>
      <c r="G2272" s="199">
        <v>32518.739999999998</v>
      </c>
      <c r="H2272" s="199">
        <v>7485.6650000000009</v>
      </c>
      <c r="I2272" s="71">
        <f t="shared" si="2216"/>
        <v>40004.404999999999</v>
      </c>
      <c r="J2272" s="71">
        <f t="shared" si="2202"/>
        <v>3642098.88</v>
      </c>
      <c r="K2272" s="71">
        <f t="shared" si="2203"/>
        <v>838394.4800000001</v>
      </c>
      <c r="L2272" s="71">
        <f t="shared" si="2204"/>
        <v>4480493.3599999994</v>
      </c>
      <c r="M2272" s="570">
        <f>'KL TTHT CV DOT 2'!P2271</f>
        <v>0</v>
      </c>
      <c r="N2272" s="570">
        <f>'KL TTHT CV DOT 2'!Q2271</f>
        <v>0</v>
      </c>
      <c r="O2272" s="570">
        <f t="shared" si="2166"/>
        <v>0</v>
      </c>
      <c r="P2272" s="552">
        <f t="shared" si="2205"/>
        <v>0</v>
      </c>
      <c r="Q2272" s="71"/>
      <c r="R2272" s="71"/>
      <c r="S2272" s="552" t="e">
        <f>#REF!+Q2272+R2272</f>
        <v>#REF!</v>
      </c>
      <c r="T2272" s="257">
        <f t="shared" si="2206"/>
        <v>0</v>
      </c>
      <c r="U2272" s="257">
        <f t="shared" si="2207"/>
        <v>0</v>
      </c>
      <c r="V2272" s="257">
        <f t="shared" si="2208"/>
        <v>0</v>
      </c>
      <c r="W2272" s="257">
        <f t="shared" si="2209"/>
        <v>0</v>
      </c>
      <c r="X2272" s="257">
        <f t="shared" si="2210"/>
        <v>0</v>
      </c>
      <c r="Y2272" s="257">
        <f t="shared" si="2211"/>
        <v>0</v>
      </c>
      <c r="Z2272" s="257">
        <f t="shared" si="2212"/>
        <v>0</v>
      </c>
      <c r="AA2272" s="990"/>
    </row>
    <row r="2273" spans="1:27" outlineLevel="2">
      <c r="A2273" s="137"/>
      <c r="B2273" s="137"/>
      <c r="C2273" s="138" t="s">
        <v>812</v>
      </c>
      <c r="D2273" s="97">
        <v>84</v>
      </c>
      <c r="E2273" s="61">
        <v>95</v>
      </c>
      <c r="F2273" s="139" t="s">
        <v>624</v>
      </c>
      <c r="G2273" s="199">
        <v>22980.09</v>
      </c>
      <c r="H2273" s="199">
        <v>5743.9305000000022</v>
      </c>
      <c r="I2273" s="71">
        <f t="shared" si="2216"/>
        <v>28724.020500000002</v>
      </c>
      <c r="J2273" s="71">
        <f t="shared" si="2202"/>
        <v>2183108.5499999998</v>
      </c>
      <c r="K2273" s="71">
        <f t="shared" si="2203"/>
        <v>545673.3975000002</v>
      </c>
      <c r="L2273" s="71">
        <f t="shared" si="2204"/>
        <v>2728781.9475000002</v>
      </c>
      <c r="M2273" s="570">
        <f>'KL TTHT CV DOT 2'!P2272</f>
        <v>0</v>
      </c>
      <c r="N2273" s="570">
        <f>'KL TTHT CV DOT 2'!Q2272</f>
        <v>0</v>
      </c>
      <c r="O2273" s="570">
        <f t="shared" si="2166"/>
        <v>0</v>
      </c>
      <c r="P2273" s="552">
        <f t="shared" si="2205"/>
        <v>0</v>
      </c>
      <c r="Q2273" s="71"/>
      <c r="R2273" s="71"/>
      <c r="S2273" s="552" t="e">
        <f>#REF!+Q2273+R2273</f>
        <v>#REF!</v>
      </c>
      <c r="T2273" s="257">
        <f t="shared" si="2206"/>
        <v>0</v>
      </c>
      <c r="U2273" s="257">
        <f t="shared" si="2207"/>
        <v>0</v>
      </c>
      <c r="V2273" s="257">
        <f t="shared" si="2208"/>
        <v>0</v>
      </c>
      <c r="W2273" s="257">
        <f t="shared" si="2209"/>
        <v>0</v>
      </c>
      <c r="X2273" s="257">
        <f t="shared" si="2210"/>
        <v>0</v>
      </c>
      <c r="Y2273" s="257">
        <f t="shared" si="2211"/>
        <v>0</v>
      </c>
      <c r="Z2273" s="257">
        <f t="shared" si="2212"/>
        <v>0</v>
      </c>
      <c r="AA2273" s="990"/>
    </row>
    <row r="2274" spans="1:27" outlineLevel="2">
      <c r="A2274" s="137"/>
      <c r="B2274" s="137"/>
      <c r="C2274" s="138" t="s">
        <v>928</v>
      </c>
      <c r="D2274" s="97">
        <v>105</v>
      </c>
      <c r="E2274" s="61">
        <v>110</v>
      </c>
      <c r="F2274" s="139" t="s">
        <v>624</v>
      </c>
      <c r="G2274" s="199">
        <v>8773.9726027397246</v>
      </c>
      <c r="H2274" s="199">
        <v>14594.016411764707</v>
      </c>
      <c r="I2274" s="71">
        <f t="shared" si="2216"/>
        <v>23367.989014504434</v>
      </c>
      <c r="J2274" s="71">
        <f t="shared" si="2202"/>
        <v>965136.98630136973</v>
      </c>
      <c r="K2274" s="71">
        <f t="shared" si="2203"/>
        <v>1605341.8052941179</v>
      </c>
      <c r="L2274" s="71">
        <f t="shared" si="2204"/>
        <v>2570478.7915954879</v>
      </c>
      <c r="M2274" s="570">
        <f>'KL TTHT CV DOT 2'!P2273</f>
        <v>0</v>
      </c>
      <c r="N2274" s="570">
        <f>'KL TTHT CV DOT 2'!Q2273</f>
        <v>0</v>
      </c>
      <c r="O2274" s="570">
        <f t="shared" si="2166"/>
        <v>0</v>
      </c>
      <c r="P2274" s="552">
        <f t="shared" si="2205"/>
        <v>0</v>
      </c>
      <c r="Q2274" s="71"/>
      <c r="R2274" s="71"/>
      <c r="S2274" s="552" t="e">
        <f>#REF!+Q2274+R2274</f>
        <v>#REF!</v>
      </c>
      <c r="T2274" s="257">
        <f t="shared" si="2206"/>
        <v>0</v>
      </c>
      <c r="U2274" s="257">
        <f t="shared" si="2207"/>
        <v>0</v>
      </c>
      <c r="V2274" s="257">
        <f t="shared" si="2208"/>
        <v>0</v>
      </c>
      <c r="W2274" s="257">
        <f t="shared" si="2209"/>
        <v>0</v>
      </c>
      <c r="X2274" s="257">
        <f t="shared" si="2210"/>
        <v>0</v>
      </c>
      <c r="Y2274" s="257">
        <f t="shared" si="2211"/>
        <v>0</v>
      </c>
      <c r="Z2274" s="257">
        <f t="shared" si="2212"/>
        <v>0</v>
      </c>
      <c r="AA2274" s="990"/>
    </row>
    <row r="2275" spans="1:27" outlineLevel="2">
      <c r="A2275" s="137"/>
      <c r="B2275" s="137"/>
      <c r="C2275" s="138" t="s">
        <v>928</v>
      </c>
      <c r="D2275" s="97">
        <v>8</v>
      </c>
      <c r="E2275" s="61">
        <v>10</v>
      </c>
      <c r="F2275" s="139" t="s">
        <v>624</v>
      </c>
      <c r="G2275" s="199">
        <v>8773.9726027397246</v>
      </c>
      <c r="H2275" s="199">
        <v>14594.016411764707</v>
      </c>
      <c r="I2275" s="71">
        <f t="shared" si="2216"/>
        <v>23367.989014504434</v>
      </c>
      <c r="J2275" s="71">
        <f t="shared" si="2202"/>
        <v>87739.72602739725</v>
      </c>
      <c r="K2275" s="71">
        <f t="shared" si="2203"/>
        <v>145940.16411764707</v>
      </c>
      <c r="L2275" s="71">
        <f t="shared" si="2204"/>
        <v>233679.89014504434</v>
      </c>
      <c r="M2275" s="570">
        <f>'KL TTHT CV DOT 2'!P2274</f>
        <v>0</v>
      </c>
      <c r="N2275" s="570">
        <f>'KL TTHT CV DOT 2'!Q2274</f>
        <v>0</v>
      </c>
      <c r="O2275" s="570">
        <f t="shared" si="2166"/>
        <v>0</v>
      </c>
      <c r="P2275" s="552">
        <f t="shared" si="2205"/>
        <v>0</v>
      </c>
      <c r="Q2275" s="71"/>
      <c r="R2275" s="71"/>
      <c r="S2275" s="552" t="e">
        <f>#REF!+Q2275+R2275</f>
        <v>#REF!</v>
      </c>
      <c r="T2275" s="257">
        <f t="shared" si="2206"/>
        <v>0</v>
      </c>
      <c r="U2275" s="257">
        <f t="shared" si="2207"/>
        <v>0</v>
      </c>
      <c r="V2275" s="257">
        <f t="shared" si="2208"/>
        <v>0</v>
      </c>
      <c r="W2275" s="257">
        <f t="shared" si="2209"/>
        <v>0</v>
      </c>
      <c r="X2275" s="257">
        <f t="shared" si="2210"/>
        <v>0</v>
      </c>
      <c r="Y2275" s="257">
        <f t="shared" si="2211"/>
        <v>0</v>
      </c>
      <c r="Z2275" s="257">
        <f t="shared" si="2212"/>
        <v>0</v>
      </c>
      <c r="AA2275" s="990"/>
    </row>
    <row r="2276" spans="1:27" outlineLevel="2">
      <c r="A2276" s="137"/>
      <c r="B2276" s="137"/>
      <c r="C2276" s="138" t="s">
        <v>1201</v>
      </c>
      <c r="D2276" s="97">
        <v>84</v>
      </c>
      <c r="E2276" s="61">
        <v>90</v>
      </c>
      <c r="F2276" s="139" t="s">
        <v>624</v>
      </c>
      <c r="G2276" s="199">
        <v>6646.869178082191</v>
      </c>
      <c r="H2276" s="199">
        <v>13183.42817647059</v>
      </c>
      <c r="I2276" s="71">
        <f t="shared" si="2216"/>
        <v>19830.297354552782</v>
      </c>
      <c r="J2276" s="71">
        <f t="shared" si="2202"/>
        <v>598218.22602739721</v>
      </c>
      <c r="K2276" s="71">
        <f t="shared" si="2203"/>
        <v>1186508.5358823531</v>
      </c>
      <c r="L2276" s="71">
        <f t="shared" si="2204"/>
        <v>1784726.7619097503</v>
      </c>
      <c r="M2276" s="570">
        <f>'KL TTHT CV DOT 2'!P2275</f>
        <v>0</v>
      </c>
      <c r="N2276" s="570">
        <f>'KL TTHT CV DOT 2'!Q2275</f>
        <v>0</v>
      </c>
      <c r="O2276" s="570">
        <f t="shared" si="2166"/>
        <v>0</v>
      </c>
      <c r="P2276" s="552">
        <f t="shared" si="2205"/>
        <v>0</v>
      </c>
      <c r="Q2276" s="71"/>
      <c r="R2276" s="71"/>
      <c r="S2276" s="552" t="e">
        <f>#REF!+Q2276+R2276</f>
        <v>#REF!</v>
      </c>
      <c r="T2276" s="257">
        <f t="shared" si="2206"/>
        <v>0</v>
      </c>
      <c r="U2276" s="257">
        <f t="shared" si="2207"/>
        <v>0</v>
      </c>
      <c r="V2276" s="257">
        <f t="shared" si="2208"/>
        <v>0</v>
      </c>
      <c r="W2276" s="257">
        <f t="shared" si="2209"/>
        <v>0</v>
      </c>
      <c r="X2276" s="257">
        <f t="shared" si="2210"/>
        <v>0</v>
      </c>
      <c r="Y2276" s="257">
        <f t="shared" si="2211"/>
        <v>0</v>
      </c>
      <c r="Z2276" s="257">
        <f t="shared" si="2212"/>
        <v>0</v>
      </c>
      <c r="AA2276" s="990"/>
    </row>
    <row r="2277" spans="1:27" outlineLevel="2">
      <c r="A2277" s="137"/>
      <c r="B2277" s="137"/>
      <c r="C2277" s="138" t="s">
        <v>1473</v>
      </c>
      <c r="D2277" s="97">
        <v>5</v>
      </c>
      <c r="E2277" s="61">
        <v>5</v>
      </c>
      <c r="F2277" s="139" t="s">
        <v>897</v>
      </c>
      <c r="G2277" s="199">
        <v>50000</v>
      </c>
      <c r="H2277" s="199">
        <v>15000</v>
      </c>
      <c r="I2277" s="71">
        <f>SUM(G2277:H2277)</f>
        <v>65000</v>
      </c>
      <c r="J2277" s="71">
        <f t="shared" si="2202"/>
        <v>250000</v>
      </c>
      <c r="K2277" s="71">
        <f t="shared" si="2203"/>
        <v>75000</v>
      </c>
      <c r="L2277" s="71">
        <f t="shared" si="2204"/>
        <v>325000</v>
      </c>
      <c r="M2277" s="570">
        <f>'KL TTHT CV DOT 2'!P2276</f>
        <v>0</v>
      </c>
      <c r="N2277" s="570">
        <f>'KL TTHT CV DOT 2'!Q2276</f>
        <v>0</v>
      </c>
      <c r="O2277" s="570">
        <f t="shared" si="2166"/>
        <v>0</v>
      </c>
      <c r="P2277" s="552">
        <f t="shared" si="2205"/>
        <v>0</v>
      </c>
      <c r="Q2277" s="71"/>
      <c r="R2277" s="71"/>
      <c r="S2277" s="552" t="e">
        <f>#REF!+Q2277+R2277</f>
        <v>#REF!</v>
      </c>
      <c r="T2277" s="257">
        <f t="shared" si="2206"/>
        <v>0</v>
      </c>
      <c r="U2277" s="257">
        <f t="shared" si="2207"/>
        <v>0</v>
      </c>
      <c r="V2277" s="257">
        <f t="shared" si="2208"/>
        <v>0</v>
      </c>
      <c r="W2277" s="257">
        <f t="shared" si="2209"/>
        <v>0</v>
      </c>
      <c r="X2277" s="257">
        <f t="shared" si="2210"/>
        <v>0</v>
      </c>
      <c r="Y2277" s="257">
        <f t="shared" si="2211"/>
        <v>0</v>
      </c>
      <c r="Z2277" s="257">
        <f t="shared" si="2212"/>
        <v>0</v>
      </c>
      <c r="AA2277" s="990"/>
    </row>
    <row r="2278" spans="1:27" s="399" customFormat="1" outlineLevel="2">
      <c r="A2278" s="395"/>
      <c r="B2278" s="395"/>
      <c r="C2278" s="400" t="s">
        <v>657</v>
      </c>
      <c r="D2278" s="97">
        <v>1</v>
      </c>
      <c r="E2278" s="61">
        <v>1</v>
      </c>
      <c r="F2278" s="397" t="s">
        <v>619</v>
      </c>
      <c r="G2278" s="62">
        <v>10408457.453642592</v>
      </c>
      <c r="H2278" s="62">
        <v>3122537.2360927775</v>
      </c>
      <c r="I2278" s="62">
        <f>SUM(G2278:H2278)</f>
        <v>13530994.68973537</v>
      </c>
      <c r="J2278" s="62">
        <f t="shared" si="2202"/>
        <v>10408457.453642592</v>
      </c>
      <c r="K2278" s="62">
        <f t="shared" si="2203"/>
        <v>3122537.2360927775</v>
      </c>
      <c r="L2278" s="62">
        <f t="shared" si="2204"/>
        <v>13530994.68973537</v>
      </c>
      <c r="M2278" s="574">
        <f>'KL TTHT CV DOT 2'!P2277</f>
        <v>0</v>
      </c>
      <c r="N2278" s="574">
        <f>'KL TTHT CV DOT 2'!Q2277</f>
        <v>0</v>
      </c>
      <c r="O2278" s="574">
        <f t="shared" si="2166"/>
        <v>0</v>
      </c>
      <c r="P2278" s="550">
        <f t="shared" si="2205"/>
        <v>0</v>
      </c>
      <c r="Q2278" s="62"/>
      <c r="R2278" s="62"/>
      <c r="S2278" s="550" t="e">
        <f>#REF!+Q2278+R2278</f>
        <v>#REF!</v>
      </c>
      <c r="T2278" s="255">
        <f t="shared" si="2206"/>
        <v>0</v>
      </c>
      <c r="U2278" s="255">
        <f t="shared" si="2207"/>
        <v>0</v>
      </c>
      <c r="V2278" s="255">
        <f t="shared" si="2208"/>
        <v>0</v>
      </c>
      <c r="W2278" s="255">
        <f t="shared" si="2209"/>
        <v>0</v>
      </c>
      <c r="X2278" s="255">
        <f t="shared" si="2210"/>
        <v>0</v>
      </c>
      <c r="Y2278" s="255">
        <f t="shared" si="2211"/>
        <v>0</v>
      </c>
      <c r="Z2278" s="255">
        <f t="shared" si="2212"/>
        <v>0</v>
      </c>
      <c r="AA2278" s="990"/>
    </row>
    <row r="2279" spans="1:27" outlineLevel="1">
      <c r="A2279" s="137"/>
      <c r="B2279" s="137"/>
      <c r="C2279" s="138"/>
      <c r="D2279" s="97"/>
      <c r="E2279" s="61"/>
      <c r="F2279" s="139"/>
      <c r="G2279" s="71"/>
      <c r="H2279" s="71"/>
      <c r="I2279" s="71"/>
      <c r="J2279" s="71"/>
      <c r="K2279" s="71"/>
      <c r="L2279" s="71"/>
      <c r="M2279" s="570">
        <f>'KL TTHT CV DOT 2'!P2278</f>
        <v>0</v>
      </c>
      <c r="N2279" s="570">
        <f>'KL TTHT CV DOT 2'!Q2278</f>
        <v>0</v>
      </c>
      <c r="O2279" s="570">
        <f t="shared" si="2166"/>
        <v>0</v>
      </c>
      <c r="P2279" s="552">
        <f t="shared" si="2205"/>
        <v>0</v>
      </c>
      <c r="Q2279" s="71"/>
      <c r="R2279" s="71"/>
      <c r="S2279" s="552" t="e">
        <f>#REF!+Q2279+R2279</f>
        <v>#REF!</v>
      </c>
      <c r="T2279" s="257">
        <f t="shared" si="2206"/>
        <v>0</v>
      </c>
      <c r="U2279" s="257">
        <f t="shared" si="2207"/>
        <v>0</v>
      </c>
      <c r="V2279" s="257">
        <f t="shared" si="2208"/>
        <v>0</v>
      </c>
      <c r="W2279" s="257">
        <f t="shared" si="2209"/>
        <v>0</v>
      </c>
      <c r="X2279" s="257">
        <f t="shared" si="2210"/>
        <v>0</v>
      </c>
      <c r="Y2279" s="257">
        <f t="shared" si="2211"/>
        <v>0</v>
      </c>
      <c r="Z2279" s="257">
        <f t="shared" si="2212"/>
        <v>0</v>
      </c>
      <c r="AA2279" s="990"/>
    </row>
    <row r="2280" spans="1:27" outlineLevel="1">
      <c r="A2280" s="292" t="s">
        <v>413</v>
      </c>
      <c r="B2280" s="292"/>
      <c r="C2280" s="293" t="s">
        <v>1518</v>
      </c>
      <c r="D2280" s="287">
        <v>1</v>
      </c>
      <c r="E2280" s="287"/>
      <c r="F2280" s="294" t="s">
        <v>10</v>
      </c>
      <c r="G2280" s="478"/>
      <c r="H2280" s="478"/>
      <c r="I2280" s="289"/>
      <c r="J2280" s="289">
        <f t="shared" ref="J2280:K2280" si="2220">SUBTOTAL(9,J2281:J2309)</f>
        <v>132724492.47471979</v>
      </c>
      <c r="K2280" s="289">
        <f t="shared" si="2220"/>
        <v>7994822.1946903523</v>
      </c>
      <c r="L2280" s="289">
        <f>SUBTOTAL(9,L2281:L2309)</f>
        <v>140719314.66941017</v>
      </c>
      <c r="M2280" s="577">
        <f>'KL TTHT CV DOT 2'!P2279</f>
        <v>0</v>
      </c>
      <c r="N2280" s="577">
        <f>'KL TTHT CV DOT 2'!Q2279</f>
        <v>0</v>
      </c>
      <c r="O2280" s="577">
        <f t="shared" si="2166"/>
        <v>0</v>
      </c>
      <c r="P2280" s="887">
        <f t="shared" si="2205"/>
        <v>0</v>
      </c>
      <c r="Q2280" s="289"/>
      <c r="R2280" s="289"/>
      <c r="S2280" s="887" t="e">
        <f>#REF!+Q2280+R2280</f>
        <v>#REF!</v>
      </c>
      <c r="T2280" s="851">
        <f t="shared" ref="T2280:U2280" si="2221">SUBTOTAL(9,T2281:T2309)</f>
        <v>0</v>
      </c>
      <c r="U2280" s="851">
        <f t="shared" si="2221"/>
        <v>0</v>
      </c>
      <c r="V2280" s="851">
        <f>SUBTOTAL(9,V2281:V2309)</f>
        <v>0</v>
      </c>
      <c r="W2280" s="851">
        <f t="shared" ref="W2280:X2280" si="2222">SUBTOTAL(9,W2281:W2309)</f>
        <v>17380000</v>
      </c>
      <c r="X2280" s="851">
        <f t="shared" si="2222"/>
        <v>616000.00000000012</v>
      </c>
      <c r="Y2280" s="851">
        <f>SUBTOTAL(9,Y2281:Y2309)</f>
        <v>17996000</v>
      </c>
      <c r="Z2280" s="851">
        <f>SUBTOTAL(9,Z2281:Z2309)</f>
        <v>17996000</v>
      </c>
      <c r="AA2280" s="988"/>
    </row>
    <row r="2281" spans="1:27" outlineLevel="2">
      <c r="A2281" s="137"/>
      <c r="B2281" s="137"/>
      <c r="C2281" s="147" t="s">
        <v>1496</v>
      </c>
      <c r="D2281" s="97"/>
      <c r="E2281" s="61"/>
      <c r="F2281" s="139"/>
      <c r="G2281" s="71"/>
      <c r="H2281" s="71"/>
      <c r="I2281" s="71"/>
      <c r="J2281" s="82">
        <f>SUBTOTAL(9,J2282:J2294)</f>
        <v>119059072.0747198</v>
      </c>
      <c r="K2281" s="82">
        <f t="shared" ref="K2281" si="2223">SUBTOTAL(9,K2283:K2294)</f>
        <v>5427258.3946903516</v>
      </c>
      <c r="L2281" s="82">
        <f>SUBTOTAL(9,L2282:L2294)</f>
        <v>125718330.46941015</v>
      </c>
      <c r="M2281" s="576">
        <f>'KL TTHT CV DOT 2'!P2280</f>
        <v>0</v>
      </c>
      <c r="N2281" s="576">
        <f>'KL TTHT CV DOT 2'!Q2280</f>
        <v>0</v>
      </c>
      <c r="O2281" s="576">
        <f t="shared" si="2166"/>
        <v>0</v>
      </c>
      <c r="P2281" s="553">
        <f t="shared" si="2205"/>
        <v>0</v>
      </c>
      <c r="Q2281" s="82"/>
      <c r="R2281" s="82"/>
      <c r="S2281" s="553" t="e">
        <f>#REF!+Q2281+R2281</f>
        <v>#REF!</v>
      </c>
      <c r="T2281" s="266">
        <f>SUBTOTAL(9,T2282:T2294)</f>
        <v>0</v>
      </c>
      <c r="U2281" s="266">
        <f t="shared" ref="U2281" si="2224">SUBTOTAL(9,U2283:U2294)</f>
        <v>0</v>
      </c>
      <c r="V2281" s="266">
        <f>SUBTOTAL(9,V2282:V2294)</f>
        <v>0</v>
      </c>
      <c r="W2281" s="266">
        <f>SUBTOTAL(9,W2282:W2294)</f>
        <v>17380000</v>
      </c>
      <c r="X2281" s="266">
        <f t="shared" ref="X2281" si="2225">SUBTOTAL(9,X2283:X2294)</f>
        <v>0</v>
      </c>
      <c r="Y2281" s="266">
        <f>SUBTOTAL(9,Y2282:Y2294)</f>
        <v>17996000</v>
      </c>
      <c r="Z2281" s="266">
        <f>SUBTOTAL(9,Z2282:Z2294)</f>
        <v>17996000</v>
      </c>
      <c r="AA2281" s="988"/>
    </row>
    <row r="2282" spans="1:27" outlineLevel="2">
      <c r="A2282" s="137"/>
      <c r="B2282" s="137"/>
      <c r="C2282" s="138" t="s">
        <v>1497</v>
      </c>
      <c r="D2282" s="97">
        <v>2</v>
      </c>
      <c r="E2282" s="61">
        <v>2</v>
      </c>
      <c r="F2282" s="139" t="s">
        <v>692</v>
      </c>
      <c r="G2282" s="199">
        <v>17380000</v>
      </c>
      <c r="H2282" s="199">
        <v>616000.00000000012</v>
      </c>
      <c r="I2282" s="71">
        <f t="shared" ref="I2282" si="2226">SUM(G2282:H2282)</f>
        <v>17996000</v>
      </c>
      <c r="J2282" s="71">
        <f t="shared" ref="J2282:J2294" si="2227">G2282*E2282</f>
        <v>34760000</v>
      </c>
      <c r="K2282" s="71">
        <f t="shared" ref="K2282:K2294" si="2228">H2282*E2282</f>
        <v>1232000.0000000002</v>
      </c>
      <c r="L2282" s="71">
        <f t="shared" ref="L2282:L2294" si="2229">I2282*E2282</f>
        <v>35992000</v>
      </c>
      <c r="M2282" s="570">
        <f>'KL TTHT CV DOT 2'!P2281</f>
        <v>0</v>
      </c>
      <c r="N2282" s="570">
        <f>'KL TTHT CV DOT 2'!Q2281</f>
        <v>0.5</v>
      </c>
      <c r="O2282" s="570">
        <f t="shared" si="2166"/>
        <v>0.5</v>
      </c>
      <c r="P2282" s="552">
        <f t="shared" si="2205"/>
        <v>1</v>
      </c>
      <c r="Q2282" s="71"/>
      <c r="R2282" s="71"/>
      <c r="S2282" s="552" t="e">
        <f>#REF!+Q2282+R2282</f>
        <v>#REF!</v>
      </c>
      <c r="T2282" s="257">
        <f t="shared" ref="T2282:T2294" si="2230">M2282*J2282</f>
        <v>0</v>
      </c>
      <c r="U2282" s="257">
        <f t="shared" ref="U2282:U2294" si="2231">M2282*K2282</f>
        <v>0</v>
      </c>
      <c r="V2282" s="257">
        <f t="shared" si="2208"/>
        <v>0</v>
      </c>
      <c r="W2282" s="257">
        <f t="shared" ref="W2282:W2294" si="2232">J2282*N2282</f>
        <v>17380000</v>
      </c>
      <c r="X2282" s="257">
        <f t="shared" ref="X2282:X2294" si="2233">K2282*N2282</f>
        <v>616000.00000000012</v>
      </c>
      <c r="Y2282" s="257">
        <f t="shared" ref="Y2282:Y2294" si="2234">W2282+X2282</f>
        <v>17996000</v>
      </c>
      <c r="Z2282" s="257">
        <f t="shared" ref="Z2282:Z2294" si="2235">V2282+Y2282</f>
        <v>17996000</v>
      </c>
      <c r="AA2282" s="990"/>
    </row>
    <row r="2283" spans="1:27" outlineLevel="2">
      <c r="A2283" s="137"/>
      <c r="B2283" s="137"/>
      <c r="C2283" s="138" t="s">
        <v>1372</v>
      </c>
      <c r="D2283" s="97">
        <v>1</v>
      </c>
      <c r="E2283" s="61">
        <v>1</v>
      </c>
      <c r="F2283" s="139" t="s">
        <v>692</v>
      </c>
      <c r="G2283" s="199">
        <v>44440000</v>
      </c>
      <c r="H2283" s="199">
        <v>1400000.0000000002</v>
      </c>
      <c r="I2283" s="71">
        <f t="shared" ref="I2283:I2294" si="2236">SUM(G2283:H2283)</f>
        <v>45840000</v>
      </c>
      <c r="J2283" s="71">
        <f t="shared" si="2227"/>
        <v>44440000</v>
      </c>
      <c r="K2283" s="71">
        <f t="shared" si="2228"/>
        <v>1400000.0000000002</v>
      </c>
      <c r="L2283" s="71">
        <f t="shared" si="2229"/>
        <v>45840000</v>
      </c>
      <c r="M2283" s="570">
        <f>'KL TTHT CV DOT 2'!P2282</f>
        <v>0</v>
      </c>
      <c r="N2283" s="570">
        <f>'KL TTHT CV DOT 2'!Q2282</f>
        <v>0</v>
      </c>
      <c r="O2283" s="570">
        <f t="shared" si="2166"/>
        <v>0</v>
      </c>
      <c r="P2283" s="552">
        <f t="shared" si="2205"/>
        <v>0</v>
      </c>
      <c r="Q2283" s="71"/>
      <c r="R2283" s="71"/>
      <c r="S2283" s="552" t="e">
        <f>#REF!+Q2283+R2283</f>
        <v>#REF!</v>
      </c>
      <c r="T2283" s="257">
        <f t="shared" si="2230"/>
        <v>0</v>
      </c>
      <c r="U2283" s="257">
        <f t="shared" si="2231"/>
        <v>0</v>
      </c>
      <c r="V2283" s="257">
        <f t="shared" si="2208"/>
        <v>0</v>
      </c>
      <c r="W2283" s="257">
        <f t="shared" si="2232"/>
        <v>0</v>
      </c>
      <c r="X2283" s="257">
        <f t="shared" si="2233"/>
        <v>0</v>
      </c>
      <c r="Y2283" s="257">
        <f t="shared" si="2234"/>
        <v>0</v>
      </c>
      <c r="Z2283" s="257">
        <f t="shared" si="2235"/>
        <v>0</v>
      </c>
      <c r="AA2283" s="990"/>
    </row>
    <row r="2284" spans="1:27" outlineLevel="2">
      <c r="A2284" s="137"/>
      <c r="B2284" s="137"/>
      <c r="C2284" s="138" t="s">
        <v>1374</v>
      </c>
      <c r="D2284" s="97">
        <v>1</v>
      </c>
      <c r="E2284" s="61">
        <v>1</v>
      </c>
      <c r="F2284" s="139" t="s">
        <v>660</v>
      </c>
      <c r="G2284" s="199">
        <v>7915200</v>
      </c>
      <c r="H2284" s="199">
        <v>168000.00000000003</v>
      </c>
      <c r="I2284" s="71">
        <f t="shared" si="2236"/>
        <v>8083200</v>
      </c>
      <c r="J2284" s="71">
        <f t="shared" si="2227"/>
        <v>7915200</v>
      </c>
      <c r="K2284" s="71">
        <f t="shared" si="2228"/>
        <v>168000.00000000003</v>
      </c>
      <c r="L2284" s="71">
        <f t="shared" si="2229"/>
        <v>8083200</v>
      </c>
      <c r="M2284" s="570">
        <f>'KL TTHT CV DOT 2'!P2283</f>
        <v>0</v>
      </c>
      <c r="N2284" s="570">
        <f>'KL TTHT CV DOT 2'!Q2283</f>
        <v>0</v>
      </c>
      <c r="O2284" s="570">
        <f t="shared" si="2166"/>
        <v>0</v>
      </c>
      <c r="P2284" s="552">
        <f t="shared" si="2205"/>
        <v>0</v>
      </c>
      <c r="Q2284" s="71"/>
      <c r="R2284" s="71"/>
      <c r="S2284" s="552" t="e">
        <f>#REF!+Q2284+R2284</f>
        <v>#REF!</v>
      </c>
      <c r="T2284" s="257">
        <f t="shared" si="2230"/>
        <v>0</v>
      </c>
      <c r="U2284" s="257">
        <f t="shared" si="2231"/>
        <v>0</v>
      </c>
      <c r="V2284" s="257">
        <f t="shared" si="2208"/>
        <v>0</v>
      </c>
      <c r="W2284" s="257">
        <f t="shared" si="2232"/>
        <v>0</v>
      </c>
      <c r="X2284" s="257">
        <f t="shared" si="2233"/>
        <v>0</v>
      </c>
      <c r="Y2284" s="257">
        <f t="shared" si="2234"/>
        <v>0</v>
      </c>
      <c r="Z2284" s="257">
        <f t="shared" si="2235"/>
        <v>0</v>
      </c>
      <c r="AA2284" s="990"/>
    </row>
    <row r="2285" spans="1:27" s="11" customFormat="1" outlineLevel="2">
      <c r="A2285" s="192"/>
      <c r="B2285" s="192"/>
      <c r="C2285" s="193" t="s">
        <v>1376</v>
      </c>
      <c r="D2285" s="194">
        <v>1</v>
      </c>
      <c r="E2285" s="358">
        <v>1</v>
      </c>
      <c r="F2285" s="195" t="s">
        <v>660</v>
      </c>
      <c r="G2285" s="199">
        <v>9970909.0909090899</v>
      </c>
      <c r="H2285" s="199">
        <v>322000.00000000006</v>
      </c>
      <c r="I2285" s="199">
        <f t="shared" si="2236"/>
        <v>10292909.09090909</v>
      </c>
      <c r="J2285" s="199">
        <f t="shared" si="2227"/>
        <v>9970909.0909090899</v>
      </c>
      <c r="K2285" s="199">
        <f t="shared" si="2228"/>
        <v>322000.00000000006</v>
      </c>
      <c r="L2285" s="199">
        <f t="shared" si="2229"/>
        <v>10292909.09090909</v>
      </c>
      <c r="M2285" s="579">
        <f>'KL TTHT CV DOT 2'!P2284</f>
        <v>0</v>
      </c>
      <c r="N2285" s="579">
        <f>'KL TTHT CV DOT 2'!Q2284</f>
        <v>0</v>
      </c>
      <c r="O2285" s="579">
        <f t="shared" si="2166"/>
        <v>0</v>
      </c>
      <c r="P2285" s="554">
        <f t="shared" si="2205"/>
        <v>0</v>
      </c>
      <c r="Q2285" s="199"/>
      <c r="R2285" s="199"/>
      <c r="S2285" s="554" t="e">
        <f>#REF!+Q2285+R2285</f>
        <v>#REF!</v>
      </c>
      <c r="T2285" s="265">
        <f t="shared" si="2230"/>
        <v>0</v>
      </c>
      <c r="U2285" s="265">
        <f t="shared" si="2231"/>
        <v>0</v>
      </c>
      <c r="V2285" s="265">
        <f t="shared" si="2208"/>
        <v>0</v>
      </c>
      <c r="W2285" s="265">
        <f t="shared" si="2232"/>
        <v>0</v>
      </c>
      <c r="X2285" s="265">
        <f t="shared" si="2233"/>
        <v>0</v>
      </c>
      <c r="Y2285" s="265">
        <f t="shared" si="2234"/>
        <v>0</v>
      </c>
      <c r="Z2285" s="265">
        <f t="shared" si="2235"/>
        <v>0</v>
      </c>
      <c r="AA2285" s="990"/>
    </row>
    <row r="2286" spans="1:27" s="11" customFormat="1" outlineLevel="2">
      <c r="A2286" s="192"/>
      <c r="B2286" s="192"/>
      <c r="C2286" s="193" t="s">
        <v>1378</v>
      </c>
      <c r="D2286" s="194">
        <v>1</v>
      </c>
      <c r="E2286" s="358">
        <v>1</v>
      </c>
      <c r="F2286" s="195" t="s">
        <v>692</v>
      </c>
      <c r="G2286" s="199">
        <v>10800000</v>
      </c>
      <c r="H2286" s="199">
        <v>225400</v>
      </c>
      <c r="I2286" s="199">
        <f t="shared" si="2236"/>
        <v>11025400</v>
      </c>
      <c r="J2286" s="199">
        <f t="shared" si="2227"/>
        <v>10800000</v>
      </c>
      <c r="K2286" s="199">
        <f t="shared" si="2228"/>
        <v>225400</v>
      </c>
      <c r="L2286" s="199">
        <f t="shared" si="2229"/>
        <v>11025400</v>
      </c>
      <c r="M2286" s="579">
        <f>'KL TTHT CV DOT 2'!P2285</f>
        <v>0</v>
      </c>
      <c r="N2286" s="579">
        <f>'KL TTHT CV DOT 2'!Q2285</f>
        <v>0</v>
      </c>
      <c r="O2286" s="579">
        <f t="shared" si="2166"/>
        <v>0</v>
      </c>
      <c r="P2286" s="554">
        <f t="shared" si="2205"/>
        <v>0</v>
      </c>
      <c r="Q2286" s="199"/>
      <c r="R2286" s="199"/>
      <c r="S2286" s="554" t="e">
        <f>#REF!+Q2286+R2286</f>
        <v>#REF!</v>
      </c>
      <c r="T2286" s="265">
        <f t="shared" si="2230"/>
        <v>0</v>
      </c>
      <c r="U2286" s="265">
        <f t="shared" si="2231"/>
        <v>0</v>
      </c>
      <c r="V2286" s="265">
        <f t="shared" si="2208"/>
        <v>0</v>
      </c>
      <c r="W2286" s="265">
        <f t="shared" si="2232"/>
        <v>0</v>
      </c>
      <c r="X2286" s="265">
        <f t="shared" si="2233"/>
        <v>0</v>
      </c>
      <c r="Y2286" s="265">
        <f t="shared" si="2234"/>
        <v>0</v>
      </c>
      <c r="Z2286" s="265">
        <f t="shared" si="2235"/>
        <v>0</v>
      </c>
      <c r="AA2286" s="990"/>
    </row>
    <row r="2287" spans="1:27" s="11" customFormat="1" outlineLevel="2">
      <c r="A2287" s="192"/>
      <c r="B2287" s="192"/>
      <c r="C2287" s="193" t="s">
        <v>1428</v>
      </c>
      <c r="D2287" s="194">
        <v>1</v>
      </c>
      <c r="E2287" s="358">
        <v>1</v>
      </c>
      <c r="F2287" s="195" t="s">
        <v>660</v>
      </c>
      <c r="G2287" s="199">
        <v>1014000</v>
      </c>
      <c r="H2287" s="199">
        <v>50880.368000000009</v>
      </c>
      <c r="I2287" s="199">
        <f t="shared" si="2236"/>
        <v>1064880.368</v>
      </c>
      <c r="J2287" s="199">
        <f t="shared" si="2227"/>
        <v>1014000</v>
      </c>
      <c r="K2287" s="199">
        <f t="shared" si="2228"/>
        <v>50880.368000000009</v>
      </c>
      <c r="L2287" s="199">
        <f t="shared" si="2229"/>
        <v>1064880.368</v>
      </c>
      <c r="M2287" s="579">
        <f>'KL TTHT CV DOT 2'!P2286</f>
        <v>0</v>
      </c>
      <c r="N2287" s="579">
        <f>'KL TTHT CV DOT 2'!Q2286</f>
        <v>0</v>
      </c>
      <c r="O2287" s="579">
        <f t="shared" si="2166"/>
        <v>0</v>
      </c>
      <c r="P2287" s="554">
        <f t="shared" si="2205"/>
        <v>0</v>
      </c>
      <c r="Q2287" s="199"/>
      <c r="R2287" s="199"/>
      <c r="S2287" s="554" t="e">
        <f>#REF!+Q2287+R2287</f>
        <v>#REF!</v>
      </c>
      <c r="T2287" s="265">
        <f t="shared" si="2230"/>
        <v>0</v>
      </c>
      <c r="U2287" s="265">
        <f t="shared" si="2231"/>
        <v>0</v>
      </c>
      <c r="V2287" s="265">
        <f t="shared" si="2208"/>
        <v>0</v>
      </c>
      <c r="W2287" s="265">
        <f t="shared" si="2232"/>
        <v>0</v>
      </c>
      <c r="X2287" s="265">
        <f t="shared" si="2233"/>
        <v>0</v>
      </c>
      <c r="Y2287" s="265">
        <f t="shared" si="2234"/>
        <v>0</v>
      </c>
      <c r="Z2287" s="265">
        <f t="shared" si="2235"/>
        <v>0</v>
      </c>
      <c r="AA2287" s="990"/>
    </row>
    <row r="2288" spans="1:27" s="11" customFormat="1" outlineLevel="2">
      <c r="A2288" s="192"/>
      <c r="B2288" s="192"/>
      <c r="C2288" s="193" t="s">
        <v>1110</v>
      </c>
      <c r="D2288" s="194">
        <v>20</v>
      </c>
      <c r="E2288" s="358">
        <v>25</v>
      </c>
      <c r="F2288" s="195" t="s">
        <v>624</v>
      </c>
      <c r="G2288" s="199">
        <v>15443.88</v>
      </c>
      <c r="H2288" s="199">
        <v>5031.18</v>
      </c>
      <c r="I2288" s="199">
        <f t="shared" si="2236"/>
        <v>20475.059999999998</v>
      </c>
      <c r="J2288" s="199">
        <f t="shared" si="2227"/>
        <v>386097</v>
      </c>
      <c r="K2288" s="199">
        <f t="shared" si="2228"/>
        <v>125779.5</v>
      </c>
      <c r="L2288" s="199">
        <f t="shared" si="2229"/>
        <v>511876.49999999994</v>
      </c>
      <c r="M2288" s="579">
        <f>'KL TTHT CV DOT 2'!P2287</f>
        <v>0</v>
      </c>
      <c r="N2288" s="579">
        <f>'KL TTHT CV DOT 2'!Q2287</f>
        <v>0</v>
      </c>
      <c r="O2288" s="579">
        <f t="shared" si="2166"/>
        <v>0</v>
      </c>
      <c r="P2288" s="554">
        <f t="shared" si="2205"/>
        <v>0</v>
      </c>
      <c r="Q2288" s="199"/>
      <c r="R2288" s="199"/>
      <c r="S2288" s="554" t="e">
        <f>#REF!+Q2288+R2288</f>
        <v>#REF!</v>
      </c>
      <c r="T2288" s="265">
        <f t="shared" si="2230"/>
        <v>0</v>
      </c>
      <c r="U2288" s="265">
        <f t="shared" si="2231"/>
        <v>0</v>
      </c>
      <c r="V2288" s="265">
        <f t="shared" si="2208"/>
        <v>0</v>
      </c>
      <c r="W2288" s="265">
        <f t="shared" si="2232"/>
        <v>0</v>
      </c>
      <c r="X2288" s="265">
        <f t="shared" si="2233"/>
        <v>0</v>
      </c>
      <c r="Y2288" s="265">
        <f t="shared" si="2234"/>
        <v>0</v>
      </c>
      <c r="Z2288" s="265">
        <f t="shared" si="2235"/>
        <v>0</v>
      </c>
      <c r="AA2288" s="990"/>
    </row>
    <row r="2289" spans="1:27" s="11" customFormat="1" outlineLevel="2">
      <c r="A2289" s="192"/>
      <c r="B2289" s="192"/>
      <c r="C2289" s="193" t="s">
        <v>1368</v>
      </c>
      <c r="D2289" s="194">
        <v>20</v>
      </c>
      <c r="E2289" s="358">
        <v>25</v>
      </c>
      <c r="F2289" s="195" t="s">
        <v>624</v>
      </c>
      <c r="G2289" s="199">
        <v>40467</v>
      </c>
      <c r="H2289" s="199">
        <v>9350</v>
      </c>
      <c r="I2289" s="199">
        <f t="shared" si="2236"/>
        <v>49817</v>
      </c>
      <c r="J2289" s="199">
        <f t="shared" si="2227"/>
        <v>1011675</v>
      </c>
      <c r="K2289" s="199">
        <f t="shared" si="2228"/>
        <v>233750</v>
      </c>
      <c r="L2289" s="199">
        <f t="shared" si="2229"/>
        <v>1245425</v>
      </c>
      <c r="M2289" s="579">
        <f>'KL TTHT CV DOT 2'!P2288</f>
        <v>0</v>
      </c>
      <c r="N2289" s="579">
        <f>'KL TTHT CV DOT 2'!Q2288</f>
        <v>0</v>
      </c>
      <c r="O2289" s="579">
        <f t="shared" si="2166"/>
        <v>0</v>
      </c>
      <c r="P2289" s="554">
        <f t="shared" si="2205"/>
        <v>0</v>
      </c>
      <c r="Q2289" s="199"/>
      <c r="R2289" s="199"/>
      <c r="S2289" s="554" t="e">
        <f>#REF!+Q2289+R2289</f>
        <v>#REF!</v>
      </c>
      <c r="T2289" s="265">
        <f t="shared" si="2230"/>
        <v>0</v>
      </c>
      <c r="U2289" s="265">
        <f t="shared" si="2231"/>
        <v>0</v>
      </c>
      <c r="V2289" s="265">
        <f t="shared" si="2208"/>
        <v>0</v>
      </c>
      <c r="W2289" s="265">
        <f t="shared" si="2232"/>
        <v>0</v>
      </c>
      <c r="X2289" s="265">
        <f t="shared" si="2233"/>
        <v>0</v>
      </c>
      <c r="Y2289" s="265">
        <f t="shared" si="2234"/>
        <v>0</v>
      </c>
      <c r="Z2289" s="265">
        <f t="shared" si="2235"/>
        <v>0</v>
      </c>
      <c r="AA2289" s="990"/>
    </row>
    <row r="2290" spans="1:27" s="11" customFormat="1" outlineLevel="2">
      <c r="A2290" s="192"/>
      <c r="B2290" s="192"/>
      <c r="C2290" s="193" t="s">
        <v>928</v>
      </c>
      <c r="D2290" s="194">
        <v>40</v>
      </c>
      <c r="E2290" s="358">
        <v>50</v>
      </c>
      <c r="F2290" s="195" t="s">
        <v>624</v>
      </c>
      <c r="G2290" s="199">
        <v>8773.9726027397246</v>
      </c>
      <c r="H2290" s="199">
        <v>14594.016411764707</v>
      </c>
      <c r="I2290" s="199">
        <f t="shared" si="2236"/>
        <v>23367.989014504434</v>
      </c>
      <c r="J2290" s="199">
        <f t="shared" si="2227"/>
        <v>438698.6301369862</v>
      </c>
      <c r="K2290" s="199">
        <f t="shared" si="2228"/>
        <v>729700.82058823539</v>
      </c>
      <c r="L2290" s="199">
        <f t="shared" si="2229"/>
        <v>1168399.4507252218</v>
      </c>
      <c r="M2290" s="579">
        <f>'KL TTHT CV DOT 2'!P2289</f>
        <v>0</v>
      </c>
      <c r="N2290" s="579">
        <f>'KL TTHT CV DOT 2'!Q2289</f>
        <v>0</v>
      </c>
      <c r="O2290" s="579">
        <f t="shared" si="2166"/>
        <v>0</v>
      </c>
      <c r="P2290" s="554">
        <f t="shared" si="2205"/>
        <v>0</v>
      </c>
      <c r="Q2290" s="199"/>
      <c r="R2290" s="199"/>
      <c r="S2290" s="554" t="e">
        <f>#REF!+Q2290+R2290</f>
        <v>#REF!</v>
      </c>
      <c r="T2290" s="265">
        <f t="shared" si="2230"/>
        <v>0</v>
      </c>
      <c r="U2290" s="265">
        <f t="shared" si="2231"/>
        <v>0</v>
      </c>
      <c r="V2290" s="265">
        <f t="shared" si="2208"/>
        <v>0</v>
      </c>
      <c r="W2290" s="265">
        <f t="shared" si="2232"/>
        <v>0</v>
      </c>
      <c r="X2290" s="265">
        <f t="shared" si="2233"/>
        <v>0</v>
      </c>
      <c r="Y2290" s="265">
        <f t="shared" si="2234"/>
        <v>0</v>
      </c>
      <c r="Z2290" s="265">
        <f t="shared" si="2235"/>
        <v>0</v>
      </c>
      <c r="AA2290" s="990"/>
    </row>
    <row r="2291" spans="1:27" s="11" customFormat="1" outlineLevel="2">
      <c r="A2291" s="192"/>
      <c r="B2291" s="192"/>
      <c r="C2291" s="193" t="s">
        <v>1519</v>
      </c>
      <c r="D2291" s="194">
        <v>1</v>
      </c>
      <c r="E2291" s="358">
        <v>1</v>
      </c>
      <c r="F2291" s="195" t="s">
        <v>619</v>
      </c>
      <c r="G2291" s="199">
        <v>2500000</v>
      </c>
      <c r="H2291" s="199">
        <v>450000</v>
      </c>
      <c r="I2291" s="199">
        <f t="shared" si="2236"/>
        <v>2950000</v>
      </c>
      <c r="J2291" s="199">
        <f t="shared" si="2227"/>
        <v>2500000</v>
      </c>
      <c r="K2291" s="199">
        <f t="shared" si="2228"/>
        <v>450000</v>
      </c>
      <c r="L2291" s="199">
        <f t="shared" si="2229"/>
        <v>2950000</v>
      </c>
      <c r="M2291" s="579">
        <f>'KL TTHT CV DOT 2'!P2290</f>
        <v>0</v>
      </c>
      <c r="N2291" s="579">
        <f>'KL TTHT CV DOT 2'!Q2290</f>
        <v>0</v>
      </c>
      <c r="O2291" s="579">
        <f t="shared" si="2166"/>
        <v>0</v>
      </c>
      <c r="P2291" s="554">
        <f t="shared" si="2205"/>
        <v>0</v>
      </c>
      <c r="Q2291" s="199"/>
      <c r="R2291" s="199"/>
      <c r="S2291" s="554" t="e">
        <f>#REF!+Q2291+R2291</f>
        <v>#REF!</v>
      </c>
      <c r="T2291" s="265">
        <f t="shared" si="2230"/>
        <v>0</v>
      </c>
      <c r="U2291" s="265">
        <f t="shared" si="2231"/>
        <v>0</v>
      </c>
      <c r="V2291" s="265">
        <f t="shared" si="2208"/>
        <v>0</v>
      </c>
      <c r="W2291" s="265">
        <f t="shared" si="2232"/>
        <v>0</v>
      </c>
      <c r="X2291" s="265">
        <f t="shared" si="2233"/>
        <v>0</v>
      </c>
      <c r="Y2291" s="265">
        <f t="shared" si="2234"/>
        <v>0</v>
      </c>
      <c r="Z2291" s="265">
        <f t="shared" si="2235"/>
        <v>0</v>
      </c>
      <c r="AA2291" s="990"/>
    </row>
    <row r="2292" spans="1:27" s="11" customFormat="1" outlineLevel="2">
      <c r="A2292" s="192"/>
      <c r="B2292" s="192"/>
      <c r="C2292" s="193" t="s">
        <v>1520</v>
      </c>
      <c r="D2292" s="194">
        <v>1</v>
      </c>
      <c r="E2292" s="358">
        <v>1</v>
      </c>
      <c r="F2292" s="195" t="s">
        <v>619</v>
      </c>
      <c r="G2292" s="199">
        <v>750000</v>
      </c>
      <c r="H2292" s="199">
        <v>200000</v>
      </c>
      <c r="I2292" s="199">
        <f t="shared" si="2236"/>
        <v>950000</v>
      </c>
      <c r="J2292" s="199">
        <f t="shared" si="2227"/>
        <v>750000</v>
      </c>
      <c r="K2292" s="199">
        <f t="shared" si="2228"/>
        <v>200000</v>
      </c>
      <c r="L2292" s="199">
        <f t="shared" si="2229"/>
        <v>950000</v>
      </c>
      <c r="M2292" s="579">
        <f>'KL TTHT CV DOT 2'!P2291</f>
        <v>0</v>
      </c>
      <c r="N2292" s="579">
        <f>'KL TTHT CV DOT 2'!Q2291</f>
        <v>0</v>
      </c>
      <c r="O2292" s="579">
        <f t="shared" si="2166"/>
        <v>0</v>
      </c>
      <c r="P2292" s="554">
        <f t="shared" si="2205"/>
        <v>0</v>
      </c>
      <c r="Q2292" s="199"/>
      <c r="R2292" s="199"/>
      <c r="S2292" s="554" t="e">
        <f>#REF!+Q2292+R2292</f>
        <v>#REF!</v>
      </c>
      <c r="T2292" s="265">
        <f t="shared" si="2230"/>
        <v>0</v>
      </c>
      <c r="U2292" s="265">
        <f t="shared" si="2231"/>
        <v>0</v>
      </c>
      <c r="V2292" s="265">
        <f t="shared" si="2208"/>
        <v>0</v>
      </c>
      <c r="W2292" s="265">
        <f t="shared" si="2232"/>
        <v>0</v>
      </c>
      <c r="X2292" s="265">
        <f t="shared" si="2233"/>
        <v>0</v>
      </c>
      <c r="Y2292" s="265">
        <f t="shared" si="2234"/>
        <v>0</v>
      </c>
      <c r="Z2292" s="265">
        <f t="shared" si="2235"/>
        <v>0</v>
      </c>
      <c r="AA2292" s="990"/>
    </row>
    <row r="2293" spans="1:27" s="11" customFormat="1" outlineLevel="2">
      <c r="A2293" s="192"/>
      <c r="B2293" s="192"/>
      <c r="C2293" s="193" t="s">
        <v>1381</v>
      </c>
      <c r="D2293" s="194">
        <v>1</v>
      </c>
      <c r="E2293" s="358">
        <v>1</v>
      </c>
      <c r="F2293" s="195" t="s">
        <v>619</v>
      </c>
      <c r="G2293" s="199">
        <v>3043495.4122042339</v>
      </c>
      <c r="H2293" s="199">
        <v>913048.62366127013</v>
      </c>
      <c r="I2293" s="199">
        <f t="shared" si="2236"/>
        <v>3956544.0358655043</v>
      </c>
      <c r="J2293" s="199">
        <f t="shared" si="2227"/>
        <v>3043495.4122042339</v>
      </c>
      <c r="K2293" s="199">
        <f t="shared" si="2228"/>
        <v>913048.62366127013</v>
      </c>
      <c r="L2293" s="199">
        <f t="shared" si="2229"/>
        <v>3956544.0358655043</v>
      </c>
      <c r="M2293" s="579">
        <f>'KL TTHT CV DOT 2'!P2292</f>
        <v>0</v>
      </c>
      <c r="N2293" s="579">
        <f>'KL TTHT CV DOT 2'!Q2292</f>
        <v>0</v>
      </c>
      <c r="O2293" s="579">
        <f t="shared" si="2166"/>
        <v>0</v>
      </c>
      <c r="P2293" s="554">
        <f t="shared" si="2205"/>
        <v>0</v>
      </c>
      <c r="Q2293" s="199"/>
      <c r="R2293" s="199"/>
      <c r="S2293" s="554" t="e">
        <f>#REF!+Q2293+R2293</f>
        <v>#REF!</v>
      </c>
      <c r="T2293" s="265">
        <f t="shared" si="2230"/>
        <v>0</v>
      </c>
      <c r="U2293" s="265">
        <f t="shared" si="2231"/>
        <v>0</v>
      </c>
      <c r="V2293" s="265">
        <f t="shared" si="2208"/>
        <v>0</v>
      </c>
      <c r="W2293" s="265">
        <f t="shared" si="2232"/>
        <v>0</v>
      </c>
      <c r="X2293" s="265">
        <f t="shared" si="2233"/>
        <v>0</v>
      </c>
      <c r="Y2293" s="265">
        <f t="shared" si="2234"/>
        <v>0</v>
      </c>
      <c r="Z2293" s="265">
        <f t="shared" si="2235"/>
        <v>0</v>
      </c>
      <c r="AA2293" s="990"/>
    </row>
    <row r="2294" spans="1:27" s="11" customFormat="1" outlineLevel="2">
      <c r="A2294" s="192"/>
      <c r="B2294" s="192"/>
      <c r="C2294" s="193" t="s">
        <v>657</v>
      </c>
      <c r="D2294" s="194">
        <v>1</v>
      </c>
      <c r="E2294" s="358">
        <v>1</v>
      </c>
      <c r="F2294" s="195" t="s">
        <v>619</v>
      </c>
      <c r="G2294" s="199">
        <v>2028996.9414694894</v>
      </c>
      <c r="H2294" s="199">
        <v>608699.08244084683</v>
      </c>
      <c r="I2294" s="199">
        <f t="shared" si="2236"/>
        <v>2637696.0239103362</v>
      </c>
      <c r="J2294" s="199">
        <f t="shared" si="2227"/>
        <v>2028996.9414694894</v>
      </c>
      <c r="K2294" s="199">
        <f t="shared" si="2228"/>
        <v>608699.08244084683</v>
      </c>
      <c r="L2294" s="199">
        <f t="shared" si="2229"/>
        <v>2637696.0239103362</v>
      </c>
      <c r="M2294" s="579">
        <f>'KL TTHT CV DOT 2'!P2293</f>
        <v>0</v>
      </c>
      <c r="N2294" s="579">
        <f>'KL TTHT CV DOT 2'!Q2293</f>
        <v>0</v>
      </c>
      <c r="O2294" s="579">
        <f t="shared" si="2166"/>
        <v>0</v>
      </c>
      <c r="P2294" s="554">
        <f t="shared" si="2205"/>
        <v>0</v>
      </c>
      <c r="Q2294" s="199"/>
      <c r="R2294" s="199"/>
      <c r="S2294" s="554" t="e">
        <f>#REF!+Q2294+R2294</f>
        <v>#REF!</v>
      </c>
      <c r="T2294" s="265">
        <f t="shared" si="2230"/>
        <v>0</v>
      </c>
      <c r="U2294" s="265">
        <f t="shared" si="2231"/>
        <v>0</v>
      </c>
      <c r="V2294" s="265">
        <f t="shared" si="2208"/>
        <v>0</v>
      </c>
      <c r="W2294" s="265">
        <f t="shared" si="2232"/>
        <v>0</v>
      </c>
      <c r="X2294" s="265">
        <f t="shared" si="2233"/>
        <v>0</v>
      </c>
      <c r="Y2294" s="265">
        <f t="shared" si="2234"/>
        <v>0</v>
      </c>
      <c r="Z2294" s="265">
        <f t="shared" si="2235"/>
        <v>0</v>
      </c>
      <c r="AA2294" s="990"/>
    </row>
    <row r="2295" spans="1:27" s="11" customFormat="1" outlineLevel="2">
      <c r="A2295" s="192"/>
      <c r="B2295" s="192"/>
      <c r="C2295" s="189" t="s">
        <v>1382</v>
      </c>
      <c r="D2295" s="194"/>
      <c r="E2295" s="358"/>
      <c r="F2295" s="195"/>
      <c r="G2295" s="199"/>
      <c r="H2295" s="199"/>
      <c r="I2295" s="199"/>
      <c r="J2295" s="174">
        <f>SUBTOTAL(9,J2296:J2304)</f>
        <v>13303750</v>
      </c>
      <c r="K2295" s="174">
        <f>SUBTOTAL(9,K2296:K2304)</f>
        <v>1140438.5200000003</v>
      </c>
      <c r="L2295" s="174">
        <f>SUBTOTAL(9,L2296:L2304)</f>
        <v>14444188.52</v>
      </c>
      <c r="M2295" s="578">
        <f>'KL TTHT CV DOT 2'!P2294</f>
        <v>0</v>
      </c>
      <c r="N2295" s="578">
        <f>'KL TTHT CV DOT 2'!Q2294</f>
        <v>0</v>
      </c>
      <c r="O2295" s="578">
        <f t="shared" si="2166"/>
        <v>0</v>
      </c>
      <c r="P2295" s="558">
        <f t="shared" si="2205"/>
        <v>0</v>
      </c>
      <c r="Q2295" s="174"/>
      <c r="R2295" s="174"/>
      <c r="S2295" s="558" t="e">
        <f>#REF!+Q2295+R2295</f>
        <v>#REF!</v>
      </c>
      <c r="T2295" s="843">
        <f t="shared" ref="T2295:Z2295" si="2237">SUBTOTAL(9,T2296:T2304)</f>
        <v>0</v>
      </c>
      <c r="U2295" s="843">
        <f t="shared" si="2237"/>
        <v>0</v>
      </c>
      <c r="V2295" s="843">
        <f t="shared" si="2237"/>
        <v>0</v>
      </c>
      <c r="W2295" s="843">
        <f t="shared" si="2237"/>
        <v>0</v>
      </c>
      <c r="X2295" s="843">
        <f t="shared" si="2237"/>
        <v>0</v>
      </c>
      <c r="Y2295" s="843">
        <f t="shared" si="2237"/>
        <v>0</v>
      </c>
      <c r="Z2295" s="843">
        <f t="shared" si="2237"/>
        <v>0</v>
      </c>
      <c r="AA2295" s="988"/>
    </row>
    <row r="2296" spans="1:27" s="11" customFormat="1" ht="13.8" outlineLevel="2">
      <c r="A2296" s="410"/>
      <c r="B2296" s="411"/>
      <c r="C2296" s="412" t="s">
        <v>1383</v>
      </c>
      <c r="D2296" s="194">
        <v>1</v>
      </c>
      <c r="E2296" s="358">
        <v>1</v>
      </c>
      <c r="F2296" s="195" t="s">
        <v>660</v>
      </c>
      <c r="G2296" s="199">
        <v>1008000</v>
      </c>
      <c r="H2296" s="199">
        <v>49588.000000000007</v>
      </c>
      <c r="I2296" s="199">
        <f t="shared" ref="I2296:I2303" si="2238">SUM(G2296:H2296)</f>
        <v>1057588</v>
      </c>
      <c r="J2296" s="199">
        <f t="shared" ref="J2296:J2304" si="2239">G2296*E2296</f>
        <v>1008000</v>
      </c>
      <c r="K2296" s="199">
        <f t="shared" ref="K2296:K2304" si="2240">H2296*E2296</f>
        <v>49588.000000000007</v>
      </c>
      <c r="L2296" s="199">
        <f t="shared" ref="L2296:L2304" si="2241">I2296*E2296</f>
        <v>1057588</v>
      </c>
      <c r="M2296" s="579">
        <f>'KL TTHT CV DOT 2'!P2295</f>
        <v>0</v>
      </c>
      <c r="N2296" s="579">
        <f>'KL TTHT CV DOT 2'!Q2295</f>
        <v>0</v>
      </c>
      <c r="O2296" s="579">
        <f t="shared" si="2166"/>
        <v>0</v>
      </c>
      <c r="P2296" s="554">
        <f t="shared" si="2205"/>
        <v>0</v>
      </c>
      <c r="Q2296" s="199"/>
      <c r="R2296" s="199"/>
      <c r="S2296" s="554" t="e">
        <f>#REF!+Q2296+R2296</f>
        <v>#REF!</v>
      </c>
      <c r="T2296" s="265">
        <f t="shared" ref="T2296:T2304" si="2242">M2296*J2296</f>
        <v>0</v>
      </c>
      <c r="U2296" s="265">
        <f t="shared" ref="U2296:U2304" si="2243">M2296*K2296</f>
        <v>0</v>
      </c>
      <c r="V2296" s="265">
        <f t="shared" si="2208"/>
        <v>0</v>
      </c>
      <c r="W2296" s="265">
        <f t="shared" ref="W2296:W2304" si="2244">J2296*N2296</f>
        <v>0</v>
      </c>
      <c r="X2296" s="265">
        <f t="shared" ref="X2296:X2304" si="2245">K2296*N2296</f>
        <v>0</v>
      </c>
      <c r="Y2296" s="265">
        <f t="shared" ref="Y2296:Y2304" si="2246">W2296+X2296</f>
        <v>0</v>
      </c>
      <c r="Z2296" s="265">
        <f t="shared" ref="Z2296:Z2304" si="2247">V2296+Y2296</f>
        <v>0</v>
      </c>
      <c r="AA2296" s="990"/>
    </row>
    <row r="2297" spans="1:27" s="11" customFormat="1" outlineLevel="2">
      <c r="A2297" s="192"/>
      <c r="B2297" s="192"/>
      <c r="C2297" s="192" t="s">
        <v>1429</v>
      </c>
      <c r="D2297" s="194">
        <v>4</v>
      </c>
      <c r="E2297" s="358">
        <v>4</v>
      </c>
      <c r="F2297" s="195" t="s">
        <v>660</v>
      </c>
      <c r="G2297" s="199">
        <v>568800</v>
      </c>
      <c r="H2297" s="199">
        <v>50880.368000000009</v>
      </c>
      <c r="I2297" s="199">
        <f t="shared" si="2238"/>
        <v>619680.36800000002</v>
      </c>
      <c r="J2297" s="199">
        <f t="shared" si="2239"/>
        <v>2275200</v>
      </c>
      <c r="K2297" s="199">
        <f t="shared" si="2240"/>
        <v>203521.47200000004</v>
      </c>
      <c r="L2297" s="199">
        <f t="shared" si="2241"/>
        <v>2478721.4720000001</v>
      </c>
      <c r="M2297" s="579">
        <f>'KL TTHT CV DOT 2'!P2296</f>
        <v>0</v>
      </c>
      <c r="N2297" s="579">
        <f>'KL TTHT CV DOT 2'!Q2296</f>
        <v>0</v>
      </c>
      <c r="O2297" s="579">
        <f t="shared" ref="O2297:O2360" si="2248">M2297+N2297</f>
        <v>0</v>
      </c>
      <c r="P2297" s="554">
        <f t="shared" si="2205"/>
        <v>0</v>
      </c>
      <c r="Q2297" s="199"/>
      <c r="R2297" s="199"/>
      <c r="S2297" s="554" t="e">
        <f>#REF!+Q2297+R2297</f>
        <v>#REF!</v>
      </c>
      <c r="T2297" s="265">
        <f t="shared" si="2242"/>
        <v>0</v>
      </c>
      <c r="U2297" s="265">
        <f t="shared" si="2243"/>
        <v>0</v>
      </c>
      <c r="V2297" s="265">
        <f t="shared" si="2208"/>
        <v>0</v>
      </c>
      <c r="W2297" s="265">
        <f t="shared" si="2244"/>
        <v>0</v>
      </c>
      <c r="X2297" s="265">
        <f t="shared" si="2245"/>
        <v>0</v>
      </c>
      <c r="Y2297" s="265">
        <f t="shared" si="2246"/>
        <v>0</v>
      </c>
      <c r="Z2297" s="265">
        <f t="shared" si="2247"/>
        <v>0</v>
      </c>
      <c r="AA2297" s="990"/>
    </row>
    <row r="2298" spans="1:27" s="11" customFormat="1" outlineLevel="2">
      <c r="A2298" s="192"/>
      <c r="B2298" s="192"/>
      <c r="C2298" s="192" t="s">
        <v>1387</v>
      </c>
      <c r="D2298" s="194">
        <v>1</v>
      </c>
      <c r="E2298" s="358">
        <v>1</v>
      </c>
      <c r="F2298" s="195" t="s">
        <v>660</v>
      </c>
      <c r="G2298" s="199">
        <v>4200000</v>
      </c>
      <c r="H2298" s="199">
        <v>168000.00000000003</v>
      </c>
      <c r="I2298" s="199">
        <f t="shared" si="2238"/>
        <v>4368000</v>
      </c>
      <c r="J2298" s="199">
        <f t="shared" si="2239"/>
        <v>4200000</v>
      </c>
      <c r="K2298" s="199">
        <f t="shared" si="2240"/>
        <v>168000.00000000003</v>
      </c>
      <c r="L2298" s="199">
        <f t="shared" si="2241"/>
        <v>4368000</v>
      </c>
      <c r="M2298" s="579">
        <f>'KL TTHT CV DOT 2'!P2297</f>
        <v>0</v>
      </c>
      <c r="N2298" s="579">
        <f>'KL TTHT CV DOT 2'!Q2297</f>
        <v>0</v>
      </c>
      <c r="O2298" s="579">
        <f t="shared" si="2248"/>
        <v>0</v>
      </c>
      <c r="P2298" s="554">
        <f t="shared" si="2205"/>
        <v>0</v>
      </c>
      <c r="Q2298" s="199"/>
      <c r="R2298" s="199"/>
      <c r="S2298" s="554" t="e">
        <f>#REF!+Q2298+R2298</f>
        <v>#REF!</v>
      </c>
      <c r="T2298" s="265">
        <f t="shared" si="2242"/>
        <v>0</v>
      </c>
      <c r="U2298" s="265">
        <f t="shared" si="2243"/>
        <v>0</v>
      </c>
      <c r="V2298" s="265">
        <f t="shared" si="2208"/>
        <v>0</v>
      </c>
      <c r="W2298" s="265">
        <f t="shared" si="2244"/>
        <v>0</v>
      </c>
      <c r="X2298" s="265">
        <f t="shared" si="2245"/>
        <v>0</v>
      </c>
      <c r="Y2298" s="265">
        <f t="shared" si="2246"/>
        <v>0</v>
      </c>
      <c r="Z2298" s="265">
        <f t="shared" si="2247"/>
        <v>0</v>
      </c>
      <c r="AA2298" s="990"/>
    </row>
    <row r="2299" spans="1:27" s="11" customFormat="1" outlineLevel="2">
      <c r="A2299" s="192"/>
      <c r="B2299" s="192"/>
      <c r="C2299" s="192" t="s">
        <v>1430</v>
      </c>
      <c r="D2299" s="194">
        <v>1</v>
      </c>
      <c r="E2299" s="358">
        <v>1</v>
      </c>
      <c r="F2299" s="195" t="s">
        <v>660</v>
      </c>
      <c r="G2299" s="199">
        <v>770400</v>
      </c>
      <c r="H2299" s="199">
        <v>50880.368000000009</v>
      </c>
      <c r="I2299" s="199">
        <f t="shared" si="2238"/>
        <v>821280.36800000002</v>
      </c>
      <c r="J2299" s="199">
        <f t="shared" si="2239"/>
        <v>770400</v>
      </c>
      <c r="K2299" s="199">
        <f t="shared" si="2240"/>
        <v>50880.368000000009</v>
      </c>
      <c r="L2299" s="199">
        <f t="shared" si="2241"/>
        <v>821280.36800000002</v>
      </c>
      <c r="M2299" s="579">
        <f>'KL TTHT CV DOT 2'!P2298</f>
        <v>0</v>
      </c>
      <c r="N2299" s="579">
        <f>'KL TTHT CV DOT 2'!Q2298</f>
        <v>0</v>
      </c>
      <c r="O2299" s="579">
        <f t="shared" si="2248"/>
        <v>0</v>
      </c>
      <c r="P2299" s="554">
        <f t="shared" si="2205"/>
        <v>0</v>
      </c>
      <c r="Q2299" s="199"/>
      <c r="R2299" s="199"/>
      <c r="S2299" s="554" t="e">
        <f>#REF!+Q2299+R2299</f>
        <v>#REF!</v>
      </c>
      <c r="T2299" s="265">
        <f t="shared" si="2242"/>
        <v>0</v>
      </c>
      <c r="U2299" s="265">
        <f t="shared" si="2243"/>
        <v>0</v>
      </c>
      <c r="V2299" s="265">
        <f t="shared" si="2208"/>
        <v>0</v>
      </c>
      <c r="W2299" s="265">
        <f t="shared" si="2244"/>
        <v>0</v>
      </c>
      <c r="X2299" s="265">
        <f t="shared" si="2245"/>
        <v>0</v>
      </c>
      <c r="Y2299" s="265">
        <f t="shared" si="2246"/>
        <v>0</v>
      </c>
      <c r="Z2299" s="265">
        <f t="shared" si="2247"/>
        <v>0</v>
      </c>
      <c r="AA2299" s="990"/>
    </row>
    <row r="2300" spans="1:27" s="11" customFormat="1" outlineLevel="2">
      <c r="A2300" s="192"/>
      <c r="B2300" s="192"/>
      <c r="C2300" s="192" t="s">
        <v>1431</v>
      </c>
      <c r="D2300" s="194">
        <v>2</v>
      </c>
      <c r="E2300" s="358">
        <v>2</v>
      </c>
      <c r="F2300" s="195" t="s">
        <v>660</v>
      </c>
      <c r="G2300" s="199">
        <v>322800</v>
      </c>
      <c r="H2300" s="199">
        <v>50880.368000000009</v>
      </c>
      <c r="I2300" s="199">
        <f t="shared" si="2238"/>
        <v>373680.36800000002</v>
      </c>
      <c r="J2300" s="199">
        <f t="shared" si="2239"/>
        <v>645600</v>
      </c>
      <c r="K2300" s="199">
        <f t="shared" si="2240"/>
        <v>101760.73600000002</v>
      </c>
      <c r="L2300" s="199">
        <f t="shared" si="2241"/>
        <v>747360.73600000003</v>
      </c>
      <c r="M2300" s="579">
        <f>'KL TTHT CV DOT 2'!P2299</f>
        <v>0</v>
      </c>
      <c r="N2300" s="579">
        <f>'KL TTHT CV DOT 2'!Q2299</f>
        <v>0</v>
      </c>
      <c r="O2300" s="579">
        <f t="shared" si="2248"/>
        <v>0</v>
      </c>
      <c r="P2300" s="554">
        <f t="shared" si="2205"/>
        <v>0</v>
      </c>
      <c r="Q2300" s="199"/>
      <c r="R2300" s="199"/>
      <c r="S2300" s="554" t="e">
        <f>#REF!+Q2300+R2300</f>
        <v>#REF!</v>
      </c>
      <c r="T2300" s="265">
        <f t="shared" si="2242"/>
        <v>0</v>
      </c>
      <c r="U2300" s="265">
        <f t="shared" si="2243"/>
        <v>0</v>
      </c>
      <c r="V2300" s="265">
        <f t="shared" si="2208"/>
        <v>0</v>
      </c>
      <c r="W2300" s="265">
        <f t="shared" si="2244"/>
        <v>0</v>
      </c>
      <c r="X2300" s="265">
        <f t="shared" si="2245"/>
        <v>0</v>
      </c>
      <c r="Y2300" s="265">
        <f t="shared" si="2246"/>
        <v>0</v>
      </c>
      <c r="Z2300" s="265">
        <f t="shared" si="2247"/>
        <v>0</v>
      </c>
      <c r="AA2300" s="990"/>
    </row>
    <row r="2301" spans="1:27" s="11" customFormat="1" ht="13.8" outlineLevel="2">
      <c r="A2301" s="410"/>
      <c r="B2301" s="411"/>
      <c r="C2301" s="192" t="s">
        <v>1432</v>
      </c>
      <c r="D2301" s="194">
        <v>1</v>
      </c>
      <c r="E2301" s="358">
        <v>1</v>
      </c>
      <c r="F2301" s="195" t="s">
        <v>660</v>
      </c>
      <c r="G2301" s="199">
        <v>1376400</v>
      </c>
      <c r="H2301" s="199">
        <v>50880.368000000009</v>
      </c>
      <c r="I2301" s="199">
        <f t="shared" si="2238"/>
        <v>1427280.368</v>
      </c>
      <c r="J2301" s="199">
        <f t="shared" si="2239"/>
        <v>1376400</v>
      </c>
      <c r="K2301" s="199">
        <f t="shared" si="2240"/>
        <v>50880.368000000009</v>
      </c>
      <c r="L2301" s="199">
        <f t="shared" si="2241"/>
        <v>1427280.368</v>
      </c>
      <c r="M2301" s="579">
        <f>'KL TTHT CV DOT 2'!P2300</f>
        <v>0</v>
      </c>
      <c r="N2301" s="579">
        <f>'KL TTHT CV DOT 2'!Q2300</f>
        <v>0</v>
      </c>
      <c r="O2301" s="579">
        <f t="shared" si="2248"/>
        <v>0</v>
      </c>
      <c r="P2301" s="554">
        <f t="shared" si="2205"/>
        <v>0</v>
      </c>
      <c r="Q2301" s="199"/>
      <c r="R2301" s="199"/>
      <c r="S2301" s="554" t="e">
        <f>#REF!+Q2301+R2301</f>
        <v>#REF!</v>
      </c>
      <c r="T2301" s="265">
        <f t="shared" si="2242"/>
        <v>0</v>
      </c>
      <c r="U2301" s="265">
        <f t="shared" si="2243"/>
        <v>0</v>
      </c>
      <c r="V2301" s="265">
        <f t="shared" si="2208"/>
        <v>0</v>
      </c>
      <c r="W2301" s="265">
        <f t="shared" si="2244"/>
        <v>0</v>
      </c>
      <c r="X2301" s="265">
        <f t="shared" si="2245"/>
        <v>0</v>
      </c>
      <c r="Y2301" s="265">
        <f t="shared" si="2246"/>
        <v>0</v>
      </c>
      <c r="Z2301" s="265">
        <f t="shared" si="2247"/>
        <v>0</v>
      </c>
      <c r="AA2301" s="990"/>
    </row>
    <row r="2302" spans="1:27" s="11" customFormat="1" outlineLevel="2">
      <c r="A2302" s="192"/>
      <c r="B2302" s="192"/>
      <c r="C2302" s="192" t="s">
        <v>1433</v>
      </c>
      <c r="D2302" s="194">
        <v>3</v>
      </c>
      <c r="E2302" s="358">
        <v>3</v>
      </c>
      <c r="F2302" s="195" t="s">
        <v>660</v>
      </c>
      <c r="G2302" s="199">
        <v>480000</v>
      </c>
      <c r="H2302" s="199">
        <v>50880.368000000009</v>
      </c>
      <c r="I2302" s="199">
        <f t="shared" si="2238"/>
        <v>530880.36800000002</v>
      </c>
      <c r="J2302" s="199">
        <f t="shared" si="2239"/>
        <v>1440000</v>
      </c>
      <c r="K2302" s="199">
        <f t="shared" si="2240"/>
        <v>152641.10400000002</v>
      </c>
      <c r="L2302" s="199">
        <f t="shared" si="2241"/>
        <v>1592641.1040000001</v>
      </c>
      <c r="M2302" s="579">
        <f>'KL TTHT CV DOT 2'!P2301</f>
        <v>0</v>
      </c>
      <c r="N2302" s="579">
        <f>'KL TTHT CV DOT 2'!Q2301</f>
        <v>0</v>
      </c>
      <c r="O2302" s="579">
        <f t="shared" si="2248"/>
        <v>0</v>
      </c>
      <c r="P2302" s="554">
        <f t="shared" si="2205"/>
        <v>0</v>
      </c>
      <c r="Q2302" s="199"/>
      <c r="R2302" s="199"/>
      <c r="S2302" s="554" t="e">
        <f>#REF!+Q2302+R2302</f>
        <v>#REF!</v>
      </c>
      <c r="T2302" s="265">
        <f t="shared" si="2242"/>
        <v>0</v>
      </c>
      <c r="U2302" s="265">
        <f t="shared" si="2243"/>
        <v>0</v>
      </c>
      <c r="V2302" s="265">
        <f t="shared" si="2208"/>
        <v>0</v>
      </c>
      <c r="W2302" s="265">
        <f t="shared" si="2244"/>
        <v>0</v>
      </c>
      <c r="X2302" s="265">
        <f t="shared" si="2245"/>
        <v>0</v>
      </c>
      <c r="Y2302" s="265">
        <f t="shared" si="2246"/>
        <v>0</v>
      </c>
      <c r="Z2302" s="265">
        <f t="shared" si="2247"/>
        <v>0</v>
      </c>
      <c r="AA2302" s="990"/>
    </row>
    <row r="2303" spans="1:27" s="11" customFormat="1" outlineLevel="2">
      <c r="A2303" s="192"/>
      <c r="B2303" s="192"/>
      <c r="C2303" s="192" t="s">
        <v>1399</v>
      </c>
      <c r="D2303" s="194">
        <v>4</v>
      </c>
      <c r="E2303" s="358">
        <v>4</v>
      </c>
      <c r="F2303" s="195" t="s">
        <v>660</v>
      </c>
      <c r="G2303" s="199">
        <v>264000</v>
      </c>
      <c r="H2303" s="199">
        <v>50880.368000000009</v>
      </c>
      <c r="I2303" s="199">
        <f t="shared" si="2238"/>
        <v>314880.36800000002</v>
      </c>
      <c r="J2303" s="199">
        <f t="shared" si="2239"/>
        <v>1056000</v>
      </c>
      <c r="K2303" s="199">
        <f t="shared" si="2240"/>
        <v>203521.47200000004</v>
      </c>
      <c r="L2303" s="199">
        <f t="shared" si="2241"/>
        <v>1259521.4720000001</v>
      </c>
      <c r="M2303" s="579">
        <f>'KL TTHT CV DOT 2'!P2302</f>
        <v>0</v>
      </c>
      <c r="N2303" s="579">
        <f>'KL TTHT CV DOT 2'!Q2302</f>
        <v>0</v>
      </c>
      <c r="O2303" s="579">
        <f t="shared" si="2248"/>
        <v>0</v>
      </c>
      <c r="P2303" s="554">
        <f t="shared" si="2205"/>
        <v>0</v>
      </c>
      <c r="Q2303" s="199"/>
      <c r="R2303" s="199"/>
      <c r="S2303" s="554" t="e">
        <f>#REF!+Q2303+R2303</f>
        <v>#REF!</v>
      </c>
      <c r="T2303" s="265">
        <f t="shared" si="2242"/>
        <v>0</v>
      </c>
      <c r="U2303" s="265">
        <f t="shared" si="2243"/>
        <v>0</v>
      </c>
      <c r="V2303" s="265">
        <f t="shared" si="2208"/>
        <v>0</v>
      </c>
      <c r="W2303" s="265">
        <f t="shared" si="2244"/>
        <v>0</v>
      </c>
      <c r="X2303" s="265">
        <f t="shared" si="2245"/>
        <v>0</v>
      </c>
      <c r="Y2303" s="265">
        <f t="shared" si="2246"/>
        <v>0</v>
      </c>
      <c r="Z2303" s="265">
        <f t="shared" si="2247"/>
        <v>0</v>
      </c>
      <c r="AA2303" s="990"/>
    </row>
    <row r="2304" spans="1:27" s="11" customFormat="1" outlineLevel="2">
      <c r="A2304" s="192"/>
      <c r="B2304" s="192"/>
      <c r="C2304" s="193" t="s">
        <v>657</v>
      </c>
      <c r="D2304" s="194">
        <v>1</v>
      </c>
      <c r="E2304" s="358">
        <v>1</v>
      </c>
      <c r="F2304" s="195" t="s">
        <v>619</v>
      </c>
      <c r="G2304" s="199">
        <v>532150</v>
      </c>
      <c r="H2304" s="199">
        <v>159645</v>
      </c>
      <c r="I2304" s="199">
        <f t="shared" ref="I2304" si="2249">SUM(G2304:H2304)</f>
        <v>691795</v>
      </c>
      <c r="J2304" s="199">
        <f t="shared" si="2239"/>
        <v>532150</v>
      </c>
      <c r="K2304" s="199">
        <f t="shared" si="2240"/>
        <v>159645</v>
      </c>
      <c r="L2304" s="199">
        <f t="shared" si="2241"/>
        <v>691795</v>
      </c>
      <c r="M2304" s="579">
        <f>'KL TTHT CV DOT 2'!P2303</f>
        <v>0</v>
      </c>
      <c r="N2304" s="579">
        <f>'KL TTHT CV DOT 2'!Q2303</f>
        <v>0</v>
      </c>
      <c r="O2304" s="579">
        <f t="shared" si="2248"/>
        <v>0</v>
      </c>
      <c r="P2304" s="554">
        <f t="shared" si="2205"/>
        <v>0</v>
      </c>
      <c r="Q2304" s="199"/>
      <c r="R2304" s="199"/>
      <c r="S2304" s="554" t="e">
        <f>#REF!+Q2304+R2304</f>
        <v>#REF!</v>
      </c>
      <c r="T2304" s="265">
        <f t="shared" si="2242"/>
        <v>0</v>
      </c>
      <c r="U2304" s="265">
        <f t="shared" si="2243"/>
        <v>0</v>
      </c>
      <c r="V2304" s="265">
        <f t="shared" si="2208"/>
        <v>0</v>
      </c>
      <c r="W2304" s="265">
        <f t="shared" si="2244"/>
        <v>0</v>
      </c>
      <c r="X2304" s="265">
        <f t="shared" si="2245"/>
        <v>0</v>
      </c>
      <c r="Y2304" s="265">
        <f t="shared" si="2246"/>
        <v>0</v>
      </c>
      <c r="Z2304" s="265">
        <f t="shared" si="2247"/>
        <v>0</v>
      </c>
      <c r="AA2304" s="990"/>
    </row>
    <row r="2305" spans="1:27" s="11" customFormat="1" outlineLevel="2">
      <c r="A2305" s="192"/>
      <c r="B2305" s="192"/>
      <c r="C2305" s="172" t="s">
        <v>1403</v>
      </c>
      <c r="D2305" s="194"/>
      <c r="E2305" s="358"/>
      <c r="F2305" s="195"/>
      <c r="G2305" s="199"/>
      <c r="H2305" s="199"/>
      <c r="I2305" s="199"/>
      <c r="J2305" s="174">
        <f>SUBTOTAL(9,J2306:J2308)</f>
        <v>361670.40000000002</v>
      </c>
      <c r="K2305" s="174">
        <f>SUBTOTAL(9,K2306:K2308)</f>
        <v>195125.28000000003</v>
      </c>
      <c r="L2305" s="174">
        <f>SUBTOTAL(9,L2306:L2308)</f>
        <v>556795.68000000005</v>
      </c>
      <c r="M2305" s="578">
        <f>'KL TTHT CV DOT 2'!P2304</f>
        <v>0</v>
      </c>
      <c r="N2305" s="578">
        <f>'KL TTHT CV DOT 2'!Q2304</f>
        <v>0</v>
      </c>
      <c r="O2305" s="578">
        <f t="shared" si="2248"/>
        <v>0</v>
      </c>
      <c r="P2305" s="558">
        <f t="shared" si="2205"/>
        <v>0</v>
      </c>
      <c r="Q2305" s="174"/>
      <c r="R2305" s="174"/>
      <c r="S2305" s="558" t="e">
        <f>#REF!+Q2305+R2305</f>
        <v>#REF!</v>
      </c>
      <c r="T2305" s="843">
        <f t="shared" ref="T2305:Z2305" si="2250">SUBTOTAL(9,T2306:T2308)</f>
        <v>0</v>
      </c>
      <c r="U2305" s="843">
        <f t="shared" si="2250"/>
        <v>0</v>
      </c>
      <c r="V2305" s="843">
        <f t="shared" si="2250"/>
        <v>0</v>
      </c>
      <c r="W2305" s="843">
        <f t="shared" si="2250"/>
        <v>0</v>
      </c>
      <c r="X2305" s="843">
        <f t="shared" si="2250"/>
        <v>0</v>
      </c>
      <c r="Y2305" s="843">
        <f t="shared" si="2250"/>
        <v>0</v>
      </c>
      <c r="Z2305" s="843">
        <f t="shared" si="2250"/>
        <v>0</v>
      </c>
      <c r="AA2305" s="988"/>
    </row>
    <row r="2306" spans="1:27" s="11" customFormat="1" outlineLevel="2">
      <c r="A2306" s="192"/>
      <c r="B2306" s="192"/>
      <c r="C2306" s="193" t="s">
        <v>1498</v>
      </c>
      <c r="D2306" s="194">
        <v>5</v>
      </c>
      <c r="E2306" s="358">
        <v>6</v>
      </c>
      <c r="F2306" s="195" t="s">
        <v>624</v>
      </c>
      <c r="G2306" s="199">
        <v>45208.800000000003</v>
      </c>
      <c r="H2306" s="199">
        <v>28000.000000000004</v>
      </c>
      <c r="I2306" s="199">
        <f t="shared" ref="I2306" si="2251">SUM(G2306:H2306)</f>
        <v>73208.800000000003</v>
      </c>
      <c r="J2306" s="199">
        <f t="shared" ref="J2306" si="2252">G2306*E2306</f>
        <v>271252.80000000005</v>
      </c>
      <c r="K2306" s="199">
        <f t="shared" ref="K2306" si="2253">H2306*E2306</f>
        <v>168000.00000000003</v>
      </c>
      <c r="L2306" s="199">
        <f t="shared" ref="L2306" si="2254">I2306*E2306</f>
        <v>439252.80000000005</v>
      </c>
      <c r="M2306" s="579">
        <f>'KL TTHT CV DOT 2'!P2305</f>
        <v>0</v>
      </c>
      <c r="N2306" s="579">
        <f>'KL TTHT CV DOT 2'!Q2305</f>
        <v>0</v>
      </c>
      <c r="O2306" s="579">
        <f t="shared" si="2248"/>
        <v>0</v>
      </c>
      <c r="P2306" s="554">
        <f t="shared" si="2205"/>
        <v>0</v>
      </c>
      <c r="Q2306" s="199"/>
      <c r="R2306" s="199"/>
      <c r="S2306" s="554" t="e">
        <f>#REF!+Q2306+R2306</f>
        <v>#REF!</v>
      </c>
      <c r="T2306" s="265">
        <f>M2306*J2306</f>
        <v>0</v>
      </c>
      <c r="U2306" s="265">
        <f>M2306*K2306</f>
        <v>0</v>
      </c>
      <c r="V2306" s="265">
        <f t="shared" si="2208"/>
        <v>0</v>
      </c>
      <c r="W2306" s="265">
        <f>J2306*N2306</f>
        <v>0</v>
      </c>
      <c r="X2306" s="265">
        <f>K2306*N2306</f>
        <v>0</v>
      </c>
      <c r="Y2306" s="265">
        <f t="shared" ref="Y2306:Y2310" si="2255">W2306+X2306</f>
        <v>0</v>
      </c>
      <c r="Z2306" s="265">
        <f>V2306+Y2306</f>
        <v>0</v>
      </c>
      <c r="AA2306" s="990"/>
    </row>
    <row r="2307" spans="1:27" outlineLevel="2">
      <c r="A2307" s="137"/>
      <c r="B2307" s="137"/>
      <c r="C2307" s="138" t="s">
        <v>1418</v>
      </c>
      <c r="D2307" s="97">
        <v>1</v>
      </c>
      <c r="E2307" s="61">
        <v>1</v>
      </c>
      <c r="F2307" s="139" t="s">
        <v>619</v>
      </c>
      <c r="G2307" s="199">
        <v>52164</v>
      </c>
      <c r="H2307" s="199">
        <v>15649.199999999999</v>
      </c>
      <c r="I2307" s="71">
        <f>SUM(G2307:H2307)</f>
        <v>67813.2</v>
      </c>
      <c r="J2307" s="71">
        <f>G2307*E2307</f>
        <v>52164</v>
      </c>
      <c r="K2307" s="71">
        <f>H2307*E2307</f>
        <v>15649.199999999999</v>
      </c>
      <c r="L2307" s="71">
        <f>I2307*E2307</f>
        <v>67813.2</v>
      </c>
      <c r="M2307" s="570">
        <f>'KL TTHT CV DOT 2'!P2306</f>
        <v>0</v>
      </c>
      <c r="N2307" s="570">
        <f>'KL TTHT CV DOT 2'!Q2306</f>
        <v>0</v>
      </c>
      <c r="O2307" s="570">
        <f t="shared" si="2248"/>
        <v>0</v>
      </c>
      <c r="P2307" s="552">
        <f t="shared" si="2205"/>
        <v>0</v>
      </c>
      <c r="Q2307" s="71"/>
      <c r="R2307" s="71"/>
      <c r="S2307" s="552" t="e">
        <f>#REF!+Q2307+R2307</f>
        <v>#REF!</v>
      </c>
      <c r="T2307" s="257">
        <f>M2307*J2307</f>
        <v>0</v>
      </c>
      <c r="U2307" s="257">
        <f>M2307*K2307</f>
        <v>0</v>
      </c>
      <c r="V2307" s="257">
        <f t="shared" si="2208"/>
        <v>0</v>
      </c>
      <c r="W2307" s="257">
        <f>J2307*N2307</f>
        <v>0</v>
      </c>
      <c r="X2307" s="257">
        <f>K2307*N2307</f>
        <v>0</v>
      </c>
      <c r="Y2307" s="257">
        <f t="shared" si="2255"/>
        <v>0</v>
      </c>
      <c r="Z2307" s="257">
        <f>V2307+Y2307</f>
        <v>0</v>
      </c>
      <c r="AA2307" s="990"/>
    </row>
    <row r="2308" spans="1:27" outlineLevel="2">
      <c r="A2308" s="137"/>
      <c r="B2308" s="137"/>
      <c r="C2308" s="138" t="s">
        <v>1424</v>
      </c>
      <c r="D2308" s="97">
        <v>1</v>
      </c>
      <c r="E2308" s="61">
        <v>1</v>
      </c>
      <c r="F2308" s="139" t="s">
        <v>619</v>
      </c>
      <c r="G2308" s="199">
        <v>38253.599999999999</v>
      </c>
      <c r="H2308" s="199">
        <v>11476.08</v>
      </c>
      <c r="I2308" s="71">
        <f t="shared" ref="I2308" si="2256">SUM(G2308:H2308)</f>
        <v>49729.68</v>
      </c>
      <c r="J2308" s="71">
        <f t="shared" ref="J2308" si="2257">G2308*E2308</f>
        <v>38253.599999999999</v>
      </c>
      <c r="K2308" s="71">
        <f t="shared" ref="K2308" si="2258">H2308*E2308</f>
        <v>11476.08</v>
      </c>
      <c r="L2308" s="71">
        <f t="shared" ref="L2308" si="2259">I2308*E2308</f>
        <v>49729.68</v>
      </c>
      <c r="M2308" s="570">
        <f>'KL TTHT CV DOT 2'!P2307</f>
        <v>0</v>
      </c>
      <c r="N2308" s="570">
        <f>'KL TTHT CV DOT 2'!Q2307</f>
        <v>0</v>
      </c>
      <c r="O2308" s="570">
        <f t="shared" si="2248"/>
        <v>0</v>
      </c>
      <c r="P2308" s="552">
        <f t="shared" si="2205"/>
        <v>0</v>
      </c>
      <c r="Q2308" s="71"/>
      <c r="R2308" s="71"/>
      <c r="S2308" s="552" t="e">
        <f>#REF!+Q2308+R2308</f>
        <v>#REF!</v>
      </c>
      <c r="T2308" s="257">
        <f>M2308*J2308</f>
        <v>0</v>
      </c>
      <c r="U2308" s="257">
        <f>M2308*K2308</f>
        <v>0</v>
      </c>
      <c r="V2308" s="257">
        <f t="shared" si="2208"/>
        <v>0</v>
      </c>
      <c r="W2308" s="257">
        <f>J2308*N2308</f>
        <v>0</v>
      </c>
      <c r="X2308" s="257">
        <f>K2308*N2308</f>
        <v>0</v>
      </c>
      <c r="Y2308" s="257">
        <f t="shared" si="2255"/>
        <v>0</v>
      </c>
      <c r="Z2308" s="257">
        <f>V2308+Y2308</f>
        <v>0</v>
      </c>
      <c r="AA2308" s="990"/>
    </row>
    <row r="2309" spans="1:27" outlineLevel="1">
      <c r="A2309" s="137"/>
      <c r="B2309" s="137"/>
      <c r="C2309" s="138"/>
      <c r="D2309" s="94"/>
      <c r="E2309" s="70"/>
      <c r="F2309" s="139"/>
      <c r="G2309" s="71"/>
      <c r="H2309" s="71"/>
      <c r="I2309" s="71"/>
      <c r="J2309" s="71"/>
      <c r="K2309" s="71"/>
      <c r="L2309" s="62"/>
      <c r="M2309" s="574">
        <f>'KL TTHT CV DOT 2'!P2308</f>
        <v>0</v>
      </c>
      <c r="N2309" s="574">
        <f>'KL TTHT CV DOT 2'!Q2308</f>
        <v>0</v>
      </c>
      <c r="O2309" s="574">
        <f t="shared" si="2248"/>
        <v>0</v>
      </c>
      <c r="P2309" s="550">
        <f t="shared" si="2205"/>
        <v>0</v>
      </c>
      <c r="Q2309" s="62"/>
      <c r="R2309" s="62"/>
      <c r="S2309" s="550" t="e">
        <f>#REF!+Q2309+R2309</f>
        <v>#REF!</v>
      </c>
      <c r="T2309" s="255">
        <f>M2309*J2309</f>
        <v>0</v>
      </c>
      <c r="U2309" s="255">
        <f>M2309*K2309</f>
        <v>0</v>
      </c>
      <c r="V2309" s="255">
        <f t="shared" si="2208"/>
        <v>0</v>
      </c>
      <c r="W2309" s="255">
        <f>J2309*N2309</f>
        <v>0</v>
      </c>
      <c r="X2309" s="255">
        <f>K2309*N2309</f>
        <v>0</v>
      </c>
      <c r="Y2309" s="255">
        <f t="shared" si="2255"/>
        <v>0</v>
      </c>
      <c r="Z2309" s="255">
        <f>V2309+Y2309</f>
        <v>0</v>
      </c>
      <c r="AA2309" s="990"/>
    </row>
    <row r="2310" spans="1:27">
      <c r="A2310" s="137"/>
      <c r="B2310" s="137"/>
      <c r="C2310" s="138"/>
      <c r="D2310" s="94"/>
      <c r="E2310" s="70"/>
      <c r="F2310" s="139"/>
      <c r="G2310" s="71"/>
      <c r="H2310" s="71"/>
      <c r="I2310" s="71"/>
      <c r="J2310" s="71"/>
      <c r="K2310" s="71"/>
      <c r="L2310" s="71"/>
      <c r="M2310" s="570">
        <f>'KL TTHT CV DOT 2'!P2309</f>
        <v>0</v>
      </c>
      <c r="N2310" s="570">
        <f>'KL TTHT CV DOT 2'!Q2309</f>
        <v>0</v>
      </c>
      <c r="O2310" s="570">
        <f t="shared" si="2248"/>
        <v>0</v>
      </c>
      <c r="P2310" s="552">
        <f t="shared" si="2205"/>
        <v>0</v>
      </c>
      <c r="Q2310" s="71"/>
      <c r="R2310" s="71"/>
      <c r="S2310" s="552" t="e">
        <f>#REF!+Q2310+R2310</f>
        <v>#REF!</v>
      </c>
      <c r="T2310" s="257">
        <f>M2310*J2310</f>
        <v>0</v>
      </c>
      <c r="U2310" s="257">
        <f>M2310*K2310</f>
        <v>0</v>
      </c>
      <c r="V2310" s="257">
        <f t="shared" si="2208"/>
        <v>0</v>
      </c>
      <c r="W2310" s="257">
        <f>J2310*N2310</f>
        <v>0</v>
      </c>
      <c r="X2310" s="257">
        <f>K2310*N2310</f>
        <v>0</v>
      </c>
      <c r="Y2310" s="257">
        <f t="shared" si="2255"/>
        <v>0</v>
      </c>
      <c r="Z2310" s="257">
        <f>V2310+Y2310</f>
        <v>0</v>
      </c>
      <c r="AA2310" s="990"/>
    </row>
    <row r="2311" spans="1:27" ht="15.6">
      <c r="A2311" s="647"/>
      <c r="B2311" s="647"/>
      <c r="C2311" s="652" t="s">
        <v>1677</v>
      </c>
      <c r="D2311" s="648"/>
      <c r="E2311" s="648"/>
      <c r="F2311" s="649"/>
      <c r="G2311" s="650"/>
      <c r="H2311" s="650"/>
      <c r="I2311" s="650"/>
      <c r="J2311" s="650"/>
      <c r="K2311" s="650"/>
      <c r="L2311" s="653">
        <f>SUBTOTAL(9,L2312:L2335)</f>
        <v>337968025</v>
      </c>
      <c r="M2311" s="651">
        <f>'KL TTHT CV DOT 2'!P2310</f>
        <v>0</v>
      </c>
      <c r="N2311" s="1016">
        <f>'KL TTHT CV DOT 2'!Q2310</f>
        <v>0</v>
      </c>
      <c r="O2311" s="1016">
        <f t="shared" si="2248"/>
        <v>0</v>
      </c>
      <c r="P2311" s="651">
        <f t="shared" si="2205"/>
        <v>0</v>
      </c>
      <c r="Q2311" s="651"/>
      <c r="R2311" s="651"/>
      <c r="S2311" s="651" t="e">
        <f>#REF!+Q2311+R2311</f>
        <v>#REF!</v>
      </c>
      <c r="T2311" s="840"/>
      <c r="U2311" s="840"/>
      <c r="V2311" s="863">
        <f>SUBTOTAL(9,V2312:V2335)</f>
        <v>41316450</v>
      </c>
      <c r="W2311" s="840"/>
      <c r="X2311" s="840"/>
      <c r="Y2311" s="863">
        <f>SUBTOTAL(9,Y2312:Y2335)</f>
        <v>192012100</v>
      </c>
      <c r="Z2311" s="863">
        <f>SUBTOTAL(9,Z2312:Z2335)</f>
        <v>233328550</v>
      </c>
      <c r="AA2311" s="999"/>
    </row>
    <row r="2312" spans="1:27" ht="15.6">
      <c r="A2312" s="141" t="s">
        <v>47</v>
      </c>
      <c r="B2312" s="141"/>
      <c r="C2312" s="142" t="s">
        <v>48</v>
      </c>
      <c r="D2312" s="117"/>
      <c r="E2312" s="117"/>
      <c r="F2312" s="143"/>
      <c r="G2312" s="68"/>
      <c r="H2312" s="68"/>
      <c r="I2312" s="68"/>
      <c r="J2312" s="68">
        <f>SUBTOTAL(9,J2313:J2336)</f>
        <v>187529525</v>
      </c>
      <c r="K2312" s="68">
        <f>SUBTOTAL(9,K2313:K2336)</f>
        <v>150438500</v>
      </c>
      <c r="L2312" s="68">
        <f>SUBTOTAL(9,L2313:L2336)</f>
        <v>337968025</v>
      </c>
      <c r="M2312" s="68">
        <f>'KL TTHT CV DOT 2'!P2311</f>
        <v>0</v>
      </c>
      <c r="N2312" s="580">
        <f>'KL TTHT CV DOT 2'!Q2311</f>
        <v>0</v>
      </c>
      <c r="O2312" s="580">
        <f t="shared" si="2248"/>
        <v>0</v>
      </c>
      <c r="P2312" s="886">
        <f t="shared" si="2205"/>
        <v>0</v>
      </c>
      <c r="Q2312" s="68"/>
      <c r="R2312" s="68"/>
      <c r="S2312" s="886" t="e">
        <f>#REF!+Q2312+R2312</f>
        <v>#REF!</v>
      </c>
      <c r="T2312" s="256">
        <f>SUBTOTAL(9,T2313:T2336)</f>
        <v>28841400</v>
      </c>
      <c r="U2312" s="256">
        <f>SUBTOTAL(9,U2313:U2336)</f>
        <v>12475050</v>
      </c>
      <c r="V2312" s="256">
        <f>SUBTOTAL(9,V2313:V2336)</f>
        <v>41316450</v>
      </c>
      <c r="W2312" s="256">
        <f>SUBTOTAL(9,W2313:W2336)</f>
        <v>99180200</v>
      </c>
      <c r="X2312" s="256">
        <f>SUBTOTAL(9,X2313:X2336)</f>
        <v>92831900</v>
      </c>
      <c r="Y2312" s="256">
        <f>SUBTOTAL(9,Y2313:Y2336)</f>
        <v>192012100</v>
      </c>
      <c r="Z2312" s="256">
        <f>SUBTOTAL(9,Z2313:Z2336)</f>
        <v>233328550</v>
      </c>
      <c r="AA2312" s="999"/>
    </row>
    <row r="2313" spans="1:27">
      <c r="A2313" s="146"/>
      <c r="B2313" s="146"/>
      <c r="C2313" s="147"/>
      <c r="D2313" s="99"/>
      <c r="E2313" s="99"/>
      <c r="F2313" s="148"/>
      <c r="G2313" s="82"/>
      <c r="H2313" s="82"/>
      <c r="I2313" s="82"/>
      <c r="J2313" s="82"/>
      <c r="K2313" s="82"/>
      <c r="L2313" s="62"/>
      <c r="M2313" s="574">
        <f>'KL TTHT CV DOT 2'!P2312</f>
        <v>0</v>
      </c>
      <c r="N2313" s="574">
        <f>'KL TTHT CV DOT 2'!Q2312</f>
        <v>0</v>
      </c>
      <c r="O2313" s="574">
        <f t="shared" si="2248"/>
        <v>0</v>
      </c>
      <c r="P2313" s="550">
        <f t="shared" si="2205"/>
        <v>0</v>
      </c>
      <c r="Q2313" s="62"/>
      <c r="R2313" s="62"/>
      <c r="S2313" s="550" t="e">
        <f>#REF!+Q2313+R2313</f>
        <v>#REF!</v>
      </c>
      <c r="T2313" s="266"/>
      <c r="U2313" s="266"/>
      <c r="V2313" s="255"/>
      <c r="W2313" s="266"/>
      <c r="X2313" s="266"/>
      <c r="Y2313" s="255"/>
      <c r="Z2313" s="255"/>
      <c r="AA2313" s="990"/>
    </row>
    <row r="2314" spans="1:27" outlineLevel="1">
      <c r="A2314" s="149" t="s">
        <v>415</v>
      </c>
      <c r="B2314" s="149"/>
      <c r="C2314" s="149" t="s">
        <v>78</v>
      </c>
      <c r="D2314" s="100"/>
      <c r="E2314" s="100"/>
      <c r="F2314" s="151"/>
      <c r="G2314" s="75"/>
      <c r="H2314" s="75"/>
      <c r="I2314" s="75"/>
      <c r="J2314" s="75">
        <f>SUBTOTAL(9,J2315:J2336)</f>
        <v>187529525</v>
      </c>
      <c r="K2314" s="75">
        <f>SUBTOTAL(9,K2315:K2336)</f>
        <v>150438500</v>
      </c>
      <c r="L2314" s="75">
        <f>SUBTOTAL(9,L2315:L2336)</f>
        <v>337968025</v>
      </c>
      <c r="M2314" s="571">
        <f>'KL TTHT CV DOT 2'!P2313</f>
        <v>0</v>
      </c>
      <c r="N2314" s="571">
        <f>'KL TTHT CV DOT 2'!Q2313</f>
        <v>0</v>
      </c>
      <c r="O2314" s="571">
        <f t="shared" si="2248"/>
        <v>0</v>
      </c>
      <c r="P2314" s="555">
        <f t="shared" si="2205"/>
        <v>0</v>
      </c>
      <c r="Q2314" s="75"/>
      <c r="R2314" s="75"/>
      <c r="S2314" s="555" t="e">
        <f>#REF!+Q2314+R2314</f>
        <v>#REF!</v>
      </c>
      <c r="T2314" s="259">
        <f t="shared" ref="T2314:Z2314" si="2260">SUBTOTAL(9,T2315:T2336)</f>
        <v>28841400</v>
      </c>
      <c r="U2314" s="259">
        <f t="shared" si="2260"/>
        <v>12475050</v>
      </c>
      <c r="V2314" s="259">
        <f t="shared" si="2260"/>
        <v>41316450</v>
      </c>
      <c r="W2314" s="259">
        <f t="shared" si="2260"/>
        <v>99180200</v>
      </c>
      <c r="X2314" s="259">
        <f t="shared" si="2260"/>
        <v>92831900</v>
      </c>
      <c r="Y2314" s="259">
        <f t="shared" si="2260"/>
        <v>192012100</v>
      </c>
      <c r="Z2314" s="259">
        <f t="shared" si="2260"/>
        <v>233328550</v>
      </c>
      <c r="AA2314" s="988"/>
    </row>
    <row r="2315" spans="1:27" outlineLevel="1">
      <c r="A2315" s="146" t="s">
        <v>424</v>
      </c>
      <c r="B2315" s="146"/>
      <c r="C2315" s="147" t="s">
        <v>425</v>
      </c>
      <c r="D2315" s="122">
        <v>1</v>
      </c>
      <c r="E2315" s="99">
        <v>1</v>
      </c>
      <c r="F2315" s="148" t="s">
        <v>10</v>
      </c>
      <c r="G2315" s="77"/>
      <c r="H2315" s="77"/>
      <c r="I2315" s="77"/>
      <c r="J2315" s="82">
        <f>SUBTOTAL(9,J2316:J2329)</f>
        <v>86750000</v>
      </c>
      <c r="K2315" s="82">
        <f>SUBTOTAL(9,K2316:K2329)</f>
        <v>108855000</v>
      </c>
      <c r="L2315" s="82">
        <f>SUBTOTAL(9,L2316:L2329)</f>
        <v>195605000</v>
      </c>
      <c r="M2315" s="576">
        <f>'KL TTHT CV DOT 2'!P2314</f>
        <v>0</v>
      </c>
      <c r="N2315" s="576">
        <f>'KL TTHT CV DOT 2'!Q2314</f>
        <v>0</v>
      </c>
      <c r="O2315" s="576">
        <f t="shared" si="2248"/>
        <v>0</v>
      </c>
      <c r="P2315" s="553">
        <f t="shared" si="2205"/>
        <v>0</v>
      </c>
      <c r="Q2315" s="82"/>
      <c r="R2315" s="82"/>
      <c r="S2315" s="553" t="e">
        <f>#REF!+Q2315+R2315</f>
        <v>#REF!</v>
      </c>
      <c r="T2315" s="266">
        <f t="shared" ref="T2315:Z2315" si="2261">SUBTOTAL(9,T2316:T2329)</f>
        <v>0</v>
      </c>
      <c r="U2315" s="266">
        <f t="shared" si="2261"/>
        <v>0</v>
      </c>
      <c r="V2315" s="266">
        <f t="shared" si="2261"/>
        <v>0</v>
      </c>
      <c r="W2315" s="266">
        <f t="shared" si="2261"/>
        <v>60725000</v>
      </c>
      <c r="X2315" s="266">
        <f t="shared" si="2261"/>
        <v>76198500</v>
      </c>
      <c r="Y2315" s="266">
        <f t="shared" si="2261"/>
        <v>136923500</v>
      </c>
      <c r="Z2315" s="266">
        <f t="shared" si="2261"/>
        <v>136923500</v>
      </c>
      <c r="AA2315" s="988"/>
    </row>
    <row r="2316" spans="1:27" s="363" customFormat="1" outlineLevel="2">
      <c r="A2316" s="172"/>
      <c r="B2316" s="172"/>
      <c r="C2316" s="189" t="s">
        <v>1523</v>
      </c>
      <c r="D2316" s="190"/>
      <c r="E2316" s="99"/>
      <c r="F2316" s="191"/>
      <c r="G2316" s="174"/>
      <c r="H2316" s="174"/>
      <c r="I2316" s="174"/>
      <c r="J2316" s="174">
        <f>SUBTOTAL(9,J2317:J2319)</f>
        <v>58500000</v>
      </c>
      <c r="K2316" s="174">
        <f t="shared" ref="K2316" si="2262">SUBTOTAL(9,K2317:K2319)</f>
        <v>54800000</v>
      </c>
      <c r="L2316" s="174">
        <f>SUBTOTAL(9,L2317:L2320)</f>
        <v>115800000</v>
      </c>
      <c r="M2316" s="578">
        <f>'KL TTHT CV DOT 2'!P2315</f>
        <v>0</v>
      </c>
      <c r="N2316" s="578">
        <f>'KL TTHT CV DOT 2'!Q2315</f>
        <v>0</v>
      </c>
      <c r="O2316" s="578">
        <f t="shared" si="2248"/>
        <v>0</v>
      </c>
      <c r="P2316" s="558">
        <f t="shared" si="2205"/>
        <v>0</v>
      </c>
      <c r="Q2316" s="174"/>
      <c r="R2316" s="174"/>
      <c r="S2316" s="558" t="e">
        <f>#REF!+Q2316+R2316</f>
        <v>#REF!</v>
      </c>
      <c r="T2316" s="843">
        <f>SUBTOTAL(9,T2317:T2319)</f>
        <v>0</v>
      </c>
      <c r="U2316" s="843">
        <f t="shared" ref="U2316" si="2263">SUBTOTAL(9,U2317:U2319)</f>
        <v>0</v>
      </c>
      <c r="V2316" s="843">
        <f>SUBTOTAL(9,V2317:V2320)</f>
        <v>0</v>
      </c>
      <c r="W2316" s="843">
        <f>SUBTOTAL(9,W2317:W2319)</f>
        <v>40950000</v>
      </c>
      <c r="X2316" s="843">
        <f t="shared" ref="X2316" si="2264">SUBTOTAL(9,X2317:X2319)</f>
        <v>38360000</v>
      </c>
      <c r="Y2316" s="843">
        <f>SUBTOTAL(9,Y2317:Y2320)</f>
        <v>81060000</v>
      </c>
      <c r="Z2316" s="843">
        <f>SUBTOTAL(9,Z2317:Z2320)</f>
        <v>81060000</v>
      </c>
      <c r="AA2316" s="988"/>
    </row>
    <row r="2317" spans="1:27" s="11" customFormat="1" outlineLevel="2">
      <c r="A2317" s="192"/>
      <c r="B2317" s="192"/>
      <c r="C2317" s="193" t="s">
        <v>1524</v>
      </c>
      <c r="D2317" s="194">
        <v>5</v>
      </c>
      <c r="E2317" s="97">
        <v>5</v>
      </c>
      <c r="F2317" s="195" t="s">
        <v>624</v>
      </c>
      <c r="G2317" s="199">
        <v>4500000</v>
      </c>
      <c r="H2317" s="199">
        <v>2000000</v>
      </c>
      <c r="I2317" s="199">
        <f t="shared" ref="I2317:I2319" si="2265">SUM(G2317:H2317)</f>
        <v>6500000</v>
      </c>
      <c r="J2317" s="199">
        <f t="shared" ref="J2317:J2320" si="2266">G2317*E2317</f>
        <v>22500000</v>
      </c>
      <c r="K2317" s="199">
        <f t="shared" ref="K2317:K2320" si="2267">H2317*E2317</f>
        <v>10000000</v>
      </c>
      <c r="L2317" s="199">
        <f t="shared" ref="L2317:L2320" si="2268">I2317*E2317</f>
        <v>32500000</v>
      </c>
      <c r="M2317" s="579">
        <f>'KL TTHT CV DOT 2'!P2316</f>
        <v>0</v>
      </c>
      <c r="N2317" s="579">
        <f>'KL TTHT CV DOT 2'!Q2316</f>
        <v>0.7</v>
      </c>
      <c r="O2317" s="579">
        <f t="shared" si="2248"/>
        <v>0.7</v>
      </c>
      <c r="P2317" s="554">
        <f t="shared" si="2205"/>
        <v>1.4</v>
      </c>
      <c r="Q2317" s="199"/>
      <c r="R2317" s="199"/>
      <c r="S2317" s="554" t="e">
        <f>#REF!+Q2317+R2317</f>
        <v>#REF!</v>
      </c>
      <c r="T2317" s="265">
        <f>M2317*J2317</f>
        <v>0</v>
      </c>
      <c r="U2317" s="265">
        <f>M2317*K2317</f>
        <v>0</v>
      </c>
      <c r="V2317" s="265">
        <f t="shared" si="2208"/>
        <v>0</v>
      </c>
      <c r="W2317" s="265">
        <f>J2317*N2317</f>
        <v>15749999.999999998</v>
      </c>
      <c r="X2317" s="265">
        <f>K2317*N2317</f>
        <v>7000000</v>
      </c>
      <c r="Y2317" s="265">
        <f t="shared" ref="Y2317:Y2320" si="2269">W2317+X2317</f>
        <v>22750000</v>
      </c>
      <c r="Z2317" s="265">
        <f>V2317+Y2317</f>
        <v>22750000</v>
      </c>
      <c r="AA2317" s="990"/>
    </row>
    <row r="2318" spans="1:27" s="11" customFormat="1" outlineLevel="2">
      <c r="A2318" s="192"/>
      <c r="B2318" s="192"/>
      <c r="C2318" s="193" t="s">
        <v>1525</v>
      </c>
      <c r="D2318" s="194">
        <v>164</v>
      </c>
      <c r="E2318" s="97">
        <v>164</v>
      </c>
      <c r="F2318" s="195" t="s">
        <v>1104</v>
      </c>
      <c r="G2318" s="199">
        <v>0</v>
      </c>
      <c r="H2318" s="199">
        <v>200000</v>
      </c>
      <c r="I2318" s="199">
        <f t="shared" si="2265"/>
        <v>200000</v>
      </c>
      <c r="J2318" s="199">
        <f t="shared" si="2266"/>
        <v>0</v>
      </c>
      <c r="K2318" s="199">
        <f t="shared" si="2267"/>
        <v>32800000</v>
      </c>
      <c r="L2318" s="199">
        <f t="shared" si="2268"/>
        <v>32800000</v>
      </c>
      <c r="M2318" s="579">
        <f>'KL TTHT CV DOT 2'!P2317</f>
        <v>0</v>
      </c>
      <c r="N2318" s="579">
        <f>'KL TTHT CV DOT 2'!Q2317</f>
        <v>0.7</v>
      </c>
      <c r="O2318" s="579">
        <f t="shared" si="2248"/>
        <v>0.7</v>
      </c>
      <c r="P2318" s="554">
        <f t="shared" si="2205"/>
        <v>1.4</v>
      </c>
      <c r="Q2318" s="199"/>
      <c r="R2318" s="199"/>
      <c r="S2318" s="554" t="e">
        <f>#REF!+Q2318+R2318</f>
        <v>#REF!</v>
      </c>
      <c r="T2318" s="265">
        <f>M2318*J2318</f>
        <v>0</v>
      </c>
      <c r="U2318" s="265">
        <f>M2318*K2318</f>
        <v>0</v>
      </c>
      <c r="V2318" s="265">
        <f t="shared" si="2208"/>
        <v>0</v>
      </c>
      <c r="W2318" s="265">
        <f>J2318*N2318</f>
        <v>0</v>
      </c>
      <c r="X2318" s="265">
        <f>K2318*N2318</f>
        <v>22960000</v>
      </c>
      <c r="Y2318" s="265">
        <f t="shared" si="2269"/>
        <v>22960000</v>
      </c>
      <c r="Z2318" s="265">
        <f>V2318+Y2318</f>
        <v>22960000</v>
      </c>
      <c r="AA2318" s="990"/>
    </row>
    <row r="2319" spans="1:27" s="11" customFormat="1" outlineLevel="2">
      <c r="A2319" s="192"/>
      <c r="B2319" s="192"/>
      <c r="C2319" s="193" t="s">
        <v>1526</v>
      </c>
      <c r="D2319" s="194">
        <v>190</v>
      </c>
      <c r="E2319" s="97">
        <v>120</v>
      </c>
      <c r="F2319" s="195" t="s">
        <v>624</v>
      </c>
      <c r="G2319" s="199">
        <v>300000</v>
      </c>
      <c r="H2319" s="199">
        <v>100000</v>
      </c>
      <c r="I2319" s="199">
        <f t="shared" si="2265"/>
        <v>400000</v>
      </c>
      <c r="J2319" s="199">
        <f t="shared" si="2266"/>
        <v>36000000</v>
      </c>
      <c r="K2319" s="199">
        <f t="shared" si="2267"/>
        <v>12000000</v>
      </c>
      <c r="L2319" s="199">
        <f t="shared" si="2268"/>
        <v>48000000</v>
      </c>
      <c r="M2319" s="579">
        <f>'KL TTHT CV DOT 2'!P2318</f>
        <v>0</v>
      </c>
      <c r="N2319" s="579">
        <f>'KL TTHT CV DOT 2'!Q2318</f>
        <v>0.7</v>
      </c>
      <c r="O2319" s="579">
        <f t="shared" si="2248"/>
        <v>0.7</v>
      </c>
      <c r="P2319" s="554">
        <f t="shared" si="2205"/>
        <v>1.4</v>
      </c>
      <c r="Q2319" s="199"/>
      <c r="R2319" s="199"/>
      <c r="S2319" s="554" t="e">
        <f>#REF!+Q2319+R2319</f>
        <v>#REF!</v>
      </c>
      <c r="T2319" s="265">
        <f>M2319*J2319</f>
        <v>0</v>
      </c>
      <c r="U2319" s="265">
        <f>M2319*K2319</f>
        <v>0</v>
      </c>
      <c r="V2319" s="265">
        <f t="shared" si="2208"/>
        <v>0</v>
      </c>
      <c r="W2319" s="265">
        <f>J2319*N2319</f>
        <v>25200000</v>
      </c>
      <c r="X2319" s="265">
        <f>K2319*N2319</f>
        <v>8400000</v>
      </c>
      <c r="Y2319" s="265">
        <f t="shared" si="2269"/>
        <v>33600000</v>
      </c>
      <c r="Z2319" s="265">
        <f>V2319+Y2319</f>
        <v>33600000</v>
      </c>
      <c r="AA2319" s="990"/>
    </row>
    <row r="2320" spans="1:27" s="11" customFormat="1" outlineLevel="2">
      <c r="A2320" s="192"/>
      <c r="B2320" s="192"/>
      <c r="C2320" s="193" t="s">
        <v>1527</v>
      </c>
      <c r="D2320" s="194">
        <v>1</v>
      </c>
      <c r="E2320" s="97">
        <v>1</v>
      </c>
      <c r="F2320" s="195" t="s">
        <v>624</v>
      </c>
      <c r="G2320" s="199">
        <v>0</v>
      </c>
      <c r="H2320" s="199">
        <v>2500000</v>
      </c>
      <c r="I2320" s="199">
        <f t="shared" ref="I2320" si="2270">SUM(G2320:H2320)</f>
        <v>2500000</v>
      </c>
      <c r="J2320" s="199">
        <f t="shared" si="2266"/>
        <v>0</v>
      </c>
      <c r="K2320" s="199">
        <f t="shared" si="2267"/>
        <v>2500000</v>
      </c>
      <c r="L2320" s="199">
        <f t="shared" si="2268"/>
        <v>2500000</v>
      </c>
      <c r="M2320" s="579">
        <f>'KL TTHT CV DOT 2'!P2319</f>
        <v>0</v>
      </c>
      <c r="N2320" s="579">
        <f>'KL TTHT CV DOT 2'!Q2319</f>
        <v>0.7</v>
      </c>
      <c r="O2320" s="579">
        <f t="shared" si="2248"/>
        <v>0.7</v>
      </c>
      <c r="P2320" s="554">
        <f t="shared" ref="P2320:P2364" si="2271">M2320+N2320+O2320</f>
        <v>1.4</v>
      </c>
      <c r="Q2320" s="199"/>
      <c r="R2320" s="199"/>
      <c r="S2320" s="554" t="e">
        <f>#REF!+Q2320+R2320</f>
        <v>#REF!</v>
      </c>
      <c r="T2320" s="265">
        <f>M2320*J2320</f>
        <v>0</v>
      </c>
      <c r="U2320" s="265">
        <f>M2320*K2320</f>
        <v>0</v>
      </c>
      <c r="V2320" s="265">
        <f t="shared" ref="V2320:V2359" si="2272">T2320+U2320</f>
        <v>0</v>
      </c>
      <c r="W2320" s="265">
        <f>J2320*N2320</f>
        <v>0</v>
      </c>
      <c r="X2320" s="265">
        <f>K2320*N2320</f>
        <v>1750000</v>
      </c>
      <c r="Y2320" s="265">
        <f t="shared" si="2269"/>
        <v>1750000</v>
      </c>
      <c r="Z2320" s="265">
        <f>V2320+Y2320</f>
        <v>1750000</v>
      </c>
      <c r="AA2320" s="990"/>
    </row>
    <row r="2321" spans="1:27" s="363" customFormat="1" outlineLevel="2">
      <c r="A2321" s="172"/>
      <c r="B2321" s="172"/>
      <c r="C2321" s="189" t="s">
        <v>1528</v>
      </c>
      <c r="D2321" s="190"/>
      <c r="E2321" s="99"/>
      <c r="F2321" s="191"/>
      <c r="G2321" s="174"/>
      <c r="H2321" s="174"/>
      <c r="I2321" s="174"/>
      <c r="J2321" s="174">
        <f>SUBTOTAL(9,J2322:J2323)</f>
        <v>1250000</v>
      </c>
      <c r="K2321" s="174">
        <f>SUBTOTAL(9,K2322:K2323)</f>
        <v>4515000</v>
      </c>
      <c r="L2321" s="174">
        <f>SUBTOTAL(9,L2322:L2323)</f>
        <v>5765000</v>
      </c>
      <c r="M2321" s="578">
        <f>'KL TTHT CV DOT 2'!P2320</f>
        <v>0</v>
      </c>
      <c r="N2321" s="578">
        <f>'KL TTHT CV DOT 2'!Q2320</f>
        <v>0.7</v>
      </c>
      <c r="O2321" s="578">
        <f t="shared" si="2248"/>
        <v>0.7</v>
      </c>
      <c r="P2321" s="558">
        <f t="shared" si="2271"/>
        <v>1.4</v>
      </c>
      <c r="Q2321" s="174"/>
      <c r="R2321" s="174"/>
      <c r="S2321" s="558" t="e">
        <f>#REF!+Q2321+R2321</f>
        <v>#REF!</v>
      </c>
      <c r="T2321" s="843">
        <f t="shared" ref="T2321:Z2321" si="2273">SUBTOTAL(9,T2322:T2323)</f>
        <v>0</v>
      </c>
      <c r="U2321" s="843">
        <f t="shared" si="2273"/>
        <v>0</v>
      </c>
      <c r="V2321" s="843">
        <f t="shared" si="2273"/>
        <v>0</v>
      </c>
      <c r="W2321" s="843">
        <f t="shared" si="2273"/>
        <v>875000</v>
      </c>
      <c r="X2321" s="843">
        <f t="shared" si="2273"/>
        <v>3160500</v>
      </c>
      <c r="Y2321" s="843">
        <f t="shared" si="2273"/>
        <v>4035500</v>
      </c>
      <c r="Z2321" s="843">
        <f t="shared" si="2273"/>
        <v>4035500</v>
      </c>
      <c r="AA2321" s="988"/>
    </row>
    <row r="2322" spans="1:27" s="11" customFormat="1" outlineLevel="2">
      <c r="A2322" s="192"/>
      <c r="B2322" s="192"/>
      <c r="C2322" s="193" t="s">
        <v>1103</v>
      </c>
      <c r="D2322" s="194">
        <v>31</v>
      </c>
      <c r="E2322" s="97">
        <v>20.7</v>
      </c>
      <c r="F2322" s="195" t="s">
        <v>1104</v>
      </c>
      <c r="G2322" s="199">
        <v>0</v>
      </c>
      <c r="H2322" s="199">
        <v>200000</v>
      </c>
      <c r="I2322" s="199">
        <f t="shared" ref="I2322" si="2274">SUM(G2322:H2322)</f>
        <v>200000</v>
      </c>
      <c r="J2322" s="199">
        <f t="shared" ref="J2322:J2323" si="2275">G2322*E2322</f>
        <v>0</v>
      </c>
      <c r="K2322" s="199">
        <f t="shared" ref="K2322:K2323" si="2276">H2322*E2322</f>
        <v>4140000</v>
      </c>
      <c r="L2322" s="199">
        <f t="shared" ref="L2322:L2323" si="2277">I2322*E2322</f>
        <v>4140000</v>
      </c>
      <c r="M2322" s="579">
        <f>'KL TTHT CV DOT 2'!P2321</f>
        <v>0</v>
      </c>
      <c r="N2322" s="579">
        <f>'KL TTHT CV DOT 2'!Q2321</f>
        <v>0.7</v>
      </c>
      <c r="O2322" s="579">
        <f t="shared" si="2248"/>
        <v>0.7</v>
      </c>
      <c r="P2322" s="554">
        <f t="shared" si="2271"/>
        <v>1.4</v>
      </c>
      <c r="Q2322" s="199"/>
      <c r="R2322" s="199"/>
      <c r="S2322" s="554" t="e">
        <f>#REF!+Q2322+R2322</f>
        <v>#REF!</v>
      </c>
      <c r="T2322" s="265">
        <f>M2322*J2322</f>
        <v>0</v>
      </c>
      <c r="U2322" s="265">
        <f>M2322*K2322</f>
        <v>0</v>
      </c>
      <c r="V2322" s="265">
        <f t="shared" si="2272"/>
        <v>0</v>
      </c>
      <c r="W2322" s="265">
        <f>J2322*N2322</f>
        <v>0</v>
      </c>
      <c r="X2322" s="265">
        <f>K2322*N2322</f>
        <v>2898000</v>
      </c>
      <c r="Y2322" s="265">
        <f t="shared" ref="Y2322:Y2323" si="2278">W2322+X2322</f>
        <v>2898000</v>
      </c>
      <c r="Z2322" s="265">
        <f>V2322+Y2322</f>
        <v>2898000</v>
      </c>
      <c r="AA2322" s="990"/>
    </row>
    <row r="2323" spans="1:27" s="11" customFormat="1" ht="26.4" outlineLevel="2">
      <c r="A2323" s="192"/>
      <c r="B2323" s="192"/>
      <c r="C2323" s="193" t="s">
        <v>1050</v>
      </c>
      <c r="D2323" s="194">
        <v>15</v>
      </c>
      <c r="E2323" s="97">
        <v>10</v>
      </c>
      <c r="F2323" s="195" t="s">
        <v>624</v>
      </c>
      <c r="G2323" s="199">
        <v>125000</v>
      </c>
      <c r="H2323" s="199">
        <v>37500</v>
      </c>
      <c r="I2323" s="199">
        <f t="shared" ref="I2323" si="2279">SUM(G2323:H2323)</f>
        <v>162500</v>
      </c>
      <c r="J2323" s="199">
        <f t="shared" si="2275"/>
        <v>1250000</v>
      </c>
      <c r="K2323" s="199">
        <f t="shared" si="2276"/>
        <v>375000</v>
      </c>
      <c r="L2323" s="199">
        <f t="shared" si="2277"/>
        <v>1625000</v>
      </c>
      <c r="M2323" s="579">
        <f>'KL TTHT CV DOT 2'!P2322</f>
        <v>0</v>
      </c>
      <c r="N2323" s="579">
        <f>'KL TTHT CV DOT 2'!Q2322</f>
        <v>0.7</v>
      </c>
      <c r="O2323" s="579">
        <f t="shared" si="2248"/>
        <v>0.7</v>
      </c>
      <c r="P2323" s="554">
        <f t="shared" si="2271"/>
        <v>1.4</v>
      </c>
      <c r="Q2323" s="199"/>
      <c r="R2323" s="199"/>
      <c r="S2323" s="554" t="e">
        <f>#REF!+Q2323+R2323</f>
        <v>#REF!</v>
      </c>
      <c r="T2323" s="265">
        <f>M2323*J2323</f>
        <v>0</v>
      </c>
      <c r="U2323" s="265">
        <f>M2323*K2323</f>
        <v>0</v>
      </c>
      <c r="V2323" s="265">
        <f t="shared" si="2272"/>
        <v>0</v>
      </c>
      <c r="W2323" s="265">
        <f>J2323*N2323</f>
        <v>875000</v>
      </c>
      <c r="X2323" s="265">
        <f>K2323*N2323</f>
        <v>262500</v>
      </c>
      <c r="Y2323" s="265">
        <f t="shared" si="2278"/>
        <v>1137500</v>
      </c>
      <c r="Z2323" s="265">
        <f>V2323+Y2323</f>
        <v>1137500</v>
      </c>
      <c r="AA2323" s="990"/>
    </row>
    <row r="2324" spans="1:27" s="363" customFormat="1" outlineLevel="2">
      <c r="A2324" s="172"/>
      <c r="B2324" s="172"/>
      <c r="C2324" s="189" t="s">
        <v>1529</v>
      </c>
      <c r="D2324" s="190"/>
      <c r="E2324" s="99">
        <v>11</v>
      </c>
      <c r="F2324" s="191"/>
      <c r="G2324" s="174"/>
      <c r="H2324" s="174"/>
      <c r="I2324" s="174"/>
      <c r="J2324" s="174">
        <f>SUBTOTAL(9,J2325:J2328)</f>
        <v>27000000</v>
      </c>
      <c r="K2324" s="174">
        <f>SUBTOTAL(9,K2325:K2328)</f>
        <v>47040000</v>
      </c>
      <c r="L2324" s="174">
        <f>SUBTOTAL(9,L2325:L2328)</f>
        <v>74040000</v>
      </c>
      <c r="M2324" s="578">
        <f>'KL TTHT CV DOT 2'!P2323</f>
        <v>0</v>
      </c>
      <c r="N2324" s="578">
        <f>'KL TTHT CV DOT 2'!Q2323</f>
        <v>0.7</v>
      </c>
      <c r="O2324" s="578">
        <f t="shared" si="2248"/>
        <v>0.7</v>
      </c>
      <c r="P2324" s="558">
        <f t="shared" si="2271"/>
        <v>1.4</v>
      </c>
      <c r="Q2324" s="174"/>
      <c r="R2324" s="174"/>
      <c r="S2324" s="558" t="e">
        <f>#REF!+Q2324+R2324</f>
        <v>#REF!</v>
      </c>
      <c r="T2324" s="843">
        <f t="shared" ref="T2324:Z2324" si="2280">SUBTOTAL(9,T2325:T2328)</f>
        <v>0</v>
      </c>
      <c r="U2324" s="843">
        <f t="shared" si="2280"/>
        <v>0</v>
      </c>
      <c r="V2324" s="843">
        <f t="shared" si="2280"/>
        <v>0</v>
      </c>
      <c r="W2324" s="843">
        <f t="shared" si="2280"/>
        <v>18900000</v>
      </c>
      <c r="X2324" s="843">
        <f t="shared" si="2280"/>
        <v>32928000</v>
      </c>
      <c r="Y2324" s="843">
        <f t="shared" si="2280"/>
        <v>51828000</v>
      </c>
      <c r="Z2324" s="843">
        <f t="shared" si="2280"/>
        <v>51828000</v>
      </c>
      <c r="AA2324" s="988"/>
    </row>
    <row r="2325" spans="1:27" s="11" customFormat="1" ht="17.25" customHeight="1" outlineLevel="2">
      <c r="A2325" s="192"/>
      <c r="B2325" s="192"/>
      <c r="C2325" s="193" t="s">
        <v>1531</v>
      </c>
      <c r="D2325" s="194">
        <v>52</v>
      </c>
      <c r="E2325" s="97">
        <v>52</v>
      </c>
      <c r="F2325" s="195" t="s">
        <v>624</v>
      </c>
      <c r="G2325" s="199">
        <v>0</v>
      </c>
      <c r="H2325" s="199">
        <v>300000</v>
      </c>
      <c r="I2325" s="199">
        <f t="shared" ref="I2325:I2328" si="2281">SUM(G2325:H2325)</f>
        <v>300000</v>
      </c>
      <c r="J2325" s="199">
        <f t="shared" ref="J2325:J2328" si="2282">G2325*E2325</f>
        <v>0</v>
      </c>
      <c r="K2325" s="199">
        <f t="shared" ref="K2325:K2328" si="2283">H2325*E2325</f>
        <v>15600000</v>
      </c>
      <c r="L2325" s="199">
        <f t="shared" ref="L2325:L2328" si="2284">I2325*E2325</f>
        <v>15600000</v>
      </c>
      <c r="M2325" s="579">
        <f>'KL TTHT CV DOT 2'!P2324</f>
        <v>0</v>
      </c>
      <c r="N2325" s="579">
        <f>'KL TTHT CV DOT 2'!Q2324</f>
        <v>0.7</v>
      </c>
      <c r="O2325" s="579">
        <f t="shared" si="2248"/>
        <v>0.7</v>
      </c>
      <c r="P2325" s="554">
        <f t="shared" si="2271"/>
        <v>1.4</v>
      </c>
      <c r="Q2325" s="199"/>
      <c r="R2325" s="199"/>
      <c r="S2325" s="554" t="e">
        <f>#REF!+Q2325+R2325</f>
        <v>#REF!</v>
      </c>
      <c r="T2325" s="265">
        <f>M2325*J2325</f>
        <v>0</v>
      </c>
      <c r="U2325" s="265">
        <f>M2325*K2325</f>
        <v>0</v>
      </c>
      <c r="V2325" s="265">
        <f t="shared" si="2272"/>
        <v>0</v>
      </c>
      <c r="W2325" s="265">
        <f>J2325*N2325</f>
        <v>0</v>
      </c>
      <c r="X2325" s="265">
        <f>K2325*N2325</f>
        <v>10920000</v>
      </c>
      <c r="Y2325" s="265">
        <f t="shared" ref="Y2325:Y2329" si="2285">W2325+X2325</f>
        <v>10920000</v>
      </c>
      <c r="Z2325" s="265">
        <f>V2325+Y2325</f>
        <v>10920000</v>
      </c>
      <c r="AA2325" s="990"/>
    </row>
    <row r="2326" spans="1:27" s="11" customFormat="1" ht="17.25" customHeight="1" outlineLevel="2">
      <c r="A2326" s="192"/>
      <c r="B2326" s="192"/>
      <c r="C2326" s="193" t="s">
        <v>1532</v>
      </c>
      <c r="D2326" s="194">
        <v>4</v>
      </c>
      <c r="E2326" s="97">
        <v>6</v>
      </c>
      <c r="F2326" s="195" t="s">
        <v>660</v>
      </c>
      <c r="G2326" s="199">
        <v>4500000</v>
      </c>
      <c r="H2326" s="199">
        <v>2000000</v>
      </c>
      <c r="I2326" s="199">
        <f t="shared" si="2281"/>
        <v>6500000</v>
      </c>
      <c r="J2326" s="199">
        <f t="shared" si="2282"/>
        <v>27000000</v>
      </c>
      <c r="K2326" s="199">
        <f t="shared" si="2283"/>
        <v>12000000</v>
      </c>
      <c r="L2326" s="199">
        <f t="shared" si="2284"/>
        <v>39000000</v>
      </c>
      <c r="M2326" s="579">
        <f>'KL TTHT CV DOT 2'!P2325</f>
        <v>0</v>
      </c>
      <c r="N2326" s="579">
        <f>'KL TTHT CV DOT 2'!Q2325</f>
        <v>0.7</v>
      </c>
      <c r="O2326" s="579">
        <f t="shared" si="2248"/>
        <v>0.7</v>
      </c>
      <c r="P2326" s="554">
        <f t="shared" si="2271"/>
        <v>1.4</v>
      </c>
      <c r="Q2326" s="199"/>
      <c r="R2326" s="199"/>
      <c r="S2326" s="554" t="e">
        <f>#REF!+Q2326+R2326</f>
        <v>#REF!</v>
      </c>
      <c r="T2326" s="265">
        <f>M2326*J2326</f>
        <v>0</v>
      </c>
      <c r="U2326" s="265">
        <f>M2326*K2326</f>
        <v>0</v>
      </c>
      <c r="V2326" s="265">
        <f t="shared" si="2272"/>
        <v>0</v>
      </c>
      <c r="W2326" s="265">
        <f>J2326*N2326</f>
        <v>18900000</v>
      </c>
      <c r="X2326" s="265">
        <f>K2326*N2326</f>
        <v>8400000</v>
      </c>
      <c r="Y2326" s="265">
        <f t="shared" si="2285"/>
        <v>27300000</v>
      </c>
      <c r="Z2326" s="265">
        <f>V2326+Y2326</f>
        <v>27300000</v>
      </c>
      <c r="AA2326" s="990"/>
    </row>
    <row r="2327" spans="1:27" s="11" customFormat="1" ht="26.4" outlineLevel="2">
      <c r="A2327" s="192"/>
      <c r="B2327" s="192"/>
      <c r="C2327" s="193" t="s">
        <v>1533</v>
      </c>
      <c r="D2327" s="194">
        <v>6</v>
      </c>
      <c r="E2327" s="97">
        <v>6</v>
      </c>
      <c r="F2327" s="195" t="s">
        <v>660</v>
      </c>
      <c r="G2327" s="199">
        <v>0</v>
      </c>
      <c r="H2327" s="199">
        <v>1200000</v>
      </c>
      <c r="I2327" s="199">
        <f t="shared" si="2281"/>
        <v>1200000</v>
      </c>
      <c r="J2327" s="199">
        <f t="shared" si="2282"/>
        <v>0</v>
      </c>
      <c r="K2327" s="199">
        <f t="shared" si="2283"/>
        <v>7200000</v>
      </c>
      <c r="L2327" s="199">
        <f t="shared" si="2284"/>
        <v>7200000</v>
      </c>
      <c r="M2327" s="579">
        <f>'KL TTHT CV DOT 2'!P2326</f>
        <v>0</v>
      </c>
      <c r="N2327" s="579">
        <f>'KL TTHT CV DOT 2'!Q2326</f>
        <v>0.7</v>
      </c>
      <c r="O2327" s="579">
        <f t="shared" si="2248"/>
        <v>0.7</v>
      </c>
      <c r="P2327" s="554">
        <f t="shared" si="2271"/>
        <v>1.4</v>
      </c>
      <c r="Q2327" s="199"/>
      <c r="R2327" s="199"/>
      <c r="S2327" s="554" t="e">
        <f>#REF!+Q2327+R2327</f>
        <v>#REF!</v>
      </c>
      <c r="T2327" s="265">
        <f>M2327*J2327</f>
        <v>0</v>
      </c>
      <c r="U2327" s="265">
        <f>M2327*K2327</f>
        <v>0</v>
      </c>
      <c r="V2327" s="265">
        <f t="shared" si="2272"/>
        <v>0</v>
      </c>
      <c r="W2327" s="265">
        <f>J2327*N2327</f>
        <v>0</v>
      </c>
      <c r="X2327" s="265">
        <f>K2327*N2327</f>
        <v>5040000</v>
      </c>
      <c r="Y2327" s="265">
        <f t="shared" si="2285"/>
        <v>5040000</v>
      </c>
      <c r="Z2327" s="265">
        <f>V2327+Y2327</f>
        <v>5040000</v>
      </c>
      <c r="AA2327" s="990"/>
    </row>
    <row r="2328" spans="1:27" s="11" customFormat="1" outlineLevel="2">
      <c r="A2328" s="192"/>
      <c r="B2328" s="192"/>
      <c r="C2328" s="193" t="s">
        <v>1103</v>
      </c>
      <c r="D2328" s="194">
        <v>100</v>
      </c>
      <c r="E2328" s="97">
        <v>61.2</v>
      </c>
      <c r="F2328" s="195" t="s">
        <v>1104</v>
      </c>
      <c r="G2328" s="199">
        <v>0</v>
      </c>
      <c r="H2328" s="199">
        <v>200000</v>
      </c>
      <c r="I2328" s="199">
        <f t="shared" si="2281"/>
        <v>200000</v>
      </c>
      <c r="J2328" s="199">
        <f t="shared" si="2282"/>
        <v>0</v>
      </c>
      <c r="K2328" s="199">
        <f t="shared" si="2283"/>
        <v>12240000</v>
      </c>
      <c r="L2328" s="199">
        <f t="shared" si="2284"/>
        <v>12240000</v>
      </c>
      <c r="M2328" s="579">
        <f>'KL TTHT CV DOT 2'!P2327</f>
        <v>0</v>
      </c>
      <c r="N2328" s="579">
        <f>'KL TTHT CV DOT 2'!Q2327</f>
        <v>0.7</v>
      </c>
      <c r="O2328" s="579">
        <f t="shared" si="2248"/>
        <v>0.7</v>
      </c>
      <c r="P2328" s="554">
        <f t="shared" si="2271"/>
        <v>1.4</v>
      </c>
      <c r="Q2328" s="199"/>
      <c r="R2328" s="199"/>
      <c r="S2328" s="554" t="e">
        <f>#REF!+Q2328+R2328</f>
        <v>#REF!</v>
      </c>
      <c r="T2328" s="265">
        <f>M2328*J2328</f>
        <v>0</v>
      </c>
      <c r="U2328" s="265">
        <f>M2328*K2328</f>
        <v>0</v>
      </c>
      <c r="V2328" s="265">
        <f t="shared" si="2272"/>
        <v>0</v>
      </c>
      <c r="W2328" s="265">
        <f>J2328*N2328</f>
        <v>0</v>
      </c>
      <c r="X2328" s="265">
        <f>K2328*N2328</f>
        <v>8568000</v>
      </c>
      <c r="Y2328" s="265">
        <f t="shared" si="2285"/>
        <v>8568000</v>
      </c>
      <c r="Z2328" s="265">
        <f>V2328+Y2328</f>
        <v>8568000</v>
      </c>
      <c r="AA2328" s="990"/>
    </row>
    <row r="2329" spans="1:27" s="11" customFormat="1" outlineLevel="1">
      <c r="A2329" s="192"/>
      <c r="B2329" s="192"/>
      <c r="C2329" s="193"/>
      <c r="D2329" s="194"/>
      <c r="E2329" s="97"/>
      <c r="F2329" s="195"/>
      <c r="G2329" s="199"/>
      <c r="H2329" s="199"/>
      <c r="I2329" s="199"/>
      <c r="J2329" s="199"/>
      <c r="K2329" s="199"/>
      <c r="L2329" s="199"/>
      <c r="M2329" s="579">
        <f>'KL TTHT CV DOT 2'!P2328</f>
        <v>0</v>
      </c>
      <c r="N2329" s="579">
        <f>'KL TTHT CV DOT 2'!Q2328</f>
        <v>0.7</v>
      </c>
      <c r="O2329" s="579">
        <f t="shared" si="2248"/>
        <v>0.7</v>
      </c>
      <c r="P2329" s="554">
        <f t="shared" si="2271"/>
        <v>1.4</v>
      </c>
      <c r="Q2329" s="199"/>
      <c r="R2329" s="199"/>
      <c r="S2329" s="554" t="e">
        <f>#REF!+Q2329+R2329</f>
        <v>#REF!</v>
      </c>
      <c r="T2329" s="265">
        <f>M2329*J2329</f>
        <v>0</v>
      </c>
      <c r="U2329" s="265">
        <f>M2329*K2329</f>
        <v>0</v>
      </c>
      <c r="V2329" s="265">
        <f t="shared" si="2272"/>
        <v>0</v>
      </c>
      <c r="W2329" s="265">
        <f>J2329*N2329</f>
        <v>0</v>
      </c>
      <c r="X2329" s="265">
        <f>K2329*N2329</f>
        <v>0</v>
      </c>
      <c r="Y2329" s="265">
        <f t="shared" si="2285"/>
        <v>0</v>
      </c>
      <c r="Z2329" s="265">
        <f>V2329+Y2329</f>
        <v>0</v>
      </c>
      <c r="AA2329" s="990"/>
    </row>
    <row r="2330" spans="1:27" s="11" customFormat="1" outlineLevel="1">
      <c r="A2330" s="172" t="s">
        <v>426</v>
      </c>
      <c r="B2330" s="172"/>
      <c r="C2330" s="189" t="s">
        <v>427</v>
      </c>
      <c r="D2330" s="190">
        <v>1</v>
      </c>
      <c r="E2330" s="99"/>
      <c r="F2330" s="191" t="s">
        <v>10</v>
      </c>
      <c r="G2330" s="174"/>
      <c r="H2330" s="174"/>
      <c r="I2330" s="174"/>
      <c r="J2330" s="174">
        <f>SUBTOTAL(9,J2331:J2336)</f>
        <v>100779525</v>
      </c>
      <c r="K2330" s="174">
        <f t="shared" ref="K2330" si="2286">SUBTOTAL(9,K2331:K2336)</f>
        <v>41583500</v>
      </c>
      <c r="L2330" s="174">
        <f>SUBTOTAL(9,L2331:L2336)</f>
        <v>142363025</v>
      </c>
      <c r="M2330" s="578">
        <f>'KL TTHT CV DOT 2'!P2329</f>
        <v>0</v>
      </c>
      <c r="N2330" s="578">
        <f>'KL TTHT CV DOT 2'!Q2329</f>
        <v>0</v>
      </c>
      <c r="O2330" s="578">
        <f t="shared" si="2248"/>
        <v>0</v>
      </c>
      <c r="P2330" s="558">
        <f t="shared" si="2271"/>
        <v>0</v>
      </c>
      <c r="Q2330" s="174"/>
      <c r="R2330" s="174"/>
      <c r="S2330" s="558" t="e">
        <f>#REF!+Q2330+R2330</f>
        <v>#REF!</v>
      </c>
      <c r="T2330" s="843">
        <f>SUBTOTAL(9,T2331:T2336)</f>
        <v>28841400</v>
      </c>
      <c r="U2330" s="843">
        <f t="shared" ref="U2330" si="2287">SUBTOTAL(9,U2331:U2336)</f>
        <v>12475050</v>
      </c>
      <c r="V2330" s="843">
        <f>SUBTOTAL(9,V2331:V2336)</f>
        <v>41316450</v>
      </c>
      <c r="W2330" s="843">
        <f>SUBTOTAL(9,W2331:W2336)</f>
        <v>38455200</v>
      </c>
      <c r="X2330" s="843">
        <f t="shared" ref="X2330" si="2288">SUBTOTAL(9,X2331:X2336)</f>
        <v>16633400</v>
      </c>
      <c r="Y2330" s="843">
        <f>SUBTOTAL(9,Y2331:Y2336)</f>
        <v>55088600</v>
      </c>
      <c r="Z2330" s="843">
        <f>SUBTOTAL(9,Z2331:Z2336)</f>
        <v>96405050</v>
      </c>
      <c r="AA2330" s="988"/>
    </row>
    <row r="2331" spans="1:27" s="363" customFormat="1" outlineLevel="2">
      <c r="A2331" s="172"/>
      <c r="B2331" s="172"/>
      <c r="C2331" s="189" t="s">
        <v>1534</v>
      </c>
      <c r="D2331" s="190"/>
      <c r="E2331" s="99"/>
      <c r="F2331" s="191"/>
      <c r="G2331" s="174"/>
      <c r="H2331" s="174"/>
      <c r="I2331" s="174"/>
      <c r="J2331" s="174">
        <f>SUBTOTAL(9,J2332:J2333)</f>
        <v>41773725</v>
      </c>
      <c r="K2331" s="174">
        <f t="shared" ref="K2331:L2331" si="2289">SUBTOTAL(9,K2332:K2333)</f>
        <v>16061150</v>
      </c>
      <c r="L2331" s="174">
        <f t="shared" si="2289"/>
        <v>57834875</v>
      </c>
      <c r="M2331" s="578">
        <f>'KL TTHT CV DOT 2'!P2330</f>
        <v>0</v>
      </c>
      <c r="N2331" s="578">
        <f>'KL TTHT CV DOT 2'!Q2330</f>
        <v>0</v>
      </c>
      <c r="O2331" s="578">
        <f t="shared" si="2248"/>
        <v>0</v>
      </c>
      <c r="P2331" s="558">
        <f t="shared" si="2271"/>
        <v>0</v>
      </c>
      <c r="Q2331" s="174"/>
      <c r="R2331" s="174"/>
      <c r="S2331" s="558" t="e">
        <f>#REF!+Q2331+R2331</f>
        <v>#REF!</v>
      </c>
      <c r="T2331" s="843">
        <f>SUBTOTAL(9,T2332:T2333)</f>
        <v>11139660</v>
      </c>
      <c r="U2331" s="843">
        <f t="shared" ref="U2331:V2331" si="2290">SUBTOTAL(9,U2332:U2333)</f>
        <v>4818345</v>
      </c>
      <c r="V2331" s="843">
        <f t="shared" si="2290"/>
        <v>15958005</v>
      </c>
      <c r="W2331" s="843">
        <f>SUBTOTAL(9,W2332:W2333)</f>
        <v>14852880</v>
      </c>
      <c r="X2331" s="843">
        <f t="shared" ref="X2331:Y2331" si="2291">SUBTOTAL(9,X2332:X2333)</f>
        <v>6424460</v>
      </c>
      <c r="Y2331" s="843">
        <f t="shared" si="2291"/>
        <v>21277340</v>
      </c>
      <c r="Z2331" s="843">
        <f t="shared" ref="Z2331" si="2292">SUBTOTAL(9,Z2332:Z2333)</f>
        <v>37235345</v>
      </c>
      <c r="AA2331" s="988"/>
    </row>
    <row r="2332" spans="1:27" s="11" customFormat="1" ht="17.25" customHeight="1" outlineLevel="2">
      <c r="A2332" s="192"/>
      <c r="B2332" s="192"/>
      <c r="C2332" s="193" t="s">
        <v>1530</v>
      </c>
      <c r="D2332" s="194">
        <v>340</v>
      </c>
      <c r="E2332" s="97">
        <v>421</v>
      </c>
      <c r="F2332" s="195" t="s">
        <v>624</v>
      </c>
      <c r="G2332" s="199">
        <v>88200</v>
      </c>
      <c r="H2332" s="199">
        <v>38150</v>
      </c>
      <c r="I2332" s="199">
        <f t="shared" ref="I2332" si="2293">SUM(G2332:H2332)</f>
        <v>126350</v>
      </c>
      <c r="J2332" s="199">
        <f t="shared" ref="J2332:J2333" si="2294">G2332*E2332</f>
        <v>37132200</v>
      </c>
      <c r="K2332" s="199">
        <f t="shared" ref="K2332:K2333" si="2295">H2332*E2332</f>
        <v>16061150</v>
      </c>
      <c r="L2332" s="199">
        <f t="shared" ref="L2332:L2333" si="2296">I2332*E2332</f>
        <v>53193350</v>
      </c>
      <c r="M2332" s="579">
        <f>'KL TTHT CV DOT 2'!P2331</f>
        <v>0.3</v>
      </c>
      <c r="N2332" s="579">
        <f>'KL TTHT CV DOT 2'!Q2331</f>
        <v>0.4</v>
      </c>
      <c r="O2332" s="579">
        <f t="shared" si="2248"/>
        <v>0.7</v>
      </c>
      <c r="P2332" s="889">
        <f t="shared" si="2271"/>
        <v>1.4</v>
      </c>
      <c r="Q2332" s="199"/>
      <c r="R2332" s="199"/>
      <c r="S2332" s="889" t="e">
        <f>#REF!+Q2332+R2332</f>
        <v>#REF!</v>
      </c>
      <c r="T2332" s="265">
        <f>M2332*J2332</f>
        <v>11139660</v>
      </c>
      <c r="U2332" s="265">
        <f>M2332*K2332</f>
        <v>4818345</v>
      </c>
      <c r="V2332" s="265">
        <f t="shared" si="2272"/>
        <v>15958005</v>
      </c>
      <c r="W2332" s="265">
        <f>J2332*N2332</f>
        <v>14852880</v>
      </c>
      <c r="X2332" s="265">
        <f>K2332*N2332</f>
        <v>6424460</v>
      </c>
      <c r="Y2332" s="265">
        <f t="shared" ref="Y2332:Y2333" si="2297">W2332+X2332</f>
        <v>21277340</v>
      </c>
      <c r="Z2332" s="265">
        <f>V2332+Y2332</f>
        <v>37235345</v>
      </c>
      <c r="AA2332" s="990"/>
    </row>
    <row r="2333" spans="1:27" s="11" customFormat="1" outlineLevel="2">
      <c r="A2333" s="192"/>
      <c r="B2333" s="192"/>
      <c r="C2333" s="193" t="s">
        <v>657</v>
      </c>
      <c r="D2333" s="194">
        <v>1</v>
      </c>
      <c r="E2333" s="97">
        <v>1</v>
      </c>
      <c r="F2333" s="195" t="s">
        <v>619</v>
      </c>
      <c r="G2333" s="199">
        <v>4641525</v>
      </c>
      <c r="H2333" s="199">
        <v>0</v>
      </c>
      <c r="I2333" s="199">
        <f t="shared" ref="I2333" si="2298">SUM(G2333:H2333)</f>
        <v>4641525</v>
      </c>
      <c r="J2333" s="199">
        <f t="shared" si="2294"/>
        <v>4641525</v>
      </c>
      <c r="K2333" s="199">
        <f t="shared" si="2295"/>
        <v>0</v>
      </c>
      <c r="L2333" s="199">
        <f t="shared" si="2296"/>
        <v>4641525</v>
      </c>
      <c r="M2333" s="579">
        <f>'KL TTHT CV DOT 2'!P2332</f>
        <v>0</v>
      </c>
      <c r="N2333" s="579">
        <f>'KL TTHT CV DOT 2'!Q2332</f>
        <v>0</v>
      </c>
      <c r="O2333" s="579">
        <f t="shared" si="2248"/>
        <v>0</v>
      </c>
      <c r="P2333" s="554">
        <f t="shared" si="2271"/>
        <v>0</v>
      </c>
      <c r="Q2333" s="199"/>
      <c r="R2333" s="199"/>
      <c r="S2333" s="554" t="e">
        <f>#REF!+Q2333+R2333</f>
        <v>#REF!</v>
      </c>
      <c r="T2333" s="265">
        <f>M2333*J2333</f>
        <v>0</v>
      </c>
      <c r="U2333" s="265">
        <f>M2333*K2333</f>
        <v>0</v>
      </c>
      <c r="V2333" s="265">
        <f t="shared" si="2272"/>
        <v>0</v>
      </c>
      <c r="W2333" s="265">
        <f>J2333*N2333</f>
        <v>0</v>
      </c>
      <c r="X2333" s="265">
        <f>K2333*N2333</f>
        <v>0</v>
      </c>
      <c r="Y2333" s="265">
        <f t="shared" si="2297"/>
        <v>0</v>
      </c>
      <c r="Z2333" s="265">
        <f>V2333+Y2333</f>
        <v>0</v>
      </c>
      <c r="AA2333" s="990"/>
    </row>
    <row r="2334" spans="1:27" s="363" customFormat="1" outlineLevel="2">
      <c r="A2334" s="172"/>
      <c r="B2334" s="172"/>
      <c r="C2334" s="189" t="s">
        <v>1529</v>
      </c>
      <c r="D2334" s="190"/>
      <c r="E2334" s="99"/>
      <c r="F2334" s="191"/>
      <c r="G2334" s="174"/>
      <c r="H2334" s="174"/>
      <c r="I2334" s="174"/>
      <c r="J2334" s="174">
        <f>SUBTOTAL(9,J2335:J2336)</f>
        <v>59005800</v>
      </c>
      <c r="K2334" s="174">
        <f>SUBTOTAL(9,K2335:K2336)</f>
        <v>25522350</v>
      </c>
      <c r="L2334" s="174">
        <f>SUBTOTAL(9,L2335:L2336)</f>
        <v>84528150</v>
      </c>
      <c r="M2334" s="578">
        <f>'KL TTHT CV DOT 2'!P2333</f>
        <v>0</v>
      </c>
      <c r="N2334" s="578">
        <f>'KL TTHT CV DOT 2'!Q2333</f>
        <v>0</v>
      </c>
      <c r="O2334" s="578">
        <f t="shared" si="2248"/>
        <v>0</v>
      </c>
      <c r="P2334" s="558">
        <f t="shared" si="2271"/>
        <v>0</v>
      </c>
      <c r="Q2334" s="174"/>
      <c r="R2334" s="174"/>
      <c r="S2334" s="558" t="e">
        <f>#REF!+Q2334+R2334</f>
        <v>#REF!</v>
      </c>
      <c r="T2334" s="843">
        <f t="shared" ref="T2334:Z2334" si="2299">SUBTOTAL(9,T2335:T2336)</f>
        <v>17701740</v>
      </c>
      <c r="U2334" s="843">
        <f t="shared" si="2299"/>
        <v>7656705</v>
      </c>
      <c r="V2334" s="843">
        <f t="shared" si="2299"/>
        <v>25358445</v>
      </c>
      <c r="W2334" s="843">
        <f t="shared" si="2299"/>
        <v>23602320</v>
      </c>
      <c r="X2334" s="843">
        <f t="shared" si="2299"/>
        <v>10208940</v>
      </c>
      <c r="Y2334" s="843">
        <f t="shared" si="2299"/>
        <v>33811260</v>
      </c>
      <c r="Z2334" s="843">
        <f t="shared" si="2299"/>
        <v>59169705</v>
      </c>
      <c r="AA2334" s="988"/>
    </row>
    <row r="2335" spans="1:27" s="11" customFormat="1" ht="17.25" customHeight="1" outlineLevel="2">
      <c r="A2335" s="192"/>
      <c r="B2335" s="192"/>
      <c r="C2335" s="193" t="s">
        <v>1530</v>
      </c>
      <c r="D2335" s="194">
        <v>848</v>
      </c>
      <c r="E2335" s="97">
        <v>669</v>
      </c>
      <c r="F2335" s="195" t="s">
        <v>624</v>
      </c>
      <c r="G2335" s="199">
        <v>88200</v>
      </c>
      <c r="H2335" s="199">
        <v>38150</v>
      </c>
      <c r="I2335" s="199">
        <f t="shared" ref="I2335" si="2300">SUM(G2335:H2335)</f>
        <v>126350</v>
      </c>
      <c r="J2335" s="199">
        <f t="shared" ref="J2335" si="2301">G2335*E2335</f>
        <v>59005800</v>
      </c>
      <c r="K2335" s="199">
        <f t="shared" ref="K2335" si="2302">H2335*E2335</f>
        <v>25522350</v>
      </c>
      <c r="L2335" s="199">
        <f t="shared" ref="L2335" si="2303">I2335*E2335</f>
        <v>84528150</v>
      </c>
      <c r="M2335" s="579">
        <f>'KL TTHT CV DOT 2'!P2334</f>
        <v>0.3</v>
      </c>
      <c r="N2335" s="579">
        <f>'KL TTHT CV DOT 2'!Q2334</f>
        <v>0.4</v>
      </c>
      <c r="O2335" s="579">
        <f t="shared" si="2248"/>
        <v>0.7</v>
      </c>
      <c r="P2335" s="889">
        <f t="shared" si="2271"/>
        <v>1.4</v>
      </c>
      <c r="Q2335" s="199"/>
      <c r="R2335" s="199"/>
      <c r="S2335" s="889" t="e">
        <f>#REF!+Q2335+R2335</f>
        <v>#REF!</v>
      </c>
      <c r="T2335" s="265">
        <f>M2335*J2335</f>
        <v>17701740</v>
      </c>
      <c r="U2335" s="265">
        <f>M2335*K2335</f>
        <v>7656705</v>
      </c>
      <c r="V2335" s="265">
        <f t="shared" si="2272"/>
        <v>25358445</v>
      </c>
      <c r="W2335" s="265">
        <f>J2335*N2335</f>
        <v>23602320</v>
      </c>
      <c r="X2335" s="265">
        <f>K2335*N2335</f>
        <v>10208940</v>
      </c>
      <c r="Y2335" s="265">
        <f t="shared" ref="Y2335:Y2336" si="2304">W2335+X2335</f>
        <v>33811260</v>
      </c>
      <c r="Z2335" s="265">
        <f>V2335+Y2335</f>
        <v>59169705</v>
      </c>
      <c r="AA2335" s="990"/>
    </row>
    <row r="2336" spans="1:27" outlineLevel="1">
      <c r="A2336" s="146"/>
      <c r="B2336" s="146"/>
      <c r="C2336" s="147"/>
      <c r="D2336" s="99"/>
      <c r="E2336" s="99"/>
      <c r="F2336" s="148"/>
      <c r="G2336" s="82"/>
      <c r="H2336" s="82"/>
      <c r="I2336" s="82"/>
      <c r="J2336" s="82"/>
      <c r="K2336" s="82"/>
      <c r="L2336" s="62"/>
      <c r="M2336" s="574">
        <f>'KL TTHT CV DOT 2'!P2335</f>
        <v>0</v>
      </c>
      <c r="N2336" s="574">
        <f>'KL TTHT CV DOT 2'!Q2335</f>
        <v>0</v>
      </c>
      <c r="O2336" s="574">
        <f t="shared" si="2248"/>
        <v>0</v>
      </c>
      <c r="P2336" s="550">
        <f t="shared" si="2271"/>
        <v>0</v>
      </c>
      <c r="Q2336" s="62"/>
      <c r="R2336" s="62"/>
      <c r="S2336" s="550" t="e">
        <f>#REF!+Q2336+R2336</f>
        <v>#REF!</v>
      </c>
      <c r="T2336" s="255">
        <f>M2336*J2336</f>
        <v>0</v>
      </c>
      <c r="U2336" s="255">
        <f>M2336*K2336</f>
        <v>0</v>
      </c>
      <c r="V2336" s="255">
        <f t="shared" si="2272"/>
        <v>0</v>
      </c>
      <c r="W2336" s="255">
        <f>J2336*N2336</f>
        <v>0</v>
      </c>
      <c r="X2336" s="255">
        <f>K2336*N2336</f>
        <v>0</v>
      </c>
      <c r="Y2336" s="255">
        <f t="shared" si="2304"/>
        <v>0</v>
      </c>
      <c r="Z2336" s="255">
        <f>V2336+Y2336</f>
        <v>0</v>
      </c>
      <c r="AA2336" s="990"/>
    </row>
    <row r="2337" spans="1:27" ht="15.6">
      <c r="A2337" s="647"/>
      <c r="B2337" s="647"/>
      <c r="C2337" s="652" t="s">
        <v>1678</v>
      </c>
      <c r="D2337" s="648"/>
      <c r="E2337" s="648"/>
      <c r="F2337" s="649"/>
      <c r="G2337" s="650"/>
      <c r="H2337" s="650"/>
      <c r="I2337" s="650"/>
      <c r="J2337" s="650"/>
      <c r="K2337" s="650"/>
      <c r="L2337" s="653">
        <f>SUBTOTAL(9,L2338:L2358)</f>
        <v>229689172.31781819</v>
      </c>
      <c r="M2337" s="651">
        <f>'KL TTHT CV DOT 2'!P2336</f>
        <v>0</v>
      </c>
      <c r="N2337" s="1016">
        <f>'KL TTHT CV DOT 2'!Q2336</f>
        <v>0</v>
      </c>
      <c r="O2337" s="1016">
        <f t="shared" si="2248"/>
        <v>0</v>
      </c>
      <c r="P2337" s="651">
        <f t="shared" si="2271"/>
        <v>0</v>
      </c>
      <c r="Q2337" s="651"/>
      <c r="R2337" s="651"/>
      <c r="S2337" s="651" t="e">
        <f>#REF!+Q2337+R2337</f>
        <v>#REF!</v>
      </c>
      <c r="T2337" s="840"/>
      <c r="U2337" s="840"/>
      <c r="V2337" s="863">
        <f>SUBTOTAL(9,V2338:V2358)</f>
        <v>0</v>
      </c>
      <c r="W2337" s="840"/>
      <c r="X2337" s="840"/>
      <c r="Y2337" s="863">
        <f>SUBTOTAL(9,Y2338:Y2358)</f>
        <v>0</v>
      </c>
      <c r="Z2337" s="863">
        <f>SUBTOTAL(9,Z2338:Z2358)</f>
        <v>0</v>
      </c>
      <c r="AA2337" s="999"/>
    </row>
    <row r="2338" spans="1:27" ht="15.6">
      <c r="A2338" s="141" t="s">
        <v>39</v>
      </c>
      <c r="B2338" s="141"/>
      <c r="C2338" s="142" t="s">
        <v>40</v>
      </c>
      <c r="D2338" s="117"/>
      <c r="E2338" s="117"/>
      <c r="F2338" s="143"/>
      <c r="G2338" s="68"/>
      <c r="H2338" s="68"/>
      <c r="I2338" s="68"/>
      <c r="J2338" s="68">
        <f>SUBTOTAL(9,J2339:J2359)</f>
        <v>225500372.31781819</v>
      </c>
      <c r="K2338" s="68">
        <f>SUBTOTAL(9,K2339:K2359)</f>
        <v>4188800</v>
      </c>
      <c r="L2338" s="68">
        <f>SUBTOTAL(9,L2339:L2359)</f>
        <v>229689172.31781819</v>
      </c>
      <c r="M2338" s="68">
        <f>'KL TTHT CV DOT 2'!P2337</f>
        <v>0</v>
      </c>
      <c r="N2338" s="580">
        <f>'KL TTHT CV DOT 2'!Q2337</f>
        <v>0</v>
      </c>
      <c r="O2338" s="580">
        <f t="shared" si="2248"/>
        <v>0</v>
      </c>
      <c r="P2338" s="886">
        <f t="shared" si="2271"/>
        <v>0</v>
      </c>
      <c r="Q2338" s="68"/>
      <c r="R2338" s="68"/>
      <c r="S2338" s="886" t="e">
        <f>#REF!+Q2338+R2338</f>
        <v>#REF!</v>
      </c>
      <c r="T2338" s="256">
        <f>SUBTOTAL(9,T2339:T2359)</f>
        <v>0</v>
      </c>
      <c r="U2338" s="256">
        <f>SUBTOTAL(9,U2339:U2359)</f>
        <v>0</v>
      </c>
      <c r="V2338" s="256">
        <f>SUBTOTAL(9,V2339:V2359)</f>
        <v>0</v>
      </c>
      <c r="W2338" s="256">
        <f>SUBTOTAL(9,W2339:W2359)</f>
        <v>0</v>
      </c>
      <c r="X2338" s="256">
        <f>SUBTOTAL(9,X2339:X2359)</f>
        <v>0</v>
      </c>
      <c r="Y2338" s="256">
        <f>SUBTOTAL(9,Y2339:Y2359)</f>
        <v>0</v>
      </c>
      <c r="Z2338" s="256">
        <f>SUBTOTAL(9,Z2339:Z2359)</f>
        <v>0</v>
      </c>
      <c r="AA2338" s="999"/>
    </row>
    <row r="2339" spans="1:27">
      <c r="A2339" s="146"/>
      <c r="B2339" s="146"/>
      <c r="C2339" s="147"/>
      <c r="D2339" s="99"/>
      <c r="E2339" s="99"/>
      <c r="F2339" s="148"/>
      <c r="G2339" s="82"/>
      <c r="H2339" s="82"/>
      <c r="I2339" s="82"/>
      <c r="J2339" s="82"/>
      <c r="K2339" s="82"/>
      <c r="L2339" s="62"/>
      <c r="M2339" s="62">
        <f>'KL TTHT CV DOT 2'!P2338</f>
        <v>0</v>
      </c>
      <c r="N2339" s="574">
        <f>'KL TTHT CV DOT 2'!Q2338</f>
        <v>0</v>
      </c>
      <c r="O2339" s="574">
        <f t="shared" si="2248"/>
        <v>0</v>
      </c>
      <c r="P2339" s="550">
        <f t="shared" si="2271"/>
        <v>0</v>
      </c>
      <c r="Q2339" s="62"/>
      <c r="R2339" s="62"/>
      <c r="S2339" s="550" t="e">
        <f>#REF!+Q2339+R2339</f>
        <v>#REF!</v>
      </c>
      <c r="T2339" s="255">
        <f>M2339*J2339</f>
        <v>0</v>
      </c>
      <c r="U2339" s="255">
        <f>M2339*K2339</f>
        <v>0</v>
      </c>
      <c r="V2339" s="255">
        <f t="shared" si="2272"/>
        <v>0</v>
      </c>
      <c r="W2339" s="255">
        <f>J2339*N2339</f>
        <v>0</v>
      </c>
      <c r="X2339" s="255">
        <f>K2339*N2339</f>
        <v>0</v>
      </c>
      <c r="Y2339" s="255">
        <f t="shared" ref="Y2339" si="2305">W2339+X2339</f>
        <v>0</v>
      </c>
      <c r="Z2339" s="255">
        <f>V2339+Y2339</f>
        <v>0</v>
      </c>
      <c r="AA2339" s="990"/>
    </row>
    <row r="2340" spans="1:27" outlineLevel="1">
      <c r="A2340" s="149" t="s">
        <v>288</v>
      </c>
      <c r="B2340" s="149"/>
      <c r="C2340" s="150" t="s">
        <v>176</v>
      </c>
      <c r="D2340" s="100"/>
      <c r="E2340" s="100"/>
      <c r="F2340" s="151"/>
      <c r="G2340" s="75"/>
      <c r="H2340" s="75"/>
      <c r="I2340" s="75"/>
      <c r="J2340" s="75">
        <f>SUBTOTAL(9,J2341:J2358)</f>
        <v>225500372.31781819</v>
      </c>
      <c r="K2340" s="75">
        <f>SUBTOTAL(9,K2341:K2358)</f>
        <v>4188800</v>
      </c>
      <c r="L2340" s="75">
        <f>SUBTOTAL(9,L2341:L2358)</f>
        <v>229689172.31781819</v>
      </c>
      <c r="M2340" s="75">
        <f>'KL TTHT CV DOT 2'!P2339</f>
        <v>0</v>
      </c>
      <c r="N2340" s="571">
        <f>'KL TTHT CV DOT 2'!Q2339</f>
        <v>0</v>
      </c>
      <c r="O2340" s="571">
        <f t="shared" si="2248"/>
        <v>0</v>
      </c>
      <c r="P2340" s="555">
        <f t="shared" si="2271"/>
        <v>0</v>
      </c>
      <c r="Q2340" s="75"/>
      <c r="R2340" s="75"/>
      <c r="S2340" s="555" t="e">
        <f>#REF!+Q2340+R2340</f>
        <v>#REF!</v>
      </c>
      <c r="T2340" s="259">
        <f t="shared" ref="T2340:Z2340" si="2306">SUBTOTAL(9,T2341:T2358)</f>
        <v>0</v>
      </c>
      <c r="U2340" s="259">
        <f t="shared" si="2306"/>
        <v>0</v>
      </c>
      <c r="V2340" s="259">
        <f t="shared" si="2306"/>
        <v>0</v>
      </c>
      <c r="W2340" s="259">
        <f t="shared" si="2306"/>
        <v>0</v>
      </c>
      <c r="X2340" s="259">
        <f t="shared" si="2306"/>
        <v>0</v>
      </c>
      <c r="Y2340" s="259">
        <f t="shared" si="2306"/>
        <v>0</v>
      </c>
      <c r="Z2340" s="259">
        <f t="shared" si="2306"/>
        <v>0</v>
      </c>
      <c r="AA2340" s="988"/>
    </row>
    <row r="2341" spans="1:27" outlineLevel="2">
      <c r="A2341" s="137" t="s">
        <v>293</v>
      </c>
      <c r="B2341" s="137"/>
      <c r="C2341" s="138" t="s">
        <v>294</v>
      </c>
      <c r="D2341" s="94">
        <v>1</v>
      </c>
      <c r="E2341" s="94">
        <v>1</v>
      </c>
      <c r="F2341" s="139" t="s">
        <v>10</v>
      </c>
      <c r="G2341" s="71"/>
      <c r="H2341" s="71"/>
      <c r="I2341" s="71"/>
      <c r="J2341" s="82">
        <f>SUBTOTAL(9,J2342:J2358)</f>
        <v>225500372.31781819</v>
      </c>
      <c r="K2341" s="82">
        <f>SUBTOTAL(9,K2342:K2358)</f>
        <v>4188800</v>
      </c>
      <c r="L2341" s="82">
        <f>SUBTOTAL(9,L2342:L2358)</f>
        <v>229689172.31781819</v>
      </c>
      <c r="M2341" s="82">
        <f>'KL TTHT CV DOT 2'!P2340</f>
        <v>0</v>
      </c>
      <c r="N2341" s="576">
        <f>'KL TTHT CV DOT 2'!Q2340</f>
        <v>0</v>
      </c>
      <c r="O2341" s="576">
        <f t="shared" si="2248"/>
        <v>0</v>
      </c>
      <c r="P2341" s="553">
        <f t="shared" si="2271"/>
        <v>0</v>
      </c>
      <c r="Q2341" s="82"/>
      <c r="R2341" s="82"/>
      <c r="S2341" s="553" t="e">
        <f>#REF!+Q2341+R2341</f>
        <v>#REF!</v>
      </c>
      <c r="T2341" s="266">
        <f t="shared" ref="T2341:Z2341" si="2307">SUBTOTAL(9,T2342:T2358)</f>
        <v>0</v>
      </c>
      <c r="U2341" s="266">
        <f t="shared" si="2307"/>
        <v>0</v>
      </c>
      <c r="V2341" s="266">
        <f t="shared" si="2307"/>
        <v>0</v>
      </c>
      <c r="W2341" s="266">
        <f t="shared" si="2307"/>
        <v>0</v>
      </c>
      <c r="X2341" s="266">
        <f t="shared" si="2307"/>
        <v>0</v>
      </c>
      <c r="Y2341" s="266">
        <f t="shared" si="2307"/>
        <v>0</v>
      </c>
      <c r="Z2341" s="266">
        <f t="shared" si="2307"/>
        <v>0</v>
      </c>
      <c r="AA2341" s="988"/>
    </row>
    <row r="2342" spans="1:27" s="11" customFormat="1" outlineLevel="3">
      <c r="A2342" s="192"/>
      <c r="B2342" s="192"/>
      <c r="C2342" s="189" t="s">
        <v>1342</v>
      </c>
      <c r="D2342" s="194">
        <v>0</v>
      </c>
      <c r="E2342" s="194">
        <v>0</v>
      </c>
      <c r="F2342" s="195" t="s">
        <v>624</v>
      </c>
      <c r="G2342" s="199"/>
      <c r="H2342" s="199"/>
      <c r="I2342" s="199">
        <f t="shared" ref="I2342" si="2308">SUM(G2342:H2342)</f>
        <v>0</v>
      </c>
      <c r="J2342" s="174">
        <f>SUBTOTAL(9,J2343:J2348)</f>
        <v>107848004.15200001</v>
      </c>
      <c r="K2342" s="174">
        <f>SUBTOTAL(9,K2343:K2348)</f>
        <v>2094400</v>
      </c>
      <c r="L2342" s="174">
        <f>SUBTOTAL(9,L2343:L2348)</f>
        <v>109942404.15200001</v>
      </c>
      <c r="M2342" s="174">
        <f>'KL TTHT CV DOT 2'!P2341</f>
        <v>0</v>
      </c>
      <c r="N2342" s="578">
        <f>'KL TTHT CV DOT 2'!Q2341</f>
        <v>0</v>
      </c>
      <c r="O2342" s="578">
        <f t="shared" si="2248"/>
        <v>0</v>
      </c>
      <c r="P2342" s="558">
        <f t="shared" si="2271"/>
        <v>0</v>
      </c>
      <c r="Q2342" s="174"/>
      <c r="R2342" s="174"/>
      <c r="S2342" s="558" t="e">
        <f>#REF!+Q2342+R2342</f>
        <v>#REF!</v>
      </c>
      <c r="T2342" s="843">
        <f t="shared" ref="T2342:Z2342" si="2309">SUBTOTAL(9,T2343:T2348)</f>
        <v>0</v>
      </c>
      <c r="U2342" s="843">
        <f t="shared" si="2309"/>
        <v>0</v>
      </c>
      <c r="V2342" s="843">
        <f t="shared" si="2309"/>
        <v>0</v>
      </c>
      <c r="W2342" s="843">
        <f t="shared" si="2309"/>
        <v>0</v>
      </c>
      <c r="X2342" s="843">
        <f t="shared" si="2309"/>
        <v>0</v>
      </c>
      <c r="Y2342" s="843">
        <f t="shared" si="2309"/>
        <v>0</v>
      </c>
      <c r="Z2342" s="843">
        <f t="shared" si="2309"/>
        <v>0</v>
      </c>
      <c r="AA2342" s="988"/>
    </row>
    <row r="2343" spans="1:27" s="11" customFormat="1" outlineLevel="3">
      <c r="A2343" s="192"/>
      <c r="B2343" s="192"/>
      <c r="C2343" s="189" t="s">
        <v>1434</v>
      </c>
      <c r="D2343" s="194"/>
      <c r="E2343" s="194"/>
      <c r="F2343" s="195"/>
      <c r="G2343" s="199"/>
      <c r="H2343" s="199"/>
      <c r="I2343" s="199"/>
      <c r="J2343" s="174">
        <f>SUBTOTAL(9,J2344:J2348)</f>
        <v>107848004.15200001</v>
      </c>
      <c r="K2343" s="174">
        <f t="shared" ref="K2343:L2343" si="2310">SUBTOTAL(9,K2344:K2348)</f>
        <v>2094400</v>
      </c>
      <c r="L2343" s="174">
        <f t="shared" si="2310"/>
        <v>109942404.15200001</v>
      </c>
      <c r="M2343" s="174">
        <f>'KL TTHT CV DOT 2'!P2342</f>
        <v>0</v>
      </c>
      <c r="N2343" s="578">
        <f>'KL TTHT CV DOT 2'!Q2342</f>
        <v>0</v>
      </c>
      <c r="O2343" s="578">
        <f t="shared" si="2248"/>
        <v>0</v>
      </c>
      <c r="P2343" s="558">
        <f t="shared" si="2271"/>
        <v>0</v>
      </c>
      <c r="Q2343" s="174"/>
      <c r="R2343" s="174"/>
      <c r="S2343" s="558" t="e">
        <f>#REF!+Q2343+R2343</f>
        <v>#REF!</v>
      </c>
      <c r="T2343" s="843">
        <f>SUBTOTAL(9,T2344:T2348)</f>
        <v>0</v>
      </c>
      <c r="U2343" s="843">
        <f t="shared" ref="U2343:V2343" si="2311">SUBTOTAL(9,U2344:U2348)</f>
        <v>0</v>
      </c>
      <c r="V2343" s="843">
        <f t="shared" si="2311"/>
        <v>0</v>
      </c>
      <c r="W2343" s="843">
        <f>SUBTOTAL(9,W2344:W2348)</f>
        <v>0</v>
      </c>
      <c r="X2343" s="843">
        <f t="shared" ref="X2343:Y2343" si="2312">SUBTOTAL(9,X2344:X2348)</f>
        <v>0</v>
      </c>
      <c r="Y2343" s="843">
        <f t="shared" si="2312"/>
        <v>0</v>
      </c>
      <c r="Z2343" s="843">
        <f t="shared" ref="Z2343" si="2313">SUBTOTAL(9,Z2344:Z2348)</f>
        <v>0</v>
      </c>
      <c r="AA2343" s="988"/>
    </row>
    <row r="2344" spans="1:27" s="11" customFormat="1" outlineLevel="3">
      <c r="A2344" s="192"/>
      <c r="B2344" s="192"/>
      <c r="C2344" s="193" t="s">
        <v>1435</v>
      </c>
      <c r="D2344" s="194">
        <v>2</v>
      </c>
      <c r="E2344" s="194">
        <v>2</v>
      </c>
      <c r="F2344" s="195" t="s">
        <v>660</v>
      </c>
      <c r="G2344" s="199">
        <v>20093299.732000005</v>
      </c>
      <c r="H2344" s="199">
        <v>224000.00000000003</v>
      </c>
      <c r="I2344" s="199">
        <f t="shared" ref="I2344:I2348" si="2314">SUM(G2344:H2344)</f>
        <v>20317299.732000005</v>
      </c>
      <c r="J2344" s="199">
        <f t="shared" ref="J2344:J2349" si="2315">G2344*E2344</f>
        <v>40186599.464000009</v>
      </c>
      <c r="K2344" s="199">
        <f t="shared" ref="K2344:K2349" si="2316">H2344*E2344</f>
        <v>448000.00000000006</v>
      </c>
      <c r="L2344" s="199">
        <f t="shared" ref="L2344:L2349" si="2317">I2344*E2344</f>
        <v>40634599.464000009</v>
      </c>
      <c r="M2344" s="199">
        <f>'KL TTHT CV DOT 2'!P2343</f>
        <v>0</v>
      </c>
      <c r="N2344" s="579">
        <f>'KL TTHT CV DOT 2'!Q2343</f>
        <v>0</v>
      </c>
      <c r="O2344" s="579">
        <f t="shared" si="2248"/>
        <v>0</v>
      </c>
      <c r="P2344" s="554">
        <f t="shared" si="2271"/>
        <v>0</v>
      </c>
      <c r="Q2344" s="199"/>
      <c r="R2344" s="199"/>
      <c r="S2344" s="554" t="e">
        <f>#REF!+Q2344+R2344</f>
        <v>#REF!</v>
      </c>
      <c r="T2344" s="265">
        <f t="shared" ref="T2344:T2349" si="2318">M2344*J2344</f>
        <v>0</v>
      </c>
      <c r="U2344" s="265">
        <f t="shared" ref="U2344:U2349" si="2319">M2344*K2344</f>
        <v>0</v>
      </c>
      <c r="V2344" s="265">
        <f t="shared" si="2272"/>
        <v>0</v>
      </c>
      <c r="W2344" s="265">
        <f t="shared" ref="W2344:W2349" si="2320">J2344*N2344</f>
        <v>0</v>
      </c>
      <c r="X2344" s="265">
        <f t="shared" ref="X2344:X2349" si="2321">K2344*N2344</f>
        <v>0</v>
      </c>
      <c r="Y2344" s="265">
        <f t="shared" ref="Y2344:Y2349" si="2322">W2344+X2344</f>
        <v>0</v>
      </c>
      <c r="Z2344" s="265">
        <f t="shared" ref="Z2344:Z2349" si="2323">V2344+Y2344</f>
        <v>0</v>
      </c>
      <c r="AA2344" s="990"/>
    </row>
    <row r="2345" spans="1:27" s="11" customFormat="1" ht="26.4" outlineLevel="3">
      <c r="A2345" s="192"/>
      <c r="B2345" s="192"/>
      <c r="C2345" s="193" t="s">
        <v>1437</v>
      </c>
      <c r="D2345" s="194">
        <v>2</v>
      </c>
      <c r="E2345" s="194">
        <v>2</v>
      </c>
      <c r="F2345" s="195" t="s">
        <v>660</v>
      </c>
      <c r="G2345" s="199">
        <v>3486000.21</v>
      </c>
      <c r="H2345" s="199">
        <v>280000</v>
      </c>
      <c r="I2345" s="199">
        <f t="shared" si="2314"/>
        <v>3766000.21</v>
      </c>
      <c r="J2345" s="199">
        <f t="shared" si="2315"/>
        <v>6972000.4199999999</v>
      </c>
      <c r="K2345" s="199">
        <f t="shared" si="2316"/>
        <v>560000</v>
      </c>
      <c r="L2345" s="199">
        <f t="shared" si="2317"/>
        <v>7532000.4199999999</v>
      </c>
      <c r="M2345" s="199">
        <f>'KL TTHT CV DOT 2'!P2344</f>
        <v>0</v>
      </c>
      <c r="N2345" s="579">
        <f>'KL TTHT CV DOT 2'!Q2344</f>
        <v>0</v>
      </c>
      <c r="O2345" s="579">
        <f t="shared" si="2248"/>
        <v>0</v>
      </c>
      <c r="P2345" s="554">
        <f t="shared" si="2271"/>
        <v>0</v>
      </c>
      <c r="Q2345" s="199"/>
      <c r="R2345" s="199"/>
      <c r="S2345" s="554" t="e">
        <f>#REF!+Q2345+R2345</f>
        <v>#REF!</v>
      </c>
      <c r="T2345" s="265">
        <f t="shared" si="2318"/>
        <v>0</v>
      </c>
      <c r="U2345" s="265">
        <f t="shared" si="2319"/>
        <v>0</v>
      </c>
      <c r="V2345" s="265">
        <f t="shared" si="2272"/>
        <v>0</v>
      </c>
      <c r="W2345" s="265">
        <f t="shared" si="2320"/>
        <v>0</v>
      </c>
      <c r="X2345" s="265">
        <f t="shared" si="2321"/>
        <v>0</v>
      </c>
      <c r="Y2345" s="265">
        <f t="shared" si="2322"/>
        <v>0</v>
      </c>
      <c r="Z2345" s="265">
        <f t="shared" si="2323"/>
        <v>0</v>
      </c>
      <c r="AA2345" s="990"/>
    </row>
    <row r="2346" spans="1:27" s="11" customFormat="1" outlineLevel="3">
      <c r="A2346" s="192"/>
      <c r="B2346" s="192"/>
      <c r="C2346" s="193" t="s">
        <v>1439</v>
      </c>
      <c r="D2346" s="194">
        <v>2</v>
      </c>
      <c r="E2346" s="194">
        <v>2</v>
      </c>
      <c r="F2346" s="195" t="s">
        <v>660</v>
      </c>
      <c r="G2346" s="199">
        <v>15336300.067000002</v>
      </c>
      <c r="H2346" s="199">
        <v>168000.00000000003</v>
      </c>
      <c r="I2346" s="199">
        <f t="shared" si="2314"/>
        <v>15504300.067000002</v>
      </c>
      <c r="J2346" s="199">
        <f t="shared" si="2315"/>
        <v>30672600.134000003</v>
      </c>
      <c r="K2346" s="199">
        <f t="shared" si="2316"/>
        <v>336000.00000000006</v>
      </c>
      <c r="L2346" s="199">
        <f t="shared" si="2317"/>
        <v>31008600.134000003</v>
      </c>
      <c r="M2346" s="199">
        <f>'KL TTHT CV DOT 2'!P2345</f>
        <v>0</v>
      </c>
      <c r="N2346" s="579">
        <f>'KL TTHT CV DOT 2'!Q2345</f>
        <v>0</v>
      </c>
      <c r="O2346" s="579">
        <f t="shared" si="2248"/>
        <v>0</v>
      </c>
      <c r="P2346" s="554">
        <f t="shared" si="2271"/>
        <v>0</v>
      </c>
      <c r="Q2346" s="199"/>
      <c r="R2346" s="199"/>
      <c r="S2346" s="554" t="e">
        <f>#REF!+Q2346+R2346</f>
        <v>#REF!</v>
      </c>
      <c r="T2346" s="265">
        <f t="shared" si="2318"/>
        <v>0</v>
      </c>
      <c r="U2346" s="265">
        <f t="shared" si="2319"/>
        <v>0</v>
      </c>
      <c r="V2346" s="265">
        <f t="shared" si="2272"/>
        <v>0</v>
      </c>
      <c r="W2346" s="265">
        <f t="shared" si="2320"/>
        <v>0</v>
      </c>
      <c r="X2346" s="265">
        <f t="shared" si="2321"/>
        <v>0</v>
      </c>
      <c r="Y2346" s="265">
        <f t="shared" si="2322"/>
        <v>0</v>
      </c>
      <c r="Z2346" s="265">
        <f t="shared" si="2323"/>
        <v>0</v>
      </c>
      <c r="AA2346" s="990"/>
    </row>
    <row r="2347" spans="1:27" s="11" customFormat="1" outlineLevel="3">
      <c r="A2347" s="192"/>
      <c r="B2347" s="192"/>
      <c r="C2347" s="193" t="s">
        <v>1441</v>
      </c>
      <c r="D2347" s="194">
        <v>2</v>
      </c>
      <c r="E2347" s="194">
        <v>2</v>
      </c>
      <c r="F2347" s="195" t="s">
        <v>660</v>
      </c>
      <c r="G2347" s="199">
        <v>2807300.0670000003</v>
      </c>
      <c r="H2347" s="199">
        <v>95200.000000000015</v>
      </c>
      <c r="I2347" s="199">
        <f t="shared" si="2314"/>
        <v>2902500.0670000003</v>
      </c>
      <c r="J2347" s="199">
        <f t="shared" si="2315"/>
        <v>5614600.1340000005</v>
      </c>
      <c r="K2347" s="199">
        <f t="shared" si="2316"/>
        <v>190400.00000000003</v>
      </c>
      <c r="L2347" s="199">
        <f t="shared" si="2317"/>
        <v>5805000.1340000005</v>
      </c>
      <c r="M2347" s="199">
        <f>'KL TTHT CV DOT 2'!P2346</f>
        <v>0</v>
      </c>
      <c r="N2347" s="579">
        <f>'KL TTHT CV DOT 2'!Q2346</f>
        <v>0</v>
      </c>
      <c r="O2347" s="579">
        <f t="shared" si="2248"/>
        <v>0</v>
      </c>
      <c r="P2347" s="554">
        <f t="shared" si="2271"/>
        <v>0</v>
      </c>
      <c r="Q2347" s="199"/>
      <c r="R2347" s="199"/>
      <c r="S2347" s="554" t="e">
        <f>#REF!+Q2347+R2347</f>
        <v>#REF!</v>
      </c>
      <c r="T2347" s="265">
        <f t="shared" si="2318"/>
        <v>0</v>
      </c>
      <c r="U2347" s="265">
        <f t="shared" si="2319"/>
        <v>0</v>
      </c>
      <c r="V2347" s="265">
        <f t="shared" si="2272"/>
        <v>0</v>
      </c>
      <c r="W2347" s="265">
        <f t="shared" si="2320"/>
        <v>0</v>
      </c>
      <c r="X2347" s="265">
        <f t="shared" si="2321"/>
        <v>0</v>
      </c>
      <c r="Y2347" s="265">
        <f t="shared" si="2322"/>
        <v>0</v>
      </c>
      <c r="Z2347" s="265">
        <f t="shared" si="2323"/>
        <v>0</v>
      </c>
      <c r="AA2347" s="990"/>
    </row>
    <row r="2348" spans="1:27" s="11" customFormat="1" outlineLevel="3">
      <c r="A2348" s="192"/>
      <c r="B2348" s="192"/>
      <c r="C2348" s="193" t="s">
        <v>1443</v>
      </c>
      <c r="D2348" s="194">
        <v>4</v>
      </c>
      <c r="E2348" s="194">
        <v>4</v>
      </c>
      <c r="F2348" s="195" t="s">
        <v>660</v>
      </c>
      <c r="G2348" s="199">
        <v>6100550.9999999981</v>
      </c>
      <c r="H2348" s="199">
        <v>140000</v>
      </c>
      <c r="I2348" s="199">
        <f t="shared" si="2314"/>
        <v>6240550.9999999981</v>
      </c>
      <c r="J2348" s="199">
        <f t="shared" si="2315"/>
        <v>24402203.999999993</v>
      </c>
      <c r="K2348" s="199">
        <f t="shared" si="2316"/>
        <v>560000</v>
      </c>
      <c r="L2348" s="199">
        <f t="shared" si="2317"/>
        <v>24962203.999999993</v>
      </c>
      <c r="M2348" s="199">
        <f>'KL TTHT CV DOT 2'!P2347</f>
        <v>0</v>
      </c>
      <c r="N2348" s="579">
        <f>'KL TTHT CV DOT 2'!Q2347</f>
        <v>0</v>
      </c>
      <c r="O2348" s="579">
        <f t="shared" si="2248"/>
        <v>0</v>
      </c>
      <c r="P2348" s="554">
        <f t="shared" si="2271"/>
        <v>0</v>
      </c>
      <c r="Q2348" s="199"/>
      <c r="R2348" s="199"/>
      <c r="S2348" s="554" t="e">
        <f>#REF!+Q2348+R2348</f>
        <v>#REF!</v>
      </c>
      <c r="T2348" s="265">
        <f t="shared" si="2318"/>
        <v>0</v>
      </c>
      <c r="U2348" s="265">
        <f t="shared" si="2319"/>
        <v>0</v>
      </c>
      <c r="V2348" s="265">
        <f t="shared" si="2272"/>
        <v>0</v>
      </c>
      <c r="W2348" s="265">
        <f t="shared" si="2320"/>
        <v>0</v>
      </c>
      <c r="X2348" s="265">
        <f t="shared" si="2321"/>
        <v>0</v>
      </c>
      <c r="Y2348" s="265">
        <f t="shared" si="2322"/>
        <v>0</v>
      </c>
      <c r="Z2348" s="265">
        <f t="shared" si="2323"/>
        <v>0</v>
      </c>
      <c r="AA2348" s="990"/>
    </row>
    <row r="2349" spans="1:27" s="11" customFormat="1" outlineLevel="3">
      <c r="A2349" s="192"/>
      <c r="B2349" s="192"/>
      <c r="C2349" s="193" t="s">
        <v>657</v>
      </c>
      <c r="D2349" s="194">
        <v>1</v>
      </c>
      <c r="E2349" s="194">
        <v>1</v>
      </c>
      <c r="F2349" s="195" t="s">
        <v>619</v>
      </c>
      <c r="G2349" s="199">
        <v>4902182.0069090901</v>
      </c>
      <c r="H2349" s="199">
        <v>0</v>
      </c>
      <c r="I2349" s="199">
        <f t="shared" ref="I2349" si="2324">SUM(G2349:H2349)</f>
        <v>4902182.0069090901</v>
      </c>
      <c r="J2349" s="199">
        <f t="shared" si="2315"/>
        <v>4902182.0069090901</v>
      </c>
      <c r="K2349" s="199">
        <f t="shared" si="2316"/>
        <v>0</v>
      </c>
      <c r="L2349" s="199">
        <f t="shared" si="2317"/>
        <v>4902182.0069090901</v>
      </c>
      <c r="M2349" s="199">
        <f>'KL TTHT CV DOT 2'!P2348</f>
        <v>0</v>
      </c>
      <c r="N2349" s="579">
        <f>'KL TTHT CV DOT 2'!Q2348</f>
        <v>0</v>
      </c>
      <c r="O2349" s="579">
        <f t="shared" si="2248"/>
        <v>0</v>
      </c>
      <c r="P2349" s="554">
        <f t="shared" si="2271"/>
        <v>0</v>
      </c>
      <c r="Q2349" s="199"/>
      <c r="R2349" s="199"/>
      <c r="S2349" s="554" t="e">
        <f>#REF!+Q2349+R2349</f>
        <v>#REF!</v>
      </c>
      <c r="T2349" s="265">
        <f t="shared" si="2318"/>
        <v>0</v>
      </c>
      <c r="U2349" s="265">
        <f t="shared" si="2319"/>
        <v>0</v>
      </c>
      <c r="V2349" s="265">
        <f t="shared" si="2272"/>
        <v>0</v>
      </c>
      <c r="W2349" s="265">
        <f t="shared" si="2320"/>
        <v>0</v>
      </c>
      <c r="X2349" s="265">
        <f t="shared" si="2321"/>
        <v>0</v>
      </c>
      <c r="Y2349" s="265">
        <f t="shared" si="2322"/>
        <v>0</v>
      </c>
      <c r="Z2349" s="265">
        <f t="shared" si="2323"/>
        <v>0</v>
      </c>
      <c r="AA2349" s="990"/>
    </row>
    <row r="2350" spans="1:27" s="11" customFormat="1" outlineLevel="3">
      <c r="A2350" s="192"/>
      <c r="B2350" s="192"/>
      <c r="C2350" s="189" t="s">
        <v>1333</v>
      </c>
      <c r="D2350" s="194"/>
      <c r="E2350" s="194"/>
      <c r="F2350" s="195"/>
      <c r="G2350" s="199"/>
      <c r="H2350" s="199"/>
      <c r="I2350" s="199"/>
      <c r="J2350" s="174">
        <f>SUBTOTAL(9,J2351:J2358)</f>
        <v>112750186.1589091</v>
      </c>
      <c r="K2350" s="174">
        <f>SUBTOTAL(9,K2351:K2358)</f>
        <v>2094400</v>
      </c>
      <c r="L2350" s="174">
        <f>SUBTOTAL(9,L2351:L2358)</f>
        <v>114844586.1589091</v>
      </c>
      <c r="M2350" s="174">
        <f>'KL TTHT CV DOT 2'!P2349</f>
        <v>0</v>
      </c>
      <c r="N2350" s="578">
        <f>'KL TTHT CV DOT 2'!Q2349</f>
        <v>0</v>
      </c>
      <c r="O2350" s="578">
        <f t="shared" si="2248"/>
        <v>0</v>
      </c>
      <c r="P2350" s="558">
        <f t="shared" si="2271"/>
        <v>0</v>
      </c>
      <c r="Q2350" s="174"/>
      <c r="R2350" s="174"/>
      <c r="S2350" s="558" t="e">
        <f>#REF!+Q2350+R2350</f>
        <v>#REF!</v>
      </c>
      <c r="T2350" s="843">
        <f t="shared" ref="T2350:Z2350" si="2325">SUBTOTAL(9,T2351:T2358)</f>
        <v>0</v>
      </c>
      <c r="U2350" s="843">
        <f t="shared" si="2325"/>
        <v>0</v>
      </c>
      <c r="V2350" s="843">
        <f t="shared" si="2325"/>
        <v>0</v>
      </c>
      <c r="W2350" s="843">
        <f t="shared" si="2325"/>
        <v>0</v>
      </c>
      <c r="X2350" s="843">
        <f t="shared" si="2325"/>
        <v>0</v>
      </c>
      <c r="Y2350" s="843">
        <f t="shared" si="2325"/>
        <v>0</v>
      </c>
      <c r="Z2350" s="843">
        <f t="shared" si="2325"/>
        <v>0</v>
      </c>
      <c r="AA2350" s="988"/>
    </row>
    <row r="2351" spans="1:27" s="11" customFormat="1" outlineLevel="3">
      <c r="A2351" s="192"/>
      <c r="B2351" s="192"/>
      <c r="C2351" s="189" t="s">
        <v>1434</v>
      </c>
      <c r="D2351" s="194"/>
      <c r="E2351" s="194"/>
      <c r="F2351" s="195"/>
      <c r="G2351" s="199"/>
      <c r="H2351" s="199"/>
      <c r="I2351" s="199"/>
      <c r="J2351" s="174">
        <f>SUBTOTAL(9,J2352:J2356)</f>
        <v>107848004.15200001</v>
      </c>
      <c r="K2351" s="174">
        <f t="shared" ref="K2351:L2351" si="2326">SUBTOTAL(9,K2352:K2356)</f>
        <v>2094400</v>
      </c>
      <c r="L2351" s="174">
        <f t="shared" si="2326"/>
        <v>109942404.15200001</v>
      </c>
      <c r="M2351" s="174">
        <f>'KL TTHT CV DOT 2'!P2350</f>
        <v>0</v>
      </c>
      <c r="N2351" s="578">
        <f>'KL TTHT CV DOT 2'!Q2350</f>
        <v>0</v>
      </c>
      <c r="O2351" s="578">
        <f t="shared" si="2248"/>
        <v>0</v>
      </c>
      <c r="P2351" s="558">
        <f t="shared" si="2271"/>
        <v>0</v>
      </c>
      <c r="Q2351" s="174"/>
      <c r="R2351" s="174"/>
      <c r="S2351" s="558" t="e">
        <f>#REF!+Q2351+R2351</f>
        <v>#REF!</v>
      </c>
      <c r="T2351" s="843">
        <f>SUBTOTAL(9,T2352:T2356)</f>
        <v>0</v>
      </c>
      <c r="U2351" s="843">
        <f t="shared" ref="U2351:V2351" si="2327">SUBTOTAL(9,U2352:U2356)</f>
        <v>0</v>
      </c>
      <c r="V2351" s="843">
        <f t="shared" si="2327"/>
        <v>0</v>
      </c>
      <c r="W2351" s="843">
        <f>SUBTOTAL(9,W2352:W2356)</f>
        <v>0</v>
      </c>
      <c r="X2351" s="843">
        <f t="shared" ref="X2351:Y2351" si="2328">SUBTOTAL(9,X2352:X2356)</f>
        <v>0</v>
      </c>
      <c r="Y2351" s="843">
        <f t="shared" si="2328"/>
        <v>0</v>
      </c>
      <c r="Z2351" s="843">
        <f t="shared" ref="Z2351" si="2329">SUBTOTAL(9,Z2352:Z2356)</f>
        <v>0</v>
      </c>
      <c r="AA2351" s="988"/>
    </row>
    <row r="2352" spans="1:27" outlineLevel="3">
      <c r="A2352" s="137"/>
      <c r="B2352" s="137"/>
      <c r="C2352" s="138" t="s">
        <v>1435</v>
      </c>
      <c r="D2352" s="194">
        <v>2</v>
      </c>
      <c r="E2352" s="194">
        <v>2</v>
      </c>
      <c r="F2352" s="139" t="s">
        <v>660</v>
      </c>
      <c r="G2352" s="199">
        <v>20093299.732000005</v>
      </c>
      <c r="H2352" s="199">
        <v>224000.00000000003</v>
      </c>
      <c r="I2352" s="71">
        <f t="shared" ref="I2352:I2357" si="2330">SUM(G2352:H2352)</f>
        <v>20317299.732000005</v>
      </c>
      <c r="J2352" s="71">
        <f t="shared" ref="J2352:J2357" si="2331">G2352*E2352</f>
        <v>40186599.464000009</v>
      </c>
      <c r="K2352" s="71">
        <f t="shared" ref="K2352:K2357" si="2332">H2352*E2352</f>
        <v>448000.00000000006</v>
      </c>
      <c r="L2352" s="71">
        <f t="shared" ref="L2352:L2357" si="2333">I2352*E2352</f>
        <v>40634599.464000009</v>
      </c>
      <c r="M2352" s="71">
        <f>'KL TTHT CV DOT 2'!P2351</f>
        <v>0</v>
      </c>
      <c r="N2352" s="570">
        <f>'KL TTHT CV DOT 2'!Q2351</f>
        <v>0</v>
      </c>
      <c r="O2352" s="570">
        <f t="shared" si="2248"/>
        <v>0</v>
      </c>
      <c r="P2352" s="552">
        <f t="shared" si="2271"/>
        <v>0</v>
      </c>
      <c r="Q2352" s="71"/>
      <c r="R2352" s="71"/>
      <c r="S2352" s="552" t="e">
        <f>#REF!+Q2352+R2352</f>
        <v>#REF!</v>
      </c>
      <c r="T2352" s="257">
        <f t="shared" ref="T2352:T2359" si="2334">M2352*J2352</f>
        <v>0</v>
      </c>
      <c r="U2352" s="257">
        <f t="shared" ref="U2352:U2359" si="2335">M2352*K2352</f>
        <v>0</v>
      </c>
      <c r="V2352" s="257">
        <f t="shared" si="2272"/>
        <v>0</v>
      </c>
      <c r="W2352" s="257">
        <f t="shared" ref="W2352:W2359" si="2336">J2352*N2352</f>
        <v>0</v>
      </c>
      <c r="X2352" s="257">
        <f t="shared" ref="X2352:X2359" si="2337">K2352*N2352</f>
        <v>0</v>
      </c>
      <c r="Y2352" s="257">
        <f t="shared" ref="Y2352:Y2359" si="2338">W2352+X2352</f>
        <v>0</v>
      </c>
      <c r="Z2352" s="257">
        <f t="shared" ref="Z2352:Z2359" si="2339">V2352+Y2352</f>
        <v>0</v>
      </c>
      <c r="AA2352" s="990"/>
    </row>
    <row r="2353" spans="1:236" ht="26.4" outlineLevel="3">
      <c r="A2353" s="137"/>
      <c r="B2353" s="137"/>
      <c r="C2353" s="138" t="s">
        <v>1437</v>
      </c>
      <c r="D2353" s="194">
        <v>2</v>
      </c>
      <c r="E2353" s="194">
        <v>2</v>
      </c>
      <c r="F2353" s="139" t="s">
        <v>660</v>
      </c>
      <c r="G2353" s="199">
        <v>3486000.21</v>
      </c>
      <c r="H2353" s="199">
        <v>280000</v>
      </c>
      <c r="I2353" s="71">
        <f t="shared" si="2330"/>
        <v>3766000.21</v>
      </c>
      <c r="J2353" s="71">
        <f t="shared" si="2331"/>
        <v>6972000.4199999999</v>
      </c>
      <c r="K2353" s="71">
        <f t="shared" si="2332"/>
        <v>560000</v>
      </c>
      <c r="L2353" s="71">
        <f t="shared" si="2333"/>
        <v>7532000.4199999999</v>
      </c>
      <c r="M2353" s="71">
        <f>'KL TTHT CV DOT 2'!P2352</f>
        <v>0</v>
      </c>
      <c r="N2353" s="570">
        <f>'KL TTHT CV DOT 2'!Q2352</f>
        <v>0</v>
      </c>
      <c r="O2353" s="570">
        <f t="shared" si="2248"/>
        <v>0</v>
      </c>
      <c r="P2353" s="552">
        <f t="shared" si="2271"/>
        <v>0</v>
      </c>
      <c r="Q2353" s="71"/>
      <c r="R2353" s="71"/>
      <c r="S2353" s="552" t="e">
        <f>#REF!+Q2353+R2353</f>
        <v>#REF!</v>
      </c>
      <c r="T2353" s="257">
        <f t="shared" si="2334"/>
        <v>0</v>
      </c>
      <c r="U2353" s="257">
        <f t="shared" si="2335"/>
        <v>0</v>
      </c>
      <c r="V2353" s="257">
        <f t="shared" si="2272"/>
        <v>0</v>
      </c>
      <c r="W2353" s="257">
        <f t="shared" si="2336"/>
        <v>0</v>
      </c>
      <c r="X2353" s="257">
        <f t="shared" si="2337"/>
        <v>0</v>
      </c>
      <c r="Y2353" s="257">
        <f t="shared" si="2338"/>
        <v>0</v>
      </c>
      <c r="Z2353" s="257">
        <f t="shared" si="2339"/>
        <v>0</v>
      </c>
      <c r="AA2353" s="990"/>
    </row>
    <row r="2354" spans="1:236" outlineLevel="3">
      <c r="A2354" s="137"/>
      <c r="B2354" s="137"/>
      <c r="C2354" s="138" t="s">
        <v>1439</v>
      </c>
      <c r="D2354" s="194">
        <v>2</v>
      </c>
      <c r="E2354" s="194">
        <v>2</v>
      </c>
      <c r="F2354" s="139" t="s">
        <v>660</v>
      </c>
      <c r="G2354" s="199">
        <v>15336300.067000002</v>
      </c>
      <c r="H2354" s="199">
        <v>168000.00000000003</v>
      </c>
      <c r="I2354" s="71">
        <f t="shared" si="2330"/>
        <v>15504300.067000002</v>
      </c>
      <c r="J2354" s="71">
        <f t="shared" si="2331"/>
        <v>30672600.134000003</v>
      </c>
      <c r="K2354" s="71">
        <f t="shared" si="2332"/>
        <v>336000.00000000006</v>
      </c>
      <c r="L2354" s="71">
        <f t="shared" si="2333"/>
        <v>31008600.134000003</v>
      </c>
      <c r="M2354" s="71">
        <f>'KL TTHT CV DOT 2'!P2353</f>
        <v>0</v>
      </c>
      <c r="N2354" s="570">
        <f>'KL TTHT CV DOT 2'!Q2353</f>
        <v>0</v>
      </c>
      <c r="O2354" s="570">
        <f t="shared" si="2248"/>
        <v>0</v>
      </c>
      <c r="P2354" s="552">
        <f t="shared" si="2271"/>
        <v>0</v>
      </c>
      <c r="Q2354" s="71"/>
      <c r="R2354" s="71"/>
      <c r="S2354" s="552" t="e">
        <f>#REF!+Q2354+R2354</f>
        <v>#REF!</v>
      </c>
      <c r="T2354" s="257">
        <f t="shared" si="2334"/>
        <v>0</v>
      </c>
      <c r="U2354" s="257">
        <f t="shared" si="2335"/>
        <v>0</v>
      </c>
      <c r="V2354" s="257">
        <f t="shared" si="2272"/>
        <v>0</v>
      </c>
      <c r="W2354" s="257">
        <f t="shared" si="2336"/>
        <v>0</v>
      </c>
      <c r="X2354" s="257">
        <f t="shared" si="2337"/>
        <v>0</v>
      </c>
      <c r="Y2354" s="257">
        <f t="shared" si="2338"/>
        <v>0</v>
      </c>
      <c r="Z2354" s="257">
        <f t="shared" si="2339"/>
        <v>0</v>
      </c>
      <c r="AA2354" s="990"/>
    </row>
    <row r="2355" spans="1:236" outlineLevel="3">
      <c r="A2355" s="137"/>
      <c r="B2355" s="137"/>
      <c r="C2355" s="138" t="s">
        <v>1441</v>
      </c>
      <c r="D2355" s="194">
        <v>2</v>
      </c>
      <c r="E2355" s="194">
        <v>2</v>
      </c>
      <c r="F2355" s="139" t="s">
        <v>660</v>
      </c>
      <c r="G2355" s="199">
        <v>2807300.0670000003</v>
      </c>
      <c r="H2355" s="199">
        <v>95200.000000000015</v>
      </c>
      <c r="I2355" s="71">
        <f t="shared" si="2330"/>
        <v>2902500.0670000003</v>
      </c>
      <c r="J2355" s="71">
        <f t="shared" si="2331"/>
        <v>5614600.1340000005</v>
      </c>
      <c r="K2355" s="71">
        <f t="shared" si="2332"/>
        <v>190400.00000000003</v>
      </c>
      <c r="L2355" s="71">
        <f t="shared" si="2333"/>
        <v>5805000.1340000005</v>
      </c>
      <c r="M2355" s="71">
        <f>'KL TTHT CV DOT 2'!P2354</f>
        <v>0</v>
      </c>
      <c r="N2355" s="570">
        <f>'KL TTHT CV DOT 2'!Q2354</f>
        <v>0</v>
      </c>
      <c r="O2355" s="570">
        <f t="shared" si="2248"/>
        <v>0</v>
      </c>
      <c r="P2355" s="552">
        <f t="shared" si="2271"/>
        <v>0</v>
      </c>
      <c r="Q2355" s="71"/>
      <c r="R2355" s="71"/>
      <c r="S2355" s="552" t="e">
        <f>#REF!+Q2355+R2355</f>
        <v>#REF!</v>
      </c>
      <c r="T2355" s="257">
        <f t="shared" si="2334"/>
        <v>0</v>
      </c>
      <c r="U2355" s="257">
        <f t="shared" si="2335"/>
        <v>0</v>
      </c>
      <c r="V2355" s="257">
        <f t="shared" si="2272"/>
        <v>0</v>
      </c>
      <c r="W2355" s="257">
        <f t="shared" si="2336"/>
        <v>0</v>
      </c>
      <c r="X2355" s="257">
        <f t="shared" si="2337"/>
        <v>0</v>
      </c>
      <c r="Y2355" s="257">
        <f t="shared" si="2338"/>
        <v>0</v>
      </c>
      <c r="Z2355" s="257">
        <f t="shared" si="2339"/>
        <v>0</v>
      </c>
      <c r="AA2355" s="1038"/>
    </row>
    <row r="2356" spans="1:236" outlineLevel="3">
      <c r="A2356" s="137"/>
      <c r="B2356" s="137"/>
      <c r="C2356" s="138" t="s">
        <v>1443</v>
      </c>
      <c r="D2356" s="194">
        <v>4</v>
      </c>
      <c r="E2356" s="194">
        <v>4</v>
      </c>
      <c r="F2356" s="139" t="s">
        <v>660</v>
      </c>
      <c r="G2356" s="199">
        <v>6100550.9999999981</v>
      </c>
      <c r="H2356" s="199">
        <v>140000</v>
      </c>
      <c r="I2356" s="71">
        <f t="shared" si="2330"/>
        <v>6240550.9999999981</v>
      </c>
      <c r="J2356" s="71">
        <f t="shared" si="2331"/>
        <v>24402203.999999993</v>
      </c>
      <c r="K2356" s="71">
        <f t="shared" si="2332"/>
        <v>560000</v>
      </c>
      <c r="L2356" s="71">
        <f t="shared" si="2333"/>
        <v>24962203.999999993</v>
      </c>
      <c r="M2356" s="71">
        <f>'KL TTHT CV DOT 2'!P2355</f>
        <v>0</v>
      </c>
      <c r="N2356" s="570">
        <f>'KL TTHT CV DOT 2'!Q2355</f>
        <v>0</v>
      </c>
      <c r="O2356" s="570">
        <f t="shared" si="2248"/>
        <v>0</v>
      </c>
      <c r="P2356" s="552">
        <f t="shared" si="2271"/>
        <v>0</v>
      </c>
      <c r="Q2356" s="71"/>
      <c r="R2356" s="71"/>
      <c r="S2356" s="552" t="e">
        <f>#REF!+Q2356+R2356</f>
        <v>#REF!</v>
      </c>
      <c r="T2356" s="257">
        <f t="shared" si="2334"/>
        <v>0</v>
      </c>
      <c r="U2356" s="257">
        <f t="shared" si="2335"/>
        <v>0</v>
      </c>
      <c r="V2356" s="257">
        <f t="shared" si="2272"/>
        <v>0</v>
      </c>
      <c r="W2356" s="257">
        <f t="shared" si="2336"/>
        <v>0</v>
      </c>
      <c r="X2356" s="257">
        <f t="shared" si="2337"/>
        <v>0</v>
      </c>
      <c r="Y2356" s="257">
        <f t="shared" si="2338"/>
        <v>0</v>
      </c>
      <c r="Z2356" s="257">
        <f t="shared" si="2339"/>
        <v>0</v>
      </c>
      <c r="AA2356" s="990"/>
    </row>
    <row r="2357" spans="1:236" outlineLevel="3">
      <c r="A2357" s="137"/>
      <c r="B2357" s="137"/>
      <c r="C2357" s="138" t="s">
        <v>657</v>
      </c>
      <c r="D2357" s="194">
        <v>1</v>
      </c>
      <c r="E2357" s="194">
        <v>1</v>
      </c>
      <c r="F2357" s="139" t="s">
        <v>619</v>
      </c>
      <c r="G2357" s="199">
        <v>4902182.0069090901</v>
      </c>
      <c r="H2357" s="199">
        <v>0</v>
      </c>
      <c r="I2357" s="71">
        <f t="shared" si="2330"/>
        <v>4902182.0069090901</v>
      </c>
      <c r="J2357" s="71">
        <f t="shared" si="2331"/>
        <v>4902182.0069090901</v>
      </c>
      <c r="K2357" s="71">
        <f t="shared" si="2332"/>
        <v>0</v>
      </c>
      <c r="L2357" s="71">
        <f t="shared" si="2333"/>
        <v>4902182.0069090901</v>
      </c>
      <c r="M2357" s="71">
        <f>'KL TTHT CV DOT 2'!P2356</f>
        <v>0</v>
      </c>
      <c r="N2357" s="570">
        <f>'KL TTHT CV DOT 2'!Q2356</f>
        <v>0</v>
      </c>
      <c r="O2357" s="570">
        <f t="shared" si="2248"/>
        <v>0</v>
      </c>
      <c r="P2357" s="552">
        <f t="shared" si="2271"/>
        <v>0</v>
      </c>
      <c r="Q2357" s="71"/>
      <c r="R2357" s="71"/>
      <c r="S2357" s="552" t="e">
        <f>#REF!+Q2357+R2357</f>
        <v>#REF!</v>
      </c>
      <c r="T2357" s="257">
        <f t="shared" si="2334"/>
        <v>0</v>
      </c>
      <c r="U2357" s="257">
        <f t="shared" si="2335"/>
        <v>0</v>
      </c>
      <c r="V2357" s="257">
        <f t="shared" si="2272"/>
        <v>0</v>
      </c>
      <c r="W2357" s="257">
        <f t="shared" si="2336"/>
        <v>0</v>
      </c>
      <c r="X2357" s="257">
        <f t="shared" si="2337"/>
        <v>0</v>
      </c>
      <c r="Y2357" s="257">
        <f t="shared" si="2338"/>
        <v>0</v>
      </c>
      <c r="Z2357" s="257">
        <f t="shared" si="2339"/>
        <v>0</v>
      </c>
      <c r="AA2357" s="990"/>
    </row>
    <row r="2358" spans="1:236" outlineLevel="2">
      <c r="A2358" s="137"/>
      <c r="B2358" s="137"/>
      <c r="C2358" s="138"/>
      <c r="D2358" s="97"/>
      <c r="E2358" s="97"/>
      <c r="F2358" s="139"/>
      <c r="G2358" s="71"/>
      <c r="H2358" s="71"/>
      <c r="I2358" s="71"/>
      <c r="J2358" s="71"/>
      <c r="K2358" s="71"/>
      <c r="L2358" s="62"/>
      <c r="M2358" s="62">
        <f>'KL TTHT CV DOT 2'!P2357</f>
        <v>0</v>
      </c>
      <c r="N2358" s="574">
        <f>'KL TTHT CV DOT 2'!Q2357</f>
        <v>0</v>
      </c>
      <c r="O2358" s="574">
        <f t="shared" si="2248"/>
        <v>0</v>
      </c>
      <c r="P2358" s="550">
        <f t="shared" si="2271"/>
        <v>0</v>
      </c>
      <c r="Q2358" s="62"/>
      <c r="R2358" s="62"/>
      <c r="S2358" s="550" t="e">
        <f>#REF!+Q2358+R2358</f>
        <v>#REF!</v>
      </c>
      <c r="T2358" s="255">
        <f t="shared" si="2334"/>
        <v>0</v>
      </c>
      <c r="U2358" s="255">
        <f t="shared" si="2335"/>
        <v>0</v>
      </c>
      <c r="V2358" s="255">
        <f t="shared" si="2272"/>
        <v>0</v>
      </c>
      <c r="W2358" s="255">
        <f t="shared" si="2336"/>
        <v>0</v>
      </c>
      <c r="X2358" s="255">
        <f t="shared" si="2337"/>
        <v>0</v>
      </c>
      <c r="Y2358" s="255">
        <f t="shared" si="2338"/>
        <v>0</v>
      </c>
      <c r="Z2358" s="255">
        <f t="shared" si="2339"/>
        <v>0</v>
      </c>
      <c r="AA2358" s="990"/>
    </row>
    <row r="2359" spans="1:236">
      <c r="A2359" s="153"/>
      <c r="B2359" s="153"/>
      <c r="C2359" s="130"/>
      <c r="D2359" s="101"/>
      <c r="E2359" s="101"/>
      <c r="F2359" s="154"/>
      <c r="G2359" s="91"/>
      <c r="H2359" s="91"/>
      <c r="I2359" s="91"/>
      <c r="J2359" s="91"/>
      <c r="K2359" s="91"/>
      <c r="L2359" s="91"/>
      <c r="M2359" s="91">
        <f>'KL TTHT CV DOT 2'!P2358</f>
        <v>0</v>
      </c>
      <c r="N2359" s="1025">
        <f>'KL TTHT CV DOT 2'!Q2358</f>
        <v>0</v>
      </c>
      <c r="O2359" s="1025">
        <f t="shared" si="2248"/>
        <v>0</v>
      </c>
      <c r="P2359" s="602">
        <f t="shared" si="2271"/>
        <v>0</v>
      </c>
      <c r="Q2359" s="91"/>
      <c r="R2359" s="91"/>
      <c r="S2359" s="602" t="e">
        <f>#REF!+Q2359+R2359</f>
        <v>#REF!</v>
      </c>
      <c r="T2359" s="268">
        <f t="shared" si="2334"/>
        <v>0</v>
      </c>
      <c r="U2359" s="268">
        <f t="shared" si="2335"/>
        <v>0</v>
      </c>
      <c r="V2359" s="268">
        <f t="shared" si="2272"/>
        <v>0</v>
      </c>
      <c r="W2359" s="268">
        <f t="shared" si="2336"/>
        <v>0</v>
      </c>
      <c r="X2359" s="268">
        <f t="shared" si="2337"/>
        <v>0</v>
      </c>
      <c r="Y2359" s="268">
        <f t="shared" si="2338"/>
        <v>0</v>
      </c>
      <c r="Z2359" s="268">
        <f t="shared" si="2339"/>
        <v>0</v>
      </c>
      <c r="AA2359" s="1000"/>
    </row>
    <row r="2360" spans="1:236" ht="15.6">
      <c r="A2360" s="647"/>
      <c r="B2360" s="647"/>
      <c r="C2360" s="652" t="s">
        <v>1679</v>
      </c>
      <c r="D2360" s="648"/>
      <c r="E2360" s="648"/>
      <c r="F2360" s="649"/>
      <c r="G2360" s="650"/>
      <c r="H2360" s="650"/>
      <c r="I2360" s="650"/>
      <c r="J2360" s="650"/>
      <c r="K2360" s="650"/>
      <c r="L2360" s="653">
        <f>SUBTOTAL(9,L2361:L2364)</f>
        <v>280000000</v>
      </c>
      <c r="M2360" s="651">
        <f>'KL TTHT CV DOT 2'!P2359</f>
        <v>0</v>
      </c>
      <c r="N2360" s="1016">
        <f>'KL TTHT CV DOT 2'!Q2359</f>
        <v>0</v>
      </c>
      <c r="O2360" s="1016">
        <f t="shared" si="2248"/>
        <v>0</v>
      </c>
      <c r="P2360" s="651">
        <f t="shared" si="2271"/>
        <v>0</v>
      </c>
      <c r="Q2360" s="651"/>
      <c r="R2360" s="651"/>
      <c r="S2360" s="651" t="e">
        <f>#REF!+Q2360+R2360</f>
        <v>#REF!</v>
      </c>
      <c r="T2360" s="840"/>
      <c r="U2360" s="840"/>
      <c r="V2360" s="863">
        <f>SUBTOTAL(9,V2361:V2364)</f>
        <v>0</v>
      </c>
      <c r="W2360" s="840"/>
      <c r="X2360" s="840"/>
      <c r="Y2360" s="863">
        <f>SUBTOTAL(9,Y2361:Y2364)</f>
        <v>0</v>
      </c>
      <c r="Z2360" s="863">
        <f>SUBTOTAL(9,Z2361:Z2364)</f>
        <v>0</v>
      </c>
      <c r="AA2360" s="999"/>
    </row>
    <row r="2361" spans="1:236" ht="15.6">
      <c r="A2361" s="141" t="s">
        <v>45</v>
      </c>
      <c r="B2361" s="141"/>
      <c r="C2361" s="142" t="s">
        <v>46</v>
      </c>
      <c r="D2361" s="66"/>
      <c r="E2361" s="66"/>
      <c r="F2361" s="143"/>
      <c r="G2361" s="68"/>
      <c r="H2361" s="68"/>
      <c r="I2361" s="68"/>
      <c r="J2361" s="68">
        <f>SUBTOTAL(9,J2362:J2364)</f>
        <v>280000000</v>
      </c>
      <c r="K2361" s="68">
        <f>SUBTOTAL(9,K2362:K2364)</f>
        <v>0</v>
      </c>
      <c r="L2361" s="68">
        <f>SUBTOTAL(9,L2362:L2364)</f>
        <v>280000000</v>
      </c>
      <c r="M2361" s="68">
        <f>'KL TTHT CV DOT 2'!P2360</f>
        <v>0</v>
      </c>
      <c r="N2361" s="580">
        <f>'KL TTHT CV DOT 2'!Q2360</f>
        <v>0</v>
      </c>
      <c r="O2361" s="580">
        <f t="shared" ref="O2361:O2371" si="2340">M2361+N2361</f>
        <v>0</v>
      </c>
      <c r="P2361" s="886">
        <f t="shared" si="2271"/>
        <v>0</v>
      </c>
      <c r="Q2361" s="68"/>
      <c r="R2361" s="68"/>
      <c r="S2361" s="886" t="e">
        <f>#REF!+Q2361+R2361</f>
        <v>#REF!</v>
      </c>
      <c r="T2361" s="256">
        <f t="shared" ref="T2361:Z2361" si="2341">SUBTOTAL(9,T2362:T2364)</f>
        <v>0</v>
      </c>
      <c r="U2361" s="256">
        <f t="shared" si="2341"/>
        <v>0</v>
      </c>
      <c r="V2361" s="256">
        <f t="shared" si="2341"/>
        <v>0</v>
      </c>
      <c r="W2361" s="256">
        <f t="shared" si="2341"/>
        <v>0</v>
      </c>
      <c r="X2361" s="256">
        <f t="shared" si="2341"/>
        <v>0</v>
      </c>
      <c r="Y2361" s="256">
        <f t="shared" si="2341"/>
        <v>0</v>
      </c>
      <c r="Z2361" s="256">
        <f t="shared" si="2341"/>
        <v>0</v>
      </c>
      <c r="AA2361" s="999"/>
    </row>
    <row r="2362" spans="1:236" outlineLevel="1">
      <c r="A2362" s="383" t="s">
        <v>341</v>
      </c>
      <c r="B2362" s="383"/>
      <c r="C2362" s="383" t="s">
        <v>78</v>
      </c>
      <c r="D2362" s="383"/>
      <c r="E2362" s="383"/>
      <c r="F2362" s="383"/>
      <c r="G2362" s="383"/>
      <c r="H2362" s="383"/>
      <c r="I2362" s="383"/>
      <c r="J2362" s="384">
        <f>SUBTOTAL(9,J2364:J2371)</f>
        <v>280000000</v>
      </c>
      <c r="K2362" s="384">
        <f>SUBTOTAL(9,K2364)</f>
        <v>0</v>
      </c>
      <c r="L2362" s="384">
        <f>SUBTOTAL(9,L2364)</f>
        <v>280000000</v>
      </c>
      <c r="M2362" s="384">
        <f>'KL TTHT CV DOT 2'!P2361</f>
        <v>0</v>
      </c>
      <c r="N2362" s="1026">
        <f>'KL TTHT CV DOT 2'!Q2361</f>
        <v>0</v>
      </c>
      <c r="O2362" s="1026">
        <f t="shared" si="2340"/>
        <v>0</v>
      </c>
      <c r="P2362" s="890">
        <f t="shared" si="2271"/>
        <v>0</v>
      </c>
      <c r="Q2362" s="384"/>
      <c r="R2362" s="384"/>
      <c r="S2362" s="890" t="e">
        <f>#REF!+Q2362+R2362</f>
        <v>#REF!</v>
      </c>
      <c r="T2362" s="853">
        <f>SUBTOTAL(9,T2364:T2371)</f>
        <v>0</v>
      </c>
      <c r="U2362" s="853">
        <f>SUBTOTAL(9,U2364)</f>
        <v>0</v>
      </c>
      <c r="V2362" s="853">
        <f>SUBTOTAL(9,V2364)</f>
        <v>0</v>
      </c>
      <c r="W2362" s="853">
        <f>SUBTOTAL(9,W2364:W2371)</f>
        <v>0</v>
      </c>
      <c r="X2362" s="853">
        <f>SUBTOTAL(9,X2364)</f>
        <v>0</v>
      </c>
      <c r="Y2362" s="853">
        <f>SUBTOTAL(9,Y2364)</f>
        <v>0</v>
      </c>
      <c r="Z2362" s="853">
        <f>SUBTOTAL(9,Z2364)</f>
        <v>0</v>
      </c>
      <c r="AA2362" s="1001"/>
    </row>
    <row r="2363" spans="1:236" s="11" customFormat="1" ht="13.8" outlineLevel="2">
      <c r="A2363" s="407" t="s">
        <v>383</v>
      </c>
      <c r="B2363" s="669"/>
      <c r="C2363" s="407" t="s">
        <v>384</v>
      </c>
      <c r="D2363" s="358"/>
      <c r="E2363" s="358"/>
      <c r="F2363" s="195"/>
      <c r="G2363" s="199"/>
      <c r="H2363" s="199"/>
      <c r="I2363" s="199"/>
      <c r="J2363" s="199">
        <f>SUBTOTAL(9,J2364:J2371)</f>
        <v>280000000</v>
      </c>
      <c r="K2363" s="199">
        <f>SUBTOTAL(9,K2364)</f>
        <v>0</v>
      </c>
      <c r="L2363" s="199">
        <f>SUBTOTAL(9,L2364)</f>
        <v>280000000</v>
      </c>
      <c r="M2363" s="199">
        <f>'KL TTHT CV DOT 2'!P2362</f>
        <v>0</v>
      </c>
      <c r="N2363" s="579">
        <f>'KL TTHT CV DOT 2'!Q2362</f>
        <v>0</v>
      </c>
      <c r="O2363" s="579">
        <f t="shared" si="2340"/>
        <v>0</v>
      </c>
      <c r="P2363" s="554">
        <f t="shared" si="2271"/>
        <v>0</v>
      </c>
      <c r="Q2363" s="199"/>
      <c r="R2363" s="199"/>
      <c r="S2363" s="554" t="e">
        <f>#REF!+Q2363+R2363</f>
        <v>#REF!</v>
      </c>
      <c r="T2363" s="265">
        <f>SUBTOTAL(9,T2364:T2371)</f>
        <v>0</v>
      </c>
      <c r="U2363" s="255">
        <f t="shared" ref="U2363:U2364" si="2342">M2363*K2363</f>
        <v>0</v>
      </c>
      <c r="V2363" s="265">
        <f>SUBTOTAL(9,V2364)</f>
        <v>0</v>
      </c>
      <c r="W2363" s="265">
        <f>SUBTOTAL(9,W2364:W2371)</f>
        <v>0</v>
      </c>
      <c r="X2363" s="255">
        <f>K2363*N2363</f>
        <v>0</v>
      </c>
      <c r="Y2363" s="265">
        <f>SUBTOTAL(9,Y2364)</f>
        <v>0</v>
      </c>
      <c r="Z2363" s="265">
        <f>SUBTOTAL(9,Z2364)</f>
        <v>0</v>
      </c>
      <c r="AA2363" s="990"/>
    </row>
    <row r="2364" spans="1:236" s="11" customFormat="1" ht="26.4" outlineLevel="2">
      <c r="A2364" s="192"/>
      <c r="B2364" s="669"/>
      <c r="C2364" s="193" t="s">
        <v>1555</v>
      </c>
      <c r="D2364" s="194">
        <v>1</v>
      </c>
      <c r="E2364" s="194">
        <v>1</v>
      </c>
      <c r="F2364" s="195" t="s">
        <v>619</v>
      </c>
      <c r="G2364" s="199">
        <v>280000000</v>
      </c>
      <c r="H2364" s="199">
        <v>0</v>
      </c>
      <c r="I2364" s="199">
        <f t="shared" ref="I2364" si="2343">SUM(G2364:H2364)</f>
        <v>280000000</v>
      </c>
      <c r="J2364" s="199">
        <f t="shared" ref="J2364" si="2344">G2364*E2364</f>
        <v>280000000</v>
      </c>
      <c r="K2364" s="199">
        <f t="shared" ref="K2364" si="2345">H2364*E2364</f>
        <v>0</v>
      </c>
      <c r="L2364" s="199">
        <f t="shared" ref="L2364" si="2346">I2364*E2364</f>
        <v>280000000</v>
      </c>
      <c r="M2364" s="199">
        <f>'KL TTHT CV DOT 2'!P2363</f>
        <v>0</v>
      </c>
      <c r="N2364" s="579">
        <f>'KL TTHT CV DOT 2'!Q2363</f>
        <v>0</v>
      </c>
      <c r="O2364" s="579">
        <f t="shared" si="2340"/>
        <v>0</v>
      </c>
      <c r="P2364" s="554">
        <f t="shared" si="2271"/>
        <v>0</v>
      </c>
      <c r="Q2364" s="199"/>
      <c r="R2364" s="199"/>
      <c r="S2364" s="554" t="e">
        <f>#REF!+Q2364+R2364</f>
        <v>#REF!</v>
      </c>
      <c r="T2364" s="255">
        <f>M2364*J2364</f>
        <v>0</v>
      </c>
      <c r="U2364" s="255">
        <f t="shared" si="2342"/>
        <v>0</v>
      </c>
      <c r="V2364" s="255">
        <f t="shared" ref="V2364" si="2347">T2364+U2364</f>
        <v>0</v>
      </c>
      <c r="W2364" s="255">
        <f>J2364*N2364</f>
        <v>0</v>
      </c>
      <c r="X2364" s="255">
        <f>K2364*N2364</f>
        <v>0</v>
      </c>
      <c r="Y2364" s="255">
        <f t="shared" ref="Y2364" si="2348">W2364+X2364</f>
        <v>0</v>
      </c>
      <c r="Z2364" s="255">
        <f>V2364+Y2364</f>
        <v>0</v>
      </c>
      <c r="AA2364" s="990"/>
    </row>
    <row r="2365" spans="1:236" s="668" customFormat="1" ht="19.95" customHeight="1">
      <c r="A2365" s="661" t="s">
        <v>1683</v>
      </c>
      <c r="C2365" s="468" t="s">
        <v>1604</v>
      </c>
      <c r="D2365" s="661"/>
      <c r="E2365" s="662"/>
      <c r="F2365" s="662"/>
      <c r="G2365" s="663"/>
      <c r="H2365" s="664"/>
      <c r="I2365" s="664"/>
      <c r="J2365" s="662"/>
      <c r="K2365" s="662">
        <f>SUBTOTAL(9,K2366:K2370)</f>
        <v>1090000000</v>
      </c>
      <c r="L2365" s="674">
        <f>SUBTOTAL(9,L2366:L2370)</f>
        <v>1090000000</v>
      </c>
      <c r="M2365" s="665">
        <f>'KL TTHT CV DOT 2'!P2364</f>
        <v>0</v>
      </c>
      <c r="N2365" s="1027">
        <f>'KL TTHT CV DOT 2'!Q2364</f>
        <v>0</v>
      </c>
      <c r="O2365" s="1027">
        <f t="shared" si="2340"/>
        <v>0</v>
      </c>
      <c r="P2365" s="891"/>
      <c r="Q2365" s="665"/>
      <c r="R2365" s="666"/>
      <c r="S2365" s="891"/>
      <c r="T2365" s="854"/>
      <c r="U2365" s="854"/>
      <c r="V2365" s="864">
        <f>SUBTOTAL(9,V2366:V2370)</f>
        <v>246700000</v>
      </c>
      <c r="W2365" s="854"/>
      <c r="X2365" s="854"/>
      <c r="Y2365" s="864">
        <f>SUBTOTAL(9,Y2366:Y2370)</f>
        <v>213400000</v>
      </c>
      <c r="Z2365" s="864">
        <f>SUBTOTAL(9,Z2366:Z2370)</f>
        <v>460100000</v>
      </c>
      <c r="AA2365" s="1001"/>
      <c r="AB2365" s="667"/>
      <c r="AC2365" s="667"/>
      <c r="AD2365" s="667"/>
      <c r="AE2365" s="667"/>
      <c r="AF2365" s="667"/>
      <c r="AG2365" s="667"/>
      <c r="AH2365" s="667"/>
      <c r="AI2365" s="667"/>
      <c r="AJ2365" s="667"/>
      <c r="AK2365" s="667"/>
      <c r="AL2365" s="667"/>
      <c r="AM2365" s="667"/>
      <c r="AN2365" s="667"/>
      <c r="AO2365" s="667"/>
      <c r="AP2365" s="667"/>
      <c r="AQ2365" s="667"/>
      <c r="AR2365" s="667"/>
      <c r="AS2365" s="667"/>
      <c r="AT2365" s="667"/>
      <c r="AU2365" s="667"/>
      <c r="AV2365" s="667"/>
      <c r="AW2365" s="667"/>
      <c r="AX2365" s="667"/>
      <c r="AY2365" s="667"/>
      <c r="AZ2365" s="667"/>
      <c r="BA2365" s="667"/>
      <c r="BB2365" s="667"/>
      <c r="BC2365" s="667"/>
      <c r="BD2365" s="667"/>
      <c r="BE2365" s="667"/>
      <c r="BF2365" s="667"/>
      <c r="BG2365" s="667"/>
      <c r="BH2365" s="667"/>
      <c r="BI2365" s="667"/>
      <c r="BJ2365" s="667"/>
      <c r="BK2365" s="667"/>
      <c r="BL2365" s="667"/>
      <c r="BM2365" s="667"/>
      <c r="BN2365" s="667"/>
      <c r="BO2365" s="667"/>
      <c r="BP2365" s="667"/>
      <c r="BQ2365" s="667"/>
      <c r="BR2365" s="667"/>
      <c r="BS2365" s="667"/>
      <c r="BT2365" s="667"/>
      <c r="BU2365" s="667"/>
      <c r="BV2365" s="667"/>
      <c r="BW2365" s="667"/>
      <c r="BX2365" s="667"/>
      <c r="BY2365" s="667"/>
      <c r="BZ2365" s="667"/>
      <c r="CA2365" s="667"/>
      <c r="CB2365" s="667"/>
      <c r="CC2365" s="667"/>
      <c r="CD2365" s="667"/>
      <c r="CE2365" s="667"/>
      <c r="CF2365" s="667"/>
      <c r="CG2365" s="667"/>
      <c r="CH2365" s="667"/>
      <c r="CI2365" s="667"/>
      <c r="CJ2365" s="667"/>
      <c r="CK2365" s="667"/>
      <c r="CL2365" s="667"/>
      <c r="CM2365" s="667"/>
      <c r="CN2365" s="667"/>
      <c r="CO2365" s="667"/>
      <c r="CP2365" s="667"/>
      <c r="CQ2365" s="667"/>
      <c r="CR2365" s="667"/>
      <c r="CS2365" s="667"/>
      <c r="CT2365" s="667"/>
      <c r="CU2365" s="667"/>
      <c r="CV2365" s="667"/>
      <c r="CW2365" s="667"/>
      <c r="CX2365" s="667"/>
      <c r="CY2365" s="667"/>
      <c r="CZ2365" s="667"/>
      <c r="DA2365" s="667"/>
      <c r="DB2365" s="667"/>
      <c r="DC2365" s="667"/>
      <c r="DD2365" s="667"/>
      <c r="DE2365" s="667"/>
      <c r="DF2365" s="667"/>
      <c r="DG2365" s="667"/>
      <c r="DH2365" s="667"/>
      <c r="DI2365" s="667"/>
      <c r="DJ2365" s="667"/>
      <c r="DK2365" s="667"/>
      <c r="DL2365" s="667"/>
      <c r="DM2365" s="667"/>
      <c r="DN2365" s="667"/>
      <c r="DO2365" s="667"/>
      <c r="DP2365" s="667"/>
      <c r="DQ2365" s="667"/>
      <c r="DR2365" s="667"/>
      <c r="DS2365" s="667"/>
      <c r="DT2365" s="667"/>
      <c r="DU2365" s="667"/>
      <c r="DV2365" s="667"/>
      <c r="DW2365" s="667"/>
      <c r="DX2365" s="667"/>
      <c r="DY2365" s="667"/>
      <c r="DZ2365" s="667"/>
      <c r="EA2365" s="667"/>
      <c r="EB2365" s="667"/>
      <c r="EC2365" s="667"/>
      <c r="ED2365" s="667"/>
      <c r="EE2365" s="667"/>
      <c r="EF2365" s="667"/>
      <c r="EG2365" s="667"/>
      <c r="EH2365" s="667"/>
      <c r="EI2365" s="667"/>
      <c r="EJ2365" s="667"/>
      <c r="EK2365" s="667"/>
      <c r="EL2365" s="667"/>
      <c r="EM2365" s="667"/>
      <c r="EN2365" s="667"/>
      <c r="EO2365" s="667"/>
      <c r="EP2365" s="667"/>
      <c r="EQ2365" s="667"/>
      <c r="ER2365" s="667"/>
      <c r="ES2365" s="667"/>
      <c r="ET2365" s="667"/>
      <c r="EU2365" s="667"/>
      <c r="EV2365" s="667"/>
      <c r="EW2365" s="667"/>
      <c r="EX2365" s="667"/>
      <c r="EY2365" s="667"/>
      <c r="EZ2365" s="667"/>
      <c r="FA2365" s="667"/>
      <c r="FB2365" s="667"/>
      <c r="FC2365" s="667"/>
      <c r="FD2365" s="667"/>
      <c r="FE2365" s="667"/>
      <c r="FF2365" s="667"/>
      <c r="FG2365" s="667"/>
      <c r="FH2365" s="667"/>
      <c r="FI2365" s="667"/>
      <c r="FJ2365" s="667"/>
      <c r="FK2365" s="667"/>
      <c r="FL2365" s="667"/>
      <c r="FM2365" s="667"/>
      <c r="FN2365" s="667"/>
      <c r="FO2365" s="667"/>
      <c r="FP2365" s="667"/>
      <c r="FQ2365" s="667"/>
      <c r="FR2365" s="667"/>
      <c r="FS2365" s="667"/>
      <c r="FT2365" s="667"/>
      <c r="FU2365" s="667"/>
      <c r="FV2365" s="667"/>
      <c r="FW2365" s="667"/>
      <c r="FX2365" s="667"/>
      <c r="FY2365" s="667"/>
      <c r="FZ2365" s="667"/>
      <c r="GA2365" s="667"/>
      <c r="GB2365" s="667"/>
      <c r="GC2365" s="667"/>
      <c r="GD2365" s="667"/>
      <c r="GE2365" s="667"/>
      <c r="GF2365" s="667"/>
      <c r="GG2365" s="667"/>
      <c r="GH2365" s="667"/>
      <c r="GI2365" s="667"/>
      <c r="GJ2365" s="667"/>
      <c r="GK2365" s="667"/>
      <c r="GL2365" s="667"/>
      <c r="GM2365" s="667"/>
      <c r="GN2365" s="667"/>
      <c r="GO2365" s="667"/>
      <c r="GP2365" s="667"/>
      <c r="GQ2365" s="667"/>
      <c r="GR2365" s="667"/>
      <c r="GS2365" s="667"/>
      <c r="GT2365" s="667"/>
      <c r="GU2365" s="667"/>
      <c r="GV2365" s="667"/>
      <c r="GW2365" s="667"/>
      <c r="GX2365" s="667"/>
      <c r="GY2365" s="667"/>
      <c r="GZ2365" s="667"/>
      <c r="HA2365" s="667"/>
      <c r="HB2365" s="667"/>
      <c r="HC2365" s="667"/>
      <c r="HD2365" s="667"/>
      <c r="HE2365" s="667"/>
      <c r="HF2365" s="667"/>
      <c r="HG2365" s="667"/>
      <c r="HH2365" s="667"/>
      <c r="HI2365" s="667"/>
      <c r="HJ2365" s="667"/>
      <c r="HK2365" s="667"/>
      <c r="HL2365" s="667"/>
      <c r="HM2365" s="667"/>
      <c r="HN2365" s="667"/>
      <c r="HO2365" s="667"/>
      <c r="HP2365" s="667"/>
      <c r="HQ2365" s="667"/>
      <c r="HR2365" s="667"/>
      <c r="HS2365" s="667"/>
      <c r="HT2365" s="667"/>
      <c r="HU2365" s="667"/>
      <c r="HV2365" s="667"/>
      <c r="HW2365" s="667"/>
      <c r="HX2365" s="667"/>
      <c r="HY2365" s="667"/>
      <c r="HZ2365" s="667"/>
      <c r="IA2365" s="667"/>
      <c r="IB2365" s="667"/>
    </row>
    <row r="2366" spans="1:236" s="630" customFormat="1" ht="13.8">
      <c r="A2366" s="669"/>
      <c r="B2366" s="669"/>
      <c r="C2366" s="482" t="s">
        <v>1601</v>
      </c>
      <c r="D2366" s="483">
        <v>1</v>
      </c>
      <c r="E2366" s="483">
        <v>1</v>
      </c>
      <c r="F2366" s="483" t="s">
        <v>1521</v>
      </c>
      <c r="G2366" s="484"/>
      <c r="H2366" s="670"/>
      <c r="I2366" s="670"/>
      <c r="J2366" s="365"/>
      <c r="K2366" s="365">
        <v>250000000</v>
      </c>
      <c r="L2366" s="365">
        <v>250000000</v>
      </c>
      <c r="M2366" s="672">
        <f>'KL TTHT CV DOT 2'!P2365</f>
        <v>0.26</v>
      </c>
      <c r="N2366" s="1028">
        <f>'KL TTHT CV DOT 2'!Q2365</f>
        <v>0.22</v>
      </c>
      <c r="O2366" s="1029">
        <f t="shared" si="2340"/>
        <v>0.48</v>
      </c>
      <c r="P2366" s="552"/>
      <c r="Q2366" s="672"/>
      <c r="R2366" s="673"/>
      <c r="S2366" s="550" t="e">
        <f>#REF!+Q2366+R2366</f>
        <v>#REF!</v>
      </c>
      <c r="T2366" s="257">
        <f>M2366*J2366</f>
        <v>0</v>
      </c>
      <c r="U2366" s="255"/>
      <c r="V2366" s="865">
        <f>L2366*M2366</f>
        <v>65000000</v>
      </c>
      <c r="W2366" s="257">
        <f>J2366*N2366</f>
        <v>0</v>
      </c>
      <c r="X2366" s="255"/>
      <c r="Y2366" s="865">
        <f>N2366*L2366</f>
        <v>55000000</v>
      </c>
      <c r="Z2366" s="265">
        <f t="shared" ref="Z2366:Z2369" si="2349">V2366+Y2366</f>
        <v>120000000</v>
      </c>
      <c r="AA2366" s="990"/>
    </row>
    <row r="2367" spans="1:236" s="630" customFormat="1" ht="13.8">
      <c r="A2367" s="669"/>
      <c r="B2367" s="669"/>
      <c r="C2367" s="482" t="s">
        <v>1602</v>
      </c>
      <c r="D2367" s="483">
        <v>1</v>
      </c>
      <c r="E2367" s="483">
        <v>1</v>
      </c>
      <c r="F2367" s="483" t="s">
        <v>1521</v>
      </c>
      <c r="G2367" s="484"/>
      <c r="H2367" s="670"/>
      <c r="I2367" s="670"/>
      <c r="J2367" s="365"/>
      <c r="K2367" s="365">
        <v>70000000</v>
      </c>
      <c r="L2367" s="365">
        <v>70000000</v>
      </c>
      <c r="M2367" s="672">
        <f>'KL TTHT CV DOT 2'!P2366</f>
        <v>0.26</v>
      </c>
      <c r="N2367" s="1028">
        <f>'KL TTHT CV DOT 2'!Q2366</f>
        <v>0.22</v>
      </c>
      <c r="O2367" s="1029">
        <f t="shared" si="2340"/>
        <v>0.48</v>
      </c>
      <c r="P2367" s="552"/>
      <c r="Q2367" s="672"/>
      <c r="R2367" s="673"/>
      <c r="S2367" s="550" t="e">
        <f>#REF!+Q2367+R2367</f>
        <v>#REF!</v>
      </c>
      <c r="T2367" s="257">
        <f>M2367*J2367</f>
        <v>0</v>
      </c>
      <c r="U2367" s="255"/>
      <c r="V2367" s="865">
        <f>L2367*M2367</f>
        <v>18200000</v>
      </c>
      <c r="W2367" s="257">
        <f>J2367*N2367</f>
        <v>0</v>
      </c>
      <c r="X2367" s="255"/>
      <c r="Y2367" s="865">
        <f t="shared" ref="Y2367:Y2369" si="2350">N2367*L2367</f>
        <v>15400000</v>
      </c>
      <c r="Z2367" s="265">
        <f t="shared" si="2349"/>
        <v>33600000</v>
      </c>
      <c r="AA2367" s="990"/>
    </row>
    <row r="2368" spans="1:236" s="630" customFormat="1" ht="13.8">
      <c r="A2368" s="669"/>
      <c r="B2368" s="669"/>
      <c r="C2368" s="482" t="s">
        <v>1603</v>
      </c>
      <c r="D2368" s="483">
        <v>1</v>
      </c>
      <c r="E2368" s="483">
        <v>1</v>
      </c>
      <c r="F2368" s="483" t="s">
        <v>1521</v>
      </c>
      <c r="G2368" s="484"/>
      <c r="H2368" s="670"/>
      <c r="I2368" s="670"/>
      <c r="J2368" s="365"/>
      <c r="K2368" s="365">
        <v>600000000</v>
      </c>
      <c r="L2368" s="365">
        <v>600000000</v>
      </c>
      <c r="M2368" s="672">
        <f>'KL TTHT CV DOT 2'!P2367</f>
        <v>0.26</v>
      </c>
      <c r="N2368" s="1028">
        <f>'KL TTHT CV DOT 2'!Q2367</f>
        <v>0.22</v>
      </c>
      <c r="O2368" s="1029">
        <f t="shared" si="2340"/>
        <v>0.48</v>
      </c>
      <c r="P2368" s="552"/>
      <c r="Q2368" s="672"/>
      <c r="R2368" s="673"/>
      <c r="S2368" s="550" t="e">
        <f>#REF!+Q2368+R2368</f>
        <v>#REF!</v>
      </c>
      <c r="T2368" s="257">
        <f>M2368*J2368</f>
        <v>0</v>
      </c>
      <c r="U2368" s="255"/>
      <c r="V2368" s="865">
        <f>L2368*M2368</f>
        <v>156000000</v>
      </c>
      <c r="W2368" s="257">
        <f>J2368*N2368</f>
        <v>0</v>
      </c>
      <c r="X2368" s="255"/>
      <c r="Y2368" s="865">
        <f t="shared" si="2350"/>
        <v>132000000</v>
      </c>
      <c r="Z2368" s="265">
        <f t="shared" si="2349"/>
        <v>288000000</v>
      </c>
      <c r="AA2368" s="990"/>
    </row>
    <row r="2369" spans="1:27" s="630" customFormat="1" ht="13.8">
      <c r="A2369" s="669"/>
      <c r="B2369" s="669"/>
      <c r="C2369" s="486" t="s">
        <v>1606</v>
      </c>
      <c r="D2369" s="487">
        <v>1</v>
      </c>
      <c r="E2369" s="483">
        <v>1</v>
      </c>
      <c r="F2369" s="483" t="s">
        <v>1521</v>
      </c>
      <c r="G2369" s="484"/>
      <c r="H2369" s="670"/>
      <c r="I2369" s="670"/>
      <c r="J2369" s="488"/>
      <c r="K2369" s="488">
        <v>50000000</v>
      </c>
      <c r="L2369" s="488">
        <v>50000000</v>
      </c>
      <c r="M2369" s="672">
        <f>'KL TTHT CV DOT 2'!P2368</f>
        <v>0.15</v>
      </c>
      <c r="N2369" s="1028">
        <f>'KL TTHT CV DOT 2'!Q2368</f>
        <v>0.22</v>
      </c>
      <c r="O2369" s="1029">
        <f t="shared" si="2340"/>
        <v>0.37</v>
      </c>
      <c r="P2369" s="552"/>
      <c r="Q2369" s="672"/>
      <c r="R2369" s="673"/>
      <c r="S2369" s="550" t="e">
        <f>#REF!+Q2369+R2369</f>
        <v>#REF!</v>
      </c>
      <c r="T2369" s="257">
        <f>M2369*J2369</f>
        <v>0</v>
      </c>
      <c r="U2369" s="255"/>
      <c r="V2369" s="865">
        <f>L2369*M2369</f>
        <v>7500000</v>
      </c>
      <c r="W2369" s="257">
        <f>J2369*N2369</f>
        <v>0</v>
      </c>
      <c r="X2369" s="255"/>
      <c r="Y2369" s="865">
        <f t="shared" si="2350"/>
        <v>11000000</v>
      </c>
      <c r="Z2369" s="265">
        <f t="shared" si="2349"/>
        <v>18500000</v>
      </c>
      <c r="AA2369" s="990"/>
    </row>
    <row r="2370" spans="1:27" s="630" customFormat="1" ht="13.8">
      <c r="A2370" s="669"/>
      <c r="B2370" s="669"/>
      <c r="C2370" s="486" t="s">
        <v>1607</v>
      </c>
      <c r="D2370" s="487">
        <v>1</v>
      </c>
      <c r="E2370" s="483">
        <v>1</v>
      </c>
      <c r="F2370" s="491" t="s">
        <v>619</v>
      </c>
      <c r="G2370" s="488"/>
      <c r="H2370" s="670"/>
      <c r="I2370" s="670"/>
      <c r="J2370" s="488"/>
      <c r="K2370" s="488">
        <v>120000000</v>
      </c>
      <c r="L2370" s="488">
        <v>120000000</v>
      </c>
      <c r="M2370" s="672">
        <f>'KL TTHT CV DOT 2'!P2369</f>
        <v>0</v>
      </c>
      <c r="N2370" s="1028">
        <f>'KL TTHT CV DOT 2'!Q2369</f>
        <v>0</v>
      </c>
      <c r="O2370" s="1029">
        <f t="shared" si="2340"/>
        <v>0</v>
      </c>
      <c r="P2370" s="552"/>
      <c r="Q2370" s="672"/>
      <c r="R2370" s="673"/>
      <c r="S2370" s="550" t="e">
        <f>#REF!+Q2370+R2370</f>
        <v>#REF!</v>
      </c>
      <c r="T2370" s="257">
        <f>M2370*J2370</f>
        <v>0</v>
      </c>
      <c r="U2370" s="255"/>
      <c r="V2370" s="865">
        <f>L2370*M2370</f>
        <v>0</v>
      </c>
      <c r="W2370" s="257">
        <f>J2370*N2370</f>
        <v>0</v>
      </c>
      <c r="X2370" s="255">
        <f>K2370*N2370</f>
        <v>0</v>
      </c>
      <c r="Y2370" s="865">
        <f>O2370*P2370</f>
        <v>0</v>
      </c>
      <c r="Z2370" s="865">
        <f>P2370*Q2370</f>
        <v>0</v>
      </c>
      <c r="AA2370" s="994"/>
    </row>
    <row r="2371" spans="1:27">
      <c r="A2371" s="146"/>
      <c r="B2371" s="146"/>
      <c r="C2371" s="147"/>
      <c r="D2371" s="80"/>
      <c r="E2371" s="80"/>
      <c r="F2371" s="148"/>
      <c r="G2371" s="82"/>
      <c r="H2371" s="82"/>
      <c r="I2371" s="82"/>
      <c r="J2371" s="82"/>
      <c r="K2371" s="82"/>
      <c r="L2371" s="62"/>
      <c r="M2371" s="62">
        <f>'KL TTHT CV DOT 2'!P2370</f>
        <v>0</v>
      </c>
      <c r="N2371" s="574">
        <f>'KL TTHT CV DOT 2'!Q2370</f>
        <v>0</v>
      </c>
      <c r="O2371" s="574">
        <f t="shared" si="2340"/>
        <v>0</v>
      </c>
      <c r="P2371" s="550"/>
      <c r="Q2371" s="62"/>
      <c r="R2371" s="62"/>
      <c r="S2371" s="550"/>
      <c r="T2371" s="255"/>
      <c r="U2371" s="255"/>
      <c r="V2371" s="255">
        <f t="shared" ref="V2371" si="2351">T2371+U2371</f>
        <v>0</v>
      </c>
      <c r="W2371" s="255"/>
      <c r="X2371" s="255"/>
      <c r="Y2371" s="255">
        <f t="shared" ref="Y2371" si="2352">W2371+X2371</f>
        <v>0</v>
      </c>
      <c r="Z2371" s="255">
        <f>V2371+Y2371</f>
        <v>0</v>
      </c>
      <c r="AA2371" s="990"/>
    </row>
    <row r="2372" spans="1:27" s="630" customFormat="1" ht="13.8">
      <c r="A2372" s="654"/>
      <c r="B2372" s="654" t="s">
        <v>1680</v>
      </c>
      <c r="C2372" s="654"/>
      <c r="D2372" s="654"/>
      <c r="E2372" s="655"/>
      <c r="F2372" s="656"/>
      <c r="G2372" s="657"/>
      <c r="H2372" s="658"/>
      <c r="I2372" s="658"/>
      <c r="J2372" s="658"/>
      <c r="K2372" s="658"/>
      <c r="L2372" s="658">
        <f>SUBTOTAL(9,L14:L2371)</f>
        <v>33142000000.000019</v>
      </c>
      <c r="M2372" s="659"/>
      <c r="N2372" s="1030"/>
      <c r="O2372" s="1030"/>
      <c r="P2372" s="892"/>
      <c r="Q2372" s="659"/>
      <c r="R2372" s="657"/>
      <c r="S2372" s="892"/>
      <c r="T2372" s="855"/>
      <c r="U2372" s="855"/>
      <c r="V2372" s="658">
        <f>ROUND(SUBTOTAL(9,V14:V2371),0)</f>
        <v>2546776761</v>
      </c>
      <c r="W2372" s="855"/>
      <c r="X2372" s="855"/>
      <c r="Y2372" s="658">
        <f>ROUND(SUBTOTAL(9,Y14:Y2371),0)</f>
        <v>4675596437</v>
      </c>
      <c r="Z2372" s="658">
        <f>V2372+Y2372</f>
        <v>7222373198</v>
      </c>
      <c r="AA2372" s="1037"/>
    </row>
    <row r="2373" spans="1:27" s="630" customFormat="1" ht="13.8">
      <c r="A2373" s="654"/>
      <c r="B2373" s="654" t="s">
        <v>1722</v>
      </c>
      <c r="C2373" s="654"/>
      <c r="D2373" s="654"/>
      <c r="E2373" s="655"/>
      <c r="F2373" s="656"/>
      <c r="G2373" s="657"/>
      <c r="H2373" s="658"/>
      <c r="I2373" s="658"/>
      <c r="J2373" s="658"/>
      <c r="K2373" s="656"/>
      <c r="L2373" s="758"/>
      <c r="M2373" s="660"/>
      <c r="N2373" s="1031"/>
      <c r="O2373" s="1031"/>
      <c r="P2373" s="893"/>
      <c r="Q2373" s="660"/>
      <c r="R2373" s="656"/>
      <c r="S2373" s="893"/>
      <c r="T2373" s="856"/>
      <c r="U2373" s="856"/>
      <c r="V2373" s="758">
        <f>ROUND(V2372*0.08,0)</f>
        <v>203742141</v>
      </c>
      <c r="W2373" s="856"/>
      <c r="X2373" s="856"/>
      <c r="Y2373" s="758">
        <f>ROUND(Y2372*0.08,0)</f>
        <v>374047715</v>
      </c>
      <c r="Z2373" s="758">
        <f>V2373+Y2373</f>
        <v>577789856</v>
      </c>
      <c r="AA2373" s="1002"/>
    </row>
    <row r="2374" spans="1:27" s="630" customFormat="1" ht="13.8">
      <c r="A2374" s="654"/>
      <c r="B2374" s="654" t="s">
        <v>1682</v>
      </c>
      <c r="C2374" s="654"/>
      <c r="D2374" s="654"/>
      <c r="E2374" s="655"/>
      <c r="F2374" s="656"/>
      <c r="G2374" s="657"/>
      <c r="H2374" s="658"/>
      <c r="I2374" s="658"/>
      <c r="J2374" s="658"/>
      <c r="K2374" s="656"/>
      <c r="L2374" s="759"/>
      <c r="M2374" s="660"/>
      <c r="N2374" s="1031"/>
      <c r="O2374" s="1031"/>
      <c r="P2374" s="893"/>
      <c r="Q2374" s="660"/>
      <c r="R2374" s="656"/>
      <c r="S2374" s="893"/>
      <c r="T2374" s="856"/>
      <c r="U2374" s="856"/>
      <c r="V2374" s="856">
        <f>ROUND(V2372+V2373,0)</f>
        <v>2750518902</v>
      </c>
      <c r="W2374" s="856"/>
      <c r="X2374" s="856"/>
      <c r="Y2374" s="856">
        <f>ROUND(Y2372+Y2373,)</f>
        <v>5049644152</v>
      </c>
      <c r="Z2374" s="856">
        <f>Z2372+Z2373</f>
        <v>7800163054</v>
      </c>
      <c r="AA2374" s="1003"/>
    </row>
    <row r="2375" spans="1:27" s="567" customFormat="1" ht="19.2" customHeight="1">
      <c r="A2375" s="1122" t="s">
        <v>1684</v>
      </c>
      <c r="B2375" s="1122"/>
      <c r="C2375" s="1122"/>
      <c r="D2375" s="1122"/>
      <c r="E2375" s="1122"/>
      <c r="F2375" s="1122"/>
      <c r="G2375" s="1122"/>
      <c r="H2375" s="1122"/>
      <c r="I2375" s="1122"/>
      <c r="J2375" s="1122"/>
      <c r="K2375" s="1123" t="s">
        <v>1665</v>
      </c>
      <c r="L2375" s="1124"/>
      <c r="M2375" s="1124"/>
      <c r="N2375" s="1124"/>
      <c r="O2375" s="1124"/>
      <c r="P2375" s="1124"/>
      <c r="Q2375" s="1124"/>
      <c r="R2375" s="1124"/>
      <c r="S2375" s="1124"/>
      <c r="T2375" s="1124"/>
      <c r="U2375" s="1124"/>
      <c r="V2375" s="1124"/>
      <c r="W2375" s="1124"/>
      <c r="X2375" s="1124"/>
      <c r="Y2375" s="1124"/>
      <c r="Z2375" s="1124"/>
      <c r="AA2375" s="1004"/>
    </row>
    <row r="2376" spans="1:27" s="567" customFormat="1" ht="13.8">
      <c r="A2376" s="675" t="s">
        <v>1685</v>
      </c>
      <c r="B2376" s="676"/>
      <c r="C2376" s="972" t="s">
        <v>1753</v>
      </c>
      <c r="D2376" s="677" t="s">
        <v>1686</v>
      </c>
      <c r="F2376" s="676"/>
      <c r="G2376" s="676"/>
      <c r="H2376" s="1125"/>
      <c r="I2376" s="1125"/>
      <c r="J2376" s="1126"/>
      <c r="K2376" s="1127" t="s">
        <v>1739</v>
      </c>
      <c r="L2376" s="1128"/>
      <c r="M2376" s="1128"/>
      <c r="N2376" s="1128"/>
      <c r="O2376" s="1128"/>
      <c r="P2376" s="1128"/>
      <c r="Q2376" s="1128"/>
      <c r="R2376" s="1128"/>
      <c r="S2376" s="1128"/>
      <c r="T2376" s="1128"/>
      <c r="U2376" s="1128"/>
      <c r="V2376" s="1128"/>
      <c r="W2376" s="1128"/>
      <c r="X2376" s="1128"/>
      <c r="Y2376" s="1128"/>
      <c r="Z2376" s="1129"/>
      <c r="AA2376" s="1005"/>
    </row>
    <row r="2377" spans="1:27" s="687" customFormat="1" ht="13.8">
      <c r="A2377" s="679"/>
      <c r="B2377" s="680"/>
      <c r="C2377" s="680"/>
      <c r="D2377" s="681"/>
      <c r="E2377" s="682"/>
      <c r="F2377" s="681"/>
      <c r="G2377" s="681"/>
      <c r="H2377" s="682"/>
      <c r="I2377" s="681"/>
      <c r="J2377" s="683"/>
      <c r="K2377" s="684"/>
      <c r="L2377" s="685"/>
      <c r="M2377" s="685"/>
      <c r="N2377" s="1032"/>
      <c r="O2377" s="1033"/>
      <c r="P2377" s="894"/>
      <c r="Q2377" s="685"/>
      <c r="R2377" s="686"/>
      <c r="S2377" s="894"/>
      <c r="T2377" s="857"/>
      <c r="U2377" s="857"/>
      <c r="V2377" s="866"/>
      <c r="W2377" s="857"/>
      <c r="X2377" s="857"/>
      <c r="Y2377" s="866"/>
      <c r="Z2377" s="1046"/>
      <c r="AA2377" s="1006"/>
    </row>
    <row r="2378" spans="1:27" s="687" customFormat="1" ht="28.5" customHeight="1">
      <c r="A2378" s="679"/>
      <c r="B2378" s="680"/>
      <c r="C2378" s="680"/>
      <c r="D2378" s="681"/>
      <c r="E2378" s="682"/>
      <c r="F2378" s="681"/>
      <c r="G2378" s="681"/>
      <c r="H2378" s="682"/>
      <c r="I2378" s="681"/>
      <c r="J2378" s="683"/>
      <c r="K2378" s="684"/>
      <c r="L2378" s="685"/>
      <c r="M2378" s="685"/>
      <c r="N2378" s="1032"/>
      <c r="O2378" s="1034"/>
      <c r="P2378" s="895"/>
      <c r="Q2378" s="685"/>
      <c r="R2378" s="623"/>
      <c r="S2378" s="895"/>
      <c r="T2378" s="857"/>
      <c r="U2378" s="857"/>
      <c r="V2378" s="867"/>
      <c r="W2378" s="857"/>
      <c r="X2378" s="857"/>
      <c r="Y2378" s="867"/>
      <c r="Z2378" s="1047"/>
      <c r="AA2378" s="1007"/>
    </row>
    <row r="2379" spans="1:27" s="687" customFormat="1" ht="5.7" customHeight="1">
      <c r="A2379" s="679"/>
      <c r="B2379" s="680"/>
      <c r="C2379" s="680"/>
      <c r="D2379" s="681"/>
      <c r="E2379" s="682"/>
      <c r="F2379" s="681"/>
      <c r="G2379" s="681"/>
      <c r="H2379" s="682"/>
      <c r="I2379" s="681"/>
      <c r="J2379" s="683"/>
      <c r="K2379" s="684"/>
      <c r="L2379" s="685"/>
      <c r="M2379" s="685"/>
      <c r="N2379" s="1032"/>
      <c r="O2379" s="1032"/>
      <c r="P2379" s="896"/>
      <c r="Q2379" s="685"/>
      <c r="R2379" s="688"/>
      <c r="S2379" s="896"/>
      <c r="T2379" s="857"/>
      <c r="U2379" s="857"/>
      <c r="V2379" s="857"/>
      <c r="W2379" s="857"/>
      <c r="X2379" s="857"/>
      <c r="Y2379" s="857"/>
      <c r="Z2379" s="1048"/>
      <c r="AA2379" s="1008"/>
    </row>
    <row r="2380" spans="1:27" s="687" customFormat="1" ht="13.8">
      <c r="A2380" s="679"/>
      <c r="B2380" s="680"/>
      <c r="C2380" s="680"/>
      <c r="D2380" s="681"/>
      <c r="E2380" s="682"/>
      <c r="F2380" s="681"/>
      <c r="G2380" s="681"/>
      <c r="H2380" s="682"/>
      <c r="I2380" s="681"/>
      <c r="J2380" s="683"/>
      <c r="K2380" s="684"/>
      <c r="L2380" s="685"/>
      <c r="M2380" s="685"/>
      <c r="N2380" s="1032"/>
      <c r="O2380" s="1032"/>
      <c r="P2380" s="896"/>
      <c r="Q2380" s="685"/>
      <c r="R2380" s="685"/>
      <c r="S2380" s="896"/>
      <c r="T2380" s="857"/>
      <c r="U2380" s="857"/>
      <c r="V2380" s="857"/>
      <c r="W2380" s="857"/>
      <c r="X2380" s="857"/>
      <c r="Y2380" s="857"/>
      <c r="Z2380" s="1048"/>
      <c r="AA2380" s="1008"/>
    </row>
    <row r="2381" spans="1:27" s="687" customFormat="1" ht="13.8">
      <c r="A2381" s="679"/>
      <c r="B2381" s="680"/>
      <c r="C2381" s="680"/>
      <c r="D2381" s="681"/>
      <c r="E2381" s="682"/>
      <c r="F2381" s="681"/>
      <c r="G2381" s="681"/>
      <c r="H2381" s="682"/>
      <c r="I2381" s="681"/>
      <c r="J2381" s="683"/>
      <c r="K2381" s="684"/>
      <c r="L2381" s="685"/>
      <c r="M2381" s="685"/>
      <c r="N2381" s="1032"/>
      <c r="O2381" s="1032"/>
      <c r="P2381" s="896"/>
      <c r="Q2381" s="685"/>
      <c r="R2381" s="685"/>
      <c r="S2381" s="896"/>
      <c r="T2381" s="857"/>
      <c r="U2381" s="857"/>
      <c r="V2381" s="857"/>
      <c r="W2381" s="857"/>
      <c r="X2381" s="857"/>
      <c r="Y2381" s="857"/>
      <c r="Z2381" s="1048"/>
      <c r="AA2381" s="1008"/>
    </row>
    <row r="2382" spans="1:27" s="687" customFormat="1" ht="19.2" customHeight="1">
      <c r="A2382" s="689" t="s">
        <v>1735</v>
      </c>
      <c r="B2382" s="690"/>
      <c r="C2382" s="974" t="s">
        <v>1767</v>
      </c>
      <c r="D2382" s="691" t="s">
        <v>1688</v>
      </c>
      <c r="E2382" s="692"/>
      <c r="F2382" s="835"/>
      <c r="G2382" s="835"/>
      <c r="H2382" s="835"/>
      <c r="I2382" s="835"/>
      <c r="J2382" s="696"/>
      <c r="K2382" s="1119" t="s">
        <v>1740</v>
      </c>
      <c r="L2382" s="1120"/>
      <c r="M2382" s="1120"/>
      <c r="N2382" s="1120"/>
      <c r="O2382" s="1120"/>
      <c r="P2382" s="1120"/>
      <c r="Q2382" s="1120"/>
      <c r="R2382" s="1120"/>
      <c r="S2382" s="1120"/>
      <c r="T2382" s="1120"/>
      <c r="U2382" s="1120"/>
      <c r="V2382" s="1120"/>
      <c r="W2382" s="1120"/>
      <c r="X2382" s="1120"/>
      <c r="Y2382" s="1120"/>
      <c r="Z2382" s="1121"/>
      <c r="AA2382" s="1009"/>
    </row>
    <row r="2384" spans="1:27">
      <c r="C2384" s="969"/>
      <c r="D2384" s="969"/>
      <c r="E2384" s="969"/>
    </row>
    <row r="2387" spans="22:24">
      <c r="X2387" s="1039">
        <v>7222373198.7951775</v>
      </c>
    </row>
    <row r="2388" spans="22:24">
      <c r="X2388" s="1039">
        <v>577789855.90361416</v>
      </c>
    </row>
    <row r="2389" spans="22:24">
      <c r="V2389" s="1040">
        <v>2750518902.354465</v>
      </c>
      <c r="X2389" s="1039">
        <v>7800163054.6987915</v>
      </c>
    </row>
    <row r="2390" spans="22:24">
      <c r="V2390" s="1040">
        <v>5049644152.3443327</v>
      </c>
    </row>
    <row r="2391" spans="22:24">
      <c r="V2391" s="1041">
        <v>7800163054.6987915</v>
      </c>
    </row>
  </sheetData>
  <mergeCells count="12">
    <mergeCell ref="A1:Z1"/>
    <mergeCell ref="K2382:Z2382"/>
    <mergeCell ref="T11:V11"/>
    <mergeCell ref="A2375:J2375"/>
    <mergeCell ref="K2375:Z2375"/>
    <mergeCell ref="H2376:J2376"/>
    <mergeCell ref="K2376:Z2376"/>
    <mergeCell ref="Q11:S11"/>
    <mergeCell ref="W11:Y11"/>
    <mergeCell ref="O11:O12"/>
    <mergeCell ref="M11:N11"/>
    <mergeCell ref="Z11:Z12"/>
  </mergeCells>
  <conditionalFormatting sqref="G141:G142 G144:G145 G135">
    <cfRule type="expression" dxfId="8" priority="2" stopIfTrue="1">
      <formula>($L135="Cancelled")</formula>
    </cfRule>
  </conditionalFormatting>
  <conditionalFormatting sqref="G149:G150">
    <cfRule type="expression" dxfId="7" priority="1" stopIfTrue="1">
      <formula>($L149="Cancelled")</formula>
    </cfRule>
  </conditionalFormatting>
  <conditionalFormatting sqref="H141:I142 H144:I145 H135:I135 H149:I150">
    <cfRule type="expression" dxfId="6" priority="3" stopIfTrue="1">
      <formula>(#REF!="Cancelled")</formula>
    </cfRule>
  </conditionalFormatting>
  <printOptions horizontalCentered="1"/>
  <pageMargins left="0.31496062992125984" right="0.19685039370078741" top="0.98425196850393704" bottom="0.55118110236220474" header="0.31496062992125984" footer="0.31496062992125984"/>
  <pageSetup paperSize="9" scale="45" fitToHeight="0" orientation="portrait" r:id="rId1"/>
  <headerFooter>
    <oddFooter>&amp;L&amp;8&amp;A&amp;R&amp;P / &amp;N</oddFooter>
  </headerFooter>
  <rowBreaks count="3" manualBreakCount="3">
    <brk id="118" max="25" man="1"/>
    <brk id="2179" max="25" man="1"/>
    <brk id="2311" max="25" man="1"/>
  </rowBreaks>
  <legacy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S44"/>
  <sheetViews>
    <sheetView showGridLines="0" view="pageBreakPreview" topLeftCell="A7" zoomScale="85" zoomScaleNormal="70" zoomScaleSheetLayoutView="85" workbookViewId="0">
      <selection activeCell="D28" sqref="D28:D32"/>
    </sheetView>
  </sheetViews>
  <sheetFormatPr defaultColWidth="11.44140625" defaultRowHeight="13.2"/>
  <cols>
    <col min="1" max="1" width="9" style="109" customWidth="1"/>
    <col min="2" max="2" width="4.6640625" style="1" customWidth="1"/>
    <col min="3" max="3" width="56.44140625" style="1" customWidth="1"/>
    <col min="4" max="4" width="6.88671875" style="29" customWidth="1"/>
    <col min="5" max="5" width="15.33203125" style="318" customWidth="1"/>
    <col min="6" max="6" width="20.109375" style="31" customWidth="1"/>
    <col min="7" max="7" width="19.6640625" style="121" customWidth="1"/>
    <col min="8" max="8" width="24.6640625" style="582" customWidth="1"/>
    <col min="9" max="9" width="20.109375" style="31" customWidth="1"/>
    <col min="10" max="10" width="1.33203125" style="1" customWidth="1"/>
    <col min="11" max="11" width="18.109375" style="548" customWidth="1"/>
    <col min="12" max="12" width="11.44140625" style="1"/>
    <col min="13" max="13" width="17.6640625" style="31" bestFit="1" customWidth="1"/>
    <col min="14" max="14" width="14.109375" style="31" bestFit="1" customWidth="1"/>
    <col min="15" max="19" width="11.44140625" style="31"/>
    <col min="20" max="16384" width="11.44140625" style="1"/>
  </cols>
  <sheetData>
    <row r="1" spans="1:19" s="514" customFormat="1" ht="13.8">
      <c r="A1" s="510"/>
      <c r="B1" s="511"/>
      <c r="C1" s="512"/>
      <c r="D1" s="511"/>
      <c r="E1" s="513"/>
      <c r="K1" s="513"/>
      <c r="M1" s="531"/>
      <c r="N1" s="531"/>
      <c r="O1" s="531"/>
      <c r="P1" s="531"/>
      <c r="Q1" s="531"/>
      <c r="R1" s="531"/>
      <c r="S1" s="531"/>
    </row>
    <row r="2" spans="1:19" s="514" customFormat="1" ht="13.8">
      <c r="A2" s="510"/>
      <c r="B2" s="511"/>
      <c r="C2" s="512"/>
      <c r="D2" s="511"/>
      <c r="E2" s="513"/>
      <c r="K2" s="513"/>
      <c r="M2" s="531"/>
      <c r="N2" s="531"/>
      <c r="O2" s="531"/>
      <c r="P2" s="531"/>
      <c r="Q2" s="531"/>
      <c r="R2" s="531"/>
      <c r="S2" s="531"/>
    </row>
    <row r="3" spans="1:19" s="514" customFormat="1" ht="13.8">
      <c r="A3" s="510"/>
      <c r="B3" s="511"/>
      <c r="C3" s="512"/>
      <c r="D3" s="511"/>
      <c r="E3" s="513"/>
      <c r="K3" s="513"/>
      <c r="M3" s="531"/>
      <c r="N3" s="531"/>
      <c r="O3" s="531"/>
      <c r="P3" s="531"/>
      <c r="Q3" s="531"/>
      <c r="R3" s="531"/>
      <c r="S3" s="531"/>
    </row>
    <row r="4" spans="1:19" s="514" customFormat="1" ht="13.8">
      <c r="A4" s="515"/>
      <c r="B4" s="516"/>
      <c r="C4" s="517"/>
      <c r="D4" s="516"/>
      <c r="E4" s="518"/>
      <c r="F4" s="519"/>
      <c r="G4" s="519"/>
      <c r="H4" s="519"/>
      <c r="I4" s="519"/>
      <c r="K4" s="513"/>
      <c r="M4" s="531"/>
      <c r="N4" s="531"/>
      <c r="O4" s="531"/>
      <c r="P4" s="531"/>
      <c r="Q4" s="531"/>
      <c r="R4" s="531"/>
      <c r="S4" s="531"/>
    </row>
    <row r="5" spans="1:19" s="10" customFormat="1" ht="10.95" customHeight="1">
      <c r="C5" s="129"/>
      <c r="D5" s="129"/>
      <c r="E5" s="47"/>
      <c r="F5" s="13"/>
      <c r="G5" s="48"/>
      <c r="H5" s="48"/>
      <c r="I5" s="48"/>
      <c r="J5" s="514"/>
      <c r="K5" s="513"/>
      <c r="L5" s="514"/>
      <c r="M5" s="531"/>
      <c r="N5" s="531"/>
      <c r="O5" s="531"/>
      <c r="P5" s="216"/>
      <c r="Q5" s="216"/>
      <c r="R5" s="216"/>
      <c r="S5" s="216"/>
    </row>
    <row r="6" spans="1:19" s="10" customFormat="1" ht="13.8">
      <c r="A6" s="506" t="s">
        <v>1612</v>
      </c>
      <c r="C6" s="130"/>
      <c r="D6" s="130"/>
      <c r="E6" s="47"/>
      <c r="F6" s="131"/>
      <c r="G6" s="49"/>
      <c r="H6" s="49"/>
      <c r="I6" s="49"/>
      <c r="J6" s="514"/>
      <c r="K6" s="513"/>
      <c r="L6" s="514"/>
      <c r="M6" s="531"/>
      <c r="N6" s="531"/>
      <c r="O6" s="531"/>
      <c r="P6" s="216"/>
      <c r="Q6" s="216"/>
      <c r="R6" s="216"/>
      <c r="S6" s="216"/>
    </row>
    <row r="7" spans="1:19" s="10" customFormat="1" ht="13.8">
      <c r="A7" s="506" t="s">
        <v>1613</v>
      </c>
      <c r="C7" s="130"/>
      <c r="D7" s="130"/>
      <c r="E7" s="47"/>
      <c r="F7" s="131"/>
      <c r="G7" s="49"/>
      <c r="H7" s="49"/>
      <c r="I7" s="49"/>
      <c r="J7" s="514"/>
      <c r="K7" s="513"/>
      <c r="L7" s="514"/>
      <c r="M7" s="531"/>
      <c r="N7" s="531"/>
      <c r="O7" s="531"/>
      <c r="P7" s="216"/>
      <c r="Q7" s="216"/>
      <c r="R7" s="216"/>
      <c r="S7" s="216"/>
    </row>
    <row r="8" spans="1:19" s="10" customFormat="1" ht="17.399999999999999">
      <c r="A8" s="507" t="s">
        <v>1614</v>
      </c>
      <c r="B8" s="133"/>
      <c r="C8" s="134"/>
      <c r="D8" s="134"/>
      <c r="E8" s="47"/>
      <c r="F8" s="131"/>
      <c r="G8" s="49"/>
      <c r="H8" s="49"/>
      <c r="I8" s="49"/>
      <c r="J8" s="514"/>
      <c r="K8" s="513"/>
      <c r="L8" s="514"/>
      <c r="M8" s="531"/>
      <c r="N8" s="531"/>
      <c r="O8" s="531"/>
      <c r="P8" s="216"/>
      <c r="Q8" s="216"/>
      <c r="R8" s="216"/>
      <c r="S8" s="216"/>
    </row>
    <row r="9" spans="1:19" s="10" customFormat="1" ht="17.399999999999999">
      <c r="A9" s="506" t="s">
        <v>1615</v>
      </c>
      <c r="B9" s="133"/>
      <c r="C9" s="134"/>
      <c r="D9" s="134"/>
      <c r="E9" s="47"/>
      <c r="F9" s="131"/>
      <c r="G9" s="49"/>
      <c r="H9" s="49"/>
      <c r="I9" s="49"/>
      <c r="J9" s="514"/>
      <c r="K9" s="513"/>
      <c r="L9" s="514"/>
      <c r="M9" s="531"/>
      <c r="N9" s="531"/>
      <c r="O9" s="531"/>
      <c r="P9" s="216"/>
      <c r="Q9" s="216"/>
      <c r="R9" s="216"/>
      <c r="S9" s="216"/>
    </row>
    <row r="10" spans="1:19" s="10" customFormat="1" ht="13.8">
      <c r="A10" s="508" t="s">
        <v>1628</v>
      </c>
      <c r="C10" s="130"/>
      <c r="D10" s="130"/>
      <c r="E10" s="47"/>
      <c r="F10" s="131"/>
      <c r="G10" s="49"/>
      <c r="H10" s="49"/>
      <c r="I10" s="49"/>
      <c r="J10" s="514"/>
      <c r="K10" s="513"/>
      <c r="L10" s="514"/>
      <c r="M10" s="531"/>
      <c r="N10" s="531"/>
      <c r="O10" s="531"/>
      <c r="P10" s="216"/>
      <c r="Q10" s="216"/>
      <c r="R10" s="216"/>
      <c r="S10" s="216"/>
    </row>
    <row r="11" spans="1:19" s="10" customFormat="1" ht="13.8">
      <c r="A11" s="508" t="s">
        <v>1618</v>
      </c>
      <c r="C11" s="14"/>
      <c r="D11" s="14"/>
      <c r="E11" s="53"/>
      <c r="F11" s="131"/>
      <c r="G11" s="49"/>
      <c r="H11" s="49"/>
      <c r="I11" s="49"/>
      <c r="J11" s="514"/>
      <c r="K11" s="513"/>
      <c r="L11" s="514"/>
      <c r="M11" s="531"/>
      <c r="N11" s="531"/>
      <c r="O11" s="531"/>
      <c r="P11" s="216"/>
      <c r="Q11" s="216"/>
      <c r="R11" s="216"/>
      <c r="S11" s="216"/>
    </row>
    <row r="12" spans="1:19" s="10" customFormat="1" ht="13.8">
      <c r="A12" s="509" t="s">
        <v>1616</v>
      </c>
      <c r="B12" s="520"/>
      <c r="C12" s="521"/>
      <c r="D12" s="521"/>
      <c r="E12" s="522"/>
      <c r="F12" s="523"/>
      <c r="G12" s="524"/>
      <c r="H12" s="524"/>
      <c r="I12" s="524"/>
      <c r="J12" s="514"/>
      <c r="K12" s="513"/>
      <c r="L12" s="514"/>
      <c r="M12" s="531"/>
      <c r="N12" s="531"/>
      <c r="O12" s="531"/>
      <c r="P12" s="216"/>
      <c r="Q12" s="216"/>
      <c r="R12" s="216"/>
      <c r="S12" s="216"/>
    </row>
    <row r="13" spans="1:19" ht="13.8">
      <c r="J13" s="514"/>
      <c r="K13" s="513"/>
      <c r="L13" s="514"/>
      <c r="M13" s="531"/>
      <c r="N13" s="531"/>
      <c r="O13" s="531"/>
    </row>
    <row r="14" spans="1:19" s="24" customFormat="1" ht="21" customHeight="1">
      <c r="A14" s="114" t="s">
        <v>2</v>
      </c>
      <c r="B14" s="115"/>
      <c r="C14" s="115" t="s">
        <v>3</v>
      </c>
      <c r="D14" s="115" t="s">
        <v>4</v>
      </c>
      <c r="E14" s="116" t="s">
        <v>5</v>
      </c>
      <c r="F14" s="116" t="s">
        <v>6</v>
      </c>
      <c r="G14" s="119" t="s">
        <v>7</v>
      </c>
      <c r="H14" s="583" t="s">
        <v>1643</v>
      </c>
      <c r="I14" s="116" t="s">
        <v>8</v>
      </c>
      <c r="K14" s="547"/>
      <c r="M14" s="532"/>
      <c r="N14" s="532"/>
      <c r="O14" s="532"/>
      <c r="P14" s="532"/>
      <c r="Q14" s="532"/>
      <c r="R14" s="532"/>
      <c r="S14" s="532"/>
    </row>
    <row r="15" spans="1:19">
      <c r="A15" s="110"/>
      <c r="B15" s="111"/>
      <c r="C15" s="111"/>
      <c r="D15" s="112"/>
      <c r="E15" s="316"/>
      <c r="F15" s="113"/>
      <c r="G15" s="120"/>
      <c r="H15" s="584"/>
      <c r="I15" s="113"/>
    </row>
    <row r="16" spans="1:19" ht="26.4">
      <c r="A16" s="108">
        <v>1</v>
      </c>
      <c r="B16" s="3"/>
      <c r="C16" s="3" t="s">
        <v>9</v>
      </c>
      <c r="D16" s="30">
        <v>1</v>
      </c>
      <c r="E16" s="317" t="s">
        <v>10</v>
      </c>
      <c r="F16" s="32" t="e">
        <f>'KL TTHT CV DOT 2'!#REF!</f>
        <v>#REF!</v>
      </c>
      <c r="G16" s="32" t="e">
        <f t="shared" ref="G16:G22" si="0">F16*D16</f>
        <v>#REF!</v>
      </c>
      <c r="H16" s="585">
        <f>'[2]1. ELEC'!U869</f>
        <v>168260426.46741295</v>
      </c>
      <c r="I16" s="32"/>
      <c r="K16" s="548" t="s">
        <v>1627</v>
      </c>
      <c r="M16" s="31">
        <v>18536127645.635746</v>
      </c>
      <c r="N16" s="31" t="e">
        <f>G16-M16</f>
        <v>#REF!</v>
      </c>
    </row>
    <row r="17" spans="1:14">
      <c r="A17" s="108">
        <f>A16+1</f>
        <v>2</v>
      </c>
      <c r="B17" s="3"/>
      <c r="C17" s="3" t="s">
        <v>11</v>
      </c>
      <c r="D17" s="30">
        <v>1</v>
      </c>
      <c r="E17" s="317" t="s">
        <v>10</v>
      </c>
      <c r="F17" s="32">
        <f>'2. ELV'!L531</f>
        <v>3412928080.1667376</v>
      </c>
      <c r="G17" s="32">
        <f t="shared" si="0"/>
        <v>3412928080.1667376</v>
      </c>
      <c r="H17" s="585">
        <f>'2. ELV'!U531</f>
        <v>129975992.77581422</v>
      </c>
      <c r="I17" s="32"/>
      <c r="M17" s="31">
        <v>3347928080.1667376</v>
      </c>
      <c r="N17" s="31">
        <f t="shared" ref="N17:N34" si="1">G17-M17</f>
        <v>65000000</v>
      </c>
    </row>
    <row r="18" spans="1:14">
      <c r="A18" s="108">
        <f t="shared" ref="A18:A23" si="2">A17+1</f>
        <v>3</v>
      </c>
      <c r="B18" s="3"/>
      <c r="C18" s="3" t="s">
        <v>12</v>
      </c>
      <c r="D18" s="30">
        <v>1</v>
      </c>
      <c r="E18" s="317" t="s">
        <v>10</v>
      </c>
      <c r="F18" s="32">
        <f>'3. AIR COMPRESSOR'!L167</f>
        <v>1143011058.0929201</v>
      </c>
      <c r="G18" s="32">
        <f t="shared" si="0"/>
        <v>1143011058.0929201</v>
      </c>
      <c r="H18" s="585">
        <f>'[2]3. AIR COMPRESSOR'!U167</f>
        <v>16491404.800000001</v>
      </c>
      <c r="I18" s="32"/>
      <c r="M18" s="31">
        <v>1143011058.0929201</v>
      </c>
      <c r="N18" s="31">
        <f t="shared" si="1"/>
        <v>0</v>
      </c>
    </row>
    <row r="19" spans="1:14">
      <c r="A19" s="108">
        <f t="shared" ref="A19:A20" si="3">A18+1</f>
        <v>4</v>
      </c>
      <c r="B19" s="3"/>
      <c r="C19" s="3" t="s">
        <v>13</v>
      </c>
      <c r="D19" s="30">
        <v>1</v>
      </c>
      <c r="E19" s="317" t="s">
        <v>10</v>
      </c>
      <c r="F19" s="32">
        <f>'4.VENTILATION'!L312</f>
        <v>3204713406.5221486</v>
      </c>
      <c r="G19" s="32">
        <f t="shared" si="0"/>
        <v>3204713406.5221486</v>
      </c>
      <c r="H19" s="585">
        <f>'[2]4.VENTILATION'!U312</f>
        <v>73055118.31274049</v>
      </c>
      <c r="I19" s="32"/>
      <c r="M19" s="31">
        <v>3204713406.5221486</v>
      </c>
      <c r="N19" s="31">
        <f t="shared" si="1"/>
        <v>0</v>
      </c>
    </row>
    <row r="20" spans="1:14">
      <c r="A20" s="108">
        <f t="shared" si="3"/>
        <v>5</v>
      </c>
      <c r="B20" s="3"/>
      <c r="C20" s="3" t="s">
        <v>14</v>
      </c>
      <c r="D20" s="30">
        <v>1</v>
      </c>
      <c r="E20" s="317" t="s">
        <v>10</v>
      </c>
      <c r="F20" s="32">
        <f>'5. AC SYSTEM'!L194</f>
        <v>2228147077.713222</v>
      </c>
      <c r="G20" s="32">
        <f t="shared" si="0"/>
        <v>2228147077.713222</v>
      </c>
      <c r="H20" s="585">
        <f>'[2]5. AC SYSTEM'!U194</f>
        <v>20593863.568104144</v>
      </c>
      <c r="I20" s="32"/>
      <c r="M20" s="31">
        <v>2228147077.713222</v>
      </c>
      <c r="N20" s="31">
        <f t="shared" si="1"/>
        <v>0</v>
      </c>
    </row>
    <row r="21" spans="1:14">
      <c r="A21" s="108">
        <f t="shared" si="2"/>
        <v>6</v>
      </c>
      <c r="B21" s="3"/>
      <c r="C21" s="3" t="s">
        <v>15</v>
      </c>
      <c r="D21" s="30">
        <v>1</v>
      </c>
      <c r="E21" s="317" t="s">
        <v>10</v>
      </c>
      <c r="F21" s="32">
        <f>'6. PLUMBING'!L314</f>
        <v>2878415534.5513906</v>
      </c>
      <c r="G21" s="32">
        <f t="shared" si="0"/>
        <v>2878415534.5513906</v>
      </c>
      <c r="H21" s="585">
        <f>'[2]6. PLUMBING'!U314</f>
        <v>114633635.27671233</v>
      </c>
      <c r="I21" s="32"/>
      <c r="M21" s="31">
        <v>2878415534.5513906</v>
      </c>
      <c r="N21" s="31">
        <f t="shared" si="1"/>
        <v>0</v>
      </c>
    </row>
    <row r="22" spans="1:14">
      <c r="A22" s="108">
        <f t="shared" si="2"/>
        <v>7</v>
      </c>
      <c r="B22" s="3"/>
      <c r="C22" s="3" t="s">
        <v>16</v>
      </c>
      <c r="D22" s="30">
        <v>1</v>
      </c>
      <c r="E22" s="317" t="s">
        <v>10</v>
      </c>
      <c r="F22" s="32"/>
      <c r="G22" s="32">
        <f t="shared" si="0"/>
        <v>0</v>
      </c>
      <c r="H22" s="585"/>
      <c r="I22" s="32"/>
      <c r="M22" s="31">
        <v>0</v>
      </c>
      <c r="N22" s="31">
        <f t="shared" si="1"/>
        <v>0</v>
      </c>
    </row>
    <row r="23" spans="1:14">
      <c r="A23" s="108">
        <f t="shared" si="2"/>
        <v>8</v>
      </c>
      <c r="B23" s="3"/>
      <c r="C23" s="3" t="s">
        <v>17</v>
      </c>
      <c r="D23" s="30">
        <v>1</v>
      </c>
      <c r="E23" s="317" t="s">
        <v>10</v>
      </c>
      <c r="F23" s="32">
        <f>'8. CIVIL'!L41</f>
        <v>337968025</v>
      </c>
      <c r="G23" s="32">
        <f t="shared" ref="G23" si="4">F23*D23</f>
        <v>337968025</v>
      </c>
      <c r="H23" s="585">
        <f>'[2]8. CIVIL'!U41</f>
        <v>110177200</v>
      </c>
      <c r="I23" s="32"/>
      <c r="M23" s="31">
        <v>337968025</v>
      </c>
      <c r="N23" s="31">
        <f t="shared" si="1"/>
        <v>0</v>
      </c>
    </row>
    <row r="24" spans="1:14">
      <c r="A24" s="423">
        <f>A23+1</f>
        <v>9</v>
      </c>
      <c r="B24" s="424"/>
      <c r="C24" s="424" t="s">
        <v>1592</v>
      </c>
      <c r="D24" s="425">
        <v>1</v>
      </c>
      <c r="E24" s="426" t="s">
        <v>10</v>
      </c>
      <c r="F24" s="427">
        <f>'9. Equipment kitchen'!L38</f>
        <v>229689172.31781819</v>
      </c>
      <c r="G24" s="427">
        <f>F24*D24</f>
        <v>229689172.31781819</v>
      </c>
      <c r="H24" s="586">
        <f>'[2]9. Equipment kitchen'!U38</f>
        <v>0</v>
      </c>
      <c r="I24" s="427"/>
      <c r="M24" s="31">
        <v>229689172.31781819</v>
      </c>
      <c r="N24" s="31">
        <f t="shared" si="1"/>
        <v>0</v>
      </c>
    </row>
    <row r="25" spans="1:14">
      <c r="A25" s="423">
        <f>A24+1</f>
        <v>10</v>
      </c>
      <c r="B25" s="424"/>
      <c r="C25" s="424" t="s">
        <v>1593</v>
      </c>
      <c r="D25" s="425">
        <v>1</v>
      </c>
      <c r="E25" s="426" t="s">
        <v>10</v>
      </c>
      <c r="F25" s="427">
        <f>'10.ELEVATOR'!L21</f>
        <v>280000000</v>
      </c>
      <c r="G25" s="427">
        <f>F25*D25</f>
        <v>280000000</v>
      </c>
      <c r="H25" s="586">
        <f>'[2]10.ELEVATOR'!U21</f>
        <v>0</v>
      </c>
      <c r="I25" s="427"/>
      <c r="M25" s="31">
        <v>280000000</v>
      </c>
      <c r="N25" s="31">
        <f t="shared" si="1"/>
        <v>0</v>
      </c>
    </row>
    <row r="26" spans="1:14">
      <c r="A26" s="428"/>
      <c r="B26" s="429"/>
      <c r="C26" s="429"/>
      <c r="D26" s="430"/>
      <c r="E26" s="431"/>
      <c r="F26" s="432"/>
      <c r="G26" s="432"/>
      <c r="H26" s="587"/>
      <c r="I26" s="432"/>
      <c r="N26" s="31">
        <f t="shared" si="1"/>
        <v>0</v>
      </c>
    </row>
    <row r="27" spans="1:14">
      <c r="A27" s="469">
        <v>11</v>
      </c>
      <c r="B27" s="470"/>
      <c r="C27" s="468" t="s">
        <v>1604</v>
      </c>
      <c r="D27" s="471"/>
      <c r="E27" s="472"/>
      <c r="F27" s="473"/>
      <c r="G27" s="492">
        <f>SUBTOTAL(9,G28:G32)</f>
        <v>1090000000</v>
      </c>
      <c r="H27" s="588">
        <f>SUBTOTAL(9,H28:H32)</f>
        <v>175000000</v>
      </c>
      <c r="I27" s="473"/>
      <c r="M27" s="492">
        <f>SUBTOTAL(9,M28:M32)</f>
        <v>1090000000</v>
      </c>
      <c r="N27" s="31">
        <f t="shared" si="1"/>
        <v>0</v>
      </c>
    </row>
    <row r="28" spans="1:14">
      <c r="A28" s="480"/>
      <c r="B28" s="481"/>
      <c r="C28" s="482" t="s">
        <v>1601</v>
      </c>
      <c r="D28" s="483">
        <v>1</v>
      </c>
      <c r="E28" s="483" t="s">
        <v>1521</v>
      </c>
      <c r="F28" s="365">
        <v>250000000</v>
      </c>
      <c r="G28" s="484">
        <f t="shared" ref="G28:G32" si="5">F28*D28</f>
        <v>250000000</v>
      </c>
      <c r="H28" s="589">
        <v>30000000</v>
      </c>
      <c r="I28" s="485"/>
      <c r="M28" s="31">
        <v>250000000</v>
      </c>
      <c r="N28" s="31">
        <f t="shared" si="1"/>
        <v>0</v>
      </c>
    </row>
    <row r="29" spans="1:14">
      <c r="A29" s="480"/>
      <c r="B29" s="481"/>
      <c r="C29" s="482" t="s">
        <v>1602</v>
      </c>
      <c r="D29" s="483">
        <v>1</v>
      </c>
      <c r="E29" s="483" t="s">
        <v>1521</v>
      </c>
      <c r="F29" s="365">
        <v>70000000</v>
      </c>
      <c r="G29" s="484">
        <f t="shared" si="5"/>
        <v>70000000</v>
      </c>
      <c r="H29" s="589">
        <v>40000000</v>
      </c>
      <c r="I29" s="485"/>
      <c r="M29" s="31">
        <v>70000000</v>
      </c>
      <c r="N29" s="31">
        <f t="shared" si="1"/>
        <v>0</v>
      </c>
    </row>
    <row r="30" spans="1:14">
      <c r="A30" s="480"/>
      <c r="B30" s="481"/>
      <c r="C30" s="482" t="s">
        <v>1603</v>
      </c>
      <c r="D30" s="483">
        <v>1</v>
      </c>
      <c r="E30" s="483" t="s">
        <v>1521</v>
      </c>
      <c r="F30" s="365">
        <v>600000000</v>
      </c>
      <c r="G30" s="484">
        <f t="shared" si="5"/>
        <v>600000000</v>
      </c>
      <c r="H30" s="589">
        <v>100000000</v>
      </c>
      <c r="I30" s="485"/>
      <c r="M30" s="31">
        <v>600000000</v>
      </c>
      <c r="N30" s="31">
        <f t="shared" si="1"/>
        <v>0</v>
      </c>
    </row>
    <row r="31" spans="1:14">
      <c r="A31" s="480"/>
      <c r="B31" s="481"/>
      <c r="C31" s="486" t="s">
        <v>1606</v>
      </c>
      <c r="D31" s="487">
        <v>1</v>
      </c>
      <c r="E31" s="483" t="s">
        <v>1521</v>
      </c>
      <c r="F31" s="488">
        <v>50000000</v>
      </c>
      <c r="G31" s="484">
        <f t="shared" si="5"/>
        <v>50000000</v>
      </c>
      <c r="H31" s="589">
        <v>5000000</v>
      </c>
      <c r="I31" s="488"/>
      <c r="M31" s="31">
        <v>50000000</v>
      </c>
      <c r="N31" s="31">
        <f t="shared" si="1"/>
        <v>0</v>
      </c>
    </row>
    <row r="32" spans="1:14">
      <c r="A32" s="480"/>
      <c r="B32" s="481"/>
      <c r="C32" s="486" t="s">
        <v>1607</v>
      </c>
      <c r="D32" s="487">
        <v>1</v>
      </c>
      <c r="E32" s="491" t="s">
        <v>619</v>
      </c>
      <c r="F32" s="488">
        <v>120000000</v>
      </c>
      <c r="G32" s="488">
        <f t="shared" si="5"/>
        <v>120000000</v>
      </c>
      <c r="H32" s="589"/>
      <c r="I32" s="488"/>
      <c r="M32" s="31">
        <v>120000000</v>
      </c>
      <c r="N32" s="31">
        <f t="shared" si="1"/>
        <v>0</v>
      </c>
    </row>
    <row r="33" spans="1:19">
      <c r="A33" s="428"/>
      <c r="B33" s="429"/>
      <c r="C33" s="429"/>
      <c r="D33" s="430"/>
      <c r="E33" s="431"/>
      <c r="F33" s="432"/>
      <c r="G33" s="432"/>
      <c r="H33" s="587"/>
      <c r="I33" s="432"/>
      <c r="N33" s="31">
        <f t="shared" si="1"/>
        <v>0</v>
      </c>
    </row>
    <row r="34" spans="1:19" ht="13.8">
      <c r="A34" s="489"/>
      <c r="B34" s="489"/>
      <c r="C34" s="489" t="s">
        <v>18</v>
      </c>
      <c r="D34" s="489"/>
      <c r="E34" s="490"/>
      <c r="F34" s="490"/>
      <c r="G34" s="490" t="e">
        <f>SUBTOTAL(9,G15:G33)</f>
        <v>#REF!</v>
      </c>
      <c r="H34" s="490">
        <f>SUBTOTAL(9,H15:H33)</f>
        <v>808187641.20078421</v>
      </c>
      <c r="I34" s="489"/>
      <c r="K34" s="549">
        <v>33077739079.999981</v>
      </c>
      <c r="M34" s="490">
        <f>SUBTOTAL(9,M15:M33)</f>
        <v>33275999999.999981</v>
      </c>
      <c r="N34" s="31" t="e">
        <f t="shared" si="1"/>
        <v>#REF!</v>
      </c>
    </row>
    <row r="35" spans="1:19">
      <c r="A35" s="620"/>
      <c r="E35" s="621"/>
      <c r="F35" s="622"/>
      <c r="G35" s="582"/>
      <c r="I35" s="622"/>
      <c r="K35" s="1"/>
      <c r="M35" s="1"/>
      <c r="N35" s="1"/>
      <c r="O35" s="1"/>
      <c r="P35" s="1"/>
      <c r="Q35" s="1"/>
      <c r="R35" s="1"/>
      <c r="S35" s="1"/>
    </row>
    <row r="36" spans="1:19">
      <c r="A36" s="620"/>
      <c r="E36" s="621"/>
      <c r="F36" s="530"/>
      <c r="G36" s="582"/>
      <c r="I36" s="622"/>
      <c r="K36" s="1"/>
      <c r="M36" s="1"/>
      <c r="N36" s="1"/>
      <c r="O36" s="1"/>
      <c r="P36" s="1"/>
      <c r="Q36" s="1"/>
      <c r="R36" s="1"/>
      <c r="S36" s="1"/>
    </row>
    <row r="37" spans="1:19" ht="13.8">
      <c r="A37" s="620"/>
      <c r="C37" s="564" t="s">
        <v>1665</v>
      </c>
      <c r="D37" s="564" t="s">
        <v>1667</v>
      </c>
      <c r="E37" s="564"/>
      <c r="F37" s="564"/>
      <c r="G37" s="564"/>
      <c r="H37" s="564"/>
      <c r="I37" s="564"/>
      <c r="J37" s="564"/>
      <c r="K37" s="564"/>
      <c r="L37" s="564"/>
      <c r="M37" s="564"/>
      <c r="N37" s="564"/>
      <c r="O37" s="564"/>
      <c r="P37" s="1"/>
      <c r="Q37" s="1"/>
      <c r="R37" s="1"/>
      <c r="S37" s="1"/>
    </row>
    <row r="38" spans="1:19" ht="13.8">
      <c r="A38" s="620"/>
      <c r="C38" s="562" t="s">
        <v>1668</v>
      </c>
      <c r="D38" s="561"/>
      <c r="E38" s="565" t="s">
        <v>1668</v>
      </c>
      <c r="F38" s="561"/>
      <c r="G38" s="561"/>
      <c r="H38" s="565" t="s">
        <v>1644</v>
      </c>
      <c r="I38" s="561"/>
      <c r="J38" s="561"/>
      <c r="K38" s="561"/>
      <c r="L38" s="561"/>
      <c r="M38" s="561"/>
      <c r="N38" s="561"/>
      <c r="O38" s="561"/>
      <c r="P38" s="1"/>
      <c r="Q38" s="1"/>
      <c r="R38" s="1"/>
      <c r="S38" s="1"/>
    </row>
    <row r="39" spans="1:19">
      <c r="A39" s="620"/>
      <c r="D39" s="566"/>
      <c r="E39" s="621"/>
      <c r="F39" s="565"/>
      <c r="G39" s="623"/>
      <c r="H39" s="565"/>
      <c r="I39" s="565"/>
      <c r="J39" s="565" t="s">
        <v>1644</v>
      </c>
      <c r="K39" s="1"/>
      <c r="L39" s="565"/>
      <c r="M39" s="565"/>
      <c r="N39" s="565"/>
      <c r="O39" s="565"/>
      <c r="P39" s="1"/>
      <c r="Q39" s="1"/>
      <c r="R39" s="1"/>
      <c r="S39" s="1"/>
    </row>
    <row r="40" spans="1:19">
      <c r="A40" s="620"/>
      <c r="E40" s="621"/>
      <c r="F40" s="622"/>
      <c r="G40" s="582"/>
      <c r="I40" s="622"/>
      <c r="K40" s="1"/>
      <c r="M40" s="1"/>
      <c r="N40" s="1"/>
      <c r="O40" s="1"/>
      <c r="P40" s="1"/>
      <c r="Q40" s="1"/>
      <c r="R40" s="1"/>
      <c r="S40" s="1"/>
    </row>
    <row r="41" spans="1:19">
      <c r="A41" s="620"/>
      <c r="E41" s="621"/>
      <c r="F41" s="622"/>
      <c r="G41" s="582"/>
      <c r="I41" s="622"/>
      <c r="K41" s="1"/>
      <c r="M41" s="1"/>
      <c r="N41" s="1"/>
      <c r="O41" s="1"/>
      <c r="P41" s="1"/>
      <c r="Q41" s="1"/>
      <c r="R41" s="1"/>
      <c r="S41" s="1"/>
    </row>
    <row r="42" spans="1:19">
      <c r="A42" s="620"/>
      <c r="E42" s="621"/>
      <c r="F42" s="622"/>
      <c r="G42" s="582"/>
      <c r="I42" s="622"/>
      <c r="K42" s="1"/>
      <c r="M42" s="1"/>
      <c r="N42" s="1"/>
      <c r="O42" s="1"/>
      <c r="P42" s="1"/>
      <c r="Q42" s="1"/>
      <c r="R42" s="1"/>
      <c r="S42" s="1"/>
    </row>
    <row r="43" spans="1:19">
      <c r="A43" s="620"/>
      <c r="E43" s="621"/>
      <c r="F43" s="622"/>
      <c r="G43" s="582"/>
      <c r="I43" s="622"/>
      <c r="K43" s="1"/>
      <c r="M43" s="1"/>
      <c r="N43" s="1"/>
      <c r="O43" s="1"/>
      <c r="P43" s="1"/>
      <c r="Q43" s="1"/>
      <c r="R43" s="1"/>
      <c r="S43" s="1"/>
    </row>
    <row r="44" spans="1:19">
      <c r="A44" s="620"/>
      <c r="E44" s="621"/>
      <c r="F44" s="622"/>
      <c r="G44" s="582"/>
      <c r="I44" s="622"/>
      <c r="K44" s="1"/>
      <c r="M44" s="1"/>
      <c r="N44" s="1"/>
      <c r="O44" s="1"/>
      <c r="P44" s="1"/>
      <c r="Q44" s="1"/>
      <c r="R44" s="1"/>
      <c r="S44" s="1"/>
    </row>
  </sheetData>
  <printOptions horizontalCentered="1"/>
  <pageMargins left="0.23622047244094491" right="0.23622047244094491" top="0.98425196850393704" bottom="0.55118110236220474" header="0.31496062992125984" footer="0.31496062992125984"/>
  <pageSetup paperSize="9" scale="82" fitToHeight="0" orientation="landscape" r:id="rId1"/>
  <headerFooter>
    <oddFooter>&amp;L&amp;8&amp;A&amp;R&amp;P /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outlinePr summaryBelow="0"/>
  </sheetPr>
  <dimension ref="A1:HW2386"/>
  <sheetViews>
    <sheetView showGridLines="0" showRuler="0" view="pageBreakPreview" topLeftCell="A2332" zoomScale="85" zoomScaleNormal="70" zoomScaleSheetLayoutView="85" workbookViewId="0">
      <selection activeCell="E24" sqref="E24"/>
    </sheetView>
  </sheetViews>
  <sheetFormatPr defaultColWidth="8.6640625" defaultRowHeight="13.2" outlineLevelRow="3" outlineLevelCol="2"/>
  <cols>
    <col min="1" max="1" width="12" style="10" customWidth="1"/>
    <col min="2" max="2" width="8" style="10" customWidth="1"/>
    <col min="3" max="3" width="53" style="14" customWidth="1"/>
    <col min="4" max="4" width="15.44140625" style="14" hidden="1" customWidth="1" outlineLevel="1"/>
    <col min="5" max="5" width="14" style="93" customWidth="1" collapsed="1"/>
    <col min="6" max="6" width="16.44140625" style="13" hidden="1" customWidth="1" outlineLevel="1"/>
    <col min="7" max="8" width="15.33203125" style="48" hidden="1" customWidth="1" outlineLevel="2"/>
    <col min="9" max="9" width="15.33203125" style="48" hidden="1" customWidth="1" outlineLevel="1" collapsed="1"/>
    <col min="10" max="10" width="29.6640625" style="48" hidden="1" customWidth="1" outlineLevel="1"/>
    <col min="11" max="11" width="26.44140625" style="48" hidden="1" customWidth="1" outlineLevel="1"/>
    <col min="12" max="12" width="20.88671875" style="216" customWidth="1" collapsed="1"/>
    <col min="13" max="14" width="16.6640625" style="48" hidden="1" customWidth="1"/>
    <col min="15" max="15" width="23.33203125" style="592" hidden="1" customWidth="1"/>
    <col min="16" max="17" width="23.33203125" style="592" customWidth="1"/>
    <col min="18" max="18" width="28.5546875" style="48" customWidth="1"/>
    <col min="19" max="20" width="16.6640625" style="48" hidden="1" customWidth="1"/>
    <col min="21" max="21" width="6.33203125" style="592" hidden="1" customWidth="1"/>
    <col min="22" max="16384" width="8.6640625" style="10"/>
  </cols>
  <sheetData>
    <row r="1" spans="1:21" s="630" customFormat="1" ht="45.6" customHeight="1">
      <c r="A1" s="941" t="s">
        <v>1761</v>
      </c>
      <c r="B1" s="942"/>
      <c r="C1" s="942"/>
      <c r="D1" s="942"/>
      <c r="E1" s="942"/>
      <c r="F1" s="942"/>
      <c r="G1" s="942"/>
      <c r="H1" s="942"/>
      <c r="I1" s="942"/>
      <c r="J1" s="942"/>
      <c r="K1" s="942"/>
      <c r="L1" s="942"/>
      <c r="M1" s="942"/>
      <c r="N1" s="942"/>
      <c r="O1" s="942"/>
      <c r="P1" s="942"/>
      <c r="Q1" s="942"/>
      <c r="R1" s="944"/>
      <c r="S1" s="942"/>
      <c r="T1" s="942"/>
      <c r="U1" s="942"/>
    </row>
    <row r="2" spans="1:21" s="716" customFormat="1" ht="13.8" outlineLevel="1">
      <c r="A2" s="717" t="s">
        <v>1744</v>
      </c>
      <c r="B2" s="718"/>
      <c r="C2" s="719"/>
      <c r="D2" s="720"/>
      <c r="E2" s="721"/>
      <c r="F2" s="722"/>
      <c r="G2" s="722"/>
      <c r="H2" s="723"/>
      <c r="I2" s="723"/>
      <c r="J2" s="723"/>
      <c r="K2" s="723"/>
      <c r="L2" s="836"/>
      <c r="M2" s="739"/>
      <c r="N2" s="739"/>
      <c r="O2" s="874"/>
      <c r="P2" s="874"/>
      <c r="Q2" s="874"/>
      <c r="R2" s="945"/>
      <c r="S2" s="739"/>
      <c r="T2" s="739"/>
      <c r="U2" s="874"/>
    </row>
    <row r="3" spans="1:21" s="716" customFormat="1" ht="13.8" outlineLevel="1">
      <c r="A3" s="726" t="s">
        <v>1717</v>
      </c>
      <c r="B3" s="727"/>
      <c r="C3" s="728"/>
      <c r="D3" s="729"/>
      <c r="E3" s="730"/>
      <c r="F3" s="731"/>
      <c r="G3" s="732"/>
      <c r="H3" s="733"/>
      <c r="I3" s="733"/>
      <c r="J3" s="733"/>
      <c r="K3" s="733"/>
      <c r="L3" s="837"/>
      <c r="M3" s="741"/>
      <c r="N3" s="741"/>
      <c r="O3" s="875"/>
      <c r="P3" s="875"/>
      <c r="Q3" s="875"/>
      <c r="R3" s="946"/>
      <c r="S3" s="741"/>
      <c r="T3" s="741"/>
      <c r="U3" s="875"/>
    </row>
    <row r="4" spans="1:21" s="716" customFormat="1" ht="15" customHeight="1" outlineLevel="1">
      <c r="A4" s="717" t="s">
        <v>1718</v>
      </c>
      <c r="B4" s="727"/>
      <c r="C4" s="719"/>
      <c r="D4" s="736"/>
      <c r="E4" s="721"/>
      <c r="F4" s="731"/>
      <c r="G4" s="731"/>
      <c r="H4" s="737"/>
      <c r="I4" s="737"/>
      <c r="J4" s="737"/>
      <c r="K4" s="737"/>
      <c r="L4" s="838"/>
      <c r="M4" s="743"/>
      <c r="N4" s="743"/>
      <c r="O4" s="876"/>
      <c r="P4" s="876"/>
      <c r="Q4" s="876"/>
      <c r="R4" s="947"/>
      <c r="S4" s="743"/>
      <c r="T4" s="743"/>
      <c r="U4" s="876"/>
    </row>
    <row r="5" spans="1:21" s="716" customFormat="1" ht="13.8" outlineLevel="1">
      <c r="A5" s="726" t="s">
        <v>1719</v>
      </c>
      <c r="B5" s="727"/>
      <c r="C5" s="719"/>
      <c r="D5" s="736"/>
      <c r="E5" s="721"/>
      <c r="F5" s="731"/>
      <c r="G5" s="731"/>
      <c r="H5" s="737"/>
      <c r="I5" s="737"/>
      <c r="J5" s="737"/>
      <c r="K5" s="737"/>
      <c r="L5" s="838"/>
      <c r="M5" s="743"/>
      <c r="N5" s="743"/>
      <c r="O5" s="876"/>
      <c r="P5" s="876"/>
      <c r="Q5" s="876"/>
      <c r="R5" s="947"/>
      <c r="S5" s="743"/>
      <c r="T5" s="743"/>
      <c r="U5" s="876"/>
    </row>
    <row r="6" spans="1:21" s="716" customFormat="1" ht="13.8" outlineLevel="1">
      <c r="A6" s="726" t="s">
        <v>1743</v>
      </c>
      <c r="B6" s="727"/>
      <c r="C6" s="719"/>
      <c r="D6" s="736"/>
      <c r="E6" s="721"/>
      <c r="F6" s="731"/>
      <c r="G6" s="731"/>
      <c r="H6" s="737"/>
      <c r="I6" s="737"/>
      <c r="J6" s="737"/>
      <c r="K6" s="737"/>
      <c r="L6" s="838"/>
      <c r="M6" s="743"/>
      <c r="N6" s="743"/>
      <c r="O6" s="876"/>
      <c r="P6" s="876"/>
      <c r="Q6" s="876"/>
      <c r="R6" s="947"/>
      <c r="S6" s="743"/>
      <c r="T6" s="743"/>
      <c r="U6" s="876"/>
    </row>
    <row r="7" spans="1:21" s="716" customFormat="1" ht="13.8" outlineLevel="1">
      <c r="A7" s="726" t="s">
        <v>1763</v>
      </c>
      <c r="B7" s="727"/>
      <c r="C7" s="719"/>
      <c r="D7" s="736"/>
      <c r="E7" s="721"/>
      <c r="F7" s="731"/>
      <c r="G7" s="731"/>
      <c r="H7" s="737"/>
      <c r="I7" s="737"/>
      <c r="J7" s="737"/>
      <c r="K7" s="737"/>
      <c r="L7" s="838"/>
      <c r="M7" s="743"/>
      <c r="N7" s="743"/>
      <c r="O7" s="876"/>
      <c r="P7" s="876"/>
      <c r="Q7" s="876"/>
      <c r="R7" s="947"/>
      <c r="S7" s="743"/>
      <c r="T7" s="743"/>
      <c r="U7" s="876"/>
    </row>
    <row r="8" spans="1:21" s="716" customFormat="1" ht="13.8" outlineLevel="1">
      <c r="A8" s="745"/>
      <c r="B8" s="708"/>
      <c r="C8" s="709"/>
      <c r="D8" s="710"/>
      <c r="E8" s="711"/>
      <c r="F8" s="712"/>
      <c r="G8" s="712"/>
      <c r="H8" s="713"/>
      <c r="I8" s="713"/>
      <c r="J8" s="713"/>
      <c r="K8" s="713"/>
      <c r="L8" s="839"/>
      <c r="M8" s="746"/>
      <c r="N8" s="746"/>
      <c r="O8" s="877"/>
      <c r="P8" s="877"/>
      <c r="Q8" s="877"/>
      <c r="R8" s="948"/>
      <c r="S8" s="746"/>
      <c r="T8" s="746"/>
      <c r="U8" s="877"/>
    </row>
    <row r="9" spans="1:21" ht="13.8">
      <c r="A9" s="903" t="s">
        <v>1616</v>
      </c>
      <c r="B9" s="520"/>
      <c r="C9" s="521"/>
      <c r="D9" s="521"/>
      <c r="E9" s="522"/>
      <c r="F9" s="523"/>
      <c r="G9" s="524"/>
      <c r="H9" s="524"/>
      <c r="I9" s="524"/>
      <c r="J9" s="524"/>
      <c r="K9" s="524"/>
      <c r="L9" s="900"/>
      <c r="M9" s="901"/>
      <c r="N9" s="901"/>
      <c r="O9" s="902"/>
      <c r="P9" s="902"/>
      <c r="Q9" s="902"/>
      <c r="R9" s="949"/>
      <c r="S9" s="901"/>
      <c r="T9" s="901"/>
      <c r="U9" s="902"/>
    </row>
    <row r="10" spans="1:21" ht="20.399999999999999" customHeight="1">
      <c r="A10" s="904"/>
      <c r="B10" s="904"/>
      <c r="C10" s="905"/>
      <c r="D10" s="905"/>
      <c r="E10" s="906"/>
      <c r="F10" s="907"/>
      <c r="G10" s="908"/>
      <c r="H10" s="908"/>
      <c r="I10" s="908"/>
      <c r="J10" s="908"/>
      <c r="K10" s="908"/>
      <c r="L10" s="909"/>
      <c r="M10" s="908"/>
      <c r="N10" s="908"/>
      <c r="O10" s="910"/>
      <c r="P10" s="910"/>
      <c r="Q10" s="910"/>
      <c r="R10" s="950"/>
      <c r="S10" s="908"/>
      <c r="T10" s="908"/>
      <c r="U10" s="910"/>
    </row>
    <row r="11" spans="1:21" ht="30.75" customHeight="1">
      <c r="A11" s="135" t="s">
        <v>66</v>
      </c>
      <c r="B11" s="135"/>
      <c r="C11" s="136" t="s">
        <v>67</v>
      </c>
      <c r="D11" s="96" t="s">
        <v>611</v>
      </c>
      <c r="E11" s="390" t="s">
        <v>1559</v>
      </c>
      <c r="F11" s="135" t="s">
        <v>69</v>
      </c>
      <c r="G11" s="58" t="s">
        <v>612</v>
      </c>
      <c r="H11" s="58" t="s">
        <v>613</v>
      </c>
      <c r="I11" s="911" t="s">
        <v>614</v>
      </c>
      <c r="J11" s="911" t="s">
        <v>615</v>
      </c>
      <c r="K11" s="911" t="s">
        <v>616</v>
      </c>
      <c r="L11" s="870" t="s">
        <v>617</v>
      </c>
      <c r="M11" s="1058"/>
      <c r="N11" s="1058"/>
      <c r="O11" s="1059"/>
      <c r="P11" s="1057" t="s">
        <v>1747</v>
      </c>
      <c r="Q11" s="1059"/>
      <c r="R11" s="1136" t="s">
        <v>1757</v>
      </c>
      <c r="S11" s="939"/>
      <c r="T11" s="939"/>
      <c r="U11" s="940"/>
    </row>
    <row r="12" spans="1:21">
      <c r="A12" s="137"/>
      <c r="B12" s="137"/>
      <c r="C12" s="138"/>
      <c r="D12" s="97"/>
      <c r="E12" s="97"/>
      <c r="F12" s="139"/>
      <c r="G12" s="62"/>
      <c r="H12" s="62"/>
      <c r="I12" s="62"/>
      <c r="J12" s="62"/>
      <c r="K12" s="62"/>
      <c r="L12" s="255"/>
      <c r="M12" s="550" t="s">
        <v>1669</v>
      </c>
      <c r="N12" s="550" t="s">
        <v>1670</v>
      </c>
      <c r="O12" s="550" t="s">
        <v>1637</v>
      </c>
      <c r="P12" s="550" t="s">
        <v>1635</v>
      </c>
      <c r="Q12" s="550" t="s">
        <v>1669</v>
      </c>
      <c r="R12" s="1137"/>
      <c r="S12" s="943" t="s">
        <v>1669</v>
      </c>
      <c r="T12" s="550" t="s">
        <v>1670</v>
      </c>
      <c r="U12" s="550" t="s">
        <v>1637</v>
      </c>
    </row>
    <row r="13" spans="1:21">
      <c r="A13" s="647"/>
      <c r="B13" s="647"/>
      <c r="C13" s="652" t="s">
        <v>1671</v>
      </c>
      <c r="D13" s="648"/>
      <c r="E13" s="648"/>
      <c r="F13" s="649"/>
      <c r="G13" s="650"/>
      <c r="H13" s="650"/>
      <c r="I13" s="650"/>
      <c r="J13" s="650"/>
      <c r="K13" s="650"/>
      <c r="L13" s="840">
        <f>SUBTOTAL(9,L14:L865)</f>
        <v>18337127645.635746</v>
      </c>
      <c r="M13" s="651"/>
      <c r="N13" s="651"/>
      <c r="O13" s="651"/>
      <c r="P13" s="651"/>
      <c r="Q13" s="651"/>
      <c r="R13" s="651"/>
      <c r="S13" s="651"/>
      <c r="T13" s="651"/>
      <c r="U13" s="651"/>
    </row>
    <row r="14" spans="1:21">
      <c r="A14" s="165" t="s">
        <v>71</v>
      </c>
      <c r="B14" s="165"/>
      <c r="C14" s="166" t="s">
        <v>36</v>
      </c>
      <c r="D14" s="200"/>
      <c r="E14" s="200"/>
      <c r="F14" s="201"/>
      <c r="G14" s="169"/>
      <c r="H14" s="169"/>
      <c r="I14" s="169"/>
      <c r="J14" s="169"/>
      <c r="K14" s="169"/>
      <c r="L14" s="841">
        <f>SUM(L16:L17)</f>
        <v>0</v>
      </c>
      <c r="M14" s="551"/>
      <c r="N14" s="551"/>
      <c r="O14" s="551"/>
      <c r="P14" s="551"/>
      <c r="Q14" s="551"/>
      <c r="R14" s="551"/>
      <c r="S14" s="551"/>
      <c r="T14" s="551"/>
      <c r="U14" s="551"/>
    </row>
    <row r="15" spans="1:21" outlineLevel="1">
      <c r="A15" s="137"/>
      <c r="B15" s="137"/>
      <c r="C15" s="138"/>
      <c r="D15" s="94"/>
      <c r="E15" s="94"/>
      <c r="F15" s="139"/>
      <c r="G15" s="71"/>
      <c r="H15" s="71"/>
      <c r="I15" s="71"/>
      <c r="J15" s="71"/>
      <c r="K15" s="71"/>
      <c r="L15" s="257"/>
      <c r="M15" s="552"/>
      <c r="N15" s="552"/>
      <c r="O15" s="553" t="e">
        <f>#REF!+M15+N15</f>
        <v>#REF!</v>
      </c>
      <c r="P15" s="553"/>
      <c r="Q15" s="553"/>
      <c r="R15" s="552"/>
      <c r="S15" s="552"/>
      <c r="T15" s="552"/>
      <c r="U15" s="553">
        <v>0</v>
      </c>
    </row>
    <row r="16" spans="1:21" outlineLevel="1">
      <c r="A16" s="137" t="s">
        <v>72</v>
      </c>
      <c r="B16" s="146"/>
      <c r="C16" s="171" t="s">
        <v>36</v>
      </c>
      <c r="D16" s="97">
        <v>1</v>
      </c>
      <c r="E16" s="97"/>
      <c r="F16" s="139" t="s">
        <v>73</v>
      </c>
      <c r="G16" s="62"/>
      <c r="H16" s="62"/>
      <c r="I16" s="62"/>
      <c r="J16" s="62"/>
      <c r="K16" s="62"/>
      <c r="L16" s="255">
        <v>0</v>
      </c>
      <c r="M16" s="550"/>
      <c r="N16" s="550"/>
      <c r="O16" s="553" t="e">
        <f>#REF!+M16+N16</f>
        <v>#REF!</v>
      </c>
      <c r="P16" s="553"/>
      <c r="Q16" s="553"/>
      <c r="R16" s="550"/>
      <c r="S16" s="550"/>
      <c r="T16" s="550"/>
      <c r="U16" s="553">
        <v>0</v>
      </c>
    </row>
    <row r="17" spans="1:21" s="11" customFormat="1" outlineLevel="1">
      <c r="A17" s="192" t="s">
        <v>74</v>
      </c>
      <c r="B17" s="172"/>
      <c r="C17" s="385" t="s">
        <v>75</v>
      </c>
      <c r="D17" s="194">
        <v>1</v>
      </c>
      <c r="E17" s="194"/>
      <c r="F17" s="195" t="s">
        <v>73</v>
      </c>
      <c r="G17" s="199"/>
      <c r="H17" s="199"/>
      <c r="I17" s="199"/>
      <c r="J17" s="199"/>
      <c r="K17" s="199"/>
      <c r="L17" s="265">
        <v>0</v>
      </c>
      <c r="M17" s="554"/>
      <c r="N17" s="554"/>
      <c r="O17" s="553" t="e">
        <f>#REF!+M17+N17</f>
        <v>#REF!</v>
      </c>
      <c r="P17" s="553"/>
      <c r="Q17" s="553"/>
      <c r="R17" s="554"/>
      <c r="S17" s="554"/>
      <c r="T17" s="554"/>
      <c r="U17" s="553">
        <v>0</v>
      </c>
    </row>
    <row r="18" spans="1:21" collapsed="1">
      <c r="A18" s="137"/>
      <c r="B18" s="137"/>
      <c r="C18" s="138"/>
      <c r="D18" s="94"/>
      <c r="E18" s="94"/>
      <c r="F18" s="139"/>
      <c r="G18" s="71"/>
      <c r="H18" s="71"/>
      <c r="I18" s="71"/>
      <c r="J18" s="71"/>
      <c r="K18" s="71"/>
      <c r="L18" s="257"/>
      <c r="M18" s="552"/>
      <c r="N18" s="552"/>
      <c r="O18" s="552" t="e">
        <f>#REF!+M18+N18</f>
        <v>#REF!</v>
      </c>
      <c r="P18" s="552"/>
      <c r="Q18" s="552"/>
      <c r="R18" s="552"/>
      <c r="S18" s="552"/>
      <c r="T18" s="552"/>
      <c r="U18" s="552">
        <v>0</v>
      </c>
    </row>
    <row r="19" spans="1:21">
      <c r="A19" s="165" t="s">
        <v>76</v>
      </c>
      <c r="B19" s="165"/>
      <c r="C19" s="166" t="s">
        <v>38</v>
      </c>
      <c r="D19" s="200"/>
      <c r="E19" s="200"/>
      <c r="F19" s="201"/>
      <c r="G19" s="169"/>
      <c r="H19" s="169"/>
      <c r="I19" s="169"/>
      <c r="J19" s="169">
        <f>SUBTOTAL(9,J20:J328)</f>
        <v>4384819997.1498795</v>
      </c>
      <c r="K19" s="169">
        <f>SUBTOTAL(9,K20:K328)</f>
        <v>819871975.32591212</v>
      </c>
      <c r="L19" s="841">
        <f>SUBTOTAL(9,L20:L328)</f>
        <v>5204691972.4757881</v>
      </c>
      <c r="M19" s="551"/>
      <c r="N19" s="551"/>
      <c r="O19" s="551" t="e">
        <f>#REF!+M19+N19</f>
        <v>#REF!</v>
      </c>
      <c r="P19" s="551"/>
      <c r="Q19" s="551"/>
      <c r="R19" s="551"/>
      <c r="S19" s="551"/>
      <c r="T19" s="551"/>
      <c r="U19" s="551">
        <v>0</v>
      </c>
    </row>
    <row r="20" spans="1:21">
      <c r="A20" s="137"/>
      <c r="B20" s="137"/>
      <c r="C20" s="138"/>
      <c r="D20" s="94"/>
      <c r="E20" s="94"/>
      <c r="F20" s="139"/>
      <c r="G20" s="71"/>
      <c r="H20" s="71"/>
      <c r="I20" s="71"/>
      <c r="J20" s="71"/>
      <c r="K20" s="71"/>
      <c r="L20" s="257"/>
      <c r="M20" s="552"/>
      <c r="N20" s="552"/>
      <c r="O20" s="552" t="e">
        <f>#REF!+M20+N20</f>
        <v>#REF!</v>
      </c>
      <c r="P20" s="552"/>
      <c r="Q20" s="552"/>
      <c r="R20" s="552"/>
      <c r="S20" s="552"/>
      <c r="T20" s="552"/>
      <c r="U20" s="552">
        <v>0</v>
      </c>
    </row>
    <row r="21" spans="1:21">
      <c r="A21" s="149" t="s">
        <v>77</v>
      </c>
      <c r="B21" s="149"/>
      <c r="C21" s="150" t="s">
        <v>78</v>
      </c>
      <c r="D21" s="100">
        <v>1</v>
      </c>
      <c r="E21" s="100"/>
      <c r="F21" s="151" t="s">
        <v>10</v>
      </c>
      <c r="G21" s="75"/>
      <c r="H21" s="75"/>
      <c r="I21" s="75"/>
      <c r="J21" s="75"/>
      <c r="K21" s="75"/>
      <c r="L21" s="259"/>
      <c r="M21" s="555"/>
      <c r="N21" s="555"/>
      <c r="O21" s="555" t="e">
        <f>#REF!+M21+N21</f>
        <v>#REF!</v>
      </c>
      <c r="P21" s="555"/>
      <c r="Q21" s="555"/>
      <c r="R21" s="555"/>
      <c r="S21" s="555"/>
      <c r="T21" s="555"/>
      <c r="U21" s="555">
        <v>0</v>
      </c>
    </row>
    <row r="22" spans="1:21" outlineLevel="1">
      <c r="A22" s="137" t="s">
        <v>79</v>
      </c>
      <c r="B22" s="137"/>
      <c r="C22" s="138" t="s">
        <v>80</v>
      </c>
      <c r="D22" s="94">
        <v>1</v>
      </c>
      <c r="E22" s="94"/>
      <c r="F22" s="139" t="s">
        <v>10</v>
      </c>
      <c r="G22" s="62"/>
      <c r="H22" s="62"/>
      <c r="I22" s="62"/>
      <c r="J22" s="62"/>
      <c r="K22" s="62"/>
      <c r="L22" s="255">
        <v>0</v>
      </c>
      <c r="M22" s="550"/>
      <c r="N22" s="550"/>
      <c r="O22" s="553" t="e">
        <f>#REF!+M22+N22</f>
        <v>#REF!</v>
      </c>
      <c r="P22" s="553"/>
      <c r="Q22" s="553"/>
      <c r="R22" s="550"/>
      <c r="S22" s="550"/>
      <c r="T22" s="550"/>
      <c r="U22" s="553">
        <v>0</v>
      </c>
    </row>
    <row r="23" spans="1:21" outlineLevel="1">
      <c r="A23" s="137" t="s">
        <v>81</v>
      </c>
      <c r="B23" s="137"/>
      <c r="C23" s="138" t="s">
        <v>82</v>
      </c>
      <c r="D23" s="94">
        <v>1</v>
      </c>
      <c r="E23" s="94"/>
      <c r="F23" s="139" t="s">
        <v>10</v>
      </c>
      <c r="G23" s="71"/>
      <c r="H23" s="71"/>
      <c r="I23" s="71"/>
      <c r="J23" s="71"/>
      <c r="K23" s="71"/>
      <c r="L23" s="255">
        <v>0</v>
      </c>
      <c r="M23" s="550"/>
      <c r="N23" s="550"/>
      <c r="O23" s="553" t="e">
        <f>#REF!+M23+N23</f>
        <v>#REF!</v>
      </c>
      <c r="P23" s="553"/>
      <c r="Q23" s="553"/>
      <c r="R23" s="550"/>
      <c r="S23" s="550"/>
      <c r="T23" s="550"/>
      <c r="U23" s="553">
        <v>0</v>
      </c>
    </row>
    <row r="24" spans="1:21" outlineLevel="1">
      <c r="A24" s="137" t="s">
        <v>83</v>
      </c>
      <c r="B24" s="137"/>
      <c r="C24" s="138" t="s">
        <v>84</v>
      </c>
      <c r="D24" s="94">
        <v>1</v>
      </c>
      <c r="E24" s="94"/>
      <c r="F24" s="139" t="s">
        <v>10</v>
      </c>
      <c r="G24" s="71"/>
      <c r="H24" s="71"/>
      <c r="I24" s="71"/>
      <c r="J24" s="71"/>
      <c r="K24" s="71"/>
      <c r="L24" s="255">
        <v>0</v>
      </c>
      <c r="M24" s="550"/>
      <c r="N24" s="550"/>
      <c r="O24" s="553" t="e">
        <f>#REF!+M24+N24</f>
        <v>#REF!</v>
      </c>
      <c r="P24" s="553"/>
      <c r="Q24" s="553"/>
      <c r="R24" s="550"/>
      <c r="S24" s="550"/>
      <c r="T24" s="550"/>
      <c r="U24" s="553">
        <v>0</v>
      </c>
    </row>
    <row r="25" spans="1:21" outlineLevel="1">
      <c r="A25" s="137" t="s">
        <v>85</v>
      </c>
      <c r="B25" s="137"/>
      <c r="C25" s="138" t="s">
        <v>86</v>
      </c>
      <c r="D25" s="94">
        <v>1</v>
      </c>
      <c r="E25" s="94"/>
      <c r="F25" s="139" t="s">
        <v>10</v>
      </c>
      <c r="G25" s="71"/>
      <c r="H25" s="71"/>
      <c r="I25" s="71"/>
      <c r="J25" s="71"/>
      <c r="K25" s="71"/>
      <c r="L25" s="255">
        <v>0</v>
      </c>
      <c r="M25" s="550"/>
      <c r="N25" s="550"/>
      <c r="O25" s="553" t="e">
        <f>#REF!+M25+N25</f>
        <v>#REF!</v>
      </c>
      <c r="P25" s="553"/>
      <c r="Q25" s="553"/>
      <c r="R25" s="550"/>
      <c r="S25" s="550"/>
      <c r="T25" s="550"/>
      <c r="U25" s="553">
        <v>0</v>
      </c>
    </row>
    <row r="26" spans="1:21" outlineLevel="1">
      <c r="A26" s="137" t="s">
        <v>87</v>
      </c>
      <c r="B26" s="137"/>
      <c r="C26" s="138" t="s">
        <v>88</v>
      </c>
      <c r="D26" s="94">
        <v>1</v>
      </c>
      <c r="E26" s="94"/>
      <c r="F26" s="139" t="s">
        <v>10</v>
      </c>
      <c r="G26" s="71"/>
      <c r="H26" s="71"/>
      <c r="I26" s="71"/>
      <c r="J26" s="71"/>
      <c r="K26" s="71"/>
      <c r="L26" s="255">
        <v>0</v>
      </c>
      <c r="M26" s="550"/>
      <c r="N26" s="550"/>
      <c r="O26" s="553" t="e">
        <f>#REF!+M26+N26</f>
        <v>#REF!</v>
      </c>
      <c r="P26" s="553"/>
      <c r="Q26" s="553"/>
      <c r="R26" s="550"/>
      <c r="S26" s="550"/>
      <c r="T26" s="550"/>
      <c r="U26" s="553">
        <v>0</v>
      </c>
    </row>
    <row r="27" spans="1:21" outlineLevel="1">
      <c r="A27" s="137" t="s">
        <v>89</v>
      </c>
      <c r="B27" s="137"/>
      <c r="C27" s="138" t="s">
        <v>90</v>
      </c>
      <c r="D27" s="94">
        <v>1</v>
      </c>
      <c r="E27" s="94"/>
      <c r="F27" s="139" t="s">
        <v>10</v>
      </c>
      <c r="G27" s="71"/>
      <c r="H27" s="71"/>
      <c r="I27" s="71"/>
      <c r="J27" s="71"/>
      <c r="K27" s="71"/>
      <c r="L27" s="255">
        <v>0</v>
      </c>
      <c r="M27" s="550"/>
      <c r="N27" s="550"/>
      <c r="O27" s="553" t="e">
        <f>#REF!+M27+N27</f>
        <v>#REF!</v>
      </c>
      <c r="P27" s="553"/>
      <c r="Q27" s="553"/>
      <c r="R27" s="550"/>
      <c r="S27" s="550"/>
      <c r="T27" s="550"/>
      <c r="U27" s="553">
        <v>0</v>
      </c>
    </row>
    <row r="28" spans="1:21" outlineLevel="1">
      <c r="A28" s="137" t="s">
        <v>91</v>
      </c>
      <c r="B28" s="137"/>
      <c r="C28" s="138" t="s">
        <v>92</v>
      </c>
      <c r="D28" s="94">
        <v>1</v>
      </c>
      <c r="E28" s="94"/>
      <c r="F28" s="139" t="s">
        <v>10</v>
      </c>
      <c r="G28" s="71"/>
      <c r="H28" s="71"/>
      <c r="I28" s="71"/>
      <c r="J28" s="71"/>
      <c r="K28" s="71"/>
      <c r="L28" s="255">
        <v>0</v>
      </c>
      <c r="M28" s="550"/>
      <c r="N28" s="550"/>
      <c r="O28" s="553" t="e">
        <f>#REF!+M28+N28</f>
        <v>#REF!</v>
      </c>
      <c r="P28" s="553"/>
      <c r="Q28" s="553"/>
      <c r="R28" s="550"/>
      <c r="S28" s="550"/>
      <c r="T28" s="550"/>
      <c r="U28" s="553">
        <v>0</v>
      </c>
    </row>
    <row r="29" spans="1:21" outlineLevel="1">
      <c r="A29" s="137" t="s">
        <v>93</v>
      </c>
      <c r="B29" s="137"/>
      <c r="C29" s="138" t="s">
        <v>94</v>
      </c>
      <c r="D29" s="94">
        <v>1</v>
      </c>
      <c r="E29" s="94"/>
      <c r="F29" s="139" t="s">
        <v>10</v>
      </c>
      <c r="G29" s="71"/>
      <c r="H29" s="71"/>
      <c r="I29" s="71"/>
      <c r="J29" s="71"/>
      <c r="K29" s="71"/>
      <c r="L29" s="255">
        <v>0</v>
      </c>
      <c r="M29" s="550"/>
      <c r="N29" s="550"/>
      <c r="O29" s="553" t="e">
        <f>#REF!+M29+N29</f>
        <v>#REF!</v>
      </c>
      <c r="P29" s="553"/>
      <c r="Q29" s="553"/>
      <c r="R29" s="550"/>
      <c r="S29" s="550"/>
      <c r="T29" s="550"/>
      <c r="U29" s="553">
        <v>0</v>
      </c>
    </row>
    <row r="30" spans="1:21" outlineLevel="1">
      <c r="A30" s="137" t="s">
        <v>95</v>
      </c>
      <c r="B30" s="137"/>
      <c r="C30" s="138" t="s">
        <v>96</v>
      </c>
      <c r="D30" s="94">
        <v>1</v>
      </c>
      <c r="E30" s="94"/>
      <c r="F30" s="139" t="s">
        <v>10</v>
      </c>
      <c r="G30" s="71"/>
      <c r="H30" s="71"/>
      <c r="I30" s="71"/>
      <c r="J30" s="71"/>
      <c r="K30" s="71"/>
      <c r="L30" s="255">
        <v>0</v>
      </c>
      <c r="M30" s="550"/>
      <c r="N30" s="550"/>
      <c r="O30" s="553" t="e">
        <f>#REF!+M30+N30</f>
        <v>#REF!</v>
      </c>
      <c r="P30" s="553"/>
      <c r="Q30" s="553"/>
      <c r="R30" s="550"/>
      <c r="S30" s="550"/>
      <c r="T30" s="550"/>
      <c r="U30" s="553">
        <v>0</v>
      </c>
    </row>
    <row r="31" spans="1:21" outlineLevel="1">
      <c r="A31" s="137" t="s">
        <v>97</v>
      </c>
      <c r="B31" s="137"/>
      <c r="C31" s="138" t="s">
        <v>98</v>
      </c>
      <c r="D31" s="94">
        <v>1</v>
      </c>
      <c r="E31" s="94"/>
      <c r="F31" s="139" t="s">
        <v>10</v>
      </c>
      <c r="G31" s="71"/>
      <c r="H31" s="71"/>
      <c r="I31" s="71"/>
      <c r="J31" s="71"/>
      <c r="K31" s="71"/>
      <c r="L31" s="255">
        <v>0</v>
      </c>
      <c r="M31" s="550"/>
      <c r="N31" s="550"/>
      <c r="O31" s="553" t="e">
        <f>#REF!+M31+N31</f>
        <v>#REF!</v>
      </c>
      <c r="P31" s="553"/>
      <c r="Q31" s="553"/>
      <c r="R31" s="550"/>
      <c r="S31" s="550"/>
      <c r="T31" s="550"/>
      <c r="U31" s="553">
        <v>0</v>
      </c>
    </row>
    <row r="32" spans="1:21" outlineLevel="1">
      <c r="A32" s="137" t="s">
        <v>99</v>
      </c>
      <c r="B32" s="137"/>
      <c r="C32" s="138" t="s">
        <v>100</v>
      </c>
      <c r="D32" s="94">
        <v>1</v>
      </c>
      <c r="E32" s="94"/>
      <c r="F32" s="139" t="s">
        <v>10</v>
      </c>
      <c r="G32" s="71"/>
      <c r="H32" s="71"/>
      <c r="I32" s="71"/>
      <c r="J32" s="71"/>
      <c r="K32" s="71"/>
      <c r="L32" s="255">
        <v>0</v>
      </c>
      <c r="M32" s="550"/>
      <c r="N32" s="550"/>
      <c r="O32" s="553" t="e">
        <f>#REF!+M32+N32</f>
        <v>#REF!</v>
      </c>
      <c r="P32" s="553"/>
      <c r="Q32" s="553"/>
      <c r="R32" s="550"/>
      <c r="S32" s="550"/>
      <c r="T32" s="550"/>
      <c r="U32" s="553">
        <v>0</v>
      </c>
    </row>
    <row r="33" spans="1:21" outlineLevel="1">
      <c r="A33" s="137" t="s">
        <v>101</v>
      </c>
      <c r="B33" s="137"/>
      <c r="C33" s="138" t="s">
        <v>102</v>
      </c>
      <c r="D33" s="94">
        <v>1</v>
      </c>
      <c r="E33" s="94"/>
      <c r="F33" s="139" t="s">
        <v>10</v>
      </c>
      <c r="G33" s="71"/>
      <c r="H33" s="71"/>
      <c r="I33" s="71"/>
      <c r="J33" s="71"/>
      <c r="K33" s="71"/>
      <c r="L33" s="255">
        <v>0</v>
      </c>
      <c r="M33" s="550"/>
      <c r="N33" s="550"/>
      <c r="O33" s="553" t="e">
        <f>#REF!+M33+N33</f>
        <v>#REF!</v>
      </c>
      <c r="P33" s="553"/>
      <c r="Q33" s="553"/>
      <c r="R33" s="550"/>
      <c r="S33" s="550"/>
      <c r="T33" s="550"/>
      <c r="U33" s="553">
        <v>0</v>
      </c>
    </row>
    <row r="34" spans="1:21" outlineLevel="1">
      <c r="A34" s="137" t="s">
        <v>103</v>
      </c>
      <c r="B34" s="137"/>
      <c r="C34" s="138" t="s">
        <v>104</v>
      </c>
      <c r="D34" s="94">
        <v>1</v>
      </c>
      <c r="E34" s="94"/>
      <c r="F34" s="139" t="s">
        <v>10</v>
      </c>
      <c r="G34" s="71"/>
      <c r="H34" s="71"/>
      <c r="I34" s="71"/>
      <c r="J34" s="71"/>
      <c r="K34" s="71"/>
      <c r="L34" s="255">
        <v>0</v>
      </c>
      <c r="M34" s="550"/>
      <c r="N34" s="550"/>
      <c r="O34" s="553" t="e">
        <f>#REF!+M34+N34</f>
        <v>#REF!</v>
      </c>
      <c r="P34" s="553"/>
      <c r="Q34" s="553"/>
      <c r="R34" s="550"/>
      <c r="S34" s="550"/>
      <c r="T34" s="550"/>
      <c r="U34" s="553">
        <v>0</v>
      </c>
    </row>
    <row r="35" spans="1:21" outlineLevel="1">
      <c r="A35" s="137" t="s">
        <v>105</v>
      </c>
      <c r="B35" s="137"/>
      <c r="C35" s="138" t="s">
        <v>106</v>
      </c>
      <c r="D35" s="94">
        <v>1</v>
      </c>
      <c r="E35" s="94"/>
      <c r="F35" s="139" t="s">
        <v>10</v>
      </c>
      <c r="G35" s="71"/>
      <c r="H35" s="71"/>
      <c r="I35" s="71"/>
      <c r="J35" s="71"/>
      <c r="K35" s="71"/>
      <c r="L35" s="255">
        <v>0</v>
      </c>
      <c r="M35" s="550"/>
      <c r="N35" s="550"/>
      <c r="O35" s="553" t="e">
        <f>#REF!+M35+N35</f>
        <v>#REF!</v>
      </c>
      <c r="P35" s="553"/>
      <c r="Q35" s="553"/>
      <c r="R35" s="550"/>
      <c r="S35" s="550"/>
      <c r="T35" s="550"/>
      <c r="U35" s="553">
        <v>0</v>
      </c>
    </row>
    <row r="36" spans="1:21" outlineLevel="1">
      <c r="A36" s="137" t="s">
        <v>107</v>
      </c>
      <c r="B36" s="137"/>
      <c r="C36" s="138" t="s">
        <v>108</v>
      </c>
      <c r="D36" s="94">
        <v>1</v>
      </c>
      <c r="E36" s="94"/>
      <c r="F36" s="139" t="s">
        <v>10</v>
      </c>
      <c r="G36" s="71"/>
      <c r="H36" s="71"/>
      <c r="I36" s="71"/>
      <c r="J36" s="71"/>
      <c r="K36" s="71"/>
      <c r="L36" s="255">
        <v>0</v>
      </c>
      <c r="M36" s="550"/>
      <c r="N36" s="550"/>
      <c r="O36" s="553" t="e">
        <f>#REF!+M36+N36</f>
        <v>#REF!</v>
      </c>
      <c r="P36" s="553"/>
      <c r="Q36" s="553"/>
      <c r="R36" s="550"/>
      <c r="S36" s="550"/>
      <c r="T36" s="550"/>
      <c r="U36" s="553">
        <v>0</v>
      </c>
    </row>
    <row r="37" spans="1:21" outlineLevel="1">
      <c r="A37" s="137" t="s">
        <v>109</v>
      </c>
      <c r="B37" s="137"/>
      <c r="C37" s="138" t="s">
        <v>110</v>
      </c>
      <c r="D37" s="94">
        <v>1</v>
      </c>
      <c r="E37" s="94"/>
      <c r="F37" s="139" t="s">
        <v>10</v>
      </c>
      <c r="G37" s="71"/>
      <c r="H37" s="71"/>
      <c r="I37" s="71"/>
      <c r="J37" s="71"/>
      <c r="K37" s="71"/>
      <c r="L37" s="255">
        <v>0</v>
      </c>
      <c r="M37" s="550"/>
      <c r="N37" s="550"/>
      <c r="O37" s="553" t="e">
        <f>#REF!+M37+N37</f>
        <v>#REF!</v>
      </c>
      <c r="P37" s="553"/>
      <c r="Q37" s="553"/>
      <c r="R37" s="550"/>
      <c r="S37" s="550"/>
      <c r="T37" s="550"/>
      <c r="U37" s="553">
        <v>0</v>
      </c>
    </row>
    <row r="38" spans="1:21" outlineLevel="1">
      <c r="A38" s="137" t="s">
        <v>111</v>
      </c>
      <c r="B38" s="137"/>
      <c r="C38" s="138" t="s">
        <v>112</v>
      </c>
      <c r="D38" s="94">
        <v>1</v>
      </c>
      <c r="E38" s="94"/>
      <c r="F38" s="139" t="s">
        <v>10</v>
      </c>
      <c r="G38" s="71"/>
      <c r="H38" s="71"/>
      <c r="I38" s="71"/>
      <c r="J38" s="71"/>
      <c r="K38" s="71"/>
      <c r="L38" s="255">
        <v>0</v>
      </c>
      <c r="M38" s="550"/>
      <c r="N38" s="550"/>
      <c r="O38" s="553" t="e">
        <f>#REF!+M38+N38</f>
        <v>#REF!</v>
      </c>
      <c r="P38" s="553"/>
      <c r="Q38" s="553"/>
      <c r="R38" s="550"/>
      <c r="S38" s="550"/>
      <c r="T38" s="550"/>
      <c r="U38" s="553">
        <v>0</v>
      </c>
    </row>
    <row r="39" spans="1:21" outlineLevel="1">
      <c r="A39" s="137" t="s">
        <v>113</v>
      </c>
      <c r="B39" s="137"/>
      <c r="C39" s="138" t="s">
        <v>114</v>
      </c>
      <c r="D39" s="94">
        <v>1</v>
      </c>
      <c r="E39" s="94"/>
      <c r="F39" s="139" t="s">
        <v>10</v>
      </c>
      <c r="G39" s="71"/>
      <c r="H39" s="71"/>
      <c r="I39" s="71"/>
      <c r="J39" s="71"/>
      <c r="K39" s="71"/>
      <c r="L39" s="255">
        <v>0</v>
      </c>
      <c r="M39" s="550"/>
      <c r="N39" s="550"/>
      <c r="O39" s="553" t="e">
        <f>#REF!+M39+N39</f>
        <v>#REF!</v>
      </c>
      <c r="P39" s="553"/>
      <c r="Q39" s="553"/>
      <c r="R39" s="550"/>
      <c r="S39" s="550"/>
      <c r="T39" s="550"/>
      <c r="U39" s="553">
        <v>0</v>
      </c>
    </row>
    <row r="40" spans="1:21" outlineLevel="1">
      <c r="A40" s="137" t="s">
        <v>115</v>
      </c>
      <c r="B40" s="137"/>
      <c r="C40" s="138" t="s">
        <v>116</v>
      </c>
      <c r="D40" s="94">
        <v>1</v>
      </c>
      <c r="E40" s="94"/>
      <c r="F40" s="139" t="s">
        <v>10</v>
      </c>
      <c r="G40" s="71"/>
      <c r="H40" s="71"/>
      <c r="I40" s="71"/>
      <c r="J40" s="71"/>
      <c r="K40" s="71"/>
      <c r="L40" s="255">
        <v>0</v>
      </c>
      <c r="M40" s="550"/>
      <c r="N40" s="550"/>
      <c r="O40" s="553" t="e">
        <f>#REF!+M40+N40</f>
        <v>#REF!</v>
      </c>
      <c r="P40" s="553"/>
      <c r="Q40" s="553"/>
      <c r="R40" s="550"/>
      <c r="S40" s="550"/>
      <c r="T40" s="550"/>
      <c r="U40" s="553">
        <v>0</v>
      </c>
    </row>
    <row r="41" spans="1:21" outlineLevel="1">
      <c r="A41" s="137" t="s">
        <v>117</v>
      </c>
      <c r="B41" s="137"/>
      <c r="C41" s="138" t="s">
        <v>118</v>
      </c>
      <c r="D41" s="94">
        <v>1</v>
      </c>
      <c r="E41" s="94"/>
      <c r="F41" s="139" t="s">
        <v>10</v>
      </c>
      <c r="G41" s="71"/>
      <c r="H41" s="71"/>
      <c r="I41" s="71"/>
      <c r="J41" s="71"/>
      <c r="K41" s="71"/>
      <c r="L41" s="255">
        <v>0</v>
      </c>
      <c r="M41" s="550"/>
      <c r="N41" s="550"/>
      <c r="O41" s="553" t="e">
        <f>#REF!+M41+N41</f>
        <v>#REF!</v>
      </c>
      <c r="P41" s="553"/>
      <c r="Q41" s="553"/>
      <c r="R41" s="550"/>
      <c r="S41" s="550"/>
      <c r="T41" s="550"/>
      <c r="U41" s="553">
        <v>0</v>
      </c>
    </row>
    <row r="42" spans="1:21" outlineLevel="1">
      <c r="A42" s="137" t="s">
        <v>119</v>
      </c>
      <c r="B42" s="137"/>
      <c r="C42" s="138" t="s">
        <v>120</v>
      </c>
      <c r="D42" s="94">
        <v>1</v>
      </c>
      <c r="E42" s="94"/>
      <c r="F42" s="139" t="s">
        <v>10</v>
      </c>
      <c r="G42" s="71"/>
      <c r="H42" s="71"/>
      <c r="I42" s="71"/>
      <c r="J42" s="71"/>
      <c r="K42" s="71"/>
      <c r="L42" s="255">
        <v>0</v>
      </c>
      <c r="M42" s="550"/>
      <c r="N42" s="550"/>
      <c r="O42" s="553" t="e">
        <f>#REF!+M42+N42</f>
        <v>#REF!</v>
      </c>
      <c r="P42" s="553"/>
      <c r="Q42" s="553"/>
      <c r="R42" s="550"/>
      <c r="S42" s="550"/>
      <c r="T42" s="550"/>
      <c r="U42" s="553">
        <v>0</v>
      </c>
    </row>
    <row r="43" spans="1:21" outlineLevel="1">
      <c r="A43" s="137" t="s">
        <v>121</v>
      </c>
      <c r="B43" s="137"/>
      <c r="C43" s="138" t="s">
        <v>122</v>
      </c>
      <c r="D43" s="94">
        <v>1</v>
      </c>
      <c r="E43" s="94"/>
      <c r="F43" s="139" t="s">
        <v>10</v>
      </c>
      <c r="G43" s="71"/>
      <c r="H43" s="71"/>
      <c r="I43" s="71"/>
      <c r="J43" s="71"/>
      <c r="K43" s="71"/>
      <c r="L43" s="255">
        <v>0</v>
      </c>
      <c r="M43" s="550"/>
      <c r="N43" s="550"/>
      <c r="O43" s="553" t="e">
        <f>#REF!+M43+N43</f>
        <v>#REF!</v>
      </c>
      <c r="P43" s="553"/>
      <c r="Q43" s="553"/>
      <c r="R43" s="550"/>
      <c r="S43" s="550"/>
      <c r="T43" s="550"/>
      <c r="U43" s="553">
        <v>0</v>
      </c>
    </row>
    <row r="44" spans="1:21" outlineLevel="1">
      <c r="A44" s="137" t="s">
        <v>123</v>
      </c>
      <c r="B44" s="137"/>
      <c r="C44" s="138" t="s">
        <v>124</v>
      </c>
      <c r="D44" s="94">
        <v>1</v>
      </c>
      <c r="E44" s="94"/>
      <c r="F44" s="139" t="s">
        <v>10</v>
      </c>
      <c r="G44" s="71"/>
      <c r="H44" s="71"/>
      <c r="I44" s="71"/>
      <c r="J44" s="71"/>
      <c r="K44" s="71"/>
      <c r="L44" s="255">
        <v>0</v>
      </c>
      <c r="M44" s="550"/>
      <c r="N44" s="550"/>
      <c r="O44" s="553" t="e">
        <f>#REF!+M44+N44</f>
        <v>#REF!</v>
      </c>
      <c r="P44" s="553"/>
      <c r="Q44" s="553"/>
      <c r="R44" s="550"/>
      <c r="S44" s="550"/>
      <c r="T44" s="550"/>
      <c r="U44" s="553">
        <v>0</v>
      </c>
    </row>
    <row r="45" spans="1:21" outlineLevel="1">
      <c r="A45" s="137" t="s">
        <v>125</v>
      </c>
      <c r="B45" s="137"/>
      <c r="C45" s="138" t="s">
        <v>126</v>
      </c>
      <c r="D45" s="94">
        <v>1</v>
      </c>
      <c r="E45" s="94"/>
      <c r="F45" s="139" t="s">
        <v>10</v>
      </c>
      <c r="G45" s="71"/>
      <c r="H45" s="71"/>
      <c r="I45" s="71"/>
      <c r="J45" s="71"/>
      <c r="K45" s="71"/>
      <c r="L45" s="255">
        <v>0</v>
      </c>
      <c r="M45" s="550"/>
      <c r="N45" s="550"/>
      <c r="O45" s="553" t="e">
        <f>#REF!+M45+N45</f>
        <v>#REF!</v>
      </c>
      <c r="P45" s="553"/>
      <c r="Q45" s="553"/>
      <c r="R45" s="550"/>
      <c r="S45" s="550"/>
      <c r="T45" s="550"/>
      <c r="U45" s="553">
        <v>0</v>
      </c>
    </row>
    <row r="46" spans="1:21" outlineLevel="1">
      <c r="A46" s="137" t="s">
        <v>127</v>
      </c>
      <c r="B46" s="137"/>
      <c r="C46" s="138" t="s">
        <v>128</v>
      </c>
      <c r="D46" s="94">
        <v>1</v>
      </c>
      <c r="E46" s="94"/>
      <c r="F46" s="139" t="s">
        <v>10</v>
      </c>
      <c r="G46" s="71"/>
      <c r="H46" s="71"/>
      <c r="I46" s="71"/>
      <c r="J46" s="71"/>
      <c r="K46" s="71"/>
      <c r="L46" s="255">
        <v>0</v>
      </c>
      <c r="M46" s="550"/>
      <c r="N46" s="550"/>
      <c r="O46" s="553" t="e">
        <f>#REF!+M46+N46</f>
        <v>#REF!</v>
      </c>
      <c r="P46" s="553"/>
      <c r="Q46" s="553"/>
      <c r="R46" s="550"/>
      <c r="S46" s="550"/>
      <c r="T46" s="550"/>
      <c r="U46" s="553">
        <v>0</v>
      </c>
    </row>
    <row r="47" spans="1:21" outlineLevel="1">
      <c r="A47" s="137" t="s">
        <v>129</v>
      </c>
      <c r="B47" s="137"/>
      <c r="C47" s="138" t="s">
        <v>130</v>
      </c>
      <c r="D47" s="94">
        <v>1</v>
      </c>
      <c r="E47" s="94"/>
      <c r="F47" s="139" t="s">
        <v>10</v>
      </c>
      <c r="G47" s="71"/>
      <c r="H47" s="71"/>
      <c r="I47" s="71"/>
      <c r="J47" s="71"/>
      <c r="K47" s="71"/>
      <c r="L47" s="255">
        <v>0</v>
      </c>
      <c r="M47" s="550"/>
      <c r="N47" s="550"/>
      <c r="O47" s="553" t="e">
        <f>#REF!+M47+N47</f>
        <v>#REF!</v>
      </c>
      <c r="P47" s="553"/>
      <c r="Q47" s="553"/>
      <c r="R47" s="550"/>
      <c r="S47" s="550"/>
      <c r="T47" s="550"/>
      <c r="U47" s="553">
        <v>0</v>
      </c>
    </row>
    <row r="48" spans="1:21" outlineLevel="1">
      <c r="A48" s="137" t="s">
        <v>131</v>
      </c>
      <c r="B48" s="137"/>
      <c r="C48" s="138" t="s">
        <v>132</v>
      </c>
      <c r="D48" s="94">
        <v>1</v>
      </c>
      <c r="E48" s="94"/>
      <c r="F48" s="139" t="s">
        <v>10</v>
      </c>
      <c r="G48" s="71"/>
      <c r="H48" s="71"/>
      <c r="I48" s="71"/>
      <c r="J48" s="71"/>
      <c r="K48" s="71"/>
      <c r="L48" s="255">
        <v>0</v>
      </c>
      <c r="M48" s="550"/>
      <c r="N48" s="550"/>
      <c r="O48" s="553" t="e">
        <f>#REF!+M48+N48</f>
        <v>#REF!</v>
      </c>
      <c r="P48" s="553"/>
      <c r="Q48" s="553"/>
      <c r="R48" s="550"/>
      <c r="S48" s="550"/>
      <c r="T48" s="550"/>
      <c r="U48" s="553">
        <v>0</v>
      </c>
    </row>
    <row r="49" spans="1:21" outlineLevel="1">
      <c r="A49" s="137" t="s">
        <v>133</v>
      </c>
      <c r="B49" s="137"/>
      <c r="C49" s="138" t="s">
        <v>134</v>
      </c>
      <c r="D49" s="94">
        <v>1</v>
      </c>
      <c r="E49" s="94"/>
      <c r="F49" s="139" t="s">
        <v>10</v>
      </c>
      <c r="G49" s="71"/>
      <c r="H49" s="71"/>
      <c r="I49" s="71"/>
      <c r="J49" s="71"/>
      <c r="K49" s="71"/>
      <c r="L49" s="255">
        <v>0</v>
      </c>
      <c r="M49" s="550"/>
      <c r="N49" s="550"/>
      <c r="O49" s="553" t="e">
        <f>#REF!+M49+N49</f>
        <v>#REF!</v>
      </c>
      <c r="P49" s="553"/>
      <c r="Q49" s="553"/>
      <c r="R49" s="550"/>
      <c r="S49" s="550"/>
      <c r="T49" s="550"/>
      <c r="U49" s="553">
        <v>0</v>
      </c>
    </row>
    <row r="50" spans="1:21" outlineLevel="1">
      <c r="A50" s="137" t="s">
        <v>135</v>
      </c>
      <c r="B50" s="137"/>
      <c r="C50" s="138" t="s">
        <v>136</v>
      </c>
      <c r="D50" s="94">
        <v>1</v>
      </c>
      <c r="E50" s="94"/>
      <c r="F50" s="139" t="s">
        <v>10</v>
      </c>
      <c r="G50" s="71"/>
      <c r="H50" s="71"/>
      <c r="I50" s="71"/>
      <c r="J50" s="71"/>
      <c r="K50" s="71"/>
      <c r="L50" s="255">
        <v>0</v>
      </c>
      <c r="M50" s="550"/>
      <c r="N50" s="550"/>
      <c r="O50" s="553" t="e">
        <f>#REF!+M50+N50</f>
        <v>#REF!</v>
      </c>
      <c r="P50" s="553"/>
      <c r="Q50" s="553"/>
      <c r="R50" s="550"/>
      <c r="S50" s="550"/>
      <c r="T50" s="550"/>
      <c r="U50" s="553">
        <v>0</v>
      </c>
    </row>
    <row r="51" spans="1:21" outlineLevel="1">
      <c r="A51" s="137" t="s">
        <v>137</v>
      </c>
      <c r="B51" s="137"/>
      <c r="C51" s="138" t="s">
        <v>138</v>
      </c>
      <c r="D51" s="94">
        <v>1</v>
      </c>
      <c r="E51" s="94"/>
      <c r="F51" s="139" t="s">
        <v>10</v>
      </c>
      <c r="G51" s="71"/>
      <c r="H51" s="71"/>
      <c r="I51" s="71"/>
      <c r="J51" s="71"/>
      <c r="K51" s="71"/>
      <c r="L51" s="255">
        <v>0</v>
      </c>
      <c r="M51" s="550"/>
      <c r="N51" s="550"/>
      <c r="O51" s="553" t="e">
        <f>#REF!+M51+N51</f>
        <v>#REF!</v>
      </c>
      <c r="P51" s="553"/>
      <c r="Q51" s="553"/>
      <c r="R51" s="550"/>
      <c r="S51" s="550"/>
      <c r="T51" s="550"/>
      <c r="U51" s="553">
        <v>0</v>
      </c>
    </row>
    <row r="52" spans="1:21" outlineLevel="1">
      <c r="A52" s="137" t="s">
        <v>139</v>
      </c>
      <c r="B52" s="137"/>
      <c r="C52" s="138" t="s">
        <v>140</v>
      </c>
      <c r="D52" s="94">
        <v>1</v>
      </c>
      <c r="E52" s="94"/>
      <c r="F52" s="139" t="s">
        <v>10</v>
      </c>
      <c r="G52" s="71"/>
      <c r="H52" s="71"/>
      <c r="I52" s="71"/>
      <c r="J52" s="71"/>
      <c r="K52" s="71"/>
      <c r="L52" s="255">
        <v>0</v>
      </c>
      <c r="M52" s="550"/>
      <c r="N52" s="550"/>
      <c r="O52" s="553" t="e">
        <f>#REF!+M52+N52</f>
        <v>#REF!</v>
      </c>
      <c r="P52" s="553"/>
      <c r="Q52" s="553"/>
      <c r="R52" s="550"/>
      <c r="S52" s="550"/>
      <c r="T52" s="550"/>
      <c r="U52" s="553">
        <v>0</v>
      </c>
    </row>
    <row r="53" spans="1:21" outlineLevel="1">
      <c r="A53" s="137" t="s">
        <v>141</v>
      </c>
      <c r="B53" s="137"/>
      <c r="C53" s="138" t="s">
        <v>142</v>
      </c>
      <c r="D53" s="94">
        <v>1</v>
      </c>
      <c r="E53" s="94"/>
      <c r="F53" s="139" t="s">
        <v>10</v>
      </c>
      <c r="G53" s="71"/>
      <c r="H53" s="71"/>
      <c r="I53" s="71"/>
      <c r="J53" s="71"/>
      <c r="K53" s="71"/>
      <c r="L53" s="255">
        <v>0</v>
      </c>
      <c r="M53" s="550"/>
      <c r="N53" s="550"/>
      <c r="O53" s="553" t="e">
        <f>#REF!+M53+N53</f>
        <v>#REF!</v>
      </c>
      <c r="P53" s="553"/>
      <c r="Q53" s="553"/>
      <c r="R53" s="550"/>
      <c r="S53" s="550"/>
      <c r="T53" s="550"/>
      <c r="U53" s="553">
        <v>0</v>
      </c>
    </row>
    <row r="54" spans="1:21">
      <c r="A54" s="146"/>
      <c r="B54" s="146"/>
      <c r="C54" s="147"/>
      <c r="D54" s="99"/>
      <c r="E54" s="99"/>
      <c r="F54" s="148"/>
      <c r="G54" s="82"/>
      <c r="H54" s="82"/>
      <c r="I54" s="82"/>
      <c r="J54" s="82"/>
      <c r="K54" s="82"/>
      <c r="L54" s="255"/>
      <c r="M54" s="550"/>
      <c r="N54" s="550"/>
      <c r="O54" s="553" t="e">
        <f>#REF!+M54+N54</f>
        <v>#REF!</v>
      </c>
      <c r="P54" s="553"/>
      <c r="Q54" s="553"/>
      <c r="R54" s="550"/>
      <c r="S54" s="550"/>
      <c r="T54" s="550"/>
      <c r="U54" s="553">
        <v>0</v>
      </c>
    </row>
    <row r="55" spans="1:21">
      <c r="A55" s="149" t="s">
        <v>143</v>
      </c>
      <c r="B55" s="149"/>
      <c r="C55" s="150" t="s">
        <v>144</v>
      </c>
      <c r="D55" s="100">
        <v>1</v>
      </c>
      <c r="E55" s="100"/>
      <c r="F55" s="151" t="s">
        <v>10</v>
      </c>
      <c r="G55" s="74"/>
      <c r="H55" s="74"/>
      <c r="I55" s="74"/>
      <c r="J55" s="75">
        <f>SUBTOTAL(9,J56:J328)</f>
        <v>4384819997.1498795</v>
      </c>
      <c r="K55" s="75">
        <f>SUBTOTAL(9,K56:K328)</f>
        <v>819871975.32591212</v>
      </c>
      <c r="L55" s="259">
        <f>SUBTOTAL(9,L56:L328)</f>
        <v>5204691972.4757881</v>
      </c>
      <c r="M55" s="555"/>
      <c r="N55" s="555"/>
      <c r="O55" s="555" t="e">
        <f>#REF!+M55+N55</f>
        <v>#REF!</v>
      </c>
      <c r="P55" s="555"/>
      <c r="Q55" s="555"/>
      <c r="R55" s="555"/>
      <c r="S55" s="555"/>
      <c r="T55" s="555"/>
      <c r="U55" s="555">
        <v>0</v>
      </c>
    </row>
    <row r="56" spans="1:21" s="153" customFormat="1" ht="28.5" customHeight="1" outlineLevel="1">
      <c r="A56" s="146" t="s">
        <v>145</v>
      </c>
      <c r="B56" s="146"/>
      <c r="C56" s="147" t="s">
        <v>146</v>
      </c>
      <c r="D56" s="99">
        <v>1</v>
      </c>
      <c r="E56" s="99">
        <v>1</v>
      </c>
      <c r="F56" s="148" t="s">
        <v>10</v>
      </c>
      <c r="G56" s="82"/>
      <c r="H56" s="82"/>
      <c r="I56" s="82"/>
      <c r="J56" s="82">
        <f t="shared" ref="J56:K56" si="0">SUBTOTAL(9,J57:J59)</f>
        <v>0</v>
      </c>
      <c r="K56" s="82">
        <f t="shared" si="0"/>
        <v>24400000</v>
      </c>
      <c r="L56" s="266">
        <f>SUBTOTAL(9,L57:L59)</f>
        <v>24400000</v>
      </c>
      <c r="M56" s="553"/>
      <c r="N56" s="553"/>
      <c r="O56" s="553" t="e">
        <f>#REF!+M56+N56</f>
        <v>#REF!</v>
      </c>
      <c r="P56" s="553"/>
      <c r="Q56" s="553"/>
      <c r="R56" s="553">
        <f t="shared" ref="R56:R119" si="1">P56+Q56</f>
        <v>0</v>
      </c>
      <c r="S56" s="553"/>
      <c r="T56" s="553"/>
      <c r="U56" s="553">
        <v>0</v>
      </c>
    </row>
    <row r="57" spans="1:21" ht="26.4" outlineLevel="1">
      <c r="A57" s="137"/>
      <c r="B57" s="137"/>
      <c r="C57" s="138" t="s">
        <v>618</v>
      </c>
      <c r="D57" s="194">
        <v>1</v>
      </c>
      <c r="E57" s="97">
        <v>1</v>
      </c>
      <c r="F57" s="195" t="s">
        <v>619</v>
      </c>
      <c r="G57" s="199">
        <v>0</v>
      </c>
      <c r="H57" s="199">
        <v>14000000</v>
      </c>
      <c r="I57" s="71">
        <f t="shared" ref="I57:I327" si="2">SUM(G57:H57)</f>
        <v>14000000</v>
      </c>
      <c r="J57" s="71">
        <f>G57*E57</f>
        <v>0</v>
      </c>
      <c r="K57" s="71">
        <f>H57*E57</f>
        <v>14000000</v>
      </c>
      <c r="L57" s="257">
        <f>I57*E57</f>
        <v>14000000</v>
      </c>
      <c r="M57" s="552"/>
      <c r="N57" s="552"/>
      <c r="O57" s="553" t="e">
        <f>#REF!+M57+N57</f>
        <v>#REF!</v>
      </c>
      <c r="P57" s="553"/>
      <c r="Q57" s="553">
        <v>0.8</v>
      </c>
      <c r="R57" s="552">
        <f t="shared" si="1"/>
        <v>0.8</v>
      </c>
      <c r="S57" s="552"/>
      <c r="T57" s="552"/>
      <c r="U57" s="553">
        <v>0</v>
      </c>
    </row>
    <row r="58" spans="1:21" ht="26.4" outlineLevel="1">
      <c r="A58" s="137"/>
      <c r="B58" s="137"/>
      <c r="C58" s="138" t="s">
        <v>621</v>
      </c>
      <c r="D58" s="194">
        <v>1</v>
      </c>
      <c r="E58" s="97">
        <v>1</v>
      </c>
      <c r="F58" s="195" t="s">
        <v>619</v>
      </c>
      <c r="G58" s="199">
        <v>0</v>
      </c>
      <c r="H58" s="199">
        <v>10400000</v>
      </c>
      <c r="I58" s="71">
        <f t="shared" si="2"/>
        <v>10400000</v>
      </c>
      <c r="J58" s="71">
        <f>G58*E58</f>
        <v>0</v>
      </c>
      <c r="K58" s="71">
        <f>H58*E58</f>
        <v>10400000</v>
      </c>
      <c r="L58" s="257">
        <f>I58*E58</f>
        <v>10400000</v>
      </c>
      <c r="M58" s="552"/>
      <c r="N58" s="552"/>
      <c r="O58" s="553" t="e">
        <f>#REF!+M58+N58</f>
        <v>#REF!</v>
      </c>
      <c r="P58" s="553"/>
      <c r="Q58" s="553"/>
      <c r="R58" s="552">
        <f t="shared" si="1"/>
        <v>0</v>
      </c>
      <c r="S58" s="552"/>
      <c r="T58" s="552"/>
      <c r="U58" s="553">
        <v>0</v>
      </c>
    </row>
    <row r="59" spans="1:21" outlineLevel="1">
      <c r="A59" s="137"/>
      <c r="B59" s="137"/>
      <c r="C59" s="138"/>
      <c r="D59" s="94"/>
      <c r="E59" s="97"/>
      <c r="F59" s="139"/>
      <c r="G59" s="71"/>
      <c r="H59" s="71"/>
      <c r="I59" s="71"/>
      <c r="J59" s="71"/>
      <c r="K59" s="71"/>
      <c r="L59" s="257"/>
      <c r="M59" s="552"/>
      <c r="N59" s="552"/>
      <c r="O59" s="553" t="e">
        <f>#REF!+M59+N59</f>
        <v>#REF!</v>
      </c>
      <c r="P59" s="553"/>
      <c r="Q59" s="553"/>
      <c r="R59" s="552">
        <f t="shared" si="1"/>
        <v>0</v>
      </c>
      <c r="S59" s="552"/>
      <c r="T59" s="552"/>
      <c r="U59" s="553">
        <v>0</v>
      </c>
    </row>
    <row r="60" spans="1:21" outlineLevel="1">
      <c r="A60" s="137" t="s">
        <v>147</v>
      </c>
      <c r="B60" s="137"/>
      <c r="C60" s="138" t="s">
        <v>148</v>
      </c>
      <c r="D60" s="94">
        <v>1</v>
      </c>
      <c r="E60" s="97">
        <v>1</v>
      </c>
      <c r="F60" s="139" t="s">
        <v>10</v>
      </c>
      <c r="G60" s="199">
        <v>0</v>
      </c>
      <c r="H60" s="199">
        <v>5000000</v>
      </c>
      <c r="I60" s="71">
        <f t="shared" si="2"/>
        <v>5000000</v>
      </c>
      <c r="J60" s="71">
        <f>G60*E60</f>
        <v>0</v>
      </c>
      <c r="K60" s="71">
        <f>H60*E60</f>
        <v>5000000</v>
      </c>
      <c r="L60" s="257">
        <f>I60*E60</f>
        <v>5000000</v>
      </c>
      <c r="M60" s="552"/>
      <c r="N60" s="552"/>
      <c r="O60" s="553" t="e">
        <f>#REF!+M60+N60</f>
        <v>#REF!</v>
      </c>
      <c r="P60" s="553"/>
      <c r="Q60" s="553"/>
      <c r="R60" s="552">
        <f t="shared" si="1"/>
        <v>0</v>
      </c>
      <c r="S60" s="552"/>
      <c r="T60" s="552"/>
      <c r="U60" s="553">
        <v>0</v>
      </c>
    </row>
    <row r="61" spans="1:21" outlineLevel="1">
      <c r="A61" s="137"/>
      <c r="B61" s="137"/>
      <c r="C61" s="138"/>
      <c r="D61" s="94"/>
      <c r="E61" s="97"/>
      <c r="F61" s="139"/>
      <c r="G61" s="199"/>
      <c r="H61" s="199"/>
      <c r="I61" s="71"/>
      <c r="J61" s="71"/>
      <c r="K61" s="71"/>
      <c r="L61" s="257"/>
      <c r="M61" s="552"/>
      <c r="N61" s="552"/>
      <c r="O61" s="552" t="e">
        <f>#REF!+M61+N61</f>
        <v>#REF!</v>
      </c>
      <c r="P61" s="552"/>
      <c r="Q61" s="552"/>
      <c r="R61" s="552">
        <f t="shared" si="1"/>
        <v>0</v>
      </c>
      <c r="S61" s="552"/>
      <c r="T61" s="552"/>
      <c r="U61" s="552">
        <v>0</v>
      </c>
    </row>
    <row r="62" spans="1:21" outlineLevel="1">
      <c r="A62" s="137"/>
      <c r="B62" s="137"/>
      <c r="C62" s="138"/>
      <c r="D62" s="94"/>
      <c r="E62" s="97"/>
      <c r="F62" s="139"/>
      <c r="G62" s="199"/>
      <c r="H62" s="199"/>
      <c r="I62" s="71"/>
      <c r="J62" s="71"/>
      <c r="K62" s="71"/>
      <c r="L62" s="257"/>
      <c r="M62" s="552"/>
      <c r="N62" s="552"/>
      <c r="O62" s="552" t="e">
        <f>#REF!+M62+N62</f>
        <v>#REF!</v>
      </c>
      <c r="P62" s="552"/>
      <c r="Q62" s="552"/>
      <c r="R62" s="552">
        <f t="shared" si="1"/>
        <v>0</v>
      </c>
      <c r="S62" s="552"/>
      <c r="T62" s="552"/>
      <c r="U62" s="552">
        <v>0</v>
      </c>
    </row>
    <row r="63" spans="1:21" ht="36" customHeight="1" outlineLevel="1">
      <c r="A63" s="137" t="s">
        <v>149</v>
      </c>
      <c r="B63" s="137"/>
      <c r="C63" s="138" t="s">
        <v>150</v>
      </c>
      <c r="D63" s="94">
        <v>1</v>
      </c>
      <c r="E63" s="97">
        <v>1</v>
      </c>
      <c r="F63" s="139" t="s">
        <v>10</v>
      </c>
      <c r="G63" s="199">
        <v>0</v>
      </c>
      <c r="H63" s="199">
        <v>2500000</v>
      </c>
      <c r="I63" s="71">
        <f t="shared" si="2"/>
        <v>2500000</v>
      </c>
      <c r="J63" s="71">
        <f>G63*E63</f>
        <v>0</v>
      </c>
      <c r="K63" s="71">
        <f>H63*E63</f>
        <v>2500000</v>
      </c>
      <c r="L63" s="257">
        <f>I63*E63</f>
        <v>2500000</v>
      </c>
      <c r="M63" s="552"/>
      <c r="N63" s="552"/>
      <c r="O63" s="552" t="e">
        <f>#REF!+M63+N63</f>
        <v>#REF!</v>
      </c>
      <c r="P63" s="552"/>
      <c r="Q63" s="552"/>
      <c r="R63" s="552">
        <f t="shared" si="1"/>
        <v>0</v>
      </c>
      <c r="S63" s="552"/>
      <c r="T63" s="552"/>
      <c r="U63" s="552">
        <v>0</v>
      </c>
    </row>
    <row r="64" spans="1:21" outlineLevel="1">
      <c r="A64" s="137"/>
      <c r="B64" s="137"/>
      <c r="C64" s="138"/>
      <c r="D64" s="94"/>
      <c r="E64" s="94"/>
      <c r="F64" s="139"/>
      <c r="G64" s="199"/>
      <c r="H64" s="199"/>
      <c r="I64" s="71"/>
      <c r="J64" s="71"/>
      <c r="K64" s="71"/>
      <c r="L64" s="257"/>
      <c r="M64" s="552"/>
      <c r="N64" s="552"/>
      <c r="O64" s="552" t="e">
        <f>#REF!+M64+N64</f>
        <v>#REF!</v>
      </c>
      <c r="P64" s="552"/>
      <c r="Q64" s="552"/>
      <c r="R64" s="552">
        <f t="shared" si="1"/>
        <v>0</v>
      </c>
      <c r="S64" s="552"/>
      <c r="T64" s="552"/>
      <c r="U64" s="552">
        <v>0</v>
      </c>
    </row>
    <row r="65" spans="1:21" s="153" customFormat="1" outlineLevel="1">
      <c r="A65" s="146" t="s">
        <v>151</v>
      </c>
      <c r="B65" s="146"/>
      <c r="C65" s="147" t="s">
        <v>152</v>
      </c>
      <c r="D65" s="122">
        <v>1</v>
      </c>
      <c r="E65" s="122">
        <v>1</v>
      </c>
      <c r="F65" s="148" t="s">
        <v>10</v>
      </c>
      <c r="G65" s="77"/>
      <c r="H65" s="77"/>
      <c r="I65" s="77"/>
      <c r="J65" s="77">
        <f>SUBTOTAL(9,J66:J132)</f>
        <v>1266144274.1142004</v>
      </c>
      <c r="K65" s="77">
        <f t="shared" ref="K65:L65" si="3">SUBTOTAL(9,K66:K132)</f>
        <v>405876628.14587003</v>
      </c>
      <c r="L65" s="254">
        <f t="shared" si="3"/>
        <v>1672020902.2600706</v>
      </c>
      <c r="M65" s="556"/>
      <c r="N65" s="556"/>
      <c r="O65" s="556" t="e">
        <f>#REF!+M65+N65</f>
        <v>#REF!</v>
      </c>
      <c r="P65" s="556"/>
      <c r="Q65" s="556"/>
      <c r="R65" s="556">
        <f t="shared" si="1"/>
        <v>0</v>
      </c>
      <c r="S65" s="556"/>
      <c r="T65" s="556"/>
      <c r="U65" s="556">
        <v>0</v>
      </c>
    </row>
    <row r="66" spans="1:21" s="11" customFormat="1" outlineLevel="1">
      <c r="A66" s="192"/>
      <c r="B66" s="192"/>
      <c r="C66" s="380" t="s">
        <v>623</v>
      </c>
      <c r="D66" s="194"/>
      <c r="E66" s="194"/>
      <c r="F66" s="195"/>
      <c r="G66" s="199"/>
      <c r="H66" s="199"/>
      <c r="I66" s="199"/>
      <c r="J66" s="199"/>
      <c r="K66" s="199"/>
      <c r="L66" s="265"/>
      <c r="M66" s="554"/>
      <c r="N66" s="554"/>
      <c r="O66" s="554" t="e">
        <f>#REF!+M66+N66</f>
        <v>#REF!</v>
      </c>
      <c r="P66" s="554"/>
      <c r="Q66" s="554"/>
      <c r="R66" s="554">
        <f t="shared" si="1"/>
        <v>0</v>
      </c>
      <c r="S66" s="554"/>
      <c r="T66" s="554"/>
      <c r="U66" s="554">
        <v>0</v>
      </c>
    </row>
    <row r="67" spans="1:21" s="11" customFormat="1" outlineLevel="1">
      <c r="A67" s="192"/>
      <c r="B67" s="192"/>
      <c r="C67" s="386" t="s">
        <v>1535</v>
      </c>
      <c r="D67" s="194">
        <v>67</v>
      </c>
      <c r="E67" s="61">
        <v>64.900000000000006</v>
      </c>
      <c r="F67" s="195" t="s">
        <v>624</v>
      </c>
      <c r="G67" s="199">
        <v>2672599.35</v>
      </c>
      <c r="H67" s="199">
        <v>818400.00000000012</v>
      </c>
      <c r="I67" s="199">
        <f t="shared" ref="I67" si="4">SUM(G67:H67)</f>
        <v>3490999.35</v>
      </c>
      <c r="J67" s="199">
        <f>G67*E67</f>
        <v>173451697.81500003</v>
      </c>
      <c r="K67" s="199">
        <f>H67*E67</f>
        <v>53114160.000000015</v>
      </c>
      <c r="L67" s="265">
        <f>I67*E67</f>
        <v>226565857.81500003</v>
      </c>
      <c r="M67" s="554"/>
      <c r="N67" s="554"/>
      <c r="O67" s="554" t="e">
        <f>#REF!+M67+N67</f>
        <v>#REF!</v>
      </c>
      <c r="P67" s="554">
        <v>0.36</v>
      </c>
      <c r="Q67" s="554">
        <v>0.39</v>
      </c>
      <c r="R67" s="554">
        <f t="shared" si="1"/>
        <v>0.75</v>
      </c>
      <c r="S67" s="554"/>
      <c r="T67" s="554"/>
      <c r="U67" s="554">
        <v>0</v>
      </c>
    </row>
    <row r="68" spans="1:21" s="439" customFormat="1" outlineLevel="1">
      <c r="A68" s="434"/>
      <c r="B68" s="435" t="s">
        <v>1595</v>
      </c>
      <c r="C68" s="433" t="s">
        <v>623</v>
      </c>
      <c r="D68" s="436"/>
      <c r="E68" s="436"/>
      <c r="F68" s="436"/>
      <c r="G68" s="436"/>
      <c r="H68" s="436"/>
      <c r="I68" s="436"/>
      <c r="J68" s="436"/>
      <c r="K68" s="437"/>
      <c r="L68" s="842"/>
      <c r="M68" s="557"/>
      <c r="N68" s="557"/>
      <c r="O68" s="557" t="e">
        <f>#REF!+M68+N68</f>
        <v>#REF!</v>
      </c>
      <c r="P68" s="557"/>
      <c r="Q68" s="557"/>
      <c r="R68" s="557">
        <f t="shared" si="1"/>
        <v>0</v>
      </c>
      <c r="S68" s="557"/>
      <c r="T68" s="557"/>
      <c r="U68" s="557">
        <v>0</v>
      </c>
    </row>
    <row r="69" spans="1:21" s="439" customFormat="1" outlineLevel="1">
      <c r="A69" s="434"/>
      <c r="B69" s="435"/>
      <c r="C69" s="441" t="s">
        <v>1594</v>
      </c>
      <c r="D69" s="436">
        <v>67</v>
      </c>
      <c r="E69" s="436">
        <v>67</v>
      </c>
      <c r="F69" s="436" t="s">
        <v>624</v>
      </c>
      <c r="G69" s="436">
        <v>15029239.742999999</v>
      </c>
      <c r="H69" s="436">
        <v>686400</v>
      </c>
      <c r="I69" s="436"/>
      <c r="J69" s="436"/>
      <c r="K69" s="437"/>
      <c r="L69" s="842"/>
      <c r="M69" s="557"/>
      <c r="N69" s="557"/>
      <c r="O69" s="557" t="e">
        <f>#REF!+M69+N69</f>
        <v>#REF!</v>
      </c>
      <c r="P69" s="557"/>
      <c r="Q69" s="557"/>
      <c r="R69" s="557">
        <f t="shared" si="1"/>
        <v>0</v>
      </c>
      <c r="S69" s="557"/>
      <c r="T69" s="557"/>
      <c r="U69" s="557">
        <v>0</v>
      </c>
    </row>
    <row r="70" spans="1:21" s="11" customFormat="1" outlineLevel="1">
      <c r="A70" s="192"/>
      <c r="B70" s="192"/>
      <c r="C70" s="380" t="s">
        <v>626</v>
      </c>
      <c r="D70" s="194"/>
      <c r="E70" s="61"/>
      <c r="F70" s="195"/>
      <c r="G70" s="199"/>
      <c r="H70" s="199"/>
      <c r="I70" s="199"/>
      <c r="J70" s="199"/>
      <c r="K70" s="199"/>
      <c r="L70" s="265"/>
      <c r="M70" s="554"/>
      <c r="N70" s="554"/>
      <c r="O70" s="554" t="e">
        <f>#REF!+M70+N70</f>
        <v>#REF!</v>
      </c>
      <c r="P70" s="554"/>
      <c r="Q70" s="554"/>
      <c r="R70" s="554">
        <f t="shared" si="1"/>
        <v>0</v>
      </c>
      <c r="S70" s="554"/>
      <c r="T70" s="554"/>
      <c r="U70" s="554">
        <v>0</v>
      </c>
    </row>
    <row r="71" spans="1:21" s="11" customFormat="1" outlineLevel="1">
      <c r="A71" s="192"/>
      <c r="B71" s="192"/>
      <c r="C71" s="386" t="s">
        <v>1536</v>
      </c>
      <c r="D71" s="194">
        <v>15</v>
      </c>
      <c r="E71" s="61">
        <v>14</v>
      </c>
      <c r="F71" s="195" t="s">
        <v>624</v>
      </c>
      <c r="G71" s="199">
        <v>481493.33999999997</v>
      </c>
      <c r="H71" s="199">
        <v>158400</v>
      </c>
      <c r="I71" s="199">
        <f t="shared" ref="I71" si="5">SUM(G71:H71)</f>
        <v>639893.34</v>
      </c>
      <c r="J71" s="199">
        <f>G71*E71</f>
        <v>6740906.7599999998</v>
      </c>
      <c r="K71" s="199">
        <f>H71*E71</f>
        <v>2217600</v>
      </c>
      <c r="L71" s="265">
        <f>I71*E71</f>
        <v>8958506.7599999998</v>
      </c>
      <c r="M71" s="554"/>
      <c r="N71" s="554"/>
      <c r="O71" s="554" t="e">
        <f>#REF!+M71+N71</f>
        <v>#REF!</v>
      </c>
      <c r="P71" s="554">
        <v>0.36</v>
      </c>
      <c r="Q71" s="554">
        <v>0.39</v>
      </c>
      <c r="R71" s="554">
        <f t="shared" si="1"/>
        <v>0.75</v>
      </c>
      <c r="S71" s="554"/>
      <c r="T71" s="554"/>
      <c r="U71" s="554">
        <v>0</v>
      </c>
    </row>
    <row r="72" spans="1:21" s="11" customFormat="1" outlineLevel="1">
      <c r="A72" s="192"/>
      <c r="B72" s="192"/>
      <c r="C72" s="380" t="s">
        <v>627</v>
      </c>
      <c r="D72" s="194"/>
      <c r="E72" s="61"/>
      <c r="F72" s="195"/>
      <c r="G72" s="199"/>
      <c r="H72" s="199"/>
      <c r="I72" s="199"/>
      <c r="J72" s="199"/>
      <c r="K72" s="199"/>
      <c r="L72" s="265"/>
      <c r="M72" s="554"/>
      <c r="N72" s="554"/>
      <c r="O72" s="554" t="e">
        <f>#REF!+M72+N72</f>
        <v>#REF!</v>
      </c>
      <c r="P72" s="554"/>
      <c r="Q72" s="554"/>
      <c r="R72" s="554">
        <f t="shared" si="1"/>
        <v>0</v>
      </c>
      <c r="S72" s="554"/>
      <c r="T72" s="554"/>
      <c r="U72" s="554">
        <v>0</v>
      </c>
    </row>
    <row r="73" spans="1:21" s="11" customFormat="1" outlineLevel="1">
      <c r="A73" s="192"/>
      <c r="B73" s="192"/>
      <c r="C73" s="386" t="s">
        <v>1537</v>
      </c>
      <c r="D73" s="194">
        <v>116</v>
      </c>
      <c r="E73" s="61">
        <v>106</v>
      </c>
      <c r="F73" s="195" t="s">
        <v>624</v>
      </c>
      <c r="G73" s="199">
        <v>618512.88</v>
      </c>
      <c r="H73" s="199">
        <v>176000</v>
      </c>
      <c r="I73" s="199">
        <f t="shared" ref="I73" si="6">SUM(G73:H73)</f>
        <v>794512.88</v>
      </c>
      <c r="J73" s="199">
        <f>G73*E73</f>
        <v>65562365.280000001</v>
      </c>
      <c r="K73" s="199">
        <f>H73*E73</f>
        <v>18656000</v>
      </c>
      <c r="L73" s="265">
        <f>I73*E73</f>
        <v>84218365.280000001</v>
      </c>
      <c r="M73" s="554"/>
      <c r="N73" s="554"/>
      <c r="O73" s="554" t="e">
        <f>#REF!+M73+N73</f>
        <v>#REF!</v>
      </c>
      <c r="P73" s="554">
        <v>0.36</v>
      </c>
      <c r="Q73" s="554">
        <v>0.39</v>
      </c>
      <c r="R73" s="554">
        <f t="shared" si="1"/>
        <v>0.75</v>
      </c>
      <c r="S73" s="554"/>
      <c r="T73" s="554"/>
      <c r="U73" s="554">
        <v>0</v>
      </c>
    </row>
    <row r="74" spans="1:21" s="11" customFormat="1" outlineLevel="1">
      <c r="A74" s="192"/>
      <c r="B74" s="192"/>
      <c r="C74" s="380" t="s">
        <v>628</v>
      </c>
      <c r="D74" s="194"/>
      <c r="E74" s="97"/>
      <c r="F74" s="195"/>
      <c r="G74" s="199"/>
      <c r="H74" s="199"/>
      <c r="I74" s="199"/>
      <c r="J74" s="199"/>
      <c r="K74" s="199"/>
      <c r="L74" s="265"/>
      <c r="M74" s="554"/>
      <c r="N74" s="554"/>
      <c r="O74" s="554" t="e">
        <f>#REF!+M74+N74</f>
        <v>#REF!</v>
      </c>
      <c r="P74" s="554"/>
      <c r="Q74" s="554"/>
      <c r="R74" s="554">
        <f t="shared" si="1"/>
        <v>0</v>
      </c>
      <c r="S74" s="554"/>
      <c r="T74" s="554"/>
      <c r="U74" s="554">
        <v>0</v>
      </c>
    </row>
    <row r="75" spans="1:21" s="11" customFormat="1" ht="26.4" outlineLevel="1">
      <c r="A75" s="192"/>
      <c r="B75" s="192"/>
      <c r="C75" s="386" t="s">
        <v>1538</v>
      </c>
      <c r="D75" s="194">
        <v>182</v>
      </c>
      <c r="E75" s="61">
        <v>203.50000000000003</v>
      </c>
      <c r="F75" s="195" t="s">
        <v>624</v>
      </c>
      <c r="G75" s="199">
        <v>909229.53</v>
      </c>
      <c r="H75" s="199">
        <v>304700</v>
      </c>
      <c r="I75" s="199">
        <f t="shared" ref="I75" si="7">SUM(G75:H75)</f>
        <v>1213929.53</v>
      </c>
      <c r="J75" s="199">
        <f>G75*E75</f>
        <v>185028209.35500002</v>
      </c>
      <c r="K75" s="199">
        <f>H75*E75</f>
        <v>62006450.000000007</v>
      </c>
      <c r="L75" s="265">
        <f>I75*E75</f>
        <v>247034659.35500005</v>
      </c>
      <c r="M75" s="554"/>
      <c r="N75" s="554"/>
      <c r="O75" s="554" t="e">
        <f>#REF!+M75+N75</f>
        <v>#REF!</v>
      </c>
      <c r="P75" s="554">
        <v>0.36</v>
      </c>
      <c r="Q75" s="554">
        <v>0.39</v>
      </c>
      <c r="R75" s="554">
        <f t="shared" si="1"/>
        <v>0.75</v>
      </c>
      <c r="S75" s="554"/>
      <c r="T75" s="554"/>
      <c r="U75" s="554">
        <v>0</v>
      </c>
    </row>
    <row r="76" spans="1:21" s="11" customFormat="1" outlineLevel="1">
      <c r="A76" s="192"/>
      <c r="B76" s="192"/>
      <c r="C76" s="380" t="s">
        <v>629</v>
      </c>
      <c r="D76" s="194"/>
      <c r="E76" s="97"/>
      <c r="F76" s="195"/>
      <c r="G76" s="199"/>
      <c r="H76" s="199"/>
      <c r="I76" s="199"/>
      <c r="J76" s="199"/>
      <c r="K76" s="199"/>
      <c r="L76" s="265"/>
      <c r="M76" s="554"/>
      <c r="N76" s="554"/>
      <c r="O76" s="554" t="e">
        <f>#REF!+M76+N76</f>
        <v>#REF!</v>
      </c>
      <c r="P76" s="554"/>
      <c r="Q76" s="554"/>
      <c r="R76" s="554">
        <f t="shared" si="1"/>
        <v>0</v>
      </c>
      <c r="S76" s="554"/>
      <c r="T76" s="554"/>
      <c r="U76" s="554">
        <v>0</v>
      </c>
    </row>
    <row r="77" spans="1:21" s="11" customFormat="1" ht="26.4" outlineLevel="1">
      <c r="A77" s="192"/>
      <c r="B77" s="192"/>
      <c r="C77" s="386" t="s">
        <v>1539</v>
      </c>
      <c r="D77" s="194">
        <v>135</v>
      </c>
      <c r="E77" s="61">
        <v>143</v>
      </c>
      <c r="F77" s="195" t="s">
        <v>624</v>
      </c>
      <c r="G77" s="199">
        <v>1018095.6</v>
      </c>
      <c r="H77" s="199">
        <v>304700</v>
      </c>
      <c r="I77" s="199">
        <f t="shared" ref="I77" si="8">SUM(G77:H77)</f>
        <v>1322795.6000000001</v>
      </c>
      <c r="J77" s="199">
        <f>G77*E77</f>
        <v>145587670.79999998</v>
      </c>
      <c r="K77" s="199">
        <f>H77*E77</f>
        <v>43572100</v>
      </c>
      <c r="L77" s="265">
        <f>I77*E77</f>
        <v>189159770.80000001</v>
      </c>
      <c r="M77" s="554"/>
      <c r="N77" s="554"/>
      <c r="O77" s="554" t="e">
        <f>#REF!+M77+N77</f>
        <v>#REF!</v>
      </c>
      <c r="P77" s="554">
        <v>0.36</v>
      </c>
      <c r="Q77" s="554">
        <v>0.39</v>
      </c>
      <c r="R77" s="554">
        <f t="shared" si="1"/>
        <v>0.75</v>
      </c>
      <c r="S77" s="554"/>
      <c r="T77" s="554"/>
      <c r="U77" s="554">
        <v>0</v>
      </c>
    </row>
    <row r="78" spans="1:21" s="11" customFormat="1" outlineLevel="1">
      <c r="A78" s="192"/>
      <c r="B78" s="192"/>
      <c r="C78" s="380" t="s">
        <v>630</v>
      </c>
      <c r="D78" s="194"/>
      <c r="E78" s="97"/>
      <c r="F78" s="195"/>
      <c r="G78" s="199"/>
      <c r="H78" s="199"/>
      <c r="I78" s="199"/>
      <c r="J78" s="199"/>
      <c r="K78" s="199"/>
      <c r="L78" s="265"/>
      <c r="M78" s="554"/>
      <c r="N78" s="554"/>
      <c r="O78" s="554" t="e">
        <f>#REF!+M78+N78</f>
        <v>#REF!</v>
      </c>
      <c r="P78" s="554"/>
      <c r="Q78" s="554"/>
      <c r="R78" s="554">
        <f t="shared" si="1"/>
        <v>0</v>
      </c>
      <c r="S78" s="554"/>
      <c r="T78" s="554"/>
      <c r="U78" s="554">
        <v>0</v>
      </c>
    </row>
    <row r="79" spans="1:21" s="11" customFormat="1" ht="26.4" outlineLevel="1">
      <c r="A79" s="192"/>
      <c r="B79" s="192"/>
      <c r="C79" s="386" t="s">
        <v>1539</v>
      </c>
      <c r="D79" s="194">
        <v>136</v>
      </c>
      <c r="E79" s="61">
        <v>137</v>
      </c>
      <c r="F79" s="195" t="s">
        <v>624</v>
      </c>
      <c r="G79" s="199">
        <v>1018095.6</v>
      </c>
      <c r="H79" s="199">
        <v>304700</v>
      </c>
      <c r="I79" s="199">
        <f t="shared" ref="I79" si="9">SUM(G79:H79)</f>
        <v>1322795.6000000001</v>
      </c>
      <c r="J79" s="199">
        <f>G79*E79</f>
        <v>139479097.19999999</v>
      </c>
      <c r="K79" s="199">
        <f>H79*E79</f>
        <v>41743900</v>
      </c>
      <c r="L79" s="265">
        <f>I79*E79</f>
        <v>181222997.20000002</v>
      </c>
      <c r="M79" s="554"/>
      <c r="N79" s="554"/>
      <c r="O79" s="554" t="e">
        <f>#REF!+M79+N79</f>
        <v>#REF!</v>
      </c>
      <c r="P79" s="554">
        <v>0.36</v>
      </c>
      <c r="Q79" s="554">
        <v>0.39</v>
      </c>
      <c r="R79" s="554">
        <f t="shared" si="1"/>
        <v>0.75</v>
      </c>
      <c r="S79" s="554"/>
      <c r="T79" s="554"/>
      <c r="U79" s="554">
        <v>0</v>
      </c>
    </row>
    <row r="80" spans="1:21" s="11" customFormat="1" outlineLevel="1">
      <c r="A80" s="192"/>
      <c r="B80" s="192"/>
      <c r="C80" s="380" t="s">
        <v>631</v>
      </c>
      <c r="D80" s="194"/>
      <c r="E80" s="97"/>
      <c r="F80" s="195"/>
      <c r="G80" s="199"/>
      <c r="H80" s="199"/>
      <c r="I80" s="199"/>
      <c r="J80" s="199"/>
      <c r="K80" s="199"/>
      <c r="L80" s="265"/>
      <c r="M80" s="554"/>
      <c r="N80" s="554"/>
      <c r="O80" s="554" t="e">
        <f>#REF!+M80+N80</f>
        <v>#REF!</v>
      </c>
      <c r="P80" s="554"/>
      <c r="Q80" s="554"/>
      <c r="R80" s="554">
        <f t="shared" si="1"/>
        <v>0</v>
      </c>
      <c r="S80" s="554"/>
      <c r="T80" s="554"/>
      <c r="U80" s="554">
        <v>0</v>
      </c>
    </row>
    <row r="81" spans="1:21" s="11" customFormat="1" outlineLevel="1">
      <c r="A81" s="192"/>
      <c r="B81" s="192"/>
      <c r="C81" s="386" t="s">
        <v>1540</v>
      </c>
      <c r="D81" s="194">
        <v>70</v>
      </c>
      <c r="E81" s="97">
        <v>16.5</v>
      </c>
      <c r="F81" s="195" t="s">
        <v>624</v>
      </c>
      <c r="G81" s="199">
        <v>247104.54</v>
      </c>
      <c r="H81" s="199">
        <v>116765.30250000003</v>
      </c>
      <c r="I81" s="199">
        <f t="shared" ref="I81" si="10">SUM(G81:H81)</f>
        <v>363869.84250000003</v>
      </c>
      <c r="J81" s="199">
        <f>G81*E81</f>
        <v>4077224.91</v>
      </c>
      <c r="K81" s="199">
        <f>H81*E81</f>
        <v>1926627.4912500007</v>
      </c>
      <c r="L81" s="265">
        <f>I81*E81</f>
        <v>6003852.4012500001</v>
      </c>
      <c r="M81" s="554"/>
      <c r="N81" s="554"/>
      <c r="O81" s="554" t="e">
        <f>#REF!+M81+N81</f>
        <v>#REF!</v>
      </c>
      <c r="P81" s="554">
        <v>0.36</v>
      </c>
      <c r="Q81" s="554">
        <v>0.39</v>
      </c>
      <c r="R81" s="554">
        <f t="shared" si="1"/>
        <v>0.75</v>
      </c>
      <c r="S81" s="554"/>
      <c r="T81" s="554"/>
      <c r="U81" s="554">
        <v>0</v>
      </c>
    </row>
    <row r="82" spans="1:21" s="11" customFormat="1" outlineLevel="1">
      <c r="A82" s="192"/>
      <c r="B82" s="192"/>
      <c r="C82" s="380" t="s">
        <v>632</v>
      </c>
      <c r="D82" s="194"/>
      <c r="E82" s="97"/>
      <c r="F82" s="195"/>
      <c r="G82" s="199"/>
      <c r="H82" s="199"/>
      <c r="I82" s="199"/>
      <c r="J82" s="199"/>
      <c r="K82" s="199"/>
      <c r="L82" s="265"/>
      <c r="M82" s="554"/>
      <c r="N82" s="554"/>
      <c r="O82" s="554" t="e">
        <f>#REF!+M82+N82</f>
        <v>#REF!</v>
      </c>
      <c r="P82" s="554"/>
      <c r="Q82" s="554"/>
      <c r="R82" s="554">
        <f t="shared" si="1"/>
        <v>0</v>
      </c>
      <c r="S82" s="554"/>
      <c r="T82" s="554"/>
      <c r="U82" s="554">
        <v>0</v>
      </c>
    </row>
    <row r="83" spans="1:21" s="11" customFormat="1" outlineLevel="1">
      <c r="A83" s="192"/>
      <c r="B83" s="192"/>
      <c r="C83" s="386" t="s">
        <v>1541</v>
      </c>
      <c r="D83" s="194">
        <v>15</v>
      </c>
      <c r="E83" s="97">
        <v>99</v>
      </c>
      <c r="F83" s="195" t="s">
        <v>624</v>
      </c>
      <c r="G83" s="199">
        <v>497079.89999999997</v>
      </c>
      <c r="H83" s="199">
        <v>138600</v>
      </c>
      <c r="I83" s="199">
        <f t="shared" ref="I83" si="11">SUM(G83:H83)</f>
        <v>635679.89999999991</v>
      </c>
      <c r="J83" s="199">
        <f>G83*E83</f>
        <v>49210910.099999994</v>
      </c>
      <c r="K83" s="199">
        <f>H83*E83</f>
        <v>13721400</v>
      </c>
      <c r="L83" s="265">
        <f>I83*E83</f>
        <v>62932310.099999994</v>
      </c>
      <c r="M83" s="554"/>
      <c r="N83" s="554"/>
      <c r="O83" s="554" t="e">
        <f>#REF!+M83+N83</f>
        <v>#REF!</v>
      </c>
      <c r="P83" s="554">
        <v>0.36</v>
      </c>
      <c r="Q83" s="554">
        <v>0.39</v>
      </c>
      <c r="R83" s="554">
        <f t="shared" si="1"/>
        <v>0.75</v>
      </c>
      <c r="S83" s="554"/>
      <c r="T83" s="554"/>
      <c r="U83" s="554">
        <v>0</v>
      </c>
    </row>
    <row r="84" spans="1:21" s="11" customFormat="1" outlineLevel="1">
      <c r="A84" s="192"/>
      <c r="B84" s="192"/>
      <c r="C84" s="380" t="s">
        <v>633</v>
      </c>
      <c r="D84" s="194"/>
      <c r="E84" s="97"/>
      <c r="F84" s="195"/>
      <c r="G84" s="199"/>
      <c r="H84" s="199"/>
      <c r="I84" s="199"/>
      <c r="J84" s="199"/>
      <c r="K84" s="199"/>
      <c r="L84" s="265"/>
      <c r="M84" s="554"/>
      <c r="N84" s="554"/>
      <c r="O84" s="554" t="e">
        <f>#REF!+M84+N84</f>
        <v>#REF!</v>
      </c>
      <c r="P84" s="554"/>
      <c r="Q84" s="554"/>
      <c r="R84" s="554">
        <f t="shared" si="1"/>
        <v>0</v>
      </c>
      <c r="S84" s="554"/>
      <c r="T84" s="554"/>
      <c r="U84" s="554">
        <v>0</v>
      </c>
    </row>
    <row r="85" spans="1:21" s="11" customFormat="1" ht="26.4" outlineLevel="1">
      <c r="A85" s="192"/>
      <c r="B85" s="192"/>
      <c r="C85" s="386" t="s">
        <v>1542</v>
      </c>
      <c r="D85" s="194">
        <v>116</v>
      </c>
      <c r="E85" s="97">
        <v>191.1</v>
      </c>
      <c r="F85" s="195" t="s">
        <v>624</v>
      </c>
      <c r="G85" s="199">
        <v>1018095.6</v>
      </c>
      <c r="H85" s="199">
        <v>304700</v>
      </c>
      <c r="I85" s="199">
        <f t="shared" ref="I85" si="12">SUM(G85:H85)</f>
        <v>1322795.6000000001</v>
      </c>
      <c r="J85" s="199">
        <f>G85*E85</f>
        <v>194558069.16</v>
      </c>
      <c r="K85" s="199">
        <f>H85*E85</f>
        <v>58228170</v>
      </c>
      <c r="L85" s="265">
        <f>I85*E85</f>
        <v>252786239.16</v>
      </c>
      <c r="M85" s="554"/>
      <c r="N85" s="554"/>
      <c r="O85" s="554" t="e">
        <f>#REF!+M85+N85</f>
        <v>#REF!</v>
      </c>
      <c r="P85" s="554">
        <v>0.36</v>
      </c>
      <c r="Q85" s="554">
        <v>0.39</v>
      </c>
      <c r="R85" s="554">
        <f t="shared" si="1"/>
        <v>0.75</v>
      </c>
      <c r="S85" s="554"/>
      <c r="T85" s="554"/>
      <c r="U85" s="554">
        <v>0</v>
      </c>
    </row>
    <row r="86" spans="1:21" s="11" customFormat="1" outlineLevel="1">
      <c r="A86" s="192"/>
      <c r="B86" s="192"/>
      <c r="C86" s="380" t="s">
        <v>634</v>
      </c>
      <c r="D86" s="194"/>
      <c r="E86" s="97"/>
      <c r="F86" s="195"/>
      <c r="G86" s="199"/>
      <c r="H86" s="199"/>
      <c r="I86" s="199"/>
      <c r="J86" s="199"/>
      <c r="K86" s="199"/>
      <c r="L86" s="265"/>
      <c r="M86" s="554"/>
      <c r="N86" s="554"/>
      <c r="O86" s="554" t="e">
        <f>#REF!+M86+N86</f>
        <v>#REF!</v>
      </c>
      <c r="P86" s="554"/>
      <c r="Q86" s="554"/>
      <c r="R86" s="554">
        <f t="shared" si="1"/>
        <v>0</v>
      </c>
      <c r="S86" s="554"/>
      <c r="T86" s="554"/>
      <c r="U86" s="554">
        <v>0</v>
      </c>
    </row>
    <row r="87" spans="1:21" s="11" customFormat="1" outlineLevel="1">
      <c r="A87" s="192"/>
      <c r="B87" s="192"/>
      <c r="C87" s="386" t="s">
        <v>1543</v>
      </c>
      <c r="D87" s="194">
        <v>131</v>
      </c>
      <c r="E87" s="97">
        <v>86</v>
      </c>
      <c r="F87" s="195" t="s">
        <v>624</v>
      </c>
      <c r="G87" s="199">
        <v>70862.759999999995</v>
      </c>
      <c r="H87" s="199">
        <v>46119.149999999994</v>
      </c>
      <c r="I87" s="199">
        <f t="shared" ref="I87" si="13">SUM(G87:H87)</f>
        <v>116981.90999999999</v>
      </c>
      <c r="J87" s="199">
        <f>G87*E87</f>
        <v>6094197.3599999994</v>
      </c>
      <c r="K87" s="199">
        <f>H87*E87</f>
        <v>3966246.8999999994</v>
      </c>
      <c r="L87" s="265">
        <f>I87*E87</f>
        <v>10060444.26</v>
      </c>
      <c r="M87" s="554"/>
      <c r="N87" s="554"/>
      <c r="O87" s="554" t="e">
        <f>#REF!+M87+N87</f>
        <v>#REF!</v>
      </c>
      <c r="P87" s="554">
        <v>0.36</v>
      </c>
      <c r="Q87" s="554">
        <v>0</v>
      </c>
      <c r="R87" s="554">
        <f t="shared" si="1"/>
        <v>0.36</v>
      </c>
      <c r="S87" s="554"/>
      <c r="T87" s="554"/>
      <c r="U87" s="554">
        <v>0</v>
      </c>
    </row>
    <row r="88" spans="1:21" s="11" customFormat="1" outlineLevel="1">
      <c r="A88" s="192"/>
      <c r="B88" s="192"/>
      <c r="C88" s="380" t="s">
        <v>635</v>
      </c>
      <c r="D88" s="194"/>
      <c r="E88" s="97"/>
      <c r="F88" s="195"/>
      <c r="G88" s="199"/>
      <c r="H88" s="199"/>
      <c r="I88" s="199"/>
      <c r="J88" s="199"/>
      <c r="K88" s="199"/>
      <c r="L88" s="265"/>
      <c r="M88" s="554"/>
      <c r="N88" s="554"/>
      <c r="O88" s="554" t="e">
        <f>#REF!+M88+N88</f>
        <v>#REF!</v>
      </c>
      <c r="P88" s="554"/>
      <c r="Q88" s="554"/>
      <c r="R88" s="554">
        <f t="shared" si="1"/>
        <v>0</v>
      </c>
      <c r="S88" s="554"/>
      <c r="T88" s="554"/>
      <c r="U88" s="554">
        <v>0</v>
      </c>
    </row>
    <row r="89" spans="1:21" s="399" customFormat="1" outlineLevel="1">
      <c r="A89" s="395"/>
      <c r="B89" s="395"/>
      <c r="C89" s="526" t="s">
        <v>1544</v>
      </c>
      <c r="D89" s="97">
        <v>174</v>
      </c>
      <c r="E89" s="97">
        <v>181</v>
      </c>
      <c r="F89" s="397" t="s">
        <v>624</v>
      </c>
      <c r="G89" s="62">
        <v>165603.51</v>
      </c>
      <c r="H89" s="62">
        <v>101462.13</v>
      </c>
      <c r="I89" s="62">
        <f t="shared" ref="I89" si="14">SUM(G89:H89)</f>
        <v>267065.64</v>
      </c>
      <c r="J89" s="62">
        <f>G89*E89</f>
        <v>29974235.310000002</v>
      </c>
      <c r="K89" s="62">
        <f>H89*E89</f>
        <v>18364645.530000001</v>
      </c>
      <c r="L89" s="255">
        <f>I89*E89</f>
        <v>48338880.840000004</v>
      </c>
      <c r="M89" s="550"/>
      <c r="N89" s="550"/>
      <c r="O89" s="550" t="e">
        <f>#REF!+M89+N89</f>
        <v>#REF!</v>
      </c>
      <c r="P89" s="550">
        <v>0.36</v>
      </c>
      <c r="Q89" s="554">
        <v>0</v>
      </c>
      <c r="R89" s="554">
        <f t="shared" si="1"/>
        <v>0.36</v>
      </c>
      <c r="S89" s="550"/>
      <c r="T89" s="550"/>
      <c r="U89" s="550">
        <v>0</v>
      </c>
    </row>
    <row r="90" spans="1:21" s="11" customFormat="1" ht="26.4" outlineLevel="1">
      <c r="A90" s="192"/>
      <c r="B90" s="192"/>
      <c r="C90" s="380" t="s">
        <v>636</v>
      </c>
      <c r="D90" s="194"/>
      <c r="E90" s="97"/>
      <c r="F90" s="195"/>
      <c r="G90" s="199"/>
      <c r="H90" s="199"/>
      <c r="I90" s="199"/>
      <c r="J90" s="199"/>
      <c r="K90" s="199"/>
      <c r="L90" s="265"/>
      <c r="M90" s="554"/>
      <c r="N90" s="554"/>
      <c r="O90" s="554" t="e">
        <f>#REF!+M90+N90</f>
        <v>#REF!</v>
      </c>
      <c r="P90" s="554"/>
      <c r="Q90" s="554"/>
      <c r="R90" s="554">
        <f t="shared" si="1"/>
        <v>0</v>
      </c>
      <c r="S90" s="554"/>
      <c r="T90" s="554"/>
      <c r="U90" s="554">
        <v>0</v>
      </c>
    </row>
    <row r="91" spans="1:21" s="11" customFormat="1" outlineLevel="1">
      <c r="A91" s="192"/>
      <c r="B91" s="192"/>
      <c r="C91" s="386" t="s">
        <v>1545</v>
      </c>
      <c r="D91" s="194">
        <v>106</v>
      </c>
      <c r="E91" s="97">
        <v>121.00000000000001</v>
      </c>
      <c r="F91" s="195" t="s">
        <v>624</v>
      </c>
      <c r="G91" s="199">
        <v>128659.23</v>
      </c>
      <c r="H91" s="199">
        <v>83182.176000000021</v>
      </c>
      <c r="I91" s="199">
        <f t="shared" ref="I91" si="15">SUM(G91:H91)</f>
        <v>211841.40600000002</v>
      </c>
      <c r="J91" s="199">
        <f>G91*E91</f>
        <v>15567766.830000002</v>
      </c>
      <c r="K91" s="199">
        <f>H91*E91</f>
        <v>10065043.296000004</v>
      </c>
      <c r="L91" s="265">
        <f>I91*E91</f>
        <v>25632810.126000006</v>
      </c>
      <c r="M91" s="554"/>
      <c r="N91" s="554"/>
      <c r="O91" s="554" t="e">
        <f>#REF!+M91+N91</f>
        <v>#REF!</v>
      </c>
      <c r="P91" s="554">
        <v>0.36</v>
      </c>
      <c r="Q91" s="554">
        <v>0</v>
      </c>
      <c r="R91" s="554">
        <f t="shared" si="1"/>
        <v>0.36</v>
      </c>
      <c r="S91" s="554"/>
      <c r="T91" s="554"/>
      <c r="U91" s="554">
        <v>0</v>
      </c>
    </row>
    <row r="92" spans="1:21" s="11" customFormat="1" ht="26.4" outlineLevel="1">
      <c r="A92" s="192"/>
      <c r="B92" s="192"/>
      <c r="C92" s="380" t="s">
        <v>643</v>
      </c>
      <c r="D92" s="194"/>
      <c r="E92" s="97"/>
      <c r="F92" s="195"/>
      <c r="G92" s="199"/>
      <c r="H92" s="199"/>
      <c r="I92" s="199"/>
      <c r="J92" s="199"/>
      <c r="K92" s="199"/>
      <c r="L92" s="265"/>
      <c r="M92" s="554"/>
      <c r="N92" s="554"/>
      <c r="O92" s="554" t="e">
        <f>#REF!+M92+N92</f>
        <v>#REF!</v>
      </c>
      <c r="P92" s="554"/>
      <c r="Q92" s="554"/>
      <c r="R92" s="554">
        <f t="shared" si="1"/>
        <v>0</v>
      </c>
      <c r="S92" s="554"/>
      <c r="T92" s="554"/>
      <c r="U92" s="554">
        <v>0</v>
      </c>
    </row>
    <row r="93" spans="1:21" s="11" customFormat="1" outlineLevel="1">
      <c r="A93" s="192"/>
      <c r="B93" s="192"/>
      <c r="C93" s="386" t="s">
        <v>1545</v>
      </c>
      <c r="D93" s="194">
        <v>20</v>
      </c>
      <c r="E93" s="97">
        <v>18.700000000000003</v>
      </c>
      <c r="F93" s="195" t="s">
        <v>624</v>
      </c>
      <c r="G93" s="199">
        <v>128659.23</v>
      </c>
      <c r="H93" s="199">
        <v>83182.176000000021</v>
      </c>
      <c r="I93" s="199">
        <f t="shared" ref="I93" si="16">SUM(G93:H93)</f>
        <v>211841.40600000002</v>
      </c>
      <c r="J93" s="199">
        <f>G93*E93</f>
        <v>2405927.6010000003</v>
      </c>
      <c r="K93" s="199">
        <f>H93*E93</f>
        <v>1555506.6912000007</v>
      </c>
      <c r="L93" s="265">
        <f>I93*E93</f>
        <v>3961434.292200001</v>
      </c>
      <c r="M93" s="554"/>
      <c r="N93" s="554"/>
      <c r="O93" s="554" t="e">
        <f>#REF!+M93+N93</f>
        <v>#REF!</v>
      </c>
      <c r="P93" s="554">
        <v>0.36</v>
      </c>
      <c r="Q93" s="554">
        <v>0</v>
      </c>
      <c r="R93" s="554">
        <f t="shared" si="1"/>
        <v>0.36</v>
      </c>
      <c r="S93" s="554"/>
      <c r="T93" s="554"/>
      <c r="U93" s="554">
        <v>0</v>
      </c>
    </row>
    <row r="94" spans="1:21" s="11" customFormat="1" ht="26.4" outlineLevel="1">
      <c r="A94" s="192"/>
      <c r="B94" s="192"/>
      <c r="C94" s="380" t="s">
        <v>647</v>
      </c>
      <c r="D94" s="194"/>
      <c r="E94" s="97"/>
      <c r="F94" s="195"/>
      <c r="G94" s="199"/>
      <c r="H94" s="199"/>
      <c r="I94" s="199"/>
      <c r="J94" s="199"/>
      <c r="K94" s="199"/>
      <c r="L94" s="265"/>
      <c r="M94" s="554"/>
      <c r="N94" s="554"/>
      <c r="O94" s="554" t="e">
        <f>#REF!+M94+N94</f>
        <v>#REF!</v>
      </c>
      <c r="P94" s="554"/>
      <c r="Q94" s="554"/>
      <c r="R94" s="554">
        <f t="shared" si="1"/>
        <v>0</v>
      </c>
      <c r="S94" s="554"/>
      <c r="T94" s="554"/>
      <c r="U94" s="554">
        <v>0</v>
      </c>
    </row>
    <row r="95" spans="1:21" s="11" customFormat="1" outlineLevel="1">
      <c r="A95" s="192"/>
      <c r="B95" s="192"/>
      <c r="C95" s="386" t="s">
        <v>1545</v>
      </c>
      <c r="D95" s="194">
        <v>18</v>
      </c>
      <c r="E95" s="97">
        <v>27.500000000000004</v>
      </c>
      <c r="F95" s="195" t="s">
        <v>624</v>
      </c>
      <c r="G95" s="199">
        <v>128659.23</v>
      </c>
      <c r="H95" s="199">
        <v>83182.176000000021</v>
      </c>
      <c r="I95" s="199">
        <f t="shared" ref="I95" si="17">SUM(G95:H95)</f>
        <v>211841.40600000002</v>
      </c>
      <c r="J95" s="199">
        <f>G95*E95</f>
        <v>3538128.8250000002</v>
      </c>
      <c r="K95" s="199">
        <f>H95*E95</f>
        <v>2287509.8400000008</v>
      </c>
      <c r="L95" s="265">
        <f>I95*E95</f>
        <v>5825638.665000001</v>
      </c>
      <c r="M95" s="554"/>
      <c r="N95" s="554"/>
      <c r="O95" s="554" t="e">
        <f>#REF!+M95+N95</f>
        <v>#REF!</v>
      </c>
      <c r="P95" s="554">
        <v>0.36</v>
      </c>
      <c r="Q95" s="554">
        <v>0</v>
      </c>
      <c r="R95" s="554">
        <f t="shared" si="1"/>
        <v>0.36</v>
      </c>
      <c r="S95" s="554"/>
      <c r="T95" s="554"/>
      <c r="U95" s="554">
        <v>0</v>
      </c>
    </row>
    <row r="96" spans="1:21" s="11" customFormat="1" ht="26.4" outlineLevel="1">
      <c r="A96" s="192"/>
      <c r="B96" s="192"/>
      <c r="C96" s="380" t="s">
        <v>649</v>
      </c>
      <c r="D96" s="194"/>
      <c r="E96" s="97"/>
      <c r="F96" s="195"/>
      <c r="G96" s="199"/>
      <c r="H96" s="199"/>
      <c r="I96" s="199"/>
      <c r="J96" s="199"/>
      <c r="K96" s="199"/>
      <c r="L96" s="265"/>
      <c r="M96" s="554"/>
      <c r="N96" s="554"/>
      <c r="O96" s="554" t="e">
        <f>#REF!+M96+N96</f>
        <v>#REF!</v>
      </c>
      <c r="P96" s="554"/>
      <c r="Q96" s="554"/>
      <c r="R96" s="554">
        <f t="shared" si="1"/>
        <v>0</v>
      </c>
      <c r="S96" s="554"/>
      <c r="T96" s="554"/>
      <c r="U96" s="554">
        <v>0</v>
      </c>
    </row>
    <row r="97" spans="1:21" s="11" customFormat="1" outlineLevel="1">
      <c r="A97" s="192"/>
      <c r="B97" s="192"/>
      <c r="C97" s="386" t="s">
        <v>1545</v>
      </c>
      <c r="D97" s="194">
        <v>25</v>
      </c>
      <c r="E97" s="97">
        <v>27.500000000000004</v>
      </c>
      <c r="F97" s="195" t="s">
        <v>624</v>
      </c>
      <c r="G97" s="199">
        <v>128659.23</v>
      </c>
      <c r="H97" s="199">
        <v>83182.176000000021</v>
      </c>
      <c r="I97" s="199">
        <f t="shared" ref="I97" si="18">SUM(G97:H97)</f>
        <v>211841.40600000002</v>
      </c>
      <c r="J97" s="199">
        <f>G97*E97</f>
        <v>3538128.8250000002</v>
      </c>
      <c r="K97" s="199">
        <f>H97*E97</f>
        <v>2287509.8400000008</v>
      </c>
      <c r="L97" s="265">
        <f>I97*E97</f>
        <v>5825638.665000001</v>
      </c>
      <c r="M97" s="554"/>
      <c r="N97" s="554"/>
      <c r="O97" s="554" t="e">
        <f>#REF!+M97+N97</f>
        <v>#REF!</v>
      </c>
      <c r="P97" s="554">
        <v>0.36</v>
      </c>
      <c r="Q97" s="554">
        <v>0</v>
      </c>
      <c r="R97" s="554">
        <f t="shared" si="1"/>
        <v>0.36</v>
      </c>
      <c r="S97" s="554"/>
      <c r="T97" s="554"/>
      <c r="U97" s="554">
        <v>0</v>
      </c>
    </row>
    <row r="98" spans="1:21" s="11" customFormat="1" ht="26.4" outlineLevel="1">
      <c r="A98" s="192"/>
      <c r="B98" s="192"/>
      <c r="C98" s="380" t="s">
        <v>639</v>
      </c>
      <c r="D98" s="194"/>
      <c r="E98" s="97"/>
      <c r="F98" s="195"/>
      <c r="G98" s="199"/>
      <c r="H98" s="199"/>
      <c r="I98" s="199"/>
      <c r="J98" s="199"/>
      <c r="K98" s="199"/>
      <c r="L98" s="265"/>
      <c r="M98" s="554"/>
      <c r="N98" s="554"/>
      <c r="O98" s="554" t="e">
        <f>#REF!+M98+N98</f>
        <v>#REF!</v>
      </c>
      <c r="P98" s="554"/>
      <c r="Q98" s="554"/>
      <c r="R98" s="554">
        <f t="shared" si="1"/>
        <v>0</v>
      </c>
      <c r="S98" s="554"/>
      <c r="T98" s="554"/>
      <c r="U98" s="554">
        <v>0</v>
      </c>
    </row>
    <row r="99" spans="1:21" s="11" customFormat="1" outlineLevel="1">
      <c r="A99" s="192"/>
      <c r="B99" s="192"/>
      <c r="C99" s="193" t="s">
        <v>640</v>
      </c>
      <c r="D99" s="194">
        <v>185</v>
      </c>
      <c r="E99" s="97">
        <v>184.8</v>
      </c>
      <c r="F99" s="195" t="s">
        <v>624</v>
      </c>
      <c r="G99" s="199">
        <v>102150.27</v>
      </c>
      <c r="H99" s="199">
        <v>17818.762500000004</v>
      </c>
      <c r="I99" s="199">
        <f t="shared" ref="I99" si="19">SUM(G99:H99)</f>
        <v>119969.0325</v>
      </c>
      <c r="J99" s="199">
        <f>G99*E99</f>
        <v>18877369.896000002</v>
      </c>
      <c r="K99" s="199">
        <f>H99*E99</f>
        <v>3292907.310000001</v>
      </c>
      <c r="L99" s="265">
        <f>I99*E99</f>
        <v>22170277.206</v>
      </c>
      <c r="M99" s="554"/>
      <c r="N99" s="554"/>
      <c r="O99" s="554" t="e">
        <f>#REF!+M99+N99</f>
        <v>#REF!</v>
      </c>
      <c r="P99" s="554">
        <v>0.36</v>
      </c>
      <c r="Q99" s="554">
        <v>0</v>
      </c>
      <c r="R99" s="554">
        <f t="shared" si="1"/>
        <v>0.36</v>
      </c>
      <c r="S99" s="554"/>
      <c r="T99" s="554"/>
      <c r="U99" s="554">
        <v>0</v>
      </c>
    </row>
    <row r="100" spans="1:21" s="11" customFormat="1" ht="26.4" outlineLevel="1">
      <c r="A100" s="192"/>
      <c r="B100" s="192"/>
      <c r="C100" s="380" t="s">
        <v>641</v>
      </c>
      <c r="D100" s="194"/>
      <c r="E100" s="97"/>
      <c r="F100" s="195"/>
      <c r="G100" s="199"/>
      <c r="H100" s="199"/>
      <c r="I100" s="199"/>
      <c r="J100" s="199"/>
      <c r="K100" s="199"/>
      <c r="L100" s="265"/>
      <c r="M100" s="554"/>
      <c r="N100" s="554"/>
      <c r="O100" s="554" t="e">
        <f>#REF!+M100+N100</f>
        <v>#REF!</v>
      </c>
      <c r="P100" s="554"/>
      <c r="Q100" s="554"/>
      <c r="R100" s="554">
        <f t="shared" si="1"/>
        <v>0</v>
      </c>
      <c r="S100" s="554"/>
      <c r="T100" s="554"/>
      <c r="U100" s="554">
        <v>0</v>
      </c>
    </row>
    <row r="101" spans="1:21" outlineLevel="1">
      <c r="A101" s="137"/>
      <c r="B101" s="137"/>
      <c r="C101" s="138" t="s">
        <v>642</v>
      </c>
      <c r="D101" s="194">
        <v>115</v>
      </c>
      <c r="E101" s="97">
        <v>105</v>
      </c>
      <c r="F101" s="139" t="s">
        <v>624</v>
      </c>
      <c r="G101" s="199">
        <v>65470.44</v>
      </c>
      <c r="H101" s="199">
        <v>17189.865000000002</v>
      </c>
      <c r="I101" s="71">
        <f t="shared" ref="I101" si="20">SUM(G101:H101)</f>
        <v>82660.305000000008</v>
      </c>
      <c r="J101" s="71">
        <f>G101*E101</f>
        <v>6874396.2000000002</v>
      </c>
      <c r="K101" s="71">
        <f>H101*E101</f>
        <v>1804935.8250000002</v>
      </c>
      <c r="L101" s="257">
        <f>I101*E101</f>
        <v>8679332.0250000004</v>
      </c>
      <c r="M101" s="552"/>
      <c r="N101" s="552"/>
      <c r="O101" s="552" t="e">
        <f>#REF!+M101+N101</f>
        <v>#REF!</v>
      </c>
      <c r="P101" s="552">
        <v>0.36</v>
      </c>
      <c r="Q101" s="554">
        <v>0</v>
      </c>
      <c r="R101" s="554">
        <f t="shared" si="1"/>
        <v>0.36</v>
      </c>
      <c r="S101" s="552"/>
      <c r="T101" s="552"/>
      <c r="U101" s="552">
        <v>0</v>
      </c>
    </row>
    <row r="102" spans="1:21" ht="26.4" outlineLevel="1">
      <c r="A102" s="137"/>
      <c r="B102" s="137"/>
      <c r="C102" s="203" t="s">
        <v>643</v>
      </c>
      <c r="D102" s="194"/>
      <c r="E102" s="97"/>
      <c r="F102" s="139"/>
      <c r="G102" s="71"/>
      <c r="H102" s="71"/>
      <c r="I102" s="71"/>
      <c r="J102" s="71"/>
      <c r="K102" s="71"/>
      <c r="L102" s="257"/>
      <c r="M102" s="552"/>
      <c r="N102" s="552"/>
      <c r="O102" s="552" t="e">
        <f>#REF!+M102+N102</f>
        <v>#REF!</v>
      </c>
      <c r="P102" s="552"/>
      <c r="Q102" s="552"/>
      <c r="R102" s="552">
        <f t="shared" si="1"/>
        <v>0</v>
      </c>
      <c r="S102" s="552"/>
      <c r="T102" s="552"/>
      <c r="U102" s="552">
        <v>0</v>
      </c>
    </row>
    <row r="103" spans="1:21" outlineLevel="1">
      <c r="A103" s="137"/>
      <c r="B103" s="137"/>
      <c r="C103" s="138" t="s">
        <v>644</v>
      </c>
      <c r="D103" s="194">
        <v>115</v>
      </c>
      <c r="E103" s="97">
        <v>90</v>
      </c>
      <c r="F103" s="139" t="s">
        <v>624</v>
      </c>
      <c r="G103" s="199">
        <v>166514.94</v>
      </c>
      <c r="H103" s="199">
        <v>52580.000000000007</v>
      </c>
      <c r="I103" s="71">
        <f t="shared" ref="I103" si="21">SUM(G103:H103)</f>
        <v>219094.94</v>
      </c>
      <c r="J103" s="71">
        <f>G103*E103</f>
        <v>14986344.6</v>
      </c>
      <c r="K103" s="71">
        <f>H103*E103</f>
        <v>4732200.0000000009</v>
      </c>
      <c r="L103" s="257">
        <f>I103*E103</f>
        <v>19718544.600000001</v>
      </c>
      <c r="M103" s="552"/>
      <c r="N103" s="552"/>
      <c r="O103" s="552" t="e">
        <f>#REF!+M103+N103</f>
        <v>#REF!</v>
      </c>
      <c r="P103" s="552">
        <v>0.36</v>
      </c>
      <c r="Q103" s="554">
        <v>0</v>
      </c>
      <c r="R103" s="554">
        <f t="shared" si="1"/>
        <v>0.36</v>
      </c>
      <c r="S103" s="552"/>
      <c r="T103" s="552"/>
      <c r="U103" s="552">
        <v>0</v>
      </c>
    </row>
    <row r="104" spans="1:21" outlineLevel="1">
      <c r="A104" s="137"/>
      <c r="B104" s="137"/>
      <c r="C104" s="203" t="s">
        <v>645</v>
      </c>
      <c r="D104" s="194"/>
      <c r="E104" s="97"/>
      <c r="F104" s="139"/>
      <c r="G104" s="71"/>
      <c r="H104" s="71"/>
      <c r="I104" s="71"/>
      <c r="J104" s="71"/>
      <c r="K104" s="71"/>
      <c r="L104" s="257"/>
      <c r="M104" s="552"/>
      <c r="N104" s="552"/>
      <c r="O104" s="552" t="e">
        <f>#REF!+M104+N104</f>
        <v>#REF!</v>
      </c>
      <c r="P104" s="552"/>
      <c r="Q104" s="552"/>
      <c r="R104" s="552">
        <f t="shared" si="1"/>
        <v>0</v>
      </c>
      <c r="S104" s="552"/>
      <c r="T104" s="552"/>
      <c r="U104" s="552">
        <v>0</v>
      </c>
    </row>
    <row r="105" spans="1:21" outlineLevel="1">
      <c r="A105" s="137"/>
      <c r="B105" s="137"/>
      <c r="C105" s="138" t="s">
        <v>646</v>
      </c>
      <c r="D105" s="194">
        <v>590</v>
      </c>
      <c r="E105" s="97">
        <v>480</v>
      </c>
      <c r="F105" s="139" t="s">
        <v>624</v>
      </c>
      <c r="G105" s="199">
        <v>32518.739999999998</v>
      </c>
      <c r="H105" s="199">
        <v>7485.6650000000009</v>
      </c>
      <c r="I105" s="71">
        <f t="shared" ref="I105" si="22">SUM(G105:H105)</f>
        <v>40004.404999999999</v>
      </c>
      <c r="J105" s="71">
        <f>G105*E105</f>
        <v>15608995.199999999</v>
      </c>
      <c r="K105" s="71">
        <f>H105*E105</f>
        <v>3593119.2</v>
      </c>
      <c r="L105" s="257">
        <f>I105*E105</f>
        <v>19202114.399999999</v>
      </c>
      <c r="M105" s="552"/>
      <c r="N105" s="552"/>
      <c r="O105" s="552" t="e">
        <f>#REF!+M105+N105</f>
        <v>#REF!</v>
      </c>
      <c r="P105" s="552">
        <v>0.36</v>
      </c>
      <c r="Q105" s="554">
        <v>0</v>
      </c>
      <c r="R105" s="554">
        <f t="shared" si="1"/>
        <v>0.36</v>
      </c>
      <c r="S105" s="552"/>
      <c r="T105" s="552"/>
      <c r="U105" s="552">
        <v>0</v>
      </c>
    </row>
    <row r="106" spans="1:21" outlineLevel="1">
      <c r="A106" s="137"/>
      <c r="B106" s="137"/>
      <c r="C106" s="138"/>
      <c r="D106" s="194"/>
      <c r="E106" s="97"/>
      <c r="F106" s="139"/>
      <c r="G106" s="71"/>
      <c r="H106" s="71"/>
      <c r="I106" s="71"/>
      <c r="J106" s="71"/>
      <c r="K106" s="71"/>
      <c r="L106" s="257"/>
      <c r="M106" s="552"/>
      <c r="N106" s="552"/>
      <c r="O106" s="552" t="e">
        <f>#REF!+M106+N106</f>
        <v>#REF!</v>
      </c>
      <c r="P106" s="552"/>
      <c r="Q106" s="552"/>
      <c r="R106" s="552">
        <f t="shared" si="1"/>
        <v>0</v>
      </c>
      <c r="S106" s="552"/>
      <c r="T106" s="552"/>
      <c r="U106" s="552">
        <v>0</v>
      </c>
    </row>
    <row r="107" spans="1:21" ht="26.4" outlineLevel="1">
      <c r="A107" s="137"/>
      <c r="B107" s="137"/>
      <c r="C107" s="203" t="s">
        <v>647</v>
      </c>
      <c r="D107" s="194"/>
      <c r="E107" s="97"/>
      <c r="F107" s="139"/>
      <c r="G107" s="71"/>
      <c r="H107" s="71"/>
      <c r="I107" s="71"/>
      <c r="J107" s="71"/>
      <c r="K107" s="71"/>
      <c r="L107" s="257"/>
      <c r="M107" s="552"/>
      <c r="N107" s="552"/>
      <c r="O107" s="552" t="e">
        <f>#REF!+M107+N107</f>
        <v>#REF!</v>
      </c>
      <c r="P107" s="552"/>
      <c r="Q107" s="552"/>
      <c r="R107" s="552">
        <f t="shared" si="1"/>
        <v>0</v>
      </c>
      <c r="S107" s="552"/>
      <c r="T107" s="552"/>
      <c r="U107" s="552">
        <v>0</v>
      </c>
    </row>
    <row r="108" spans="1:21" outlineLevel="1">
      <c r="A108" s="137"/>
      <c r="B108" s="137"/>
      <c r="C108" s="138" t="s">
        <v>637</v>
      </c>
      <c r="D108" s="194">
        <v>18</v>
      </c>
      <c r="E108" s="97">
        <v>27.500000000000004</v>
      </c>
      <c r="F108" s="139" t="s">
        <v>624</v>
      </c>
      <c r="G108" s="199">
        <v>448964.76</v>
      </c>
      <c r="H108" s="199">
        <v>46119.149999999994</v>
      </c>
      <c r="I108" s="71">
        <f t="shared" ref="I108" si="23">SUM(G108:H108)</f>
        <v>495083.91000000003</v>
      </c>
      <c r="J108" s="71">
        <f>G108*E108</f>
        <v>12346530.900000002</v>
      </c>
      <c r="K108" s="71">
        <f>H108*E108</f>
        <v>1268276.625</v>
      </c>
      <c r="L108" s="257">
        <f>I108*E108</f>
        <v>13614807.525000002</v>
      </c>
      <c r="M108" s="552"/>
      <c r="N108" s="552"/>
      <c r="O108" s="552" t="e">
        <f>#REF!+M108+N108</f>
        <v>#REF!</v>
      </c>
      <c r="P108" s="552">
        <v>0.36</v>
      </c>
      <c r="Q108" s="554">
        <v>0</v>
      </c>
      <c r="R108" s="554">
        <f t="shared" si="1"/>
        <v>0.36</v>
      </c>
      <c r="S108" s="552"/>
      <c r="T108" s="552"/>
      <c r="U108" s="552">
        <v>0</v>
      </c>
    </row>
    <row r="109" spans="1:21" ht="26.4" outlineLevel="1">
      <c r="A109" s="137"/>
      <c r="B109" s="137"/>
      <c r="C109" s="203" t="s">
        <v>648</v>
      </c>
      <c r="D109" s="194"/>
      <c r="E109" s="97"/>
      <c r="F109" s="139"/>
      <c r="G109" s="71"/>
      <c r="H109" s="71"/>
      <c r="I109" s="71"/>
      <c r="J109" s="71"/>
      <c r="K109" s="71"/>
      <c r="L109" s="257"/>
      <c r="M109" s="552"/>
      <c r="N109" s="552"/>
      <c r="O109" s="552" t="e">
        <f>#REF!+M109+N109</f>
        <v>#REF!</v>
      </c>
      <c r="P109" s="552"/>
      <c r="Q109" s="552"/>
      <c r="R109" s="552">
        <f t="shared" si="1"/>
        <v>0</v>
      </c>
      <c r="S109" s="552"/>
      <c r="T109" s="552"/>
      <c r="U109" s="552">
        <v>0</v>
      </c>
    </row>
    <row r="110" spans="1:21" outlineLevel="1">
      <c r="A110" s="137"/>
      <c r="B110" s="137"/>
      <c r="C110" s="138" t="s">
        <v>638</v>
      </c>
      <c r="D110" s="194">
        <v>25</v>
      </c>
      <c r="E110" s="97">
        <v>20</v>
      </c>
      <c r="F110" s="139" t="s">
        <v>624</v>
      </c>
      <c r="G110" s="199">
        <v>46999.53</v>
      </c>
      <c r="H110" s="199">
        <v>9969.2394999999997</v>
      </c>
      <c r="I110" s="71">
        <f t="shared" ref="I110" si="24">SUM(G110:H110)</f>
        <v>56968.769499999995</v>
      </c>
      <c r="J110" s="71">
        <f>G110*E110</f>
        <v>939990.6</v>
      </c>
      <c r="K110" s="71">
        <f>H110*E110</f>
        <v>199384.78999999998</v>
      </c>
      <c r="L110" s="257">
        <f>I110*E110</f>
        <v>1139375.3899999999</v>
      </c>
      <c r="M110" s="552"/>
      <c r="N110" s="552"/>
      <c r="O110" s="552" t="e">
        <f>#REF!+M110+N110</f>
        <v>#REF!</v>
      </c>
      <c r="P110" s="552">
        <v>0.36</v>
      </c>
      <c r="Q110" s="554">
        <v>0</v>
      </c>
      <c r="R110" s="554">
        <f t="shared" si="1"/>
        <v>0.36</v>
      </c>
      <c r="S110" s="552"/>
      <c r="T110" s="552"/>
      <c r="U110" s="552">
        <v>0</v>
      </c>
    </row>
    <row r="111" spans="1:21" ht="26.4" outlineLevel="1">
      <c r="A111" s="137"/>
      <c r="B111" s="137"/>
      <c r="C111" s="203" t="s">
        <v>639</v>
      </c>
      <c r="D111" s="194"/>
      <c r="E111" s="97"/>
      <c r="F111" s="139"/>
      <c r="G111" s="71"/>
      <c r="H111" s="71"/>
      <c r="I111" s="71"/>
      <c r="J111" s="71"/>
      <c r="K111" s="71"/>
      <c r="L111" s="257"/>
      <c r="M111" s="552"/>
      <c r="N111" s="552"/>
      <c r="O111" s="552" t="e">
        <f>#REF!+M111+N111</f>
        <v>#REF!</v>
      </c>
      <c r="P111" s="552"/>
      <c r="Q111" s="552"/>
      <c r="R111" s="552">
        <f t="shared" si="1"/>
        <v>0</v>
      </c>
      <c r="S111" s="552"/>
      <c r="T111" s="552"/>
      <c r="U111" s="552">
        <v>0</v>
      </c>
    </row>
    <row r="112" spans="1:21" outlineLevel="1">
      <c r="A112" s="137"/>
      <c r="B112" s="137"/>
      <c r="C112" s="138" t="s">
        <v>640</v>
      </c>
      <c r="D112" s="194">
        <v>180</v>
      </c>
      <c r="E112" s="97">
        <v>193.60000000000002</v>
      </c>
      <c r="F112" s="139" t="s">
        <v>624</v>
      </c>
      <c r="G112" s="199">
        <v>102150.27</v>
      </c>
      <c r="H112" s="199">
        <v>17818.762500000004</v>
      </c>
      <c r="I112" s="71">
        <f t="shared" ref="I112" si="25">SUM(G112:H112)</f>
        <v>119969.0325</v>
      </c>
      <c r="J112" s="71">
        <f>G112*E112</f>
        <v>19776292.272000004</v>
      </c>
      <c r="K112" s="71">
        <f>H112*E112</f>
        <v>3449712.4200000013</v>
      </c>
      <c r="L112" s="257">
        <f>I112*E112</f>
        <v>23226004.692000002</v>
      </c>
      <c r="M112" s="552"/>
      <c r="N112" s="552"/>
      <c r="O112" s="552" t="e">
        <f>#REF!+M112+N112</f>
        <v>#REF!</v>
      </c>
      <c r="P112" s="552">
        <v>0.36</v>
      </c>
      <c r="Q112" s="554">
        <v>0</v>
      </c>
      <c r="R112" s="554">
        <f t="shared" si="1"/>
        <v>0.36</v>
      </c>
      <c r="S112" s="552"/>
      <c r="T112" s="552"/>
      <c r="U112" s="552">
        <v>0</v>
      </c>
    </row>
    <row r="113" spans="1:21" ht="26.4" outlineLevel="1">
      <c r="A113" s="137"/>
      <c r="B113" s="137"/>
      <c r="C113" s="203" t="s">
        <v>639</v>
      </c>
      <c r="D113" s="194"/>
      <c r="E113" s="97"/>
      <c r="F113" s="139"/>
      <c r="G113" s="71"/>
      <c r="H113" s="71"/>
      <c r="I113" s="71"/>
      <c r="J113" s="71"/>
      <c r="K113" s="71"/>
      <c r="L113" s="257"/>
      <c r="M113" s="552"/>
      <c r="N113" s="552"/>
      <c r="O113" s="552" t="e">
        <f>#REF!+M113+N113</f>
        <v>#REF!</v>
      </c>
      <c r="P113" s="552"/>
      <c r="Q113" s="552"/>
      <c r="R113" s="552">
        <f t="shared" si="1"/>
        <v>0</v>
      </c>
      <c r="S113" s="552"/>
      <c r="T113" s="552"/>
      <c r="U113" s="552">
        <v>0</v>
      </c>
    </row>
    <row r="114" spans="1:21" outlineLevel="1">
      <c r="A114" s="137"/>
      <c r="B114" s="137"/>
      <c r="C114" s="138" t="s">
        <v>642</v>
      </c>
      <c r="D114" s="194">
        <v>115</v>
      </c>
      <c r="E114" s="97">
        <v>187</v>
      </c>
      <c r="F114" s="139" t="s">
        <v>624</v>
      </c>
      <c r="G114" s="199">
        <v>65470.44</v>
      </c>
      <c r="H114" s="199">
        <v>14173.4395</v>
      </c>
      <c r="I114" s="71">
        <f t="shared" ref="I114" si="26">SUM(G114:H114)</f>
        <v>79643.87950000001</v>
      </c>
      <c r="J114" s="71">
        <f>G114*E114</f>
        <v>12242972.280000001</v>
      </c>
      <c r="K114" s="71">
        <f>H114*E114</f>
        <v>2650433.1865000003</v>
      </c>
      <c r="L114" s="257">
        <f>I114*E114</f>
        <v>14893405.466500001</v>
      </c>
      <c r="M114" s="552"/>
      <c r="N114" s="552"/>
      <c r="O114" s="552" t="e">
        <f>#REF!+M114+N114</f>
        <v>#REF!</v>
      </c>
      <c r="P114" s="552">
        <v>0.36</v>
      </c>
      <c r="Q114" s="554">
        <v>0</v>
      </c>
      <c r="R114" s="554">
        <f t="shared" si="1"/>
        <v>0.36</v>
      </c>
      <c r="S114" s="552"/>
      <c r="T114" s="552"/>
      <c r="U114" s="552">
        <v>0</v>
      </c>
    </row>
    <row r="115" spans="1:21" ht="26.4" outlineLevel="1">
      <c r="A115" s="137"/>
      <c r="B115" s="137"/>
      <c r="C115" s="203" t="s">
        <v>649</v>
      </c>
      <c r="D115" s="194"/>
      <c r="E115" s="97"/>
      <c r="F115" s="139"/>
      <c r="G115" s="71"/>
      <c r="H115" s="71"/>
      <c r="I115" s="71"/>
      <c r="J115" s="71"/>
      <c r="K115" s="71"/>
      <c r="L115" s="257"/>
      <c r="M115" s="552"/>
      <c r="N115" s="552"/>
      <c r="O115" s="552" t="e">
        <f>#REF!+M115+N115</f>
        <v>#REF!</v>
      </c>
      <c r="P115" s="552"/>
      <c r="Q115" s="552"/>
      <c r="R115" s="552">
        <f t="shared" si="1"/>
        <v>0</v>
      </c>
      <c r="S115" s="552"/>
      <c r="T115" s="552"/>
      <c r="U115" s="552">
        <v>0</v>
      </c>
    </row>
    <row r="116" spans="1:21" outlineLevel="1">
      <c r="A116" s="137"/>
      <c r="B116" s="137"/>
      <c r="C116" s="138" t="s">
        <v>644</v>
      </c>
      <c r="D116" s="194">
        <v>115</v>
      </c>
      <c r="E116" s="97">
        <v>117.7</v>
      </c>
      <c r="F116" s="139" t="s">
        <v>624</v>
      </c>
      <c r="G116" s="199">
        <v>166514.94</v>
      </c>
      <c r="H116" s="199">
        <v>52580.000000000007</v>
      </c>
      <c r="I116" s="71">
        <f t="shared" ref="I116" si="27">SUM(G116:H116)</f>
        <v>219094.94</v>
      </c>
      <c r="J116" s="71">
        <f>G116*E116</f>
        <v>19598808.438000001</v>
      </c>
      <c r="K116" s="71">
        <f>H116*E116</f>
        <v>6188666.0000000009</v>
      </c>
      <c r="L116" s="257">
        <f>I116*E116</f>
        <v>25787474.438000001</v>
      </c>
      <c r="M116" s="552"/>
      <c r="N116" s="552"/>
      <c r="O116" s="552" t="e">
        <f>#REF!+M116+N116</f>
        <v>#REF!</v>
      </c>
      <c r="P116" s="552">
        <v>0.36</v>
      </c>
      <c r="Q116" s="554">
        <v>0</v>
      </c>
      <c r="R116" s="554">
        <f t="shared" si="1"/>
        <v>0.36</v>
      </c>
      <c r="S116" s="552"/>
      <c r="T116" s="552"/>
      <c r="U116" s="552">
        <v>0</v>
      </c>
    </row>
    <row r="117" spans="1:21" outlineLevel="1">
      <c r="A117" s="137"/>
      <c r="B117" s="137"/>
      <c r="C117" s="203" t="s">
        <v>650</v>
      </c>
      <c r="D117" s="194"/>
      <c r="E117" s="97"/>
      <c r="F117" s="139"/>
      <c r="G117" s="62"/>
      <c r="H117" s="62"/>
      <c r="I117" s="62"/>
      <c r="J117" s="62"/>
      <c r="K117" s="62"/>
      <c r="L117" s="255"/>
      <c r="M117" s="550"/>
      <c r="N117" s="550"/>
      <c r="O117" s="550" t="e">
        <f>#REF!+M117+N117</f>
        <v>#REF!</v>
      </c>
      <c r="P117" s="550"/>
      <c r="Q117" s="550"/>
      <c r="R117" s="550">
        <f t="shared" si="1"/>
        <v>0</v>
      </c>
      <c r="S117" s="550"/>
      <c r="T117" s="550"/>
      <c r="U117" s="550">
        <v>0</v>
      </c>
    </row>
    <row r="118" spans="1:21" outlineLevel="1">
      <c r="A118" s="137"/>
      <c r="B118" s="137"/>
      <c r="C118" s="138" t="s">
        <v>646</v>
      </c>
      <c r="D118" s="194">
        <v>590</v>
      </c>
      <c r="E118" s="97">
        <v>480</v>
      </c>
      <c r="F118" s="139" t="s">
        <v>624</v>
      </c>
      <c r="G118" s="199">
        <v>32518.739999999998</v>
      </c>
      <c r="H118" s="199">
        <v>7485.6650000000009</v>
      </c>
      <c r="I118" s="62">
        <f t="shared" ref="I118" si="28">SUM(G118:H118)</f>
        <v>40004.404999999999</v>
      </c>
      <c r="J118" s="62">
        <f>G118*E118</f>
        <v>15608995.199999999</v>
      </c>
      <c r="K118" s="62">
        <f>H118*E118</f>
        <v>3593119.2</v>
      </c>
      <c r="L118" s="255">
        <f>I118*E118</f>
        <v>19202114.399999999</v>
      </c>
      <c r="M118" s="550"/>
      <c r="N118" s="550"/>
      <c r="O118" s="550" t="e">
        <f>#REF!+M118+N118</f>
        <v>#REF!</v>
      </c>
      <c r="P118" s="550">
        <v>0.36</v>
      </c>
      <c r="Q118" s="554">
        <v>0</v>
      </c>
      <c r="R118" s="554">
        <f t="shared" si="1"/>
        <v>0.36</v>
      </c>
      <c r="S118" s="550"/>
      <c r="T118" s="550"/>
      <c r="U118" s="550">
        <v>0</v>
      </c>
    </row>
    <row r="119" spans="1:21" outlineLevel="1">
      <c r="A119" s="137"/>
      <c r="B119" s="137"/>
      <c r="C119" s="380" t="s">
        <v>651</v>
      </c>
      <c r="D119" s="194"/>
      <c r="E119" s="97"/>
      <c r="F119" s="139"/>
      <c r="G119" s="62"/>
      <c r="H119" s="62"/>
      <c r="I119" s="62"/>
      <c r="J119" s="62"/>
      <c r="K119" s="62"/>
      <c r="L119" s="255"/>
      <c r="M119" s="550"/>
      <c r="N119" s="550"/>
      <c r="O119" s="550" t="e">
        <f>#REF!+M119+N119</f>
        <v>#REF!</v>
      </c>
      <c r="P119" s="550"/>
      <c r="Q119" s="550"/>
      <c r="R119" s="550">
        <f t="shared" si="1"/>
        <v>0</v>
      </c>
      <c r="S119" s="550"/>
      <c r="T119" s="550"/>
      <c r="U119" s="550">
        <v>0</v>
      </c>
    </row>
    <row r="120" spans="1:21" s="11" customFormat="1" outlineLevel="1">
      <c r="A120" s="192"/>
      <c r="B120" s="192"/>
      <c r="C120" s="386" t="s">
        <v>1540</v>
      </c>
      <c r="D120" s="194">
        <v>24</v>
      </c>
      <c r="E120" s="97">
        <v>26.400000000000002</v>
      </c>
      <c r="F120" s="195" t="s">
        <v>624</v>
      </c>
      <c r="G120" s="199">
        <v>247104.54</v>
      </c>
      <c r="H120" s="199">
        <v>116765.30250000003</v>
      </c>
      <c r="I120" s="199">
        <f t="shared" ref="I120" si="29">SUM(G120:H120)</f>
        <v>363869.84250000003</v>
      </c>
      <c r="J120" s="199">
        <f>G120*E120</f>
        <v>6523559.8560000006</v>
      </c>
      <c r="K120" s="199">
        <f>H120*E120</f>
        <v>3082603.986000001</v>
      </c>
      <c r="L120" s="265">
        <f>I120*E120</f>
        <v>9606163.842000002</v>
      </c>
      <c r="M120" s="554"/>
      <c r="N120" s="554"/>
      <c r="O120" s="554" t="e">
        <f>#REF!+M120+N120</f>
        <v>#REF!</v>
      </c>
      <c r="P120" s="554">
        <v>0.36</v>
      </c>
      <c r="Q120" s="554">
        <v>0.39</v>
      </c>
      <c r="R120" s="554">
        <f t="shared" ref="R120:R183" si="30">P120+Q120</f>
        <v>0.75</v>
      </c>
      <c r="S120" s="554"/>
      <c r="T120" s="554"/>
      <c r="U120" s="554">
        <v>0</v>
      </c>
    </row>
    <row r="121" spans="1:21" s="11" customFormat="1" outlineLevel="1">
      <c r="A121" s="192"/>
      <c r="B121" s="192"/>
      <c r="C121" s="380" t="s">
        <v>652</v>
      </c>
      <c r="D121" s="194"/>
      <c r="E121" s="97"/>
      <c r="F121" s="195"/>
      <c r="G121" s="199"/>
      <c r="H121" s="199"/>
      <c r="I121" s="199"/>
      <c r="J121" s="199"/>
      <c r="K121" s="199"/>
      <c r="L121" s="265"/>
      <c r="M121" s="554"/>
      <c r="N121" s="554"/>
      <c r="O121" s="554" t="e">
        <f>#REF!+M121+N121</f>
        <v>#REF!</v>
      </c>
      <c r="P121" s="554"/>
      <c r="Q121" s="554"/>
      <c r="R121" s="554">
        <f t="shared" si="30"/>
        <v>0</v>
      </c>
      <c r="S121" s="554"/>
      <c r="T121" s="554"/>
      <c r="U121" s="554">
        <v>0</v>
      </c>
    </row>
    <row r="122" spans="1:21" s="11" customFormat="1" outlineLevel="1">
      <c r="A122" s="192"/>
      <c r="B122" s="192"/>
      <c r="C122" s="386" t="s">
        <v>1540</v>
      </c>
      <c r="D122" s="194">
        <v>16</v>
      </c>
      <c r="E122" s="97">
        <v>17.600000000000001</v>
      </c>
      <c r="F122" s="195" t="s">
        <v>624</v>
      </c>
      <c r="G122" s="199">
        <v>247104.54</v>
      </c>
      <c r="H122" s="199">
        <v>116765.30250000003</v>
      </c>
      <c r="I122" s="199">
        <f t="shared" ref="I122" si="31">SUM(G122:H122)</f>
        <v>363869.84250000003</v>
      </c>
      <c r="J122" s="199">
        <f>G122*E122</f>
        <v>4349039.9040000001</v>
      </c>
      <c r="K122" s="199">
        <f>H122*E122</f>
        <v>2055069.3240000007</v>
      </c>
      <c r="L122" s="265">
        <f>I122*E122</f>
        <v>6404109.2280000011</v>
      </c>
      <c r="M122" s="554"/>
      <c r="N122" s="554"/>
      <c r="O122" s="554" t="e">
        <f>#REF!+M122+N122</f>
        <v>#REF!</v>
      </c>
      <c r="P122" s="554">
        <v>0.36</v>
      </c>
      <c r="Q122" s="554">
        <v>0.39</v>
      </c>
      <c r="R122" s="554">
        <f t="shared" si="30"/>
        <v>0.75</v>
      </c>
      <c r="S122" s="554"/>
      <c r="T122" s="554"/>
      <c r="U122" s="554">
        <v>0</v>
      </c>
    </row>
    <row r="123" spans="1:21" s="11" customFormat="1" outlineLevel="1">
      <c r="A123" s="192"/>
      <c r="B123" s="192"/>
      <c r="C123" s="380" t="s">
        <v>653</v>
      </c>
      <c r="D123" s="194"/>
      <c r="E123" s="97"/>
      <c r="F123" s="195"/>
      <c r="G123" s="199"/>
      <c r="H123" s="199"/>
      <c r="I123" s="199"/>
      <c r="J123" s="199"/>
      <c r="K123" s="199"/>
      <c r="L123" s="265"/>
      <c r="M123" s="554"/>
      <c r="N123" s="554"/>
      <c r="O123" s="554" t="e">
        <f>#REF!+M123+N123</f>
        <v>#REF!</v>
      </c>
      <c r="P123" s="554"/>
      <c r="Q123" s="554"/>
      <c r="R123" s="554">
        <f t="shared" si="30"/>
        <v>0</v>
      </c>
      <c r="S123" s="554"/>
      <c r="T123" s="554"/>
      <c r="U123" s="554">
        <v>0</v>
      </c>
    </row>
    <row r="124" spans="1:21" s="11" customFormat="1" outlineLevel="1">
      <c r="A124" s="192"/>
      <c r="B124" s="192"/>
      <c r="C124" s="386" t="s">
        <v>1540</v>
      </c>
      <c r="D124" s="194">
        <v>57</v>
      </c>
      <c r="E124" s="97">
        <v>68.2</v>
      </c>
      <c r="F124" s="195" t="s">
        <v>624</v>
      </c>
      <c r="G124" s="199">
        <v>247104.54</v>
      </c>
      <c r="H124" s="199">
        <v>116765.30250000003</v>
      </c>
      <c r="I124" s="199">
        <f t="shared" ref="I124" si="32">SUM(G124:H124)</f>
        <v>363869.84250000003</v>
      </c>
      <c r="J124" s="199">
        <f>G124*E124</f>
        <v>16852529.628000002</v>
      </c>
      <c r="K124" s="199">
        <f>H124*E124</f>
        <v>7963393.6305000028</v>
      </c>
      <c r="L124" s="265">
        <f>I124*E124</f>
        <v>24815923.258500002</v>
      </c>
      <c r="M124" s="554"/>
      <c r="N124" s="554"/>
      <c r="O124" s="554" t="e">
        <f>#REF!+M124+N124</f>
        <v>#REF!</v>
      </c>
      <c r="P124" s="554">
        <v>0.36</v>
      </c>
      <c r="Q124" s="554">
        <v>0.39</v>
      </c>
      <c r="R124" s="554">
        <f t="shared" si="30"/>
        <v>0.75</v>
      </c>
      <c r="S124" s="554"/>
      <c r="T124" s="554"/>
      <c r="U124" s="554">
        <v>0</v>
      </c>
    </row>
    <row r="125" spans="1:21" s="11" customFormat="1" outlineLevel="1">
      <c r="A125" s="192"/>
      <c r="B125" s="192"/>
      <c r="C125" s="380" t="s">
        <v>654</v>
      </c>
      <c r="D125" s="194"/>
      <c r="E125" s="97"/>
      <c r="F125" s="195"/>
      <c r="G125" s="199"/>
      <c r="H125" s="199"/>
      <c r="I125" s="199"/>
      <c r="J125" s="199"/>
      <c r="K125" s="199"/>
      <c r="L125" s="265"/>
      <c r="M125" s="554"/>
      <c r="N125" s="554"/>
      <c r="O125" s="554" t="e">
        <f>#REF!+M125+N125</f>
        <v>#REF!</v>
      </c>
      <c r="P125" s="554"/>
      <c r="Q125" s="554"/>
      <c r="R125" s="554">
        <f t="shared" si="30"/>
        <v>0</v>
      </c>
      <c r="S125" s="554"/>
      <c r="T125" s="554"/>
      <c r="U125" s="554">
        <v>0</v>
      </c>
    </row>
    <row r="126" spans="1:21" s="11" customFormat="1" outlineLevel="1">
      <c r="A126" s="192"/>
      <c r="B126" s="192"/>
      <c r="C126" s="386" t="s">
        <v>1540</v>
      </c>
      <c r="D126" s="194">
        <v>24</v>
      </c>
      <c r="E126" s="97">
        <v>26.400000000000002</v>
      </c>
      <c r="F126" s="195" t="s">
        <v>624</v>
      </c>
      <c r="G126" s="199">
        <v>247104.54</v>
      </c>
      <c r="H126" s="199">
        <v>116765.30250000003</v>
      </c>
      <c r="I126" s="199">
        <f t="shared" ref="I126" si="33">SUM(G126:H126)</f>
        <v>363869.84250000003</v>
      </c>
      <c r="J126" s="199">
        <f>G126*E126</f>
        <v>6523559.8560000006</v>
      </c>
      <c r="K126" s="199">
        <f>H126*E126</f>
        <v>3082603.986000001</v>
      </c>
      <c r="L126" s="265">
        <f>I126*E126</f>
        <v>9606163.842000002</v>
      </c>
      <c r="M126" s="554"/>
      <c r="N126" s="554"/>
      <c r="O126" s="554" t="e">
        <f>#REF!+M126+N126</f>
        <v>#REF!</v>
      </c>
      <c r="P126" s="554">
        <v>0.36</v>
      </c>
      <c r="Q126" s="554">
        <v>0.39</v>
      </c>
      <c r="R126" s="554">
        <f t="shared" si="30"/>
        <v>0.75</v>
      </c>
      <c r="S126" s="554"/>
      <c r="T126" s="554"/>
      <c r="U126" s="554">
        <v>0</v>
      </c>
    </row>
    <row r="127" spans="1:21" s="11" customFormat="1" outlineLevel="1">
      <c r="A127" s="192"/>
      <c r="B127" s="192"/>
      <c r="C127" s="380" t="s">
        <v>655</v>
      </c>
      <c r="D127" s="194"/>
      <c r="E127" s="97"/>
      <c r="F127" s="195"/>
      <c r="G127" s="199"/>
      <c r="H127" s="199"/>
      <c r="I127" s="199"/>
      <c r="J127" s="199"/>
      <c r="K127" s="199"/>
      <c r="L127" s="265"/>
      <c r="M127" s="554"/>
      <c r="N127" s="554"/>
      <c r="O127" s="554" t="e">
        <f>#REF!+M127+N127</f>
        <v>#REF!</v>
      </c>
      <c r="P127" s="554"/>
      <c r="Q127" s="554"/>
      <c r="R127" s="554">
        <f t="shared" si="30"/>
        <v>0</v>
      </c>
      <c r="S127" s="554"/>
      <c r="T127" s="554"/>
      <c r="U127" s="554">
        <v>0</v>
      </c>
    </row>
    <row r="128" spans="1:21" s="11" customFormat="1" outlineLevel="1">
      <c r="A128" s="192"/>
      <c r="B128" s="192"/>
      <c r="C128" s="386" t="s">
        <v>1540</v>
      </c>
      <c r="D128" s="194">
        <v>16</v>
      </c>
      <c r="E128" s="97">
        <v>17.600000000000001</v>
      </c>
      <c r="F128" s="195" t="s">
        <v>624</v>
      </c>
      <c r="G128" s="199">
        <v>247104.54</v>
      </c>
      <c r="H128" s="199">
        <v>116765.30250000003</v>
      </c>
      <c r="I128" s="199">
        <f t="shared" ref="I128" si="34">SUM(G128:H128)</f>
        <v>363869.84250000003</v>
      </c>
      <c r="J128" s="199">
        <f>G128*E128</f>
        <v>4349039.9040000001</v>
      </c>
      <c r="K128" s="199">
        <f>H128*E128</f>
        <v>2055069.3240000007</v>
      </c>
      <c r="L128" s="265">
        <f>I128*E128</f>
        <v>6404109.2280000011</v>
      </c>
      <c r="M128" s="554"/>
      <c r="N128" s="554"/>
      <c r="O128" s="554" t="e">
        <f>#REF!+M128+N128</f>
        <v>#REF!</v>
      </c>
      <c r="P128" s="554">
        <v>0.36</v>
      </c>
      <c r="Q128" s="554">
        <v>0.39</v>
      </c>
      <c r="R128" s="554">
        <f t="shared" si="30"/>
        <v>0.75</v>
      </c>
      <c r="S128" s="554"/>
      <c r="T128" s="554"/>
      <c r="U128" s="554">
        <v>0</v>
      </c>
    </row>
    <row r="129" spans="1:21" s="11" customFormat="1" outlineLevel="1">
      <c r="A129" s="192"/>
      <c r="B129" s="192"/>
      <c r="C129" s="380" t="s">
        <v>656</v>
      </c>
      <c r="D129" s="194"/>
      <c r="E129" s="97"/>
      <c r="F129" s="195"/>
      <c r="G129" s="199"/>
      <c r="H129" s="199"/>
      <c r="I129" s="199"/>
      <c r="J129" s="199"/>
      <c r="K129" s="199"/>
      <c r="L129" s="265"/>
      <c r="M129" s="554"/>
      <c r="N129" s="554"/>
      <c r="O129" s="554" t="e">
        <f>#REF!+M129+N129</f>
        <v>#REF!</v>
      </c>
      <c r="P129" s="554"/>
      <c r="Q129" s="554"/>
      <c r="R129" s="554">
        <f t="shared" si="30"/>
        <v>0</v>
      </c>
      <c r="S129" s="554"/>
      <c r="T129" s="554"/>
      <c r="U129" s="554">
        <v>0</v>
      </c>
    </row>
    <row r="130" spans="1:21" s="11" customFormat="1" outlineLevel="1">
      <c r="A130" s="192"/>
      <c r="B130" s="192"/>
      <c r="C130" s="386" t="s">
        <v>1540</v>
      </c>
      <c r="D130" s="194">
        <v>57</v>
      </c>
      <c r="E130" s="97">
        <v>68.2</v>
      </c>
      <c r="F130" s="195" t="s">
        <v>624</v>
      </c>
      <c r="G130" s="199">
        <v>247104.54</v>
      </c>
      <c r="H130" s="199">
        <v>116765.30250000003</v>
      </c>
      <c r="I130" s="199">
        <f t="shared" ref="I130:I131" si="35">SUM(G130:H130)</f>
        <v>363869.84250000003</v>
      </c>
      <c r="J130" s="199">
        <f>G130*E130</f>
        <v>16852529.628000002</v>
      </c>
      <c r="K130" s="199">
        <f>H130*E130</f>
        <v>7963393.6305000028</v>
      </c>
      <c r="L130" s="265">
        <f>I130*E130</f>
        <v>24815923.258500002</v>
      </c>
      <c r="M130" s="554"/>
      <c r="N130" s="554"/>
      <c r="O130" s="554" t="e">
        <f>#REF!+M130+N130</f>
        <v>#REF!</v>
      </c>
      <c r="P130" s="554">
        <v>0.36</v>
      </c>
      <c r="Q130" s="554">
        <v>0.39</v>
      </c>
      <c r="R130" s="554">
        <f t="shared" si="30"/>
        <v>0.75</v>
      </c>
      <c r="S130" s="554"/>
      <c r="T130" s="554"/>
      <c r="U130" s="554">
        <v>0</v>
      </c>
    </row>
    <row r="131" spans="1:21" s="399" customFormat="1" ht="19.5" customHeight="1" outlineLevel="1">
      <c r="A131" s="395"/>
      <c r="B131" s="395"/>
      <c r="C131" s="400" t="s">
        <v>657</v>
      </c>
      <c r="D131" s="97">
        <v>1</v>
      </c>
      <c r="E131" s="97">
        <v>1</v>
      </c>
      <c r="F131" s="397" t="s">
        <v>619</v>
      </c>
      <c r="G131" s="62">
        <f>50629567.0664-871703.4452-739080</f>
        <v>49018783.621199995</v>
      </c>
      <c r="H131" s="62">
        <v>15188870.119919999</v>
      </c>
      <c r="I131" s="62">
        <f t="shared" si="35"/>
        <v>64207653.741119996</v>
      </c>
      <c r="J131" s="62">
        <f>G131*E131</f>
        <v>49018783.621199995</v>
      </c>
      <c r="K131" s="62">
        <f>H131*E131</f>
        <v>15188870.119919999</v>
      </c>
      <c r="L131" s="255">
        <f>I131*E131</f>
        <v>64207653.741119996</v>
      </c>
      <c r="M131" s="550"/>
      <c r="N131" s="550"/>
      <c r="O131" s="550" t="e">
        <f>#REF!+M131+N131</f>
        <v>#REF!</v>
      </c>
      <c r="P131" s="550"/>
      <c r="Q131" s="550"/>
      <c r="R131" s="554">
        <f t="shared" si="30"/>
        <v>0</v>
      </c>
      <c r="S131" s="550"/>
      <c r="T131" s="550"/>
      <c r="U131" s="550">
        <v>0</v>
      </c>
    </row>
    <row r="132" spans="1:21" outlineLevel="1">
      <c r="A132" s="137"/>
      <c r="B132" s="137"/>
      <c r="C132" s="138"/>
      <c r="D132" s="94"/>
      <c r="E132" s="94"/>
      <c r="F132" s="139"/>
      <c r="G132" s="71"/>
      <c r="H132" s="71"/>
      <c r="I132" s="71"/>
      <c r="J132" s="71"/>
      <c r="K132" s="71"/>
      <c r="L132" s="257"/>
      <c r="M132" s="552"/>
      <c r="N132" s="552"/>
      <c r="O132" s="552" t="e">
        <f>#REF!+M132+N132</f>
        <v>#REF!</v>
      </c>
      <c r="P132" s="552"/>
      <c r="Q132" s="552"/>
      <c r="R132" s="552">
        <f t="shared" si="30"/>
        <v>0</v>
      </c>
      <c r="S132" s="552"/>
      <c r="T132" s="552"/>
      <c r="U132" s="552">
        <v>0</v>
      </c>
    </row>
    <row r="133" spans="1:21" s="153" customFormat="1" outlineLevel="1">
      <c r="A133" s="146" t="s">
        <v>153</v>
      </c>
      <c r="B133" s="146"/>
      <c r="C133" s="147" t="s">
        <v>154</v>
      </c>
      <c r="D133" s="99">
        <v>1</v>
      </c>
      <c r="E133" s="99">
        <v>1</v>
      </c>
      <c r="F133" s="148" t="s">
        <v>10</v>
      </c>
      <c r="G133" s="82"/>
      <c r="H133" s="82"/>
      <c r="I133" s="82"/>
      <c r="J133" s="82">
        <f>SUBTOTAL(9,J134:J153)</f>
        <v>315804122.07680213</v>
      </c>
      <c r="K133" s="82">
        <f>SUBTOTAL(9,K134:K153)</f>
        <v>12524296.235714853</v>
      </c>
      <c r="L133" s="266">
        <f>SUBTOTAL(9,L134:L153)</f>
        <v>328328418.31251699</v>
      </c>
      <c r="M133" s="553"/>
      <c r="N133" s="553"/>
      <c r="O133" s="553" t="e">
        <f>#REF!+M133+N133</f>
        <v>#REF!</v>
      </c>
      <c r="P133" s="553"/>
      <c r="Q133" s="553"/>
      <c r="R133" s="553">
        <f t="shared" si="30"/>
        <v>0</v>
      </c>
      <c r="S133" s="553"/>
      <c r="T133" s="553"/>
      <c r="U133" s="553">
        <v>0</v>
      </c>
    </row>
    <row r="134" spans="1:21" outlineLevel="1">
      <c r="A134" s="137"/>
      <c r="B134" s="137"/>
      <c r="C134" s="147" t="s">
        <v>658</v>
      </c>
      <c r="D134" s="39"/>
      <c r="E134" s="39"/>
      <c r="F134" s="12"/>
      <c r="G134" s="39"/>
      <c r="H134" s="39"/>
      <c r="I134" s="205"/>
      <c r="J134" s="62"/>
      <c r="K134" s="62"/>
      <c r="L134" s="255"/>
      <c r="M134" s="550"/>
      <c r="N134" s="550"/>
      <c r="O134" s="550" t="e">
        <f>#REF!+M134+N134</f>
        <v>#REF!</v>
      </c>
      <c r="P134" s="550"/>
      <c r="Q134" s="550"/>
      <c r="R134" s="550">
        <f t="shared" si="30"/>
        <v>0</v>
      </c>
      <c r="S134" s="550"/>
      <c r="T134" s="550"/>
      <c r="U134" s="550">
        <v>0</v>
      </c>
    </row>
    <row r="135" spans="1:21" s="11" customFormat="1" outlineLevel="1">
      <c r="A135" s="192"/>
      <c r="B135" s="192"/>
      <c r="C135" s="193" t="s">
        <v>659</v>
      </c>
      <c r="D135" s="194">
        <v>11</v>
      </c>
      <c r="E135" s="97">
        <v>11</v>
      </c>
      <c r="F135" s="365" t="s">
        <v>660</v>
      </c>
      <c r="G135" s="62">
        <v>343200</v>
      </c>
      <c r="H135" s="62">
        <v>0</v>
      </c>
      <c r="I135" s="199">
        <f t="shared" ref="I135:I139" si="36">SUM(G135:H135)</f>
        <v>343200</v>
      </c>
      <c r="J135" s="199">
        <f>G135*E135</f>
        <v>3775200</v>
      </c>
      <c r="K135" s="199">
        <f>H135*E135</f>
        <v>0</v>
      </c>
      <c r="L135" s="265">
        <f>I135*E135</f>
        <v>3775200</v>
      </c>
      <c r="M135" s="554"/>
      <c r="N135" s="554"/>
      <c r="O135" s="554" t="e">
        <f>#REF!+M135+N135</f>
        <v>#REF!</v>
      </c>
      <c r="P135" s="554"/>
      <c r="Q135" s="554"/>
      <c r="R135" s="554">
        <f t="shared" si="30"/>
        <v>0</v>
      </c>
      <c r="S135" s="554"/>
      <c r="T135" s="554"/>
      <c r="U135" s="554">
        <v>0</v>
      </c>
    </row>
    <row r="136" spans="1:21" s="11" customFormat="1" outlineLevel="1">
      <c r="A136" s="192"/>
      <c r="B136" s="192"/>
      <c r="C136" s="193" t="s">
        <v>662</v>
      </c>
      <c r="D136" s="194">
        <v>3</v>
      </c>
      <c r="E136" s="97">
        <v>3</v>
      </c>
      <c r="F136" s="365" t="s">
        <v>660</v>
      </c>
      <c r="G136" s="62">
        <v>6063200.0000000009</v>
      </c>
      <c r="H136" s="62">
        <v>0</v>
      </c>
      <c r="I136" s="199">
        <f t="shared" si="36"/>
        <v>6063200.0000000009</v>
      </c>
      <c r="J136" s="199">
        <f>G136*E136</f>
        <v>18189600.000000004</v>
      </c>
      <c r="K136" s="199">
        <f>H136*E136</f>
        <v>0</v>
      </c>
      <c r="L136" s="265">
        <f>I136*E136</f>
        <v>18189600.000000004</v>
      </c>
      <c r="M136" s="554"/>
      <c r="N136" s="554"/>
      <c r="O136" s="554" t="e">
        <f>#REF!+M136+N136</f>
        <v>#REF!</v>
      </c>
      <c r="P136" s="554"/>
      <c r="Q136" s="554"/>
      <c r="R136" s="554">
        <f t="shared" si="30"/>
        <v>0</v>
      </c>
      <c r="S136" s="554"/>
      <c r="T136" s="554"/>
      <c r="U136" s="554">
        <v>0</v>
      </c>
    </row>
    <row r="137" spans="1:21" s="11" customFormat="1" outlineLevel="1">
      <c r="A137" s="192"/>
      <c r="B137" s="192"/>
      <c r="C137" s="193" t="s">
        <v>664</v>
      </c>
      <c r="D137" s="194">
        <v>11</v>
      </c>
      <c r="E137" s="97">
        <v>11</v>
      </c>
      <c r="F137" s="365" t="s">
        <v>660</v>
      </c>
      <c r="G137" s="62">
        <v>3832400.0000000005</v>
      </c>
      <c r="H137" s="62">
        <v>0</v>
      </c>
      <c r="I137" s="199">
        <f t="shared" si="36"/>
        <v>3832400.0000000005</v>
      </c>
      <c r="J137" s="199">
        <f>G137*E137</f>
        <v>42156400.000000007</v>
      </c>
      <c r="K137" s="199">
        <f>H137*E137</f>
        <v>0</v>
      </c>
      <c r="L137" s="265">
        <f>I137*E137</f>
        <v>42156400.000000007</v>
      </c>
      <c r="M137" s="554"/>
      <c r="N137" s="554"/>
      <c r="O137" s="554" t="e">
        <f>#REF!+M137+N137</f>
        <v>#REF!</v>
      </c>
      <c r="P137" s="554"/>
      <c r="Q137" s="554"/>
      <c r="R137" s="554">
        <f t="shared" si="30"/>
        <v>0</v>
      </c>
      <c r="S137" s="554"/>
      <c r="T137" s="554"/>
      <c r="U137" s="554">
        <v>0</v>
      </c>
    </row>
    <row r="138" spans="1:21" s="11" customFormat="1" outlineLevel="1">
      <c r="A138" s="192"/>
      <c r="B138" s="192"/>
      <c r="C138" s="193" t="s">
        <v>666</v>
      </c>
      <c r="D138" s="194">
        <v>1</v>
      </c>
      <c r="E138" s="97">
        <v>1</v>
      </c>
      <c r="F138" s="365" t="s">
        <v>619</v>
      </c>
      <c r="G138" s="62">
        <v>5291000</v>
      </c>
      <c r="H138" s="62">
        <v>0</v>
      </c>
      <c r="I138" s="199">
        <f t="shared" si="36"/>
        <v>5291000</v>
      </c>
      <c r="J138" s="199">
        <f>G138*E138</f>
        <v>5291000</v>
      </c>
      <c r="K138" s="199">
        <f>H138*E138</f>
        <v>0</v>
      </c>
      <c r="L138" s="265">
        <f>I138*E138</f>
        <v>5291000</v>
      </c>
      <c r="M138" s="554"/>
      <c r="N138" s="554"/>
      <c r="O138" s="554" t="e">
        <f>#REF!+M138+N138</f>
        <v>#REF!</v>
      </c>
      <c r="P138" s="554"/>
      <c r="Q138" s="554"/>
      <c r="R138" s="554">
        <f t="shared" si="30"/>
        <v>0</v>
      </c>
      <c r="S138" s="554"/>
      <c r="T138" s="554"/>
      <c r="U138" s="554">
        <v>0</v>
      </c>
    </row>
    <row r="139" spans="1:21" s="11" customFormat="1" outlineLevel="1">
      <c r="A139" s="192"/>
      <c r="B139" s="192"/>
      <c r="C139" s="193" t="s">
        <v>657</v>
      </c>
      <c r="D139" s="194">
        <v>1</v>
      </c>
      <c r="E139" s="97">
        <v>1</v>
      </c>
      <c r="F139" s="365" t="s">
        <v>619</v>
      </c>
      <c r="G139" s="62">
        <v>3344406</v>
      </c>
      <c r="H139" s="62">
        <v>1003321.7999999999</v>
      </c>
      <c r="I139" s="199">
        <f t="shared" si="36"/>
        <v>4347727.8</v>
      </c>
      <c r="J139" s="199">
        <f>G139*E139</f>
        <v>3344406</v>
      </c>
      <c r="K139" s="199">
        <f>H139*E139</f>
        <v>1003321.7999999999</v>
      </c>
      <c r="L139" s="265">
        <f>I139*E139</f>
        <v>4347727.8</v>
      </c>
      <c r="M139" s="554"/>
      <c r="N139" s="554"/>
      <c r="O139" s="554" t="e">
        <f>#REF!+M139+N139</f>
        <v>#REF!</v>
      </c>
      <c r="P139" s="554"/>
      <c r="Q139" s="554"/>
      <c r="R139" s="554">
        <f t="shared" si="30"/>
        <v>0</v>
      </c>
      <c r="S139" s="554"/>
      <c r="T139" s="554"/>
      <c r="U139" s="554">
        <v>0</v>
      </c>
    </row>
    <row r="140" spans="1:21" s="11" customFormat="1" outlineLevel="1">
      <c r="A140" s="192"/>
      <c r="B140" s="192"/>
      <c r="C140" s="193"/>
      <c r="D140" s="366"/>
      <c r="E140" s="366"/>
      <c r="F140" s="365"/>
      <c r="G140" s="39"/>
      <c r="H140" s="39"/>
      <c r="I140" s="367"/>
      <c r="J140" s="199"/>
      <c r="K140" s="199"/>
      <c r="L140" s="265"/>
      <c r="M140" s="554"/>
      <c r="N140" s="554"/>
      <c r="O140" s="554" t="e">
        <f>#REF!+M140+N140</f>
        <v>#REF!</v>
      </c>
      <c r="P140" s="554"/>
      <c r="Q140" s="554"/>
      <c r="R140" s="554">
        <f t="shared" si="30"/>
        <v>0</v>
      </c>
      <c r="S140" s="554"/>
      <c r="T140" s="554"/>
      <c r="U140" s="554">
        <v>0</v>
      </c>
    </row>
    <row r="141" spans="1:21" s="363" customFormat="1" outlineLevel="1">
      <c r="A141" s="172"/>
      <c r="B141" s="172"/>
      <c r="C141" s="189" t="s">
        <v>667</v>
      </c>
      <c r="D141" s="368"/>
      <c r="E141" s="368"/>
      <c r="F141" s="369"/>
      <c r="G141" s="39"/>
      <c r="H141" s="39"/>
      <c r="I141" s="367"/>
      <c r="J141" s="199"/>
      <c r="K141" s="199"/>
      <c r="L141" s="265"/>
      <c r="M141" s="554"/>
      <c r="N141" s="554"/>
      <c r="O141" s="554" t="e">
        <f>#REF!+M141+N141</f>
        <v>#REF!</v>
      </c>
      <c r="P141" s="554"/>
      <c r="Q141" s="554"/>
      <c r="R141" s="554">
        <f t="shared" si="30"/>
        <v>0</v>
      </c>
      <c r="S141" s="554"/>
      <c r="T141" s="554"/>
      <c r="U141" s="554">
        <v>0</v>
      </c>
    </row>
    <row r="142" spans="1:21" s="11" customFormat="1" ht="35.25" customHeight="1" outlineLevel="1">
      <c r="A142" s="192"/>
      <c r="B142" s="192"/>
      <c r="C142" s="193" t="s">
        <v>668</v>
      </c>
      <c r="D142" s="194">
        <v>11</v>
      </c>
      <c r="E142" s="97">
        <v>11</v>
      </c>
      <c r="F142" s="365" t="s">
        <v>660</v>
      </c>
      <c r="G142" s="62">
        <v>21251230</v>
      </c>
      <c r="H142" s="62">
        <v>275000</v>
      </c>
      <c r="I142" s="199">
        <f t="shared" ref="I142" si="37">SUM(G142:H142)</f>
        <v>21526230</v>
      </c>
      <c r="J142" s="199">
        <f>G142*E142</f>
        <v>233763530</v>
      </c>
      <c r="K142" s="199">
        <f>H142*E142</f>
        <v>3025000</v>
      </c>
      <c r="L142" s="265">
        <f>I142*E142</f>
        <v>236788530</v>
      </c>
      <c r="M142" s="554"/>
      <c r="N142" s="554"/>
      <c r="O142" s="554" t="e">
        <f>#REF!+M142+N142</f>
        <v>#REF!</v>
      </c>
      <c r="P142" s="554"/>
      <c r="Q142" s="554"/>
      <c r="R142" s="554">
        <f t="shared" si="30"/>
        <v>0</v>
      </c>
      <c r="S142" s="554"/>
      <c r="T142" s="554"/>
      <c r="U142" s="554">
        <v>0</v>
      </c>
    </row>
    <row r="143" spans="1:21" s="354" customFormat="1" outlineLevel="1">
      <c r="A143" s="348"/>
      <c r="B143" s="348"/>
      <c r="C143" s="349"/>
      <c r="D143" s="370"/>
      <c r="E143" s="474"/>
      <c r="F143" s="371"/>
      <c r="G143" s="39"/>
      <c r="H143" s="39"/>
      <c r="I143" s="367"/>
      <c r="J143" s="199"/>
      <c r="K143" s="199"/>
      <c r="L143" s="265"/>
      <c r="M143" s="554"/>
      <c r="N143" s="554"/>
      <c r="O143" s="554" t="e">
        <f>#REF!+M143+N143</f>
        <v>#REF!</v>
      </c>
      <c r="P143" s="554"/>
      <c r="Q143" s="554"/>
      <c r="R143" s="554">
        <f t="shared" si="30"/>
        <v>0</v>
      </c>
      <c r="S143" s="554"/>
      <c r="T143" s="554"/>
      <c r="U143" s="554">
        <v>0</v>
      </c>
    </row>
    <row r="144" spans="1:21" s="377" customFormat="1" outlineLevel="1">
      <c r="A144" s="372"/>
      <c r="B144" s="372"/>
      <c r="C144" s="373" t="s">
        <v>670</v>
      </c>
      <c r="D144" s="374"/>
      <c r="E144" s="475"/>
      <c r="F144" s="375"/>
      <c r="G144" s="38"/>
      <c r="H144" s="38"/>
      <c r="I144" s="376"/>
      <c r="J144" s="174"/>
      <c r="K144" s="174"/>
      <c r="L144" s="843"/>
      <c r="M144" s="558"/>
      <c r="N144" s="558"/>
      <c r="O144" s="558" t="e">
        <f>#REF!+M144+N144</f>
        <v>#REF!</v>
      </c>
      <c r="P144" s="558"/>
      <c r="Q144" s="558"/>
      <c r="R144" s="558">
        <f t="shared" si="30"/>
        <v>0</v>
      </c>
      <c r="S144" s="558"/>
      <c r="T144" s="558"/>
      <c r="U144" s="558">
        <v>0</v>
      </c>
    </row>
    <row r="145" spans="1:21" s="11" customFormat="1" outlineLevel="1">
      <c r="A145" s="192"/>
      <c r="B145" s="192"/>
      <c r="C145" s="193" t="s">
        <v>671</v>
      </c>
      <c r="D145" s="194">
        <v>330</v>
      </c>
      <c r="E145" s="97">
        <v>330</v>
      </c>
      <c r="F145" s="365" t="s">
        <v>624</v>
      </c>
      <c r="G145" s="62">
        <v>21639.344262295082</v>
      </c>
      <c r="H145" s="62">
        <v>3360.0000000000005</v>
      </c>
      <c r="I145" s="199">
        <f t="shared" ref="I145:I147" si="38">SUM(G145:H145)</f>
        <v>24999.344262295082</v>
      </c>
      <c r="J145" s="199">
        <f>G145*E145</f>
        <v>7140983.6065573776</v>
      </c>
      <c r="K145" s="199">
        <f>H145*E145</f>
        <v>1108800.0000000002</v>
      </c>
      <c r="L145" s="265">
        <f>I145*E145</f>
        <v>8249783.6065573776</v>
      </c>
      <c r="M145" s="554"/>
      <c r="N145" s="554"/>
      <c r="O145" s="554" t="e">
        <f>#REF!+M145+N145</f>
        <v>#REF!</v>
      </c>
      <c r="P145" s="554"/>
      <c r="Q145" s="554"/>
      <c r="R145" s="554">
        <f t="shared" si="30"/>
        <v>0</v>
      </c>
      <c r="S145" s="554"/>
      <c r="T145" s="554"/>
      <c r="U145" s="554">
        <v>0</v>
      </c>
    </row>
    <row r="146" spans="1:21" s="11" customFormat="1" outlineLevel="1">
      <c r="A146" s="192"/>
      <c r="B146" s="192"/>
      <c r="C146" s="386" t="s">
        <v>928</v>
      </c>
      <c r="D146" s="194">
        <v>150</v>
      </c>
      <c r="E146" s="97">
        <v>150</v>
      </c>
      <c r="F146" s="365" t="s">
        <v>624</v>
      </c>
      <c r="G146" s="62">
        <v>8773.9726027397246</v>
      </c>
      <c r="H146" s="62">
        <v>14594.016411764707</v>
      </c>
      <c r="I146" s="199">
        <f t="shared" si="38"/>
        <v>23367.989014504434</v>
      </c>
      <c r="J146" s="199">
        <f>G146*E146</f>
        <v>1316095.8904109588</v>
      </c>
      <c r="K146" s="199">
        <f>H146*E146</f>
        <v>2189102.4617647063</v>
      </c>
      <c r="L146" s="265">
        <f>I146*E146</f>
        <v>3505198.3521756651</v>
      </c>
      <c r="M146" s="554"/>
      <c r="N146" s="554"/>
      <c r="O146" s="554" t="e">
        <f>#REF!+M146+N146</f>
        <v>#REF!</v>
      </c>
      <c r="P146" s="554"/>
      <c r="Q146" s="554"/>
      <c r="R146" s="554">
        <f t="shared" si="30"/>
        <v>0</v>
      </c>
      <c r="S146" s="554"/>
      <c r="T146" s="554"/>
      <c r="U146" s="554">
        <v>0</v>
      </c>
    </row>
    <row r="147" spans="1:21" s="11" customFormat="1" outlineLevel="1">
      <c r="A147" s="192"/>
      <c r="B147" s="192"/>
      <c r="C147" s="193" t="s">
        <v>657</v>
      </c>
      <c r="D147" s="194">
        <v>1</v>
      </c>
      <c r="E147" s="97">
        <v>1</v>
      </c>
      <c r="F147" s="365" t="s">
        <v>619</v>
      </c>
      <c r="G147" s="62">
        <v>826906.57983382</v>
      </c>
      <c r="H147" s="62">
        <v>248071.973950146</v>
      </c>
      <c r="I147" s="199">
        <f t="shared" si="38"/>
        <v>1074978.553783966</v>
      </c>
      <c r="J147" s="199">
        <f>G147*E147</f>
        <v>826906.57983382</v>
      </c>
      <c r="K147" s="199">
        <f>H147*E147</f>
        <v>248071.973950146</v>
      </c>
      <c r="L147" s="265">
        <f>I147*E147</f>
        <v>1074978.553783966</v>
      </c>
      <c r="M147" s="554"/>
      <c r="N147" s="554"/>
      <c r="O147" s="554" t="e">
        <f>#REF!+M147+N147</f>
        <v>#REF!</v>
      </c>
      <c r="P147" s="554"/>
      <c r="Q147" s="554"/>
      <c r="R147" s="554">
        <f t="shared" si="30"/>
        <v>0</v>
      </c>
      <c r="S147" s="554"/>
      <c r="T147" s="554"/>
      <c r="U147" s="554">
        <v>0</v>
      </c>
    </row>
    <row r="148" spans="1:21" s="11" customFormat="1" outlineLevel="1">
      <c r="A148" s="192"/>
      <c r="B148" s="192"/>
      <c r="C148" s="193"/>
      <c r="D148" s="366"/>
      <c r="E148" s="39"/>
      <c r="F148" s="365"/>
      <c r="G148" s="39"/>
      <c r="H148" s="39"/>
      <c r="I148" s="367"/>
      <c r="J148" s="199"/>
      <c r="K148" s="199"/>
      <c r="L148" s="265"/>
      <c r="M148" s="554"/>
      <c r="N148" s="554"/>
      <c r="O148" s="554" t="e">
        <f>#REF!+M148+N148</f>
        <v>#REF!</v>
      </c>
      <c r="P148" s="554"/>
      <c r="Q148" s="554"/>
      <c r="R148" s="554">
        <f t="shared" si="30"/>
        <v>0</v>
      </c>
      <c r="S148" s="554"/>
      <c r="T148" s="554"/>
      <c r="U148" s="554">
        <v>0</v>
      </c>
    </row>
    <row r="149" spans="1:21" s="153" customFormat="1" outlineLevel="1">
      <c r="A149" s="146"/>
      <c r="B149" s="146"/>
      <c r="C149" s="189" t="s">
        <v>673</v>
      </c>
      <c r="D149" s="38"/>
      <c r="E149" s="38"/>
      <c r="F149" s="44"/>
      <c r="G149" s="39"/>
      <c r="H149" s="39"/>
      <c r="I149" s="205"/>
      <c r="J149" s="62"/>
      <c r="K149" s="62"/>
      <c r="L149" s="255"/>
      <c r="M149" s="550"/>
      <c r="N149" s="550"/>
      <c r="O149" s="550" t="e">
        <f>#REF!+M149+N149</f>
        <v>#REF!</v>
      </c>
      <c r="P149" s="550"/>
      <c r="Q149" s="550"/>
      <c r="R149" s="550">
        <f t="shared" si="30"/>
        <v>0</v>
      </c>
      <c r="S149" s="550"/>
      <c r="T149" s="550"/>
      <c r="U149" s="550">
        <v>0</v>
      </c>
    </row>
    <row r="150" spans="1:21" ht="26.4" outlineLevel="1">
      <c r="A150" s="137"/>
      <c r="B150" s="137"/>
      <c r="C150" s="193" t="s">
        <v>674</v>
      </c>
      <c r="D150" s="39">
        <v>1</v>
      </c>
      <c r="E150" s="39">
        <v>1</v>
      </c>
      <c r="F150" s="12" t="s">
        <v>619</v>
      </c>
      <c r="G150" s="62">
        <v>0</v>
      </c>
      <c r="H150" s="62">
        <v>4950000</v>
      </c>
      <c r="I150" s="62">
        <f t="shared" ref="I150" si="39">SUM(G150:H150)</f>
        <v>4950000</v>
      </c>
      <c r="J150" s="62">
        <f>G150*E150</f>
        <v>0</v>
      </c>
      <c r="K150" s="62">
        <f>H150*E150</f>
        <v>4950000</v>
      </c>
      <c r="L150" s="255">
        <f>I150*E150</f>
        <v>4950000</v>
      </c>
      <c r="M150" s="550"/>
      <c r="N150" s="550"/>
      <c r="O150" s="550" t="e">
        <f>#REF!+M150+N150</f>
        <v>#REF!</v>
      </c>
      <c r="P150" s="550"/>
      <c r="Q150" s="550"/>
      <c r="R150" s="550">
        <f t="shared" si="30"/>
        <v>0</v>
      </c>
      <c r="S150" s="550"/>
      <c r="T150" s="550"/>
      <c r="U150" s="550">
        <v>0</v>
      </c>
    </row>
    <row r="151" spans="1:21" outlineLevel="1">
      <c r="A151" s="137"/>
      <c r="B151" s="137"/>
      <c r="C151" s="193"/>
      <c r="D151" s="139"/>
      <c r="E151" s="139"/>
      <c r="F151" s="12"/>
      <c r="G151" s="43"/>
      <c r="H151" s="43"/>
      <c r="I151" s="137"/>
      <c r="J151" s="62"/>
      <c r="K151" s="62"/>
      <c r="L151" s="255"/>
      <c r="M151" s="550"/>
      <c r="N151" s="550"/>
      <c r="O151" s="550" t="e">
        <f>#REF!+M151+N151</f>
        <v>#REF!</v>
      </c>
      <c r="P151" s="550"/>
      <c r="Q151" s="550"/>
      <c r="R151" s="550">
        <f t="shared" si="30"/>
        <v>0</v>
      </c>
      <c r="S151" s="550"/>
      <c r="T151" s="550"/>
      <c r="U151" s="550">
        <v>0</v>
      </c>
    </row>
    <row r="152" spans="1:21" outlineLevel="1">
      <c r="A152" s="137"/>
      <c r="B152" s="137"/>
      <c r="C152" s="193"/>
      <c r="D152" s="97"/>
      <c r="E152" s="97"/>
      <c r="F152" s="139"/>
      <c r="G152" s="62"/>
      <c r="H152" s="62"/>
      <c r="I152" s="62"/>
      <c r="J152" s="62"/>
      <c r="K152" s="62"/>
      <c r="L152" s="255"/>
      <c r="M152" s="550"/>
      <c r="N152" s="550"/>
      <c r="O152" s="550" t="e">
        <f>#REF!+M152+N152</f>
        <v>#REF!</v>
      </c>
      <c r="P152" s="550"/>
      <c r="Q152" s="550"/>
      <c r="R152" s="550">
        <f t="shared" si="30"/>
        <v>0</v>
      </c>
      <c r="S152" s="550"/>
      <c r="T152" s="550"/>
      <c r="U152" s="550">
        <v>0</v>
      </c>
    </row>
    <row r="153" spans="1:21" outlineLevel="1">
      <c r="A153" s="137"/>
      <c r="B153" s="137"/>
      <c r="C153" s="193"/>
      <c r="D153" s="97"/>
      <c r="E153" s="97"/>
      <c r="F153" s="139"/>
      <c r="G153" s="62"/>
      <c r="H153" s="62"/>
      <c r="I153" s="62"/>
      <c r="J153" s="62"/>
      <c r="K153" s="62"/>
      <c r="L153" s="255"/>
      <c r="M153" s="550"/>
      <c r="N153" s="550"/>
      <c r="O153" s="550" t="e">
        <f>#REF!+M153+N153</f>
        <v>#REF!</v>
      </c>
      <c r="P153" s="550"/>
      <c r="Q153" s="550"/>
      <c r="R153" s="550">
        <f t="shared" si="30"/>
        <v>0</v>
      </c>
      <c r="S153" s="550"/>
      <c r="T153" s="550"/>
      <c r="U153" s="550">
        <v>0</v>
      </c>
    </row>
    <row r="154" spans="1:21" s="153" customFormat="1" outlineLevel="1">
      <c r="A154" s="146" t="s">
        <v>155</v>
      </c>
      <c r="B154" s="146"/>
      <c r="C154" s="189" t="s">
        <v>156</v>
      </c>
      <c r="D154" s="99">
        <v>1</v>
      </c>
      <c r="E154" s="99">
        <v>1</v>
      </c>
      <c r="F154" s="148" t="s">
        <v>10</v>
      </c>
      <c r="G154" s="82"/>
      <c r="H154" s="82"/>
      <c r="I154" s="82"/>
      <c r="J154" s="82">
        <f>SUBTOTAL(9,J155:J239)</f>
        <v>2359220157.2575059</v>
      </c>
      <c r="K154" s="82">
        <f>SUBTOTAL(9,K155:K239)</f>
        <v>298880144.66200978</v>
      </c>
      <c r="L154" s="266">
        <f>SUBTOTAL(9,L155:L239)</f>
        <v>2658100301.9195161</v>
      </c>
      <c r="M154" s="553"/>
      <c r="N154" s="553"/>
      <c r="O154" s="553" t="e">
        <f>#REF!+M154+N154</f>
        <v>#REF!</v>
      </c>
      <c r="P154" s="553"/>
      <c r="Q154" s="553"/>
      <c r="R154" s="553">
        <f t="shared" si="30"/>
        <v>0</v>
      </c>
      <c r="S154" s="553"/>
      <c r="T154" s="553"/>
      <c r="U154" s="553">
        <v>0</v>
      </c>
    </row>
    <row r="155" spans="1:21" outlineLevel="1">
      <c r="A155" s="137"/>
      <c r="B155" s="137"/>
      <c r="C155" s="189" t="s">
        <v>1591</v>
      </c>
      <c r="D155" s="97"/>
      <c r="E155" s="97"/>
      <c r="F155" s="139"/>
      <c r="G155" s="62"/>
      <c r="H155" s="62"/>
      <c r="I155" s="62"/>
      <c r="J155" s="62"/>
      <c r="K155" s="62"/>
      <c r="L155" s="255"/>
      <c r="M155" s="550"/>
      <c r="N155" s="550"/>
      <c r="O155" s="550" t="e">
        <f>#REF!+M155+N155</f>
        <v>#REF!</v>
      </c>
      <c r="P155" s="550"/>
      <c r="Q155" s="550"/>
      <c r="R155" s="550">
        <f t="shared" si="30"/>
        <v>0</v>
      </c>
      <c r="S155" s="550"/>
      <c r="T155" s="550"/>
      <c r="U155" s="550">
        <v>0</v>
      </c>
    </row>
    <row r="156" spans="1:21" outlineLevel="1">
      <c r="A156" s="137"/>
      <c r="B156" s="137"/>
      <c r="C156" s="189" t="s">
        <v>676</v>
      </c>
      <c r="D156" s="97"/>
      <c r="E156" s="97"/>
      <c r="F156" s="139"/>
      <c r="G156" s="62"/>
      <c r="H156" s="62"/>
      <c r="I156" s="62"/>
      <c r="J156" s="82">
        <f>SUBTOTAL(9,J157:J171)</f>
        <v>1059238180</v>
      </c>
      <c r="K156" s="82">
        <f t="shared" ref="K156:L156" si="40">SUBTOTAL(9,K157:K171)</f>
        <v>131854511.86761728</v>
      </c>
      <c r="L156" s="266">
        <f t="shared" si="40"/>
        <v>1191092691.8676174</v>
      </c>
      <c r="M156" s="553"/>
      <c r="N156" s="553"/>
      <c r="O156" s="553" t="e">
        <f>#REF!+M156+N156</f>
        <v>#REF!</v>
      </c>
      <c r="P156" s="553"/>
      <c r="Q156" s="553"/>
      <c r="R156" s="553">
        <f t="shared" si="30"/>
        <v>0</v>
      </c>
      <c r="S156" s="553"/>
      <c r="T156" s="553"/>
      <c r="U156" s="553">
        <v>0</v>
      </c>
    </row>
    <row r="157" spans="1:21" outlineLevel="1">
      <c r="A157" s="137"/>
      <c r="B157" s="137"/>
      <c r="C157" s="193" t="s">
        <v>677</v>
      </c>
      <c r="D157" s="194">
        <v>0</v>
      </c>
      <c r="E157" s="194">
        <v>0</v>
      </c>
      <c r="F157" s="139" t="s">
        <v>624</v>
      </c>
      <c r="G157" s="199">
        <v>1443780</v>
      </c>
      <c r="H157" s="199">
        <v>81001.384755200008</v>
      </c>
      <c r="I157" s="62">
        <f t="shared" ref="I157:I213" si="41">SUM(G157:H157)</f>
        <v>1524781.3847552</v>
      </c>
      <c r="J157" s="62">
        <f t="shared" ref="J157:J169" si="42">G157*E157</f>
        <v>0</v>
      </c>
      <c r="K157" s="62">
        <f t="shared" ref="K157:K169" si="43">H157*E157</f>
        <v>0</v>
      </c>
      <c r="L157" s="255">
        <f t="shared" ref="L157:L169" si="44">I157*E157</f>
        <v>0</v>
      </c>
      <c r="M157" s="550"/>
      <c r="N157" s="550"/>
      <c r="O157" s="550" t="e">
        <f>#REF!+M157+N157</f>
        <v>#REF!</v>
      </c>
      <c r="P157" s="550"/>
      <c r="Q157" s="550"/>
      <c r="R157" s="550">
        <f t="shared" si="30"/>
        <v>0</v>
      </c>
      <c r="S157" s="550"/>
      <c r="T157" s="550"/>
      <c r="U157" s="550">
        <v>0</v>
      </c>
    </row>
    <row r="158" spans="1:21" outlineLevel="1">
      <c r="A158" s="137"/>
      <c r="B158" s="137"/>
      <c r="C158" s="193" t="s">
        <v>678</v>
      </c>
      <c r="D158" s="194">
        <v>0</v>
      </c>
      <c r="E158" s="97">
        <v>129.80000000000001</v>
      </c>
      <c r="F158" s="139" t="s">
        <v>624</v>
      </c>
      <c r="G158" s="199">
        <v>1009709.9999999999</v>
      </c>
      <c r="H158" s="199">
        <v>61078.452019199976</v>
      </c>
      <c r="I158" s="62">
        <f t="shared" si="41"/>
        <v>1070788.4520192</v>
      </c>
      <c r="J158" s="62">
        <f t="shared" si="42"/>
        <v>131060358</v>
      </c>
      <c r="K158" s="62">
        <f t="shared" si="43"/>
        <v>7927983.0720921578</v>
      </c>
      <c r="L158" s="255">
        <f t="shared" si="44"/>
        <v>138988341.07209218</v>
      </c>
      <c r="M158" s="550"/>
      <c r="N158" s="550"/>
      <c r="O158" s="550" t="e">
        <f>#REF!+M158+N158</f>
        <v>#REF!</v>
      </c>
      <c r="P158" s="550">
        <v>0.3</v>
      </c>
      <c r="Q158" s="550">
        <v>0.45</v>
      </c>
      <c r="R158" s="550">
        <f t="shared" si="30"/>
        <v>0.75</v>
      </c>
      <c r="S158" s="550">
        <v>0.25</v>
      </c>
      <c r="T158" s="550">
        <v>0.25</v>
      </c>
      <c r="U158" s="550">
        <v>0.25</v>
      </c>
    </row>
    <row r="159" spans="1:21" outlineLevel="1">
      <c r="A159" s="137"/>
      <c r="B159" s="137"/>
      <c r="C159" s="193" t="s">
        <v>679</v>
      </c>
      <c r="D159" s="194">
        <v>13</v>
      </c>
      <c r="E159" s="97">
        <v>129.80000000000001</v>
      </c>
      <c r="F159" s="139" t="s">
        <v>624</v>
      </c>
      <c r="G159" s="199">
        <v>776880</v>
      </c>
      <c r="H159" s="199">
        <v>51045.865472000005</v>
      </c>
      <c r="I159" s="62">
        <f t="shared" ref="I159" si="45">SUM(G159:H159)</f>
        <v>827925.86547199998</v>
      </c>
      <c r="J159" s="62">
        <f t="shared" si="42"/>
        <v>100839024.00000001</v>
      </c>
      <c r="K159" s="62">
        <f t="shared" si="43"/>
        <v>6625753.3382656015</v>
      </c>
      <c r="L159" s="255">
        <f t="shared" si="44"/>
        <v>107464777.33826561</v>
      </c>
      <c r="M159" s="550"/>
      <c r="N159" s="550"/>
      <c r="O159" s="550" t="e">
        <f>#REF!+M159+N159</f>
        <v>#REF!</v>
      </c>
      <c r="P159" s="550">
        <v>0.3</v>
      </c>
      <c r="Q159" s="550">
        <v>0.45</v>
      </c>
      <c r="R159" s="550">
        <f t="shared" si="30"/>
        <v>0.75</v>
      </c>
      <c r="S159" s="550">
        <v>0.25</v>
      </c>
      <c r="T159" s="550">
        <v>0.25</v>
      </c>
      <c r="U159" s="550">
        <v>0.25</v>
      </c>
    </row>
    <row r="160" spans="1:21" outlineLevel="1">
      <c r="A160" s="137"/>
      <c r="B160" s="137"/>
      <c r="C160" s="193" t="s">
        <v>681</v>
      </c>
      <c r="D160" s="194">
        <v>185</v>
      </c>
      <c r="E160" s="97">
        <v>215.60000000000002</v>
      </c>
      <c r="F160" s="139" t="s">
        <v>624</v>
      </c>
      <c r="G160" s="199">
        <v>1525680</v>
      </c>
      <c r="H160" s="199">
        <v>81001.384755200008</v>
      </c>
      <c r="I160" s="62">
        <f t="shared" ref="I160" si="46">SUM(G160:H160)</f>
        <v>1606681.3847552</v>
      </c>
      <c r="J160" s="62">
        <f t="shared" si="42"/>
        <v>328936608.00000006</v>
      </c>
      <c r="K160" s="62">
        <f t="shared" si="43"/>
        <v>17463898.553221125</v>
      </c>
      <c r="L160" s="255">
        <f t="shared" si="44"/>
        <v>346400506.55322117</v>
      </c>
      <c r="M160" s="550"/>
      <c r="N160" s="550"/>
      <c r="O160" s="550" t="e">
        <f>#REF!+M160+N160</f>
        <v>#REF!</v>
      </c>
      <c r="P160" s="550">
        <v>0.3</v>
      </c>
      <c r="Q160" s="550">
        <v>0.45</v>
      </c>
      <c r="R160" s="550">
        <f t="shared" si="30"/>
        <v>0.75</v>
      </c>
      <c r="S160" s="550">
        <v>0.25</v>
      </c>
      <c r="T160" s="550">
        <v>0.25</v>
      </c>
      <c r="U160" s="550">
        <v>0.25</v>
      </c>
    </row>
    <row r="161" spans="1:21" outlineLevel="1">
      <c r="A161" s="137"/>
      <c r="B161" s="137"/>
      <c r="C161" s="193" t="s">
        <v>682</v>
      </c>
      <c r="D161" s="194">
        <v>232</v>
      </c>
      <c r="E161" s="97">
        <v>269.5</v>
      </c>
      <c r="F161" s="139" t="s">
        <v>624</v>
      </c>
      <c r="G161" s="199">
        <v>826020</v>
      </c>
      <c r="H161" s="199">
        <v>68320</v>
      </c>
      <c r="I161" s="62">
        <f t="shared" ref="I161" si="47">SUM(G161:H161)</f>
        <v>894340</v>
      </c>
      <c r="J161" s="62">
        <f t="shared" si="42"/>
        <v>222612390</v>
      </c>
      <c r="K161" s="62">
        <f t="shared" si="43"/>
        <v>18412240</v>
      </c>
      <c r="L161" s="255">
        <f t="shared" si="44"/>
        <v>241024630</v>
      </c>
      <c r="M161" s="550"/>
      <c r="N161" s="550"/>
      <c r="O161" s="550" t="e">
        <f>#REF!+M161+N161</f>
        <v>#REF!</v>
      </c>
      <c r="P161" s="550">
        <v>0.3</v>
      </c>
      <c r="Q161" s="550">
        <v>0.45</v>
      </c>
      <c r="R161" s="550">
        <f t="shared" si="30"/>
        <v>0.75</v>
      </c>
      <c r="S161" s="550">
        <v>0.25</v>
      </c>
      <c r="T161" s="550">
        <v>0.25</v>
      </c>
      <c r="U161" s="550">
        <v>0.25</v>
      </c>
    </row>
    <row r="162" spans="1:21" outlineLevel="1">
      <c r="A162" s="137"/>
      <c r="B162" s="137"/>
      <c r="C162" s="193" t="s">
        <v>683</v>
      </c>
      <c r="D162" s="194">
        <v>112</v>
      </c>
      <c r="E162" s="97">
        <v>0</v>
      </c>
      <c r="F162" s="139" t="s">
        <v>624</v>
      </c>
      <c r="G162" s="199">
        <v>1091610</v>
      </c>
      <c r="H162" s="199">
        <v>61078.452019199976</v>
      </c>
      <c r="I162" s="62">
        <f t="shared" si="41"/>
        <v>1152688.4520192</v>
      </c>
      <c r="J162" s="62">
        <f t="shared" si="42"/>
        <v>0</v>
      </c>
      <c r="K162" s="62">
        <f t="shared" si="43"/>
        <v>0</v>
      </c>
      <c r="L162" s="255">
        <f t="shared" si="44"/>
        <v>0</v>
      </c>
      <c r="M162" s="550"/>
      <c r="N162" s="550"/>
      <c r="O162" s="550" t="e">
        <f>#REF!+M162+N162</f>
        <v>#REF!</v>
      </c>
      <c r="P162" s="550"/>
      <c r="Q162" s="550"/>
      <c r="R162" s="550">
        <f t="shared" si="30"/>
        <v>0</v>
      </c>
      <c r="S162" s="550"/>
      <c r="T162" s="550"/>
      <c r="U162" s="550">
        <v>0</v>
      </c>
    </row>
    <row r="163" spans="1:21" outlineLevel="1">
      <c r="A163" s="137"/>
      <c r="B163" s="137"/>
      <c r="C163" s="193" t="s">
        <v>684</v>
      </c>
      <c r="D163" s="194">
        <v>112</v>
      </c>
      <c r="E163" s="97">
        <v>0</v>
      </c>
      <c r="F163" s="139" t="s">
        <v>624</v>
      </c>
      <c r="G163" s="199">
        <v>858780</v>
      </c>
      <c r="H163" s="199">
        <v>51045.865472000005</v>
      </c>
      <c r="I163" s="62">
        <f t="shared" si="41"/>
        <v>909825.86547199998</v>
      </c>
      <c r="J163" s="62">
        <f t="shared" si="42"/>
        <v>0</v>
      </c>
      <c r="K163" s="62">
        <f t="shared" si="43"/>
        <v>0</v>
      </c>
      <c r="L163" s="255">
        <f t="shared" si="44"/>
        <v>0</v>
      </c>
      <c r="M163" s="550"/>
      <c r="N163" s="550"/>
      <c r="O163" s="550" t="e">
        <f>#REF!+M163+N163</f>
        <v>#REF!</v>
      </c>
      <c r="P163" s="550"/>
      <c r="Q163" s="550"/>
      <c r="R163" s="550">
        <f t="shared" si="30"/>
        <v>0</v>
      </c>
      <c r="S163" s="550"/>
      <c r="T163" s="550"/>
      <c r="U163" s="550">
        <v>0</v>
      </c>
    </row>
    <row r="164" spans="1:21" outlineLevel="1">
      <c r="A164" s="137"/>
      <c r="B164" s="137"/>
      <c r="C164" s="193" t="s">
        <v>685</v>
      </c>
      <c r="D164" s="194">
        <v>187</v>
      </c>
      <c r="E164" s="97">
        <v>0</v>
      </c>
      <c r="F164" s="139" t="s">
        <v>624</v>
      </c>
      <c r="G164" s="199">
        <v>669240</v>
      </c>
      <c r="H164" s="199">
        <v>51045.865472000005</v>
      </c>
      <c r="I164" s="62">
        <f t="shared" ref="I164:I165" si="48">SUM(G164:H164)</f>
        <v>720285.86547199998</v>
      </c>
      <c r="J164" s="62">
        <f t="shared" si="42"/>
        <v>0</v>
      </c>
      <c r="K164" s="62">
        <f t="shared" si="43"/>
        <v>0</v>
      </c>
      <c r="L164" s="255">
        <f t="shared" si="44"/>
        <v>0</v>
      </c>
      <c r="M164" s="550"/>
      <c r="N164" s="550"/>
      <c r="O164" s="550" t="e">
        <f>#REF!+M164+N164</f>
        <v>#REF!</v>
      </c>
      <c r="P164" s="550"/>
      <c r="Q164" s="550"/>
      <c r="R164" s="550">
        <f t="shared" si="30"/>
        <v>0</v>
      </c>
      <c r="S164" s="550"/>
      <c r="T164" s="550"/>
      <c r="U164" s="550">
        <v>0</v>
      </c>
    </row>
    <row r="165" spans="1:21" outlineLevel="1">
      <c r="A165" s="137"/>
      <c r="B165" s="137"/>
      <c r="C165" s="193" t="s">
        <v>686</v>
      </c>
      <c r="D165" s="194">
        <v>9</v>
      </c>
      <c r="E165" s="97">
        <v>0</v>
      </c>
      <c r="F165" s="139" t="s">
        <v>624</v>
      </c>
      <c r="G165" s="199">
        <v>1199250</v>
      </c>
      <c r="H165" s="199">
        <v>91952.000000000015</v>
      </c>
      <c r="I165" s="62">
        <f t="shared" si="48"/>
        <v>1291202</v>
      </c>
      <c r="J165" s="62">
        <f t="shared" si="42"/>
        <v>0</v>
      </c>
      <c r="K165" s="62">
        <f t="shared" si="43"/>
        <v>0</v>
      </c>
      <c r="L165" s="255">
        <f t="shared" si="44"/>
        <v>0</v>
      </c>
      <c r="M165" s="550"/>
      <c r="N165" s="550"/>
      <c r="O165" s="550" t="e">
        <f>#REF!+M165+N165</f>
        <v>#REF!</v>
      </c>
      <c r="P165" s="550"/>
      <c r="Q165" s="550"/>
      <c r="R165" s="550">
        <f t="shared" si="30"/>
        <v>0</v>
      </c>
      <c r="S165" s="550"/>
      <c r="T165" s="550"/>
      <c r="U165" s="550">
        <v>0</v>
      </c>
    </row>
    <row r="166" spans="1:21" outlineLevel="1">
      <c r="A166" s="137"/>
      <c r="B166" s="137"/>
      <c r="C166" s="193" t="s">
        <v>687</v>
      </c>
      <c r="D166" s="194">
        <v>0</v>
      </c>
      <c r="E166" s="97">
        <v>0</v>
      </c>
      <c r="F166" s="139" t="s">
        <v>624</v>
      </c>
      <c r="G166" s="199">
        <v>1067040</v>
      </c>
      <c r="H166" s="199">
        <v>81001.384755200008</v>
      </c>
      <c r="I166" s="62">
        <f>SUM(G166:H166)</f>
        <v>1148041.3847552</v>
      </c>
      <c r="J166" s="62">
        <f t="shared" si="42"/>
        <v>0</v>
      </c>
      <c r="K166" s="62">
        <f t="shared" si="43"/>
        <v>0</v>
      </c>
      <c r="L166" s="255">
        <f t="shared" si="44"/>
        <v>0</v>
      </c>
      <c r="M166" s="550"/>
      <c r="N166" s="550"/>
      <c r="O166" s="550" t="e">
        <f>#REF!+M166+N166</f>
        <v>#REF!</v>
      </c>
      <c r="P166" s="550"/>
      <c r="Q166" s="550"/>
      <c r="R166" s="550">
        <f t="shared" si="30"/>
        <v>0</v>
      </c>
      <c r="S166" s="550"/>
      <c r="T166" s="550"/>
      <c r="U166" s="550">
        <v>0</v>
      </c>
    </row>
    <row r="167" spans="1:21" outlineLevel="1">
      <c r="A167" s="137"/>
      <c r="B167" s="137"/>
      <c r="C167" s="193" t="s">
        <v>688</v>
      </c>
      <c r="D167" s="194">
        <v>5</v>
      </c>
      <c r="E167" s="97">
        <v>5</v>
      </c>
      <c r="F167" s="139" t="s">
        <v>624</v>
      </c>
      <c r="G167" s="199">
        <v>933660</v>
      </c>
      <c r="H167" s="199">
        <v>68320</v>
      </c>
      <c r="I167" s="62">
        <f t="shared" ref="I167" si="49">SUM(G167:H167)</f>
        <v>1001980</v>
      </c>
      <c r="J167" s="62">
        <f t="shared" si="42"/>
        <v>4668300</v>
      </c>
      <c r="K167" s="62">
        <f t="shared" si="43"/>
        <v>341600</v>
      </c>
      <c r="L167" s="255">
        <f t="shared" si="44"/>
        <v>5009900</v>
      </c>
      <c r="M167" s="550"/>
      <c r="N167" s="550"/>
      <c r="O167" s="550" t="e">
        <f>#REF!+M167+N167</f>
        <v>#REF!</v>
      </c>
      <c r="P167" s="550">
        <v>0.3</v>
      </c>
      <c r="Q167" s="550">
        <v>0.45</v>
      </c>
      <c r="R167" s="550">
        <f t="shared" si="30"/>
        <v>0.75</v>
      </c>
      <c r="S167" s="550">
        <v>0.25</v>
      </c>
      <c r="T167" s="550">
        <v>0.25</v>
      </c>
      <c r="U167" s="550">
        <v>0.25</v>
      </c>
    </row>
    <row r="168" spans="1:21" outlineLevel="1">
      <c r="A168" s="137"/>
      <c r="B168" s="137"/>
      <c r="C168" s="193" t="s">
        <v>689</v>
      </c>
      <c r="D168" s="194">
        <v>2</v>
      </c>
      <c r="E168" s="97">
        <v>2</v>
      </c>
      <c r="F168" s="139" t="s">
        <v>624</v>
      </c>
      <c r="G168" s="199">
        <v>625950</v>
      </c>
      <c r="H168" s="199">
        <v>61078.452019199976</v>
      </c>
      <c r="I168" s="62">
        <f t="shared" si="41"/>
        <v>687028.45201919996</v>
      </c>
      <c r="J168" s="62">
        <f t="shared" si="42"/>
        <v>1251900</v>
      </c>
      <c r="K168" s="62">
        <f t="shared" si="43"/>
        <v>122156.90403839995</v>
      </c>
      <c r="L168" s="255">
        <f t="shared" si="44"/>
        <v>1374056.9040383999</v>
      </c>
      <c r="M168" s="550"/>
      <c r="N168" s="550"/>
      <c r="O168" s="550" t="e">
        <f>#REF!+M168+N168</f>
        <v>#REF!</v>
      </c>
      <c r="P168" s="550">
        <v>0.3</v>
      </c>
      <c r="Q168" s="550">
        <v>0.45</v>
      </c>
      <c r="R168" s="550">
        <f t="shared" si="30"/>
        <v>0.75</v>
      </c>
      <c r="S168" s="550">
        <v>0.25</v>
      </c>
      <c r="T168" s="550">
        <v>0.25</v>
      </c>
      <c r="U168" s="550">
        <v>0.25</v>
      </c>
    </row>
    <row r="169" spans="1:21" outlineLevel="1">
      <c r="A169" s="137"/>
      <c r="B169" s="137"/>
      <c r="C169" s="193" t="s">
        <v>690</v>
      </c>
      <c r="D169" s="194">
        <v>1</v>
      </c>
      <c r="E169" s="194">
        <v>1</v>
      </c>
      <c r="F169" s="139" t="s">
        <v>619</v>
      </c>
      <c r="G169" s="199">
        <v>269869600</v>
      </c>
      <c r="H169" s="199">
        <v>80960880</v>
      </c>
      <c r="I169" s="62">
        <f t="shared" si="41"/>
        <v>350830480</v>
      </c>
      <c r="J169" s="62">
        <f t="shared" si="42"/>
        <v>269869600</v>
      </c>
      <c r="K169" s="62">
        <f t="shared" si="43"/>
        <v>80960880</v>
      </c>
      <c r="L169" s="255">
        <f t="shared" si="44"/>
        <v>350830480</v>
      </c>
      <c r="M169" s="550"/>
      <c r="N169" s="550"/>
      <c r="O169" s="550" t="e">
        <f>#REF!+M169+N169</f>
        <v>#REF!</v>
      </c>
      <c r="P169" s="550">
        <v>0.3</v>
      </c>
      <c r="Q169" s="550">
        <v>0.45</v>
      </c>
      <c r="R169" s="550">
        <f t="shared" si="30"/>
        <v>0.75</v>
      </c>
      <c r="S169" s="550">
        <v>0.25</v>
      </c>
      <c r="T169" s="550">
        <v>0.25</v>
      </c>
      <c r="U169" s="550">
        <v>0.25</v>
      </c>
    </row>
    <row r="170" spans="1:21" outlineLevel="1">
      <c r="A170" s="137"/>
      <c r="B170" s="137"/>
      <c r="C170" s="193"/>
      <c r="D170" s="194"/>
      <c r="E170" s="194"/>
      <c r="F170" s="139"/>
      <c r="G170" s="62"/>
      <c r="H170" s="62"/>
      <c r="I170" s="62"/>
      <c r="J170" s="62"/>
      <c r="K170" s="62"/>
      <c r="L170" s="255"/>
      <c r="M170" s="550"/>
      <c r="N170" s="550"/>
      <c r="O170" s="550" t="e">
        <f>#REF!+M170+N170</f>
        <v>#REF!</v>
      </c>
      <c r="P170" s="550"/>
      <c r="Q170" s="550"/>
      <c r="R170" s="550">
        <f t="shared" si="30"/>
        <v>0</v>
      </c>
      <c r="S170" s="550"/>
      <c r="T170" s="550"/>
      <c r="U170" s="550">
        <v>0</v>
      </c>
    </row>
    <row r="171" spans="1:21" outlineLevel="1">
      <c r="A171" s="137"/>
      <c r="B171" s="137"/>
      <c r="C171" s="193"/>
      <c r="D171" s="97"/>
      <c r="E171" s="97"/>
      <c r="F171" s="139"/>
      <c r="G171" s="62"/>
      <c r="H171" s="62"/>
      <c r="I171" s="62"/>
      <c r="J171" s="62"/>
      <c r="K171" s="62"/>
      <c r="L171" s="255"/>
      <c r="M171" s="550"/>
      <c r="N171" s="550"/>
      <c r="O171" s="550" t="e">
        <f>#REF!+M171+N171</f>
        <v>#REF!</v>
      </c>
      <c r="P171" s="550"/>
      <c r="Q171" s="550"/>
      <c r="R171" s="550">
        <f t="shared" si="30"/>
        <v>0</v>
      </c>
      <c r="S171" s="550"/>
      <c r="T171" s="550"/>
      <c r="U171" s="550">
        <v>0</v>
      </c>
    </row>
    <row r="172" spans="1:21" outlineLevel="1">
      <c r="A172" s="137"/>
      <c r="B172" s="137"/>
      <c r="C172" s="189" t="s">
        <v>693</v>
      </c>
      <c r="D172" s="97"/>
      <c r="E172" s="97"/>
      <c r="F172" s="139"/>
      <c r="G172" s="62"/>
      <c r="H172" s="62"/>
      <c r="I172" s="62"/>
      <c r="J172" s="82">
        <f>SUBTOTAL(9,J173:J188)</f>
        <v>205951658</v>
      </c>
      <c r="K172" s="82">
        <f t="shared" ref="K172:L172" si="50">SUBTOTAL(9,K173:K188)</f>
        <v>26469471.777689599</v>
      </c>
      <c r="L172" s="266">
        <f t="shared" si="50"/>
        <v>232421129.77768961</v>
      </c>
      <c r="M172" s="553"/>
      <c r="N172" s="553"/>
      <c r="O172" s="553" t="e">
        <f>#REF!+M172+N172</f>
        <v>#REF!</v>
      </c>
      <c r="P172" s="553"/>
      <c r="Q172" s="553"/>
      <c r="R172" s="553">
        <f t="shared" si="30"/>
        <v>0</v>
      </c>
      <c r="S172" s="553"/>
      <c r="T172" s="553"/>
      <c r="U172" s="553">
        <v>0</v>
      </c>
    </row>
    <row r="173" spans="1:21" outlineLevel="1">
      <c r="A173" s="137"/>
      <c r="B173" s="137"/>
      <c r="C173" s="193" t="s">
        <v>677</v>
      </c>
      <c r="D173" s="97">
        <v>0</v>
      </c>
      <c r="E173" s="97"/>
      <c r="F173" s="139" t="s">
        <v>624</v>
      </c>
      <c r="G173" s="199">
        <v>1443780</v>
      </c>
      <c r="H173" s="199">
        <v>81001.384755200008</v>
      </c>
      <c r="I173" s="62">
        <f t="shared" ref="I173:I186" si="51">SUM(G173:H173)</f>
        <v>1524781.3847552</v>
      </c>
      <c r="J173" s="62">
        <f t="shared" ref="J173:J186" si="52">G173*E173</f>
        <v>0</v>
      </c>
      <c r="K173" s="62">
        <f t="shared" ref="K173:K186" si="53">H173*E173</f>
        <v>0</v>
      </c>
      <c r="L173" s="255">
        <f t="shared" ref="L173:L186" si="54">I173*E173</f>
        <v>0</v>
      </c>
      <c r="M173" s="550"/>
      <c r="N173" s="550"/>
      <c r="O173" s="550" t="e">
        <f>#REF!+M173+N173</f>
        <v>#REF!</v>
      </c>
      <c r="P173" s="550"/>
      <c r="Q173" s="550"/>
      <c r="R173" s="550">
        <f t="shared" si="30"/>
        <v>0</v>
      </c>
      <c r="S173" s="550"/>
      <c r="T173" s="550"/>
      <c r="U173" s="550">
        <v>0</v>
      </c>
    </row>
    <row r="174" spans="1:21" outlineLevel="1">
      <c r="A174" s="137"/>
      <c r="B174" s="137"/>
      <c r="C174" s="193" t="s">
        <v>678</v>
      </c>
      <c r="D174" s="97">
        <v>0</v>
      </c>
      <c r="E174" s="97"/>
      <c r="F174" s="139" t="s">
        <v>624</v>
      </c>
      <c r="G174" s="199">
        <v>1009709.9999999999</v>
      </c>
      <c r="H174" s="199">
        <v>61078.452019199976</v>
      </c>
      <c r="I174" s="62">
        <f t="shared" si="51"/>
        <v>1070788.4520192</v>
      </c>
      <c r="J174" s="62">
        <f t="shared" si="52"/>
        <v>0</v>
      </c>
      <c r="K174" s="62">
        <f t="shared" si="53"/>
        <v>0</v>
      </c>
      <c r="L174" s="255">
        <f t="shared" si="54"/>
        <v>0</v>
      </c>
      <c r="M174" s="550"/>
      <c r="N174" s="550"/>
      <c r="O174" s="550" t="e">
        <f>#REF!+M174+N174</f>
        <v>#REF!</v>
      </c>
      <c r="P174" s="550"/>
      <c r="Q174" s="550"/>
      <c r="R174" s="550">
        <f t="shared" si="30"/>
        <v>0</v>
      </c>
      <c r="S174" s="550"/>
      <c r="T174" s="550"/>
      <c r="U174" s="550">
        <v>0</v>
      </c>
    </row>
    <row r="175" spans="1:21" outlineLevel="1">
      <c r="A175" s="137"/>
      <c r="B175" s="137"/>
      <c r="C175" s="193" t="s">
        <v>679</v>
      </c>
      <c r="D175" s="194">
        <v>10</v>
      </c>
      <c r="E175" s="97"/>
      <c r="F175" s="139" t="s">
        <v>624</v>
      </c>
      <c r="G175" s="199">
        <v>776880</v>
      </c>
      <c r="H175" s="199">
        <v>51045.865472000005</v>
      </c>
      <c r="I175" s="62">
        <f t="shared" si="51"/>
        <v>827925.86547199998</v>
      </c>
      <c r="J175" s="62">
        <f t="shared" si="52"/>
        <v>0</v>
      </c>
      <c r="K175" s="62">
        <f t="shared" si="53"/>
        <v>0</v>
      </c>
      <c r="L175" s="255">
        <f t="shared" si="54"/>
        <v>0</v>
      </c>
      <c r="M175" s="550"/>
      <c r="N175" s="550"/>
      <c r="O175" s="550" t="e">
        <f>#REF!+M175+N175</f>
        <v>#REF!</v>
      </c>
      <c r="P175" s="550"/>
      <c r="Q175" s="550"/>
      <c r="R175" s="550">
        <f t="shared" si="30"/>
        <v>0</v>
      </c>
      <c r="S175" s="550"/>
      <c r="T175" s="550"/>
      <c r="U175" s="550">
        <v>0</v>
      </c>
    </row>
    <row r="176" spans="1:21" outlineLevel="1">
      <c r="A176" s="137"/>
      <c r="B176" s="137"/>
      <c r="C176" s="193" t="s">
        <v>681</v>
      </c>
      <c r="D176" s="194">
        <v>0</v>
      </c>
      <c r="E176" s="97"/>
      <c r="F176" s="139" t="s">
        <v>624</v>
      </c>
      <c r="G176" s="199">
        <v>1525680</v>
      </c>
      <c r="H176" s="199">
        <v>81001.384755200008</v>
      </c>
      <c r="I176" s="62">
        <f t="shared" si="51"/>
        <v>1606681.3847552</v>
      </c>
      <c r="J176" s="62">
        <f t="shared" si="52"/>
        <v>0</v>
      </c>
      <c r="K176" s="62">
        <f t="shared" si="53"/>
        <v>0</v>
      </c>
      <c r="L176" s="255">
        <f t="shared" si="54"/>
        <v>0</v>
      </c>
      <c r="M176" s="550"/>
      <c r="N176" s="550"/>
      <c r="O176" s="550" t="e">
        <f>#REF!+M176+N176</f>
        <v>#REF!</v>
      </c>
      <c r="P176" s="550"/>
      <c r="Q176" s="550"/>
      <c r="R176" s="550">
        <f t="shared" si="30"/>
        <v>0</v>
      </c>
      <c r="S176" s="550"/>
      <c r="T176" s="550"/>
      <c r="U176" s="550">
        <v>0</v>
      </c>
    </row>
    <row r="177" spans="1:21" outlineLevel="1">
      <c r="A177" s="137"/>
      <c r="B177" s="137"/>
      <c r="C177" s="193" t="s">
        <v>682</v>
      </c>
      <c r="D177" s="194">
        <v>64</v>
      </c>
      <c r="E177" s="97">
        <v>73.7</v>
      </c>
      <c r="F177" s="139" t="s">
        <v>624</v>
      </c>
      <c r="G177" s="199">
        <v>826020</v>
      </c>
      <c r="H177" s="199">
        <v>68320</v>
      </c>
      <c r="I177" s="62">
        <f t="shared" si="51"/>
        <v>894340</v>
      </c>
      <c r="J177" s="62">
        <f t="shared" si="52"/>
        <v>60877674</v>
      </c>
      <c r="K177" s="62">
        <f t="shared" si="53"/>
        <v>5035184</v>
      </c>
      <c r="L177" s="255">
        <f t="shared" si="54"/>
        <v>65912858</v>
      </c>
      <c r="M177" s="550"/>
      <c r="N177" s="550"/>
      <c r="O177" s="550" t="e">
        <f>#REF!+M177+N177</f>
        <v>#REF!</v>
      </c>
      <c r="P177" s="550">
        <v>0.3</v>
      </c>
      <c r="Q177" s="550">
        <v>0.45</v>
      </c>
      <c r="R177" s="550">
        <f t="shared" si="30"/>
        <v>0.75</v>
      </c>
      <c r="S177" s="550">
        <v>0.25</v>
      </c>
      <c r="T177" s="550">
        <v>0.25</v>
      </c>
      <c r="U177" s="550">
        <v>0.25</v>
      </c>
    </row>
    <row r="178" spans="1:21" outlineLevel="1">
      <c r="A178" s="137"/>
      <c r="B178" s="137"/>
      <c r="C178" s="193" t="s">
        <v>683</v>
      </c>
      <c r="D178" s="194">
        <v>0</v>
      </c>
      <c r="E178" s="97">
        <v>0</v>
      </c>
      <c r="F178" s="139" t="s">
        <v>624</v>
      </c>
      <c r="G178" s="199">
        <v>1091610</v>
      </c>
      <c r="H178" s="199">
        <v>61078.452019199976</v>
      </c>
      <c r="I178" s="62">
        <f t="shared" si="51"/>
        <v>1152688.4520192</v>
      </c>
      <c r="J178" s="62">
        <f t="shared" si="52"/>
        <v>0</v>
      </c>
      <c r="K178" s="62">
        <f t="shared" si="53"/>
        <v>0</v>
      </c>
      <c r="L178" s="255">
        <f t="shared" si="54"/>
        <v>0</v>
      </c>
      <c r="M178" s="550"/>
      <c r="N178" s="550"/>
      <c r="O178" s="550" t="e">
        <f>#REF!+M178+N178</f>
        <v>#REF!</v>
      </c>
      <c r="P178" s="550"/>
      <c r="Q178" s="550"/>
      <c r="R178" s="550">
        <f t="shared" si="30"/>
        <v>0</v>
      </c>
      <c r="S178" s="550"/>
      <c r="T178" s="550"/>
      <c r="U178" s="550">
        <v>0</v>
      </c>
    </row>
    <row r="179" spans="1:21" outlineLevel="1">
      <c r="A179" s="137"/>
      <c r="B179" s="137"/>
      <c r="C179" s="193" t="s">
        <v>684</v>
      </c>
      <c r="D179" s="194">
        <v>82</v>
      </c>
      <c r="E179" s="97">
        <v>94.600000000000009</v>
      </c>
      <c r="F179" s="139" t="s">
        <v>624</v>
      </c>
      <c r="G179" s="199">
        <v>858780</v>
      </c>
      <c r="H179" s="199">
        <v>51045.865472000005</v>
      </c>
      <c r="I179" s="71">
        <f t="shared" si="51"/>
        <v>909825.86547199998</v>
      </c>
      <c r="J179" s="71">
        <f t="shared" si="52"/>
        <v>81240588</v>
      </c>
      <c r="K179" s="71">
        <f t="shared" si="53"/>
        <v>4828938.8736512009</v>
      </c>
      <c r="L179" s="257">
        <f t="shared" si="54"/>
        <v>86069526.873651206</v>
      </c>
      <c r="M179" s="552"/>
      <c r="N179" s="552"/>
      <c r="O179" s="552" t="e">
        <f>#REF!+M179+N179</f>
        <v>#REF!</v>
      </c>
      <c r="P179" s="552">
        <v>0.3</v>
      </c>
      <c r="Q179" s="550">
        <v>0.45</v>
      </c>
      <c r="R179" s="550">
        <f t="shared" si="30"/>
        <v>0.75</v>
      </c>
      <c r="S179" s="552">
        <v>0.25</v>
      </c>
      <c r="T179" s="552">
        <v>0.25</v>
      </c>
      <c r="U179" s="552">
        <v>0.25</v>
      </c>
    </row>
    <row r="180" spans="1:21" outlineLevel="1">
      <c r="A180" s="137"/>
      <c r="B180" s="137"/>
      <c r="C180" s="193" t="s">
        <v>685</v>
      </c>
      <c r="D180" s="194">
        <v>66</v>
      </c>
      <c r="E180" s="97">
        <v>0</v>
      </c>
      <c r="F180" s="139" t="s">
        <v>624</v>
      </c>
      <c r="G180" s="199">
        <v>669240</v>
      </c>
      <c r="H180" s="199">
        <v>51045.865472000005</v>
      </c>
      <c r="I180" s="71">
        <f t="shared" si="51"/>
        <v>720285.86547199998</v>
      </c>
      <c r="J180" s="71">
        <f t="shared" si="52"/>
        <v>0</v>
      </c>
      <c r="K180" s="71">
        <f t="shared" si="53"/>
        <v>0</v>
      </c>
      <c r="L180" s="257">
        <f t="shared" si="54"/>
        <v>0</v>
      </c>
      <c r="M180" s="552"/>
      <c r="N180" s="552"/>
      <c r="O180" s="552" t="e">
        <f>#REF!+M180+N180</f>
        <v>#REF!</v>
      </c>
      <c r="P180" s="552"/>
      <c r="Q180" s="552"/>
      <c r="R180" s="550">
        <f t="shared" si="30"/>
        <v>0</v>
      </c>
      <c r="S180" s="552"/>
      <c r="T180" s="552"/>
      <c r="U180" s="552">
        <v>0</v>
      </c>
    </row>
    <row r="181" spans="1:21" outlineLevel="1">
      <c r="A181" s="137"/>
      <c r="B181" s="137"/>
      <c r="C181" s="193" t="s">
        <v>686</v>
      </c>
      <c r="D181" s="194">
        <v>0</v>
      </c>
      <c r="E181" s="97">
        <v>0</v>
      </c>
      <c r="F181" s="139" t="s">
        <v>624</v>
      </c>
      <c r="G181" s="199">
        <v>1199250</v>
      </c>
      <c r="H181" s="199">
        <v>91952.000000000015</v>
      </c>
      <c r="I181" s="71">
        <f t="shared" si="51"/>
        <v>1291202</v>
      </c>
      <c r="J181" s="71">
        <f t="shared" si="52"/>
        <v>0</v>
      </c>
      <c r="K181" s="71">
        <f t="shared" si="53"/>
        <v>0</v>
      </c>
      <c r="L181" s="257">
        <f t="shared" si="54"/>
        <v>0</v>
      </c>
      <c r="M181" s="552"/>
      <c r="N181" s="552"/>
      <c r="O181" s="552" t="e">
        <f>#REF!+M181+N181</f>
        <v>#REF!</v>
      </c>
      <c r="P181" s="552"/>
      <c r="Q181" s="552"/>
      <c r="R181" s="550">
        <f t="shared" si="30"/>
        <v>0</v>
      </c>
      <c r="S181" s="552"/>
      <c r="T181" s="552"/>
      <c r="U181" s="552">
        <v>0</v>
      </c>
    </row>
    <row r="182" spans="1:21" outlineLevel="1">
      <c r="A182" s="137"/>
      <c r="B182" s="137"/>
      <c r="C182" s="193" t="s">
        <v>687</v>
      </c>
      <c r="D182" s="194">
        <v>0</v>
      </c>
      <c r="E182" s="97">
        <v>0</v>
      </c>
      <c r="F182" s="139" t="s">
        <v>624</v>
      </c>
      <c r="G182" s="199">
        <v>1067040</v>
      </c>
      <c r="H182" s="199">
        <v>81001.384755200008</v>
      </c>
      <c r="I182" s="71">
        <f t="shared" si="51"/>
        <v>1148041.3847552</v>
      </c>
      <c r="J182" s="71">
        <f t="shared" si="52"/>
        <v>0</v>
      </c>
      <c r="K182" s="71">
        <f t="shared" si="53"/>
        <v>0</v>
      </c>
      <c r="L182" s="257">
        <f t="shared" si="54"/>
        <v>0</v>
      </c>
      <c r="M182" s="552"/>
      <c r="N182" s="552"/>
      <c r="O182" s="552" t="e">
        <f>#REF!+M182+N182</f>
        <v>#REF!</v>
      </c>
      <c r="P182" s="552"/>
      <c r="Q182" s="552"/>
      <c r="R182" s="550">
        <f t="shared" si="30"/>
        <v>0</v>
      </c>
      <c r="S182" s="552"/>
      <c r="T182" s="552"/>
      <c r="U182" s="552">
        <v>0</v>
      </c>
    </row>
    <row r="183" spans="1:21" outlineLevel="1">
      <c r="A183" s="137"/>
      <c r="B183" s="137"/>
      <c r="C183" s="193" t="s">
        <v>688</v>
      </c>
      <c r="D183" s="194">
        <v>11</v>
      </c>
      <c r="E183" s="97">
        <v>11</v>
      </c>
      <c r="F183" s="139" t="s">
        <v>624</v>
      </c>
      <c r="G183" s="199">
        <v>933660</v>
      </c>
      <c r="H183" s="199">
        <v>68320</v>
      </c>
      <c r="I183" s="71">
        <f t="shared" si="51"/>
        <v>1001980</v>
      </c>
      <c r="J183" s="71">
        <f t="shared" si="52"/>
        <v>10270260</v>
      </c>
      <c r="K183" s="71">
        <f t="shared" si="53"/>
        <v>751520</v>
      </c>
      <c r="L183" s="257">
        <f t="shared" si="54"/>
        <v>11021780</v>
      </c>
      <c r="M183" s="552"/>
      <c r="N183" s="552"/>
      <c r="O183" s="552" t="e">
        <f>#REF!+M183+N183</f>
        <v>#REF!</v>
      </c>
      <c r="P183" s="552">
        <v>0.3</v>
      </c>
      <c r="Q183" s="550">
        <v>0.45</v>
      </c>
      <c r="R183" s="550">
        <f t="shared" si="30"/>
        <v>0.75</v>
      </c>
      <c r="S183" s="552">
        <v>0.25</v>
      </c>
      <c r="T183" s="552">
        <v>0.25</v>
      </c>
      <c r="U183" s="552">
        <v>0.25</v>
      </c>
    </row>
    <row r="184" spans="1:21" outlineLevel="1">
      <c r="A184" s="137"/>
      <c r="B184" s="137"/>
      <c r="C184" s="193" t="s">
        <v>689</v>
      </c>
      <c r="D184" s="97">
        <v>0</v>
      </c>
      <c r="E184" s="97">
        <v>0</v>
      </c>
      <c r="F184" s="139" t="s">
        <v>624</v>
      </c>
      <c r="G184" s="199">
        <v>625950</v>
      </c>
      <c r="H184" s="199">
        <v>61078.452019199976</v>
      </c>
      <c r="I184" s="71">
        <f t="shared" si="51"/>
        <v>687028.45201919996</v>
      </c>
      <c r="J184" s="71">
        <f t="shared" si="52"/>
        <v>0</v>
      </c>
      <c r="K184" s="71">
        <f t="shared" si="53"/>
        <v>0</v>
      </c>
      <c r="L184" s="257">
        <f t="shared" si="54"/>
        <v>0</v>
      </c>
      <c r="M184" s="552"/>
      <c r="N184" s="552"/>
      <c r="O184" s="552" t="e">
        <f>#REF!+M184+N184</f>
        <v>#REF!</v>
      </c>
      <c r="P184" s="552"/>
      <c r="Q184" s="552"/>
      <c r="R184" s="552">
        <f t="shared" ref="R184:R247" si="55">P184+Q184</f>
        <v>0</v>
      </c>
      <c r="S184" s="552"/>
      <c r="T184" s="552"/>
      <c r="U184" s="552">
        <v>0</v>
      </c>
    </row>
    <row r="185" spans="1:21" outlineLevel="1">
      <c r="A185" s="137"/>
      <c r="B185" s="137"/>
      <c r="C185" s="193" t="s">
        <v>694</v>
      </c>
      <c r="D185" s="97">
        <v>2</v>
      </c>
      <c r="E185" s="97">
        <v>2.2000000000000002</v>
      </c>
      <c r="F185" s="139" t="s">
        <v>624</v>
      </c>
      <c r="G185" s="199">
        <v>496079.99999999994</v>
      </c>
      <c r="H185" s="199">
        <v>51045.865472000005</v>
      </c>
      <c r="I185" s="71">
        <f t="shared" si="51"/>
        <v>547125.86547199998</v>
      </c>
      <c r="J185" s="71">
        <f t="shared" si="52"/>
        <v>1091376</v>
      </c>
      <c r="K185" s="71">
        <f t="shared" si="53"/>
        <v>112300.90403840003</v>
      </c>
      <c r="L185" s="257">
        <f t="shared" si="54"/>
        <v>1203676.9040384002</v>
      </c>
      <c r="M185" s="552"/>
      <c r="N185" s="552"/>
      <c r="O185" s="552" t="e">
        <f>#REF!+M185+N185</f>
        <v>#REF!</v>
      </c>
      <c r="P185" s="552">
        <v>0.3</v>
      </c>
      <c r="Q185" s="550">
        <v>0.45</v>
      </c>
      <c r="R185" s="550">
        <f t="shared" si="55"/>
        <v>0.75</v>
      </c>
      <c r="S185" s="552">
        <v>0.25</v>
      </c>
      <c r="T185" s="552">
        <v>0.25</v>
      </c>
      <c r="U185" s="552">
        <v>0.25</v>
      </c>
    </row>
    <row r="186" spans="1:21" outlineLevel="1">
      <c r="A186" s="137"/>
      <c r="B186" s="137"/>
      <c r="C186" s="138" t="s">
        <v>690</v>
      </c>
      <c r="D186" s="97">
        <v>1</v>
      </c>
      <c r="E186" s="97">
        <v>1</v>
      </c>
      <c r="F186" s="139" t="s">
        <v>619</v>
      </c>
      <c r="G186" s="199">
        <v>52471760</v>
      </c>
      <c r="H186" s="199">
        <v>15741528</v>
      </c>
      <c r="I186" s="71">
        <f t="shared" si="51"/>
        <v>68213288</v>
      </c>
      <c r="J186" s="71">
        <f t="shared" si="52"/>
        <v>52471760</v>
      </c>
      <c r="K186" s="71">
        <f t="shared" si="53"/>
        <v>15741528</v>
      </c>
      <c r="L186" s="257">
        <f t="shared" si="54"/>
        <v>68213288</v>
      </c>
      <c r="M186" s="552"/>
      <c r="N186" s="552"/>
      <c r="O186" s="552" t="e">
        <f>#REF!+M186+N186</f>
        <v>#REF!</v>
      </c>
      <c r="P186" s="552">
        <v>0.3</v>
      </c>
      <c r="Q186" s="550">
        <v>0.45</v>
      </c>
      <c r="R186" s="550">
        <f t="shared" si="55"/>
        <v>0.75</v>
      </c>
      <c r="S186" s="552">
        <v>0.25</v>
      </c>
      <c r="T186" s="552">
        <v>0.25</v>
      </c>
      <c r="U186" s="552">
        <v>0.25</v>
      </c>
    </row>
    <row r="187" spans="1:21" s="11" customFormat="1" outlineLevel="1">
      <c r="A187" s="192"/>
      <c r="B187" s="192"/>
      <c r="C187" s="193"/>
      <c r="D187" s="97"/>
      <c r="E187" s="97"/>
      <c r="F187" s="195"/>
      <c r="G187" s="199"/>
      <c r="H187" s="199"/>
      <c r="I187" s="199"/>
      <c r="J187" s="199"/>
      <c r="K187" s="199"/>
      <c r="L187" s="265"/>
      <c r="M187" s="554"/>
      <c r="N187" s="554"/>
      <c r="O187" s="554" t="e">
        <f>#REF!+M187+N187</f>
        <v>#REF!</v>
      </c>
      <c r="P187" s="554"/>
      <c r="Q187" s="554"/>
      <c r="R187" s="554">
        <f t="shared" si="55"/>
        <v>0</v>
      </c>
      <c r="S187" s="554"/>
      <c r="T187" s="554"/>
      <c r="U187" s="554">
        <v>0</v>
      </c>
    </row>
    <row r="188" spans="1:21" outlineLevel="1">
      <c r="A188" s="137"/>
      <c r="B188" s="137"/>
      <c r="C188" s="138"/>
      <c r="D188" s="97"/>
      <c r="E188" s="97"/>
      <c r="F188" s="139"/>
      <c r="G188" s="71"/>
      <c r="H188" s="71"/>
      <c r="I188" s="71"/>
      <c r="J188" s="71"/>
      <c r="K188" s="71"/>
      <c r="L188" s="257"/>
      <c r="M188" s="552"/>
      <c r="N188" s="552"/>
      <c r="O188" s="552" t="e">
        <f>#REF!+M188+N188</f>
        <v>#REF!</v>
      </c>
      <c r="P188" s="552"/>
      <c r="Q188" s="552"/>
      <c r="R188" s="552">
        <f t="shared" si="55"/>
        <v>0</v>
      </c>
      <c r="S188" s="552"/>
      <c r="T188" s="552"/>
      <c r="U188" s="552">
        <v>0</v>
      </c>
    </row>
    <row r="189" spans="1:21" outlineLevel="1">
      <c r="A189" s="137"/>
      <c r="B189" s="137"/>
      <c r="C189" s="147" t="s">
        <v>695</v>
      </c>
      <c r="D189" s="97"/>
      <c r="E189" s="97"/>
      <c r="F189" s="139"/>
      <c r="G189" s="71"/>
      <c r="H189" s="71"/>
      <c r="I189" s="71"/>
      <c r="J189" s="71"/>
      <c r="K189" s="71"/>
      <c r="L189" s="257"/>
      <c r="M189" s="552"/>
      <c r="N189" s="552"/>
      <c r="O189" s="552" t="e">
        <f>#REF!+M189+N189</f>
        <v>#REF!</v>
      </c>
      <c r="P189" s="552"/>
      <c r="Q189" s="552"/>
      <c r="R189" s="552">
        <f t="shared" si="55"/>
        <v>0</v>
      </c>
      <c r="S189" s="552"/>
      <c r="T189" s="552"/>
      <c r="U189" s="552">
        <v>0</v>
      </c>
    </row>
    <row r="190" spans="1:21" outlineLevel="1">
      <c r="A190" s="137"/>
      <c r="B190" s="137"/>
      <c r="C190" s="147" t="s">
        <v>676</v>
      </c>
      <c r="D190" s="94"/>
      <c r="E190" s="94"/>
      <c r="F190" s="139"/>
      <c r="G190" s="71"/>
      <c r="H190" s="71"/>
      <c r="I190" s="71"/>
      <c r="J190" s="82">
        <f>SUBTOTAL(9,J191:J199)</f>
        <v>4068960</v>
      </c>
      <c r="K190" s="82">
        <f t="shared" ref="K190:L190" si="56">SUBTOTAL(9,K191:K199)</f>
        <v>2081884.0000000002</v>
      </c>
      <c r="L190" s="266">
        <f t="shared" si="56"/>
        <v>6150844</v>
      </c>
      <c r="M190" s="553"/>
      <c r="N190" s="553"/>
      <c r="O190" s="553" t="e">
        <f>#REF!+M190+N190</f>
        <v>#REF!</v>
      </c>
      <c r="P190" s="553"/>
      <c r="Q190" s="553"/>
      <c r="R190" s="553">
        <f t="shared" si="55"/>
        <v>0</v>
      </c>
      <c r="S190" s="553"/>
      <c r="T190" s="553"/>
      <c r="U190" s="553">
        <v>0</v>
      </c>
    </row>
    <row r="191" spans="1:21" outlineLevel="1">
      <c r="A191" s="137"/>
      <c r="B191" s="137"/>
      <c r="C191" s="138" t="s">
        <v>696</v>
      </c>
      <c r="D191" s="97">
        <v>0</v>
      </c>
      <c r="E191" s="97">
        <v>0</v>
      </c>
      <c r="F191" s="139" t="s">
        <v>660</v>
      </c>
      <c r="G191" s="199">
        <v>46800</v>
      </c>
      <c r="H191" s="199">
        <v>54500.000000000007</v>
      </c>
      <c r="I191" s="71">
        <f t="shared" si="41"/>
        <v>101300</v>
      </c>
      <c r="J191" s="71">
        <f t="shared" ref="J191:J198" si="57">G191*E191</f>
        <v>0</v>
      </c>
      <c r="K191" s="71">
        <f t="shared" ref="K191:K198" si="58">H191*E191</f>
        <v>0</v>
      </c>
      <c r="L191" s="257">
        <f t="shared" ref="L191:L198" si="59">I191*E191</f>
        <v>0</v>
      </c>
      <c r="M191" s="552"/>
      <c r="N191" s="552"/>
      <c r="O191" s="552" t="e">
        <f>#REF!+M191+N191</f>
        <v>#REF!</v>
      </c>
      <c r="P191" s="552"/>
      <c r="Q191" s="552"/>
      <c r="R191" s="552">
        <f t="shared" si="55"/>
        <v>0</v>
      </c>
      <c r="S191" s="552"/>
      <c r="T191" s="552"/>
      <c r="U191" s="552">
        <v>0</v>
      </c>
    </row>
    <row r="192" spans="1:21" outlineLevel="1">
      <c r="A192" s="137"/>
      <c r="B192" s="137"/>
      <c r="C192" s="138" t="s">
        <v>698</v>
      </c>
      <c r="D192" s="97">
        <v>0</v>
      </c>
      <c r="E192" s="97">
        <v>0</v>
      </c>
      <c r="F192" s="139" t="s">
        <v>660</v>
      </c>
      <c r="G192" s="199">
        <v>0</v>
      </c>
      <c r="H192" s="199">
        <v>54500.000000000007</v>
      </c>
      <c r="I192" s="71">
        <f t="shared" si="41"/>
        <v>54500.000000000007</v>
      </c>
      <c r="J192" s="71">
        <f t="shared" si="57"/>
        <v>0</v>
      </c>
      <c r="K192" s="71">
        <f t="shared" si="58"/>
        <v>0</v>
      </c>
      <c r="L192" s="257">
        <f t="shared" si="59"/>
        <v>0</v>
      </c>
      <c r="M192" s="552"/>
      <c r="N192" s="552"/>
      <c r="O192" s="552" t="e">
        <f>#REF!+M192+N192</f>
        <v>#REF!</v>
      </c>
      <c r="P192" s="552"/>
      <c r="Q192" s="552"/>
      <c r="R192" s="552">
        <f t="shared" si="55"/>
        <v>0</v>
      </c>
      <c r="S192" s="552"/>
      <c r="T192" s="552"/>
      <c r="U192" s="552">
        <v>0</v>
      </c>
    </row>
    <row r="193" spans="1:21" outlineLevel="1">
      <c r="A193" s="137"/>
      <c r="B193" s="137"/>
      <c r="C193" s="138" t="s">
        <v>700</v>
      </c>
      <c r="D193" s="97">
        <v>10</v>
      </c>
      <c r="E193" s="97">
        <v>10</v>
      </c>
      <c r="F193" s="139" t="s">
        <v>660</v>
      </c>
      <c r="G193" s="199">
        <v>124560</v>
      </c>
      <c r="H193" s="199">
        <v>54500.000000000007</v>
      </c>
      <c r="I193" s="71">
        <f t="shared" si="41"/>
        <v>179060</v>
      </c>
      <c r="J193" s="71">
        <f t="shared" si="57"/>
        <v>1245600</v>
      </c>
      <c r="K193" s="71">
        <f t="shared" si="58"/>
        <v>545000.00000000012</v>
      </c>
      <c r="L193" s="257">
        <f t="shared" si="59"/>
        <v>1790600</v>
      </c>
      <c r="M193" s="552"/>
      <c r="N193" s="552"/>
      <c r="O193" s="552" t="e">
        <f>#REF!+M193+N193</f>
        <v>#REF!</v>
      </c>
      <c r="P193" s="552"/>
      <c r="Q193" s="552"/>
      <c r="R193" s="552">
        <f t="shared" si="55"/>
        <v>0</v>
      </c>
      <c r="S193" s="552"/>
      <c r="T193" s="552"/>
      <c r="U193" s="552">
        <v>0</v>
      </c>
    </row>
    <row r="194" spans="1:21" outlineLevel="1">
      <c r="A194" s="137"/>
      <c r="B194" s="137"/>
      <c r="C194" s="138" t="s">
        <v>702</v>
      </c>
      <c r="D194" s="97">
        <v>0</v>
      </c>
      <c r="E194" s="97">
        <v>0</v>
      </c>
      <c r="F194" s="139" t="s">
        <v>660</v>
      </c>
      <c r="G194" s="62">
        <v>249120</v>
      </c>
      <c r="H194" s="62">
        <v>54500.000000000007</v>
      </c>
      <c r="I194" s="71">
        <f t="shared" ref="I194:I195" si="60">SUM(G194:H194)</f>
        <v>303620</v>
      </c>
      <c r="J194" s="71">
        <f t="shared" si="57"/>
        <v>0</v>
      </c>
      <c r="K194" s="71">
        <f t="shared" si="58"/>
        <v>0</v>
      </c>
      <c r="L194" s="257">
        <f t="shared" si="59"/>
        <v>0</v>
      </c>
      <c r="M194" s="552"/>
      <c r="N194" s="552"/>
      <c r="O194" s="552" t="e">
        <f>#REF!+M194+N194</f>
        <v>#REF!</v>
      </c>
      <c r="P194" s="552"/>
      <c r="Q194" s="552"/>
      <c r="R194" s="552">
        <f t="shared" si="55"/>
        <v>0</v>
      </c>
      <c r="S194" s="552"/>
      <c r="T194" s="552"/>
      <c r="U194" s="552">
        <v>0</v>
      </c>
    </row>
    <row r="195" spans="1:21" outlineLevel="1">
      <c r="A195" s="137"/>
      <c r="B195" s="137"/>
      <c r="C195" s="138" t="s">
        <v>703</v>
      </c>
      <c r="D195" s="97">
        <v>18</v>
      </c>
      <c r="E195" s="97">
        <v>18</v>
      </c>
      <c r="F195" s="139" t="s">
        <v>660</v>
      </c>
      <c r="G195" s="62">
        <v>124560</v>
      </c>
      <c r="H195" s="62">
        <v>54500.000000000007</v>
      </c>
      <c r="I195" s="71">
        <f t="shared" si="60"/>
        <v>179060</v>
      </c>
      <c r="J195" s="71">
        <f t="shared" si="57"/>
        <v>2242080</v>
      </c>
      <c r="K195" s="71">
        <f t="shared" si="58"/>
        <v>981000.00000000012</v>
      </c>
      <c r="L195" s="257">
        <f t="shared" si="59"/>
        <v>3223080</v>
      </c>
      <c r="M195" s="552"/>
      <c r="N195" s="552"/>
      <c r="O195" s="552" t="e">
        <f>#REF!+M195+N195</f>
        <v>#REF!</v>
      </c>
      <c r="P195" s="552"/>
      <c r="Q195" s="552"/>
      <c r="R195" s="552">
        <f t="shared" si="55"/>
        <v>0</v>
      </c>
      <c r="S195" s="552"/>
      <c r="T195" s="552"/>
      <c r="U195" s="552">
        <v>0</v>
      </c>
    </row>
    <row r="196" spans="1:21" s="11" customFormat="1" outlineLevel="1">
      <c r="A196" s="192"/>
      <c r="B196" s="192"/>
      <c r="C196" s="193" t="s">
        <v>704</v>
      </c>
      <c r="D196" s="194">
        <v>1</v>
      </c>
      <c r="E196" s="194">
        <v>1</v>
      </c>
      <c r="F196" s="195" t="s">
        <v>660</v>
      </c>
      <c r="G196" s="62">
        <v>0</v>
      </c>
      <c r="H196" s="62">
        <v>381500</v>
      </c>
      <c r="I196" s="199">
        <f t="shared" si="41"/>
        <v>381500</v>
      </c>
      <c r="J196" s="199">
        <f t="shared" si="57"/>
        <v>0</v>
      </c>
      <c r="K196" s="199">
        <f t="shared" si="58"/>
        <v>381500</v>
      </c>
      <c r="L196" s="265">
        <f t="shared" si="59"/>
        <v>381500</v>
      </c>
      <c r="M196" s="554"/>
      <c r="N196" s="554"/>
      <c r="O196" s="554" t="e">
        <f>#REF!+M196+N196</f>
        <v>#REF!</v>
      </c>
      <c r="P196" s="554"/>
      <c r="Q196" s="554"/>
      <c r="R196" s="554">
        <f t="shared" si="55"/>
        <v>0</v>
      </c>
      <c r="S196" s="554"/>
      <c r="T196" s="554"/>
      <c r="U196" s="554">
        <v>0</v>
      </c>
    </row>
    <row r="197" spans="1:21" s="11" customFormat="1" outlineLevel="1">
      <c r="A197" s="192"/>
      <c r="B197" s="192"/>
      <c r="C197" s="193" t="s">
        <v>705</v>
      </c>
      <c r="D197" s="194">
        <v>0</v>
      </c>
      <c r="E197" s="194">
        <v>0</v>
      </c>
      <c r="F197" s="195" t="s">
        <v>660</v>
      </c>
      <c r="G197" s="62">
        <v>0</v>
      </c>
      <c r="H197" s="62">
        <v>381500</v>
      </c>
      <c r="I197" s="199">
        <f t="shared" si="41"/>
        <v>381500</v>
      </c>
      <c r="J197" s="199">
        <f t="shared" si="57"/>
        <v>0</v>
      </c>
      <c r="K197" s="199">
        <f t="shared" si="58"/>
        <v>0</v>
      </c>
      <c r="L197" s="265">
        <f t="shared" si="59"/>
        <v>0</v>
      </c>
      <c r="M197" s="554"/>
      <c r="N197" s="554"/>
      <c r="O197" s="554" t="e">
        <f>#REF!+M197+N197</f>
        <v>#REF!</v>
      </c>
      <c r="P197" s="554"/>
      <c r="Q197" s="554"/>
      <c r="R197" s="554">
        <f t="shared" si="55"/>
        <v>0</v>
      </c>
      <c r="S197" s="554"/>
      <c r="T197" s="554"/>
      <c r="U197" s="554">
        <v>0</v>
      </c>
    </row>
    <row r="198" spans="1:21" s="11" customFormat="1" outlineLevel="1">
      <c r="A198" s="192"/>
      <c r="B198" s="192"/>
      <c r="C198" s="193" t="s">
        <v>657</v>
      </c>
      <c r="D198" s="194">
        <v>1</v>
      </c>
      <c r="E198" s="194">
        <v>1</v>
      </c>
      <c r="F198" s="195" t="s">
        <v>619</v>
      </c>
      <c r="G198" s="62">
        <v>581280</v>
      </c>
      <c r="H198" s="62">
        <v>174384</v>
      </c>
      <c r="I198" s="199">
        <f t="shared" si="41"/>
        <v>755664</v>
      </c>
      <c r="J198" s="199">
        <f t="shared" si="57"/>
        <v>581280</v>
      </c>
      <c r="K198" s="199">
        <f t="shared" si="58"/>
        <v>174384</v>
      </c>
      <c r="L198" s="265">
        <f t="shared" si="59"/>
        <v>755664</v>
      </c>
      <c r="M198" s="554"/>
      <c r="N198" s="554"/>
      <c r="O198" s="554" t="e">
        <f>#REF!+M198+N198</f>
        <v>#REF!</v>
      </c>
      <c r="P198" s="554"/>
      <c r="Q198" s="554"/>
      <c r="R198" s="554">
        <f t="shared" si="55"/>
        <v>0</v>
      </c>
      <c r="S198" s="554"/>
      <c r="T198" s="554"/>
      <c r="U198" s="554">
        <v>0</v>
      </c>
    </row>
    <row r="199" spans="1:21" s="11" customFormat="1" outlineLevel="1">
      <c r="A199" s="192"/>
      <c r="B199" s="192"/>
      <c r="C199" s="193"/>
      <c r="D199" s="194"/>
      <c r="E199" s="194"/>
      <c r="F199" s="195"/>
      <c r="G199" s="62"/>
      <c r="H199" s="62"/>
      <c r="I199" s="199"/>
      <c r="J199" s="199"/>
      <c r="K199" s="199"/>
      <c r="L199" s="265"/>
      <c r="M199" s="554"/>
      <c r="N199" s="554"/>
      <c r="O199" s="554" t="e">
        <f>#REF!+M199+N199</f>
        <v>#REF!</v>
      </c>
      <c r="P199" s="554"/>
      <c r="Q199" s="554"/>
      <c r="R199" s="554">
        <f t="shared" si="55"/>
        <v>0</v>
      </c>
      <c r="S199" s="554"/>
      <c r="T199" s="554"/>
      <c r="U199" s="554">
        <v>0</v>
      </c>
    </row>
    <row r="200" spans="1:21" s="11" customFormat="1" outlineLevel="1">
      <c r="A200" s="192"/>
      <c r="B200" s="192"/>
      <c r="C200" s="189" t="s">
        <v>693</v>
      </c>
      <c r="D200" s="194"/>
      <c r="E200" s="194"/>
      <c r="F200" s="195"/>
      <c r="G200" s="62"/>
      <c r="H200" s="62"/>
      <c r="I200" s="199"/>
      <c r="J200" s="174">
        <f>SUBTOTAL(9,J201:J209)</f>
        <v>1017240</v>
      </c>
      <c r="K200" s="174">
        <f t="shared" ref="K200:L200" si="61">SUBTOTAL(9,K201:K209)</f>
        <v>425096.00000000006</v>
      </c>
      <c r="L200" s="843">
        <f t="shared" si="61"/>
        <v>1442336</v>
      </c>
      <c r="M200" s="558"/>
      <c r="N200" s="558"/>
      <c r="O200" s="558" t="e">
        <f>#REF!+M200+N200</f>
        <v>#REF!</v>
      </c>
      <c r="P200" s="558"/>
      <c r="Q200" s="558"/>
      <c r="R200" s="558">
        <f t="shared" si="55"/>
        <v>0</v>
      </c>
      <c r="S200" s="558"/>
      <c r="T200" s="558"/>
      <c r="U200" s="558">
        <v>0</v>
      </c>
    </row>
    <row r="201" spans="1:21" s="11" customFormat="1" outlineLevel="1">
      <c r="A201" s="192"/>
      <c r="B201" s="192"/>
      <c r="C201" s="193" t="s">
        <v>696</v>
      </c>
      <c r="D201" s="194">
        <v>0</v>
      </c>
      <c r="E201" s="194">
        <v>0</v>
      </c>
      <c r="F201" s="195" t="s">
        <v>660</v>
      </c>
      <c r="G201" s="62">
        <v>46800</v>
      </c>
      <c r="H201" s="62">
        <v>54500.000000000007</v>
      </c>
      <c r="I201" s="199">
        <f t="shared" ref="I201:I208" si="62">SUM(G201:H201)</f>
        <v>101300</v>
      </c>
      <c r="J201" s="199">
        <f t="shared" ref="J201:J208" si="63">G201*E201</f>
        <v>0</v>
      </c>
      <c r="K201" s="199">
        <f t="shared" ref="K201:K208" si="64">H201*E201</f>
        <v>0</v>
      </c>
      <c r="L201" s="265">
        <f t="shared" ref="L201:L208" si="65">I201*E201</f>
        <v>0</v>
      </c>
      <c r="M201" s="554"/>
      <c r="N201" s="554"/>
      <c r="O201" s="554" t="e">
        <f>#REF!+M201+N201</f>
        <v>#REF!</v>
      </c>
      <c r="P201" s="554"/>
      <c r="Q201" s="554"/>
      <c r="R201" s="554">
        <f t="shared" si="55"/>
        <v>0</v>
      </c>
      <c r="S201" s="554"/>
      <c r="T201" s="554"/>
      <c r="U201" s="554">
        <v>0</v>
      </c>
    </row>
    <row r="202" spans="1:21" s="11" customFormat="1" outlineLevel="1">
      <c r="A202" s="192"/>
      <c r="B202" s="192"/>
      <c r="C202" s="193" t="s">
        <v>698</v>
      </c>
      <c r="D202" s="194">
        <v>0</v>
      </c>
      <c r="E202" s="194">
        <v>0</v>
      </c>
      <c r="F202" s="195" t="s">
        <v>660</v>
      </c>
      <c r="G202" s="62">
        <v>0</v>
      </c>
      <c r="H202" s="62">
        <v>54500.000000000007</v>
      </c>
      <c r="I202" s="199">
        <f t="shared" si="62"/>
        <v>54500.000000000007</v>
      </c>
      <c r="J202" s="199">
        <f t="shared" si="63"/>
        <v>0</v>
      </c>
      <c r="K202" s="199">
        <f t="shared" si="64"/>
        <v>0</v>
      </c>
      <c r="L202" s="265">
        <f t="shared" si="65"/>
        <v>0</v>
      </c>
      <c r="M202" s="554"/>
      <c r="N202" s="554"/>
      <c r="O202" s="554" t="e">
        <f>#REF!+M202+N202</f>
        <v>#REF!</v>
      </c>
      <c r="P202" s="554"/>
      <c r="Q202" s="554"/>
      <c r="R202" s="554">
        <f t="shared" si="55"/>
        <v>0</v>
      </c>
      <c r="S202" s="554"/>
      <c r="T202" s="554"/>
      <c r="U202" s="554">
        <v>0</v>
      </c>
    </row>
    <row r="203" spans="1:21" s="11" customFormat="1" outlineLevel="1">
      <c r="A203" s="192"/>
      <c r="B203" s="192"/>
      <c r="C203" s="193" t="s">
        <v>700</v>
      </c>
      <c r="D203" s="194">
        <v>2</v>
      </c>
      <c r="E203" s="194">
        <v>2</v>
      </c>
      <c r="F203" s="195" t="s">
        <v>660</v>
      </c>
      <c r="G203" s="62">
        <v>124560</v>
      </c>
      <c r="H203" s="62">
        <v>54500.000000000007</v>
      </c>
      <c r="I203" s="199">
        <f t="shared" si="62"/>
        <v>179060</v>
      </c>
      <c r="J203" s="199">
        <f t="shared" si="63"/>
        <v>249120</v>
      </c>
      <c r="K203" s="199">
        <f t="shared" si="64"/>
        <v>109000.00000000001</v>
      </c>
      <c r="L203" s="265">
        <f t="shared" si="65"/>
        <v>358120</v>
      </c>
      <c r="M203" s="554"/>
      <c r="N203" s="554"/>
      <c r="O203" s="554" t="e">
        <f>#REF!+M203+N203</f>
        <v>#REF!</v>
      </c>
      <c r="P203" s="554"/>
      <c r="Q203" s="554"/>
      <c r="R203" s="554">
        <f t="shared" si="55"/>
        <v>0</v>
      </c>
      <c r="S203" s="554"/>
      <c r="T203" s="554"/>
      <c r="U203" s="554">
        <v>0</v>
      </c>
    </row>
    <row r="204" spans="1:21" s="11" customFormat="1" outlineLevel="1">
      <c r="A204" s="192"/>
      <c r="B204" s="192"/>
      <c r="C204" s="193" t="s">
        <v>702</v>
      </c>
      <c r="D204" s="194">
        <v>0</v>
      </c>
      <c r="E204" s="194">
        <v>0</v>
      </c>
      <c r="F204" s="195" t="s">
        <v>660</v>
      </c>
      <c r="G204" s="62">
        <v>249120</v>
      </c>
      <c r="H204" s="62">
        <v>54500.000000000007</v>
      </c>
      <c r="I204" s="199">
        <f t="shared" si="62"/>
        <v>303620</v>
      </c>
      <c r="J204" s="199">
        <f t="shared" si="63"/>
        <v>0</v>
      </c>
      <c r="K204" s="199">
        <f t="shared" si="64"/>
        <v>0</v>
      </c>
      <c r="L204" s="265">
        <f t="shared" si="65"/>
        <v>0</v>
      </c>
      <c r="M204" s="554"/>
      <c r="N204" s="554"/>
      <c r="O204" s="554" t="e">
        <f>#REF!+M204+N204</f>
        <v>#REF!</v>
      </c>
      <c r="P204" s="554"/>
      <c r="Q204" s="554"/>
      <c r="R204" s="554">
        <f t="shared" si="55"/>
        <v>0</v>
      </c>
      <c r="S204" s="554"/>
      <c r="T204" s="554"/>
      <c r="U204" s="554">
        <v>0</v>
      </c>
    </row>
    <row r="205" spans="1:21" s="11" customFormat="1" outlineLevel="1">
      <c r="A205" s="192"/>
      <c r="B205" s="192"/>
      <c r="C205" s="193" t="s">
        <v>703</v>
      </c>
      <c r="D205" s="194">
        <v>5</v>
      </c>
      <c r="E205" s="194">
        <v>5</v>
      </c>
      <c r="F205" s="195" t="s">
        <v>660</v>
      </c>
      <c r="G205" s="62">
        <v>124560</v>
      </c>
      <c r="H205" s="62">
        <v>54500.000000000007</v>
      </c>
      <c r="I205" s="199">
        <f t="shared" si="62"/>
        <v>179060</v>
      </c>
      <c r="J205" s="199">
        <f t="shared" si="63"/>
        <v>622800</v>
      </c>
      <c r="K205" s="199">
        <f t="shared" si="64"/>
        <v>272500.00000000006</v>
      </c>
      <c r="L205" s="265">
        <f t="shared" si="65"/>
        <v>895300</v>
      </c>
      <c r="M205" s="554"/>
      <c r="N205" s="554"/>
      <c r="O205" s="554" t="e">
        <f>#REF!+M205+N205</f>
        <v>#REF!</v>
      </c>
      <c r="P205" s="554"/>
      <c r="Q205" s="554"/>
      <c r="R205" s="554">
        <f t="shared" si="55"/>
        <v>0</v>
      </c>
      <c r="S205" s="554"/>
      <c r="T205" s="554"/>
      <c r="U205" s="554">
        <v>0</v>
      </c>
    </row>
    <row r="206" spans="1:21" s="11" customFormat="1" outlineLevel="1">
      <c r="A206" s="192"/>
      <c r="B206" s="192"/>
      <c r="C206" s="193" t="s">
        <v>704</v>
      </c>
      <c r="D206" s="194">
        <v>0</v>
      </c>
      <c r="E206" s="194">
        <v>0</v>
      </c>
      <c r="F206" s="195" t="s">
        <v>660</v>
      </c>
      <c r="G206" s="62">
        <v>0</v>
      </c>
      <c r="H206" s="62">
        <v>381500</v>
      </c>
      <c r="I206" s="199">
        <f t="shared" si="62"/>
        <v>381500</v>
      </c>
      <c r="J206" s="199">
        <f t="shared" si="63"/>
        <v>0</v>
      </c>
      <c r="K206" s="199">
        <f t="shared" si="64"/>
        <v>0</v>
      </c>
      <c r="L206" s="265">
        <f t="shared" si="65"/>
        <v>0</v>
      </c>
      <c r="M206" s="554"/>
      <c r="N206" s="554"/>
      <c r="O206" s="554" t="e">
        <f>#REF!+M206+N206</f>
        <v>#REF!</v>
      </c>
      <c r="P206" s="554"/>
      <c r="Q206" s="554"/>
      <c r="R206" s="554">
        <f t="shared" si="55"/>
        <v>0</v>
      </c>
      <c r="S206" s="554"/>
      <c r="T206" s="554"/>
      <c r="U206" s="554">
        <v>0</v>
      </c>
    </row>
    <row r="207" spans="1:21" s="11" customFormat="1" outlineLevel="1">
      <c r="A207" s="192"/>
      <c r="B207" s="192"/>
      <c r="C207" s="193" t="s">
        <v>705</v>
      </c>
      <c r="D207" s="194">
        <v>0</v>
      </c>
      <c r="E207" s="194">
        <v>0</v>
      </c>
      <c r="F207" s="195" t="s">
        <v>660</v>
      </c>
      <c r="G207" s="62">
        <v>0</v>
      </c>
      <c r="H207" s="62">
        <v>381500</v>
      </c>
      <c r="I207" s="199">
        <f t="shared" si="62"/>
        <v>381500</v>
      </c>
      <c r="J207" s="199">
        <f t="shared" si="63"/>
        <v>0</v>
      </c>
      <c r="K207" s="199">
        <f t="shared" si="64"/>
        <v>0</v>
      </c>
      <c r="L207" s="265">
        <f t="shared" si="65"/>
        <v>0</v>
      </c>
      <c r="M207" s="554"/>
      <c r="N207" s="554"/>
      <c r="O207" s="554" t="e">
        <f>#REF!+M207+N207</f>
        <v>#REF!</v>
      </c>
      <c r="P207" s="554"/>
      <c r="Q207" s="554"/>
      <c r="R207" s="554">
        <f t="shared" si="55"/>
        <v>0</v>
      </c>
      <c r="S207" s="554"/>
      <c r="T207" s="554"/>
      <c r="U207" s="554">
        <v>0</v>
      </c>
    </row>
    <row r="208" spans="1:21" outlineLevel="1">
      <c r="A208" s="137"/>
      <c r="B208" s="137"/>
      <c r="C208" s="138" t="s">
        <v>657</v>
      </c>
      <c r="D208" s="97">
        <v>1</v>
      </c>
      <c r="E208" s="97">
        <v>1</v>
      </c>
      <c r="F208" s="139" t="s">
        <v>619</v>
      </c>
      <c r="G208" s="62">
        <v>145320</v>
      </c>
      <c r="H208" s="62">
        <v>43596</v>
      </c>
      <c r="I208" s="71">
        <f t="shared" si="62"/>
        <v>188916</v>
      </c>
      <c r="J208" s="71">
        <f t="shared" si="63"/>
        <v>145320</v>
      </c>
      <c r="K208" s="71">
        <f t="shared" si="64"/>
        <v>43596</v>
      </c>
      <c r="L208" s="257">
        <f t="shared" si="65"/>
        <v>188916</v>
      </c>
      <c r="M208" s="552"/>
      <c r="N208" s="552"/>
      <c r="O208" s="552" t="e">
        <f>#REF!+M208+N208</f>
        <v>#REF!</v>
      </c>
      <c r="P208" s="552"/>
      <c r="Q208" s="552"/>
      <c r="R208" s="552">
        <f t="shared" si="55"/>
        <v>0</v>
      </c>
      <c r="S208" s="552"/>
      <c r="T208" s="552"/>
      <c r="U208" s="552">
        <v>0</v>
      </c>
    </row>
    <row r="209" spans="1:21" outlineLevel="1">
      <c r="A209" s="137"/>
      <c r="B209" s="137"/>
      <c r="C209" s="138"/>
      <c r="D209" s="97"/>
      <c r="E209" s="97"/>
      <c r="F209" s="139"/>
      <c r="G209" s="62"/>
      <c r="H209" s="62"/>
      <c r="I209" s="71"/>
      <c r="J209" s="71"/>
      <c r="K209" s="71"/>
      <c r="L209" s="257"/>
      <c r="M209" s="552"/>
      <c r="N209" s="552"/>
      <c r="O209" s="552" t="e">
        <f>#REF!+M209+N209</f>
        <v>#REF!</v>
      </c>
      <c r="P209" s="552"/>
      <c r="Q209" s="552"/>
      <c r="R209" s="552">
        <f t="shared" si="55"/>
        <v>0</v>
      </c>
      <c r="S209" s="552"/>
      <c r="T209" s="552"/>
      <c r="U209" s="552">
        <v>0</v>
      </c>
    </row>
    <row r="210" spans="1:21" outlineLevel="1">
      <c r="A210" s="137"/>
      <c r="B210" s="137"/>
      <c r="C210" s="147" t="s">
        <v>706</v>
      </c>
      <c r="D210" s="97"/>
      <c r="E210" s="97"/>
      <c r="F210" s="139"/>
      <c r="G210" s="62"/>
      <c r="H210" s="62"/>
      <c r="I210" s="71"/>
      <c r="J210" s="71"/>
      <c r="K210" s="71"/>
      <c r="L210" s="257"/>
      <c r="M210" s="552"/>
      <c r="N210" s="552"/>
      <c r="O210" s="552" t="e">
        <f>#REF!+M210+N210</f>
        <v>#REF!</v>
      </c>
      <c r="P210" s="552"/>
      <c r="Q210" s="552"/>
      <c r="R210" s="552">
        <f t="shared" si="55"/>
        <v>0</v>
      </c>
      <c r="S210" s="552"/>
      <c r="T210" s="552"/>
      <c r="U210" s="552">
        <v>0</v>
      </c>
    </row>
    <row r="211" spans="1:21" outlineLevel="1">
      <c r="A211" s="137"/>
      <c r="B211" s="137"/>
      <c r="C211" s="147" t="s">
        <v>676</v>
      </c>
      <c r="D211" s="97"/>
      <c r="E211" s="97"/>
      <c r="F211" s="139"/>
      <c r="G211" s="62"/>
      <c r="H211" s="62"/>
      <c r="I211" s="71"/>
      <c r="J211" s="82">
        <f>SUBTOTAL(9,J212:J225)</f>
        <v>891792936.32394421</v>
      </c>
      <c r="K211" s="82">
        <f t="shared" ref="K211:L211" si="66">SUBTOTAL(9,K212:K225)</f>
        <v>117504814.17324361</v>
      </c>
      <c r="L211" s="266">
        <f t="shared" si="66"/>
        <v>1009297750.4971879</v>
      </c>
      <c r="M211" s="553"/>
      <c r="N211" s="553"/>
      <c r="O211" s="553" t="e">
        <f>#REF!+M211+N211</f>
        <v>#REF!</v>
      </c>
      <c r="P211" s="553"/>
      <c r="Q211" s="553"/>
      <c r="R211" s="553">
        <f t="shared" si="55"/>
        <v>0</v>
      </c>
      <c r="S211" s="553"/>
      <c r="T211" s="553"/>
      <c r="U211" s="553">
        <v>0</v>
      </c>
    </row>
    <row r="212" spans="1:21" outlineLevel="1">
      <c r="A212" s="137"/>
      <c r="B212" s="137"/>
      <c r="C212" s="138" t="s">
        <v>707</v>
      </c>
      <c r="D212" s="97">
        <v>154</v>
      </c>
      <c r="E212" s="97">
        <v>154</v>
      </c>
      <c r="F212" s="139" t="s">
        <v>660</v>
      </c>
      <c r="G212" s="62">
        <v>4081000.0000000005</v>
      </c>
      <c r="H212" s="62">
        <v>196000.00000000003</v>
      </c>
      <c r="I212" s="71">
        <f t="shared" si="41"/>
        <v>4277000.0000000009</v>
      </c>
      <c r="J212" s="71">
        <f>G212*E212</f>
        <v>628474000.00000012</v>
      </c>
      <c r="K212" s="71">
        <f>H212*E212</f>
        <v>30184000.000000004</v>
      </c>
      <c r="L212" s="257">
        <f>I212*E212</f>
        <v>658658000.00000012</v>
      </c>
      <c r="M212" s="552"/>
      <c r="N212" s="552"/>
      <c r="O212" s="552" t="e">
        <f>#REF!+M212+N212</f>
        <v>#REF!</v>
      </c>
      <c r="P212" s="552"/>
      <c r="Q212" s="552"/>
      <c r="R212" s="552">
        <f t="shared" si="55"/>
        <v>0</v>
      </c>
      <c r="S212" s="552"/>
      <c r="T212" s="552"/>
      <c r="U212" s="552">
        <v>0</v>
      </c>
    </row>
    <row r="213" spans="1:21" outlineLevel="1">
      <c r="A213" s="137"/>
      <c r="B213" s="137"/>
      <c r="C213" s="138" t="s">
        <v>709</v>
      </c>
      <c r="D213" s="97">
        <v>2</v>
      </c>
      <c r="E213" s="97">
        <v>2</v>
      </c>
      <c r="F213" s="139" t="s">
        <v>660</v>
      </c>
      <c r="G213" s="199">
        <v>1607100.0000000002</v>
      </c>
      <c r="H213" s="199">
        <v>63504.000000000007</v>
      </c>
      <c r="I213" s="71">
        <f t="shared" si="41"/>
        <v>1670604.0000000002</v>
      </c>
      <c r="J213" s="71">
        <f>G213*E213</f>
        <v>3214200.0000000005</v>
      </c>
      <c r="K213" s="71">
        <f>H213*E213</f>
        <v>127008.00000000001</v>
      </c>
      <c r="L213" s="257">
        <f>I213*E213</f>
        <v>3341208.0000000005</v>
      </c>
      <c r="M213" s="552"/>
      <c r="N213" s="552"/>
      <c r="O213" s="552" t="e">
        <f>#REF!+M213+N213</f>
        <v>#REF!</v>
      </c>
      <c r="P213" s="552"/>
      <c r="Q213" s="552"/>
      <c r="R213" s="552">
        <f t="shared" si="55"/>
        <v>0</v>
      </c>
      <c r="S213" s="552"/>
      <c r="T213" s="552"/>
      <c r="U213" s="552">
        <v>0</v>
      </c>
    </row>
    <row r="214" spans="1:21" s="399" customFormat="1" outlineLevel="1">
      <c r="A214" s="395"/>
      <c r="B214" s="395"/>
      <c r="C214" s="400" t="s">
        <v>711</v>
      </c>
      <c r="D214" s="97">
        <v>18</v>
      </c>
      <c r="E214" s="97">
        <v>18</v>
      </c>
      <c r="F214" s="397" t="s">
        <v>660</v>
      </c>
      <c r="G214" s="62">
        <v>585200</v>
      </c>
      <c r="H214" s="62">
        <v>63504.000000000007</v>
      </c>
      <c r="I214" s="62">
        <f t="shared" ref="I214:I215" si="67">SUM(G214:H214)</f>
        <v>648704</v>
      </c>
      <c r="J214" s="62">
        <f>G214*E214</f>
        <v>10533600</v>
      </c>
      <c r="K214" s="62">
        <f>H214*E214</f>
        <v>1143072.0000000002</v>
      </c>
      <c r="L214" s="255">
        <f>I214*E214</f>
        <v>11676672</v>
      </c>
      <c r="M214" s="550"/>
      <c r="N214" s="550"/>
      <c r="O214" s="550" t="e">
        <f>#REF!+M214+N214</f>
        <v>#REF!</v>
      </c>
      <c r="P214" s="550"/>
      <c r="Q214" s="550"/>
      <c r="R214" s="550">
        <f t="shared" si="55"/>
        <v>0</v>
      </c>
      <c r="S214" s="550"/>
      <c r="T214" s="550"/>
      <c r="U214" s="550">
        <v>0</v>
      </c>
    </row>
    <row r="215" spans="1:21" s="399" customFormat="1" outlineLevel="1">
      <c r="A215" s="395"/>
      <c r="B215" s="395"/>
      <c r="C215" s="400" t="s">
        <v>657</v>
      </c>
      <c r="D215" s="97">
        <v>1</v>
      </c>
      <c r="E215" s="97">
        <v>1</v>
      </c>
      <c r="F215" s="397" t="s">
        <v>619</v>
      </c>
      <c r="G215" s="62">
        <v>19140000</v>
      </c>
      <c r="H215" s="62">
        <v>3828000</v>
      </c>
      <c r="I215" s="62">
        <f t="shared" si="67"/>
        <v>22968000</v>
      </c>
      <c r="J215" s="62">
        <f>G215*E215</f>
        <v>19140000</v>
      </c>
      <c r="K215" s="62">
        <f>H215*E215</f>
        <v>3828000</v>
      </c>
      <c r="L215" s="255">
        <f>I215*E215</f>
        <v>22968000</v>
      </c>
      <c r="M215" s="550"/>
      <c r="N215" s="550"/>
      <c r="O215" s="550" t="e">
        <f>#REF!+M215+N215</f>
        <v>#REF!</v>
      </c>
      <c r="P215" s="550"/>
      <c r="Q215" s="550"/>
      <c r="R215" s="550">
        <f t="shared" si="55"/>
        <v>0</v>
      </c>
      <c r="S215" s="550"/>
      <c r="T215" s="550"/>
      <c r="U215" s="550">
        <v>0</v>
      </c>
    </row>
    <row r="216" spans="1:21" s="399" customFormat="1" outlineLevel="1">
      <c r="A216" s="395"/>
      <c r="B216" s="395"/>
      <c r="C216" s="400"/>
      <c r="D216" s="97"/>
      <c r="E216" s="97"/>
      <c r="F216" s="397"/>
      <c r="G216" s="62"/>
      <c r="H216" s="62"/>
      <c r="I216" s="62"/>
      <c r="J216" s="62"/>
      <c r="K216" s="62"/>
      <c r="L216" s="255"/>
      <c r="M216" s="550"/>
      <c r="N216" s="550"/>
      <c r="O216" s="550" t="e">
        <f>#REF!+M216+N216</f>
        <v>#REF!</v>
      </c>
      <c r="P216" s="550"/>
      <c r="Q216" s="550"/>
      <c r="R216" s="550">
        <f t="shared" si="55"/>
        <v>0</v>
      </c>
      <c r="S216" s="550"/>
      <c r="T216" s="550"/>
      <c r="U216" s="550">
        <v>0</v>
      </c>
    </row>
    <row r="217" spans="1:21" s="399" customFormat="1" ht="19.5" customHeight="1" outlineLevel="1">
      <c r="A217" s="395"/>
      <c r="B217" s="395"/>
      <c r="C217" s="527" t="s">
        <v>714</v>
      </c>
      <c r="D217" s="97"/>
      <c r="E217" s="97"/>
      <c r="F217" s="397"/>
      <c r="G217" s="62"/>
      <c r="H217" s="62"/>
      <c r="I217" s="62"/>
      <c r="J217" s="82">
        <f>SUBTOTAL(9,J218:J225)</f>
        <v>230431136.32394409</v>
      </c>
      <c r="K217" s="82">
        <f t="shared" ref="K217:L217" si="68">SUBTOTAL(9,K218:K225)</f>
        <v>82222734.173243612</v>
      </c>
      <c r="L217" s="266">
        <f t="shared" si="68"/>
        <v>312653870.49718773</v>
      </c>
      <c r="M217" s="553"/>
      <c r="N217" s="553"/>
      <c r="O217" s="553" t="e">
        <f>#REF!+M217+N217</f>
        <v>#REF!</v>
      </c>
      <c r="P217" s="553"/>
      <c r="Q217" s="553"/>
      <c r="R217" s="553">
        <f t="shared" si="55"/>
        <v>0</v>
      </c>
      <c r="S217" s="553"/>
      <c r="T217" s="553"/>
      <c r="U217" s="553">
        <v>0</v>
      </c>
    </row>
    <row r="218" spans="1:21" s="399" customFormat="1" ht="19.5" customHeight="1" outlineLevel="1">
      <c r="A218" s="395"/>
      <c r="B218" s="395"/>
      <c r="C218" s="400" t="s">
        <v>715</v>
      </c>
      <c r="D218" s="97">
        <v>565</v>
      </c>
      <c r="E218" s="97">
        <f>1500-700</f>
        <v>800</v>
      </c>
      <c r="F218" s="397" t="s">
        <v>624</v>
      </c>
      <c r="G218" s="62">
        <v>46999.53</v>
      </c>
      <c r="H218" s="62">
        <v>8250</v>
      </c>
      <c r="I218" s="62">
        <f t="shared" ref="I218" si="69">SUM(G218:H218)</f>
        <v>55249.53</v>
      </c>
      <c r="J218" s="62">
        <f t="shared" ref="J218:J224" si="70">G218*E218</f>
        <v>37599624</v>
      </c>
      <c r="K218" s="62">
        <f t="shared" ref="K218:K224" si="71">H218*E218</f>
        <v>6600000</v>
      </c>
      <c r="L218" s="255">
        <f t="shared" ref="L218:L224" si="72">I218*E218</f>
        <v>44199624</v>
      </c>
      <c r="M218" s="550"/>
      <c r="N218" s="550"/>
      <c r="O218" s="550" t="e">
        <f>#REF!+M218+N218</f>
        <v>#REF!</v>
      </c>
      <c r="P218" s="550">
        <v>0.36</v>
      </c>
      <c r="Q218" s="554">
        <v>0.39</v>
      </c>
      <c r="R218" s="554">
        <f t="shared" si="55"/>
        <v>0.75</v>
      </c>
      <c r="S218" s="550"/>
      <c r="T218" s="550"/>
      <c r="U218" s="550">
        <v>0</v>
      </c>
    </row>
    <row r="219" spans="1:21" s="399" customFormat="1" outlineLevel="1">
      <c r="A219" s="395"/>
      <c r="B219" s="395"/>
      <c r="C219" s="528" t="s">
        <v>646</v>
      </c>
      <c r="D219" s="97">
        <v>2404</v>
      </c>
      <c r="E219" s="97">
        <v>2550</v>
      </c>
      <c r="F219" s="397" t="s">
        <v>624</v>
      </c>
      <c r="G219" s="62">
        <v>32518.739999999998</v>
      </c>
      <c r="H219" s="62">
        <v>7485.6650000000009</v>
      </c>
      <c r="I219" s="62">
        <f t="shared" ref="I219:I225" si="73">SUM(G219:H219)</f>
        <v>40004.404999999999</v>
      </c>
      <c r="J219" s="62">
        <f t="shared" si="70"/>
        <v>82922787</v>
      </c>
      <c r="K219" s="62">
        <f t="shared" si="71"/>
        <v>19088445.750000004</v>
      </c>
      <c r="L219" s="255">
        <f t="shared" si="72"/>
        <v>102011232.75</v>
      </c>
      <c r="M219" s="550"/>
      <c r="N219" s="550"/>
      <c r="O219" s="550" t="e">
        <f>#REF!+M219+N219</f>
        <v>#REF!</v>
      </c>
      <c r="P219" s="550">
        <v>0.36</v>
      </c>
      <c r="Q219" s="554">
        <v>0.39</v>
      </c>
      <c r="R219" s="554">
        <f t="shared" si="55"/>
        <v>0.75</v>
      </c>
      <c r="S219" s="550"/>
      <c r="T219" s="550"/>
      <c r="U219" s="550">
        <v>0</v>
      </c>
    </row>
    <row r="220" spans="1:21" s="399" customFormat="1" outlineLevel="1">
      <c r="A220" s="395"/>
      <c r="B220" s="395"/>
      <c r="C220" s="400" t="s">
        <v>716</v>
      </c>
      <c r="D220" s="97">
        <v>359</v>
      </c>
      <c r="E220" s="97">
        <v>889</v>
      </c>
      <c r="F220" s="397" t="s">
        <v>624</v>
      </c>
      <c r="G220" s="62">
        <v>22980.09</v>
      </c>
      <c r="H220" s="62">
        <v>5743.9305000000022</v>
      </c>
      <c r="I220" s="62">
        <f t="shared" si="73"/>
        <v>28724.020500000002</v>
      </c>
      <c r="J220" s="62">
        <f t="shared" si="70"/>
        <v>20429300.010000002</v>
      </c>
      <c r="K220" s="62">
        <f t="shared" si="71"/>
        <v>5106354.2145000016</v>
      </c>
      <c r="L220" s="255">
        <f t="shared" si="72"/>
        <v>25535654.2245</v>
      </c>
      <c r="M220" s="550"/>
      <c r="N220" s="550"/>
      <c r="O220" s="550" t="e">
        <f>#REF!+M220+N220</f>
        <v>#REF!</v>
      </c>
      <c r="P220" s="550">
        <v>0.36</v>
      </c>
      <c r="Q220" s="554">
        <v>0.39</v>
      </c>
      <c r="R220" s="554">
        <f t="shared" si="55"/>
        <v>0.75</v>
      </c>
      <c r="S220" s="550"/>
      <c r="T220" s="550"/>
      <c r="U220" s="550">
        <v>0</v>
      </c>
    </row>
    <row r="221" spans="1:21" s="399" customFormat="1" outlineLevel="1">
      <c r="A221" s="395"/>
      <c r="B221" s="395"/>
      <c r="C221" s="526" t="s">
        <v>928</v>
      </c>
      <c r="D221" s="97">
        <v>1061</v>
      </c>
      <c r="E221" s="97">
        <v>1850</v>
      </c>
      <c r="F221" s="397" t="s">
        <v>624</v>
      </c>
      <c r="G221" s="62">
        <v>8773.9726027397246</v>
      </c>
      <c r="H221" s="62">
        <v>14594.016411764707</v>
      </c>
      <c r="I221" s="62">
        <f t="shared" si="73"/>
        <v>23367.989014504434</v>
      </c>
      <c r="J221" s="62">
        <f t="shared" si="70"/>
        <v>16231849.315068491</v>
      </c>
      <c r="K221" s="62">
        <f t="shared" si="71"/>
        <v>26998930.361764707</v>
      </c>
      <c r="L221" s="255">
        <f t="shared" si="72"/>
        <v>43230779.676833205</v>
      </c>
      <c r="M221" s="550"/>
      <c r="N221" s="550"/>
      <c r="O221" s="550" t="e">
        <f>#REF!+M221+N221</f>
        <v>#REF!</v>
      </c>
      <c r="P221" s="550"/>
      <c r="Q221" s="550"/>
      <c r="R221" s="550">
        <f t="shared" si="55"/>
        <v>0</v>
      </c>
      <c r="S221" s="550"/>
      <c r="T221" s="550"/>
      <c r="U221" s="550">
        <v>0</v>
      </c>
    </row>
    <row r="222" spans="1:21" s="399" customFormat="1" ht="19.5" customHeight="1" outlineLevel="1">
      <c r="A222" s="395"/>
      <c r="B222" s="395"/>
      <c r="C222" s="479" t="s">
        <v>1609</v>
      </c>
      <c r="D222" s="97"/>
      <c r="E222" s="97">
        <f>366+11+50+46*(12-8.5)*2</f>
        <v>749</v>
      </c>
      <c r="F222" s="397" t="s">
        <v>624</v>
      </c>
      <c r="G222" s="62">
        <v>19428.082191780813</v>
      </c>
      <c r="H222" s="62">
        <v>20044.016411764664</v>
      </c>
      <c r="I222" s="62">
        <f t="shared" si="73"/>
        <v>39472.098603545477</v>
      </c>
      <c r="J222" s="62">
        <f t="shared" si="70"/>
        <v>14551633.56164383</v>
      </c>
      <c r="K222" s="62">
        <f t="shared" si="71"/>
        <v>15012968.292411733</v>
      </c>
      <c r="L222" s="255">
        <f t="shared" si="72"/>
        <v>29564601.854055561</v>
      </c>
      <c r="M222" s="550"/>
      <c r="N222" s="550"/>
      <c r="O222" s="550" t="e">
        <f>#REF!+M222+N222</f>
        <v>#REF!</v>
      </c>
      <c r="P222" s="550"/>
      <c r="Q222" s="550"/>
      <c r="R222" s="550">
        <f t="shared" si="55"/>
        <v>0</v>
      </c>
      <c r="S222" s="550"/>
      <c r="T222" s="550"/>
      <c r="U222" s="550">
        <v>0</v>
      </c>
    </row>
    <row r="223" spans="1:21" s="399" customFormat="1" ht="19.5" customHeight="1" outlineLevel="1">
      <c r="A223" s="395"/>
      <c r="B223" s="395"/>
      <c r="C223" s="400" t="s">
        <v>1183</v>
      </c>
      <c r="D223" s="97">
        <v>220</v>
      </c>
      <c r="E223" s="97">
        <v>220.00000000000003</v>
      </c>
      <c r="F223" s="397" t="s">
        <v>624</v>
      </c>
      <c r="G223" s="62">
        <v>3554.7229199999997</v>
      </c>
      <c r="H223" s="62">
        <v>5289.7058823529414</v>
      </c>
      <c r="I223" s="62">
        <f t="shared" si="73"/>
        <v>8844.4288023529407</v>
      </c>
      <c r="J223" s="62">
        <f t="shared" si="70"/>
        <v>782039.04240000003</v>
      </c>
      <c r="K223" s="62">
        <f t="shared" si="71"/>
        <v>1163735.2941176472</v>
      </c>
      <c r="L223" s="255">
        <f t="shared" si="72"/>
        <v>1945774.3365176471</v>
      </c>
      <c r="M223" s="550"/>
      <c r="N223" s="550"/>
      <c r="O223" s="550" t="e">
        <f>#REF!+M223+N223</f>
        <v>#REF!</v>
      </c>
      <c r="P223" s="550"/>
      <c r="Q223" s="550"/>
      <c r="R223" s="550">
        <f t="shared" si="55"/>
        <v>0</v>
      </c>
      <c r="S223" s="550"/>
      <c r="T223" s="550"/>
      <c r="U223" s="550">
        <v>0</v>
      </c>
    </row>
    <row r="224" spans="1:21" s="399" customFormat="1" ht="19.5" customHeight="1" outlineLevel="1">
      <c r="A224" s="395"/>
      <c r="B224" s="395"/>
      <c r="C224" s="400" t="s">
        <v>657</v>
      </c>
      <c r="D224" s="97">
        <v>1</v>
      </c>
      <c r="E224" s="97">
        <v>1</v>
      </c>
      <c r="F224" s="397" t="s">
        <v>619</v>
      </c>
      <c r="G224" s="62">
        <v>5485667.5348317819</v>
      </c>
      <c r="H224" s="62">
        <v>1645700.2604495345</v>
      </c>
      <c r="I224" s="62">
        <f t="shared" si="73"/>
        <v>7131367.7952813162</v>
      </c>
      <c r="J224" s="62">
        <f t="shared" si="70"/>
        <v>5485667.5348317819</v>
      </c>
      <c r="K224" s="62">
        <f t="shared" si="71"/>
        <v>1645700.2604495345</v>
      </c>
      <c r="L224" s="255">
        <f t="shared" si="72"/>
        <v>7131367.7952813162</v>
      </c>
      <c r="M224" s="550"/>
      <c r="N224" s="550"/>
      <c r="O224" s="550" t="e">
        <f>#REF!+M224+N224</f>
        <v>#REF!</v>
      </c>
      <c r="P224" s="550"/>
      <c r="Q224" s="550"/>
      <c r="R224" s="550">
        <f t="shared" si="55"/>
        <v>0</v>
      </c>
      <c r="S224" s="550"/>
      <c r="T224" s="550"/>
      <c r="U224" s="550">
        <v>0</v>
      </c>
    </row>
    <row r="225" spans="1:21" s="399" customFormat="1" ht="16.5" customHeight="1" outlineLevel="1">
      <c r="A225" s="395"/>
      <c r="B225" s="395"/>
      <c r="C225" s="400" t="s">
        <v>1611</v>
      </c>
      <c r="D225" s="97"/>
      <c r="E225" s="97">
        <f>366+11+50+46*(12-8.5+0.4)*2+15</f>
        <v>800.8</v>
      </c>
      <c r="F225" s="397" t="s">
        <v>624</v>
      </c>
      <c r="G225" s="62">
        <v>65469.824999999997</v>
      </c>
      <c r="H225" s="62">
        <v>8250</v>
      </c>
      <c r="I225" s="62">
        <f t="shared" si="73"/>
        <v>73719.824999999997</v>
      </c>
      <c r="J225" s="62">
        <f t="shared" ref="J225" si="74">G225*E225</f>
        <v>52428235.859999992</v>
      </c>
      <c r="K225" s="62">
        <f t="shared" ref="K225" si="75">H225*E225</f>
        <v>6606600</v>
      </c>
      <c r="L225" s="255">
        <f t="shared" ref="L225" si="76">I225*E225</f>
        <v>59034835.859999992</v>
      </c>
      <c r="M225" s="550"/>
      <c r="N225" s="550"/>
      <c r="O225" s="550" t="e">
        <f>#REF!+M225+N225</f>
        <v>#REF!</v>
      </c>
      <c r="P225" s="550">
        <v>0.36</v>
      </c>
      <c r="Q225" s="554">
        <v>0.39</v>
      </c>
      <c r="R225" s="554">
        <f t="shared" si="55"/>
        <v>0.75</v>
      </c>
      <c r="S225" s="550"/>
      <c r="T225" s="550"/>
      <c r="U225" s="550">
        <v>0</v>
      </c>
    </row>
    <row r="226" spans="1:21" s="399" customFormat="1" outlineLevel="1">
      <c r="A226" s="395"/>
      <c r="B226" s="395"/>
      <c r="C226" s="396" t="s">
        <v>693</v>
      </c>
      <c r="D226" s="97"/>
      <c r="E226" s="97"/>
      <c r="F226" s="397"/>
      <c r="G226" s="62"/>
      <c r="H226" s="62"/>
      <c r="I226" s="62"/>
      <c r="J226" s="82">
        <f>SUBTOTAL(9,J227:J231)</f>
        <v>171116000.00000003</v>
      </c>
      <c r="K226" s="82">
        <f t="shared" ref="K226:L226" si="77">SUBTOTAL(9,K227:K231)</f>
        <v>9147520</v>
      </c>
      <c r="L226" s="266">
        <f t="shared" si="77"/>
        <v>180263520.00000003</v>
      </c>
      <c r="M226" s="553"/>
      <c r="N226" s="553"/>
      <c r="O226" s="553" t="e">
        <f>#REF!+M226+N226</f>
        <v>#REF!</v>
      </c>
      <c r="P226" s="553"/>
      <c r="Q226" s="553"/>
      <c r="R226" s="553">
        <f t="shared" si="55"/>
        <v>0</v>
      </c>
      <c r="S226" s="553"/>
      <c r="T226" s="553"/>
      <c r="U226" s="553">
        <v>0</v>
      </c>
    </row>
    <row r="227" spans="1:21" s="399" customFormat="1" outlineLevel="1">
      <c r="A227" s="395"/>
      <c r="B227" s="395"/>
      <c r="C227" s="400" t="s">
        <v>707</v>
      </c>
      <c r="D227" s="97">
        <v>40</v>
      </c>
      <c r="E227" s="97">
        <v>40</v>
      </c>
      <c r="F227" s="397" t="s">
        <v>660</v>
      </c>
      <c r="G227" s="62">
        <v>4081000.0000000005</v>
      </c>
      <c r="H227" s="62">
        <v>196000.00000000003</v>
      </c>
      <c r="I227" s="62">
        <f t="shared" ref="I227:I228" si="78">SUM(G227:H227)</f>
        <v>4277000.0000000009</v>
      </c>
      <c r="J227" s="62">
        <f>G227*E227</f>
        <v>163240000.00000003</v>
      </c>
      <c r="K227" s="62">
        <f>H227*E227</f>
        <v>7840000.0000000009</v>
      </c>
      <c r="L227" s="255">
        <f>I227*E227</f>
        <v>171080000.00000003</v>
      </c>
      <c r="M227" s="550"/>
      <c r="N227" s="550"/>
      <c r="O227" s="550" t="e">
        <f>#REF!+M227+N227</f>
        <v>#REF!</v>
      </c>
      <c r="P227" s="550"/>
      <c r="Q227" s="550"/>
      <c r="R227" s="550">
        <f t="shared" si="55"/>
        <v>0</v>
      </c>
      <c r="S227" s="550"/>
      <c r="T227" s="550"/>
      <c r="U227" s="550">
        <v>0</v>
      </c>
    </row>
    <row r="228" spans="1:21" s="399" customFormat="1" outlineLevel="1">
      <c r="A228" s="395"/>
      <c r="B228" s="395"/>
      <c r="C228" s="400" t="s">
        <v>709</v>
      </c>
      <c r="D228" s="97">
        <v>0</v>
      </c>
      <c r="E228" s="97">
        <v>0</v>
      </c>
      <c r="F228" s="397" t="s">
        <v>660</v>
      </c>
      <c r="G228" s="62">
        <v>1607100.0000000002</v>
      </c>
      <c r="H228" s="62">
        <v>63504.000000000007</v>
      </c>
      <c r="I228" s="62">
        <f t="shared" si="78"/>
        <v>1670604.0000000002</v>
      </c>
      <c r="J228" s="62">
        <f>G228*E228</f>
        <v>0</v>
      </c>
      <c r="K228" s="62">
        <f>H228*E228</f>
        <v>0</v>
      </c>
      <c r="L228" s="255">
        <f>I228*E228</f>
        <v>0</v>
      </c>
      <c r="M228" s="550"/>
      <c r="N228" s="550"/>
      <c r="O228" s="550" t="e">
        <f>#REF!+M228+N228</f>
        <v>#REF!</v>
      </c>
      <c r="P228" s="550"/>
      <c r="Q228" s="550"/>
      <c r="R228" s="550">
        <f t="shared" si="55"/>
        <v>0</v>
      </c>
      <c r="S228" s="550"/>
      <c r="T228" s="550"/>
      <c r="U228" s="550">
        <v>0</v>
      </c>
    </row>
    <row r="229" spans="1:21" s="399" customFormat="1" outlineLevel="1">
      <c r="A229" s="395"/>
      <c r="B229" s="395"/>
      <c r="C229" s="400" t="s">
        <v>711</v>
      </c>
      <c r="D229" s="97">
        <v>5</v>
      </c>
      <c r="E229" s="97">
        <v>5</v>
      </c>
      <c r="F229" s="397" t="s">
        <v>660</v>
      </c>
      <c r="G229" s="62">
        <v>585200</v>
      </c>
      <c r="H229" s="62">
        <v>63504.000000000007</v>
      </c>
      <c r="I229" s="62">
        <f t="shared" ref="I229:I230" si="79">SUM(G229:H229)</f>
        <v>648704</v>
      </c>
      <c r="J229" s="62">
        <f>G229*E229</f>
        <v>2926000</v>
      </c>
      <c r="K229" s="62">
        <f>H229*E229</f>
        <v>317520.00000000006</v>
      </c>
      <c r="L229" s="255">
        <f>I229*E229</f>
        <v>3243520</v>
      </c>
      <c r="M229" s="550"/>
      <c r="N229" s="550"/>
      <c r="O229" s="550" t="e">
        <f>#REF!+M229+N229</f>
        <v>#REF!</v>
      </c>
      <c r="P229" s="550"/>
      <c r="Q229" s="550"/>
      <c r="R229" s="550">
        <f t="shared" si="55"/>
        <v>0</v>
      </c>
      <c r="S229" s="550"/>
      <c r="T229" s="550"/>
      <c r="U229" s="550">
        <v>0</v>
      </c>
    </row>
    <row r="230" spans="1:21" s="399" customFormat="1" outlineLevel="1">
      <c r="A230" s="395"/>
      <c r="B230" s="395"/>
      <c r="C230" s="400" t="s">
        <v>657</v>
      </c>
      <c r="D230" s="97">
        <v>1</v>
      </c>
      <c r="E230" s="97">
        <v>1</v>
      </c>
      <c r="F230" s="397" t="s">
        <v>619</v>
      </c>
      <c r="G230" s="62">
        <v>4950000</v>
      </c>
      <c r="H230" s="62">
        <v>990000</v>
      </c>
      <c r="I230" s="62">
        <f t="shared" si="79"/>
        <v>5940000</v>
      </c>
      <c r="J230" s="62">
        <f>G230*E230</f>
        <v>4950000</v>
      </c>
      <c r="K230" s="62">
        <f>H230*E230</f>
        <v>990000</v>
      </c>
      <c r="L230" s="255">
        <f>I230*E230</f>
        <v>5940000</v>
      </c>
      <c r="M230" s="550"/>
      <c r="N230" s="550"/>
      <c r="O230" s="550" t="e">
        <f>#REF!+M230+N230</f>
        <v>#REF!</v>
      </c>
      <c r="P230" s="550"/>
      <c r="Q230" s="550"/>
      <c r="R230" s="550">
        <f t="shared" si="55"/>
        <v>0</v>
      </c>
      <c r="S230" s="550"/>
      <c r="T230" s="550"/>
      <c r="U230" s="550">
        <v>0</v>
      </c>
    </row>
    <row r="231" spans="1:21" s="399" customFormat="1" outlineLevel="1">
      <c r="A231" s="395"/>
      <c r="B231" s="395"/>
      <c r="C231" s="400"/>
      <c r="D231" s="400"/>
      <c r="E231" s="400"/>
      <c r="F231" s="397"/>
      <c r="G231" s="62"/>
      <c r="H231" s="62"/>
      <c r="I231" s="62"/>
      <c r="J231" s="62"/>
      <c r="K231" s="62"/>
      <c r="L231" s="255"/>
      <c r="M231" s="550"/>
      <c r="N231" s="550"/>
      <c r="O231" s="550" t="e">
        <f>#REF!+M231+N231</f>
        <v>#REF!</v>
      </c>
      <c r="P231" s="550"/>
      <c r="Q231" s="550"/>
      <c r="R231" s="550">
        <f t="shared" si="55"/>
        <v>0</v>
      </c>
      <c r="S231" s="550"/>
      <c r="T231" s="550"/>
      <c r="U231" s="550">
        <v>0</v>
      </c>
    </row>
    <row r="232" spans="1:21" s="399" customFormat="1" ht="19.5" customHeight="1" outlineLevel="1">
      <c r="A232" s="395"/>
      <c r="B232" s="395"/>
      <c r="C232" s="527" t="s">
        <v>717</v>
      </c>
      <c r="D232" s="97"/>
      <c r="E232" s="97"/>
      <c r="F232" s="397"/>
      <c r="G232" s="62"/>
      <c r="H232" s="62"/>
      <c r="I232" s="62"/>
      <c r="J232" s="82">
        <f>SUBTOTAL(9,J233:J239)</f>
        <v>26035182.933561508</v>
      </c>
      <c r="K232" s="82">
        <f t="shared" ref="K232:L232" si="80">SUBTOTAL(9,K233:K239)</f>
        <v>11396846.843459284</v>
      </c>
      <c r="L232" s="266">
        <f t="shared" si="80"/>
        <v>37432029.777020797</v>
      </c>
      <c r="M232" s="553"/>
      <c r="N232" s="553"/>
      <c r="O232" s="553" t="e">
        <f>#REF!+M232+N232</f>
        <v>#REF!</v>
      </c>
      <c r="P232" s="553"/>
      <c r="Q232" s="553"/>
      <c r="R232" s="553">
        <f t="shared" si="55"/>
        <v>0</v>
      </c>
      <c r="S232" s="553"/>
      <c r="T232" s="553"/>
      <c r="U232" s="553">
        <v>0</v>
      </c>
    </row>
    <row r="233" spans="1:21" s="399" customFormat="1" outlineLevel="1">
      <c r="A233" s="395"/>
      <c r="B233" s="395"/>
      <c r="C233" s="528" t="s">
        <v>646</v>
      </c>
      <c r="D233" s="97">
        <v>536</v>
      </c>
      <c r="E233" s="97">
        <v>560</v>
      </c>
      <c r="F233" s="397" t="s">
        <v>624</v>
      </c>
      <c r="G233" s="62">
        <v>32518.739999999998</v>
      </c>
      <c r="H233" s="62">
        <v>7485.6650000000009</v>
      </c>
      <c r="I233" s="62">
        <f t="shared" ref="I233:I234" si="81">SUM(G233:H233)</f>
        <v>40004.404999999999</v>
      </c>
      <c r="J233" s="62">
        <f t="shared" ref="J233:J238" si="82">G233*E233</f>
        <v>18210494.399999999</v>
      </c>
      <c r="K233" s="62">
        <f t="shared" ref="K233:K238" si="83">H233*E233</f>
        <v>4191972.4000000004</v>
      </c>
      <c r="L233" s="255">
        <f t="shared" ref="L233:L238" si="84">I233*E233</f>
        <v>22402466.800000001</v>
      </c>
      <c r="M233" s="550"/>
      <c r="N233" s="550"/>
      <c r="O233" s="550" t="e">
        <f>#REF!+M233+N233</f>
        <v>#REF!</v>
      </c>
      <c r="P233" s="550">
        <v>0.36</v>
      </c>
      <c r="Q233" s="554">
        <v>0.39</v>
      </c>
      <c r="R233" s="554">
        <f t="shared" si="55"/>
        <v>0.75</v>
      </c>
      <c r="S233" s="550"/>
      <c r="T233" s="550"/>
      <c r="U233" s="550">
        <v>0</v>
      </c>
    </row>
    <row r="234" spans="1:21" s="399" customFormat="1" outlineLevel="1">
      <c r="A234" s="395"/>
      <c r="B234" s="395"/>
      <c r="C234" s="400" t="s">
        <v>716</v>
      </c>
      <c r="D234" s="97">
        <v>96</v>
      </c>
      <c r="E234" s="97">
        <v>120</v>
      </c>
      <c r="F234" s="397" t="s">
        <v>624</v>
      </c>
      <c r="G234" s="62">
        <v>22980.09</v>
      </c>
      <c r="H234" s="62">
        <v>5743.9305000000022</v>
      </c>
      <c r="I234" s="62">
        <f t="shared" si="81"/>
        <v>28724.020500000002</v>
      </c>
      <c r="J234" s="62">
        <f t="shared" si="82"/>
        <v>2757610.8</v>
      </c>
      <c r="K234" s="62">
        <f t="shared" si="83"/>
        <v>689271.66000000027</v>
      </c>
      <c r="L234" s="255">
        <f t="shared" si="84"/>
        <v>3446882.4600000004</v>
      </c>
      <c r="M234" s="550"/>
      <c r="N234" s="550"/>
      <c r="O234" s="550" t="e">
        <f>#REF!+M234+N234</f>
        <v>#REF!</v>
      </c>
      <c r="P234" s="550">
        <v>0.36</v>
      </c>
      <c r="Q234" s="554">
        <v>0.39</v>
      </c>
      <c r="R234" s="554">
        <f t="shared" si="55"/>
        <v>0.75</v>
      </c>
      <c r="S234" s="550"/>
      <c r="T234" s="550"/>
      <c r="U234" s="550">
        <v>0</v>
      </c>
    </row>
    <row r="235" spans="1:21" s="399" customFormat="1" outlineLevel="1">
      <c r="A235" s="395"/>
      <c r="B235" s="395"/>
      <c r="C235" s="526" t="s">
        <v>928</v>
      </c>
      <c r="D235" s="97">
        <v>277</v>
      </c>
      <c r="E235" s="97">
        <v>398.20000000000005</v>
      </c>
      <c r="F235" s="397" t="s">
        <v>624</v>
      </c>
      <c r="G235" s="62">
        <v>8773.9726027397246</v>
      </c>
      <c r="H235" s="62">
        <v>14594.016411764707</v>
      </c>
      <c r="I235" s="62">
        <f t="shared" ref="I235" si="85">SUM(G235:H235)</f>
        <v>23367.989014504434</v>
      </c>
      <c r="J235" s="62">
        <f t="shared" si="82"/>
        <v>3493795.8904109588</v>
      </c>
      <c r="K235" s="62">
        <f t="shared" si="83"/>
        <v>5811337.3351647072</v>
      </c>
      <c r="L235" s="255">
        <f t="shared" si="84"/>
        <v>9305133.2255756669</v>
      </c>
      <c r="M235" s="550"/>
      <c r="N235" s="550"/>
      <c r="O235" s="550" t="e">
        <f>#REF!+M235+N235</f>
        <v>#REF!</v>
      </c>
      <c r="P235" s="550"/>
      <c r="Q235" s="550"/>
      <c r="R235" s="550">
        <f t="shared" si="55"/>
        <v>0</v>
      </c>
      <c r="S235" s="550"/>
      <c r="T235" s="550"/>
      <c r="U235" s="550">
        <v>0</v>
      </c>
    </row>
    <row r="236" spans="1:21" s="399" customFormat="1" ht="19.5" customHeight="1" outlineLevel="1">
      <c r="A236" s="395"/>
      <c r="B236" s="395"/>
      <c r="C236" s="526" t="s">
        <v>928</v>
      </c>
      <c r="D236" s="97">
        <v>88</v>
      </c>
      <c r="E236" s="97">
        <v>0</v>
      </c>
      <c r="F236" s="397" t="s">
        <v>624</v>
      </c>
      <c r="G236" s="62">
        <v>8773.9726027397246</v>
      </c>
      <c r="H236" s="62">
        <v>14594.016411764707</v>
      </c>
      <c r="I236" s="62">
        <f t="shared" ref="I236:I238" si="86">SUM(G236:H236)</f>
        <v>23367.989014504434</v>
      </c>
      <c r="J236" s="62">
        <f t="shared" si="82"/>
        <v>0</v>
      </c>
      <c r="K236" s="62">
        <f t="shared" si="83"/>
        <v>0</v>
      </c>
      <c r="L236" s="255">
        <f t="shared" si="84"/>
        <v>0</v>
      </c>
      <c r="M236" s="550"/>
      <c r="N236" s="550"/>
      <c r="O236" s="550" t="e">
        <f>#REF!+M236+N236</f>
        <v>#REF!</v>
      </c>
      <c r="P236" s="550"/>
      <c r="Q236" s="550"/>
      <c r="R236" s="550">
        <f t="shared" si="55"/>
        <v>0</v>
      </c>
      <c r="S236" s="550"/>
      <c r="T236" s="550"/>
      <c r="U236" s="550">
        <v>0</v>
      </c>
    </row>
    <row r="237" spans="1:21" s="11" customFormat="1" ht="19.5" customHeight="1" outlineLevel="1">
      <c r="A237" s="192"/>
      <c r="B237" s="192"/>
      <c r="C237" s="386" t="s">
        <v>1183</v>
      </c>
      <c r="D237" s="194">
        <v>57</v>
      </c>
      <c r="E237" s="97">
        <v>55.000000000000007</v>
      </c>
      <c r="F237" s="195" t="s">
        <v>624</v>
      </c>
      <c r="G237" s="199">
        <v>3554.7229199999997</v>
      </c>
      <c r="H237" s="199">
        <v>5289.7058823529414</v>
      </c>
      <c r="I237" s="199">
        <f t="shared" si="86"/>
        <v>8844.4288023529407</v>
      </c>
      <c r="J237" s="199">
        <f t="shared" si="82"/>
        <v>195509.76060000001</v>
      </c>
      <c r="K237" s="199">
        <f t="shared" si="83"/>
        <v>290933.82352941181</v>
      </c>
      <c r="L237" s="265">
        <f t="shared" si="84"/>
        <v>486443.58412941179</v>
      </c>
      <c r="M237" s="554"/>
      <c r="N237" s="554"/>
      <c r="O237" s="554" t="e">
        <f>#REF!+M237+N237</f>
        <v>#REF!</v>
      </c>
      <c r="P237" s="554"/>
      <c r="Q237" s="554"/>
      <c r="R237" s="554">
        <f t="shared" si="55"/>
        <v>0</v>
      </c>
      <c r="S237" s="554"/>
      <c r="T237" s="554"/>
      <c r="U237" s="554">
        <v>0</v>
      </c>
    </row>
    <row r="238" spans="1:21" s="11" customFormat="1" ht="19.5" customHeight="1" outlineLevel="1">
      <c r="A238" s="192"/>
      <c r="B238" s="192"/>
      <c r="C238" s="193" t="s">
        <v>657</v>
      </c>
      <c r="D238" s="194">
        <v>1</v>
      </c>
      <c r="E238" s="194">
        <v>1</v>
      </c>
      <c r="F238" s="195" t="s">
        <v>619</v>
      </c>
      <c r="G238" s="199">
        <v>1377772.082550548</v>
      </c>
      <c r="H238" s="199">
        <v>413331.62476516439</v>
      </c>
      <c r="I238" s="199">
        <f t="shared" si="86"/>
        <v>1791103.7073157125</v>
      </c>
      <c r="J238" s="199">
        <f t="shared" si="82"/>
        <v>1377772.082550548</v>
      </c>
      <c r="K238" s="199">
        <f t="shared" si="83"/>
        <v>413331.62476516439</v>
      </c>
      <c r="L238" s="265">
        <f t="shared" si="84"/>
        <v>1791103.7073157125</v>
      </c>
      <c r="M238" s="554"/>
      <c r="N238" s="554"/>
      <c r="O238" s="554" t="e">
        <f>#REF!+M238+N238</f>
        <v>#REF!</v>
      </c>
      <c r="P238" s="554"/>
      <c r="Q238" s="554"/>
      <c r="R238" s="554">
        <f t="shared" si="55"/>
        <v>0</v>
      </c>
      <c r="S238" s="554"/>
      <c r="T238" s="554"/>
      <c r="U238" s="554">
        <v>0</v>
      </c>
    </row>
    <row r="239" spans="1:21" s="11" customFormat="1" outlineLevel="1">
      <c r="A239" s="192"/>
      <c r="B239" s="192"/>
      <c r="C239" s="193"/>
      <c r="D239" s="194"/>
      <c r="E239" s="194"/>
      <c r="F239" s="195"/>
      <c r="G239" s="199"/>
      <c r="H239" s="199"/>
      <c r="I239" s="199"/>
      <c r="J239" s="199"/>
      <c r="K239" s="199"/>
      <c r="L239" s="265"/>
      <c r="M239" s="554"/>
      <c r="N239" s="554"/>
      <c r="O239" s="554" t="e">
        <f>#REF!+M239+N239</f>
        <v>#REF!</v>
      </c>
      <c r="P239" s="554"/>
      <c r="Q239" s="554"/>
      <c r="R239" s="554">
        <f t="shared" si="55"/>
        <v>0</v>
      </c>
      <c r="S239" s="554"/>
      <c r="T239" s="554"/>
      <c r="U239" s="554">
        <v>0</v>
      </c>
    </row>
    <row r="240" spans="1:21" s="363" customFormat="1" outlineLevel="1">
      <c r="A240" s="172" t="s">
        <v>157</v>
      </c>
      <c r="B240" s="172"/>
      <c r="C240" s="189" t="s">
        <v>158</v>
      </c>
      <c r="D240" s="190">
        <v>1</v>
      </c>
      <c r="E240" s="190">
        <v>1</v>
      </c>
      <c r="F240" s="191" t="s">
        <v>10</v>
      </c>
      <c r="G240" s="174"/>
      <c r="H240" s="174"/>
      <c r="I240" s="174"/>
      <c r="J240" s="174">
        <f>SUBTOTAL(9,J241:J280)</f>
        <v>365728225.59109569</v>
      </c>
      <c r="K240" s="174">
        <f>SUBTOTAL(9,K241:K280)</f>
        <v>45073708.113944173</v>
      </c>
      <c r="L240" s="843">
        <f>SUBTOTAL(9,L241:L280)</f>
        <v>410801933.70503998</v>
      </c>
      <c r="M240" s="558"/>
      <c r="N240" s="558"/>
      <c r="O240" s="558" t="e">
        <f>#REF!+M240+N240</f>
        <v>#REF!</v>
      </c>
      <c r="P240" s="558"/>
      <c r="Q240" s="558"/>
      <c r="R240" s="558">
        <f t="shared" si="55"/>
        <v>0</v>
      </c>
      <c r="S240" s="558"/>
      <c r="T240" s="558"/>
      <c r="U240" s="558">
        <v>0</v>
      </c>
    </row>
    <row r="241" spans="1:21" outlineLevel="1">
      <c r="A241" s="137"/>
      <c r="B241" s="137"/>
      <c r="C241" s="189" t="s">
        <v>1591</v>
      </c>
      <c r="D241" s="97"/>
      <c r="E241" s="97"/>
      <c r="F241" s="139"/>
      <c r="G241" s="71"/>
      <c r="H241" s="71"/>
      <c r="I241" s="71"/>
      <c r="J241" s="77">
        <f t="shared" ref="J241:K241" si="87">SUBTOTAL(9,J242:J257)</f>
        <v>184238087</v>
      </c>
      <c r="K241" s="77">
        <f t="shared" si="87"/>
        <v>23645406.873651199</v>
      </c>
      <c r="L241" s="254">
        <f>SUBTOTAL(9,L242:L257)</f>
        <v>207883493.87365121</v>
      </c>
      <c r="M241" s="556"/>
      <c r="N241" s="556"/>
      <c r="O241" s="556" t="e">
        <f>#REF!+M241+N241</f>
        <v>#REF!</v>
      </c>
      <c r="P241" s="556"/>
      <c r="Q241" s="556"/>
      <c r="R241" s="556">
        <f t="shared" si="55"/>
        <v>0</v>
      </c>
      <c r="S241" s="556"/>
      <c r="T241" s="556"/>
      <c r="U241" s="556">
        <v>0</v>
      </c>
    </row>
    <row r="242" spans="1:21" outlineLevel="1">
      <c r="A242" s="137"/>
      <c r="B242" s="137"/>
      <c r="C242" s="138" t="s">
        <v>677</v>
      </c>
      <c r="D242" s="97">
        <v>0</v>
      </c>
      <c r="E242" s="97">
        <v>0</v>
      </c>
      <c r="F242" s="139" t="s">
        <v>624</v>
      </c>
      <c r="G242" s="199">
        <v>1443780</v>
      </c>
      <c r="H242" s="199">
        <v>81001.384755200008</v>
      </c>
      <c r="I242" s="71">
        <f t="shared" ref="I242:I253" si="88">SUM(G242:H242)</f>
        <v>1524781.3847552</v>
      </c>
      <c r="J242" s="71">
        <f t="shared" ref="J242:J255" si="89">G242*E242</f>
        <v>0</v>
      </c>
      <c r="K242" s="71">
        <f t="shared" ref="K242:K255" si="90">H242*E242</f>
        <v>0</v>
      </c>
      <c r="L242" s="257">
        <f t="shared" ref="L242:L255" si="91">I242*E242</f>
        <v>0</v>
      </c>
      <c r="M242" s="552"/>
      <c r="N242" s="552"/>
      <c r="O242" s="552" t="e">
        <f>#REF!+M242+N242</f>
        <v>#REF!</v>
      </c>
      <c r="P242" s="552"/>
      <c r="Q242" s="552"/>
      <c r="R242" s="552">
        <f t="shared" si="55"/>
        <v>0</v>
      </c>
      <c r="S242" s="552"/>
      <c r="T242" s="552"/>
      <c r="U242" s="552">
        <v>0</v>
      </c>
    </row>
    <row r="243" spans="1:21" outlineLevel="1">
      <c r="A243" s="137"/>
      <c r="B243" s="137"/>
      <c r="C243" s="138" t="s">
        <v>678</v>
      </c>
      <c r="D243" s="97">
        <v>0</v>
      </c>
      <c r="E243" s="97">
        <v>0</v>
      </c>
      <c r="F243" s="139" t="s">
        <v>624</v>
      </c>
      <c r="G243" s="199">
        <v>1009709.9999999999</v>
      </c>
      <c r="H243" s="199">
        <v>61078.452019199976</v>
      </c>
      <c r="I243" s="71">
        <f t="shared" si="88"/>
        <v>1070788.4520192</v>
      </c>
      <c r="J243" s="71">
        <f t="shared" si="89"/>
        <v>0</v>
      </c>
      <c r="K243" s="71">
        <f t="shared" si="90"/>
        <v>0</v>
      </c>
      <c r="L243" s="257">
        <f t="shared" si="91"/>
        <v>0</v>
      </c>
      <c r="M243" s="552"/>
      <c r="N243" s="552"/>
      <c r="O243" s="552" t="e">
        <f>#REF!+M243+N243</f>
        <v>#REF!</v>
      </c>
      <c r="P243" s="552"/>
      <c r="Q243" s="552"/>
      <c r="R243" s="552">
        <f t="shared" si="55"/>
        <v>0</v>
      </c>
      <c r="S243" s="552"/>
      <c r="T243" s="552"/>
      <c r="U243" s="552">
        <v>0</v>
      </c>
    </row>
    <row r="244" spans="1:21" outlineLevel="1">
      <c r="A244" s="137"/>
      <c r="B244" s="137"/>
      <c r="C244" s="138" t="s">
        <v>679</v>
      </c>
      <c r="D244" s="97">
        <v>10</v>
      </c>
      <c r="E244" s="97"/>
      <c r="F244" s="139" t="s">
        <v>624</v>
      </c>
      <c r="G244" s="199">
        <v>776880</v>
      </c>
      <c r="H244" s="199">
        <v>51045.865472000005</v>
      </c>
      <c r="I244" s="71">
        <f t="shared" si="88"/>
        <v>827925.86547199998</v>
      </c>
      <c r="J244" s="71">
        <f t="shared" si="89"/>
        <v>0</v>
      </c>
      <c r="K244" s="71">
        <f t="shared" si="90"/>
        <v>0</v>
      </c>
      <c r="L244" s="257">
        <f t="shared" si="91"/>
        <v>0</v>
      </c>
      <c r="M244" s="552"/>
      <c r="N244" s="552"/>
      <c r="O244" s="552" t="e">
        <f>#REF!+M244+N244</f>
        <v>#REF!</v>
      </c>
      <c r="P244" s="552"/>
      <c r="Q244" s="552"/>
      <c r="R244" s="552">
        <f t="shared" si="55"/>
        <v>0</v>
      </c>
      <c r="S244" s="552"/>
      <c r="T244" s="552"/>
      <c r="U244" s="552">
        <v>0</v>
      </c>
    </row>
    <row r="245" spans="1:21" s="11" customFormat="1" outlineLevel="1">
      <c r="A245" s="192"/>
      <c r="B245" s="192"/>
      <c r="C245" s="193" t="s">
        <v>718</v>
      </c>
      <c r="D245" s="194">
        <v>9</v>
      </c>
      <c r="E245" s="97"/>
      <c r="F245" s="195" t="s">
        <v>624</v>
      </c>
      <c r="G245" s="199">
        <v>1525680</v>
      </c>
      <c r="H245" s="199">
        <v>81001.384755200008</v>
      </c>
      <c r="I245" s="199">
        <f t="shared" si="88"/>
        <v>1606681.3847552</v>
      </c>
      <c r="J245" s="199">
        <f t="shared" si="89"/>
        <v>0</v>
      </c>
      <c r="K245" s="199">
        <f t="shared" si="90"/>
        <v>0</v>
      </c>
      <c r="L245" s="265">
        <f t="shared" si="91"/>
        <v>0</v>
      </c>
      <c r="M245" s="554"/>
      <c r="N245" s="554"/>
      <c r="O245" s="554" t="e">
        <f>#REF!+M245+N245</f>
        <v>#REF!</v>
      </c>
      <c r="P245" s="554"/>
      <c r="Q245" s="554"/>
      <c r="R245" s="554">
        <f t="shared" si="55"/>
        <v>0</v>
      </c>
      <c r="S245" s="554"/>
      <c r="T245" s="554"/>
      <c r="U245" s="554">
        <v>0</v>
      </c>
    </row>
    <row r="246" spans="1:21" s="11" customFormat="1" outlineLevel="1">
      <c r="A246" s="192"/>
      <c r="B246" s="192"/>
      <c r="C246" s="193" t="s">
        <v>719</v>
      </c>
      <c r="D246" s="194">
        <v>56</v>
      </c>
      <c r="E246" s="97">
        <v>66</v>
      </c>
      <c r="F246" s="195" t="s">
        <v>624</v>
      </c>
      <c r="G246" s="199">
        <v>826020</v>
      </c>
      <c r="H246" s="199">
        <v>68320</v>
      </c>
      <c r="I246" s="199">
        <f t="shared" si="88"/>
        <v>894340</v>
      </c>
      <c r="J246" s="199">
        <f t="shared" si="89"/>
        <v>54517320</v>
      </c>
      <c r="K246" s="199">
        <f t="shared" si="90"/>
        <v>4509120</v>
      </c>
      <c r="L246" s="265">
        <f t="shared" si="91"/>
        <v>59026440</v>
      </c>
      <c r="M246" s="554"/>
      <c r="N246" s="554"/>
      <c r="O246" s="554" t="e">
        <f>#REF!+M246+N246</f>
        <v>#REF!</v>
      </c>
      <c r="P246" s="554">
        <v>0.3</v>
      </c>
      <c r="Q246" s="550">
        <v>0.45</v>
      </c>
      <c r="R246" s="554">
        <f t="shared" si="55"/>
        <v>0.75</v>
      </c>
      <c r="S246" s="554">
        <v>0.25</v>
      </c>
      <c r="T246" s="554">
        <v>0.25</v>
      </c>
      <c r="U246" s="554">
        <v>0.25</v>
      </c>
    </row>
    <row r="247" spans="1:21" s="11" customFormat="1" outlineLevel="1">
      <c r="A247" s="192"/>
      <c r="B247" s="192"/>
      <c r="C247" s="193" t="s">
        <v>720</v>
      </c>
      <c r="D247" s="194">
        <v>0</v>
      </c>
      <c r="E247" s="97">
        <v>0</v>
      </c>
      <c r="F247" s="195" t="s">
        <v>624</v>
      </c>
      <c r="G247" s="199">
        <v>1091610</v>
      </c>
      <c r="H247" s="199">
        <v>61078.452019199976</v>
      </c>
      <c r="I247" s="199">
        <f t="shared" si="88"/>
        <v>1152688.4520192</v>
      </c>
      <c r="J247" s="199">
        <f t="shared" si="89"/>
        <v>0</v>
      </c>
      <c r="K247" s="199">
        <f t="shared" si="90"/>
        <v>0</v>
      </c>
      <c r="L247" s="265">
        <f t="shared" si="91"/>
        <v>0</v>
      </c>
      <c r="M247" s="554"/>
      <c r="N247" s="554"/>
      <c r="O247" s="554" t="e">
        <f>#REF!+M247+N247</f>
        <v>#REF!</v>
      </c>
      <c r="P247" s="554"/>
      <c r="Q247" s="554"/>
      <c r="R247" s="554">
        <f t="shared" si="55"/>
        <v>0</v>
      </c>
      <c r="S247" s="554"/>
      <c r="T247" s="554"/>
      <c r="U247" s="554">
        <v>0</v>
      </c>
    </row>
    <row r="248" spans="1:21" s="11" customFormat="1" outlineLevel="1">
      <c r="A248" s="192"/>
      <c r="B248" s="192"/>
      <c r="C248" s="193" t="s">
        <v>721</v>
      </c>
      <c r="D248" s="194">
        <v>83</v>
      </c>
      <c r="E248" s="97">
        <v>94.600000000000009</v>
      </c>
      <c r="F248" s="195" t="s">
        <v>624</v>
      </c>
      <c r="G248" s="199">
        <v>858780</v>
      </c>
      <c r="H248" s="199">
        <v>51045.865472000005</v>
      </c>
      <c r="I248" s="199">
        <f t="shared" si="88"/>
        <v>909825.86547199998</v>
      </c>
      <c r="J248" s="199">
        <f t="shared" si="89"/>
        <v>81240588</v>
      </c>
      <c r="K248" s="199">
        <f t="shared" si="90"/>
        <v>4828938.8736512009</v>
      </c>
      <c r="L248" s="265">
        <f t="shared" si="91"/>
        <v>86069526.873651206</v>
      </c>
      <c r="M248" s="554"/>
      <c r="N248" s="554"/>
      <c r="O248" s="554" t="e">
        <f>#REF!+M248+N248</f>
        <v>#REF!</v>
      </c>
      <c r="P248" s="554">
        <v>0.3</v>
      </c>
      <c r="Q248" s="550">
        <v>0.45</v>
      </c>
      <c r="R248" s="554">
        <f t="shared" ref="R248:R311" si="92">P248+Q248</f>
        <v>0.75</v>
      </c>
      <c r="S248" s="554">
        <v>0.25</v>
      </c>
      <c r="T248" s="554">
        <v>0.25</v>
      </c>
      <c r="U248" s="554">
        <v>0.25</v>
      </c>
    </row>
    <row r="249" spans="1:21" s="11" customFormat="1" outlineLevel="1">
      <c r="A249" s="192"/>
      <c r="B249" s="192"/>
      <c r="C249" s="193" t="s">
        <v>722</v>
      </c>
      <c r="D249" s="194">
        <v>66</v>
      </c>
      <c r="E249" s="97">
        <v>0</v>
      </c>
      <c r="F249" s="195" t="s">
        <v>624</v>
      </c>
      <c r="G249" s="199">
        <v>669240</v>
      </c>
      <c r="H249" s="199">
        <v>51045.865472000005</v>
      </c>
      <c r="I249" s="199">
        <f t="shared" si="88"/>
        <v>720285.86547199998</v>
      </c>
      <c r="J249" s="199">
        <f t="shared" si="89"/>
        <v>0</v>
      </c>
      <c r="K249" s="199">
        <f t="shared" si="90"/>
        <v>0</v>
      </c>
      <c r="L249" s="265">
        <f t="shared" si="91"/>
        <v>0</v>
      </c>
      <c r="M249" s="554"/>
      <c r="N249" s="554"/>
      <c r="O249" s="554" t="e">
        <f>#REF!+M249+N249</f>
        <v>#REF!</v>
      </c>
      <c r="P249" s="554"/>
      <c r="Q249" s="554"/>
      <c r="R249" s="554">
        <f t="shared" si="92"/>
        <v>0</v>
      </c>
      <c r="S249" s="554"/>
      <c r="T249" s="554"/>
      <c r="U249" s="554">
        <v>0</v>
      </c>
    </row>
    <row r="250" spans="1:21" s="11" customFormat="1" outlineLevel="1">
      <c r="A250" s="192"/>
      <c r="B250" s="192"/>
      <c r="C250" s="193" t="s">
        <v>723</v>
      </c>
      <c r="D250" s="194">
        <v>0</v>
      </c>
      <c r="E250" s="97">
        <v>0</v>
      </c>
      <c r="F250" s="195" t="s">
        <v>624</v>
      </c>
      <c r="G250" s="199">
        <v>1199250</v>
      </c>
      <c r="H250" s="199">
        <v>91952.000000000015</v>
      </c>
      <c r="I250" s="199">
        <f t="shared" si="88"/>
        <v>1291202</v>
      </c>
      <c r="J250" s="199">
        <f t="shared" si="89"/>
        <v>0</v>
      </c>
      <c r="K250" s="199">
        <f t="shared" si="90"/>
        <v>0</v>
      </c>
      <c r="L250" s="265">
        <f t="shared" si="91"/>
        <v>0</v>
      </c>
      <c r="M250" s="554"/>
      <c r="N250" s="554"/>
      <c r="O250" s="554" t="e">
        <f>#REF!+M250+N250</f>
        <v>#REF!</v>
      </c>
      <c r="P250" s="554"/>
      <c r="Q250" s="554"/>
      <c r="R250" s="554">
        <f t="shared" si="92"/>
        <v>0</v>
      </c>
      <c r="S250" s="554"/>
      <c r="T250" s="554"/>
      <c r="U250" s="554">
        <v>0</v>
      </c>
    </row>
    <row r="251" spans="1:21" s="11" customFormat="1" outlineLevel="1">
      <c r="A251" s="192"/>
      <c r="B251" s="192"/>
      <c r="C251" s="193" t="s">
        <v>724</v>
      </c>
      <c r="D251" s="194">
        <v>0</v>
      </c>
      <c r="E251" s="97">
        <v>0</v>
      </c>
      <c r="F251" s="195" t="s">
        <v>624</v>
      </c>
      <c r="G251" s="199">
        <v>1067040</v>
      </c>
      <c r="H251" s="199">
        <v>81001.384755200008</v>
      </c>
      <c r="I251" s="199">
        <f t="shared" si="88"/>
        <v>1148041.3847552</v>
      </c>
      <c r="J251" s="199">
        <f t="shared" si="89"/>
        <v>0</v>
      </c>
      <c r="K251" s="199">
        <f t="shared" si="90"/>
        <v>0</v>
      </c>
      <c r="L251" s="265">
        <f t="shared" si="91"/>
        <v>0</v>
      </c>
      <c r="M251" s="554"/>
      <c r="N251" s="554"/>
      <c r="O251" s="554" t="e">
        <f>#REF!+M251+N251</f>
        <v>#REF!</v>
      </c>
      <c r="P251" s="554"/>
      <c r="Q251" s="554"/>
      <c r="R251" s="554">
        <f t="shared" si="92"/>
        <v>0</v>
      </c>
      <c r="S251" s="554"/>
      <c r="T251" s="554"/>
      <c r="U251" s="554">
        <v>0</v>
      </c>
    </row>
    <row r="252" spans="1:21" s="11" customFormat="1" outlineLevel="1">
      <c r="A252" s="192"/>
      <c r="B252" s="192"/>
      <c r="C252" s="193" t="s">
        <v>725</v>
      </c>
      <c r="D252" s="194">
        <v>3</v>
      </c>
      <c r="E252" s="97">
        <v>3.3000000000000003</v>
      </c>
      <c r="F252" s="195" t="s">
        <v>624</v>
      </c>
      <c r="G252" s="199">
        <v>466830</v>
      </c>
      <c r="H252" s="199">
        <v>68320</v>
      </c>
      <c r="I252" s="199">
        <f t="shared" si="88"/>
        <v>535150</v>
      </c>
      <c r="J252" s="199">
        <f t="shared" si="89"/>
        <v>1540539.0000000002</v>
      </c>
      <c r="K252" s="199">
        <f t="shared" si="90"/>
        <v>225456.00000000003</v>
      </c>
      <c r="L252" s="265">
        <f t="shared" si="91"/>
        <v>1765995.0000000002</v>
      </c>
      <c r="M252" s="554"/>
      <c r="N252" s="554"/>
      <c r="O252" s="554" t="e">
        <f>#REF!+M252+N252</f>
        <v>#REF!</v>
      </c>
      <c r="P252" s="554">
        <v>0.3</v>
      </c>
      <c r="Q252" s="550">
        <v>0.45</v>
      </c>
      <c r="R252" s="554">
        <f t="shared" si="92"/>
        <v>0.75</v>
      </c>
      <c r="S252" s="554">
        <v>0.25</v>
      </c>
      <c r="T252" s="554">
        <v>0.25</v>
      </c>
      <c r="U252" s="554">
        <v>0.25</v>
      </c>
    </row>
    <row r="253" spans="1:21" outlineLevel="1">
      <c r="A253" s="137"/>
      <c r="B253" s="137"/>
      <c r="C253" s="138" t="s">
        <v>726</v>
      </c>
      <c r="D253" s="97">
        <v>0</v>
      </c>
      <c r="E253" s="97">
        <v>0</v>
      </c>
      <c r="F253" s="139" t="s">
        <v>624</v>
      </c>
      <c r="G253" s="199">
        <v>625950</v>
      </c>
      <c r="H253" s="199">
        <v>61078.452019199976</v>
      </c>
      <c r="I253" s="71">
        <f t="shared" si="88"/>
        <v>687028.45201919996</v>
      </c>
      <c r="J253" s="71">
        <f t="shared" si="89"/>
        <v>0</v>
      </c>
      <c r="K253" s="71">
        <f t="shared" si="90"/>
        <v>0</v>
      </c>
      <c r="L253" s="257">
        <f t="shared" si="91"/>
        <v>0</v>
      </c>
      <c r="M253" s="552"/>
      <c r="N253" s="552"/>
      <c r="O253" s="552" t="e">
        <f>#REF!+M253+N253</f>
        <v>#REF!</v>
      </c>
      <c r="P253" s="552"/>
      <c r="Q253" s="552"/>
      <c r="R253" s="552">
        <f t="shared" si="92"/>
        <v>0</v>
      </c>
      <c r="S253" s="552"/>
      <c r="T253" s="552"/>
      <c r="U253" s="552">
        <v>0</v>
      </c>
    </row>
    <row r="254" spans="1:21" outlineLevel="1">
      <c r="A254" s="137"/>
      <c r="B254" s="137"/>
      <c r="C254" s="138" t="s">
        <v>727</v>
      </c>
      <c r="D254" s="97">
        <v>0</v>
      </c>
      <c r="E254" s="97">
        <v>0</v>
      </c>
      <c r="F254" s="139" t="s">
        <v>624</v>
      </c>
      <c r="G254" s="199">
        <v>496079.99999999994</v>
      </c>
      <c r="H254" s="199">
        <v>51045.865472000005</v>
      </c>
      <c r="I254" s="71">
        <f t="shared" ref="I254:I255" si="93">SUM(G254:H254)</f>
        <v>547125.86547199998</v>
      </c>
      <c r="J254" s="71">
        <f t="shared" si="89"/>
        <v>0</v>
      </c>
      <c r="K254" s="71">
        <f t="shared" si="90"/>
        <v>0</v>
      </c>
      <c r="L254" s="257">
        <f t="shared" si="91"/>
        <v>0</v>
      </c>
      <c r="M254" s="552"/>
      <c r="N254" s="552"/>
      <c r="O254" s="552" t="e">
        <f>#REF!+M254+N254</f>
        <v>#REF!</v>
      </c>
      <c r="P254" s="552"/>
      <c r="Q254" s="552"/>
      <c r="R254" s="552">
        <f t="shared" si="92"/>
        <v>0</v>
      </c>
      <c r="S254" s="552"/>
      <c r="T254" s="552"/>
      <c r="U254" s="552">
        <v>0</v>
      </c>
    </row>
    <row r="255" spans="1:21" outlineLevel="1">
      <c r="A255" s="137"/>
      <c r="B255" s="137"/>
      <c r="C255" s="138" t="s">
        <v>690</v>
      </c>
      <c r="D255" s="97">
        <v>1</v>
      </c>
      <c r="E255" s="97">
        <v>1</v>
      </c>
      <c r="F255" s="139" t="s">
        <v>619</v>
      </c>
      <c r="G255" s="199">
        <v>46939640</v>
      </c>
      <c r="H255" s="199">
        <v>14081892</v>
      </c>
      <c r="I255" s="71">
        <f t="shared" si="93"/>
        <v>61021532</v>
      </c>
      <c r="J255" s="71">
        <f t="shared" si="89"/>
        <v>46939640</v>
      </c>
      <c r="K255" s="71">
        <f t="shared" si="90"/>
        <v>14081892</v>
      </c>
      <c r="L255" s="257">
        <f t="shared" si="91"/>
        <v>61021532</v>
      </c>
      <c r="M255" s="552"/>
      <c r="N255" s="552"/>
      <c r="O255" s="552" t="e">
        <f>#REF!+M255+N255</f>
        <v>#REF!</v>
      </c>
      <c r="P255" s="552">
        <v>0.3</v>
      </c>
      <c r="Q255" s="550">
        <v>0.45</v>
      </c>
      <c r="R255" s="554">
        <f t="shared" si="92"/>
        <v>0.75</v>
      </c>
      <c r="S255" s="552">
        <v>0.25</v>
      </c>
      <c r="T255" s="552">
        <v>0.25</v>
      </c>
      <c r="U255" s="552">
        <v>0.25</v>
      </c>
    </row>
    <row r="256" spans="1:21" s="11" customFormat="1" outlineLevel="1">
      <c r="A256" s="192"/>
      <c r="B256" s="192"/>
      <c r="C256" s="193"/>
      <c r="D256" s="97"/>
      <c r="E256" s="97"/>
      <c r="F256" s="195"/>
      <c r="G256" s="199"/>
      <c r="H256" s="199"/>
      <c r="I256" s="199"/>
      <c r="J256" s="199"/>
      <c r="K256" s="199"/>
      <c r="L256" s="265"/>
      <c r="M256" s="554"/>
      <c r="N256" s="554"/>
      <c r="O256" s="554" t="e">
        <f>#REF!+M256+N256</f>
        <v>#REF!</v>
      </c>
      <c r="P256" s="554"/>
      <c r="Q256" s="554"/>
      <c r="R256" s="554">
        <f t="shared" si="92"/>
        <v>0</v>
      </c>
      <c r="S256" s="554"/>
      <c r="T256" s="554"/>
      <c r="U256" s="554">
        <v>0</v>
      </c>
    </row>
    <row r="257" spans="1:21" outlineLevel="1">
      <c r="A257" s="137"/>
      <c r="B257" s="137"/>
      <c r="C257" s="138"/>
      <c r="D257" s="97"/>
      <c r="E257" s="97"/>
      <c r="F257" s="139"/>
      <c r="G257" s="71"/>
      <c r="H257" s="71"/>
      <c r="I257" s="71"/>
      <c r="J257" s="71"/>
      <c r="K257" s="71"/>
      <c r="L257" s="257"/>
      <c r="M257" s="552"/>
      <c r="N257" s="552"/>
      <c r="O257" s="552" t="e">
        <f>#REF!+M257+N257</f>
        <v>#REF!</v>
      </c>
      <c r="P257" s="552"/>
      <c r="Q257" s="552"/>
      <c r="R257" s="552">
        <f t="shared" si="92"/>
        <v>0</v>
      </c>
      <c r="S257" s="552"/>
      <c r="T257" s="552"/>
      <c r="U257" s="552">
        <v>0</v>
      </c>
    </row>
    <row r="258" spans="1:21" outlineLevel="1">
      <c r="A258" s="137"/>
      <c r="B258" s="137"/>
      <c r="C258" s="147" t="s">
        <v>695</v>
      </c>
      <c r="D258" s="97"/>
      <c r="E258" s="97"/>
      <c r="F258" s="139"/>
      <c r="G258" s="71"/>
      <c r="H258" s="71"/>
      <c r="I258" s="71"/>
      <c r="J258" s="77">
        <f>SUBTOTAL(9,J259:J266)</f>
        <v>0</v>
      </c>
      <c r="K258" s="77">
        <f t="shared" ref="K258:L258" si="94">SUBTOTAL(9,K259:K266)</f>
        <v>0</v>
      </c>
      <c r="L258" s="254">
        <f t="shared" si="94"/>
        <v>0</v>
      </c>
      <c r="M258" s="556"/>
      <c r="N258" s="556"/>
      <c r="O258" s="556" t="e">
        <f>#REF!+M258+N258</f>
        <v>#REF!</v>
      </c>
      <c r="P258" s="556"/>
      <c r="Q258" s="556"/>
      <c r="R258" s="556">
        <f t="shared" si="92"/>
        <v>0</v>
      </c>
      <c r="S258" s="556"/>
      <c r="T258" s="556"/>
      <c r="U258" s="556">
        <v>0</v>
      </c>
    </row>
    <row r="259" spans="1:21" outlineLevel="1">
      <c r="A259" s="137"/>
      <c r="B259" s="137"/>
      <c r="C259" s="138" t="s">
        <v>696</v>
      </c>
      <c r="D259" s="97">
        <v>0</v>
      </c>
      <c r="E259" s="97">
        <v>0</v>
      </c>
      <c r="F259" s="139" t="s">
        <v>660</v>
      </c>
      <c r="G259" s="199">
        <v>46800</v>
      </c>
      <c r="H259" s="199">
        <v>54500.000000000007</v>
      </c>
      <c r="I259" s="71">
        <f t="shared" ref="I259:I265" si="95">SUM(G259:H259)</f>
        <v>101300</v>
      </c>
      <c r="J259" s="71">
        <f t="shared" ref="J259:J265" si="96">G259*E259</f>
        <v>0</v>
      </c>
      <c r="K259" s="71">
        <f t="shared" ref="K259:K265" si="97">H259*E259</f>
        <v>0</v>
      </c>
      <c r="L259" s="257">
        <f t="shared" ref="L259:L265" si="98">I259*E259</f>
        <v>0</v>
      </c>
      <c r="M259" s="552"/>
      <c r="N259" s="552"/>
      <c r="O259" s="552" t="e">
        <f>#REF!+M259+N259</f>
        <v>#REF!</v>
      </c>
      <c r="P259" s="552"/>
      <c r="Q259" s="552"/>
      <c r="R259" s="552">
        <f t="shared" si="92"/>
        <v>0</v>
      </c>
      <c r="S259" s="552"/>
      <c r="T259" s="552"/>
      <c r="U259" s="552">
        <v>0</v>
      </c>
    </row>
    <row r="260" spans="1:21" outlineLevel="1">
      <c r="A260" s="137"/>
      <c r="B260" s="137"/>
      <c r="C260" s="138" t="s">
        <v>698</v>
      </c>
      <c r="D260" s="97">
        <v>0</v>
      </c>
      <c r="E260" s="97">
        <v>0</v>
      </c>
      <c r="F260" s="139" t="s">
        <v>660</v>
      </c>
      <c r="G260" s="199">
        <v>0</v>
      </c>
      <c r="H260" s="199">
        <v>54500.000000000007</v>
      </c>
      <c r="I260" s="71">
        <f t="shared" si="95"/>
        <v>54500.000000000007</v>
      </c>
      <c r="J260" s="71">
        <f t="shared" si="96"/>
        <v>0</v>
      </c>
      <c r="K260" s="71">
        <f t="shared" si="97"/>
        <v>0</v>
      </c>
      <c r="L260" s="257">
        <f t="shared" si="98"/>
        <v>0</v>
      </c>
      <c r="M260" s="552"/>
      <c r="N260" s="552"/>
      <c r="O260" s="552" t="e">
        <f>#REF!+M260+N260</f>
        <v>#REF!</v>
      </c>
      <c r="P260" s="552"/>
      <c r="Q260" s="552"/>
      <c r="R260" s="552">
        <f t="shared" si="92"/>
        <v>0</v>
      </c>
      <c r="S260" s="552"/>
      <c r="T260" s="552"/>
      <c r="U260" s="552">
        <v>0</v>
      </c>
    </row>
    <row r="261" spans="1:21" ht="21" customHeight="1" outlineLevel="1">
      <c r="A261" s="137"/>
      <c r="B261" s="137"/>
      <c r="C261" s="138" t="s">
        <v>700</v>
      </c>
      <c r="D261" s="97">
        <v>0</v>
      </c>
      <c r="E261" s="97">
        <v>0</v>
      </c>
      <c r="F261" s="139" t="s">
        <v>660</v>
      </c>
      <c r="G261" s="199">
        <v>124560</v>
      </c>
      <c r="H261" s="199">
        <v>54500.000000000007</v>
      </c>
      <c r="I261" s="71">
        <f t="shared" si="95"/>
        <v>179060</v>
      </c>
      <c r="J261" s="71">
        <f t="shared" si="96"/>
        <v>0</v>
      </c>
      <c r="K261" s="71">
        <f t="shared" si="97"/>
        <v>0</v>
      </c>
      <c r="L261" s="257">
        <f t="shared" si="98"/>
        <v>0</v>
      </c>
      <c r="M261" s="552"/>
      <c r="N261" s="552"/>
      <c r="O261" s="552" t="e">
        <f>#REF!+M261+N261</f>
        <v>#REF!</v>
      </c>
      <c r="P261" s="552"/>
      <c r="Q261" s="552"/>
      <c r="R261" s="552">
        <f t="shared" si="92"/>
        <v>0</v>
      </c>
      <c r="S261" s="552"/>
      <c r="T261" s="552"/>
      <c r="U261" s="552">
        <v>0</v>
      </c>
    </row>
    <row r="262" spans="1:21" ht="21" customHeight="1" outlineLevel="1">
      <c r="A262" s="137"/>
      <c r="B262" s="137"/>
      <c r="C262" s="138" t="s">
        <v>702</v>
      </c>
      <c r="D262" s="94">
        <v>0</v>
      </c>
      <c r="E262" s="94">
        <v>0</v>
      </c>
      <c r="F262" s="139" t="s">
        <v>660</v>
      </c>
      <c r="G262" s="199">
        <v>249120</v>
      </c>
      <c r="H262" s="199">
        <v>54500.000000000007</v>
      </c>
      <c r="I262" s="71">
        <f t="shared" si="95"/>
        <v>303620</v>
      </c>
      <c r="J262" s="71">
        <f t="shared" si="96"/>
        <v>0</v>
      </c>
      <c r="K262" s="71">
        <f t="shared" si="97"/>
        <v>0</v>
      </c>
      <c r="L262" s="257">
        <f t="shared" si="98"/>
        <v>0</v>
      </c>
      <c r="M262" s="552"/>
      <c r="N262" s="552"/>
      <c r="O262" s="552" t="e">
        <f>#REF!+M262+N262</f>
        <v>#REF!</v>
      </c>
      <c r="P262" s="552"/>
      <c r="Q262" s="552"/>
      <c r="R262" s="552">
        <f t="shared" si="92"/>
        <v>0</v>
      </c>
      <c r="S262" s="552"/>
      <c r="T262" s="552"/>
      <c r="U262" s="552">
        <v>0</v>
      </c>
    </row>
    <row r="263" spans="1:21" s="11" customFormat="1" outlineLevel="1">
      <c r="A263" s="192"/>
      <c r="B263" s="192"/>
      <c r="C263" s="193" t="s">
        <v>704</v>
      </c>
      <c r="D263" s="194">
        <v>0</v>
      </c>
      <c r="E263" s="194">
        <v>0</v>
      </c>
      <c r="F263" s="195" t="s">
        <v>660</v>
      </c>
      <c r="G263" s="199">
        <v>0</v>
      </c>
      <c r="H263" s="199">
        <v>381500</v>
      </c>
      <c r="I263" s="199">
        <f t="shared" si="95"/>
        <v>381500</v>
      </c>
      <c r="J263" s="199">
        <f t="shared" si="96"/>
        <v>0</v>
      </c>
      <c r="K263" s="199">
        <f t="shared" si="97"/>
        <v>0</v>
      </c>
      <c r="L263" s="265">
        <f t="shared" si="98"/>
        <v>0</v>
      </c>
      <c r="M263" s="554"/>
      <c r="N263" s="554"/>
      <c r="O263" s="554" t="e">
        <f>#REF!+M263+N263</f>
        <v>#REF!</v>
      </c>
      <c r="P263" s="554"/>
      <c r="Q263" s="554"/>
      <c r="R263" s="554">
        <f t="shared" si="92"/>
        <v>0</v>
      </c>
      <c r="S263" s="554"/>
      <c r="T263" s="554"/>
      <c r="U263" s="554">
        <v>0</v>
      </c>
    </row>
    <row r="264" spans="1:21" s="11" customFormat="1" outlineLevel="1">
      <c r="A264" s="192"/>
      <c r="B264" s="192"/>
      <c r="C264" s="193" t="s">
        <v>705</v>
      </c>
      <c r="D264" s="194">
        <v>0</v>
      </c>
      <c r="E264" s="194">
        <v>0</v>
      </c>
      <c r="F264" s="195" t="s">
        <v>660</v>
      </c>
      <c r="G264" s="199">
        <v>0</v>
      </c>
      <c r="H264" s="199">
        <v>381500</v>
      </c>
      <c r="I264" s="199">
        <f t="shared" si="95"/>
        <v>381500</v>
      </c>
      <c r="J264" s="199">
        <f t="shared" si="96"/>
        <v>0</v>
      </c>
      <c r="K264" s="199">
        <f t="shared" si="97"/>
        <v>0</v>
      </c>
      <c r="L264" s="265">
        <f t="shared" si="98"/>
        <v>0</v>
      </c>
      <c r="M264" s="554"/>
      <c r="N264" s="554"/>
      <c r="O264" s="554" t="e">
        <f>#REF!+M264+N264</f>
        <v>#REF!</v>
      </c>
      <c r="P264" s="554"/>
      <c r="Q264" s="554"/>
      <c r="R264" s="554">
        <f t="shared" si="92"/>
        <v>0</v>
      </c>
      <c r="S264" s="554"/>
      <c r="T264" s="554"/>
      <c r="U264" s="554">
        <v>0</v>
      </c>
    </row>
    <row r="265" spans="1:21" s="399" customFormat="1" outlineLevel="1">
      <c r="A265" s="395"/>
      <c r="B265" s="395"/>
      <c r="C265" s="400" t="s">
        <v>657</v>
      </c>
      <c r="D265" s="97">
        <v>1</v>
      </c>
      <c r="E265" s="97"/>
      <c r="F265" s="397" t="s">
        <v>619</v>
      </c>
      <c r="G265" s="62">
        <v>0</v>
      </c>
      <c r="H265" s="62">
        <v>0</v>
      </c>
      <c r="I265" s="62">
        <f t="shared" si="95"/>
        <v>0</v>
      </c>
      <c r="J265" s="62">
        <f t="shared" si="96"/>
        <v>0</v>
      </c>
      <c r="K265" s="62">
        <f t="shared" si="97"/>
        <v>0</v>
      </c>
      <c r="L265" s="255">
        <f t="shared" si="98"/>
        <v>0</v>
      </c>
      <c r="M265" s="550"/>
      <c r="N265" s="550"/>
      <c r="O265" s="550" t="e">
        <f>#REF!+M265+N265</f>
        <v>#REF!</v>
      </c>
      <c r="P265" s="550"/>
      <c r="Q265" s="550"/>
      <c r="R265" s="550">
        <f t="shared" si="92"/>
        <v>0</v>
      </c>
      <c r="S265" s="550"/>
      <c r="T265" s="550"/>
      <c r="U265" s="550">
        <v>0</v>
      </c>
    </row>
    <row r="266" spans="1:21" outlineLevel="1">
      <c r="A266" s="137"/>
      <c r="B266" s="137"/>
      <c r="C266" s="138"/>
      <c r="D266" s="97"/>
      <c r="E266" s="97"/>
      <c r="F266" s="139"/>
      <c r="G266" s="62"/>
      <c r="H266" s="62"/>
      <c r="I266" s="62"/>
      <c r="J266" s="62"/>
      <c r="K266" s="62"/>
      <c r="L266" s="257"/>
      <c r="M266" s="552"/>
      <c r="N266" s="552"/>
      <c r="O266" s="552" t="e">
        <f>#REF!+M266+N266</f>
        <v>#REF!</v>
      </c>
      <c r="P266" s="552"/>
      <c r="Q266" s="552"/>
      <c r="R266" s="552">
        <f t="shared" si="92"/>
        <v>0</v>
      </c>
      <c r="S266" s="552"/>
      <c r="T266" s="552"/>
      <c r="U266" s="552">
        <v>0</v>
      </c>
    </row>
    <row r="267" spans="1:21" outlineLevel="1">
      <c r="A267" s="137"/>
      <c r="B267" s="137"/>
      <c r="C267" s="147" t="s">
        <v>706</v>
      </c>
      <c r="D267" s="97"/>
      <c r="E267" s="97"/>
      <c r="F267" s="139"/>
      <c r="G267" s="62"/>
      <c r="H267" s="62"/>
      <c r="I267" s="62"/>
      <c r="J267" s="77">
        <f>SUBTOTAL(9,J268:J272)</f>
        <v>147378000.00000003</v>
      </c>
      <c r="K267" s="77">
        <f t="shared" ref="K267:L267" si="99">SUBTOTAL(9,K268:K272)</f>
        <v>7630000.0000000009</v>
      </c>
      <c r="L267" s="254">
        <f t="shared" si="99"/>
        <v>155008000.00000003</v>
      </c>
      <c r="M267" s="556"/>
      <c r="N267" s="556"/>
      <c r="O267" s="556" t="e">
        <f>#REF!+M267+N267</f>
        <v>#REF!</v>
      </c>
      <c r="P267" s="556"/>
      <c r="Q267" s="556"/>
      <c r="R267" s="556">
        <f t="shared" si="92"/>
        <v>0</v>
      </c>
      <c r="S267" s="556"/>
      <c r="T267" s="556"/>
      <c r="U267" s="556">
        <v>0</v>
      </c>
    </row>
    <row r="268" spans="1:21" outlineLevel="1">
      <c r="A268" s="137"/>
      <c r="B268" s="137"/>
      <c r="C268" s="138" t="s">
        <v>728</v>
      </c>
      <c r="D268" s="97">
        <v>35</v>
      </c>
      <c r="E268" s="97">
        <v>35</v>
      </c>
      <c r="F268" s="139" t="s">
        <v>660</v>
      </c>
      <c r="G268" s="199">
        <v>4100800.0000000005</v>
      </c>
      <c r="H268" s="199">
        <v>196000.00000000003</v>
      </c>
      <c r="I268" s="62">
        <f t="shared" ref="I268:I271" si="100">SUM(G268:H268)</f>
        <v>4296800.0000000009</v>
      </c>
      <c r="J268" s="62">
        <f>G268*E268</f>
        <v>143528000.00000003</v>
      </c>
      <c r="K268" s="62">
        <f>H268*E268</f>
        <v>6860000.0000000009</v>
      </c>
      <c r="L268" s="257">
        <f>I268*E268</f>
        <v>150388000.00000003</v>
      </c>
      <c r="M268" s="552"/>
      <c r="N268" s="552"/>
      <c r="O268" s="552" t="e">
        <f>#REF!+M268+N268</f>
        <v>#REF!</v>
      </c>
      <c r="P268" s="552"/>
      <c r="Q268" s="552"/>
      <c r="R268" s="552">
        <f t="shared" si="92"/>
        <v>0</v>
      </c>
      <c r="S268" s="552"/>
      <c r="T268" s="552"/>
      <c r="U268" s="552">
        <v>0</v>
      </c>
    </row>
    <row r="269" spans="1:21" outlineLevel="1">
      <c r="A269" s="137"/>
      <c r="B269" s="137"/>
      <c r="C269" s="138" t="s">
        <v>709</v>
      </c>
      <c r="D269" s="97">
        <v>0</v>
      </c>
      <c r="E269" s="97">
        <v>0</v>
      </c>
      <c r="F269" s="139" t="s">
        <v>660</v>
      </c>
      <c r="G269" s="62">
        <v>1607100.0000000002</v>
      </c>
      <c r="H269" s="62">
        <v>63504.000000000007</v>
      </c>
      <c r="I269" s="62">
        <f t="shared" si="100"/>
        <v>1670604.0000000002</v>
      </c>
      <c r="J269" s="62">
        <f>G269*E269</f>
        <v>0</v>
      </c>
      <c r="K269" s="62">
        <f>H269*E269</f>
        <v>0</v>
      </c>
      <c r="L269" s="257">
        <f>I269*E269</f>
        <v>0</v>
      </c>
      <c r="M269" s="552"/>
      <c r="N269" s="552"/>
      <c r="O269" s="552" t="e">
        <f>#REF!+M269+N269</f>
        <v>#REF!</v>
      </c>
      <c r="P269" s="552"/>
      <c r="Q269" s="552"/>
      <c r="R269" s="552">
        <f t="shared" si="92"/>
        <v>0</v>
      </c>
      <c r="S269" s="552"/>
      <c r="T269" s="552"/>
      <c r="U269" s="552">
        <v>0</v>
      </c>
    </row>
    <row r="270" spans="1:21" outlineLevel="1">
      <c r="A270" s="137"/>
      <c r="B270" s="137"/>
      <c r="C270" s="138" t="s">
        <v>711</v>
      </c>
      <c r="D270" s="97">
        <v>0</v>
      </c>
      <c r="E270" s="97">
        <v>0</v>
      </c>
      <c r="F270" s="139" t="s">
        <v>660</v>
      </c>
      <c r="G270" s="62">
        <v>585200</v>
      </c>
      <c r="H270" s="62">
        <v>63504.000000000007</v>
      </c>
      <c r="I270" s="62">
        <f t="shared" si="100"/>
        <v>648704</v>
      </c>
      <c r="J270" s="62">
        <f>G270*E270</f>
        <v>0</v>
      </c>
      <c r="K270" s="62">
        <f>H270*E270</f>
        <v>0</v>
      </c>
      <c r="L270" s="257">
        <f>I270*E270</f>
        <v>0</v>
      </c>
      <c r="M270" s="552"/>
      <c r="N270" s="552"/>
      <c r="O270" s="552" t="e">
        <f>#REF!+M270+N270</f>
        <v>#REF!</v>
      </c>
      <c r="P270" s="552"/>
      <c r="Q270" s="552"/>
      <c r="R270" s="552">
        <f t="shared" si="92"/>
        <v>0</v>
      </c>
      <c r="S270" s="552"/>
      <c r="T270" s="552"/>
      <c r="U270" s="552">
        <v>0</v>
      </c>
    </row>
    <row r="271" spans="1:21" outlineLevel="1">
      <c r="A271" s="137"/>
      <c r="B271" s="137"/>
      <c r="C271" s="138" t="s">
        <v>657</v>
      </c>
      <c r="D271" s="97">
        <v>1</v>
      </c>
      <c r="E271" s="97">
        <v>1</v>
      </c>
      <c r="F271" s="139" t="s">
        <v>619</v>
      </c>
      <c r="G271" s="62">
        <v>3850000</v>
      </c>
      <c r="H271" s="62">
        <v>770000</v>
      </c>
      <c r="I271" s="62">
        <f t="shared" si="100"/>
        <v>4620000</v>
      </c>
      <c r="J271" s="62">
        <f>G271*E271</f>
        <v>3850000</v>
      </c>
      <c r="K271" s="62">
        <f>H271*E271</f>
        <v>770000</v>
      </c>
      <c r="L271" s="257">
        <f>I271*E271</f>
        <v>4620000</v>
      </c>
      <c r="M271" s="552"/>
      <c r="N271" s="552"/>
      <c r="O271" s="552" t="e">
        <f>#REF!+M271+N271</f>
        <v>#REF!</v>
      </c>
      <c r="P271" s="552"/>
      <c r="Q271" s="552"/>
      <c r="R271" s="552">
        <f t="shared" si="92"/>
        <v>0</v>
      </c>
      <c r="S271" s="552"/>
      <c r="T271" s="552"/>
      <c r="U271" s="552">
        <v>0</v>
      </c>
    </row>
    <row r="272" spans="1:21" outlineLevel="1">
      <c r="A272" s="137"/>
      <c r="B272" s="137"/>
      <c r="C272" s="138"/>
      <c r="D272" s="97"/>
      <c r="E272" s="97"/>
      <c r="F272" s="139"/>
      <c r="G272" s="62"/>
      <c r="H272" s="62"/>
      <c r="I272" s="62"/>
      <c r="J272" s="62"/>
      <c r="K272" s="62"/>
      <c r="L272" s="257"/>
      <c r="M272" s="552"/>
      <c r="N272" s="552"/>
      <c r="O272" s="552" t="e">
        <f>#REF!+M272+N272</f>
        <v>#REF!</v>
      </c>
      <c r="P272" s="552"/>
      <c r="Q272" s="552"/>
      <c r="R272" s="552">
        <f t="shared" si="92"/>
        <v>0</v>
      </c>
      <c r="S272" s="552"/>
      <c r="T272" s="552"/>
      <c r="U272" s="552">
        <v>0</v>
      </c>
    </row>
    <row r="273" spans="1:21" ht="19.5" customHeight="1" outlineLevel="1">
      <c r="A273" s="137"/>
      <c r="B273" s="137"/>
      <c r="C273" s="202" t="s">
        <v>730</v>
      </c>
      <c r="D273" s="97"/>
      <c r="E273" s="97"/>
      <c r="F273" s="139"/>
      <c r="G273" s="62"/>
      <c r="H273" s="62"/>
      <c r="I273" s="62"/>
      <c r="J273" s="77">
        <f>SUBTOTAL(9,J274:J280)</f>
        <v>34112138.591095753</v>
      </c>
      <c r="K273" s="77">
        <f t="shared" ref="K273:L273" si="101">SUBTOTAL(9,K274:K280)</f>
        <v>13798301.240292966</v>
      </c>
      <c r="L273" s="254">
        <f t="shared" si="101"/>
        <v>47910439.831388719</v>
      </c>
      <c r="M273" s="556"/>
      <c r="N273" s="556"/>
      <c r="O273" s="556" t="e">
        <f>#REF!+M273+N273</f>
        <v>#REF!</v>
      </c>
      <c r="P273" s="556"/>
      <c r="Q273" s="556"/>
      <c r="R273" s="556">
        <f t="shared" si="92"/>
        <v>0</v>
      </c>
      <c r="S273" s="556"/>
      <c r="T273" s="556"/>
      <c r="U273" s="556">
        <v>0</v>
      </c>
    </row>
    <row r="274" spans="1:21" s="11" customFormat="1" outlineLevel="1">
      <c r="A274" s="192"/>
      <c r="B274" s="192"/>
      <c r="C274" s="378" t="s">
        <v>646</v>
      </c>
      <c r="D274" s="194">
        <v>693</v>
      </c>
      <c r="E274" s="97">
        <v>805</v>
      </c>
      <c r="F274" s="195" t="s">
        <v>624</v>
      </c>
      <c r="G274" s="62">
        <v>32518.739999999998</v>
      </c>
      <c r="H274" s="62">
        <v>7485.6650000000009</v>
      </c>
      <c r="I274" s="62">
        <f t="shared" ref="I274:I275" si="102">SUM(G274:H274)</f>
        <v>40004.404999999999</v>
      </c>
      <c r="J274" s="199">
        <f t="shared" ref="J274:J279" si="103">G274*E274</f>
        <v>26177585.699999999</v>
      </c>
      <c r="K274" s="199">
        <f t="shared" ref="K274:K279" si="104">H274*E274</f>
        <v>6025960.3250000011</v>
      </c>
      <c r="L274" s="265">
        <f t="shared" ref="L274:L279" si="105">I274*E274</f>
        <v>32203546.024999999</v>
      </c>
      <c r="M274" s="554"/>
      <c r="N274" s="554"/>
      <c r="O274" s="554" t="e">
        <f>#REF!+M274+N274</f>
        <v>#REF!</v>
      </c>
      <c r="P274" s="554">
        <v>0.36</v>
      </c>
      <c r="Q274" s="554">
        <v>0.39</v>
      </c>
      <c r="R274" s="554">
        <f t="shared" si="92"/>
        <v>0.75</v>
      </c>
      <c r="S274" s="554"/>
      <c r="T274" s="554"/>
      <c r="U274" s="554">
        <v>0</v>
      </c>
    </row>
    <row r="275" spans="1:21" s="11" customFormat="1" outlineLevel="1">
      <c r="A275" s="192"/>
      <c r="B275" s="192"/>
      <c r="C275" s="193" t="s">
        <v>716</v>
      </c>
      <c r="D275" s="194">
        <v>96</v>
      </c>
      <c r="E275" s="97">
        <v>90</v>
      </c>
      <c r="F275" s="195" t="s">
        <v>624</v>
      </c>
      <c r="G275" s="62">
        <v>22980.09</v>
      </c>
      <c r="H275" s="62">
        <v>5743.9305000000022</v>
      </c>
      <c r="I275" s="62">
        <f t="shared" si="102"/>
        <v>28724.020500000002</v>
      </c>
      <c r="J275" s="199">
        <f t="shared" si="103"/>
        <v>2068208.1</v>
      </c>
      <c r="K275" s="199">
        <f t="shared" si="104"/>
        <v>516953.74500000023</v>
      </c>
      <c r="L275" s="265">
        <f t="shared" si="105"/>
        <v>2585161.8450000002</v>
      </c>
      <c r="M275" s="554"/>
      <c r="N275" s="554"/>
      <c r="O275" s="554" t="e">
        <f>#REF!+M275+N275</f>
        <v>#REF!</v>
      </c>
      <c r="P275" s="554">
        <v>0.36</v>
      </c>
      <c r="Q275" s="554">
        <v>0.39</v>
      </c>
      <c r="R275" s="554">
        <f t="shared" si="92"/>
        <v>0.75</v>
      </c>
      <c r="S275" s="554"/>
      <c r="T275" s="554"/>
      <c r="U275" s="554">
        <v>0</v>
      </c>
    </row>
    <row r="276" spans="1:21" s="11" customFormat="1" outlineLevel="1">
      <c r="A276" s="192"/>
      <c r="B276" s="192"/>
      <c r="C276" s="386" t="s">
        <v>928</v>
      </c>
      <c r="D276" s="194">
        <v>277</v>
      </c>
      <c r="E276" s="97">
        <v>440.00000000000006</v>
      </c>
      <c r="F276" s="195" t="s">
        <v>624</v>
      </c>
      <c r="G276" s="62">
        <v>8773.9726027397246</v>
      </c>
      <c r="H276" s="62">
        <v>14594.016411764707</v>
      </c>
      <c r="I276" s="62">
        <f t="shared" ref="I276" si="106">SUM(G276:H276)</f>
        <v>23367.989014504434</v>
      </c>
      <c r="J276" s="199">
        <f t="shared" si="103"/>
        <v>3860547.9452054794</v>
      </c>
      <c r="K276" s="199">
        <f t="shared" si="104"/>
        <v>6421367.2211764725</v>
      </c>
      <c r="L276" s="265">
        <f t="shared" si="105"/>
        <v>10281915.166381951</v>
      </c>
      <c r="M276" s="554"/>
      <c r="N276" s="554"/>
      <c r="O276" s="554" t="e">
        <f>#REF!+M276+N276</f>
        <v>#REF!</v>
      </c>
      <c r="P276" s="554"/>
      <c r="Q276" s="554"/>
      <c r="R276" s="554">
        <f t="shared" si="92"/>
        <v>0</v>
      </c>
      <c r="S276" s="554"/>
      <c r="T276" s="554"/>
      <c r="U276" s="554">
        <v>0</v>
      </c>
    </row>
    <row r="277" spans="1:21" s="11" customFormat="1" ht="19.5" customHeight="1" outlineLevel="1">
      <c r="A277" s="192"/>
      <c r="B277" s="192"/>
      <c r="C277" s="386" t="s">
        <v>928</v>
      </c>
      <c r="D277" s="194">
        <v>88</v>
      </c>
      <c r="E277" s="97">
        <v>0</v>
      </c>
      <c r="F277" s="195" t="s">
        <v>624</v>
      </c>
      <c r="G277" s="199">
        <v>8773.9726027397246</v>
      </c>
      <c r="H277" s="199">
        <v>14594.016411764707</v>
      </c>
      <c r="I277" s="199">
        <f t="shared" ref="I277:I279" si="107">SUM(G277:H277)</f>
        <v>23367.989014504434</v>
      </c>
      <c r="J277" s="199">
        <f t="shared" si="103"/>
        <v>0</v>
      </c>
      <c r="K277" s="199">
        <f t="shared" si="104"/>
        <v>0</v>
      </c>
      <c r="L277" s="265">
        <f t="shared" si="105"/>
        <v>0</v>
      </c>
      <c r="M277" s="554"/>
      <c r="N277" s="554"/>
      <c r="O277" s="554" t="e">
        <f>#REF!+M277+N277</f>
        <v>#REF!</v>
      </c>
      <c r="P277" s="554"/>
      <c r="Q277" s="554"/>
      <c r="R277" s="554">
        <f t="shared" si="92"/>
        <v>0</v>
      </c>
      <c r="S277" s="554"/>
      <c r="T277" s="554"/>
      <c r="U277" s="554">
        <v>0</v>
      </c>
    </row>
    <row r="278" spans="1:21" s="11" customFormat="1" ht="19.5" customHeight="1" outlineLevel="1">
      <c r="A278" s="192"/>
      <c r="B278" s="192"/>
      <c r="C278" s="386" t="s">
        <v>1183</v>
      </c>
      <c r="D278" s="194">
        <v>33</v>
      </c>
      <c r="E278" s="97">
        <v>55.000000000000007</v>
      </c>
      <c r="F278" s="195" t="s">
        <v>624</v>
      </c>
      <c r="G278" s="199">
        <v>3554.7229199999997</v>
      </c>
      <c r="H278" s="199">
        <v>5289.7058823529414</v>
      </c>
      <c r="I278" s="199">
        <f t="shared" si="107"/>
        <v>8844.4288023529407</v>
      </c>
      <c r="J278" s="199">
        <f t="shared" si="103"/>
        <v>195509.76060000001</v>
      </c>
      <c r="K278" s="199">
        <f t="shared" si="104"/>
        <v>290933.82352941181</v>
      </c>
      <c r="L278" s="265">
        <f t="shared" si="105"/>
        <v>486443.58412941179</v>
      </c>
      <c r="M278" s="554"/>
      <c r="N278" s="554"/>
      <c r="O278" s="554" t="e">
        <f>#REF!+M278+N278</f>
        <v>#REF!</v>
      </c>
      <c r="P278" s="554"/>
      <c r="Q278" s="554"/>
      <c r="R278" s="554">
        <f t="shared" si="92"/>
        <v>0</v>
      </c>
      <c r="S278" s="554"/>
      <c r="T278" s="554"/>
      <c r="U278" s="554">
        <v>0</v>
      </c>
    </row>
    <row r="279" spans="1:21" ht="19.5" customHeight="1" outlineLevel="1">
      <c r="A279" s="137"/>
      <c r="B279" s="137"/>
      <c r="C279" s="138" t="s">
        <v>657</v>
      </c>
      <c r="D279" s="97">
        <v>1</v>
      </c>
      <c r="E279" s="97">
        <v>1</v>
      </c>
      <c r="F279" s="139" t="s">
        <v>619</v>
      </c>
      <c r="G279" s="199">
        <v>1810287.0852902743</v>
      </c>
      <c r="H279" s="199">
        <v>543086.12558708224</v>
      </c>
      <c r="I279" s="62">
        <f t="shared" si="107"/>
        <v>2353373.2108773566</v>
      </c>
      <c r="J279" s="62">
        <f t="shared" si="103"/>
        <v>1810287.0852902743</v>
      </c>
      <c r="K279" s="71">
        <f t="shared" si="104"/>
        <v>543086.12558708224</v>
      </c>
      <c r="L279" s="257">
        <f t="shared" si="105"/>
        <v>2353373.2108773566</v>
      </c>
      <c r="M279" s="552"/>
      <c r="N279" s="552"/>
      <c r="O279" s="552" t="e">
        <f>#REF!+M279+N279</f>
        <v>#REF!</v>
      </c>
      <c r="P279" s="552"/>
      <c r="Q279" s="552"/>
      <c r="R279" s="552">
        <f t="shared" si="92"/>
        <v>0</v>
      </c>
      <c r="S279" s="552"/>
      <c r="T279" s="552"/>
      <c r="U279" s="552">
        <v>0</v>
      </c>
    </row>
    <row r="280" spans="1:21" outlineLevel="1">
      <c r="A280" s="137"/>
      <c r="B280" s="137"/>
      <c r="C280" s="138"/>
      <c r="D280" s="97"/>
      <c r="E280" s="97"/>
      <c r="F280" s="139"/>
      <c r="G280" s="62"/>
      <c r="H280" s="62"/>
      <c r="I280" s="62"/>
      <c r="J280" s="62"/>
      <c r="K280" s="71"/>
      <c r="L280" s="257"/>
      <c r="M280" s="552"/>
      <c r="N280" s="552"/>
      <c r="O280" s="552" t="e">
        <f>#REF!+M280+N280</f>
        <v>#REF!</v>
      </c>
      <c r="P280" s="552"/>
      <c r="Q280" s="552"/>
      <c r="R280" s="552">
        <f t="shared" si="92"/>
        <v>0</v>
      </c>
      <c r="S280" s="552"/>
      <c r="T280" s="552"/>
      <c r="U280" s="552">
        <v>0</v>
      </c>
    </row>
    <row r="281" spans="1:21" s="153" customFormat="1" outlineLevel="1">
      <c r="A281" s="146" t="s">
        <v>159</v>
      </c>
      <c r="B281" s="146"/>
      <c r="C281" s="147" t="s">
        <v>160</v>
      </c>
      <c r="D281" s="99">
        <v>1</v>
      </c>
      <c r="E281" s="99">
        <v>1</v>
      </c>
      <c r="F281" s="148" t="s">
        <v>10</v>
      </c>
      <c r="G281" s="82"/>
      <c r="H281" s="82"/>
      <c r="I281" s="82">
        <f t="shared" si="2"/>
        <v>0</v>
      </c>
      <c r="J281" s="82">
        <f>G281*E281</f>
        <v>0</v>
      </c>
      <c r="K281" s="77">
        <f>H281*E281</f>
        <v>0</v>
      </c>
      <c r="L281" s="254">
        <f>I281*E281</f>
        <v>0</v>
      </c>
      <c r="M281" s="556"/>
      <c r="N281" s="556"/>
      <c r="O281" s="556" t="e">
        <f>#REF!+M281+N281</f>
        <v>#REF!</v>
      </c>
      <c r="P281" s="556"/>
      <c r="Q281" s="556"/>
      <c r="R281" s="556">
        <f t="shared" si="92"/>
        <v>0</v>
      </c>
      <c r="S281" s="556"/>
      <c r="T281" s="556"/>
      <c r="U281" s="556">
        <v>0</v>
      </c>
    </row>
    <row r="282" spans="1:21" outlineLevel="1">
      <c r="A282" s="137"/>
      <c r="B282" s="137"/>
      <c r="C282" s="138"/>
      <c r="D282" s="97"/>
      <c r="E282" s="97"/>
      <c r="F282" s="139"/>
      <c r="G282" s="62"/>
      <c r="H282" s="62"/>
      <c r="I282" s="62"/>
      <c r="J282" s="62"/>
      <c r="K282" s="71"/>
      <c r="L282" s="257"/>
      <c r="M282" s="552"/>
      <c r="N282" s="552"/>
      <c r="O282" s="552" t="e">
        <f>#REF!+M282+N282</f>
        <v>#REF!</v>
      </c>
      <c r="P282" s="552"/>
      <c r="Q282" s="552"/>
      <c r="R282" s="552">
        <f t="shared" si="92"/>
        <v>0</v>
      </c>
      <c r="S282" s="552"/>
      <c r="T282" s="552"/>
      <c r="U282" s="552">
        <v>0</v>
      </c>
    </row>
    <row r="283" spans="1:21" outlineLevel="1">
      <c r="A283" s="137"/>
      <c r="B283" s="137"/>
      <c r="C283" s="138"/>
      <c r="D283" s="97"/>
      <c r="E283" s="97"/>
      <c r="F283" s="139"/>
      <c r="G283" s="62"/>
      <c r="H283" s="62"/>
      <c r="I283" s="62"/>
      <c r="J283" s="62"/>
      <c r="K283" s="71"/>
      <c r="L283" s="257"/>
      <c r="M283" s="552"/>
      <c r="N283" s="552"/>
      <c r="O283" s="552" t="e">
        <f>#REF!+M283+N283</f>
        <v>#REF!</v>
      </c>
      <c r="P283" s="552"/>
      <c r="Q283" s="552"/>
      <c r="R283" s="552">
        <f t="shared" si="92"/>
        <v>0</v>
      </c>
      <c r="S283" s="552"/>
      <c r="T283" s="552"/>
      <c r="U283" s="552">
        <v>0</v>
      </c>
    </row>
    <row r="284" spans="1:21" outlineLevel="1">
      <c r="A284" s="137"/>
      <c r="B284" s="137"/>
      <c r="C284" s="138"/>
      <c r="D284" s="97"/>
      <c r="E284" s="97"/>
      <c r="F284" s="139"/>
      <c r="G284" s="62"/>
      <c r="H284" s="62"/>
      <c r="I284" s="62"/>
      <c r="J284" s="62"/>
      <c r="K284" s="71"/>
      <c r="L284" s="257"/>
      <c r="M284" s="552"/>
      <c r="N284" s="552"/>
      <c r="O284" s="552" t="e">
        <f>#REF!+M284+N284</f>
        <v>#REF!</v>
      </c>
      <c r="P284" s="552"/>
      <c r="Q284" s="552"/>
      <c r="R284" s="552">
        <f t="shared" si="92"/>
        <v>0</v>
      </c>
      <c r="S284" s="552"/>
      <c r="T284" s="552"/>
      <c r="U284" s="552">
        <v>0</v>
      </c>
    </row>
    <row r="285" spans="1:21" s="153" customFormat="1" ht="15.75" customHeight="1" outlineLevel="1">
      <c r="A285" s="146" t="s">
        <v>162</v>
      </c>
      <c r="B285" s="146"/>
      <c r="C285" s="147" t="s">
        <v>163</v>
      </c>
      <c r="D285" s="99">
        <v>1</v>
      </c>
      <c r="E285" s="99">
        <v>1</v>
      </c>
      <c r="F285" s="148" t="s">
        <v>10</v>
      </c>
      <c r="G285" s="82"/>
      <c r="H285" s="82"/>
      <c r="I285" s="82"/>
      <c r="J285" s="82">
        <f>SUBTOTAL(9,J286:J286)</f>
        <v>0</v>
      </c>
      <c r="K285" s="77">
        <f>SUBTOTAL(9,K286:K286)</f>
        <v>0</v>
      </c>
      <c r="L285" s="254">
        <f>SUBTOTAL(9,L286:L286)</f>
        <v>0</v>
      </c>
      <c r="M285" s="556"/>
      <c r="N285" s="556"/>
      <c r="O285" s="556" t="e">
        <f>#REF!+M285+N285</f>
        <v>#REF!</v>
      </c>
      <c r="P285" s="556"/>
      <c r="Q285" s="556"/>
      <c r="R285" s="556">
        <f t="shared" si="92"/>
        <v>0</v>
      </c>
      <c r="S285" s="556"/>
      <c r="T285" s="556"/>
      <c r="U285" s="556">
        <v>0</v>
      </c>
    </row>
    <row r="286" spans="1:21" outlineLevel="1">
      <c r="A286" s="137"/>
      <c r="B286" s="137"/>
      <c r="C286" s="138"/>
      <c r="D286" s="97"/>
      <c r="E286" s="97"/>
      <c r="F286" s="139"/>
      <c r="G286" s="62"/>
      <c r="H286" s="62"/>
      <c r="I286" s="62"/>
      <c r="J286" s="62"/>
      <c r="K286" s="71"/>
      <c r="L286" s="257"/>
      <c r="M286" s="552"/>
      <c r="N286" s="552"/>
      <c r="O286" s="552" t="e">
        <f>#REF!+M286+N286</f>
        <v>#REF!</v>
      </c>
      <c r="P286" s="552"/>
      <c r="Q286" s="552"/>
      <c r="R286" s="552">
        <f t="shared" si="92"/>
        <v>0</v>
      </c>
      <c r="S286" s="552"/>
      <c r="T286" s="552"/>
      <c r="U286" s="552">
        <v>0</v>
      </c>
    </row>
    <row r="287" spans="1:21" s="153" customFormat="1" ht="13.5" customHeight="1" outlineLevel="1">
      <c r="A287" s="146" t="s">
        <v>164</v>
      </c>
      <c r="B287" s="146"/>
      <c r="C287" s="147" t="s">
        <v>165</v>
      </c>
      <c r="D287" s="99">
        <v>1</v>
      </c>
      <c r="E287" s="99">
        <v>1</v>
      </c>
      <c r="F287" s="148" t="s">
        <v>10</v>
      </c>
      <c r="G287" s="82"/>
      <c r="H287" s="82"/>
      <c r="I287" s="82"/>
      <c r="J287" s="82">
        <f t="shared" ref="J287:K287" si="108">SUBTOTAL(9,J288:J323)</f>
        <v>77923218.11027357</v>
      </c>
      <c r="K287" s="77">
        <f t="shared" si="108"/>
        <v>25617198.168373659</v>
      </c>
      <c r="L287" s="254">
        <f>SUBTOTAL(9,L288:L323)</f>
        <v>103540416.27864723</v>
      </c>
      <c r="M287" s="556"/>
      <c r="N287" s="556"/>
      <c r="O287" s="556" t="e">
        <f>#REF!+M287+N287</f>
        <v>#REF!</v>
      </c>
      <c r="P287" s="556"/>
      <c r="Q287" s="556"/>
      <c r="R287" s="556">
        <f t="shared" si="92"/>
        <v>0</v>
      </c>
      <c r="S287" s="556"/>
      <c r="T287" s="556"/>
      <c r="U287" s="556">
        <v>0</v>
      </c>
    </row>
    <row r="288" spans="1:21" outlineLevel="1">
      <c r="A288" s="137"/>
      <c r="B288" s="137"/>
      <c r="C288" s="147" t="s">
        <v>676</v>
      </c>
      <c r="D288" s="97"/>
      <c r="E288" s="97"/>
      <c r="F288" s="139"/>
      <c r="G288" s="62"/>
      <c r="H288" s="62"/>
      <c r="I288" s="62"/>
      <c r="J288" s="77">
        <f>SUBTOTAL(9,J289:J293)</f>
        <v>18834457.199999999</v>
      </c>
      <c r="K288" s="77">
        <f t="shared" ref="K288" si="109">SUBTOTAL(9,K289:K293)</f>
        <v>3323337.1600000006</v>
      </c>
      <c r="L288" s="254">
        <f>SUBTOTAL(9,L289:L293)</f>
        <v>22157794.359999999</v>
      </c>
      <c r="M288" s="556"/>
      <c r="N288" s="556"/>
      <c r="O288" s="556" t="e">
        <f>#REF!+M288+N288</f>
        <v>#REF!</v>
      </c>
      <c r="P288" s="556"/>
      <c r="Q288" s="556"/>
      <c r="R288" s="556">
        <f t="shared" si="92"/>
        <v>0</v>
      </c>
      <c r="S288" s="556"/>
      <c r="T288" s="556"/>
      <c r="U288" s="556">
        <v>0</v>
      </c>
    </row>
    <row r="289" spans="1:21" outlineLevel="1">
      <c r="A289" s="137"/>
      <c r="B289" s="137"/>
      <c r="C289" s="138" t="s">
        <v>731</v>
      </c>
      <c r="D289" s="97">
        <v>13</v>
      </c>
      <c r="E289" s="97">
        <v>13</v>
      </c>
      <c r="F289" s="139" t="s">
        <v>660</v>
      </c>
      <c r="G289" s="199">
        <v>516120.00000000006</v>
      </c>
      <c r="H289" s="199">
        <v>63504.000000000007</v>
      </c>
      <c r="I289" s="62">
        <f>SUM(G289:H289)</f>
        <v>579624.00000000012</v>
      </c>
      <c r="J289" s="62">
        <f>G289*E289</f>
        <v>6709560.0000000009</v>
      </c>
      <c r="K289" s="71">
        <f>H289*E289</f>
        <v>825552.00000000012</v>
      </c>
      <c r="L289" s="257">
        <f>I289*E289</f>
        <v>7535112.0000000019</v>
      </c>
      <c r="M289" s="552"/>
      <c r="N289" s="552"/>
      <c r="O289" s="552" t="e">
        <f>#REF!+M289+N289</f>
        <v>#REF!</v>
      </c>
      <c r="P289" s="552"/>
      <c r="Q289" s="552"/>
      <c r="R289" s="552">
        <f t="shared" si="92"/>
        <v>0</v>
      </c>
      <c r="S289" s="552"/>
      <c r="T289" s="552"/>
      <c r="U289" s="552">
        <v>0</v>
      </c>
    </row>
    <row r="290" spans="1:21" outlineLevel="1">
      <c r="A290" s="137"/>
      <c r="B290" s="137"/>
      <c r="C290" s="138" t="s">
        <v>733</v>
      </c>
      <c r="D290" s="97">
        <v>13</v>
      </c>
      <c r="E290" s="97">
        <v>13</v>
      </c>
      <c r="F290" s="139" t="s">
        <v>660</v>
      </c>
      <c r="G290" s="199">
        <v>566280</v>
      </c>
      <c r="H290" s="199">
        <v>63504.000000000007</v>
      </c>
      <c r="I290" s="62">
        <f t="shared" ref="I290:I292" si="110">SUM(G290:H290)</f>
        <v>629784</v>
      </c>
      <c r="J290" s="62">
        <f>G290*E290</f>
        <v>7361640</v>
      </c>
      <c r="K290" s="71">
        <f>H290*E290</f>
        <v>825552.00000000012</v>
      </c>
      <c r="L290" s="257">
        <f>I290*E290</f>
        <v>8187192</v>
      </c>
      <c r="M290" s="552"/>
      <c r="N290" s="552"/>
      <c r="O290" s="552" t="e">
        <f>#REF!+M290+N290</f>
        <v>#REF!</v>
      </c>
      <c r="P290" s="552"/>
      <c r="Q290" s="552"/>
      <c r="R290" s="552">
        <f t="shared" si="92"/>
        <v>0</v>
      </c>
      <c r="S290" s="552"/>
      <c r="T290" s="552"/>
      <c r="U290" s="552">
        <v>0</v>
      </c>
    </row>
    <row r="291" spans="1:21" outlineLevel="1">
      <c r="A291" s="137"/>
      <c r="B291" s="137"/>
      <c r="C291" s="138" t="s">
        <v>735</v>
      </c>
      <c r="D291" s="97">
        <v>26</v>
      </c>
      <c r="E291" s="97">
        <v>26</v>
      </c>
      <c r="F291" s="139" t="s">
        <v>660</v>
      </c>
      <c r="G291" s="199">
        <v>150480</v>
      </c>
      <c r="H291" s="199">
        <v>54500.000000000007</v>
      </c>
      <c r="I291" s="62">
        <f t="shared" si="110"/>
        <v>204980</v>
      </c>
      <c r="J291" s="62">
        <f>G291*E291</f>
        <v>3912480</v>
      </c>
      <c r="K291" s="71">
        <f>H291*E291</f>
        <v>1417000.0000000002</v>
      </c>
      <c r="L291" s="257">
        <f>I291*E291</f>
        <v>5329480</v>
      </c>
      <c r="M291" s="552"/>
      <c r="N291" s="552"/>
      <c r="O291" s="552" t="e">
        <f>#REF!+M291+N291</f>
        <v>#REF!</v>
      </c>
      <c r="P291" s="552"/>
      <c r="Q291" s="552"/>
      <c r="R291" s="552">
        <f t="shared" si="92"/>
        <v>0</v>
      </c>
      <c r="S291" s="552"/>
      <c r="T291" s="552"/>
      <c r="U291" s="552">
        <v>0</v>
      </c>
    </row>
    <row r="292" spans="1:21" outlineLevel="1">
      <c r="A292" s="137"/>
      <c r="B292" s="137"/>
      <c r="C292" s="138" t="s">
        <v>657</v>
      </c>
      <c r="D292" s="97">
        <v>1</v>
      </c>
      <c r="E292" s="97">
        <v>1</v>
      </c>
      <c r="F292" s="139" t="s">
        <v>660</v>
      </c>
      <c r="G292" s="199">
        <v>850777.2</v>
      </c>
      <c r="H292" s="199">
        <v>255233.15999999997</v>
      </c>
      <c r="I292" s="62">
        <f t="shared" si="110"/>
        <v>1106010.3599999999</v>
      </c>
      <c r="J292" s="62">
        <f>G292*E292</f>
        <v>850777.2</v>
      </c>
      <c r="K292" s="71">
        <f>H292*E292</f>
        <v>255233.15999999997</v>
      </c>
      <c r="L292" s="257">
        <f>I292*E292</f>
        <v>1106010.3599999999</v>
      </c>
      <c r="M292" s="552"/>
      <c r="N292" s="552"/>
      <c r="O292" s="552" t="e">
        <f>#REF!+M292+N292</f>
        <v>#REF!</v>
      </c>
      <c r="P292" s="552"/>
      <c r="Q292" s="552"/>
      <c r="R292" s="552">
        <f t="shared" si="92"/>
        <v>0</v>
      </c>
      <c r="S292" s="552"/>
      <c r="T292" s="552"/>
      <c r="U292" s="552">
        <v>0</v>
      </c>
    </row>
    <row r="293" spans="1:21" outlineLevel="1">
      <c r="A293" s="137"/>
      <c r="B293" s="137"/>
      <c r="C293" s="138"/>
      <c r="D293" s="94"/>
      <c r="E293" s="97"/>
      <c r="F293" s="139"/>
      <c r="G293" s="71"/>
      <c r="H293" s="71"/>
      <c r="I293" s="71"/>
      <c r="J293" s="71"/>
      <c r="K293" s="71"/>
      <c r="L293" s="257"/>
      <c r="M293" s="552"/>
      <c r="N293" s="552"/>
      <c r="O293" s="552" t="e">
        <f>#REF!+M293+N293</f>
        <v>#REF!</v>
      </c>
      <c r="P293" s="552"/>
      <c r="Q293" s="552"/>
      <c r="R293" s="552">
        <f t="shared" si="92"/>
        <v>0</v>
      </c>
      <c r="S293" s="552"/>
      <c r="T293" s="552"/>
      <c r="U293" s="552">
        <v>0</v>
      </c>
    </row>
    <row r="294" spans="1:21" ht="19.5" customHeight="1" outlineLevel="1">
      <c r="A294" s="137"/>
      <c r="B294" s="137"/>
      <c r="C294" s="202" t="s">
        <v>737</v>
      </c>
      <c r="D294" s="97"/>
      <c r="E294" s="97"/>
      <c r="F294" s="139"/>
      <c r="G294" s="62"/>
      <c r="H294" s="62"/>
      <c r="I294" s="62"/>
      <c r="J294" s="77">
        <f>SUBTOTAL(9,J295:J299)</f>
        <v>22294958.437671095</v>
      </c>
      <c r="K294" s="77">
        <f t="shared" ref="K294" si="111">SUBTOTAL(9,K295:K299)</f>
        <v>8918664.6671600081</v>
      </c>
      <c r="L294" s="254">
        <f>SUBTOTAL(9,L295:L299)</f>
        <v>31213623.104831103</v>
      </c>
      <c r="M294" s="556"/>
      <c r="N294" s="556"/>
      <c r="O294" s="556" t="e">
        <f>#REF!+M294+N294</f>
        <v>#REF!</v>
      </c>
      <c r="P294" s="556"/>
      <c r="Q294" s="556"/>
      <c r="R294" s="556">
        <f t="shared" si="92"/>
        <v>0</v>
      </c>
      <c r="S294" s="556"/>
      <c r="T294" s="556"/>
      <c r="U294" s="556">
        <v>0</v>
      </c>
    </row>
    <row r="295" spans="1:21" s="11" customFormat="1" outlineLevel="1">
      <c r="A295" s="192"/>
      <c r="B295" s="192"/>
      <c r="C295" s="193" t="s">
        <v>738</v>
      </c>
      <c r="D295" s="194">
        <v>619</v>
      </c>
      <c r="E295" s="97">
        <v>569</v>
      </c>
      <c r="F295" s="195" t="s">
        <v>624</v>
      </c>
      <c r="G295" s="199">
        <v>32518.739999999998</v>
      </c>
      <c r="H295" s="199">
        <v>7485.6650000000009</v>
      </c>
      <c r="I295" s="199">
        <f t="shared" ref="I295" si="112">SUM(G295:H295)</f>
        <v>40004.404999999999</v>
      </c>
      <c r="J295" s="199">
        <f>G295*E295</f>
        <v>18503163.059999999</v>
      </c>
      <c r="K295" s="199">
        <f>H295*E295</f>
        <v>4259343.3850000007</v>
      </c>
      <c r="L295" s="265">
        <f>I295*E295</f>
        <v>22762506.445</v>
      </c>
      <c r="M295" s="554"/>
      <c r="N295" s="554"/>
      <c r="O295" s="554" t="e">
        <f>#REF!+M295+N295</f>
        <v>#REF!</v>
      </c>
      <c r="P295" s="554">
        <v>0.36</v>
      </c>
      <c r="Q295" s="554"/>
      <c r="R295" s="554">
        <f t="shared" si="92"/>
        <v>0.36</v>
      </c>
      <c r="S295" s="554"/>
      <c r="T295" s="554"/>
      <c r="U295" s="554">
        <v>0</v>
      </c>
    </row>
    <row r="296" spans="1:21" s="11" customFormat="1" ht="19.5" customHeight="1" outlineLevel="1">
      <c r="A296" s="192"/>
      <c r="B296" s="192"/>
      <c r="C296" s="386" t="s">
        <v>928</v>
      </c>
      <c r="D296" s="194">
        <v>371</v>
      </c>
      <c r="E296" s="97">
        <v>275</v>
      </c>
      <c r="F296" s="195" t="s">
        <v>624</v>
      </c>
      <c r="G296" s="199">
        <v>8773.9726027397246</v>
      </c>
      <c r="H296" s="199">
        <v>14594.016411764707</v>
      </c>
      <c r="I296" s="199">
        <f t="shared" ref="I296:I298" si="113">SUM(G296:H296)</f>
        <v>23367.989014504434</v>
      </c>
      <c r="J296" s="199">
        <f>G296*E296</f>
        <v>2412842.4657534244</v>
      </c>
      <c r="K296" s="199">
        <f>H296*E296</f>
        <v>4013354.5132352947</v>
      </c>
      <c r="L296" s="265">
        <f>I296*E296</f>
        <v>6426196.9789887192</v>
      </c>
      <c r="M296" s="554"/>
      <c r="N296" s="554"/>
      <c r="O296" s="554" t="e">
        <f>#REF!+M296+N296</f>
        <v>#REF!</v>
      </c>
      <c r="P296" s="554"/>
      <c r="Q296" s="554"/>
      <c r="R296" s="554">
        <f t="shared" si="92"/>
        <v>0</v>
      </c>
      <c r="S296" s="554"/>
      <c r="T296" s="554"/>
      <c r="U296" s="554">
        <v>0</v>
      </c>
    </row>
    <row r="297" spans="1:21" s="11" customFormat="1" ht="19.5" customHeight="1" outlineLevel="1">
      <c r="A297" s="192"/>
      <c r="B297" s="192"/>
      <c r="C297" s="386" t="s">
        <v>1183</v>
      </c>
      <c r="D297" s="194">
        <v>74</v>
      </c>
      <c r="E297" s="97">
        <v>55.000000000000007</v>
      </c>
      <c r="F297" s="195" t="s">
        <v>624</v>
      </c>
      <c r="G297" s="199">
        <v>3554.7229199999997</v>
      </c>
      <c r="H297" s="199">
        <v>5289.7058823529414</v>
      </c>
      <c r="I297" s="199">
        <f t="shared" si="113"/>
        <v>8844.4288023529407</v>
      </c>
      <c r="J297" s="199">
        <f>G297*E297</f>
        <v>195509.76060000001</v>
      </c>
      <c r="K297" s="199">
        <f>H297*E297</f>
        <v>290933.82352941181</v>
      </c>
      <c r="L297" s="265">
        <f>I297*E297</f>
        <v>486443.58412941179</v>
      </c>
      <c r="M297" s="554"/>
      <c r="N297" s="554"/>
      <c r="O297" s="554" t="e">
        <f>#REF!+M297+N297</f>
        <v>#REF!</v>
      </c>
      <c r="P297" s="554"/>
      <c r="Q297" s="554"/>
      <c r="R297" s="554">
        <f t="shared" si="92"/>
        <v>0</v>
      </c>
      <c r="S297" s="554"/>
      <c r="T297" s="554"/>
      <c r="U297" s="554">
        <v>0</v>
      </c>
    </row>
    <row r="298" spans="1:21" s="11" customFormat="1" ht="19.5" customHeight="1" outlineLevel="1">
      <c r="A298" s="192"/>
      <c r="B298" s="192"/>
      <c r="C298" s="193" t="s">
        <v>657</v>
      </c>
      <c r="D298" s="194">
        <v>1</v>
      </c>
      <c r="E298" s="97">
        <v>1</v>
      </c>
      <c r="F298" s="195" t="s">
        <v>619</v>
      </c>
      <c r="G298" s="199">
        <v>1183443.1513176714</v>
      </c>
      <c r="H298" s="199">
        <v>355032.94539530139</v>
      </c>
      <c r="I298" s="199">
        <f t="shared" si="113"/>
        <v>1538476.0967129727</v>
      </c>
      <c r="J298" s="199">
        <f>G298*E298</f>
        <v>1183443.1513176714</v>
      </c>
      <c r="K298" s="199">
        <f>H298*E298</f>
        <v>355032.94539530139</v>
      </c>
      <c r="L298" s="265">
        <f>I298*E298</f>
        <v>1538476.0967129727</v>
      </c>
      <c r="M298" s="554"/>
      <c r="N298" s="554"/>
      <c r="O298" s="554" t="e">
        <f>#REF!+M298+N298</f>
        <v>#REF!</v>
      </c>
      <c r="P298" s="554"/>
      <c r="Q298" s="554"/>
      <c r="R298" s="554">
        <f t="shared" si="92"/>
        <v>0</v>
      </c>
      <c r="S298" s="554"/>
      <c r="T298" s="554"/>
      <c r="U298" s="554">
        <v>0</v>
      </c>
    </row>
    <row r="299" spans="1:21" s="11" customFormat="1" outlineLevel="1">
      <c r="A299" s="192"/>
      <c r="B299" s="192"/>
      <c r="C299" s="193"/>
      <c r="D299" s="194"/>
      <c r="E299" s="97"/>
      <c r="F299" s="195"/>
      <c r="G299" s="199"/>
      <c r="H299" s="199"/>
      <c r="I299" s="199"/>
      <c r="J299" s="199"/>
      <c r="K299" s="199"/>
      <c r="L299" s="265"/>
      <c r="M299" s="554"/>
      <c r="N299" s="554"/>
      <c r="O299" s="554" t="e">
        <f>#REF!+M299+N299</f>
        <v>#REF!</v>
      </c>
      <c r="P299" s="554"/>
      <c r="Q299" s="554"/>
      <c r="R299" s="554">
        <f t="shared" si="92"/>
        <v>0</v>
      </c>
      <c r="S299" s="554"/>
      <c r="T299" s="554"/>
      <c r="U299" s="554">
        <v>0</v>
      </c>
    </row>
    <row r="300" spans="1:21" s="11" customFormat="1" outlineLevel="1">
      <c r="A300" s="192"/>
      <c r="B300" s="192"/>
      <c r="C300" s="189" t="s">
        <v>693</v>
      </c>
      <c r="D300" s="194"/>
      <c r="E300" s="97"/>
      <c r="F300" s="195"/>
      <c r="G300" s="199"/>
      <c r="H300" s="199"/>
      <c r="I300" s="199"/>
      <c r="J300" s="174">
        <f>SUBTOTAL(9,J301:J305)</f>
        <v>8540160</v>
      </c>
      <c r="K300" s="174">
        <f t="shared" ref="K300" si="114">SUBTOTAL(9,K301:K305)</f>
        <v>1464048.0000000002</v>
      </c>
      <c r="L300" s="843">
        <f>SUBTOTAL(9,L301:L305)</f>
        <v>10004208</v>
      </c>
      <c r="M300" s="558"/>
      <c r="N300" s="558"/>
      <c r="O300" s="558" t="e">
        <f>#REF!+M300+N300</f>
        <v>#REF!</v>
      </c>
      <c r="P300" s="558"/>
      <c r="Q300" s="558"/>
      <c r="R300" s="558">
        <f t="shared" si="92"/>
        <v>0</v>
      </c>
      <c r="S300" s="558"/>
      <c r="T300" s="558"/>
      <c r="U300" s="558">
        <v>0</v>
      </c>
    </row>
    <row r="301" spans="1:21" s="11" customFormat="1" outlineLevel="1">
      <c r="A301" s="192"/>
      <c r="B301" s="192"/>
      <c r="C301" s="193" t="s">
        <v>731</v>
      </c>
      <c r="D301" s="194">
        <v>6</v>
      </c>
      <c r="E301" s="97">
        <v>6</v>
      </c>
      <c r="F301" s="195" t="s">
        <v>660</v>
      </c>
      <c r="G301" s="199">
        <v>516120.00000000006</v>
      </c>
      <c r="H301" s="199">
        <v>63504.000000000007</v>
      </c>
      <c r="I301" s="199">
        <f>SUM(G301:H301)</f>
        <v>579624.00000000012</v>
      </c>
      <c r="J301" s="199">
        <f>G301*E301</f>
        <v>3096720.0000000005</v>
      </c>
      <c r="K301" s="199">
        <f>H301*E301</f>
        <v>381024.00000000006</v>
      </c>
      <c r="L301" s="265">
        <f>I301*E301</f>
        <v>3477744.0000000009</v>
      </c>
      <c r="M301" s="554"/>
      <c r="N301" s="554"/>
      <c r="O301" s="554" t="e">
        <f>#REF!+M301+N301</f>
        <v>#REF!</v>
      </c>
      <c r="P301" s="554"/>
      <c r="Q301" s="554"/>
      <c r="R301" s="554">
        <f t="shared" si="92"/>
        <v>0</v>
      </c>
      <c r="S301" s="554"/>
      <c r="T301" s="554"/>
      <c r="U301" s="554">
        <v>0</v>
      </c>
    </row>
    <row r="302" spans="1:21" s="11" customFormat="1" outlineLevel="1">
      <c r="A302" s="192"/>
      <c r="B302" s="192"/>
      <c r="C302" s="193" t="s">
        <v>733</v>
      </c>
      <c r="D302" s="194">
        <v>6</v>
      </c>
      <c r="E302" s="97">
        <v>6</v>
      </c>
      <c r="F302" s="195" t="s">
        <v>660</v>
      </c>
      <c r="G302" s="62">
        <v>566280</v>
      </c>
      <c r="H302" s="62">
        <v>63504.000000000007</v>
      </c>
      <c r="I302" s="62">
        <f t="shared" ref="I302:I304" si="115">SUM(G302:H302)</f>
        <v>629784</v>
      </c>
      <c r="J302" s="199">
        <f>G302*E302</f>
        <v>3397680</v>
      </c>
      <c r="K302" s="199">
        <f>H302*E302</f>
        <v>381024.00000000006</v>
      </c>
      <c r="L302" s="265">
        <f>I302*E302</f>
        <v>3778704</v>
      </c>
      <c r="M302" s="554"/>
      <c r="N302" s="554"/>
      <c r="O302" s="554" t="e">
        <f>#REF!+M302+N302</f>
        <v>#REF!</v>
      </c>
      <c r="P302" s="554"/>
      <c r="Q302" s="554"/>
      <c r="R302" s="554">
        <f t="shared" si="92"/>
        <v>0</v>
      </c>
      <c r="S302" s="554"/>
      <c r="T302" s="554"/>
      <c r="U302" s="554">
        <v>0</v>
      </c>
    </row>
    <row r="303" spans="1:21" s="11" customFormat="1" outlineLevel="1">
      <c r="A303" s="192"/>
      <c r="B303" s="192"/>
      <c r="C303" s="193" t="s">
        <v>735</v>
      </c>
      <c r="D303" s="194">
        <v>12</v>
      </c>
      <c r="E303" s="97">
        <v>12</v>
      </c>
      <c r="F303" s="195" t="s">
        <v>660</v>
      </c>
      <c r="G303" s="62">
        <v>150480</v>
      </c>
      <c r="H303" s="62">
        <v>54500.000000000007</v>
      </c>
      <c r="I303" s="62">
        <f t="shared" si="115"/>
        <v>204980</v>
      </c>
      <c r="J303" s="199">
        <f>G303*E303</f>
        <v>1805760</v>
      </c>
      <c r="K303" s="199">
        <f>H303*E303</f>
        <v>654000.00000000012</v>
      </c>
      <c r="L303" s="265">
        <f>I303*E303</f>
        <v>2459760</v>
      </c>
      <c r="M303" s="554"/>
      <c r="N303" s="554"/>
      <c r="O303" s="554" t="e">
        <f>#REF!+M303+N303</f>
        <v>#REF!</v>
      </c>
      <c r="P303" s="554"/>
      <c r="Q303" s="554"/>
      <c r="R303" s="554">
        <f t="shared" si="92"/>
        <v>0</v>
      </c>
      <c r="S303" s="554"/>
      <c r="T303" s="554"/>
      <c r="U303" s="554">
        <v>0</v>
      </c>
    </row>
    <row r="304" spans="1:21" s="11" customFormat="1" outlineLevel="1">
      <c r="A304" s="192"/>
      <c r="B304" s="192"/>
      <c r="C304" s="193" t="s">
        <v>657</v>
      </c>
      <c r="D304" s="194">
        <v>1</v>
      </c>
      <c r="E304" s="97">
        <v>1</v>
      </c>
      <c r="F304" s="195" t="s">
        <v>660</v>
      </c>
      <c r="G304" s="62">
        <v>240000</v>
      </c>
      <c r="H304" s="62">
        <v>48000</v>
      </c>
      <c r="I304" s="62">
        <f t="shared" si="115"/>
        <v>288000</v>
      </c>
      <c r="J304" s="199">
        <f>G304*E304</f>
        <v>240000</v>
      </c>
      <c r="K304" s="199">
        <f>H304*E304</f>
        <v>48000</v>
      </c>
      <c r="L304" s="265">
        <f>I304*E304</f>
        <v>288000</v>
      </c>
      <c r="M304" s="554"/>
      <c r="N304" s="554"/>
      <c r="O304" s="554" t="e">
        <f>#REF!+M304+N304</f>
        <v>#REF!</v>
      </c>
      <c r="P304" s="554"/>
      <c r="Q304" s="554"/>
      <c r="R304" s="554">
        <f t="shared" si="92"/>
        <v>0</v>
      </c>
      <c r="S304" s="554"/>
      <c r="T304" s="554"/>
      <c r="U304" s="554">
        <v>0</v>
      </c>
    </row>
    <row r="305" spans="1:21" s="11" customFormat="1" outlineLevel="1">
      <c r="A305" s="192"/>
      <c r="B305" s="192"/>
      <c r="C305" s="193"/>
      <c r="D305" s="194"/>
      <c r="E305" s="97"/>
      <c r="F305" s="195"/>
      <c r="G305" s="62"/>
      <c r="H305" s="62"/>
      <c r="I305" s="62"/>
      <c r="J305" s="199"/>
      <c r="K305" s="199"/>
      <c r="L305" s="265"/>
      <c r="M305" s="554"/>
      <c r="N305" s="554"/>
      <c r="O305" s="554" t="e">
        <f>#REF!+M305+N305</f>
        <v>#REF!</v>
      </c>
      <c r="P305" s="554"/>
      <c r="Q305" s="554"/>
      <c r="R305" s="554">
        <f t="shared" si="92"/>
        <v>0</v>
      </c>
      <c r="S305" s="554"/>
      <c r="T305" s="554"/>
      <c r="U305" s="554">
        <v>0</v>
      </c>
    </row>
    <row r="306" spans="1:21" s="11" customFormat="1" ht="19.5" customHeight="1" outlineLevel="1">
      <c r="A306" s="192"/>
      <c r="B306" s="192"/>
      <c r="C306" s="379" t="s">
        <v>737</v>
      </c>
      <c r="D306" s="194"/>
      <c r="E306" s="97"/>
      <c r="F306" s="195"/>
      <c r="G306" s="62"/>
      <c r="H306" s="62"/>
      <c r="I306" s="62"/>
      <c r="J306" s="174">
        <f>SUBTOTAL(9,J307:J311)</f>
        <v>10420834.202054657</v>
      </c>
      <c r="K306" s="174">
        <f t="shared" ref="K306" si="116">SUBTOTAL(9,K307:K311)</f>
        <v>4757933.0990713704</v>
      </c>
      <c r="L306" s="843">
        <f>SUBTOTAL(9,L307:L311)</f>
        <v>15178767.301126026</v>
      </c>
      <c r="M306" s="558"/>
      <c r="N306" s="558"/>
      <c r="O306" s="558" t="e">
        <f>#REF!+M306+N306</f>
        <v>#REF!</v>
      </c>
      <c r="P306" s="558"/>
      <c r="Q306" s="558"/>
      <c r="R306" s="558">
        <f t="shared" si="92"/>
        <v>0</v>
      </c>
      <c r="S306" s="558"/>
      <c r="T306" s="558"/>
      <c r="U306" s="558">
        <v>0</v>
      </c>
    </row>
    <row r="307" spans="1:21" s="11" customFormat="1" outlineLevel="1">
      <c r="A307" s="192"/>
      <c r="B307" s="192"/>
      <c r="C307" s="193" t="s">
        <v>738</v>
      </c>
      <c r="D307" s="194">
        <v>286</v>
      </c>
      <c r="E307" s="97">
        <v>253</v>
      </c>
      <c r="F307" s="195" t="s">
        <v>624</v>
      </c>
      <c r="G307" s="62">
        <v>32518.739999999998</v>
      </c>
      <c r="H307" s="62">
        <v>7485.6650000000009</v>
      </c>
      <c r="I307" s="62">
        <f t="shared" ref="I307" si="117">SUM(G307:H307)</f>
        <v>40004.404999999999</v>
      </c>
      <c r="J307" s="199">
        <f>G307*E307</f>
        <v>8227241.2199999997</v>
      </c>
      <c r="K307" s="199">
        <f>H307*E307</f>
        <v>1893873.2450000001</v>
      </c>
      <c r="L307" s="265">
        <f>I307*E307</f>
        <v>10121114.465</v>
      </c>
      <c r="M307" s="554"/>
      <c r="N307" s="554"/>
      <c r="O307" s="554" t="e">
        <f>#REF!+M307+N307</f>
        <v>#REF!</v>
      </c>
      <c r="P307" s="554">
        <v>0.36</v>
      </c>
      <c r="Q307" s="554"/>
      <c r="R307" s="554">
        <f t="shared" si="92"/>
        <v>0.36</v>
      </c>
      <c r="S307" s="554"/>
      <c r="T307" s="554"/>
      <c r="U307" s="554">
        <v>0</v>
      </c>
    </row>
    <row r="308" spans="1:21" s="11" customFormat="1" ht="19.5" customHeight="1" outlineLevel="1">
      <c r="A308" s="192"/>
      <c r="B308" s="192"/>
      <c r="C308" s="386" t="s">
        <v>928</v>
      </c>
      <c r="D308" s="194">
        <v>171</v>
      </c>
      <c r="E308" s="97">
        <v>165</v>
      </c>
      <c r="F308" s="195" t="s">
        <v>624</v>
      </c>
      <c r="G308" s="62">
        <v>8773.9726027397246</v>
      </c>
      <c r="H308" s="62">
        <v>14594.016411764707</v>
      </c>
      <c r="I308" s="62">
        <f t="shared" ref="I308:I310" si="118">SUM(G308:H308)</f>
        <v>23367.989014504434</v>
      </c>
      <c r="J308" s="199">
        <f>G308*E308</f>
        <v>1447705.4794520545</v>
      </c>
      <c r="K308" s="199">
        <f>H308*E308</f>
        <v>2408012.7079411768</v>
      </c>
      <c r="L308" s="265">
        <f>I308*E308</f>
        <v>3855718.1873932318</v>
      </c>
      <c r="M308" s="554"/>
      <c r="N308" s="554"/>
      <c r="O308" s="554" t="e">
        <f>#REF!+M308+N308</f>
        <v>#REF!</v>
      </c>
      <c r="P308" s="554"/>
      <c r="Q308" s="554"/>
      <c r="R308" s="554">
        <f t="shared" si="92"/>
        <v>0</v>
      </c>
      <c r="S308" s="554"/>
      <c r="T308" s="554"/>
      <c r="U308" s="554">
        <v>0</v>
      </c>
    </row>
    <row r="309" spans="1:21" s="11" customFormat="1" ht="19.5" customHeight="1" outlineLevel="1">
      <c r="A309" s="192"/>
      <c r="B309" s="192"/>
      <c r="C309" s="386" t="s">
        <v>1183</v>
      </c>
      <c r="D309" s="194">
        <v>34</v>
      </c>
      <c r="E309" s="97">
        <v>55.000000000000007</v>
      </c>
      <c r="F309" s="195" t="s">
        <v>624</v>
      </c>
      <c r="G309" s="62">
        <v>3554.7229199999997</v>
      </c>
      <c r="H309" s="62">
        <v>5289.7058823529414</v>
      </c>
      <c r="I309" s="62">
        <f t="shared" si="118"/>
        <v>8844.4288023529407</v>
      </c>
      <c r="J309" s="199">
        <f>G309*E309</f>
        <v>195509.76060000001</v>
      </c>
      <c r="K309" s="199">
        <f>H309*E309</f>
        <v>290933.82352941181</v>
      </c>
      <c r="L309" s="265">
        <f>I309*E309</f>
        <v>486443.58412941179</v>
      </c>
      <c r="M309" s="554"/>
      <c r="N309" s="554"/>
      <c r="O309" s="554" t="e">
        <f>#REF!+M309+N309</f>
        <v>#REF!</v>
      </c>
      <c r="P309" s="554"/>
      <c r="Q309" s="554"/>
      <c r="R309" s="554">
        <f t="shared" si="92"/>
        <v>0</v>
      </c>
      <c r="S309" s="554"/>
      <c r="T309" s="554"/>
      <c r="U309" s="554">
        <v>0</v>
      </c>
    </row>
    <row r="310" spans="1:21" s="11" customFormat="1" ht="19.5" customHeight="1" outlineLevel="1">
      <c r="A310" s="192"/>
      <c r="B310" s="192"/>
      <c r="C310" s="193" t="s">
        <v>657</v>
      </c>
      <c r="D310" s="194">
        <v>1</v>
      </c>
      <c r="E310" s="97">
        <v>1</v>
      </c>
      <c r="F310" s="195" t="s">
        <v>619</v>
      </c>
      <c r="G310" s="62">
        <v>550377.74200260278</v>
      </c>
      <c r="H310" s="62">
        <v>165113.32260078084</v>
      </c>
      <c r="I310" s="62">
        <f t="shared" si="118"/>
        <v>715491.06460338365</v>
      </c>
      <c r="J310" s="199">
        <f>G310*E310</f>
        <v>550377.74200260278</v>
      </c>
      <c r="K310" s="199">
        <f>H310*E310</f>
        <v>165113.32260078084</v>
      </c>
      <c r="L310" s="265">
        <f>I310*E310</f>
        <v>715491.06460338365</v>
      </c>
      <c r="M310" s="554"/>
      <c r="N310" s="554"/>
      <c r="O310" s="554" t="e">
        <f>#REF!+M310+N310</f>
        <v>#REF!</v>
      </c>
      <c r="P310" s="554"/>
      <c r="Q310" s="554"/>
      <c r="R310" s="554">
        <f t="shared" si="92"/>
        <v>0</v>
      </c>
      <c r="S310" s="554"/>
      <c r="T310" s="554"/>
      <c r="U310" s="554">
        <v>0</v>
      </c>
    </row>
    <row r="311" spans="1:21" outlineLevel="1">
      <c r="A311" s="137"/>
      <c r="B311" s="137"/>
      <c r="C311" s="138"/>
      <c r="D311" s="97"/>
      <c r="E311" s="97"/>
      <c r="F311" s="139"/>
      <c r="G311" s="62"/>
      <c r="H311" s="62"/>
      <c r="I311" s="62"/>
      <c r="J311" s="71"/>
      <c r="K311" s="71"/>
      <c r="L311" s="257"/>
      <c r="M311" s="552"/>
      <c r="N311" s="552"/>
      <c r="O311" s="552" t="e">
        <f>#REF!+M311+N311</f>
        <v>#REF!</v>
      </c>
      <c r="P311" s="552"/>
      <c r="Q311" s="552"/>
      <c r="R311" s="552">
        <f t="shared" si="92"/>
        <v>0</v>
      </c>
      <c r="S311" s="552"/>
      <c r="T311" s="552"/>
      <c r="U311" s="552">
        <v>0</v>
      </c>
    </row>
    <row r="312" spans="1:21" outlineLevel="1">
      <c r="A312" s="137"/>
      <c r="B312" s="137"/>
      <c r="C312" s="147" t="s">
        <v>739</v>
      </c>
      <c r="D312" s="97"/>
      <c r="E312" s="97"/>
      <c r="F312" s="139"/>
      <c r="G312" s="62"/>
      <c r="H312" s="62"/>
      <c r="I312" s="62"/>
      <c r="J312" s="77">
        <f>SUBTOTAL(9,J313:J317)</f>
        <v>7116800</v>
      </c>
      <c r="K312" s="77">
        <f t="shared" ref="K312" si="119">SUBTOTAL(9,K313:K317)</f>
        <v>1220040.0000000002</v>
      </c>
      <c r="L312" s="254">
        <f>SUBTOTAL(9,L313:L317)</f>
        <v>8336840</v>
      </c>
      <c r="M312" s="556"/>
      <c r="N312" s="556"/>
      <c r="O312" s="556" t="e">
        <f>#REF!+M312+N312</f>
        <v>#REF!</v>
      </c>
      <c r="P312" s="556"/>
      <c r="Q312" s="556"/>
      <c r="R312" s="556">
        <f t="shared" ref="R312:R375" si="120">P312+Q312</f>
        <v>0</v>
      </c>
      <c r="S312" s="556"/>
      <c r="T312" s="556"/>
      <c r="U312" s="556">
        <v>0</v>
      </c>
    </row>
    <row r="313" spans="1:21" outlineLevel="1">
      <c r="A313" s="137"/>
      <c r="B313" s="137"/>
      <c r="C313" s="138" t="s">
        <v>731</v>
      </c>
      <c r="D313" s="97">
        <v>5</v>
      </c>
      <c r="E313" s="97">
        <v>5</v>
      </c>
      <c r="F313" s="139" t="s">
        <v>660</v>
      </c>
      <c r="G313" s="62">
        <v>516120.00000000006</v>
      </c>
      <c r="H313" s="62">
        <v>63504.000000000007</v>
      </c>
      <c r="I313" s="62">
        <f>SUM(G313:H313)</f>
        <v>579624.00000000012</v>
      </c>
      <c r="J313" s="71">
        <f>G313*E313</f>
        <v>2580600.0000000005</v>
      </c>
      <c r="K313" s="71">
        <f>H313*E313</f>
        <v>317520.00000000006</v>
      </c>
      <c r="L313" s="257">
        <f>I313*E313</f>
        <v>2898120.0000000005</v>
      </c>
      <c r="M313" s="552"/>
      <c r="N313" s="552"/>
      <c r="O313" s="552" t="e">
        <f>#REF!+M313+N313</f>
        <v>#REF!</v>
      </c>
      <c r="P313" s="552"/>
      <c r="Q313" s="552"/>
      <c r="R313" s="552">
        <f t="shared" si="120"/>
        <v>0</v>
      </c>
      <c r="S313" s="552"/>
      <c r="T313" s="552"/>
      <c r="U313" s="552">
        <v>0</v>
      </c>
    </row>
    <row r="314" spans="1:21" outlineLevel="1">
      <c r="A314" s="137"/>
      <c r="B314" s="137"/>
      <c r="C314" s="138" t="s">
        <v>733</v>
      </c>
      <c r="D314" s="97">
        <v>5</v>
      </c>
      <c r="E314" s="97">
        <v>5</v>
      </c>
      <c r="F314" s="139" t="s">
        <v>660</v>
      </c>
      <c r="G314" s="62">
        <v>566280</v>
      </c>
      <c r="H314" s="62">
        <v>63504.000000000007</v>
      </c>
      <c r="I314" s="62">
        <f t="shared" ref="I314:I316" si="121">SUM(G314:H314)</f>
        <v>629784</v>
      </c>
      <c r="J314" s="71">
        <f>G314*E314</f>
        <v>2831400</v>
      </c>
      <c r="K314" s="71">
        <f>H314*E314</f>
        <v>317520.00000000006</v>
      </c>
      <c r="L314" s="257">
        <f>I314*E314</f>
        <v>3148920</v>
      </c>
      <c r="M314" s="552"/>
      <c r="N314" s="552"/>
      <c r="O314" s="552" t="e">
        <f>#REF!+M314+N314</f>
        <v>#REF!</v>
      </c>
      <c r="P314" s="552"/>
      <c r="Q314" s="552"/>
      <c r="R314" s="552">
        <f t="shared" si="120"/>
        <v>0</v>
      </c>
      <c r="S314" s="552"/>
      <c r="T314" s="552"/>
      <c r="U314" s="552">
        <v>0</v>
      </c>
    </row>
    <row r="315" spans="1:21" outlineLevel="1">
      <c r="A315" s="137"/>
      <c r="B315" s="137"/>
      <c r="C315" s="138" t="s">
        <v>735</v>
      </c>
      <c r="D315" s="97">
        <v>10</v>
      </c>
      <c r="E315" s="97">
        <v>10</v>
      </c>
      <c r="F315" s="139" t="s">
        <v>660</v>
      </c>
      <c r="G315" s="62">
        <v>150480</v>
      </c>
      <c r="H315" s="62">
        <v>54500.000000000007</v>
      </c>
      <c r="I315" s="62">
        <f t="shared" si="121"/>
        <v>204980</v>
      </c>
      <c r="J315" s="71">
        <f>G315*E315</f>
        <v>1504800</v>
      </c>
      <c r="K315" s="71">
        <f>H315*E315</f>
        <v>545000.00000000012</v>
      </c>
      <c r="L315" s="257">
        <f>I315*E315</f>
        <v>2049800</v>
      </c>
      <c r="M315" s="552"/>
      <c r="N315" s="552"/>
      <c r="O315" s="552" t="e">
        <f>#REF!+M315+N315</f>
        <v>#REF!</v>
      </c>
      <c r="P315" s="552"/>
      <c r="Q315" s="552"/>
      <c r="R315" s="552">
        <f t="shared" si="120"/>
        <v>0</v>
      </c>
      <c r="S315" s="552"/>
      <c r="T315" s="552"/>
      <c r="U315" s="552">
        <v>0</v>
      </c>
    </row>
    <row r="316" spans="1:21" outlineLevel="1">
      <c r="A316" s="137"/>
      <c r="B316" s="137"/>
      <c r="C316" s="138" t="s">
        <v>657</v>
      </c>
      <c r="D316" s="97">
        <v>1</v>
      </c>
      <c r="E316" s="97">
        <v>1</v>
      </c>
      <c r="F316" s="139" t="s">
        <v>660</v>
      </c>
      <c r="G316" s="62">
        <v>200000</v>
      </c>
      <c r="H316" s="62">
        <v>40000</v>
      </c>
      <c r="I316" s="62">
        <f t="shared" si="121"/>
        <v>240000</v>
      </c>
      <c r="J316" s="71">
        <f>G316*E316</f>
        <v>200000</v>
      </c>
      <c r="K316" s="71">
        <f>H316*E316</f>
        <v>40000</v>
      </c>
      <c r="L316" s="257">
        <f>I316*E316</f>
        <v>240000</v>
      </c>
      <c r="M316" s="552"/>
      <c r="N316" s="552"/>
      <c r="O316" s="552" t="e">
        <f>#REF!+M316+N316</f>
        <v>#REF!</v>
      </c>
      <c r="P316" s="552"/>
      <c r="Q316" s="552"/>
      <c r="R316" s="552">
        <f t="shared" si="120"/>
        <v>0</v>
      </c>
      <c r="S316" s="552"/>
      <c r="T316" s="552"/>
      <c r="U316" s="552">
        <v>0</v>
      </c>
    </row>
    <row r="317" spans="1:21" outlineLevel="1">
      <c r="A317" s="137"/>
      <c r="B317" s="137"/>
      <c r="C317" s="138"/>
      <c r="D317" s="97"/>
      <c r="E317" s="97"/>
      <c r="F317" s="139"/>
      <c r="G317" s="62"/>
      <c r="H317" s="62"/>
      <c r="I317" s="62"/>
      <c r="J317" s="71"/>
      <c r="K317" s="71"/>
      <c r="L317" s="257"/>
      <c r="M317" s="552"/>
      <c r="N317" s="552"/>
      <c r="O317" s="552" t="e">
        <f>#REF!+M317+N317</f>
        <v>#REF!</v>
      </c>
      <c r="P317" s="552"/>
      <c r="Q317" s="552"/>
      <c r="R317" s="552">
        <f t="shared" si="120"/>
        <v>0</v>
      </c>
      <c r="S317" s="552"/>
      <c r="T317" s="552"/>
      <c r="U317" s="552">
        <v>0</v>
      </c>
    </row>
    <row r="318" spans="1:21" ht="19.5" customHeight="1" outlineLevel="1">
      <c r="A318" s="137"/>
      <c r="B318" s="137"/>
      <c r="C318" s="202" t="s">
        <v>737</v>
      </c>
      <c r="D318" s="97"/>
      <c r="E318" s="97"/>
      <c r="F318" s="139"/>
      <c r="G318" s="62"/>
      <c r="H318" s="62"/>
      <c r="I318" s="62"/>
      <c r="J318" s="77">
        <f>SUBTOTAL(9,J319:J323)</f>
        <v>10716008.270547807</v>
      </c>
      <c r="K318" s="77">
        <f t="shared" ref="K318" si="122">SUBTOTAL(9,K319:K323)</f>
        <v>5933175.2421422815</v>
      </c>
      <c r="L318" s="254">
        <f>SUBTOTAL(9,L319:L323)</f>
        <v>16649183.512690092</v>
      </c>
      <c r="M318" s="556"/>
      <c r="N318" s="556"/>
      <c r="O318" s="556" t="e">
        <f>#REF!+M318+N318</f>
        <v>#REF!</v>
      </c>
      <c r="P318" s="556"/>
      <c r="Q318" s="556"/>
      <c r="R318" s="556">
        <f t="shared" si="120"/>
        <v>0</v>
      </c>
      <c r="S318" s="556"/>
      <c r="T318" s="556"/>
      <c r="U318" s="556">
        <v>0</v>
      </c>
    </row>
    <row r="319" spans="1:21" s="11" customFormat="1" outlineLevel="1">
      <c r="A319" s="192"/>
      <c r="B319" s="192"/>
      <c r="C319" s="193" t="s">
        <v>738</v>
      </c>
      <c r="D319" s="194">
        <v>238</v>
      </c>
      <c r="E319" s="97">
        <v>238</v>
      </c>
      <c r="F319" s="195" t="s">
        <v>624</v>
      </c>
      <c r="G319" s="62">
        <v>32518.739999999998</v>
      </c>
      <c r="H319" s="62">
        <v>7485.6650000000009</v>
      </c>
      <c r="I319" s="62">
        <f t="shared" ref="I319" si="123">SUM(G319:H319)</f>
        <v>40004.404999999999</v>
      </c>
      <c r="J319" s="199">
        <f>G319*E319</f>
        <v>7739460.1199999992</v>
      </c>
      <c r="K319" s="199">
        <f>H319*E319</f>
        <v>1781588.2700000003</v>
      </c>
      <c r="L319" s="265">
        <f>I319*E319</f>
        <v>9521048.3900000006</v>
      </c>
      <c r="M319" s="554"/>
      <c r="N319" s="554"/>
      <c r="O319" s="554" t="e">
        <f>#REF!+M319+N319</f>
        <v>#REF!</v>
      </c>
      <c r="P319" s="554">
        <v>0.36</v>
      </c>
      <c r="Q319" s="554"/>
      <c r="R319" s="554">
        <f t="shared" si="120"/>
        <v>0.36</v>
      </c>
      <c r="S319" s="554"/>
      <c r="T319" s="554"/>
      <c r="U319" s="554">
        <v>0</v>
      </c>
    </row>
    <row r="320" spans="1:21" s="11" customFormat="1" ht="19.5" customHeight="1" outlineLevel="1">
      <c r="A320" s="192"/>
      <c r="B320" s="192"/>
      <c r="C320" s="386" t="s">
        <v>928</v>
      </c>
      <c r="D320" s="194">
        <v>143</v>
      </c>
      <c r="E320" s="97">
        <v>253.00000000000003</v>
      </c>
      <c r="F320" s="195" t="s">
        <v>624</v>
      </c>
      <c r="G320" s="199">
        <v>8773.9726027397246</v>
      </c>
      <c r="H320" s="199">
        <v>14594.016411764707</v>
      </c>
      <c r="I320" s="199">
        <f t="shared" ref="I320:I322" si="124">SUM(G320:H320)</f>
        <v>23367.989014504434</v>
      </c>
      <c r="J320" s="199">
        <f>G320*E320</f>
        <v>2219815.0684931506</v>
      </c>
      <c r="K320" s="199">
        <f>H320*E320</f>
        <v>3692286.1521764714</v>
      </c>
      <c r="L320" s="265">
        <f>I320*E320</f>
        <v>5912101.2206696225</v>
      </c>
      <c r="M320" s="554"/>
      <c r="N320" s="554"/>
      <c r="O320" s="554" t="e">
        <f>#REF!+M320+N320</f>
        <v>#REF!</v>
      </c>
      <c r="P320" s="554"/>
      <c r="Q320" s="554"/>
      <c r="R320" s="554">
        <f t="shared" si="120"/>
        <v>0</v>
      </c>
      <c r="S320" s="554"/>
      <c r="T320" s="554"/>
      <c r="U320" s="554">
        <v>0</v>
      </c>
    </row>
    <row r="321" spans="1:21" s="11" customFormat="1" ht="19.5" customHeight="1" outlineLevel="1">
      <c r="A321" s="192"/>
      <c r="B321" s="192"/>
      <c r="C321" s="386" t="s">
        <v>1183</v>
      </c>
      <c r="D321" s="194">
        <v>29</v>
      </c>
      <c r="E321" s="97">
        <v>55.000000000000007</v>
      </c>
      <c r="F321" s="195" t="s">
        <v>624</v>
      </c>
      <c r="G321" s="199">
        <v>3554.7229199999997</v>
      </c>
      <c r="H321" s="199">
        <v>5289.7058823529414</v>
      </c>
      <c r="I321" s="199">
        <f t="shared" si="124"/>
        <v>8844.4288023529407</v>
      </c>
      <c r="J321" s="199">
        <f>G321*E321</f>
        <v>195509.76060000001</v>
      </c>
      <c r="K321" s="199">
        <f>H321*E321</f>
        <v>290933.82352941181</v>
      </c>
      <c r="L321" s="265">
        <f>I321*E321</f>
        <v>486443.58412941179</v>
      </c>
      <c r="M321" s="554"/>
      <c r="N321" s="554"/>
      <c r="O321" s="554" t="e">
        <f>#REF!+M321+N321</f>
        <v>#REF!</v>
      </c>
      <c r="P321" s="554"/>
      <c r="Q321" s="554"/>
      <c r="R321" s="554">
        <f t="shared" si="120"/>
        <v>0</v>
      </c>
      <c r="S321" s="554"/>
      <c r="T321" s="554"/>
      <c r="U321" s="554">
        <v>0</v>
      </c>
    </row>
    <row r="322" spans="1:21" s="11" customFormat="1" ht="19.5" customHeight="1" outlineLevel="1">
      <c r="A322" s="192"/>
      <c r="B322" s="192"/>
      <c r="C322" s="193" t="s">
        <v>657</v>
      </c>
      <c r="D322" s="194">
        <v>1</v>
      </c>
      <c r="E322" s="194">
        <v>1</v>
      </c>
      <c r="F322" s="195" t="s">
        <v>619</v>
      </c>
      <c r="G322" s="199">
        <v>561223.32145465759</v>
      </c>
      <c r="H322" s="199">
        <v>168366.99643639728</v>
      </c>
      <c r="I322" s="199">
        <f t="shared" si="124"/>
        <v>729590.3178910549</v>
      </c>
      <c r="J322" s="199">
        <f>G322*E322</f>
        <v>561223.32145465759</v>
      </c>
      <c r="K322" s="199">
        <f>H322*E322</f>
        <v>168366.99643639728</v>
      </c>
      <c r="L322" s="265">
        <f>I322*E322</f>
        <v>729590.3178910549</v>
      </c>
      <c r="M322" s="554"/>
      <c r="N322" s="554"/>
      <c r="O322" s="554" t="e">
        <f>#REF!+M322+N322</f>
        <v>#REF!</v>
      </c>
      <c r="P322" s="554"/>
      <c r="Q322" s="554"/>
      <c r="R322" s="554">
        <f t="shared" si="120"/>
        <v>0</v>
      </c>
      <c r="S322" s="554"/>
      <c r="T322" s="554"/>
      <c r="U322" s="554">
        <v>0</v>
      </c>
    </row>
    <row r="323" spans="1:21" outlineLevel="1">
      <c r="A323" s="137"/>
      <c r="B323" s="137"/>
      <c r="C323" s="138"/>
      <c r="D323" s="97"/>
      <c r="E323" s="97"/>
      <c r="F323" s="139"/>
      <c r="G323" s="71"/>
      <c r="H323" s="71"/>
      <c r="I323" s="71"/>
      <c r="J323" s="71"/>
      <c r="K323" s="71"/>
      <c r="L323" s="257"/>
      <c r="M323" s="552"/>
      <c r="N323" s="552"/>
      <c r="O323" s="552" t="e">
        <f>#REF!+M323+N323</f>
        <v>#REF!</v>
      </c>
      <c r="P323" s="552"/>
      <c r="Q323" s="552"/>
      <c r="R323" s="552">
        <f t="shared" si="120"/>
        <v>0</v>
      </c>
      <c r="S323" s="552"/>
      <c r="T323" s="552"/>
      <c r="U323" s="552">
        <v>0</v>
      </c>
    </row>
    <row r="324" spans="1:21" outlineLevel="1">
      <c r="A324" s="137" t="s">
        <v>166</v>
      </c>
      <c r="B324" s="137"/>
      <c r="C324" s="138" t="s">
        <v>167</v>
      </c>
      <c r="D324" s="94">
        <v>1</v>
      </c>
      <c r="E324" s="94">
        <v>1</v>
      </c>
      <c r="F324" s="139" t="s">
        <v>10</v>
      </c>
      <c r="G324" s="199"/>
      <c r="H324" s="199"/>
      <c r="I324" s="71">
        <f t="shared" si="2"/>
        <v>0</v>
      </c>
      <c r="J324" s="71">
        <f>G324*E324</f>
        <v>0</v>
      </c>
      <c r="K324" s="71">
        <f>H324*E324</f>
        <v>0</v>
      </c>
      <c r="L324" s="257">
        <f>I324*E324</f>
        <v>0</v>
      </c>
      <c r="M324" s="552"/>
      <c r="N324" s="552"/>
      <c r="O324" s="552" t="e">
        <f>#REF!+M324+N324</f>
        <v>#REF!</v>
      </c>
      <c r="P324" s="552"/>
      <c r="Q324" s="552"/>
      <c r="R324" s="552">
        <f t="shared" si="120"/>
        <v>0</v>
      </c>
      <c r="S324" s="552"/>
      <c r="T324" s="552"/>
      <c r="U324" s="552">
        <v>0</v>
      </c>
    </row>
    <row r="325" spans="1:21" outlineLevel="1">
      <c r="A325" s="137" t="s">
        <v>168</v>
      </c>
      <c r="B325" s="137"/>
      <c r="C325" s="138" t="s">
        <v>169</v>
      </c>
      <c r="D325" s="94">
        <v>1</v>
      </c>
      <c r="E325" s="94">
        <v>1</v>
      </c>
      <c r="F325" s="139" t="s">
        <v>10</v>
      </c>
      <c r="G325" s="199"/>
      <c r="H325" s="199"/>
      <c r="I325" s="71">
        <f t="shared" si="2"/>
        <v>0</v>
      </c>
      <c r="J325" s="71">
        <f>G325*E325</f>
        <v>0</v>
      </c>
      <c r="K325" s="71">
        <f>H325*E325</f>
        <v>0</v>
      </c>
      <c r="L325" s="257">
        <f>I325*E325</f>
        <v>0</v>
      </c>
      <c r="M325" s="552"/>
      <c r="N325" s="552"/>
      <c r="O325" s="552" t="e">
        <f>#REF!+M325+N325</f>
        <v>#REF!</v>
      </c>
      <c r="P325" s="552"/>
      <c r="Q325" s="552"/>
      <c r="R325" s="552">
        <f t="shared" si="120"/>
        <v>0</v>
      </c>
      <c r="S325" s="552"/>
      <c r="T325" s="552"/>
      <c r="U325" s="552">
        <v>0</v>
      </c>
    </row>
    <row r="326" spans="1:21" outlineLevel="1">
      <c r="A326" s="137" t="s">
        <v>170</v>
      </c>
      <c r="B326" s="137"/>
      <c r="C326" s="138" t="s">
        <v>171</v>
      </c>
      <c r="D326" s="94">
        <v>1</v>
      </c>
      <c r="E326" s="94">
        <v>1</v>
      </c>
      <c r="F326" s="139" t="s">
        <v>10</v>
      </c>
      <c r="G326" s="199"/>
      <c r="H326" s="199"/>
      <c r="I326" s="71">
        <f t="shared" si="2"/>
        <v>0</v>
      </c>
      <c r="J326" s="71">
        <f>G326*E326</f>
        <v>0</v>
      </c>
      <c r="K326" s="71">
        <f>H326*E326</f>
        <v>0</v>
      </c>
      <c r="L326" s="257">
        <f>I326*E326</f>
        <v>0</v>
      </c>
      <c r="M326" s="552"/>
      <c r="N326" s="552"/>
      <c r="O326" s="552" t="e">
        <f>#REF!+M326+N326</f>
        <v>#REF!</v>
      </c>
      <c r="P326" s="552"/>
      <c r="Q326" s="552"/>
      <c r="R326" s="552">
        <f t="shared" si="120"/>
        <v>0</v>
      </c>
      <c r="S326" s="552"/>
      <c r="T326" s="552"/>
      <c r="U326" s="552">
        <v>0</v>
      </c>
    </row>
    <row r="327" spans="1:21" outlineLevel="1">
      <c r="A327" s="137" t="s">
        <v>173</v>
      </c>
      <c r="B327" s="137"/>
      <c r="C327" s="138" t="s">
        <v>174</v>
      </c>
      <c r="D327" s="94">
        <v>1</v>
      </c>
      <c r="E327" s="94">
        <v>1</v>
      </c>
      <c r="F327" s="139" t="s">
        <v>10</v>
      </c>
      <c r="G327" s="199"/>
      <c r="H327" s="199"/>
      <c r="I327" s="71">
        <f t="shared" si="2"/>
        <v>0</v>
      </c>
      <c r="J327" s="71">
        <f>G327*E327</f>
        <v>0</v>
      </c>
      <c r="K327" s="71">
        <f>H327*E327</f>
        <v>0</v>
      </c>
      <c r="L327" s="257">
        <f>I327*E327</f>
        <v>0</v>
      </c>
      <c r="M327" s="552"/>
      <c r="N327" s="552"/>
      <c r="O327" s="552" t="e">
        <f>#REF!+M327+N327</f>
        <v>#REF!</v>
      </c>
      <c r="P327" s="552"/>
      <c r="Q327" s="552"/>
      <c r="R327" s="552">
        <f t="shared" si="120"/>
        <v>0</v>
      </c>
      <c r="S327" s="552"/>
      <c r="T327" s="552"/>
      <c r="U327" s="552">
        <v>0</v>
      </c>
    </row>
    <row r="328" spans="1:21">
      <c r="A328" s="146"/>
      <c r="B328" s="146"/>
      <c r="C328" s="147"/>
      <c r="D328" s="99"/>
      <c r="E328" s="99"/>
      <c r="F328" s="148"/>
      <c r="G328" s="82"/>
      <c r="H328" s="82"/>
      <c r="I328" s="82"/>
      <c r="J328" s="82"/>
      <c r="K328" s="82"/>
      <c r="L328" s="255"/>
      <c r="M328" s="550"/>
      <c r="N328" s="550"/>
      <c r="O328" s="550" t="e">
        <f>#REF!+M328+N328</f>
        <v>#REF!</v>
      </c>
      <c r="P328" s="550"/>
      <c r="Q328" s="550"/>
      <c r="R328" s="550">
        <f t="shared" si="120"/>
        <v>0</v>
      </c>
      <c r="S328" s="550"/>
      <c r="T328" s="550"/>
      <c r="U328" s="550">
        <v>0</v>
      </c>
    </row>
    <row r="329" spans="1:21">
      <c r="A329" s="165" t="s">
        <v>39</v>
      </c>
      <c r="B329" s="165"/>
      <c r="C329" s="166" t="s">
        <v>40</v>
      </c>
      <c r="D329" s="200"/>
      <c r="E329" s="200"/>
      <c r="F329" s="201"/>
      <c r="G329" s="169"/>
      <c r="H329" s="169"/>
      <c r="I329" s="169"/>
      <c r="J329" s="169">
        <f>SUBTOTAL(9,J330:J702)</f>
        <v>8556494945.4535971</v>
      </c>
      <c r="K329" s="169">
        <f>SUBTOTAL(9,K330:K702)</f>
        <v>444494571.60594481</v>
      </c>
      <c r="L329" s="841">
        <f>SUBTOTAL(9,L330:L702)</f>
        <v>9000989517.0595379</v>
      </c>
      <c r="M329" s="551"/>
      <c r="N329" s="551"/>
      <c r="O329" s="551" t="e">
        <f>#REF!+M329+N329</f>
        <v>#REF!</v>
      </c>
      <c r="P329" s="551"/>
      <c r="Q329" s="551"/>
      <c r="R329" s="551">
        <f t="shared" si="120"/>
        <v>0</v>
      </c>
      <c r="S329" s="551"/>
      <c r="T329" s="551"/>
      <c r="U329" s="551">
        <v>0</v>
      </c>
    </row>
    <row r="330" spans="1:21">
      <c r="A330" s="146"/>
      <c r="B330" s="146"/>
      <c r="C330" s="147"/>
      <c r="D330" s="99"/>
      <c r="E330" s="99"/>
      <c r="F330" s="148"/>
      <c r="G330" s="82"/>
      <c r="H330" s="82"/>
      <c r="I330" s="82"/>
      <c r="J330" s="82"/>
      <c r="K330" s="82"/>
      <c r="L330" s="255"/>
      <c r="M330" s="550"/>
      <c r="N330" s="550"/>
      <c r="O330" s="550" t="e">
        <f>#REF!+M330+N330</f>
        <v>#REF!</v>
      </c>
      <c r="P330" s="550"/>
      <c r="Q330" s="550"/>
      <c r="R330" s="550">
        <f t="shared" si="120"/>
        <v>0</v>
      </c>
      <c r="S330" s="550"/>
      <c r="T330" s="550"/>
      <c r="U330" s="550">
        <v>0</v>
      </c>
    </row>
    <row r="331" spans="1:21">
      <c r="A331" s="149" t="s">
        <v>252</v>
      </c>
      <c r="B331" s="149"/>
      <c r="C331" s="150" t="s">
        <v>253</v>
      </c>
      <c r="D331" s="100">
        <v>1</v>
      </c>
      <c r="E331" s="100">
        <v>1</v>
      </c>
      <c r="F331" s="151" t="s">
        <v>10</v>
      </c>
      <c r="G331" s="75"/>
      <c r="H331" s="75"/>
      <c r="I331" s="75"/>
      <c r="J331" s="75">
        <f>SUBTOTAL(9,J332:J702)</f>
        <v>8556494945.4535971</v>
      </c>
      <c r="K331" s="75">
        <f>SUBTOTAL(9,K332:K702)</f>
        <v>444494571.60594481</v>
      </c>
      <c r="L331" s="259">
        <f>SUBTOTAL(9,L332:L702)</f>
        <v>9000989517.0595379</v>
      </c>
      <c r="M331" s="555"/>
      <c r="N331" s="555"/>
      <c r="O331" s="555" t="e">
        <f>#REF!+M331+N331</f>
        <v>#REF!</v>
      </c>
      <c r="P331" s="555"/>
      <c r="Q331" s="555"/>
      <c r="R331" s="555">
        <f t="shared" si="120"/>
        <v>0</v>
      </c>
      <c r="S331" s="555"/>
      <c r="T331" s="555"/>
      <c r="U331" s="555">
        <v>0</v>
      </c>
    </row>
    <row r="332" spans="1:21" s="182" customFormat="1" ht="20.25" customHeight="1" outlineLevel="1">
      <c r="A332" s="178" t="s">
        <v>254</v>
      </c>
      <c r="B332" s="178"/>
      <c r="C332" s="179" t="s">
        <v>148</v>
      </c>
      <c r="D332" s="206">
        <v>1</v>
      </c>
      <c r="E332" s="206">
        <v>1</v>
      </c>
      <c r="F332" s="207" t="s">
        <v>73</v>
      </c>
      <c r="G332" s="199"/>
      <c r="H332" s="199"/>
      <c r="I332" s="78"/>
      <c r="J332" s="78"/>
      <c r="K332" s="78"/>
      <c r="L332" s="844">
        <v>0</v>
      </c>
      <c r="M332" s="559"/>
      <c r="N332" s="559"/>
      <c r="O332" s="559" t="e">
        <f>#REF!+M332+N332</f>
        <v>#REF!</v>
      </c>
      <c r="P332" s="559"/>
      <c r="Q332" s="559"/>
      <c r="R332" s="559">
        <f t="shared" si="120"/>
        <v>0</v>
      </c>
      <c r="S332" s="559"/>
      <c r="T332" s="559"/>
      <c r="U332" s="559">
        <v>0</v>
      </c>
    </row>
    <row r="333" spans="1:21" s="182" customFormat="1" ht="20.25" customHeight="1" outlineLevel="1">
      <c r="A333" s="178" t="s">
        <v>256</v>
      </c>
      <c r="B333" s="178"/>
      <c r="C333" s="179" t="s">
        <v>150</v>
      </c>
      <c r="D333" s="206">
        <v>1</v>
      </c>
      <c r="E333" s="206">
        <v>1</v>
      </c>
      <c r="F333" s="207" t="s">
        <v>73</v>
      </c>
      <c r="G333" s="199"/>
      <c r="H333" s="199"/>
      <c r="I333" s="78"/>
      <c r="J333" s="78"/>
      <c r="K333" s="78"/>
      <c r="L333" s="844">
        <v>0</v>
      </c>
      <c r="M333" s="559"/>
      <c r="N333" s="559"/>
      <c r="O333" s="559" t="e">
        <f>#REF!+M333+N333</f>
        <v>#REF!</v>
      </c>
      <c r="P333" s="559"/>
      <c r="Q333" s="559"/>
      <c r="R333" s="559">
        <f t="shared" si="120"/>
        <v>0</v>
      </c>
      <c r="S333" s="559"/>
      <c r="T333" s="559"/>
      <c r="U333" s="559">
        <v>0</v>
      </c>
    </row>
    <row r="334" spans="1:21" s="153" customFormat="1" ht="20.25" customHeight="1" outlineLevel="1">
      <c r="A334" s="183" t="s">
        <v>257</v>
      </c>
      <c r="B334" s="183"/>
      <c r="C334" s="184" t="s">
        <v>258</v>
      </c>
      <c r="D334" s="185">
        <v>1</v>
      </c>
      <c r="E334" s="185">
        <v>1</v>
      </c>
      <c r="F334" s="186" t="s">
        <v>10</v>
      </c>
      <c r="G334" s="187"/>
      <c r="H334" s="187"/>
      <c r="I334" s="187"/>
      <c r="J334" s="187">
        <f>SUBTOTAL(9,J335:J421)</f>
        <v>4272504384.0250001</v>
      </c>
      <c r="K334" s="187">
        <f>SUBTOTAL(9,K335:K421)</f>
        <v>197907035.97475857</v>
      </c>
      <c r="L334" s="845">
        <f>SUBTOTAL(9,L335:L421)</f>
        <v>4470411419.9997587</v>
      </c>
      <c r="M334" s="560"/>
      <c r="N334" s="560"/>
      <c r="O334" s="560" t="e">
        <f>#REF!+M334+N334</f>
        <v>#REF!</v>
      </c>
      <c r="P334" s="560"/>
      <c r="Q334" s="560"/>
      <c r="R334" s="560">
        <f t="shared" si="120"/>
        <v>0</v>
      </c>
      <c r="S334" s="560"/>
      <c r="T334" s="560"/>
      <c r="U334" s="560">
        <v>0</v>
      </c>
    </row>
    <row r="335" spans="1:21" s="11" customFormat="1" outlineLevel="1">
      <c r="A335" s="192"/>
      <c r="B335" s="192"/>
      <c r="C335" s="189" t="s">
        <v>740</v>
      </c>
      <c r="D335" s="194"/>
      <c r="E335" s="194"/>
      <c r="F335" s="195"/>
      <c r="G335" s="199"/>
      <c r="H335" s="199"/>
      <c r="I335" s="199"/>
      <c r="J335" s="174">
        <f>SUBTOTAL(9,J337:J363)</f>
        <v>2486429270</v>
      </c>
      <c r="K335" s="174">
        <f>SUBTOTAL(9,K337:K363)</f>
        <v>40937031</v>
      </c>
      <c r="L335" s="843">
        <f>SUBTOTAL(9,L337:L363)</f>
        <v>2527366301</v>
      </c>
      <c r="M335" s="558"/>
      <c r="N335" s="558"/>
      <c r="O335" s="558" t="e">
        <f>#REF!+M335+N335</f>
        <v>#REF!</v>
      </c>
      <c r="P335" s="558"/>
      <c r="Q335" s="558"/>
      <c r="R335" s="558">
        <f t="shared" si="120"/>
        <v>0</v>
      </c>
      <c r="S335" s="558"/>
      <c r="T335" s="558"/>
      <c r="U335" s="558">
        <v>0</v>
      </c>
    </row>
    <row r="336" spans="1:21" outlineLevel="1">
      <c r="A336" s="137"/>
      <c r="B336" s="137"/>
      <c r="C336" s="138" t="s">
        <v>741</v>
      </c>
      <c r="D336" s="97">
        <v>1</v>
      </c>
      <c r="E336" s="97">
        <v>1</v>
      </c>
      <c r="F336" s="139" t="s">
        <v>660</v>
      </c>
      <c r="G336" s="199">
        <v>243347500.00000003</v>
      </c>
      <c r="H336" s="199">
        <v>1400000.0000000002</v>
      </c>
      <c r="I336" s="71">
        <f t="shared" ref="I336" si="125">SUM(G336:H336)</f>
        <v>244747500.00000003</v>
      </c>
      <c r="J336" s="71">
        <f t="shared" ref="J336:J362" si="126">G336*E336</f>
        <v>243347500.00000003</v>
      </c>
      <c r="K336" s="71">
        <f t="shared" ref="K336:K362" si="127">H336*E336</f>
        <v>1400000.0000000002</v>
      </c>
      <c r="L336" s="257">
        <f t="shared" ref="L336:L362" si="128">I336*E336</f>
        <v>244747500.00000003</v>
      </c>
      <c r="M336" s="552"/>
      <c r="N336" s="552"/>
      <c r="O336" s="552" t="e">
        <f>#REF!+M336+N336</f>
        <v>#REF!</v>
      </c>
      <c r="P336" s="552"/>
      <c r="Q336" s="552"/>
      <c r="R336" s="552">
        <f t="shared" si="120"/>
        <v>0</v>
      </c>
      <c r="S336" s="552"/>
      <c r="T336" s="552"/>
      <c r="U336" s="552">
        <v>0</v>
      </c>
    </row>
    <row r="337" spans="1:21" outlineLevel="1">
      <c r="A337" s="137"/>
      <c r="B337" s="137"/>
      <c r="C337" s="138" t="s">
        <v>743</v>
      </c>
      <c r="D337" s="97">
        <v>1</v>
      </c>
      <c r="E337" s="97">
        <v>1</v>
      </c>
      <c r="F337" s="139" t="s">
        <v>660</v>
      </c>
      <c r="G337" s="199">
        <v>581849400</v>
      </c>
      <c r="H337" s="199">
        <v>3920000.0000000005</v>
      </c>
      <c r="I337" s="71">
        <f t="shared" ref="I337:I362" si="129">SUM(G337:H337)</f>
        <v>585769400</v>
      </c>
      <c r="J337" s="71">
        <f t="shared" si="126"/>
        <v>581849400</v>
      </c>
      <c r="K337" s="71">
        <f t="shared" si="127"/>
        <v>3920000.0000000005</v>
      </c>
      <c r="L337" s="257">
        <f t="shared" si="128"/>
        <v>585769400</v>
      </c>
      <c r="M337" s="552"/>
      <c r="N337" s="552"/>
      <c r="O337" s="552" t="e">
        <f>#REF!+M337+N337</f>
        <v>#REF!</v>
      </c>
      <c r="P337" s="552"/>
      <c r="Q337" s="552"/>
      <c r="R337" s="552">
        <f t="shared" si="120"/>
        <v>0</v>
      </c>
      <c r="S337" s="552"/>
      <c r="T337" s="552"/>
      <c r="U337" s="552">
        <v>0</v>
      </c>
    </row>
    <row r="338" spans="1:21" outlineLevel="1">
      <c r="A338" s="137"/>
      <c r="B338" s="137"/>
      <c r="C338" s="138" t="s">
        <v>745</v>
      </c>
      <c r="D338" s="97">
        <v>1</v>
      </c>
      <c r="E338" s="97">
        <v>1</v>
      </c>
      <c r="F338" s="139" t="s">
        <v>660</v>
      </c>
      <c r="G338" s="199">
        <v>137478000</v>
      </c>
      <c r="H338" s="199">
        <v>1400000.0000000002</v>
      </c>
      <c r="I338" s="71">
        <f t="shared" si="129"/>
        <v>138878000</v>
      </c>
      <c r="J338" s="71">
        <f t="shared" si="126"/>
        <v>137478000</v>
      </c>
      <c r="K338" s="71">
        <f t="shared" si="127"/>
        <v>1400000.0000000002</v>
      </c>
      <c r="L338" s="257">
        <f t="shared" si="128"/>
        <v>138878000</v>
      </c>
      <c r="M338" s="552"/>
      <c r="N338" s="552"/>
      <c r="O338" s="552" t="e">
        <f>#REF!+M338+N338</f>
        <v>#REF!</v>
      </c>
      <c r="P338" s="552"/>
      <c r="Q338" s="552"/>
      <c r="R338" s="552">
        <f t="shared" si="120"/>
        <v>0</v>
      </c>
      <c r="S338" s="552"/>
      <c r="T338" s="552"/>
      <c r="U338" s="552">
        <v>0</v>
      </c>
    </row>
    <row r="339" spans="1:21" outlineLevel="1">
      <c r="A339" s="137"/>
      <c r="B339" s="137"/>
      <c r="C339" s="138" t="s">
        <v>746</v>
      </c>
      <c r="D339" s="97">
        <v>1</v>
      </c>
      <c r="E339" s="97">
        <v>1</v>
      </c>
      <c r="F339" s="139" t="s">
        <v>660</v>
      </c>
      <c r="G339" s="199">
        <v>124835700.00000001</v>
      </c>
      <c r="H339" s="199">
        <v>1400000.0000000002</v>
      </c>
      <c r="I339" s="71">
        <f t="shared" si="129"/>
        <v>126235700.00000001</v>
      </c>
      <c r="J339" s="71">
        <f t="shared" si="126"/>
        <v>124835700.00000001</v>
      </c>
      <c r="K339" s="71">
        <f t="shared" si="127"/>
        <v>1400000.0000000002</v>
      </c>
      <c r="L339" s="257">
        <f t="shared" si="128"/>
        <v>126235700.00000001</v>
      </c>
      <c r="M339" s="552"/>
      <c r="N339" s="552"/>
      <c r="O339" s="552" t="e">
        <f>#REF!+M339+N339</f>
        <v>#REF!</v>
      </c>
      <c r="P339" s="552"/>
      <c r="Q339" s="552"/>
      <c r="R339" s="552">
        <f t="shared" si="120"/>
        <v>0</v>
      </c>
      <c r="S339" s="552"/>
      <c r="T339" s="552"/>
      <c r="U339" s="552">
        <v>0</v>
      </c>
    </row>
    <row r="340" spans="1:21" outlineLevel="1">
      <c r="A340" s="137"/>
      <c r="B340" s="137"/>
      <c r="C340" s="138" t="s">
        <v>747</v>
      </c>
      <c r="D340" s="97">
        <v>1</v>
      </c>
      <c r="E340" s="97">
        <v>1</v>
      </c>
      <c r="F340" s="139" t="s">
        <v>660</v>
      </c>
      <c r="G340" s="199">
        <v>137478000</v>
      </c>
      <c r="H340" s="199">
        <v>1400000.0000000002</v>
      </c>
      <c r="I340" s="71">
        <f t="shared" si="129"/>
        <v>138878000</v>
      </c>
      <c r="J340" s="71">
        <f t="shared" si="126"/>
        <v>137478000</v>
      </c>
      <c r="K340" s="71">
        <f t="shared" si="127"/>
        <v>1400000.0000000002</v>
      </c>
      <c r="L340" s="257">
        <f t="shared" si="128"/>
        <v>138878000</v>
      </c>
      <c r="M340" s="552"/>
      <c r="N340" s="552"/>
      <c r="O340" s="552" t="e">
        <f>#REF!+M340+N340</f>
        <v>#REF!</v>
      </c>
      <c r="P340" s="552"/>
      <c r="Q340" s="552"/>
      <c r="R340" s="552">
        <f t="shared" si="120"/>
        <v>0</v>
      </c>
      <c r="S340" s="552"/>
      <c r="T340" s="552"/>
      <c r="U340" s="552">
        <v>0</v>
      </c>
    </row>
    <row r="341" spans="1:21" outlineLevel="1">
      <c r="A341" s="137"/>
      <c r="B341" s="137"/>
      <c r="C341" s="138" t="s">
        <v>748</v>
      </c>
      <c r="D341" s="97">
        <v>1</v>
      </c>
      <c r="E341" s="97">
        <v>1</v>
      </c>
      <c r="F341" s="139" t="s">
        <v>660</v>
      </c>
      <c r="G341" s="199">
        <v>160848600</v>
      </c>
      <c r="H341" s="199">
        <v>1400000.0000000002</v>
      </c>
      <c r="I341" s="71">
        <f t="shared" si="129"/>
        <v>162248600</v>
      </c>
      <c r="J341" s="71">
        <f t="shared" si="126"/>
        <v>160848600</v>
      </c>
      <c r="K341" s="71">
        <f t="shared" si="127"/>
        <v>1400000.0000000002</v>
      </c>
      <c r="L341" s="257">
        <f t="shared" si="128"/>
        <v>162248600</v>
      </c>
      <c r="M341" s="552"/>
      <c r="N341" s="552"/>
      <c r="O341" s="552" t="e">
        <f>#REF!+M341+N341</f>
        <v>#REF!</v>
      </c>
      <c r="P341" s="552"/>
      <c r="Q341" s="552"/>
      <c r="R341" s="552">
        <f t="shared" si="120"/>
        <v>0</v>
      </c>
      <c r="S341" s="552"/>
      <c r="T341" s="552"/>
      <c r="U341" s="552">
        <v>0</v>
      </c>
    </row>
    <row r="342" spans="1:21" outlineLevel="1">
      <c r="A342" s="137"/>
      <c r="B342" s="137"/>
      <c r="C342" s="138" t="s">
        <v>749</v>
      </c>
      <c r="D342" s="97">
        <v>1</v>
      </c>
      <c r="E342" s="97">
        <v>1</v>
      </c>
      <c r="F342" s="139" t="s">
        <v>660</v>
      </c>
      <c r="G342" s="199">
        <v>162050900</v>
      </c>
      <c r="H342" s="199">
        <v>1400000.0000000002</v>
      </c>
      <c r="I342" s="71">
        <f t="shared" si="129"/>
        <v>163450900</v>
      </c>
      <c r="J342" s="71">
        <f t="shared" si="126"/>
        <v>162050900</v>
      </c>
      <c r="K342" s="71">
        <f t="shared" si="127"/>
        <v>1400000.0000000002</v>
      </c>
      <c r="L342" s="257">
        <f t="shared" si="128"/>
        <v>163450900</v>
      </c>
      <c r="M342" s="552"/>
      <c r="N342" s="552"/>
      <c r="O342" s="552" t="e">
        <f>#REF!+M342+N342</f>
        <v>#REF!</v>
      </c>
      <c r="P342" s="552"/>
      <c r="Q342" s="552"/>
      <c r="R342" s="552">
        <f t="shared" si="120"/>
        <v>0</v>
      </c>
      <c r="S342" s="552"/>
      <c r="T342" s="552"/>
      <c r="U342" s="552">
        <v>0</v>
      </c>
    </row>
    <row r="343" spans="1:21" outlineLevel="1">
      <c r="A343" s="137"/>
      <c r="B343" s="137"/>
      <c r="C343" s="138" t="s">
        <v>750</v>
      </c>
      <c r="D343" s="97">
        <v>1</v>
      </c>
      <c r="E343" s="97">
        <v>1</v>
      </c>
      <c r="F343" s="139" t="s">
        <v>660</v>
      </c>
      <c r="G343" s="199">
        <v>113520000.00000001</v>
      </c>
      <c r="H343" s="199">
        <v>1400000.0000000002</v>
      </c>
      <c r="I343" s="71">
        <f t="shared" si="129"/>
        <v>114920000.00000001</v>
      </c>
      <c r="J343" s="71">
        <f t="shared" si="126"/>
        <v>113520000.00000001</v>
      </c>
      <c r="K343" s="71">
        <f t="shared" si="127"/>
        <v>1400000.0000000002</v>
      </c>
      <c r="L343" s="257">
        <f t="shared" si="128"/>
        <v>114920000.00000001</v>
      </c>
      <c r="M343" s="552"/>
      <c r="N343" s="552"/>
      <c r="O343" s="552" t="e">
        <f>#REF!+M343+N343</f>
        <v>#REF!</v>
      </c>
      <c r="P343" s="552"/>
      <c r="Q343" s="552"/>
      <c r="R343" s="552">
        <f t="shared" si="120"/>
        <v>0</v>
      </c>
      <c r="S343" s="552"/>
      <c r="T343" s="552"/>
      <c r="U343" s="552">
        <v>0</v>
      </c>
    </row>
    <row r="344" spans="1:21" outlineLevel="1">
      <c r="A344" s="137"/>
      <c r="B344" s="137"/>
      <c r="C344" s="138" t="s">
        <v>751</v>
      </c>
      <c r="D344" s="97">
        <v>1</v>
      </c>
      <c r="E344" s="97">
        <v>1</v>
      </c>
      <c r="F344" s="139" t="s">
        <v>660</v>
      </c>
      <c r="G344" s="199">
        <v>232601600.00000003</v>
      </c>
      <c r="H344" s="199">
        <v>1400000.0000000002</v>
      </c>
      <c r="I344" s="71">
        <f t="shared" si="129"/>
        <v>234001600.00000003</v>
      </c>
      <c r="J344" s="71">
        <f t="shared" si="126"/>
        <v>232601600.00000003</v>
      </c>
      <c r="K344" s="71">
        <f t="shared" si="127"/>
        <v>1400000.0000000002</v>
      </c>
      <c r="L344" s="257">
        <f t="shared" si="128"/>
        <v>234001600.00000003</v>
      </c>
      <c r="M344" s="552"/>
      <c r="N344" s="552"/>
      <c r="O344" s="552" t="e">
        <f>#REF!+M344+N344</f>
        <v>#REF!</v>
      </c>
      <c r="P344" s="552"/>
      <c r="Q344" s="552"/>
      <c r="R344" s="552">
        <f t="shared" si="120"/>
        <v>0</v>
      </c>
      <c r="S344" s="552"/>
      <c r="T344" s="552"/>
      <c r="U344" s="552">
        <v>0</v>
      </c>
    </row>
    <row r="345" spans="1:21" outlineLevel="1">
      <c r="A345" s="137"/>
      <c r="B345" s="137"/>
      <c r="C345" s="138" t="s">
        <v>752</v>
      </c>
      <c r="D345" s="97">
        <v>1</v>
      </c>
      <c r="E345" s="97">
        <v>1</v>
      </c>
      <c r="F345" s="139" t="s">
        <v>660</v>
      </c>
      <c r="G345" s="199">
        <v>246041400.00000003</v>
      </c>
      <c r="H345" s="199">
        <v>1400000.0000000002</v>
      </c>
      <c r="I345" s="71">
        <f t="shared" si="129"/>
        <v>247441400.00000003</v>
      </c>
      <c r="J345" s="71">
        <f t="shared" si="126"/>
        <v>246041400.00000003</v>
      </c>
      <c r="K345" s="71">
        <f t="shared" si="127"/>
        <v>1400000.0000000002</v>
      </c>
      <c r="L345" s="257">
        <f t="shared" si="128"/>
        <v>247441400.00000003</v>
      </c>
      <c r="M345" s="552"/>
      <c r="N345" s="552"/>
      <c r="O345" s="552" t="e">
        <f>#REF!+M345+N345</f>
        <v>#REF!</v>
      </c>
      <c r="P345" s="552"/>
      <c r="Q345" s="552"/>
      <c r="R345" s="552">
        <f t="shared" si="120"/>
        <v>0</v>
      </c>
      <c r="S345" s="552"/>
      <c r="T345" s="552"/>
      <c r="U345" s="552">
        <v>0</v>
      </c>
    </row>
    <row r="346" spans="1:21" outlineLevel="1">
      <c r="A346" s="137"/>
      <c r="B346" s="137"/>
      <c r="C346" s="138" t="s">
        <v>753</v>
      </c>
      <c r="D346" s="97">
        <v>1</v>
      </c>
      <c r="E346" s="97">
        <v>1</v>
      </c>
      <c r="F346" s="139" t="s">
        <v>660</v>
      </c>
      <c r="G346" s="199">
        <v>15643100.000000002</v>
      </c>
      <c r="H346" s="199">
        <v>840000.00000000012</v>
      </c>
      <c r="I346" s="71">
        <f t="shared" si="129"/>
        <v>16483100.000000002</v>
      </c>
      <c r="J346" s="71">
        <f t="shared" si="126"/>
        <v>15643100.000000002</v>
      </c>
      <c r="K346" s="71">
        <f t="shared" si="127"/>
        <v>840000.00000000012</v>
      </c>
      <c r="L346" s="257">
        <f t="shared" si="128"/>
        <v>16483100.000000002</v>
      </c>
      <c r="M346" s="552"/>
      <c r="N346" s="552"/>
      <c r="O346" s="552" t="e">
        <f>#REF!+M346+N346</f>
        <v>#REF!</v>
      </c>
      <c r="P346" s="552"/>
      <c r="Q346" s="552"/>
      <c r="R346" s="552">
        <f t="shared" si="120"/>
        <v>0</v>
      </c>
      <c r="S346" s="552"/>
      <c r="T346" s="552"/>
      <c r="U346" s="552">
        <v>0</v>
      </c>
    </row>
    <row r="347" spans="1:21" outlineLevel="1">
      <c r="A347" s="137"/>
      <c r="B347" s="137"/>
      <c r="C347" s="138" t="s">
        <v>754</v>
      </c>
      <c r="D347" s="97">
        <v>1</v>
      </c>
      <c r="E347" s="97">
        <v>1</v>
      </c>
      <c r="F347" s="139" t="s">
        <v>660</v>
      </c>
      <c r="G347" s="199">
        <v>47347300.000000007</v>
      </c>
      <c r="H347" s="199">
        <v>1400000.0000000002</v>
      </c>
      <c r="I347" s="71">
        <f t="shared" si="129"/>
        <v>48747300.000000007</v>
      </c>
      <c r="J347" s="71">
        <f t="shared" si="126"/>
        <v>47347300.000000007</v>
      </c>
      <c r="K347" s="71">
        <f t="shared" si="127"/>
        <v>1400000.0000000002</v>
      </c>
      <c r="L347" s="257">
        <f t="shared" si="128"/>
        <v>48747300.000000007</v>
      </c>
      <c r="M347" s="552"/>
      <c r="N347" s="552"/>
      <c r="O347" s="552" t="e">
        <f>#REF!+M347+N347</f>
        <v>#REF!</v>
      </c>
      <c r="P347" s="552"/>
      <c r="Q347" s="552"/>
      <c r="R347" s="552">
        <f t="shared" si="120"/>
        <v>0</v>
      </c>
      <c r="S347" s="552"/>
      <c r="T347" s="552"/>
      <c r="U347" s="552">
        <v>0</v>
      </c>
    </row>
    <row r="348" spans="1:21" outlineLevel="1">
      <c r="A348" s="137"/>
      <c r="B348" s="137"/>
      <c r="C348" s="138" t="s">
        <v>755</v>
      </c>
      <c r="D348" s="97">
        <v>1</v>
      </c>
      <c r="E348" s="97">
        <v>1</v>
      </c>
      <c r="F348" s="139" t="s">
        <v>660</v>
      </c>
      <c r="G348" s="199">
        <v>28968500.000000004</v>
      </c>
      <c r="H348" s="199">
        <v>840000.00000000012</v>
      </c>
      <c r="I348" s="71">
        <f t="shared" si="129"/>
        <v>29808500.000000004</v>
      </c>
      <c r="J348" s="71">
        <f t="shared" si="126"/>
        <v>28968500.000000004</v>
      </c>
      <c r="K348" s="71">
        <f t="shared" si="127"/>
        <v>840000.00000000012</v>
      </c>
      <c r="L348" s="257">
        <f t="shared" si="128"/>
        <v>29808500.000000004</v>
      </c>
      <c r="M348" s="552"/>
      <c r="N348" s="552"/>
      <c r="O348" s="552" t="e">
        <f>#REF!+M348+N348</f>
        <v>#REF!</v>
      </c>
      <c r="P348" s="552"/>
      <c r="Q348" s="552"/>
      <c r="R348" s="552">
        <f t="shared" si="120"/>
        <v>0</v>
      </c>
      <c r="S348" s="552"/>
      <c r="T348" s="552"/>
      <c r="U348" s="552">
        <v>0</v>
      </c>
    </row>
    <row r="349" spans="1:21" outlineLevel="1">
      <c r="A349" s="137"/>
      <c r="B349" s="137"/>
      <c r="C349" s="138" t="s">
        <v>756</v>
      </c>
      <c r="D349" s="97">
        <v>1</v>
      </c>
      <c r="E349" s="97">
        <v>1</v>
      </c>
      <c r="F349" s="139" t="s">
        <v>660</v>
      </c>
      <c r="G349" s="199">
        <v>24835800.000000004</v>
      </c>
      <c r="H349" s="199">
        <v>840000.00000000012</v>
      </c>
      <c r="I349" s="71">
        <f t="shared" si="129"/>
        <v>25675800.000000004</v>
      </c>
      <c r="J349" s="71">
        <f t="shared" si="126"/>
        <v>24835800.000000004</v>
      </c>
      <c r="K349" s="71">
        <f t="shared" si="127"/>
        <v>840000.00000000012</v>
      </c>
      <c r="L349" s="257">
        <f t="shared" si="128"/>
        <v>25675800.000000004</v>
      </c>
      <c r="M349" s="552"/>
      <c r="N349" s="552"/>
      <c r="O349" s="552" t="e">
        <f>#REF!+M349+N349</f>
        <v>#REF!</v>
      </c>
      <c r="P349" s="552"/>
      <c r="Q349" s="552"/>
      <c r="R349" s="552">
        <f t="shared" si="120"/>
        <v>0</v>
      </c>
      <c r="S349" s="552"/>
      <c r="T349" s="552"/>
      <c r="U349" s="552">
        <v>0</v>
      </c>
    </row>
    <row r="350" spans="1:21" outlineLevel="1">
      <c r="A350" s="137"/>
      <c r="B350" s="137"/>
      <c r="C350" s="138" t="s">
        <v>757</v>
      </c>
      <c r="D350" s="97">
        <v>1</v>
      </c>
      <c r="E350" s="97">
        <v>1</v>
      </c>
      <c r="F350" s="139" t="s">
        <v>660</v>
      </c>
      <c r="G350" s="199">
        <v>91081100</v>
      </c>
      <c r="H350" s="199">
        <v>1400000.0000000002</v>
      </c>
      <c r="I350" s="71">
        <f t="shared" si="129"/>
        <v>92481100</v>
      </c>
      <c r="J350" s="71">
        <f t="shared" si="126"/>
        <v>91081100</v>
      </c>
      <c r="K350" s="71">
        <f t="shared" si="127"/>
        <v>1400000.0000000002</v>
      </c>
      <c r="L350" s="257">
        <f t="shared" si="128"/>
        <v>92481100</v>
      </c>
      <c r="M350" s="552"/>
      <c r="N350" s="552"/>
      <c r="O350" s="552" t="e">
        <f>#REF!+M350+N350</f>
        <v>#REF!</v>
      </c>
      <c r="P350" s="552"/>
      <c r="Q350" s="552"/>
      <c r="R350" s="552">
        <f t="shared" si="120"/>
        <v>0</v>
      </c>
      <c r="S350" s="552"/>
      <c r="T350" s="552"/>
      <c r="U350" s="552">
        <v>0</v>
      </c>
    </row>
    <row r="351" spans="1:21" outlineLevel="1">
      <c r="A351" s="137"/>
      <c r="B351" s="137"/>
      <c r="C351" s="138" t="s">
        <v>758</v>
      </c>
      <c r="D351" s="97">
        <v>1</v>
      </c>
      <c r="E351" s="97">
        <v>1</v>
      </c>
      <c r="F351" s="139" t="s">
        <v>660</v>
      </c>
      <c r="G351" s="199">
        <v>79290200</v>
      </c>
      <c r="H351" s="199">
        <v>1400000.0000000002</v>
      </c>
      <c r="I351" s="71">
        <f t="shared" si="129"/>
        <v>80690200</v>
      </c>
      <c r="J351" s="71">
        <f t="shared" si="126"/>
        <v>79290200</v>
      </c>
      <c r="K351" s="71">
        <f t="shared" si="127"/>
        <v>1400000.0000000002</v>
      </c>
      <c r="L351" s="257">
        <f t="shared" si="128"/>
        <v>80690200</v>
      </c>
      <c r="M351" s="552"/>
      <c r="N351" s="552"/>
      <c r="O351" s="552" t="e">
        <f>#REF!+M351+N351</f>
        <v>#REF!</v>
      </c>
      <c r="P351" s="552"/>
      <c r="Q351" s="552"/>
      <c r="R351" s="552">
        <f t="shared" si="120"/>
        <v>0</v>
      </c>
      <c r="S351" s="552"/>
      <c r="T351" s="552"/>
      <c r="U351" s="552">
        <v>0</v>
      </c>
    </row>
    <row r="352" spans="1:21" outlineLevel="1">
      <c r="A352" s="137"/>
      <c r="B352" s="137"/>
      <c r="C352" s="138" t="s">
        <v>759</v>
      </c>
      <c r="D352" s="97">
        <v>1</v>
      </c>
      <c r="E352" s="97">
        <v>1</v>
      </c>
      <c r="F352" s="139" t="s">
        <v>660</v>
      </c>
      <c r="G352" s="199">
        <v>10457700</v>
      </c>
      <c r="H352" s="199">
        <v>840000.00000000012</v>
      </c>
      <c r="I352" s="71">
        <f t="shared" si="129"/>
        <v>11297700</v>
      </c>
      <c r="J352" s="71">
        <f t="shared" si="126"/>
        <v>10457700</v>
      </c>
      <c r="K352" s="71">
        <f t="shared" si="127"/>
        <v>840000.00000000012</v>
      </c>
      <c r="L352" s="257">
        <f t="shared" si="128"/>
        <v>11297700</v>
      </c>
      <c r="M352" s="552"/>
      <c r="N352" s="552"/>
      <c r="O352" s="552" t="e">
        <f>#REF!+M352+N352</f>
        <v>#REF!</v>
      </c>
      <c r="P352" s="552"/>
      <c r="Q352" s="552"/>
      <c r="R352" s="552">
        <f t="shared" si="120"/>
        <v>0</v>
      </c>
      <c r="S352" s="552"/>
      <c r="T352" s="552"/>
      <c r="U352" s="552">
        <v>0</v>
      </c>
    </row>
    <row r="353" spans="1:21" outlineLevel="1">
      <c r="A353" s="137"/>
      <c r="B353" s="137"/>
      <c r="C353" s="138" t="s">
        <v>760</v>
      </c>
      <c r="D353" s="97">
        <v>1</v>
      </c>
      <c r="E353" s="97">
        <v>1</v>
      </c>
      <c r="F353" s="139" t="s">
        <v>660</v>
      </c>
      <c r="G353" s="199">
        <v>8309400.0000000009</v>
      </c>
      <c r="H353" s="199">
        <v>840000.00000000012</v>
      </c>
      <c r="I353" s="71">
        <f t="shared" si="129"/>
        <v>9149400.0000000019</v>
      </c>
      <c r="J353" s="71">
        <f t="shared" si="126"/>
        <v>8309400.0000000009</v>
      </c>
      <c r="K353" s="71">
        <f t="shared" si="127"/>
        <v>840000.00000000012</v>
      </c>
      <c r="L353" s="257">
        <f t="shared" si="128"/>
        <v>9149400.0000000019</v>
      </c>
      <c r="M353" s="552"/>
      <c r="N353" s="552"/>
      <c r="O353" s="552" t="e">
        <f>#REF!+M353+N353</f>
        <v>#REF!</v>
      </c>
      <c r="P353" s="552"/>
      <c r="Q353" s="552"/>
      <c r="R353" s="552">
        <f t="shared" si="120"/>
        <v>0</v>
      </c>
      <c r="S353" s="552"/>
      <c r="T353" s="552"/>
      <c r="U353" s="552">
        <v>0</v>
      </c>
    </row>
    <row r="354" spans="1:21" outlineLevel="1">
      <c r="A354" s="137"/>
      <c r="B354" s="137"/>
      <c r="C354" s="138" t="s">
        <v>761</v>
      </c>
      <c r="D354" s="97">
        <v>1</v>
      </c>
      <c r="E354" s="97">
        <v>1</v>
      </c>
      <c r="F354" s="139" t="s">
        <v>660</v>
      </c>
      <c r="G354" s="199">
        <v>70643100</v>
      </c>
      <c r="H354" s="199">
        <v>1400000.0000000002</v>
      </c>
      <c r="I354" s="71">
        <f t="shared" si="129"/>
        <v>72043100</v>
      </c>
      <c r="J354" s="71">
        <f t="shared" si="126"/>
        <v>70643100</v>
      </c>
      <c r="K354" s="71">
        <f t="shared" si="127"/>
        <v>1400000.0000000002</v>
      </c>
      <c r="L354" s="257">
        <f t="shared" si="128"/>
        <v>72043100</v>
      </c>
      <c r="M354" s="552"/>
      <c r="N354" s="552"/>
      <c r="O354" s="552" t="e">
        <f>#REF!+M354+N354</f>
        <v>#REF!</v>
      </c>
      <c r="P354" s="552"/>
      <c r="Q354" s="552"/>
      <c r="R354" s="552">
        <f t="shared" si="120"/>
        <v>0</v>
      </c>
      <c r="S354" s="552"/>
      <c r="T354" s="552"/>
      <c r="U354" s="552">
        <v>0</v>
      </c>
    </row>
    <row r="355" spans="1:21" outlineLevel="1">
      <c r="A355" s="137"/>
      <c r="B355" s="137"/>
      <c r="C355" s="138" t="s">
        <v>762</v>
      </c>
      <c r="D355" s="97">
        <v>1</v>
      </c>
      <c r="E355" s="97">
        <v>1</v>
      </c>
      <c r="F355" s="139" t="s">
        <v>660</v>
      </c>
      <c r="G355" s="199">
        <v>79290200</v>
      </c>
      <c r="H355" s="199">
        <v>1400000.0000000002</v>
      </c>
      <c r="I355" s="71">
        <f t="shared" si="129"/>
        <v>80690200</v>
      </c>
      <c r="J355" s="71">
        <f t="shared" si="126"/>
        <v>79290200</v>
      </c>
      <c r="K355" s="71">
        <f t="shared" si="127"/>
        <v>1400000.0000000002</v>
      </c>
      <c r="L355" s="257">
        <f t="shared" si="128"/>
        <v>80690200</v>
      </c>
      <c r="M355" s="552"/>
      <c r="N355" s="552"/>
      <c r="O355" s="552" t="e">
        <f>#REF!+M355+N355</f>
        <v>#REF!</v>
      </c>
      <c r="P355" s="552"/>
      <c r="Q355" s="552"/>
      <c r="R355" s="552">
        <f t="shared" si="120"/>
        <v>0</v>
      </c>
      <c r="S355" s="552"/>
      <c r="T355" s="552"/>
      <c r="U355" s="552">
        <v>0</v>
      </c>
    </row>
    <row r="356" spans="1:21" outlineLevel="1">
      <c r="A356" s="137"/>
      <c r="B356" s="137"/>
      <c r="C356" s="138" t="s">
        <v>763</v>
      </c>
      <c r="D356" s="97">
        <v>1</v>
      </c>
      <c r="E356" s="97">
        <v>1</v>
      </c>
      <c r="F356" s="139" t="s">
        <v>660</v>
      </c>
      <c r="G356" s="199">
        <v>10457700</v>
      </c>
      <c r="H356" s="199">
        <v>840000.00000000012</v>
      </c>
      <c r="I356" s="71">
        <f t="shared" si="129"/>
        <v>11297700</v>
      </c>
      <c r="J356" s="71">
        <f t="shared" si="126"/>
        <v>10457700</v>
      </c>
      <c r="K356" s="71">
        <f t="shared" si="127"/>
        <v>840000.00000000012</v>
      </c>
      <c r="L356" s="257">
        <f t="shared" si="128"/>
        <v>11297700</v>
      </c>
      <c r="M356" s="552"/>
      <c r="N356" s="552"/>
      <c r="O356" s="552" t="e">
        <f>#REF!+M356+N356</f>
        <v>#REF!</v>
      </c>
      <c r="P356" s="552"/>
      <c r="Q356" s="552"/>
      <c r="R356" s="552">
        <f t="shared" si="120"/>
        <v>0</v>
      </c>
      <c r="S356" s="552"/>
      <c r="T356" s="552"/>
      <c r="U356" s="552">
        <v>0</v>
      </c>
    </row>
    <row r="357" spans="1:21" ht="25.2" customHeight="1" outlineLevel="1">
      <c r="A357" s="137"/>
      <c r="B357" s="137"/>
      <c r="C357" s="138" t="s">
        <v>764</v>
      </c>
      <c r="D357" s="97">
        <v>1</v>
      </c>
      <c r="E357" s="97">
        <v>1</v>
      </c>
      <c r="F357" s="139" t="s">
        <v>660</v>
      </c>
      <c r="G357" s="199">
        <v>8309400.0000000009</v>
      </c>
      <c r="H357" s="199">
        <v>840000.00000000012</v>
      </c>
      <c r="I357" s="71">
        <f t="shared" si="129"/>
        <v>9149400.0000000019</v>
      </c>
      <c r="J357" s="71">
        <f t="shared" si="126"/>
        <v>8309400.0000000009</v>
      </c>
      <c r="K357" s="71">
        <f t="shared" si="127"/>
        <v>840000.00000000012</v>
      </c>
      <c r="L357" s="257">
        <f t="shared" si="128"/>
        <v>9149400.0000000019</v>
      </c>
      <c r="M357" s="552"/>
      <c r="N357" s="552"/>
      <c r="O357" s="552" t="e">
        <f>#REF!+M357+N357</f>
        <v>#REF!</v>
      </c>
      <c r="P357" s="552"/>
      <c r="Q357" s="552"/>
      <c r="R357" s="552">
        <f t="shared" si="120"/>
        <v>0</v>
      </c>
      <c r="S357" s="552"/>
      <c r="T357" s="552"/>
      <c r="U357" s="552">
        <v>0</v>
      </c>
    </row>
    <row r="358" spans="1:21" outlineLevel="1">
      <c r="A358" s="137"/>
      <c r="B358" s="137"/>
      <c r="C358" s="138" t="s">
        <v>765</v>
      </c>
      <c r="D358" s="97">
        <v>1</v>
      </c>
      <c r="E358" s="97">
        <v>1</v>
      </c>
      <c r="F358" s="139" t="s">
        <v>660</v>
      </c>
      <c r="G358" s="199">
        <v>8309400.0000000009</v>
      </c>
      <c r="H358" s="199">
        <v>840000.00000000012</v>
      </c>
      <c r="I358" s="71">
        <f t="shared" si="129"/>
        <v>9149400.0000000019</v>
      </c>
      <c r="J358" s="71">
        <f t="shared" si="126"/>
        <v>8309400.0000000009</v>
      </c>
      <c r="K358" s="71">
        <f t="shared" si="127"/>
        <v>840000.00000000012</v>
      </c>
      <c r="L358" s="257">
        <f t="shared" si="128"/>
        <v>9149400.0000000019</v>
      </c>
      <c r="M358" s="552"/>
      <c r="N358" s="552"/>
      <c r="O358" s="552" t="e">
        <f>#REF!+M358+N358</f>
        <v>#REF!</v>
      </c>
      <c r="P358" s="552"/>
      <c r="Q358" s="552"/>
      <c r="R358" s="552">
        <f t="shared" si="120"/>
        <v>0</v>
      </c>
      <c r="S358" s="552"/>
      <c r="T358" s="552"/>
      <c r="U358" s="552">
        <v>0</v>
      </c>
    </row>
    <row r="359" spans="1:21" outlineLevel="1">
      <c r="A359" s="137"/>
      <c r="B359" s="137"/>
      <c r="C359" s="138" t="s">
        <v>766</v>
      </c>
      <c r="D359" s="97">
        <v>1</v>
      </c>
      <c r="E359" s="97">
        <v>1</v>
      </c>
      <c r="F359" s="139" t="s">
        <v>660</v>
      </c>
      <c r="G359" s="199">
        <v>71126000</v>
      </c>
      <c r="H359" s="199">
        <v>1400000.0000000002</v>
      </c>
      <c r="I359" s="71">
        <f t="shared" si="129"/>
        <v>72526000</v>
      </c>
      <c r="J359" s="71">
        <f t="shared" si="126"/>
        <v>71126000</v>
      </c>
      <c r="K359" s="71">
        <f t="shared" si="127"/>
        <v>1400000.0000000002</v>
      </c>
      <c r="L359" s="257">
        <f t="shared" si="128"/>
        <v>72526000</v>
      </c>
      <c r="M359" s="552"/>
      <c r="N359" s="552"/>
      <c r="O359" s="552" t="e">
        <f>#REF!+M359+N359</f>
        <v>#REF!</v>
      </c>
      <c r="P359" s="552"/>
      <c r="Q359" s="552"/>
      <c r="R359" s="552">
        <f t="shared" si="120"/>
        <v>0</v>
      </c>
      <c r="S359" s="552"/>
      <c r="T359" s="552"/>
      <c r="U359" s="552">
        <v>0</v>
      </c>
    </row>
    <row r="360" spans="1:21" outlineLevel="1">
      <c r="A360" s="137"/>
      <c r="B360" s="137"/>
      <c r="C360" s="138" t="s">
        <v>767</v>
      </c>
      <c r="D360" s="97">
        <v>1</v>
      </c>
      <c r="E360" s="97"/>
      <c r="F360" s="139" t="s">
        <v>660</v>
      </c>
      <c r="G360" s="199">
        <v>0</v>
      </c>
      <c r="H360" s="199">
        <v>0</v>
      </c>
      <c r="I360" s="71">
        <f t="shared" si="129"/>
        <v>0</v>
      </c>
      <c r="J360" s="71">
        <f t="shared" si="126"/>
        <v>0</v>
      </c>
      <c r="K360" s="71">
        <f t="shared" si="127"/>
        <v>0</v>
      </c>
      <c r="L360" s="257">
        <f t="shared" si="128"/>
        <v>0</v>
      </c>
      <c r="M360" s="552"/>
      <c r="N360" s="552"/>
      <c r="O360" s="552" t="e">
        <f>#REF!+M360+N360</f>
        <v>#REF!</v>
      </c>
      <c r="P360" s="552"/>
      <c r="Q360" s="552"/>
      <c r="R360" s="552">
        <f t="shared" si="120"/>
        <v>0</v>
      </c>
      <c r="S360" s="552"/>
      <c r="T360" s="552"/>
      <c r="U360" s="552">
        <v>0</v>
      </c>
    </row>
    <row r="361" spans="1:21" outlineLevel="1">
      <c r="A361" s="137"/>
      <c r="B361" s="137"/>
      <c r="C361" s="138" t="s">
        <v>768</v>
      </c>
      <c r="D361" s="97">
        <v>1</v>
      </c>
      <c r="E361" s="97"/>
      <c r="F361" s="139" t="s">
        <v>660</v>
      </c>
      <c r="G361" s="199">
        <v>0</v>
      </c>
      <c r="H361" s="199">
        <v>0</v>
      </c>
      <c r="I361" s="71">
        <f t="shared" si="129"/>
        <v>0</v>
      </c>
      <c r="J361" s="71">
        <f t="shared" si="126"/>
        <v>0</v>
      </c>
      <c r="K361" s="71">
        <f t="shared" si="127"/>
        <v>0</v>
      </c>
      <c r="L361" s="257">
        <f t="shared" si="128"/>
        <v>0</v>
      </c>
      <c r="M361" s="552"/>
      <c r="N361" s="552"/>
      <c r="O361" s="552" t="e">
        <f>#REF!+M361+N361</f>
        <v>#REF!</v>
      </c>
      <c r="P361" s="552"/>
      <c r="Q361" s="552"/>
      <c r="R361" s="552">
        <f t="shared" si="120"/>
        <v>0</v>
      </c>
      <c r="S361" s="552"/>
      <c r="T361" s="552"/>
      <c r="U361" s="552">
        <v>0</v>
      </c>
    </row>
    <row r="362" spans="1:21" s="399" customFormat="1" outlineLevel="1">
      <c r="A362" s="395"/>
      <c r="B362" s="395"/>
      <c r="C362" s="400" t="s">
        <v>690</v>
      </c>
      <c r="D362" s="97">
        <v>1</v>
      </c>
      <c r="E362" s="97">
        <v>1</v>
      </c>
      <c r="F362" s="397" t="s">
        <v>619</v>
      </c>
      <c r="G362" s="62">
        <v>35656770</v>
      </c>
      <c r="H362" s="62">
        <v>10697031</v>
      </c>
      <c r="I362" s="62">
        <f t="shared" si="129"/>
        <v>46353801</v>
      </c>
      <c r="J362" s="62">
        <f t="shared" si="126"/>
        <v>35656770</v>
      </c>
      <c r="K362" s="62">
        <f t="shared" si="127"/>
        <v>10697031</v>
      </c>
      <c r="L362" s="255">
        <f t="shared" si="128"/>
        <v>46353801</v>
      </c>
      <c r="M362" s="550"/>
      <c r="N362" s="550"/>
      <c r="O362" s="550" t="e">
        <f>#REF!+M362+N362</f>
        <v>#REF!</v>
      </c>
      <c r="P362" s="550"/>
      <c r="Q362" s="550"/>
      <c r="R362" s="550">
        <f t="shared" si="120"/>
        <v>0</v>
      </c>
      <c r="S362" s="550"/>
      <c r="T362" s="550"/>
      <c r="U362" s="550">
        <v>0</v>
      </c>
    </row>
    <row r="363" spans="1:21" outlineLevel="1">
      <c r="A363" s="137"/>
      <c r="B363" s="137"/>
      <c r="C363" s="138"/>
      <c r="D363" s="97"/>
      <c r="E363" s="97"/>
      <c r="F363" s="139"/>
      <c r="G363" s="71"/>
      <c r="H363" s="71"/>
      <c r="I363" s="71"/>
      <c r="J363" s="71"/>
      <c r="K363" s="71"/>
      <c r="L363" s="257"/>
      <c r="M363" s="552"/>
      <c r="N363" s="552"/>
      <c r="O363" s="552" t="e">
        <f>#REF!+M363+N363</f>
        <v>#REF!</v>
      </c>
      <c r="P363" s="552"/>
      <c r="Q363" s="552"/>
      <c r="R363" s="552">
        <f t="shared" si="120"/>
        <v>0</v>
      </c>
      <c r="S363" s="552"/>
      <c r="T363" s="552"/>
      <c r="U363" s="552">
        <v>0</v>
      </c>
    </row>
    <row r="364" spans="1:21" outlineLevel="1">
      <c r="A364" s="137"/>
      <c r="B364" s="137"/>
      <c r="C364" s="189" t="s">
        <v>1591</v>
      </c>
      <c r="D364" s="97"/>
      <c r="E364" s="97"/>
      <c r="F364" s="139"/>
      <c r="G364" s="71"/>
      <c r="H364" s="71"/>
      <c r="I364" s="71"/>
      <c r="J364" s="82">
        <f>SUBTOTAL(9,J365:J384)</f>
        <v>982315957</v>
      </c>
      <c r="K364" s="82">
        <f t="shared" ref="K364:L364" si="130">SUBTOTAL(9,K365:K384)</f>
        <v>122770928.72825857</v>
      </c>
      <c r="L364" s="266">
        <f t="shared" si="130"/>
        <v>1105086885.7282586</v>
      </c>
      <c r="M364" s="553"/>
      <c r="N364" s="553"/>
      <c r="O364" s="553" t="e">
        <f>#REF!+M364+N364</f>
        <v>#REF!</v>
      </c>
      <c r="P364" s="553"/>
      <c r="Q364" s="553"/>
      <c r="R364" s="553">
        <f t="shared" si="120"/>
        <v>0</v>
      </c>
      <c r="S364" s="553"/>
      <c r="T364" s="553"/>
      <c r="U364" s="553">
        <v>0</v>
      </c>
    </row>
    <row r="365" spans="1:21" outlineLevel="1">
      <c r="A365" s="137"/>
      <c r="B365" s="137"/>
      <c r="C365" s="138" t="s">
        <v>677</v>
      </c>
      <c r="D365" s="97">
        <v>0</v>
      </c>
      <c r="E365" s="97">
        <v>0</v>
      </c>
      <c r="F365" s="139" t="s">
        <v>624</v>
      </c>
      <c r="G365" s="199">
        <v>1443780</v>
      </c>
      <c r="H365" s="199">
        <v>81001.384755200008</v>
      </c>
      <c r="I365" s="71">
        <f t="shared" ref="I365:I371" si="131">SUM(G365:H365)</f>
        <v>1524781.3847552</v>
      </c>
      <c r="J365" s="71">
        <f t="shared" ref="J365:J383" si="132">G365*E365</f>
        <v>0</v>
      </c>
      <c r="K365" s="71">
        <f t="shared" ref="K365:K383" si="133">H365*E365</f>
        <v>0</v>
      </c>
      <c r="L365" s="257">
        <f t="shared" ref="L365:L383" si="134">I365*E365</f>
        <v>0</v>
      </c>
      <c r="M365" s="552"/>
      <c r="N365" s="552"/>
      <c r="O365" s="552" t="e">
        <f>#REF!+M365+N365</f>
        <v>#REF!</v>
      </c>
      <c r="P365" s="552"/>
      <c r="Q365" s="552"/>
      <c r="R365" s="552">
        <f t="shared" si="120"/>
        <v>0</v>
      </c>
      <c r="S365" s="552"/>
      <c r="T365" s="552"/>
      <c r="U365" s="552">
        <v>0</v>
      </c>
    </row>
    <row r="366" spans="1:21" outlineLevel="1">
      <c r="A366" s="137"/>
      <c r="B366" s="137"/>
      <c r="C366" s="138" t="s">
        <v>678</v>
      </c>
      <c r="D366" s="97">
        <v>0</v>
      </c>
      <c r="E366" s="97">
        <v>0</v>
      </c>
      <c r="F366" s="139" t="s">
        <v>624</v>
      </c>
      <c r="G366" s="199">
        <v>1009709.9999999999</v>
      </c>
      <c r="H366" s="199">
        <v>61078.452019199976</v>
      </c>
      <c r="I366" s="71">
        <f t="shared" si="131"/>
        <v>1070788.4520192</v>
      </c>
      <c r="J366" s="71">
        <f t="shared" si="132"/>
        <v>0</v>
      </c>
      <c r="K366" s="71">
        <f t="shared" si="133"/>
        <v>0</v>
      </c>
      <c r="L366" s="257">
        <f t="shared" si="134"/>
        <v>0</v>
      </c>
      <c r="M366" s="552"/>
      <c r="N366" s="552"/>
      <c r="O366" s="552" t="e">
        <f>#REF!+M366+N366</f>
        <v>#REF!</v>
      </c>
      <c r="P366" s="552"/>
      <c r="Q366" s="552"/>
      <c r="R366" s="552">
        <f t="shared" si="120"/>
        <v>0</v>
      </c>
      <c r="S366" s="552"/>
      <c r="T366" s="552"/>
      <c r="U366" s="552">
        <v>0</v>
      </c>
    </row>
    <row r="367" spans="1:21" outlineLevel="1">
      <c r="A367" s="137"/>
      <c r="B367" s="137"/>
      <c r="C367" s="138" t="s">
        <v>679</v>
      </c>
      <c r="D367" s="97">
        <v>0</v>
      </c>
      <c r="E367" s="97">
        <v>0</v>
      </c>
      <c r="F367" s="139" t="s">
        <v>624</v>
      </c>
      <c r="G367" s="199">
        <v>776880</v>
      </c>
      <c r="H367" s="199">
        <v>51045.865472000005</v>
      </c>
      <c r="I367" s="71">
        <f t="shared" si="131"/>
        <v>827925.86547199998</v>
      </c>
      <c r="J367" s="71">
        <f t="shared" si="132"/>
        <v>0</v>
      </c>
      <c r="K367" s="71">
        <f t="shared" si="133"/>
        <v>0</v>
      </c>
      <c r="L367" s="257">
        <f t="shared" si="134"/>
        <v>0</v>
      </c>
      <c r="M367" s="552"/>
      <c r="N367" s="552"/>
      <c r="O367" s="552" t="e">
        <f>#REF!+M367+N367</f>
        <v>#REF!</v>
      </c>
      <c r="P367" s="552"/>
      <c r="Q367" s="552"/>
      <c r="R367" s="552">
        <f t="shared" si="120"/>
        <v>0</v>
      </c>
      <c r="S367" s="552"/>
      <c r="T367" s="552"/>
      <c r="U367" s="552">
        <v>0</v>
      </c>
    </row>
    <row r="368" spans="1:21" outlineLevel="1">
      <c r="A368" s="137"/>
      <c r="B368" s="137"/>
      <c r="C368" s="193" t="s">
        <v>681</v>
      </c>
      <c r="D368" s="97">
        <v>0</v>
      </c>
      <c r="E368" s="97">
        <v>93</v>
      </c>
      <c r="F368" s="139" t="s">
        <v>624</v>
      </c>
      <c r="G368" s="199">
        <v>1525680</v>
      </c>
      <c r="H368" s="199">
        <v>81001.384755200008</v>
      </c>
      <c r="I368" s="62">
        <f t="shared" si="131"/>
        <v>1606681.3847552</v>
      </c>
      <c r="J368" s="62">
        <f t="shared" si="132"/>
        <v>141888240</v>
      </c>
      <c r="K368" s="62">
        <f t="shared" si="133"/>
        <v>7533128.7822336005</v>
      </c>
      <c r="L368" s="255">
        <f t="shared" si="134"/>
        <v>149421368.7822336</v>
      </c>
      <c r="M368" s="550"/>
      <c r="N368" s="550"/>
      <c r="O368" s="550" t="e">
        <f>#REF!+M368+N368</f>
        <v>#REF!</v>
      </c>
      <c r="P368" s="550">
        <v>0.25</v>
      </c>
      <c r="Q368" s="550">
        <v>0.2</v>
      </c>
      <c r="R368" s="550">
        <f t="shared" si="120"/>
        <v>0.45</v>
      </c>
      <c r="S368" s="550"/>
      <c r="T368" s="550"/>
      <c r="U368" s="550">
        <v>0.25</v>
      </c>
    </row>
    <row r="369" spans="1:21" outlineLevel="1">
      <c r="A369" s="137"/>
      <c r="B369" s="137"/>
      <c r="C369" s="193" t="s">
        <v>682</v>
      </c>
      <c r="D369" s="97">
        <v>0</v>
      </c>
      <c r="E369" s="97">
        <v>0</v>
      </c>
      <c r="F369" s="139" t="s">
        <v>624</v>
      </c>
      <c r="G369" s="199">
        <v>826020</v>
      </c>
      <c r="H369" s="199">
        <v>68320</v>
      </c>
      <c r="I369" s="62">
        <f t="shared" si="131"/>
        <v>894340</v>
      </c>
      <c r="J369" s="62">
        <f t="shared" si="132"/>
        <v>0</v>
      </c>
      <c r="K369" s="62">
        <f t="shared" si="133"/>
        <v>0</v>
      </c>
      <c r="L369" s="255">
        <f t="shared" si="134"/>
        <v>0</v>
      </c>
      <c r="M369" s="550"/>
      <c r="N369" s="550"/>
      <c r="O369" s="550" t="e">
        <f>#REF!+M369+N369</f>
        <v>#REF!</v>
      </c>
      <c r="P369" s="550"/>
      <c r="Q369" s="550"/>
      <c r="R369" s="550">
        <f t="shared" si="120"/>
        <v>0</v>
      </c>
      <c r="S369" s="550"/>
      <c r="T369" s="550"/>
      <c r="U369" s="550">
        <v>0</v>
      </c>
    </row>
    <row r="370" spans="1:21" outlineLevel="1">
      <c r="A370" s="137"/>
      <c r="B370" s="137"/>
      <c r="C370" s="193" t="s">
        <v>683</v>
      </c>
      <c r="D370" s="194">
        <v>0</v>
      </c>
      <c r="E370" s="97">
        <v>0</v>
      </c>
      <c r="F370" s="139" t="s">
        <v>624</v>
      </c>
      <c r="G370" s="199">
        <v>1091610</v>
      </c>
      <c r="H370" s="199">
        <v>61078.452019199976</v>
      </c>
      <c r="I370" s="62">
        <f t="shared" si="131"/>
        <v>1152688.4520192</v>
      </c>
      <c r="J370" s="62">
        <f t="shared" si="132"/>
        <v>0</v>
      </c>
      <c r="K370" s="62">
        <f t="shared" si="133"/>
        <v>0</v>
      </c>
      <c r="L370" s="255">
        <f t="shared" si="134"/>
        <v>0</v>
      </c>
      <c r="M370" s="550"/>
      <c r="N370" s="550"/>
      <c r="O370" s="550" t="e">
        <f>#REF!+M370+N370</f>
        <v>#REF!</v>
      </c>
      <c r="P370" s="550"/>
      <c r="Q370" s="550"/>
      <c r="R370" s="550">
        <f t="shared" si="120"/>
        <v>0</v>
      </c>
      <c r="S370" s="550"/>
      <c r="T370" s="550"/>
      <c r="U370" s="550">
        <v>0</v>
      </c>
    </row>
    <row r="371" spans="1:21" outlineLevel="1">
      <c r="A371" s="137"/>
      <c r="B371" s="137"/>
      <c r="C371" s="193" t="s">
        <v>684</v>
      </c>
      <c r="D371" s="194">
        <v>0</v>
      </c>
      <c r="E371" s="97">
        <v>0</v>
      </c>
      <c r="F371" s="139" t="s">
        <v>624</v>
      </c>
      <c r="G371" s="199">
        <v>858780</v>
      </c>
      <c r="H371" s="199">
        <v>51045.865472000005</v>
      </c>
      <c r="I371" s="62">
        <f t="shared" si="131"/>
        <v>909825.86547199998</v>
      </c>
      <c r="J371" s="62">
        <f t="shared" si="132"/>
        <v>0</v>
      </c>
      <c r="K371" s="62">
        <f t="shared" si="133"/>
        <v>0</v>
      </c>
      <c r="L371" s="255">
        <f t="shared" si="134"/>
        <v>0</v>
      </c>
      <c r="M371" s="550"/>
      <c r="N371" s="550"/>
      <c r="O371" s="550" t="e">
        <f>#REF!+M371+N371</f>
        <v>#REF!</v>
      </c>
      <c r="P371" s="550"/>
      <c r="Q371" s="550"/>
      <c r="R371" s="550">
        <f t="shared" si="120"/>
        <v>0</v>
      </c>
      <c r="S371" s="550"/>
      <c r="T371" s="550"/>
      <c r="U371" s="550">
        <v>0</v>
      </c>
    </row>
    <row r="372" spans="1:21" outlineLevel="1">
      <c r="A372" s="137"/>
      <c r="B372" s="137"/>
      <c r="C372" s="193" t="s">
        <v>769</v>
      </c>
      <c r="D372" s="194">
        <v>26</v>
      </c>
      <c r="E372" s="97">
        <v>28.6</v>
      </c>
      <c r="F372" s="139" t="s">
        <v>624</v>
      </c>
      <c r="G372" s="199">
        <v>1568970</v>
      </c>
      <c r="H372" s="199">
        <v>87472.000000000015</v>
      </c>
      <c r="I372" s="62">
        <f t="shared" ref="I372:I382" si="135">SUM(G372:H372)</f>
        <v>1656442</v>
      </c>
      <c r="J372" s="62">
        <f t="shared" si="132"/>
        <v>44872542</v>
      </c>
      <c r="K372" s="62">
        <f t="shared" si="133"/>
        <v>2501699.2000000007</v>
      </c>
      <c r="L372" s="255">
        <f t="shared" si="134"/>
        <v>47374241.200000003</v>
      </c>
      <c r="M372" s="550"/>
      <c r="N372" s="550"/>
      <c r="O372" s="550" t="e">
        <f>#REF!+M372+N372</f>
        <v>#REF!</v>
      </c>
      <c r="P372" s="550">
        <v>0.25</v>
      </c>
      <c r="Q372" s="550">
        <v>0.2</v>
      </c>
      <c r="R372" s="550">
        <f t="shared" si="120"/>
        <v>0.45</v>
      </c>
      <c r="S372" s="550"/>
      <c r="T372" s="550"/>
      <c r="U372" s="550">
        <v>0.25</v>
      </c>
    </row>
    <row r="373" spans="1:21" outlineLevel="1">
      <c r="A373" s="137"/>
      <c r="B373" s="137"/>
      <c r="C373" s="193" t="s">
        <v>770</v>
      </c>
      <c r="D373" s="194">
        <v>6</v>
      </c>
      <c r="E373" s="97">
        <v>6.6000000000000005</v>
      </c>
      <c r="F373" s="139" t="s">
        <v>624</v>
      </c>
      <c r="G373" s="199">
        <v>1334970</v>
      </c>
      <c r="H373" s="199">
        <v>81001.384755200008</v>
      </c>
      <c r="I373" s="62">
        <f t="shared" si="135"/>
        <v>1415971.3847552</v>
      </c>
      <c r="J373" s="62">
        <f t="shared" si="132"/>
        <v>8810802</v>
      </c>
      <c r="K373" s="62">
        <f t="shared" si="133"/>
        <v>534609.13938432012</v>
      </c>
      <c r="L373" s="255">
        <f t="shared" si="134"/>
        <v>9345411.13938432</v>
      </c>
      <c r="M373" s="550"/>
      <c r="N373" s="550"/>
      <c r="O373" s="550" t="e">
        <f>#REF!+M373+N373</f>
        <v>#REF!</v>
      </c>
      <c r="P373" s="550">
        <v>0.25</v>
      </c>
      <c r="Q373" s="550">
        <v>0.2</v>
      </c>
      <c r="R373" s="550">
        <f t="shared" si="120"/>
        <v>0.45</v>
      </c>
      <c r="S373" s="550"/>
      <c r="T373" s="550"/>
      <c r="U373" s="550">
        <v>0.25</v>
      </c>
    </row>
    <row r="374" spans="1:21" outlineLevel="1">
      <c r="A374" s="137"/>
      <c r="B374" s="137"/>
      <c r="C374" s="193" t="s">
        <v>771</v>
      </c>
      <c r="D374" s="194">
        <v>165</v>
      </c>
      <c r="E374" s="97">
        <v>183.70000000000002</v>
      </c>
      <c r="F374" s="139" t="s">
        <v>624</v>
      </c>
      <c r="G374" s="199">
        <v>1136070</v>
      </c>
      <c r="H374" s="199">
        <v>68320</v>
      </c>
      <c r="I374" s="62">
        <f t="shared" si="135"/>
        <v>1204390</v>
      </c>
      <c r="J374" s="62">
        <f t="shared" si="132"/>
        <v>208696059.00000003</v>
      </c>
      <c r="K374" s="62">
        <f t="shared" si="133"/>
        <v>12550384.000000002</v>
      </c>
      <c r="L374" s="255">
        <f t="shared" si="134"/>
        <v>221246443.00000003</v>
      </c>
      <c r="M374" s="550"/>
      <c r="N374" s="550"/>
      <c r="O374" s="550" t="e">
        <f>#REF!+M374+N374</f>
        <v>#REF!</v>
      </c>
      <c r="P374" s="550">
        <v>0.25</v>
      </c>
      <c r="Q374" s="550">
        <v>0.2</v>
      </c>
      <c r="R374" s="550">
        <f t="shared" si="120"/>
        <v>0.45</v>
      </c>
      <c r="S374" s="550"/>
      <c r="T374" s="550"/>
      <c r="U374" s="550">
        <v>0.25</v>
      </c>
    </row>
    <row r="375" spans="1:21" outlineLevel="1">
      <c r="A375" s="137"/>
      <c r="B375" s="137"/>
      <c r="C375" s="193" t="s">
        <v>685</v>
      </c>
      <c r="D375" s="194">
        <v>303</v>
      </c>
      <c r="E375" s="97">
        <v>453.20000000000005</v>
      </c>
      <c r="F375" s="139" t="s">
        <v>624</v>
      </c>
      <c r="G375" s="199">
        <v>669240</v>
      </c>
      <c r="H375" s="199">
        <v>51045.865472000005</v>
      </c>
      <c r="I375" s="62">
        <f t="shared" si="135"/>
        <v>720285.86547199998</v>
      </c>
      <c r="J375" s="62">
        <f t="shared" si="132"/>
        <v>303299568.00000006</v>
      </c>
      <c r="K375" s="62">
        <f t="shared" si="133"/>
        <v>23133986.231910404</v>
      </c>
      <c r="L375" s="255">
        <f t="shared" si="134"/>
        <v>326433554.23191041</v>
      </c>
      <c r="M375" s="550"/>
      <c r="N375" s="550"/>
      <c r="O375" s="550" t="e">
        <f>#REF!+M375+N375</f>
        <v>#REF!</v>
      </c>
      <c r="P375" s="550">
        <v>0.25</v>
      </c>
      <c r="Q375" s="550">
        <v>0.2</v>
      </c>
      <c r="R375" s="550">
        <f t="shared" si="120"/>
        <v>0.45</v>
      </c>
      <c r="S375" s="550"/>
      <c r="T375" s="550"/>
      <c r="U375" s="550">
        <v>0.25</v>
      </c>
    </row>
    <row r="376" spans="1:21" outlineLevel="1">
      <c r="A376" s="137"/>
      <c r="B376" s="137"/>
      <c r="C376" s="193" t="s">
        <v>772</v>
      </c>
      <c r="D376" s="194">
        <v>14</v>
      </c>
      <c r="E376" s="97">
        <v>15.400000000000002</v>
      </c>
      <c r="F376" s="139" t="s">
        <v>624</v>
      </c>
      <c r="G376" s="199">
        <v>469170</v>
      </c>
      <c r="H376" s="199">
        <v>51045.865472000005</v>
      </c>
      <c r="I376" s="62">
        <f t="shared" si="135"/>
        <v>520215.86547199998</v>
      </c>
      <c r="J376" s="62">
        <f t="shared" si="132"/>
        <v>7225218.0000000009</v>
      </c>
      <c r="K376" s="62">
        <f t="shared" si="133"/>
        <v>786106.32826880016</v>
      </c>
      <c r="L376" s="255">
        <f t="shared" si="134"/>
        <v>8011324.3282688009</v>
      </c>
      <c r="M376" s="550"/>
      <c r="N376" s="550"/>
      <c r="O376" s="550" t="e">
        <f>#REF!+M376+N376</f>
        <v>#REF!</v>
      </c>
      <c r="P376" s="550">
        <v>0.25</v>
      </c>
      <c r="Q376" s="550">
        <v>0.2</v>
      </c>
      <c r="R376" s="550">
        <f t="shared" ref="R376:R439" si="136">P376+Q376</f>
        <v>0.45</v>
      </c>
      <c r="S376" s="550"/>
      <c r="T376" s="550"/>
      <c r="U376" s="550">
        <v>0.25</v>
      </c>
    </row>
    <row r="377" spans="1:21" outlineLevel="1">
      <c r="A377" s="137"/>
      <c r="B377" s="137"/>
      <c r="C377" s="193" t="s">
        <v>686</v>
      </c>
      <c r="D377" s="194">
        <v>0</v>
      </c>
      <c r="E377" s="97">
        <v>0</v>
      </c>
      <c r="F377" s="139" t="s">
        <v>624</v>
      </c>
      <c r="G377" s="199">
        <v>1199250</v>
      </c>
      <c r="H377" s="199">
        <v>91952.000000000015</v>
      </c>
      <c r="I377" s="62">
        <f t="shared" si="135"/>
        <v>1291202</v>
      </c>
      <c r="J377" s="62">
        <f t="shared" si="132"/>
        <v>0</v>
      </c>
      <c r="K377" s="62">
        <f t="shared" si="133"/>
        <v>0</v>
      </c>
      <c r="L377" s="255">
        <f t="shared" si="134"/>
        <v>0</v>
      </c>
      <c r="M377" s="550"/>
      <c r="N377" s="550"/>
      <c r="O377" s="550" t="e">
        <f>#REF!+M377+N377</f>
        <v>#REF!</v>
      </c>
      <c r="P377" s="550">
        <v>0.25</v>
      </c>
      <c r="Q377" s="550">
        <v>0.2</v>
      </c>
      <c r="R377" s="550">
        <f t="shared" si="136"/>
        <v>0.45</v>
      </c>
      <c r="S377" s="550"/>
      <c r="T377" s="550"/>
      <c r="U377" s="550">
        <v>0.25</v>
      </c>
    </row>
    <row r="378" spans="1:21" outlineLevel="1">
      <c r="A378" s="137"/>
      <c r="B378" s="137"/>
      <c r="C378" s="193" t="s">
        <v>687</v>
      </c>
      <c r="D378" s="194">
        <v>2</v>
      </c>
      <c r="E378" s="97">
        <v>2.2000000000000002</v>
      </c>
      <c r="F378" s="139" t="s">
        <v>624</v>
      </c>
      <c r="G378" s="199">
        <v>1067040</v>
      </c>
      <c r="H378" s="199">
        <v>81001.384755200008</v>
      </c>
      <c r="I378" s="62">
        <f t="shared" si="135"/>
        <v>1148041.3847552</v>
      </c>
      <c r="J378" s="62">
        <f t="shared" si="132"/>
        <v>2347488</v>
      </c>
      <c r="K378" s="62">
        <f t="shared" si="133"/>
        <v>178203.04646144004</v>
      </c>
      <c r="L378" s="255">
        <f t="shared" si="134"/>
        <v>2525691.0464614402</v>
      </c>
      <c r="M378" s="550"/>
      <c r="N378" s="550"/>
      <c r="O378" s="550" t="e">
        <f>#REF!+M378+N378</f>
        <v>#REF!</v>
      </c>
      <c r="P378" s="550">
        <v>0.25</v>
      </c>
      <c r="Q378" s="550">
        <v>0.2</v>
      </c>
      <c r="R378" s="550">
        <f t="shared" si="136"/>
        <v>0.45</v>
      </c>
      <c r="S378" s="550"/>
      <c r="T378" s="550"/>
      <c r="U378" s="550">
        <v>0.25</v>
      </c>
    </row>
    <row r="379" spans="1:21" outlineLevel="1">
      <c r="A379" s="137"/>
      <c r="B379" s="137"/>
      <c r="C379" s="193" t="s">
        <v>688</v>
      </c>
      <c r="D379" s="194">
        <v>0</v>
      </c>
      <c r="E379" s="97">
        <v>0</v>
      </c>
      <c r="F379" s="139" t="s">
        <v>624</v>
      </c>
      <c r="G379" s="199">
        <v>933660</v>
      </c>
      <c r="H379" s="199">
        <v>68320</v>
      </c>
      <c r="I379" s="62">
        <f t="shared" si="135"/>
        <v>1001980</v>
      </c>
      <c r="J379" s="62">
        <f t="shared" si="132"/>
        <v>0</v>
      </c>
      <c r="K379" s="62">
        <f t="shared" si="133"/>
        <v>0</v>
      </c>
      <c r="L379" s="255">
        <f t="shared" si="134"/>
        <v>0</v>
      </c>
      <c r="M379" s="550"/>
      <c r="N379" s="550"/>
      <c r="O379" s="550" t="e">
        <f>#REF!+M379+N379</f>
        <v>#REF!</v>
      </c>
      <c r="P379" s="550">
        <v>0.25</v>
      </c>
      <c r="Q379" s="550">
        <v>0.2</v>
      </c>
      <c r="R379" s="550">
        <f t="shared" si="136"/>
        <v>0.45</v>
      </c>
      <c r="S379" s="550"/>
      <c r="T379" s="550"/>
      <c r="U379" s="550">
        <v>0.25</v>
      </c>
    </row>
    <row r="380" spans="1:21" outlineLevel="1">
      <c r="A380" s="137"/>
      <c r="B380" s="137"/>
      <c r="C380" s="193" t="s">
        <v>689</v>
      </c>
      <c r="D380" s="97">
        <v>0</v>
      </c>
      <c r="E380" s="97">
        <v>0</v>
      </c>
      <c r="F380" s="139" t="s">
        <v>624</v>
      </c>
      <c r="G380" s="199">
        <v>625950</v>
      </c>
      <c r="H380" s="199">
        <v>61078.452019199976</v>
      </c>
      <c r="I380" s="62">
        <f t="shared" si="135"/>
        <v>687028.45201919996</v>
      </c>
      <c r="J380" s="62">
        <f t="shared" si="132"/>
        <v>0</v>
      </c>
      <c r="K380" s="62">
        <f t="shared" si="133"/>
        <v>0</v>
      </c>
      <c r="L380" s="255">
        <f t="shared" si="134"/>
        <v>0</v>
      </c>
      <c r="M380" s="550"/>
      <c r="N380" s="550"/>
      <c r="O380" s="550" t="e">
        <f>#REF!+M380+N380</f>
        <v>#REF!</v>
      </c>
      <c r="P380" s="550">
        <v>0.25</v>
      </c>
      <c r="Q380" s="550">
        <v>0.2</v>
      </c>
      <c r="R380" s="550">
        <f t="shared" si="136"/>
        <v>0.45</v>
      </c>
      <c r="S380" s="550"/>
      <c r="T380" s="550"/>
      <c r="U380" s="550">
        <v>0.25</v>
      </c>
    </row>
    <row r="381" spans="1:21" outlineLevel="1">
      <c r="A381" s="137"/>
      <c r="B381" s="137"/>
      <c r="C381" s="193" t="s">
        <v>694</v>
      </c>
      <c r="D381" s="97">
        <v>0</v>
      </c>
      <c r="E381" s="97">
        <v>0</v>
      </c>
      <c r="F381" s="139" t="s">
        <v>624</v>
      </c>
      <c r="G381" s="199">
        <v>496079.99999999994</v>
      </c>
      <c r="H381" s="199">
        <v>51045.865472000005</v>
      </c>
      <c r="I381" s="62">
        <f t="shared" si="135"/>
        <v>547125.86547199998</v>
      </c>
      <c r="J381" s="62">
        <f t="shared" si="132"/>
        <v>0</v>
      </c>
      <c r="K381" s="62">
        <f t="shared" si="133"/>
        <v>0</v>
      </c>
      <c r="L381" s="255">
        <f t="shared" si="134"/>
        <v>0</v>
      </c>
      <c r="M381" s="550"/>
      <c r="N381" s="550"/>
      <c r="O381" s="550" t="e">
        <f>#REF!+M381+N381</f>
        <v>#REF!</v>
      </c>
      <c r="P381" s="550">
        <v>0.25</v>
      </c>
      <c r="Q381" s="550">
        <v>0.2</v>
      </c>
      <c r="R381" s="550">
        <f t="shared" si="136"/>
        <v>0.45</v>
      </c>
      <c r="S381" s="550"/>
      <c r="T381" s="550"/>
      <c r="U381" s="550">
        <v>0.25</v>
      </c>
    </row>
    <row r="382" spans="1:21" outlineLevel="1">
      <c r="A382" s="137"/>
      <c r="B382" s="137"/>
      <c r="C382" s="138" t="s">
        <v>690</v>
      </c>
      <c r="D382" s="97">
        <v>1</v>
      </c>
      <c r="E382" s="97">
        <v>1</v>
      </c>
      <c r="F382" s="139" t="s">
        <v>619</v>
      </c>
      <c r="G382" s="199">
        <v>245176040</v>
      </c>
      <c r="H382" s="199">
        <v>73552812</v>
      </c>
      <c r="I382" s="62">
        <f t="shared" si="135"/>
        <v>318728852</v>
      </c>
      <c r="J382" s="62">
        <f t="shared" si="132"/>
        <v>245176040</v>
      </c>
      <c r="K382" s="62">
        <f t="shared" si="133"/>
        <v>73552812</v>
      </c>
      <c r="L382" s="255">
        <f t="shared" si="134"/>
        <v>318728852</v>
      </c>
      <c r="M382" s="550"/>
      <c r="N382" s="550"/>
      <c r="O382" s="550" t="e">
        <f>#REF!+M382+N382</f>
        <v>#REF!</v>
      </c>
      <c r="P382" s="550">
        <v>0.25</v>
      </c>
      <c r="Q382" s="550">
        <v>0.2</v>
      </c>
      <c r="R382" s="550">
        <f t="shared" si="136"/>
        <v>0.45</v>
      </c>
      <c r="S382" s="550"/>
      <c r="T382" s="550"/>
      <c r="U382" s="550">
        <v>0.25</v>
      </c>
    </row>
    <row r="383" spans="1:21" outlineLevel="1">
      <c r="A383" s="137"/>
      <c r="B383" s="137"/>
      <c r="C383" s="138" t="s">
        <v>691</v>
      </c>
      <c r="D383" s="97">
        <v>1</v>
      </c>
      <c r="E383" s="97">
        <v>1</v>
      </c>
      <c r="F383" s="139" t="s">
        <v>692</v>
      </c>
      <c r="G383" s="199">
        <v>20000000</v>
      </c>
      <c r="H383" s="199">
        <v>2000000</v>
      </c>
      <c r="I383" s="62">
        <f t="shared" ref="I383" si="137">SUM(G383:H383)</f>
        <v>22000000</v>
      </c>
      <c r="J383" s="62">
        <f t="shared" si="132"/>
        <v>20000000</v>
      </c>
      <c r="K383" s="62">
        <f t="shared" si="133"/>
        <v>2000000</v>
      </c>
      <c r="L383" s="255">
        <f t="shared" si="134"/>
        <v>22000000</v>
      </c>
      <c r="M383" s="550"/>
      <c r="N383" s="550"/>
      <c r="O383" s="550" t="e">
        <f>#REF!+M383+N383</f>
        <v>#REF!</v>
      </c>
      <c r="P383" s="550"/>
      <c r="Q383" s="550"/>
      <c r="R383" s="550">
        <f t="shared" si="136"/>
        <v>0</v>
      </c>
      <c r="S383" s="550"/>
      <c r="T383" s="550"/>
      <c r="U383" s="550">
        <v>0</v>
      </c>
    </row>
    <row r="384" spans="1:21" outlineLevel="1">
      <c r="A384" s="137"/>
      <c r="B384" s="137"/>
      <c r="C384" s="138"/>
      <c r="D384" s="94"/>
      <c r="E384" s="94"/>
      <c r="F384" s="139"/>
      <c r="G384" s="71"/>
      <c r="H384" s="71"/>
      <c r="I384" s="71"/>
      <c r="J384" s="71"/>
      <c r="K384" s="71"/>
      <c r="L384" s="257"/>
      <c r="M384" s="552"/>
      <c r="N384" s="552"/>
      <c r="O384" s="552" t="e">
        <f>#REF!+M384+N384</f>
        <v>#REF!</v>
      </c>
      <c r="P384" s="552"/>
      <c r="Q384" s="552"/>
      <c r="R384" s="552">
        <f t="shared" si="136"/>
        <v>0</v>
      </c>
      <c r="S384" s="552"/>
      <c r="T384" s="552"/>
      <c r="U384" s="552">
        <v>0</v>
      </c>
    </row>
    <row r="385" spans="1:21" ht="23.25" customHeight="1" outlineLevel="1">
      <c r="A385" s="137"/>
      <c r="B385" s="137"/>
      <c r="C385" s="147" t="s">
        <v>773</v>
      </c>
      <c r="D385" s="97"/>
      <c r="E385" s="97"/>
      <c r="F385" s="139"/>
      <c r="G385" s="62"/>
      <c r="H385" s="62"/>
      <c r="I385" s="62"/>
      <c r="J385" s="62"/>
      <c r="K385" s="62"/>
      <c r="L385" s="255"/>
      <c r="M385" s="550"/>
      <c r="N385" s="550"/>
      <c r="O385" s="550" t="e">
        <f>#REF!+M385+N385</f>
        <v>#REF!</v>
      </c>
      <c r="P385" s="550"/>
      <c r="Q385" s="550"/>
      <c r="R385" s="550">
        <f t="shared" si="136"/>
        <v>0</v>
      </c>
      <c r="S385" s="550"/>
      <c r="T385" s="550"/>
      <c r="U385" s="550">
        <v>0</v>
      </c>
    </row>
    <row r="386" spans="1:21" ht="23.25" customHeight="1" outlineLevel="1">
      <c r="A386" s="137"/>
      <c r="B386" s="137"/>
      <c r="C386" s="147" t="s">
        <v>774</v>
      </c>
      <c r="D386" s="97"/>
      <c r="E386" s="97"/>
      <c r="F386" s="139"/>
      <c r="G386" s="62"/>
      <c r="H386" s="62"/>
      <c r="I386" s="62"/>
      <c r="J386" s="82">
        <f>SUBTOTAL(9,J387:J395)</f>
        <v>97882510.475000009</v>
      </c>
      <c r="K386" s="82">
        <f t="shared" ref="K386:L386" si="138">SUBTOTAL(9,K387:K395)</f>
        <v>7025037.0384999998</v>
      </c>
      <c r="L386" s="266">
        <f t="shared" si="138"/>
        <v>104907547.51350001</v>
      </c>
      <c r="M386" s="553"/>
      <c r="N386" s="553"/>
      <c r="O386" s="553" t="e">
        <f>#REF!+M386+N386</f>
        <v>#REF!</v>
      </c>
      <c r="P386" s="553"/>
      <c r="Q386" s="553"/>
      <c r="R386" s="553">
        <f t="shared" si="136"/>
        <v>0</v>
      </c>
      <c r="S386" s="553"/>
      <c r="T386" s="553"/>
      <c r="U386" s="553">
        <v>0</v>
      </c>
    </row>
    <row r="387" spans="1:21" ht="28.95" customHeight="1" outlineLevel="1">
      <c r="A387" s="137"/>
      <c r="B387" s="137"/>
      <c r="C387" s="138" t="s">
        <v>775</v>
      </c>
      <c r="D387" s="97">
        <v>1</v>
      </c>
      <c r="E387" s="97">
        <v>1</v>
      </c>
      <c r="F387" s="139" t="s">
        <v>660</v>
      </c>
      <c r="G387" s="199">
        <v>17060781.920000002</v>
      </c>
      <c r="H387" s="199">
        <v>137500</v>
      </c>
      <c r="I387" s="62">
        <f t="shared" ref="I387:I388" si="139">SUM(G387:H387)</f>
        <v>17198281.920000002</v>
      </c>
      <c r="J387" s="62">
        <f t="shared" ref="J387:J394" si="140">G387*E387</f>
        <v>17060781.920000002</v>
      </c>
      <c r="K387" s="62">
        <f t="shared" ref="K387:K394" si="141">H387*E387</f>
        <v>137500</v>
      </c>
      <c r="L387" s="255">
        <f t="shared" ref="L387:L394" si="142">I387*E387</f>
        <v>17198281.920000002</v>
      </c>
      <c r="M387" s="550"/>
      <c r="N387" s="550"/>
      <c r="O387" s="550" t="e">
        <f>#REF!+M387+N387</f>
        <v>#REF!</v>
      </c>
      <c r="P387" s="550"/>
      <c r="Q387" s="550"/>
      <c r="R387" s="550">
        <f t="shared" si="136"/>
        <v>0</v>
      </c>
      <c r="S387" s="550"/>
      <c r="T387" s="550"/>
      <c r="U387" s="550">
        <v>0</v>
      </c>
    </row>
    <row r="388" spans="1:21" ht="28.95" customHeight="1" outlineLevel="1">
      <c r="A388" s="137"/>
      <c r="B388" s="137"/>
      <c r="C388" s="138" t="s">
        <v>777</v>
      </c>
      <c r="D388" s="97">
        <v>2</v>
      </c>
      <c r="E388" s="97">
        <v>2</v>
      </c>
      <c r="F388" s="139" t="s">
        <v>660</v>
      </c>
      <c r="G388" s="199">
        <v>13652800.000000002</v>
      </c>
      <c r="H388" s="199">
        <v>137500</v>
      </c>
      <c r="I388" s="62">
        <f t="shared" si="139"/>
        <v>13790300.000000002</v>
      </c>
      <c r="J388" s="62">
        <f t="shared" si="140"/>
        <v>27305600.000000004</v>
      </c>
      <c r="K388" s="62">
        <f t="shared" si="141"/>
        <v>275000</v>
      </c>
      <c r="L388" s="255">
        <f t="shared" si="142"/>
        <v>27580600.000000004</v>
      </c>
      <c r="M388" s="550"/>
      <c r="N388" s="550"/>
      <c r="O388" s="550" t="e">
        <f>#REF!+M388+N388</f>
        <v>#REF!</v>
      </c>
      <c r="P388" s="550"/>
      <c r="Q388" s="550"/>
      <c r="R388" s="550">
        <f t="shared" si="136"/>
        <v>0</v>
      </c>
      <c r="S388" s="550"/>
      <c r="T388" s="550"/>
      <c r="U388" s="550">
        <v>0</v>
      </c>
    </row>
    <row r="389" spans="1:21" ht="28.95" customHeight="1" outlineLevel="1">
      <c r="A389" s="137"/>
      <c r="B389" s="137"/>
      <c r="C389" s="138" t="s">
        <v>779</v>
      </c>
      <c r="D389" s="97">
        <v>1</v>
      </c>
      <c r="E389" s="97">
        <v>1</v>
      </c>
      <c r="F389" s="139" t="s">
        <v>660</v>
      </c>
      <c r="G389" s="199">
        <v>19992667.520000003</v>
      </c>
      <c r="H389" s="199">
        <v>49500.000000000007</v>
      </c>
      <c r="I389" s="62">
        <f>SUM(G389:H389)</f>
        <v>20042167.520000003</v>
      </c>
      <c r="J389" s="62">
        <f t="shared" si="140"/>
        <v>19992667.520000003</v>
      </c>
      <c r="K389" s="62">
        <f t="shared" si="141"/>
        <v>49500.000000000007</v>
      </c>
      <c r="L389" s="255">
        <f t="shared" si="142"/>
        <v>20042167.520000003</v>
      </c>
      <c r="M389" s="550"/>
      <c r="N389" s="550"/>
      <c r="O389" s="550" t="e">
        <f>#REF!+M389+N389</f>
        <v>#REF!</v>
      </c>
      <c r="P389" s="550"/>
      <c r="Q389" s="550"/>
      <c r="R389" s="550">
        <f t="shared" si="136"/>
        <v>0</v>
      </c>
      <c r="S389" s="550"/>
      <c r="T389" s="550"/>
      <c r="U389" s="550">
        <v>0</v>
      </c>
    </row>
    <row r="390" spans="1:21" ht="28.95" customHeight="1" outlineLevel="1">
      <c r="A390" s="137"/>
      <c r="B390" s="137"/>
      <c r="C390" s="138" t="s">
        <v>781</v>
      </c>
      <c r="D390" s="97">
        <v>1</v>
      </c>
      <c r="E390" s="97">
        <v>1</v>
      </c>
      <c r="F390" s="139" t="s">
        <v>660</v>
      </c>
      <c r="G390" s="199">
        <v>14090720.000000002</v>
      </c>
      <c r="H390" s="199">
        <v>49500.000000000007</v>
      </c>
      <c r="I390" s="62">
        <f t="shared" ref="I390:I393" si="143">SUM(G390:H390)</f>
        <v>14140220.000000002</v>
      </c>
      <c r="J390" s="62">
        <f t="shared" si="140"/>
        <v>14090720.000000002</v>
      </c>
      <c r="K390" s="62">
        <f t="shared" si="141"/>
        <v>49500.000000000007</v>
      </c>
      <c r="L390" s="255">
        <f t="shared" si="142"/>
        <v>14140220.000000002</v>
      </c>
      <c r="M390" s="550"/>
      <c r="N390" s="550"/>
      <c r="O390" s="550" t="e">
        <f>#REF!+M390+N390</f>
        <v>#REF!</v>
      </c>
      <c r="P390" s="550"/>
      <c r="Q390" s="550"/>
      <c r="R390" s="550">
        <f t="shared" si="136"/>
        <v>0</v>
      </c>
      <c r="S390" s="550"/>
      <c r="T390" s="550"/>
      <c r="U390" s="550">
        <v>0</v>
      </c>
    </row>
    <row r="391" spans="1:21" ht="28.95" customHeight="1" outlineLevel="1">
      <c r="A391" s="137"/>
      <c r="B391" s="137"/>
      <c r="C391" s="138" t="s">
        <v>783</v>
      </c>
      <c r="D391" s="97">
        <v>2</v>
      </c>
      <c r="E391" s="97">
        <v>2</v>
      </c>
      <c r="F391" s="139" t="s">
        <v>660</v>
      </c>
      <c r="G391" s="199">
        <v>8376816.0000000009</v>
      </c>
      <c r="H391" s="199">
        <v>49500.000000000007</v>
      </c>
      <c r="I391" s="62">
        <f t="shared" si="143"/>
        <v>8426316.0000000019</v>
      </c>
      <c r="J391" s="62">
        <f t="shared" si="140"/>
        <v>16753632.000000002</v>
      </c>
      <c r="K391" s="62">
        <f t="shared" si="141"/>
        <v>99000.000000000015</v>
      </c>
      <c r="L391" s="255">
        <f t="shared" si="142"/>
        <v>16852632.000000004</v>
      </c>
      <c r="M391" s="550"/>
      <c r="N391" s="550"/>
      <c r="O391" s="550" t="e">
        <f>#REF!+M391+N391</f>
        <v>#REF!</v>
      </c>
      <c r="P391" s="550"/>
      <c r="Q391" s="550"/>
      <c r="R391" s="550">
        <f t="shared" si="136"/>
        <v>0</v>
      </c>
      <c r="S391" s="550"/>
      <c r="T391" s="550"/>
      <c r="U391" s="550">
        <v>0</v>
      </c>
    </row>
    <row r="392" spans="1:21" ht="28.95" customHeight="1" outlineLevel="1">
      <c r="A392" s="137"/>
      <c r="B392" s="137"/>
      <c r="C392" s="138" t="s">
        <v>785</v>
      </c>
      <c r="D392" s="97">
        <v>3</v>
      </c>
      <c r="E392" s="97">
        <v>3</v>
      </c>
      <c r="F392" s="139" t="s">
        <v>660</v>
      </c>
      <c r="G392" s="199">
        <v>41884.080000000002</v>
      </c>
      <c r="H392" s="199">
        <v>49500.000000000007</v>
      </c>
      <c r="I392" s="62">
        <f t="shared" si="143"/>
        <v>91384.080000000016</v>
      </c>
      <c r="J392" s="62">
        <f t="shared" si="140"/>
        <v>125652.24</v>
      </c>
      <c r="K392" s="62">
        <f t="shared" si="141"/>
        <v>148500.00000000003</v>
      </c>
      <c r="L392" s="255">
        <f t="shared" si="142"/>
        <v>274152.24000000005</v>
      </c>
      <c r="M392" s="550"/>
      <c r="N392" s="550"/>
      <c r="O392" s="550" t="e">
        <f>#REF!+M392+N392</f>
        <v>#REF!</v>
      </c>
      <c r="P392" s="550"/>
      <c r="Q392" s="550"/>
      <c r="R392" s="550">
        <f t="shared" si="136"/>
        <v>0</v>
      </c>
      <c r="S392" s="550"/>
      <c r="T392" s="550"/>
      <c r="U392" s="550">
        <v>0</v>
      </c>
    </row>
    <row r="393" spans="1:21" ht="23.25" customHeight="1" outlineLevel="1">
      <c r="A393" s="137"/>
      <c r="B393" s="137"/>
      <c r="C393" s="138" t="s">
        <v>657</v>
      </c>
      <c r="D393" s="97">
        <v>1</v>
      </c>
      <c r="E393" s="97">
        <v>1</v>
      </c>
      <c r="F393" s="139" t="s">
        <v>619</v>
      </c>
      <c r="G393" s="199">
        <v>2553456.7949999999</v>
      </c>
      <c r="H393" s="199">
        <v>766037.03849999991</v>
      </c>
      <c r="I393" s="62">
        <f t="shared" si="143"/>
        <v>3319493.8334999997</v>
      </c>
      <c r="J393" s="62">
        <f t="shared" si="140"/>
        <v>2553456.7949999999</v>
      </c>
      <c r="K393" s="62">
        <f t="shared" si="141"/>
        <v>766037.03849999991</v>
      </c>
      <c r="L393" s="255">
        <f t="shared" si="142"/>
        <v>3319493.8334999997</v>
      </c>
      <c r="M393" s="550"/>
      <c r="N393" s="550"/>
      <c r="O393" s="550" t="e">
        <f>#REF!+M393+N393</f>
        <v>#REF!</v>
      </c>
      <c r="P393" s="550"/>
      <c r="Q393" s="550"/>
      <c r="R393" s="550">
        <f t="shared" si="136"/>
        <v>0</v>
      </c>
      <c r="S393" s="550"/>
      <c r="T393" s="550"/>
      <c r="U393" s="550">
        <v>0</v>
      </c>
    </row>
    <row r="394" spans="1:21" ht="23.25" customHeight="1" outlineLevel="1">
      <c r="A394" s="137"/>
      <c r="B394" s="137"/>
      <c r="C394" s="138" t="s">
        <v>787</v>
      </c>
      <c r="D394" s="97">
        <v>1</v>
      </c>
      <c r="E394" s="97">
        <v>1</v>
      </c>
      <c r="F394" s="139" t="s">
        <v>619</v>
      </c>
      <c r="G394" s="199">
        <v>0</v>
      </c>
      <c r="H394" s="199">
        <v>5500000</v>
      </c>
      <c r="I394" s="62">
        <f t="shared" ref="I394" si="144">SUM(G394:H394)</f>
        <v>5500000</v>
      </c>
      <c r="J394" s="62">
        <f t="shared" si="140"/>
        <v>0</v>
      </c>
      <c r="K394" s="62">
        <f t="shared" si="141"/>
        <v>5500000</v>
      </c>
      <c r="L394" s="255">
        <f t="shared" si="142"/>
        <v>5500000</v>
      </c>
      <c r="M394" s="550"/>
      <c r="N394" s="550"/>
      <c r="O394" s="550" t="e">
        <f>#REF!+M394+N394</f>
        <v>#REF!</v>
      </c>
      <c r="P394" s="550"/>
      <c r="Q394" s="550"/>
      <c r="R394" s="550">
        <f t="shared" si="136"/>
        <v>0</v>
      </c>
      <c r="S394" s="550"/>
      <c r="T394" s="550"/>
      <c r="U394" s="550">
        <v>0</v>
      </c>
    </row>
    <row r="395" spans="1:21" outlineLevel="1">
      <c r="A395" s="137"/>
      <c r="B395" s="137"/>
      <c r="C395" s="138"/>
      <c r="D395" s="97"/>
      <c r="E395" s="97"/>
      <c r="F395" s="139"/>
      <c r="G395" s="62"/>
      <c r="H395" s="62"/>
      <c r="I395" s="62"/>
      <c r="J395" s="62"/>
      <c r="K395" s="62"/>
      <c r="L395" s="255"/>
      <c r="M395" s="550"/>
      <c r="N395" s="550"/>
      <c r="O395" s="550" t="e">
        <f>#REF!+M395+N395</f>
        <v>#REF!</v>
      </c>
      <c r="P395" s="550"/>
      <c r="Q395" s="550"/>
      <c r="R395" s="550">
        <f t="shared" si="136"/>
        <v>0</v>
      </c>
      <c r="S395" s="550"/>
      <c r="T395" s="550"/>
      <c r="U395" s="550">
        <v>0</v>
      </c>
    </row>
    <row r="396" spans="1:21" ht="23.25" customHeight="1" outlineLevel="1">
      <c r="A396" s="137"/>
      <c r="B396" s="137"/>
      <c r="C396" s="147" t="s">
        <v>788</v>
      </c>
      <c r="D396" s="97"/>
      <c r="E396" s="97"/>
      <c r="F396" s="139"/>
      <c r="G396" s="62"/>
      <c r="H396" s="62"/>
      <c r="I396" s="62"/>
      <c r="J396" s="82">
        <f>SUBTOTAL(9,J397:J405)</f>
        <v>162133437.12500003</v>
      </c>
      <c r="K396" s="82">
        <f t="shared" ref="K396:L396" si="145">SUBTOTAL(9,K397:K405)</f>
        <v>10750870.377500001</v>
      </c>
      <c r="L396" s="266">
        <f t="shared" si="145"/>
        <v>172884307.50250003</v>
      </c>
      <c r="M396" s="553"/>
      <c r="N396" s="553"/>
      <c r="O396" s="553" t="e">
        <f>#REF!+M396+N396</f>
        <v>#REF!</v>
      </c>
      <c r="P396" s="553"/>
      <c r="Q396" s="553"/>
      <c r="R396" s="553">
        <f t="shared" si="136"/>
        <v>0</v>
      </c>
      <c r="S396" s="553"/>
      <c r="T396" s="553"/>
      <c r="U396" s="553">
        <v>0</v>
      </c>
    </row>
    <row r="397" spans="1:21" ht="23.25" customHeight="1" outlineLevel="1">
      <c r="A397" s="137"/>
      <c r="B397" s="137"/>
      <c r="C397" s="138" t="s">
        <v>775</v>
      </c>
      <c r="D397" s="97">
        <v>3</v>
      </c>
      <c r="E397" s="97">
        <v>3</v>
      </c>
      <c r="F397" s="139" t="s">
        <v>660</v>
      </c>
      <c r="G397" s="199">
        <v>17060781.920000002</v>
      </c>
      <c r="H397" s="199">
        <v>137500</v>
      </c>
      <c r="I397" s="62">
        <f t="shared" ref="I397:I404" si="146">SUM(G397:H397)</f>
        <v>17198281.920000002</v>
      </c>
      <c r="J397" s="62">
        <f t="shared" ref="J397:J404" si="147">G397*E397</f>
        <v>51182345.760000005</v>
      </c>
      <c r="K397" s="62">
        <f t="shared" ref="K397:K404" si="148">H397*E397</f>
        <v>412500</v>
      </c>
      <c r="L397" s="255">
        <f t="shared" ref="L397:L404" si="149">I397*E397</f>
        <v>51594845.760000005</v>
      </c>
      <c r="M397" s="550"/>
      <c r="N397" s="550"/>
      <c r="O397" s="550" t="e">
        <f>#REF!+M397+N397</f>
        <v>#REF!</v>
      </c>
      <c r="P397" s="550"/>
      <c r="Q397" s="550"/>
      <c r="R397" s="550">
        <f t="shared" si="136"/>
        <v>0</v>
      </c>
      <c r="S397" s="550"/>
      <c r="T397" s="550"/>
      <c r="U397" s="550">
        <v>0</v>
      </c>
    </row>
    <row r="398" spans="1:21" ht="23.25" customHeight="1" outlineLevel="1">
      <c r="A398" s="137"/>
      <c r="B398" s="137"/>
      <c r="C398" s="138" t="s">
        <v>777</v>
      </c>
      <c r="D398" s="97">
        <v>2</v>
      </c>
      <c r="E398" s="97">
        <v>2</v>
      </c>
      <c r="F398" s="139" t="s">
        <v>660</v>
      </c>
      <c r="G398" s="199">
        <v>13652800.000000002</v>
      </c>
      <c r="H398" s="199">
        <v>137500</v>
      </c>
      <c r="I398" s="62">
        <f t="shared" ref="I398:I400" si="150">SUM(G398:H398)</f>
        <v>13790300.000000002</v>
      </c>
      <c r="J398" s="62">
        <f t="shared" si="147"/>
        <v>27305600.000000004</v>
      </c>
      <c r="K398" s="62">
        <f t="shared" si="148"/>
        <v>275000</v>
      </c>
      <c r="L398" s="255">
        <f t="shared" si="149"/>
        <v>27580600.000000004</v>
      </c>
      <c r="M398" s="550"/>
      <c r="N398" s="550"/>
      <c r="O398" s="550" t="e">
        <f>#REF!+M398+N398</f>
        <v>#REF!</v>
      </c>
      <c r="P398" s="550"/>
      <c r="Q398" s="550"/>
      <c r="R398" s="550">
        <f t="shared" si="136"/>
        <v>0</v>
      </c>
      <c r="S398" s="550"/>
      <c r="T398" s="550"/>
      <c r="U398" s="550">
        <v>0</v>
      </c>
    </row>
    <row r="399" spans="1:21" ht="23.25" customHeight="1" outlineLevel="1">
      <c r="A399" s="137"/>
      <c r="B399" s="137"/>
      <c r="C399" s="138" t="s">
        <v>779</v>
      </c>
      <c r="D399" s="97">
        <v>2</v>
      </c>
      <c r="E399" s="97">
        <v>2</v>
      </c>
      <c r="F399" s="139" t="s">
        <v>660</v>
      </c>
      <c r="G399" s="199">
        <v>19992667.520000003</v>
      </c>
      <c r="H399" s="199">
        <v>49500.000000000007</v>
      </c>
      <c r="I399" s="62">
        <f>SUM(G399:H399)</f>
        <v>20042167.520000003</v>
      </c>
      <c r="J399" s="62">
        <f t="shared" si="147"/>
        <v>39985335.040000007</v>
      </c>
      <c r="K399" s="62">
        <f t="shared" si="148"/>
        <v>99000.000000000015</v>
      </c>
      <c r="L399" s="255">
        <f t="shared" si="149"/>
        <v>40084335.040000007</v>
      </c>
      <c r="M399" s="550"/>
      <c r="N399" s="550"/>
      <c r="O399" s="550" t="e">
        <f>#REF!+M399+N399</f>
        <v>#REF!</v>
      </c>
      <c r="P399" s="550"/>
      <c r="Q399" s="550"/>
      <c r="R399" s="550">
        <f t="shared" si="136"/>
        <v>0</v>
      </c>
      <c r="S399" s="550"/>
      <c r="T399" s="550"/>
      <c r="U399" s="550">
        <v>0</v>
      </c>
    </row>
    <row r="400" spans="1:21" ht="26.4" outlineLevel="1">
      <c r="A400" s="137"/>
      <c r="B400" s="137"/>
      <c r="C400" s="138" t="s">
        <v>781</v>
      </c>
      <c r="D400" s="97">
        <v>1</v>
      </c>
      <c r="E400" s="97">
        <v>1</v>
      </c>
      <c r="F400" s="139" t="s">
        <v>660</v>
      </c>
      <c r="G400" s="199">
        <v>14090720.000000002</v>
      </c>
      <c r="H400" s="199">
        <v>49500.000000000007</v>
      </c>
      <c r="I400" s="62">
        <f t="shared" si="150"/>
        <v>14140220.000000002</v>
      </c>
      <c r="J400" s="62">
        <f t="shared" si="147"/>
        <v>14090720.000000002</v>
      </c>
      <c r="K400" s="62">
        <f t="shared" si="148"/>
        <v>49500.000000000007</v>
      </c>
      <c r="L400" s="255">
        <f t="shared" si="149"/>
        <v>14140220.000000002</v>
      </c>
      <c r="M400" s="550"/>
      <c r="N400" s="550"/>
      <c r="O400" s="550" t="e">
        <f>#REF!+M400+N400</f>
        <v>#REF!</v>
      </c>
      <c r="P400" s="550"/>
      <c r="Q400" s="550"/>
      <c r="R400" s="550">
        <f t="shared" si="136"/>
        <v>0</v>
      </c>
      <c r="S400" s="550"/>
      <c r="T400" s="550"/>
      <c r="U400" s="550">
        <v>0</v>
      </c>
    </row>
    <row r="401" spans="1:21" ht="23.25" customHeight="1" outlineLevel="1">
      <c r="A401" s="137"/>
      <c r="B401" s="137"/>
      <c r="C401" s="138" t="s">
        <v>783</v>
      </c>
      <c r="D401" s="97">
        <v>3</v>
      </c>
      <c r="E401" s="97">
        <v>3</v>
      </c>
      <c r="F401" s="139" t="s">
        <v>660</v>
      </c>
      <c r="G401" s="199">
        <v>8376816.0000000009</v>
      </c>
      <c r="H401" s="199">
        <v>49500.000000000007</v>
      </c>
      <c r="I401" s="62">
        <f t="shared" si="146"/>
        <v>8426316.0000000019</v>
      </c>
      <c r="J401" s="62">
        <f t="shared" si="147"/>
        <v>25130448.000000004</v>
      </c>
      <c r="K401" s="62">
        <f t="shared" si="148"/>
        <v>148500.00000000003</v>
      </c>
      <c r="L401" s="255">
        <f t="shared" si="149"/>
        <v>25278948.000000007</v>
      </c>
      <c r="M401" s="550"/>
      <c r="N401" s="550"/>
      <c r="O401" s="550" t="e">
        <f>#REF!+M401+N401</f>
        <v>#REF!</v>
      </c>
      <c r="P401" s="550"/>
      <c r="Q401" s="550"/>
      <c r="R401" s="550">
        <f t="shared" si="136"/>
        <v>0</v>
      </c>
      <c r="S401" s="550"/>
      <c r="T401" s="550"/>
      <c r="U401" s="550">
        <v>0</v>
      </c>
    </row>
    <row r="402" spans="1:21" ht="23.25" customHeight="1" outlineLevel="1">
      <c r="A402" s="137"/>
      <c r="B402" s="137"/>
      <c r="C402" s="138" t="s">
        <v>785</v>
      </c>
      <c r="D402" s="97">
        <v>5</v>
      </c>
      <c r="E402" s="97">
        <v>5</v>
      </c>
      <c r="F402" s="139" t="s">
        <v>660</v>
      </c>
      <c r="G402" s="199">
        <v>41884.080000000002</v>
      </c>
      <c r="H402" s="199">
        <v>49500.000000000007</v>
      </c>
      <c r="I402" s="62">
        <f t="shared" si="146"/>
        <v>91384.080000000016</v>
      </c>
      <c r="J402" s="62">
        <f t="shared" si="147"/>
        <v>209420.40000000002</v>
      </c>
      <c r="K402" s="62">
        <f t="shared" si="148"/>
        <v>247500.00000000003</v>
      </c>
      <c r="L402" s="255">
        <f t="shared" si="149"/>
        <v>456920.40000000008</v>
      </c>
      <c r="M402" s="550"/>
      <c r="N402" s="550"/>
      <c r="O402" s="550" t="e">
        <f>#REF!+M402+N402</f>
        <v>#REF!</v>
      </c>
      <c r="P402" s="550"/>
      <c r="Q402" s="550"/>
      <c r="R402" s="550">
        <f t="shared" si="136"/>
        <v>0</v>
      </c>
      <c r="S402" s="550"/>
      <c r="T402" s="550"/>
      <c r="U402" s="550">
        <v>0</v>
      </c>
    </row>
    <row r="403" spans="1:21" ht="23.25" customHeight="1" outlineLevel="1">
      <c r="A403" s="137"/>
      <c r="B403" s="137"/>
      <c r="C403" s="138" t="s">
        <v>657</v>
      </c>
      <c r="D403" s="97">
        <v>1</v>
      </c>
      <c r="E403" s="97">
        <v>1</v>
      </c>
      <c r="F403" s="139" t="s">
        <v>619</v>
      </c>
      <c r="G403" s="199">
        <v>4229567.9249999998</v>
      </c>
      <c r="H403" s="199">
        <v>1268870.3774999999</v>
      </c>
      <c r="I403" s="62">
        <f t="shared" si="146"/>
        <v>5498438.3025000002</v>
      </c>
      <c r="J403" s="62">
        <f t="shared" si="147"/>
        <v>4229567.9249999998</v>
      </c>
      <c r="K403" s="62">
        <f t="shared" si="148"/>
        <v>1268870.3774999999</v>
      </c>
      <c r="L403" s="255">
        <f t="shared" si="149"/>
        <v>5498438.3025000002</v>
      </c>
      <c r="M403" s="550"/>
      <c r="N403" s="550"/>
      <c r="O403" s="550" t="e">
        <f>#REF!+M403+N403</f>
        <v>#REF!</v>
      </c>
      <c r="P403" s="550"/>
      <c r="Q403" s="550"/>
      <c r="R403" s="550">
        <f t="shared" si="136"/>
        <v>0</v>
      </c>
      <c r="S403" s="550"/>
      <c r="T403" s="550"/>
      <c r="U403" s="550">
        <v>0</v>
      </c>
    </row>
    <row r="404" spans="1:21" ht="23.25" customHeight="1" outlineLevel="1">
      <c r="A404" s="137"/>
      <c r="B404" s="137"/>
      <c r="C404" s="138" t="s">
        <v>787</v>
      </c>
      <c r="D404" s="97">
        <v>1</v>
      </c>
      <c r="E404" s="97">
        <v>1</v>
      </c>
      <c r="F404" s="139" t="s">
        <v>619</v>
      </c>
      <c r="G404" s="199">
        <v>0</v>
      </c>
      <c r="H404" s="199">
        <v>8250000.0000000009</v>
      </c>
      <c r="I404" s="62">
        <f t="shared" si="146"/>
        <v>8250000.0000000009</v>
      </c>
      <c r="J404" s="62">
        <f t="shared" si="147"/>
        <v>0</v>
      </c>
      <c r="K404" s="62">
        <f t="shared" si="148"/>
        <v>8250000.0000000009</v>
      </c>
      <c r="L404" s="255">
        <f t="shared" si="149"/>
        <v>8250000.0000000009</v>
      </c>
      <c r="M404" s="550"/>
      <c r="N404" s="550"/>
      <c r="O404" s="550" t="e">
        <f>#REF!+M404+N404</f>
        <v>#REF!</v>
      </c>
      <c r="P404" s="550"/>
      <c r="Q404" s="550"/>
      <c r="R404" s="550">
        <f t="shared" si="136"/>
        <v>0</v>
      </c>
      <c r="S404" s="550"/>
      <c r="T404" s="550"/>
      <c r="U404" s="550">
        <v>0</v>
      </c>
    </row>
    <row r="405" spans="1:21" outlineLevel="1">
      <c r="A405" s="137"/>
      <c r="B405" s="137"/>
      <c r="C405" s="138"/>
      <c r="D405" s="97"/>
      <c r="E405" s="97"/>
      <c r="F405" s="139"/>
      <c r="G405" s="62"/>
      <c r="H405" s="62"/>
      <c r="I405" s="62"/>
      <c r="J405" s="62"/>
      <c r="K405" s="62"/>
      <c r="L405" s="255"/>
      <c r="M405" s="550"/>
      <c r="N405" s="550"/>
      <c r="O405" s="550" t="e">
        <f>#REF!+M405+N405</f>
        <v>#REF!</v>
      </c>
      <c r="P405" s="550"/>
      <c r="Q405" s="550"/>
      <c r="R405" s="550">
        <f t="shared" si="136"/>
        <v>0</v>
      </c>
      <c r="S405" s="550"/>
      <c r="T405" s="550"/>
      <c r="U405" s="550">
        <v>0</v>
      </c>
    </row>
    <row r="406" spans="1:21" ht="23.25" customHeight="1" outlineLevel="1">
      <c r="A406" s="137"/>
      <c r="B406" s="137"/>
      <c r="C406" s="147" t="s">
        <v>789</v>
      </c>
      <c r="D406" s="97"/>
      <c r="E406" s="97"/>
      <c r="F406" s="139"/>
      <c r="G406" s="62"/>
      <c r="H406" s="62"/>
      <c r="I406" s="62"/>
      <c r="J406" s="82">
        <f>SUBTOTAL(9,J407:J415)</f>
        <v>290635290.42500007</v>
      </c>
      <c r="K406" s="82">
        <f t="shared" ref="K406:L406" si="151">SUBTOTAL(9,K407:K415)</f>
        <v>12702537.055500001</v>
      </c>
      <c r="L406" s="266">
        <f t="shared" si="151"/>
        <v>303337827.48050004</v>
      </c>
      <c r="M406" s="553"/>
      <c r="N406" s="553"/>
      <c r="O406" s="553" t="e">
        <f>#REF!+M406+N406</f>
        <v>#REF!</v>
      </c>
      <c r="P406" s="553"/>
      <c r="Q406" s="553"/>
      <c r="R406" s="553">
        <f t="shared" si="136"/>
        <v>0</v>
      </c>
      <c r="S406" s="553"/>
      <c r="T406" s="553"/>
      <c r="U406" s="553">
        <v>0</v>
      </c>
    </row>
    <row r="407" spans="1:21" ht="23.25" customHeight="1" outlineLevel="1">
      <c r="A407" s="137"/>
      <c r="B407" s="137"/>
      <c r="C407" s="138" t="s">
        <v>775</v>
      </c>
      <c r="D407" s="97">
        <v>7</v>
      </c>
      <c r="E407" s="97">
        <v>7</v>
      </c>
      <c r="F407" s="139" t="s">
        <v>660</v>
      </c>
      <c r="G407" s="199">
        <v>17060781.920000002</v>
      </c>
      <c r="H407" s="199">
        <v>137500</v>
      </c>
      <c r="I407" s="62">
        <f t="shared" ref="I407:I408" si="152">SUM(G407:H407)</f>
        <v>17198281.920000002</v>
      </c>
      <c r="J407" s="62">
        <f t="shared" ref="J407:J414" si="153">G407*E407</f>
        <v>119425473.44000001</v>
      </c>
      <c r="K407" s="62">
        <f t="shared" ref="K407:K414" si="154">H407*E407</f>
        <v>962500</v>
      </c>
      <c r="L407" s="255">
        <f t="shared" ref="L407:L414" si="155">I407*E407</f>
        <v>120387973.44000001</v>
      </c>
      <c r="M407" s="550"/>
      <c r="N407" s="550"/>
      <c r="O407" s="550" t="e">
        <f>#REF!+M407+N407</f>
        <v>#REF!</v>
      </c>
      <c r="P407" s="550"/>
      <c r="Q407" s="550"/>
      <c r="R407" s="550">
        <f t="shared" si="136"/>
        <v>0</v>
      </c>
      <c r="S407" s="550"/>
      <c r="T407" s="550"/>
      <c r="U407" s="550">
        <v>0</v>
      </c>
    </row>
    <row r="408" spans="1:21" ht="23.25" customHeight="1" outlineLevel="1">
      <c r="A408" s="137"/>
      <c r="B408" s="137"/>
      <c r="C408" s="138" t="s">
        <v>777</v>
      </c>
      <c r="D408" s="97">
        <v>2</v>
      </c>
      <c r="E408" s="97">
        <v>2</v>
      </c>
      <c r="F408" s="139" t="s">
        <v>660</v>
      </c>
      <c r="G408" s="199">
        <v>13652800.000000002</v>
      </c>
      <c r="H408" s="199">
        <v>137500</v>
      </c>
      <c r="I408" s="62">
        <f t="shared" si="152"/>
        <v>13790300.000000002</v>
      </c>
      <c r="J408" s="62">
        <f t="shared" si="153"/>
        <v>27305600.000000004</v>
      </c>
      <c r="K408" s="62">
        <f t="shared" si="154"/>
        <v>275000</v>
      </c>
      <c r="L408" s="255">
        <f t="shared" si="155"/>
        <v>27580600.000000004</v>
      </c>
      <c r="M408" s="550"/>
      <c r="N408" s="550"/>
      <c r="O408" s="550" t="e">
        <f>#REF!+M408+N408</f>
        <v>#REF!</v>
      </c>
      <c r="P408" s="550"/>
      <c r="Q408" s="550"/>
      <c r="R408" s="550">
        <f t="shared" si="136"/>
        <v>0</v>
      </c>
      <c r="S408" s="550"/>
      <c r="T408" s="550"/>
      <c r="U408" s="550">
        <v>0</v>
      </c>
    </row>
    <row r="409" spans="1:21" ht="23.25" customHeight="1" outlineLevel="1">
      <c r="A409" s="137"/>
      <c r="B409" s="137"/>
      <c r="C409" s="138" t="s">
        <v>779</v>
      </c>
      <c r="D409" s="97">
        <v>4</v>
      </c>
      <c r="E409" s="97">
        <v>4</v>
      </c>
      <c r="F409" s="139" t="s">
        <v>660</v>
      </c>
      <c r="G409" s="199">
        <v>19992667.520000003</v>
      </c>
      <c r="H409" s="199">
        <v>49500.000000000007</v>
      </c>
      <c r="I409" s="62">
        <f>SUM(G409:H409)</f>
        <v>20042167.520000003</v>
      </c>
      <c r="J409" s="62">
        <f t="shared" si="153"/>
        <v>79970670.080000013</v>
      </c>
      <c r="K409" s="62">
        <f t="shared" si="154"/>
        <v>198000.00000000003</v>
      </c>
      <c r="L409" s="255">
        <f t="shared" si="155"/>
        <v>80168670.080000013</v>
      </c>
      <c r="M409" s="550"/>
      <c r="N409" s="550"/>
      <c r="O409" s="550" t="e">
        <f>#REF!+M409+N409</f>
        <v>#REF!</v>
      </c>
      <c r="P409" s="550"/>
      <c r="Q409" s="550"/>
      <c r="R409" s="550">
        <f t="shared" si="136"/>
        <v>0</v>
      </c>
      <c r="S409" s="550"/>
      <c r="T409" s="550"/>
      <c r="U409" s="550">
        <v>0</v>
      </c>
    </row>
    <row r="410" spans="1:21" ht="23.25" customHeight="1" outlineLevel="1">
      <c r="A410" s="137"/>
      <c r="B410" s="137"/>
      <c r="C410" s="138" t="s">
        <v>781</v>
      </c>
      <c r="D410" s="97">
        <v>1</v>
      </c>
      <c r="E410" s="97">
        <v>1</v>
      </c>
      <c r="F410" s="139" t="s">
        <v>660</v>
      </c>
      <c r="G410" s="199">
        <v>14090720.000000002</v>
      </c>
      <c r="H410" s="199">
        <v>49500.000000000007</v>
      </c>
      <c r="I410" s="62">
        <f t="shared" ref="I410:I414" si="156">SUM(G410:H410)</f>
        <v>14140220.000000002</v>
      </c>
      <c r="J410" s="62">
        <f t="shared" si="153"/>
        <v>14090720.000000002</v>
      </c>
      <c r="K410" s="62">
        <f t="shared" si="154"/>
        <v>49500.000000000007</v>
      </c>
      <c r="L410" s="255">
        <f t="shared" si="155"/>
        <v>14140220.000000002</v>
      </c>
      <c r="M410" s="550"/>
      <c r="N410" s="550"/>
      <c r="O410" s="550" t="e">
        <f>#REF!+M410+N410</f>
        <v>#REF!</v>
      </c>
      <c r="P410" s="550"/>
      <c r="Q410" s="550"/>
      <c r="R410" s="550">
        <f t="shared" si="136"/>
        <v>0</v>
      </c>
      <c r="S410" s="550"/>
      <c r="T410" s="550"/>
      <c r="U410" s="550">
        <v>0</v>
      </c>
    </row>
    <row r="411" spans="1:21" ht="23.25" customHeight="1" outlineLevel="1">
      <c r="A411" s="137"/>
      <c r="B411" s="137"/>
      <c r="C411" s="138" t="s">
        <v>783</v>
      </c>
      <c r="D411" s="97">
        <v>5</v>
      </c>
      <c r="E411" s="97">
        <v>5</v>
      </c>
      <c r="F411" s="139" t="s">
        <v>660</v>
      </c>
      <c r="G411" s="199">
        <v>8376816.0000000009</v>
      </c>
      <c r="H411" s="199">
        <v>49500.000000000007</v>
      </c>
      <c r="I411" s="62">
        <f t="shared" si="156"/>
        <v>8426316.0000000019</v>
      </c>
      <c r="J411" s="62">
        <f t="shared" si="153"/>
        <v>41884080.000000007</v>
      </c>
      <c r="K411" s="62">
        <f t="shared" si="154"/>
        <v>247500.00000000003</v>
      </c>
      <c r="L411" s="255">
        <f t="shared" si="155"/>
        <v>42131580.000000007</v>
      </c>
      <c r="M411" s="550"/>
      <c r="N411" s="550"/>
      <c r="O411" s="550" t="e">
        <f>#REF!+M411+N411</f>
        <v>#REF!</v>
      </c>
      <c r="P411" s="550"/>
      <c r="Q411" s="550"/>
      <c r="R411" s="550">
        <f t="shared" si="136"/>
        <v>0</v>
      </c>
      <c r="S411" s="550"/>
      <c r="T411" s="550"/>
      <c r="U411" s="550">
        <v>0</v>
      </c>
    </row>
    <row r="412" spans="1:21" ht="23.25" customHeight="1" outlineLevel="1">
      <c r="A412" s="137"/>
      <c r="B412" s="137"/>
      <c r="C412" s="138" t="s">
        <v>785</v>
      </c>
      <c r="D412" s="97">
        <v>9</v>
      </c>
      <c r="E412" s="97">
        <v>9</v>
      </c>
      <c r="F412" s="139" t="s">
        <v>660</v>
      </c>
      <c r="G412" s="199">
        <v>41884.080000000002</v>
      </c>
      <c r="H412" s="199">
        <v>49500.000000000007</v>
      </c>
      <c r="I412" s="62">
        <f t="shared" si="156"/>
        <v>91384.080000000016</v>
      </c>
      <c r="J412" s="62">
        <f t="shared" si="153"/>
        <v>376956.72000000003</v>
      </c>
      <c r="K412" s="62">
        <f t="shared" si="154"/>
        <v>445500.00000000006</v>
      </c>
      <c r="L412" s="255">
        <f t="shared" si="155"/>
        <v>822456.7200000002</v>
      </c>
      <c r="M412" s="550"/>
      <c r="N412" s="550"/>
      <c r="O412" s="550" t="e">
        <f>#REF!+M412+N412</f>
        <v>#REF!</v>
      </c>
      <c r="P412" s="550"/>
      <c r="Q412" s="550"/>
      <c r="R412" s="550">
        <f t="shared" si="136"/>
        <v>0</v>
      </c>
      <c r="S412" s="550"/>
      <c r="T412" s="550"/>
      <c r="U412" s="550">
        <v>0</v>
      </c>
    </row>
    <row r="413" spans="1:21" ht="23.25" customHeight="1" outlineLevel="1">
      <c r="A413" s="137"/>
      <c r="B413" s="137"/>
      <c r="C413" s="138" t="s">
        <v>657</v>
      </c>
      <c r="D413" s="97">
        <v>1</v>
      </c>
      <c r="E413" s="97">
        <v>1</v>
      </c>
      <c r="F413" s="139" t="s">
        <v>619</v>
      </c>
      <c r="G413" s="199">
        <v>7581790.1849999996</v>
      </c>
      <c r="H413" s="199">
        <v>2274537.0554999998</v>
      </c>
      <c r="I413" s="62">
        <f t="shared" si="156"/>
        <v>9856327.2404999994</v>
      </c>
      <c r="J413" s="62">
        <f t="shared" si="153"/>
        <v>7581790.1849999996</v>
      </c>
      <c r="K413" s="62">
        <f t="shared" si="154"/>
        <v>2274537.0554999998</v>
      </c>
      <c r="L413" s="255">
        <f t="shared" si="155"/>
        <v>9856327.2404999994</v>
      </c>
      <c r="M413" s="550"/>
      <c r="N413" s="550"/>
      <c r="O413" s="550" t="e">
        <f>#REF!+M413+N413</f>
        <v>#REF!</v>
      </c>
      <c r="P413" s="550"/>
      <c r="Q413" s="550"/>
      <c r="R413" s="550">
        <f t="shared" si="136"/>
        <v>0</v>
      </c>
      <c r="S413" s="550"/>
      <c r="T413" s="550"/>
      <c r="U413" s="550">
        <v>0</v>
      </c>
    </row>
    <row r="414" spans="1:21" ht="23.25" customHeight="1" outlineLevel="1">
      <c r="A414" s="137"/>
      <c r="B414" s="137"/>
      <c r="C414" s="138" t="s">
        <v>787</v>
      </c>
      <c r="D414" s="97">
        <v>1</v>
      </c>
      <c r="E414" s="97">
        <v>1</v>
      </c>
      <c r="F414" s="139" t="s">
        <v>619</v>
      </c>
      <c r="G414" s="359">
        <v>0</v>
      </c>
      <c r="H414" s="359">
        <v>8250000.0000000009</v>
      </c>
      <c r="I414" s="62">
        <f t="shared" si="156"/>
        <v>8250000.0000000009</v>
      </c>
      <c r="J414" s="62">
        <f t="shared" si="153"/>
        <v>0</v>
      </c>
      <c r="K414" s="62">
        <f t="shared" si="154"/>
        <v>8250000.0000000009</v>
      </c>
      <c r="L414" s="255">
        <f t="shared" si="155"/>
        <v>8250000.0000000009</v>
      </c>
      <c r="M414" s="550"/>
      <c r="N414" s="550"/>
      <c r="O414" s="550" t="e">
        <f>#REF!+M414+N414</f>
        <v>#REF!</v>
      </c>
      <c r="P414" s="550"/>
      <c r="Q414" s="550"/>
      <c r="R414" s="550">
        <f t="shared" si="136"/>
        <v>0</v>
      </c>
      <c r="S414" s="550"/>
      <c r="T414" s="550"/>
      <c r="U414" s="550">
        <v>0</v>
      </c>
    </row>
    <row r="415" spans="1:21" ht="13.5" customHeight="1" outlineLevel="1">
      <c r="A415" s="137"/>
      <c r="B415" s="137"/>
      <c r="C415" s="138"/>
      <c r="D415" s="97"/>
      <c r="E415" s="97"/>
      <c r="F415" s="139"/>
      <c r="G415" s="62"/>
      <c r="H415" s="62"/>
      <c r="I415" s="62"/>
      <c r="J415" s="62"/>
      <c r="K415" s="62"/>
      <c r="L415" s="255"/>
      <c r="M415" s="550"/>
      <c r="N415" s="550"/>
      <c r="O415" s="550" t="e">
        <f>#REF!+M415+N415</f>
        <v>#REF!</v>
      </c>
      <c r="P415" s="550"/>
      <c r="Q415" s="550"/>
      <c r="R415" s="550">
        <f t="shared" si="136"/>
        <v>0</v>
      </c>
      <c r="S415" s="550"/>
      <c r="T415" s="550"/>
      <c r="U415" s="550">
        <v>0</v>
      </c>
    </row>
    <row r="416" spans="1:21" ht="19.5" customHeight="1" outlineLevel="1">
      <c r="A416" s="137"/>
      <c r="B416" s="137"/>
      <c r="C416" s="202" t="s">
        <v>737</v>
      </c>
      <c r="D416" s="94"/>
      <c r="E416" s="97"/>
      <c r="F416" s="139"/>
      <c r="G416" s="71"/>
      <c r="H416" s="71"/>
      <c r="I416" s="71"/>
      <c r="J416" s="82">
        <f>SUBTOTAL(9,J417:J421)</f>
        <v>9760419</v>
      </c>
      <c r="K416" s="82">
        <f t="shared" ref="K416:L416" si="157">SUBTOTAL(9,K417:K421)</f>
        <v>2320631.7750000004</v>
      </c>
      <c r="L416" s="266">
        <f t="shared" si="157"/>
        <v>12081050.775</v>
      </c>
      <c r="M416" s="553"/>
      <c r="N416" s="553"/>
      <c r="O416" s="553" t="e">
        <f>#REF!+M416+N416</f>
        <v>#REF!</v>
      </c>
      <c r="P416" s="553"/>
      <c r="Q416" s="553"/>
      <c r="R416" s="553">
        <f t="shared" si="136"/>
        <v>0</v>
      </c>
      <c r="S416" s="553"/>
      <c r="T416" s="553"/>
      <c r="U416" s="553">
        <v>0</v>
      </c>
    </row>
    <row r="417" spans="1:21" outlineLevel="1">
      <c r="A417" s="137"/>
      <c r="B417" s="137"/>
      <c r="C417" s="203" t="s">
        <v>790</v>
      </c>
      <c r="D417" s="97"/>
      <c r="E417" s="97"/>
      <c r="F417" s="139"/>
      <c r="G417" s="62"/>
      <c r="H417" s="62"/>
      <c r="I417" s="62"/>
      <c r="J417" s="62"/>
      <c r="K417" s="62"/>
      <c r="L417" s="255"/>
      <c r="M417" s="550"/>
      <c r="N417" s="550"/>
      <c r="O417" s="550" t="e">
        <f>#REF!+M417+N417</f>
        <v>#REF!</v>
      </c>
      <c r="P417" s="550"/>
      <c r="Q417" s="550"/>
      <c r="R417" s="550">
        <f t="shared" si="136"/>
        <v>0</v>
      </c>
      <c r="S417" s="550"/>
      <c r="T417" s="550"/>
      <c r="U417" s="550">
        <v>0</v>
      </c>
    </row>
    <row r="418" spans="1:21" outlineLevel="1">
      <c r="A418" s="137"/>
      <c r="B418" s="137"/>
      <c r="C418" s="138" t="s">
        <v>791</v>
      </c>
      <c r="D418" s="97">
        <v>71</v>
      </c>
      <c r="E418" s="97">
        <v>64</v>
      </c>
      <c r="F418" s="139" t="s">
        <v>624</v>
      </c>
      <c r="G418" s="199">
        <v>72299.399999999994</v>
      </c>
      <c r="H418" s="199">
        <v>17189.865000000002</v>
      </c>
      <c r="I418" s="62">
        <f t="shared" ref="I418" si="158">SUM(G418:H418)</f>
        <v>89489.264999999999</v>
      </c>
      <c r="J418" s="62">
        <f>G418*E418</f>
        <v>4627161.5999999996</v>
      </c>
      <c r="K418" s="62">
        <f>H418*E418</f>
        <v>1100151.3600000001</v>
      </c>
      <c r="L418" s="255">
        <f>I418*E418</f>
        <v>5727312.96</v>
      </c>
      <c r="M418" s="550"/>
      <c r="N418" s="550"/>
      <c r="O418" s="550" t="e">
        <f>#REF!+M418+N418</f>
        <v>#REF!</v>
      </c>
      <c r="P418" s="550">
        <v>0.36</v>
      </c>
      <c r="Q418" s="554"/>
      <c r="R418" s="554">
        <f t="shared" si="136"/>
        <v>0.36</v>
      </c>
      <c r="S418" s="550"/>
      <c r="T418" s="550"/>
      <c r="U418" s="550">
        <v>0</v>
      </c>
    </row>
    <row r="419" spans="1:21" outlineLevel="1">
      <c r="A419" s="137"/>
      <c r="B419" s="137"/>
      <c r="C419" s="203" t="s">
        <v>792</v>
      </c>
      <c r="D419" s="97"/>
      <c r="E419" s="97"/>
      <c r="F419" s="139"/>
      <c r="G419" s="62"/>
      <c r="H419" s="62"/>
      <c r="I419" s="62"/>
      <c r="J419" s="62"/>
      <c r="K419" s="62"/>
      <c r="L419" s="255"/>
      <c r="M419" s="550"/>
      <c r="N419" s="550"/>
      <c r="O419" s="550" t="e">
        <f>#REF!+M419+N419</f>
        <v>#REF!</v>
      </c>
      <c r="P419" s="550"/>
      <c r="Q419" s="550"/>
      <c r="R419" s="550">
        <f t="shared" si="136"/>
        <v>0</v>
      </c>
      <c r="S419" s="550"/>
      <c r="T419" s="550"/>
      <c r="U419" s="550">
        <v>0</v>
      </c>
    </row>
    <row r="420" spans="1:21" outlineLevel="1">
      <c r="A420" s="137"/>
      <c r="B420" s="137"/>
      <c r="C420" s="138" t="s">
        <v>791</v>
      </c>
      <c r="D420" s="97">
        <v>71</v>
      </c>
      <c r="E420" s="97">
        <v>71</v>
      </c>
      <c r="F420" s="139" t="s">
        <v>624</v>
      </c>
      <c r="G420" s="199">
        <v>72299.399999999994</v>
      </c>
      <c r="H420" s="199">
        <v>17189.865000000002</v>
      </c>
      <c r="I420" s="62">
        <f t="shared" ref="I420" si="159">SUM(G420:H420)</f>
        <v>89489.264999999999</v>
      </c>
      <c r="J420" s="62">
        <f>G420*E420</f>
        <v>5133257.3999999994</v>
      </c>
      <c r="K420" s="62">
        <f>H420*E420</f>
        <v>1220480.415</v>
      </c>
      <c r="L420" s="255">
        <f>I420*E420</f>
        <v>6353737.8150000004</v>
      </c>
      <c r="M420" s="550"/>
      <c r="N420" s="550"/>
      <c r="O420" s="550" t="e">
        <f>#REF!+M420+N420</f>
        <v>#REF!</v>
      </c>
      <c r="P420" s="550">
        <v>0.36</v>
      </c>
      <c r="Q420" s="554"/>
      <c r="R420" s="554">
        <f t="shared" si="136"/>
        <v>0.36</v>
      </c>
      <c r="S420" s="550"/>
      <c r="T420" s="550"/>
      <c r="U420" s="550">
        <v>0</v>
      </c>
    </row>
    <row r="421" spans="1:21" outlineLevel="1">
      <c r="A421" s="137"/>
      <c r="B421" s="137"/>
      <c r="C421" s="138"/>
      <c r="D421" s="97"/>
      <c r="E421" s="97"/>
      <c r="F421" s="139"/>
      <c r="G421" s="62"/>
      <c r="H421" s="62"/>
      <c r="I421" s="62"/>
      <c r="J421" s="62"/>
      <c r="K421" s="62"/>
      <c r="L421" s="255"/>
      <c r="M421" s="550"/>
      <c r="N421" s="550"/>
      <c r="O421" s="550" t="e">
        <f>#REF!+M421+N421</f>
        <v>#REF!</v>
      </c>
      <c r="P421" s="550"/>
      <c r="Q421" s="550"/>
      <c r="R421" s="550">
        <f t="shared" si="136"/>
        <v>0</v>
      </c>
      <c r="S421" s="550"/>
      <c r="T421" s="550"/>
      <c r="U421" s="550">
        <v>0</v>
      </c>
    </row>
    <row r="422" spans="1:21" s="153" customFormat="1" ht="18" customHeight="1" outlineLevel="1">
      <c r="A422" s="183" t="s">
        <v>259</v>
      </c>
      <c r="B422" s="183"/>
      <c r="C422" s="184" t="s">
        <v>260</v>
      </c>
      <c r="D422" s="185">
        <v>1</v>
      </c>
      <c r="E422" s="185">
        <v>1</v>
      </c>
      <c r="F422" s="186" t="s">
        <v>10</v>
      </c>
      <c r="G422" s="187"/>
      <c r="H422" s="187"/>
      <c r="I422" s="187"/>
      <c r="J422" s="187">
        <f>SUBTOTAL(9,J423:J441)</f>
        <v>2008718012.8937948</v>
      </c>
      <c r="K422" s="187">
        <f>SUBTOTAL(9,K423:K441)</f>
        <v>15050660.808721352</v>
      </c>
      <c r="L422" s="845">
        <f>SUBTOTAL(9,L423:L441)</f>
        <v>2023768673.7025161</v>
      </c>
      <c r="M422" s="560"/>
      <c r="N422" s="560"/>
      <c r="O422" s="560" t="e">
        <f>#REF!+M422+N422</f>
        <v>#REF!</v>
      </c>
      <c r="P422" s="560"/>
      <c r="Q422" s="560"/>
      <c r="R422" s="560">
        <f t="shared" si="136"/>
        <v>0</v>
      </c>
      <c r="S422" s="560"/>
      <c r="T422" s="560"/>
      <c r="U422" s="560">
        <v>0</v>
      </c>
    </row>
    <row r="423" spans="1:21" s="363" customFormat="1" ht="26.4" outlineLevel="1">
      <c r="A423" s="172"/>
      <c r="B423" s="172"/>
      <c r="C423" s="184" t="s">
        <v>1629</v>
      </c>
      <c r="D423" s="190">
        <v>2</v>
      </c>
      <c r="E423" s="190">
        <v>2</v>
      </c>
      <c r="F423" s="191" t="s">
        <v>692</v>
      </c>
      <c r="G423" s="359">
        <v>967016600.00000012</v>
      </c>
      <c r="H423" s="359">
        <v>3300000.0000000005</v>
      </c>
      <c r="I423" s="199">
        <f>SUM(G423:H423)</f>
        <v>970316600.00000012</v>
      </c>
      <c r="J423" s="199">
        <f>G423*E423</f>
        <v>1934033200.0000002</v>
      </c>
      <c r="K423" s="199">
        <f t="shared" ref="K423:K429" si="160">H423*E423</f>
        <v>6600000.0000000009</v>
      </c>
      <c r="L423" s="265">
        <f>I423*E423</f>
        <v>1940633200.0000002</v>
      </c>
      <c r="M423" s="554"/>
      <c r="N423" s="554"/>
      <c r="O423" s="554" t="e">
        <f>#REF!+M423+N423</f>
        <v>#REF!</v>
      </c>
      <c r="P423" s="554"/>
      <c r="Q423" s="554"/>
      <c r="R423" s="554">
        <f t="shared" si="136"/>
        <v>0</v>
      </c>
      <c r="S423" s="554"/>
      <c r="T423" s="554"/>
      <c r="U423" s="554">
        <v>0</v>
      </c>
    </row>
    <row r="424" spans="1:21" s="11" customFormat="1" ht="30.75" customHeight="1" outlineLevel="1">
      <c r="A424" s="192"/>
      <c r="B424" s="192"/>
      <c r="C424" s="533" t="s">
        <v>794</v>
      </c>
      <c r="D424" s="194">
        <v>0</v>
      </c>
      <c r="E424" s="194">
        <v>0</v>
      </c>
      <c r="F424" s="195"/>
      <c r="G424" s="359">
        <v>310491720</v>
      </c>
      <c r="H424" s="359">
        <v>0</v>
      </c>
      <c r="I424" s="199">
        <f t="shared" ref="I424:I428" si="161">SUM(G424:H424)</f>
        <v>310491720</v>
      </c>
      <c r="J424" s="199">
        <f t="shared" ref="J424:J429" si="162">G424*E424</f>
        <v>0</v>
      </c>
      <c r="K424" s="199">
        <f t="shared" si="160"/>
        <v>0</v>
      </c>
      <c r="L424" s="265">
        <f t="shared" ref="L424:L429" si="163">I424*E424</f>
        <v>0</v>
      </c>
      <c r="M424" s="554"/>
      <c r="N424" s="554"/>
      <c r="O424" s="554" t="e">
        <f>#REF!+M424+N424</f>
        <v>#REF!</v>
      </c>
      <c r="P424" s="554"/>
      <c r="Q424" s="554"/>
      <c r="R424" s="554">
        <f t="shared" si="136"/>
        <v>0</v>
      </c>
      <c r="S424" s="554"/>
      <c r="T424" s="554"/>
      <c r="U424" s="554">
        <v>0</v>
      </c>
    </row>
    <row r="425" spans="1:21" s="11" customFormat="1" outlineLevel="1">
      <c r="A425" s="192"/>
      <c r="B425" s="192"/>
      <c r="C425" s="193" t="s">
        <v>796</v>
      </c>
      <c r="D425" s="194">
        <v>0</v>
      </c>
      <c r="E425" s="194">
        <v>0</v>
      </c>
      <c r="F425" s="195"/>
      <c r="G425" s="359">
        <v>101372040.00000001</v>
      </c>
      <c r="H425" s="359">
        <v>0</v>
      </c>
      <c r="I425" s="199">
        <f t="shared" si="161"/>
        <v>101372040.00000001</v>
      </c>
      <c r="J425" s="199">
        <f t="shared" si="162"/>
        <v>0</v>
      </c>
      <c r="K425" s="199">
        <f t="shared" si="160"/>
        <v>0</v>
      </c>
      <c r="L425" s="265">
        <f t="shared" si="163"/>
        <v>0</v>
      </c>
      <c r="M425" s="554"/>
      <c r="N425" s="554"/>
      <c r="O425" s="554" t="e">
        <f>#REF!+M425+N425</f>
        <v>#REF!</v>
      </c>
      <c r="P425" s="554"/>
      <c r="Q425" s="554"/>
      <c r="R425" s="554">
        <f t="shared" si="136"/>
        <v>0</v>
      </c>
      <c r="S425" s="554"/>
      <c r="T425" s="554"/>
      <c r="U425" s="554">
        <v>0</v>
      </c>
    </row>
    <row r="426" spans="1:21" s="11" customFormat="1" outlineLevel="1">
      <c r="A426" s="192"/>
      <c r="B426" s="192"/>
      <c r="C426" s="193" t="s">
        <v>798</v>
      </c>
      <c r="D426" s="194">
        <v>0</v>
      </c>
      <c r="E426" s="194">
        <v>0</v>
      </c>
      <c r="F426" s="195"/>
      <c r="G426" s="359">
        <v>9882180</v>
      </c>
      <c r="H426" s="359">
        <v>0</v>
      </c>
      <c r="I426" s="199">
        <f t="shared" si="161"/>
        <v>9882180</v>
      </c>
      <c r="J426" s="199">
        <f t="shared" si="162"/>
        <v>0</v>
      </c>
      <c r="K426" s="199">
        <f t="shared" si="160"/>
        <v>0</v>
      </c>
      <c r="L426" s="265">
        <f t="shared" si="163"/>
        <v>0</v>
      </c>
      <c r="M426" s="554"/>
      <c r="N426" s="554"/>
      <c r="O426" s="554" t="e">
        <f>#REF!+M426+N426</f>
        <v>#REF!</v>
      </c>
      <c r="P426" s="554"/>
      <c r="Q426" s="554"/>
      <c r="R426" s="554">
        <f t="shared" si="136"/>
        <v>0</v>
      </c>
      <c r="S426" s="554"/>
      <c r="T426" s="554"/>
      <c r="U426" s="554">
        <v>0</v>
      </c>
    </row>
    <row r="427" spans="1:21" s="11" customFormat="1" outlineLevel="1">
      <c r="A427" s="192"/>
      <c r="B427" s="192"/>
      <c r="C427" s="193" t="s">
        <v>800</v>
      </c>
      <c r="D427" s="194">
        <v>0</v>
      </c>
      <c r="E427" s="194">
        <v>0</v>
      </c>
      <c r="F427" s="195"/>
      <c r="G427" s="359">
        <v>6021400.0000000009</v>
      </c>
      <c r="H427" s="359">
        <v>0</v>
      </c>
      <c r="I427" s="199">
        <f t="shared" si="161"/>
        <v>6021400.0000000009</v>
      </c>
      <c r="J427" s="199">
        <f t="shared" si="162"/>
        <v>0</v>
      </c>
      <c r="K427" s="199">
        <f t="shared" si="160"/>
        <v>0</v>
      </c>
      <c r="L427" s="265">
        <f t="shared" si="163"/>
        <v>0</v>
      </c>
      <c r="M427" s="554"/>
      <c r="N427" s="554"/>
      <c r="O427" s="554" t="e">
        <f>#REF!+M427+N427</f>
        <v>#REF!</v>
      </c>
      <c r="P427" s="554"/>
      <c r="Q427" s="554"/>
      <c r="R427" s="554">
        <f t="shared" si="136"/>
        <v>0</v>
      </c>
      <c r="S427" s="554"/>
      <c r="T427" s="554"/>
      <c r="U427" s="554">
        <v>0</v>
      </c>
    </row>
    <row r="428" spans="1:21" s="11" customFormat="1" ht="26.4" outlineLevel="1">
      <c r="A428" s="192"/>
      <c r="B428" s="192"/>
      <c r="C428" s="193" t="s">
        <v>801</v>
      </c>
      <c r="D428" s="194">
        <v>0</v>
      </c>
      <c r="E428" s="194">
        <v>0</v>
      </c>
      <c r="F428" s="195"/>
      <c r="G428" s="359">
        <v>99429000.000000015</v>
      </c>
      <c r="H428" s="359">
        <v>0</v>
      </c>
      <c r="I428" s="199">
        <f t="shared" si="161"/>
        <v>99429000.000000015</v>
      </c>
      <c r="J428" s="199">
        <f t="shared" si="162"/>
        <v>0</v>
      </c>
      <c r="K428" s="199">
        <f t="shared" si="160"/>
        <v>0</v>
      </c>
      <c r="L428" s="265">
        <f t="shared" si="163"/>
        <v>0</v>
      </c>
      <c r="M428" s="554"/>
      <c r="N428" s="554"/>
      <c r="O428" s="554" t="e">
        <f>#REF!+M428+N428</f>
        <v>#REF!</v>
      </c>
      <c r="P428" s="554"/>
      <c r="Q428" s="554"/>
      <c r="R428" s="554">
        <f t="shared" si="136"/>
        <v>0</v>
      </c>
      <c r="S428" s="554"/>
      <c r="T428" s="554"/>
      <c r="U428" s="554">
        <v>0</v>
      </c>
    </row>
    <row r="429" spans="1:21" s="399" customFormat="1" ht="20.25" customHeight="1" outlineLevel="1">
      <c r="A429" s="395"/>
      <c r="B429" s="395"/>
      <c r="C429" s="400" t="s">
        <v>657</v>
      </c>
      <c r="D429" s="97">
        <v>1</v>
      </c>
      <c r="E429" s="97">
        <v>1</v>
      </c>
      <c r="F429" s="397" t="s">
        <v>619</v>
      </c>
      <c r="G429" s="497">
        <v>10000000</v>
      </c>
      <c r="H429" s="497">
        <v>2000000</v>
      </c>
      <c r="I429" s="62">
        <f t="shared" ref="I429" si="164">SUM(G429:H429)</f>
        <v>12000000</v>
      </c>
      <c r="J429" s="62">
        <f t="shared" si="162"/>
        <v>10000000</v>
      </c>
      <c r="K429" s="62">
        <f t="shared" si="160"/>
        <v>2000000</v>
      </c>
      <c r="L429" s="255">
        <f t="shared" si="163"/>
        <v>12000000</v>
      </c>
      <c r="M429" s="550"/>
      <c r="N429" s="550"/>
      <c r="O429" s="550" t="e">
        <f>#REF!+M429+N429</f>
        <v>#REF!</v>
      </c>
      <c r="P429" s="550"/>
      <c r="Q429" s="550"/>
      <c r="R429" s="550">
        <f t="shared" si="136"/>
        <v>0</v>
      </c>
      <c r="S429" s="550"/>
      <c r="T429" s="550"/>
      <c r="U429" s="550">
        <v>0</v>
      </c>
    </row>
    <row r="430" spans="1:21" ht="20.25" customHeight="1" outlineLevel="1">
      <c r="A430" s="137"/>
      <c r="B430" s="137"/>
      <c r="C430" s="138"/>
      <c r="D430" s="97"/>
      <c r="E430" s="97"/>
      <c r="F430" s="139"/>
      <c r="G430" s="62"/>
      <c r="H430" s="62"/>
      <c r="I430" s="62"/>
      <c r="J430" s="62"/>
      <c r="K430" s="62"/>
      <c r="L430" s="255"/>
      <c r="M430" s="550"/>
      <c r="N430" s="550"/>
      <c r="O430" s="550" t="e">
        <f>#REF!+M430+N430</f>
        <v>#REF!</v>
      </c>
      <c r="P430" s="550"/>
      <c r="Q430" s="550"/>
      <c r="R430" s="550">
        <f t="shared" si="136"/>
        <v>0</v>
      </c>
      <c r="S430" s="550"/>
      <c r="T430" s="550"/>
      <c r="U430" s="550">
        <v>0</v>
      </c>
    </row>
    <row r="431" spans="1:21" s="36" customFormat="1" ht="18" customHeight="1" outlineLevel="1">
      <c r="A431" s="21"/>
      <c r="B431" s="21"/>
      <c r="C431" s="28" t="s">
        <v>802</v>
      </c>
      <c r="D431" s="99">
        <v>2</v>
      </c>
      <c r="E431" s="99">
        <v>2</v>
      </c>
      <c r="F431" s="37" t="s">
        <v>619</v>
      </c>
      <c r="G431" s="82"/>
      <c r="H431" s="82"/>
      <c r="I431" s="82"/>
      <c r="J431" s="82">
        <f>SUBTOTAL(9,J432:J441)</f>
        <v>64684812.893794522</v>
      </c>
      <c r="K431" s="82">
        <f t="shared" ref="K431:L431" si="165">SUBTOTAL(9,K432:K441)</f>
        <v>6450660.8087213542</v>
      </c>
      <c r="L431" s="266">
        <f t="shared" si="165"/>
        <v>71135473.70251587</v>
      </c>
      <c r="M431" s="553"/>
      <c r="N431" s="553"/>
      <c r="O431" s="553" t="e">
        <f>#REF!+M431+N431</f>
        <v>#REF!</v>
      </c>
      <c r="P431" s="553"/>
      <c r="Q431" s="553"/>
      <c r="R431" s="553">
        <f t="shared" si="136"/>
        <v>0</v>
      </c>
      <c r="S431" s="553"/>
      <c r="T431" s="553"/>
      <c r="U431" s="553">
        <v>0</v>
      </c>
    </row>
    <row r="432" spans="1:21" s="6" customFormat="1" ht="30.75" customHeight="1" outlineLevel="1">
      <c r="A432" s="8"/>
      <c r="B432" s="8"/>
      <c r="C432" s="25" t="s">
        <v>804</v>
      </c>
      <c r="D432" s="97">
        <v>4</v>
      </c>
      <c r="E432" s="97">
        <v>4</v>
      </c>
      <c r="F432" s="18" t="s">
        <v>660</v>
      </c>
      <c r="G432" s="199">
        <v>1586999.9999999998</v>
      </c>
      <c r="H432" s="199">
        <v>49500.000000000007</v>
      </c>
      <c r="I432" s="62">
        <f t="shared" ref="I432:I437" si="166">SUM(G432:H432)</f>
        <v>1636499.9999999998</v>
      </c>
      <c r="J432" s="62">
        <f t="shared" ref="J432:J440" si="167">G432*E432</f>
        <v>6347999.9999999991</v>
      </c>
      <c r="K432" s="62">
        <f t="shared" ref="K432:K440" si="168">H432*E432</f>
        <v>198000.00000000003</v>
      </c>
      <c r="L432" s="255">
        <f t="shared" ref="L432:L440" si="169">I432*E432</f>
        <v>6545999.9999999991</v>
      </c>
      <c r="M432" s="550"/>
      <c r="N432" s="550"/>
      <c r="O432" s="550" t="e">
        <f>#REF!+M432+N432</f>
        <v>#REF!</v>
      </c>
      <c r="P432" s="550"/>
      <c r="Q432" s="550"/>
      <c r="R432" s="550">
        <f t="shared" si="136"/>
        <v>0</v>
      </c>
      <c r="S432" s="550"/>
      <c r="T432" s="550"/>
      <c r="U432" s="550">
        <v>0</v>
      </c>
    </row>
    <row r="433" spans="1:21" s="6" customFormat="1" ht="30.75" customHeight="1" outlineLevel="1">
      <c r="A433" s="8"/>
      <c r="B433" s="8"/>
      <c r="C433" s="25" t="s">
        <v>806</v>
      </c>
      <c r="D433" s="97">
        <v>4</v>
      </c>
      <c r="E433" s="97">
        <v>4</v>
      </c>
      <c r="F433" s="18" t="s">
        <v>660</v>
      </c>
      <c r="G433" s="199">
        <v>1724999.9999999998</v>
      </c>
      <c r="H433" s="199">
        <v>220000.00000000003</v>
      </c>
      <c r="I433" s="62">
        <f t="shared" si="166"/>
        <v>1944999.9999999998</v>
      </c>
      <c r="J433" s="62">
        <f t="shared" si="167"/>
        <v>6899999.9999999991</v>
      </c>
      <c r="K433" s="62">
        <f t="shared" si="168"/>
        <v>880000.00000000012</v>
      </c>
      <c r="L433" s="255">
        <f t="shared" si="169"/>
        <v>7779999.9999999991</v>
      </c>
      <c r="M433" s="550"/>
      <c r="N433" s="550"/>
      <c r="O433" s="550" t="e">
        <f>#REF!+M433+N433</f>
        <v>#REF!</v>
      </c>
      <c r="P433" s="550"/>
      <c r="Q433" s="550"/>
      <c r="R433" s="550">
        <f t="shared" si="136"/>
        <v>0</v>
      </c>
      <c r="S433" s="550"/>
      <c r="T433" s="550"/>
      <c r="U433" s="550">
        <v>0</v>
      </c>
    </row>
    <row r="434" spans="1:21" s="6" customFormat="1" ht="30.75" customHeight="1" outlineLevel="1">
      <c r="A434" s="8"/>
      <c r="B434" s="8"/>
      <c r="C434" s="25" t="s">
        <v>152</v>
      </c>
      <c r="D434" s="97">
        <v>4</v>
      </c>
      <c r="E434" s="97">
        <v>4</v>
      </c>
      <c r="F434" s="18" t="s">
        <v>660</v>
      </c>
      <c r="G434" s="199">
        <v>862499.99999999988</v>
      </c>
      <c r="H434" s="199">
        <v>165000</v>
      </c>
      <c r="I434" s="62">
        <f t="shared" si="166"/>
        <v>1027499.9999999999</v>
      </c>
      <c r="J434" s="62">
        <f t="shared" si="167"/>
        <v>3449999.9999999995</v>
      </c>
      <c r="K434" s="62">
        <f t="shared" si="168"/>
        <v>660000</v>
      </c>
      <c r="L434" s="255">
        <f t="shared" si="169"/>
        <v>4109999.9999999995</v>
      </c>
      <c r="M434" s="550"/>
      <c r="N434" s="550"/>
      <c r="O434" s="550" t="e">
        <f>#REF!+M434+N434</f>
        <v>#REF!</v>
      </c>
      <c r="P434" s="550"/>
      <c r="Q434" s="550"/>
      <c r="R434" s="550">
        <f t="shared" si="136"/>
        <v>0</v>
      </c>
      <c r="S434" s="550"/>
      <c r="T434" s="550"/>
      <c r="U434" s="550">
        <v>0</v>
      </c>
    </row>
    <row r="435" spans="1:21" s="6" customFormat="1" ht="30.75" customHeight="1" outlineLevel="1">
      <c r="A435" s="8"/>
      <c r="B435" s="8"/>
      <c r="C435" s="25" t="s">
        <v>807</v>
      </c>
      <c r="D435" s="97">
        <v>140</v>
      </c>
      <c r="E435" s="97">
        <v>120</v>
      </c>
      <c r="F435" s="18" t="s">
        <v>624</v>
      </c>
      <c r="G435" s="199">
        <v>317400</v>
      </c>
      <c r="H435" s="199">
        <v>22000</v>
      </c>
      <c r="I435" s="62">
        <f t="shared" si="166"/>
        <v>339400</v>
      </c>
      <c r="J435" s="62">
        <f t="shared" si="167"/>
        <v>38088000</v>
      </c>
      <c r="K435" s="62">
        <f t="shared" si="168"/>
        <v>2640000</v>
      </c>
      <c r="L435" s="255">
        <f t="shared" si="169"/>
        <v>40728000</v>
      </c>
      <c r="M435" s="550"/>
      <c r="N435" s="550"/>
      <c r="O435" s="550" t="e">
        <f>#REF!+M435+N435</f>
        <v>#REF!</v>
      </c>
      <c r="P435" s="550"/>
      <c r="Q435" s="550"/>
      <c r="R435" s="550">
        <f t="shared" si="136"/>
        <v>0</v>
      </c>
      <c r="S435" s="550"/>
      <c r="T435" s="550"/>
      <c r="U435" s="550">
        <v>0</v>
      </c>
    </row>
    <row r="436" spans="1:21" s="6" customFormat="1" ht="30.75" customHeight="1" outlineLevel="1">
      <c r="A436" s="8"/>
      <c r="B436" s="8"/>
      <c r="C436" s="25" t="s">
        <v>809</v>
      </c>
      <c r="D436" s="97">
        <v>4</v>
      </c>
      <c r="E436" s="97">
        <v>4</v>
      </c>
      <c r="F436" s="18" t="s">
        <v>660</v>
      </c>
      <c r="G436" s="199">
        <v>1269600</v>
      </c>
      <c r="H436" s="199">
        <v>49500.000000000007</v>
      </c>
      <c r="I436" s="62">
        <f t="shared" si="166"/>
        <v>1319100</v>
      </c>
      <c r="J436" s="62">
        <f t="shared" si="167"/>
        <v>5078400</v>
      </c>
      <c r="K436" s="62">
        <f t="shared" si="168"/>
        <v>198000.00000000003</v>
      </c>
      <c r="L436" s="255">
        <f t="shared" si="169"/>
        <v>5276400</v>
      </c>
      <c r="M436" s="550"/>
      <c r="N436" s="550"/>
      <c r="O436" s="550" t="e">
        <f>#REF!+M436+N436</f>
        <v>#REF!</v>
      </c>
      <c r="P436" s="550"/>
      <c r="Q436" s="550"/>
      <c r="R436" s="550">
        <f t="shared" si="136"/>
        <v>0</v>
      </c>
      <c r="S436" s="550"/>
      <c r="T436" s="550"/>
      <c r="U436" s="550">
        <v>0</v>
      </c>
    </row>
    <row r="437" spans="1:21" s="6" customFormat="1" ht="21" customHeight="1" outlineLevel="1">
      <c r="A437" s="8"/>
      <c r="B437" s="8"/>
      <c r="C437" s="25" t="s">
        <v>811</v>
      </c>
      <c r="D437" s="97">
        <v>4</v>
      </c>
      <c r="E437" s="97">
        <v>4</v>
      </c>
      <c r="F437" s="18" t="s">
        <v>660</v>
      </c>
      <c r="G437" s="199">
        <v>124560</v>
      </c>
      <c r="H437" s="199">
        <v>54500.000000000007</v>
      </c>
      <c r="I437" s="62">
        <f t="shared" si="166"/>
        <v>179060</v>
      </c>
      <c r="J437" s="62">
        <f t="shared" si="167"/>
        <v>498240</v>
      </c>
      <c r="K437" s="62">
        <f t="shared" si="168"/>
        <v>218000.00000000003</v>
      </c>
      <c r="L437" s="255">
        <f t="shared" si="169"/>
        <v>716240</v>
      </c>
      <c r="M437" s="550"/>
      <c r="N437" s="550"/>
      <c r="O437" s="550" t="e">
        <f>#REF!+M437+N437</f>
        <v>#REF!</v>
      </c>
      <c r="P437" s="550"/>
      <c r="Q437" s="550"/>
      <c r="R437" s="550">
        <f t="shared" si="136"/>
        <v>0</v>
      </c>
      <c r="S437" s="550"/>
      <c r="T437" s="550"/>
      <c r="U437" s="550">
        <v>0</v>
      </c>
    </row>
    <row r="438" spans="1:21" s="6" customFormat="1" outlineLevel="1">
      <c r="A438" s="8"/>
      <c r="B438" s="8"/>
      <c r="C438" s="25" t="s">
        <v>812</v>
      </c>
      <c r="D438" s="97">
        <v>60</v>
      </c>
      <c r="E438" s="97">
        <v>51</v>
      </c>
      <c r="F438" s="18" t="s">
        <v>624</v>
      </c>
      <c r="G438" s="199">
        <v>22980.09</v>
      </c>
      <c r="H438" s="199">
        <v>5743.9305000000022</v>
      </c>
      <c r="I438" s="62">
        <f t="shared" ref="I438" si="170">SUM(G438:H438)</f>
        <v>28724.020500000002</v>
      </c>
      <c r="J438" s="62">
        <f t="shared" si="167"/>
        <v>1171984.5900000001</v>
      </c>
      <c r="K438" s="62">
        <f t="shared" si="168"/>
        <v>292940.4555000001</v>
      </c>
      <c r="L438" s="255">
        <f t="shared" si="169"/>
        <v>1464925.0455</v>
      </c>
      <c r="M438" s="550"/>
      <c r="N438" s="550"/>
      <c r="O438" s="550" t="e">
        <f>#REF!+M438+N438</f>
        <v>#REF!</v>
      </c>
      <c r="P438" s="550">
        <v>0.36</v>
      </c>
      <c r="Q438" s="554"/>
      <c r="R438" s="554">
        <f t="shared" si="136"/>
        <v>0.36</v>
      </c>
      <c r="S438" s="550"/>
      <c r="T438" s="550"/>
      <c r="U438" s="550">
        <v>0</v>
      </c>
    </row>
    <row r="439" spans="1:21" s="7" customFormat="1" ht="30.75" customHeight="1" outlineLevel="1">
      <c r="A439" s="5"/>
      <c r="B439" s="5"/>
      <c r="C439" s="386" t="s">
        <v>928</v>
      </c>
      <c r="D439" s="194">
        <v>58</v>
      </c>
      <c r="E439" s="97">
        <v>35</v>
      </c>
      <c r="F439" s="277" t="s">
        <v>624</v>
      </c>
      <c r="G439" s="199">
        <v>8773.9726027397246</v>
      </c>
      <c r="H439" s="199">
        <v>14594.016411764707</v>
      </c>
      <c r="I439" s="199">
        <f t="shared" ref="I439" si="171">SUM(G439:H439)</f>
        <v>23367.989014504434</v>
      </c>
      <c r="J439" s="199">
        <f t="shared" si="167"/>
        <v>307089.04109589034</v>
      </c>
      <c r="K439" s="199">
        <f t="shared" si="168"/>
        <v>510790.57441176474</v>
      </c>
      <c r="L439" s="265">
        <f t="shared" si="169"/>
        <v>817879.61550765519</v>
      </c>
      <c r="M439" s="554"/>
      <c r="N439" s="554"/>
      <c r="O439" s="554" t="e">
        <f>#REF!+M439+N439</f>
        <v>#REF!</v>
      </c>
      <c r="P439" s="554"/>
      <c r="Q439" s="554"/>
      <c r="R439" s="554">
        <f t="shared" si="136"/>
        <v>0</v>
      </c>
      <c r="S439" s="554"/>
      <c r="T439" s="554"/>
      <c r="U439" s="554">
        <v>0</v>
      </c>
    </row>
    <row r="440" spans="1:21" s="6" customFormat="1" ht="20.25" customHeight="1" outlineLevel="1">
      <c r="A440" s="8"/>
      <c r="B440" s="8"/>
      <c r="C440" s="25" t="s">
        <v>657</v>
      </c>
      <c r="D440" s="97">
        <v>1</v>
      </c>
      <c r="E440" s="97">
        <v>1</v>
      </c>
      <c r="F440" s="18" t="s">
        <v>619</v>
      </c>
      <c r="G440" s="199">
        <v>2843099.2626986299</v>
      </c>
      <c r="H440" s="199">
        <v>852929.77880958898</v>
      </c>
      <c r="I440" s="62">
        <f t="shared" ref="I440" si="172">SUM(G440:H440)</f>
        <v>3696029.0415082187</v>
      </c>
      <c r="J440" s="62">
        <f t="shared" si="167"/>
        <v>2843099.2626986299</v>
      </c>
      <c r="K440" s="62">
        <f t="shared" si="168"/>
        <v>852929.77880958898</v>
      </c>
      <c r="L440" s="255">
        <f t="shared" si="169"/>
        <v>3696029.0415082187</v>
      </c>
      <c r="M440" s="550"/>
      <c r="N440" s="550"/>
      <c r="O440" s="550" t="e">
        <f>#REF!+M440+N440</f>
        <v>#REF!</v>
      </c>
      <c r="P440" s="550"/>
      <c r="Q440" s="550"/>
      <c r="R440" s="550">
        <f t="shared" ref="R440:R503" si="173">P440+Q440</f>
        <v>0</v>
      </c>
      <c r="S440" s="550"/>
      <c r="T440" s="550"/>
      <c r="U440" s="550">
        <v>0</v>
      </c>
    </row>
    <row r="441" spans="1:21" outlineLevel="1">
      <c r="A441" s="137"/>
      <c r="B441" s="137"/>
      <c r="C441" s="138"/>
      <c r="D441" s="97"/>
      <c r="E441" s="97"/>
      <c r="F441" s="139"/>
      <c r="G441" s="62"/>
      <c r="H441" s="62"/>
      <c r="I441" s="62"/>
      <c r="J441" s="62"/>
      <c r="K441" s="62"/>
      <c r="L441" s="255"/>
      <c r="M441" s="550"/>
      <c r="N441" s="550"/>
      <c r="O441" s="550" t="e">
        <f>#REF!+M441+N441</f>
        <v>#REF!</v>
      </c>
      <c r="P441" s="550"/>
      <c r="Q441" s="550"/>
      <c r="R441" s="550">
        <f t="shared" si="173"/>
        <v>0</v>
      </c>
      <c r="S441" s="550"/>
      <c r="T441" s="550"/>
      <c r="U441" s="550">
        <v>0</v>
      </c>
    </row>
    <row r="442" spans="1:21" ht="18" customHeight="1" outlineLevel="1">
      <c r="A442" s="183" t="s">
        <v>262</v>
      </c>
      <c r="B442" s="183"/>
      <c r="C442" s="184" t="s">
        <v>263</v>
      </c>
      <c r="D442" s="185">
        <v>1</v>
      </c>
      <c r="E442" s="185">
        <v>1</v>
      </c>
      <c r="F442" s="186" t="s">
        <v>10</v>
      </c>
      <c r="G442" s="187"/>
      <c r="H442" s="187"/>
      <c r="I442" s="187"/>
      <c r="J442" s="187">
        <f>SUBTOTAL(9,J443:J445)</f>
        <v>0</v>
      </c>
      <c r="K442" s="187">
        <f t="shared" ref="K442:L442" si="174">SUBTOTAL(9,K443:K445)</f>
        <v>0</v>
      </c>
      <c r="L442" s="845">
        <f t="shared" si="174"/>
        <v>0</v>
      </c>
      <c r="M442" s="560"/>
      <c r="N442" s="560"/>
      <c r="O442" s="560" t="e">
        <f>#REF!+M442+N442</f>
        <v>#REF!</v>
      </c>
      <c r="P442" s="560"/>
      <c r="Q442" s="560"/>
      <c r="R442" s="560">
        <f t="shared" si="173"/>
        <v>0</v>
      </c>
      <c r="S442" s="560"/>
      <c r="T442" s="560"/>
      <c r="U442" s="560">
        <v>0</v>
      </c>
    </row>
    <row r="443" spans="1:21" outlineLevel="1">
      <c r="A443" s="137"/>
      <c r="B443" s="137"/>
      <c r="C443" s="138" t="s">
        <v>813</v>
      </c>
      <c r="D443" s="97">
        <v>1</v>
      </c>
      <c r="E443" s="97"/>
      <c r="F443" s="139" t="s">
        <v>660</v>
      </c>
      <c r="G443" s="199">
        <v>0</v>
      </c>
      <c r="H443" s="199">
        <v>0</v>
      </c>
      <c r="I443" s="71">
        <f t="shared" ref="I443:I444" si="175">SUM(G443:H443)</f>
        <v>0</v>
      </c>
      <c r="J443" s="71">
        <f>G443*E443</f>
        <v>0</v>
      </c>
      <c r="K443" s="71">
        <f>H443*E443</f>
        <v>0</v>
      </c>
      <c r="L443" s="257">
        <f>I443*E443</f>
        <v>0</v>
      </c>
      <c r="M443" s="552"/>
      <c r="N443" s="552"/>
      <c r="O443" s="552" t="e">
        <f>#REF!+M443+N443</f>
        <v>#REF!</v>
      </c>
      <c r="P443" s="552"/>
      <c r="Q443" s="552"/>
      <c r="R443" s="552">
        <f t="shared" si="173"/>
        <v>0</v>
      </c>
      <c r="S443" s="552"/>
      <c r="T443" s="552"/>
      <c r="U443" s="552">
        <v>0</v>
      </c>
    </row>
    <row r="444" spans="1:21" s="6" customFormat="1" ht="20.25" customHeight="1" outlineLevel="1">
      <c r="A444" s="8"/>
      <c r="B444" s="8"/>
      <c r="C444" s="25" t="s">
        <v>657</v>
      </c>
      <c r="D444" s="97">
        <v>1</v>
      </c>
      <c r="E444" s="97">
        <v>1</v>
      </c>
      <c r="F444" s="18" t="s">
        <v>619</v>
      </c>
      <c r="G444" s="199">
        <v>0</v>
      </c>
      <c r="H444" s="199">
        <v>0</v>
      </c>
      <c r="I444" s="62">
        <f t="shared" si="175"/>
        <v>0</v>
      </c>
      <c r="J444" s="62">
        <f>G444*E444</f>
        <v>0</v>
      </c>
      <c r="K444" s="62">
        <f>H444*E444</f>
        <v>0</v>
      </c>
      <c r="L444" s="255">
        <f>I444*E444</f>
        <v>0</v>
      </c>
      <c r="M444" s="550"/>
      <c r="N444" s="550"/>
      <c r="O444" s="550" t="e">
        <f>#REF!+M444+N444</f>
        <v>#REF!</v>
      </c>
      <c r="P444" s="550"/>
      <c r="Q444" s="550"/>
      <c r="R444" s="550">
        <f t="shared" si="173"/>
        <v>0</v>
      </c>
      <c r="S444" s="550"/>
      <c r="T444" s="550"/>
      <c r="U444" s="550">
        <v>0</v>
      </c>
    </row>
    <row r="445" spans="1:21" s="11" customFormat="1" ht="18" customHeight="1" outlineLevel="1">
      <c r="A445" s="172"/>
      <c r="B445" s="172"/>
      <c r="C445" s="189"/>
      <c r="D445" s="190"/>
      <c r="E445" s="190"/>
      <c r="F445" s="191"/>
      <c r="G445" s="174"/>
      <c r="H445" s="174"/>
      <c r="I445" s="174"/>
      <c r="J445" s="174"/>
      <c r="K445" s="174"/>
      <c r="L445" s="843"/>
      <c r="M445" s="558"/>
      <c r="N445" s="558"/>
      <c r="O445" s="558" t="e">
        <f>#REF!+M445+N445</f>
        <v>#REF!</v>
      </c>
      <c r="P445" s="558"/>
      <c r="Q445" s="558"/>
      <c r="R445" s="558">
        <f t="shared" si="173"/>
        <v>0</v>
      </c>
      <c r="S445" s="558"/>
      <c r="T445" s="558"/>
      <c r="U445" s="558">
        <v>0</v>
      </c>
    </row>
    <row r="446" spans="1:21" s="153" customFormat="1" ht="25.5" customHeight="1" outlineLevel="1">
      <c r="A446" s="183" t="s">
        <v>264</v>
      </c>
      <c r="B446" s="183"/>
      <c r="C446" s="184" t="s">
        <v>160</v>
      </c>
      <c r="D446" s="185">
        <v>1</v>
      </c>
      <c r="E446" s="185">
        <v>1</v>
      </c>
      <c r="F446" s="186" t="s">
        <v>10</v>
      </c>
      <c r="G446" s="187"/>
      <c r="H446" s="187"/>
      <c r="I446" s="187"/>
      <c r="J446" s="187"/>
      <c r="K446" s="187"/>
      <c r="L446" s="845"/>
      <c r="M446" s="560"/>
      <c r="N446" s="560"/>
      <c r="O446" s="560" t="e">
        <f>#REF!+M446+N446</f>
        <v>#REF!</v>
      </c>
      <c r="P446" s="560"/>
      <c r="Q446" s="560"/>
      <c r="R446" s="560">
        <f t="shared" si="173"/>
        <v>0</v>
      </c>
      <c r="S446" s="560"/>
      <c r="T446" s="560"/>
      <c r="U446" s="560">
        <v>0</v>
      </c>
    </row>
    <row r="447" spans="1:21" outlineLevel="1">
      <c r="A447" s="183" t="s">
        <v>265</v>
      </c>
      <c r="B447" s="183"/>
      <c r="C447" s="184" t="s">
        <v>154</v>
      </c>
      <c r="D447" s="185">
        <v>1</v>
      </c>
      <c r="E447" s="185">
        <v>1</v>
      </c>
      <c r="F447" s="186" t="s">
        <v>10</v>
      </c>
      <c r="G447" s="187"/>
      <c r="H447" s="187"/>
      <c r="I447" s="187"/>
      <c r="J447" s="187"/>
      <c r="K447" s="187"/>
      <c r="L447" s="845"/>
      <c r="M447" s="560"/>
      <c r="N447" s="560"/>
      <c r="O447" s="560" t="e">
        <f>#REF!+M447+N447</f>
        <v>#REF!</v>
      </c>
      <c r="P447" s="560"/>
      <c r="Q447" s="560"/>
      <c r="R447" s="560">
        <f t="shared" si="173"/>
        <v>0</v>
      </c>
      <c r="S447" s="560"/>
      <c r="T447" s="560"/>
      <c r="U447" s="560">
        <v>0</v>
      </c>
    </row>
    <row r="448" spans="1:21" outlineLevel="1">
      <c r="A448" s="183" t="s">
        <v>267</v>
      </c>
      <c r="B448" s="183"/>
      <c r="C448" s="184" t="s">
        <v>268</v>
      </c>
      <c r="D448" s="185">
        <v>1</v>
      </c>
      <c r="E448" s="185">
        <v>1</v>
      </c>
      <c r="F448" s="186" t="s">
        <v>10</v>
      </c>
      <c r="G448" s="187"/>
      <c r="H448" s="187"/>
      <c r="I448" s="187"/>
      <c r="J448" s="187">
        <f>SUBTOTAL(9,J449:J487)</f>
        <v>1229075412.04568</v>
      </c>
      <c r="K448" s="187">
        <f t="shared" ref="K448:L448" si="176">SUBTOTAL(9,K449:K487)</f>
        <v>66404103.978211924</v>
      </c>
      <c r="L448" s="845">
        <f t="shared" si="176"/>
        <v>1295479516.0238922</v>
      </c>
      <c r="M448" s="560"/>
      <c r="N448" s="560"/>
      <c r="O448" s="560" t="e">
        <f>#REF!+M448+N448</f>
        <v>#REF!</v>
      </c>
      <c r="P448" s="560"/>
      <c r="Q448" s="560"/>
      <c r="R448" s="560">
        <f t="shared" si="173"/>
        <v>0</v>
      </c>
      <c r="S448" s="560"/>
      <c r="T448" s="560"/>
      <c r="U448" s="560">
        <v>0</v>
      </c>
    </row>
    <row r="449" spans="1:21" outlineLevel="1">
      <c r="A449" s="137"/>
      <c r="B449" s="137"/>
      <c r="C449" s="147" t="s">
        <v>815</v>
      </c>
      <c r="D449" s="94"/>
      <c r="E449" s="94"/>
      <c r="F449" s="139"/>
      <c r="G449" s="71"/>
      <c r="H449" s="71"/>
      <c r="I449" s="71"/>
      <c r="J449" s="82">
        <f t="shared" ref="J449:K449" si="177">SUBTOTAL(9,J450:J470)</f>
        <v>221333361.26181817</v>
      </c>
      <c r="K449" s="82">
        <f t="shared" si="177"/>
        <v>14243567.498545455</v>
      </c>
      <c r="L449" s="266">
        <f>SUBTOTAL(9,L450:L470)</f>
        <v>235576928.76036364</v>
      </c>
      <c r="M449" s="553"/>
      <c r="N449" s="553"/>
      <c r="O449" s="553" t="e">
        <f>#REF!+M449+N449</f>
        <v>#REF!</v>
      </c>
      <c r="P449" s="553"/>
      <c r="Q449" s="553"/>
      <c r="R449" s="553">
        <f t="shared" si="173"/>
        <v>0</v>
      </c>
      <c r="S449" s="553"/>
      <c r="T449" s="553"/>
      <c r="U449" s="553">
        <v>0</v>
      </c>
    </row>
    <row r="450" spans="1:21" outlineLevel="1">
      <c r="A450" s="137"/>
      <c r="B450" s="137"/>
      <c r="C450" s="138" t="s">
        <v>696</v>
      </c>
      <c r="D450" s="97">
        <v>0</v>
      </c>
      <c r="E450" s="97">
        <v>0</v>
      </c>
      <c r="F450" s="139" t="s">
        <v>660</v>
      </c>
      <c r="G450" s="199">
        <v>46800</v>
      </c>
      <c r="H450" s="199">
        <v>54500.000000000007</v>
      </c>
      <c r="I450" s="62">
        <f t="shared" ref="I450:I469" si="178">SUM(G450:H450)</f>
        <v>101300</v>
      </c>
      <c r="J450" s="62">
        <f t="shared" ref="J450:J469" si="179">G450*E450</f>
        <v>0</v>
      </c>
      <c r="K450" s="62">
        <f t="shared" ref="K450:K469" si="180">H450*E450</f>
        <v>0</v>
      </c>
      <c r="L450" s="255">
        <f t="shared" ref="L450:L469" si="181">I450*E450</f>
        <v>0</v>
      </c>
      <c r="M450" s="550"/>
      <c r="N450" s="550"/>
      <c r="O450" s="550" t="e">
        <f>#REF!+M450+N450</f>
        <v>#REF!</v>
      </c>
      <c r="P450" s="550"/>
      <c r="Q450" s="550"/>
      <c r="R450" s="550">
        <f t="shared" si="173"/>
        <v>0</v>
      </c>
      <c r="S450" s="550"/>
      <c r="T450" s="550"/>
      <c r="U450" s="550">
        <v>0</v>
      </c>
    </row>
    <row r="451" spans="1:21" outlineLevel="1">
      <c r="A451" s="137"/>
      <c r="B451" s="137"/>
      <c r="C451" s="138" t="s">
        <v>816</v>
      </c>
      <c r="D451" s="97">
        <v>0</v>
      </c>
      <c r="E451" s="97">
        <v>0</v>
      </c>
      <c r="F451" s="139" t="s">
        <v>660</v>
      </c>
      <c r="G451" s="199">
        <v>46800</v>
      </c>
      <c r="H451" s="199">
        <v>54500.000000000007</v>
      </c>
      <c r="I451" s="62">
        <f t="shared" si="178"/>
        <v>101300</v>
      </c>
      <c r="J451" s="62">
        <f t="shared" si="179"/>
        <v>0</v>
      </c>
      <c r="K451" s="62">
        <f t="shared" si="180"/>
        <v>0</v>
      </c>
      <c r="L451" s="255">
        <f t="shared" si="181"/>
        <v>0</v>
      </c>
      <c r="M451" s="550"/>
      <c r="N451" s="550"/>
      <c r="O451" s="550" t="e">
        <f>#REF!+M451+N451</f>
        <v>#REF!</v>
      </c>
      <c r="P451" s="550"/>
      <c r="Q451" s="550"/>
      <c r="R451" s="550">
        <f t="shared" si="173"/>
        <v>0</v>
      </c>
      <c r="S451" s="550"/>
      <c r="T451" s="550"/>
      <c r="U451" s="550">
        <v>0</v>
      </c>
    </row>
    <row r="452" spans="1:21" outlineLevel="1">
      <c r="A452" s="137"/>
      <c r="B452" s="137"/>
      <c r="C452" s="138" t="s">
        <v>817</v>
      </c>
      <c r="D452" s="97">
        <v>37</v>
      </c>
      <c r="E452" s="97">
        <v>37</v>
      </c>
      <c r="F452" s="139" t="s">
        <v>660</v>
      </c>
      <c r="G452" s="199">
        <v>223200</v>
      </c>
      <c r="H452" s="199">
        <v>54500.000000000007</v>
      </c>
      <c r="I452" s="62">
        <f t="shared" si="178"/>
        <v>277700</v>
      </c>
      <c r="J452" s="62">
        <f t="shared" si="179"/>
        <v>8258400</v>
      </c>
      <c r="K452" s="62">
        <f t="shared" si="180"/>
        <v>2016500.0000000002</v>
      </c>
      <c r="L452" s="255">
        <f t="shared" si="181"/>
        <v>10274900</v>
      </c>
      <c r="M452" s="550"/>
      <c r="N452" s="550"/>
      <c r="O452" s="550" t="e">
        <f>#REF!+M452+N452</f>
        <v>#REF!</v>
      </c>
      <c r="P452" s="550"/>
      <c r="Q452" s="550"/>
      <c r="R452" s="550">
        <f t="shared" si="173"/>
        <v>0</v>
      </c>
      <c r="S452" s="550"/>
      <c r="T452" s="550"/>
      <c r="U452" s="550">
        <v>0</v>
      </c>
    </row>
    <row r="453" spans="1:21" outlineLevel="1">
      <c r="A453" s="137"/>
      <c r="B453" s="137"/>
      <c r="C453" s="138" t="s">
        <v>700</v>
      </c>
      <c r="D453" s="97">
        <v>15</v>
      </c>
      <c r="E453" s="97">
        <v>15</v>
      </c>
      <c r="F453" s="139" t="s">
        <v>660</v>
      </c>
      <c r="G453" s="199">
        <v>124560</v>
      </c>
      <c r="H453" s="199">
        <v>54500.000000000007</v>
      </c>
      <c r="I453" s="62">
        <f t="shared" si="178"/>
        <v>179060</v>
      </c>
      <c r="J453" s="62">
        <f t="shared" si="179"/>
        <v>1868400</v>
      </c>
      <c r="K453" s="62">
        <f t="shared" si="180"/>
        <v>817500.00000000012</v>
      </c>
      <c r="L453" s="255">
        <f t="shared" si="181"/>
        <v>2685900</v>
      </c>
      <c r="M453" s="550"/>
      <c r="N453" s="550"/>
      <c r="O453" s="550" t="e">
        <f>#REF!+M453+N453</f>
        <v>#REF!</v>
      </c>
      <c r="P453" s="550"/>
      <c r="Q453" s="550"/>
      <c r="R453" s="550">
        <f t="shared" si="173"/>
        <v>0</v>
      </c>
      <c r="S453" s="550"/>
      <c r="T453" s="550"/>
      <c r="U453" s="550">
        <v>0</v>
      </c>
    </row>
    <row r="454" spans="1:21" outlineLevel="1">
      <c r="A454" s="137"/>
      <c r="B454" s="137"/>
      <c r="C454" s="138" t="s">
        <v>702</v>
      </c>
      <c r="D454" s="97">
        <v>15</v>
      </c>
      <c r="E454" s="97">
        <v>15</v>
      </c>
      <c r="F454" s="139" t="s">
        <v>660</v>
      </c>
      <c r="G454" s="199">
        <v>249120</v>
      </c>
      <c r="H454" s="199">
        <v>54500.000000000007</v>
      </c>
      <c r="I454" s="62">
        <f t="shared" si="178"/>
        <v>303620</v>
      </c>
      <c r="J454" s="62">
        <f t="shared" si="179"/>
        <v>3736800</v>
      </c>
      <c r="K454" s="62">
        <f t="shared" si="180"/>
        <v>817500.00000000012</v>
      </c>
      <c r="L454" s="255">
        <f t="shared" si="181"/>
        <v>4554300</v>
      </c>
      <c r="M454" s="550"/>
      <c r="N454" s="550"/>
      <c r="O454" s="550" t="e">
        <f>#REF!+M454+N454</f>
        <v>#REF!</v>
      </c>
      <c r="P454" s="550"/>
      <c r="Q454" s="550"/>
      <c r="R454" s="550">
        <f t="shared" si="173"/>
        <v>0</v>
      </c>
      <c r="S454" s="550"/>
      <c r="T454" s="550"/>
      <c r="U454" s="550">
        <v>0</v>
      </c>
    </row>
    <row r="455" spans="1:21" outlineLevel="1">
      <c r="A455" s="137"/>
      <c r="B455" s="137"/>
      <c r="C455" s="400" t="s">
        <v>819</v>
      </c>
      <c r="D455" s="97">
        <v>6</v>
      </c>
      <c r="E455" s="97">
        <v>6</v>
      </c>
      <c r="F455" s="139" t="s">
        <v>660</v>
      </c>
      <c r="G455" s="199">
        <v>254400</v>
      </c>
      <c r="H455" s="199">
        <v>54500.000000000007</v>
      </c>
      <c r="I455" s="62">
        <f t="shared" ref="I455" si="182">SUM(G455:H455)</f>
        <v>308900</v>
      </c>
      <c r="J455" s="62">
        <f t="shared" si="179"/>
        <v>1526400</v>
      </c>
      <c r="K455" s="62">
        <f t="shared" si="180"/>
        <v>327000.00000000006</v>
      </c>
      <c r="L455" s="255">
        <f t="shared" si="181"/>
        <v>1853400</v>
      </c>
      <c r="M455" s="550"/>
      <c r="N455" s="550"/>
      <c r="O455" s="550" t="e">
        <f>#REF!+M455+N455</f>
        <v>#REF!</v>
      </c>
      <c r="P455" s="550"/>
      <c r="Q455" s="550"/>
      <c r="R455" s="550">
        <f t="shared" si="173"/>
        <v>0</v>
      </c>
      <c r="S455" s="550"/>
      <c r="T455" s="550"/>
      <c r="U455" s="550">
        <v>0</v>
      </c>
    </row>
    <row r="456" spans="1:21" s="11" customFormat="1" outlineLevel="1">
      <c r="A456" s="192"/>
      <c r="B456" s="192"/>
      <c r="C456" s="193" t="s">
        <v>704</v>
      </c>
      <c r="D456" s="194">
        <v>0</v>
      </c>
      <c r="E456" s="194">
        <v>0</v>
      </c>
      <c r="F456" s="195" t="s">
        <v>660</v>
      </c>
      <c r="G456" s="199">
        <v>0</v>
      </c>
      <c r="H456" s="199">
        <v>381500</v>
      </c>
      <c r="I456" s="199">
        <f t="shared" si="178"/>
        <v>381500</v>
      </c>
      <c r="J456" s="199">
        <f t="shared" si="179"/>
        <v>0</v>
      </c>
      <c r="K456" s="199">
        <f t="shared" si="180"/>
        <v>0</v>
      </c>
      <c r="L456" s="265">
        <f t="shared" si="181"/>
        <v>0</v>
      </c>
      <c r="M456" s="554"/>
      <c r="N456" s="554"/>
      <c r="O456" s="554" t="e">
        <f>#REF!+M456+N456</f>
        <v>#REF!</v>
      </c>
      <c r="P456" s="554"/>
      <c r="Q456" s="554"/>
      <c r="R456" s="554">
        <f t="shared" si="173"/>
        <v>0</v>
      </c>
      <c r="S456" s="554"/>
      <c r="T456" s="554"/>
      <c r="U456" s="554">
        <v>0</v>
      </c>
    </row>
    <row r="457" spans="1:21" s="11" customFormat="1" outlineLevel="1">
      <c r="A457" s="192"/>
      <c r="B457" s="192"/>
      <c r="C457" s="193" t="s">
        <v>705</v>
      </c>
      <c r="D457" s="194">
        <v>0</v>
      </c>
      <c r="E457" s="194">
        <v>0</v>
      </c>
      <c r="F457" s="195" t="s">
        <v>660</v>
      </c>
      <c r="G457" s="199">
        <v>0</v>
      </c>
      <c r="H457" s="199">
        <v>381500</v>
      </c>
      <c r="I457" s="199">
        <f t="shared" si="178"/>
        <v>381500</v>
      </c>
      <c r="J457" s="199">
        <f t="shared" si="179"/>
        <v>0</v>
      </c>
      <c r="K457" s="199">
        <f t="shared" si="180"/>
        <v>0</v>
      </c>
      <c r="L457" s="265">
        <f t="shared" si="181"/>
        <v>0</v>
      </c>
      <c r="M457" s="554"/>
      <c r="N457" s="554"/>
      <c r="O457" s="554" t="e">
        <f>#REF!+M457+N457</f>
        <v>#REF!</v>
      </c>
      <c r="P457" s="554"/>
      <c r="Q457" s="554"/>
      <c r="R457" s="554">
        <f t="shared" si="173"/>
        <v>0</v>
      </c>
      <c r="S457" s="554"/>
      <c r="T457" s="554"/>
      <c r="U457" s="554">
        <v>0</v>
      </c>
    </row>
    <row r="458" spans="1:21" s="11" customFormat="1" ht="26.4" outlineLevel="1">
      <c r="A458" s="192"/>
      <c r="B458" s="192"/>
      <c r="C458" s="193" t="s">
        <v>820</v>
      </c>
      <c r="D458" s="194">
        <v>6</v>
      </c>
      <c r="E458" s="194">
        <v>6</v>
      </c>
      <c r="F458" s="195" t="s">
        <v>660</v>
      </c>
      <c r="G458" s="199">
        <v>507247.19999999995</v>
      </c>
      <c r="H458" s="199">
        <v>54500.000000000007</v>
      </c>
      <c r="I458" s="199">
        <f t="shared" ref="I458" si="183">SUM(G458:H458)</f>
        <v>561747.19999999995</v>
      </c>
      <c r="J458" s="199">
        <f t="shared" si="179"/>
        <v>3043483.1999999997</v>
      </c>
      <c r="K458" s="199">
        <f t="shared" si="180"/>
        <v>327000.00000000006</v>
      </c>
      <c r="L458" s="265">
        <f t="shared" si="181"/>
        <v>3370483.1999999997</v>
      </c>
      <c r="M458" s="554"/>
      <c r="N458" s="554"/>
      <c r="O458" s="554" t="e">
        <f>#REF!+M458+N458</f>
        <v>#REF!</v>
      </c>
      <c r="P458" s="554"/>
      <c r="Q458" s="554"/>
      <c r="R458" s="554">
        <f t="shared" si="173"/>
        <v>0</v>
      </c>
      <c r="S458" s="554"/>
      <c r="T458" s="554"/>
      <c r="U458" s="554">
        <v>0</v>
      </c>
    </row>
    <row r="459" spans="1:21" s="11" customFormat="1" ht="26.4" outlineLevel="1">
      <c r="A459" s="192"/>
      <c r="B459" s="192"/>
      <c r="C459" s="193" t="s">
        <v>822</v>
      </c>
      <c r="D459" s="194">
        <v>0</v>
      </c>
      <c r="E459" s="194">
        <v>0</v>
      </c>
      <c r="F459" s="195" t="s">
        <v>660</v>
      </c>
      <c r="G459" s="199">
        <v>507247.19999999995</v>
      </c>
      <c r="H459" s="199">
        <v>54500.000000000007</v>
      </c>
      <c r="I459" s="199">
        <f t="shared" ref="I459" si="184">SUM(G459:H459)</f>
        <v>561747.19999999995</v>
      </c>
      <c r="J459" s="199">
        <f t="shared" si="179"/>
        <v>0</v>
      </c>
      <c r="K459" s="199">
        <f t="shared" si="180"/>
        <v>0</v>
      </c>
      <c r="L459" s="265">
        <f t="shared" si="181"/>
        <v>0</v>
      </c>
      <c r="M459" s="554"/>
      <c r="N459" s="554"/>
      <c r="O459" s="554" t="e">
        <f>#REF!+M459+N459</f>
        <v>#REF!</v>
      </c>
      <c r="P459" s="554"/>
      <c r="Q459" s="554"/>
      <c r="R459" s="554">
        <f t="shared" si="173"/>
        <v>0</v>
      </c>
      <c r="S459" s="554"/>
      <c r="T459" s="554"/>
      <c r="U459" s="554">
        <v>0</v>
      </c>
    </row>
    <row r="460" spans="1:21" s="11" customFormat="1" ht="26.4" outlineLevel="1">
      <c r="A460" s="192"/>
      <c r="B460" s="192"/>
      <c r="C460" s="193" t="s">
        <v>823</v>
      </c>
      <c r="D460" s="194">
        <v>33</v>
      </c>
      <c r="E460" s="194">
        <v>33</v>
      </c>
      <c r="F460" s="195" t="s">
        <v>660</v>
      </c>
      <c r="G460" s="199">
        <v>507247.19999999995</v>
      </c>
      <c r="H460" s="199">
        <v>54500.000000000007</v>
      </c>
      <c r="I460" s="199">
        <f t="shared" ref="I460" si="185">SUM(G460:H460)</f>
        <v>561747.19999999995</v>
      </c>
      <c r="J460" s="199">
        <f t="shared" si="179"/>
        <v>16739157.599999998</v>
      </c>
      <c r="K460" s="199">
        <f t="shared" si="180"/>
        <v>1798500.0000000002</v>
      </c>
      <c r="L460" s="265">
        <f t="shared" si="181"/>
        <v>18537657.599999998</v>
      </c>
      <c r="M460" s="554"/>
      <c r="N460" s="554"/>
      <c r="O460" s="554" t="e">
        <f>#REF!+M460+N460</f>
        <v>#REF!</v>
      </c>
      <c r="P460" s="554"/>
      <c r="Q460" s="554"/>
      <c r="R460" s="554">
        <f t="shared" si="173"/>
        <v>0</v>
      </c>
      <c r="S460" s="554"/>
      <c r="T460" s="554"/>
      <c r="U460" s="554">
        <v>0</v>
      </c>
    </row>
    <row r="461" spans="1:21" ht="26.4" outlineLevel="1">
      <c r="A461" s="137"/>
      <c r="B461" s="137"/>
      <c r="C461" s="138" t="s">
        <v>824</v>
      </c>
      <c r="D461" s="97">
        <v>3</v>
      </c>
      <c r="E461" s="97">
        <v>3</v>
      </c>
      <c r="F461" s="139" t="s">
        <v>660</v>
      </c>
      <c r="G461" s="199">
        <v>8885676</v>
      </c>
      <c r="H461" s="199">
        <v>272500</v>
      </c>
      <c r="I461" s="62">
        <f t="shared" ref="I461:I467" si="186">SUM(G461:H461)</f>
        <v>9158176</v>
      </c>
      <c r="J461" s="62">
        <f t="shared" si="179"/>
        <v>26657028</v>
      </c>
      <c r="K461" s="62">
        <f t="shared" si="180"/>
        <v>817500</v>
      </c>
      <c r="L461" s="255">
        <f t="shared" si="181"/>
        <v>27474528</v>
      </c>
      <c r="M461" s="550"/>
      <c r="N461" s="550"/>
      <c r="O461" s="550" t="e">
        <f>#REF!+M461+N461</f>
        <v>#REF!</v>
      </c>
      <c r="P461" s="550"/>
      <c r="Q461" s="550"/>
      <c r="R461" s="550">
        <f t="shared" si="173"/>
        <v>0</v>
      </c>
      <c r="S461" s="550"/>
      <c r="T461" s="550"/>
      <c r="U461" s="550">
        <v>0</v>
      </c>
    </row>
    <row r="462" spans="1:21" ht="26.4" outlineLevel="1">
      <c r="A462" s="137"/>
      <c r="B462" s="137"/>
      <c r="C462" s="138" t="s">
        <v>826</v>
      </c>
      <c r="D462" s="97">
        <v>1</v>
      </c>
      <c r="E462" s="97">
        <v>1</v>
      </c>
      <c r="F462" s="139" t="s">
        <v>660</v>
      </c>
      <c r="G462" s="199">
        <v>9467332.7999999989</v>
      </c>
      <c r="H462" s="199">
        <v>272500</v>
      </c>
      <c r="I462" s="62">
        <f t="shared" si="186"/>
        <v>9739832.7999999989</v>
      </c>
      <c r="J462" s="62">
        <f t="shared" si="179"/>
        <v>9467332.7999999989</v>
      </c>
      <c r="K462" s="62">
        <f t="shared" si="180"/>
        <v>272500</v>
      </c>
      <c r="L462" s="255">
        <f t="shared" si="181"/>
        <v>9739832.7999999989</v>
      </c>
      <c r="M462" s="550"/>
      <c r="N462" s="550"/>
      <c r="O462" s="550" t="e">
        <f>#REF!+M462+N462</f>
        <v>#REF!</v>
      </c>
      <c r="P462" s="550"/>
      <c r="Q462" s="550"/>
      <c r="R462" s="550">
        <f t="shared" si="173"/>
        <v>0</v>
      </c>
      <c r="S462" s="550"/>
      <c r="T462" s="550"/>
      <c r="U462" s="550">
        <v>0</v>
      </c>
    </row>
    <row r="463" spans="1:21" ht="26.4" outlineLevel="1">
      <c r="A463" s="137"/>
      <c r="B463" s="137"/>
      <c r="C463" s="138" t="s">
        <v>827</v>
      </c>
      <c r="D463" s="97">
        <v>3</v>
      </c>
      <c r="E463" s="97">
        <v>3</v>
      </c>
      <c r="F463" s="139" t="s">
        <v>660</v>
      </c>
      <c r="G463" s="199">
        <v>9216914.4000000004</v>
      </c>
      <c r="H463" s="199">
        <v>272500</v>
      </c>
      <c r="I463" s="62">
        <f t="shared" si="186"/>
        <v>9489414.4000000004</v>
      </c>
      <c r="J463" s="62">
        <f t="shared" si="179"/>
        <v>27650743.200000003</v>
      </c>
      <c r="K463" s="62">
        <f t="shared" si="180"/>
        <v>817500</v>
      </c>
      <c r="L463" s="255">
        <f t="shared" si="181"/>
        <v>28468243.200000003</v>
      </c>
      <c r="M463" s="550"/>
      <c r="N463" s="550"/>
      <c r="O463" s="550" t="e">
        <f>#REF!+M463+N463</f>
        <v>#REF!</v>
      </c>
      <c r="P463" s="550"/>
      <c r="Q463" s="550"/>
      <c r="R463" s="550">
        <f t="shared" si="173"/>
        <v>0</v>
      </c>
      <c r="S463" s="550"/>
      <c r="T463" s="550"/>
      <c r="U463" s="550">
        <v>0</v>
      </c>
    </row>
    <row r="464" spans="1:21" ht="26.4" outlineLevel="1">
      <c r="A464" s="137"/>
      <c r="B464" s="137"/>
      <c r="C464" s="138" t="s">
        <v>829</v>
      </c>
      <c r="D464" s="97">
        <v>1</v>
      </c>
      <c r="E464" s="97">
        <v>1</v>
      </c>
      <c r="F464" s="139" t="s">
        <v>660</v>
      </c>
      <c r="G464" s="199">
        <v>10490947.199999999</v>
      </c>
      <c r="H464" s="199">
        <v>272500</v>
      </c>
      <c r="I464" s="71">
        <f t="shared" si="186"/>
        <v>10763447.199999999</v>
      </c>
      <c r="J464" s="71">
        <f t="shared" si="179"/>
        <v>10490947.199999999</v>
      </c>
      <c r="K464" s="71">
        <f t="shared" si="180"/>
        <v>272500</v>
      </c>
      <c r="L464" s="257">
        <f t="shared" si="181"/>
        <v>10763447.199999999</v>
      </c>
      <c r="M464" s="552"/>
      <c r="N464" s="552"/>
      <c r="O464" s="552" t="e">
        <f>#REF!+M464+N464</f>
        <v>#REF!</v>
      </c>
      <c r="P464" s="552"/>
      <c r="Q464" s="552"/>
      <c r="R464" s="552">
        <f t="shared" si="173"/>
        <v>0</v>
      </c>
      <c r="S464" s="552"/>
      <c r="T464" s="552"/>
      <c r="U464" s="552">
        <v>0</v>
      </c>
    </row>
    <row r="465" spans="1:21" ht="26.4" outlineLevel="1">
      <c r="A465" s="137"/>
      <c r="B465" s="137"/>
      <c r="C465" s="138" t="s">
        <v>831</v>
      </c>
      <c r="D465" s="97">
        <v>0</v>
      </c>
      <c r="E465" s="97">
        <v>0</v>
      </c>
      <c r="F465" s="139" t="s">
        <v>660</v>
      </c>
      <c r="G465" s="199">
        <v>11072604</v>
      </c>
      <c r="H465" s="199">
        <v>272500</v>
      </c>
      <c r="I465" s="71">
        <f t="shared" si="186"/>
        <v>11345104</v>
      </c>
      <c r="J465" s="71">
        <f t="shared" si="179"/>
        <v>0</v>
      </c>
      <c r="K465" s="71">
        <f t="shared" si="180"/>
        <v>0</v>
      </c>
      <c r="L465" s="257">
        <f t="shared" si="181"/>
        <v>0</v>
      </c>
      <c r="M465" s="552"/>
      <c r="N465" s="552"/>
      <c r="O465" s="552" t="e">
        <f>#REF!+M465+N465</f>
        <v>#REF!</v>
      </c>
      <c r="P465" s="552"/>
      <c r="Q465" s="552"/>
      <c r="R465" s="552">
        <f t="shared" si="173"/>
        <v>0</v>
      </c>
      <c r="S465" s="552"/>
      <c r="T465" s="552"/>
      <c r="U465" s="552">
        <v>0</v>
      </c>
    </row>
    <row r="466" spans="1:21" ht="26.4" outlineLevel="1">
      <c r="A466" s="137"/>
      <c r="B466" s="137"/>
      <c r="C466" s="138" t="s">
        <v>832</v>
      </c>
      <c r="D466" s="194">
        <v>2</v>
      </c>
      <c r="E466" s="194">
        <v>2</v>
      </c>
      <c r="F466" s="139" t="s">
        <v>660</v>
      </c>
      <c r="G466" s="199">
        <v>11654260.799999999</v>
      </c>
      <c r="H466" s="199">
        <v>272500</v>
      </c>
      <c r="I466" s="71">
        <f t="shared" si="186"/>
        <v>11926760.799999999</v>
      </c>
      <c r="J466" s="71">
        <f t="shared" si="179"/>
        <v>23308521.599999998</v>
      </c>
      <c r="K466" s="71">
        <f t="shared" si="180"/>
        <v>545000</v>
      </c>
      <c r="L466" s="257">
        <f t="shared" si="181"/>
        <v>23853521.599999998</v>
      </c>
      <c r="M466" s="552"/>
      <c r="N466" s="552"/>
      <c r="O466" s="552" t="e">
        <f>#REF!+M466+N466</f>
        <v>#REF!</v>
      </c>
      <c r="P466" s="552"/>
      <c r="Q466" s="552"/>
      <c r="R466" s="552">
        <f t="shared" si="173"/>
        <v>0</v>
      </c>
      <c r="S466" s="552"/>
      <c r="T466" s="552"/>
      <c r="U466" s="552">
        <v>0</v>
      </c>
    </row>
    <row r="467" spans="1:21" outlineLevel="1">
      <c r="A467" s="137"/>
      <c r="B467" s="137"/>
      <c r="C467" s="138" t="s">
        <v>833</v>
      </c>
      <c r="D467" s="194">
        <v>3</v>
      </c>
      <c r="E467" s="194">
        <v>3</v>
      </c>
      <c r="F467" s="139" t="s">
        <v>660</v>
      </c>
      <c r="G467" s="199">
        <v>18650000</v>
      </c>
      <c r="H467" s="199">
        <v>381500</v>
      </c>
      <c r="I467" s="71">
        <f t="shared" si="186"/>
        <v>19031500</v>
      </c>
      <c r="J467" s="71">
        <f t="shared" si="179"/>
        <v>55950000</v>
      </c>
      <c r="K467" s="71">
        <f t="shared" si="180"/>
        <v>1144500</v>
      </c>
      <c r="L467" s="257">
        <f t="shared" si="181"/>
        <v>57094500</v>
      </c>
      <c r="M467" s="552"/>
      <c r="N467" s="552"/>
      <c r="O467" s="552" t="e">
        <f>#REF!+M467+N467</f>
        <v>#REF!</v>
      </c>
      <c r="P467" s="552"/>
      <c r="Q467" s="552"/>
      <c r="R467" s="552">
        <f t="shared" si="173"/>
        <v>0</v>
      </c>
      <c r="S467" s="552"/>
      <c r="T467" s="552"/>
      <c r="U467" s="552">
        <v>0</v>
      </c>
    </row>
    <row r="468" spans="1:21" outlineLevel="1">
      <c r="A468" s="137"/>
      <c r="B468" s="137"/>
      <c r="C468" s="138" t="s">
        <v>835</v>
      </c>
      <c r="D468" s="194">
        <v>19</v>
      </c>
      <c r="E468" s="194">
        <v>19</v>
      </c>
      <c r="F468" s="139" t="s">
        <v>660</v>
      </c>
      <c r="G468" s="199">
        <v>1150224</v>
      </c>
      <c r="H468" s="199">
        <v>54500.000000000007</v>
      </c>
      <c r="I468" s="71">
        <f t="shared" ref="I468" si="187">SUM(G468:H468)</f>
        <v>1204724</v>
      </c>
      <c r="J468" s="71">
        <f t="shared" si="179"/>
        <v>21854256</v>
      </c>
      <c r="K468" s="71">
        <f t="shared" si="180"/>
        <v>1035500.0000000001</v>
      </c>
      <c r="L468" s="257">
        <f t="shared" si="181"/>
        <v>22889756</v>
      </c>
      <c r="M468" s="552"/>
      <c r="N468" s="552"/>
      <c r="O468" s="552" t="e">
        <f>#REF!+M468+N468</f>
        <v>#REF!</v>
      </c>
      <c r="P468" s="552"/>
      <c r="Q468" s="552"/>
      <c r="R468" s="552">
        <f t="shared" si="173"/>
        <v>0</v>
      </c>
      <c r="S468" s="552"/>
      <c r="T468" s="552"/>
      <c r="U468" s="552">
        <v>0</v>
      </c>
    </row>
    <row r="469" spans="1:21" s="399" customFormat="1" outlineLevel="1">
      <c r="A469" s="395"/>
      <c r="B469" s="395"/>
      <c r="C469" s="400" t="s">
        <v>657</v>
      </c>
      <c r="D469" s="97">
        <v>1</v>
      </c>
      <c r="E469" s="97">
        <v>1</v>
      </c>
      <c r="F469" s="397" t="s">
        <v>619</v>
      </c>
      <c r="G469" s="62">
        <v>10781891.661818182</v>
      </c>
      <c r="H469" s="62">
        <v>3234567.4985454543</v>
      </c>
      <c r="I469" s="62">
        <f t="shared" si="178"/>
        <v>14016459.160363637</v>
      </c>
      <c r="J469" s="62">
        <f t="shared" si="179"/>
        <v>10781891.661818182</v>
      </c>
      <c r="K469" s="62">
        <f t="shared" si="180"/>
        <v>3234567.4985454543</v>
      </c>
      <c r="L469" s="255">
        <f t="shared" si="181"/>
        <v>14016459.160363637</v>
      </c>
      <c r="M469" s="550"/>
      <c r="N469" s="550"/>
      <c r="O469" s="550" t="e">
        <f>#REF!+M469+N469</f>
        <v>#REF!</v>
      </c>
      <c r="P469" s="550"/>
      <c r="Q469" s="550"/>
      <c r="R469" s="550">
        <f t="shared" si="173"/>
        <v>0</v>
      </c>
      <c r="S469" s="550"/>
      <c r="T469" s="550"/>
      <c r="U469" s="550">
        <v>0</v>
      </c>
    </row>
    <row r="470" spans="1:21" outlineLevel="1">
      <c r="A470" s="137"/>
      <c r="B470" s="137"/>
      <c r="C470" s="138"/>
      <c r="D470" s="194">
        <v>0</v>
      </c>
      <c r="E470" s="194">
        <v>0</v>
      </c>
      <c r="F470" s="139"/>
      <c r="G470" s="71"/>
      <c r="H470" s="71"/>
      <c r="I470" s="71"/>
      <c r="J470" s="71"/>
      <c r="K470" s="71"/>
      <c r="L470" s="257"/>
      <c r="M470" s="552"/>
      <c r="N470" s="552"/>
      <c r="O470" s="552" t="e">
        <f>#REF!+M470+N470</f>
        <v>#REF!</v>
      </c>
      <c r="P470" s="552"/>
      <c r="Q470" s="552"/>
      <c r="R470" s="552">
        <f t="shared" si="173"/>
        <v>0</v>
      </c>
      <c r="S470" s="552"/>
      <c r="T470" s="552"/>
      <c r="U470" s="552">
        <v>0</v>
      </c>
    </row>
    <row r="471" spans="1:21" outlineLevel="1">
      <c r="A471" s="137"/>
      <c r="B471" s="137"/>
      <c r="C471" s="147" t="s">
        <v>706</v>
      </c>
      <c r="D471" s="194">
        <v>0</v>
      </c>
      <c r="E471" s="194">
        <v>0</v>
      </c>
      <c r="F471" s="139"/>
      <c r="G471" s="62"/>
      <c r="H471" s="62"/>
      <c r="I471" s="62"/>
      <c r="J471" s="82">
        <f t="shared" ref="J471:K471" si="188">SUBTOTAL(9,J472:J477)</f>
        <v>643593600.00000012</v>
      </c>
      <c r="K471" s="82">
        <f t="shared" si="188"/>
        <v>11842000.000000002</v>
      </c>
      <c r="L471" s="266">
        <f>SUBTOTAL(9,L472:L477)</f>
        <v>655435600.00000012</v>
      </c>
      <c r="M471" s="553"/>
      <c r="N471" s="553"/>
      <c r="O471" s="553" t="e">
        <f>#REF!+M471+N471</f>
        <v>#REF!</v>
      </c>
      <c r="P471" s="553"/>
      <c r="Q471" s="553"/>
      <c r="R471" s="553">
        <f t="shared" si="173"/>
        <v>0</v>
      </c>
      <c r="S471" s="553"/>
      <c r="T471" s="553"/>
      <c r="U471" s="553">
        <v>0</v>
      </c>
    </row>
    <row r="472" spans="1:21" outlineLevel="1">
      <c r="A472" s="137"/>
      <c r="B472" s="137"/>
      <c r="C472" s="138" t="s">
        <v>837</v>
      </c>
      <c r="D472" s="194">
        <v>168</v>
      </c>
      <c r="E472" s="194">
        <v>168</v>
      </c>
      <c r="F472" s="139" t="s">
        <v>660</v>
      </c>
      <c r="G472" s="199">
        <v>3339600.0000000005</v>
      </c>
      <c r="H472" s="199">
        <v>56000.000000000007</v>
      </c>
      <c r="I472" s="62">
        <f t="shared" ref="I472:I476" si="189">SUM(G472:H472)</f>
        <v>3395600.0000000005</v>
      </c>
      <c r="J472" s="62">
        <f>G472*E472</f>
        <v>561052800.00000012</v>
      </c>
      <c r="K472" s="62">
        <f>H472*E472</f>
        <v>9408000.0000000019</v>
      </c>
      <c r="L472" s="255">
        <f>I472*E472</f>
        <v>570460800.00000012</v>
      </c>
      <c r="M472" s="550"/>
      <c r="N472" s="550"/>
      <c r="O472" s="550" t="e">
        <f>#REF!+M472+N472</f>
        <v>#REF!</v>
      </c>
      <c r="P472" s="550"/>
      <c r="Q472" s="550"/>
      <c r="R472" s="550">
        <f t="shared" si="173"/>
        <v>0</v>
      </c>
      <c r="S472" s="550"/>
      <c r="T472" s="550"/>
      <c r="U472" s="550">
        <v>0</v>
      </c>
    </row>
    <row r="473" spans="1:21" outlineLevel="1">
      <c r="A473" s="137"/>
      <c r="B473" s="137"/>
      <c r="C473" s="204" t="s">
        <v>839</v>
      </c>
      <c r="D473" s="194">
        <v>23</v>
      </c>
      <c r="E473" s="194">
        <v>23</v>
      </c>
      <c r="F473" s="139" t="s">
        <v>660</v>
      </c>
      <c r="G473" s="199">
        <v>3339600.0000000005</v>
      </c>
      <c r="H473" s="199">
        <v>56000.000000000007</v>
      </c>
      <c r="I473" s="62">
        <f t="shared" ref="I473" si="190">SUM(G473:H473)</f>
        <v>3395600.0000000005</v>
      </c>
      <c r="J473" s="62">
        <f>G473*E473</f>
        <v>76810800.000000015</v>
      </c>
      <c r="K473" s="62">
        <f>H473*E473</f>
        <v>1288000.0000000002</v>
      </c>
      <c r="L473" s="255">
        <f>I473*E473</f>
        <v>78098800.000000015</v>
      </c>
      <c r="M473" s="550"/>
      <c r="N473" s="550"/>
      <c r="O473" s="550" t="e">
        <f>#REF!+M473+N473</f>
        <v>#REF!</v>
      </c>
      <c r="P473" s="550"/>
      <c r="Q473" s="550"/>
      <c r="R473" s="550">
        <f t="shared" si="173"/>
        <v>0</v>
      </c>
      <c r="S473" s="550"/>
      <c r="T473" s="550"/>
      <c r="U473" s="550">
        <v>0</v>
      </c>
    </row>
    <row r="474" spans="1:21" outlineLevel="1">
      <c r="A474" s="137"/>
      <c r="B474" s="137"/>
      <c r="C474" s="138" t="s">
        <v>709</v>
      </c>
      <c r="D474" s="194">
        <v>0</v>
      </c>
      <c r="E474" s="97">
        <v>0</v>
      </c>
      <c r="F474" s="139" t="s">
        <v>660</v>
      </c>
      <c r="G474" s="62">
        <v>1607100.0000000002</v>
      </c>
      <c r="H474" s="62">
        <v>56000.000000000007</v>
      </c>
      <c r="I474" s="62">
        <f t="shared" si="189"/>
        <v>1663100.0000000002</v>
      </c>
      <c r="J474" s="62">
        <f>G474*E474</f>
        <v>0</v>
      </c>
      <c r="K474" s="62">
        <f>H474*E474</f>
        <v>0</v>
      </c>
      <c r="L474" s="255">
        <f>I474*E474</f>
        <v>0</v>
      </c>
      <c r="M474" s="550"/>
      <c r="N474" s="550"/>
      <c r="O474" s="550" t="e">
        <f>#REF!+M474+N474</f>
        <v>#REF!</v>
      </c>
      <c r="P474" s="550"/>
      <c r="Q474" s="550"/>
      <c r="R474" s="550">
        <f t="shared" si="173"/>
        <v>0</v>
      </c>
      <c r="S474" s="550"/>
      <c r="T474" s="550"/>
      <c r="U474" s="550">
        <v>0</v>
      </c>
    </row>
    <row r="475" spans="1:21" outlineLevel="1">
      <c r="A475" s="137"/>
      <c r="B475" s="137"/>
      <c r="C475" s="138" t="s">
        <v>711</v>
      </c>
      <c r="D475" s="194">
        <v>0</v>
      </c>
      <c r="E475" s="97">
        <v>0</v>
      </c>
      <c r="F475" s="139" t="s">
        <v>660</v>
      </c>
      <c r="G475" s="62">
        <v>585200</v>
      </c>
      <c r="H475" s="62">
        <v>56000.000000000007</v>
      </c>
      <c r="I475" s="62">
        <f t="shared" si="189"/>
        <v>641200</v>
      </c>
      <c r="J475" s="62">
        <f>G475*E475</f>
        <v>0</v>
      </c>
      <c r="K475" s="62">
        <f>H475*E475</f>
        <v>0</v>
      </c>
      <c r="L475" s="255">
        <f>I475*E475</f>
        <v>0</v>
      </c>
      <c r="M475" s="550"/>
      <c r="N475" s="550"/>
      <c r="O475" s="550" t="e">
        <f>#REF!+M475+N475</f>
        <v>#REF!</v>
      </c>
      <c r="P475" s="550"/>
      <c r="Q475" s="550"/>
      <c r="R475" s="550">
        <f t="shared" si="173"/>
        <v>0</v>
      </c>
      <c r="S475" s="550"/>
      <c r="T475" s="550"/>
      <c r="U475" s="550">
        <v>0</v>
      </c>
    </row>
    <row r="476" spans="1:21" s="399" customFormat="1" outlineLevel="1">
      <c r="A476" s="395"/>
      <c r="B476" s="395"/>
      <c r="C476" s="400" t="s">
        <v>657</v>
      </c>
      <c r="D476" s="97">
        <v>1</v>
      </c>
      <c r="E476" s="97">
        <v>1</v>
      </c>
      <c r="F476" s="397" t="s">
        <v>619</v>
      </c>
      <c r="G476" s="62">
        <v>5730000</v>
      </c>
      <c r="H476" s="62">
        <v>1146000</v>
      </c>
      <c r="I476" s="62">
        <f t="shared" si="189"/>
        <v>6876000</v>
      </c>
      <c r="J476" s="62">
        <f>G476*E476</f>
        <v>5730000</v>
      </c>
      <c r="K476" s="62">
        <f>H476*E476</f>
        <v>1146000</v>
      </c>
      <c r="L476" s="255">
        <f>I476*E476</f>
        <v>6876000</v>
      </c>
      <c r="M476" s="550"/>
      <c r="N476" s="550"/>
      <c r="O476" s="550" t="e">
        <f>#REF!+M476+N476</f>
        <v>#REF!</v>
      </c>
      <c r="P476" s="550"/>
      <c r="Q476" s="550"/>
      <c r="R476" s="550">
        <f t="shared" si="173"/>
        <v>0</v>
      </c>
      <c r="S476" s="550"/>
      <c r="T476" s="550"/>
      <c r="U476" s="550">
        <v>0</v>
      </c>
    </row>
    <row r="477" spans="1:21" outlineLevel="1">
      <c r="A477" s="137"/>
      <c r="B477" s="137"/>
      <c r="C477" s="138"/>
      <c r="D477" s="194"/>
      <c r="E477" s="194"/>
      <c r="F477" s="139"/>
      <c r="G477" s="62"/>
      <c r="H477" s="62"/>
      <c r="I477" s="62"/>
      <c r="J477" s="62"/>
      <c r="K477" s="62"/>
      <c r="L477" s="255"/>
      <c r="M477" s="550"/>
      <c r="N477" s="550"/>
      <c r="O477" s="550" t="e">
        <f>#REF!+M477+N477</f>
        <v>#REF!</v>
      </c>
      <c r="P477" s="550"/>
      <c r="Q477" s="550"/>
      <c r="R477" s="550">
        <f t="shared" si="173"/>
        <v>0</v>
      </c>
      <c r="S477" s="550"/>
      <c r="T477" s="550"/>
      <c r="U477" s="550">
        <v>0</v>
      </c>
    </row>
    <row r="478" spans="1:21" s="153" customFormat="1" outlineLevel="1">
      <c r="A478" s="146"/>
      <c r="B478" s="146"/>
      <c r="C478" s="147" t="s">
        <v>841</v>
      </c>
      <c r="D478" s="190"/>
      <c r="E478" s="190"/>
      <c r="F478" s="148"/>
      <c r="G478" s="82"/>
      <c r="H478" s="82"/>
      <c r="I478" s="82"/>
      <c r="J478" s="82">
        <f>SUBTOTAL(9,J479:J487)</f>
        <v>364148450.78386182</v>
      </c>
      <c r="K478" s="82">
        <f t="shared" ref="K478:L478" si="191">SUBTOTAL(9,K479:K487)</f>
        <v>40318536.479666471</v>
      </c>
      <c r="L478" s="266">
        <f t="shared" si="191"/>
        <v>404466987.26352829</v>
      </c>
      <c r="M478" s="553"/>
      <c r="N478" s="553"/>
      <c r="O478" s="553" t="e">
        <f>#REF!+M478+N478</f>
        <v>#REF!</v>
      </c>
      <c r="P478" s="553"/>
      <c r="Q478" s="553"/>
      <c r="R478" s="553">
        <f t="shared" si="173"/>
        <v>0</v>
      </c>
      <c r="S478" s="553"/>
      <c r="T478" s="553"/>
      <c r="U478" s="553">
        <v>0</v>
      </c>
    </row>
    <row r="479" spans="1:21" outlineLevel="1">
      <c r="A479" s="137"/>
      <c r="B479" s="137"/>
      <c r="C479" s="138" t="s">
        <v>812</v>
      </c>
      <c r="D479" s="194">
        <v>1142</v>
      </c>
      <c r="E479" s="194">
        <v>1002</v>
      </c>
      <c r="F479" s="139" t="s">
        <v>624</v>
      </c>
      <c r="G479" s="62">
        <v>22980.09</v>
      </c>
      <c r="H479" s="62">
        <v>5743.9305000000022</v>
      </c>
      <c r="I479" s="62">
        <f t="shared" ref="I479" si="192">SUM(G479:H479)</f>
        <v>28724.020500000002</v>
      </c>
      <c r="J479" s="62">
        <f t="shared" ref="J479:J486" si="193">G479*E479</f>
        <v>23026050.18</v>
      </c>
      <c r="K479" s="62">
        <f t="shared" ref="K479:K486" si="194">H479*E479</f>
        <v>5755418.3610000024</v>
      </c>
      <c r="L479" s="255">
        <f t="shared" ref="L479:L486" si="195">I479*E479</f>
        <v>28781468.541000001</v>
      </c>
      <c r="M479" s="550"/>
      <c r="N479" s="550"/>
      <c r="O479" s="550" t="e">
        <f>#REF!+M479+N479</f>
        <v>#REF!</v>
      </c>
      <c r="P479" s="550">
        <v>0.36</v>
      </c>
      <c r="Q479" s="554"/>
      <c r="R479" s="554">
        <f t="shared" si="173"/>
        <v>0.36</v>
      </c>
      <c r="S479" s="550"/>
      <c r="T479" s="550"/>
      <c r="U479" s="550">
        <v>0</v>
      </c>
    </row>
    <row r="480" spans="1:21" outlineLevel="1">
      <c r="A480" s="137"/>
      <c r="B480" s="137"/>
      <c r="C480" s="138" t="s">
        <v>842</v>
      </c>
      <c r="D480" s="194">
        <v>630</v>
      </c>
      <c r="E480" s="194">
        <v>570</v>
      </c>
      <c r="F480" s="139" t="s">
        <v>624</v>
      </c>
      <c r="G480" s="62">
        <v>32518.739999999998</v>
      </c>
      <c r="H480" s="62">
        <v>7485.6650000000009</v>
      </c>
      <c r="I480" s="62">
        <f t="shared" ref="I480:I485" si="196">SUM(G480:H480)</f>
        <v>40004.404999999999</v>
      </c>
      <c r="J480" s="62">
        <f t="shared" si="193"/>
        <v>18535681.799999997</v>
      </c>
      <c r="K480" s="62">
        <f t="shared" si="194"/>
        <v>4266829.0500000007</v>
      </c>
      <c r="L480" s="255">
        <f t="shared" si="195"/>
        <v>22802510.849999998</v>
      </c>
      <c r="M480" s="550"/>
      <c r="N480" s="550"/>
      <c r="O480" s="550" t="e">
        <f>#REF!+M480+N480</f>
        <v>#REF!</v>
      </c>
      <c r="P480" s="550">
        <v>0.36</v>
      </c>
      <c r="Q480" s="554"/>
      <c r="R480" s="554">
        <f t="shared" si="173"/>
        <v>0.36</v>
      </c>
      <c r="S480" s="550"/>
      <c r="T480" s="550"/>
      <c r="U480" s="550">
        <v>0</v>
      </c>
    </row>
    <row r="481" spans="1:21" s="11" customFormat="1" outlineLevel="1">
      <c r="A481" s="192"/>
      <c r="B481" s="192"/>
      <c r="C481" s="193" t="s">
        <v>843</v>
      </c>
      <c r="D481" s="194">
        <v>303</v>
      </c>
      <c r="E481" s="194">
        <v>303</v>
      </c>
      <c r="F481" s="195" t="s">
        <v>624</v>
      </c>
      <c r="G481" s="62">
        <v>32518.739999999998</v>
      </c>
      <c r="H481" s="62">
        <v>7485.6650000000009</v>
      </c>
      <c r="I481" s="199">
        <f t="shared" ref="I481" si="197">SUM(G481:H481)</f>
        <v>40004.404999999999</v>
      </c>
      <c r="J481" s="199">
        <f t="shared" si="193"/>
        <v>9853178.2199999988</v>
      </c>
      <c r="K481" s="199">
        <f t="shared" si="194"/>
        <v>2268156.4950000001</v>
      </c>
      <c r="L481" s="265">
        <f t="shared" si="195"/>
        <v>12121334.715</v>
      </c>
      <c r="M481" s="554"/>
      <c r="N481" s="554"/>
      <c r="O481" s="554" t="e">
        <f>#REF!+M481+N481</f>
        <v>#REF!</v>
      </c>
      <c r="P481" s="554">
        <v>0.36</v>
      </c>
      <c r="Q481" s="554"/>
      <c r="R481" s="554">
        <f t="shared" si="173"/>
        <v>0.36</v>
      </c>
      <c r="S481" s="554"/>
      <c r="T481" s="554"/>
      <c r="U481" s="554">
        <v>0</v>
      </c>
    </row>
    <row r="482" spans="1:21" s="11" customFormat="1" outlineLevel="1">
      <c r="A482" s="192"/>
      <c r="B482" s="192"/>
      <c r="C482" s="193" t="s">
        <v>844</v>
      </c>
      <c r="D482" s="194">
        <v>0</v>
      </c>
      <c r="E482" s="194">
        <v>0</v>
      </c>
      <c r="F482" s="195" t="s">
        <v>624</v>
      </c>
      <c r="G482" s="62">
        <v>72299.399999999994</v>
      </c>
      <c r="H482" s="62">
        <v>17189.865000000002</v>
      </c>
      <c r="I482" s="199">
        <f t="shared" si="196"/>
        <v>89489.264999999999</v>
      </c>
      <c r="J482" s="199">
        <f t="shared" si="193"/>
        <v>0</v>
      </c>
      <c r="K482" s="199">
        <f t="shared" si="194"/>
        <v>0</v>
      </c>
      <c r="L482" s="265">
        <f t="shared" si="195"/>
        <v>0</v>
      </c>
      <c r="M482" s="554"/>
      <c r="N482" s="554"/>
      <c r="O482" s="554" t="e">
        <f>#REF!+M482+N482</f>
        <v>#REF!</v>
      </c>
      <c r="P482" s="554"/>
      <c r="Q482" s="554"/>
      <c r="R482" s="554">
        <f t="shared" si="173"/>
        <v>0</v>
      </c>
      <c r="S482" s="554"/>
      <c r="T482" s="554"/>
      <c r="U482" s="554">
        <v>0</v>
      </c>
    </row>
    <row r="483" spans="1:21" s="11" customFormat="1" outlineLevel="1">
      <c r="A483" s="192"/>
      <c r="B483" s="192"/>
      <c r="C483" s="193" t="s">
        <v>845</v>
      </c>
      <c r="D483" s="194">
        <v>0</v>
      </c>
      <c r="E483" s="194">
        <v>0</v>
      </c>
      <c r="F483" s="195" t="s">
        <v>624</v>
      </c>
      <c r="G483" s="199">
        <v>102372.9</v>
      </c>
      <c r="H483" s="199">
        <v>18573.439500000004</v>
      </c>
      <c r="I483" s="199">
        <f t="shared" si="196"/>
        <v>120946.3395</v>
      </c>
      <c r="J483" s="199">
        <f t="shared" si="193"/>
        <v>0</v>
      </c>
      <c r="K483" s="199">
        <f t="shared" si="194"/>
        <v>0</v>
      </c>
      <c r="L483" s="265">
        <f t="shared" si="195"/>
        <v>0</v>
      </c>
      <c r="M483" s="554"/>
      <c r="N483" s="554"/>
      <c r="O483" s="554" t="e">
        <f>#REF!+M483+N483</f>
        <v>#REF!</v>
      </c>
      <c r="P483" s="554"/>
      <c r="Q483" s="554"/>
      <c r="R483" s="554">
        <f t="shared" si="173"/>
        <v>0</v>
      </c>
      <c r="S483" s="554"/>
      <c r="T483" s="554"/>
      <c r="U483" s="554">
        <v>0</v>
      </c>
    </row>
    <row r="484" spans="1:21" s="11" customFormat="1" ht="21" customHeight="1" outlineLevel="1">
      <c r="A484" s="192"/>
      <c r="B484" s="192"/>
      <c r="C484" s="193" t="s">
        <v>846</v>
      </c>
      <c r="D484" s="194">
        <v>296</v>
      </c>
      <c r="E484" s="194">
        <v>296</v>
      </c>
      <c r="F484" s="195" t="s">
        <v>624</v>
      </c>
      <c r="G484" s="199">
        <v>985945.66091644217</v>
      </c>
      <c r="H484" s="199">
        <v>53025</v>
      </c>
      <c r="I484" s="199">
        <f t="shared" si="196"/>
        <v>1038970.6609164422</v>
      </c>
      <c r="J484" s="199">
        <f t="shared" si="193"/>
        <v>291839915.63126689</v>
      </c>
      <c r="K484" s="199">
        <f t="shared" si="194"/>
        <v>15695400</v>
      </c>
      <c r="L484" s="265">
        <f t="shared" si="195"/>
        <v>307535315.63126689</v>
      </c>
      <c r="M484" s="554"/>
      <c r="N484" s="554"/>
      <c r="O484" s="554" t="e">
        <f>#REF!+M484+N484</f>
        <v>#REF!</v>
      </c>
      <c r="P484" s="554"/>
      <c r="Q484" s="554"/>
      <c r="R484" s="554">
        <f t="shared" si="173"/>
        <v>0</v>
      </c>
      <c r="S484" s="554"/>
      <c r="T484" s="554"/>
      <c r="U484" s="554">
        <v>0</v>
      </c>
    </row>
    <row r="485" spans="1:21" s="11" customFormat="1" ht="21" customHeight="1" outlineLevel="1">
      <c r="A485" s="192"/>
      <c r="B485" s="192"/>
      <c r="C485" s="386" t="s">
        <v>928</v>
      </c>
      <c r="D485" s="194">
        <v>507</v>
      </c>
      <c r="E485" s="194">
        <v>507</v>
      </c>
      <c r="F485" s="195" t="s">
        <v>624</v>
      </c>
      <c r="G485" s="199">
        <v>8773.9726027397246</v>
      </c>
      <c r="H485" s="199">
        <v>14594.016411764707</v>
      </c>
      <c r="I485" s="199">
        <f t="shared" si="196"/>
        <v>23367.989014504434</v>
      </c>
      <c r="J485" s="199">
        <f t="shared" si="193"/>
        <v>4448404.1095890403</v>
      </c>
      <c r="K485" s="199">
        <f t="shared" si="194"/>
        <v>7399166.3207647065</v>
      </c>
      <c r="L485" s="265">
        <f t="shared" si="195"/>
        <v>11847570.430353748</v>
      </c>
      <c r="M485" s="554"/>
      <c r="N485" s="554"/>
      <c r="O485" s="554" t="e">
        <f>#REF!+M485+N485</f>
        <v>#REF!</v>
      </c>
      <c r="P485" s="554"/>
      <c r="Q485" s="554"/>
      <c r="R485" s="554">
        <f t="shared" si="173"/>
        <v>0</v>
      </c>
      <c r="S485" s="554"/>
      <c r="T485" s="554"/>
      <c r="U485" s="554">
        <v>0</v>
      </c>
    </row>
    <row r="486" spans="1:21" ht="20.25" customHeight="1" outlineLevel="1">
      <c r="A486" s="137"/>
      <c r="B486" s="137"/>
      <c r="C486" s="138" t="s">
        <v>657</v>
      </c>
      <c r="D486" s="194">
        <v>1</v>
      </c>
      <c r="E486" s="194">
        <v>1</v>
      </c>
      <c r="F486" s="139" t="s">
        <v>619</v>
      </c>
      <c r="G486" s="199">
        <v>16445220.843005871</v>
      </c>
      <c r="H486" s="199">
        <v>4933566.2529017609</v>
      </c>
      <c r="I486" s="62">
        <f t="shared" ref="I486" si="198">SUM(G486:H486)</f>
        <v>21378787.095907632</v>
      </c>
      <c r="J486" s="62">
        <f t="shared" si="193"/>
        <v>16445220.843005871</v>
      </c>
      <c r="K486" s="62">
        <f t="shared" si="194"/>
        <v>4933566.2529017609</v>
      </c>
      <c r="L486" s="255">
        <f t="shared" si="195"/>
        <v>21378787.095907632</v>
      </c>
      <c r="M486" s="550"/>
      <c r="N486" s="550"/>
      <c r="O486" s="550" t="e">
        <f>#REF!+M486+N486</f>
        <v>#REF!</v>
      </c>
      <c r="P486" s="550"/>
      <c r="Q486" s="550"/>
      <c r="R486" s="550">
        <f t="shared" si="173"/>
        <v>0</v>
      </c>
      <c r="S486" s="550"/>
      <c r="T486" s="550"/>
      <c r="U486" s="550">
        <v>0</v>
      </c>
    </row>
    <row r="487" spans="1:21" outlineLevel="1">
      <c r="A487" s="137"/>
      <c r="B487" s="137"/>
      <c r="C487" s="138"/>
      <c r="D487" s="94">
        <v>0</v>
      </c>
      <c r="E487" s="94">
        <v>0</v>
      </c>
      <c r="F487" s="139"/>
      <c r="G487" s="71"/>
      <c r="H487" s="71"/>
      <c r="I487" s="71"/>
      <c r="J487" s="71"/>
      <c r="K487" s="71"/>
      <c r="L487" s="255"/>
      <c r="M487" s="550"/>
      <c r="N487" s="550"/>
      <c r="O487" s="550" t="e">
        <f>#REF!+M487+N487</f>
        <v>#REF!</v>
      </c>
      <c r="P487" s="550"/>
      <c r="Q487" s="550"/>
      <c r="R487" s="550">
        <f t="shared" si="173"/>
        <v>0</v>
      </c>
      <c r="S487" s="550"/>
      <c r="T487" s="550"/>
      <c r="U487" s="550">
        <v>0</v>
      </c>
    </row>
    <row r="488" spans="1:21" ht="18" customHeight="1" outlineLevel="1">
      <c r="A488" s="183" t="s">
        <v>269</v>
      </c>
      <c r="B488" s="183"/>
      <c r="C488" s="184" t="s">
        <v>270</v>
      </c>
      <c r="D488" s="185">
        <v>1</v>
      </c>
      <c r="E488" s="185">
        <v>1</v>
      </c>
      <c r="F488" s="186" t="s">
        <v>10</v>
      </c>
      <c r="G488" s="187"/>
      <c r="H488" s="187"/>
      <c r="I488" s="187"/>
      <c r="J488" s="187">
        <f t="shared" ref="J488:K488" si="199">SUBTOTAL(9,J489:J515)</f>
        <v>258752977.56514934</v>
      </c>
      <c r="K488" s="187">
        <f t="shared" si="199"/>
        <v>35385729.897953704</v>
      </c>
      <c r="L488" s="845">
        <f>SUBTOTAL(9,L489:L515)</f>
        <v>294138707.46310306</v>
      </c>
      <c r="M488" s="560"/>
      <c r="N488" s="560"/>
      <c r="O488" s="560" t="e">
        <f>#REF!+M488+N488</f>
        <v>#REF!</v>
      </c>
      <c r="P488" s="560"/>
      <c r="Q488" s="560"/>
      <c r="R488" s="560">
        <f t="shared" si="173"/>
        <v>0</v>
      </c>
      <c r="S488" s="560"/>
      <c r="T488" s="560"/>
      <c r="U488" s="560">
        <v>0</v>
      </c>
    </row>
    <row r="489" spans="1:21" outlineLevel="1">
      <c r="A489" s="137"/>
      <c r="B489" s="137"/>
      <c r="C489" s="147" t="s">
        <v>815</v>
      </c>
      <c r="D489" s="94"/>
      <c r="E489" s="94"/>
      <c r="F489" s="139"/>
      <c r="G489" s="71"/>
      <c r="H489" s="71"/>
      <c r="I489" s="71"/>
      <c r="J489" s="82">
        <f>SUBTOTAL(9,J490:J498)</f>
        <v>10372584.6</v>
      </c>
      <c r="K489" s="82">
        <f t="shared" ref="K489:L489" si="200">SUBTOTAL(9,K490:K498)</f>
        <v>3183623.3800000004</v>
      </c>
      <c r="L489" s="266">
        <f t="shared" si="200"/>
        <v>13556207.98</v>
      </c>
      <c r="M489" s="553"/>
      <c r="N489" s="553"/>
      <c r="O489" s="553" t="e">
        <f>#REF!+M489+N489</f>
        <v>#REF!</v>
      </c>
      <c r="P489" s="553"/>
      <c r="Q489" s="553"/>
      <c r="R489" s="553">
        <f t="shared" si="173"/>
        <v>0</v>
      </c>
      <c r="S489" s="553"/>
      <c r="T489" s="553"/>
      <c r="U489" s="553">
        <v>0</v>
      </c>
    </row>
    <row r="490" spans="1:21" outlineLevel="1">
      <c r="A490" s="137"/>
      <c r="B490" s="137"/>
      <c r="C490" s="138" t="s">
        <v>696</v>
      </c>
      <c r="D490" s="97">
        <v>2</v>
      </c>
      <c r="E490" s="97">
        <v>2</v>
      </c>
      <c r="F490" s="139" t="s">
        <v>660</v>
      </c>
      <c r="G490" s="199">
        <v>46800</v>
      </c>
      <c r="H490" s="199">
        <v>54500.000000000007</v>
      </c>
      <c r="I490" s="62">
        <f t="shared" ref="I490:I493" si="201">SUM(G490:H490)</f>
        <v>101300</v>
      </c>
      <c r="J490" s="62">
        <f t="shared" ref="J490:J497" si="202">G490*E490</f>
        <v>93600</v>
      </c>
      <c r="K490" s="62">
        <f t="shared" ref="K490:K497" si="203">H490*E490</f>
        <v>109000.00000000001</v>
      </c>
      <c r="L490" s="255">
        <f t="shared" ref="L490:L497" si="204">I490*E490</f>
        <v>202600</v>
      </c>
      <c r="M490" s="550"/>
      <c r="N490" s="550"/>
      <c r="O490" s="550" t="e">
        <f>#REF!+M490+N490</f>
        <v>#REF!</v>
      </c>
      <c r="P490" s="550"/>
      <c r="Q490" s="550"/>
      <c r="R490" s="550">
        <f t="shared" si="173"/>
        <v>0</v>
      </c>
      <c r="S490" s="550"/>
      <c r="T490" s="550"/>
      <c r="U490" s="550">
        <v>0</v>
      </c>
    </row>
    <row r="491" spans="1:21" outlineLevel="1">
      <c r="A491" s="137"/>
      <c r="B491" s="137"/>
      <c r="C491" s="138" t="s">
        <v>816</v>
      </c>
      <c r="D491" s="97">
        <v>0</v>
      </c>
      <c r="E491" s="97">
        <v>0</v>
      </c>
      <c r="F491" s="139" t="s">
        <v>660</v>
      </c>
      <c r="G491" s="199">
        <v>46800</v>
      </c>
      <c r="H491" s="199">
        <v>54500.000000000007</v>
      </c>
      <c r="I491" s="62">
        <f t="shared" si="201"/>
        <v>101300</v>
      </c>
      <c r="J491" s="62">
        <f t="shared" si="202"/>
        <v>0</v>
      </c>
      <c r="K491" s="62">
        <f t="shared" si="203"/>
        <v>0</v>
      </c>
      <c r="L491" s="255">
        <f t="shared" si="204"/>
        <v>0</v>
      </c>
      <c r="M491" s="550"/>
      <c r="N491" s="550"/>
      <c r="O491" s="550" t="e">
        <f>#REF!+M491+N491</f>
        <v>#REF!</v>
      </c>
      <c r="P491" s="550"/>
      <c r="Q491" s="550"/>
      <c r="R491" s="550">
        <f t="shared" si="173"/>
        <v>0</v>
      </c>
      <c r="S491" s="550"/>
      <c r="T491" s="550"/>
      <c r="U491" s="550">
        <v>0</v>
      </c>
    </row>
    <row r="492" spans="1:21" ht="21" customHeight="1" outlineLevel="1">
      <c r="A492" s="137"/>
      <c r="B492" s="137"/>
      <c r="C492" s="138" t="s">
        <v>700</v>
      </c>
      <c r="D492" s="97">
        <v>29</v>
      </c>
      <c r="E492" s="97">
        <v>29</v>
      </c>
      <c r="F492" s="139" t="s">
        <v>660</v>
      </c>
      <c r="G492" s="199">
        <v>124560</v>
      </c>
      <c r="H492" s="199">
        <v>54500.000000000007</v>
      </c>
      <c r="I492" s="62">
        <f t="shared" si="201"/>
        <v>179060</v>
      </c>
      <c r="J492" s="62">
        <f t="shared" si="202"/>
        <v>3612240</v>
      </c>
      <c r="K492" s="62">
        <f t="shared" si="203"/>
        <v>1580500.0000000002</v>
      </c>
      <c r="L492" s="255">
        <f t="shared" si="204"/>
        <v>5192740</v>
      </c>
      <c r="M492" s="550"/>
      <c r="N492" s="550"/>
      <c r="O492" s="550" t="e">
        <f>#REF!+M492+N492</f>
        <v>#REF!</v>
      </c>
      <c r="P492" s="550"/>
      <c r="Q492" s="550"/>
      <c r="R492" s="550">
        <f t="shared" si="173"/>
        <v>0</v>
      </c>
      <c r="S492" s="550"/>
      <c r="T492" s="550"/>
      <c r="U492" s="550">
        <v>0</v>
      </c>
    </row>
    <row r="493" spans="1:21" ht="21" customHeight="1" outlineLevel="1">
      <c r="A493" s="137"/>
      <c r="B493" s="137"/>
      <c r="C493" s="138" t="s">
        <v>702</v>
      </c>
      <c r="D493" s="97">
        <v>25</v>
      </c>
      <c r="E493" s="97">
        <v>25</v>
      </c>
      <c r="F493" s="139" t="s">
        <v>660</v>
      </c>
      <c r="G493" s="199">
        <v>249120</v>
      </c>
      <c r="H493" s="199">
        <v>54500.000000000007</v>
      </c>
      <c r="I493" s="62">
        <f t="shared" si="201"/>
        <v>303620</v>
      </c>
      <c r="J493" s="62">
        <f t="shared" si="202"/>
        <v>6228000</v>
      </c>
      <c r="K493" s="62">
        <f t="shared" si="203"/>
        <v>1362500.0000000002</v>
      </c>
      <c r="L493" s="255">
        <f t="shared" si="204"/>
        <v>7590500</v>
      </c>
      <c r="M493" s="550"/>
      <c r="N493" s="550"/>
      <c r="O493" s="550" t="e">
        <f>#REF!+M493+N493</f>
        <v>#REF!</v>
      </c>
      <c r="P493" s="550"/>
      <c r="Q493" s="550"/>
      <c r="R493" s="550">
        <f t="shared" si="173"/>
        <v>0</v>
      </c>
      <c r="S493" s="550"/>
      <c r="T493" s="550"/>
      <c r="U493" s="550">
        <v>0</v>
      </c>
    </row>
    <row r="494" spans="1:21" ht="21" customHeight="1" outlineLevel="1">
      <c r="A494" s="137"/>
      <c r="B494" s="137"/>
      <c r="C494" s="400" t="s">
        <v>848</v>
      </c>
      <c r="D494" s="97">
        <v>0</v>
      </c>
      <c r="E494" s="97">
        <v>0</v>
      </c>
      <c r="F494" s="139" t="s">
        <v>660</v>
      </c>
      <c r="G494" s="199">
        <v>150480</v>
      </c>
      <c r="H494" s="199">
        <v>54500.000000000007</v>
      </c>
      <c r="I494" s="62">
        <f t="shared" ref="I494" si="205">SUM(G494:H494)</f>
        <v>204980</v>
      </c>
      <c r="J494" s="62">
        <f t="shared" si="202"/>
        <v>0</v>
      </c>
      <c r="K494" s="62">
        <f t="shared" si="203"/>
        <v>0</v>
      </c>
      <c r="L494" s="255">
        <f t="shared" si="204"/>
        <v>0</v>
      </c>
      <c r="M494" s="550"/>
      <c r="N494" s="550"/>
      <c r="O494" s="550" t="e">
        <f>#REF!+M494+N494</f>
        <v>#REF!</v>
      </c>
      <c r="P494" s="550"/>
      <c r="Q494" s="550"/>
      <c r="R494" s="550">
        <f t="shared" si="173"/>
        <v>0</v>
      </c>
      <c r="S494" s="550"/>
      <c r="T494" s="550"/>
      <c r="U494" s="550">
        <v>0</v>
      </c>
    </row>
    <row r="495" spans="1:21" s="11" customFormat="1" outlineLevel="1">
      <c r="A495" s="192"/>
      <c r="B495" s="192"/>
      <c r="C495" s="193" t="s">
        <v>704</v>
      </c>
      <c r="D495" s="194">
        <v>0</v>
      </c>
      <c r="E495" s="194">
        <v>0</v>
      </c>
      <c r="F495" s="195" t="s">
        <v>660</v>
      </c>
      <c r="G495" s="199">
        <v>0</v>
      </c>
      <c r="H495" s="199">
        <v>381500</v>
      </c>
      <c r="I495" s="199">
        <f t="shared" ref="I495:I497" si="206">SUM(G495:H495)</f>
        <v>381500</v>
      </c>
      <c r="J495" s="199">
        <f t="shared" si="202"/>
        <v>0</v>
      </c>
      <c r="K495" s="199">
        <f t="shared" si="203"/>
        <v>0</v>
      </c>
      <c r="L495" s="265">
        <f t="shared" si="204"/>
        <v>0</v>
      </c>
      <c r="M495" s="554"/>
      <c r="N495" s="554"/>
      <c r="O495" s="554" t="e">
        <f>#REF!+M495+N495</f>
        <v>#REF!</v>
      </c>
      <c r="P495" s="554"/>
      <c r="Q495" s="554"/>
      <c r="R495" s="554">
        <f t="shared" si="173"/>
        <v>0</v>
      </c>
      <c r="S495" s="554"/>
      <c r="T495" s="554"/>
      <c r="U495" s="554">
        <v>0</v>
      </c>
    </row>
    <row r="496" spans="1:21" s="11" customFormat="1" outlineLevel="1">
      <c r="A496" s="192"/>
      <c r="B496" s="192"/>
      <c r="C496" s="193" t="s">
        <v>705</v>
      </c>
      <c r="D496" s="194">
        <v>0</v>
      </c>
      <c r="E496" s="194">
        <v>0</v>
      </c>
      <c r="F496" s="195" t="s">
        <v>660</v>
      </c>
      <c r="G496" s="199">
        <v>0</v>
      </c>
      <c r="H496" s="199">
        <v>381500</v>
      </c>
      <c r="I496" s="199">
        <f t="shared" si="206"/>
        <v>381500</v>
      </c>
      <c r="J496" s="199">
        <f t="shared" si="202"/>
        <v>0</v>
      </c>
      <c r="K496" s="199">
        <f t="shared" si="203"/>
        <v>0</v>
      </c>
      <c r="L496" s="265">
        <f t="shared" si="204"/>
        <v>0</v>
      </c>
      <c r="M496" s="554"/>
      <c r="N496" s="554"/>
      <c r="O496" s="554" t="e">
        <f>#REF!+M496+N496</f>
        <v>#REF!</v>
      </c>
      <c r="P496" s="554"/>
      <c r="Q496" s="554"/>
      <c r="R496" s="554">
        <f t="shared" si="173"/>
        <v>0</v>
      </c>
      <c r="S496" s="554"/>
      <c r="T496" s="554"/>
      <c r="U496" s="554">
        <v>0</v>
      </c>
    </row>
    <row r="497" spans="1:21" outlineLevel="1">
      <c r="A497" s="137"/>
      <c r="B497" s="137"/>
      <c r="C497" s="138" t="s">
        <v>657</v>
      </c>
      <c r="D497" s="97">
        <v>1</v>
      </c>
      <c r="E497" s="97">
        <v>1</v>
      </c>
      <c r="F497" s="139" t="s">
        <v>619</v>
      </c>
      <c r="G497" s="199">
        <v>438744.6</v>
      </c>
      <c r="H497" s="199">
        <v>131623.37999999998</v>
      </c>
      <c r="I497" s="62">
        <f t="shared" si="206"/>
        <v>570367.98</v>
      </c>
      <c r="J497" s="62">
        <f t="shared" si="202"/>
        <v>438744.6</v>
      </c>
      <c r="K497" s="62">
        <f t="shared" si="203"/>
        <v>131623.37999999998</v>
      </c>
      <c r="L497" s="255">
        <f t="shared" si="204"/>
        <v>570367.98</v>
      </c>
      <c r="M497" s="550"/>
      <c r="N497" s="550"/>
      <c r="O497" s="550" t="e">
        <f>#REF!+M497+N497</f>
        <v>#REF!</v>
      </c>
      <c r="P497" s="550"/>
      <c r="Q497" s="550"/>
      <c r="R497" s="550">
        <f t="shared" si="173"/>
        <v>0</v>
      </c>
      <c r="S497" s="550"/>
      <c r="T497" s="550"/>
      <c r="U497" s="550">
        <v>0</v>
      </c>
    </row>
    <row r="498" spans="1:21" outlineLevel="1">
      <c r="A498" s="137"/>
      <c r="B498" s="137"/>
      <c r="C498" s="138"/>
      <c r="D498" s="97"/>
      <c r="E498" s="97"/>
      <c r="F498" s="139"/>
      <c r="G498" s="62"/>
      <c r="H498" s="62"/>
      <c r="I498" s="62"/>
      <c r="J498" s="62"/>
      <c r="K498" s="62"/>
      <c r="L498" s="255"/>
      <c r="M498" s="550"/>
      <c r="N498" s="550"/>
      <c r="O498" s="550" t="e">
        <f>#REF!+M498+N498</f>
        <v>#REF!</v>
      </c>
      <c r="P498" s="550"/>
      <c r="Q498" s="550"/>
      <c r="R498" s="550">
        <f t="shared" si="173"/>
        <v>0</v>
      </c>
      <c r="S498" s="550"/>
      <c r="T498" s="550"/>
      <c r="U498" s="550">
        <v>0</v>
      </c>
    </row>
    <row r="499" spans="1:21" outlineLevel="1">
      <c r="A499" s="137"/>
      <c r="B499" s="137"/>
      <c r="C499" s="147" t="s">
        <v>706</v>
      </c>
      <c r="D499" s="97"/>
      <c r="E499" s="97"/>
      <c r="F499" s="139"/>
      <c r="G499" s="62"/>
      <c r="H499" s="62"/>
      <c r="I499" s="62"/>
      <c r="J499" s="82">
        <f>SUBTOTAL(9,J500:J506)</f>
        <v>180626800</v>
      </c>
      <c r="K499" s="82">
        <f t="shared" ref="K499:L499" si="207">SUBTOTAL(9,K500:K506)</f>
        <v>8680000.0000000019</v>
      </c>
      <c r="L499" s="266">
        <f t="shared" si="207"/>
        <v>189306800</v>
      </c>
      <c r="M499" s="553"/>
      <c r="N499" s="553"/>
      <c r="O499" s="553" t="e">
        <f>#REF!+M499+N499</f>
        <v>#REF!</v>
      </c>
      <c r="P499" s="553"/>
      <c r="Q499" s="553"/>
      <c r="R499" s="553">
        <f t="shared" si="173"/>
        <v>0</v>
      </c>
      <c r="S499" s="553"/>
      <c r="T499" s="553"/>
      <c r="U499" s="553">
        <v>0</v>
      </c>
    </row>
    <row r="500" spans="1:21" outlineLevel="1">
      <c r="A500" s="137"/>
      <c r="B500" s="137"/>
      <c r="C500" s="138" t="s">
        <v>837</v>
      </c>
      <c r="D500" s="97">
        <v>0</v>
      </c>
      <c r="E500" s="97">
        <v>0</v>
      </c>
      <c r="F500" s="139" t="s">
        <v>660</v>
      </c>
      <c r="G500" s="199">
        <v>3339600.0000000005</v>
      </c>
      <c r="H500" s="199">
        <v>56000.000000000007</v>
      </c>
      <c r="I500" s="62">
        <f t="shared" ref="I500:I505" si="208">SUM(G500:H500)</f>
        <v>3395600.0000000005</v>
      </c>
      <c r="J500" s="62">
        <f t="shared" ref="J500:J505" si="209">G500*E500</f>
        <v>0</v>
      </c>
      <c r="K500" s="62">
        <f t="shared" ref="K500:K505" si="210">H500*E500</f>
        <v>0</v>
      </c>
      <c r="L500" s="255">
        <f t="shared" ref="L500:L505" si="211">I500*E500</f>
        <v>0</v>
      </c>
      <c r="M500" s="550"/>
      <c r="N500" s="550"/>
      <c r="O500" s="550" t="e">
        <f>#REF!+M500+N500</f>
        <v>#REF!</v>
      </c>
      <c r="P500" s="550"/>
      <c r="Q500" s="550"/>
      <c r="R500" s="550">
        <f t="shared" si="173"/>
        <v>0</v>
      </c>
      <c r="S500" s="550"/>
      <c r="T500" s="550"/>
      <c r="U500" s="550">
        <v>0</v>
      </c>
    </row>
    <row r="501" spans="1:21" outlineLevel="1">
      <c r="A501" s="137"/>
      <c r="B501" s="137"/>
      <c r="C501" s="138" t="s">
        <v>849</v>
      </c>
      <c r="D501" s="97">
        <v>56</v>
      </c>
      <c r="E501" s="97">
        <v>56</v>
      </c>
      <c r="F501" s="139" t="s">
        <v>660</v>
      </c>
      <c r="G501" s="199">
        <v>1346400</v>
      </c>
      <c r="H501" s="199">
        <v>56000.000000000007</v>
      </c>
      <c r="I501" s="62">
        <f t="shared" si="208"/>
        <v>1402400</v>
      </c>
      <c r="J501" s="62">
        <f t="shared" si="209"/>
        <v>75398400</v>
      </c>
      <c r="K501" s="62">
        <f t="shared" si="210"/>
        <v>3136000.0000000005</v>
      </c>
      <c r="L501" s="255">
        <f t="shared" si="211"/>
        <v>78534400</v>
      </c>
      <c r="M501" s="550"/>
      <c r="N501" s="550"/>
      <c r="O501" s="550" t="e">
        <f>#REF!+M501+N501</f>
        <v>#REF!</v>
      </c>
      <c r="P501" s="550"/>
      <c r="Q501" s="550"/>
      <c r="R501" s="550">
        <f t="shared" si="173"/>
        <v>0</v>
      </c>
      <c r="S501" s="550"/>
      <c r="T501" s="550"/>
      <c r="U501" s="550">
        <v>0</v>
      </c>
    </row>
    <row r="502" spans="1:21" outlineLevel="1">
      <c r="A502" s="137"/>
      <c r="B502" s="137"/>
      <c r="C502" s="138" t="s">
        <v>709</v>
      </c>
      <c r="D502" s="97">
        <v>4</v>
      </c>
      <c r="E502" s="97">
        <v>4</v>
      </c>
      <c r="F502" s="139" t="s">
        <v>660</v>
      </c>
      <c r="G502" s="199">
        <v>1607100.0000000002</v>
      </c>
      <c r="H502" s="199">
        <v>56000.000000000007</v>
      </c>
      <c r="I502" s="62">
        <f t="shared" si="208"/>
        <v>1663100.0000000002</v>
      </c>
      <c r="J502" s="62">
        <f t="shared" si="209"/>
        <v>6428400.0000000009</v>
      </c>
      <c r="K502" s="62">
        <f t="shared" si="210"/>
        <v>224000.00000000003</v>
      </c>
      <c r="L502" s="255">
        <f t="shared" si="211"/>
        <v>6652400.0000000009</v>
      </c>
      <c r="M502" s="550"/>
      <c r="N502" s="550"/>
      <c r="O502" s="550" t="e">
        <f>#REF!+M502+N502</f>
        <v>#REF!</v>
      </c>
      <c r="P502" s="550"/>
      <c r="Q502" s="550"/>
      <c r="R502" s="550">
        <f t="shared" si="173"/>
        <v>0</v>
      </c>
      <c r="S502" s="550"/>
      <c r="T502" s="550"/>
      <c r="U502" s="550">
        <v>0</v>
      </c>
    </row>
    <row r="503" spans="1:21" outlineLevel="1">
      <c r="A503" s="137"/>
      <c r="B503" s="137"/>
      <c r="C503" s="138" t="s">
        <v>711</v>
      </c>
      <c r="D503" s="97">
        <v>0</v>
      </c>
      <c r="E503" s="97">
        <v>0</v>
      </c>
      <c r="F503" s="139" t="s">
        <v>660</v>
      </c>
      <c r="G503" s="62">
        <v>585200</v>
      </c>
      <c r="H503" s="62">
        <v>56000.000000000007</v>
      </c>
      <c r="I503" s="62">
        <f t="shared" si="208"/>
        <v>641200</v>
      </c>
      <c r="J503" s="62">
        <f t="shared" si="209"/>
        <v>0</v>
      </c>
      <c r="K503" s="62">
        <f t="shared" si="210"/>
        <v>0</v>
      </c>
      <c r="L503" s="255">
        <f t="shared" si="211"/>
        <v>0</v>
      </c>
      <c r="M503" s="550"/>
      <c r="N503" s="550"/>
      <c r="O503" s="550" t="e">
        <f>#REF!+M503+N503</f>
        <v>#REF!</v>
      </c>
      <c r="P503" s="550"/>
      <c r="Q503" s="550"/>
      <c r="R503" s="550">
        <f t="shared" si="173"/>
        <v>0</v>
      </c>
      <c r="S503" s="550"/>
      <c r="T503" s="550"/>
      <c r="U503" s="550">
        <v>0</v>
      </c>
    </row>
    <row r="504" spans="1:21" outlineLevel="1">
      <c r="A504" s="137"/>
      <c r="B504" s="137"/>
      <c r="C504" s="138" t="s">
        <v>851</v>
      </c>
      <c r="D504" s="97">
        <v>80</v>
      </c>
      <c r="E504" s="97">
        <v>80</v>
      </c>
      <c r="F504" s="139" t="s">
        <v>660</v>
      </c>
      <c r="G504" s="62">
        <v>1182500</v>
      </c>
      <c r="H504" s="62">
        <v>56000.000000000007</v>
      </c>
      <c r="I504" s="62">
        <f t="shared" ref="I504" si="212">SUM(G504:H504)</f>
        <v>1238500</v>
      </c>
      <c r="J504" s="62">
        <f t="shared" si="209"/>
        <v>94600000</v>
      </c>
      <c r="K504" s="62">
        <f t="shared" si="210"/>
        <v>4480000.0000000009</v>
      </c>
      <c r="L504" s="255">
        <f t="shared" si="211"/>
        <v>99080000</v>
      </c>
      <c r="M504" s="550"/>
      <c r="N504" s="550"/>
      <c r="O504" s="550" t="e">
        <f>#REF!+M504+N504</f>
        <v>#REF!</v>
      </c>
      <c r="P504" s="550"/>
      <c r="Q504" s="550"/>
      <c r="R504" s="550">
        <f t="shared" ref="R504:R567" si="213">P504+Q504</f>
        <v>0</v>
      </c>
      <c r="S504" s="550"/>
      <c r="T504" s="550"/>
      <c r="U504" s="550">
        <v>0</v>
      </c>
    </row>
    <row r="505" spans="1:21" outlineLevel="1">
      <c r="A505" s="137"/>
      <c r="B505" s="137"/>
      <c r="C505" s="138" t="s">
        <v>657</v>
      </c>
      <c r="D505" s="194">
        <v>1</v>
      </c>
      <c r="E505" s="194">
        <v>1</v>
      </c>
      <c r="F505" s="139" t="s">
        <v>619</v>
      </c>
      <c r="G505" s="62">
        <v>4200000</v>
      </c>
      <c r="H505" s="62">
        <v>840000</v>
      </c>
      <c r="I505" s="62">
        <f t="shared" si="208"/>
        <v>5040000</v>
      </c>
      <c r="J505" s="62">
        <f t="shared" si="209"/>
        <v>4200000</v>
      </c>
      <c r="K505" s="62">
        <f t="shared" si="210"/>
        <v>840000</v>
      </c>
      <c r="L505" s="255">
        <f t="shared" si="211"/>
        <v>5040000</v>
      </c>
      <c r="M505" s="550"/>
      <c r="N505" s="550"/>
      <c r="O505" s="550" t="e">
        <f>#REF!+M505+N505</f>
        <v>#REF!</v>
      </c>
      <c r="P505" s="550"/>
      <c r="Q505" s="550"/>
      <c r="R505" s="550">
        <f t="shared" si="213"/>
        <v>0</v>
      </c>
      <c r="S505" s="550"/>
      <c r="T505" s="550"/>
      <c r="U505" s="550">
        <v>0</v>
      </c>
    </row>
    <row r="506" spans="1:21" outlineLevel="1">
      <c r="A506" s="137"/>
      <c r="B506" s="137"/>
      <c r="C506" s="138"/>
      <c r="D506" s="194"/>
      <c r="E506" s="194"/>
      <c r="F506" s="139"/>
      <c r="G506" s="62"/>
      <c r="H506" s="62"/>
      <c r="I506" s="62"/>
      <c r="J506" s="62"/>
      <c r="K506" s="62"/>
      <c r="L506" s="255"/>
      <c r="M506" s="550"/>
      <c r="N506" s="550"/>
      <c r="O506" s="550" t="e">
        <f>#REF!+M506+N506</f>
        <v>#REF!</v>
      </c>
      <c r="P506" s="550"/>
      <c r="Q506" s="550"/>
      <c r="R506" s="550">
        <f t="shared" si="213"/>
        <v>0</v>
      </c>
      <c r="S506" s="550"/>
      <c r="T506" s="550"/>
      <c r="U506" s="550">
        <v>0</v>
      </c>
    </row>
    <row r="507" spans="1:21" s="153" customFormat="1" outlineLevel="1">
      <c r="A507" s="146"/>
      <c r="B507" s="146"/>
      <c r="C507" s="147" t="s">
        <v>841</v>
      </c>
      <c r="D507" s="190"/>
      <c r="E507" s="190"/>
      <c r="F507" s="148"/>
      <c r="G507" s="82"/>
      <c r="H507" s="82"/>
      <c r="I507" s="82"/>
      <c r="J507" s="82">
        <f>SUBTOTAL(9,J508:J515)</f>
        <v>67753592.965149313</v>
      </c>
      <c r="K507" s="82">
        <f t="shared" ref="K507:L507" si="214">SUBTOTAL(9,K508:K515)</f>
        <v>23522106.517953701</v>
      </c>
      <c r="L507" s="266">
        <f t="shared" si="214"/>
        <v>91275699.483103022</v>
      </c>
      <c r="M507" s="553"/>
      <c r="N507" s="553"/>
      <c r="O507" s="553" t="e">
        <f>#REF!+M507+N507</f>
        <v>#REF!</v>
      </c>
      <c r="P507" s="553"/>
      <c r="Q507" s="553"/>
      <c r="R507" s="553">
        <f t="shared" si="213"/>
        <v>0</v>
      </c>
      <c r="S507" s="553"/>
      <c r="T507" s="553"/>
      <c r="U507" s="553">
        <v>0</v>
      </c>
    </row>
    <row r="508" spans="1:21" outlineLevel="1">
      <c r="A508" s="137"/>
      <c r="B508" s="137"/>
      <c r="C508" s="138" t="s">
        <v>812</v>
      </c>
      <c r="D508" s="194">
        <v>1187</v>
      </c>
      <c r="E508" s="97">
        <v>1492.7</v>
      </c>
      <c r="F508" s="139" t="s">
        <v>624</v>
      </c>
      <c r="G508" s="62">
        <v>22980.09</v>
      </c>
      <c r="H508" s="62">
        <v>5743.9305000000022</v>
      </c>
      <c r="I508" s="62">
        <f t="shared" ref="I508:I513" si="215">SUM(G508:H508)</f>
        <v>28724.020500000002</v>
      </c>
      <c r="J508" s="62">
        <f t="shared" ref="J508:J514" si="216">G508*E508</f>
        <v>34302380.343000002</v>
      </c>
      <c r="K508" s="62">
        <f t="shared" ref="K508:K514" si="217">H508*E508</f>
        <v>8573965.0573500041</v>
      </c>
      <c r="L508" s="255">
        <f t="shared" ref="L508:L514" si="218">I508*E508</f>
        <v>42876345.400350004</v>
      </c>
      <c r="M508" s="550"/>
      <c r="N508" s="550"/>
      <c r="O508" s="550" t="e">
        <f>#REF!+M508+N508</f>
        <v>#REF!</v>
      </c>
      <c r="P508" s="550">
        <v>0.36</v>
      </c>
      <c r="Q508" s="554"/>
      <c r="R508" s="554">
        <f t="shared" si="213"/>
        <v>0.36</v>
      </c>
      <c r="S508" s="550"/>
      <c r="T508" s="550"/>
      <c r="U508" s="550">
        <v>0</v>
      </c>
    </row>
    <row r="509" spans="1:21" outlineLevel="1">
      <c r="A509" s="137"/>
      <c r="B509" s="137"/>
      <c r="C509" s="138" t="s">
        <v>842</v>
      </c>
      <c r="D509" s="194">
        <v>690</v>
      </c>
      <c r="E509" s="97">
        <v>792.00000000000011</v>
      </c>
      <c r="F509" s="139" t="s">
        <v>624</v>
      </c>
      <c r="G509" s="62">
        <v>32518.739999999998</v>
      </c>
      <c r="H509" s="62">
        <v>7485.6650000000009</v>
      </c>
      <c r="I509" s="62">
        <f t="shared" ref="I509" si="219">SUM(G509:H509)</f>
        <v>40004.404999999999</v>
      </c>
      <c r="J509" s="62">
        <f t="shared" si="216"/>
        <v>25754842.080000002</v>
      </c>
      <c r="K509" s="62">
        <f t="shared" si="217"/>
        <v>5928646.6800000016</v>
      </c>
      <c r="L509" s="255">
        <f t="shared" si="218"/>
        <v>31683488.760000005</v>
      </c>
      <c r="M509" s="550"/>
      <c r="N509" s="550"/>
      <c r="O509" s="550" t="e">
        <f>#REF!+M509+N509</f>
        <v>#REF!</v>
      </c>
      <c r="P509" s="550">
        <v>0.36</v>
      </c>
      <c r="Q509" s="554"/>
      <c r="R509" s="554">
        <f t="shared" si="213"/>
        <v>0.36</v>
      </c>
      <c r="S509" s="550"/>
      <c r="T509" s="550"/>
      <c r="U509" s="550">
        <v>0</v>
      </c>
    </row>
    <row r="510" spans="1:21" outlineLevel="1">
      <c r="A510" s="137"/>
      <c r="B510" s="137"/>
      <c r="C510" s="138" t="s">
        <v>844</v>
      </c>
      <c r="D510" s="194">
        <v>0</v>
      </c>
      <c r="E510" s="97">
        <v>0</v>
      </c>
      <c r="F510" s="139" t="s">
        <v>624</v>
      </c>
      <c r="G510" s="62">
        <v>72299.399999999994</v>
      </c>
      <c r="H510" s="62">
        <v>17189.865000000002</v>
      </c>
      <c r="I510" s="62">
        <f t="shared" si="215"/>
        <v>89489.264999999999</v>
      </c>
      <c r="J510" s="62">
        <f t="shared" si="216"/>
        <v>0</v>
      </c>
      <c r="K510" s="62">
        <f t="shared" si="217"/>
        <v>0</v>
      </c>
      <c r="L510" s="255">
        <f t="shared" si="218"/>
        <v>0</v>
      </c>
      <c r="M510" s="550"/>
      <c r="N510" s="550"/>
      <c r="O510" s="550" t="e">
        <f>#REF!+M510+N510</f>
        <v>#REF!</v>
      </c>
      <c r="P510" s="550"/>
      <c r="Q510" s="554"/>
      <c r="R510" s="550">
        <f t="shared" si="213"/>
        <v>0</v>
      </c>
      <c r="S510" s="550"/>
      <c r="T510" s="550"/>
      <c r="U510" s="550">
        <v>0</v>
      </c>
    </row>
    <row r="511" spans="1:21" outlineLevel="1">
      <c r="A511" s="137"/>
      <c r="B511" s="137"/>
      <c r="C511" s="138" t="s">
        <v>845</v>
      </c>
      <c r="D511" s="194">
        <v>0</v>
      </c>
      <c r="E511" s="97">
        <v>0</v>
      </c>
      <c r="F511" s="139" t="s">
        <v>624</v>
      </c>
      <c r="G511" s="199">
        <v>102372.9</v>
      </c>
      <c r="H511" s="199">
        <v>18573.439500000004</v>
      </c>
      <c r="I511" s="62">
        <f t="shared" si="215"/>
        <v>120946.3395</v>
      </c>
      <c r="J511" s="62">
        <f t="shared" si="216"/>
        <v>0</v>
      </c>
      <c r="K511" s="62">
        <f t="shared" si="217"/>
        <v>0</v>
      </c>
      <c r="L511" s="255">
        <f t="shared" si="218"/>
        <v>0</v>
      </c>
      <c r="M511" s="550"/>
      <c r="N511" s="550"/>
      <c r="O511" s="550" t="e">
        <f>#REF!+M511+N511</f>
        <v>#REF!</v>
      </c>
      <c r="P511" s="550"/>
      <c r="Q511" s="554"/>
      <c r="R511" s="550">
        <f t="shared" si="213"/>
        <v>0</v>
      </c>
      <c r="S511" s="550"/>
      <c r="T511" s="550"/>
      <c r="U511" s="550">
        <v>0</v>
      </c>
    </row>
    <row r="512" spans="1:21" ht="21" customHeight="1" outlineLevel="1">
      <c r="A512" s="137"/>
      <c r="B512" s="137"/>
      <c r="C512" s="138" t="s">
        <v>846</v>
      </c>
      <c r="D512" s="194">
        <v>0</v>
      </c>
      <c r="E512" s="97">
        <v>0</v>
      </c>
      <c r="F512" s="139" t="s">
        <v>624</v>
      </c>
      <c r="G512" s="199">
        <v>985945.66091644217</v>
      </c>
      <c r="H512" s="199">
        <v>53025</v>
      </c>
      <c r="I512" s="62">
        <f t="shared" si="215"/>
        <v>1038970.6609164422</v>
      </c>
      <c r="J512" s="62">
        <f t="shared" si="216"/>
        <v>0</v>
      </c>
      <c r="K512" s="62">
        <f t="shared" si="217"/>
        <v>0</v>
      </c>
      <c r="L512" s="255">
        <f t="shared" si="218"/>
        <v>0</v>
      </c>
      <c r="M512" s="550"/>
      <c r="N512" s="550"/>
      <c r="O512" s="550" t="e">
        <f>#REF!+M512+N512</f>
        <v>#REF!</v>
      </c>
      <c r="P512" s="550"/>
      <c r="Q512" s="550"/>
      <c r="R512" s="550">
        <f t="shared" si="213"/>
        <v>0</v>
      </c>
      <c r="S512" s="550"/>
      <c r="T512" s="550"/>
      <c r="U512" s="550">
        <v>0</v>
      </c>
    </row>
    <row r="513" spans="1:21" s="11" customFormat="1" ht="21" customHeight="1" outlineLevel="1">
      <c r="A513" s="192"/>
      <c r="B513" s="192"/>
      <c r="C513" s="386" t="s">
        <v>928</v>
      </c>
      <c r="D513" s="194">
        <v>703</v>
      </c>
      <c r="E513" s="97">
        <v>561</v>
      </c>
      <c r="F513" s="195" t="s">
        <v>624</v>
      </c>
      <c r="G513" s="199">
        <v>8773.9726027397246</v>
      </c>
      <c r="H513" s="199">
        <v>14594.016411764707</v>
      </c>
      <c r="I513" s="199">
        <f t="shared" si="215"/>
        <v>23367.989014504434</v>
      </c>
      <c r="J513" s="199">
        <f t="shared" si="216"/>
        <v>4922198.6301369853</v>
      </c>
      <c r="K513" s="199">
        <f t="shared" si="217"/>
        <v>8187243.2070000004</v>
      </c>
      <c r="L513" s="265">
        <f t="shared" si="218"/>
        <v>13109441.837136988</v>
      </c>
      <c r="M513" s="554"/>
      <c r="N513" s="554"/>
      <c r="O513" s="554" t="e">
        <f>#REF!+M513+N513</f>
        <v>#REF!</v>
      </c>
      <c r="P513" s="554"/>
      <c r="Q513" s="554"/>
      <c r="R513" s="554">
        <f t="shared" si="213"/>
        <v>0</v>
      </c>
      <c r="S513" s="554"/>
      <c r="T513" s="554"/>
      <c r="U513" s="554">
        <v>0</v>
      </c>
    </row>
    <row r="514" spans="1:21" ht="20.25" customHeight="1" outlineLevel="1">
      <c r="A514" s="137"/>
      <c r="B514" s="137"/>
      <c r="C514" s="138" t="s">
        <v>657</v>
      </c>
      <c r="D514" s="194">
        <v>1</v>
      </c>
      <c r="E514" s="194">
        <v>1</v>
      </c>
      <c r="F514" s="139" t="s">
        <v>619</v>
      </c>
      <c r="G514" s="199">
        <v>2774171.9120123293</v>
      </c>
      <c r="H514" s="199">
        <v>832251.57360369875</v>
      </c>
      <c r="I514" s="62">
        <f t="shared" ref="I514" si="220">SUM(G514:H514)</f>
        <v>3606423.4856160283</v>
      </c>
      <c r="J514" s="62">
        <f t="shared" si="216"/>
        <v>2774171.9120123293</v>
      </c>
      <c r="K514" s="62">
        <f t="shared" si="217"/>
        <v>832251.57360369875</v>
      </c>
      <c r="L514" s="255">
        <f t="shared" si="218"/>
        <v>3606423.4856160283</v>
      </c>
      <c r="M514" s="550"/>
      <c r="N514" s="550"/>
      <c r="O514" s="550" t="e">
        <f>#REF!+M514+N514</f>
        <v>#REF!</v>
      </c>
      <c r="P514" s="550"/>
      <c r="Q514" s="550"/>
      <c r="R514" s="550">
        <f t="shared" si="213"/>
        <v>0</v>
      </c>
      <c r="S514" s="550"/>
      <c r="T514" s="550"/>
      <c r="U514" s="550">
        <v>0</v>
      </c>
    </row>
    <row r="515" spans="1:21" outlineLevel="1">
      <c r="A515" s="137"/>
      <c r="B515" s="137"/>
      <c r="C515" s="138"/>
      <c r="D515" s="94"/>
      <c r="E515" s="94"/>
      <c r="F515" s="139"/>
      <c r="G515" s="71"/>
      <c r="H515" s="71"/>
      <c r="I515" s="71"/>
      <c r="J515" s="71"/>
      <c r="K515" s="71"/>
      <c r="L515" s="255"/>
      <c r="M515" s="550"/>
      <c r="N515" s="550"/>
      <c r="O515" s="550" t="e">
        <f>#REF!+M515+N515</f>
        <v>#REF!</v>
      </c>
      <c r="P515" s="550"/>
      <c r="Q515" s="550"/>
      <c r="R515" s="550">
        <f t="shared" si="213"/>
        <v>0</v>
      </c>
      <c r="S515" s="550"/>
      <c r="T515" s="550"/>
      <c r="U515" s="550">
        <v>0</v>
      </c>
    </row>
    <row r="516" spans="1:21" outlineLevel="1">
      <c r="A516" s="183" t="s">
        <v>271</v>
      </c>
      <c r="B516" s="183"/>
      <c r="C516" s="184" t="s">
        <v>272</v>
      </c>
      <c r="D516" s="185">
        <v>1</v>
      </c>
      <c r="E516" s="185">
        <v>1</v>
      </c>
      <c r="F516" s="186" t="s">
        <v>10</v>
      </c>
      <c r="G516" s="187"/>
      <c r="H516" s="187"/>
      <c r="I516" s="187"/>
      <c r="J516" s="187">
        <f t="shared" ref="J516:K516" si="221">SUBTOTAL(9,J517:J546)</f>
        <v>74974338.22465755</v>
      </c>
      <c r="K516" s="187">
        <f t="shared" si="221"/>
        <v>17389802.695310239</v>
      </c>
      <c r="L516" s="845">
        <f>SUBTOTAL(9,L517:L546)</f>
        <v>92364140.919967785</v>
      </c>
      <c r="M516" s="560"/>
      <c r="N516" s="560"/>
      <c r="O516" s="560" t="e">
        <f>#REF!+M516+N516</f>
        <v>#REF!</v>
      </c>
      <c r="P516" s="560"/>
      <c r="Q516" s="560"/>
      <c r="R516" s="560">
        <f t="shared" si="213"/>
        <v>0</v>
      </c>
      <c r="S516" s="560"/>
      <c r="T516" s="560"/>
      <c r="U516" s="560">
        <v>0</v>
      </c>
    </row>
    <row r="517" spans="1:21" outlineLevel="1">
      <c r="A517" s="137"/>
      <c r="B517" s="137"/>
      <c r="C517" s="147" t="s">
        <v>815</v>
      </c>
      <c r="D517" s="94"/>
      <c r="E517" s="94"/>
      <c r="F517" s="139"/>
      <c r="G517" s="71"/>
      <c r="H517" s="71"/>
      <c r="I517" s="71"/>
      <c r="J517" s="82">
        <f>SUBTOTAL(9,J518:J529)</f>
        <v>13582018.800000001</v>
      </c>
      <c r="K517" s="82">
        <f t="shared" ref="K517:L517" si="222">SUBTOTAL(9,K518:K529)</f>
        <v>4641349.6400000006</v>
      </c>
      <c r="L517" s="266">
        <f t="shared" si="222"/>
        <v>18223368.440000001</v>
      </c>
      <c r="M517" s="553"/>
      <c r="N517" s="553"/>
      <c r="O517" s="553" t="e">
        <f>#REF!+M517+N517</f>
        <v>#REF!</v>
      </c>
      <c r="P517" s="553"/>
      <c r="Q517" s="553"/>
      <c r="R517" s="553">
        <f t="shared" si="213"/>
        <v>0</v>
      </c>
      <c r="S517" s="553"/>
      <c r="T517" s="553"/>
      <c r="U517" s="553">
        <v>0</v>
      </c>
    </row>
    <row r="518" spans="1:21" s="11" customFormat="1" outlineLevel="1">
      <c r="A518" s="192"/>
      <c r="B518" s="192"/>
      <c r="C518" s="193" t="s">
        <v>696</v>
      </c>
      <c r="D518" s="194">
        <v>6</v>
      </c>
      <c r="E518" s="97">
        <v>6</v>
      </c>
      <c r="F518" s="195" t="s">
        <v>660</v>
      </c>
      <c r="G518" s="199">
        <v>46800</v>
      </c>
      <c r="H518" s="199">
        <v>54500.000000000007</v>
      </c>
      <c r="I518" s="199">
        <f t="shared" ref="I518:I522" si="223">SUM(G518:H518)</f>
        <v>101300</v>
      </c>
      <c r="J518" s="199">
        <f t="shared" ref="J518:J528" si="224">G518*E518</f>
        <v>280800</v>
      </c>
      <c r="K518" s="199">
        <f t="shared" ref="K518:K528" si="225">H518*E518</f>
        <v>327000.00000000006</v>
      </c>
      <c r="L518" s="265">
        <f t="shared" ref="L518:L528" si="226">I518*E518</f>
        <v>607800</v>
      </c>
      <c r="M518" s="554"/>
      <c r="N518" s="554"/>
      <c r="O518" s="554" t="e">
        <f>#REF!+M518+N518</f>
        <v>#REF!</v>
      </c>
      <c r="P518" s="554"/>
      <c r="Q518" s="554"/>
      <c r="R518" s="554">
        <f t="shared" si="213"/>
        <v>0</v>
      </c>
      <c r="S518" s="554"/>
      <c r="T518" s="554"/>
      <c r="U518" s="554">
        <v>0</v>
      </c>
    </row>
    <row r="519" spans="1:21" s="11" customFormat="1" outlineLevel="1">
      <c r="A519" s="192"/>
      <c r="B519" s="192"/>
      <c r="C519" s="193" t="s">
        <v>816</v>
      </c>
      <c r="D519" s="194">
        <v>0</v>
      </c>
      <c r="E519" s="194">
        <v>0</v>
      </c>
      <c r="F519" s="195" t="s">
        <v>660</v>
      </c>
      <c r="G519" s="199">
        <v>46800</v>
      </c>
      <c r="H519" s="199">
        <v>54500.000000000007</v>
      </c>
      <c r="I519" s="199">
        <f t="shared" si="223"/>
        <v>101300</v>
      </c>
      <c r="J519" s="199">
        <f t="shared" si="224"/>
        <v>0</v>
      </c>
      <c r="K519" s="199">
        <f t="shared" si="225"/>
        <v>0</v>
      </c>
      <c r="L519" s="265">
        <f t="shared" si="226"/>
        <v>0</v>
      </c>
      <c r="M519" s="554"/>
      <c r="N519" s="554"/>
      <c r="O519" s="554" t="e">
        <f>#REF!+M519+N519</f>
        <v>#REF!</v>
      </c>
      <c r="P519" s="554"/>
      <c r="Q519" s="554"/>
      <c r="R519" s="554">
        <f t="shared" si="213"/>
        <v>0</v>
      </c>
      <c r="S519" s="554"/>
      <c r="T519" s="554"/>
      <c r="U519" s="554">
        <v>0</v>
      </c>
    </row>
    <row r="520" spans="1:21" s="11" customFormat="1" outlineLevel="1">
      <c r="A520" s="192"/>
      <c r="B520" s="192"/>
      <c r="C520" s="193" t="s">
        <v>852</v>
      </c>
      <c r="D520" s="194">
        <v>32</v>
      </c>
      <c r="E520" s="194">
        <v>32</v>
      </c>
      <c r="F520" s="195" t="s">
        <v>660</v>
      </c>
      <c r="G520" s="199">
        <v>223200</v>
      </c>
      <c r="H520" s="199">
        <v>54500.000000000007</v>
      </c>
      <c r="I520" s="199">
        <f t="shared" si="223"/>
        <v>277700</v>
      </c>
      <c r="J520" s="199">
        <f t="shared" si="224"/>
        <v>7142400</v>
      </c>
      <c r="K520" s="199">
        <f t="shared" si="225"/>
        <v>1744000.0000000002</v>
      </c>
      <c r="L520" s="265">
        <f t="shared" si="226"/>
        <v>8886400</v>
      </c>
      <c r="M520" s="554"/>
      <c r="N520" s="554"/>
      <c r="O520" s="554" t="e">
        <f>#REF!+M520+N520</f>
        <v>#REF!</v>
      </c>
      <c r="P520" s="554"/>
      <c r="Q520" s="554"/>
      <c r="R520" s="554">
        <f t="shared" si="213"/>
        <v>0</v>
      </c>
      <c r="S520" s="554"/>
      <c r="T520" s="554"/>
      <c r="U520" s="554">
        <v>0</v>
      </c>
    </row>
    <row r="521" spans="1:21" s="11" customFormat="1" outlineLevel="1">
      <c r="A521" s="192"/>
      <c r="B521" s="192"/>
      <c r="C521" s="193" t="s">
        <v>700</v>
      </c>
      <c r="D521" s="194">
        <v>12</v>
      </c>
      <c r="E521" s="194">
        <v>12</v>
      </c>
      <c r="F521" s="195" t="s">
        <v>660</v>
      </c>
      <c r="G521" s="199">
        <v>124560</v>
      </c>
      <c r="H521" s="199">
        <v>54500.000000000007</v>
      </c>
      <c r="I521" s="199">
        <f t="shared" si="223"/>
        <v>179060</v>
      </c>
      <c r="J521" s="199">
        <f t="shared" si="224"/>
        <v>1494720</v>
      </c>
      <c r="K521" s="199">
        <f t="shared" si="225"/>
        <v>654000.00000000012</v>
      </c>
      <c r="L521" s="265">
        <f t="shared" si="226"/>
        <v>2148720</v>
      </c>
      <c r="M521" s="554"/>
      <c r="N521" s="554"/>
      <c r="O521" s="554" t="e">
        <f>#REF!+M521+N521</f>
        <v>#REF!</v>
      </c>
      <c r="P521" s="554"/>
      <c r="Q521" s="554"/>
      <c r="R521" s="554">
        <f t="shared" si="213"/>
        <v>0</v>
      </c>
      <c r="S521" s="554"/>
      <c r="T521" s="554"/>
      <c r="U521" s="554">
        <v>0</v>
      </c>
    </row>
    <row r="522" spans="1:21" s="11" customFormat="1" outlineLevel="1">
      <c r="A522" s="192"/>
      <c r="B522" s="192"/>
      <c r="C522" s="193" t="s">
        <v>702</v>
      </c>
      <c r="D522" s="194">
        <v>0</v>
      </c>
      <c r="E522" s="194">
        <v>0</v>
      </c>
      <c r="F522" s="195" t="s">
        <v>660</v>
      </c>
      <c r="G522" s="199">
        <v>249120</v>
      </c>
      <c r="H522" s="199">
        <v>54500.000000000007</v>
      </c>
      <c r="I522" s="199">
        <f t="shared" si="223"/>
        <v>303620</v>
      </c>
      <c r="J522" s="199">
        <f t="shared" si="224"/>
        <v>0</v>
      </c>
      <c r="K522" s="199">
        <f t="shared" si="225"/>
        <v>0</v>
      </c>
      <c r="L522" s="265">
        <f t="shared" si="226"/>
        <v>0</v>
      </c>
      <c r="M522" s="554"/>
      <c r="N522" s="554"/>
      <c r="O522" s="554" t="e">
        <f>#REF!+M522+N522</f>
        <v>#REF!</v>
      </c>
      <c r="P522" s="554"/>
      <c r="Q522" s="554"/>
      <c r="R522" s="554">
        <f t="shared" si="213"/>
        <v>0</v>
      </c>
      <c r="S522" s="554"/>
      <c r="T522" s="554"/>
      <c r="U522" s="554">
        <v>0</v>
      </c>
    </row>
    <row r="523" spans="1:21" s="11" customFormat="1" outlineLevel="1">
      <c r="A523" s="192"/>
      <c r="B523" s="192"/>
      <c r="C523" s="400" t="s">
        <v>853</v>
      </c>
      <c r="D523" s="194">
        <v>4</v>
      </c>
      <c r="E523" s="194">
        <v>4</v>
      </c>
      <c r="F523" s="195" t="s">
        <v>660</v>
      </c>
      <c r="G523" s="199">
        <v>150480</v>
      </c>
      <c r="H523" s="199">
        <v>54500.000000000007</v>
      </c>
      <c r="I523" s="199">
        <f t="shared" ref="I523:I525" si="227">SUM(G523:H523)</f>
        <v>204980</v>
      </c>
      <c r="J523" s="199">
        <f t="shared" si="224"/>
        <v>601920</v>
      </c>
      <c r="K523" s="199">
        <f t="shared" si="225"/>
        <v>218000.00000000003</v>
      </c>
      <c r="L523" s="265">
        <f t="shared" si="226"/>
        <v>819920</v>
      </c>
      <c r="M523" s="554"/>
      <c r="N523" s="554"/>
      <c r="O523" s="554" t="e">
        <f>#REF!+M523+N523</f>
        <v>#REF!</v>
      </c>
      <c r="P523" s="554"/>
      <c r="Q523" s="554"/>
      <c r="R523" s="554">
        <f t="shared" si="213"/>
        <v>0</v>
      </c>
      <c r="S523" s="554"/>
      <c r="T523" s="554"/>
      <c r="U523" s="554">
        <v>0</v>
      </c>
    </row>
    <row r="524" spans="1:21" s="11" customFormat="1" outlineLevel="1">
      <c r="A524" s="192"/>
      <c r="B524" s="192"/>
      <c r="C524" s="400" t="s">
        <v>848</v>
      </c>
      <c r="D524" s="194">
        <v>0</v>
      </c>
      <c r="E524" s="194">
        <v>0</v>
      </c>
      <c r="F524" s="195" t="s">
        <v>660</v>
      </c>
      <c r="G524" s="199">
        <v>150480</v>
      </c>
      <c r="H524" s="199">
        <v>54500.000000000007</v>
      </c>
      <c r="I524" s="199">
        <f t="shared" si="227"/>
        <v>204980</v>
      </c>
      <c r="J524" s="199">
        <f t="shared" si="224"/>
        <v>0</v>
      </c>
      <c r="K524" s="199">
        <f t="shared" si="225"/>
        <v>0</v>
      </c>
      <c r="L524" s="265">
        <f t="shared" si="226"/>
        <v>0</v>
      </c>
      <c r="M524" s="554"/>
      <c r="N524" s="554"/>
      <c r="O524" s="554" t="e">
        <f>#REF!+M524+N524</f>
        <v>#REF!</v>
      </c>
      <c r="P524" s="554"/>
      <c r="Q524" s="554"/>
      <c r="R524" s="554">
        <f t="shared" si="213"/>
        <v>0</v>
      </c>
      <c r="S524" s="554"/>
      <c r="T524" s="554"/>
      <c r="U524" s="554">
        <v>0</v>
      </c>
    </row>
    <row r="525" spans="1:21" s="11" customFormat="1" outlineLevel="1">
      <c r="A525" s="192"/>
      <c r="B525" s="192"/>
      <c r="C525" s="193" t="s">
        <v>703</v>
      </c>
      <c r="D525" s="194">
        <v>28</v>
      </c>
      <c r="E525" s="194">
        <v>28</v>
      </c>
      <c r="F525" s="195" t="s">
        <v>660</v>
      </c>
      <c r="G525" s="199">
        <v>124560</v>
      </c>
      <c r="H525" s="199">
        <v>54500.000000000007</v>
      </c>
      <c r="I525" s="199">
        <f t="shared" si="227"/>
        <v>179060</v>
      </c>
      <c r="J525" s="199">
        <f t="shared" si="224"/>
        <v>3487680</v>
      </c>
      <c r="K525" s="199">
        <f t="shared" si="225"/>
        <v>1526000.0000000002</v>
      </c>
      <c r="L525" s="265">
        <f t="shared" si="226"/>
        <v>5013680</v>
      </c>
      <c r="M525" s="554"/>
      <c r="N525" s="554"/>
      <c r="O525" s="554" t="e">
        <f>#REF!+M525+N525</f>
        <v>#REF!</v>
      </c>
      <c r="P525" s="554"/>
      <c r="Q525" s="554"/>
      <c r="R525" s="554">
        <f t="shared" si="213"/>
        <v>0</v>
      </c>
      <c r="S525" s="554"/>
      <c r="T525" s="554"/>
      <c r="U525" s="554">
        <v>0</v>
      </c>
    </row>
    <row r="526" spans="1:21" s="11" customFormat="1" outlineLevel="1">
      <c r="A526" s="192"/>
      <c r="B526" s="192"/>
      <c r="C526" s="193" t="s">
        <v>704</v>
      </c>
      <c r="D526" s="194">
        <v>0</v>
      </c>
      <c r="E526" s="194">
        <v>0</v>
      </c>
      <c r="F526" s="195" t="s">
        <v>660</v>
      </c>
      <c r="G526" s="199">
        <v>0</v>
      </c>
      <c r="H526" s="199">
        <v>381500</v>
      </c>
      <c r="I526" s="199">
        <f t="shared" ref="I526:I528" si="228">SUM(G526:H526)</f>
        <v>381500</v>
      </c>
      <c r="J526" s="199">
        <f t="shared" si="224"/>
        <v>0</v>
      </c>
      <c r="K526" s="199">
        <f t="shared" si="225"/>
        <v>0</v>
      </c>
      <c r="L526" s="265">
        <f t="shared" si="226"/>
        <v>0</v>
      </c>
      <c r="M526" s="554"/>
      <c r="N526" s="554"/>
      <c r="O526" s="554" t="e">
        <f>#REF!+M526+N526</f>
        <v>#REF!</v>
      </c>
      <c r="P526" s="554"/>
      <c r="Q526" s="554"/>
      <c r="R526" s="554">
        <f t="shared" si="213"/>
        <v>0</v>
      </c>
      <c r="S526" s="554"/>
      <c r="T526" s="554"/>
      <c r="U526" s="554">
        <v>0</v>
      </c>
    </row>
    <row r="527" spans="1:21" s="11" customFormat="1" outlineLevel="1">
      <c r="A527" s="192"/>
      <c r="B527" s="192"/>
      <c r="C527" s="193" t="s">
        <v>705</v>
      </c>
      <c r="D527" s="194">
        <v>0</v>
      </c>
      <c r="E527" s="194">
        <v>0</v>
      </c>
      <c r="F527" s="195" t="s">
        <v>660</v>
      </c>
      <c r="G527" s="199">
        <v>0</v>
      </c>
      <c r="H527" s="199">
        <v>381500</v>
      </c>
      <c r="I527" s="199">
        <f t="shared" si="228"/>
        <v>381500</v>
      </c>
      <c r="J527" s="199">
        <f t="shared" si="224"/>
        <v>0</v>
      </c>
      <c r="K527" s="199">
        <f t="shared" si="225"/>
        <v>0</v>
      </c>
      <c r="L527" s="265">
        <f t="shared" si="226"/>
        <v>0</v>
      </c>
      <c r="M527" s="554"/>
      <c r="N527" s="554"/>
      <c r="O527" s="554" t="e">
        <f>#REF!+M527+N527</f>
        <v>#REF!</v>
      </c>
      <c r="P527" s="554"/>
      <c r="Q527" s="554"/>
      <c r="R527" s="554">
        <f t="shared" si="213"/>
        <v>0</v>
      </c>
      <c r="S527" s="554"/>
      <c r="T527" s="554"/>
      <c r="U527" s="554">
        <v>0</v>
      </c>
    </row>
    <row r="528" spans="1:21" s="11" customFormat="1" outlineLevel="1">
      <c r="A528" s="192"/>
      <c r="B528" s="192"/>
      <c r="C528" s="193" t="s">
        <v>657</v>
      </c>
      <c r="D528" s="194">
        <v>1</v>
      </c>
      <c r="E528" s="194">
        <v>1</v>
      </c>
      <c r="F528" s="195" t="s">
        <v>619</v>
      </c>
      <c r="G528" s="199">
        <v>574498.79999999993</v>
      </c>
      <c r="H528" s="199">
        <v>172349.63999999998</v>
      </c>
      <c r="I528" s="199">
        <f t="shared" si="228"/>
        <v>746848.44</v>
      </c>
      <c r="J528" s="199">
        <f t="shared" si="224"/>
        <v>574498.79999999993</v>
      </c>
      <c r="K528" s="199">
        <f t="shared" si="225"/>
        <v>172349.63999999998</v>
      </c>
      <c r="L528" s="265">
        <f t="shared" si="226"/>
        <v>746848.44</v>
      </c>
      <c r="M528" s="554"/>
      <c r="N528" s="554"/>
      <c r="O528" s="554" t="e">
        <f>#REF!+M528+N528</f>
        <v>#REF!</v>
      </c>
      <c r="P528" s="554"/>
      <c r="Q528" s="554"/>
      <c r="R528" s="554">
        <f t="shared" si="213"/>
        <v>0</v>
      </c>
      <c r="S528" s="554"/>
      <c r="T528" s="554"/>
      <c r="U528" s="554">
        <v>0</v>
      </c>
    </row>
    <row r="529" spans="1:21" s="11" customFormat="1" outlineLevel="1">
      <c r="A529" s="192"/>
      <c r="B529" s="192"/>
      <c r="C529" s="193"/>
      <c r="D529" s="194">
        <v>0</v>
      </c>
      <c r="E529" s="194">
        <v>0</v>
      </c>
      <c r="F529" s="195"/>
      <c r="G529" s="199"/>
      <c r="H529" s="199"/>
      <c r="I529" s="199"/>
      <c r="J529" s="199"/>
      <c r="K529" s="199"/>
      <c r="L529" s="265"/>
      <c r="M529" s="554"/>
      <c r="N529" s="554"/>
      <c r="O529" s="554" t="e">
        <f>#REF!+M529+N529</f>
        <v>#REF!</v>
      </c>
      <c r="P529" s="554"/>
      <c r="Q529" s="554"/>
      <c r="R529" s="554">
        <f t="shared" si="213"/>
        <v>0</v>
      </c>
      <c r="S529" s="554"/>
      <c r="T529" s="554"/>
      <c r="U529" s="554">
        <v>0</v>
      </c>
    </row>
    <row r="530" spans="1:21" s="11" customFormat="1" outlineLevel="1">
      <c r="A530" s="192"/>
      <c r="B530" s="192"/>
      <c r="C530" s="189" t="s">
        <v>706</v>
      </c>
      <c r="D530" s="194">
        <v>0</v>
      </c>
      <c r="E530" s="194">
        <v>0</v>
      </c>
      <c r="F530" s="195"/>
      <c r="G530" s="199"/>
      <c r="H530" s="199"/>
      <c r="I530" s="199"/>
      <c r="J530" s="174">
        <f>SUBTOTAL(9,J531:J537)</f>
        <v>40385700</v>
      </c>
      <c r="K530" s="174">
        <f t="shared" ref="K530:L530" si="229">SUBTOTAL(9,K531:K537)</f>
        <v>2790000.0000000005</v>
      </c>
      <c r="L530" s="843">
        <f t="shared" si="229"/>
        <v>43175700</v>
      </c>
      <c r="M530" s="558"/>
      <c r="N530" s="558"/>
      <c r="O530" s="558" t="e">
        <f>#REF!+M530+N530</f>
        <v>#REF!</v>
      </c>
      <c r="P530" s="558"/>
      <c r="Q530" s="558"/>
      <c r="R530" s="558">
        <f t="shared" si="213"/>
        <v>0</v>
      </c>
      <c r="S530" s="558"/>
      <c r="T530" s="558"/>
      <c r="U530" s="558">
        <v>0</v>
      </c>
    </row>
    <row r="531" spans="1:21" s="11" customFormat="1" outlineLevel="1">
      <c r="A531" s="192"/>
      <c r="B531" s="192"/>
      <c r="C531" s="193" t="s">
        <v>837</v>
      </c>
      <c r="D531" s="194">
        <v>0</v>
      </c>
      <c r="E531" s="194">
        <v>0</v>
      </c>
      <c r="F531" s="195" t="s">
        <v>660</v>
      </c>
      <c r="G531" s="199">
        <v>3339600.0000000005</v>
      </c>
      <c r="H531" s="199">
        <v>56000.000000000007</v>
      </c>
      <c r="I531" s="199">
        <f t="shared" ref="I531:I536" si="230">SUM(G531:H531)</f>
        <v>3395600.0000000005</v>
      </c>
      <c r="J531" s="199">
        <f t="shared" ref="J531:J536" si="231">G531*E531</f>
        <v>0</v>
      </c>
      <c r="K531" s="199">
        <f t="shared" ref="K531:K536" si="232">H531*E531</f>
        <v>0</v>
      </c>
      <c r="L531" s="265">
        <f t="shared" ref="L531:L536" si="233">I531*E531</f>
        <v>0</v>
      </c>
      <c r="M531" s="554"/>
      <c r="N531" s="554"/>
      <c r="O531" s="554" t="e">
        <f>#REF!+M531+N531</f>
        <v>#REF!</v>
      </c>
      <c r="P531" s="554"/>
      <c r="Q531" s="554"/>
      <c r="R531" s="554">
        <f t="shared" si="213"/>
        <v>0</v>
      </c>
      <c r="S531" s="554"/>
      <c r="T531" s="554"/>
      <c r="U531" s="554">
        <v>0</v>
      </c>
    </row>
    <row r="532" spans="1:21" s="11" customFormat="1" outlineLevel="1">
      <c r="A532" s="192"/>
      <c r="B532" s="192"/>
      <c r="C532" s="193" t="s">
        <v>849</v>
      </c>
      <c r="D532" s="97">
        <v>0</v>
      </c>
      <c r="E532" s="97">
        <v>0</v>
      </c>
      <c r="F532" s="195" t="s">
        <v>660</v>
      </c>
      <c r="G532" s="199">
        <v>1346400</v>
      </c>
      <c r="H532" s="199">
        <v>56000.000000000007</v>
      </c>
      <c r="I532" s="199">
        <f t="shared" ref="I532" si="234">SUM(G532:H532)</f>
        <v>1402400</v>
      </c>
      <c r="J532" s="199">
        <f t="shared" si="231"/>
        <v>0</v>
      </c>
      <c r="K532" s="199">
        <f t="shared" si="232"/>
        <v>0</v>
      </c>
      <c r="L532" s="265">
        <f t="shared" si="233"/>
        <v>0</v>
      </c>
      <c r="M532" s="554"/>
      <c r="N532" s="554"/>
      <c r="O532" s="554" t="e">
        <f>#REF!+M532+N532</f>
        <v>#REF!</v>
      </c>
      <c r="P532" s="554"/>
      <c r="Q532" s="554"/>
      <c r="R532" s="554">
        <f t="shared" si="213"/>
        <v>0</v>
      </c>
      <c r="S532" s="554"/>
      <c r="T532" s="554"/>
      <c r="U532" s="554">
        <v>0</v>
      </c>
    </row>
    <row r="533" spans="1:21" s="11" customFormat="1" outlineLevel="1">
      <c r="A533" s="192"/>
      <c r="B533" s="192"/>
      <c r="C533" s="193" t="s">
        <v>854</v>
      </c>
      <c r="D533" s="97">
        <v>6</v>
      </c>
      <c r="E533" s="97">
        <v>6</v>
      </c>
      <c r="F533" s="195" t="s">
        <v>660</v>
      </c>
      <c r="G533" s="62">
        <v>1607100.0000000002</v>
      </c>
      <c r="H533" s="62">
        <v>56000.000000000007</v>
      </c>
      <c r="I533" s="62">
        <f t="shared" si="230"/>
        <v>1663100.0000000002</v>
      </c>
      <c r="J533" s="199">
        <f t="shared" si="231"/>
        <v>9642600.0000000019</v>
      </c>
      <c r="K533" s="199">
        <f t="shared" si="232"/>
        <v>336000.00000000006</v>
      </c>
      <c r="L533" s="265">
        <f t="shared" si="233"/>
        <v>9978600.0000000019</v>
      </c>
      <c r="M533" s="554"/>
      <c r="N533" s="554"/>
      <c r="O533" s="554" t="e">
        <f>#REF!+M533+N533</f>
        <v>#REF!</v>
      </c>
      <c r="P533" s="554"/>
      <c r="Q533" s="554"/>
      <c r="R533" s="554">
        <f t="shared" si="213"/>
        <v>0</v>
      </c>
      <c r="S533" s="554"/>
      <c r="T533" s="554"/>
      <c r="U533" s="554">
        <v>0</v>
      </c>
    </row>
    <row r="534" spans="1:21" s="11" customFormat="1" outlineLevel="1">
      <c r="A534" s="192"/>
      <c r="B534" s="192"/>
      <c r="C534" s="193" t="s">
        <v>711</v>
      </c>
      <c r="D534" s="97">
        <v>28</v>
      </c>
      <c r="E534" s="97">
        <v>28</v>
      </c>
      <c r="F534" s="195" t="s">
        <v>660</v>
      </c>
      <c r="G534" s="62">
        <v>585200</v>
      </c>
      <c r="H534" s="62">
        <v>56000.000000000007</v>
      </c>
      <c r="I534" s="62">
        <f t="shared" si="230"/>
        <v>641200</v>
      </c>
      <c r="J534" s="199">
        <f t="shared" si="231"/>
        <v>16385600</v>
      </c>
      <c r="K534" s="199">
        <f t="shared" si="232"/>
        <v>1568000.0000000002</v>
      </c>
      <c r="L534" s="265">
        <f t="shared" si="233"/>
        <v>17953600</v>
      </c>
      <c r="M534" s="554"/>
      <c r="N534" s="554"/>
      <c r="O534" s="554" t="e">
        <f>#REF!+M534+N534</f>
        <v>#REF!</v>
      </c>
      <c r="P534" s="554"/>
      <c r="Q534" s="554"/>
      <c r="R534" s="554">
        <f t="shared" si="213"/>
        <v>0</v>
      </c>
      <c r="S534" s="554"/>
      <c r="T534" s="554"/>
      <c r="U534" s="554">
        <v>0</v>
      </c>
    </row>
    <row r="535" spans="1:21" outlineLevel="1">
      <c r="A535" s="137"/>
      <c r="B535" s="137"/>
      <c r="C535" s="138" t="s">
        <v>851</v>
      </c>
      <c r="D535" s="97">
        <v>16</v>
      </c>
      <c r="E535" s="97">
        <v>11</v>
      </c>
      <c r="F535" s="139" t="s">
        <v>660</v>
      </c>
      <c r="G535" s="62">
        <v>1182500</v>
      </c>
      <c r="H535" s="62">
        <v>56000.000000000007</v>
      </c>
      <c r="I535" s="62">
        <f t="shared" si="230"/>
        <v>1238500</v>
      </c>
      <c r="J535" s="71">
        <f t="shared" si="231"/>
        <v>13007500</v>
      </c>
      <c r="K535" s="71">
        <f t="shared" si="232"/>
        <v>616000.00000000012</v>
      </c>
      <c r="L535" s="257">
        <f t="shared" si="233"/>
        <v>13623500</v>
      </c>
      <c r="M535" s="552"/>
      <c r="N535" s="552"/>
      <c r="O535" s="552" t="e">
        <f>#REF!+M535+N535</f>
        <v>#REF!</v>
      </c>
      <c r="P535" s="552"/>
      <c r="Q535" s="552"/>
      <c r="R535" s="552">
        <f t="shared" si="213"/>
        <v>0</v>
      </c>
      <c r="S535" s="552"/>
      <c r="T535" s="552"/>
      <c r="U535" s="552">
        <v>0</v>
      </c>
    </row>
    <row r="536" spans="1:21" outlineLevel="1">
      <c r="A536" s="137"/>
      <c r="B536" s="137"/>
      <c r="C536" s="400" t="s">
        <v>657</v>
      </c>
      <c r="D536" s="97">
        <v>0</v>
      </c>
      <c r="E536" s="97">
        <v>1</v>
      </c>
      <c r="F536" s="139" t="s">
        <v>619</v>
      </c>
      <c r="G536" s="62">
        <v>1350000</v>
      </c>
      <c r="H536" s="62">
        <v>270000</v>
      </c>
      <c r="I536" s="62">
        <f t="shared" si="230"/>
        <v>1620000</v>
      </c>
      <c r="J536" s="71">
        <f t="shared" si="231"/>
        <v>1350000</v>
      </c>
      <c r="K536" s="71">
        <f t="shared" si="232"/>
        <v>270000</v>
      </c>
      <c r="L536" s="257">
        <f t="shared" si="233"/>
        <v>1620000</v>
      </c>
      <c r="M536" s="552"/>
      <c r="N536" s="552"/>
      <c r="O536" s="552" t="e">
        <f>#REF!+M536+N536</f>
        <v>#REF!</v>
      </c>
      <c r="P536" s="552"/>
      <c r="Q536" s="552"/>
      <c r="R536" s="552">
        <f t="shared" si="213"/>
        <v>0</v>
      </c>
      <c r="S536" s="552"/>
      <c r="T536" s="552"/>
      <c r="U536" s="552">
        <v>0</v>
      </c>
    </row>
    <row r="537" spans="1:21" outlineLevel="1">
      <c r="A537" s="137"/>
      <c r="B537" s="137"/>
      <c r="C537" s="138"/>
      <c r="D537" s="97">
        <v>0</v>
      </c>
      <c r="E537" s="97">
        <v>0</v>
      </c>
      <c r="F537" s="139"/>
      <c r="G537" s="62"/>
      <c r="H537" s="62"/>
      <c r="I537" s="62"/>
      <c r="J537" s="71"/>
      <c r="K537" s="71"/>
      <c r="L537" s="257"/>
      <c r="M537" s="552"/>
      <c r="N537" s="552"/>
      <c r="O537" s="552" t="e">
        <f>#REF!+M537+N537</f>
        <v>#REF!</v>
      </c>
      <c r="P537" s="552"/>
      <c r="Q537" s="552"/>
      <c r="R537" s="552">
        <f t="shared" si="213"/>
        <v>0</v>
      </c>
      <c r="S537" s="552"/>
      <c r="T537" s="552"/>
      <c r="U537" s="552">
        <v>0</v>
      </c>
    </row>
    <row r="538" spans="1:21" s="153" customFormat="1" outlineLevel="1">
      <c r="A538" s="146"/>
      <c r="B538" s="146"/>
      <c r="C538" s="147" t="s">
        <v>841</v>
      </c>
      <c r="D538" s="99">
        <v>0</v>
      </c>
      <c r="E538" s="99">
        <v>0</v>
      </c>
      <c r="F538" s="148"/>
      <c r="G538" s="82"/>
      <c r="H538" s="82"/>
      <c r="I538" s="82"/>
      <c r="J538" s="82">
        <f>SUBTOTAL(9,J539:J546)</f>
        <v>21006619.424657531</v>
      </c>
      <c r="K538" s="82">
        <f t="shared" ref="K538:L538" si="235">SUBTOTAL(9,K539:K546)</f>
        <v>9958453.0553102363</v>
      </c>
      <c r="L538" s="266">
        <f t="shared" si="235"/>
        <v>30965072.479967769</v>
      </c>
      <c r="M538" s="553"/>
      <c r="N538" s="553"/>
      <c r="O538" s="553" t="e">
        <f>#REF!+M538+N538</f>
        <v>#REF!</v>
      </c>
      <c r="P538" s="553"/>
      <c r="Q538" s="553"/>
      <c r="R538" s="553">
        <f t="shared" si="213"/>
        <v>0</v>
      </c>
      <c r="S538" s="553"/>
      <c r="T538" s="553"/>
      <c r="U538" s="553">
        <v>0</v>
      </c>
    </row>
    <row r="539" spans="1:21" outlineLevel="1">
      <c r="A539" s="137"/>
      <c r="B539" s="137"/>
      <c r="C539" s="138" t="s">
        <v>812</v>
      </c>
      <c r="D539" s="97">
        <v>478</v>
      </c>
      <c r="E539" s="97">
        <v>450</v>
      </c>
      <c r="F539" s="139" t="s">
        <v>624</v>
      </c>
      <c r="G539" s="62">
        <v>22980.09</v>
      </c>
      <c r="H539" s="62">
        <v>5743.9305000000022</v>
      </c>
      <c r="I539" s="62">
        <f t="shared" ref="I539:I544" si="236">SUM(G539:H539)</f>
        <v>28724.020500000002</v>
      </c>
      <c r="J539" s="71">
        <f t="shared" ref="J539:J545" si="237">G539*E539</f>
        <v>10341040.5</v>
      </c>
      <c r="K539" s="71">
        <f t="shared" ref="K539:K545" si="238">H539*E539</f>
        <v>2584768.725000001</v>
      </c>
      <c r="L539" s="257">
        <f t="shared" ref="L539:L545" si="239">I539*E539</f>
        <v>12925809.225000001</v>
      </c>
      <c r="M539" s="552"/>
      <c r="N539" s="552"/>
      <c r="O539" s="552" t="e">
        <f>#REF!+M539+N539</f>
        <v>#REF!</v>
      </c>
      <c r="P539" s="552">
        <v>0.36</v>
      </c>
      <c r="Q539" s="554"/>
      <c r="R539" s="554">
        <f t="shared" si="213"/>
        <v>0.36</v>
      </c>
      <c r="S539" s="552"/>
      <c r="T539" s="552"/>
      <c r="U539" s="552">
        <v>0</v>
      </c>
    </row>
    <row r="540" spans="1:21" outlineLevel="1">
      <c r="A540" s="137"/>
      <c r="B540" s="137"/>
      <c r="C540" s="138" t="s">
        <v>842</v>
      </c>
      <c r="D540" s="97">
        <v>217</v>
      </c>
      <c r="E540" s="97">
        <v>190</v>
      </c>
      <c r="F540" s="139" t="s">
        <v>624</v>
      </c>
      <c r="G540" s="62">
        <v>32518.739999999998</v>
      </c>
      <c r="H540" s="62">
        <v>7485.6650000000009</v>
      </c>
      <c r="I540" s="62">
        <f t="shared" si="236"/>
        <v>40004.404999999999</v>
      </c>
      <c r="J540" s="71">
        <f t="shared" si="237"/>
        <v>6178560.5999999996</v>
      </c>
      <c r="K540" s="71">
        <f t="shared" si="238"/>
        <v>1422276.35</v>
      </c>
      <c r="L540" s="257">
        <f t="shared" si="239"/>
        <v>7600836.9500000002</v>
      </c>
      <c r="M540" s="552"/>
      <c r="N540" s="552"/>
      <c r="O540" s="552" t="e">
        <f>#REF!+M540+N540</f>
        <v>#REF!</v>
      </c>
      <c r="P540" s="552">
        <v>0.36</v>
      </c>
      <c r="Q540" s="554"/>
      <c r="R540" s="554">
        <f t="shared" si="213"/>
        <v>0.36</v>
      </c>
      <c r="S540" s="552"/>
      <c r="T540" s="552"/>
      <c r="U540" s="552">
        <v>0</v>
      </c>
    </row>
    <row r="541" spans="1:21" outlineLevel="1">
      <c r="A541" s="137"/>
      <c r="B541" s="137"/>
      <c r="C541" s="138" t="s">
        <v>844</v>
      </c>
      <c r="D541" s="97">
        <v>0</v>
      </c>
      <c r="E541" s="97">
        <v>0</v>
      </c>
      <c r="F541" s="139" t="s">
        <v>624</v>
      </c>
      <c r="G541" s="62">
        <v>72299.399999999994</v>
      </c>
      <c r="H541" s="62">
        <v>17189.865000000002</v>
      </c>
      <c r="I541" s="62">
        <f t="shared" si="236"/>
        <v>89489.264999999999</v>
      </c>
      <c r="J541" s="71">
        <f t="shared" si="237"/>
        <v>0</v>
      </c>
      <c r="K541" s="71">
        <f t="shared" si="238"/>
        <v>0</v>
      </c>
      <c r="L541" s="257">
        <f t="shared" si="239"/>
        <v>0</v>
      </c>
      <c r="M541" s="552"/>
      <c r="N541" s="552"/>
      <c r="O541" s="552" t="e">
        <f>#REF!+M541+N541</f>
        <v>#REF!</v>
      </c>
      <c r="P541" s="552"/>
      <c r="Q541" s="554"/>
      <c r="R541" s="552">
        <f t="shared" si="213"/>
        <v>0</v>
      </c>
      <c r="S541" s="552"/>
      <c r="T541" s="552"/>
      <c r="U541" s="552">
        <v>0</v>
      </c>
    </row>
    <row r="542" spans="1:21" outlineLevel="1">
      <c r="A542" s="137"/>
      <c r="B542" s="137"/>
      <c r="C542" s="138" t="s">
        <v>845</v>
      </c>
      <c r="D542" s="97">
        <v>0</v>
      </c>
      <c r="E542" s="97">
        <v>0</v>
      </c>
      <c r="F542" s="139" t="s">
        <v>624</v>
      </c>
      <c r="G542" s="62">
        <v>102372.9</v>
      </c>
      <c r="H542" s="62">
        <v>18573.439500000004</v>
      </c>
      <c r="I542" s="62">
        <f t="shared" si="236"/>
        <v>120946.3395</v>
      </c>
      <c r="J542" s="71">
        <f t="shared" si="237"/>
        <v>0</v>
      </c>
      <c r="K542" s="71">
        <f t="shared" si="238"/>
        <v>0</v>
      </c>
      <c r="L542" s="257">
        <f t="shared" si="239"/>
        <v>0</v>
      </c>
      <c r="M542" s="552"/>
      <c r="N542" s="552"/>
      <c r="O542" s="552" t="e">
        <f>#REF!+M542+N542</f>
        <v>#REF!</v>
      </c>
      <c r="P542" s="552"/>
      <c r="Q542" s="554"/>
      <c r="R542" s="552">
        <f t="shared" si="213"/>
        <v>0</v>
      </c>
      <c r="S542" s="552"/>
      <c r="T542" s="552"/>
      <c r="U542" s="552">
        <v>0</v>
      </c>
    </row>
    <row r="543" spans="1:21" ht="21" customHeight="1" outlineLevel="1">
      <c r="A543" s="137"/>
      <c r="B543" s="137"/>
      <c r="C543" s="138" t="s">
        <v>846</v>
      </c>
      <c r="D543" s="97">
        <v>0</v>
      </c>
      <c r="E543" s="97">
        <v>0</v>
      </c>
      <c r="F543" s="139" t="s">
        <v>624</v>
      </c>
      <c r="G543" s="199">
        <v>985945.66091644217</v>
      </c>
      <c r="H543" s="199">
        <v>53025</v>
      </c>
      <c r="I543" s="71">
        <f t="shared" si="236"/>
        <v>1038970.6609164422</v>
      </c>
      <c r="J543" s="71">
        <f t="shared" si="237"/>
        <v>0</v>
      </c>
      <c r="K543" s="71">
        <f t="shared" si="238"/>
        <v>0</v>
      </c>
      <c r="L543" s="257">
        <f t="shared" si="239"/>
        <v>0</v>
      </c>
      <c r="M543" s="552"/>
      <c r="N543" s="552"/>
      <c r="O543" s="552" t="e">
        <f>#REF!+M543+N543</f>
        <v>#REF!</v>
      </c>
      <c r="P543" s="552"/>
      <c r="Q543" s="552"/>
      <c r="R543" s="552">
        <f t="shared" si="213"/>
        <v>0</v>
      </c>
      <c r="S543" s="552"/>
      <c r="T543" s="552"/>
      <c r="U543" s="552">
        <v>0</v>
      </c>
    </row>
    <row r="544" spans="1:21" s="11" customFormat="1" ht="21" customHeight="1" outlineLevel="1">
      <c r="A544" s="192"/>
      <c r="B544" s="192"/>
      <c r="C544" s="386" t="s">
        <v>928</v>
      </c>
      <c r="D544" s="97">
        <v>384</v>
      </c>
      <c r="E544" s="97">
        <v>385.00000000000006</v>
      </c>
      <c r="F544" s="195" t="s">
        <v>624</v>
      </c>
      <c r="G544" s="199">
        <v>8773.9726027397246</v>
      </c>
      <c r="H544" s="199">
        <v>14594.016411764707</v>
      </c>
      <c r="I544" s="199">
        <f t="shared" si="236"/>
        <v>23367.989014504434</v>
      </c>
      <c r="J544" s="199">
        <f t="shared" si="237"/>
        <v>3377979.4520547944</v>
      </c>
      <c r="K544" s="199">
        <f t="shared" si="238"/>
        <v>5618696.3185294131</v>
      </c>
      <c r="L544" s="265">
        <f t="shared" si="239"/>
        <v>8996675.7705842089</v>
      </c>
      <c r="M544" s="554"/>
      <c r="N544" s="554"/>
      <c r="O544" s="554" t="e">
        <f>#REF!+M544+N544</f>
        <v>#REF!</v>
      </c>
      <c r="P544" s="554"/>
      <c r="Q544" s="554"/>
      <c r="R544" s="554">
        <f t="shared" si="213"/>
        <v>0</v>
      </c>
      <c r="S544" s="554"/>
      <c r="T544" s="554"/>
      <c r="U544" s="554">
        <v>0</v>
      </c>
    </row>
    <row r="545" spans="1:21" ht="20.25" customHeight="1" outlineLevel="1">
      <c r="A545" s="137"/>
      <c r="B545" s="137"/>
      <c r="C545" s="138" t="s">
        <v>657</v>
      </c>
      <c r="D545" s="97">
        <v>1</v>
      </c>
      <c r="E545" s="97">
        <v>1</v>
      </c>
      <c r="F545" s="139" t="s">
        <v>619</v>
      </c>
      <c r="G545" s="199">
        <v>1109038.8726027398</v>
      </c>
      <c r="H545" s="199">
        <v>332711.66178082192</v>
      </c>
      <c r="I545" s="62">
        <f t="shared" ref="I545" si="240">SUM(G545:H545)</f>
        <v>1441750.5343835617</v>
      </c>
      <c r="J545" s="62">
        <f t="shared" si="237"/>
        <v>1109038.8726027398</v>
      </c>
      <c r="K545" s="62">
        <f t="shared" si="238"/>
        <v>332711.66178082192</v>
      </c>
      <c r="L545" s="255">
        <f t="shared" si="239"/>
        <v>1441750.5343835617</v>
      </c>
      <c r="M545" s="550"/>
      <c r="N545" s="550"/>
      <c r="O545" s="550" t="e">
        <f>#REF!+M545+N545</f>
        <v>#REF!</v>
      </c>
      <c r="P545" s="550"/>
      <c r="Q545" s="550"/>
      <c r="R545" s="550">
        <f t="shared" si="213"/>
        <v>0</v>
      </c>
      <c r="S545" s="550"/>
      <c r="T545" s="550"/>
      <c r="U545" s="550">
        <v>0</v>
      </c>
    </row>
    <row r="546" spans="1:21" outlineLevel="1">
      <c r="A546" s="137"/>
      <c r="B546" s="137"/>
      <c r="C546" s="138"/>
      <c r="D546" s="94"/>
      <c r="E546" s="94"/>
      <c r="F546" s="139"/>
      <c r="G546" s="71"/>
      <c r="H546" s="71"/>
      <c r="I546" s="71"/>
      <c r="J546" s="71"/>
      <c r="K546" s="71"/>
      <c r="L546" s="255"/>
      <c r="M546" s="550"/>
      <c r="N546" s="550"/>
      <c r="O546" s="550" t="e">
        <f>#REF!+M546+N546</f>
        <v>#REF!</v>
      </c>
      <c r="P546" s="550"/>
      <c r="Q546" s="550"/>
      <c r="R546" s="550">
        <f t="shared" si="213"/>
        <v>0</v>
      </c>
      <c r="S546" s="550"/>
      <c r="T546" s="550"/>
      <c r="U546" s="550">
        <v>0</v>
      </c>
    </row>
    <row r="547" spans="1:21" ht="13.5" customHeight="1" outlineLevel="1">
      <c r="A547" s="183" t="s">
        <v>273</v>
      </c>
      <c r="B547" s="183"/>
      <c r="C547" s="184" t="s">
        <v>274</v>
      </c>
      <c r="D547" s="185">
        <v>1</v>
      </c>
      <c r="E547" s="185">
        <v>1</v>
      </c>
      <c r="F547" s="186" t="s">
        <v>10</v>
      </c>
      <c r="G547" s="187"/>
      <c r="H547" s="187"/>
      <c r="I547" s="187"/>
      <c r="J547" s="187">
        <f t="shared" ref="J547:K547" si="241">SUBTOTAL(9,J548:J576)</f>
        <v>86058509.269863039</v>
      </c>
      <c r="K547" s="187">
        <f t="shared" si="241"/>
        <v>9713896.625174094</v>
      </c>
      <c r="L547" s="845">
        <f>SUBTOTAL(9,L548:L576)</f>
        <v>95772405.895037115</v>
      </c>
      <c r="M547" s="560"/>
      <c r="N547" s="560"/>
      <c r="O547" s="560" t="e">
        <f>#REF!+M547+N547</f>
        <v>#REF!</v>
      </c>
      <c r="P547" s="560"/>
      <c r="Q547" s="560"/>
      <c r="R547" s="560">
        <f t="shared" si="213"/>
        <v>0</v>
      </c>
      <c r="S547" s="560"/>
      <c r="T547" s="560"/>
      <c r="U547" s="560">
        <v>0</v>
      </c>
    </row>
    <row r="548" spans="1:21" outlineLevel="1">
      <c r="A548" s="137"/>
      <c r="B548" s="137"/>
      <c r="C548" s="147" t="s">
        <v>815</v>
      </c>
      <c r="D548" s="94"/>
      <c r="E548" s="94"/>
      <c r="F548" s="139"/>
      <c r="G548" s="71"/>
      <c r="H548" s="71"/>
      <c r="I548" s="71"/>
      <c r="J548" s="82">
        <f>SUBTOTAL(9,J549:J558)</f>
        <v>2553112.7999999998</v>
      </c>
      <c r="K548" s="82">
        <f t="shared" ref="K548:L548" si="242">SUBTOTAL(9,K549:K558)</f>
        <v>2375897.84</v>
      </c>
      <c r="L548" s="266">
        <f t="shared" si="242"/>
        <v>4929010.6399999997</v>
      </c>
      <c r="M548" s="553"/>
      <c r="N548" s="553"/>
      <c r="O548" s="553" t="e">
        <f>#REF!+M548+N548</f>
        <v>#REF!</v>
      </c>
      <c r="P548" s="553"/>
      <c r="Q548" s="553"/>
      <c r="R548" s="553">
        <f t="shared" si="213"/>
        <v>0</v>
      </c>
      <c r="S548" s="553"/>
      <c r="T548" s="553"/>
      <c r="U548" s="553">
        <v>0</v>
      </c>
    </row>
    <row r="549" spans="1:21" outlineLevel="1">
      <c r="A549" s="137"/>
      <c r="B549" s="137"/>
      <c r="C549" s="138" t="s">
        <v>696</v>
      </c>
      <c r="D549" s="97">
        <v>7</v>
      </c>
      <c r="E549" s="97">
        <v>7</v>
      </c>
      <c r="F549" s="139" t="s">
        <v>660</v>
      </c>
      <c r="G549" s="199">
        <v>46800</v>
      </c>
      <c r="H549" s="199">
        <v>54500.000000000007</v>
      </c>
      <c r="I549" s="62">
        <f t="shared" ref="I549:I552" si="243">SUM(G549:H549)</f>
        <v>101300</v>
      </c>
      <c r="J549" s="62">
        <f t="shared" ref="J549:J557" si="244">G549*E549</f>
        <v>327600</v>
      </c>
      <c r="K549" s="62">
        <f t="shared" ref="K549:K557" si="245">H549*E549</f>
        <v>381500.00000000006</v>
      </c>
      <c r="L549" s="255">
        <f t="shared" ref="L549:L557" si="246">I549*E549</f>
        <v>709100</v>
      </c>
      <c r="M549" s="550"/>
      <c r="N549" s="550"/>
      <c r="O549" s="550" t="e">
        <f>#REF!+M549+N549</f>
        <v>#REF!</v>
      </c>
      <c r="P549" s="550"/>
      <c r="Q549" s="550"/>
      <c r="R549" s="550">
        <f t="shared" si="213"/>
        <v>0</v>
      </c>
      <c r="S549" s="550"/>
      <c r="T549" s="550"/>
      <c r="U549" s="550">
        <v>0</v>
      </c>
    </row>
    <row r="550" spans="1:21" outlineLevel="1">
      <c r="A550" s="137"/>
      <c r="B550" s="137"/>
      <c r="C550" s="138" t="s">
        <v>816</v>
      </c>
      <c r="D550" s="97">
        <v>0</v>
      </c>
      <c r="E550" s="97">
        <v>0</v>
      </c>
      <c r="F550" s="139" t="s">
        <v>660</v>
      </c>
      <c r="G550" s="199">
        <v>46800</v>
      </c>
      <c r="H550" s="199">
        <v>54500.000000000007</v>
      </c>
      <c r="I550" s="62">
        <f t="shared" si="243"/>
        <v>101300</v>
      </c>
      <c r="J550" s="62">
        <f t="shared" si="244"/>
        <v>0</v>
      </c>
      <c r="K550" s="62">
        <f t="shared" si="245"/>
        <v>0</v>
      </c>
      <c r="L550" s="255">
        <f t="shared" si="246"/>
        <v>0</v>
      </c>
      <c r="M550" s="550"/>
      <c r="N550" s="550"/>
      <c r="O550" s="550" t="e">
        <f>#REF!+M550+N550</f>
        <v>#REF!</v>
      </c>
      <c r="P550" s="550"/>
      <c r="Q550" s="550"/>
      <c r="R550" s="550">
        <f t="shared" si="213"/>
        <v>0</v>
      </c>
      <c r="S550" s="550"/>
      <c r="T550" s="550"/>
      <c r="U550" s="550">
        <v>0</v>
      </c>
    </row>
    <row r="551" spans="1:21" outlineLevel="1">
      <c r="A551" s="137"/>
      <c r="B551" s="137"/>
      <c r="C551" s="138" t="s">
        <v>700</v>
      </c>
      <c r="D551" s="97">
        <v>13</v>
      </c>
      <c r="E551" s="97">
        <v>13</v>
      </c>
      <c r="F551" s="139" t="s">
        <v>660</v>
      </c>
      <c r="G551" s="199">
        <v>124560</v>
      </c>
      <c r="H551" s="199">
        <v>54500.000000000007</v>
      </c>
      <c r="I551" s="62">
        <f t="shared" si="243"/>
        <v>179060</v>
      </c>
      <c r="J551" s="62">
        <f t="shared" si="244"/>
        <v>1619280</v>
      </c>
      <c r="K551" s="62">
        <f t="shared" si="245"/>
        <v>708500.00000000012</v>
      </c>
      <c r="L551" s="255">
        <f t="shared" si="246"/>
        <v>2327780</v>
      </c>
      <c r="M551" s="550"/>
      <c r="N551" s="550"/>
      <c r="O551" s="550" t="e">
        <f>#REF!+M551+N551</f>
        <v>#REF!</v>
      </c>
      <c r="P551" s="550"/>
      <c r="Q551" s="550"/>
      <c r="R551" s="550">
        <f t="shared" si="213"/>
        <v>0</v>
      </c>
      <c r="S551" s="550"/>
      <c r="T551" s="550"/>
      <c r="U551" s="550">
        <v>0</v>
      </c>
    </row>
    <row r="552" spans="1:21" outlineLevel="1">
      <c r="A552" s="137"/>
      <c r="B552" s="137"/>
      <c r="C552" s="138" t="s">
        <v>702</v>
      </c>
      <c r="D552" s="97">
        <v>2</v>
      </c>
      <c r="E552" s="97">
        <v>2</v>
      </c>
      <c r="F552" s="139" t="s">
        <v>660</v>
      </c>
      <c r="G552" s="199">
        <v>249120</v>
      </c>
      <c r="H552" s="199">
        <v>54500.000000000007</v>
      </c>
      <c r="I552" s="62">
        <f t="shared" si="243"/>
        <v>303620</v>
      </c>
      <c r="J552" s="62">
        <f t="shared" si="244"/>
        <v>498240</v>
      </c>
      <c r="K552" s="62">
        <f t="shared" si="245"/>
        <v>109000.00000000001</v>
      </c>
      <c r="L552" s="255">
        <f t="shared" si="246"/>
        <v>607240</v>
      </c>
      <c r="M552" s="550"/>
      <c r="N552" s="550"/>
      <c r="O552" s="550" t="e">
        <f>#REF!+M552+N552</f>
        <v>#REF!</v>
      </c>
      <c r="P552" s="550"/>
      <c r="Q552" s="550"/>
      <c r="R552" s="550">
        <f t="shared" si="213"/>
        <v>0</v>
      </c>
      <c r="S552" s="550"/>
      <c r="T552" s="550"/>
      <c r="U552" s="550">
        <v>0</v>
      </c>
    </row>
    <row r="553" spans="1:21" outlineLevel="1">
      <c r="A553" s="137"/>
      <c r="B553" s="137"/>
      <c r="C553" s="400" t="s">
        <v>848</v>
      </c>
      <c r="D553" s="97">
        <v>0</v>
      </c>
      <c r="E553" s="97">
        <v>0</v>
      </c>
      <c r="F553" s="139" t="s">
        <v>660</v>
      </c>
      <c r="G553" s="199">
        <v>150480</v>
      </c>
      <c r="H553" s="199">
        <v>54500.000000000007</v>
      </c>
      <c r="I553" s="62">
        <f t="shared" ref="I553:I557" si="247">SUM(G553:H553)</f>
        <v>204980</v>
      </c>
      <c r="J553" s="62">
        <f t="shared" si="244"/>
        <v>0</v>
      </c>
      <c r="K553" s="62">
        <f t="shared" si="245"/>
        <v>0</v>
      </c>
      <c r="L553" s="255">
        <f t="shared" si="246"/>
        <v>0</v>
      </c>
      <c r="M553" s="550"/>
      <c r="N553" s="550"/>
      <c r="O553" s="550" t="e">
        <f>#REF!+M553+N553</f>
        <v>#REF!</v>
      </c>
      <c r="P553" s="550"/>
      <c r="Q553" s="550"/>
      <c r="R553" s="550">
        <f t="shared" si="213"/>
        <v>0</v>
      </c>
      <c r="S553" s="550"/>
      <c r="T553" s="550"/>
      <c r="U553" s="550">
        <v>0</v>
      </c>
    </row>
    <row r="554" spans="1:21" outlineLevel="1">
      <c r="A554" s="137"/>
      <c r="B554" s="137"/>
      <c r="C554" s="138" t="s">
        <v>703</v>
      </c>
      <c r="D554" s="97">
        <v>0</v>
      </c>
      <c r="E554" s="97">
        <v>0</v>
      </c>
      <c r="F554" s="139" t="s">
        <v>660</v>
      </c>
      <c r="G554" s="199">
        <v>124560</v>
      </c>
      <c r="H554" s="199">
        <v>54500.000000000007</v>
      </c>
      <c r="I554" s="62">
        <f t="shared" si="247"/>
        <v>179060</v>
      </c>
      <c r="J554" s="62">
        <f t="shared" si="244"/>
        <v>0</v>
      </c>
      <c r="K554" s="62">
        <f t="shared" si="245"/>
        <v>0</v>
      </c>
      <c r="L554" s="255">
        <f t="shared" si="246"/>
        <v>0</v>
      </c>
      <c r="M554" s="550"/>
      <c r="N554" s="550"/>
      <c r="O554" s="550" t="e">
        <f>#REF!+M554+N554</f>
        <v>#REF!</v>
      </c>
      <c r="P554" s="550"/>
      <c r="Q554" s="550"/>
      <c r="R554" s="550">
        <f t="shared" si="213"/>
        <v>0</v>
      </c>
      <c r="S554" s="550"/>
      <c r="T554" s="550"/>
      <c r="U554" s="550">
        <v>0</v>
      </c>
    </row>
    <row r="555" spans="1:21" s="11" customFormat="1" outlineLevel="1">
      <c r="A555" s="192"/>
      <c r="B555" s="192"/>
      <c r="C555" s="193" t="s">
        <v>704</v>
      </c>
      <c r="D555" s="194">
        <v>3</v>
      </c>
      <c r="E555" s="194">
        <v>3</v>
      </c>
      <c r="F555" s="195" t="s">
        <v>660</v>
      </c>
      <c r="G555" s="199">
        <v>0</v>
      </c>
      <c r="H555" s="199">
        <v>381500</v>
      </c>
      <c r="I555" s="199">
        <f t="shared" si="247"/>
        <v>381500</v>
      </c>
      <c r="J555" s="199">
        <f t="shared" si="244"/>
        <v>0</v>
      </c>
      <c r="K555" s="199">
        <f t="shared" si="245"/>
        <v>1144500</v>
      </c>
      <c r="L555" s="265">
        <f t="shared" si="246"/>
        <v>1144500</v>
      </c>
      <c r="M555" s="554"/>
      <c r="N555" s="554"/>
      <c r="O555" s="554" t="e">
        <f>#REF!+M555+N555</f>
        <v>#REF!</v>
      </c>
      <c r="P555" s="554"/>
      <c r="Q555" s="554"/>
      <c r="R555" s="554">
        <f t="shared" si="213"/>
        <v>0</v>
      </c>
      <c r="S555" s="554"/>
      <c r="T555" s="554"/>
      <c r="U555" s="554">
        <v>0</v>
      </c>
    </row>
    <row r="556" spans="1:21" s="11" customFormat="1" outlineLevel="1">
      <c r="A556" s="192"/>
      <c r="B556" s="192"/>
      <c r="C556" s="193" t="s">
        <v>705</v>
      </c>
      <c r="D556" s="194">
        <v>0</v>
      </c>
      <c r="E556" s="194">
        <v>0</v>
      </c>
      <c r="F556" s="195" t="s">
        <v>660</v>
      </c>
      <c r="G556" s="199">
        <v>0</v>
      </c>
      <c r="H556" s="199">
        <v>381500</v>
      </c>
      <c r="I556" s="199">
        <f t="shared" si="247"/>
        <v>381500</v>
      </c>
      <c r="J556" s="199">
        <f t="shared" si="244"/>
        <v>0</v>
      </c>
      <c r="K556" s="199">
        <f t="shared" si="245"/>
        <v>0</v>
      </c>
      <c r="L556" s="265">
        <f t="shared" si="246"/>
        <v>0</v>
      </c>
      <c r="M556" s="554"/>
      <c r="N556" s="554"/>
      <c r="O556" s="554" t="e">
        <f>#REF!+M556+N556</f>
        <v>#REF!</v>
      </c>
      <c r="P556" s="554"/>
      <c r="Q556" s="554"/>
      <c r="R556" s="554">
        <f t="shared" si="213"/>
        <v>0</v>
      </c>
      <c r="S556" s="554"/>
      <c r="T556" s="554"/>
      <c r="U556" s="554">
        <v>0</v>
      </c>
    </row>
    <row r="557" spans="1:21" s="11" customFormat="1" outlineLevel="1">
      <c r="A557" s="192"/>
      <c r="B557" s="192"/>
      <c r="C557" s="193" t="s">
        <v>657</v>
      </c>
      <c r="D557" s="194">
        <v>1</v>
      </c>
      <c r="E557" s="194">
        <v>1</v>
      </c>
      <c r="F557" s="195" t="s">
        <v>619</v>
      </c>
      <c r="G557" s="199">
        <v>107992.8</v>
      </c>
      <c r="H557" s="199">
        <v>32397.84</v>
      </c>
      <c r="I557" s="199">
        <f t="shared" si="247"/>
        <v>140390.64000000001</v>
      </c>
      <c r="J557" s="199">
        <f t="shared" si="244"/>
        <v>107992.8</v>
      </c>
      <c r="K557" s="199">
        <f t="shared" si="245"/>
        <v>32397.84</v>
      </c>
      <c r="L557" s="265">
        <f t="shared" si="246"/>
        <v>140390.64000000001</v>
      </c>
      <c r="M557" s="554"/>
      <c r="N557" s="554"/>
      <c r="O557" s="554" t="e">
        <f>#REF!+M557+N557</f>
        <v>#REF!</v>
      </c>
      <c r="P557" s="554"/>
      <c r="Q557" s="554"/>
      <c r="R557" s="554">
        <f t="shared" si="213"/>
        <v>0</v>
      </c>
      <c r="S557" s="554"/>
      <c r="T557" s="554"/>
      <c r="U557" s="554">
        <v>0</v>
      </c>
    </row>
    <row r="558" spans="1:21" s="11" customFormat="1" outlineLevel="1">
      <c r="A558" s="192"/>
      <c r="B558" s="192"/>
      <c r="C558" s="193"/>
      <c r="D558" s="194"/>
      <c r="E558" s="194"/>
      <c r="F558" s="195"/>
      <c r="G558" s="199"/>
      <c r="H558" s="199"/>
      <c r="I558" s="199"/>
      <c r="J558" s="199"/>
      <c r="K558" s="199"/>
      <c r="L558" s="265"/>
      <c r="M558" s="554"/>
      <c r="N558" s="554"/>
      <c r="O558" s="554" t="e">
        <f>#REF!+M558+N558</f>
        <v>#REF!</v>
      </c>
      <c r="P558" s="554"/>
      <c r="Q558" s="554"/>
      <c r="R558" s="554">
        <f t="shared" si="213"/>
        <v>0</v>
      </c>
      <c r="S558" s="554"/>
      <c r="T558" s="554"/>
      <c r="U558" s="554">
        <v>0</v>
      </c>
    </row>
    <row r="559" spans="1:21" s="11" customFormat="1" outlineLevel="1">
      <c r="A559" s="192"/>
      <c r="B559" s="192"/>
      <c r="C559" s="189" t="s">
        <v>706</v>
      </c>
      <c r="D559" s="194"/>
      <c r="E559" s="194"/>
      <c r="F559" s="195"/>
      <c r="G559" s="199"/>
      <c r="H559" s="199"/>
      <c r="I559" s="199"/>
      <c r="J559" s="174">
        <f>SUBTOTAL(9,J560:J567)</f>
        <v>68830900</v>
      </c>
      <c r="K559" s="174">
        <f t="shared" ref="K559:L559" si="248">SUBTOTAL(9,K560:K567)</f>
        <v>2170000</v>
      </c>
      <c r="L559" s="843">
        <f t="shared" si="248"/>
        <v>71000900</v>
      </c>
      <c r="M559" s="558"/>
      <c r="N559" s="558"/>
      <c r="O559" s="558" t="e">
        <f>#REF!+M559+N559</f>
        <v>#REF!</v>
      </c>
      <c r="P559" s="558"/>
      <c r="Q559" s="558"/>
      <c r="R559" s="558">
        <f t="shared" si="213"/>
        <v>0</v>
      </c>
      <c r="S559" s="558"/>
      <c r="T559" s="558"/>
      <c r="U559" s="558">
        <v>0</v>
      </c>
    </row>
    <row r="560" spans="1:21" s="11" customFormat="1" outlineLevel="1">
      <c r="A560" s="192"/>
      <c r="B560" s="192"/>
      <c r="C560" s="193" t="s">
        <v>837</v>
      </c>
      <c r="D560" s="194">
        <v>0</v>
      </c>
      <c r="E560" s="194">
        <v>0</v>
      </c>
      <c r="F560" s="195" t="s">
        <v>660</v>
      </c>
      <c r="G560" s="199">
        <v>3339600.0000000005</v>
      </c>
      <c r="H560" s="199">
        <v>56000.000000000007</v>
      </c>
      <c r="I560" s="199">
        <f t="shared" ref="I560:I566" si="249">SUM(G560:H560)</f>
        <v>3395600.0000000005</v>
      </c>
      <c r="J560" s="199">
        <f t="shared" ref="J560:J566" si="250">G560*E560</f>
        <v>0</v>
      </c>
      <c r="K560" s="199">
        <f t="shared" ref="K560:K566" si="251">H560*E560</f>
        <v>0</v>
      </c>
      <c r="L560" s="265">
        <f t="shared" ref="L560:L566" si="252">I560*E560</f>
        <v>0</v>
      </c>
      <c r="M560" s="554"/>
      <c r="N560" s="554"/>
      <c r="O560" s="554" t="e">
        <f>#REF!+M560+N560</f>
        <v>#REF!</v>
      </c>
      <c r="P560" s="554"/>
      <c r="Q560" s="554"/>
      <c r="R560" s="554">
        <f t="shared" si="213"/>
        <v>0</v>
      </c>
      <c r="S560" s="554"/>
      <c r="T560" s="554"/>
      <c r="U560" s="554">
        <v>0</v>
      </c>
    </row>
    <row r="561" spans="1:21" s="11" customFormat="1" outlineLevel="1">
      <c r="A561" s="192"/>
      <c r="B561" s="192"/>
      <c r="C561" s="193" t="s">
        <v>849</v>
      </c>
      <c r="D561" s="97">
        <v>0</v>
      </c>
      <c r="E561" s="97">
        <v>0</v>
      </c>
      <c r="F561" s="195" t="s">
        <v>660</v>
      </c>
      <c r="G561" s="199">
        <v>1346400</v>
      </c>
      <c r="H561" s="199">
        <v>56000.000000000007</v>
      </c>
      <c r="I561" s="199">
        <f t="shared" si="249"/>
        <v>1402400</v>
      </c>
      <c r="J561" s="199">
        <f t="shared" si="250"/>
        <v>0</v>
      </c>
      <c r="K561" s="199">
        <f t="shared" si="251"/>
        <v>0</v>
      </c>
      <c r="L561" s="265">
        <f t="shared" si="252"/>
        <v>0</v>
      </c>
      <c r="M561" s="554"/>
      <c r="N561" s="554"/>
      <c r="O561" s="554" t="e">
        <f>#REF!+M561+N561</f>
        <v>#REF!</v>
      </c>
      <c r="P561" s="554"/>
      <c r="Q561" s="554"/>
      <c r="R561" s="554">
        <f t="shared" si="213"/>
        <v>0</v>
      </c>
      <c r="S561" s="554"/>
      <c r="T561" s="554"/>
      <c r="U561" s="554">
        <v>0</v>
      </c>
    </row>
    <row r="562" spans="1:21" s="11" customFormat="1" outlineLevel="1">
      <c r="A562" s="192"/>
      <c r="B562" s="192"/>
      <c r="C562" s="193" t="s">
        <v>709</v>
      </c>
      <c r="D562" s="97">
        <v>28</v>
      </c>
      <c r="E562" s="97">
        <v>28</v>
      </c>
      <c r="F562" s="195" t="s">
        <v>660</v>
      </c>
      <c r="G562" s="199">
        <v>1607100.0000000002</v>
      </c>
      <c r="H562" s="199">
        <v>56000.000000000007</v>
      </c>
      <c r="I562" s="199">
        <f t="shared" si="249"/>
        <v>1663100.0000000002</v>
      </c>
      <c r="J562" s="199">
        <f t="shared" si="250"/>
        <v>44998800.000000007</v>
      </c>
      <c r="K562" s="199">
        <f t="shared" si="251"/>
        <v>1568000.0000000002</v>
      </c>
      <c r="L562" s="265">
        <f t="shared" si="252"/>
        <v>46566800.000000007</v>
      </c>
      <c r="M562" s="554"/>
      <c r="N562" s="554"/>
      <c r="O562" s="554" t="e">
        <f>#REF!+M562+N562</f>
        <v>#REF!</v>
      </c>
      <c r="P562" s="554"/>
      <c r="Q562" s="554"/>
      <c r="R562" s="554">
        <f t="shared" si="213"/>
        <v>0</v>
      </c>
      <c r="S562" s="554"/>
      <c r="T562" s="554"/>
      <c r="U562" s="554">
        <v>0</v>
      </c>
    </row>
    <row r="563" spans="1:21" s="11" customFormat="1" outlineLevel="1">
      <c r="A563" s="192"/>
      <c r="B563" s="192"/>
      <c r="C563" s="193" t="s">
        <v>711</v>
      </c>
      <c r="D563" s="97">
        <v>0</v>
      </c>
      <c r="E563" s="97">
        <v>0</v>
      </c>
      <c r="F563" s="195" t="s">
        <v>660</v>
      </c>
      <c r="G563" s="199">
        <v>585200</v>
      </c>
      <c r="H563" s="199">
        <v>56000.000000000007</v>
      </c>
      <c r="I563" s="199">
        <f t="shared" si="249"/>
        <v>641200</v>
      </c>
      <c r="J563" s="199">
        <f t="shared" si="250"/>
        <v>0</v>
      </c>
      <c r="K563" s="199">
        <f t="shared" si="251"/>
        <v>0</v>
      </c>
      <c r="L563" s="265">
        <f t="shared" si="252"/>
        <v>0</v>
      </c>
      <c r="M563" s="554"/>
      <c r="N563" s="554"/>
      <c r="O563" s="554" t="e">
        <f>#REF!+M563+N563</f>
        <v>#REF!</v>
      </c>
      <c r="P563" s="554"/>
      <c r="Q563" s="554"/>
      <c r="R563" s="554">
        <f t="shared" si="213"/>
        <v>0</v>
      </c>
      <c r="S563" s="554"/>
      <c r="T563" s="554"/>
      <c r="U563" s="554">
        <v>0</v>
      </c>
    </row>
    <row r="564" spans="1:21" s="11" customFormat="1" outlineLevel="1">
      <c r="A564" s="192"/>
      <c r="B564" s="192"/>
      <c r="C564" s="193" t="s">
        <v>851</v>
      </c>
      <c r="D564" s="97">
        <v>0</v>
      </c>
      <c r="E564" s="97">
        <v>0</v>
      </c>
      <c r="F564" s="195" t="s">
        <v>660</v>
      </c>
      <c r="G564" s="62">
        <v>1182500</v>
      </c>
      <c r="H564" s="62">
        <v>56000.000000000007</v>
      </c>
      <c r="I564" s="62">
        <f t="shared" si="249"/>
        <v>1238500</v>
      </c>
      <c r="J564" s="199">
        <f t="shared" si="250"/>
        <v>0</v>
      </c>
      <c r="K564" s="199">
        <f t="shared" si="251"/>
        <v>0</v>
      </c>
      <c r="L564" s="265">
        <f t="shared" si="252"/>
        <v>0</v>
      </c>
      <c r="M564" s="554"/>
      <c r="N564" s="554"/>
      <c r="O564" s="554" t="e">
        <f>#REF!+M564+N564</f>
        <v>#REF!</v>
      </c>
      <c r="P564" s="554"/>
      <c r="Q564" s="554"/>
      <c r="R564" s="554">
        <f t="shared" si="213"/>
        <v>0</v>
      </c>
      <c r="S564" s="554"/>
      <c r="T564" s="554"/>
      <c r="U564" s="554">
        <v>0</v>
      </c>
    </row>
    <row r="565" spans="1:21" s="11" customFormat="1" outlineLevel="1">
      <c r="A565" s="192"/>
      <c r="B565" s="192"/>
      <c r="C565" s="193" t="s">
        <v>856</v>
      </c>
      <c r="D565" s="97">
        <v>7</v>
      </c>
      <c r="E565" s="97">
        <v>7</v>
      </c>
      <c r="F565" s="195" t="s">
        <v>660</v>
      </c>
      <c r="G565" s="62">
        <v>3254585.7142857146</v>
      </c>
      <c r="H565" s="62">
        <v>56000.000000000007</v>
      </c>
      <c r="I565" s="62">
        <f t="shared" ref="I565" si="253">SUM(G565:H565)</f>
        <v>3310585.7142857146</v>
      </c>
      <c r="J565" s="199">
        <f t="shared" si="250"/>
        <v>22782100</v>
      </c>
      <c r="K565" s="199">
        <f t="shared" si="251"/>
        <v>392000.00000000006</v>
      </c>
      <c r="L565" s="265">
        <f t="shared" si="252"/>
        <v>23174100</v>
      </c>
      <c r="M565" s="554"/>
      <c r="N565" s="554"/>
      <c r="O565" s="554" t="e">
        <f>#REF!+M565+N565</f>
        <v>#REF!</v>
      </c>
      <c r="P565" s="554"/>
      <c r="Q565" s="554"/>
      <c r="R565" s="554">
        <f t="shared" si="213"/>
        <v>0</v>
      </c>
      <c r="S565" s="554"/>
      <c r="T565" s="554"/>
      <c r="U565" s="554">
        <v>0</v>
      </c>
    </row>
    <row r="566" spans="1:21" s="11" customFormat="1" outlineLevel="1">
      <c r="A566" s="192"/>
      <c r="B566" s="192"/>
      <c r="C566" s="193" t="s">
        <v>657</v>
      </c>
      <c r="D566" s="97">
        <v>1</v>
      </c>
      <c r="E566" s="97">
        <v>1</v>
      </c>
      <c r="F566" s="195" t="s">
        <v>619</v>
      </c>
      <c r="G566" s="62">
        <v>1050000</v>
      </c>
      <c r="H566" s="62">
        <v>210000</v>
      </c>
      <c r="I566" s="62">
        <f t="shared" si="249"/>
        <v>1260000</v>
      </c>
      <c r="J566" s="199">
        <f t="shared" si="250"/>
        <v>1050000</v>
      </c>
      <c r="K566" s="199">
        <f t="shared" si="251"/>
        <v>210000</v>
      </c>
      <c r="L566" s="265">
        <f t="shared" si="252"/>
        <v>1260000</v>
      </c>
      <c r="M566" s="554"/>
      <c r="N566" s="554"/>
      <c r="O566" s="554" t="e">
        <f>#REF!+M566+N566</f>
        <v>#REF!</v>
      </c>
      <c r="P566" s="554"/>
      <c r="Q566" s="554"/>
      <c r="R566" s="554">
        <f t="shared" si="213"/>
        <v>0</v>
      </c>
      <c r="S566" s="554"/>
      <c r="T566" s="554"/>
      <c r="U566" s="554">
        <v>0</v>
      </c>
    </row>
    <row r="567" spans="1:21" s="11" customFormat="1" outlineLevel="1">
      <c r="A567" s="192"/>
      <c r="B567" s="192"/>
      <c r="C567" s="193"/>
      <c r="D567" s="97"/>
      <c r="E567" s="97"/>
      <c r="F567" s="195"/>
      <c r="G567" s="62"/>
      <c r="H567" s="62"/>
      <c r="I567" s="62"/>
      <c r="J567" s="199"/>
      <c r="K567" s="199"/>
      <c r="L567" s="265"/>
      <c r="M567" s="554"/>
      <c r="N567" s="554"/>
      <c r="O567" s="554" t="e">
        <f>#REF!+M567+N567</f>
        <v>#REF!</v>
      </c>
      <c r="P567" s="554"/>
      <c r="Q567" s="554"/>
      <c r="R567" s="554">
        <f t="shared" si="213"/>
        <v>0</v>
      </c>
      <c r="S567" s="554"/>
      <c r="T567" s="554"/>
      <c r="U567" s="554">
        <v>0</v>
      </c>
    </row>
    <row r="568" spans="1:21" s="363" customFormat="1" outlineLevel="1">
      <c r="A568" s="172"/>
      <c r="B568" s="172"/>
      <c r="C568" s="189" t="s">
        <v>841</v>
      </c>
      <c r="D568" s="99"/>
      <c r="E568" s="99"/>
      <c r="F568" s="191"/>
      <c r="G568" s="82"/>
      <c r="H568" s="82"/>
      <c r="I568" s="82"/>
      <c r="J568" s="174">
        <f>SUBTOTAL(9,J569:J576)</f>
        <v>14674496.469863014</v>
      </c>
      <c r="K568" s="174">
        <f t="shared" ref="K568:L568" si="254">SUBTOTAL(9,K569:K576)</f>
        <v>5167998.7851740941</v>
      </c>
      <c r="L568" s="843">
        <f t="shared" si="254"/>
        <v>19842495.25503711</v>
      </c>
      <c r="M568" s="558"/>
      <c r="N568" s="558"/>
      <c r="O568" s="558" t="e">
        <f>#REF!+M568+N568</f>
        <v>#REF!</v>
      </c>
      <c r="P568" s="558"/>
      <c r="Q568" s="558"/>
      <c r="R568" s="558">
        <f t="shared" ref="R568:R631" si="255">P568+Q568</f>
        <v>0</v>
      </c>
      <c r="S568" s="558"/>
      <c r="T568" s="558"/>
      <c r="U568" s="558">
        <v>0</v>
      </c>
    </row>
    <row r="569" spans="1:21" s="11" customFormat="1" outlineLevel="1">
      <c r="A569" s="192"/>
      <c r="B569" s="192"/>
      <c r="C569" s="193" t="s">
        <v>812</v>
      </c>
      <c r="D569" s="97">
        <v>167</v>
      </c>
      <c r="E569" s="97">
        <v>150</v>
      </c>
      <c r="F569" s="195" t="s">
        <v>624</v>
      </c>
      <c r="G569" s="62">
        <v>22980.09</v>
      </c>
      <c r="H569" s="62">
        <v>5743.9305000000022</v>
      </c>
      <c r="I569" s="62">
        <f t="shared" ref="I569:I574" si="256">SUM(G569:H569)</f>
        <v>28724.020500000002</v>
      </c>
      <c r="J569" s="199">
        <f t="shared" ref="J569:J575" si="257">G569*E569</f>
        <v>3447013.5</v>
      </c>
      <c r="K569" s="199">
        <f t="shared" ref="K569:K575" si="258">H569*E569</f>
        <v>861589.5750000003</v>
      </c>
      <c r="L569" s="265">
        <f t="shared" ref="L569:L575" si="259">I569*E569</f>
        <v>4308603.0750000002</v>
      </c>
      <c r="M569" s="554"/>
      <c r="N569" s="554"/>
      <c r="O569" s="554" t="e">
        <f>#REF!+M569+N569</f>
        <v>#REF!</v>
      </c>
      <c r="P569" s="554">
        <v>0.36</v>
      </c>
      <c r="Q569" s="554"/>
      <c r="R569" s="554">
        <f t="shared" si="255"/>
        <v>0.36</v>
      </c>
      <c r="S569" s="554"/>
      <c r="T569" s="554"/>
      <c r="U569" s="554">
        <v>0</v>
      </c>
    </row>
    <row r="570" spans="1:21" s="11" customFormat="1" outlineLevel="1">
      <c r="A570" s="192"/>
      <c r="B570" s="192"/>
      <c r="C570" s="193" t="s">
        <v>842</v>
      </c>
      <c r="D570" s="97">
        <v>100</v>
      </c>
      <c r="E570" s="97">
        <v>110</v>
      </c>
      <c r="F570" s="195" t="s">
        <v>624</v>
      </c>
      <c r="G570" s="62">
        <v>32518.739999999998</v>
      </c>
      <c r="H570" s="62">
        <v>7485.6650000000009</v>
      </c>
      <c r="I570" s="62">
        <f t="shared" si="256"/>
        <v>40004.404999999999</v>
      </c>
      <c r="J570" s="199">
        <f t="shared" si="257"/>
        <v>3577061.4</v>
      </c>
      <c r="K570" s="199">
        <f t="shared" si="258"/>
        <v>823423.15000000014</v>
      </c>
      <c r="L570" s="265">
        <f t="shared" si="259"/>
        <v>4400484.55</v>
      </c>
      <c r="M570" s="554"/>
      <c r="N570" s="554"/>
      <c r="O570" s="554" t="e">
        <f>#REF!+M570+N570</f>
        <v>#REF!</v>
      </c>
      <c r="P570" s="554">
        <v>0.36</v>
      </c>
      <c r="Q570" s="554"/>
      <c r="R570" s="554">
        <f t="shared" si="255"/>
        <v>0.36</v>
      </c>
      <c r="S570" s="554"/>
      <c r="T570" s="554"/>
      <c r="U570" s="554">
        <v>0</v>
      </c>
    </row>
    <row r="571" spans="1:21" s="11" customFormat="1" outlineLevel="1">
      <c r="A571" s="192"/>
      <c r="B571" s="192"/>
      <c r="C571" s="193" t="s">
        <v>844</v>
      </c>
      <c r="D571" s="97">
        <v>0</v>
      </c>
      <c r="E571" s="97">
        <v>0</v>
      </c>
      <c r="F571" s="195" t="s">
        <v>624</v>
      </c>
      <c r="G571" s="199">
        <v>72299.399999999994</v>
      </c>
      <c r="H571" s="199">
        <v>17189.865000000002</v>
      </c>
      <c r="I571" s="199">
        <f t="shared" si="256"/>
        <v>89489.264999999999</v>
      </c>
      <c r="J571" s="199">
        <f t="shared" si="257"/>
        <v>0</v>
      </c>
      <c r="K571" s="199">
        <f t="shared" si="258"/>
        <v>0</v>
      </c>
      <c r="L571" s="265">
        <f t="shared" si="259"/>
        <v>0</v>
      </c>
      <c r="M571" s="554"/>
      <c r="N571" s="554"/>
      <c r="O571" s="554" t="e">
        <f>#REF!+M571+N571</f>
        <v>#REF!</v>
      </c>
      <c r="P571" s="554"/>
      <c r="Q571" s="554"/>
      <c r="R571" s="554">
        <f t="shared" si="255"/>
        <v>0</v>
      </c>
      <c r="S571" s="554"/>
      <c r="T571" s="554"/>
      <c r="U571" s="554">
        <v>0</v>
      </c>
    </row>
    <row r="572" spans="1:21" s="11" customFormat="1" outlineLevel="1">
      <c r="A572" s="192"/>
      <c r="B572" s="192"/>
      <c r="C572" s="193" t="s">
        <v>845</v>
      </c>
      <c r="D572" s="97">
        <v>43</v>
      </c>
      <c r="E572" s="97">
        <v>53.900000000000006</v>
      </c>
      <c r="F572" s="195" t="s">
        <v>624</v>
      </c>
      <c r="G572" s="199">
        <v>102372.9</v>
      </c>
      <c r="H572" s="199">
        <v>18573.439500000004</v>
      </c>
      <c r="I572" s="199">
        <f t="shared" si="256"/>
        <v>120946.3395</v>
      </c>
      <c r="J572" s="199">
        <f t="shared" si="257"/>
        <v>5517899.3100000005</v>
      </c>
      <c r="K572" s="199">
        <f t="shared" si="258"/>
        <v>1001108.3890500003</v>
      </c>
      <c r="L572" s="265">
        <f t="shared" si="259"/>
        <v>6519007.6990500009</v>
      </c>
      <c r="M572" s="554"/>
      <c r="N572" s="554"/>
      <c r="O572" s="554" t="e">
        <f>#REF!+M572+N572</f>
        <v>#REF!</v>
      </c>
      <c r="P572" s="554">
        <v>0.36</v>
      </c>
      <c r="Q572" s="554"/>
      <c r="R572" s="554">
        <f t="shared" si="255"/>
        <v>0.36</v>
      </c>
      <c r="S572" s="554"/>
      <c r="T572" s="554"/>
      <c r="U572" s="554">
        <v>0</v>
      </c>
    </row>
    <row r="573" spans="1:21" ht="21" customHeight="1" outlineLevel="1">
      <c r="A573" s="137"/>
      <c r="B573" s="137"/>
      <c r="C573" s="138" t="s">
        <v>846</v>
      </c>
      <c r="D573" s="97">
        <v>0</v>
      </c>
      <c r="E573" s="97">
        <v>0</v>
      </c>
      <c r="F573" s="139" t="s">
        <v>624</v>
      </c>
      <c r="G573" s="199">
        <v>985945.66091644217</v>
      </c>
      <c r="H573" s="199">
        <v>53025</v>
      </c>
      <c r="I573" s="71">
        <f t="shared" si="256"/>
        <v>1038970.6609164422</v>
      </c>
      <c r="J573" s="71">
        <f t="shared" si="257"/>
        <v>0</v>
      </c>
      <c r="K573" s="71">
        <f t="shared" si="258"/>
        <v>0</v>
      </c>
      <c r="L573" s="257">
        <f t="shared" si="259"/>
        <v>0</v>
      </c>
      <c r="M573" s="552"/>
      <c r="N573" s="552"/>
      <c r="O573" s="552" t="e">
        <f>#REF!+M573+N573</f>
        <v>#REF!</v>
      </c>
      <c r="P573" s="552"/>
      <c r="Q573" s="552"/>
      <c r="R573" s="552">
        <f t="shared" si="255"/>
        <v>0</v>
      </c>
      <c r="S573" s="552"/>
      <c r="T573" s="552"/>
      <c r="U573" s="552">
        <v>0</v>
      </c>
    </row>
    <row r="574" spans="1:21" s="11" customFormat="1" ht="21" customHeight="1" outlineLevel="1">
      <c r="A574" s="192"/>
      <c r="B574" s="192"/>
      <c r="C574" s="386" t="s">
        <v>928</v>
      </c>
      <c r="D574" s="97">
        <v>150</v>
      </c>
      <c r="E574" s="97">
        <v>154</v>
      </c>
      <c r="F574" s="195" t="s">
        <v>624</v>
      </c>
      <c r="G574" s="199">
        <v>8773.9726027397246</v>
      </c>
      <c r="H574" s="199">
        <v>14594.016411764707</v>
      </c>
      <c r="I574" s="199">
        <f t="shared" si="256"/>
        <v>23367.989014504434</v>
      </c>
      <c r="J574" s="199">
        <f t="shared" si="257"/>
        <v>1351191.7808219176</v>
      </c>
      <c r="K574" s="199">
        <f t="shared" si="258"/>
        <v>2247478.527411765</v>
      </c>
      <c r="L574" s="265">
        <f t="shared" si="259"/>
        <v>3598670.308233683</v>
      </c>
      <c r="M574" s="554"/>
      <c r="N574" s="554"/>
      <c r="O574" s="554" t="e">
        <f>#REF!+M574+N574</f>
        <v>#REF!</v>
      </c>
      <c r="P574" s="554"/>
      <c r="Q574" s="554"/>
      <c r="R574" s="554">
        <f t="shared" si="255"/>
        <v>0</v>
      </c>
      <c r="S574" s="554"/>
      <c r="T574" s="554"/>
      <c r="U574" s="554">
        <v>0</v>
      </c>
    </row>
    <row r="575" spans="1:21" ht="20.25" customHeight="1" outlineLevel="1">
      <c r="A575" s="137"/>
      <c r="B575" s="137"/>
      <c r="C575" s="138" t="s">
        <v>657</v>
      </c>
      <c r="D575" s="97">
        <v>1</v>
      </c>
      <c r="E575" s="97">
        <v>1</v>
      </c>
      <c r="F575" s="139" t="s">
        <v>619</v>
      </c>
      <c r="G575" s="199">
        <v>781330.47904109594</v>
      </c>
      <c r="H575" s="199">
        <v>234399.14371232878</v>
      </c>
      <c r="I575" s="71">
        <f t="shared" ref="I575" si="260">SUM(G575:H575)</f>
        <v>1015729.6227534247</v>
      </c>
      <c r="J575" s="71">
        <f t="shared" si="257"/>
        <v>781330.47904109594</v>
      </c>
      <c r="K575" s="71">
        <f t="shared" si="258"/>
        <v>234399.14371232878</v>
      </c>
      <c r="L575" s="257">
        <f t="shared" si="259"/>
        <v>1015729.6227534247</v>
      </c>
      <c r="M575" s="552"/>
      <c r="N575" s="552"/>
      <c r="O575" s="552" t="e">
        <f>#REF!+M575+N575</f>
        <v>#REF!</v>
      </c>
      <c r="P575" s="552"/>
      <c r="Q575" s="552"/>
      <c r="R575" s="552">
        <f t="shared" si="255"/>
        <v>0</v>
      </c>
      <c r="S575" s="552"/>
      <c r="T575" s="552"/>
      <c r="U575" s="552">
        <v>0</v>
      </c>
    </row>
    <row r="576" spans="1:21" outlineLevel="1">
      <c r="A576" s="137"/>
      <c r="B576" s="137"/>
      <c r="C576" s="138"/>
      <c r="D576" s="94"/>
      <c r="E576" s="94"/>
      <c r="F576" s="139"/>
      <c r="G576" s="71"/>
      <c r="H576" s="71"/>
      <c r="I576" s="71"/>
      <c r="J576" s="71"/>
      <c r="K576" s="71"/>
      <c r="L576" s="255"/>
      <c r="M576" s="550"/>
      <c r="N576" s="550"/>
      <c r="O576" s="550" t="e">
        <f>#REF!+M576+N576</f>
        <v>#REF!</v>
      </c>
      <c r="P576" s="550"/>
      <c r="Q576" s="550"/>
      <c r="R576" s="550">
        <f t="shared" si="255"/>
        <v>0</v>
      </c>
      <c r="S576" s="550"/>
      <c r="T576" s="550"/>
      <c r="U576" s="550">
        <v>0</v>
      </c>
    </row>
    <row r="577" spans="1:21" s="153" customFormat="1" outlineLevel="1">
      <c r="A577" s="183" t="s">
        <v>275</v>
      </c>
      <c r="B577" s="183"/>
      <c r="C577" s="184" t="s">
        <v>276</v>
      </c>
      <c r="D577" s="185">
        <v>1</v>
      </c>
      <c r="E577" s="185">
        <v>1</v>
      </c>
      <c r="F577" s="186" t="s">
        <v>10</v>
      </c>
      <c r="G577" s="187"/>
      <c r="H577" s="187"/>
      <c r="I577" s="187"/>
      <c r="J577" s="187">
        <f t="shared" ref="J577:K577" si="261">SUBTOTAL(9,J578:J600)</f>
        <v>92827708.594109595</v>
      </c>
      <c r="K577" s="187">
        <f t="shared" si="261"/>
        <v>16840279.048278809</v>
      </c>
      <c r="L577" s="845">
        <f>SUBTOTAL(9,L578:L600)</f>
        <v>109667987.6423884</v>
      </c>
      <c r="M577" s="560"/>
      <c r="N577" s="560"/>
      <c r="O577" s="560" t="e">
        <f>#REF!+M577+N577</f>
        <v>#REF!</v>
      </c>
      <c r="P577" s="560"/>
      <c r="Q577" s="560"/>
      <c r="R577" s="560">
        <f t="shared" si="255"/>
        <v>0</v>
      </c>
      <c r="S577" s="560"/>
      <c r="T577" s="560"/>
      <c r="U577" s="560">
        <v>0</v>
      </c>
    </row>
    <row r="578" spans="1:21" outlineLevel="1">
      <c r="A578" s="137"/>
      <c r="B578" s="137"/>
      <c r="C578" s="147" t="s">
        <v>815</v>
      </c>
      <c r="D578" s="94"/>
      <c r="E578" s="94"/>
      <c r="F578" s="139"/>
      <c r="G578" s="71"/>
      <c r="H578" s="71"/>
      <c r="I578" s="71"/>
      <c r="J578" s="82">
        <f>SUBTOTAL(9,J579:J587)</f>
        <v>9916993.8000000007</v>
      </c>
      <c r="K578" s="82">
        <f t="shared" ref="K578:L578" si="262">SUBTOTAL(9,K579:K587)</f>
        <v>3613842.1400000006</v>
      </c>
      <c r="L578" s="266">
        <f t="shared" si="262"/>
        <v>13530835.939999999</v>
      </c>
      <c r="M578" s="553"/>
      <c r="N578" s="553"/>
      <c r="O578" s="553" t="e">
        <f>#REF!+M578+N578</f>
        <v>#REF!</v>
      </c>
      <c r="P578" s="553"/>
      <c r="Q578" s="553"/>
      <c r="R578" s="553">
        <f t="shared" si="255"/>
        <v>0</v>
      </c>
      <c r="S578" s="553"/>
      <c r="T578" s="553"/>
      <c r="U578" s="553">
        <v>0</v>
      </c>
    </row>
    <row r="579" spans="1:21" outlineLevel="1">
      <c r="A579" s="137"/>
      <c r="B579" s="137"/>
      <c r="C579" s="138" t="s">
        <v>696</v>
      </c>
      <c r="D579" s="97">
        <v>0</v>
      </c>
      <c r="E579" s="97">
        <v>0</v>
      </c>
      <c r="F579" s="139" t="s">
        <v>660</v>
      </c>
      <c r="G579" s="199">
        <v>46800</v>
      </c>
      <c r="H579" s="199">
        <v>54500.000000000007</v>
      </c>
      <c r="I579" s="62">
        <f t="shared" ref="I579:I586" si="263">SUM(G579:H579)</f>
        <v>101300</v>
      </c>
      <c r="J579" s="62">
        <f t="shared" ref="J579:J586" si="264">G579*E579</f>
        <v>0</v>
      </c>
      <c r="K579" s="62">
        <f t="shared" ref="K579:K586" si="265">H579*E579</f>
        <v>0</v>
      </c>
      <c r="L579" s="255">
        <f t="shared" ref="L579:L586" si="266">I579*E579</f>
        <v>0</v>
      </c>
      <c r="M579" s="550"/>
      <c r="N579" s="550"/>
      <c r="O579" s="550" t="e">
        <f>#REF!+M579+N579</f>
        <v>#REF!</v>
      </c>
      <c r="P579" s="550"/>
      <c r="Q579" s="550"/>
      <c r="R579" s="550">
        <f t="shared" si="255"/>
        <v>0</v>
      </c>
      <c r="S579" s="550"/>
      <c r="T579" s="550"/>
      <c r="U579" s="550">
        <v>0</v>
      </c>
    </row>
    <row r="580" spans="1:21" outlineLevel="1">
      <c r="A580" s="137"/>
      <c r="B580" s="137"/>
      <c r="C580" s="138" t="s">
        <v>816</v>
      </c>
      <c r="D580" s="97">
        <v>0</v>
      </c>
      <c r="E580" s="97">
        <v>0</v>
      </c>
      <c r="F580" s="139" t="s">
        <v>660</v>
      </c>
      <c r="G580" s="199">
        <v>46800</v>
      </c>
      <c r="H580" s="199">
        <v>54500.000000000007</v>
      </c>
      <c r="I580" s="62">
        <f t="shared" si="263"/>
        <v>101300</v>
      </c>
      <c r="J580" s="62">
        <f t="shared" si="264"/>
        <v>0</v>
      </c>
      <c r="K580" s="62">
        <f t="shared" si="265"/>
        <v>0</v>
      </c>
      <c r="L580" s="255">
        <f t="shared" si="266"/>
        <v>0</v>
      </c>
      <c r="M580" s="550"/>
      <c r="N580" s="550"/>
      <c r="O580" s="550" t="e">
        <f>#REF!+M580+N580</f>
        <v>#REF!</v>
      </c>
      <c r="P580" s="550"/>
      <c r="Q580" s="550"/>
      <c r="R580" s="550">
        <f t="shared" si="255"/>
        <v>0</v>
      </c>
      <c r="S580" s="550"/>
      <c r="T580" s="550"/>
      <c r="U580" s="550">
        <v>0</v>
      </c>
    </row>
    <row r="581" spans="1:21" ht="21" customHeight="1" outlineLevel="1">
      <c r="A581" s="137"/>
      <c r="B581" s="137"/>
      <c r="C581" s="138" t="s">
        <v>700</v>
      </c>
      <c r="D581" s="97">
        <v>47</v>
      </c>
      <c r="E581" s="97">
        <v>47</v>
      </c>
      <c r="F581" s="139" t="s">
        <v>660</v>
      </c>
      <c r="G581" s="199">
        <v>124560</v>
      </c>
      <c r="H581" s="199">
        <v>54500.000000000007</v>
      </c>
      <c r="I581" s="62">
        <f t="shared" si="263"/>
        <v>179060</v>
      </c>
      <c r="J581" s="62">
        <f t="shared" si="264"/>
        <v>5854320</v>
      </c>
      <c r="K581" s="62">
        <f t="shared" si="265"/>
        <v>2561500.0000000005</v>
      </c>
      <c r="L581" s="255">
        <f t="shared" si="266"/>
        <v>8415820</v>
      </c>
      <c r="M581" s="550"/>
      <c r="N581" s="550"/>
      <c r="O581" s="550" t="e">
        <f>#REF!+M581+N581</f>
        <v>#REF!</v>
      </c>
      <c r="P581" s="550"/>
      <c r="Q581" s="550"/>
      <c r="R581" s="550">
        <f t="shared" si="255"/>
        <v>0</v>
      </c>
      <c r="S581" s="550"/>
      <c r="T581" s="550"/>
      <c r="U581" s="550">
        <v>0</v>
      </c>
    </row>
    <row r="582" spans="1:21" ht="21" customHeight="1" outlineLevel="1">
      <c r="A582" s="137"/>
      <c r="B582" s="137"/>
      <c r="C582" s="138" t="s">
        <v>702</v>
      </c>
      <c r="D582" s="97">
        <v>11</v>
      </c>
      <c r="E582" s="97">
        <v>11</v>
      </c>
      <c r="F582" s="139" t="s">
        <v>660</v>
      </c>
      <c r="G582" s="199">
        <v>249120</v>
      </c>
      <c r="H582" s="199">
        <v>54500.000000000007</v>
      </c>
      <c r="I582" s="62">
        <f t="shared" si="263"/>
        <v>303620</v>
      </c>
      <c r="J582" s="62">
        <f t="shared" si="264"/>
        <v>2740320</v>
      </c>
      <c r="K582" s="62">
        <f t="shared" si="265"/>
        <v>599500.00000000012</v>
      </c>
      <c r="L582" s="255">
        <f t="shared" si="266"/>
        <v>3339820</v>
      </c>
      <c r="M582" s="550"/>
      <c r="N582" s="550"/>
      <c r="O582" s="550" t="e">
        <f>#REF!+M582+N582</f>
        <v>#REF!</v>
      </c>
      <c r="P582" s="550"/>
      <c r="Q582" s="550"/>
      <c r="R582" s="550">
        <f t="shared" si="255"/>
        <v>0</v>
      </c>
      <c r="S582" s="550"/>
      <c r="T582" s="550"/>
      <c r="U582" s="550">
        <v>0</v>
      </c>
    </row>
    <row r="583" spans="1:21" ht="21" customHeight="1" outlineLevel="1">
      <c r="A583" s="137"/>
      <c r="B583" s="137"/>
      <c r="C583" s="400" t="s">
        <v>848</v>
      </c>
      <c r="D583" s="97">
        <v>6</v>
      </c>
      <c r="E583" s="97">
        <v>6</v>
      </c>
      <c r="F583" s="139" t="s">
        <v>660</v>
      </c>
      <c r="G583" s="199">
        <v>150480</v>
      </c>
      <c r="H583" s="199">
        <v>54500.000000000007</v>
      </c>
      <c r="I583" s="62">
        <f t="shared" si="263"/>
        <v>204980</v>
      </c>
      <c r="J583" s="62">
        <f t="shared" si="264"/>
        <v>902880</v>
      </c>
      <c r="K583" s="62">
        <f t="shared" si="265"/>
        <v>327000.00000000006</v>
      </c>
      <c r="L583" s="255">
        <f t="shared" si="266"/>
        <v>1229880</v>
      </c>
      <c r="M583" s="550"/>
      <c r="N583" s="550"/>
      <c r="O583" s="550" t="e">
        <f>#REF!+M583+N583</f>
        <v>#REF!</v>
      </c>
      <c r="P583" s="550"/>
      <c r="Q583" s="550"/>
      <c r="R583" s="550">
        <f t="shared" si="255"/>
        <v>0</v>
      </c>
      <c r="S583" s="550"/>
      <c r="T583" s="550"/>
      <c r="U583" s="550">
        <v>0</v>
      </c>
    </row>
    <row r="584" spans="1:21" s="11" customFormat="1" outlineLevel="1">
      <c r="A584" s="192"/>
      <c r="B584" s="192"/>
      <c r="C584" s="193" t="s">
        <v>704</v>
      </c>
      <c r="D584" s="194">
        <v>0</v>
      </c>
      <c r="E584" s="97">
        <v>0</v>
      </c>
      <c r="F584" s="195" t="s">
        <v>660</v>
      </c>
      <c r="G584" s="199">
        <v>0</v>
      </c>
      <c r="H584" s="199">
        <v>381500</v>
      </c>
      <c r="I584" s="199">
        <f t="shared" si="263"/>
        <v>381500</v>
      </c>
      <c r="J584" s="199">
        <f t="shared" si="264"/>
        <v>0</v>
      </c>
      <c r="K584" s="199">
        <f t="shared" si="265"/>
        <v>0</v>
      </c>
      <c r="L584" s="265">
        <f t="shared" si="266"/>
        <v>0</v>
      </c>
      <c r="M584" s="554"/>
      <c r="N584" s="554"/>
      <c r="O584" s="554" t="e">
        <f>#REF!+M584+N584</f>
        <v>#REF!</v>
      </c>
      <c r="P584" s="554"/>
      <c r="Q584" s="554"/>
      <c r="R584" s="554">
        <f t="shared" si="255"/>
        <v>0</v>
      </c>
      <c r="S584" s="554"/>
      <c r="T584" s="554"/>
      <c r="U584" s="554">
        <v>0</v>
      </c>
    </row>
    <row r="585" spans="1:21" s="11" customFormat="1" outlineLevel="1">
      <c r="A585" s="192"/>
      <c r="B585" s="192"/>
      <c r="C585" s="193" t="s">
        <v>705</v>
      </c>
      <c r="D585" s="194">
        <v>0</v>
      </c>
      <c r="E585" s="97">
        <v>0</v>
      </c>
      <c r="F585" s="195" t="s">
        <v>660</v>
      </c>
      <c r="G585" s="199">
        <v>0</v>
      </c>
      <c r="H585" s="199">
        <v>381500</v>
      </c>
      <c r="I585" s="199">
        <f t="shared" si="263"/>
        <v>381500</v>
      </c>
      <c r="J585" s="199">
        <f t="shared" si="264"/>
        <v>0</v>
      </c>
      <c r="K585" s="199">
        <f t="shared" si="265"/>
        <v>0</v>
      </c>
      <c r="L585" s="265">
        <f t="shared" si="266"/>
        <v>0</v>
      </c>
      <c r="M585" s="554"/>
      <c r="N585" s="554"/>
      <c r="O585" s="554" t="e">
        <f>#REF!+M585+N585</f>
        <v>#REF!</v>
      </c>
      <c r="P585" s="554"/>
      <c r="Q585" s="554"/>
      <c r="R585" s="554">
        <f t="shared" si="255"/>
        <v>0</v>
      </c>
      <c r="S585" s="554"/>
      <c r="T585" s="554"/>
      <c r="U585" s="554">
        <v>0</v>
      </c>
    </row>
    <row r="586" spans="1:21" s="11" customFormat="1" outlineLevel="1">
      <c r="A586" s="192"/>
      <c r="B586" s="192"/>
      <c r="C586" s="193" t="s">
        <v>657</v>
      </c>
      <c r="D586" s="194">
        <v>1</v>
      </c>
      <c r="E586" s="97">
        <v>1</v>
      </c>
      <c r="F586" s="195" t="s">
        <v>619</v>
      </c>
      <c r="G586" s="199">
        <v>419473.8</v>
      </c>
      <c r="H586" s="199">
        <v>125842.13999999998</v>
      </c>
      <c r="I586" s="199">
        <f t="shared" si="263"/>
        <v>545315.93999999994</v>
      </c>
      <c r="J586" s="199">
        <f t="shared" si="264"/>
        <v>419473.8</v>
      </c>
      <c r="K586" s="199">
        <f t="shared" si="265"/>
        <v>125842.13999999998</v>
      </c>
      <c r="L586" s="265">
        <f t="shared" si="266"/>
        <v>545315.93999999994</v>
      </c>
      <c r="M586" s="554"/>
      <c r="N586" s="554"/>
      <c r="O586" s="554" t="e">
        <f>#REF!+M586+N586</f>
        <v>#REF!</v>
      </c>
      <c r="P586" s="554"/>
      <c r="Q586" s="554"/>
      <c r="R586" s="554">
        <f t="shared" si="255"/>
        <v>0</v>
      </c>
      <c r="S586" s="554"/>
      <c r="T586" s="554"/>
      <c r="U586" s="554">
        <v>0</v>
      </c>
    </row>
    <row r="587" spans="1:21" s="11" customFormat="1" outlineLevel="1">
      <c r="A587" s="192"/>
      <c r="B587" s="192"/>
      <c r="C587" s="193"/>
      <c r="D587" s="194">
        <v>0</v>
      </c>
      <c r="E587" s="97">
        <v>0</v>
      </c>
      <c r="F587" s="195"/>
      <c r="G587" s="199"/>
      <c r="H587" s="199"/>
      <c r="I587" s="199"/>
      <c r="J587" s="199"/>
      <c r="K587" s="199"/>
      <c r="L587" s="265"/>
      <c r="M587" s="554"/>
      <c r="N587" s="554"/>
      <c r="O587" s="554" t="e">
        <f>#REF!+M587+N587</f>
        <v>#REF!</v>
      </c>
      <c r="P587" s="554"/>
      <c r="Q587" s="554"/>
      <c r="R587" s="554">
        <f t="shared" si="255"/>
        <v>0</v>
      </c>
      <c r="S587" s="554"/>
      <c r="T587" s="554"/>
      <c r="U587" s="554">
        <v>0</v>
      </c>
    </row>
    <row r="588" spans="1:21" s="11" customFormat="1" outlineLevel="1">
      <c r="A588" s="192"/>
      <c r="B588" s="192"/>
      <c r="C588" s="189" t="s">
        <v>706</v>
      </c>
      <c r="D588" s="194">
        <v>0</v>
      </c>
      <c r="E588" s="97">
        <v>0</v>
      </c>
      <c r="F588" s="195"/>
      <c r="G588" s="199"/>
      <c r="H588" s="199"/>
      <c r="I588" s="199"/>
      <c r="J588" s="174">
        <f>SUBTOTAL(9,J589:J593)</f>
        <v>40075200.000000007</v>
      </c>
      <c r="K588" s="174">
        <f t="shared" ref="K588:L588" si="267">SUBTOTAL(9,K589:K593)</f>
        <v>672000.00000000012</v>
      </c>
      <c r="L588" s="843">
        <f t="shared" si="267"/>
        <v>40747200.000000007</v>
      </c>
      <c r="M588" s="558"/>
      <c r="N588" s="558"/>
      <c r="O588" s="558" t="e">
        <f>#REF!+M588+N588</f>
        <v>#REF!</v>
      </c>
      <c r="P588" s="558"/>
      <c r="Q588" s="558"/>
      <c r="R588" s="558">
        <f t="shared" si="255"/>
        <v>0</v>
      </c>
      <c r="S588" s="558"/>
      <c r="T588" s="558"/>
      <c r="U588" s="558">
        <v>0</v>
      </c>
    </row>
    <row r="589" spans="1:21" s="11" customFormat="1" outlineLevel="1">
      <c r="A589" s="192"/>
      <c r="B589" s="192"/>
      <c r="C589" s="193" t="s">
        <v>837</v>
      </c>
      <c r="D589" s="194">
        <v>12</v>
      </c>
      <c r="E589" s="97">
        <v>12</v>
      </c>
      <c r="F589" s="195" t="s">
        <v>660</v>
      </c>
      <c r="G589" s="199">
        <v>3339600.0000000005</v>
      </c>
      <c r="H589" s="199">
        <v>56000.000000000007</v>
      </c>
      <c r="I589" s="199">
        <f t="shared" ref="I589:I592" si="268">SUM(G589:H589)</f>
        <v>3395600.0000000005</v>
      </c>
      <c r="J589" s="199">
        <f>G589*E589</f>
        <v>40075200.000000007</v>
      </c>
      <c r="K589" s="199">
        <f>H589*E589</f>
        <v>672000.00000000012</v>
      </c>
      <c r="L589" s="265">
        <f>I589*E589</f>
        <v>40747200.000000007</v>
      </c>
      <c r="M589" s="554"/>
      <c r="N589" s="554"/>
      <c r="O589" s="554" t="e">
        <f>#REF!+M589+N589</f>
        <v>#REF!</v>
      </c>
      <c r="P589" s="554"/>
      <c r="Q589" s="554"/>
      <c r="R589" s="554">
        <f t="shared" si="255"/>
        <v>0</v>
      </c>
      <c r="S589" s="554"/>
      <c r="T589" s="554"/>
      <c r="U589" s="554">
        <v>0</v>
      </c>
    </row>
    <row r="590" spans="1:21" s="11" customFormat="1" outlineLevel="1">
      <c r="A590" s="192"/>
      <c r="B590" s="192"/>
      <c r="C590" s="193" t="s">
        <v>709</v>
      </c>
      <c r="D590" s="194">
        <v>0</v>
      </c>
      <c r="E590" s="97">
        <v>0</v>
      </c>
      <c r="F590" s="195" t="s">
        <v>660</v>
      </c>
      <c r="G590" s="62">
        <v>1607100.0000000002</v>
      </c>
      <c r="H590" s="62">
        <v>56000.000000000007</v>
      </c>
      <c r="I590" s="62">
        <f t="shared" si="268"/>
        <v>1663100.0000000002</v>
      </c>
      <c r="J590" s="62">
        <f>G590*E590</f>
        <v>0</v>
      </c>
      <c r="K590" s="199">
        <f>H590*E590</f>
        <v>0</v>
      </c>
      <c r="L590" s="265">
        <f>I590*E590</f>
        <v>0</v>
      </c>
      <c r="M590" s="554"/>
      <c r="N590" s="554"/>
      <c r="O590" s="554" t="e">
        <f>#REF!+M590+N590</f>
        <v>#REF!</v>
      </c>
      <c r="P590" s="554"/>
      <c r="Q590" s="554"/>
      <c r="R590" s="554">
        <f t="shared" si="255"/>
        <v>0</v>
      </c>
      <c r="S590" s="554"/>
      <c r="T590" s="554"/>
      <c r="U590" s="554">
        <v>0</v>
      </c>
    </row>
    <row r="591" spans="1:21" s="11" customFormat="1" outlineLevel="1">
      <c r="A591" s="192"/>
      <c r="B591" s="192"/>
      <c r="C591" s="193" t="s">
        <v>711</v>
      </c>
      <c r="D591" s="194">
        <v>0</v>
      </c>
      <c r="E591" s="97">
        <v>0</v>
      </c>
      <c r="F591" s="195" t="s">
        <v>660</v>
      </c>
      <c r="G591" s="62">
        <v>585200</v>
      </c>
      <c r="H591" s="62">
        <v>56000.000000000007</v>
      </c>
      <c r="I591" s="62">
        <f t="shared" si="268"/>
        <v>641200</v>
      </c>
      <c r="J591" s="62">
        <f>G591*E591</f>
        <v>0</v>
      </c>
      <c r="K591" s="199">
        <f>H591*E591</f>
        <v>0</v>
      </c>
      <c r="L591" s="265">
        <f>I591*E591</f>
        <v>0</v>
      </c>
      <c r="M591" s="554"/>
      <c r="N591" s="554"/>
      <c r="O591" s="554" t="e">
        <f>#REF!+M591+N591</f>
        <v>#REF!</v>
      </c>
      <c r="P591" s="554"/>
      <c r="Q591" s="554"/>
      <c r="R591" s="554">
        <f t="shared" si="255"/>
        <v>0</v>
      </c>
      <c r="S591" s="554"/>
      <c r="T591" s="554"/>
      <c r="U591" s="554">
        <v>0</v>
      </c>
    </row>
    <row r="592" spans="1:21" s="11" customFormat="1" outlineLevel="1">
      <c r="A592" s="192"/>
      <c r="B592" s="192"/>
      <c r="C592" s="193" t="s">
        <v>657</v>
      </c>
      <c r="D592" s="194">
        <v>0</v>
      </c>
      <c r="E592" s="97">
        <v>0</v>
      </c>
      <c r="F592" s="195" t="s">
        <v>619</v>
      </c>
      <c r="G592" s="62">
        <v>240000</v>
      </c>
      <c r="H592" s="62">
        <v>48000</v>
      </c>
      <c r="I592" s="62">
        <f t="shared" si="268"/>
        <v>288000</v>
      </c>
      <c r="J592" s="62">
        <f>G592*E592</f>
        <v>0</v>
      </c>
      <c r="K592" s="199">
        <f>H592*E592</f>
        <v>0</v>
      </c>
      <c r="L592" s="265">
        <f>I592*E592</f>
        <v>0</v>
      </c>
      <c r="M592" s="554"/>
      <c r="N592" s="554"/>
      <c r="O592" s="554" t="e">
        <f>#REF!+M592+N592</f>
        <v>#REF!</v>
      </c>
      <c r="P592" s="554"/>
      <c r="Q592" s="554"/>
      <c r="R592" s="554">
        <f t="shared" si="255"/>
        <v>0</v>
      </c>
      <c r="S592" s="554"/>
      <c r="T592" s="554"/>
      <c r="U592" s="554">
        <v>0</v>
      </c>
    </row>
    <row r="593" spans="1:21" s="11" customFormat="1" outlineLevel="1">
      <c r="A593" s="192"/>
      <c r="B593" s="192"/>
      <c r="C593" s="193"/>
      <c r="D593" s="194">
        <v>0</v>
      </c>
      <c r="E593" s="97">
        <v>0</v>
      </c>
      <c r="F593" s="195"/>
      <c r="G593" s="62"/>
      <c r="H593" s="62"/>
      <c r="I593" s="62"/>
      <c r="J593" s="62"/>
      <c r="K593" s="199"/>
      <c r="L593" s="265"/>
      <c r="M593" s="554"/>
      <c r="N593" s="554"/>
      <c r="O593" s="554" t="e">
        <f>#REF!+M593+N593</f>
        <v>#REF!</v>
      </c>
      <c r="P593" s="554"/>
      <c r="Q593" s="554"/>
      <c r="R593" s="554">
        <f t="shared" si="255"/>
        <v>0</v>
      </c>
      <c r="S593" s="554"/>
      <c r="T593" s="554"/>
      <c r="U593" s="554">
        <v>0</v>
      </c>
    </row>
    <row r="594" spans="1:21" s="363" customFormat="1" outlineLevel="1">
      <c r="A594" s="172"/>
      <c r="B594" s="172"/>
      <c r="C594" s="189" t="s">
        <v>841</v>
      </c>
      <c r="D594" s="190">
        <v>0</v>
      </c>
      <c r="E594" s="99">
        <v>0</v>
      </c>
      <c r="F594" s="191"/>
      <c r="G594" s="82"/>
      <c r="H594" s="82"/>
      <c r="I594" s="82"/>
      <c r="J594" s="82">
        <f>SUBTOTAL(9,J595:J600)</f>
        <v>42835514.794109575</v>
      </c>
      <c r="K594" s="174">
        <f t="shared" ref="K594:L594" si="269">SUBTOTAL(9,K595:K600)</f>
        <v>12554436.908278808</v>
      </c>
      <c r="L594" s="843">
        <f t="shared" si="269"/>
        <v>55389951.702388391</v>
      </c>
      <c r="M594" s="558"/>
      <c r="N594" s="558"/>
      <c r="O594" s="558" t="e">
        <f>#REF!+M594+N594</f>
        <v>#REF!</v>
      </c>
      <c r="P594" s="558"/>
      <c r="Q594" s="558"/>
      <c r="R594" s="558">
        <f t="shared" si="255"/>
        <v>0</v>
      </c>
      <c r="S594" s="558"/>
      <c r="T594" s="558"/>
      <c r="U594" s="558">
        <v>0</v>
      </c>
    </row>
    <row r="595" spans="1:21" s="11" customFormat="1" outlineLevel="1">
      <c r="A595" s="192"/>
      <c r="B595" s="192"/>
      <c r="C595" s="193" t="s">
        <v>812</v>
      </c>
      <c r="D595" s="194">
        <v>196</v>
      </c>
      <c r="E595" s="97">
        <v>210</v>
      </c>
      <c r="F595" s="195" t="s">
        <v>624</v>
      </c>
      <c r="G595" s="62">
        <v>22980.09</v>
      </c>
      <c r="H595" s="62">
        <v>5743.9305000000022</v>
      </c>
      <c r="I595" s="62">
        <f t="shared" ref="I595:I598" si="270">SUM(G595:H595)</f>
        <v>28724.020500000002</v>
      </c>
      <c r="J595" s="62">
        <f>G595*E595</f>
        <v>4825818.9000000004</v>
      </c>
      <c r="K595" s="199">
        <f>H595*E595</f>
        <v>1206225.4050000005</v>
      </c>
      <c r="L595" s="265">
        <f>I595*E595</f>
        <v>6032044.3050000006</v>
      </c>
      <c r="M595" s="554"/>
      <c r="N595" s="554"/>
      <c r="O595" s="554" t="e">
        <f>#REF!+M595+N595</f>
        <v>#REF!</v>
      </c>
      <c r="P595" s="554">
        <v>0.36</v>
      </c>
      <c r="Q595" s="554"/>
      <c r="R595" s="554">
        <f t="shared" si="255"/>
        <v>0.36</v>
      </c>
      <c r="S595" s="554"/>
      <c r="T595" s="554"/>
      <c r="U595" s="554">
        <v>0</v>
      </c>
    </row>
    <row r="596" spans="1:21" s="11" customFormat="1" outlineLevel="1">
      <c r="A596" s="192"/>
      <c r="B596" s="192"/>
      <c r="C596" s="193" t="s">
        <v>844</v>
      </c>
      <c r="D596" s="194">
        <v>501</v>
      </c>
      <c r="E596" s="97">
        <v>479.99999999999994</v>
      </c>
      <c r="F596" s="195" t="s">
        <v>624</v>
      </c>
      <c r="G596" s="62">
        <v>72299.399999999994</v>
      </c>
      <c r="H596" s="62">
        <v>17189.865000000002</v>
      </c>
      <c r="I596" s="62">
        <f t="shared" si="270"/>
        <v>89489.264999999999</v>
      </c>
      <c r="J596" s="62">
        <f>G596*E596</f>
        <v>34703711.999999993</v>
      </c>
      <c r="K596" s="199">
        <f>H596*E596</f>
        <v>8251135.2000000002</v>
      </c>
      <c r="L596" s="265">
        <f>I596*E596</f>
        <v>42954847.199999996</v>
      </c>
      <c r="M596" s="554"/>
      <c r="N596" s="554"/>
      <c r="O596" s="554" t="e">
        <f>#REF!+M596+N596</f>
        <v>#REF!</v>
      </c>
      <c r="P596" s="554">
        <v>0.36</v>
      </c>
      <c r="Q596" s="554"/>
      <c r="R596" s="554">
        <f t="shared" si="255"/>
        <v>0.36</v>
      </c>
      <c r="S596" s="554"/>
      <c r="T596" s="554"/>
      <c r="U596" s="554">
        <v>0</v>
      </c>
    </row>
    <row r="597" spans="1:21" s="11" customFormat="1" ht="21" customHeight="1" outlineLevel="1">
      <c r="A597" s="192"/>
      <c r="B597" s="192"/>
      <c r="C597" s="193" t="s">
        <v>846</v>
      </c>
      <c r="D597" s="194">
        <v>0</v>
      </c>
      <c r="E597" s="97">
        <v>0</v>
      </c>
      <c r="F597" s="195" t="s">
        <v>624</v>
      </c>
      <c r="G597" s="62">
        <v>985945.66091644217</v>
      </c>
      <c r="H597" s="62">
        <v>53025</v>
      </c>
      <c r="I597" s="62">
        <f t="shared" si="270"/>
        <v>1038970.6609164422</v>
      </c>
      <c r="J597" s="62">
        <f>G597*E597</f>
        <v>0</v>
      </c>
      <c r="K597" s="199">
        <f>H597*E597</f>
        <v>0</v>
      </c>
      <c r="L597" s="265">
        <f>I597*E597</f>
        <v>0</v>
      </c>
      <c r="M597" s="554"/>
      <c r="N597" s="554"/>
      <c r="O597" s="554" t="e">
        <f>#REF!+M597+N597</f>
        <v>#REF!</v>
      </c>
      <c r="P597" s="554"/>
      <c r="Q597" s="554"/>
      <c r="R597" s="554">
        <f t="shared" si="255"/>
        <v>0</v>
      </c>
      <c r="S597" s="554"/>
      <c r="T597" s="554"/>
      <c r="U597" s="554">
        <v>0</v>
      </c>
    </row>
    <row r="598" spans="1:21" s="11" customFormat="1" ht="21" customHeight="1" outlineLevel="1">
      <c r="A598" s="192"/>
      <c r="B598" s="192"/>
      <c r="C598" s="386" t="s">
        <v>928</v>
      </c>
      <c r="D598" s="194">
        <v>120</v>
      </c>
      <c r="E598" s="97">
        <v>176</v>
      </c>
      <c r="F598" s="195" t="s">
        <v>624</v>
      </c>
      <c r="G598" s="199">
        <v>8773.9726027397246</v>
      </c>
      <c r="H598" s="199">
        <v>14594.016411764707</v>
      </c>
      <c r="I598" s="199">
        <f t="shared" si="270"/>
        <v>23367.989014504434</v>
      </c>
      <c r="J598" s="199">
        <f>G598*E598</f>
        <v>1544219.1780821916</v>
      </c>
      <c r="K598" s="199">
        <f>H598*E598</f>
        <v>2568546.8884705883</v>
      </c>
      <c r="L598" s="265">
        <f>I598*E598</f>
        <v>4112766.0665527806</v>
      </c>
      <c r="M598" s="554"/>
      <c r="N598" s="554"/>
      <c r="O598" s="554" t="e">
        <f>#REF!+M598+N598</f>
        <v>#REF!</v>
      </c>
      <c r="P598" s="554"/>
      <c r="Q598" s="554"/>
      <c r="R598" s="554">
        <f t="shared" si="255"/>
        <v>0</v>
      </c>
      <c r="S598" s="554"/>
      <c r="T598" s="554"/>
      <c r="U598" s="554">
        <v>0</v>
      </c>
    </row>
    <row r="599" spans="1:21" ht="20.25" customHeight="1" outlineLevel="1">
      <c r="A599" s="137"/>
      <c r="B599" s="137"/>
      <c r="C599" s="138" t="s">
        <v>657</v>
      </c>
      <c r="D599" s="97">
        <v>1</v>
      </c>
      <c r="E599" s="97">
        <v>1</v>
      </c>
      <c r="F599" s="139" t="s">
        <v>619</v>
      </c>
      <c r="G599" s="199">
        <v>1761764.716027397</v>
      </c>
      <c r="H599" s="199">
        <v>528529.41480821907</v>
      </c>
      <c r="I599" s="71">
        <f t="shared" ref="I599" si="271">SUM(G599:H599)</f>
        <v>2290294.130835616</v>
      </c>
      <c r="J599" s="71">
        <f>G599*E599</f>
        <v>1761764.716027397</v>
      </c>
      <c r="K599" s="71">
        <f>H599*E599</f>
        <v>528529.41480821907</v>
      </c>
      <c r="L599" s="257">
        <f>I599*E599</f>
        <v>2290294.130835616</v>
      </c>
      <c r="M599" s="552"/>
      <c r="N599" s="552"/>
      <c r="O599" s="552" t="e">
        <f>#REF!+M599+N599</f>
        <v>#REF!</v>
      </c>
      <c r="P599" s="552"/>
      <c r="Q599" s="552"/>
      <c r="R599" s="552">
        <f t="shared" si="255"/>
        <v>0</v>
      </c>
      <c r="S599" s="552"/>
      <c r="T599" s="552"/>
      <c r="U599" s="552">
        <v>0</v>
      </c>
    </row>
    <row r="600" spans="1:21" outlineLevel="1">
      <c r="A600" s="137"/>
      <c r="B600" s="137"/>
      <c r="C600" s="138"/>
      <c r="D600" s="94"/>
      <c r="E600" s="94"/>
      <c r="F600" s="139"/>
      <c r="G600" s="71"/>
      <c r="H600" s="71"/>
      <c r="I600" s="71"/>
      <c r="J600" s="71"/>
      <c r="K600" s="71"/>
      <c r="L600" s="255"/>
      <c r="M600" s="550"/>
      <c r="N600" s="550"/>
      <c r="O600" s="550" t="e">
        <f>#REF!+M600+N600</f>
        <v>#REF!</v>
      </c>
      <c r="P600" s="550"/>
      <c r="Q600" s="550"/>
      <c r="R600" s="550">
        <f t="shared" si="255"/>
        <v>0</v>
      </c>
      <c r="S600" s="550"/>
      <c r="T600" s="550"/>
      <c r="U600" s="550">
        <v>0</v>
      </c>
    </row>
    <row r="601" spans="1:21" outlineLevel="1">
      <c r="A601" s="183" t="s">
        <v>277</v>
      </c>
      <c r="B601" s="183"/>
      <c r="C601" s="184" t="s">
        <v>278</v>
      </c>
      <c r="D601" s="185">
        <v>1</v>
      </c>
      <c r="E601" s="185">
        <v>1</v>
      </c>
      <c r="F601" s="186" t="s">
        <v>10</v>
      </c>
      <c r="G601" s="187"/>
      <c r="H601" s="187"/>
      <c r="I601" s="187"/>
      <c r="J601" s="187">
        <f t="shared" ref="J601:K601" si="272">SUBTOTAL(9,J602:J626)</f>
        <v>90067954.104082197</v>
      </c>
      <c r="K601" s="187">
        <f t="shared" si="272"/>
        <v>12614941.086509107</v>
      </c>
      <c r="L601" s="845">
        <f>SUBTOTAL(9,L602:L626)</f>
        <v>102682895.19059129</v>
      </c>
      <c r="M601" s="560"/>
      <c r="N601" s="560"/>
      <c r="O601" s="560" t="e">
        <f>#REF!+M601+N601</f>
        <v>#REF!</v>
      </c>
      <c r="P601" s="560"/>
      <c r="Q601" s="560"/>
      <c r="R601" s="560">
        <f t="shared" si="255"/>
        <v>0</v>
      </c>
      <c r="S601" s="560"/>
      <c r="T601" s="560"/>
      <c r="U601" s="560">
        <v>0</v>
      </c>
    </row>
    <row r="602" spans="1:21" outlineLevel="1">
      <c r="A602" s="137"/>
      <c r="B602" s="137"/>
      <c r="C602" s="147" t="s">
        <v>815</v>
      </c>
      <c r="D602" s="94"/>
      <c r="E602" s="94"/>
      <c r="F602" s="139"/>
      <c r="G602" s="71"/>
      <c r="H602" s="71"/>
      <c r="I602" s="71"/>
      <c r="J602" s="82">
        <f>SUBTOTAL(9,J603:J612)</f>
        <v>596177.4</v>
      </c>
      <c r="K602" s="82">
        <f t="shared" ref="K602:L602" si="273">SUBTOTAL(9,K603:K612)</f>
        <v>1315565.22</v>
      </c>
      <c r="L602" s="266">
        <f t="shared" si="273"/>
        <v>1911742.62</v>
      </c>
      <c r="M602" s="553"/>
      <c r="N602" s="553"/>
      <c r="O602" s="553" t="e">
        <f>#REF!+M602+N602</f>
        <v>#REF!</v>
      </c>
      <c r="P602" s="553"/>
      <c r="Q602" s="553"/>
      <c r="R602" s="553">
        <f t="shared" si="255"/>
        <v>0</v>
      </c>
      <c r="S602" s="553"/>
      <c r="T602" s="553"/>
      <c r="U602" s="553">
        <v>0</v>
      </c>
    </row>
    <row r="603" spans="1:21" outlineLevel="1">
      <c r="A603" s="137"/>
      <c r="B603" s="137"/>
      <c r="C603" s="138" t="s">
        <v>696</v>
      </c>
      <c r="D603" s="97">
        <v>0</v>
      </c>
      <c r="E603" s="97">
        <v>0</v>
      </c>
      <c r="F603" s="139" t="s">
        <v>660</v>
      </c>
      <c r="G603" s="199">
        <v>46800</v>
      </c>
      <c r="H603" s="199">
        <v>54500.000000000007</v>
      </c>
      <c r="I603" s="62">
        <f t="shared" ref="I603:I607" si="274">SUM(G603:H603)</f>
        <v>101300</v>
      </c>
      <c r="J603" s="62">
        <f t="shared" ref="J603:J611" si="275">G603*E603</f>
        <v>0</v>
      </c>
      <c r="K603" s="62">
        <f t="shared" ref="K603:K611" si="276">H603*E603</f>
        <v>0</v>
      </c>
      <c r="L603" s="255">
        <f t="shared" ref="L603:L611" si="277">I603*E603</f>
        <v>0</v>
      </c>
      <c r="M603" s="550"/>
      <c r="N603" s="550"/>
      <c r="O603" s="550" t="e">
        <f>#REF!+M603+N603</f>
        <v>#REF!</v>
      </c>
      <c r="P603" s="550"/>
      <c r="Q603" s="550"/>
      <c r="R603" s="550">
        <f t="shared" si="255"/>
        <v>0</v>
      </c>
      <c r="S603" s="550"/>
      <c r="T603" s="550"/>
      <c r="U603" s="550">
        <v>0</v>
      </c>
    </row>
    <row r="604" spans="1:21" outlineLevel="1">
      <c r="A604" s="137"/>
      <c r="B604" s="137"/>
      <c r="C604" s="138" t="s">
        <v>816</v>
      </c>
      <c r="D604" s="97">
        <v>0</v>
      </c>
      <c r="E604" s="97">
        <v>0</v>
      </c>
      <c r="F604" s="139" t="s">
        <v>660</v>
      </c>
      <c r="G604" s="199">
        <v>46800</v>
      </c>
      <c r="H604" s="199">
        <v>54500.000000000007</v>
      </c>
      <c r="I604" s="62">
        <f t="shared" si="274"/>
        <v>101300</v>
      </c>
      <c r="J604" s="62">
        <f t="shared" si="275"/>
        <v>0</v>
      </c>
      <c r="K604" s="62">
        <f t="shared" si="276"/>
        <v>0</v>
      </c>
      <c r="L604" s="255">
        <f t="shared" si="277"/>
        <v>0</v>
      </c>
      <c r="M604" s="550"/>
      <c r="N604" s="550"/>
      <c r="O604" s="550" t="e">
        <f>#REF!+M604+N604</f>
        <v>#REF!</v>
      </c>
      <c r="P604" s="550"/>
      <c r="Q604" s="550"/>
      <c r="R604" s="550">
        <f t="shared" si="255"/>
        <v>0</v>
      </c>
      <c r="S604" s="550"/>
      <c r="T604" s="550"/>
      <c r="U604" s="550">
        <v>0</v>
      </c>
    </row>
    <row r="605" spans="1:21" outlineLevel="1">
      <c r="A605" s="137"/>
      <c r="B605" s="137"/>
      <c r="C605" s="138" t="s">
        <v>852</v>
      </c>
      <c r="D605" s="97">
        <v>2</v>
      </c>
      <c r="E605" s="97">
        <v>2</v>
      </c>
      <c r="F605" s="139" t="s">
        <v>660</v>
      </c>
      <c r="G605" s="199">
        <v>223200</v>
      </c>
      <c r="H605" s="199">
        <v>54500.000000000007</v>
      </c>
      <c r="I605" s="62">
        <f t="shared" si="274"/>
        <v>277700</v>
      </c>
      <c r="J605" s="62">
        <f t="shared" si="275"/>
        <v>446400</v>
      </c>
      <c r="K605" s="62">
        <f t="shared" si="276"/>
        <v>109000.00000000001</v>
      </c>
      <c r="L605" s="255">
        <f t="shared" si="277"/>
        <v>555400</v>
      </c>
      <c r="M605" s="550"/>
      <c r="N605" s="550"/>
      <c r="O605" s="550" t="e">
        <f>#REF!+M605+N605</f>
        <v>#REF!</v>
      </c>
      <c r="P605" s="550"/>
      <c r="Q605" s="550"/>
      <c r="R605" s="550">
        <f t="shared" si="255"/>
        <v>0</v>
      </c>
      <c r="S605" s="550"/>
      <c r="T605" s="550"/>
      <c r="U605" s="550">
        <v>0</v>
      </c>
    </row>
    <row r="606" spans="1:21" ht="21" customHeight="1" outlineLevel="1">
      <c r="A606" s="137"/>
      <c r="B606" s="137"/>
      <c r="C606" s="138" t="s">
        <v>700</v>
      </c>
      <c r="D606" s="97">
        <v>1</v>
      </c>
      <c r="E606" s="97">
        <v>1</v>
      </c>
      <c r="F606" s="139" t="s">
        <v>660</v>
      </c>
      <c r="G606" s="199">
        <v>124560</v>
      </c>
      <c r="H606" s="199">
        <v>54500.000000000007</v>
      </c>
      <c r="I606" s="62">
        <f t="shared" si="274"/>
        <v>179060</v>
      </c>
      <c r="J606" s="62">
        <f t="shared" si="275"/>
        <v>124560</v>
      </c>
      <c r="K606" s="62">
        <f t="shared" si="276"/>
        <v>54500.000000000007</v>
      </c>
      <c r="L606" s="255">
        <f t="shared" si="277"/>
        <v>179060</v>
      </c>
      <c r="M606" s="550"/>
      <c r="N606" s="550"/>
      <c r="O606" s="550" t="e">
        <f>#REF!+M606+N606</f>
        <v>#REF!</v>
      </c>
      <c r="P606" s="550"/>
      <c r="Q606" s="550"/>
      <c r="R606" s="550">
        <f t="shared" si="255"/>
        <v>0</v>
      </c>
      <c r="S606" s="550"/>
      <c r="T606" s="550"/>
      <c r="U606" s="550">
        <v>0</v>
      </c>
    </row>
    <row r="607" spans="1:21" ht="21" customHeight="1" outlineLevel="1">
      <c r="A607" s="137"/>
      <c r="B607" s="137"/>
      <c r="C607" s="138" t="s">
        <v>702</v>
      </c>
      <c r="D607" s="97">
        <v>0</v>
      </c>
      <c r="E607" s="97">
        <v>0</v>
      </c>
      <c r="F607" s="139" t="s">
        <v>660</v>
      </c>
      <c r="G607" s="199">
        <v>249120</v>
      </c>
      <c r="H607" s="199">
        <v>54500.000000000007</v>
      </c>
      <c r="I607" s="62">
        <f t="shared" si="274"/>
        <v>303620</v>
      </c>
      <c r="J607" s="62">
        <f t="shared" si="275"/>
        <v>0</v>
      </c>
      <c r="K607" s="62">
        <f t="shared" si="276"/>
        <v>0</v>
      </c>
      <c r="L607" s="255">
        <f t="shared" si="277"/>
        <v>0</v>
      </c>
      <c r="M607" s="550"/>
      <c r="N607" s="550"/>
      <c r="O607" s="550" t="e">
        <f>#REF!+M607+N607</f>
        <v>#REF!</v>
      </c>
      <c r="P607" s="550"/>
      <c r="Q607" s="550"/>
      <c r="R607" s="550">
        <f t="shared" si="255"/>
        <v>0</v>
      </c>
      <c r="S607" s="550"/>
      <c r="T607" s="550"/>
      <c r="U607" s="550">
        <v>0</v>
      </c>
    </row>
    <row r="608" spans="1:21" ht="21" customHeight="1" outlineLevel="1">
      <c r="A608" s="137"/>
      <c r="B608" s="137"/>
      <c r="C608" s="400" t="s">
        <v>848</v>
      </c>
      <c r="D608" s="97">
        <v>0</v>
      </c>
      <c r="E608" s="97">
        <v>0</v>
      </c>
      <c r="F608" s="139" t="s">
        <v>660</v>
      </c>
      <c r="G608" s="199">
        <v>150480</v>
      </c>
      <c r="H608" s="199">
        <v>54500.000000000007</v>
      </c>
      <c r="I608" s="62">
        <f t="shared" ref="I608" si="278">SUM(G608:H608)</f>
        <v>204980</v>
      </c>
      <c r="J608" s="62">
        <f t="shared" si="275"/>
        <v>0</v>
      </c>
      <c r="K608" s="62">
        <f t="shared" si="276"/>
        <v>0</v>
      </c>
      <c r="L608" s="255">
        <f t="shared" si="277"/>
        <v>0</v>
      </c>
      <c r="M608" s="550"/>
      <c r="N608" s="550"/>
      <c r="O608" s="550" t="e">
        <f>#REF!+M608+N608</f>
        <v>#REF!</v>
      </c>
      <c r="P608" s="550"/>
      <c r="Q608" s="550"/>
      <c r="R608" s="550">
        <f t="shared" si="255"/>
        <v>0</v>
      </c>
      <c r="S608" s="550"/>
      <c r="T608" s="550"/>
      <c r="U608" s="550">
        <v>0</v>
      </c>
    </row>
    <row r="609" spans="1:21" s="11" customFormat="1" outlineLevel="1">
      <c r="A609" s="192"/>
      <c r="B609" s="192"/>
      <c r="C609" s="193" t="s">
        <v>704</v>
      </c>
      <c r="D609" s="194">
        <v>0</v>
      </c>
      <c r="E609" s="194">
        <v>0</v>
      </c>
      <c r="F609" s="195" t="s">
        <v>660</v>
      </c>
      <c r="G609" s="199">
        <v>0</v>
      </c>
      <c r="H609" s="199">
        <v>381500</v>
      </c>
      <c r="I609" s="199">
        <f t="shared" ref="I609:I611" si="279">SUM(G609:H609)</f>
        <v>381500</v>
      </c>
      <c r="J609" s="199">
        <f t="shared" si="275"/>
        <v>0</v>
      </c>
      <c r="K609" s="199">
        <f t="shared" si="276"/>
        <v>0</v>
      </c>
      <c r="L609" s="265">
        <f t="shared" si="277"/>
        <v>0</v>
      </c>
      <c r="M609" s="554"/>
      <c r="N609" s="554"/>
      <c r="O609" s="554" t="e">
        <f>#REF!+M609+N609</f>
        <v>#REF!</v>
      </c>
      <c r="P609" s="554"/>
      <c r="Q609" s="554"/>
      <c r="R609" s="554">
        <f t="shared" si="255"/>
        <v>0</v>
      </c>
      <c r="S609" s="554"/>
      <c r="T609" s="554"/>
      <c r="U609" s="554">
        <v>0</v>
      </c>
    </row>
    <row r="610" spans="1:21" s="11" customFormat="1" outlineLevel="1">
      <c r="A610" s="192"/>
      <c r="B610" s="192"/>
      <c r="C610" s="193" t="s">
        <v>705</v>
      </c>
      <c r="D610" s="194">
        <v>3</v>
      </c>
      <c r="E610" s="194">
        <v>3</v>
      </c>
      <c r="F610" s="195" t="s">
        <v>660</v>
      </c>
      <c r="G610" s="199">
        <v>0</v>
      </c>
      <c r="H610" s="199">
        <v>381500</v>
      </c>
      <c r="I610" s="199">
        <f t="shared" si="279"/>
        <v>381500</v>
      </c>
      <c r="J610" s="199">
        <f t="shared" si="275"/>
        <v>0</v>
      </c>
      <c r="K610" s="199">
        <f t="shared" si="276"/>
        <v>1144500</v>
      </c>
      <c r="L610" s="265">
        <f t="shared" si="277"/>
        <v>1144500</v>
      </c>
      <c r="M610" s="554"/>
      <c r="N610" s="554"/>
      <c r="O610" s="554" t="e">
        <f>#REF!+M610+N610</f>
        <v>#REF!</v>
      </c>
      <c r="P610" s="554"/>
      <c r="Q610" s="554"/>
      <c r="R610" s="554">
        <f t="shared" si="255"/>
        <v>0</v>
      </c>
      <c r="S610" s="554"/>
      <c r="T610" s="554"/>
      <c r="U610" s="554">
        <v>0</v>
      </c>
    </row>
    <row r="611" spans="1:21" s="11" customFormat="1" outlineLevel="1">
      <c r="A611" s="192"/>
      <c r="B611" s="192"/>
      <c r="C611" s="193" t="s">
        <v>657</v>
      </c>
      <c r="D611" s="194">
        <v>1</v>
      </c>
      <c r="E611" s="194">
        <v>1</v>
      </c>
      <c r="F611" s="195" t="s">
        <v>619</v>
      </c>
      <c r="G611" s="199">
        <v>25217.399999999998</v>
      </c>
      <c r="H611" s="199">
        <v>7565.2199999999993</v>
      </c>
      <c r="I611" s="199">
        <f t="shared" si="279"/>
        <v>32782.619999999995</v>
      </c>
      <c r="J611" s="199">
        <f t="shared" si="275"/>
        <v>25217.399999999998</v>
      </c>
      <c r="K611" s="199">
        <f t="shared" si="276"/>
        <v>7565.2199999999993</v>
      </c>
      <c r="L611" s="265">
        <f t="shared" si="277"/>
        <v>32782.619999999995</v>
      </c>
      <c r="M611" s="554"/>
      <c r="N611" s="554"/>
      <c r="O611" s="554" t="e">
        <f>#REF!+M611+N611</f>
        <v>#REF!</v>
      </c>
      <c r="P611" s="554"/>
      <c r="Q611" s="554"/>
      <c r="R611" s="554">
        <f t="shared" si="255"/>
        <v>0</v>
      </c>
      <c r="S611" s="554"/>
      <c r="T611" s="554"/>
      <c r="U611" s="554">
        <v>0</v>
      </c>
    </row>
    <row r="612" spans="1:21" s="11" customFormat="1" outlineLevel="1">
      <c r="A612" s="192"/>
      <c r="B612" s="192"/>
      <c r="C612" s="193"/>
      <c r="D612" s="194"/>
      <c r="E612" s="194"/>
      <c r="F612" s="195"/>
      <c r="G612" s="199"/>
      <c r="H612" s="199"/>
      <c r="I612" s="199"/>
      <c r="J612" s="199"/>
      <c r="K612" s="199"/>
      <c r="L612" s="265"/>
      <c r="M612" s="554"/>
      <c r="N612" s="554"/>
      <c r="O612" s="554" t="e">
        <f>#REF!+M612+N612</f>
        <v>#REF!</v>
      </c>
      <c r="P612" s="554"/>
      <c r="Q612" s="554"/>
      <c r="R612" s="554">
        <f t="shared" si="255"/>
        <v>0</v>
      </c>
      <c r="S612" s="554"/>
      <c r="T612" s="554"/>
      <c r="U612" s="554">
        <v>0</v>
      </c>
    </row>
    <row r="613" spans="1:21" s="11" customFormat="1" outlineLevel="1">
      <c r="A613" s="192"/>
      <c r="B613" s="192"/>
      <c r="C613" s="189" t="s">
        <v>706</v>
      </c>
      <c r="D613" s="194"/>
      <c r="E613" s="194"/>
      <c r="F613" s="195"/>
      <c r="G613" s="199"/>
      <c r="H613" s="199"/>
      <c r="I613" s="199"/>
      <c r="J613" s="174">
        <f>SUBTOTAL(9,J614:J618)</f>
        <v>52067200.000000007</v>
      </c>
      <c r="K613" s="174">
        <f t="shared" ref="K613:L613" si="280">SUBTOTAL(9,K614:K618)</f>
        <v>1920000.0000000002</v>
      </c>
      <c r="L613" s="843">
        <f t="shared" si="280"/>
        <v>53987200.000000007</v>
      </c>
      <c r="M613" s="558"/>
      <c r="N613" s="558"/>
      <c r="O613" s="558" t="e">
        <f>#REF!+M613+N613</f>
        <v>#REF!</v>
      </c>
      <c r="P613" s="558"/>
      <c r="Q613" s="558"/>
      <c r="R613" s="558">
        <f t="shared" si="255"/>
        <v>0</v>
      </c>
      <c r="S613" s="558"/>
      <c r="T613" s="558"/>
      <c r="U613" s="558">
        <v>0</v>
      </c>
    </row>
    <row r="614" spans="1:21" s="11" customFormat="1" outlineLevel="1">
      <c r="A614" s="192"/>
      <c r="B614" s="192"/>
      <c r="C614" s="193" t="s">
        <v>837</v>
      </c>
      <c r="D614" s="194">
        <v>0</v>
      </c>
      <c r="E614" s="194">
        <v>0</v>
      </c>
      <c r="F614" s="195" t="s">
        <v>660</v>
      </c>
      <c r="G614" s="199">
        <v>3339600.0000000005</v>
      </c>
      <c r="H614" s="199">
        <v>56000.000000000007</v>
      </c>
      <c r="I614" s="199">
        <f t="shared" ref="I614:I617" si="281">SUM(G614:H614)</f>
        <v>3395600.0000000005</v>
      </c>
      <c r="J614" s="199">
        <f>G614*E614</f>
        <v>0</v>
      </c>
      <c r="K614" s="199">
        <f>H614*E614</f>
        <v>0</v>
      </c>
      <c r="L614" s="265">
        <f>I614*E614</f>
        <v>0</v>
      </c>
      <c r="M614" s="554"/>
      <c r="N614" s="554"/>
      <c r="O614" s="554" t="e">
        <f>#REF!+M614+N614</f>
        <v>#REF!</v>
      </c>
      <c r="P614" s="554"/>
      <c r="Q614" s="554"/>
      <c r="R614" s="554">
        <f t="shared" si="255"/>
        <v>0</v>
      </c>
      <c r="S614" s="554"/>
      <c r="T614" s="554"/>
      <c r="U614" s="554">
        <v>0</v>
      </c>
    </row>
    <row r="615" spans="1:21" outlineLevel="1">
      <c r="A615" s="137"/>
      <c r="B615" s="137"/>
      <c r="C615" s="138" t="s">
        <v>709</v>
      </c>
      <c r="D615" s="97">
        <v>32</v>
      </c>
      <c r="E615" s="97">
        <v>32</v>
      </c>
      <c r="F615" s="139" t="s">
        <v>660</v>
      </c>
      <c r="G615" s="199">
        <v>1607100.0000000002</v>
      </c>
      <c r="H615" s="199">
        <v>56000.000000000007</v>
      </c>
      <c r="I615" s="62">
        <f t="shared" si="281"/>
        <v>1663100.0000000002</v>
      </c>
      <c r="J615" s="62">
        <f>G615*E615</f>
        <v>51427200.000000007</v>
      </c>
      <c r="K615" s="62">
        <f>H615*E615</f>
        <v>1792000.0000000002</v>
      </c>
      <c r="L615" s="255">
        <f>I615*E615</f>
        <v>53219200.000000007</v>
      </c>
      <c r="M615" s="550"/>
      <c r="N615" s="550"/>
      <c r="O615" s="550" t="e">
        <f>#REF!+M615+N615</f>
        <v>#REF!</v>
      </c>
      <c r="P615" s="550"/>
      <c r="Q615" s="550"/>
      <c r="R615" s="550">
        <f t="shared" si="255"/>
        <v>0</v>
      </c>
      <c r="S615" s="550"/>
      <c r="T615" s="550"/>
      <c r="U615" s="550">
        <v>0</v>
      </c>
    </row>
    <row r="616" spans="1:21" outlineLevel="1">
      <c r="A616" s="137"/>
      <c r="B616" s="137"/>
      <c r="C616" s="138" t="s">
        <v>711</v>
      </c>
      <c r="D616" s="97">
        <v>0</v>
      </c>
      <c r="E616" s="97">
        <v>0</v>
      </c>
      <c r="F616" s="397" t="s">
        <v>660</v>
      </c>
      <c r="G616" s="62">
        <v>585200</v>
      </c>
      <c r="H616" s="62">
        <v>56000.000000000007</v>
      </c>
      <c r="I616" s="62">
        <f t="shared" si="281"/>
        <v>641200</v>
      </c>
      <c r="J616" s="62">
        <f>G616*E616</f>
        <v>0</v>
      </c>
      <c r="K616" s="62">
        <f>H616*E616</f>
        <v>0</v>
      </c>
      <c r="L616" s="255">
        <f>I616*E616</f>
        <v>0</v>
      </c>
      <c r="M616" s="550"/>
      <c r="N616" s="550"/>
      <c r="O616" s="550" t="e">
        <f>#REF!+M616+N616</f>
        <v>#REF!</v>
      </c>
      <c r="P616" s="550"/>
      <c r="Q616" s="550"/>
      <c r="R616" s="550">
        <f t="shared" si="255"/>
        <v>0</v>
      </c>
      <c r="S616" s="550"/>
      <c r="T616" s="550"/>
      <c r="U616" s="550">
        <v>0</v>
      </c>
    </row>
    <row r="617" spans="1:21" outlineLevel="1">
      <c r="A617" s="137"/>
      <c r="B617" s="137"/>
      <c r="C617" s="138" t="s">
        <v>657</v>
      </c>
      <c r="D617" s="97">
        <v>1</v>
      </c>
      <c r="E617" s="97">
        <v>1</v>
      </c>
      <c r="F617" s="397" t="s">
        <v>619</v>
      </c>
      <c r="G617" s="62">
        <v>640000</v>
      </c>
      <c r="H617" s="62">
        <v>128000</v>
      </c>
      <c r="I617" s="62">
        <f t="shared" si="281"/>
        <v>768000</v>
      </c>
      <c r="J617" s="62">
        <f>G617*E617</f>
        <v>640000</v>
      </c>
      <c r="K617" s="62">
        <f>H617*E617</f>
        <v>128000</v>
      </c>
      <c r="L617" s="255">
        <f>I617*E617</f>
        <v>768000</v>
      </c>
      <c r="M617" s="550"/>
      <c r="N617" s="550"/>
      <c r="O617" s="550" t="e">
        <f>#REF!+M617+N617</f>
        <v>#REF!</v>
      </c>
      <c r="P617" s="550"/>
      <c r="Q617" s="550"/>
      <c r="R617" s="550">
        <f t="shared" si="255"/>
        <v>0</v>
      </c>
      <c r="S617" s="550"/>
      <c r="T617" s="550"/>
      <c r="U617" s="550">
        <v>0</v>
      </c>
    </row>
    <row r="618" spans="1:21" outlineLevel="1">
      <c r="A618" s="137"/>
      <c r="B618" s="137"/>
      <c r="C618" s="138"/>
      <c r="D618" s="97"/>
      <c r="E618" s="97"/>
      <c r="F618" s="397"/>
      <c r="G618" s="62"/>
      <c r="H618" s="62"/>
      <c r="I618" s="62"/>
      <c r="J618" s="62"/>
      <c r="K618" s="62"/>
      <c r="L618" s="255"/>
      <c r="M618" s="550"/>
      <c r="N618" s="550"/>
      <c r="O618" s="550" t="e">
        <f>#REF!+M618+N618</f>
        <v>#REF!</v>
      </c>
      <c r="P618" s="550"/>
      <c r="Q618" s="550"/>
      <c r="R618" s="550">
        <f t="shared" si="255"/>
        <v>0</v>
      </c>
      <c r="S618" s="550"/>
      <c r="T618" s="550"/>
      <c r="U618" s="550">
        <v>0</v>
      </c>
    </row>
    <row r="619" spans="1:21" s="153" customFormat="1" outlineLevel="1">
      <c r="A619" s="146"/>
      <c r="B619" s="146"/>
      <c r="C619" s="147" t="s">
        <v>841</v>
      </c>
      <c r="D619" s="99"/>
      <c r="E619" s="99"/>
      <c r="F619" s="529"/>
      <c r="G619" s="82"/>
      <c r="H619" s="82"/>
      <c r="I619" s="82"/>
      <c r="J619" s="82">
        <f>SUBTOTAL(9,J620:J626)</f>
        <v>37404576.704082191</v>
      </c>
      <c r="K619" s="82">
        <f t="shared" ref="K619:L619" si="282">SUBTOTAL(9,K620:K626)</f>
        <v>9379375.866509106</v>
      </c>
      <c r="L619" s="266">
        <f t="shared" si="282"/>
        <v>46783952.570591301</v>
      </c>
      <c r="M619" s="553"/>
      <c r="N619" s="553"/>
      <c r="O619" s="553" t="e">
        <f>#REF!+M619+N619</f>
        <v>#REF!</v>
      </c>
      <c r="P619" s="553"/>
      <c r="Q619" s="553"/>
      <c r="R619" s="553">
        <f t="shared" si="255"/>
        <v>0</v>
      </c>
      <c r="S619" s="553"/>
      <c r="T619" s="553"/>
      <c r="U619" s="553">
        <v>0</v>
      </c>
    </row>
    <row r="620" spans="1:21" outlineLevel="1">
      <c r="A620" s="137"/>
      <c r="B620" s="137"/>
      <c r="C620" s="138" t="s">
        <v>812</v>
      </c>
      <c r="D620" s="97">
        <v>222</v>
      </c>
      <c r="E620" s="97">
        <v>234</v>
      </c>
      <c r="F620" s="397" t="s">
        <v>624</v>
      </c>
      <c r="G620" s="62">
        <v>22980.09</v>
      </c>
      <c r="H620" s="62">
        <v>5743.9305000000022</v>
      </c>
      <c r="I620" s="62">
        <f t="shared" ref="I620:I624" si="283">SUM(G620:H620)</f>
        <v>28724.020500000002</v>
      </c>
      <c r="J620" s="62">
        <f t="shared" ref="J620:J625" si="284">G620*E620</f>
        <v>5377341.0599999996</v>
      </c>
      <c r="K620" s="62">
        <f t="shared" ref="K620:K625" si="285">H620*E620</f>
        <v>1344079.7370000004</v>
      </c>
      <c r="L620" s="255">
        <f t="shared" ref="L620:L625" si="286">I620*E620</f>
        <v>6721420.7970000003</v>
      </c>
      <c r="M620" s="550"/>
      <c r="N620" s="550"/>
      <c r="O620" s="550" t="e">
        <f>#REF!+M620+N620</f>
        <v>#REF!</v>
      </c>
      <c r="P620" s="550">
        <v>0.36</v>
      </c>
      <c r="Q620" s="554"/>
      <c r="R620" s="554">
        <f t="shared" si="255"/>
        <v>0.36</v>
      </c>
      <c r="S620" s="550"/>
      <c r="T620" s="550"/>
      <c r="U620" s="550">
        <v>0</v>
      </c>
    </row>
    <row r="621" spans="1:21" outlineLevel="1">
      <c r="A621" s="137"/>
      <c r="B621" s="137"/>
      <c r="C621" s="138" t="s">
        <v>844</v>
      </c>
      <c r="D621" s="97">
        <v>94</v>
      </c>
      <c r="E621" s="97">
        <v>80</v>
      </c>
      <c r="F621" s="397" t="s">
        <v>624</v>
      </c>
      <c r="G621" s="62">
        <v>72299.399999999994</v>
      </c>
      <c r="H621" s="62">
        <v>17189.865000000002</v>
      </c>
      <c r="I621" s="62">
        <f t="shared" si="283"/>
        <v>89489.264999999999</v>
      </c>
      <c r="J621" s="62">
        <f t="shared" si="284"/>
        <v>5783952</v>
      </c>
      <c r="K621" s="62">
        <f t="shared" si="285"/>
        <v>1375189.2000000002</v>
      </c>
      <c r="L621" s="255">
        <f t="shared" si="286"/>
        <v>7159141.2000000002</v>
      </c>
      <c r="M621" s="550"/>
      <c r="N621" s="550"/>
      <c r="O621" s="550" t="e">
        <f>#REF!+M621+N621</f>
        <v>#REF!</v>
      </c>
      <c r="P621" s="550">
        <v>0.36</v>
      </c>
      <c r="Q621" s="554"/>
      <c r="R621" s="554">
        <f t="shared" si="255"/>
        <v>0.36</v>
      </c>
      <c r="S621" s="550"/>
      <c r="T621" s="550"/>
      <c r="U621" s="550">
        <v>0</v>
      </c>
    </row>
    <row r="622" spans="1:21" outlineLevel="1">
      <c r="A622" s="137"/>
      <c r="B622" s="137"/>
      <c r="C622" s="138" t="s">
        <v>845</v>
      </c>
      <c r="D622" s="97">
        <v>248</v>
      </c>
      <c r="E622" s="97">
        <v>230</v>
      </c>
      <c r="F622" s="397" t="s">
        <v>624</v>
      </c>
      <c r="G622" s="62">
        <v>102372.9</v>
      </c>
      <c r="H622" s="62">
        <v>18573.439500000004</v>
      </c>
      <c r="I622" s="62">
        <f t="shared" ref="I622" si="287">SUM(G622:H622)</f>
        <v>120946.3395</v>
      </c>
      <c r="J622" s="62">
        <f t="shared" si="284"/>
        <v>23545767</v>
      </c>
      <c r="K622" s="62">
        <f t="shared" si="285"/>
        <v>4271891.0850000009</v>
      </c>
      <c r="L622" s="255">
        <f t="shared" si="286"/>
        <v>27817658.085000001</v>
      </c>
      <c r="M622" s="550"/>
      <c r="N622" s="550"/>
      <c r="O622" s="550" t="e">
        <f>#REF!+M622+N622</f>
        <v>#REF!</v>
      </c>
      <c r="P622" s="550">
        <v>0.36</v>
      </c>
      <c r="Q622" s="554"/>
      <c r="R622" s="554">
        <f t="shared" si="255"/>
        <v>0.36</v>
      </c>
      <c r="S622" s="550"/>
      <c r="T622" s="550"/>
      <c r="U622" s="550">
        <v>0</v>
      </c>
    </row>
    <row r="623" spans="1:21" ht="21" customHeight="1" outlineLevel="1">
      <c r="A623" s="137"/>
      <c r="B623" s="137"/>
      <c r="C623" s="138" t="s">
        <v>846</v>
      </c>
      <c r="D623" s="97">
        <v>0</v>
      </c>
      <c r="E623" s="97">
        <v>0</v>
      </c>
      <c r="F623" s="397" t="s">
        <v>624</v>
      </c>
      <c r="G623" s="62">
        <v>985945.66091644217</v>
      </c>
      <c r="H623" s="62">
        <v>53025</v>
      </c>
      <c r="I623" s="62">
        <f t="shared" si="283"/>
        <v>1038970.6609164422</v>
      </c>
      <c r="J623" s="62">
        <f t="shared" si="284"/>
        <v>0</v>
      </c>
      <c r="K623" s="62">
        <f t="shared" si="285"/>
        <v>0</v>
      </c>
      <c r="L623" s="255">
        <f t="shared" si="286"/>
        <v>0</v>
      </c>
      <c r="M623" s="550"/>
      <c r="N623" s="550"/>
      <c r="O623" s="550" t="e">
        <f>#REF!+M623+N623</f>
        <v>#REF!</v>
      </c>
      <c r="P623" s="550"/>
      <c r="Q623" s="550"/>
      <c r="R623" s="550">
        <f t="shared" si="255"/>
        <v>0</v>
      </c>
      <c r="S623" s="550"/>
      <c r="T623" s="550"/>
      <c r="U623" s="550">
        <v>0</v>
      </c>
    </row>
    <row r="624" spans="1:21" s="11" customFormat="1" ht="21" customHeight="1" outlineLevel="1">
      <c r="A624" s="192"/>
      <c r="B624" s="192"/>
      <c r="C624" s="386" t="s">
        <v>928</v>
      </c>
      <c r="D624" s="194">
        <v>115</v>
      </c>
      <c r="E624" s="97">
        <v>132</v>
      </c>
      <c r="F624" s="195" t="s">
        <v>624</v>
      </c>
      <c r="G624" s="199">
        <v>8773.9726027397246</v>
      </c>
      <c r="H624" s="199">
        <v>14594.016411764707</v>
      </c>
      <c r="I624" s="199">
        <f t="shared" si="283"/>
        <v>23367.989014504434</v>
      </c>
      <c r="J624" s="199">
        <f t="shared" si="284"/>
        <v>1158164.3835616435</v>
      </c>
      <c r="K624" s="199">
        <f t="shared" si="285"/>
        <v>1926410.1663529414</v>
      </c>
      <c r="L624" s="265">
        <f t="shared" si="286"/>
        <v>3084574.5499145854</v>
      </c>
      <c r="M624" s="554"/>
      <c r="N624" s="554"/>
      <c r="O624" s="554" t="e">
        <f>#REF!+M624+N624</f>
        <v>#REF!</v>
      </c>
      <c r="P624" s="554"/>
      <c r="Q624" s="554"/>
      <c r="R624" s="554">
        <f t="shared" si="255"/>
        <v>0</v>
      </c>
      <c r="S624" s="554"/>
      <c r="T624" s="554"/>
      <c r="U624" s="554">
        <v>0</v>
      </c>
    </row>
    <row r="625" spans="1:21" ht="20.25" customHeight="1" outlineLevel="1">
      <c r="A625" s="137"/>
      <c r="B625" s="137"/>
      <c r="C625" s="138" t="s">
        <v>657</v>
      </c>
      <c r="D625" s="97">
        <v>1</v>
      </c>
      <c r="E625" s="97">
        <v>1</v>
      </c>
      <c r="F625" s="139" t="s">
        <v>619</v>
      </c>
      <c r="G625" s="199">
        <v>1539352.2605205481</v>
      </c>
      <c r="H625" s="199">
        <v>461805.67815616442</v>
      </c>
      <c r="I625" s="62">
        <f t="shared" ref="I625" si="288">SUM(G625:H625)</f>
        <v>2001157.9386767126</v>
      </c>
      <c r="J625" s="62">
        <f t="shared" si="284"/>
        <v>1539352.2605205481</v>
      </c>
      <c r="K625" s="62">
        <f t="shared" si="285"/>
        <v>461805.67815616442</v>
      </c>
      <c r="L625" s="255">
        <f t="shared" si="286"/>
        <v>2001157.9386767126</v>
      </c>
      <c r="M625" s="550"/>
      <c r="N625" s="550"/>
      <c r="O625" s="550" t="e">
        <f>#REF!+M625+N625</f>
        <v>#REF!</v>
      </c>
      <c r="P625" s="550"/>
      <c r="Q625" s="550"/>
      <c r="R625" s="550">
        <f t="shared" si="255"/>
        <v>0</v>
      </c>
      <c r="S625" s="550"/>
      <c r="T625" s="550"/>
      <c r="U625" s="550">
        <v>0</v>
      </c>
    </row>
    <row r="626" spans="1:21" outlineLevel="1">
      <c r="A626" s="137"/>
      <c r="B626" s="137"/>
      <c r="C626" s="138"/>
      <c r="D626" s="97"/>
      <c r="E626" s="97"/>
      <c r="F626" s="139"/>
      <c r="G626" s="62"/>
      <c r="H626" s="62"/>
      <c r="I626" s="62"/>
      <c r="J626" s="62"/>
      <c r="K626" s="62"/>
      <c r="L626" s="255"/>
      <c r="M626" s="550"/>
      <c r="N626" s="550"/>
      <c r="O626" s="550" t="e">
        <f>#REF!+M626+N626</f>
        <v>#REF!</v>
      </c>
      <c r="P626" s="550"/>
      <c r="Q626" s="550"/>
      <c r="R626" s="550">
        <f t="shared" si="255"/>
        <v>0</v>
      </c>
      <c r="S626" s="550"/>
      <c r="T626" s="550"/>
      <c r="U626" s="550">
        <v>0</v>
      </c>
    </row>
    <row r="627" spans="1:21" s="153" customFormat="1" outlineLevel="1">
      <c r="A627" s="183" t="s">
        <v>279</v>
      </c>
      <c r="B627" s="183"/>
      <c r="C627" s="184" t="s">
        <v>280</v>
      </c>
      <c r="D627" s="185">
        <v>1</v>
      </c>
      <c r="E627" s="185">
        <v>1</v>
      </c>
      <c r="F627" s="186" t="s">
        <v>10</v>
      </c>
      <c r="G627" s="187"/>
      <c r="H627" s="187"/>
      <c r="I627" s="187"/>
      <c r="J627" s="187">
        <f>SUBTOTAL(9,J628:J655)</f>
        <v>41960735.338487178</v>
      </c>
      <c r="K627" s="187">
        <f>SUBTOTAL(9,K628:K655)</f>
        <v>4068070.818778106</v>
      </c>
      <c r="L627" s="845">
        <f>SUBTOTAL(9,L628:L655)</f>
        <v>46028806.157265283</v>
      </c>
      <c r="M627" s="560"/>
      <c r="N627" s="560"/>
      <c r="O627" s="560" t="e">
        <f>#REF!+M627+N627</f>
        <v>#REF!</v>
      </c>
      <c r="P627" s="560"/>
      <c r="Q627" s="560"/>
      <c r="R627" s="560">
        <f t="shared" si="255"/>
        <v>0</v>
      </c>
      <c r="S627" s="560"/>
      <c r="T627" s="560"/>
      <c r="U627" s="560">
        <v>0</v>
      </c>
    </row>
    <row r="628" spans="1:21" outlineLevel="1">
      <c r="A628" s="137"/>
      <c r="B628" s="137"/>
      <c r="C628" s="147" t="s">
        <v>815</v>
      </c>
      <c r="D628" s="94"/>
      <c r="E628" s="94"/>
      <c r="F628" s="139"/>
      <c r="G628" s="71"/>
      <c r="H628" s="71"/>
      <c r="I628" s="71"/>
      <c r="J628" s="82">
        <f>SUBTOTAL(9,J629:J641)</f>
        <v>1915601.436</v>
      </c>
      <c r="K628" s="82">
        <f t="shared" ref="K628:L628" si="289">SUBTOTAL(9,K629:K641)</f>
        <v>405808.11080000008</v>
      </c>
      <c r="L628" s="266">
        <f t="shared" si="289"/>
        <v>2321409.5467999997</v>
      </c>
      <c r="M628" s="553"/>
      <c r="N628" s="553"/>
      <c r="O628" s="553" t="e">
        <f>#REF!+M628+N628</f>
        <v>#REF!</v>
      </c>
      <c r="P628" s="553"/>
      <c r="Q628" s="553"/>
      <c r="R628" s="553">
        <f t="shared" si="255"/>
        <v>0</v>
      </c>
      <c r="S628" s="553"/>
      <c r="T628" s="553"/>
      <c r="U628" s="553">
        <v>0</v>
      </c>
    </row>
    <row r="629" spans="1:21" outlineLevel="1">
      <c r="A629" s="137"/>
      <c r="B629" s="137"/>
      <c r="C629" s="138" t="s">
        <v>696</v>
      </c>
      <c r="D629" s="97">
        <v>1</v>
      </c>
      <c r="E629" s="97">
        <v>1</v>
      </c>
      <c r="F629" s="139" t="s">
        <v>660</v>
      </c>
      <c r="G629" s="199">
        <v>46800</v>
      </c>
      <c r="H629" s="199">
        <v>54500.000000000007</v>
      </c>
      <c r="I629" s="62">
        <f t="shared" ref="I629:I632" si="290">SUM(G629:H629)</f>
        <v>101300</v>
      </c>
      <c r="J629" s="62">
        <f t="shared" ref="J629:J640" si="291">G629*E629</f>
        <v>46800</v>
      </c>
      <c r="K629" s="62">
        <f t="shared" ref="K629:K640" si="292">H629*E629</f>
        <v>54500.000000000007</v>
      </c>
      <c r="L629" s="255">
        <f t="shared" ref="L629:L640" si="293">I629*E629</f>
        <v>101300</v>
      </c>
      <c r="M629" s="550"/>
      <c r="N629" s="550"/>
      <c r="O629" s="550" t="e">
        <f>#REF!+M629+N629</f>
        <v>#REF!</v>
      </c>
      <c r="P629" s="550"/>
      <c r="Q629" s="550"/>
      <c r="R629" s="550">
        <f t="shared" si="255"/>
        <v>0</v>
      </c>
      <c r="S629" s="550"/>
      <c r="T629" s="550"/>
      <c r="U629" s="550">
        <v>0</v>
      </c>
    </row>
    <row r="630" spans="1:21" outlineLevel="1">
      <c r="A630" s="137"/>
      <c r="B630" s="137"/>
      <c r="C630" s="138" t="s">
        <v>816</v>
      </c>
      <c r="D630" s="97">
        <v>0</v>
      </c>
      <c r="E630" s="97">
        <v>0</v>
      </c>
      <c r="F630" s="139" t="s">
        <v>660</v>
      </c>
      <c r="G630" s="199">
        <v>46800</v>
      </c>
      <c r="H630" s="199">
        <v>54500.000000000007</v>
      </c>
      <c r="I630" s="62">
        <f t="shared" si="290"/>
        <v>101300</v>
      </c>
      <c r="J630" s="62">
        <f t="shared" si="291"/>
        <v>0</v>
      </c>
      <c r="K630" s="62">
        <f t="shared" si="292"/>
        <v>0</v>
      </c>
      <c r="L630" s="255">
        <f t="shared" si="293"/>
        <v>0</v>
      </c>
      <c r="M630" s="550"/>
      <c r="N630" s="550"/>
      <c r="O630" s="550" t="e">
        <f>#REF!+M630+N630</f>
        <v>#REF!</v>
      </c>
      <c r="P630" s="550"/>
      <c r="Q630" s="550"/>
      <c r="R630" s="550">
        <f t="shared" si="255"/>
        <v>0</v>
      </c>
      <c r="S630" s="550"/>
      <c r="T630" s="550"/>
      <c r="U630" s="550">
        <v>0</v>
      </c>
    </row>
    <row r="631" spans="1:21" ht="21" customHeight="1" outlineLevel="1">
      <c r="A631" s="137"/>
      <c r="B631" s="137"/>
      <c r="C631" s="138" t="s">
        <v>700</v>
      </c>
      <c r="D631" s="97">
        <v>1</v>
      </c>
      <c r="E631" s="97">
        <v>1</v>
      </c>
      <c r="F631" s="139" t="s">
        <v>660</v>
      </c>
      <c r="G631" s="199">
        <v>124560</v>
      </c>
      <c r="H631" s="199">
        <v>54500.000000000007</v>
      </c>
      <c r="I631" s="62">
        <f t="shared" si="290"/>
        <v>179060</v>
      </c>
      <c r="J631" s="62">
        <f t="shared" si="291"/>
        <v>124560</v>
      </c>
      <c r="K631" s="62">
        <f t="shared" si="292"/>
        <v>54500.000000000007</v>
      </c>
      <c r="L631" s="255">
        <f t="shared" si="293"/>
        <v>179060</v>
      </c>
      <c r="M631" s="550"/>
      <c r="N631" s="550"/>
      <c r="O631" s="550" t="e">
        <f>#REF!+M631+N631</f>
        <v>#REF!</v>
      </c>
      <c r="P631" s="550"/>
      <c r="Q631" s="550"/>
      <c r="R631" s="550">
        <f t="shared" si="255"/>
        <v>0</v>
      </c>
      <c r="S631" s="550"/>
      <c r="T631" s="550"/>
      <c r="U631" s="550">
        <v>0</v>
      </c>
    </row>
    <row r="632" spans="1:21" ht="21" customHeight="1" outlineLevel="1">
      <c r="A632" s="137"/>
      <c r="B632" s="137"/>
      <c r="C632" s="138" t="s">
        <v>702</v>
      </c>
      <c r="D632" s="97">
        <v>2</v>
      </c>
      <c r="E632" s="97">
        <v>2</v>
      </c>
      <c r="F632" s="139" t="s">
        <v>660</v>
      </c>
      <c r="G632" s="199">
        <v>249120</v>
      </c>
      <c r="H632" s="199">
        <v>54500.000000000007</v>
      </c>
      <c r="I632" s="62">
        <f t="shared" si="290"/>
        <v>303620</v>
      </c>
      <c r="J632" s="62">
        <f t="shared" si="291"/>
        <v>498240</v>
      </c>
      <c r="K632" s="62">
        <f t="shared" si="292"/>
        <v>109000.00000000001</v>
      </c>
      <c r="L632" s="255">
        <f t="shared" si="293"/>
        <v>607240</v>
      </c>
      <c r="M632" s="550"/>
      <c r="N632" s="550"/>
      <c r="O632" s="550" t="e">
        <f>#REF!+M632+N632</f>
        <v>#REF!</v>
      </c>
      <c r="P632" s="550"/>
      <c r="Q632" s="550"/>
      <c r="R632" s="550">
        <f t="shared" ref="R632:R695" si="294">P632+Q632</f>
        <v>0</v>
      </c>
      <c r="S632" s="550"/>
      <c r="T632" s="550"/>
      <c r="U632" s="550">
        <v>0</v>
      </c>
    </row>
    <row r="633" spans="1:21" ht="21" customHeight="1" outlineLevel="1">
      <c r="A633" s="137"/>
      <c r="B633" s="137"/>
      <c r="C633" s="400" t="s">
        <v>853</v>
      </c>
      <c r="D633" s="97">
        <v>1</v>
      </c>
      <c r="E633" s="97">
        <v>1</v>
      </c>
      <c r="F633" s="139" t="s">
        <v>660</v>
      </c>
      <c r="G633" s="199">
        <v>150480</v>
      </c>
      <c r="H633" s="199">
        <v>54500.000000000007</v>
      </c>
      <c r="I633" s="62">
        <f t="shared" ref="I633:I634" si="295">SUM(G633:H633)</f>
        <v>204980</v>
      </c>
      <c r="J633" s="62">
        <f t="shared" si="291"/>
        <v>150480</v>
      </c>
      <c r="K633" s="62">
        <f t="shared" si="292"/>
        <v>54500.000000000007</v>
      </c>
      <c r="L633" s="255">
        <f t="shared" si="293"/>
        <v>204980</v>
      </c>
      <c r="M633" s="550"/>
      <c r="N633" s="550"/>
      <c r="O633" s="550" t="e">
        <f>#REF!+M633+N633</f>
        <v>#REF!</v>
      </c>
      <c r="P633" s="550"/>
      <c r="Q633" s="550"/>
      <c r="R633" s="550">
        <f t="shared" si="294"/>
        <v>0</v>
      </c>
      <c r="S633" s="550"/>
      <c r="T633" s="550"/>
      <c r="U633" s="550">
        <v>0</v>
      </c>
    </row>
    <row r="634" spans="1:21" ht="21" customHeight="1" outlineLevel="1">
      <c r="A634" s="137"/>
      <c r="B634" s="137"/>
      <c r="C634" s="400" t="s">
        <v>848</v>
      </c>
      <c r="D634" s="97">
        <v>0</v>
      </c>
      <c r="E634" s="97">
        <v>0</v>
      </c>
      <c r="F634" s="139" t="s">
        <v>660</v>
      </c>
      <c r="G634" s="199">
        <v>150480</v>
      </c>
      <c r="H634" s="199">
        <v>54500.000000000007</v>
      </c>
      <c r="I634" s="62">
        <f t="shared" si="295"/>
        <v>204980</v>
      </c>
      <c r="J634" s="62">
        <f t="shared" si="291"/>
        <v>0</v>
      </c>
      <c r="K634" s="62">
        <f t="shared" si="292"/>
        <v>0</v>
      </c>
      <c r="L634" s="255">
        <f t="shared" si="293"/>
        <v>0</v>
      </c>
      <c r="M634" s="550"/>
      <c r="N634" s="550"/>
      <c r="O634" s="550" t="e">
        <f>#REF!+M634+N634</f>
        <v>#REF!</v>
      </c>
      <c r="P634" s="550"/>
      <c r="Q634" s="550"/>
      <c r="R634" s="550">
        <f t="shared" si="294"/>
        <v>0</v>
      </c>
      <c r="S634" s="550"/>
      <c r="T634" s="550"/>
      <c r="U634" s="550">
        <v>0</v>
      </c>
    </row>
    <row r="635" spans="1:21" s="11" customFormat="1" outlineLevel="1">
      <c r="A635" s="192"/>
      <c r="B635" s="192"/>
      <c r="C635" s="193" t="s">
        <v>704</v>
      </c>
      <c r="D635" s="194">
        <v>0</v>
      </c>
      <c r="E635" s="194">
        <v>0</v>
      </c>
      <c r="F635" s="195" t="s">
        <v>660</v>
      </c>
      <c r="G635" s="199">
        <v>0</v>
      </c>
      <c r="H635" s="199">
        <v>381500</v>
      </c>
      <c r="I635" s="199">
        <f t="shared" ref="I635:I640" si="296">SUM(G635:H635)</f>
        <v>381500</v>
      </c>
      <c r="J635" s="199">
        <f t="shared" si="291"/>
        <v>0</v>
      </c>
      <c r="K635" s="199">
        <f t="shared" si="292"/>
        <v>0</v>
      </c>
      <c r="L635" s="265">
        <f t="shared" si="293"/>
        <v>0</v>
      </c>
      <c r="M635" s="554"/>
      <c r="N635" s="554"/>
      <c r="O635" s="554" t="e">
        <f>#REF!+M635+N635</f>
        <v>#REF!</v>
      </c>
      <c r="P635" s="554"/>
      <c r="Q635" s="554"/>
      <c r="R635" s="554">
        <f t="shared" si="294"/>
        <v>0</v>
      </c>
      <c r="S635" s="554"/>
      <c r="T635" s="554"/>
      <c r="U635" s="554">
        <v>0</v>
      </c>
    </row>
    <row r="636" spans="1:21" s="11" customFormat="1" outlineLevel="1">
      <c r="A636" s="192"/>
      <c r="B636" s="192"/>
      <c r="C636" s="193" t="s">
        <v>705</v>
      </c>
      <c r="D636" s="194">
        <v>0</v>
      </c>
      <c r="E636" s="194">
        <v>0</v>
      </c>
      <c r="F636" s="195" t="s">
        <v>660</v>
      </c>
      <c r="G636" s="199">
        <v>0</v>
      </c>
      <c r="H636" s="199">
        <v>381500</v>
      </c>
      <c r="I636" s="199">
        <f t="shared" si="296"/>
        <v>381500</v>
      </c>
      <c r="J636" s="199">
        <f t="shared" si="291"/>
        <v>0</v>
      </c>
      <c r="K636" s="199">
        <f t="shared" si="292"/>
        <v>0</v>
      </c>
      <c r="L636" s="265">
        <f t="shared" si="293"/>
        <v>0</v>
      </c>
      <c r="M636" s="554"/>
      <c r="N636" s="554"/>
      <c r="O636" s="554" t="e">
        <f>#REF!+M636+N636</f>
        <v>#REF!</v>
      </c>
      <c r="P636" s="554"/>
      <c r="Q636" s="554"/>
      <c r="R636" s="554">
        <f t="shared" si="294"/>
        <v>0</v>
      </c>
      <c r="S636" s="554"/>
      <c r="T636" s="554"/>
      <c r="U636" s="554">
        <v>0</v>
      </c>
    </row>
    <row r="637" spans="1:21" s="11" customFormat="1" ht="26.4" outlineLevel="1">
      <c r="A637" s="192"/>
      <c r="B637" s="192"/>
      <c r="C637" s="193" t="s">
        <v>820</v>
      </c>
      <c r="D637" s="194">
        <v>2</v>
      </c>
      <c r="E637" s="194">
        <v>2</v>
      </c>
      <c r="F637" s="195" t="s">
        <v>660</v>
      </c>
      <c r="G637" s="199">
        <v>507247.19999999995</v>
      </c>
      <c r="H637" s="199">
        <v>54500.000000000007</v>
      </c>
      <c r="I637" s="199">
        <f t="shared" si="296"/>
        <v>561747.19999999995</v>
      </c>
      <c r="J637" s="199">
        <f t="shared" si="291"/>
        <v>1014494.3999999999</v>
      </c>
      <c r="K637" s="199">
        <f t="shared" si="292"/>
        <v>109000.00000000001</v>
      </c>
      <c r="L637" s="265">
        <f t="shared" si="293"/>
        <v>1123494.3999999999</v>
      </c>
      <c r="M637" s="554"/>
      <c r="N637" s="554"/>
      <c r="O637" s="554" t="e">
        <f>#REF!+M637+N637</f>
        <v>#REF!</v>
      </c>
      <c r="P637" s="554"/>
      <c r="Q637" s="554"/>
      <c r="R637" s="554">
        <f t="shared" si="294"/>
        <v>0</v>
      </c>
      <c r="S637" s="554"/>
      <c r="T637" s="554"/>
      <c r="U637" s="554">
        <v>0</v>
      </c>
    </row>
    <row r="638" spans="1:21" s="11" customFormat="1" ht="26.4" outlineLevel="1">
      <c r="A638" s="192"/>
      <c r="B638" s="192"/>
      <c r="C638" s="193" t="s">
        <v>822</v>
      </c>
      <c r="D638" s="194">
        <v>0</v>
      </c>
      <c r="E638" s="194">
        <v>0</v>
      </c>
      <c r="F638" s="195" t="s">
        <v>660</v>
      </c>
      <c r="G638" s="199">
        <v>507247.19999999995</v>
      </c>
      <c r="H638" s="199">
        <v>54500.000000000007</v>
      </c>
      <c r="I638" s="199">
        <f t="shared" ref="I638:I639" si="297">SUM(G638:H638)</f>
        <v>561747.19999999995</v>
      </c>
      <c r="J638" s="199">
        <f t="shared" si="291"/>
        <v>0</v>
      </c>
      <c r="K638" s="199">
        <f t="shared" si="292"/>
        <v>0</v>
      </c>
      <c r="L638" s="265">
        <f t="shared" si="293"/>
        <v>0</v>
      </c>
      <c r="M638" s="554"/>
      <c r="N638" s="554"/>
      <c r="O638" s="554" t="e">
        <f>#REF!+M638+N638</f>
        <v>#REF!</v>
      </c>
      <c r="P638" s="554"/>
      <c r="Q638" s="554"/>
      <c r="R638" s="554">
        <f t="shared" si="294"/>
        <v>0</v>
      </c>
      <c r="S638" s="554"/>
      <c r="T638" s="554"/>
      <c r="U638" s="554">
        <v>0</v>
      </c>
    </row>
    <row r="639" spans="1:21" ht="26.4" outlineLevel="1">
      <c r="A639" s="137"/>
      <c r="B639" s="137"/>
      <c r="C639" s="138" t="s">
        <v>823</v>
      </c>
      <c r="D639" s="97">
        <v>0</v>
      </c>
      <c r="E639" s="97">
        <v>0</v>
      </c>
      <c r="F639" s="139" t="s">
        <v>660</v>
      </c>
      <c r="G639" s="199">
        <v>507247.19999999995</v>
      </c>
      <c r="H639" s="199">
        <v>54500.000000000007</v>
      </c>
      <c r="I639" s="62">
        <f t="shared" si="297"/>
        <v>561747.19999999995</v>
      </c>
      <c r="J639" s="62">
        <f t="shared" si="291"/>
        <v>0</v>
      </c>
      <c r="K639" s="62">
        <f t="shared" si="292"/>
        <v>0</v>
      </c>
      <c r="L639" s="255">
        <f t="shared" si="293"/>
        <v>0</v>
      </c>
      <c r="M639" s="550"/>
      <c r="N639" s="550"/>
      <c r="O639" s="550" t="e">
        <f>#REF!+M639+N639</f>
        <v>#REF!</v>
      </c>
      <c r="P639" s="550"/>
      <c r="Q639" s="550"/>
      <c r="R639" s="550">
        <f t="shared" si="294"/>
        <v>0</v>
      </c>
      <c r="S639" s="550"/>
      <c r="T639" s="550"/>
      <c r="U639" s="550">
        <v>0</v>
      </c>
    </row>
    <row r="640" spans="1:21" outlineLevel="1">
      <c r="A640" s="137"/>
      <c r="B640" s="137"/>
      <c r="C640" s="138" t="s">
        <v>657</v>
      </c>
      <c r="D640" s="97">
        <v>1</v>
      </c>
      <c r="E640" s="97">
        <v>1</v>
      </c>
      <c r="F640" s="139" t="s">
        <v>619</v>
      </c>
      <c r="G640" s="199">
        <v>81027.035999999993</v>
      </c>
      <c r="H640" s="199">
        <v>24308.110799999999</v>
      </c>
      <c r="I640" s="62">
        <f t="shared" si="296"/>
        <v>105335.14679999999</v>
      </c>
      <c r="J640" s="62">
        <f t="shared" si="291"/>
        <v>81027.035999999993</v>
      </c>
      <c r="K640" s="62">
        <f t="shared" si="292"/>
        <v>24308.110799999999</v>
      </c>
      <c r="L640" s="255">
        <f t="shared" si="293"/>
        <v>105335.14679999999</v>
      </c>
      <c r="M640" s="550"/>
      <c r="N640" s="550"/>
      <c r="O640" s="550" t="e">
        <f>#REF!+M640+N640</f>
        <v>#REF!</v>
      </c>
      <c r="P640" s="550"/>
      <c r="Q640" s="550"/>
      <c r="R640" s="550">
        <f t="shared" si="294"/>
        <v>0</v>
      </c>
      <c r="S640" s="550"/>
      <c r="T640" s="550"/>
      <c r="U640" s="550">
        <v>0</v>
      </c>
    </row>
    <row r="641" spans="1:21" outlineLevel="1">
      <c r="A641" s="137"/>
      <c r="B641" s="137"/>
      <c r="C641" s="138"/>
      <c r="D641" s="97"/>
      <c r="E641" s="97"/>
      <c r="F641" s="139"/>
      <c r="G641" s="62"/>
      <c r="H641" s="62"/>
      <c r="I641" s="62"/>
      <c r="J641" s="62"/>
      <c r="K641" s="62"/>
      <c r="L641" s="255"/>
      <c r="M641" s="550"/>
      <c r="N641" s="550"/>
      <c r="O641" s="550" t="e">
        <f>#REF!+M641+N641</f>
        <v>#REF!</v>
      </c>
      <c r="P641" s="550"/>
      <c r="Q641" s="550"/>
      <c r="R641" s="550">
        <f t="shared" si="294"/>
        <v>0</v>
      </c>
      <c r="S641" s="550"/>
      <c r="T641" s="550"/>
      <c r="U641" s="550">
        <v>0</v>
      </c>
    </row>
    <row r="642" spans="1:21" outlineLevel="1">
      <c r="A642" s="137"/>
      <c r="B642" s="137"/>
      <c r="C642" s="147" t="s">
        <v>706</v>
      </c>
      <c r="D642" s="97"/>
      <c r="E642" s="97"/>
      <c r="F642" s="139"/>
      <c r="G642" s="62"/>
      <c r="H642" s="62"/>
      <c r="I642" s="62"/>
      <c r="J642" s="82">
        <f>SUBTOTAL(9,J643:J647)</f>
        <v>13438400.000000002</v>
      </c>
      <c r="K642" s="82">
        <f t="shared" ref="K642:L642" si="298">SUBTOTAL(9,K643:K647)</f>
        <v>240000.00000000003</v>
      </c>
      <c r="L642" s="266">
        <f t="shared" si="298"/>
        <v>13678400.000000002</v>
      </c>
      <c r="M642" s="553"/>
      <c r="N642" s="553"/>
      <c r="O642" s="553" t="e">
        <f>#REF!+M642+N642</f>
        <v>#REF!</v>
      </c>
      <c r="P642" s="553"/>
      <c r="Q642" s="553"/>
      <c r="R642" s="553">
        <f t="shared" si="294"/>
        <v>0</v>
      </c>
      <c r="S642" s="553"/>
      <c r="T642" s="553"/>
      <c r="U642" s="553">
        <v>0</v>
      </c>
    </row>
    <row r="643" spans="1:21" outlineLevel="1">
      <c r="A643" s="137"/>
      <c r="B643" s="137"/>
      <c r="C643" s="138" t="s">
        <v>837</v>
      </c>
      <c r="D643" s="97">
        <v>4</v>
      </c>
      <c r="E643" s="97">
        <v>4</v>
      </c>
      <c r="F643" s="139" t="s">
        <v>660</v>
      </c>
      <c r="G643" s="199">
        <v>3339600.0000000005</v>
      </c>
      <c r="H643" s="199">
        <v>56000.000000000007</v>
      </c>
      <c r="I643" s="62">
        <f t="shared" ref="I643:I646" si="299">SUM(G643:H643)</f>
        <v>3395600.0000000005</v>
      </c>
      <c r="J643" s="62">
        <f>G643*E643</f>
        <v>13358400.000000002</v>
      </c>
      <c r="K643" s="62">
        <f>H643*E643</f>
        <v>224000.00000000003</v>
      </c>
      <c r="L643" s="255">
        <f>I643*E643</f>
        <v>13582400.000000002</v>
      </c>
      <c r="M643" s="550"/>
      <c r="N643" s="550"/>
      <c r="O643" s="550" t="e">
        <f>#REF!+M643+N643</f>
        <v>#REF!</v>
      </c>
      <c r="P643" s="550"/>
      <c r="Q643" s="550"/>
      <c r="R643" s="550">
        <f t="shared" si="294"/>
        <v>0</v>
      </c>
      <c r="S643" s="550"/>
      <c r="T643" s="550"/>
      <c r="U643" s="550">
        <v>0</v>
      </c>
    </row>
    <row r="644" spans="1:21" outlineLevel="1">
      <c r="A644" s="137"/>
      <c r="B644" s="137"/>
      <c r="C644" s="138" t="s">
        <v>709</v>
      </c>
      <c r="D644" s="97">
        <v>0</v>
      </c>
      <c r="E644" s="97">
        <v>0</v>
      </c>
      <c r="F644" s="397" t="s">
        <v>660</v>
      </c>
      <c r="G644" s="62">
        <v>1607100.0000000002</v>
      </c>
      <c r="H644" s="62">
        <v>56000.000000000007</v>
      </c>
      <c r="I644" s="62">
        <f t="shared" si="299"/>
        <v>1663100.0000000002</v>
      </c>
      <c r="J644" s="62">
        <f>G644*E644</f>
        <v>0</v>
      </c>
      <c r="K644" s="62">
        <f>H644*E644</f>
        <v>0</v>
      </c>
      <c r="L644" s="255">
        <f>I644*E644</f>
        <v>0</v>
      </c>
      <c r="M644" s="550"/>
      <c r="N644" s="550"/>
      <c r="O644" s="550" t="e">
        <f>#REF!+M644+N644</f>
        <v>#REF!</v>
      </c>
      <c r="P644" s="550"/>
      <c r="Q644" s="550"/>
      <c r="R644" s="550">
        <f t="shared" si="294"/>
        <v>0</v>
      </c>
      <c r="S644" s="550"/>
      <c r="T644" s="550"/>
      <c r="U644" s="550">
        <v>0</v>
      </c>
    </row>
    <row r="645" spans="1:21" outlineLevel="1">
      <c r="A645" s="137"/>
      <c r="B645" s="137"/>
      <c r="C645" s="138" t="s">
        <v>711</v>
      </c>
      <c r="D645" s="97">
        <v>0</v>
      </c>
      <c r="E645" s="97">
        <v>0</v>
      </c>
      <c r="F645" s="397" t="s">
        <v>660</v>
      </c>
      <c r="G645" s="62">
        <v>585200</v>
      </c>
      <c r="H645" s="62">
        <v>56000.000000000007</v>
      </c>
      <c r="I645" s="62">
        <f t="shared" si="299"/>
        <v>641200</v>
      </c>
      <c r="J645" s="62">
        <f>G645*E645</f>
        <v>0</v>
      </c>
      <c r="K645" s="62">
        <f>H645*E645</f>
        <v>0</v>
      </c>
      <c r="L645" s="255">
        <f>I645*E645</f>
        <v>0</v>
      </c>
      <c r="M645" s="550"/>
      <c r="N645" s="550"/>
      <c r="O645" s="550" t="e">
        <f>#REF!+M645+N645</f>
        <v>#REF!</v>
      </c>
      <c r="P645" s="550"/>
      <c r="Q645" s="550"/>
      <c r="R645" s="550">
        <f t="shared" si="294"/>
        <v>0</v>
      </c>
      <c r="S645" s="550"/>
      <c r="T645" s="550"/>
      <c r="U645" s="550">
        <v>0</v>
      </c>
    </row>
    <row r="646" spans="1:21" outlineLevel="1">
      <c r="A646" s="137"/>
      <c r="B646" s="137"/>
      <c r="C646" s="138" t="s">
        <v>657</v>
      </c>
      <c r="D646" s="97">
        <v>1</v>
      </c>
      <c r="E646" s="97">
        <v>1</v>
      </c>
      <c r="F646" s="397" t="s">
        <v>619</v>
      </c>
      <c r="G646" s="62">
        <v>80000</v>
      </c>
      <c r="H646" s="62">
        <v>16000</v>
      </c>
      <c r="I646" s="62">
        <f t="shared" si="299"/>
        <v>96000</v>
      </c>
      <c r="J646" s="62">
        <f>G646*E646</f>
        <v>80000</v>
      </c>
      <c r="K646" s="62">
        <f>H646*E646</f>
        <v>16000</v>
      </c>
      <c r="L646" s="255">
        <f>I646*E646</f>
        <v>96000</v>
      </c>
      <c r="M646" s="550"/>
      <c r="N646" s="550"/>
      <c r="O646" s="550" t="e">
        <f>#REF!+M646+N646</f>
        <v>#REF!</v>
      </c>
      <c r="P646" s="550"/>
      <c r="Q646" s="550"/>
      <c r="R646" s="550">
        <f t="shared" si="294"/>
        <v>0</v>
      </c>
      <c r="S646" s="550"/>
      <c r="T646" s="550"/>
      <c r="U646" s="550">
        <v>0</v>
      </c>
    </row>
    <row r="647" spans="1:21" outlineLevel="1">
      <c r="A647" s="137"/>
      <c r="B647" s="137"/>
      <c r="C647" s="138"/>
      <c r="D647" s="97"/>
      <c r="E647" s="97"/>
      <c r="F647" s="397"/>
      <c r="G647" s="62"/>
      <c r="H647" s="62"/>
      <c r="I647" s="62"/>
      <c r="J647" s="62"/>
      <c r="K647" s="62"/>
      <c r="L647" s="255"/>
      <c r="M647" s="550"/>
      <c r="N647" s="550"/>
      <c r="O647" s="550" t="e">
        <f>#REF!+M647+N647</f>
        <v>#REF!</v>
      </c>
      <c r="P647" s="550"/>
      <c r="Q647" s="550"/>
      <c r="R647" s="550">
        <f t="shared" si="294"/>
        <v>0</v>
      </c>
      <c r="S647" s="550"/>
      <c r="T647" s="550"/>
      <c r="U647" s="550">
        <v>0</v>
      </c>
    </row>
    <row r="648" spans="1:21" s="153" customFormat="1" outlineLevel="1">
      <c r="A648" s="146"/>
      <c r="B648" s="146"/>
      <c r="C648" s="147" t="s">
        <v>841</v>
      </c>
      <c r="D648" s="99"/>
      <c r="E648" s="99"/>
      <c r="F648" s="529"/>
      <c r="G648" s="82"/>
      <c r="H648" s="82"/>
      <c r="I648" s="82"/>
      <c r="J648" s="82">
        <f>SUBTOTAL(9,J649:J655)</f>
        <v>26606733.902487174</v>
      </c>
      <c r="K648" s="82">
        <f t="shared" ref="K648:L648" si="300">SUBTOTAL(9,K649:K655)</f>
        <v>3422262.7079781052</v>
      </c>
      <c r="L648" s="266">
        <f t="shared" si="300"/>
        <v>30028996.610465281</v>
      </c>
      <c r="M648" s="553"/>
      <c r="N648" s="553"/>
      <c r="O648" s="553" t="e">
        <f>#REF!+M648+N648</f>
        <v>#REF!</v>
      </c>
      <c r="P648" s="553"/>
      <c r="Q648" s="553"/>
      <c r="R648" s="553">
        <f t="shared" si="294"/>
        <v>0</v>
      </c>
      <c r="S648" s="553"/>
      <c r="T648" s="553"/>
      <c r="U648" s="553">
        <v>0</v>
      </c>
    </row>
    <row r="649" spans="1:21" outlineLevel="1">
      <c r="A649" s="137"/>
      <c r="B649" s="137"/>
      <c r="C649" s="138" t="s">
        <v>812</v>
      </c>
      <c r="D649" s="97">
        <v>60</v>
      </c>
      <c r="E649" s="97">
        <v>55.000000000000007</v>
      </c>
      <c r="F649" s="397" t="s">
        <v>624</v>
      </c>
      <c r="G649" s="62">
        <v>22980.09</v>
      </c>
      <c r="H649" s="62">
        <v>5743.9305000000022</v>
      </c>
      <c r="I649" s="62">
        <f t="shared" ref="I649:I653" si="301">SUM(G649:H649)</f>
        <v>28724.020500000002</v>
      </c>
      <c r="J649" s="62">
        <f t="shared" ref="J649:J654" si="302">G649*E649</f>
        <v>1263904.9500000002</v>
      </c>
      <c r="K649" s="62">
        <f t="shared" ref="K649:K654" si="303">H649*E649</f>
        <v>315916.17750000017</v>
      </c>
      <c r="L649" s="255">
        <f t="shared" ref="L649:L654" si="304">I649*E649</f>
        <v>1579821.1275000004</v>
      </c>
      <c r="M649" s="550"/>
      <c r="N649" s="550"/>
      <c r="O649" s="550" t="e">
        <f>#REF!+M649+N649</f>
        <v>#REF!</v>
      </c>
      <c r="P649" s="550">
        <v>0.36</v>
      </c>
      <c r="Q649" s="554"/>
      <c r="R649" s="554">
        <f t="shared" si="294"/>
        <v>0.36</v>
      </c>
      <c r="S649" s="550"/>
      <c r="T649" s="550"/>
      <c r="U649" s="550">
        <v>0</v>
      </c>
    </row>
    <row r="650" spans="1:21" outlineLevel="1">
      <c r="A650" s="137"/>
      <c r="B650" s="137"/>
      <c r="C650" s="138" t="s">
        <v>844</v>
      </c>
      <c r="D650" s="97">
        <v>80</v>
      </c>
      <c r="E650" s="97">
        <v>74.800000000000011</v>
      </c>
      <c r="F650" s="397" t="s">
        <v>624</v>
      </c>
      <c r="G650" s="62">
        <v>72299.399999999994</v>
      </c>
      <c r="H650" s="62">
        <v>17189.865000000002</v>
      </c>
      <c r="I650" s="62">
        <f t="shared" si="301"/>
        <v>89489.264999999999</v>
      </c>
      <c r="J650" s="62">
        <f t="shared" si="302"/>
        <v>5407995.1200000001</v>
      </c>
      <c r="K650" s="62">
        <f t="shared" si="303"/>
        <v>1285801.9020000002</v>
      </c>
      <c r="L650" s="255">
        <f t="shared" si="304"/>
        <v>6693797.0220000008</v>
      </c>
      <c r="M650" s="550"/>
      <c r="N650" s="550"/>
      <c r="O650" s="550" t="e">
        <f>#REF!+M650+N650</f>
        <v>#REF!</v>
      </c>
      <c r="P650" s="550">
        <v>0.36</v>
      </c>
      <c r="Q650" s="554"/>
      <c r="R650" s="554">
        <f t="shared" si="294"/>
        <v>0.36</v>
      </c>
      <c r="S650" s="550"/>
      <c r="T650" s="550"/>
      <c r="U650" s="550">
        <v>0</v>
      </c>
    </row>
    <row r="651" spans="1:21" outlineLevel="1">
      <c r="A651" s="137"/>
      <c r="B651" s="137"/>
      <c r="C651" s="138" t="s">
        <v>845</v>
      </c>
      <c r="D651" s="97">
        <v>3</v>
      </c>
      <c r="E651" s="97">
        <v>4.4000000000000004</v>
      </c>
      <c r="F651" s="397" t="s">
        <v>624</v>
      </c>
      <c r="G651" s="62">
        <v>102372.9</v>
      </c>
      <c r="H651" s="62">
        <v>18573.439500000004</v>
      </c>
      <c r="I651" s="62">
        <f t="shared" si="301"/>
        <v>120946.3395</v>
      </c>
      <c r="J651" s="62">
        <f t="shared" si="302"/>
        <v>450440.76</v>
      </c>
      <c r="K651" s="62">
        <f t="shared" si="303"/>
        <v>81723.133800000025</v>
      </c>
      <c r="L651" s="255">
        <f t="shared" si="304"/>
        <v>532163.89380000008</v>
      </c>
      <c r="M651" s="550"/>
      <c r="N651" s="550"/>
      <c r="O651" s="550" t="e">
        <f>#REF!+M651+N651</f>
        <v>#REF!</v>
      </c>
      <c r="P651" s="550">
        <v>0.36</v>
      </c>
      <c r="Q651" s="554"/>
      <c r="R651" s="554">
        <f t="shared" si="294"/>
        <v>0.36</v>
      </c>
      <c r="S651" s="550"/>
      <c r="T651" s="550"/>
      <c r="U651" s="550">
        <v>0</v>
      </c>
    </row>
    <row r="652" spans="1:21" ht="21" customHeight="1" outlineLevel="1">
      <c r="A652" s="137"/>
      <c r="B652" s="137"/>
      <c r="C652" s="138" t="s">
        <v>846</v>
      </c>
      <c r="D652" s="97">
        <v>18</v>
      </c>
      <c r="E652" s="97">
        <v>18</v>
      </c>
      <c r="F652" s="397" t="s">
        <v>624</v>
      </c>
      <c r="G652" s="62">
        <v>985945.66091644217</v>
      </c>
      <c r="H652" s="62">
        <v>53025</v>
      </c>
      <c r="I652" s="62">
        <f t="shared" si="301"/>
        <v>1038970.6609164422</v>
      </c>
      <c r="J652" s="62">
        <f t="shared" si="302"/>
        <v>17747021.896495961</v>
      </c>
      <c r="K652" s="62">
        <f t="shared" si="303"/>
        <v>954450</v>
      </c>
      <c r="L652" s="255">
        <f t="shared" si="304"/>
        <v>18701471.896495961</v>
      </c>
      <c r="M652" s="550"/>
      <c r="N652" s="550"/>
      <c r="O652" s="550" t="e">
        <f>#REF!+M652+N652</f>
        <v>#REF!</v>
      </c>
      <c r="P652" s="550"/>
      <c r="Q652" s="550"/>
      <c r="R652" s="550">
        <f t="shared" si="294"/>
        <v>0</v>
      </c>
      <c r="S652" s="550"/>
      <c r="T652" s="550"/>
      <c r="U652" s="550">
        <v>0</v>
      </c>
    </row>
    <row r="653" spans="1:21" s="11" customFormat="1" ht="21" customHeight="1" outlineLevel="1">
      <c r="A653" s="192"/>
      <c r="B653" s="192"/>
      <c r="C653" s="386" t="s">
        <v>928</v>
      </c>
      <c r="D653" s="194">
        <v>26</v>
      </c>
      <c r="E653" s="97">
        <v>22</v>
      </c>
      <c r="F653" s="195" t="s">
        <v>624</v>
      </c>
      <c r="G653" s="199">
        <v>8773.9726027397246</v>
      </c>
      <c r="H653" s="199">
        <v>14594.016411764707</v>
      </c>
      <c r="I653" s="199">
        <f t="shared" si="301"/>
        <v>23367.989014504434</v>
      </c>
      <c r="J653" s="199">
        <f t="shared" si="302"/>
        <v>193027.39726027395</v>
      </c>
      <c r="K653" s="199">
        <f t="shared" si="303"/>
        <v>321068.36105882353</v>
      </c>
      <c r="L653" s="265">
        <f t="shared" si="304"/>
        <v>514095.75831909757</v>
      </c>
      <c r="M653" s="554"/>
      <c r="N653" s="554"/>
      <c r="O653" s="554" t="e">
        <f>#REF!+M653+N653</f>
        <v>#REF!</v>
      </c>
      <c r="P653" s="554"/>
      <c r="Q653" s="554"/>
      <c r="R653" s="554">
        <f t="shared" si="294"/>
        <v>0</v>
      </c>
      <c r="S653" s="554"/>
      <c r="T653" s="554"/>
      <c r="U653" s="554">
        <v>0</v>
      </c>
    </row>
    <row r="654" spans="1:21" ht="20.25" customHeight="1" outlineLevel="1">
      <c r="A654" s="137"/>
      <c r="B654" s="137"/>
      <c r="C654" s="138" t="s">
        <v>657</v>
      </c>
      <c r="D654" s="97">
        <v>1</v>
      </c>
      <c r="E654" s="97">
        <v>1</v>
      </c>
      <c r="F654" s="139" t="s">
        <v>619</v>
      </c>
      <c r="G654" s="199">
        <v>1544343.7787309384</v>
      </c>
      <c r="H654" s="199">
        <v>463303.13361928152</v>
      </c>
      <c r="I654" s="62">
        <f t="shared" ref="I654" si="305">SUM(G654:H654)</f>
        <v>2007646.9123502199</v>
      </c>
      <c r="J654" s="62">
        <f t="shared" si="302"/>
        <v>1544343.7787309384</v>
      </c>
      <c r="K654" s="62">
        <f t="shared" si="303"/>
        <v>463303.13361928152</v>
      </c>
      <c r="L654" s="255">
        <f t="shared" si="304"/>
        <v>2007646.9123502199</v>
      </c>
      <c r="M654" s="550"/>
      <c r="N654" s="550"/>
      <c r="O654" s="550" t="e">
        <f>#REF!+M654+N654</f>
        <v>#REF!</v>
      </c>
      <c r="P654" s="550"/>
      <c r="Q654" s="550"/>
      <c r="R654" s="550">
        <f t="shared" si="294"/>
        <v>0</v>
      </c>
      <c r="S654" s="550"/>
      <c r="T654" s="550"/>
      <c r="U654" s="550">
        <v>0</v>
      </c>
    </row>
    <row r="655" spans="1:21" outlineLevel="1">
      <c r="A655" s="137"/>
      <c r="B655" s="137"/>
      <c r="C655" s="138"/>
      <c r="D655" s="94"/>
      <c r="E655" s="94"/>
      <c r="F655" s="139"/>
      <c r="G655" s="71"/>
      <c r="H655" s="71"/>
      <c r="I655" s="71"/>
      <c r="J655" s="71"/>
      <c r="K655" s="71"/>
      <c r="L655" s="255"/>
      <c r="M655" s="550"/>
      <c r="N655" s="550"/>
      <c r="O655" s="550" t="e">
        <f>#REF!+M655+N655</f>
        <v>#REF!</v>
      </c>
      <c r="P655" s="550"/>
      <c r="Q655" s="550"/>
      <c r="R655" s="550">
        <f t="shared" si="294"/>
        <v>0</v>
      </c>
      <c r="S655" s="550"/>
      <c r="T655" s="550"/>
      <c r="U655" s="550">
        <v>0</v>
      </c>
    </row>
    <row r="656" spans="1:21" outlineLevel="1">
      <c r="A656" s="183" t="s">
        <v>281</v>
      </c>
      <c r="B656" s="183"/>
      <c r="C656" s="184" t="s">
        <v>282</v>
      </c>
      <c r="D656" s="185">
        <v>1</v>
      </c>
      <c r="E656" s="185">
        <v>1</v>
      </c>
      <c r="F656" s="186" t="s">
        <v>10</v>
      </c>
      <c r="G656" s="187"/>
      <c r="H656" s="187"/>
      <c r="I656" s="187"/>
      <c r="J656" s="187">
        <f t="shared" ref="J656:K656" si="306">SUBTOTAL(9,J657:J688)</f>
        <v>275591719.58061188</v>
      </c>
      <c r="K656" s="187">
        <f t="shared" si="306"/>
        <v>31538420.03230026</v>
      </c>
      <c r="L656" s="845">
        <f>SUBTOTAL(9,L657:L688)</f>
        <v>307130139.61291212</v>
      </c>
      <c r="M656" s="560"/>
      <c r="N656" s="560"/>
      <c r="O656" s="560" t="e">
        <f>#REF!+M656+N656</f>
        <v>#REF!</v>
      </c>
      <c r="P656" s="560"/>
      <c r="Q656" s="560"/>
      <c r="R656" s="560">
        <f t="shared" si="294"/>
        <v>0</v>
      </c>
      <c r="S656" s="560"/>
      <c r="T656" s="560"/>
      <c r="U656" s="560">
        <v>0</v>
      </c>
    </row>
    <row r="657" spans="1:21" outlineLevel="1">
      <c r="A657" s="137"/>
      <c r="B657" s="137"/>
      <c r="C657" s="147" t="s">
        <v>815</v>
      </c>
      <c r="D657" s="94"/>
      <c r="E657" s="94"/>
      <c r="F657" s="139"/>
      <c r="G657" s="71"/>
      <c r="H657" s="71"/>
      <c r="I657" s="71"/>
      <c r="J657" s="82">
        <f>SUBTOTAL(9,J658:J672)</f>
        <v>15705304.986</v>
      </c>
      <c r="K657" s="82">
        <f t="shared" ref="K657:L657" si="307">SUBTOTAL(9,K658:K672)</f>
        <v>4668293.1758000003</v>
      </c>
      <c r="L657" s="266">
        <f t="shared" si="307"/>
        <v>20373598.161799997</v>
      </c>
      <c r="M657" s="553"/>
      <c r="N657" s="553"/>
      <c r="O657" s="553" t="e">
        <f>#REF!+M657+N657</f>
        <v>#REF!</v>
      </c>
      <c r="P657" s="553"/>
      <c r="Q657" s="553"/>
      <c r="R657" s="553">
        <f t="shared" si="294"/>
        <v>0</v>
      </c>
      <c r="S657" s="553"/>
      <c r="T657" s="553"/>
      <c r="U657" s="553">
        <v>0</v>
      </c>
    </row>
    <row r="658" spans="1:21" outlineLevel="1">
      <c r="A658" s="137"/>
      <c r="B658" s="137"/>
      <c r="C658" s="138" t="s">
        <v>696</v>
      </c>
      <c r="D658" s="97">
        <v>7</v>
      </c>
      <c r="E658" s="97">
        <v>7</v>
      </c>
      <c r="F658" s="139" t="s">
        <v>660</v>
      </c>
      <c r="G658" s="199">
        <v>46800</v>
      </c>
      <c r="H658" s="199">
        <v>54500.000000000007</v>
      </c>
      <c r="I658" s="71">
        <f t="shared" ref="I658:I662" si="308">SUM(G658:H658)</f>
        <v>101300</v>
      </c>
      <c r="J658" s="71">
        <f t="shared" ref="J658:J671" si="309">G658*E658</f>
        <v>327600</v>
      </c>
      <c r="K658" s="71">
        <f t="shared" ref="K658:K671" si="310">H658*E658</f>
        <v>381500.00000000006</v>
      </c>
      <c r="L658" s="257">
        <f t="shared" ref="L658:L671" si="311">I658*E658</f>
        <v>709100</v>
      </c>
      <c r="M658" s="552"/>
      <c r="N658" s="552"/>
      <c r="O658" s="552" t="e">
        <f>#REF!+M658+N658</f>
        <v>#REF!</v>
      </c>
      <c r="P658" s="552"/>
      <c r="Q658" s="552"/>
      <c r="R658" s="552">
        <f t="shared" si="294"/>
        <v>0</v>
      </c>
      <c r="S658" s="552"/>
      <c r="T658" s="552"/>
      <c r="U658" s="552">
        <v>0</v>
      </c>
    </row>
    <row r="659" spans="1:21" outlineLevel="1">
      <c r="A659" s="137"/>
      <c r="B659" s="137"/>
      <c r="C659" s="138" t="s">
        <v>816</v>
      </c>
      <c r="D659" s="97">
        <v>0</v>
      </c>
      <c r="E659" s="97">
        <v>0</v>
      </c>
      <c r="F659" s="139" t="s">
        <v>660</v>
      </c>
      <c r="G659" s="199">
        <v>46800</v>
      </c>
      <c r="H659" s="199">
        <v>54500.000000000007</v>
      </c>
      <c r="I659" s="71">
        <f t="shared" si="308"/>
        <v>101300</v>
      </c>
      <c r="J659" s="71">
        <f t="shared" si="309"/>
        <v>0</v>
      </c>
      <c r="K659" s="71">
        <f t="shared" si="310"/>
        <v>0</v>
      </c>
      <c r="L659" s="257">
        <f t="shared" si="311"/>
        <v>0</v>
      </c>
      <c r="M659" s="552"/>
      <c r="N659" s="552"/>
      <c r="O659" s="552" t="e">
        <f>#REF!+M659+N659</f>
        <v>#REF!</v>
      </c>
      <c r="P659" s="552"/>
      <c r="Q659" s="552"/>
      <c r="R659" s="552">
        <f t="shared" si="294"/>
        <v>0</v>
      </c>
      <c r="S659" s="552"/>
      <c r="T659" s="552"/>
      <c r="U659" s="552">
        <v>0</v>
      </c>
    </row>
    <row r="660" spans="1:21" outlineLevel="1">
      <c r="A660" s="137"/>
      <c r="B660" s="137"/>
      <c r="C660" s="138" t="s">
        <v>852</v>
      </c>
      <c r="D660" s="97">
        <v>9</v>
      </c>
      <c r="E660" s="97">
        <v>9</v>
      </c>
      <c r="F660" s="139" t="s">
        <v>660</v>
      </c>
      <c r="G660" s="199">
        <v>223200</v>
      </c>
      <c r="H660" s="199">
        <v>54500.000000000007</v>
      </c>
      <c r="I660" s="71">
        <f t="shared" si="308"/>
        <v>277700</v>
      </c>
      <c r="J660" s="71">
        <f t="shared" si="309"/>
        <v>2008800</v>
      </c>
      <c r="K660" s="71">
        <f t="shared" si="310"/>
        <v>490500.00000000006</v>
      </c>
      <c r="L660" s="257">
        <f t="shared" si="311"/>
        <v>2499300</v>
      </c>
      <c r="M660" s="552"/>
      <c r="N660" s="552"/>
      <c r="O660" s="552" t="e">
        <f>#REF!+M660+N660</f>
        <v>#REF!</v>
      </c>
      <c r="P660" s="552"/>
      <c r="Q660" s="552"/>
      <c r="R660" s="552">
        <f t="shared" si="294"/>
        <v>0</v>
      </c>
      <c r="S660" s="552"/>
      <c r="T660" s="552"/>
      <c r="U660" s="552">
        <v>0</v>
      </c>
    </row>
    <row r="661" spans="1:21" ht="21" customHeight="1" outlineLevel="1">
      <c r="A661" s="137"/>
      <c r="B661" s="137"/>
      <c r="C661" s="138" t="s">
        <v>700</v>
      </c>
      <c r="D661" s="97">
        <v>10</v>
      </c>
      <c r="E661" s="97">
        <v>10</v>
      </c>
      <c r="F661" s="139" t="s">
        <v>660</v>
      </c>
      <c r="G661" s="199">
        <v>124560</v>
      </c>
      <c r="H661" s="199">
        <v>54500.000000000007</v>
      </c>
      <c r="I661" s="71">
        <f t="shared" si="308"/>
        <v>179060</v>
      </c>
      <c r="J661" s="71">
        <f t="shared" si="309"/>
        <v>1245600</v>
      </c>
      <c r="K661" s="71">
        <f t="shared" si="310"/>
        <v>545000.00000000012</v>
      </c>
      <c r="L661" s="257">
        <f t="shared" si="311"/>
        <v>1790600</v>
      </c>
      <c r="M661" s="552"/>
      <c r="N661" s="552"/>
      <c r="O661" s="552" t="e">
        <f>#REF!+M661+N661</f>
        <v>#REF!</v>
      </c>
      <c r="P661" s="552"/>
      <c r="Q661" s="552"/>
      <c r="R661" s="552">
        <f t="shared" si="294"/>
        <v>0</v>
      </c>
      <c r="S661" s="552"/>
      <c r="T661" s="552"/>
      <c r="U661" s="552">
        <v>0</v>
      </c>
    </row>
    <row r="662" spans="1:21" ht="21" customHeight="1" outlineLevel="1">
      <c r="A662" s="137"/>
      <c r="B662" s="137"/>
      <c r="C662" s="138" t="s">
        <v>702</v>
      </c>
      <c r="D662" s="97">
        <v>9</v>
      </c>
      <c r="E662" s="97">
        <v>9</v>
      </c>
      <c r="F662" s="139" t="s">
        <v>660</v>
      </c>
      <c r="G662" s="199">
        <v>249120</v>
      </c>
      <c r="H662" s="199">
        <v>54500.000000000007</v>
      </c>
      <c r="I662" s="71">
        <f t="shared" si="308"/>
        <v>303620</v>
      </c>
      <c r="J662" s="71">
        <f t="shared" si="309"/>
        <v>2242080</v>
      </c>
      <c r="K662" s="71">
        <f t="shared" si="310"/>
        <v>490500.00000000006</v>
      </c>
      <c r="L662" s="257">
        <f t="shared" si="311"/>
        <v>2732580</v>
      </c>
      <c r="M662" s="552"/>
      <c r="N662" s="552"/>
      <c r="O662" s="552" t="e">
        <f>#REF!+M662+N662</f>
        <v>#REF!</v>
      </c>
      <c r="P662" s="552"/>
      <c r="Q662" s="552"/>
      <c r="R662" s="552">
        <f t="shared" si="294"/>
        <v>0</v>
      </c>
      <c r="S662" s="552"/>
      <c r="T662" s="552"/>
      <c r="U662" s="552">
        <v>0</v>
      </c>
    </row>
    <row r="663" spans="1:21" ht="21" customHeight="1" outlineLevel="1">
      <c r="A663" s="137"/>
      <c r="B663" s="137"/>
      <c r="C663" s="400" t="s">
        <v>853</v>
      </c>
      <c r="D663" s="97">
        <v>0</v>
      </c>
      <c r="E663" s="97">
        <v>0</v>
      </c>
      <c r="F663" s="139" t="s">
        <v>660</v>
      </c>
      <c r="G663" s="199">
        <v>150480</v>
      </c>
      <c r="H663" s="199">
        <v>54500.000000000007</v>
      </c>
      <c r="I663" s="71">
        <f t="shared" ref="I663:I664" si="312">SUM(G663:H663)</f>
        <v>204980</v>
      </c>
      <c r="J663" s="71">
        <f t="shared" si="309"/>
        <v>0</v>
      </c>
      <c r="K663" s="71">
        <f t="shared" si="310"/>
        <v>0</v>
      </c>
      <c r="L663" s="257">
        <f t="shared" si="311"/>
        <v>0</v>
      </c>
      <c r="M663" s="552"/>
      <c r="N663" s="552"/>
      <c r="O663" s="552" t="e">
        <f>#REF!+M663+N663</f>
        <v>#REF!</v>
      </c>
      <c r="P663" s="552"/>
      <c r="Q663" s="552"/>
      <c r="R663" s="552">
        <f t="shared" si="294"/>
        <v>0</v>
      </c>
      <c r="S663" s="552"/>
      <c r="T663" s="552"/>
      <c r="U663" s="552">
        <v>0</v>
      </c>
    </row>
    <row r="664" spans="1:21" ht="21" customHeight="1" outlineLevel="1">
      <c r="A664" s="137"/>
      <c r="B664" s="137"/>
      <c r="C664" s="400" t="s">
        <v>848</v>
      </c>
      <c r="D664" s="97">
        <v>0</v>
      </c>
      <c r="E664" s="97">
        <v>0</v>
      </c>
      <c r="F664" s="139" t="s">
        <v>660</v>
      </c>
      <c r="G664" s="199">
        <v>150480</v>
      </c>
      <c r="H664" s="199">
        <v>54500.000000000007</v>
      </c>
      <c r="I664" s="71">
        <f t="shared" si="312"/>
        <v>204980</v>
      </c>
      <c r="J664" s="71">
        <f t="shared" si="309"/>
        <v>0</v>
      </c>
      <c r="K664" s="71">
        <f t="shared" si="310"/>
        <v>0</v>
      </c>
      <c r="L664" s="257">
        <f t="shared" si="311"/>
        <v>0</v>
      </c>
      <c r="M664" s="552"/>
      <c r="N664" s="552"/>
      <c r="O664" s="552" t="e">
        <f>#REF!+M664+N664</f>
        <v>#REF!</v>
      </c>
      <c r="P664" s="552"/>
      <c r="Q664" s="552"/>
      <c r="R664" s="552">
        <f t="shared" si="294"/>
        <v>0</v>
      </c>
      <c r="S664" s="552"/>
      <c r="T664" s="552"/>
      <c r="U664" s="552">
        <v>0</v>
      </c>
    </row>
    <row r="665" spans="1:21" s="11" customFormat="1" outlineLevel="1">
      <c r="A665" s="192"/>
      <c r="B665" s="192"/>
      <c r="C665" s="193" t="s">
        <v>704</v>
      </c>
      <c r="D665" s="194">
        <v>4</v>
      </c>
      <c r="E665" s="194">
        <v>4</v>
      </c>
      <c r="F665" s="195" t="s">
        <v>660</v>
      </c>
      <c r="G665" s="199">
        <v>0</v>
      </c>
      <c r="H665" s="199">
        <v>381500</v>
      </c>
      <c r="I665" s="199">
        <f t="shared" ref="I665:I667" si="313">SUM(G665:H665)</f>
        <v>381500</v>
      </c>
      <c r="J665" s="199">
        <f t="shared" si="309"/>
        <v>0</v>
      </c>
      <c r="K665" s="199">
        <f t="shared" si="310"/>
        <v>1526000</v>
      </c>
      <c r="L665" s="265">
        <f t="shared" si="311"/>
        <v>1526000</v>
      </c>
      <c r="M665" s="554"/>
      <c r="N665" s="554"/>
      <c r="O665" s="554" t="e">
        <f>#REF!+M665+N665</f>
        <v>#REF!</v>
      </c>
      <c r="P665" s="554"/>
      <c r="Q665" s="554"/>
      <c r="R665" s="554">
        <f t="shared" si="294"/>
        <v>0</v>
      </c>
      <c r="S665" s="554"/>
      <c r="T665" s="554"/>
      <c r="U665" s="554">
        <v>0</v>
      </c>
    </row>
    <row r="666" spans="1:21" s="11" customFormat="1" outlineLevel="1">
      <c r="A666" s="192"/>
      <c r="B666" s="192"/>
      <c r="C666" s="193" t="s">
        <v>705</v>
      </c>
      <c r="D666" s="194">
        <v>2</v>
      </c>
      <c r="E666" s="194">
        <v>2</v>
      </c>
      <c r="F666" s="195" t="s">
        <v>660</v>
      </c>
      <c r="G666" s="199">
        <v>0</v>
      </c>
      <c r="H666" s="199">
        <v>381500</v>
      </c>
      <c r="I666" s="199">
        <f t="shared" si="313"/>
        <v>381500</v>
      </c>
      <c r="J666" s="199">
        <f t="shared" si="309"/>
        <v>0</v>
      </c>
      <c r="K666" s="199">
        <f t="shared" si="310"/>
        <v>763000</v>
      </c>
      <c r="L666" s="265">
        <f t="shared" si="311"/>
        <v>763000</v>
      </c>
      <c r="M666" s="554"/>
      <c r="N666" s="554"/>
      <c r="O666" s="554" t="e">
        <f>#REF!+M666+N666</f>
        <v>#REF!</v>
      </c>
      <c r="P666" s="554"/>
      <c r="Q666" s="554"/>
      <c r="R666" s="554">
        <f t="shared" si="294"/>
        <v>0</v>
      </c>
      <c r="S666" s="554"/>
      <c r="T666" s="554"/>
      <c r="U666" s="554">
        <v>0</v>
      </c>
    </row>
    <row r="667" spans="1:21" s="11" customFormat="1" ht="26.4" outlineLevel="1">
      <c r="A667" s="192"/>
      <c r="B667" s="192"/>
      <c r="C667" s="193" t="s">
        <v>820</v>
      </c>
      <c r="D667" s="194">
        <v>0</v>
      </c>
      <c r="E667" s="194">
        <v>0</v>
      </c>
      <c r="F667" s="195" t="s">
        <v>660</v>
      </c>
      <c r="G667" s="199">
        <v>507247.19999999995</v>
      </c>
      <c r="H667" s="199">
        <v>54500.000000000007</v>
      </c>
      <c r="I667" s="199">
        <f t="shared" si="313"/>
        <v>561747.19999999995</v>
      </c>
      <c r="J667" s="199">
        <f t="shared" si="309"/>
        <v>0</v>
      </c>
      <c r="K667" s="199">
        <f t="shared" si="310"/>
        <v>0</v>
      </c>
      <c r="L667" s="265">
        <f t="shared" si="311"/>
        <v>0</v>
      </c>
      <c r="M667" s="554"/>
      <c r="N667" s="554"/>
      <c r="O667" s="554" t="e">
        <f>#REF!+M667+N667</f>
        <v>#REF!</v>
      </c>
      <c r="P667" s="554"/>
      <c r="Q667" s="554"/>
      <c r="R667" s="554">
        <f t="shared" si="294"/>
        <v>0</v>
      </c>
      <c r="S667" s="554"/>
      <c r="T667" s="554"/>
      <c r="U667" s="554">
        <v>0</v>
      </c>
    </row>
    <row r="668" spans="1:21" s="11" customFormat="1" ht="26.4" outlineLevel="1">
      <c r="A668" s="192"/>
      <c r="B668" s="192"/>
      <c r="C668" s="193" t="s">
        <v>822</v>
      </c>
      <c r="D668" s="194">
        <v>0</v>
      </c>
      <c r="E668" s="194">
        <v>0</v>
      </c>
      <c r="F668" s="195" t="s">
        <v>660</v>
      </c>
      <c r="G668" s="199">
        <v>507247.19999999995</v>
      </c>
      <c r="H668" s="199">
        <v>54500.000000000007</v>
      </c>
      <c r="I668" s="199">
        <f t="shared" ref="I668:I670" si="314">SUM(G668:H668)</f>
        <v>561747.19999999995</v>
      </c>
      <c r="J668" s="199">
        <f t="shared" si="309"/>
        <v>0</v>
      </c>
      <c r="K668" s="199">
        <f t="shared" si="310"/>
        <v>0</v>
      </c>
      <c r="L668" s="265">
        <f t="shared" si="311"/>
        <v>0</v>
      </c>
      <c r="M668" s="554"/>
      <c r="N668" s="554"/>
      <c r="O668" s="554" t="e">
        <f>#REF!+M668+N668</f>
        <v>#REF!</v>
      </c>
      <c r="P668" s="554"/>
      <c r="Q668" s="554"/>
      <c r="R668" s="554">
        <f t="shared" si="294"/>
        <v>0</v>
      </c>
      <c r="S668" s="554"/>
      <c r="T668" s="554"/>
      <c r="U668" s="554">
        <v>0</v>
      </c>
    </row>
    <row r="669" spans="1:21" s="11" customFormat="1" ht="26.4" outlineLevel="1">
      <c r="A669" s="192"/>
      <c r="B669" s="192"/>
      <c r="C669" s="193" t="s">
        <v>823</v>
      </c>
      <c r="D669" s="194">
        <v>0</v>
      </c>
      <c r="E669" s="194">
        <v>0</v>
      </c>
      <c r="F669" s="195" t="s">
        <v>660</v>
      </c>
      <c r="G669" s="199">
        <v>507247.19999999995</v>
      </c>
      <c r="H669" s="199">
        <v>54500.000000000007</v>
      </c>
      <c r="I669" s="199">
        <f t="shared" si="314"/>
        <v>561747.19999999995</v>
      </c>
      <c r="J669" s="199">
        <f t="shared" si="309"/>
        <v>0</v>
      </c>
      <c r="K669" s="199">
        <f t="shared" si="310"/>
        <v>0</v>
      </c>
      <c r="L669" s="265">
        <f t="shared" si="311"/>
        <v>0</v>
      </c>
      <c r="M669" s="554"/>
      <c r="N669" s="554"/>
      <c r="O669" s="554" t="e">
        <f>#REF!+M669+N669</f>
        <v>#REF!</v>
      </c>
      <c r="P669" s="554"/>
      <c r="Q669" s="554"/>
      <c r="R669" s="554">
        <f t="shared" si="294"/>
        <v>0</v>
      </c>
      <c r="S669" s="554"/>
      <c r="T669" s="554"/>
      <c r="U669" s="554">
        <v>0</v>
      </c>
    </row>
    <row r="670" spans="1:21" ht="26.4" outlineLevel="1">
      <c r="A670" s="137"/>
      <c r="B670" s="137"/>
      <c r="C670" s="138" t="s">
        <v>827</v>
      </c>
      <c r="D670" s="97">
        <v>1</v>
      </c>
      <c r="E670" s="97">
        <v>1</v>
      </c>
      <c r="F670" s="139" t="s">
        <v>660</v>
      </c>
      <c r="G670" s="199">
        <v>9216914.4000000004</v>
      </c>
      <c r="H670" s="199">
        <v>272500</v>
      </c>
      <c r="I670" s="71">
        <f t="shared" si="314"/>
        <v>9489414.4000000004</v>
      </c>
      <c r="J670" s="71">
        <f t="shared" si="309"/>
        <v>9216914.4000000004</v>
      </c>
      <c r="K670" s="71">
        <f t="shared" si="310"/>
        <v>272500</v>
      </c>
      <c r="L670" s="257">
        <f t="shared" si="311"/>
        <v>9489414.4000000004</v>
      </c>
      <c r="M670" s="552"/>
      <c r="N670" s="552"/>
      <c r="O670" s="552" t="e">
        <f>#REF!+M670+N670</f>
        <v>#REF!</v>
      </c>
      <c r="P670" s="552"/>
      <c r="Q670" s="552"/>
      <c r="R670" s="552">
        <f t="shared" si="294"/>
        <v>0</v>
      </c>
      <c r="S670" s="552"/>
      <c r="T670" s="552"/>
      <c r="U670" s="552">
        <v>0</v>
      </c>
    </row>
    <row r="671" spans="1:21" outlineLevel="1">
      <c r="A671" s="137"/>
      <c r="B671" s="137"/>
      <c r="C671" s="138" t="s">
        <v>657</v>
      </c>
      <c r="D671" s="97">
        <v>1</v>
      </c>
      <c r="E671" s="97">
        <v>1</v>
      </c>
      <c r="F671" s="139" t="s">
        <v>619</v>
      </c>
      <c r="G671" s="199">
        <v>664310.58600000001</v>
      </c>
      <c r="H671" s="199">
        <v>199293.1758</v>
      </c>
      <c r="I671" s="71">
        <f t="shared" ref="I671" si="315">SUM(G671:H671)</f>
        <v>863603.76179999998</v>
      </c>
      <c r="J671" s="71">
        <f t="shared" si="309"/>
        <v>664310.58600000001</v>
      </c>
      <c r="K671" s="71">
        <f t="shared" si="310"/>
        <v>199293.1758</v>
      </c>
      <c r="L671" s="257">
        <f t="shared" si="311"/>
        <v>863603.76179999998</v>
      </c>
      <c r="M671" s="552"/>
      <c r="N671" s="552"/>
      <c r="O671" s="552" t="e">
        <f>#REF!+M671+N671</f>
        <v>#REF!</v>
      </c>
      <c r="P671" s="552"/>
      <c r="Q671" s="552"/>
      <c r="R671" s="552">
        <f t="shared" si="294"/>
        <v>0</v>
      </c>
      <c r="S671" s="552"/>
      <c r="T671" s="552"/>
      <c r="U671" s="552">
        <v>0</v>
      </c>
    </row>
    <row r="672" spans="1:21" outlineLevel="1">
      <c r="A672" s="137"/>
      <c r="B672" s="137"/>
      <c r="C672" s="138"/>
      <c r="D672" s="97"/>
      <c r="E672" s="97"/>
      <c r="F672" s="139"/>
      <c r="G672" s="71"/>
      <c r="H672" s="71"/>
      <c r="I672" s="71"/>
      <c r="J672" s="71"/>
      <c r="K672" s="71"/>
      <c r="L672" s="257"/>
      <c r="M672" s="552"/>
      <c r="N672" s="552"/>
      <c r="O672" s="552" t="e">
        <f>#REF!+M672+N672</f>
        <v>#REF!</v>
      </c>
      <c r="P672" s="552"/>
      <c r="Q672" s="552"/>
      <c r="R672" s="552">
        <f t="shared" si="294"/>
        <v>0</v>
      </c>
      <c r="S672" s="552"/>
      <c r="T672" s="552"/>
      <c r="U672" s="552">
        <v>0</v>
      </c>
    </row>
    <row r="673" spans="1:21" outlineLevel="1">
      <c r="A673" s="137"/>
      <c r="B673" s="137"/>
      <c r="C673" s="147" t="s">
        <v>706</v>
      </c>
      <c r="D673" s="97"/>
      <c r="E673" s="97"/>
      <c r="F673" s="139"/>
      <c r="G673" s="71"/>
      <c r="H673" s="71"/>
      <c r="I673" s="71"/>
      <c r="J673" s="82">
        <f>SUBTOTAL(9,J674:J679)</f>
        <v>135827400</v>
      </c>
      <c r="K673" s="82">
        <f t="shared" ref="K673:L673" si="316">SUBTOTAL(9,K674:K679)</f>
        <v>4650000.0000000009</v>
      </c>
      <c r="L673" s="266">
        <f t="shared" si="316"/>
        <v>140477400</v>
      </c>
      <c r="M673" s="553"/>
      <c r="N673" s="553"/>
      <c r="O673" s="553" t="e">
        <f>#REF!+M673+N673</f>
        <v>#REF!</v>
      </c>
      <c r="P673" s="553"/>
      <c r="Q673" s="553"/>
      <c r="R673" s="553">
        <f t="shared" si="294"/>
        <v>0</v>
      </c>
      <c r="S673" s="553"/>
      <c r="T673" s="553"/>
      <c r="U673" s="553">
        <v>0</v>
      </c>
    </row>
    <row r="674" spans="1:21" outlineLevel="1">
      <c r="A674" s="137"/>
      <c r="B674" s="137"/>
      <c r="C674" s="138" t="s">
        <v>837</v>
      </c>
      <c r="D674" s="97">
        <v>9</v>
      </c>
      <c r="E674" s="97">
        <v>9</v>
      </c>
      <c r="F674" s="139" t="s">
        <v>660</v>
      </c>
      <c r="G674" s="199">
        <v>3339600.0000000005</v>
      </c>
      <c r="H674" s="199">
        <v>56000.000000000007</v>
      </c>
      <c r="I674" s="71">
        <f t="shared" ref="I674:I678" si="317">SUM(G674:H674)</f>
        <v>3395600.0000000005</v>
      </c>
      <c r="J674" s="71">
        <f>G674*E674</f>
        <v>30056400.000000004</v>
      </c>
      <c r="K674" s="71">
        <f>H674*E674</f>
        <v>504000.00000000006</v>
      </c>
      <c r="L674" s="257">
        <f>I674*E674</f>
        <v>30560400.000000004</v>
      </c>
      <c r="M674" s="552"/>
      <c r="N674" s="552"/>
      <c r="O674" s="552" t="e">
        <f>#REF!+M674+N674</f>
        <v>#REF!</v>
      </c>
      <c r="P674" s="552"/>
      <c r="Q674" s="552"/>
      <c r="R674" s="552">
        <f t="shared" si="294"/>
        <v>0</v>
      </c>
      <c r="S674" s="552"/>
      <c r="T674" s="552"/>
      <c r="U674" s="552">
        <v>0</v>
      </c>
    </row>
    <row r="675" spans="1:21" outlineLevel="1">
      <c r="A675" s="137"/>
      <c r="B675" s="137"/>
      <c r="C675" s="138" t="s">
        <v>709</v>
      </c>
      <c r="D675" s="97">
        <v>58</v>
      </c>
      <c r="E675" s="97">
        <f>58+2</f>
        <v>60</v>
      </c>
      <c r="F675" s="139" t="s">
        <v>660</v>
      </c>
      <c r="G675" s="199">
        <v>1607100.0000000002</v>
      </c>
      <c r="H675" s="199">
        <v>56000.000000000007</v>
      </c>
      <c r="I675" s="71">
        <f t="shared" si="317"/>
        <v>1663100.0000000002</v>
      </c>
      <c r="J675" s="71">
        <f>G675*E675</f>
        <v>96426000.000000015</v>
      </c>
      <c r="K675" s="71">
        <f>H675*E675</f>
        <v>3360000.0000000005</v>
      </c>
      <c r="L675" s="257">
        <f>I675*E675</f>
        <v>99786000.000000015</v>
      </c>
      <c r="M675" s="552"/>
      <c r="N675" s="552"/>
      <c r="O675" s="552" t="e">
        <f>#REF!+M675+N675</f>
        <v>#REF!</v>
      </c>
      <c r="P675" s="552"/>
      <c r="Q675" s="552"/>
      <c r="R675" s="552">
        <f t="shared" si="294"/>
        <v>0</v>
      </c>
      <c r="S675" s="552"/>
      <c r="T675" s="552"/>
      <c r="U675" s="552">
        <v>0</v>
      </c>
    </row>
    <row r="676" spans="1:21" outlineLevel="1">
      <c r="A676" s="137"/>
      <c r="B676" s="137"/>
      <c r="C676" s="138" t="s">
        <v>711</v>
      </c>
      <c r="D676" s="97">
        <v>0</v>
      </c>
      <c r="E676" s="97">
        <v>0</v>
      </c>
      <c r="F676" s="397" t="s">
        <v>660</v>
      </c>
      <c r="G676" s="62">
        <v>585200</v>
      </c>
      <c r="H676" s="62">
        <v>56000.000000000007</v>
      </c>
      <c r="I676" s="62">
        <f t="shared" si="317"/>
        <v>641200</v>
      </c>
      <c r="J676" s="62">
        <f>G676*E676</f>
        <v>0</v>
      </c>
      <c r="K676" s="71">
        <f>H676*E676</f>
        <v>0</v>
      </c>
      <c r="L676" s="257">
        <f>I676*E676</f>
        <v>0</v>
      </c>
      <c r="M676" s="552"/>
      <c r="N676" s="552"/>
      <c r="O676" s="552" t="e">
        <f>#REF!+M676+N676</f>
        <v>#REF!</v>
      </c>
      <c r="P676" s="552"/>
      <c r="Q676" s="552"/>
      <c r="R676" s="552">
        <f t="shared" si="294"/>
        <v>0</v>
      </c>
      <c r="S676" s="552"/>
      <c r="T676" s="552"/>
      <c r="U676" s="552">
        <v>0</v>
      </c>
    </row>
    <row r="677" spans="1:21" outlineLevel="1">
      <c r="A677" s="137"/>
      <c r="B677" s="137"/>
      <c r="C677" s="138" t="s">
        <v>851</v>
      </c>
      <c r="D677" s="97">
        <v>6</v>
      </c>
      <c r="E677" s="97">
        <v>6</v>
      </c>
      <c r="F677" s="397" t="s">
        <v>660</v>
      </c>
      <c r="G677" s="62">
        <v>1182500</v>
      </c>
      <c r="H677" s="62">
        <v>56000.000000000007</v>
      </c>
      <c r="I677" s="62">
        <f t="shared" si="317"/>
        <v>1238500</v>
      </c>
      <c r="J677" s="62">
        <f>G677*E677</f>
        <v>7095000</v>
      </c>
      <c r="K677" s="71">
        <f>H677*E677</f>
        <v>336000.00000000006</v>
      </c>
      <c r="L677" s="257">
        <f>I677*E677</f>
        <v>7431000</v>
      </c>
      <c r="M677" s="552"/>
      <c r="N677" s="552"/>
      <c r="O677" s="552" t="e">
        <f>#REF!+M677+N677</f>
        <v>#REF!</v>
      </c>
      <c r="P677" s="552"/>
      <c r="Q677" s="552"/>
      <c r="R677" s="552">
        <f t="shared" si="294"/>
        <v>0</v>
      </c>
      <c r="S677" s="552"/>
      <c r="T677" s="552"/>
      <c r="U677" s="552">
        <v>0</v>
      </c>
    </row>
    <row r="678" spans="1:21" outlineLevel="1">
      <c r="A678" s="137"/>
      <c r="B678" s="137"/>
      <c r="C678" s="138" t="s">
        <v>657</v>
      </c>
      <c r="D678" s="97">
        <v>1</v>
      </c>
      <c r="E678" s="97">
        <v>1</v>
      </c>
      <c r="F678" s="397" t="s">
        <v>619</v>
      </c>
      <c r="G678" s="62">
        <v>2250000</v>
      </c>
      <c r="H678" s="62">
        <v>450000</v>
      </c>
      <c r="I678" s="62">
        <f t="shared" si="317"/>
        <v>2700000</v>
      </c>
      <c r="J678" s="62">
        <f>G678*E678</f>
        <v>2250000</v>
      </c>
      <c r="K678" s="71">
        <f>H678*E678</f>
        <v>450000</v>
      </c>
      <c r="L678" s="257">
        <f>I678*E678</f>
        <v>2700000</v>
      </c>
      <c r="M678" s="552"/>
      <c r="N678" s="552"/>
      <c r="O678" s="552" t="e">
        <f>#REF!+M678+N678</f>
        <v>#REF!</v>
      </c>
      <c r="P678" s="552"/>
      <c r="Q678" s="552"/>
      <c r="R678" s="552">
        <f t="shared" si="294"/>
        <v>0</v>
      </c>
      <c r="S678" s="552"/>
      <c r="T678" s="552"/>
      <c r="U678" s="552">
        <v>0</v>
      </c>
    </row>
    <row r="679" spans="1:21" outlineLevel="1">
      <c r="A679" s="137"/>
      <c r="B679" s="137"/>
      <c r="C679" s="138"/>
      <c r="D679" s="97"/>
      <c r="E679" s="97"/>
      <c r="F679" s="397"/>
      <c r="G679" s="62"/>
      <c r="H679" s="62"/>
      <c r="I679" s="62"/>
      <c r="J679" s="62"/>
      <c r="K679" s="71"/>
      <c r="L679" s="257"/>
      <c r="M679" s="552"/>
      <c r="N679" s="552"/>
      <c r="O679" s="552" t="e">
        <f>#REF!+M679+N679</f>
        <v>#REF!</v>
      </c>
      <c r="P679" s="552"/>
      <c r="Q679" s="552"/>
      <c r="R679" s="552">
        <f t="shared" si="294"/>
        <v>0</v>
      </c>
      <c r="S679" s="552"/>
      <c r="T679" s="552"/>
      <c r="U679" s="552">
        <v>0</v>
      </c>
    </row>
    <row r="680" spans="1:21" s="153" customFormat="1" outlineLevel="1">
      <c r="A680" s="146"/>
      <c r="B680" s="146"/>
      <c r="C680" s="147" t="s">
        <v>841</v>
      </c>
      <c r="D680" s="99"/>
      <c r="E680" s="99"/>
      <c r="F680" s="529"/>
      <c r="G680" s="82"/>
      <c r="H680" s="82"/>
      <c r="I680" s="82"/>
      <c r="J680" s="82">
        <f>SUBTOTAL(9,J681:J688)</f>
        <v>124059014.59461187</v>
      </c>
      <c r="K680" s="82">
        <f t="shared" ref="K680:L680" si="318">SUBTOTAL(9,K681:K688)</f>
        <v>22220126.856500257</v>
      </c>
      <c r="L680" s="266">
        <f t="shared" si="318"/>
        <v>146279141.45111215</v>
      </c>
      <c r="M680" s="553"/>
      <c r="N680" s="553"/>
      <c r="O680" s="553" t="e">
        <f>#REF!+M680+N680</f>
        <v>#REF!</v>
      </c>
      <c r="P680" s="553"/>
      <c r="Q680" s="553"/>
      <c r="R680" s="553">
        <f t="shared" si="294"/>
        <v>0</v>
      </c>
      <c r="S680" s="553"/>
      <c r="T680" s="553"/>
      <c r="U680" s="553">
        <v>0</v>
      </c>
    </row>
    <row r="681" spans="1:21" s="11" customFormat="1" outlineLevel="1">
      <c r="A681" s="192"/>
      <c r="B681" s="192"/>
      <c r="C681" s="193" t="s">
        <v>812</v>
      </c>
      <c r="D681" s="194">
        <v>693</v>
      </c>
      <c r="E681" s="97">
        <v>684.5454545454545</v>
      </c>
      <c r="F681" s="397" t="s">
        <v>624</v>
      </c>
      <c r="G681" s="62">
        <v>22980.09</v>
      </c>
      <c r="H681" s="62">
        <v>5743.9305000000022</v>
      </c>
      <c r="I681" s="62">
        <f t="shared" ref="I681:I686" si="319">SUM(G681:H681)</f>
        <v>28724.020500000002</v>
      </c>
      <c r="J681" s="62">
        <f t="shared" ref="J681:J687" si="320">G681*E681</f>
        <v>15730916.154545454</v>
      </c>
      <c r="K681" s="199">
        <f t="shared" ref="K681:K687" si="321">H681*E681</f>
        <v>3931981.5150000011</v>
      </c>
      <c r="L681" s="265">
        <f t="shared" ref="L681:L687" si="322">I681*E681</f>
        <v>19662897.669545457</v>
      </c>
      <c r="M681" s="554"/>
      <c r="N681" s="554"/>
      <c r="O681" s="554" t="e">
        <f>#REF!+M681+N681</f>
        <v>#REF!</v>
      </c>
      <c r="P681" s="554">
        <v>0.36</v>
      </c>
      <c r="Q681" s="554"/>
      <c r="R681" s="554">
        <f t="shared" si="294"/>
        <v>0.36</v>
      </c>
      <c r="S681" s="554"/>
      <c r="T681" s="554"/>
      <c r="U681" s="554">
        <v>0</v>
      </c>
    </row>
    <row r="682" spans="1:21" s="11" customFormat="1" outlineLevel="1">
      <c r="A682" s="192"/>
      <c r="B682" s="192"/>
      <c r="C682" s="193" t="s">
        <v>842</v>
      </c>
      <c r="D682" s="194">
        <v>442</v>
      </c>
      <c r="E682" s="97">
        <v>464</v>
      </c>
      <c r="F682" s="397" t="s">
        <v>624</v>
      </c>
      <c r="G682" s="62">
        <v>32518.739999999998</v>
      </c>
      <c r="H682" s="62">
        <v>7485.6650000000009</v>
      </c>
      <c r="I682" s="62">
        <f t="shared" si="319"/>
        <v>40004.404999999999</v>
      </c>
      <c r="J682" s="62">
        <f t="shared" si="320"/>
        <v>15088695.359999999</v>
      </c>
      <c r="K682" s="199">
        <f t="shared" si="321"/>
        <v>3473348.5600000005</v>
      </c>
      <c r="L682" s="265">
        <f t="shared" si="322"/>
        <v>18562043.919999998</v>
      </c>
      <c r="M682" s="554"/>
      <c r="N682" s="554"/>
      <c r="O682" s="554" t="e">
        <f>#REF!+M682+N682</f>
        <v>#REF!</v>
      </c>
      <c r="P682" s="554">
        <v>0.36</v>
      </c>
      <c r="Q682" s="554"/>
      <c r="R682" s="554">
        <f t="shared" si="294"/>
        <v>0.36</v>
      </c>
      <c r="S682" s="554"/>
      <c r="T682" s="554"/>
      <c r="U682" s="554">
        <v>0</v>
      </c>
    </row>
    <row r="683" spans="1:21" s="11" customFormat="1" outlineLevel="1">
      <c r="A683" s="192"/>
      <c r="B683" s="192"/>
      <c r="C683" s="193" t="s">
        <v>844</v>
      </c>
      <c r="D683" s="194">
        <v>0</v>
      </c>
      <c r="E683" s="97">
        <v>0</v>
      </c>
      <c r="F683" s="397" t="s">
        <v>624</v>
      </c>
      <c r="G683" s="62">
        <v>72299.399999999994</v>
      </c>
      <c r="H683" s="62">
        <v>17189.865000000002</v>
      </c>
      <c r="I683" s="62">
        <f t="shared" si="319"/>
        <v>89489.264999999999</v>
      </c>
      <c r="J683" s="62">
        <f t="shared" si="320"/>
        <v>0</v>
      </c>
      <c r="K683" s="199">
        <f t="shared" si="321"/>
        <v>0</v>
      </c>
      <c r="L683" s="265">
        <f t="shared" si="322"/>
        <v>0</v>
      </c>
      <c r="M683" s="554"/>
      <c r="N683" s="554"/>
      <c r="O683" s="554" t="e">
        <f>#REF!+M683+N683</f>
        <v>#REF!</v>
      </c>
      <c r="P683" s="554"/>
      <c r="Q683" s="554"/>
      <c r="R683" s="554">
        <f t="shared" si="294"/>
        <v>0</v>
      </c>
      <c r="S683" s="554"/>
      <c r="T683" s="554"/>
      <c r="U683" s="554">
        <v>0</v>
      </c>
    </row>
    <row r="684" spans="1:21" s="11" customFormat="1" outlineLevel="1">
      <c r="A684" s="192"/>
      <c r="B684" s="192"/>
      <c r="C684" s="193" t="s">
        <v>845</v>
      </c>
      <c r="D684" s="194">
        <v>317</v>
      </c>
      <c r="E684" s="97">
        <v>280</v>
      </c>
      <c r="F684" s="397" t="s">
        <v>624</v>
      </c>
      <c r="G684" s="62">
        <v>102372.9</v>
      </c>
      <c r="H684" s="62">
        <v>18573.439500000004</v>
      </c>
      <c r="I684" s="62">
        <f t="shared" si="319"/>
        <v>120946.3395</v>
      </c>
      <c r="J684" s="62">
        <f t="shared" si="320"/>
        <v>28664412</v>
      </c>
      <c r="K684" s="199">
        <f t="shared" si="321"/>
        <v>5200563.0600000015</v>
      </c>
      <c r="L684" s="265">
        <f t="shared" si="322"/>
        <v>33864975.060000002</v>
      </c>
      <c r="M684" s="554"/>
      <c r="N684" s="554"/>
      <c r="O684" s="554" t="e">
        <f>#REF!+M684+N684</f>
        <v>#REF!</v>
      </c>
      <c r="P684" s="554">
        <v>0.36</v>
      </c>
      <c r="Q684" s="554"/>
      <c r="R684" s="554">
        <f t="shared" si="294"/>
        <v>0.36</v>
      </c>
      <c r="S684" s="554"/>
      <c r="T684" s="554"/>
      <c r="U684" s="554">
        <v>0</v>
      </c>
    </row>
    <row r="685" spans="1:21" s="11" customFormat="1" ht="21" customHeight="1" outlineLevel="1">
      <c r="A685" s="192"/>
      <c r="B685" s="192"/>
      <c r="C685" s="193" t="s">
        <v>846</v>
      </c>
      <c r="D685" s="194">
        <v>57</v>
      </c>
      <c r="E685" s="97">
        <v>57</v>
      </c>
      <c r="F685" s="397" t="s">
        <v>624</v>
      </c>
      <c r="G685" s="62">
        <v>985945.66091644217</v>
      </c>
      <c r="H685" s="62">
        <v>53025</v>
      </c>
      <c r="I685" s="62">
        <f t="shared" si="319"/>
        <v>1038970.6609164422</v>
      </c>
      <c r="J685" s="62">
        <f t="shared" si="320"/>
        <v>56198902.672237203</v>
      </c>
      <c r="K685" s="199">
        <f t="shared" si="321"/>
        <v>3022425</v>
      </c>
      <c r="L685" s="265">
        <f t="shared" si="322"/>
        <v>59221327.672237203</v>
      </c>
      <c r="M685" s="554"/>
      <c r="N685" s="554"/>
      <c r="O685" s="554" t="e">
        <f>#REF!+M685+N685</f>
        <v>#REF!</v>
      </c>
      <c r="P685" s="554"/>
      <c r="Q685" s="554"/>
      <c r="R685" s="554">
        <f t="shared" si="294"/>
        <v>0</v>
      </c>
      <c r="S685" s="554"/>
      <c r="T685" s="554"/>
      <c r="U685" s="554">
        <v>0</v>
      </c>
    </row>
    <row r="686" spans="1:21" s="11" customFormat="1" ht="21" customHeight="1" outlineLevel="1">
      <c r="A686" s="192"/>
      <c r="B686" s="192"/>
      <c r="C686" s="386" t="s">
        <v>928</v>
      </c>
      <c r="D686" s="194">
        <v>278</v>
      </c>
      <c r="E686" s="97">
        <v>341</v>
      </c>
      <c r="F686" s="397" t="s">
        <v>624</v>
      </c>
      <c r="G686" s="62">
        <v>8773.9726027397246</v>
      </c>
      <c r="H686" s="62">
        <v>14594.016411764707</v>
      </c>
      <c r="I686" s="62">
        <f t="shared" si="319"/>
        <v>23367.989014504434</v>
      </c>
      <c r="J686" s="62">
        <f t="shared" si="320"/>
        <v>2991924.6575342459</v>
      </c>
      <c r="K686" s="199">
        <f t="shared" si="321"/>
        <v>4976559.5964117656</v>
      </c>
      <c r="L686" s="265">
        <f t="shared" si="322"/>
        <v>7968484.2539460119</v>
      </c>
      <c r="M686" s="554"/>
      <c r="N686" s="554"/>
      <c r="O686" s="554" t="e">
        <f>#REF!+M686+N686</f>
        <v>#REF!</v>
      </c>
      <c r="P686" s="554"/>
      <c r="Q686" s="554"/>
      <c r="R686" s="554">
        <f t="shared" si="294"/>
        <v>0</v>
      </c>
      <c r="S686" s="554"/>
      <c r="T686" s="554"/>
      <c r="U686" s="554">
        <v>0</v>
      </c>
    </row>
    <row r="687" spans="1:21" ht="20.25" customHeight="1" outlineLevel="1">
      <c r="A687" s="137"/>
      <c r="B687" s="137"/>
      <c r="C687" s="138" t="s">
        <v>657</v>
      </c>
      <c r="D687" s="97">
        <v>1</v>
      </c>
      <c r="E687" s="97">
        <v>1</v>
      </c>
      <c r="F687" s="397" t="s">
        <v>619</v>
      </c>
      <c r="G687" s="62">
        <v>5384163.7502949648</v>
      </c>
      <c r="H687" s="62">
        <v>1615249.1250884894</v>
      </c>
      <c r="I687" s="62">
        <f t="shared" ref="I687" si="323">SUM(G687:H687)</f>
        <v>6999412.8753834544</v>
      </c>
      <c r="J687" s="62">
        <f t="shared" si="320"/>
        <v>5384163.7502949648</v>
      </c>
      <c r="K687" s="71">
        <f t="shared" si="321"/>
        <v>1615249.1250884894</v>
      </c>
      <c r="L687" s="257">
        <f t="shared" si="322"/>
        <v>6999412.8753834544</v>
      </c>
      <c r="M687" s="552"/>
      <c r="N687" s="552"/>
      <c r="O687" s="552" t="e">
        <f>#REF!+M687+N687</f>
        <v>#REF!</v>
      </c>
      <c r="P687" s="552"/>
      <c r="Q687" s="552"/>
      <c r="R687" s="552">
        <f t="shared" si="294"/>
        <v>0</v>
      </c>
      <c r="S687" s="552"/>
      <c r="T687" s="552"/>
      <c r="U687" s="552">
        <v>0</v>
      </c>
    </row>
    <row r="688" spans="1:21" outlineLevel="1">
      <c r="A688" s="137"/>
      <c r="B688" s="137"/>
      <c r="C688" s="138"/>
      <c r="D688" s="97"/>
      <c r="E688" s="97"/>
      <c r="F688" s="139"/>
      <c r="G688" s="71"/>
      <c r="H688" s="71"/>
      <c r="I688" s="71"/>
      <c r="J688" s="71"/>
      <c r="K688" s="71"/>
      <c r="L688" s="255"/>
      <c r="M688" s="550"/>
      <c r="N688" s="550"/>
      <c r="O688" s="550" t="e">
        <f>#REF!+M688+N688</f>
        <v>#REF!</v>
      </c>
      <c r="P688" s="550"/>
      <c r="Q688" s="550"/>
      <c r="R688" s="550">
        <f t="shared" si="294"/>
        <v>0</v>
      </c>
      <c r="S688" s="550"/>
      <c r="T688" s="550"/>
      <c r="U688" s="550">
        <v>0</v>
      </c>
    </row>
    <row r="689" spans="1:21" ht="24.75" customHeight="1" outlineLevel="1">
      <c r="A689" s="183" t="s">
        <v>283</v>
      </c>
      <c r="B689" s="183"/>
      <c r="C689" s="184" t="s">
        <v>165</v>
      </c>
      <c r="D689" s="185">
        <v>1</v>
      </c>
      <c r="E689" s="185">
        <v>1</v>
      </c>
      <c r="F689" s="186" t="s">
        <v>10</v>
      </c>
      <c r="G689" s="187"/>
      <c r="H689" s="187"/>
      <c r="I689" s="187"/>
      <c r="J689" s="187">
        <f>SUBTOTAL(9,J690:J702)</f>
        <v>125963193.81215698</v>
      </c>
      <c r="K689" s="187">
        <f t="shared" ref="K689:L689" si="324">SUBTOTAL(9,K690:K702)</f>
        <v>37581630.639948629</v>
      </c>
      <c r="L689" s="845">
        <f t="shared" si="324"/>
        <v>163544824.45210561</v>
      </c>
      <c r="M689" s="560"/>
      <c r="N689" s="560"/>
      <c r="O689" s="560" t="e">
        <f>#REF!+M689+N689</f>
        <v>#REF!</v>
      </c>
      <c r="P689" s="560"/>
      <c r="Q689" s="560"/>
      <c r="R689" s="560">
        <f t="shared" si="294"/>
        <v>0</v>
      </c>
      <c r="S689" s="560"/>
      <c r="T689" s="560"/>
      <c r="U689" s="560">
        <v>0</v>
      </c>
    </row>
    <row r="690" spans="1:21" outlineLevel="1">
      <c r="A690" s="137"/>
      <c r="B690" s="137"/>
      <c r="C690" s="147" t="s">
        <v>815</v>
      </c>
      <c r="D690" s="94"/>
      <c r="E690" s="94"/>
      <c r="F690" s="139"/>
      <c r="G690" s="71"/>
      <c r="H690" s="71"/>
      <c r="I690" s="71"/>
      <c r="J690" s="82">
        <f>SUBTOTAL(9,J691:J695)</f>
        <v>73296840</v>
      </c>
      <c r="K690" s="82">
        <f t="shared" ref="K690:L690" si="325">SUBTOTAL(9,K691:K695)</f>
        <v>12022500.000000002</v>
      </c>
      <c r="L690" s="266">
        <f t="shared" si="325"/>
        <v>85319340</v>
      </c>
      <c r="M690" s="553"/>
      <c r="N690" s="553"/>
      <c r="O690" s="553" t="e">
        <f>#REF!+M690+N690</f>
        <v>#REF!</v>
      </c>
      <c r="P690" s="553"/>
      <c r="Q690" s="553"/>
      <c r="R690" s="553">
        <f t="shared" si="294"/>
        <v>0</v>
      </c>
      <c r="S690" s="553"/>
      <c r="T690" s="553"/>
      <c r="U690" s="553">
        <v>0</v>
      </c>
    </row>
    <row r="691" spans="1:21" outlineLevel="1">
      <c r="A691" s="137"/>
      <c r="B691" s="137"/>
      <c r="C691" s="138" t="s">
        <v>731</v>
      </c>
      <c r="D691" s="97">
        <v>81</v>
      </c>
      <c r="E691" s="97">
        <v>81</v>
      </c>
      <c r="F691" s="397" t="s">
        <v>660</v>
      </c>
      <c r="G691" s="62">
        <v>516120.00000000006</v>
      </c>
      <c r="H691" s="62">
        <v>56000.000000000007</v>
      </c>
      <c r="I691" s="62">
        <f>SUM(G691:H691)</f>
        <v>572120.00000000012</v>
      </c>
      <c r="J691" s="62">
        <f>G691*E691</f>
        <v>41805720.000000007</v>
      </c>
      <c r="K691" s="62">
        <f>H691*E691</f>
        <v>4536000.0000000009</v>
      </c>
      <c r="L691" s="255">
        <f>I691*E691</f>
        <v>46341720.000000007</v>
      </c>
      <c r="M691" s="550"/>
      <c r="N691" s="550"/>
      <c r="O691" s="550" t="e">
        <f>#REF!+M691+N691</f>
        <v>#REF!</v>
      </c>
      <c r="P691" s="550"/>
      <c r="Q691" s="550"/>
      <c r="R691" s="550">
        <f t="shared" si="294"/>
        <v>0</v>
      </c>
      <c r="S691" s="550"/>
      <c r="T691" s="550"/>
      <c r="U691" s="550">
        <v>0</v>
      </c>
    </row>
    <row r="692" spans="1:21" outlineLevel="1">
      <c r="A692" s="137"/>
      <c r="B692" s="137"/>
      <c r="C692" s="138" t="s">
        <v>733</v>
      </c>
      <c r="D692" s="97">
        <v>24</v>
      </c>
      <c r="E692" s="97">
        <v>24</v>
      </c>
      <c r="F692" s="397" t="s">
        <v>660</v>
      </c>
      <c r="G692" s="62">
        <v>566280</v>
      </c>
      <c r="H692" s="62">
        <v>56000.000000000007</v>
      </c>
      <c r="I692" s="62">
        <f t="shared" ref="I692:I694" si="326">SUM(G692:H692)</f>
        <v>622280</v>
      </c>
      <c r="J692" s="62">
        <f>G692*E692</f>
        <v>13590720</v>
      </c>
      <c r="K692" s="62">
        <f>H692*E692</f>
        <v>1344000.0000000002</v>
      </c>
      <c r="L692" s="255">
        <f>I692*E692</f>
        <v>14934720</v>
      </c>
      <c r="M692" s="550"/>
      <c r="N692" s="550"/>
      <c r="O692" s="550" t="e">
        <f>#REF!+M692+N692</f>
        <v>#REF!</v>
      </c>
      <c r="P692" s="550"/>
      <c r="Q692" s="550"/>
      <c r="R692" s="550">
        <f t="shared" si="294"/>
        <v>0</v>
      </c>
      <c r="S692" s="550"/>
      <c r="T692" s="550"/>
      <c r="U692" s="550">
        <v>0</v>
      </c>
    </row>
    <row r="693" spans="1:21" outlineLevel="1">
      <c r="A693" s="137"/>
      <c r="B693" s="137"/>
      <c r="C693" s="138" t="s">
        <v>735</v>
      </c>
      <c r="D693" s="97">
        <v>105</v>
      </c>
      <c r="E693" s="97">
        <v>105</v>
      </c>
      <c r="F693" s="397" t="s">
        <v>660</v>
      </c>
      <c r="G693" s="62">
        <v>150480</v>
      </c>
      <c r="H693" s="62">
        <v>54500.000000000007</v>
      </c>
      <c r="I693" s="62">
        <f t="shared" si="326"/>
        <v>204980</v>
      </c>
      <c r="J693" s="62">
        <f>G693*E693</f>
        <v>15800400</v>
      </c>
      <c r="K693" s="62">
        <f>H693*E693</f>
        <v>5722500.0000000009</v>
      </c>
      <c r="L693" s="255">
        <f>I693*E693</f>
        <v>21522900</v>
      </c>
      <c r="M693" s="550"/>
      <c r="N693" s="550"/>
      <c r="O693" s="550" t="e">
        <f>#REF!+M693+N693</f>
        <v>#REF!</v>
      </c>
      <c r="P693" s="550"/>
      <c r="Q693" s="550"/>
      <c r="R693" s="550">
        <f t="shared" si="294"/>
        <v>0</v>
      </c>
      <c r="S693" s="550"/>
      <c r="T693" s="550"/>
      <c r="U693" s="550">
        <v>0</v>
      </c>
    </row>
    <row r="694" spans="1:21" outlineLevel="1">
      <c r="A694" s="137"/>
      <c r="B694" s="137"/>
      <c r="C694" s="138" t="s">
        <v>657</v>
      </c>
      <c r="D694" s="97">
        <v>1</v>
      </c>
      <c r="E694" s="97">
        <v>1</v>
      </c>
      <c r="F694" s="397" t="s">
        <v>660</v>
      </c>
      <c r="G694" s="62">
        <v>2100000</v>
      </c>
      <c r="H694" s="62">
        <v>420000</v>
      </c>
      <c r="I694" s="62">
        <f t="shared" si="326"/>
        <v>2520000</v>
      </c>
      <c r="J694" s="62">
        <f>G694*E694</f>
        <v>2100000</v>
      </c>
      <c r="K694" s="62">
        <f>H694*E694</f>
        <v>420000</v>
      </c>
      <c r="L694" s="255">
        <f>I694*E694</f>
        <v>2520000</v>
      </c>
      <c r="M694" s="550"/>
      <c r="N694" s="550"/>
      <c r="O694" s="550" t="e">
        <f>#REF!+M694+N694</f>
        <v>#REF!</v>
      </c>
      <c r="P694" s="550"/>
      <c r="Q694" s="550"/>
      <c r="R694" s="550">
        <f t="shared" si="294"/>
        <v>0</v>
      </c>
      <c r="S694" s="550"/>
      <c r="T694" s="550"/>
      <c r="U694" s="550">
        <v>0</v>
      </c>
    </row>
    <row r="695" spans="1:21" outlineLevel="1">
      <c r="A695" s="137"/>
      <c r="B695" s="137"/>
      <c r="C695" s="138"/>
      <c r="D695" s="97"/>
      <c r="E695" s="97"/>
      <c r="F695" s="397"/>
      <c r="G695" s="62"/>
      <c r="H695" s="62"/>
      <c r="I695" s="62"/>
      <c r="J695" s="62"/>
      <c r="K695" s="62"/>
      <c r="L695" s="255"/>
      <c r="M695" s="550"/>
      <c r="N695" s="550"/>
      <c r="O695" s="550" t="e">
        <f>#REF!+M695+N695</f>
        <v>#REF!</v>
      </c>
      <c r="P695" s="550"/>
      <c r="Q695" s="550"/>
      <c r="R695" s="550">
        <f t="shared" si="294"/>
        <v>0</v>
      </c>
      <c r="S695" s="550"/>
      <c r="T695" s="550"/>
      <c r="U695" s="550">
        <v>0</v>
      </c>
    </row>
    <row r="696" spans="1:21" ht="19.5" customHeight="1" outlineLevel="1">
      <c r="A696" s="137"/>
      <c r="B696" s="137"/>
      <c r="C696" s="202" t="s">
        <v>737</v>
      </c>
      <c r="D696" s="97"/>
      <c r="E696" s="97"/>
      <c r="F696" s="397"/>
      <c r="G696" s="62"/>
      <c r="H696" s="62"/>
      <c r="I696" s="62"/>
      <c r="J696" s="82">
        <f>SUBTOTAL(9,J697:J701)</f>
        <v>52666353.812156983</v>
      </c>
      <c r="K696" s="82">
        <f t="shared" ref="K696:L696" si="327">SUBTOTAL(9,K697:K701)</f>
        <v>25559130.639948629</v>
      </c>
      <c r="L696" s="266">
        <f t="shared" si="327"/>
        <v>78225484.452105612</v>
      </c>
      <c r="M696" s="553"/>
      <c r="N696" s="553"/>
      <c r="O696" s="553" t="e">
        <f>#REF!+M696+N696</f>
        <v>#REF!</v>
      </c>
      <c r="P696" s="553"/>
      <c r="Q696" s="553"/>
      <c r="R696" s="553">
        <f t="shared" ref="R696:R759" si="328">P696+Q696</f>
        <v>0</v>
      </c>
      <c r="S696" s="553"/>
      <c r="T696" s="553"/>
      <c r="U696" s="553">
        <v>0</v>
      </c>
    </row>
    <row r="697" spans="1:21" outlineLevel="1">
      <c r="A697" s="137"/>
      <c r="B697" s="137"/>
      <c r="C697" s="138" t="s">
        <v>646</v>
      </c>
      <c r="D697" s="97">
        <v>1575</v>
      </c>
      <c r="E697" s="97">
        <v>1265</v>
      </c>
      <c r="F697" s="397" t="s">
        <v>624</v>
      </c>
      <c r="G697" s="62">
        <v>32518.739999999998</v>
      </c>
      <c r="H697" s="62">
        <v>7485.6650000000009</v>
      </c>
      <c r="I697" s="62">
        <f t="shared" ref="I697" si="329">SUM(G697:H697)</f>
        <v>40004.404999999999</v>
      </c>
      <c r="J697" s="62">
        <f>G697*E697</f>
        <v>41136206.099999994</v>
      </c>
      <c r="K697" s="62">
        <f>H697*E697</f>
        <v>9469366.2250000015</v>
      </c>
      <c r="L697" s="255">
        <f>I697*E697</f>
        <v>50605572.324999996</v>
      </c>
      <c r="M697" s="550"/>
      <c r="N697" s="550"/>
      <c r="O697" s="550" t="e">
        <f>#REF!+M697+N697</f>
        <v>#REF!</v>
      </c>
      <c r="P697" s="550">
        <v>0.36</v>
      </c>
      <c r="Q697" s="554"/>
      <c r="R697" s="554">
        <f t="shared" si="328"/>
        <v>0.36</v>
      </c>
      <c r="S697" s="550"/>
      <c r="T697" s="550"/>
      <c r="U697" s="550">
        <v>0</v>
      </c>
    </row>
    <row r="698" spans="1:21" s="11" customFormat="1" ht="19.5" customHeight="1" outlineLevel="1">
      <c r="A698" s="192"/>
      <c r="B698" s="192"/>
      <c r="C698" s="386" t="s">
        <v>928</v>
      </c>
      <c r="D698" s="97">
        <v>882</v>
      </c>
      <c r="E698" s="97">
        <v>950</v>
      </c>
      <c r="F698" s="397" t="s">
        <v>624</v>
      </c>
      <c r="G698" s="62">
        <v>8773.9726027397246</v>
      </c>
      <c r="H698" s="62">
        <v>14594.016411764707</v>
      </c>
      <c r="I698" s="62">
        <f t="shared" ref="I698:I700" si="330">SUM(G698:H698)</f>
        <v>23367.989014504434</v>
      </c>
      <c r="J698" s="199">
        <f>G698*E698</f>
        <v>8335273.9726027381</v>
      </c>
      <c r="K698" s="199">
        <f>H698*E698</f>
        <v>13864315.591176473</v>
      </c>
      <c r="L698" s="265">
        <f>I698*E698</f>
        <v>22199589.563779213</v>
      </c>
      <c r="M698" s="554"/>
      <c r="N698" s="554"/>
      <c r="O698" s="554" t="e">
        <f>#REF!+M698+N698</f>
        <v>#REF!</v>
      </c>
      <c r="P698" s="554"/>
      <c r="Q698" s="554"/>
      <c r="R698" s="554">
        <f t="shared" si="328"/>
        <v>0</v>
      </c>
      <c r="S698" s="554"/>
      <c r="T698" s="554"/>
      <c r="U698" s="554">
        <v>0</v>
      </c>
    </row>
    <row r="699" spans="1:21" s="11" customFormat="1" ht="19.5" customHeight="1" outlineLevel="1">
      <c r="A699" s="192"/>
      <c r="B699" s="192"/>
      <c r="C699" s="386" t="s">
        <v>1183</v>
      </c>
      <c r="D699" s="97">
        <v>315</v>
      </c>
      <c r="E699" s="97">
        <v>300</v>
      </c>
      <c r="F699" s="397" t="s">
        <v>624</v>
      </c>
      <c r="G699" s="62">
        <v>3554.7229199999997</v>
      </c>
      <c r="H699" s="62">
        <v>5289.7058823529414</v>
      </c>
      <c r="I699" s="62">
        <f t="shared" si="330"/>
        <v>8844.4288023529407</v>
      </c>
      <c r="J699" s="199">
        <f>G699*E699</f>
        <v>1066416.8759999999</v>
      </c>
      <c r="K699" s="199">
        <f>H699*E699</f>
        <v>1586911.7647058824</v>
      </c>
      <c r="L699" s="265">
        <f>I699*E699</f>
        <v>2653328.6407058821</v>
      </c>
      <c r="M699" s="554"/>
      <c r="N699" s="554"/>
      <c r="O699" s="554" t="e">
        <f>#REF!+M699+N699</f>
        <v>#REF!</v>
      </c>
      <c r="P699" s="554"/>
      <c r="Q699" s="554"/>
      <c r="R699" s="554">
        <f t="shared" si="328"/>
        <v>0</v>
      </c>
      <c r="S699" s="554"/>
      <c r="T699" s="554"/>
      <c r="U699" s="554">
        <v>0</v>
      </c>
    </row>
    <row r="700" spans="1:21" ht="19.5" customHeight="1" outlineLevel="1">
      <c r="A700" s="137"/>
      <c r="B700" s="137"/>
      <c r="C700" s="138" t="s">
        <v>657</v>
      </c>
      <c r="D700" s="97">
        <v>1</v>
      </c>
      <c r="E700" s="97">
        <v>1</v>
      </c>
      <c r="F700" s="397" t="s">
        <v>619</v>
      </c>
      <c r="G700" s="62">
        <v>2128456.8635542467</v>
      </c>
      <c r="H700" s="62">
        <v>638537.05906627397</v>
      </c>
      <c r="I700" s="62">
        <f t="shared" si="330"/>
        <v>2766993.9226205209</v>
      </c>
      <c r="J700" s="62">
        <f>G700*E700</f>
        <v>2128456.8635542467</v>
      </c>
      <c r="K700" s="62">
        <f>H700*E700</f>
        <v>638537.05906627397</v>
      </c>
      <c r="L700" s="255">
        <f>I700*E700</f>
        <v>2766993.9226205209</v>
      </c>
      <c r="M700" s="550"/>
      <c r="N700" s="550"/>
      <c r="O700" s="550" t="e">
        <f>#REF!+M700+N700</f>
        <v>#REF!</v>
      </c>
      <c r="P700" s="550"/>
      <c r="Q700" s="550"/>
      <c r="R700" s="550">
        <f t="shared" si="328"/>
        <v>0</v>
      </c>
      <c r="S700" s="550"/>
      <c r="T700" s="550"/>
      <c r="U700" s="550">
        <v>0</v>
      </c>
    </row>
    <row r="701" spans="1:21">
      <c r="A701" s="137"/>
      <c r="B701" s="137"/>
      <c r="C701" s="138"/>
      <c r="D701" s="97"/>
      <c r="E701" s="97"/>
      <c r="F701" s="139"/>
      <c r="G701" s="62"/>
      <c r="H701" s="62"/>
      <c r="I701" s="62"/>
      <c r="J701" s="62"/>
      <c r="K701" s="62"/>
      <c r="L701" s="255"/>
      <c r="M701" s="550"/>
      <c r="N701" s="550"/>
      <c r="O701" s="550" t="e">
        <f>#REF!+M701+N701</f>
        <v>#REF!</v>
      </c>
      <c r="P701" s="550"/>
      <c r="Q701" s="550"/>
      <c r="R701" s="550">
        <f t="shared" si="328"/>
        <v>0</v>
      </c>
      <c r="S701" s="550"/>
      <c r="T701" s="550"/>
      <c r="U701" s="550">
        <v>0</v>
      </c>
    </row>
    <row r="702" spans="1:21">
      <c r="A702" s="137"/>
      <c r="B702" s="137"/>
      <c r="C702" s="138"/>
      <c r="D702" s="97"/>
      <c r="E702" s="97"/>
      <c r="F702" s="139"/>
      <c r="G702" s="62"/>
      <c r="H702" s="62"/>
      <c r="I702" s="62"/>
      <c r="J702" s="62"/>
      <c r="K702" s="62"/>
      <c r="L702" s="255"/>
      <c r="M702" s="550"/>
      <c r="N702" s="550"/>
      <c r="O702" s="550" t="e">
        <f>#REF!+M702+N702</f>
        <v>#REF!</v>
      </c>
      <c r="P702" s="550"/>
      <c r="Q702" s="550"/>
      <c r="R702" s="550">
        <f t="shared" si="328"/>
        <v>0</v>
      </c>
      <c r="S702" s="550"/>
      <c r="T702" s="550"/>
      <c r="U702" s="550">
        <v>0</v>
      </c>
    </row>
    <row r="703" spans="1:21">
      <c r="A703" s="165" t="s">
        <v>41</v>
      </c>
      <c r="B703" s="165"/>
      <c r="C703" s="166" t="s">
        <v>42</v>
      </c>
      <c r="D703" s="200"/>
      <c r="E703" s="200"/>
      <c r="F703" s="201"/>
      <c r="G703" s="169"/>
      <c r="H703" s="169"/>
      <c r="I703" s="169"/>
      <c r="J703" s="169">
        <f>SUBTOTAL(9,J704:J759)</f>
        <v>3164184545.4338002</v>
      </c>
      <c r="K703" s="169">
        <f>SUBTOTAL(9,K704:K759)</f>
        <v>446703070.74561137</v>
      </c>
      <c r="L703" s="841">
        <f>SUBTOTAL(9,L704:L759)</f>
        <v>3610887616.1794114</v>
      </c>
      <c r="M703" s="551"/>
      <c r="N703" s="551"/>
      <c r="O703" s="551" t="e">
        <f>#REF!+M703+N703</f>
        <v>#REF!</v>
      </c>
      <c r="P703" s="551"/>
      <c r="Q703" s="551"/>
      <c r="R703" s="551">
        <f t="shared" si="328"/>
        <v>0</v>
      </c>
      <c r="S703" s="551"/>
      <c r="T703" s="551"/>
      <c r="U703" s="551">
        <v>0</v>
      </c>
    </row>
    <row r="704" spans="1:21">
      <c r="A704" s="146"/>
      <c r="B704" s="146"/>
      <c r="C704" s="147"/>
      <c r="D704" s="99"/>
      <c r="E704" s="99"/>
      <c r="F704" s="148"/>
      <c r="G704" s="82"/>
      <c r="H704" s="82"/>
      <c r="I704" s="82"/>
      <c r="J704" s="82"/>
      <c r="K704" s="82"/>
      <c r="L704" s="255"/>
      <c r="M704" s="550"/>
      <c r="N704" s="550"/>
      <c r="O704" s="550" t="e">
        <f>#REF!+M704+N704</f>
        <v>#REF!</v>
      </c>
      <c r="P704" s="550"/>
      <c r="Q704" s="550"/>
      <c r="R704" s="550">
        <f t="shared" si="328"/>
        <v>0</v>
      </c>
      <c r="S704" s="550"/>
      <c r="T704" s="550"/>
      <c r="U704" s="550">
        <v>0</v>
      </c>
    </row>
    <row r="705" spans="1:21">
      <c r="A705" s="149" t="s">
        <v>314</v>
      </c>
      <c r="B705" s="149"/>
      <c r="C705" s="150" t="s">
        <v>253</v>
      </c>
      <c r="D705" s="100">
        <v>1</v>
      </c>
      <c r="E705" s="100">
        <v>1</v>
      </c>
      <c r="F705" s="151" t="s">
        <v>10</v>
      </c>
      <c r="G705" s="75"/>
      <c r="H705" s="75"/>
      <c r="I705" s="75"/>
      <c r="J705" s="75">
        <f>SUBTOTAL(9,J706:J759)</f>
        <v>3164184545.4338002</v>
      </c>
      <c r="K705" s="75">
        <f>SUBTOTAL(9,K706:K759)</f>
        <v>446703070.74561137</v>
      </c>
      <c r="L705" s="259">
        <f>SUBTOTAL(9,L706:L759)</f>
        <v>3610887616.1794114</v>
      </c>
      <c r="M705" s="555"/>
      <c r="N705" s="555"/>
      <c r="O705" s="555" t="e">
        <f>#REF!+M705+N705</f>
        <v>#REF!</v>
      </c>
      <c r="P705" s="555"/>
      <c r="Q705" s="555"/>
      <c r="R705" s="555">
        <f t="shared" si="328"/>
        <v>0</v>
      </c>
      <c r="S705" s="555"/>
      <c r="T705" s="555"/>
      <c r="U705" s="555">
        <v>0</v>
      </c>
    </row>
    <row r="706" spans="1:21" s="153" customFormat="1" outlineLevel="1">
      <c r="A706" s="146" t="s">
        <v>315</v>
      </c>
      <c r="B706" s="146"/>
      <c r="C706" s="147" t="s">
        <v>316</v>
      </c>
      <c r="D706" s="122">
        <v>1</v>
      </c>
      <c r="E706" s="122">
        <v>1</v>
      </c>
      <c r="F706" s="148" t="s">
        <v>10</v>
      </c>
      <c r="G706" s="77"/>
      <c r="H706" s="77"/>
      <c r="I706" s="77"/>
      <c r="J706" s="77">
        <f>SUBTOTAL(9,J707:J759)</f>
        <v>3164184545.4338002</v>
      </c>
      <c r="K706" s="77">
        <f>SUBTOTAL(9,K707:K759)</f>
        <v>446703070.74561137</v>
      </c>
      <c r="L706" s="254">
        <f>SUBTOTAL(9,L707:L759)</f>
        <v>3610887616.1794114</v>
      </c>
      <c r="M706" s="556"/>
      <c r="N706" s="556"/>
      <c r="O706" s="556" t="e">
        <f>#REF!+M706+N706</f>
        <v>#REF!</v>
      </c>
      <c r="P706" s="556"/>
      <c r="Q706" s="556"/>
      <c r="R706" s="556">
        <f t="shared" si="328"/>
        <v>0</v>
      </c>
      <c r="S706" s="556"/>
      <c r="T706" s="556"/>
      <c r="U706" s="556">
        <v>0</v>
      </c>
    </row>
    <row r="707" spans="1:21" ht="21.75" customHeight="1" outlineLevel="1">
      <c r="A707" s="137"/>
      <c r="B707" s="137"/>
      <c r="C707" s="189" t="s">
        <v>1591</v>
      </c>
      <c r="D707" s="97"/>
      <c r="E707" s="97"/>
      <c r="F707" s="397"/>
      <c r="G707" s="62"/>
      <c r="H707" s="62"/>
      <c r="I707" s="71"/>
      <c r="J707" s="82">
        <f>SUBTOTAL(9,J708:J711)</f>
        <v>538685840</v>
      </c>
      <c r="K707" s="82">
        <f t="shared" ref="K707:L707" si="331">SUBTOTAL(9,K708:K711)</f>
        <v>65789758.335795201</v>
      </c>
      <c r="L707" s="266">
        <f t="shared" si="331"/>
        <v>604475598.33579516</v>
      </c>
      <c r="M707" s="553"/>
      <c r="N707" s="553"/>
      <c r="O707" s="553" t="e">
        <f>#REF!+M707+N707</f>
        <v>#REF!</v>
      </c>
      <c r="P707" s="553"/>
      <c r="Q707" s="553"/>
      <c r="R707" s="553">
        <f t="shared" si="328"/>
        <v>0</v>
      </c>
      <c r="S707" s="553"/>
      <c r="T707" s="553"/>
      <c r="U707" s="553">
        <v>0</v>
      </c>
    </row>
    <row r="708" spans="1:21" outlineLevel="1">
      <c r="A708" s="137"/>
      <c r="B708" s="137"/>
      <c r="C708" s="138" t="s">
        <v>858</v>
      </c>
      <c r="D708" s="97">
        <v>122</v>
      </c>
      <c r="E708" s="97">
        <v>122</v>
      </c>
      <c r="F708" s="397" t="s">
        <v>624</v>
      </c>
      <c r="G708" s="62">
        <v>776880</v>
      </c>
      <c r="H708" s="62">
        <v>68320</v>
      </c>
      <c r="I708" s="62">
        <f t="shared" ref="I708" si="332">SUM(G708:H708)</f>
        <v>845200</v>
      </c>
      <c r="J708" s="62">
        <f>G708*E708</f>
        <v>94779360</v>
      </c>
      <c r="K708" s="62">
        <f>H708*E708</f>
        <v>8335040</v>
      </c>
      <c r="L708" s="255">
        <f>I708*E708</f>
        <v>103114400</v>
      </c>
      <c r="M708" s="550"/>
      <c r="N708" s="550"/>
      <c r="O708" s="550" t="e">
        <f>#REF!+M708+N708</f>
        <v>#REF!</v>
      </c>
      <c r="P708" s="550">
        <v>0.3</v>
      </c>
      <c r="Q708" s="554">
        <v>0.4</v>
      </c>
      <c r="R708" s="550">
        <f t="shared" si="328"/>
        <v>0.7</v>
      </c>
      <c r="S708" s="550"/>
      <c r="T708" s="550"/>
      <c r="U708" s="550">
        <v>0.3</v>
      </c>
    </row>
    <row r="709" spans="1:21" outlineLevel="1">
      <c r="A709" s="137"/>
      <c r="B709" s="137"/>
      <c r="C709" s="138" t="s">
        <v>718</v>
      </c>
      <c r="D709" s="97">
        <v>195</v>
      </c>
      <c r="E709" s="97">
        <f>67*3</f>
        <v>201</v>
      </c>
      <c r="F709" s="397" t="s">
        <v>624</v>
      </c>
      <c r="G709" s="62">
        <v>1525680</v>
      </c>
      <c r="H709" s="62">
        <v>81001.384755200008</v>
      </c>
      <c r="I709" s="62">
        <f t="shared" ref="I709:I710" si="333">SUM(G709:H709)</f>
        <v>1606681.3847552</v>
      </c>
      <c r="J709" s="62">
        <f>G709*E709</f>
        <v>306661680</v>
      </c>
      <c r="K709" s="62">
        <f>H709*E709</f>
        <v>16281278.335795201</v>
      </c>
      <c r="L709" s="255">
        <f>I709*E709</f>
        <v>322942958.33579522</v>
      </c>
      <c r="M709" s="550"/>
      <c r="N709" s="550"/>
      <c r="O709" s="550" t="e">
        <f>#REF!+M709+N709</f>
        <v>#REF!</v>
      </c>
      <c r="P709" s="550">
        <v>0.3</v>
      </c>
      <c r="Q709" s="554">
        <v>0.4</v>
      </c>
      <c r="R709" s="550">
        <f t="shared" si="328"/>
        <v>0.7</v>
      </c>
      <c r="S709" s="550"/>
      <c r="T709" s="550"/>
      <c r="U709" s="550">
        <v>0.3</v>
      </c>
    </row>
    <row r="710" spans="1:21" outlineLevel="1">
      <c r="A710" s="137"/>
      <c r="B710" s="137"/>
      <c r="C710" s="138" t="s">
        <v>690</v>
      </c>
      <c r="D710" s="97">
        <v>1</v>
      </c>
      <c r="E710" s="97">
        <v>1</v>
      </c>
      <c r="F710" s="397" t="s">
        <v>619</v>
      </c>
      <c r="G710" s="62">
        <v>137244800</v>
      </c>
      <c r="H710" s="62">
        <v>41173440</v>
      </c>
      <c r="I710" s="62">
        <f t="shared" si="333"/>
        <v>178418240</v>
      </c>
      <c r="J710" s="62">
        <f>G710*E710</f>
        <v>137244800</v>
      </c>
      <c r="K710" s="62">
        <f>H710*E710</f>
        <v>41173440</v>
      </c>
      <c r="L710" s="255">
        <f>I710*E710</f>
        <v>178418240</v>
      </c>
      <c r="M710" s="550"/>
      <c r="N710" s="550"/>
      <c r="O710" s="550" t="e">
        <f>#REF!+M710+N710</f>
        <v>#REF!</v>
      </c>
      <c r="P710" s="550">
        <v>0.3</v>
      </c>
      <c r="Q710" s="554">
        <v>0.4</v>
      </c>
      <c r="R710" s="550">
        <f t="shared" si="328"/>
        <v>0.7</v>
      </c>
      <c r="S710" s="550"/>
      <c r="T710" s="550"/>
      <c r="U710" s="550">
        <v>0.3</v>
      </c>
    </row>
    <row r="711" spans="1:21" outlineLevel="1">
      <c r="A711" s="137"/>
      <c r="B711" s="137"/>
      <c r="C711" s="138"/>
      <c r="D711" s="97"/>
      <c r="E711" s="97"/>
      <c r="F711" s="397"/>
      <c r="G711" s="62"/>
      <c r="H711" s="62"/>
      <c r="I711" s="62"/>
      <c r="J711" s="62"/>
      <c r="K711" s="62"/>
      <c r="L711" s="255"/>
      <c r="M711" s="550"/>
      <c r="N711" s="550"/>
      <c r="O711" s="550" t="e">
        <f>#REF!+M711+N711</f>
        <v>#REF!</v>
      </c>
      <c r="P711" s="550"/>
      <c r="Q711" s="550"/>
      <c r="R711" s="550">
        <f t="shared" si="328"/>
        <v>0</v>
      </c>
      <c r="S711" s="550"/>
      <c r="T711" s="550"/>
      <c r="U711" s="550">
        <v>0</v>
      </c>
    </row>
    <row r="712" spans="1:21" outlineLevel="1">
      <c r="A712" s="137"/>
      <c r="B712" s="137"/>
      <c r="C712" s="184" t="s">
        <v>859</v>
      </c>
      <c r="D712" s="97"/>
      <c r="E712" s="97"/>
      <c r="F712" s="397"/>
      <c r="G712" s="62"/>
      <c r="H712" s="62"/>
      <c r="I712" s="62"/>
      <c r="J712" s="82">
        <f>SUBTOTAL(9,J713:J724)</f>
        <v>2002937565.0909092</v>
      </c>
      <c r="K712" s="82">
        <f t="shared" ref="K712:L712" si="334">SUBTOTAL(9,K713:K724)</f>
        <v>225436964.9678728</v>
      </c>
      <c r="L712" s="266">
        <f t="shared" si="334"/>
        <v>2228374530.0587821</v>
      </c>
      <c r="M712" s="553"/>
      <c r="N712" s="553"/>
      <c r="O712" s="553" t="e">
        <f>#REF!+M712+N712</f>
        <v>#REF!</v>
      </c>
      <c r="P712" s="553"/>
      <c r="Q712" s="553"/>
      <c r="R712" s="553">
        <f t="shared" si="328"/>
        <v>0</v>
      </c>
      <c r="S712" s="553"/>
      <c r="T712" s="553"/>
      <c r="U712" s="553">
        <v>0</v>
      </c>
    </row>
    <row r="713" spans="1:21" s="11" customFormat="1" ht="36.75" customHeight="1" outlineLevel="1">
      <c r="A713" s="192"/>
      <c r="B713" s="192"/>
      <c r="C713" s="193" t="s">
        <v>860</v>
      </c>
      <c r="D713" s="97">
        <v>190</v>
      </c>
      <c r="E713" s="97">
        <v>194</v>
      </c>
      <c r="F713" s="397" t="s">
        <v>624</v>
      </c>
      <c r="G713" s="62">
        <v>7268140.0000000009</v>
      </c>
      <c r="H713" s="62">
        <v>553706.51490000018</v>
      </c>
      <c r="I713" s="199">
        <f t="shared" ref="I713:I731" si="335">SUM(G713:H713)</f>
        <v>7821846.5149000008</v>
      </c>
      <c r="J713" s="199">
        <f t="shared" ref="J713:J724" si="336">G713*E713</f>
        <v>1410019160.0000002</v>
      </c>
      <c r="K713" s="199">
        <f t="shared" ref="K713:K724" si="337">H713*E713</f>
        <v>107419063.89060004</v>
      </c>
      <c r="L713" s="265">
        <f t="shared" ref="L713:L724" si="338">I713*E713</f>
        <v>1517438223.8906002</v>
      </c>
      <c r="M713" s="554"/>
      <c r="N713" s="554"/>
      <c r="O713" s="554" t="e">
        <f>#REF!+M713+N713</f>
        <v>#REF!</v>
      </c>
      <c r="P713" s="554"/>
      <c r="Q713" s="554"/>
      <c r="R713" s="554">
        <f t="shared" si="328"/>
        <v>0</v>
      </c>
      <c r="S713" s="554"/>
      <c r="T713" s="554"/>
      <c r="U713" s="554">
        <v>0</v>
      </c>
    </row>
    <row r="714" spans="1:21" s="11" customFormat="1" ht="36.75" customHeight="1" outlineLevel="1">
      <c r="A714" s="192"/>
      <c r="B714" s="192"/>
      <c r="C714" s="193" t="s">
        <v>862</v>
      </c>
      <c r="D714" s="97">
        <v>6</v>
      </c>
      <c r="E714" s="97">
        <v>6</v>
      </c>
      <c r="F714" s="397" t="s">
        <v>660</v>
      </c>
      <c r="G714" s="62">
        <v>5043610</v>
      </c>
      <c r="H714" s="62">
        <v>497400.75000000006</v>
      </c>
      <c r="I714" s="199">
        <f t="shared" ref="I714:I724" si="339">SUM(G714:H714)</f>
        <v>5541010.75</v>
      </c>
      <c r="J714" s="199">
        <f t="shared" si="336"/>
        <v>30261660</v>
      </c>
      <c r="K714" s="199">
        <f t="shared" si="337"/>
        <v>2984404.5000000005</v>
      </c>
      <c r="L714" s="265">
        <f t="shared" si="338"/>
        <v>33246064.5</v>
      </c>
      <c r="M714" s="554"/>
      <c r="N714" s="554"/>
      <c r="O714" s="554" t="e">
        <f>#REF!+M714+N714</f>
        <v>#REF!</v>
      </c>
      <c r="P714" s="554"/>
      <c r="Q714" s="554"/>
      <c r="R714" s="554">
        <f t="shared" si="328"/>
        <v>0</v>
      </c>
      <c r="S714" s="554"/>
      <c r="T714" s="554"/>
      <c r="U714" s="554">
        <v>0</v>
      </c>
    </row>
    <row r="715" spans="1:21" s="11" customFormat="1" ht="36.75" customHeight="1" outlineLevel="1">
      <c r="A715" s="192"/>
      <c r="B715" s="192"/>
      <c r="C715" s="193" t="s">
        <v>864</v>
      </c>
      <c r="D715" s="97">
        <v>6</v>
      </c>
      <c r="E715" s="97">
        <v>6</v>
      </c>
      <c r="F715" s="397" t="s">
        <v>660</v>
      </c>
      <c r="G715" s="62">
        <v>551650</v>
      </c>
      <c r="H715" s="62">
        <v>27500.000000000004</v>
      </c>
      <c r="I715" s="199">
        <f t="shared" si="339"/>
        <v>579150</v>
      </c>
      <c r="J715" s="199">
        <f t="shared" si="336"/>
        <v>3309900</v>
      </c>
      <c r="K715" s="199">
        <f t="shared" si="337"/>
        <v>165000.00000000003</v>
      </c>
      <c r="L715" s="265">
        <f t="shared" si="338"/>
        <v>3474900</v>
      </c>
      <c r="M715" s="554"/>
      <c r="N715" s="554"/>
      <c r="O715" s="554" t="e">
        <f>#REF!+M715+N715</f>
        <v>#REF!</v>
      </c>
      <c r="P715" s="554"/>
      <c r="Q715" s="554"/>
      <c r="R715" s="554">
        <f t="shared" si="328"/>
        <v>0</v>
      </c>
      <c r="S715" s="554"/>
      <c r="T715" s="554"/>
      <c r="U715" s="554">
        <v>0</v>
      </c>
    </row>
    <row r="716" spans="1:21" s="11" customFormat="1" ht="36.75" customHeight="1" outlineLevel="1">
      <c r="A716" s="192"/>
      <c r="B716" s="192"/>
      <c r="C716" s="193" t="s">
        <v>866</v>
      </c>
      <c r="D716" s="97">
        <v>70</v>
      </c>
      <c r="E716" s="97">
        <v>70</v>
      </c>
      <c r="F716" s="397" t="s">
        <v>660</v>
      </c>
      <c r="G716" s="62">
        <v>813560.00000000012</v>
      </c>
      <c r="H716" s="62">
        <v>27500.000000000004</v>
      </c>
      <c r="I716" s="199">
        <f t="shared" si="339"/>
        <v>841060.00000000012</v>
      </c>
      <c r="J716" s="199">
        <f t="shared" si="336"/>
        <v>56949200.000000007</v>
      </c>
      <c r="K716" s="199">
        <f t="shared" si="337"/>
        <v>1925000.0000000002</v>
      </c>
      <c r="L716" s="265">
        <f t="shared" si="338"/>
        <v>58874200.000000007</v>
      </c>
      <c r="M716" s="554"/>
      <c r="N716" s="554"/>
      <c r="O716" s="554" t="e">
        <f>#REF!+M716+N716</f>
        <v>#REF!</v>
      </c>
      <c r="P716" s="554"/>
      <c r="Q716" s="554"/>
      <c r="R716" s="554">
        <f t="shared" si="328"/>
        <v>0</v>
      </c>
      <c r="S716" s="554"/>
      <c r="T716" s="554"/>
      <c r="U716" s="554">
        <v>0</v>
      </c>
    </row>
    <row r="717" spans="1:21" s="11" customFormat="1" ht="36.75" customHeight="1" outlineLevel="1">
      <c r="A717" s="192"/>
      <c r="B717" s="192"/>
      <c r="C717" s="193" t="s">
        <v>868</v>
      </c>
      <c r="D717" s="97">
        <v>282</v>
      </c>
      <c r="E717" s="97">
        <f>E713*4-125</f>
        <v>651</v>
      </c>
      <c r="F717" s="397" t="s">
        <v>660</v>
      </c>
      <c r="G717" s="62">
        <v>90090</v>
      </c>
      <c r="H717" s="62">
        <v>27500.000000000004</v>
      </c>
      <c r="I717" s="199">
        <f t="shared" si="339"/>
        <v>117590</v>
      </c>
      <c r="J717" s="199">
        <f t="shared" si="336"/>
        <v>58648590</v>
      </c>
      <c r="K717" s="199">
        <f t="shared" si="337"/>
        <v>17902500.000000004</v>
      </c>
      <c r="L717" s="265">
        <f t="shared" si="338"/>
        <v>76551090</v>
      </c>
      <c r="M717" s="554"/>
      <c r="N717" s="554"/>
      <c r="O717" s="554" t="e">
        <f>#REF!+M717+N717</f>
        <v>#REF!</v>
      </c>
      <c r="P717" s="554"/>
      <c r="Q717" s="554"/>
      <c r="R717" s="554">
        <f t="shared" si="328"/>
        <v>0</v>
      </c>
      <c r="S717" s="554"/>
      <c r="T717" s="554"/>
      <c r="U717" s="554">
        <v>0</v>
      </c>
    </row>
    <row r="718" spans="1:21" s="11" customFormat="1" ht="36.75" customHeight="1" outlineLevel="1">
      <c r="A718" s="192"/>
      <c r="B718" s="192"/>
      <c r="C718" s="193" t="s">
        <v>870</v>
      </c>
      <c r="D718" s="97">
        <v>70</v>
      </c>
      <c r="E718" s="97">
        <v>70</v>
      </c>
      <c r="F718" s="397" t="s">
        <v>660</v>
      </c>
      <c r="G718" s="62">
        <v>109450.00000000001</v>
      </c>
      <c r="H718" s="62">
        <v>220200.75000000003</v>
      </c>
      <c r="I718" s="199">
        <f t="shared" si="339"/>
        <v>329650.75000000006</v>
      </c>
      <c r="J718" s="199">
        <f t="shared" si="336"/>
        <v>7661500.0000000009</v>
      </c>
      <c r="K718" s="199">
        <f t="shared" si="337"/>
        <v>15414052.500000002</v>
      </c>
      <c r="L718" s="265">
        <f t="shared" si="338"/>
        <v>23075552.500000004</v>
      </c>
      <c r="M718" s="554"/>
      <c r="N718" s="554"/>
      <c r="O718" s="554" t="e">
        <f>#REF!+M718+N718</f>
        <v>#REF!</v>
      </c>
      <c r="P718" s="554"/>
      <c r="Q718" s="554"/>
      <c r="R718" s="554">
        <f t="shared" si="328"/>
        <v>0</v>
      </c>
      <c r="S718" s="554"/>
      <c r="T718" s="554"/>
      <c r="U718" s="554">
        <v>0</v>
      </c>
    </row>
    <row r="719" spans="1:21" s="11" customFormat="1" ht="36.75" customHeight="1" outlineLevel="1">
      <c r="A719" s="192"/>
      <c r="B719" s="192"/>
      <c r="C719" s="193" t="s">
        <v>872</v>
      </c>
      <c r="D719" s="97">
        <v>138</v>
      </c>
      <c r="E719" s="97">
        <v>138</v>
      </c>
      <c r="F719" s="397" t="s">
        <v>660</v>
      </c>
      <c r="G719" s="62">
        <v>0</v>
      </c>
      <c r="H719" s="62">
        <v>0</v>
      </c>
      <c r="I719" s="199">
        <f t="shared" si="339"/>
        <v>0</v>
      </c>
      <c r="J719" s="199">
        <f t="shared" si="336"/>
        <v>0</v>
      </c>
      <c r="K719" s="199">
        <f t="shared" si="337"/>
        <v>0</v>
      </c>
      <c r="L719" s="265">
        <f t="shared" si="338"/>
        <v>0</v>
      </c>
      <c r="M719" s="554"/>
      <c r="N719" s="554"/>
      <c r="O719" s="554" t="e">
        <f>#REF!+M719+N719</f>
        <v>#REF!</v>
      </c>
      <c r="P719" s="554"/>
      <c r="Q719" s="554"/>
      <c r="R719" s="554">
        <f t="shared" si="328"/>
        <v>0</v>
      </c>
      <c r="S719" s="554"/>
      <c r="T719" s="554"/>
      <c r="U719" s="554">
        <v>0</v>
      </c>
    </row>
    <row r="720" spans="1:21" s="11" customFormat="1" ht="52.8" outlineLevel="1">
      <c r="A720" s="192"/>
      <c r="B720" s="192"/>
      <c r="C720" s="193" t="s">
        <v>874</v>
      </c>
      <c r="D720" s="97">
        <v>82</v>
      </c>
      <c r="E720" s="97">
        <f>2*28+13</f>
        <v>69</v>
      </c>
      <c r="F720" s="397" t="s">
        <v>660</v>
      </c>
      <c r="G720" s="62">
        <v>2882070</v>
      </c>
      <c r="H720" s="62">
        <v>497400.75000000006</v>
      </c>
      <c r="I720" s="199">
        <f t="shared" si="339"/>
        <v>3379470.75</v>
      </c>
      <c r="J720" s="199">
        <f t="shared" si="336"/>
        <v>198862830</v>
      </c>
      <c r="K720" s="199">
        <f t="shared" si="337"/>
        <v>34320651.750000007</v>
      </c>
      <c r="L720" s="265">
        <f t="shared" si="338"/>
        <v>233183481.75</v>
      </c>
      <c r="M720" s="554"/>
      <c r="N720" s="554"/>
      <c r="O720" s="554" t="e">
        <f>#REF!+M720+N720</f>
        <v>#REF!</v>
      </c>
      <c r="P720" s="554"/>
      <c r="Q720" s="554"/>
      <c r="R720" s="554">
        <f t="shared" si="328"/>
        <v>0</v>
      </c>
      <c r="S720" s="554"/>
      <c r="T720" s="554"/>
      <c r="U720" s="554">
        <v>0</v>
      </c>
    </row>
    <row r="721" spans="1:21" s="11" customFormat="1" ht="52.8" outlineLevel="1">
      <c r="A721" s="192"/>
      <c r="B721" s="192"/>
      <c r="C721" s="193" t="s">
        <v>876</v>
      </c>
      <c r="D721" s="97">
        <v>56</v>
      </c>
      <c r="E721" s="97">
        <v>56</v>
      </c>
      <c r="F721" s="397" t="s">
        <v>660</v>
      </c>
      <c r="G721" s="62">
        <v>3041460</v>
      </c>
      <c r="H721" s="62">
        <v>497400.75000000006</v>
      </c>
      <c r="I721" s="199">
        <f t="shared" si="339"/>
        <v>3538860.75</v>
      </c>
      <c r="J721" s="199">
        <f t="shared" si="336"/>
        <v>170321760</v>
      </c>
      <c r="K721" s="199">
        <f t="shared" si="337"/>
        <v>27854442.000000004</v>
      </c>
      <c r="L721" s="265">
        <f t="shared" si="338"/>
        <v>198176202</v>
      </c>
      <c r="M721" s="554"/>
      <c r="N721" s="554"/>
      <c r="O721" s="554" t="e">
        <f>#REF!+M721+N721</f>
        <v>#REF!</v>
      </c>
      <c r="P721" s="554"/>
      <c r="Q721" s="554"/>
      <c r="R721" s="554">
        <f t="shared" si="328"/>
        <v>0</v>
      </c>
      <c r="S721" s="554"/>
      <c r="T721" s="554"/>
      <c r="U721" s="554">
        <v>0</v>
      </c>
    </row>
    <row r="722" spans="1:21" s="11" customFormat="1" outlineLevel="1">
      <c r="A722" s="192"/>
      <c r="B722" s="192"/>
      <c r="C722" s="400" t="s">
        <v>878</v>
      </c>
      <c r="D722" s="97">
        <v>82</v>
      </c>
      <c r="E722" s="97">
        <v>69</v>
      </c>
      <c r="F722" s="397" t="s">
        <v>660</v>
      </c>
      <c r="G722" s="62">
        <v>226176</v>
      </c>
      <c r="H722" s="62">
        <v>54500.000000000007</v>
      </c>
      <c r="I722" s="199">
        <f t="shared" si="339"/>
        <v>280676</v>
      </c>
      <c r="J722" s="199">
        <f t="shared" si="336"/>
        <v>15606144</v>
      </c>
      <c r="K722" s="199">
        <f t="shared" si="337"/>
        <v>3760500.0000000005</v>
      </c>
      <c r="L722" s="265">
        <f t="shared" si="338"/>
        <v>19366644</v>
      </c>
      <c r="M722" s="554"/>
      <c r="N722" s="554"/>
      <c r="O722" s="554" t="e">
        <f>#REF!+M722+N722</f>
        <v>#REF!</v>
      </c>
      <c r="P722" s="554"/>
      <c r="Q722" s="554"/>
      <c r="R722" s="554">
        <f t="shared" si="328"/>
        <v>0</v>
      </c>
      <c r="S722" s="554"/>
      <c r="T722" s="554"/>
      <c r="U722" s="554">
        <v>0</v>
      </c>
    </row>
    <row r="723" spans="1:21" s="11" customFormat="1" outlineLevel="1">
      <c r="A723" s="192"/>
      <c r="B723" s="192"/>
      <c r="C723" s="400" t="s">
        <v>880</v>
      </c>
      <c r="D723" s="97">
        <v>56</v>
      </c>
      <c r="E723" s="97">
        <v>56</v>
      </c>
      <c r="F723" s="397" t="s">
        <v>660</v>
      </c>
      <c r="G723" s="62">
        <v>282720</v>
      </c>
      <c r="H723" s="62">
        <v>54500.000000000007</v>
      </c>
      <c r="I723" s="199">
        <f t="shared" si="339"/>
        <v>337220</v>
      </c>
      <c r="J723" s="199">
        <f t="shared" si="336"/>
        <v>15832320</v>
      </c>
      <c r="K723" s="199">
        <f t="shared" si="337"/>
        <v>3052000.0000000005</v>
      </c>
      <c r="L723" s="265">
        <f t="shared" si="338"/>
        <v>18884320</v>
      </c>
      <c r="M723" s="554"/>
      <c r="N723" s="554"/>
      <c r="O723" s="554" t="e">
        <f>#REF!+M723+N723</f>
        <v>#REF!</v>
      </c>
      <c r="P723" s="554"/>
      <c r="Q723" s="554"/>
      <c r="R723" s="554">
        <f t="shared" si="328"/>
        <v>0</v>
      </c>
      <c r="S723" s="554"/>
      <c r="T723" s="554"/>
      <c r="U723" s="554">
        <v>0</v>
      </c>
    </row>
    <row r="724" spans="1:21" s="399" customFormat="1" ht="22.5" customHeight="1" outlineLevel="1">
      <c r="A724" s="395"/>
      <c r="B724" s="395"/>
      <c r="C724" s="400" t="s">
        <v>657</v>
      </c>
      <c r="D724" s="97">
        <v>1</v>
      </c>
      <c r="E724" s="97">
        <v>1</v>
      </c>
      <c r="F724" s="397" t="s">
        <v>619</v>
      </c>
      <c r="G724" s="62">
        <v>35464501.090909094</v>
      </c>
      <c r="H724" s="62">
        <v>10639350.327272728</v>
      </c>
      <c r="I724" s="62">
        <f t="shared" si="339"/>
        <v>46103851.418181822</v>
      </c>
      <c r="J724" s="62">
        <f t="shared" si="336"/>
        <v>35464501.090909094</v>
      </c>
      <c r="K724" s="62">
        <f t="shared" si="337"/>
        <v>10639350.327272728</v>
      </c>
      <c r="L724" s="255">
        <f t="shared" si="338"/>
        <v>46103851.418181822</v>
      </c>
      <c r="M724" s="550"/>
      <c r="N724" s="550"/>
      <c r="O724" s="550" t="e">
        <f>#REF!+M724+N724</f>
        <v>#REF!</v>
      </c>
      <c r="P724" s="550"/>
      <c r="Q724" s="550"/>
      <c r="R724" s="550">
        <f t="shared" si="328"/>
        <v>0</v>
      </c>
      <c r="S724" s="550"/>
      <c r="T724" s="550"/>
      <c r="U724" s="550">
        <v>0</v>
      </c>
    </row>
    <row r="725" spans="1:21" s="11" customFormat="1" outlineLevel="1">
      <c r="A725" s="192"/>
      <c r="B725" s="192"/>
      <c r="C725" s="193"/>
      <c r="D725" s="194"/>
      <c r="E725" s="194"/>
      <c r="F725" s="195"/>
      <c r="G725" s="199"/>
      <c r="H725" s="199"/>
      <c r="I725" s="199"/>
      <c r="J725" s="199"/>
      <c r="K725" s="199"/>
      <c r="L725" s="265"/>
      <c r="M725" s="554"/>
      <c r="N725" s="554"/>
      <c r="O725" s="554" t="e">
        <f>#REF!+M725+N725</f>
        <v>#REF!</v>
      </c>
      <c r="P725" s="554"/>
      <c r="Q725" s="554"/>
      <c r="R725" s="554">
        <f t="shared" si="328"/>
        <v>0</v>
      </c>
      <c r="S725" s="554"/>
      <c r="T725" s="554"/>
      <c r="U725" s="554">
        <v>0</v>
      </c>
    </row>
    <row r="726" spans="1:21" s="11" customFormat="1" outlineLevel="1">
      <c r="A726" s="192"/>
      <c r="B726" s="192"/>
      <c r="C726" s="189" t="s">
        <v>881</v>
      </c>
      <c r="D726" s="194"/>
      <c r="E726" s="194"/>
      <c r="F726" s="195"/>
      <c r="G726" s="199"/>
      <c r="H726" s="199"/>
      <c r="I726" s="199"/>
      <c r="J726" s="199"/>
      <c r="K726" s="199"/>
      <c r="L726" s="265"/>
      <c r="M726" s="554"/>
      <c r="N726" s="554"/>
      <c r="O726" s="554" t="e">
        <f>#REF!+M726+N726</f>
        <v>#REF!</v>
      </c>
      <c r="P726" s="554"/>
      <c r="Q726" s="554"/>
      <c r="R726" s="554">
        <f t="shared" si="328"/>
        <v>0</v>
      </c>
      <c r="S726" s="554"/>
      <c r="T726" s="554"/>
      <c r="U726" s="554">
        <v>0</v>
      </c>
    </row>
    <row r="727" spans="1:21" s="399" customFormat="1" outlineLevel="1">
      <c r="A727" s="395"/>
      <c r="B727" s="395"/>
      <c r="C727" s="400" t="s">
        <v>882</v>
      </c>
      <c r="D727" s="97">
        <v>0</v>
      </c>
      <c r="E727" s="97">
        <v>0</v>
      </c>
      <c r="F727" s="397" t="s">
        <v>660</v>
      </c>
      <c r="G727" s="62">
        <v>0</v>
      </c>
      <c r="H727" s="62">
        <v>54500.000000000007</v>
      </c>
      <c r="I727" s="62">
        <f t="shared" si="335"/>
        <v>54500.000000000007</v>
      </c>
      <c r="J727" s="62">
        <f>G727*E727</f>
        <v>0</v>
      </c>
      <c r="K727" s="62">
        <f>H727*E727</f>
        <v>0</v>
      </c>
      <c r="L727" s="255">
        <f>I727*E727</f>
        <v>0</v>
      </c>
      <c r="M727" s="550"/>
      <c r="N727" s="550"/>
      <c r="O727" s="550" t="e">
        <f>#REF!+M727+N727</f>
        <v>#REF!</v>
      </c>
      <c r="P727" s="550"/>
      <c r="Q727" s="550"/>
      <c r="R727" s="550">
        <f t="shared" si="328"/>
        <v>0</v>
      </c>
      <c r="S727" s="550"/>
      <c r="T727" s="550"/>
      <c r="U727" s="550">
        <v>0</v>
      </c>
    </row>
    <row r="728" spans="1:21" s="11" customFormat="1" outlineLevel="1">
      <c r="A728" s="192"/>
      <c r="B728" s="192"/>
      <c r="C728" s="193" t="s">
        <v>884</v>
      </c>
      <c r="D728" s="97">
        <v>41</v>
      </c>
      <c r="E728" s="97">
        <v>41</v>
      </c>
      <c r="F728" s="397" t="s">
        <v>660</v>
      </c>
      <c r="G728" s="62">
        <v>381600</v>
      </c>
      <c r="H728" s="62">
        <v>54500.000000000007</v>
      </c>
      <c r="I728" s="199">
        <f t="shared" si="335"/>
        <v>436100</v>
      </c>
      <c r="J728" s="199">
        <f>G728*E728</f>
        <v>15645600</v>
      </c>
      <c r="K728" s="199">
        <f>H728*E728</f>
        <v>2234500.0000000005</v>
      </c>
      <c r="L728" s="265">
        <f>I728*E728</f>
        <v>17880100</v>
      </c>
      <c r="M728" s="554"/>
      <c r="N728" s="554"/>
      <c r="O728" s="554" t="e">
        <f>#REF!+M728+N728</f>
        <v>#REF!</v>
      </c>
      <c r="P728" s="554"/>
      <c r="Q728" s="554"/>
      <c r="R728" s="554">
        <f t="shared" si="328"/>
        <v>0</v>
      </c>
      <c r="S728" s="554"/>
      <c r="T728" s="554"/>
      <c r="U728" s="554">
        <v>0</v>
      </c>
    </row>
    <row r="729" spans="1:21" s="11" customFormat="1" outlineLevel="1">
      <c r="A729" s="192"/>
      <c r="B729" s="192"/>
      <c r="C729" s="193" t="s">
        <v>704</v>
      </c>
      <c r="D729" s="97">
        <v>21</v>
      </c>
      <c r="E729" s="97">
        <v>21</v>
      </c>
      <c r="F729" s="397" t="s">
        <v>660</v>
      </c>
      <c r="G729" s="62">
        <v>0</v>
      </c>
      <c r="H729" s="62">
        <v>381500</v>
      </c>
      <c r="I729" s="199">
        <f t="shared" si="335"/>
        <v>381500</v>
      </c>
      <c r="J729" s="199">
        <f>G729*E729</f>
        <v>0</v>
      </c>
      <c r="K729" s="199">
        <f>H729*E729</f>
        <v>8011500</v>
      </c>
      <c r="L729" s="265">
        <f>I729*E729</f>
        <v>8011500</v>
      </c>
      <c r="M729" s="554"/>
      <c r="N729" s="554"/>
      <c r="O729" s="554" t="e">
        <f>#REF!+M729+N729</f>
        <v>#REF!</v>
      </c>
      <c r="P729" s="554"/>
      <c r="Q729" s="554"/>
      <c r="R729" s="554">
        <f t="shared" si="328"/>
        <v>0</v>
      </c>
      <c r="S729" s="554"/>
      <c r="T729" s="554"/>
      <c r="U729" s="554">
        <v>0</v>
      </c>
    </row>
    <row r="730" spans="1:21" s="11" customFormat="1" outlineLevel="1">
      <c r="A730" s="192"/>
      <c r="B730" s="192"/>
      <c r="C730" s="193" t="s">
        <v>705</v>
      </c>
      <c r="D730" s="97">
        <v>10</v>
      </c>
      <c r="E730" s="97">
        <v>10</v>
      </c>
      <c r="F730" s="397" t="s">
        <v>660</v>
      </c>
      <c r="G730" s="62">
        <v>0</v>
      </c>
      <c r="H730" s="62">
        <v>381500</v>
      </c>
      <c r="I730" s="199">
        <f t="shared" si="335"/>
        <v>381500</v>
      </c>
      <c r="J730" s="199">
        <f>G730*E730</f>
        <v>0</v>
      </c>
      <c r="K730" s="199">
        <f>H730*E730</f>
        <v>3815000</v>
      </c>
      <c r="L730" s="265">
        <f>I730*E730</f>
        <v>3815000</v>
      </c>
      <c r="M730" s="554"/>
      <c r="N730" s="554"/>
      <c r="O730" s="554" t="e">
        <f>#REF!+M730+N730</f>
        <v>#REF!</v>
      </c>
      <c r="P730" s="554"/>
      <c r="Q730" s="554"/>
      <c r="R730" s="554">
        <f t="shared" si="328"/>
        <v>0</v>
      </c>
      <c r="S730" s="554"/>
      <c r="T730" s="554"/>
      <c r="U730" s="554">
        <v>0</v>
      </c>
    </row>
    <row r="731" spans="1:21" s="11" customFormat="1" outlineLevel="1">
      <c r="A731" s="192"/>
      <c r="B731" s="192"/>
      <c r="C731" s="193" t="s">
        <v>657</v>
      </c>
      <c r="D731" s="97">
        <v>1</v>
      </c>
      <c r="E731" s="97">
        <v>1</v>
      </c>
      <c r="F731" s="397" t="s">
        <v>619</v>
      </c>
      <c r="G731" s="62">
        <v>691014</v>
      </c>
      <c r="H731" s="62">
        <v>207304.19999999998</v>
      </c>
      <c r="I731" s="199">
        <f t="shared" si="335"/>
        <v>898318.2</v>
      </c>
      <c r="J731" s="199">
        <f>G731*E731</f>
        <v>691014</v>
      </c>
      <c r="K731" s="199">
        <f>H731*E731</f>
        <v>207304.19999999998</v>
      </c>
      <c r="L731" s="265">
        <f>I731*E731</f>
        <v>898318.2</v>
      </c>
      <c r="M731" s="554"/>
      <c r="N731" s="554"/>
      <c r="O731" s="554" t="e">
        <f>#REF!+M731+N731</f>
        <v>#REF!</v>
      </c>
      <c r="P731" s="554"/>
      <c r="Q731" s="554"/>
      <c r="R731" s="554">
        <f t="shared" si="328"/>
        <v>0</v>
      </c>
      <c r="S731" s="554"/>
      <c r="T731" s="554"/>
      <c r="U731" s="554">
        <v>0</v>
      </c>
    </row>
    <row r="732" spans="1:21" s="11" customFormat="1" outlineLevel="1">
      <c r="A732" s="192"/>
      <c r="B732" s="192"/>
      <c r="C732" s="193"/>
      <c r="D732" s="97"/>
      <c r="E732" s="97"/>
      <c r="F732" s="397"/>
      <c r="G732" s="62"/>
      <c r="H732" s="62"/>
      <c r="I732" s="199"/>
      <c r="J732" s="199"/>
      <c r="K732" s="199"/>
      <c r="L732" s="265"/>
      <c r="M732" s="554"/>
      <c r="N732" s="554"/>
      <c r="O732" s="554" t="e">
        <f>#REF!+M732+N732</f>
        <v>#REF!</v>
      </c>
      <c r="P732" s="554"/>
      <c r="Q732" s="554"/>
      <c r="R732" s="554">
        <f t="shared" si="328"/>
        <v>0</v>
      </c>
      <c r="S732" s="554"/>
      <c r="T732" s="554"/>
      <c r="U732" s="554">
        <v>0</v>
      </c>
    </row>
    <row r="733" spans="1:21" s="363" customFormat="1" outlineLevel="1">
      <c r="A733" s="172"/>
      <c r="B733" s="172"/>
      <c r="C733" s="189" t="s">
        <v>841</v>
      </c>
      <c r="D733" s="99"/>
      <c r="E733" s="99"/>
      <c r="F733" s="529"/>
      <c r="G733" s="82"/>
      <c r="H733" s="82"/>
      <c r="I733" s="174"/>
      <c r="J733" s="174"/>
      <c r="K733" s="174"/>
      <c r="L733" s="843"/>
      <c r="M733" s="558"/>
      <c r="N733" s="558"/>
      <c r="O733" s="558" t="e">
        <f>#REF!+M733+N733</f>
        <v>#REF!</v>
      </c>
      <c r="P733" s="558"/>
      <c r="Q733" s="558"/>
      <c r="R733" s="558">
        <f t="shared" si="328"/>
        <v>0</v>
      </c>
      <c r="S733" s="558"/>
      <c r="T733" s="558"/>
      <c r="U733" s="558">
        <v>0</v>
      </c>
    </row>
    <row r="734" spans="1:21" s="11" customFormat="1" ht="26.4" outlineLevel="1">
      <c r="A734" s="192"/>
      <c r="B734" s="192"/>
      <c r="C734" s="379" t="s">
        <v>886</v>
      </c>
      <c r="D734" s="97"/>
      <c r="E734" s="97"/>
      <c r="F734" s="397"/>
      <c r="G734" s="62"/>
      <c r="H734" s="62"/>
      <c r="I734" s="199"/>
      <c r="J734" s="199"/>
      <c r="K734" s="199"/>
      <c r="L734" s="265"/>
      <c r="M734" s="554"/>
      <c r="N734" s="554"/>
      <c r="O734" s="554" t="e">
        <f>#REF!+M734+N734</f>
        <v>#REF!</v>
      </c>
      <c r="P734" s="554"/>
      <c r="Q734" s="554"/>
      <c r="R734" s="554">
        <f t="shared" si="328"/>
        <v>0</v>
      </c>
      <c r="S734" s="554"/>
      <c r="T734" s="554"/>
      <c r="U734" s="554">
        <v>0</v>
      </c>
    </row>
    <row r="735" spans="1:21" s="11" customFormat="1" outlineLevel="1">
      <c r="A735" s="192"/>
      <c r="B735" s="192"/>
      <c r="C735" s="193" t="s">
        <v>842</v>
      </c>
      <c r="D735" s="97">
        <v>892</v>
      </c>
      <c r="E735" s="97">
        <v>737</v>
      </c>
      <c r="F735" s="397" t="s">
        <v>624</v>
      </c>
      <c r="G735" s="62">
        <v>32518.739999999998</v>
      </c>
      <c r="H735" s="62">
        <v>7485.6650000000009</v>
      </c>
      <c r="I735" s="199">
        <f t="shared" ref="I735:I748" si="340">SUM(G735:H735)</f>
        <v>40004.404999999999</v>
      </c>
      <c r="J735" s="199">
        <f>G735*E735</f>
        <v>23966311.379999999</v>
      </c>
      <c r="K735" s="199">
        <f>H735*E735</f>
        <v>5516935.1050000004</v>
      </c>
      <c r="L735" s="265">
        <f>I735*E735</f>
        <v>29483246.484999999</v>
      </c>
      <c r="M735" s="554"/>
      <c r="N735" s="554"/>
      <c r="O735" s="554" t="e">
        <f>#REF!+M735+N735</f>
        <v>#REF!</v>
      </c>
      <c r="P735" s="554">
        <v>0.36</v>
      </c>
      <c r="Q735" s="554">
        <v>0.34</v>
      </c>
      <c r="R735" s="554">
        <f t="shared" si="328"/>
        <v>0.7</v>
      </c>
      <c r="S735" s="554"/>
      <c r="T735" s="554"/>
      <c r="U735" s="554">
        <v>0</v>
      </c>
    </row>
    <row r="736" spans="1:21" s="11" customFormat="1" ht="26.4" outlineLevel="1">
      <c r="A736" s="192"/>
      <c r="B736" s="192"/>
      <c r="C736" s="379" t="s">
        <v>887</v>
      </c>
      <c r="D736" s="97"/>
      <c r="E736" s="97"/>
      <c r="F736" s="397"/>
      <c r="G736" s="62"/>
      <c r="H736" s="62"/>
      <c r="I736" s="199"/>
      <c r="J736" s="199"/>
      <c r="K736" s="199"/>
      <c r="L736" s="265"/>
      <c r="M736" s="554"/>
      <c r="N736" s="554"/>
      <c r="O736" s="554" t="e">
        <f>#REF!+M736+N736</f>
        <v>#REF!</v>
      </c>
      <c r="P736" s="554"/>
      <c r="Q736" s="554"/>
      <c r="R736" s="554">
        <f t="shared" si="328"/>
        <v>0</v>
      </c>
      <c r="S736" s="554"/>
      <c r="T736" s="554"/>
      <c r="U736" s="554">
        <v>0</v>
      </c>
    </row>
    <row r="737" spans="1:21" s="11" customFormat="1" outlineLevel="1">
      <c r="A737" s="192"/>
      <c r="B737" s="192"/>
      <c r="C737" s="193" t="s">
        <v>842</v>
      </c>
      <c r="D737" s="97">
        <v>1107</v>
      </c>
      <c r="E737" s="97">
        <v>1033</v>
      </c>
      <c r="F737" s="397" t="s">
        <v>624</v>
      </c>
      <c r="G737" s="62">
        <v>32518.739999999998</v>
      </c>
      <c r="H737" s="62">
        <v>7485.6650000000009</v>
      </c>
      <c r="I737" s="199">
        <f t="shared" ref="I737" si="341">SUM(G737:H737)</f>
        <v>40004.404999999999</v>
      </c>
      <c r="J737" s="199">
        <f>G737*E737</f>
        <v>33591858.419999994</v>
      </c>
      <c r="K737" s="199">
        <f>H737*E737</f>
        <v>7732691.9450000012</v>
      </c>
      <c r="L737" s="265">
        <f>I737*E737</f>
        <v>41324550.365000002</v>
      </c>
      <c r="M737" s="554"/>
      <c r="N737" s="554"/>
      <c r="O737" s="554" t="e">
        <f>#REF!+M737+N737</f>
        <v>#REF!</v>
      </c>
      <c r="P737" s="554">
        <v>0.36</v>
      </c>
      <c r="Q737" s="554"/>
      <c r="R737" s="554">
        <f t="shared" si="328"/>
        <v>0.36</v>
      </c>
      <c r="S737" s="554"/>
      <c r="T737" s="554"/>
      <c r="U737" s="554">
        <v>0</v>
      </c>
    </row>
    <row r="738" spans="1:21" s="11" customFormat="1" outlineLevel="1">
      <c r="A738" s="192"/>
      <c r="B738" s="192"/>
      <c r="C738" s="379" t="s">
        <v>888</v>
      </c>
      <c r="D738" s="97"/>
      <c r="E738" s="97"/>
      <c r="F738" s="397"/>
      <c r="G738" s="62"/>
      <c r="H738" s="62"/>
      <c r="I738" s="199"/>
      <c r="J738" s="199"/>
      <c r="K738" s="199"/>
      <c r="L738" s="265"/>
      <c r="M738" s="554"/>
      <c r="N738" s="554"/>
      <c r="O738" s="554" t="e">
        <f>#REF!+M738+N738</f>
        <v>#REF!</v>
      </c>
      <c r="P738" s="554"/>
      <c r="Q738" s="554"/>
      <c r="R738" s="554">
        <f t="shared" si="328"/>
        <v>0</v>
      </c>
      <c r="S738" s="554"/>
      <c r="T738" s="554"/>
      <c r="U738" s="554">
        <v>0</v>
      </c>
    </row>
    <row r="739" spans="1:21" s="11" customFormat="1" outlineLevel="1">
      <c r="A739" s="192"/>
      <c r="B739" s="192"/>
      <c r="C739" s="193" t="s">
        <v>844</v>
      </c>
      <c r="D739" s="97">
        <v>587</v>
      </c>
      <c r="E739" s="97">
        <v>519</v>
      </c>
      <c r="F739" s="397" t="s">
        <v>624</v>
      </c>
      <c r="G739" s="62">
        <v>72299.399999999994</v>
      </c>
      <c r="H739" s="62">
        <v>17189.865000000002</v>
      </c>
      <c r="I739" s="199">
        <f t="shared" ref="I739" si="342">SUM(G739:H739)</f>
        <v>89489.264999999999</v>
      </c>
      <c r="J739" s="199">
        <f>G739*E739</f>
        <v>37523388.599999994</v>
      </c>
      <c r="K739" s="199">
        <f>H739*E739</f>
        <v>8921539.9350000005</v>
      </c>
      <c r="L739" s="265">
        <f>I739*E739</f>
        <v>46444928.534999996</v>
      </c>
      <c r="M739" s="554"/>
      <c r="N739" s="554"/>
      <c r="O739" s="554" t="e">
        <f>#REF!+M739+N739</f>
        <v>#REF!</v>
      </c>
      <c r="P739" s="554">
        <v>0.36</v>
      </c>
      <c r="Q739" s="554"/>
      <c r="R739" s="554">
        <f t="shared" si="328"/>
        <v>0.36</v>
      </c>
      <c r="S739" s="554"/>
      <c r="T739" s="554"/>
      <c r="U739" s="554">
        <v>0</v>
      </c>
    </row>
    <row r="740" spans="1:21" s="11" customFormat="1" outlineLevel="1">
      <c r="A740" s="192"/>
      <c r="B740" s="192"/>
      <c r="C740" s="379" t="s">
        <v>889</v>
      </c>
      <c r="D740" s="97"/>
      <c r="E740" s="97"/>
      <c r="F740" s="397"/>
      <c r="G740" s="62"/>
      <c r="H740" s="62"/>
      <c r="I740" s="199"/>
      <c r="J740" s="199"/>
      <c r="K740" s="199"/>
      <c r="L740" s="265"/>
      <c r="M740" s="554"/>
      <c r="N740" s="554"/>
      <c r="O740" s="554" t="e">
        <f>#REF!+M740+N740</f>
        <v>#REF!</v>
      </c>
      <c r="P740" s="554"/>
      <c r="Q740" s="554"/>
      <c r="R740" s="554">
        <f t="shared" si="328"/>
        <v>0</v>
      </c>
      <c r="S740" s="554"/>
      <c r="T740" s="554"/>
      <c r="U740" s="554">
        <v>0</v>
      </c>
    </row>
    <row r="741" spans="1:21" s="11" customFormat="1" outlineLevel="1">
      <c r="A741" s="192"/>
      <c r="B741" s="192"/>
      <c r="C741" s="193" t="s">
        <v>844</v>
      </c>
      <c r="D741" s="97">
        <v>197</v>
      </c>
      <c r="E741" s="97">
        <v>110</v>
      </c>
      <c r="F741" s="397" t="s">
        <v>624</v>
      </c>
      <c r="G741" s="62">
        <v>72299.399999999994</v>
      </c>
      <c r="H741" s="62">
        <v>17189.865000000002</v>
      </c>
      <c r="I741" s="199">
        <f t="shared" si="340"/>
        <v>89489.264999999999</v>
      </c>
      <c r="J741" s="199">
        <f>G741*E741</f>
        <v>7952933.9999999991</v>
      </c>
      <c r="K741" s="199">
        <f>H741*E741</f>
        <v>1890885.1500000001</v>
      </c>
      <c r="L741" s="265">
        <f>I741*E741</f>
        <v>9843819.1500000004</v>
      </c>
      <c r="M741" s="554"/>
      <c r="N741" s="554"/>
      <c r="O741" s="554" t="e">
        <f>#REF!+M741+N741</f>
        <v>#REF!</v>
      </c>
      <c r="P741" s="554">
        <v>0.36</v>
      </c>
      <c r="Q741" s="554"/>
      <c r="R741" s="554">
        <f t="shared" si="328"/>
        <v>0.36</v>
      </c>
      <c r="S741" s="554"/>
      <c r="T741" s="554"/>
      <c r="U741" s="554">
        <v>0</v>
      </c>
    </row>
    <row r="742" spans="1:21" s="11" customFormat="1" outlineLevel="1">
      <c r="A742" s="192"/>
      <c r="B742" s="192"/>
      <c r="C742" s="379" t="s">
        <v>890</v>
      </c>
      <c r="D742" s="97"/>
      <c r="E742" s="97"/>
      <c r="F742" s="397"/>
      <c r="G742" s="62"/>
      <c r="H742" s="62"/>
      <c r="I742" s="199"/>
      <c r="J742" s="199"/>
      <c r="K742" s="199"/>
      <c r="L742" s="265"/>
      <c r="M742" s="554"/>
      <c r="N742" s="554"/>
      <c r="O742" s="554" t="e">
        <f>#REF!+M742+N742</f>
        <v>#REF!</v>
      </c>
      <c r="P742" s="554"/>
      <c r="Q742" s="554"/>
      <c r="R742" s="554">
        <f t="shared" si="328"/>
        <v>0</v>
      </c>
      <c r="S742" s="554"/>
      <c r="T742" s="554"/>
      <c r="U742" s="554">
        <v>0</v>
      </c>
    </row>
    <row r="743" spans="1:21" s="11" customFormat="1" outlineLevel="1">
      <c r="A743" s="192"/>
      <c r="B743" s="192"/>
      <c r="C743" s="193" t="s">
        <v>844</v>
      </c>
      <c r="D743" s="97">
        <v>182</v>
      </c>
      <c r="E743" s="97">
        <v>205</v>
      </c>
      <c r="F743" s="397" t="s">
        <v>624</v>
      </c>
      <c r="G743" s="62">
        <v>72299.399999999994</v>
      </c>
      <c r="H743" s="62">
        <v>17189.865000000002</v>
      </c>
      <c r="I743" s="199">
        <f t="shared" ref="I743" si="343">SUM(G743:H743)</f>
        <v>89489.264999999999</v>
      </c>
      <c r="J743" s="199">
        <f>G743*E743</f>
        <v>14821376.999999998</v>
      </c>
      <c r="K743" s="199">
        <f>H743*E743</f>
        <v>3523922.3250000002</v>
      </c>
      <c r="L743" s="265">
        <f>I743*E743</f>
        <v>18345299.324999999</v>
      </c>
      <c r="M743" s="554"/>
      <c r="N743" s="554"/>
      <c r="O743" s="554" t="e">
        <f>#REF!+M743+N743</f>
        <v>#REF!</v>
      </c>
      <c r="P743" s="554">
        <v>0.36</v>
      </c>
      <c r="Q743" s="554"/>
      <c r="R743" s="554">
        <f t="shared" si="328"/>
        <v>0.36</v>
      </c>
      <c r="S743" s="554"/>
      <c r="T743" s="554"/>
      <c r="U743" s="554">
        <v>0</v>
      </c>
    </row>
    <row r="744" spans="1:21" s="11" customFormat="1" outlineLevel="1">
      <c r="A744" s="192"/>
      <c r="B744" s="192"/>
      <c r="C744" s="379" t="s">
        <v>891</v>
      </c>
      <c r="D744" s="97"/>
      <c r="E744" s="97"/>
      <c r="F744" s="397"/>
      <c r="G744" s="62"/>
      <c r="H744" s="62"/>
      <c r="I744" s="199"/>
      <c r="J744" s="199"/>
      <c r="K744" s="199"/>
      <c r="L744" s="265"/>
      <c r="M744" s="554"/>
      <c r="N744" s="554"/>
      <c r="O744" s="554" t="e">
        <f>#REF!+M744+N744</f>
        <v>#REF!</v>
      </c>
      <c r="P744" s="554"/>
      <c r="Q744" s="554"/>
      <c r="R744" s="554">
        <f t="shared" si="328"/>
        <v>0</v>
      </c>
      <c r="S744" s="554"/>
      <c r="T744" s="554"/>
      <c r="U744" s="554">
        <v>0</v>
      </c>
    </row>
    <row r="745" spans="1:21" s="11" customFormat="1" outlineLevel="1">
      <c r="A745" s="192"/>
      <c r="B745" s="192"/>
      <c r="C745" s="193" t="s">
        <v>844</v>
      </c>
      <c r="D745" s="97">
        <v>830</v>
      </c>
      <c r="E745" s="97">
        <v>811</v>
      </c>
      <c r="F745" s="397" t="s">
        <v>624</v>
      </c>
      <c r="G745" s="62">
        <v>72299.399999999994</v>
      </c>
      <c r="H745" s="62">
        <v>17189.865000000002</v>
      </c>
      <c r="I745" s="199">
        <f t="shared" ref="I745" si="344">SUM(G745:H745)</f>
        <v>89489.264999999999</v>
      </c>
      <c r="J745" s="199">
        <f>G745*E745</f>
        <v>58634813.399999999</v>
      </c>
      <c r="K745" s="199">
        <f>H745*E745</f>
        <v>13940980.515000001</v>
      </c>
      <c r="L745" s="265">
        <f>I745*E745</f>
        <v>72575793.915000007</v>
      </c>
      <c r="M745" s="554"/>
      <c r="N745" s="554"/>
      <c r="O745" s="554" t="e">
        <f>#REF!+M745+N745</f>
        <v>#REF!</v>
      </c>
      <c r="P745" s="554">
        <v>0.36</v>
      </c>
      <c r="Q745" s="554"/>
      <c r="R745" s="554">
        <f t="shared" si="328"/>
        <v>0.36</v>
      </c>
      <c r="S745" s="554"/>
      <c r="T745" s="554"/>
      <c r="U745" s="554">
        <v>0</v>
      </c>
    </row>
    <row r="746" spans="1:21" s="11" customFormat="1" outlineLevel="1">
      <c r="A746" s="192"/>
      <c r="B746" s="192"/>
      <c r="C746" s="379" t="s">
        <v>892</v>
      </c>
      <c r="D746" s="97"/>
      <c r="E746" s="97"/>
      <c r="F746" s="397"/>
      <c r="G746" s="62"/>
      <c r="H746" s="62"/>
      <c r="I746" s="199"/>
      <c r="J746" s="199"/>
      <c r="K746" s="199"/>
      <c r="L746" s="265"/>
      <c r="M746" s="554"/>
      <c r="N746" s="554"/>
      <c r="O746" s="554" t="e">
        <f>#REF!+M746+N746</f>
        <v>#REF!</v>
      </c>
      <c r="P746" s="554"/>
      <c r="Q746" s="554"/>
      <c r="R746" s="554">
        <f t="shared" si="328"/>
        <v>0</v>
      </c>
      <c r="S746" s="554"/>
      <c r="T746" s="554"/>
      <c r="U746" s="554">
        <v>0</v>
      </c>
    </row>
    <row r="747" spans="1:21" s="11" customFormat="1" outlineLevel="1">
      <c r="A747" s="192"/>
      <c r="B747" s="192"/>
      <c r="C747" s="193" t="s">
        <v>844</v>
      </c>
      <c r="D747" s="97">
        <v>440</v>
      </c>
      <c r="E747" s="97">
        <v>445</v>
      </c>
      <c r="F747" s="397" t="s">
        <v>624</v>
      </c>
      <c r="G747" s="62">
        <v>72299.399999999994</v>
      </c>
      <c r="H747" s="62">
        <v>17189.865000000002</v>
      </c>
      <c r="I747" s="199">
        <f t="shared" ref="I747" si="345">SUM(G747:H747)</f>
        <v>89489.264999999999</v>
      </c>
      <c r="J747" s="199">
        <f>G747*E747</f>
        <v>32173232.999999996</v>
      </c>
      <c r="K747" s="199">
        <f>H747*E747</f>
        <v>7649489.9250000007</v>
      </c>
      <c r="L747" s="265">
        <f>I747*E747</f>
        <v>39822722.924999997</v>
      </c>
      <c r="M747" s="554"/>
      <c r="N747" s="554"/>
      <c r="O747" s="554" t="e">
        <f>#REF!+M747+N747</f>
        <v>#REF!</v>
      </c>
      <c r="P747" s="554">
        <v>0.36</v>
      </c>
      <c r="Q747" s="554"/>
      <c r="R747" s="554">
        <f t="shared" si="328"/>
        <v>0.36</v>
      </c>
      <c r="S747" s="554"/>
      <c r="T747" s="554"/>
      <c r="U747" s="554">
        <v>0</v>
      </c>
    </row>
    <row r="748" spans="1:21" s="11" customFormat="1" outlineLevel="1">
      <c r="A748" s="192"/>
      <c r="B748" s="192"/>
      <c r="C748" s="386" t="s">
        <v>928</v>
      </c>
      <c r="D748" s="97">
        <v>246</v>
      </c>
      <c r="E748" s="97">
        <v>250</v>
      </c>
      <c r="F748" s="397" t="s">
        <v>624</v>
      </c>
      <c r="G748" s="62">
        <v>8773.9726027397246</v>
      </c>
      <c r="H748" s="62">
        <v>14594.016411764707</v>
      </c>
      <c r="I748" s="199">
        <f t="shared" si="340"/>
        <v>23367.989014504434</v>
      </c>
      <c r="J748" s="199">
        <f>G748*E748</f>
        <v>2193493.1506849313</v>
      </c>
      <c r="K748" s="199">
        <f>H748*E748</f>
        <v>3648504.1029411769</v>
      </c>
      <c r="L748" s="265">
        <f>I748*E748</f>
        <v>5841997.2536261082</v>
      </c>
      <c r="M748" s="554"/>
      <c r="N748" s="554"/>
      <c r="O748" s="554" t="e">
        <f>#REF!+M748+N748</f>
        <v>#REF!</v>
      </c>
      <c r="P748" s="554"/>
      <c r="Q748" s="554"/>
      <c r="R748" s="554">
        <f t="shared" si="328"/>
        <v>0</v>
      </c>
      <c r="S748" s="554"/>
      <c r="T748" s="554"/>
      <c r="U748" s="554">
        <v>0</v>
      </c>
    </row>
    <row r="749" spans="1:21" s="11" customFormat="1" ht="20.25" customHeight="1" outlineLevel="1">
      <c r="A749" s="192"/>
      <c r="B749" s="192"/>
      <c r="C749" s="193" t="s">
        <v>657</v>
      </c>
      <c r="D749" s="97">
        <v>1</v>
      </c>
      <c r="E749" s="97">
        <v>1</v>
      </c>
      <c r="F749" s="397" t="s">
        <v>619</v>
      </c>
      <c r="G749" s="62">
        <v>9074248.7635616437</v>
      </c>
      <c r="H749" s="62">
        <v>2722274.6290684929</v>
      </c>
      <c r="I749" s="199">
        <f t="shared" ref="I749" si="346">SUM(G749:H749)</f>
        <v>11796523.392630138</v>
      </c>
      <c r="J749" s="199">
        <f>G749*E749</f>
        <v>9074248.7635616437</v>
      </c>
      <c r="K749" s="199">
        <f>H749*E749</f>
        <v>2722274.6290684929</v>
      </c>
      <c r="L749" s="265">
        <f>I749*E749</f>
        <v>11796523.392630138</v>
      </c>
      <c r="M749" s="554"/>
      <c r="N749" s="554"/>
      <c r="O749" s="554" t="e">
        <f>#REF!+M749+N749</f>
        <v>#REF!</v>
      </c>
      <c r="P749" s="554"/>
      <c r="Q749" s="554"/>
      <c r="R749" s="554">
        <f t="shared" si="328"/>
        <v>0</v>
      </c>
      <c r="S749" s="554"/>
      <c r="T749" s="554"/>
      <c r="U749" s="554">
        <v>0</v>
      </c>
    </row>
    <row r="750" spans="1:21" s="11" customFormat="1" outlineLevel="1">
      <c r="A750" s="192"/>
      <c r="B750" s="192"/>
      <c r="C750" s="193"/>
      <c r="D750" s="97"/>
      <c r="E750" s="97"/>
      <c r="F750" s="397"/>
      <c r="G750" s="62"/>
      <c r="H750" s="62"/>
      <c r="I750" s="199"/>
      <c r="J750" s="199"/>
      <c r="K750" s="199"/>
      <c r="L750" s="265"/>
      <c r="M750" s="554"/>
      <c r="N750" s="554"/>
      <c r="O750" s="554" t="e">
        <f>#REF!+M750+N750</f>
        <v>#REF!</v>
      </c>
      <c r="P750" s="554"/>
      <c r="Q750" s="554"/>
      <c r="R750" s="554">
        <f t="shared" si="328"/>
        <v>0</v>
      </c>
      <c r="S750" s="554"/>
      <c r="T750" s="554"/>
      <c r="U750" s="554">
        <v>0</v>
      </c>
    </row>
    <row r="751" spans="1:21" s="11" customFormat="1" ht="19.5" customHeight="1" outlineLevel="1">
      <c r="A751" s="192"/>
      <c r="B751" s="192"/>
      <c r="C751" s="379" t="s">
        <v>893</v>
      </c>
      <c r="D751" s="97"/>
      <c r="E751" s="97"/>
      <c r="F751" s="397"/>
      <c r="G751" s="62"/>
      <c r="H751" s="62"/>
      <c r="I751" s="199"/>
      <c r="J751" s="199"/>
      <c r="K751" s="199"/>
      <c r="L751" s="265"/>
      <c r="M751" s="554"/>
      <c r="N751" s="554"/>
      <c r="O751" s="554" t="e">
        <f>#REF!+M751+N751</f>
        <v>#REF!</v>
      </c>
      <c r="P751" s="554"/>
      <c r="Q751" s="554"/>
      <c r="R751" s="554">
        <f t="shared" si="328"/>
        <v>0</v>
      </c>
      <c r="S751" s="554"/>
      <c r="T751" s="554"/>
      <c r="U751" s="554">
        <v>0</v>
      </c>
    </row>
    <row r="752" spans="1:21" s="11" customFormat="1" ht="27" customHeight="1" outlineLevel="1">
      <c r="A752" s="192"/>
      <c r="B752" s="192"/>
      <c r="C752" s="193" t="s">
        <v>894</v>
      </c>
      <c r="D752" s="97">
        <v>179</v>
      </c>
      <c r="E752" s="97">
        <v>191</v>
      </c>
      <c r="F752" s="397" t="s">
        <v>660</v>
      </c>
      <c r="G752" s="62">
        <v>480000</v>
      </c>
      <c r="H752" s="62">
        <v>81750</v>
      </c>
      <c r="I752" s="199">
        <f t="shared" ref="I752:I757" si="347">SUM(G752:H752)</f>
        <v>561750</v>
      </c>
      <c r="J752" s="199">
        <f t="shared" ref="J752:J757" si="348">G752*E752</f>
        <v>91680000</v>
      </c>
      <c r="K752" s="199">
        <f t="shared" ref="K752:K757" si="349">H752*E752</f>
        <v>15614250</v>
      </c>
      <c r="L752" s="265">
        <f t="shared" ref="L752:L757" si="350">I752*E752</f>
        <v>107294250</v>
      </c>
      <c r="M752" s="554"/>
      <c r="N752" s="554"/>
      <c r="O752" s="554" t="e">
        <f>#REF!+M752+N752</f>
        <v>#REF!</v>
      </c>
      <c r="P752" s="554"/>
      <c r="Q752" s="554">
        <v>0.45</v>
      </c>
      <c r="R752" s="554">
        <f t="shared" si="328"/>
        <v>0.45</v>
      </c>
      <c r="S752" s="554"/>
      <c r="T752" s="554"/>
      <c r="U752" s="554">
        <v>0</v>
      </c>
    </row>
    <row r="753" spans="1:21" s="11" customFormat="1" outlineLevel="1">
      <c r="A753" s="192"/>
      <c r="B753" s="192"/>
      <c r="C753" s="193" t="s">
        <v>671</v>
      </c>
      <c r="D753" s="97">
        <v>12618</v>
      </c>
      <c r="E753" s="97">
        <v>12970</v>
      </c>
      <c r="F753" s="397" t="s">
        <v>624</v>
      </c>
      <c r="G753" s="62">
        <v>21639.344262295082</v>
      </c>
      <c r="H753" s="62">
        <v>3360.0000000000005</v>
      </c>
      <c r="I753" s="199">
        <f t="shared" si="347"/>
        <v>24999.344262295082</v>
      </c>
      <c r="J753" s="199">
        <f t="shared" si="348"/>
        <v>280662295.08196723</v>
      </c>
      <c r="K753" s="199">
        <f t="shared" si="349"/>
        <v>43579200.000000007</v>
      </c>
      <c r="L753" s="265">
        <f t="shared" si="350"/>
        <v>324241495.08196723</v>
      </c>
      <c r="M753" s="554"/>
      <c r="N753" s="554"/>
      <c r="O753" s="554" t="e">
        <f>#REF!+M753+N753</f>
        <v>#REF!</v>
      </c>
      <c r="P753" s="554"/>
      <c r="Q753" s="554">
        <v>0.45</v>
      </c>
      <c r="R753" s="554">
        <f t="shared" si="328"/>
        <v>0.45</v>
      </c>
      <c r="S753" s="554"/>
      <c r="T753" s="554"/>
      <c r="U753" s="554">
        <v>0</v>
      </c>
    </row>
    <row r="754" spans="1:21" s="11" customFormat="1" outlineLevel="1">
      <c r="A754" s="192"/>
      <c r="B754" s="192"/>
      <c r="C754" s="386" t="s">
        <v>928</v>
      </c>
      <c r="D754" s="97">
        <v>160</v>
      </c>
      <c r="E754" s="97">
        <v>170.72625698324021</v>
      </c>
      <c r="F754" s="397" t="s">
        <v>624</v>
      </c>
      <c r="G754" s="62">
        <v>8773.9726027397246</v>
      </c>
      <c r="H754" s="62">
        <v>14594.016411764707</v>
      </c>
      <c r="I754" s="199">
        <f t="shared" si="347"/>
        <v>23367.989014504434</v>
      </c>
      <c r="J754" s="199">
        <f t="shared" si="348"/>
        <v>1497947.5013392512</v>
      </c>
      <c r="K754" s="199">
        <f t="shared" si="349"/>
        <v>2491581.7963325665</v>
      </c>
      <c r="L754" s="265">
        <f t="shared" si="350"/>
        <v>3989529.2976718182</v>
      </c>
      <c r="M754" s="554"/>
      <c r="N754" s="554"/>
      <c r="O754" s="554" t="e">
        <f>#REF!+M754+N754</f>
        <v>#REF!</v>
      </c>
      <c r="P754" s="554"/>
      <c r="Q754" s="554"/>
      <c r="R754" s="554">
        <f t="shared" si="328"/>
        <v>0</v>
      </c>
      <c r="S754" s="554"/>
      <c r="T754" s="554"/>
      <c r="U754" s="554">
        <v>0</v>
      </c>
    </row>
    <row r="755" spans="1:21" s="11" customFormat="1" outlineLevel="1">
      <c r="A755" s="192"/>
      <c r="B755" s="192"/>
      <c r="C755" s="193" t="s">
        <v>896</v>
      </c>
      <c r="D755" s="97"/>
      <c r="E755" s="97"/>
      <c r="F755" s="397" t="s">
        <v>897</v>
      </c>
      <c r="G755" s="62">
        <v>0</v>
      </c>
      <c r="H755" s="62">
        <v>50600.000000000007</v>
      </c>
      <c r="I755" s="199">
        <f t="shared" si="347"/>
        <v>50600.000000000007</v>
      </c>
      <c r="J755" s="199">
        <f t="shared" si="348"/>
        <v>0</v>
      </c>
      <c r="K755" s="199">
        <f t="shared" si="349"/>
        <v>0</v>
      </c>
      <c r="L755" s="265">
        <f t="shared" si="350"/>
        <v>0</v>
      </c>
      <c r="M755" s="554"/>
      <c r="N755" s="554"/>
      <c r="O755" s="554" t="e">
        <f>#REF!+M755+N755</f>
        <v>#REF!</v>
      </c>
      <c r="P755" s="554"/>
      <c r="Q755" s="554"/>
      <c r="R755" s="554">
        <f t="shared" si="328"/>
        <v>0</v>
      </c>
      <c r="S755" s="554"/>
      <c r="T755" s="554"/>
      <c r="U755" s="554">
        <v>0</v>
      </c>
    </row>
    <row r="756" spans="1:21" s="11" customFormat="1" outlineLevel="1">
      <c r="A756" s="192"/>
      <c r="B756" s="192"/>
      <c r="C756" s="193" t="s">
        <v>899</v>
      </c>
      <c r="D756" s="97">
        <v>376</v>
      </c>
      <c r="E756" s="97">
        <v>400</v>
      </c>
      <c r="F756" s="397" t="s">
        <v>897</v>
      </c>
      <c r="G756" s="62">
        <v>0</v>
      </c>
      <c r="H756" s="62">
        <v>50600.000000000007</v>
      </c>
      <c r="I756" s="199">
        <f t="shared" si="347"/>
        <v>50600.000000000007</v>
      </c>
      <c r="J756" s="199">
        <f t="shared" si="348"/>
        <v>0</v>
      </c>
      <c r="K756" s="199">
        <f t="shared" si="349"/>
        <v>20240000.000000004</v>
      </c>
      <c r="L756" s="265">
        <f t="shared" si="350"/>
        <v>20240000.000000004</v>
      </c>
      <c r="M756" s="554"/>
      <c r="N756" s="554"/>
      <c r="O756" s="554" t="e">
        <f>#REF!+M756+N756</f>
        <v>#REF!</v>
      </c>
      <c r="P756" s="554"/>
      <c r="Q756" s="554"/>
      <c r="R756" s="554">
        <f t="shared" si="328"/>
        <v>0</v>
      </c>
      <c r="S756" s="554"/>
      <c r="T756" s="554"/>
      <c r="U756" s="554">
        <v>0</v>
      </c>
    </row>
    <row r="757" spans="1:21" s="399" customFormat="1" ht="19.5" customHeight="1" outlineLevel="1">
      <c r="A757" s="395"/>
      <c r="B757" s="395"/>
      <c r="C757" s="400" t="s">
        <v>657</v>
      </c>
      <c r="D757" s="97">
        <v>1</v>
      </c>
      <c r="E757" s="97">
        <v>1</v>
      </c>
      <c r="F757" s="397" t="s">
        <v>619</v>
      </c>
      <c r="G757" s="62">
        <v>12452626.045337586</v>
      </c>
      <c r="H757" s="62">
        <v>3735787.8136012754</v>
      </c>
      <c r="I757" s="62">
        <f t="shared" si="347"/>
        <v>16188413.858938862</v>
      </c>
      <c r="J757" s="62">
        <f t="shared" si="348"/>
        <v>12452626.045337586</v>
      </c>
      <c r="K757" s="62">
        <f t="shared" si="349"/>
        <v>3735787.8136012754</v>
      </c>
      <c r="L757" s="255">
        <f t="shared" si="350"/>
        <v>16188413.858938862</v>
      </c>
      <c r="M757" s="550"/>
      <c r="N757" s="550"/>
      <c r="O757" s="550" t="e">
        <f>#REF!+M757+N757</f>
        <v>#REF!</v>
      </c>
      <c r="P757" s="550"/>
      <c r="Q757" s="550"/>
      <c r="R757" s="550">
        <f t="shared" si="328"/>
        <v>0</v>
      </c>
      <c r="S757" s="550"/>
      <c r="T757" s="550"/>
      <c r="U757" s="550">
        <v>0</v>
      </c>
    </row>
    <row r="758" spans="1:21" s="11" customFormat="1" outlineLevel="1">
      <c r="A758" s="192"/>
      <c r="B758" s="192"/>
      <c r="C758" s="193"/>
      <c r="D758" s="194"/>
      <c r="E758" s="194"/>
      <c r="F758" s="195"/>
      <c r="G758" s="199"/>
      <c r="H758" s="199"/>
      <c r="I758" s="199"/>
      <c r="J758" s="199"/>
      <c r="K758" s="199"/>
      <c r="L758" s="265"/>
      <c r="M758" s="554"/>
      <c r="N758" s="554"/>
      <c r="O758" s="554" t="e">
        <f>#REF!+M758+N758</f>
        <v>#REF!</v>
      </c>
      <c r="P758" s="554"/>
      <c r="Q758" s="554"/>
      <c r="R758" s="554">
        <f t="shared" si="328"/>
        <v>0</v>
      </c>
      <c r="S758" s="554"/>
      <c r="T758" s="554"/>
      <c r="U758" s="554">
        <v>0</v>
      </c>
    </row>
    <row r="759" spans="1:21">
      <c r="A759" s="137"/>
      <c r="B759" s="137"/>
      <c r="C759" s="138"/>
      <c r="D759" s="94"/>
      <c r="E759" s="94"/>
      <c r="F759" s="139"/>
      <c r="G759" s="71"/>
      <c r="H759" s="71"/>
      <c r="I759" s="71"/>
      <c r="J759" s="71"/>
      <c r="K759" s="71"/>
      <c r="L759" s="255"/>
      <c r="M759" s="550"/>
      <c r="N759" s="550"/>
      <c r="O759" s="550" t="e">
        <f>#REF!+M759+N759</f>
        <v>#REF!</v>
      </c>
      <c r="P759" s="550"/>
      <c r="Q759" s="550"/>
      <c r="R759" s="550">
        <f t="shared" si="328"/>
        <v>0</v>
      </c>
      <c r="S759" s="550"/>
      <c r="T759" s="550"/>
      <c r="U759" s="550">
        <v>0</v>
      </c>
    </row>
    <row r="760" spans="1:21">
      <c r="A760" s="165" t="s">
        <v>43</v>
      </c>
      <c r="B760" s="165"/>
      <c r="C760" s="166" t="s">
        <v>44</v>
      </c>
      <c r="D760" s="200"/>
      <c r="E760" s="200"/>
      <c r="F760" s="201"/>
      <c r="G760" s="169"/>
      <c r="H760" s="169"/>
      <c r="I760" s="169"/>
      <c r="J760" s="169">
        <f>SUBTOTAL(9,J761:J808)</f>
        <v>108075385.87885426</v>
      </c>
      <c r="K760" s="169">
        <f>SUBTOTAL(9,K761:K808)</f>
        <v>16341158.025940746</v>
      </c>
      <c r="L760" s="841">
        <f>SUBTOTAL(9,L761:L808)</f>
        <v>124416543.90479499</v>
      </c>
      <c r="M760" s="551"/>
      <c r="N760" s="551"/>
      <c r="O760" s="551" t="e">
        <f>#REF!+M760+N760</f>
        <v>#REF!</v>
      </c>
      <c r="P760" s="551"/>
      <c r="Q760" s="551"/>
      <c r="R760" s="551">
        <f t="shared" ref="R760:R823" si="351">P760+Q760</f>
        <v>0</v>
      </c>
      <c r="S760" s="551"/>
      <c r="T760" s="551"/>
      <c r="U760" s="551">
        <v>0</v>
      </c>
    </row>
    <row r="761" spans="1:21">
      <c r="A761" s="146"/>
      <c r="B761" s="146"/>
      <c r="C761" s="147"/>
      <c r="D761" s="99"/>
      <c r="E761" s="99"/>
      <c r="F761" s="148"/>
      <c r="G761" s="82"/>
      <c r="H761" s="82"/>
      <c r="I761" s="82"/>
      <c r="J761" s="82"/>
      <c r="K761" s="82"/>
      <c r="L761" s="255"/>
      <c r="M761" s="550"/>
      <c r="N761" s="550"/>
      <c r="O761" s="550" t="e">
        <f>#REF!+M761+N761</f>
        <v>#REF!</v>
      </c>
      <c r="P761" s="550"/>
      <c r="Q761" s="550"/>
      <c r="R761" s="550">
        <f t="shared" si="351"/>
        <v>0</v>
      </c>
      <c r="S761" s="550"/>
      <c r="T761" s="550"/>
      <c r="U761" s="550">
        <v>0</v>
      </c>
    </row>
    <row r="762" spans="1:21">
      <c r="A762" s="149" t="s">
        <v>324</v>
      </c>
      <c r="B762" s="149"/>
      <c r="C762" s="150" t="s">
        <v>144</v>
      </c>
      <c r="D762" s="100">
        <v>1</v>
      </c>
      <c r="E762" s="100">
        <v>1</v>
      </c>
      <c r="F762" s="151" t="s">
        <v>10</v>
      </c>
      <c r="G762" s="75"/>
      <c r="H762" s="75"/>
      <c r="I762" s="75"/>
      <c r="J762" s="75">
        <f>SUBTOTAL(9,J763:J808)</f>
        <v>108075385.87885426</v>
      </c>
      <c r="K762" s="75">
        <f>SUBTOTAL(9,K763:K808)</f>
        <v>16341158.025940746</v>
      </c>
      <c r="L762" s="259">
        <f>SUBTOTAL(9,L763:L808)</f>
        <v>124416543.90479499</v>
      </c>
      <c r="M762" s="555"/>
      <c r="N762" s="555"/>
      <c r="O762" s="555" t="e">
        <f>#REF!+M762+N762</f>
        <v>#REF!</v>
      </c>
      <c r="P762" s="555"/>
      <c r="Q762" s="555"/>
      <c r="R762" s="555">
        <f t="shared" si="351"/>
        <v>0</v>
      </c>
      <c r="S762" s="555"/>
      <c r="T762" s="555"/>
      <c r="U762" s="555">
        <v>0</v>
      </c>
    </row>
    <row r="763" spans="1:21" s="153" customFormat="1" outlineLevel="1">
      <c r="A763" s="146" t="s">
        <v>325</v>
      </c>
      <c r="B763" s="146"/>
      <c r="C763" s="147" t="s">
        <v>326</v>
      </c>
      <c r="D763" s="122">
        <v>1</v>
      </c>
      <c r="E763" s="122"/>
      <c r="F763" s="148" t="s">
        <v>10</v>
      </c>
      <c r="G763" s="77"/>
      <c r="H763" s="77"/>
      <c r="I763" s="77"/>
      <c r="J763" s="77">
        <f>SUBTOTAL(9,J764:J772)</f>
        <v>0</v>
      </c>
      <c r="K763" s="77">
        <f t="shared" ref="K763:L763" si="352">SUBTOTAL(9,K764:K772)</f>
        <v>0</v>
      </c>
      <c r="L763" s="254">
        <f t="shared" si="352"/>
        <v>0</v>
      </c>
      <c r="M763" s="556"/>
      <c r="N763" s="556"/>
      <c r="O763" s="556" t="e">
        <f>#REF!+M763+N763</f>
        <v>#REF!</v>
      </c>
      <c r="P763" s="556"/>
      <c r="Q763" s="556"/>
      <c r="R763" s="556">
        <f t="shared" si="351"/>
        <v>0</v>
      </c>
      <c r="S763" s="556"/>
      <c r="T763" s="556"/>
      <c r="U763" s="556">
        <v>0</v>
      </c>
    </row>
    <row r="764" spans="1:21" outlineLevel="2">
      <c r="A764" s="137"/>
      <c r="B764" s="137"/>
      <c r="C764" s="138" t="s">
        <v>900</v>
      </c>
      <c r="D764" s="97">
        <v>9</v>
      </c>
      <c r="E764" s="97"/>
      <c r="F764" s="139" t="s">
        <v>624</v>
      </c>
      <c r="G764" s="199">
        <v>312500</v>
      </c>
      <c r="H764" s="199">
        <v>120872.07824999999</v>
      </c>
      <c r="I764" s="62">
        <f t="shared" ref="I764:I768" si="353">SUM(G764:H764)</f>
        <v>433372.07825000002</v>
      </c>
      <c r="J764" s="62">
        <f t="shared" ref="J764:J771" si="354">G764*E764</f>
        <v>0</v>
      </c>
      <c r="K764" s="62">
        <f t="shared" ref="K764:K771" si="355">H764*E764</f>
        <v>0</v>
      </c>
      <c r="L764" s="255">
        <f t="shared" ref="L764:L771" si="356">I764*E764</f>
        <v>0</v>
      </c>
      <c r="M764" s="550"/>
      <c r="N764" s="550"/>
      <c r="O764" s="550" t="e">
        <f>#REF!+M764+N764</f>
        <v>#REF!</v>
      </c>
      <c r="P764" s="550"/>
      <c r="Q764" s="550"/>
      <c r="R764" s="550">
        <f t="shared" si="351"/>
        <v>0</v>
      </c>
      <c r="S764" s="550"/>
      <c r="T764" s="550"/>
      <c r="U764" s="550">
        <v>0</v>
      </c>
    </row>
    <row r="765" spans="1:21" outlineLevel="2">
      <c r="A765" s="137"/>
      <c r="B765" s="137"/>
      <c r="C765" s="138" t="s">
        <v>901</v>
      </c>
      <c r="D765" s="97">
        <v>9</v>
      </c>
      <c r="E765" s="97"/>
      <c r="F765" s="139" t="s">
        <v>624</v>
      </c>
      <c r="G765" s="199">
        <v>210227.27272727271</v>
      </c>
      <c r="H765" s="199">
        <v>120872.07824999999</v>
      </c>
      <c r="I765" s="62">
        <f t="shared" si="353"/>
        <v>331099.35097727273</v>
      </c>
      <c r="J765" s="62">
        <f t="shared" si="354"/>
        <v>0</v>
      </c>
      <c r="K765" s="62">
        <f t="shared" si="355"/>
        <v>0</v>
      </c>
      <c r="L765" s="255">
        <f t="shared" si="356"/>
        <v>0</v>
      </c>
      <c r="M765" s="550"/>
      <c r="N765" s="550"/>
      <c r="O765" s="550" t="e">
        <f>#REF!+M765+N765</f>
        <v>#REF!</v>
      </c>
      <c r="P765" s="550"/>
      <c r="Q765" s="550"/>
      <c r="R765" s="550">
        <f t="shared" si="351"/>
        <v>0</v>
      </c>
      <c r="S765" s="550"/>
      <c r="T765" s="550"/>
      <c r="U765" s="550">
        <v>0</v>
      </c>
    </row>
    <row r="766" spans="1:21" outlineLevel="2">
      <c r="A766" s="137"/>
      <c r="B766" s="137"/>
      <c r="C766" s="138" t="s">
        <v>902</v>
      </c>
      <c r="D766" s="97">
        <v>19</v>
      </c>
      <c r="E766" s="97"/>
      <c r="F766" s="139" t="s">
        <v>624</v>
      </c>
      <c r="G766" s="199">
        <v>119318.18181818179</v>
      </c>
      <c r="H766" s="199">
        <v>56925</v>
      </c>
      <c r="I766" s="62">
        <f t="shared" si="353"/>
        <v>176243.18181818179</v>
      </c>
      <c r="J766" s="62">
        <f t="shared" si="354"/>
        <v>0</v>
      </c>
      <c r="K766" s="62">
        <f t="shared" si="355"/>
        <v>0</v>
      </c>
      <c r="L766" s="255">
        <f t="shared" si="356"/>
        <v>0</v>
      </c>
      <c r="M766" s="550"/>
      <c r="N766" s="550"/>
      <c r="O766" s="550" t="e">
        <f>#REF!+M766+N766</f>
        <v>#REF!</v>
      </c>
      <c r="P766" s="550"/>
      <c r="Q766" s="550"/>
      <c r="R766" s="550">
        <f t="shared" si="351"/>
        <v>0</v>
      </c>
      <c r="S766" s="550"/>
      <c r="T766" s="550"/>
      <c r="U766" s="550">
        <v>0</v>
      </c>
    </row>
    <row r="767" spans="1:21" outlineLevel="2">
      <c r="A767" s="137"/>
      <c r="B767" s="137"/>
      <c r="C767" s="138" t="s">
        <v>903</v>
      </c>
      <c r="D767" s="97">
        <v>1</v>
      </c>
      <c r="E767" s="97"/>
      <c r="F767" s="139" t="s">
        <v>624</v>
      </c>
      <c r="G767" s="199">
        <v>562500</v>
      </c>
      <c r="H767" s="199">
        <v>56925</v>
      </c>
      <c r="I767" s="62">
        <f t="shared" si="353"/>
        <v>619425</v>
      </c>
      <c r="J767" s="62">
        <f t="shared" si="354"/>
        <v>0</v>
      </c>
      <c r="K767" s="62">
        <f t="shared" si="355"/>
        <v>0</v>
      </c>
      <c r="L767" s="255">
        <f t="shared" si="356"/>
        <v>0</v>
      </c>
      <c r="M767" s="550"/>
      <c r="N767" s="550"/>
      <c r="O767" s="550" t="e">
        <f>#REF!+M767+N767</f>
        <v>#REF!</v>
      </c>
      <c r="P767" s="550"/>
      <c r="Q767" s="550"/>
      <c r="R767" s="550">
        <f t="shared" si="351"/>
        <v>0</v>
      </c>
      <c r="S767" s="550"/>
      <c r="T767" s="550"/>
      <c r="U767" s="550">
        <v>0</v>
      </c>
    </row>
    <row r="768" spans="1:21" outlineLevel="2">
      <c r="A768" s="137"/>
      <c r="B768" s="137"/>
      <c r="C768" s="138" t="s">
        <v>904</v>
      </c>
      <c r="D768" s="97">
        <v>322</v>
      </c>
      <c r="E768" s="97"/>
      <c r="F768" s="139" t="s">
        <v>624</v>
      </c>
      <c r="G768" s="199">
        <v>135322.13999999998</v>
      </c>
      <c r="H768" s="199">
        <v>22106.7</v>
      </c>
      <c r="I768" s="62">
        <f t="shared" si="353"/>
        <v>157428.84</v>
      </c>
      <c r="J768" s="62">
        <f t="shared" si="354"/>
        <v>0</v>
      </c>
      <c r="K768" s="62">
        <f t="shared" si="355"/>
        <v>0</v>
      </c>
      <c r="L768" s="255">
        <f t="shared" si="356"/>
        <v>0</v>
      </c>
      <c r="M768" s="550"/>
      <c r="N768" s="550"/>
      <c r="O768" s="550" t="e">
        <f>#REF!+M768+N768</f>
        <v>#REF!</v>
      </c>
      <c r="P768" s="550"/>
      <c r="Q768" s="554"/>
      <c r="R768" s="550">
        <f t="shared" si="351"/>
        <v>0</v>
      </c>
      <c r="S768" s="550"/>
      <c r="T768" s="550"/>
      <c r="U768" s="550">
        <v>0</v>
      </c>
    </row>
    <row r="769" spans="1:21" s="11" customFormat="1" ht="21" customHeight="1" outlineLevel="2">
      <c r="A769" s="192"/>
      <c r="B769" s="192"/>
      <c r="C769" s="386" t="s">
        <v>928</v>
      </c>
      <c r="D769" s="194">
        <v>54</v>
      </c>
      <c r="E769" s="194"/>
      <c r="F769" s="195" t="s">
        <v>624</v>
      </c>
      <c r="G769" s="199">
        <v>8773.9726027397246</v>
      </c>
      <c r="H769" s="199">
        <v>14594.016411764707</v>
      </c>
      <c r="I769" s="199">
        <f t="shared" ref="I769" si="357">SUM(G769:H769)</f>
        <v>23367.989014504434</v>
      </c>
      <c r="J769" s="199">
        <f t="shared" si="354"/>
        <v>0</v>
      </c>
      <c r="K769" s="199">
        <f t="shared" si="355"/>
        <v>0</v>
      </c>
      <c r="L769" s="265">
        <f t="shared" si="356"/>
        <v>0</v>
      </c>
      <c r="M769" s="554"/>
      <c r="N769" s="554"/>
      <c r="O769" s="554" t="e">
        <f>#REF!+M769+N769</f>
        <v>#REF!</v>
      </c>
      <c r="P769" s="554"/>
      <c r="Q769" s="554"/>
      <c r="R769" s="554">
        <f t="shared" si="351"/>
        <v>0</v>
      </c>
      <c r="S769" s="554"/>
      <c r="T769" s="554"/>
      <c r="U769" s="554">
        <v>0</v>
      </c>
    </row>
    <row r="770" spans="1:21" ht="20.25" customHeight="1" outlineLevel="2">
      <c r="A770" s="137"/>
      <c r="B770" s="137"/>
      <c r="C770" s="138" t="s">
        <v>657</v>
      </c>
      <c r="D770" s="97">
        <v>1</v>
      </c>
      <c r="E770" s="97"/>
      <c r="F770" s="139" t="s">
        <v>619</v>
      </c>
      <c r="G770" s="199">
        <v>0</v>
      </c>
      <c r="H770" s="199">
        <v>0</v>
      </c>
      <c r="I770" s="62">
        <f t="shared" ref="I770:I771" si="358">SUM(G770:H770)</f>
        <v>0</v>
      </c>
      <c r="J770" s="62">
        <f t="shared" si="354"/>
        <v>0</v>
      </c>
      <c r="K770" s="62">
        <f t="shared" si="355"/>
        <v>0</v>
      </c>
      <c r="L770" s="255">
        <f t="shared" si="356"/>
        <v>0</v>
      </c>
      <c r="M770" s="550"/>
      <c r="N770" s="550"/>
      <c r="O770" s="550" t="e">
        <f>#REF!+M770+N770</f>
        <v>#REF!</v>
      </c>
      <c r="P770" s="550"/>
      <c r="Q770" s="550"/>
      <c r="R770" s="550">
        <f t="shared" si="351"/>
        <v>0</v>
      </c>
      <c r="S770" s="550"/>
      <c r="T770" s="550"/>
      <c r="U770" s="550">
        <v>0</v>
      </c>
    </row>
    <row r="771" spans="1:21" ht="20.25" customHeight="1" outlineLevel="2">
      <c r="A771" s="137"/>
      <c r="B771" s="137"/>
      <c r="C771" s="138" t="s">
        <v>787</v>
      </c>
      <c r="D771" s="97">
        <v>1</v>
      </c>
      <c r="E771" s="97"/>
      <c r="F771" s="139" t="s">
        <v>619</v>
      </c>
      <c r="G771" s="199">
        <v>0</v>
      </c>
      <c r="H771" s="199">
        <v>0</v>
      </c>
      <c r="I771" s="62">
        <f t="shared" si="358"/>
        <v>0</v>
      </c>
      <c r="J771" s="62">
        <f t="shared" si="354"/>
        <v>0</v>
      </c>
      <c r="K771" s="62">
        <f t="shared" si="355"/>
        <v>0</v>
      </c>
      <c r="L771" s="255">
        <f t="shared" si="356"/>
        <v>0</v>
      </c>
      <c r="M771" s="550"/>
      <c r="N771" s="550"/>
      <c r="O771" s="550" t="e">
        <f>#REF!+M771+N771</f>
        <v>#REF!</v>
      </c>
      <c r="P771" s="550"/>
      <c r="Q771" s="550"/>
      <c r="R771" s="550">
        <f t="shared" si="351"/>
        <v>0</v>
      </c>
      <c r="S771" s="550"/>
      <c r="T771" s="550"/>
      <c r="U771" s="550">
        <v>0</v>
      </c>
    </row>
    <row r="772" spans="1:21" outlineLevel="1">
      <c r="A772" s="137"/>
      <c r="B772" s="137"/>
      <c r="C772" s="138"/>
      <c r="D772" s="94"/>
      <c r="E772" s="94"/>
      <c r="F772" s="139"/>
      <c r="G772" s="71"/>
      <c r="H772" s="71"/>
      <c r="I772" s="71"/>
      <c r="J772" s="71"/>
      <c r="K772" s="71"/>
      <c r="L772" s="255"/>
      <c r="M772" s="550"/>
      <c r="N772" s="550"/>
      <c r="O772" s="550" t="e">
        <f>#REF!+M772+N772</f>
        <v>#REF!</v>
      </c>
      <c r="P772" s="550"/>
      <c r="Q772" s="550"/>
      <c r="R772" s="550">
        <f t="shared" si="351"/>
        <v>0</v>
      </c>
      <c r="S772" s="550"/>
      <c r="T772" s="550"/>
      <c r="U772" s="550">
        <v>0</v>
      </c>
    </row>
    <row r="773" spans="1:21" s="153" customFormat="1" ht="20.25" customHeight="1" outlineLevel="1">
      <c r="A773" s="146" t="s">
        <v>327</v>
      </c>
      <c r="B773" s="146"/>
      <c r="C773" s="147" t="s">
        <v>152</v>
      </c>
      <c r="D773" s="122">
        <v>1</v>
      </c>
      <c r="E773" s="122">
        <v>1</v>
      </c>
      <c r="F773" s="148" t="s">
        <v>10</v>
      </c>
      <c r="G773" s="77"/>
      <c r="H773" s="77"/>
      <c r="I773" s="77"/>
      <c r="J773" s="77">
        <f>SUBTOTAL(9,J774:J777)</f>
        <v>48996560</v>
      </c>
      <c r="K773" s="77">
        <f>SUBTOTAL(9,K774:K777)</f>
        <v>6144115.6771840006</v>
      </c>
      <c r="L773" s="254">
        <f>SUBTOTAL(9,L774:L777)</f>
        <v>55140675.677184001</v>
      </c>
      <c r="M773" s="556"/>
      <c r="N773" s="556"/>
      <c r="O773" s="556" t="e">
        <f>#REF!+M773+N773</f>
        <v>#REF!</v>
      </c>
      <c r="P773" s="556"/>
      <c r="Q773" s="556"/>
      <c r="R773" s="556">
        <f t="shared" si="351"/>
        <v>0</v>
      </c>
      <c r="S773" s="556"/>
      <c r="T773" s="556"/>
      <c r="U773" s="556">
        <v>0</v>
      </c>
    </row>
    <row r="774" spans="1:21" outlineLevel="2">
      <c r="A774" s="137"/>
      <c r="B774" s="137"/>
      <c r="C774" s="147" t="s">
        <v>675</v>
      </c>
      <c r="D774" s="97"/>
      <c r="E774" s="97"/>
      <c r="F774" s="139"/>
      <c r="G774" s="71"/>
      <c r="H774" s="71"/>
      <c r="I774" s="71"/>
      <c r="J774" s="71"/>
      <c r="K774" s="71"/>
      <c r="L774" s="257"/>
      <c r="M774" s="552"/>
      <c r="N774" s="552"/>
      <c r="O774" s="552" t="e">
        <f>#REF!+M774+N774</f>
        <v>#REF!</v>
      </c>
      <c r="P774" s="552"/>
      <c r="Q774" s="552"/>
      <c r="R774" s="552">
        <f t="shared" si="351"/>
        <v>0</v>
      </c>
      <c r="S774" s="552"/>
      <c r="T774" s="552"/>
      <c r="U774" s="552">
        <v>0</v>
      </c>
    </row>
    <row r="775" spans="1:21" outlineLevel="2">
      <c r="A775" s="137"/>
      <c r="B775" s="137"/>
      <c r="C775" s="138" t="s">
        <v>905</v>
      </c>
      <c r="D775" s="97">
        <v>47</v>
      </c>
      <c r="E775" s="97">
        <v>47</v>
      </c>
      <c r="F775" s="139" t="s">
        <v>624</v>
      </c>
      <c r="G775" s="199">
        <v>776880</v>
      </c>
      <c r="H775" s="199">
        <v>51045.865472000005</v>
      </c>
      <c r="I775" s="71">
        <f t="shared" ref="I775" si="359">SUM(G775:H775)</f>
        <v>827925.86547199998</v>
      </c>
      <c r="J775" s="71">
        <f>G775*E775</f>
        <v>36513360</v>
      </c>
      <c r="K775" s="71">
        <f>H775*E775</f>
        <v>2399155.6771840001</v>
      </c>
      <c r="L775" s="257">
        <f>I775*E775</f>
        <v>38912515.677184001</v>
      </c>
      <c r="M775" s="552"/>
      <c r="N775" s="552"/>
      <c r="O775" s="552" t="e">
        <f>#REF!+M775+N775</f>
        <v>#REF!</v>
      </c>
      <c r="P775" s="552">
        <v>0.3</v>
      </c>
      <c r="Q775" s="554"/>
      <c r="R775" s="552">
        <f t="shared" si="351"/>
        <v>0.3</v>
      </c>
      <c r="S775" s="552"/>
      <c r="T775" s="552"/>
      <c r="U775" s="552">
        <v>0.3</v>
      </c>
    </row>
    <row r="776" spans="1:21" outlineLevel="2">
      <c r="A776" s="137"/>
      <c r="B776" s="137"/>
      <c r="C776" s="138" t="s">
        <v>690</v>
      </c>
      <c r="D776" s="97">
        <v>1</v>
      </c>
      <c r="E776" s="97">
        <v>1</v>
      </c>
      <c r="F776" s="139" t="s">
        <v>619</v>
      </c>
      <c r="G776" s="199">
        <v>12483200</v>
      </c>
      <c r="H776" s="199">
        <v>3744960</v>
      </c>
      <c r="I776" s="71">
        <f t="shared" ref="I776" si="360">SUM(G776:H776)</f>
        <v>16228160</v>
      </c>
      <c r="J776" s="71">
        <f>G776*E776</f>
        <v>12483200</v>
      </c>
      <c r="K776" s="71">
        <f>H776*E776</f>
        <v>3744960</v>
      </c>
      <c r="L776" s="257">
        <f>I776*E776</f>
        <v>16228160</v>
      </c>
      <c r="M776" s="552"/>
      <c r="N776" s="552"/>
      <c r="O776" s="552" t="e">
        <f>#REF!+M776+N776</f>
        <v>#REF!</v>
      </c>
      <c r="P776" s="552">
        <v>0.3</v>
      </c>
      <c r="Q776" s="552"/>
      <c r="R776" s="552">
        <f t="shared" si="351"/>
        <v>0.3</v>
      </c>
      <c r="S776" s="552"/>
      <c r="T776" s="552"/>
      <c r="U776" s="552">
        <v>0.3</v>
      </c>
    </row>
    <row r="777" spans="1:21" outlineLevel="1">
      <c r="A777" s="137"/>
      <c r="B777" s="137"/>
      <c r="C777" s="138"/>
      <c r="D777" s="94"/>
      <c r="E777" s="94"/>
      <c r="F777" s="139"/>
      <c r="G777" s="71"/>
      <c r="H777" s="71"/>
      <c r="I777" s="71"/>
      <c r="J777" s="71"/>
      <c r="K777" s="71"/>
      <c r="L777" s="255"/>
      <c r="M777" s="550"/>
      <c r="N777" s="550"/>
      <c r="O777" s="550" t="e">
        <f>#REF!+M777+N777</f>
        <v>#REF!</v>
      </c>
      <c r="P777" s="550"/>
      <c r="Q777" s="550"/>
      <c r="R777" s="550">
        <f t="shared" si="351"/>
        <v>0</v>
      </c>
      <c r="S777" s="550"/>
      <c r="T777" s="550"/>
      <c r="U777" s="550">
        <v>0</v>
      </c>
    </row>
    <row r="778" spans="1:21" s="153" customFormat="1" ht="20.25" customHeight="1" outlineLevel="1">
      <c r="A778" s="146" t="s">
        <v>328</v>
      </c>
      <c r="B778" s="146"/>
      <c r="C778" s="147" t="s">
        <v>160</v>
      </c>
      <c r="D778" s="122">
        <v>1</v>
      </c>
      <c r="E778" s="122">
        <v>1</v>
      </c>
      <c r="F778" s="148" t="s">
        <v>10</v>
      </c>
      <c r="G778" s="77"/>
      <c r="H778" s="77"/>
      <c r="I778" s="77"/>
      <c r="J778" s="77"/>
      <c r="K778" s="77"/>
      <c r="L778" s="266">
        <v>0</v>
      </c>
      <c r="M778" s="553"/>
      <c r="N778" s="553"/>
      <c r="O778" s="553" t="e">
        <f>#REF!+M778+N778</f>
        <v>#REF!</v>
      </c>
      <c r="P778" s="553"/>
      <c r="Q778" s="553"/>
      <c r="R778" s="553">
        <f t="shared" si="351"/>
        <v>0</v>
      </c>
      <c r="S778" s="553"/>
      <c r="T778" s="553"/>
      <c r="U778" s="553">
        <v>0</v>
      </c>
    </row>
    <row r="779" spans="1:21" s="153" customFormat="1" ht="25.5" customHeight="1" outlineLevel="1">
      <c r="A779" s="146" t="s">
        <v>329</v>
      </c>
      <c r="B779" s="146"/>
      <c r="C779" s="147" t="s">
        <v>330</v>
      </c>
      <c r="D779" s="99">
        <v>1</v>
      </c>
      <c r="E779" s="99">
        <v>1</v>
      </c>
      <c r="F779" s="148" t="s">
        <v>10</v>
      </c>
      <c r="G779" s="77"/>
      <c r="H779" s="77"/>
      <c r="I779" s="77"/>
      <c r="J779" s="82">
        <f>SUBTOTAL(9,J780:J796)</f>
        <v>44249283.361917809</v>
      </c>
      <c r="K779" s="82">
        <f>SUBTOTAL(9,K780:K796)</f>
        <v>5904426.8866450451</v>
      </c>
      <c r="L779" s="266">
        <f>SUBTOTAL(9,L780:L796)</f>
        <v>50153710.248562858</v>
      </c>
      <c r="M779" s="553"/>
      <c r="N779" s="553"/>
      <c r="O779" s="553" t="e">
        <f>#REF!+M779+N779</f>
        <v>#REF!</v>
      </c>
      <c r="P779" s="553"/>
      <c r="Q779" s="553"/>
      <c r="R779" s="553">
        <f t="shared" si="351"/>
        <v>0</v>
      </c>
      <c r="S779" s="553"/>
      <c r="T779" s="553"/>
      <c r="U779" s="553">
        <v>0</v>
      </c>
    </row>
    <row r="780" spans="1:21" outlineLevel="2">
      <c r="A780" s="137"/>
      <c r="B780" s="137"/>
      <c r="C780" s="147" t="s">
        <v>815</v>
      </c>
      <c r="D780" s="97"/>
      <c r="E780" s="97"/>
      <c r="F780" s="139"/>
      <c r="G780" s="71"/>
      <c r="H780" s="71"/>
      <c r="I780" s="71"/>
      <c r="J780" s="77">
        <f t="shared" ref="J780:K780" si="361">SUBTOTAL(9,J781:J785)</f>
        <v>11703872.039999999</v>
      </c>
      <c r="K780" s="77">
        <f t="shared" si="361"/>
        <v>857016.81200000015</v>
      </c>
      <c r="L780" s="254">
        <f>SUBTOTAL(9,L781:L785)</f>
        <v>12560888.852</v>
      </c>
      <c r="M780" s="556"/>
      <c r="N780" s="556"/>
      <c r="O780" s="556" t="e">
        <f>#REF!+M780+N780</f>
        <v>#REF!</v>
      </c>
      <c r="P780" s="556"/>
      <c r="Q780" s="556"/>
      <c r="R780" s="556">
        <f t="shared" si="351"/>
        <v>0</v>
      </c>
      <c r="S780" s="556"/>
      <c r="T780" s="556"/>
      <c r="U780" s="556">
        <v>0</v>
      </c>
    </row>
    <row r="781" spans="1:21" outlineLevel="2">
      <c r="A781" s="137"/>
      <c r="B781" s="137"/>
      <c r="C781" s="138" t="s">
        <v>696</v>
      </c>
      <c r="D781" s="97">
        <v>2</v>
      </c>
      <c r="E781" s="97">
        <v>2</v>
      </c>
      <c r="F781" s="139" t="s">
        <v>660</v>
      </c>
      <c r="G781" s="199">
        <v>46800</v>
      </c>
      <c r="H781" s="199">
        <v>54500.000000000007</v>
      </c>
      <c r="I781" s="71">
        <f t="shared" ref="I781" si="362">SUM(G781:H781)</f>
        <v>101300</v>
      </c>
      <c r="J781" s="71">
        <f>G781*E781</f>
        <v>93600</v>
      </c>
      <c r="K781" s="71">
        <f>H781*E781</f>
        <v>109000.00000000001</v>
      </c>
      <c r="L781" s="257">
        <f>I781*E781</f>
        <v>202600</v>
      </c>
      <c r="M781" s="552"/>
      <c r="N781" s="552"/>
      <c r="O781" s="552" t="e">
        <f>#REF!+M781+N781</f>
        <v>#REF!</v>
      </c>
      <c r="P781" s="552"/>
      <c r="Q781" s="552"/>
      <c r="R781" s="552">
        <f t="shared" si="351"/>
        <v>0</v>
      </c>
      <c r="S781" s="552"/>
      <c r="T781" s="552"/>
      <c r="U781" s="552">
        <v>0</v>
      </c>
    </row>
    <row r="782" spans="1:21" outlineLevel="2">
      <c r="A782" s="137"/>
      <c r="B782" s="137"/>
      <c r="C782" s="138" t="s">
        <v>884</v>
      </c>
      <c r="D782" s="97">
        <v>2</v>
      </c>
      <c r="E782" s="97">
        <v>2</v>
      </c>
      <c r="F782" s="139" t="s">
        <v>660</v>
      </c>
      <c r="G782" s="199">
        <v>381600</v>
      </c>
      <c r="H782" s="199">
        <v>54500.000000000007</v>
      </c>
      <c r="I782" s="71">
        <f t="shared" ref="I782:I784" si="363">SUM(G782:H782)</f>
        <v>436100</v>
      </c>
      <c r="J782" s="71">
        <f>G782*E782</f>
        <v>763200</v>
      </c>
      <c r="K782" s="71">
        <f>H782*E782</f>
        <v>109000.00000000001</v>
      </c>
      <c r="L782" s="257">
        <f>I782*E782</f>
        <v>872200</v>
      </c>
      <c r="M782" s="552"/>
      <c r="N782" s="552"/>
      <c r="O782" s="552" t="e">
        <f>#REF!+M782+N782</f>
        <v>#REF!</v>
      </c>
      <c r="P782" s="552"/>
      <c r="Q782" s="552"/>
      <c r="R782" s="552">
        <f t="shared" si="351"/>
        <v>0</v>
      </c>
      <c r="S782" s="552"/>
      <c r="T782" s="552"/>
      <c r="U782" s="552">
        <v>0</v>
      </c>
    </row>
    <row r="783" spans="1:21" outlineLevel="2">
      <c r="A783" s="137"/>
      <c r="B783" s="137"/>
      <c r="C783" s="138" t="s">
        <v>835</v>
      </c>
      <c r="D783" s="97">
        <v>9</v>
      </c>
      <c r="E783" s="97">
        <v>9</v>
      </c>
      <c r="F783" s="139" t="s">
        <v>660</v>
      </c>
      <c r="G783" s="199">
        <v>1150224</v>
      </c>
      <c r="H783" s="199">
        <v>54500.000000000007</v>
      </c>
      <c r="I783" s="71">
        <f t="shared" si="363"/>
        <v>1204724</v>
      </c>
      <c r="J783" s="71">
        <f>G783*E783</f>
        <v>10352016</v>
      </c>
      <c r="K783" s="71">
        <f>H783*E783</f>
        <v>490500.00000000006</v>
      </c>
      <c r="L783" s="257">
        <f>I783*E783</f>
        <v>10842516</v>
      </c>
      <c r="M783" s="552"/>
      <c r="N783" s="552"/>
      <c r="O783" s="552" t="e">
        <f>#REF!+M783+N783</f>
        <v>#REF!</v>
      </c>
      <c r="P783" s="552"/>
      <c r="Q783" s="552"/>
      <c r="R783" s="552">
        <f t="shared" si="351"/>
        <v>0</v>
      </c>
      <c r="S783" s="552"/>
      <c r="T783" s="552"/>
      <c r="U783" s="552">
        <v>0</v>
      </c>
    </row>
    <row r="784" spans="1:21" outlineLevel="2">
      <c r="A784" s="137"/>
      <c r="B784" s="137"/>
      <c r="C784" s="138" t="s">
        <v>657</v>
      </c>
      <c r="D784" s="97">
        <v>1</v>
      </c>
      <c r="E784" s="97">
        <v>1</v>
      </c>
      <c r="F784" s="139" t="s">
        <v>619</v>
      </c>
      <c r="G784" s="199">
        <v>495056.04</v>
      </c>
      <c r="H784" s="199">
        <v>148516.81199999998</v>
      </c>
      <c r="I784" s="71">
        <f t="shared" si="363"/>
        <v>643572.85199999996</v>
      </c>
      <c r="J784" s="71">
        <f>G784*E784</f>
        <v>495056.04</v>
      </c>
      <c r="K784" s="71">
        <f>H784*E784</f>
        <v>148516.81199999998</v>
      </c>
      <c r="L784" s="257">
        <f>I784*E784</f>
        <v>643572.85199999996</v>
      </c>
      <c r="M784" s="552"/>
      <c r="N784" s="552"/>
      <c r="O784" s="552" t="e">
        <f>#REF!+M784+N784</f>
        <v>#REF!</v>
      </c>
      <c r="P784" s="552"/>
      <c r="Q784" s="552"/>
      <c r="R784" s="552">
        <f t="shared" si="351"/>
        <v>0</v>
      </c>
      <c r="S784" s="552"/>
      <c r="T784" s="552"/>
      <c r="U784" s="552">
        <v>0</v>
      </c>
    </row>
    <row r="785" spans="1:21" outlineLevel="2">
      <c r="A785" s="137"/>
      <c r="B785" s="137"/>
      <c r="C785" s="138"/>
      <c r="D785" s="97"/>
      <c r="E785" s="97"/>
      <c r="F785" s="139"/>
      <c r="G785" s="62"/>
      <c r="H785" s="62"/>
      <c r="I785" s="62"/>
      <c r="J785" s="71"/>
      <c r="K785" s="71"/>
      <c r="L785" s="257"/>
      <c r="M785" s="552"/>
      <c r="N785" s="552"/>
      <c r="O785" s="552" t="e">
        <f>#REF!+M785+N785</f>
        <v>#REF!</v>
      </c>
      <c r="P785" s="552"/>
      <c r="Q785" s="552"/>
      <c r="R785" s="552">
        <f t="shared" si="351"/>
        <v>0</v>
      </c>
      <c r="S785" s="552"/>
      <c r="T785" s="552"/>
      <c r="U785" s="552">
        <v>0</v>
      </c>
    </row>
    <row r="786" spans="1:21" outlineLevel="2">
      <c r="A786" s="137"/>
      <c r="B786" s="137"/>
      <c r="C786" s="147" t="s">
        <v>706</v>
      </c>
      <c r="D786" s="97"/>
      <c r="E786" s="97"/>
      <c r="F786" s="139"/>
      <c r="G786" s="62"/>
      <c r="H786" s="62"/>
      <c r="I786" s="62"/>
      <c r="J786" s="77">
        <f t="shared" ref="J786:K786" si="364">SUBTOTAL(9,J787:J790)</f>
        <v>25171700.000000004</v>
      </c>
      <c r="K786" s="77">
        <f t="shared" si="364"/>
        <v>992000.00000000012</v>
      </c>
      <c r="L786" s="254">
        <f>SUBTOTAL(9,L787:L790)</f>
        <v>26163700.000000004</v>
      </c>
      <c r="M786" s="556"/>
      <c r="N786" s="556"/>
      <c r="O786" s="556" t="e">
        <f>#REF!+M786+N786</f>
        <v>#REF!</v>
      </c>
      <c r="P786" s="556"/>
      <c r="Q786" s="556"/>
      <c r="R786" s="556">
        <f t="shared" si="351"/>
        <v>0</v>
      </c>
      <c r="S786" s="556"/>
      <c r="T786" s="556"/>
      <c r="U786" s="556">
        <v>0</v>
      </c>
    </row>
    <row r="787" spans="1:21" outlineLevel="2">
      <c r="A787" s="137"/>
      <c r="B787" s="137"/>
      <c r="C787" s="138" t="s">
        <v>709</v>
      </c>
      <c r="D787" s="97">
        <v>15</v>
      </c>
      <c r="E787" s="97">
        <v>15</v>
      </c>
      <c r="F787" s="139" t="s">
        <v>660</v>
      </c>
      <c r="G787" s="62">
        <v>1607100.0000000002</v>
      </c>
      <c r="H787" s="62">
        <v>56000.000000000007</v>
      </c>
      <c r="I787" s="62">
        <f t="shared" ref="I787:I789" si="365">SUM(G787:H787)</f>
        <v>1663100.0000000002</v>
      </c>
      <c r="J787" s="71">
        <f>G787*E787</f>
        <v>24106500.000000004</v>
      </c>
      <c r="K787" s="71">
        <f>H787*E787</f>
        <v>840000.00000000012</v>
      </c>
      <c r="L787" s="257">
        <f>I787*E787</f>
        <v>24946500.000000004</v>
      </c>
      <c r="M787" s="552"/>
      <c r="N787" s="552"/>
      <c r="O787" s="552" t="e">
        <f>#REF!+M787+N787</f>
        <v>#REF!</v>
      </c>
      <c r="P787" s="552"/>
      <c r="Q787" s="552"/>
      <c r="R787" s="552">
        <f t="shared" si="351"/>
        <v>0</v>
      </c>
      <c r="S787" s="552"/>
      <c r="T787" s="552"/>
      <c r="U787" s="552">
        <v>0</v>
      </c>
    </row>
    <row r="788" spans="1:21" outlineLevel="2">
      <c r="A788" s="137"/>
      <c r="B788" s="137"/>
      <c r="C788" s="138" t="s">
        <v>711</v>
      </c>
      <c r="D788" s="97">
        <v>1</v>
      </c>
      <c r="E788" s="97">
        <v>1</v>
      </c>
      <c r="F788" s="139" t="s">
        <v>660</v>
      </c>
      <c r="G788" s="62">
        <v>585200</v>
      </c>
      <c r="H788" s="62">
        <v>56000.000000000007</v>
      </c>
      <c r="I788" s="62">
        <f t="shared" si="365"/>
        <v>641200</v>
      </c>
      <c r="J788" s="71">
        <f>G788*E788</f>
        <v>585200</v>
      </c>
      <c r="K788" s="71">
        <f>H788*E788</f>
        <v>56000.000000000007</v>
      </c>
      <c r="L788" s="257">
        <f>I788*E788</f>
        <v>641200</v>
      </c>
      <c r="M788" s="552"/>
      <c r="N788" s="552"/>
      <c r="O788" s="552" t="e">
        <f>#REF!+M788+N788</f>
        <v>#REF!</v>
      </c>
      <c r="P788" s="552"/>
      <c r="Q788" s="552"/>
      <c r="R788" s="552">
        <f t="shared" si="351"/>
        <v>0</v>
      </c>
      <c r="S788" s="552"/>
      <c r="T788" s="552"/>
      <c r="U788" s="552">
        <v>0</v>
      </c>
    </row>
    <row r="789" spans="1:21" outlineLevel="2">
      <c r="A789" s="137"/>
      <c r="B789" s="137"/>
      <c r="C789" s="138" t="s">
        <v>657</v>
      </c>
      <c r="D789" s="97">
        <v>1</v>
      </c>
      <c r="E789" s="97">
        <v>1</v>
      </c>
      <c r="F789" s="139" t="s">
        <v>619</v>
      </c>
      <c r="G789" s="62">
        <v>480000</v>
      </c>
      <c r="H789" s="62">
        <v>96000</v>
      </c>
      <c r="I789" s="62">
        <f t="shared" si="365"/>
        <v>576000</v>
      </c>
      <c r="J789" s="71">
        <f>G789*E789</f>
        <v>480000</v>
      </c>
      <c r="K789" s="71">
        <f>H789*E789</f>
        <v>96000</v>
      </c>
      <c r="L789" s="257">
        <f>I789*E789</f>
        <v>576000</v>
      </c>
      <c r="M789" s="552"/>
      <c r="N789" s="552"/>
      <c r="O789" s="552" t="e">
        <f>#REF!+M789+N789</f>
        <v>#REF!</v>
      </c>
      <c r="P789" s="552"/>
      <c r="Q789" s="552"/>
      <c r="R789" s="552">
        <f t="shared" si="351"/>
        <v>0</v>
      </c>
      <c r="S789" s="552"/>
      <c r="T789" s="552"/>
      <c r="U789" s="552">
        <v>0</v>
      </c>
    </row>
    <row r="790" spans="1:21" outlineLevel="2">
      <c r="A790" s="137"/>
      <c r="B790" s="137"/>
      <c r="C790" s="138"/>
      <c r="D790" s="97"/>
      <c r="E790" s="97"/>
      <c r="F790" s="139"/>
      <c r="G790" s="62"/>
      <c r="H790" s="62"/>
      <c r="I790" s="62"/>
      <c r="J790" s="71"/>
      <c r="K790" s="71"/>
      <c r="L790" s="257"/>
      <c r="M790" s="552"/>
      <c r="N790" s="552"/>
      <c r="O790" s="552" t="e">
        <f>#REF!+M790+N790</f>
        <v>#REF!</v>
      </c>
      <c r="P790" s="552"/>
      <c r="Q790" s="552"/>
      <c r="R790" s="552">
        <f t="shared" si="351"/>
        <v>0</v>
      </c>
      <c r="S790" s="552"/>
      <c r="T790" s="552"/>
      <c r="U790" s="552">
        <v>0</v>
      </c>
    </row>
    <row r="791" spans="1:21" s="153" customFormat="1" outlineLevel="2">
      <c r="A791" s="146"/>
      <c r="B791" s="146"/>
      <c r="C791" s="147" t="s">
        <v>841</v>
      </c>
      <c r="D791" s="99"/>
      <c r="E791" s="99"/>
      <c r="F791" s="148"/>
      <c r="G791" s="82"/>
      <c r="H791" s="82"/>
      <c r="I791" s="82"/>
      <c r="J791" s="77">
        <f>SUBTOTAL(9,J792:J796)</f>
        <v>7373711.3219178077</v>
      </c>
      <c r="K791" s="77">
        <f t="shared" ref="K791:L791" si="366">SUBTOTAL(9,K792:K796)</f>
        <v>4055410.0746450452</v>
      </c>
      <c r="L791" s="254">
        <f t="shared" si="366"/>
        <v>11429121.396562854</v>
      </c>
      <c r="M791" s="556"/>
      <c r="N791" s="556"/>
      <c r="O791" s="556" t="e">
        <f>#REF!+M791+N791</f>
        <v>#REF!</v>
      </c>
      <c r="P791" s="556"/>
      <c r="Q791" s="556"/>
      <c r="R791" s="556">
        <f t="shared" si="351"/>
        <v>0</v>
      </c>
      <c r="S791" s="556"/>
      <c r="T791" s="556"/>
      <c r="U791" s="556">
        <v>0</v>
      </c>
    </row>
    <row r="792" spans="1:21" outlineLevel="2">
      <c r="A792" s="137"/>
      <c r="B792" s="137"/>
      <c r="C792" s="138" t="s">
        <v>812</v>
      </c>
      <c r="D792" s="97">
        <v>164</v>
      </c>
      <c r="E792" s="97">
        <v>149</v>
      </c>
      <c r="F792" s="139" t="s">
        <v>624</v>
      </c>
      <c r="G792" s="62">
        <v>22980.09</v>
      </c>
      <c r="H792" s="62">
        <v>5743.9305000000022</v>
      </c>
      <c r="I792" s="62">
        <f t="shared" ref="I792" si="367">SUM(G792:H792)</f>
        <v>28724.020500000002</v>
      </c>
      <c r="J792" s="71">
        <f>G792*E792</f>
        <v>3424033.41</v>
      </c>
      <c r="K792" s="71">
        <f>H792*E792</f>
        <v>855845.64450000029</v>
      </c>
      <c r="L792" s="257">
        <f>I792*E792</f>
        <v>4279879.0545000006</v>
      </c>
      <c r="M792" s="552"/>
      <c r="N792" s="552"/>
      <c r="O792" s="552" t="e">
        <f>#REF!+M792+N792</f>
        <v>#REF!</v>
      </c>
      <c r="P792" s="552">
        <v>0.36</v>
      </c>
      <c r="Q792" s="554"/>
      <c r="R792" s="554">
        <f t="shared" si="351"/>
        <v>0.36</v>
      </c>
      <c r="S792" s="552"/>
      <c r="T792" s="552"/>
      <c r="U792" s="552">
        <v>0</v>
      </c>
    </row>
    <row r="793" spans="1:21" outlineLevel="2">
      <c r="A793" s="137"/>
      <c r="B793" s="137"/>
      <c r="C793" s="138" t="s">
        <v>842</v>
      </c>
      <c r="D793" s="97">
        <v>68</v>
      </c>
      <c r="E793" s="97">
        <v>61</v>
      </c>
      <c r="F793" s="139" t="s">
        <v>624</v>
      </c>
      <c r="G793" s="62">
        <v>32518.739999999998</v>
      </c>
      <c r="H793" s="62">
        <v>7485.6650000000009</v>
      </c>
      <c r="I793" s="62">
        <f t="shared" ref="I793:I794" si="368">SUM(G793:H793)</f>
        <v>40004.404999999999</v>
      </c>
      <c r="J793" s="71">
        <f>G793*E793</f>
        <v>1983643.14</v>
      </c>
      <c r="K793" s="71">
        <f>H793*E793</f>
        <v>456625.56500000006</v>
      </c>
      <c r="L793" s="257">
        <f>I793*E793</f>
        <v>2440268.7050000001</v>
      </c>
      <c r="M793" s="552"/>
      <c r="N793" s="552"/>
      <c r="O793" s="552" t="e">
        <f>#REF!+M793+N793</f>
        <v>#REF!</v>
      </c>
      <c r="P793" s="552">
        <v>0.36</v>
      </c>
      <c r="Q793" s="554"/>
      <c r="R793" s="554">
        <f t="shared" si="351"/>
        <v>0.36</v>
      </c>
      <c r="S793" s="552"/>
      <c r="T793" s="552"/>
      <c r="U793" s="552">
        <v>0</v>
      </c>
    </row>
    <row r="794" spans="1:21" s="11" customFormat="1" ht="21" customHeight="1" outlineLevel="2">
      <c r="A794" s="192"/>
      <c r="B794" s="192"/>
      <c r="C794" s="386" t="s">
        <v>928</v>
      </c>
      <c r="D794" s="194">
        <v>12</v>
      </c>
      <c r="E794" s="97">
        <v>180</v>
      </c>
      <c r="F794" s="195" t="s">
        <v>624</v>
      </c>
      <c r="G794" s="62">
        <v>8773.9726027397246</v>
      </c>
      <c r="H794" s="62">
        <v>14594.016411764707</v>
      </c>
      <c r="I794" s="62">
        <f t="shared" si="368"/>
        <v>23367.989014504434</v>
      </c>
      <c r="J794" s="199">
        <f>G794*E794</f>
        <v>1579315.0684931504</v>
      </c>
      <c r="K794" s="199">
        <f>H794*E794</f>
        <v>2626922.9541176474</v>
      </c>
      <c r="L794" s="265">
        <f>I794*E794</f>
        <v>4206238.0226107985</v>
      </c>
      <c r="M794" s="554"/>
      <c r="N794" s="554"/>
      <c r="O794" s="554" t="e">
        <f>#REF!+M794+N794</f>
        <v>#REF!</v>
      </c>
      <c r="P794" s="554"/>
      <c r="Q794" s="554"/>
      <c r="R794" s="554">
        <f t="shared" si="351"/>
        <v>0</v>
      </c>
      <c r="S794" s="554"/>
      <c r="T794" s="554"/>
      <c r="U794" s="554">
        <v>0</v>
      </c>
    </row>
    <row r="795" spans="1:21" s="11" customFormat="1" ht="20.25" customHeight="1" outlineLevel="2">
      <c r="A795" s="192"/>
      <c r="B795" s="192"/>
      <c r="C795" s="193" t="s">
        <v>657</v>
      </c>
      <c r="D795" s="194">
        <v>1</v>
      </c>
      <c r="E795" s="194">
        <v>1</v>
      </c>
      <c r="F795" s="195" t="s">
        <v>619</v>
      </c>
      <c r="G795" s="62">
        <v>386719.70342465758</v>
      </c>
      <c r="H795" s="62">
        <v>116015.91102739728</v>
      </c>
      <c r="I795" s="62">
        <f t="shared" ref="I795" si="369">SUM(G795:H795)</f>
        <v>502735.61445205484</v>
      </c>
      <c r="J795" s="199">
        <f>G795*E795</f>
        <v>386719.70342465758</v>
      </c>
      <c r="K795" s="199">
        <f>H795*E795</f>
        <v>116015.91102739728</v>
      </c>
      <c r="L795" s="265">
        <f>I795*E795</f>
        <v>502735.61445205484</v>
      </c>
      <c r="M795" s="554"/>
      <c r="N795" s="554"/>
      <c r="O795" s="554" t="e">
        <f>#REF!+M795+N795</f>
        <v>#REF!</v>
      </c>
      <c r="P795" s="554"/>
      <c r="Q795" s="554"/>
      <c r="R795" s="554">
        <f t="shared" si="351"/>
        <v>0</v>
      </c>
      <c r="S795" s="554"/>
      <c r="T795" s="554"/>
      <c r="U795" s="554">
        <v>0</v>
      </c>
    </row>
    <row r="796" spans="1:21" s="11" customFormat="1" outlineLevel="1">
      <c r="A796" s="192"/>
      <c r="B796" s="192"/>
      <c r="C796" s="193"/>
      <c r="D796" s="194"/>
      <c r="E796" s="194"/>
      <c r="F796" s="195"/>
      <c r="G796" s="62"/>
      <c r="H796" s="62"/>
      <c r="I796" s="62"/>
      <c r="J796" s="199"/>
      <c r="K796" s="199"/>
      <c r="L796" s="265"/>
      <c r="M796" s="554"/>
      <c r="N796" s="554"/>
      <c r="O796" s="554" t="e">
        <f>#REF!+M796+N796</f>
        <v>#REF!</v>
      </c>
      <c r="P796" s="554"/>
      <c r="Q796" s="554"/>
      <c r="R796" s="554">
        <f t="shared" si="351"/>
        <v>0</v>
      </c>
      <c r="S796" s="554"/>
      <c r="T796" s="554"/>
      <c r="U796" s="554">
        <v>0</v>
      </c>
    </row>
    <row r="797" spans="1:21" s="363" customFormat="1" ht="15.75" customHeight="1" outlineLevel="1">
      <c r="A797" s="172" t="s">
        <v>331</v>
      </c>
      <c r="B797" s="172"/>
      <c r="C797" s="189" t="s">
        <v>165</v>
      </c>
      <c r="D797" s="190">
        <v>1</v>
      </c>
      <c r="E797" s="190">
        <v>1</v>
      </c>
      <c r="F797" s="191" t="s">
        <v>10</v>
      </c>
      <c r="G797" s="82"/>
      <c r="H797" s="82"/>
      <c r="I797" s="82"/>
      <c r="J797" s="174">
        <f t="shared" ref="J797:K797" si="370">SUBTOTAL(9,J798:J808)</f>
        <v>14829542.516936438</v>
      </c>
      <c r="K797" s="174">
        <f t="shared" si="370"/>
        <v>4292615.4621116985</v>
      </c>
      <c r="L797" s="843">
        <f>SUBTOTAL(9,L798:L808)</f>
        <v>19122157.979048137</v>
      </c>
      <c r="M797" s="558"/>
      <c r="N797" s="558"/>
      <c r="O797" s="558" t="e">
        <f>#REF!+M797+N797</f>
        <v>#REF!</v>
      </c>
      <c r="P797" s="558"/>
      <c r="Q797" s="558"/>
      <c r="R797" s="558">
        <f t="shared" si="351"/>
        <v>0</v>
      </c>
      <c r="S797" s="558"/>
      <c r="T797" s="558"/>
      <c r="U797" s="558">
        <v>0</v>
      </c>
    </row>
    <row r="798" spans="1:21" s="11" customFormat="1" outlineLevel="2">
      <c r="A798" s="192"/>
      <c r="B798" s="192"/>
      <c r="C798" s="193" t="s">
        <v>731</v>
      </c>
      <c r="D798" s="194">
        <v>6</v>
      </c>
      <c r="E798" s="97">
        <v>12</v>
      </c>
      <c r="F798" s="195" t="s">
        <v>660</v>
      </c>
      <c r="G798" s="62">
        <v>516120.00000000006</v>
      </c>
      <c r="H798" s="62">
        <v>56000.000000000007</v>
      </c>
      <c r="I798" s="62">
        <f>SUM(G798:H798)</f>
        <v>572120.00000000012</v>
      </c>
      <c r="J798" s="199">
        <f>G798*E798</f>
        <v>6193440.0000000009</v>
      </c>
      <c r="K798" s="199">
        <f>H798*E798</f>
        <v>672000.00000000012</v>
      </c>
      <c r="L798" s="265">
        <f>I798*E798</f>
        <v>6865440.0000000019</v>
      </c>
      <c r="M798" s="554"/>
      <c r="N798" s="554"/>
      <c r="O798" s="554" t="e">
        <f>#REF!+M798+N798</f>
        <v>#REF!</v>
      </c>
      <c r="P798" s="554"/>
      <c r="Q798" s="554"/>
      <c r="R798" s="554">
        <f t="shared" si="351"/>
        <v>0</v>
      </c>
      <c r="S798" s="554"/>
      <c r="T798" s="554"/>
      <c r="U798" s="554">
        <v>0</v>
      </c>
    </row>
    <row r="799" spans="1:21" s="11" customFormat="1" outlineLevel="2">
      <c r="A799" s="192"/>
      <c r="B799" s="192"/>
      <c r="C799" s="193" t="s">
        <v>733</v>
      </c>
      <c r="D799" s="194">
        <v>1</v>
      </c>
      <c r="E799" s="97">
        <v>2</v>
      </c>
      <c r="F799" s="195" t="s">
        <v>660</v>
      </c>
      <c r="G799" s="62">
        <v>566280</v>
      </c>
      <c r="H799" s="62">
        <v>56000.000000000007</v>
      </c>
      <c r="I799" s="62">
        <f t="shared" ref="I799:I801" si="371">SUM(G799:H799)</f>
        <v>622280</v>
      </c>
      <c r="J799" s="199">
        <f>G799*E799</f>
        <v>1132560</v>
      </c>
      <c r="K799" s="199">
        <f>H799*E799</f>
        <v>112000.00000000001</v>
      </c>
      <c r="L799" s="265">
        <f>I799*E799</f>
        <v>1244560</v>
      </c>
      <c r="M799" s="554"/>
      <c r="N799" s="554"/>
      <c r="O799" s="554" t="e">
        <f>#REF!+M799+N799</f>
        <v>#REF!</v>
      </c>
      <c r="P799" s="554"/>
      <c r="Q799" s="554"/>
      <c r="R799" s="554">
        <f t="shared" si="351"/>
        <v>0</v>
      </c>
      <c r="S799" s="554"/>
      <c r="T799" s="554"/>
      <c r="U799" s="554">
        <v>0</v>
      </c>
    </row>
    <row r="800" spans="1:21" s="11" customFormat="1" outlineLevel="2">
      <c r="A800" s="192"/>
      <c r="B800" s="192"/>
      <c r="C800" s="193" t="s">
        <v>735</v>
      </c>
      <c r="D800" s="194">
        <v>8</v>
      </c>
      <c r="E800" s="194">
        <v>8</v>
      </c>
      <c r="F800" s="195" t="s">
        <v>660</v>
      </c>
      <c r="G800" s="62">
        <v>124560</v>
      </c>
      <c r="H800" s="62">
        <v>54500.000000000007</v>
      </c>
      <c r="I800" s="62">
        <f t="shared" si="371"/>
        <v>179060</v>
      </c>
      <c r="J800" s="199">
        <f>G800*E800</f>
        <v>996480</v>
      </c>
      <c r="K800" s="199">
        <f>H800*E800</f>
        <v>436000.00000000006</v>
      </c>
      <c r="L800" s="265">
        <f>I800*E800</f>
        <v>1432480</v>
      </c>
      <c r="M800" s="554"/>
      <c r="N800" s="554"/>
      <c r="O800" s="554" t="e">
        <f>#REF!+M800+N800</f>
        <v>#REF!</v>
      </c>
      <c r="P800" s="554"/>
      <c r="Q800" s="554"/>
      <c r="R800" s="554">
        <f t="shared" si="351"/>
        <v>0</v>
      </c>
      <c r="S800" s="554"/>
      <c r="T800" s="554"/>
      <c r="U800" s="554">
        <v>0</v>
      </c>
    </row>
    <row r="801" spans="1:21" s="11" customFormat="1" outlineLevel="2">
      <c r="A801" s="192"/>
      <c r="B801" s="192"/>
      <c r="C801" s="193" t="s">
        <v>657</v>
      </c>
      <c r="D801" s="194">
        <v>1</v>
      </c>
      <c r="E801" s="194">
        <v>1</v>
      </c>
      <c r="F801" s="195" t="s">
        <v>660</v>
      </c>
      <c r="G801" s="62">
        <v>440000</v>
      </c>
      <c r="H801" s="62">
        <v>88000</v>
      </c>
      <c r="I801" s="62">
        <f t="shared" si="371"/>
        <v>528000</v>
      </c>
      <c r="J801" s="199">
        <f>G801*E801</f>
        <v>440000</v>
      </c>
      <c r="K801" s="199">
        <f>H801*E801</f>
        <v>88000</v>
      </c>
      <c r="L801" s="265">
        <f>I801*E801</f>
        <v>528000</v>
      </c>
      <c r="M801" s="554"/>
      <c r="N801" s="554"/>
      <c r="O801" s="554" t="e">
        <f>#REF!+M801+N801</f>
        <v>#REF!</v>
      </c>
      <c r="P801" s="554"/>
      <c r="Q801" s="554"/>
      <c r="R801" s="554">
        <f t="shared" si="351"/>
        <v>0</v>
      </c>
      <c r="S801" s="554"/>
      <c r="T801" s="554"/>
      <c r="U801" s="554">
        <v>0</v>
      </c>
    </row>
    <row r="802" spans="1:21" s="11" customFormat="1" outlineLevel="2">
      <c r="A802" s="192"/>
      <c r="B802" s="192"/>
      <c r="C802" s="193"/>
      <c r="D802" s="194"/>
      <c r="E802" s="194"/>
      <c r="F802" s="195"/>
      <c r="G802" s="62"/>
      <c r="H802" s="62"/>
      <c r="I802" s="62"/>
      <c r="J802" s="199"/>
      <c r="K802" s="199"/>
      <c r="L802" s="265"/>
      <c r="M802" s="554"/>
      <c r="N802" s="554"/>
      <c r="O802" s="554" t="e">
        <f>#REF!+M802+N802</f>
        <v>#REF!</v>
      </c>
      <c r="P802" s="554"/>
      <c r="Q802" s="554"/>
      <c r="R802" s="554">
        <f t="shared" si="351"/>
        <v>0</v>
      </c>
      <c r="S802" s="554"/>
      <c r="T802" s="554"/>
      <c r="U802" s="554">
        <v>0</v>
      </c>
    </row>
    <row r="803" spans="1:21" s="11" customFormat="1" ht="19.5" customHeight="1" outlineLevel="2">
      <c r="A803" s="192"/>
      <c r="B803" s="192"/>
      <c r="C803" s="379" t="s">
        <v>737</v>
      </c>
      <c r="D803" s="194"/>
      <c r="E803" s="194"/>
      <c r="F803" s="195"/>
      <c r="G803" s="62"/>
      <c r="H803" s="62"/>
      <c r="I803" s="62"/>
      <c r="J803" s="174">
        <f>SUBTOTAL(9,J804:J808)</f>
        <v>6067062.5169364382</v>
      </c>
      <c r="K803" s="174">
        <f t="shared" ref="K803:L803" si="372">SUBTOTAL(9,K804:K808)</f>
        <v>2984615.4621116975</v>
      </c>
      <c r="L803" s="843">
        <f t="shared" si="372"/>
        <v>9051677.9790481366</v>
      </c>
      <c r="M803" s="558"/>
      <c r="N803" s="558"/>
      <c r="O803" s="558" t="e">
        <f>#REF!+M803+N803</f>
        <v>#REF!</v>
      </c>
      <c r="P803" s="558"/>
      <c r="Q803" s="558"/>
      <c r="R803" s="558">
        <f t="shared" si="351"/>
        <v>0</v>
      </c>
      <c r="S803" s="558"/>
      <c r="T803" s="558"/>
      <c r="U803" s="558">
        <v>0</v>
      </c>
    </row>
    <row r="804" spans="1:21" s="11" customFormat="1" outlineLevel="2">
      <c r="A804" s="192"/>
      <c r="B804" s="192"/>
      <c r="C804" s="193" t="s">
        <v>906</v>
      </c>
      <c r="D804" s="194">
        <v>120</v>
      </c>
      <c r="E804" s="97">
        <v>205</v>
      </c>
      <c r="F804" s="195" t="s">
        <v>624</v>
      </c>
      <c r="G804" s="199">
        <v>22980.09</v>
      </c>
      <c r="H804" s="199">
        <v>5743.9305000000022</v>
      </c>
      <c r="I804" s="199">
        <f t="shared" ref="I804" si="373">SUM(G804:H804)</f>
        <v>28724.020500000002</v>
      </c>
      <c r="J804" s="199">
        <f>G804*E804</f>
        <v>4710918.45</v>
      </c>
      <c r="K804" s="199">
        <f>H804*E804</f>
        <v>1177505.7525000004</v>
      </c>
      <c r="L804" s="265">
        <f>I804*E804</f>
        <v>5888424.2025000006</v>
      </c>
      <c r="M804" s="554"/>
      <c r="N804" s="554"/>
      <c r="O804" s="554" t="e">
        <f>#REF!+M804+N804</f>
        <v>#REF!</v>
      </c>
      <c r="P804" s="554">
        <v>0.36</v>
      </c>
      <c r="Q804" s="554"/>
      <c r="R804" s="554">
        <f t="shared" si="351"/>
        <v>0.36</v>
      </c>
      <c r="S804" s="554"/>
      <c r="T804" s="554"/>
      <c r="U804" s="554">
        <v>0</v>
      </c>
    </row>
    <row r="805" spans="1:21" s="11" customFormat="1" ht="19.5" customHeight="1" outlineLevel="2">
      <c r="A805" s="192"/>
      <c r="B805" s="192"/>
      <c r="C805" s="386" t="s">
        <v>928</v>
      </c>
      <c r="D805" s="194">
        <v>68</v>
      </c>
      <c r="E805" s="97">
        <v>110</v>
      </c>
      <c r="F805" s="195" t="s">
        <v>624</v>
      </c>
      <c r="G805" s="199">
        <v>8773.9726027397246</v>
      </c>
      <c r="H805" s="199">
        <v>14594.016411764707</v>
      </c>
      <c r="I805" s="199">
        <f t="shared" ref="I805:I807" si="374">SUM(G805:H805)</f>
        <v>23367.989014504434</v>
      </c>
      <c r="J805" s="199">
        <f>G805*E805</f>
        <v>965136.98630136973</v>
      </c>
      <c r="K805" s="199">
        <f>H805*E805</f>
        <v>1605341.8052941179</v>
      </c>
      <c r="L805" s="265">
        <f>I805*E805</f>
        <v>2570478.7915954879</v>
      </c>
      <c r="M805" s="554"/>
      <c r="N805" s="554"/>
      <c r="O805" s="554" t="e">
        <f>#REF!+M805+N805</f>
        <v>#REF!</v>
      </c>
      <c r="P805" s="554"/>
      <c r="Q805" s="554"/>
      <c r="R805" s="554">
        <f t="shared" si="351"/>
        <v>0</v>
      </c>
      <c r="S805" s="554"/>
      <c r="T805" s="554"/>
      <c r="U805" s="554">
        <v>0</v>
      </c>
    </row>
    <row r="806" spans="1:21" s="11" customFormat="1" ht="19.5" customHeight="1" outlineLevel="2">
      <c r="A806" s="192"/>
      <c r="B806" s="192"/>
      <c r="C806" s="386" t="s">
        <v>1183</v>
      </c>
      <c r="D806" s="194">
        <v>24</v>
      </c>
      <c r="E806" s="97">
        <v>20</v>
      </c>
      <c r="F806" s="195" t="s">
        <v>624</v>
      </c>
      <c r="G806" s="199">
        <v>3554.7229199999997</v>
      </c>
      <c r="H806" s="199">
        <v>5289.7058823529414</v>
      </c>
      <c r="I806" s="199">
        <f t="shared" si="374"/>
        <v>8844.4288023529407</v>
      </c>
      <c r="J806" s="199">
        <f>G806*E806</f>
        <v>71094.458399999989</v>
      </c>
      <c r="K806" s="199">
        <f>H806*E806</f>
        <v>105794.11764705883</v>
      </c>
      <c r="L806" s="265">
        <f>I806*E806</f>
        <v>176888.5760470588</v>
      </c>
      <c r="M806" s="554"/>
      <c r="N806" s="554"/>
      <c r="O806" s="554" t="e">
        <f>#REF!+M806+N806</f>
        <v>#REF!</v>
      </c>
      <c r="P806" s="554"/>
      <c r="Q806" s="554"/>
      <c r="R806" s="554">
        <f t="shared" si="351"/>
        <v>0</v>
      </c>
      <c r="S806" s="554"/>
      <c r="T806" s="554"/>
      <c r="U806" s="554">
        <v>0</v>
      </c>
    </row>
    <row r="807" spans="1:21" ht="19.5" customHeight="1" outlineLevel="2">
      <c r="A807" s="137"/>
      <c r="B807" s="137"/>
      <c r="C807" s="138" t="s">
        <v>657</v>
      </c>
      <c r="D807" s="97">
        <v>1</v>
      </c>
      <c r="E807" s="97">
        <v>1</v>
      </c>
      <c r="F807" s="139" t="s">
        <v>619</v>
      </c>
      <c r="G807" s="199">
        <v>319912.62223506847</v>
      </c>
      <c r="H807" s="199">
        <v>95973.786670520538</v>
      </c>
      <c r="I807" s="71">
        <f t="shared" si="374"/>
        <v>415886.40890558902</v>
      </c>
      <c r="J807" s="71">
        <f>G807*E807</f>
        <v>319912.62223506847</v>
      </c>
      <c r="K807" s="71">
        <f>H807*E807</f>
        <v>95973.786670520538</v>
      </c>
      <c r="L807" s="257">
        <f>I807*E807</f>
        <v>415886.40890558902</v>
      </c>
      <c r="M807" s="552"/>
      <c r="N807" s="552"/>
      <c r="O807" s="552" t="e">
        <f>#REF!+M807+N807</f>
        <v>#REF!</v>
      </c>
      <c r="P807" s="552"/>
      <c r="Q807" s="552"/>
      <c r="R807" s="554">
        <f t="shared" si="351"/>
        <v>0</v>
      </c>
      <c r="S807" s="552"/>
      <c r="T807" s="552"/>
      <c r="U807" s="552">
        <v>0</v>
      </c>
    </row>
    <row r="808" spans="1:21" outlineLevel="1">
      <c r="A808" s="137"/>
      <c r="B808" s="137"/>
      <c r="C808" s="138"/>
      <c r="D808" s="97"/>
      <c r="E808" s="97"/>
      <c r="F808" s="139"/>
      <c r="G808" s="71"/>
      <c r="H808" s="71"/>
      <c r="I808" s="71"/>
      <c r="J808" s="71"/>
      <c r="K808" s="71"/>
      <c r="L808" s="255"/>
      <c r="M808" s="550"/>
      <c r="N808" s="550"/>
      <c r="O808" s="550" t="e">
        <f>#REF!+M808+N808</f>
        <v>#REF!</v>
      </c>
      <c r="P808" s="550"/>
      <c r="Q808" s="550"/>
      <c r="R808" s="550">
        <f t="shared" si="351"/>
        <v>0</v>
      </c>
      <c r="S808" s="550"/>
      <c r="T808" s="550"/>
      <c r="U808" s="550">
        <v>0</v>
      </c>
    </row>
    <row r="809" spans="1:21">
      <c r="A809" s="137"/>
      <c r="B809" s="137"/>
      <c r="C809" s="138"/>
      <c r="D809" s="97"/>
      <c r="E809" s="97"/>
      <c r="F809" s="139"/>
      <c r="G809" s="71"/>
      <c r="H809" s="71"/>
      <c r="I809" s="71"/>
      <c r="J809" s="71"/>
      <c r="K809" s="71"/>
      <c r="L809" s="255"/>
      <c r="M809" s="550"/>
      <c r="N809" s="550"/>
      <c r="O809" s="550" t="e">
        <f>#REF!+M809+N809</f>
        <v>#REF!</v>
      </c>
      <c r="P809" s="550"/>
      <c r="Q809" s="550"/>
      <c r="R809" s="550">
        <f t="shared" si="351"/>
        <v>0</v>
      </c>
      <c r="S809" s="550"/>
      <c r="T809" s="550"/>
      <c r="U809" s="550">
        <v>0</v>
      </c>
    </row>
    <row r="810" spans="1:21">
      <c r="A810" s="165" t="s">
        <v>45</v>
      </c>
      <c r="B810" s="165"/>
      <c r="C810" s="166" t="s">
        <v>46</v>
      </c>
      <c r="D810" s="200"/>
      <c r="E810" s="200"/>
      <c r="F810" s="201"/>
      <c r="G810" s="169"/>
      <c r="H810" s="169"/>
      <c r="I810" s="169"/>
      <c r="J810" s="169">
        <f>SUBTOTAL(9,J811:J866)</f>
        <v>350267145.06309867</v>
      </c>
      <c r="K810" s="169">
        <f>SUBTOTAL(9,K811:K866)</f>
        <v>45874850.953095295</v>
      </c>
      <c r="L810" s="841">
        <f>SUBTOTAL(9,L811:L866)</f>
        <v>396141996.01619393</v>
      </c>
      <c r="M810" s="551"/>
      <c r="N810" s="551"/>
      <c r="O810" s="551" t="e">
        <f>#REF!+M810+N810</f>
        <v>#REF!</v>
      </c>
      <c r="P810" s="551"/>
      <c r="Q810" s="551"/>
      <c r="R810" s="551">
        <f t="shared" si="351"/>
        <v>0</v>
      </c>
      <c r="S810" s="551"/>
      <c r="T810" s="551"/>
      <c r="U810" s="551">
        <v>0</v>
      </c>
    </row>
    <row r="811" spans="1:21">
      <c r="A811" s="146"/>
      <c r="B811" s="146"/>
      <c r="C811" s="147"/>
      <c r="D811" s="99"/>
      <c r="E811" s="99"/>
      <c r="F811" s="148"/>
      <c r="G811" s="82"/>
      <c r="H811" s="82"/>
      <c r="I811" s="82"/>
      <c r="J811" s="82"/>
      <c r="K811" s="82"/>
      <c r="L811" s="255"/>
      <c r="M811" s="550"/>
      <c r="N811" s="550"/>
      <c r="O811" s="550" t="e">
        <f>#REF!+M811+N811</f>
        <v>#REF!</v>
      </c>
      <c r="P811" s="550"/>
      <c r="Q811" s="550"/>
      <c r="R811" s="550">
        <f t="shared" si="351"/>
        <v>0</v>
      </c>
      <c r="S811" s="550"/>
      <c r="T811" s="550"/>
      <c r="U811" s="550">
        <v>0</v>
      </c>
    </row>
    <row r="812" spans="1:21">
      <c r="A812" s="149" t="s">
        <v>392</v>
      </c>
      <c r="B812" s="149"/>
      <c r="C812" s="150" t="s">
        <v>144</v>
      </c>
      <c r="D812" s="100">
        <v>1</v>
      </c>
      <c r="E812" s="100">
        <v>1</v>
      </c>
      <c r="F812" s="151" t="s">
        <v>10</v>
      </c>
      <c r="G812" s="75"/>
      <c r="H812" s="75"/>
      <c r="I812" s="75"/>
      <c r="J812" s="75">
        <f>SUBTOTAL(9,J813:J866)</f>
        <v>350267145.06309867</v>
      </c>
      <c r="K812" s="75">
        <f>SUBTOTAL(9,K813:K866)</f>
        <v>45874850.953095295</v>
      </c>
      <c r="L812" s="259">
        <f>SUBTOTAL(9,L813:L866)</f>
        <v>396141996.01619393</v>
      </c>
      <c r="M812" s="555"/>
      <c r="N812" s="555"/>
      <c r="O812" s="555" t="e">
        <f>#REF!+M812+N812</f>
        <v>#REF!</v>
      </c>
      <c r="P812" s="555"/>
      <c r="Q812" s="555"/>
      <c r="R812" s="555">
        <f t="shared" si="351"/>
        <v>0</v>
      </c>
      <c r="S812" s="555"/>
      <c r="T812" s="555"/>
      <c r="U812" s="555">
        <v>0</v>
      </c>
    </row>
    <row r="813" spans="1:21" outlineLevel="1">
      <c r="A813" s="137"/>
      <c r="B813" s="137"/>
      <c r="C813" s="138" t="s">
        <v>393</v>
      </c>
      <c r="D813" s="94"/>
      <c r="E813" s="94"/>
      <c r="F813" s="139"/>
      <c r="G813" s="71"/>
      <c r="H813" s="71"/>
      <c r="I813" s="71"/>
      <c r="J813" s="71"/>
      <c r="K813" s="71"/>
      <c r="L813" s="255"/>
      <c r="M813" s="550"/>
      <c r="N813" s="550"/>
      <c r="O813" s="550" t="e">
        <f>#REF!+M813+N813</f>
        <v>#REF!</v>
      </c>
      <c r="P813" s="550"/>
      <c r="Q813" s="550"/>
      <c r="R813" s="550">
        <f t="shared" si="351"/>
        <v>0</v>
      </c>
      <c r="S813" s="550"/>
      <c r="T813" s="550"/>
      <c r="U813" s="550">
        <v>0</v>
      </c>
    </row>
    <row r="814" spans="1:21" s="153" customFormat="1" outlineLevel="1">
      <c r="A814" s="146" t="s">
        <v>394</v>
      </c>
      <c r="B814" s="146"/>
      <c r="C814" s="147" t="s">
        <v>326</v>
      </c>
      <c r="D814" s="122">
        <v>1</v>
      </c>
      <c r="E814" s="122">
        <v>1</v>
      </c>
      <c r="F814" s="148" t="s">
        <v>10</v>
      </c>
      <c r="G814" s="62"/>
      <c r="H814" s="62"/>
      <c r="I814" s="77"/>
      <c r="J814" s="82">
        <f t="shared" ref="J814:K814" si="375">SUBTOTAL(9,J815:J823)</f>
        <v>0</v>
      </c>
      <c r="K814" s="82">
        <f t="shared" si="375"/>
        <v>0</v>
      </c>
      <c r="L814" s="266">
        <f>SUBTOTAL(9,L815:L823)</f>
        <v>0</v>
      </c>
      <c r="M814" s="553"/>
      <c r="N814" s="553"/>
      <c r="O814" s="553" t="e">
        <f>#REF!+M814+N814</f>
        <v>#REF!</v>
      </c>
      <c r="P814" s="553"/>
      <c r="Q814" s="553"/>
      <c r="R814" s="553">
        <f t="shared" si="351"/>
        <v>0</v>
      </c>
      <c r="S814" s="553"/>
      <c r="T814" s="553"/>
      <c r="U814" s="553">
        <v>0</v>
      </c>
    </row>
    <row r="815" spans="1:21" outlineLevel="2">
      <c r="A815" s="137"/>
      <c r="B815" s="137"/>
      <c r="C815" s="138" t="s">
        <v>900</v>
      </c>
      <c r="D815" s="97">
        <v>6</v>
      </c>
      <c r="E815" s="97"/>
      <c r="F815" s="139" t="s">
        <v>624</v>
      </c>
      <c r="G815" s="199">
        <v>312500</v>
      </c>
      <c r="H815" s="199">
        <v>120872.07824999999</v>
      </c>
      <c r="I815" s="62">
        <f t="shared" ref="I815" si="376">SUM(G815:H815)</f>
        <v>433372.07825000002</v>
      </c>
      <c r="J815" s="62">
        <f t="shared" ref="J815:J822" si="377">G815*E815</f>
        <v>0</v>
      </c>
      <c r="K815" s="62">
        <f t="shared" ref="K815:K822" si="378">H815*E815</f>
        <v>0</v>
      </c>
      <c r="L815" s="255">
        <f t="shared" ref="L815:L822" si="379">I815*E815</f>
        <v>0</v>
      </c>
      <c r="M815" s="550"/>
      <c r="N815" s="550"/>
      <c r="O815" s="550" t="e">
        <f>#REF!+M815+N815</f>
        <v>#REF!</v>
      </c>
      <c r="P815" s="550"/>
      <c r="Q815" s="550"/>
      <c r="R815" s="550">
        <f t="shared" si="351"/>
        <v>0</v>
      </c>
      <c r="S815" s="550"/>
      <c r="T815" s="550"/>
      <c r="U815" s="550">
        <v>0</v>
      </c>
    </row>
    <row r="816" spans="1:21" outlineLevel="2">
      <c r="A816" s="137"/>
      <c r="B816" s="137"/>
      <c r="C816" s="138" t="s">
        <v>901</v>
      </c>
      <c r="D816" s="97">
        <v>6</v>
      </c>
      <c r="E816" s="97"/>
      <c r="F816" s="139" t="s">
        <v>624</v>
      </c>
      <c r="G816" s="199">
        <v>210227.27272727271</v>
      </c>
      <c r="H816" s="199">
        <v>120872.07824999999</v>
      </c>
      <c r="I816" s="62">
        <f t="shared" ref="I816:I822" si="380">SUM(G816:H816)</f>
        <v>331099.35097727273</v>
      </c>
      <c r="J816" s="62">
        <f t="shared" si="377"/>
        <v>0</v>
      </c>
      <c r="K816" s="62">
        <f t="shared" si="378"/>
        <v>0</v>
      </c>
      <c r="L816" s="255">
        <f t="shared" si="379"/>
        <v>0</v>
      </c>
      <c r="M816" s="550"/>
      <c r="N816" s="550"/>
      <c r="O816" s="550" t="e">
        <f>#REF!+M816+N816</f>
        <v>#REF!</v>
      </c>
      <c r="P816" s="550"/>
      <c r="Q816" s="550"/>
      <c r="R816" s="550">
        <f t="shared" si="351"/>
        <v>0</v>
      </c>
      <c r="S816" s="550"/>
      <c r="T816" s="550"/>
      <c r="U816" s="550">
        <v>0</v>
      </c>
    </row>
    <row r="817" spans="1:21" outlineLevel="2">
      <c r="A817" s="137"/>
      <c r="B817" s="137"/>
      <c r="C817" s="138" t="s">
        <v>902</v>
      </c>
      <c r="D817" s="97">
        <v>21</v>
      </c>
      <c r="E817" s="97"/>
      <c r="F817" s="139" t="s">
        <v>624</v>
      </c>
      <c r="G817" s="199">
        <v>119318.18181818179</v>
      </c>
      <c r="H817" s="199">
        <v>56925</v>
      </c>
      <c r="I817" s="62">
        <f t="shared" si="380"/>
        <v>176243.18181818179</v>
      </c>
      <c r="J817" s="62">
        <f t="shared" si="377"/>
        <v>0</v>
      </c>
      <c r="K817" s="62">
        <f t="shared" si="378"/>
        <v>0</v>
      </c>
      <c r="L817" s="255">
        <f t="shared" si="379"/>
        <v>0</v>
      </c>
      <c r="M817" s="550"/>
      <c r="N817" s="550"/>
      <c r="O817" s="550" t="e">
        <f>#REF!+M817+N817</f>
        <v>#REF!</v>
      </c>
      <c r="P817" s="550"/>
      <c r="Q817" s="550"/>
      <c r="R817" s="550">
        <f t="shared" si="351"/>
        <v>0</v>
      </c>
      <c r="S817" s="550"/>
      <c r="T817" s="550"/>
      <c r="U817" s="550">
        <v>0</v>
      </c>
    </row>
    <row r="818" spans="1:21" outlineLevel="2">
      <c r="A818" s="137"/>
      <c r="B818" s="137"/>
      <c r="C818" s="138" t="s">
        <v>903</v>
      </c>
      <c r="D818" s="97">
        <v>2</v>
      </c>
      <c r="E818" s="97"/>
      <c r="F818" s="139" t="s">
        <v>624</v>
      </c>
      <c r="G818" s="199">
        <v>562500</v>
      </c>
      <c r="H818" s="199">
        <v>56925</v>
      </c>
      <c r="I818" s="62">
        <f t="shared" si="380"/>
        <v>619425</v>
      </c>
      <c r="J818" s="62">
        <f t="shared" si="377"/>
        <v>0</v>
      </c>
      <c r="K818" s="62">
        <f t="shared" si="378"/>
        <v>0</v>
      </c>
      <c r="L818" s="255">
        <f t="shared" si="379"/>
        <v>0</v>
      </c>
      <c r="M818" s="550"/>
      <c r="N818" s="550"/>
      <c r="O818" s="550" t="e">
        <f>#REF!+M818+N818</f>
        <v>#REF!</v>
      </c>
      <c r="P818" s="550"/>
      <c r="Q818" s="550"/>
      <c r="R818" s="550">
        <f t="shared" si="351"/>
        <v>0</v>
      </c>
      <c r="S818" s="550"/>
      <c r="T818" s="550"/>
      <c r="U818" s="550">
        <v>0</v>
      </c>
    </row>
    <row r="819" spans="1:21" outlineLevel="2">
      <c r="A819" s="137"/>
      <c r="B819" s="137"/>
      <c r="C819" s="138" t="s">
        <v>904</v>
      </c>
      <c r="D819" s="97">
        <v>259</v>
      </c>
      <c r="E819" s="97"/>
      <c r="F819" s="139" t="s">
        <v>624</v>
      </c>
      <c r="G819" s="199">
        <v>135322.13999999998</v>
      </c>
      <c r="H819" s="199">
        <v>22106.7</v>
      </c>
      <c r="I819" s="62">
        <f t="shared" si="380"/>
        <v>157428.84</v>
      </c>
      <c r="J819" s="62">
        <f t="shared" si="377"/>
        <v>0</v>
      </c>
      <c r="K819" s="62">
        <f t="shared" si="378"/>
        <v>0</v>
      </c>
      <c r="L819" s="255">
        <f t="shared" si="379"/>
        <v>0</v>
      </c>
      <c r="M819" s="550"/>
      <c r="N819" s="550"/>
      <c r="O819" s="550" t="e">
        <f>#REF!+M819+N819</f>
        <v>#REF!</v>
      </c>
      <c r="P819" s="550"/>
      <c r="Q819" s="554"/>
      <c r="R819" s="550">
        <f t="shared" si="351"/>
        <v>0</v>
      </c>
      <c r="S819" s="550"/>
      <c r="T819" s="550"/>
      <c r="U819" s="550">
        <v>0</v>
      </c>
    </row>
    <row r="820" spans="1:21" s="11" customFormat="1" ht="21" customHeight="1" outlineLevel="2">
      <c r="A820" s="192"/>
      <c r="B820" s="192"/>
      <c r="C820" s="386" t="s">
        <v>928</v>
      </c>
      <c r="D820" s="194">
        <v>36</v>
      </c>
      <c r="E820" s="97"/>
      <c r="F820" s="195" t="s">
        <v>624</v>
      </c>
      <c r="G820" s="199">
        <v>8773.9726027397246</v>
      </c>
      <c r="H820" s="199">
        <v>14594.016411764707</v>
      </c>
      <c r="I820" s="199">
        <f t="shared" si="380"/>
        <v>23367.989014504434</v>
      </c>
      <c r="J820" s="199">
        <f t="shared" si="377"/>
        <v>0</v>
      </c>
      <c r="K820" s="199">
        <f t="shared" si="378"/>
        <v>0</v>
      </c>
      <c r="L820" s="265">
        <f t="shared" si="379"/>
        <v>0</v>
      </c>
      <c r="M820" s="554"/>
      <c r="N820" s="554"/>
      <c r="O820" s="554" t="e">
        <f>#REF!+M820+N820</f>
        <v>#REF!</v>
      </c>
      <c r="P820" s="554"/>
      <c r="Q820" s="554"/>
      <c r="R820" s="554">
        <f t="shared" si="351"/>
        <v>0</v>
      </c>
      <c r="S820" s="554"/>
      <c r="T820" s="554"/>
      <c r="U820" s="554">
        <v>0</v>
      </c>
    </row>
    <row r="821" spans="1:21" ht="20.25" customHeight="1" outlineLevel="2">
      <c r="A821" s="137"/>
      <c r="B821" s="137"/>
      <c r="C821" s="138" t="s">
        <v>657</v>
      </c>
      <c r="D821" s="97">
        <v>1</v>
      </c>
      <c r="E821" s="97"/>
      <c r="F821" s="139" t="s">
        <v>619</v>
      </c>
      <c r="G821" s="199">
        <v>0</v>
      </c>
      <c r="H821" s="199">
        <v>0</v>
      </c>
      <c r="I821" s="62">
        <f t="shared" si="380"/>
        <v>0</v>
      </c>
      <c r="J821" s="62">
        <f t="shared" si="377"/>
        <v>0</v>
      </c>
      <c r="K821" s="62">
        <f t="shared" si="378"/>
        <v>0</v>
      </c>
      <c r="L821" s="255">
        <f t="shared" si="379"/>
        <v>0</v>
      </c>
      <c r="M821" s="550"/>
      <c r="N821" s="550"/>
      <c r="O821" s="550" t="e">
        <f>#REF!+M821+N821</f>
        <v>#REF!</v>
      </c>
      <c r="P821" s="550"/>
      <c r="Q821" s="550"/>
      <c r="R821" s="550">
        <f t="shared" si="351"/>
        <v>0</v>
      </c>
      <c r="S821" s="550"/>
      <c r="T821" s="550"/>
      <c r="U821" s="550">
        <v>0</v>
      </c>
    </row>
    <row r="822" spans="1:21" ht="20.25" customHeight="1" outlineLevel="2">
      <c r="A822" s="137"/>
      <c r="B822" s="137"/>
      <c r="C822" s="138" t="s">
        <v>787</v>
      </c>
      <c r="D822" s="97">
        <v>1</v>
      </c>
      <c r="E822" s="97"/>
      <c r="F822" s="139" t="s">
        <v>619</v>
      </c>
      <c r="G822" s="199">
        <v>0</v>
      </c>
      <c r="H822" s="199">
        <v>0</v>
      </c>
      <c r="I822" s="62">
        <f t="shared" si="380"/>
        <v>0</v>
      </c>
      <c r="J822" s="62">
        <f t="shared" si="377"/>
        <v>0</v>
      </c>
      <c r="K822" s="62">
        <f t="shared" si="378"/>
        <v>0</v>
      </c>
      <c r="L822" s="255">
        <f t="shared" si="379"/>
        <v>0</v>
      </c>
      <c r="M822" s="550"/>
      <c r="N822" s="550"/>
      <c r="O822" s="550" t="e">
        <f>#REF!+M822+N822</f>
        <v>#REF!</v>
      </c>
      <c r="P822" s="550"/>
      <c r="Q822" s="550"/>
      <c r="R822" s="550">
        <f t="shared" si="351"/>
        <v>0</v>
      </c>
      <c r="S822" s="550"/>
      <c r="T822" s="550"/>
      <c r="U822" s="550">
        <v>0</v>
      </c>
    </row>
    <row r="823" spans="1:21" s="153" customFormat="1" outlineLevel="1">
      <c r="A823" s="146"/>
      <c r="B823" s="146"/>
      <c r="C823" s="147"/>
      <c r="D823" s="99"/>
      <c r="E823" s="99"/>
      <c r="F823" s="148"/>
      <c r="G823" s="82"/>
      <c r="H823" s="82"/>
      <c r="I823" s="82"/>
      <c r="J823" s="82"/>
      <c r="K823" s="82"/>
      <c r="L823" s="266"/>
      <c r="M823" s="553"/>
      <c r="N823" s="553"/>
      <c r="O823" s="553" t="e">
        <f>#REF!+M823+N823</f>
        <v>#REF!</v>
      </c>
      <c r="P823" s="553"/>
      <c r="Q823" s="553"/>
      <c r="R823" s="553">
        <f t="shared" si="351"/>
        <v>0</v>
      </c>
      <c r="S823" s="553"/>
      <c r="T823" s="553"/>
      <c r="U823" s="553">
        <v>0</v>
      </c>
    </row>
    <row r="824" spans="1:21" s="153" customFormat="1" outlineLevel="1">
      <c r="A824" s="146" t="s">
        <v>395</v>
      </c>
      <c r="B824" s="146"/>
      <c r="C824" s="147" t="s">
        <v>152</v>
      </c>
      <c r="D824" s="122">
        <v>1</v>
      </c>
      <c r="E824" s="122">
        <v>1</v>
      </c>
      <c r="F824" s="148" t="s">
        <v>10</v>
      </c>
      <c r="G824" s="77"/>
      <c r="H824" s="77"/>
      <c r="I824" s="77"/>
      <c r="J824" s="82">
        <f>SUBTOTAL(9,J825:J829)</f>
        <v>106191661.97945206</v>
      </c>
      <c r="K824" s="82">
        <f>SUBTOTAL(9,K825:K829)</f>
        <v>12858262.889488317</v>
      </c>
      <c r="L824" s="266">
        <f>SUBTOTAL(9,L825:L829)</f>
        <v>119049924.86894037</v>
      </c>
      <c r="M824" s="553"/>
      <c r="N824" s="553"/>
      <c r="O824" s="553" t="e">
        <f>#REF!+M824+N824</f>
        <v>#REF!</v>
      </c>
      <c r="P824" s="553"/>
      <c r="Q824" s="553"/>
      <c r="R824" s="553">
        <f t="shared" ref="R824:R887" si="381">P824+Q824</f>
        <v>0</v>
      </c>
      <c r="S824" s="553"/>
      <c r="T824" s="553"/>
      <c r="U824" s="553">
        <v>0</v>
      </c>
    </row>
    <row r="825" spans="1:21" s="11" customFormat="1" outlineLevel="2">
      <c r="A825" s="192"/>
      <c r="B825" s="192"/>
      <c r="C825" s="189" t="s">
        <v>1591</v>
      </c>
      <c r="D825" s="194"/>
      <c r="E825" s="194"/>
      <c r="F825" s="195"/>
      <c r="G825" s="199"/>
      <c r="H825" s="199"/>
      <c r="I825" s="199"/>
      <c r="J825" s="199"/>
      <c r="K825" s="199"/>
      <c r="L825" s="265"/>
      <c r="M825" s="554"/>
      <c r="N825" s="554"/>
      <c r="O825" s="554" t="e">
        <f>#REF!+M825+N825</f>
        <v>#REF!</v>
      </c>
      <c r="P825" s="554"/>
      <c r="Q825" s="554"/>
      <c r="R825" s="554">
        <f t="shared" si="381"/>
        <v>0</v>
      </c>
      <c r="S825" s="554"/>
      <c r="T825" s="554"/>
      <c r="U825" s="554">
        <v>0</v>
      </c>
    </row>
    <row r="826" spans="1:21" s="11" customFormat="1" outlineLevel="2">
      <c r="A826" s="192"/>
      <c r="B826" s="192"/>
      <c r="C826" s="193" t="s">
        <v>722</v>
      </c>
      <c r="D826" s="194">
        <v>149</v>
      </c>
      <c r="E826" s="194">
        <v>149</v>
      </c>
      <c r="F826" s="195" t="s">
        <v>624</v>
      </c>
      <c r="G826" s="199">
        <v>669240</v>
      </c>
      <c r="H826" s="199">
        <v>56000.000000000007</v>
      </c>
      <c r="I826" s="199">
        <f t="shared" ref="I826:I828" si="382">SUM(G826:H826)</f>
        <v>725240</v>
      </c>
      <c r="J826" s="199">
        <f>G826*E826</f>
        <v>99716760</v>
      </c>
      <c r="K826" s="199">
        <f>H826*E826</f>
        <v>8344000.0000000009</v>
      </c>
      <c r="L826" s="265">
        <f>I826*E826</f>
        <v>108060760</v>
      </c>
      <c r="M826" s="554"/>
      <c r="N826" s="554"/>
      <c r="O826" s="554" t="e">
        <f>#REF!+M826+N826</f>
        <v>#REF!</v>
      </c>
      <c r="P826" s="554"/>
      <c r="Q826" s="554"/>
      <c r="R826" s="554">
        <f t="shared" si="381"/>
        <v>0</v>
      </c>
      <c r="S826" s="554"/>
      <c r="T826" s="554"/>
      <c r="U826" s="554">
        <v>0</v>
      </c>
    </row>
    <row r="827" spans="1:21" s="11" customFormat="1" outlineLevel="2">
      <c r="A827" s="192"/>
      <c r="B827" s="192"/>
      <c r="C827" s="386" t="s">
        <v>928</v>
      </c>
      <c r="D827" s="194">
        <v>215</v>
      </c>
      <c r="E827" s="194">
        <v>215</v>
      </c>
      <c r="F827" s="195" t="s">
        <v>624</v>
      </c>
      <c r="G827" s="199">
        <v>8773.9726027397246</v>
      </c>
      <c r="H827" s="199">
        <v>14594.016411764707</v>
      </c>
      <c r="I827" s="199">
        <f t="shared" si="382"/>
        <v>23367.989014504434</v>
      </c>
      <c r="J827" s="199">
        <f>G827*E827</f>
        <v>1886404.1095890407</v>
      </c>
      <c r="K827" s="199">
        <f>H827*E827</f>
        <v>3137713.5285294121</v>
      </c>
      <c r="L827" s="265">
        <f>I827*E827</f>
        <v>5024117.6381184533</v>
      </c>
      <c r="M827" s="554"/>
      <c r="N827" s="554"/>
      <c r="O827" s="554" t="e">
        <f>#REF!+M827+N827</f>
        <v>#REF!</v>
      </c>
      <c r="P827" s="554"/>
      <c r="Q827" s="554"/>
      <c r="R827" s="554">
        <f t="shared" si="381"/>
        <v>0</v>
      </c>
      <c r="S827" s="554"/>
      <c r="T827" s="554"/>
      <c r="U827" s="554">
        <v>0</v>
      </c>
    </row>
    <row r="828" spans="1:21" s="11" customFormat="1" outlineLevel="2">
      <c r="A828" s="192"/>
      <c r="B828" s="192"/>
      <c r="C828" s="193" t="s">
        <v>690</v>
      </c>
      <c r="D828" s="194">
        <v>1</v>
      </c>
      <c r="E828" s="97">
        <v>1</v>
      </c>
      <c r="F828" s="195" t="s">
        <v>619</v>
      </c>
      <c r="G828" s="199">
        <v>4588497.8698630137</v>
      </c>
      <c r="H828" s="199">
        <v>1376549.360958904</v>
      </c>
      <c r="I828" s="199">
        <f t="shared" si="382"/>
        <v>5965047.2308219178</v>
      </c>
      <c r="J828" s="199">
        <f>G828*E828</f>
        <v>4588497.8698630137</v>
      </c>
      <c r="K828" s="199">
        <f>H828*E828</f>
        <v>1376549.360958904</v>
      </c>
      <c r="L828" s="265">
        <f>I828*E828</f>
        <v>5965047.2308219178</v>
      </c>
      <c r="M828" s="554"/>
      <c r="N828" s="554"/>
      <c r="O828" s="554" t="e">
        <f>#REF!+M828+N828</f>
        <v>#REF!</v>
      </c>
      <c r="P828" s="554"/>
      <c r="Q828" s="554"/>
      <c r="R828" s="554">
        <f t="shared" si="381"/>
        <v>0</v>
      </c>
      <c r="S828" s="554"/>
      <c r="T828" s="554"/>
      <c r="U828" s="554">
        <v>0</v>
      </c>
    </row>
    <row r="829" spans="1:21" s="11" customFormat="1" outlineLevel="1">
      <c r="A829" s="192"/>
      <c r="B829" s="192"/>
      <c r="C829" s="193"/>
      <c r="D829" s="194"/>
      <c r="E829" s="194"/>
      <c r="F829" s="195"/>
      <c r="G829" s="199"/>
      <c r="H829" s="199"/>
      <c r="I829" s="199"/>
      <c r="J829" s="199"/>
      <c r="K829" s="199"/>
      <c r="L829" s="265"/>
      <c r="M829" s="554"/>
      <c r="N829" s="554"/>
      <c r="O829" s="554" t="e">
        <f>#REF!+M829+N829</f>
        <v>#REF!</v>
      </c>
      <c r="P829" s="554"/>
      <c r="Q829" s="554"/>
      <c r="R829" s="554">
        <f t="shared" si="381"/>
        <v>0</v>
      </c>
      <c r="S829" s="554"/>
      <c r="T829" s="554"/>
      <c r="U829" s="554">
        <v>0</v>
      </c>
    </row>
    <row r="830" spans="1:21" s="153" customFormat="1" outlineLevel="1">
      <c r="A830" s="146" t="s">
        <v>396</v>
      </c>
      <c r="B830" s="146"/>
      <c r="C830" s="147" t="s">
        <v>160</v>
      </c>
      <c r="D830" s="99">
        <v>1</v>
      </c>
      <c r="E830" s="99">
        <v>1</v>
      </c>
      <c r="F830" s="148" t="s">
        <v>10</v>
      </c>
      <c r="G830" s="82"/>
      <c r="H830" s="82"/>
      <c r="I830" s="82"/>
      <c r="J830" s="77"/>
      <c r="K830" s="77"/>
      <c r="L830" s="266">
        <v>0</v>
      </c>
      <c r="M830" s="553"/>
      <c r="N830" s="553"/>
      <c r="O830" s="553" t="e">
        <f>#REF!+M830+N830</f>
        <v>#REF!</v>
      </c>
      <c r="P830" s="553"/>
      <c r="Q830" s="553"/>
      <c r="R830" s="553">
        <f t="shared" si="381"/>
        <v>0</v>
      </c>
      <c r="S830" s="553"/>
      <c r="T830" s="553"/>
      <c r="U830" s="553">
        <v>0</v>
      </c>
    </row>
    <row r="831" spans="1:21" s="153" customFormat="1" outlineLevel="1">
      <c r="A831" s="146" t="s">
        <v>397</v>
      </c>
      <c r="B831" s="146"/>
      <c r="C831" s="147" t="s">
        <v>330</v>
      </c>
      <c r="D831" s="122">
        <v>1</v>
      </c>
      <c r="E831" s="122">
        <v>1</v>
      </c>
      <c r="F831" s="148" t="s">
        <v>10</v>
      </c>
      <c r="G831" s="77"/>
      <c r="H831" s="77"/>
      <c r="I831" s="77"/>
      <c r="J831" s="77">
        <f>SUBTOTAL(9,J832:J854)</f>
        <v>220631937.32208219</v>
      </c>
      <c r="K831" s="77">
        <f>SUBTOTAL(9,K832:K854)</f>
        <v>25881817.25690911</v>
      </c>
      <c r="L831" s="254">
        <f>SUBTOTAL(9,L832:L854)</f>
        <v>246513754.57899135</v>
      </c>
      <c r="M831" s="556"/>
      <c r="N831" s="556"/>
      <c r="O831" s="556" t="e">
        <f>#REF!+M831+N831</f>
        <v>#REF!</v>
      </c>
      <c r="P831" s="556"/>
      <c r="Q831" s="556"/>
      <c r="R831" s="556">
        <f t="shared" si="381"/>
        <v>0</v>
      </c>
      <c r="S831" s="556"/>
      <c r="T831" s="556"/>
      <c r="U831" s="556">
        <v>0</v>
      </c>
    </row>
    <row r="832" spans="1:21" outlineLevel="2">
      <c r="A832" s="137"/>
      <c r="B832" s="137"/>
      <c r="C832" s="147" t="s">
        <v>815</v>
      </c>
      <c r="D832" s="94"/>
      <c r="E832" s="94"/>
      <c r="F832" s="139"/>
      <c r="G832" s="71"/>
      <c r="H832" s="71"/>
      <c r="I832" s="71"/>
      <c r="J832" s="82">
        <f t="shared" ref="J832:K832" si="383">SUBTOTAL(9,J833:J839)</f>
        <v>27779110.239999998</v>
      </c>
      <c r="K832" s="82">
        <f t="shared" si="383"/>
        <v>5475504.2719999999</v>
      </c>
      <c r="L832" s="266">
        <f>SUBTOTAL(9,L833:L839)</f>
        <v>33254614.512000002</v>
      </c>
      <c r="M832" s="553"/>
      <c r="N832" s="553"/>
      <c r="O832" s="553" t="e">
        <f>#REF!+M832+N832</f>
        <v>#REF!</v>
      </c>
      <c r="P832" s="553"/>
      <c r="Q832" s="553"/>
      <c r="R832" s="553">
        <f t="shared" si="381"/>
        <v>0</v>
      </c>
      <c r="S832" s="553"/>
      <c r="T832" s="553"/>
      <c r="U832" s="553">
        <v>0</v>
      </c>
    </row>
    <row r="833" spans="1:21" s="11" customFormat="1" outlineLevel="2">
      <c r="A833" s="192"/>
      <c r="B833" s="192"/>
      <c r="C833" s="193" t="s">
        <v>696</v>
      </c>
      <c r="D833" s="194">
        <v>5</v>
      </c>
      <c r="E833" s="97">
        <v>5</v>
      </c>
      <c r="F833" s="195" t="s">
        <v>660</v>
      </c>
      <c r="G833" s="199">
        <v>46800</v>
      </c>
      <c r="H833" s="199">
        <v>54500.000000000007</v>
      </c>
      <c r="I833" s="199">
        <f t="shared" ref="I833:I834" si="384">SUM(G833:H833)</f>
        <v>101300</v>
      </c>
      <c r="J833" s="199">
        <f t="shared" ref="J833:J838" si="385">G833*E833</f>
        <v>234000</v>
      </c>
      <c r="K833" s="199">
        <f t="shared" ref="K833:K838" si="386">H833*E833</f>
        <v>272500.00000000006</v>
      </c>
      <c r="L833" s="265">
        <f t="shared" ref="L833:L838" si="387">I833*E833</f>
        <v>506500</v>
      </c>
      <c r="M833" s="554"/>
      <c r="N833" s="554"/>
      <c r="O833" s="554" t="e">
        <f>#REF!+M833+N833</f>
        <v>#REF!</v>
      </c>
      <c r="P833" s="554"/>
      <c r="Q833" s="554"/>
      <c r="R833" s="554">
        <f t="shared" si="381"/>
        <v>0</v>
      </c>
      <c r="S833" s="554"/>
      <c r="T833" s="554"/>
      <c r="U833" s="554">
        <v>0</v>
      </c>
    </row>
    <row r="834" spans="1:21" s="11" customFormat="1" ht="21" customHeight="1" outlineLevel="2">
      <c r="A834" s="192"/>
      <c r="B834" s="192"/>
      <c r="C834" s="193" t="s">
        <v>700</v>
      </c>
      <c r="D834" s="194">
        <v>24</v>
      </c>
      <c r="E834" s="97">
        <v>24</v>
      </c>
      <c r="F834" s="195" t="s">
        <v>660</v>
      </c>
      <c r="G834" s="199">
        <v>124560</v>
      </c>
      <c r="H834" s="199">
        <v>54500.000000000007</v>
      </c>
      <c r="I834" s="199">
        <f t="shared" si="384"/>
        <v>179060</v>
      </c>
      <c r="J834" s="199">
        <f t="shared" si="385"/>
        <v>2989440</v>
      </c>
      <c r="K834" s="199">
        <f t="shared" si="386"/>
        <v>1308000.0000000002</v>
      </c>
      <c r="L834" s="265">
        <f t="shared" si="387"/>
        <v>4297440</v>
      </c>
      <c r="M834" s="554"/>
      <c r="N834" s="554"/>
      <c r="O834" s="554" t="e">
        <f>#REF!+M834+N834</f>
        <v>#REF!</v>
      </c>
      <c r="P834" s="554"/>
      <c r="Q834" s="554"/>
      <c r="R834" s="554">
        <f t="shared" si="381"/>
        <v>0</v>
      </c>
      <c r="S834" s="554"/>
      <c r="T834" s="554"/>
      <c r="U834" s="554">
        <v>0</v>
      </c>
    </row>
    <row r="835" spans="1:21" s="11" customFormat="1" outlineLevel="2">
      <c r="A835" s="192"/>
      <c r="B835" s="192"/>
      <c r="C835" s="193" t="s">
        <v>884</v>
      </c>
      <c r="D835" s="194">
        <v>4</v>
      </c>
      <c r="E835" s="97">
        <v>4</v>
      </c>
      <c r="F835" s="195" t="s">
        <v>660</v>
      </c>
      <c r="G835" s="199">
        <v>381600</v>
      </c>
      <c r="H835" s="199">
        <v>54500.000000000007</v>
      </c>
      <c r="I835" s="199">
        <f t="shared" ref="I835:I838" si="388">SUM(G835:H835)</f>
        <v>436100</v>
      </c>
      <c r="J835" s="199">
        <f t="shared" si="385"/>
        <v>1526400</v>
      </c>
      <c r="K835" s="199">
        <f t="shared" si="386"/>
        <v>218000.00000000003</v>
      </c>
      <c r="L835" s="265">
        <f t="shared" si="387"/>
        <v>1744400</v>
      </c>
      <c r="M835" s="554"/>
      <c r="N835" s="554"/>
      <c r="O835" s="554" t="e">
        <f>#REF!+M835+N835</f>
        <v>#REF!</v>
      </c>
      <c r="P835" s="554"/>
      <c r="Q835" s="554"/>
      <c r="R835" s="554">
        <f t="shared" si="381"/>
        <v>0</v>
      </c>
      <c r="S835" s="554"/>
      <c r="T835" s="554"/>
      <c r="U835" s="554">
        <v>0</v>
      </c>
    </row>
    <row r="836" spans="1:21" s="11" customFormat="1" outlineLevel="2">
      <c r="A836" s="192"/>
      <c r="B836" s="192"/>
      <c r="C836" s="193" t="s">
        <v>704</v>
      </c>
      <c r="D836" s="194">
        <v>6</v>
      </c>
      <c r="E836" s="97">
        <v>6</v>
      </c>
      <c r="F836" s="195" t="s">
        <v>660</v>
      </c>
      <c r="G836" s="199">
        <v>0</v>
      </c>
      <c r="H836" s="199">
        <v>381500</v>
      </c>
      <c r="I836" s="199">
        <f t="shared" si="388"/>
        <v>381500</v>
      </c>
      <c r="J836" s="199">
        <f t="shared" si="385"/>
        <v>0</v>
      </c>
      <c r="K836" s="199">
        <f t="shared" si="386"/>
        <v>2289000</v>
      </c>
      <c r="L836" s="265">
        <f t="shared" si="387"/>
        <v>2289000</v>
      </c>
      <c r="M836" s="554"/>
      <c r="N836" s="554"/>
      <c r="O836" s="554" t="e">
        <f>#REF!+M836+N836</f>
        <v>#REF!</v>
      </c>
      <c r="P836" s="554"/>
      <c r="Q836" s="554"/>
      <c r="R836" s="554">
        <f t="shared" si="381"/>
        <v>0</v>
      </c>
      <c r="S836" s="554"/>
      <c r="T836" s="554"/>
      <c r="U836" s="554">
        <v>0</v>
      </c>
    </row>
    <row r="837" spans="1:21" s="11" customFormat="1" outlineLevel="2">
      <c r="A837" s="192"/>
      <c r="B837" s="192"/>
      <c r="C837" s="193" t="s">
        <v>835</v>
      </c>
      <c r="D837" s="194">
        <v>19</v>
      </c>
      <c r="E837" s="97">
        <v>19</v>
      </c>
      <c r="F837" s="195" t="s">
        <v>660</v>
      </c>
      <c r="G837" s="199">
        <v>1150224</v>
      </c>
      <c r="H837" s="199">
        <v>54500.000000000007</v>
      </c>
      <c r="I837" s="199">
        <f t="shared" si="388"/>
        <v>1204724</v>
      </c>
      <c r="J837" s="199">
        <f t="shared" si="385"/>
        <v>21854256</v>
      </c>
      <c r="K837" s="199">
        <f t="shared" si="386"/>
        <v>1035500.0000000001</v>
      </c>
      <c r="L837" s="265">
        <f t="shared" si="387"/>
        <v>22889756</v>
      </c>
      <c r="M837" s="554"/>
      <c r="N837" s="554"/>
      <c r="O837" s="554" t="e">
        <f>#REF!+M837+N837</f>
        <v>#REF!</v>
      </c>
      <c r="P837" s="554"/>
      <c r="Q837" s="554"/>
      <c r="R837" s="554">
        <f t="shared" si="381"/>
        <v>0</v>
      </c>
      <c r="S837" s="554"/>
      <c r="T837" s="554"/>
      <c r="U837" s="554">
        <v>0</v>
      </c>
    </row>
    <row r="838" spans="1:21" s="11" customFormat="1" outlineLevel="2">
      <c r="A838" s="192"/>
      <c r="B838" s="192"/>
      <c r="C838" s="193" t="s">
        <v>657</v>
      </c>
      <c r="D838" s="194">
        <v>1</v>
      </c>
      <c r="E838" s="97">
        <v>1</v>
      </c>
      <c r="F838" s="195" t="s">
        <v>619</v>
      </c>
      <c r="G838" s="199">
        <v>1175014.24</v>
      </c>
      <c r="H838" s="199">
        <v>352504.272</v>
      </c>
      <c r="I838" s="199">
        <f t="shared" si="388"/>
        <v>1527518.5120000001</v>
      </c>
      <c r="J838" s="199">
        <f t="shared" si="385"/>
        <v>1175014.24</v>
      </c>
      <c r="K838" s="199">
        <f t="shared" si="386"/>
        <v>352504.272</v>
      </c>
      <c r="L838" s="265">
        <f t="shared" si="387"/>
        <v>1527518.5120000001</v>
      </c>
      <c r="M838" s="554"/>
      <c r="N838" s="554"/>
      <c r="O838" s="554" t="e">
        <f>#REF!+M838+N838</f>
        <v>#REF!</v>
      </c>
      <c r="P838" s="554"/>
      <c r="Q838" s="554"/>
      <c r="R838" s="554">
        <f t="shared" si="381"/>
        <v>0</v>
      </c>
      <c r="S838" s="554"/>
      <c r="T838" s="554"/>
      <c r="U838" s="554">
        <v>0</v>
      </c>
    </row>
    <row r="839" spans="1:21" s="11" customFormat="1" outlineLevel="2">
      <c r="A839" s="192"/>
      <c r="B839" s="192"/>
      <c r="C839" s="193"/>
      <c r="D839" s="194"/>
      <c r="E839" s="194"/>
      <c r="F839" s="195"/>
      <c r="G839" s="199"/>
      <c r="H839" s="199"/>
      <c r="I839" s="199"/>
      <c r="J839" s="199"/>
      <c r="K839" s="199"/>
      <c r="L839" s="265"/>
      <c r="M839" s="554"/>
      <c r="N839" s="554"/>
      <c r="O839" s="554" t="e">
        <f>#REF!+M839+N839</f>
        <v>#REF!</v>
      </c>
      <c r="P839" s="554"/>
      <c r="Q839" s="554"/>
      <c r="R839" s="554">
        <f t="shared" si="381"/>
        <v>0</v>
      </c>
      <c r="S839" s="554"/>
      <c r="T839" s="554"/>
      <c r="U839" s="554">
        <v>0</v>
      </c>
    </row>
    <row r="840" spans="1:21" s="11" customFormat="1" outlineLevel="2">
      <c r="A840" s="192"/>
      <c r="B840" s="192"/>
      <c r="C840" s="189" t="s">
        <v>706</v>
      </c>
      <c r="D840" s="194"/>
      <c r="E840" s="194"/>
      <c r="F840" s="195"/>
      <c r="G840" s="199"/>
      <c r="H840" s="199"/>
      <c r="I840" s="199"/>
      <c r="J840" s="174">
        <f>SUBTOTAL(9,J841:J846)</f>
        <v>141953700</v>
      </c>
      <c r="K840" s="174">
        <f>SUBTOTAL(9,K841:K846)</f>
        <v>6649872.0000000009</v>
      </c>
      <c r="L840" s="843">
        <f>SUBTOTAL(9,L841:L846)</f>
        <v>148603572</v>
      </c>
      <c r="M840" s="558"/>
      <c r="N840" s="558"/>
      <c r="O840" s="558" t="e">
        <f>#REF!+M840+N840</f>
        <v>#REF!</v>
      </c>
      <c r="P840" s="558"/>
      <c r="Q840" s="558"/>
      <c r="R840" s="558">
        <f t="shared" si="381"/>
        <v>0</v>
      </c>
      <c r="S840" s="558"/>
      <c r="T840" s="558"/>
      <c r="U840" s="558">
        <v>0</v>
      </c>
    </row>
    <row r="841" spans="1:21" s="11" customFormat="1" outlineLevel="2">
      <c r="A841" s="192"/>
      <c r="B841" s="192"/>
      <c r="C841" s="193" t="s">
        <v>709</v>
      </c>
      <c r="D841" s="194">
        <v>5</v>
      </c>
      <c r="E841" s="97">
        <v>5</v>
      </c>
      <c r="F841" s="195" t="s">
        <v>660</v>
      </c>
      <c r="G841" s="62">
        <v>1607100.0000000002</v>
      </c>
      <c r="H841" s="62">
        <v>63504.000000000007</v>
      </c>
      <c r="I841" s="62">
        <f t="shared" ref="I841:I845" si="389">SUM(G841:H841)</f>
        <v>1670604.0000000002</v>
      </c>
      <c r="J841" s="199">
        <f>G841*E841</f>
        <v>8035500.0000000009</v>
      </c>
      <c r="K841" s="199">
        <f>H841*E841</f>
        <v>317520.00000000006</v>
      </c>
      <c r="L841" s="265">
        <f>I841*E841</f>
        <v>8353020.0000000009</v>
      </c>
      <c r="M841" s="554"/>
      <c r="N841" s="554"/>
      <c r="O841" s="554" t="e">
        <f>#REF!+M841+N841</f>
        <v>#REF!</v>
      </c>
      <c r="P841" s="554"/>
      <c r="Q841" s="554"/>
      <c r="R841" s="554">
        <f t="shared" si="381"/>
        <v>0</v>
      </c>
      <c r="S841" s="554"/>
      <c r="T841" s="554"/>
      <c r="U841" s="554">
        <v>0</v>
      </c>
    </row>
    <row r="842" spans="1:21" outlineLevel="2">
      <c r="A842" s="137"/>
      <c r="B842" s="137"/>
      <c r="C842" s="138" t="s">
        <v>908</v>
      </c>
      <c r="D842" s="97">
        <v>70</v>
      </c>
      <c r="E842" s="97">
        <v>70</v>
      </c>
      <c r="F842" s="139" t="s">
        <v>660</v>
      </c>
      <c r="G842" s="62">
        <v>1607100.0000000002</v>
      </c>
      <c r="H842" s="62">
        <v>63504.000000000007</v>
      </c>
      <c r="I842" s="62">
        <f t="shared" si="389"/>
        <v>1670604.0000000002</v>
      </c>
      <c r="J842" s="71">
        <f>G842*E842</f>
        <v>112497000.00000001</v>
      </c>
      <c r="K842" s="71">
        <f>H842*E842</f>
        <v>4445280.0000000009</v>
      </c>
      <c r="L842" s="257">
        <f>I842*E842</f>
        <v>116942280.00000001</v>
      </c>
      <c r="M842" s="552"/>
      <c r="N842" s="552"/>
      <c r="O842" s="552" t="e">
        <f>#REF!+M842+N842</f>
        <v>#REF!</v>
      </c>
      <c r="P842" s="552"/>
      <c r="Q842" s="552"/>
      <c r="R842" s="552">
        <f t="shared" si="381"/>
        <v>0</v>
      </c>
      <c r="S842" s="552"/>
      <c r="T842" s="552"/>
      <c r="U842" s="552">
        <v>0</v>
      </c>
    </row>
    <row r="843" spans="1:21" outlineLevel="2">
      <c r="A843" s="137"/>
      <c r="B843" s="137"/>
      <c r="C843" s="138" t="s">
        <v>711</v>
      </c>
      <c r="D843" s="97">
        <v>6</v>
      </c>
      <c r="E843" s="97">
        <v>6</v>
      </c>
      <c r="F843" s="139" t="s">
        <v>660</v>
      </c>
      <c r="G843" s="62">
        <v>585200</v>
      </c>
      <c r="H843" s="62">
        <v>63504.000000000007</v>
      </c>
      <c r="I843" s="62">
        <f t="shared" si="389"/>
        <v>648704</v>
      </c>
      <c r="J843" s="71">
        <f>G843*E843</f>
        <v>3511200</v>
      </c>
      <c r="K843" s="71">
        <f>H843*E843</f>
        <v>381024.00000000006</v>
      </c>
      <c r="L843" s="257">
        <f>I843*E843</f>
        <v>3892224</v>
      </c>
      <c r="M843" s="552"/>
      <c r="N843" s="552"/>
      <c r="O843" s="552" t="e">
        <f>#REF!+M843+N843</f>
        <v>#REF!</v>
      </c>
      <c r="P843" s="552"/>
      <c r="Q843" s="552"/>
      <c r="R843" s="552">
        <f t="shared" si="381"/>
        <v>0</v>
      </c>
      <c r="S843" s="552"/>
      <c r="T843" s="552"/>
      <c r="U843" s="552">
        <v>0</v>
      </c>
    </row>
    <row r="844" spans="1:21" outlineLevel="2">
      <c r="A844" s="137"/>
      <c r="B844" s="137"/>
      <c r="C844" s="138" t="s">
        <v>851</v>
      </c>
      <c r="D844" s="97">
        <v>12</v>
      </c>
      <c r="E844" s="97">
        <v>12</v>
      </c>
      <c r="F844" s="139" t="s">
        <v>660</v>
      </c>
      <c r="G844" s="62">
        <v>1182500</v>
      </c>
      <c r="H844" s="62">
        <v>63504.000000000007</v>
      </c>
      <c r="I844" s="62">
        <f t="shared" si="389"/>
        <v>1246004</v>
      </c>
      <c r="J844" s="71">
        <f>G844*E844</f>
        <v>14190000</v>
      </c>
      <c r="K844" s="71">
        <f>H844*E844</f>
        <v>762048.00000000012</v>
      </c>
      <c r="L844" s="257">
        <f>I844*E844</f>
        <v>14952048</v>
      </c>
      <c r="M844" s="552"/>
      <c r="N844" s="552"/>
      <c r="O844" s="552" t="e">
        <f>#REF!+M844+N844</f>
        <v>#REF!</v>
      </c>
      <c r="P844" s="552"/>
      <c r="Q844" s="552"/>
      <c r="R844" s="552">
        <f t="shared" si="381"/>
        <v>0</v>
      </c>
      <c r="S844" s="552"/>
      <c r="T844" s="552"/>
      <c r="U844" s="552">
        <v>0</v>
      </c>
    </row>
    <row r="845" spans="1:21" outlineLevel="2">
      <c r="A845" s="137"/>
      <c r="B845" s="137"/>
      <c r="C845" s="138" t="s">
        <v>657</v>
      </c>
      <c r="D845" s="97">
        <v>1</v>
      </c>
      <c r="E845" s="97">
        <v>1</v>
      </c>
      <c r="F845" s="139" t="s">
        <v>619</v>
      </c>
      <c r="G845" s="62">
        <v>3720000</v>
      </c>
      <c r="H845" s="62">
        <v>744000</v>
      </c>
      <c r="I845" s="62">
        <f t="shared" si="389"/>
        <v>4464000</v>
      </c>
      <c r="J845" s="71">
        <f>G845*E845</f>
        <v>3720000</v>
      </c>
      <c r="K845" s="71">
        <f>H845*E845</f>
        <v>744000</v>
      </c>
      <c r="L845" s="257">
        <f>I845*E845</f>
        <v>4464000</v>
      </c>
      <c r="M845" s="552"/>
      <c r="N845" s="552"/>
      <c r="O845" s="552" t="e">
        <f>#REF!+M845+N845</f>
        <v>#REF!</v>
      </c>
      <c r="P845" s="552"/>
      <c r="Q845" s="552"/>
      <c r="R845" s="552">
        <f t="shared" si="381"/>
        <v>0</v>
      </c>
      <c r="S845" s="552"/>
      <c r="T845" s="552"/>
      <c r="U845" s="552">
        <v>0</v>
      </c>
    </row>
    <row r="846" spans="1:21" outlineLevel="2">
      <c r="A846" s="137"/>
      <c r="B846" s="137"/>
      <c r="C846" s="138"/>
      <c r="D846" s="97"/>
      <c r="E846" s="97"/>
      <c r="F846" s="139"/>
      <c r="G846" s="62"/>
      <c r="H846" s="62"/>
      <c r="I846" s="62"/>
      <c r="J846" s="71"/>
      <c r="K846" s="71"/>
      <c r="L846" s="257"/>
      <c r="M846" s="552"/>
      <c r="N846" s="552"/>
      <c r="O846" s="552" t="e">
        <f>#REF!+M846+N846</f>
        <v>#REF!</v>
      </c>
      <c r="P846" s="552"/>
      <c r="Q846" s="552"/>
      <c r="R846" s="552">
        <f t="shared" si="381"/>
        <v>0</v>
      </c>
      <c r="S846" s="552"/>
      <c r="T846" s="552"/>
      <c r="U846" s="552">
        <v>0</v>
      </c>
    </row>
    <row r="847" spans="1:21" s="153" customFormat="1" outlineLevel="2">
      <c r="A847" s="146"/>
      <c r="B847" s="146"/>
      <c r="C847" s="147" t="s">
        <v>841</v>
      </c>
      <c r="D847" s="99"/>
      <c r="E847" s="99"/>
      <c r="F847" s="148"/>
      <c r="G847" s="82"/>
      <c r="H847" s="82"/>
      <c r="I847" s="82"/>
      <c r="J847" s="82">
        <f t="shared" ref="J847:K847" si="390">SUBTOTAL(9,J848:J854)</f>
        <v>50899127.082082182</v>
      </c>
      <c r="K847" s="82">
        <f t="shared" si="390"/>
        <v>13756440.984909108</v>
      </c>
      <c r="L847" s="266">
        <f>SUBTOTAL(9,L848:L854)</f>
        <v>64655568.066991299</v>
      </c>
      <c r="M847" s="553"/>
      <c r="N847" s="553"/>
      <c r="O847" s="553" t="e">
        <f>#REF!+M847+N847</f>
        <v>#REF!</v>
      </c>
      <c r="P847" s="553"/>
      <c r="Q847" s="553"/>
      <c r="R847" s="553">
        <f t="shared" si="381"/>
        <v>0</v>
      </c>
      <c r="S847" s="553"/>
      <c r="T847" s="553"/>
      <c r="U847" s="553">
        <v>0</v>
      </c>
    </row>
    <row r="848" spans="1:21" outlineLevel="2">
      <c r="A848" s="137"/>
      <c r="B848" s="137"/>
      <c r="C848" s="138" t="s">
        <v>812</v>
      </c>
      <c r="D848" s="97">
        <v>697</v>
      </c>
      <c r="E848" s="97">
        <v>572</v>
      </c>
      <c r="F848" s="139" t="s">
        <v>624</v>
      </c>
      <c r="G848" s="62">
        <v>22980.09</v>
      </c>
      <c r="H848" s="62">
        <v>5743.9305000000022</v>
      </c>
      <c r="I848" s="62">
        <f t="shared" ref="I848" si="391">SUM(G848:H848)</f>
        <v>28724.020500000002</v>
      </c>
      <c r="J848" s="71">
        <f t="shared" ref="J848:J853" si="392">G848*E848</f>
        <v>13144611.48</v>
      </c>
      <c r="K848" s="71">
        <f t="shared" ref="K848:K853" si="393">H848*E848</f>
        <v>3285528.2460000012</v>
      </c>
      <c r="L848" s="257">
        <f t="shared" ref="L848:L853" si="394">I848*E848</f>
        <v>16430139.726000002</v>
      </c>
      <c r="M848" s="552"/>
      <c r="N848" s="552"/>
      <c r="O848" s="552" t="e">
        <f>#REF!+M848+N848</f>
        <v>#REF!</v>
      </c>
      <c r="P848" s="552">
        <v>0.36</v>
      </c>
      <c r="Q848" s="554"/>
      <c r="R848" s="554">
        <f t="shared" si="381"/>
        <v>0.36</v>
      </c>
      <c r="S848" s="552"/>
      <c r="T848" s="552"/>
      <c r="U848" s="552">
        <v>0</v>
      </c>
    </row>
    <row r="849" spans="1:21" outlineLevel="2">
      <c r="A849" s="137"/>
      <c r="B849" s="137"/>
      <c r="C849" s="138" t="s">
        <v>842</v>
      </c>
      <c r="D849" s="97">
        <v>496</v>
      </c>
      <c r="E849" s="97">
        <v>464</v>
      </c>
      <c r="F849" s="139" t="s">
        <v>624</v>
      </c>
      <c r="G849" s="62">
        <v>32518.739999999998</v>
      </c>
      <c r="H849" s="62">
        <v>7485.6650000000009</v>
      </c>
      <c r="I849" s="62">
        <f t="shared" ref="I849:I852" si="395">SUM(G849:H849)</f>
        <v>40004.404999999999</v>
      </c>
      <c r="J849" s="71">
        <f t="shared" si="392"/>
        <v>15088695.359999999</v>
      </c>
      <c r="K849" s="71">
        <f t="shared" si="393"/>
        <v>3473348.5600000005</v>
      </c>
      <c r="L849" s="257">
        <f t="shared" si="394"/>
        <v>18562043.919999998</v>
      </c>
      <c r="M849" s="552"/>
      <c r="N849" s="552"/>
      <c r="O849" s="552" t="e">
        <f>#REF!+M849+N849</f>
        <v>#REF!</v>
      </c>
      <c r="P849" s="552">
        <v>0.36</v>
      </c>
      <c r="Q849" s="554"/>
      <c r="R849" s="554">
        <f t="shared" si="381"/>
        <v>0.36</v>
      </c>
      <c r="S849" s="552"/>
      <c r="T849" s="552"/>
      <c r="U849" s="552">
        <v>0</v>
      </c>
    </row>
    <row r="850" spans="1:21" outlineLevel="2">
      <c r="A850" s="137"/>
      <c r="B850" s="137"/>
      <c r="C850" s="138" t="s">
        <v>844</v>
      </c>
      <c r="D850" s="97">
        <v>242</v>
      </c>
      <c r="E850" s="97">
        <v>226</v>
      </c>
      <c r="F850" s="139" t="s">
        <v>624</v>
      </c>
      <c r="G850" s="62">
        <v>72299.399999999994</v>
      </c>
      <c r="H850" s="62">
        <v>17189.865000000002</v>
      </c>
      <c r="I850" s="62">
        <f t="shared" si="395"/>
        <v>89489.264999999999</v>
      </c>
      <c r="J850" s="71">
        <f t="shared" si="392"/>
        <v>16339664.399999999</v>
      </c>
      <c r="K850" s="71">
        <f t="shared" si="393"/>
        <v>3884909.49</v>
      </c>
      <c r="L850" s="257">
        <f t="shared" si="394"/>
        <v>20224573.890000001</v>
      </c>
      <c r="M850" s="552"/>
      <c r="N850" s="552"/>
      <c r="O850" s="552" t="e">
        <f>#REF!+M850+N850</f>
        <v>#REF!</v>
      </c>
      <c r="P850" s="552">
        <v>0.36</v>
      </c>
      <c r="Q850" s="554"/>
      <c r="R850" s="554">
        <f t="shared" si="381"/>
        <v>0.36</v>
      </c>
      <c r="S850" s="552"/>
      <c r="T850" s="552"/>
      <c r="U850" s="552">
        <v>0</v>
      </c>
    </row>
    <row r="851" spans="1:21" outlineLevel="2">
      <c r="A851" s="137"/>
      <c r="B851" s="137"/>
      <c r="C851" s="138" t="s">
        <v>845</v>
      </c>
      <c r="D851" s="97">
        <v>30</v>
      </c>
      <c r="E851" s="97">
        <v>30</v>
      </c>
      <c r="F851" s="139" t="s">
        <v>624</v>
      </c>
      <c r="G851" s="62">
        <v>102372.9</v>
      </c>
      <c r="H851" s="62">
        <v>18573.439500000004</v>
      </c>
      <c r="I851" s="62">
        <f t="shared" si="395"/>
        <v>120946.3395</v>
      </c>
      <c r="J851" s="71">
        <f t="shared" si="392"/>
        <v>3071187</v>
      </c>
      <c r="K851" s="71">
        <f t="shared" si="393"/>
        <v>557203.18500000017</v>
      </c>
      <c r="L851" s="257">
        <f t="shared" si="394"/>
        <v>3628390.1850000001</v>
      </c>
      <c r="M851" s="552"/>
      <c r="N851" s="552"/>
      <c r="O851" s="552" t="e">
        <f>#REF!+M851+N851</f>
        <v>#REF!</v>
      </c>
      <c r="P851" s="552">
        <v>0.36</v>
      </c>
      <c r="Q851" s="554"/>
      <c r="R851" s="554">
        <f t="shared" si="381"/>
        <v>0.36</v>
      </c>
      <c r="S851" s="552"/>
      <c r="T851" s="552"/>
      <c r="U851" s="552">
        <v>0</v>
      </c>
    </row>
    <row r="852" spans="1:21" s="11" customFormat="1" ht="21" customHeight="1" outlineLevel="2">
      <c r="A852" s="192"/>
      <c r="B852" s="192"/>
      <c r="C852" s="386" t="s">
        <v>928</v>
      </c>
      <c r="D852" s="194">
        <v>117</v>
      </c>
      <c r="E852" s="97">
        <v>132</v>
      </c>
      <c r="F852" s="195" t="s">
        <v>624</v>
      </c>
      <c r="G852" s="62">
        <v>8773.9726027397246</v>
      </c>
      <c r="H852" s="62">
        <v>14594.016411764707</v>
      </c>
      <c r="I852" s="62">
        <f t="shared" si="395"/>
        <v>23367.989014504434</v>
      </c>
      <c r="J852" s="199">
        <f t="shared" si="392"/>
        <v>1158164.3835616435</v>
      </c>
      <c r="K852" s="199">
        <f t="shared" si="393"/>
        <v>1926410.1663529414</v>
      </c>
      <c r="L852" s="265">
        <f t="shared" si="394"/>
        <v>3084574.5499145854</v>
      </c>
      <c r="M852" s="554"/>
      <c r="N852" s="554"/>
      <c r="O852" s="554" t="e">
        <f>#REF!+M852+N852</f>
        <v>#REF!</v>
      </c>
      <c r="P852" s="554"/>
      <c r="Q852" s="554"/>
      <c r="R852" s="554">
        <f t="shared" si="381"/>
        <v>0</v>
      </c>
      <c r="S852" s="554"/>
      <c r="T852" s="554"/>
      <c r="U852" s="554">
        <v>0</v>
      </c>
    </row>
    <row r="853" spans="1:21" s="11" customFormat="1" ht="20.25" customHeight="1" outlineLevel="2">
      <c r="A853" s="192"/>
      <c r="B853" s="192"/>
      <c r="C853" s="193" t="s">
        <v>657</v>
      </c>
      <c r="D853" s="194">
        <v>1</v>
      </c>
      <c r="E853" s="194">
        <v>1</v>
      </c>
      <c r="F853" s="195" t="s">
        <v>619</v>
      </c>
      <c r="G853" s="62">
        <v>2096804.4585205477</v>
      </c>
      <c r="H853" s="62">
        <v>629041.33755616425</v>
      </c>
      <c r="I853" s="62">
        <f t="shared" ref="I853" si="396">SUM(G853:H853)</f>
        <v>2725845.7960767122</v>
      </c>
      <c r="J853" s="199">
        <f t="shared" si="392"/>
        <v>2096804.4585205477</v>
      </c>
      <c r="K853" s="199">
        <f t="shared" si="393"/>
        <v>629041.33755616425</v>
      </c>
      <c r="L853" s="265">
        <f t="shared" si="394"/>
        <v>2725845.7960767122</v>
      </c>
      <c r="M853" s="554"/>
      <c r="N853" s="554"/>
      <c r="O853" s="554" t="e">
        <f>#REF!+M853+N853</f>
        <v>#REF!</v>
      </c>
      <c r="P853" s="554"/>
      <c r="Q853" s="554"/>
      <c r="R853" s="554">
        <f t="shared" si="381"/>
        <v>0</v>
      </c>
      <c r="S853" s="554"/>
      <c r="T853" s="554"/>
      <c r="U853" s="554">
        <v>0</v>
      </c>
    </row>
    <row r="854" spans="1:21" s="11" customFormat="1" outlineLevel="1">
      <c r="A854" s="192"/>
      <c r="B854" s="192"/>
      <c r="C854" s="193"/>
      <c r="D854" s="194"/>
      <c r="E854" s="194"/>
      <c r="F854" s="195"/>
      <c r="G854" s="62"/>
      <c r="H854" s="62"/>
      <c r="I854" s="62"/>
      <c r="J854" s="199"/>
      <c r="K854" s="199"/>
      <c r="L854" s="265"/>
      <c r="M854" s="554"/>
      <c r="N854" s="554"/>
      <c r="O854" s="554" t="e">
        <f>#REF!+M854+N854</f>
        <v>#REF!</v>
      </c>
      <c r="P854" s="554"/>
      <c r="Q854" s="554"/>
      <c r="R854" s="554">
        <f t="shared" si="381"/>
        <v>0</v>
      </c>
      <c r="S854" s="554"/>
      <c r="T854" s="554"/>
      <c r="U854" s="554">
        <v>0</v>
      </c>
    </row>
    <row r="855" spans="1:21" s="363" customFormat="1" outlineLevel="1">
      <c r="A855" s="172" t="s">
        <v>398</v>
      </c>
      <c r="B855" s="172"/>
      <c r="C855" s="189" t="s">
        <v>165</v>
      </c>
      <c r="D855" s="190">
        <v>1</v>
      </c>
      <c r="E855" s="190">
        <v>1</v>
      </c>
      <c r="F855" s="191" t="s">
        <v>10</v>
      </c>
      <c r="G855" s="82"/>
      <c r="H855" s="82"/>
      <c r="I855" s="82"/>
      <c r="J855" s="174">
        <f>SUBTOTAL(9,J856:J866)</f>
        <v>23443545.7615644</v>
      </c>
      <c r="K855" s="174">
        <f t="shared" ref="K855:L855" si="397">SUBTOTAL(9,K856:K866)</f>
        <v>7134770.8066978622</v>
      </c>
      <c r="L855" s="843">
        <f t="shared" si="397"/>
        <v>30578316.56826226</v>
      </c>
      <c r="M855" s="558"/>
      <c r="N855" s="558"/>
      <c r="O855" s="558" t="e">
        <f>#REF!+M855+N855</f>
        <v>#REF!</v>
      </c>
      <c r="P855" s="558"/>
      <c r="Q855" s="558"/>
      <c r="R855" s="558">
        <f t="shared" si="381"/>
        <v>0</v>
      </c>
      <c r="S855" s="558"/>
      <c r="T855" s="558"/>
      <c r="U855" s="558">
        <v>0</v>
      </c>
    </row>
    <row r="856" spans="1:21" s="11" customFormat="1" outlineLevel="2">
      <c r="A856" s="192"/>
      <c r="B856" s="192"/>
      <c r="C856" s="193" t="s">
        <v>731</v>
      </c>
      <c r="D856" s="194">
        <v>14</v>
      </c>
      <c r="E856" s="97">
        <v>15</v>
      </c>
      <c r="F856" s="195" t="s">
        <v>660</v>
      </c>
      <c r="G856" s="62">
        <v>516120.00000000006</v>
      </c>
      <c r="H856" s="62">
        <v>63504.000000000007</v>
      </c>
      <c r="I856" s="62">
        <f>SUM(G856:H856)</f>
        <v>579624.00000000012</v>
      </c>
      <c r="J856" s="199">
        <f>G856*E856</f>
        <v>7741800.0000000009</v>
      </c>
      <c r="K856" s="199">
        <f>H856*E856</f>
        <v>952560.00000000012</v>
      </c>
      <c r="L856" s="265">
        <f>I856*E856</f>
        <v>8694360.0000000019</v>
      </c>
      <c r="M856" s="554"/>
      <c r="N856" s="554"/>
      <c r="O856" s="554" t="e">
        <f>#REF!+M856+N856</f>
        <v>#REF!</v>
      </c>
      <c r="P856" s="554"/>
      <c r="Q856" s="554"/>
      <c r="R856" s="554">
        <f t="shared" si="381"/>
        <v>0</v>
      </c>
      <c r="S856" s="554"/>
      <c r="T856" s="554"/>
      <c r="U856" s="554">
        <v>0</v>
      </c>
    </row>
    <row r="857" spans="1:21" s="11" customFormat="1" outlineLevel="2">
      <c r="A857" s="192"/>
      <c r="B857" s="192"/>
      <c r="C857" s="193" t="s">
        <v>733</v>
      </c>
      <c r="D857" s="194">
        <v>7</v>
      </c>
      <c r="E857" s="97">
        <v>7</v>
      </c>
      <c r="F857" s="195" t="s">
        <v>660</v>
      </c>
      <c r="G857" s="62">
        <v>566280</v>
      </c>
      <c r="H857" s="62">
        <v>63504.000000000007</v>
      </c>
      <c r="I857" s="62">
        <f t="shared" ref="I857:I859" si="398">SUM(G857:H857)</f>
        <v>629784</v>
      </c>
      <c r="J857" s="199">
        <f>G857*E857</f>
        <v>3963960</v>
      </c>
      <c r="K857" s="199">
        <f>H857*E857</f>
        <v>444528.00000000006</v>
      </c>
      <c r="L857" s="265">
        <f>I857*E857</f>
        <v>4408488</v>
      </c>
      <c r="M857" s="554"/>
      <c r="N857" s="554"/>
      <c r="O857" s="554" t="e">
        <f>#REF!+M857+N857</f>
        <v>#REF!</v>
      </c>
      <c r="P857" s="554"/>
      <c r="Q857" s="554"/>
      <c r="R857" s="554">
        <f t="shared" si="381"/>
        <v>0</v>
      </c>
      <c r="S857" s="554"/>
      <c r="T857" s="554"/>
      <c r="U857" s="554">
        <v>0</v>
      </c>
    </row>
    <row r="858" spans="1:21" s="11" customFormat="1" outlineLevel="2">
      <c r="A858" s="192"/>
      <c r="B858" s="192"/>
      <c r="C858" s="193" t="s">
        <v>735</v>
      </c>
      <c r="D858" s="194">
        <v>9</v>
      </c>
      <c r="E858" s="194">
        <v>15</v>
      </c>
      <c r="F858" s="195" t="s">
        <v>660</v>
      </c>
      <c r="G858" s="62">
        <v>124560</v>
      </c>
      <c r="H858" s="62">
        <v>54500.000000000007</v>
      </c>
      <c r="I858" s="62">
        <f t="shared" si="398"/>
        <v>179060</v>
      </c>
      <c r="J858" s="199">
        <f>G858*E858</f>
        <v>1868400</v>
      </c>
      <c r="K858" s="199">
        <f>H858*E858</f>
        <v>817500.00000000012</v>
      </c>
      <c r="L858" s="265">
        <f>I858*E858</f>
        <v>2685900</v>
      </c>
      <c r="M858" s="554"/>
      <c r="N858" s="554"/>
      <c r="O858" s="554" t="e">
        <f>#REF!+M858+N858</f>
        <v>#REF!</v>
      </c>
      <c r="P858" s="554"/>
      <c r="Q858" s="554"/>
      <c r="R858" s="554">
        <f t="shared" si="381"/>
        <v>0</v>
      </c>
      <c r="S858" s="554"/>
      <c r="T858" s="554"/>
      <c r="U858" s="554">
        <v>0</v>
      </c>
    </row>
    <row r="859" spans="1:21" s="11" customFormat="1" outlineLevel="2">
      <c r="A859" s="192"/>
      <c r="B859" s="192"/>
      <c r="C859" s="193" t="s">
        <v>657</v>
      </c>
      <c r="D859" s="194">
        <v>1</v>
      </c>
      <c r="E859" s="194">
        <v>1</v>
      </c>
      <c r="F859" s="195" t="s">
        <v>660</v>
      </c>
      <c r="G859" s="62">
        <v>440000</v>
      </c>
      <c r="H859" s="62">
        <v>88000</v>
      </c>
      <c r="I859" s="62">
        <f t="shared" si="398"/>
        <v>528000</v>
      </c>
      <c r="J859" s="199">
        <f>G859*E859</f>
        <v>440000</v>
      </c>
      <c r="K859" s="199">
        <f>H859*E859</f>
        <v>88000</v>
      </c>
      <c r="L859" s="265">
        <f>I859*E859</f>
        <v>528000</v>
      </c>
      <c r="M859" s="554"/>
      <c r="N859" s="554"/>
      <c r="O859" s="554" t="e">
        <f>#REF!+M859+N859</f>
        <v>#REF!</v>
      </c>
      <c r="P859" s="554"/>
      <c r="Q859" s="554"/>
      <c r="R859" s="554">
        <f t="shared" si="381"/>
        <v>0</v>
      </c>
      <c r="S859" s="554"/>
      <c r="T859" s="554"/>
      <c r="U859" s="554">
        <v>0</v>
      </c>
    </row>
    <row r="860" spans="1:21" s="11" customFormat="1" outlineLevel="2">
      <c r="A860" s="192"/>
      <c r="B860" s="192"/>
      <c r="C860" s="193"/>
      <c r="D860" s="194"/>
      <c r="E860" s="194"/>
      <c r="F860" s="195"/>
      <c r="G860" s="62"/>
      <c r="H860" s="62"/>
      <c r="I860" s="62"/>
      <c r="J860" s="199"/>
      <c r="K860" s="199"/>
      <c r="L860" s="265"/>
      <c r="M860" s="554"/>
      <c r="N860" s="554"/>
      <c r="O860" s="554" t="e">
        <f>#REF!+M860+N860</f>
        <v>#REF!</v>
      </c>
      <c r="P860" s="554"/>
      <c r="Q860" s="554"/>
      <c r="R860" s="554">
        <f t="shared" si="381"/>
        <v>0</v>
      </c>
      <c r="S860" s="554"/>
      <c r="T860" s="554"/>
      <c r="U860" s="554">
        <v>0</v>
      </c>
    </row>
    <row r="861" spans="1:21" s="11" customFormat="1" ht="19.5" customHeight="1" outlineLevel="2">
      <c r="A861" s="192"/>
      <c r="B861" s="192"/>
      <c r="C861" s="379" t="s">
        <v>737</v>
      </c>
      <c r="D861" s="194"/>
      <c r="E861" s="194"/>
      <c r="F861" s="195"/>
      <c r="G861" s="199"/>
      <c r="H861" s="199"/>
      <c r="I861" s="199"/>
      <c r="J861" s="174">
        <f t="shared" ref="J861" si="399">SUBTOTAL(9,J862:J866)</f>
        <v>9429385.7615643963</v>
      </c>
      <c r="K861" s="174">
        <f t="shared" ref="K861" si="400">SUBTOTAL(9,K862:K866)</f>
        <v>4832182.8066978613</v>
      </c>
      <c r="L861" s="843">
        <f>SUBTOTAL(9,L862:L866)</f>
        <v>14261568.568262259</v>
      </c>
      <c r="M861" s="558"/>
      <c r="N861" s="558"/>
      <c r="O861" s="558" t="e">
        <f>#REF!+M861+N861</f>
        <v>#REF!</v>
      </c>
      <c r="P861" s="558"/>
      <c r="Q861" s="558"/>
      <c r="R861" s="558">
        <f t="shared" si="381"/>
        <v>0</v>
      </c>
      <c r="S861" s="558"/>
      <c r="T861" s="558"/>
      <c r="U861" s="558">
        <v>0</v>
      </c>
    </row>
    <row r="862" spans="1:21" s="11" customFormat="1" outlineLevel="2">
      <c r="A862" s="192"/>
      <c r="B862" s="192"/>
      <c r="C862" s="193" t="s">
        <v>646</v>
      </c>
      <c r="D862" s="194">
        <v>315</v>
      </c>
      <c r="E862" s="97">
        <v>221</v>
      </c>
      <c r="F862" s="195" t="s">
        <v>624</v>
      </c>
      <c r="G862" s="199">
        <v>32518.739999999998</v>
      </c>
      <c r="H862" s="199">
        <v>7485.6650000000009</v>
      </c>
      <c r="I862" s="199">
        <f t="shared" ref="I862" si="401">SUM(G862:H862)</f>
        <v>40004.404999999999</v>
      </c>
      <c r="J862" s="199">
        <f>G862*E862</f>
        <v>7186641.5399999991</v>
      </c>
      <c r="K862" s="199">
        <f>H862*E862</f>
        <v>1654331.9650000001</v>
      </c>
      <c r="L862" s="265">
        <f>I862*E862</f>
        <v>8840973.504999999</v>
      </c>
      <c r="M862" s="554"/>
      <c r="N862" s="554"/>
      <c r="O862" s="554" t="e">
        <f>#REF!+M862+N862</f>
        <v>#REF!</v>
      </c>
      <c r="P862" s="554">
        <v>0.36</v>
      </c>
      <c r="Q862" s="554"/>
      <c r="R862" s="554">
        <f t="shared" si="381"/>
        <v>0.36</v>
      </c>
      <c r="S862" s="554"/>
      <c r="T862" s="554"/>
      <c r="U862" s="554">
        <v>0</v>
      </c>
    </row>
    <row r="863" spans="1:21" s="11" customFormat="1" ht="19.5" customHeight="1" outlineLevel="2">
      <c r="A863" s="192"/>
      <c r="B863" s="192"/>
      <c r="C863" s="386" t="s">
        <v>928</v>
      </c>
      <c r="D863" s="194">
        <v>177</v>
      </c>
      <c r="E863" s="97">
        <v>190</v>
      </c>
      <c r="F863" s="195" t="s">
        <v>624</v>
      </c>
      <c r="G863" s="199">
        <v>8773.9726027397246</v>
      </c>
      <c r="H863" s="199">
        <v>14594.016411764707</v>
      </c>
      <c r="I863" s="199">
        <f t="shared" ref="I863:I865" si="402">SUM(G863:H863)</f>
        <v>23367.989014504434</v>
      </c>
      <c r="J863" s="199">
        <f>G863*E863</f>
        <v>1667054.7945205476</v>
      </c>
      <c r="K863" s="199">
        <f>H863*E863</f>
        <v>2772863.1182352942</v>
      </c>
      <c r="L863" s="265">
        <f>I863*E863</f>
        <v>4439917.9127558423</v>
      </c>
      <c r="M863" s="554"/>
      <c r="N863" s="554"/>
      <c r="O863" s="554" t="e">
        <f>#REF!+M863+N863</f>
        <v>#REF!</v>
      </c>
      <c r="P863" s="554"/>
      <c r="Q863" s="554"/>
      <c r="R863" s="554">
        <f t="shared" si="381"/>
        <v>0</v>
      </c>
      <c r="S863" s="554"/>
      <c r="T863" s="554"/>
      <c r="U863" s="554">
        <v>0</v>
      </c>
    </row>
    <row r="864" spans="1:21" s="11" customFormat="1" ht="19.5" customHeight="1" outlineLevel="2">
      <c r="A864" s="192"/>
      <c r="B864" s="192"/>
      <c r="C864" s="386" t="s">
        <v>1183</v>
      </c>
      <c r="D864" s="194">
        <v>63</v>
      </c>
      <c r="E864" s="97">
        <v>55.000000000000007</v>
      </c>
      <c r="F864" s="195" t="s">
        <v>624</v>
      </c>
      <c r="G864" s="199">
        <v>3554.7229199999997</v>
      </c>
      <c r="H864" s="199">
        <v>5289.7058823529414</v>
      </c>
      <c r="I864" s="199">
        <f t="shared" si="402"/>
        <v>8844.4288023529407</v>
      </c>
      <c r="J864" s="199">
        <f>G864*E864</f>
        <v>195509.76060000001</v>
      </c>
      <c r="K864" s="199">
        <f>H864*E864</f>
        <v>290933.82352941181</v>
      </c>
      <c r="L864" s="265">
        <f>I864*E864</f>
        <v>486443.58412941179</v>
      </c>
      <c r="M864" s="554"/>
      <c r="N864" s="554"/>
      <c r="O864" s="554" t="e">
        <f>#REF!+M864+N864</f>
        <v>#REF!</v>
      </c>
      <c r="P864" s="554"/>
      <c r="Q864" s="554"/>
      <c r="R864" s="554">
        <f t="shared" si="381"/>
        <v>0</v>
      </c>
      <c r="S864" s="554"/>
      <c r="T864" s="554"/>
      <c r="U864" s="554">
        <v>0</v>
      </c>
    </row>
    <row r="865" spans="1:21" ht="19.5" customHeight="1" outlineLevel="2">
      <c r="A865" s="137"/>
      <c r="B865" s="137"/>
      <c r="C865" s="138" t="s">
        <v>657</v>
      </c>
      <c r="D865" s="97">
        <v>1</v>
      </c>
      <c r="E865" s="97">
        <v>1</v>
      </c>
      <c r="F865" s="139" t="s">
        <v>619</v>
      </c>
      <c r="G865" s="199">
        <v>380179.66644384933</v>
      </c>
      <c r="H865" s="199">
        <v>114053.8999331548</v>
      </c>
      <c r="I865" s="71">
        <f t="shared" si="402"/>
        <v>494233.56637700414</v>
      </c>
      <c r="J865" s="71">
        <f>G865*E865</f>
        <v>380179.66644384933</v>
      </c>
      <c r="K865" s="71">
        <f>H865*E865</f>
        <v>114053.8999331548</v>
      </c>
      <c r="L865" s="257">
        <f>I865*E865</f>
        <v>494233.56637700414</v>
      </c>
      <c r="M865" s="552"/>
      <c r="N865" s="552"/>
      <c r="O865" s="552" t="e">
        <f>#REF!+M865+N865</f>
        <v>#REF!</v>
      </c>
      <c r="P865" s="552"/>
      <c r="Q865" s="552"/>
      <c r="R865" s="552">
        <f t="shared" si="381"/>
        <v>0</v>
      </c>
      <c r="S865" s="552"/>
      <c r="T865" s="552"/>
      <c r="U865" s="552">
        <v>0</v>
      </c>
    </row>
    <row r="866" spans="1:21" outlineLevel="1">
      <c r="A866" s="137"/>
      <c r="B866" s="137"/>
      <c r="C866" s="138"/>
      <c r="D866" s="97"/>
      <c r="E866" s="97"/>
      <c r="F866" s="139"/>
      <c r="G866" s="62"/>
      <c r="H866" s="71"/>
      <c r="I866" s="71"/>
      <c r="J866" s="71"/>
      <c r="K866" s="71"/>
      <c r="L866" s="255"/>
      <c r="M866" s="550"/>
      <c r="N866" s="550"/>
      <c r="O866" s="550" t="e">
        <f>#REF!+M866+N866</f>
        <v>#REF!</v>
      </c>
      <c r="P866" s="550"/>
      <c r="Q866" s="550"/>
      <c r="R866" s="550">
        <f t="shared" si="381"/>
        <v>0</v>
      </c>
      <c r="S866" s="550"/>
      <c r="T866" s="550"/>
      <c r="U866" s="550">
        <v>0</v>
      </c>
    </row>
    <row r="867" spans="1:21">
      <c r="A867" s="647"/>
      <c r="B867" s="647"/>
      <c r="C867" s="652" t="s">
        <v>1672</v>
      </c>
      <c r="D867" s="648"/>
      <c r="E867" s="648"/>
      <c r="F867" s="649"/>
      <c r="G867" s="650"/>
      <c r="H867" s="650"/>
      <c r="I867" s="650"/>
      <c r="J867" s="650"/>
      <c r="K867" s="650"/>
      <c r="L867" s="840">
        <f>SUBTOTAL(9,L868:L1382)</f>
        <v>3412928080.1667376</v>
      </c>
      <c r="M867" s="651"/>
      <c r="N867" s="651"/>
      <c r="O867" s="651" t="e">
        <f>#REF!+M867+N867</f>
        <v>#REF!</v>
      </c>
      <c r="P867" s="651"/>
      <c r="Q867" s="651"/>
      <c r="R867" s="651">
        <f t="shared" si="381"/>
        <v>0</v>
      </c>
      <c r="S867" s="651"/>
      <c r="T867" s="651"/>
      <c r="U867" s="651">
        <v>0</v>
      </c>
    </row>
    <row r="868" spans="1:21">
      <c r="A868" s="165" t="s">
        <v>71</v>
      </c>
      <c r="B868" s="165"/>
      <c r="C868" s="166" t="s">
        <v>36</v>
      </c>
      <c r="D868" s="167"/>
      <c r="E868" s="167"/>
      <c r="F868" s="168"/>
      <c r="G868" s="169"/>
      <c r="H868" s="169"/>
      <c r="I868" s="169"/>
      <c r="J868" s="169">
        <f t="shared" ref="J868:K868" si="403">SUBTOTAL(9,J869:J892)</f>
        <v>124241733.16905928</v>
      </c>
      <c r="K868" s="169">
        <f t="shared" si="403"/>
        <v>20176036.58184544</v>
      </c>
      <c r="L868" s="841">
        <f>SUBTOTAL(9,L869:L892)</f>
        <v>144417769.75090474</v>
      </c>
      <c r="M868" s="169"/>
      <c r="N868" s="169"/>
      <c r="O868" s="551" t="e">
        <f>#REF!+M868+N868</f>
        <v>#REF!</v>
      </c>
      <c r="P868" s="551"/>
      <c r="Q868" s="551"/>
      <c r="R868" s="551">
        <f t="shared" si="381"/>
        <v>0</v>
      </c>
      <c r="S868" s="169"/>
      <c r="T868" s="169"/>
      <c r="U868" s="551">
        <v>0</v>
      </c>
    </row>
    <row r="869" spans="1:21" outlineLevel="1">
      <c r="A869" s="137"/>
      <c r="B869" s="137"/>
      <c r="C869" s="138"/>
      <c r="D869" s="94"/>
      <c r="E869" s="97"/>
      <c r="F869" s="139"/>
      <c r="G869" s="71"/>
      <c r="H869" s="71"/>
      <c r="I869" s="71"/>
      <c r="J869" s="71"/>
      <c r="K869" s="71"/>
      <c r="L869" s="257"/>
      <c r="M869" s="71"/>
      <c r="N869" s="71"/>
      <c r="O869" s="552" t="e">
        <f>#REF!+M869+N869</f>
        <v>#REF!</v>
      </c>
      <c r="P869" s="552"/>
      <c r="Q869" s="552"/>
      <c r="R869" s="552">
        <f t="shared" si="381"/>
        <v>0</v>
      </c>
      <c r="S869" s="71"/>
      <c r="T869" s="71"/>
      <c r="U869" s="552">
        <v>0</v>
      </c>
    </row>
    <row r="870" spans="1:21" outlineLevel="1">
      <c r="A870" s="137" t="s">
        <v>72</v>
      </c>
      <c r="B870" s="146"/>
      <c r="C870" s="171" t="s">
        <v>36</v>
      </c>
      <c r="D870" s="97">
        <v>1</v>
      </c>
      <c r="E870" s="97">
        <v>1</v>
      </c>
      <c r="F870" s="139" t="s">
        <v>73</v>
      </c>
      <c r="G870" s="62"/>
      <c r="H870" s="62"/>
      <c r="I870" s="62"/>
      <c r="J870" s="62"/>
      <c r="K870" s="62"/>
      <c r="L870" s="255">
        <v>0</v>
      </c>
      <c r="M870" s="62"/>
      <c r="N870" s="62"/>
      <c r="O870" s="552" t="e">
        <f>#REF!+M870+N870</f>
        <v>#REF!</v>
      </c>
      <c r="P870" s="552"/>
      <c r="Q870" s="552"/>
      <c r="R870" s="550">
        <f t="shared" si="381"/>
        <v>0</v>
      </c>
      <c r="S870" s="62"/>
      <c r="T870" s="62"/>
      <c r="U870" s="552">
        <v>0</v>
      </c>
    </row>
    <row r="871" spans="1:21" s="153" customFormat="1" outlineLevel="1">
      <c r="A871" s="172" t="s">
        <v>74</v>
      </c>
      <c r="B871" s="146"/>
      <c r="C871" s="173" t="s">
        <v>75</v>
      </c>
      <c r="D871" s="99">
        <v>1</v>
      </c>
      <c r="E871" s="99">
        <v>1</v>
      </c>
      <c r="F871" s="148" t="s">
        <v>73</v>
      </c>
      <c r="G871" s="82"/>
      <c r="H871" s="174"/>
      <c r="I871" s="174"/>
      <c r="J871" s="174">
        <f t="shared" ref="J871:K871" si="404">SUBTOTAL(9,J872:J892)</f>
        <v>124241733.16905928</v>
      </c>
      <c r="K871" s="174">
        <f t="shared" si="404"/>
        <v>20176036.58184544</v>
      </c>
      <c r="L871" s="843">
        <f>SUBTOTAL(9,L872:L892)</f>
        <v>144417769.75090474</v>
      </c>
      <c r="M871" s="174"/>
      <c r="N871" s="174"/>
      <c r="O871" s="552" t="e">
        <f>#REF!+M871+N871</f>
        <v>#REF!</v>
      </c>
      <c r="P871" s="552">
        <v>0.6</v>
      </c>
      <c r="Q871" s="552"/>
      <c r="R871" s="554">
        <f t="shared" si="381"/>
        <v>0.6</v>
      </c>
      <c r="S871" s="174">
        <v>0.5</v>
      </c>
      <c r="T871" s="174">
        <v>0.5</v>
      </c>
      <c r="U871" s="552">
        <v>0.5</v>
      </c>
    </row>
    <row r="872" spans="1:21" s="11" customFormat="1" outlineLevel="1">
      <c r="A872" s="192"/>
      <c r="B872" s="192"/>
      <c r="C872" s="193" t="s">
        <v>909</v>
      </c>
      <c r="D872" s="194">
        <v>1</v>
      </c>
      <c r="E872" s="194">
        <v>1</v>
      </c>
      <c r="F872" s="195" t="s">
        <v>660</v>
      </c>
      <c r="G872" s="359">
        <v>1848000.0000000002</v>
      </c>
      <c r="H872" s="359">
        <v>165000</v>
      </c>
      <c r="I872" s="199">
        <f t="shared" ref="I872" si="405">SUM(G872:H872)</f>
        <v>2013000.0000000002</v>
      </c>
      <c r="J872" s="199">
        <f t="shared" ref="J872:J891" si="406">G872*E872</f>
        <v>1848000.0000000002</v>
      </c>
      <c r="K872" s="199">
        <f t="shared" ref="K872:K891" si="407">H872*E872</f>
        <v>165000</v>
      </c>
      <c r="L872" s="265">
        <f t="shared" ref="L872:L891" si="408">I872*E872</f>
        <v>2013000.0000000002</v>
      </c>
      <c r="M872" s="199"/>
      <c r="N872" s="199"/>
      <c r="O872" s="552" t="e">
        <f>#REF!+M872+N872</f>
        <v>#REF!</v>
      </c>
      <c r="P872" s="552">
        <v>0.6</v>
      </c>
      <c r="Q872" s="552"/>
      <c r="R872" s="554">
        <f t="shared" si="381"/>
        <v>0.6</v>
      </c>
      <c r="S872" s="199">
        <v>0.5</v>
      </c>
      <c r="T872" s="199">
        <v>0.5</v>
      </c>
      <c r="U872" s="552">
        <v>0.5</v>
      </c>
    </row>
    <row r="873" spans="1:21" s="11" customFormat="1" outlineLevel="1">
      <c r="A873" s="192"/>
      <c r="B873" s="192"/>
      <c r="C873" s="193" t="s">
        <v>910</v>
      </c>
      <c r="D873" s="194">
        <v>3</v>
      </c>
      <c r="E873" s="97">
        <v>3</v>
      </c>
      <c r="F873" s="195" t="s">
        <v>660</v>
      </c>
      <c r="G873" s="359">
        <v>9067520</v>
      </c>
      <c r="H873" s="359">
        <v>198000.00000000003</v>
      </c>
      <c r="I873" s="199">
        <f t="shared" ref="I873:I891" si="409">SUM(G873:H873)</f>
        <v>9265520</v>
      </c>
      <c r="J873" s="199">
        <f t="shared" si="406"/>
        <v>27202560</v>
      </c>
      <c r="K873" s="199">
        <f t="shared" si="407"/>
        <v>594000.00000000012</v>
      </c>
      <c r="L873" s="265">
        <f t="shared" si="408"/>
        <v>27796560</v>
      </c>
      <c r="M873" s="199"/>
      <c r="N873" s="199"/>
      <c r="O873" s="552" t="e">
        <f>#REF!+M873+N873</f>
        <v>#REF!</v>
      </c>
      <c r="P873" s="552">
        <v>0.6</v>
      </c>
      <c r="Q873" s="552"/>
      <c r="R873" s="554">
        <f t="shared" si="381"/>
        <v>0.6</v>
      </c>
      <c r="S873" s="199">
        <v>0.5</v>
      </c>
      <c r="T873" s="199">
        <v>0.5</v>
      </c>
      <c r="U873" s="552">
        <v>0.5</v>
      </c>
    </row>
    <row r="874" spans="1:21" s="11" customFormat="1" outlineLevel="1">
      <c r="A874" s="192"/>
      <c r="B874" s="192"/>
      <c r="C874" s="193" t="s">
        <v>912</v>
      </c>
      <c r="D874" s="194">
        <v>1</v>
      </c>
      <c r="E874" s="194">
        <v>1</v>
      </c>
      <c r="F874" s="195" t="s">
        <v>660</v>
      </c>
      <c r="G874" s="359">
        <v>9431520</v>
      </c>
      <c r="H874" s="359">
        <v>165000</v>
      </c>
      <c r="I874" s="199">
        <f t="shared" si="409"/>
        <v>9596520</v>
      </c>
      <c r="J874" s="199">
        <f t="shared" si="406"/>
        <v>9431520</v>
      </c>
      <c r="K874" s="199">
        <f t="shared" si="407"/>
        <v>165000</v>
      </c>
      <c r="L874" s="265">
        <f t="shared" si="408"/>
        <v>9596520</v>
      </c>
      <c r="M874" s="199"/>
      <c r="N874" s="199"/>
      <c r="O874" s="552" t="e">
        <f>#REF!+M874+N874</f>
        <v>#REF!</v>
      </c>
      <c r="P874" s="552">
        <v>0.6</v>
      </c>
      <c r="Q874" s="552"/>
      <c r="R874" s="554">
        <f t="shared" si="381"/>
        <v>0.6</v>
      </c>
      <c r="S874" s="199">
        <v>0.5</v>
      </c>
      <c r="T874" s="199">
        <v>0.5</v>
      </c>
      <c r="U874" s="552">
        <v>0.5</v>
      </c>
    </row>
    <row r="875" spans="1:21" s="11" customFormat="1" outlineLevel="1">
      <c r="A875" s="192"/>
      <c r="B875" s="192"/>
      <c r="C875" s="193" t="s">
        <v>914</v>
      </c>
      <c r="D875" s="194">
        <v>1</v>
      </c>
      <c r="E875" s="194">
        <v>1</v>
      </c>
      <c r="F875" s="195" t="s">
        <v>660</v>
      </c>
      <c r="G875" s="359">
        <v>2529000</v>
      </c>
      <c r="H875" s="359">
        <v>137500</v>
      </c>
      <c r="I875" s="199">
        <f t="shared" si="409"/>
        <v>2666500</v>
      </c>
      <c r="J875" s="199">
        <f t="shared" si="406"/>
        <v>2529000</v>
      </c>
      <c r="K875" s="199">
        <f t="shared" si="407"/>
        <v>137500</v>
      </c>
      <c r="L875" s="265">
        <f t="shared" si="408"/>
        <v>2666500</v>
      </c>
      <c r="M875" s="199"/>
      <c r="N875" s="199"/>
      <c r="O875" s="552" t="e">
        <f>#REF!+M875+N875</f>
        <v>#REF!</v>
      </c>
      <c r="P875" s="552">
        <v>0.6</v>
      </c>
      <c r="Q875" s="552"/>
      <c r="R875" s="554">
        <f t="shared" si="381"/>
        <v>0.6</v>
      </c>
      <c r="S875" s="199">
        <v>0.5</v>
      </c>
      <c r="T875" s="199">
        <v>0.5</v>
      </c>
      <c r="U875" s="552">
        <v>0.5</v>
      </c>
    </row>
    <row r="876" spans="1:21" s="11" customFormat="1" outlineLevel="1">
      <c r="A876" s="192"/>
      <c r="B876" s="192"/>
      <c r="C876" s="400" t="s">
        <v>916</v>
      </c>
      <c r="D876" s="194">
        <v>1</v>
      </c>
      <c r="E876" s="194">
        <v>1</v>
      </c>
      <c r="F876" s="195" t="s">
        <v>660</v>
      </c>
      <c r="G876" s="359">
        <v>1155000</v>
      </c>
      <c r="H876" s="359">
        <v>81750</v>
      </c>
      <c r="I876" s="199">
        <f t="shared" si="409"/>
        <v>1236750</v>
      </c>
      <c r="J876" s="199">
        <f t="shared" si="406"/>
        <v>1155000</v>
      </c>
      <c r="K876" s="199">
        <f t="shared" si="407"/>
        <v>81750</v>
      </c>
      <c r="L876" s="265">
        <f t="shared" si="408"/>
        <v>1236750</v>
      </c>
      <c r="M876" s="199"/>
      <c r="N876" s="199"/>
      <c r="O876" s="552" t="e">
        <f>#REF!+M876+N876</f>
        <v>#REF!</v>
      </c>
      <c r="P876" s="552">
        <v>0.6</v>
      </c>
      <c r="Q876" s="552"/>
      <c r="R876" s="554">
        <f t="shared" si="381"/>
        <v>0.6</v>
      </c>
      <c r="S876" s="199">
        <v>0.5</v>
      </c>
      <c r="T876" s="199">
        <v>0.5</v>
      </c>
      <c r="U876" s="552">
        <v>0.5</v>
      </c>
    </row>
    <row r="877" spans="1:21" s="11" customFormat="1" outlineLevel="1">
      <c r="A877" s="192"/>
      <c r="B877" s="192"/>
      <c r="C877" s="400" t="s">
        <v>917</v>
      </c>
      <c r="D877" s="194">
        <v>1</v>
      </c>
      <c r="E877" s="97">
        <v>1</v>
      </c>
      <c r="F877" s="195" t="s">
        <v>660</v>
      </c>
      <c r="G877" s="359">
        <v>8360000.0000000009</v>
      </c>
      <c r="H877" s="359">
        <v>163500</v>
      </c>
      <c r="I877" s="199">
        <f t="shared" si="409"/>
        <v>8523500</v>
      </c>
      <c r="J877" s="199">
        <f t="shared" si="406"/>
        <v>8360000.0000000009</v>
      </c>
      <c r="K877" s="199">
        <f t="shared" si="407"/>
        <v>163500</v>
      </c>
      <c r="L877" s="265">
        <f t="shared" si="408"/>
        <v>8523500</v>
      </c>
      <c r="M877" s="199"/>
      <c r="N877" s="199"/>
      <c r="O877" s="552" t="e">
        <f>#REF!+M877+N877</f>
        <v>#REF!</v>
      </c>
      <c r="P877" s="552">
        <v>0.6</v>
      </c>
      <c r="Q877" s="552"/>
      <c r="R877" s="554">
        <f t="shared" si="381"/>
        <v>0.6</v>
      </c>
      <c r="S877" s="199">
        <v>0.5</v>
      </c>
      <c r="T877" s="199">
        <v>0.5</v>
      </c>
      <c r="U877" s="552">
        <v>0.5</v>
      </c>
    </row>
    <row r="878" spans="1:21" s="11" customFormat="1" outlineLevel="1">
      <c r="A878" s="192"/>
      <c r="B878" s="192"/>
      <c r="C878" s="400" t="s">
        <v>919</v>
      </c>
      <c r="D878" s="194">
        <v>3</v>
      </c>
      <c r="E878" s="194">
        <v>3</v>
      </c>
      <c r="F878" s="195" t="s">
        <v>660</v>
      </c>
      <c r="G878" s="359">
        <v>150480</v>
      </c>
      <c r="H878" s="359">
        <v>54500.000000000007</v>
      </c>
      <c r="I878" s="199">
        <f t="shared" si="409"/>
        <v>204980</v>
      </c>
      <c r="J878" s="199">
        <f t="shared" si="406"/>
        <v>451440</v>
      </c>
      <c r="K878" s="199">
        <f t="shared" si="407"/>
        <v>163500.00000000003</v>
      </c>
      <c r="L878" s="265">
        <f t="shared" si="408"/>
        <v>614940</v>
      </c>
      <c r="M878" s="199"/>
      <c r="N878" s="199"/>
      <c r="O878" s="552" t="e">
        <f>#REF!+M878+N878</f>
        <v>#REF!</v>
      </c>
      <c r="P878" s="552">
        <v>0.6</v>
      </c>
      <c r="Q878" s="552"/>
      <c r="R878" s="554">
        <f t="shared" si="381"/>
        <v>0.6</v>
      </c>
      <c r="S878" s="199">
        <v>0.5</v>
      </c>
      <c r="T878" s="199">
        <v>0.5</v>
      </c>
      <c r="U878" s="552">
        <v>0.5</v>
      </c>
    </row>
    <row r="879" spans="1:21" s="11" customFormat="1" outlineLevel="1">
      <c r="A879" s="192"/>
      <c r="B879" s="192"/>
      <c r="C879" s="400" t="s">
        <v>921</v>
      </c>
      <c r="D879" s="194">
        <v>3</v>
      </c>
      <c r="E879" s="194">
        <v>3</v>
      </c>
      <c r="F879" s="195" t="s">
        <v>660</v>
      </c>
      <c r="G879" s="359">
        <v>36000</v>
      </c>
      <c r="H879" s="359">
        <v>16350.000000000002</v>
      </c>
      <c r="I879" s="199">
        <f t="shared" si="409"/>
        <v>52350</v>
      </c>
      <c r="J879" s="199">
        <f t="shared" si="406"/>
        <v>108000</v>
      </c>
      <c r="K879" s="199">
        <f t="shared" si="407"/>
        <v>49050.000000000007</v>
      </c>
      <c r="L879" s="265">
        <f t="shared" si="408"/>
        <v>157050</v>
      </c>
      <c r="M879" s="199"/>
      <c r="N879" s="199"/>
      <c r="O879" s="552" t="e">
        <f>#REF!+M879+N879</f>
        <v>#REF!</v>
      </c>
      <c r="P879" s="552">
        <v>0.6</v>
      </c>
      <c r="Q879" s="552"/>
      <c r="R879" s="554">
        <f t="shared" si="381"/>
        <v>0.6</v>
      </c>
      <c r="S879" s="199">
        <v>0.5</v>
      </c>
      <c r="T879" s="199">
        <v>0.5</v>
      </c>
      <c r="U879" s="552">
        <v>0.5</v>
      </c>
    </row>
    <row r="880" spans="1:21" s="11" customFormat="1" outlineLevel="1">
      <c r="A880" s="192"/>
      <c r="B880" s="192"/>
      <c r="C880" s="400" t="s">
        <v>922</v>
      </c>
      <c r="D880" s="194">
        <v>2</v>
      </c>
      <c r="E880" s="194">
        <v>2</v>
      </c>
      <c r="F880" s="195" t="s">
        <v>660</v>
      </c>
      <c r="G880" s="359">
        <v>4494000</v>
      </c>
      <c r="H880" s="359">
        <v>49050</v>
      </c>
      <c r="I880" s="199">
        <f t="shared" si="409"/>
        <v>4543050</v>
      </c>
      <c r="J880" s="199">
        <f t="shared" si="406"/>
        <v>8988000</v>
      </c>
      <c r="K880" s="199">
        <f t="shared" si="407"/>
        <v>98100</v>
      </c>
      <c r="L880" s="265">
        <f t="shared" si="408"/>
        <v>9086100</v>
      </c>
      <c r="M880" s="199"/>
      <c r="N880" s="199"/>
      <c r="O880" s="552" t="e">
        <f>#REF!+M880+N880</f>
        <v>#REF!</v>
      </c>
      <c r="P880" s="552">
        <v>0.6</v>
      </c>
      <c r="Q880" s="552"/>
      <c r="R880" s="554">
        <f t="shared" si="381"/>
        <v>0.6</v>
      </c>
      <c r="S880" s="199">
        <v>0.5</v>
      </c>
      <c r="T880" s="199">
        <v>0.5</v>
      </c>
      <c r="U880" s="552">
        <v>0.5</v>
      </c>
    </row>
    <row r="881" spans="1:21" s="11" customFormat="1" outlineLevel="1">
      <c r="A881" s="192"/>
      <c r="B881" s="192"/>
      <c r="C881" s="400" t="s">
        <v>923</v>
      </c>
      <c r="D881" s="194">
        <v>10</v>
      </c>
      <c r="E881" s="194">
        <v>10</v>
      </c>
      <c r="F881" s="195" t="s">
        <v>624</v>
      </c>
      <c r="G881" s="359">
        <v>10032.786885245901</v>
      </c>
      <c r="H881" s="359">
        <v>3360.0000000000005</v>
      </c>
      <c r="I881" s="199">
        <f t="shared" si="409"/>
        <v>13392.786885245901</v>
      </c>
      <c r="J881" s="199">
        <f t="shared" si="406"/>
        <v>100327.86885245901</v>
      </c>
      <c r="K881" s="199">
        <f t="shared" si="407"/>
        <v>33600.000000000007</v>
      </c>
      <c r="L881" s="265">
        <f t="shared" si="408"/>
        <v>133927.86885245901</v>
      </c>
      <c r="M881" s="199"/>
      <c r="N881" s="199"/>
      <c r="O881" s="552" t="e">
        <f>#REF!+M881+N881</f>
        <v>#REF!</v>
      </c>
      <c r="P881" s="552">
        <v>0.6</v>
      </c>
      <c r="Q881" s="552"/>
      <c r="R881" s="554">
        <f t="shared" si="381"/>
        <v>0.6</v>
      </c>
      <c r="S881" s="199">
        <v>0.5</v>
      </c>
      <c r="T881" s="199">
        <v>0.5</v>
      </c>
      <c r="U881" s="552">
        <v>0.5</v>
      </c>
    </row>
    <row r="882" spans="1:21" s="11" customFormat="1" outlineLevel="1">
      <c r="A882" s="192"/>
      <c r="B882" s="192"/>
      <c r="C882" s="400" t="s">
        <v>925</v>
      </c>
      <c r="D882" s="194">
        <v>6</v>
      </c>
      <c r="E882" s="194">
        <v>6</v>
      </c>
      <c r="F882" s="195" t="s">
        <v>660</v>
      </c>
      <c r="G882" s="359">
        <v>770000.00000000012</v>
      </c>
      <c r="H882" s="359">
        <v>49050</v>
      </c>
      <c r="I882" s="199">
        <f t="shared" si="409"/>
        <v>819050.00000000012</v>
      </c>
      <c r="J882" s="199">
        <f t="shared" si="406"/>
        <v>4620000.0000000009</v>
      </c>
      <c r="K882" s="199">
        <f t="shared" si="407"/>
        <v>294300</v>
      </c>
      <c r="L882" s="265">
        <f t="shared" si="408"/>
        <v>4914300.0000000009</v>
      </c>
      <c r="M882" s="199"/>
      <c r="N882" s="199"/>
      <c r="O882" s="552" t="e">
        <f>#REF!+M882+N882</f>
        <v>#REF!</v>
      </c>
      <c r="P882" s="552">
        <v>0.6</v>
      </c>
      <c r="Q882" s="552"/>
      <c r="R882" s="554">
        <f t="shared" si="381"/>
        <v>0.6</v>
      </c>
      <c r="S882" s="199">
        <v>0.5</v>
      </c>
      <c r="T882" s="199">
        <v>0.5</v>
      </c>
      <c r="U882" s="552">
        <v>0.5</v>
      </c>
    </row>
    <row r="883" spans="1:21" s="11" customFormat="1" outlineLevel="1">
      <c r="A883" s="192"/>
      <c r="B883" s="192"/>
      <c r="C883" s="193" t="s">
        <v>926</v>
      </c>
      <c r="D883" s="194">
        <v>373</v>
      </c>
      <c r="E883" s="194">
        <v>373</v>
      </c>
      <c r="F883" s="195" t="s">
        <v>624</v>
      </c>
      <c r="G883" s="359">
        <v>14400</v>
      </c>
      <c r="H883" s="359">
        <v>3360.0000000000005</v>
      </c>
      <c r="I883" s="199">
        <f t="shared" si="409"/>
        <v>17760</v>
      </c>
      <c r="J883" s="199">
        <f t="shared" si="406"/>
        <v>5371200</v>
      </c>
      <c r="K883" s="199">
        <f t="shared" si="407"/>
        <v>1253280.0000000002</v>
      </c>
      <c r="L883" s="265">
        <f t="shared" si="408"/>
        <v>6624480</v>
      </c>
      <c r="M883" s="199"/>
      <c r="N883" s="199"/>
      <c r="O883" s="552" t="e">
        <f>#REF!+M883+N883</f>
        <v>#REF!</v>
      </c>
      <c r="P883" s="552">
        <v>0.6</v>
      </c>
      <c r="Q883" s="552"/>
      <c r="R883" s="554">
        <f t="shared" si="381"/>
        <v>0.6</v>
      </c>
      <c r="S883" s="199">
        <v>0.5</v>
      </c>
      <c r="T883" s="199">
        <v>0.5</v>
      </c>
      <c r="U883" s="552">
        <v>0.5</v>
      </c>
    </row>
    <row r="884" spans="1:21" s="11" customFormat="1" outlineLevel="1">
      <c r="A884" s="192"/>
      <c r="B884" s="192"/>
      <c r="C884" s="355" t="s">
        <v>906</v>
      </c>
      <c r="D884" s="194">
        <v>397</v>
      </c>
      <c r="E884" s="194">
        <v>397</v>
      </c>
      <c r="F884" s="195" t="s">
        <v>624</v>
      </c>
      <c r="G884" s="359">
        <v>22980.09</v>
      </c>
      <c r="H884" s="359">
        <v>5743.9305000000022</v>
      </c>
      <c r="I884" s="199">
        <f t="shared" si="409"/>
        <v>28724.020500000002</v>
      </c>
      <c r="J884" s="199">
        <f t="shared" si="406"/>
        <v>9123095.7300000004</v>
      </c>
      <c r="K884" s="199">
        <f t="shared" si="407"/>
        <v>2280340.4085000008</v>
      </c>
      <c r="L884" s="265">
        <f t="shared" si="408"/>
        <v>11403436.138500001</v>
      </c>
      <c r="M884" s="199"/>
      <c r="N884" s="199"/>
      <c r="O884" s="552" t="e">
        <f>#REF!+M884+N884</f>
        <v>#REF!</v>
      </c>
      <c r="P884" s="552">
        <v>0.6</v>
      </c>
      <c r="Q884" s="552"/>
      <c r="R884" s="554">
        <f t="shared" si="381"/>
        <v>0.6</v>
      </c>
      <c r="S884" s="199">
        <v>0.5</v>
      </c>
      <c r="T884" s="199">
        <v>0.5</v>
      </c>
      <c r="U884" s="552">
        <v>0.5</v>
      </c>
    </row>
    <row r="885" spans="1:21" outlineLevel="1">
      <c r="A885" s="137"/>
      <c r="B885" s="137"/>
      <c r="C885" s="138" t="s">
        <v>928</v>
      </c>
      <c r="D885" s="194">
        <v>81</v>
      </c>
      <c r="E885" s="194">
        <v>81</v>
      </c>
      <c r="F885" s="139" t="s">
        <v>624</v>
      </c>
      <c r="G885" s="359">
        <v>8773.9726027397246</v>
      </c>
      <c r="H885" s="359">
        <v>14594.016411764707</v>
      </c>
      <c r="I885" s="71">
        <f t="shared" si="409"/>
        <v>23367.989014504434</v>
      </c>
      <c r="J885" s="71">
        <f t="shared" si="406"/>
        <v>710691.78082191769</v>
      </c>
      <c r="K885" s="71">
        <f t="shared" si="407"/>
        <v>1182115.3293529414</v>
      </c>
      <c r="L885" s="257">
        <f t="shared" si="408"/>
        <v>1892807.1101748592</v>
      </c>
      <c r="M885" s="71"/>
      <c r="N885" s="71"/>
      <c r="O885" s="552" t="e">
        <f>#REF!+M885+N885</f>
        <v>#REF!</v>
      </c>
      <c r="P885" s="552">
        <v>0.6</v>
      </c>
      <c r="Q885" s="552"/>
      <c r="R885" s="554">
        <f t="shared" si="381"/>
        <v>0.6</v>
      </c>
      <c r="S885" s="71">
        <v>0.5</v>
      </c>
      <c r="T885" s="71">
        <v>0.5</v>
      </c>
      <c r="U885" s="552">
        <v>0.5</v>
      </c>
    </row>
    <row r="886" spans="1:21" s="11" customFormat="1" outlineLevel="1">
      <c r="A886" s="192"/>
      <c r="B886" s="192"/>
      <c r="C886" s="193" t="s">
        <v>930</v>
      </c>
      <c r="D886" s="194">
        <v>397</v>
      </c>
      <c r="E886" s="194">
        <v>397</v>
      </c>
      <c r="F886" s="195" t="s">
        <v>624</v>
      </c>
      <c r="G886" s="359">
        <v>10550.239234449762</v>
      </c>
      <c r="H886" s="359">
        <v>11445</v>
      </c>
      <c r="I886" s="199">
        <f t="shared" si="409"/>
        <v>21995.239234449764</v>
      </c>
      <c r="J886" s="199">
        <f t="shared" si="406"/>
        <v>4188444.9760765554</v>
      </c>
      <c r="K886" s="199">
        <f t="shared" si="407"/>
        <v>4543665</v>
      </c>
      <c r="L886" s="265">
        <f t="shared" si="408"/>
        <v>8732109.9760765564</v>
      </c>
      <c r="M886" s="199"/>
      <c r="N886" s="199"/>
      <c r="O886" s="552" t="e">
        <f>#REF!+M886+N886</f>
        <v>#REF!</v>
      </c>
      <c r="P886" s="552">
        <v>0.6</v>
      </c>
      <c r="Q886" s="552"/>
      <c r="R886" s="554">
        <f t="shared" si="381"/>
        <v>0.6</v>
      </c>
      <c r="S886" s="199">
        <v>0.5</v>
      </c>
      <c r="T886" s="199">
        <v>0.5</v>
      </c>
      <c r="U886" s="552">
        <v>0.5</v>
      </c>
    </row>
    <row r="887" spans="1:21" s="11" customFormat="1" outlineLevel="1">
      <c r="A887" s="192"/>
      <c r="B887" s="192"/>
      <c r="C887" s="193" t="s">
        <v>931</v>
      </c>
      <c r="D887" s="194">
        <v>3</v>
      </c>
      <c r="E887" s="194">
        <v>3</v>
      </c>
      <c r="F887" s="195" t="s">
        <v>660</v>
      </c>
      <c r="G887" s="359">
        <v>10000000</v>
      </c>
      <c r="H887" s="359">
        <v>450000</v>
      </c>
      <c r="I887" s="199">
        <f t="shared" si="409"/>
        <v>10450000</v>
      </c>
      <c r="J887" s="199">
        <f t="shared" si="406"/>
        <v>30000000</v>
      </c>
      <c r="K887" s="199">
        <f t="shared" si="407"/>
        <v>1350000</v>
      </c>
      <c r="L887" s="265">
        <f t="shared" si="408"/>
        <v>31350000</v>
      </c>
      <c r="M887" s="199"/>
      <c r="N887" s="199"/>
      <c r="O887" s="552" t="e">
        <f>#REF!+M887+N887</f>
        <v>#REF!</v>
      </c>
      <c r="P887" s="552">
        <v>0.6</v>
      </c>
      <c r="Q887" s="552"/>
      <c r="R887" s="554">
        <f t="shared" si="381"/>
        <v>0.6</v>
      </c>
      <c r="S887" s="199">
        <v>0.5</v>
      </c>
      <c r="T887" s="199">
        <v>0.5</v>
      </c>
      <c r="U887" s="552">
        <v>0.5</v>
      </c>
    </row>
    <row r="888" spans="1:21" s="11" customFormat="1" outlineLevel="1">
      <c r="A888" s="192"/>
      <c r="B888" s="192"/>
      <c r="C888" s="193" t="s">
        <v>932</v>
      </c>
      <c r="D888" s="194">
        <v>3</v>
      </c>
      <c r="E888" s="194">
        <v>3</v>
      </c>
      <c r="F888" s="195" t="s">
        <v>619</v>
      </c>
      <c r="G888" s="359">
        <v>550000</v>
      </c>
      <c r="H888" s="359">
        <v>250000</v>
      </c>
      <c r="I888" s="199">
        <f t="shared" si="409"/>
        <v>800000</v>
      </c>
      <c r="J888" s="199">
        <f t="shared" si="406"/>
        <v>1650000</v>
      </c>
      <c r="K888" s="199">
        <f t="shared" si="407"/>
        <v>750000</v>
      </c>
      <c r="L888" s="265">
        <f t="shared" si="408"/>
        <v>2400000</v>
      </c>
      <c r="M888" s="199"/>
      <c r="N888" s="199"/>
      <c r="O888" s="552" t="e">
        <f>#REF!+M888+N888</f>
        <v>#REF!</v>
      </c>
      <c r="P888" s="552">
        <v>0.6</v>
      </c>
      <c r="Q888" s="552"/>
      <c r="R888" s="554">
        <f t="shared" ref="R888:R951" si="410">P888+Q888</f>
        <v>0.6</v>
      </c>
      <c r="S888" s="199">
        <v>0.5</v>
      </c>
      <c r="T888" s="199">
        <v>0.5</v>
      </c>
      <c r="U888" s="552">
        <v>0.5</v>
      </c>
    </row>
    <row r="889" spans="1:21" s="11" customFormat="1" outlineLevel="1">
      <c r="A889" s="192"/>
      <c r="B889" s="192"/>
      <c r="C889" s="193" t="s">
        <v>355</v>
      </c>
      <c r="D889" s="194">
        <v>3</v>
      </c>
      <c r="E889" s="194">
        <v>3</v>
      </c>
      <c r="F889" s="195" t="s">
        <v>619</v>
      </c>
      <c r="G889" s="359">
        <v>1000000</v>
      </c>
      <c r="H889" s="359">
        <v>500000</v>
      </c>
      <c r="I889" s="199">
        <f t="shared" si="409"/>
        <v>1500000</v>
      </c>
      <c r="J889" s="199">
        <f t="shared" si="406"/>
        <v>3000000</v>
      </c>
      <c r="K889" s="199">
        <f t="shared" si="407"/>
        <v>1500000</v>
      </c>
      <c r="L889" s="265">
        <f t="shared" si="408"/>
        <v>4500000</v>
      </c>
      <c r="M889" s="199"/>
      <c r="N889" s="199"/>
      <c r="O889" s="552" t="e">
        <f>#REF!+M889+N889</f>
        <v>#REF!</v>
      </c>
      <c r="P889" s="552">
        <v>0.6</v>
      </c>
      <c r="Q889" s="552"/>
      <c r="R889" s="554">
        <f t="shared" si="410"/>
        <v>0.6</v>
      </c>
      <c r="S889" s="199">
        <v>0.5</v>
      </c>
      <c r="T889" s="199">
        <v>0.5</v>
      </c>
      <c r="U889" s="552">
        <v>0.5</v>
      </c>
    </row>
    <row r="890" spans="1:21" s="11" customFormat="1" outlineLevel="1">
      <c r="A890" s="192"/>
      <c r="B890" s="192"/>
      <c r="C890" s="193" t="s">
        <v>933</v>
      </c>
      <c r="D890" s="194">
        <v>3</v>
      </c>
      <c r="E890" s="194">
        <v>3</v>
      </c>
      <c r="F890" s="195" t="s">
        <v>934</v>
      </c>
      <c r="G890" s="359">
        <v>0</v>
      </c>
      <c r="H890" s="359">
        <v>1250000</v>
      </c>
      <c r="I890" s="199">
        <f t="shared" si="409"/>
        <v>1250000</v>
      </c>
      <c r="J890" s="199">
        <f t="shared" si="406"/>
        <v>0</v>
      </c>
      <c r="K890" s="199">
        <f t="shared" si="407"/>
        <v>3750000</v>
      </c>
      <c r="L890" s="265">
        <f t="shared" si="408"/>
        <v>3750000</v>
      </c>
      <c r="M890" s="199"/>
      <c r="N890" s="199"/>
      <c r="O890" s="552" t="e">
        <f>#REF!+M890+N890</f>
        <v>#REF!</v>
      </c>
      <c r="P890" s="552">
        <v>0.6</v>
      </c>
      <c r="Q890" s="552"/>
      <c r="R890" s="554">
        <f t="shared" si="410"/>
        <v>0.6</v>
      </c>
      <c r="S890" s="199">
        <v>0.5</v>
      </c>
      <c r="T890" s="199">
        <v>0.5</v>
      </c>
      <c r="U890" s="552">
        <v>0.5</v>
      </c>
    </row>
    <row r="891" spans="1:21" s="503" customFormat="1" outlineLevel="1">
      <c r="A891" s="500"/>
      <c r="B891" s="500"/>
      <c r="C891" s="501" t="s">
        <v>657</v>
      </c>
      <c r="D891" s="493">
        <v>1</v>
      </c>
      <c r="E891" s="493">
        <v>1</v>
      </c>
      <c r="F891" s="502" t="s">
        <v>619</v>
      </c>
      <c r="G891" s="496">
        <v>5404452.8133083219</v>
      </c>
      <c r="H891" s="496">
        <v>1621335.8439924966</v>
      </c>
      <c r="I891" s="494">
        <f t="shared" si="409"/>
        <v>7025788.6573008187</v>
      </c>
      <c r="J891" s="494">
        <f t="shared" si="406"/>
        <v>5404452.8133083219</v>
      </c>
      <c r="K891" s="494">
        <f t="shared" si="407"/>
        <v>1621335.8439924966</v>
      </c>
      <c r="L891" s="846">
        <f t="shared" si="408"/>
        <v>7025788.6573008187</v>
      </c>
      <c r="M891" s="494"/>
      <c r="N891" s="494"/>
      <c r="O891" s="595" t="e">
        <f>#REF!+M891+N891</f>
        <v>#REF!</v>
      </c>
      <c r="P891" s="595">
        <v>0.6</v>
      </c>
      <c r="Q891" s="595"/>
      <c r="R891" s="595">
        <f t="shared" si="410"/>
        <v>0.6</v>
      </c>
      <c r="S891" s="494">
        <v>0.5</v>
      </c>
      <c r="T891" s="494">
        <v>0.5</v>
      </c>
      <c r="U891" s="595">
        <v>0.5</v>
      </c>
    </row>
    <row r="892" spans="1:21">
      <c r="A892" s="137"/>
      <c r="B892" s="137"/>
      <c r="C892" s="138"/>
      <c r="D892" s="94"/>
      <c r="E892" s="94"/>
      <c r="F892" s="139"/>
      <c r="G892" s="71"/>
      <c r="H892" s="71"/>
      <c r="I892" s="71"/>
      <c r="J892" s="71"/>
      <c r="K892" s="71"/>
      <c r="L892" s="257"/>
      <c r="M892" s="71"/>
      <c r="N892" s="71"/>
      <c r="O892" s="552" t="e">
        <f>#REF!+M892+N892</f>
        <v>#REF!</v>
      </c>
      <c r="P892" s="552"/>
      <c r="Q892" s="552"/>
      <c r="R892" s="552">
        <f t="shared" si="410"/>
        <v>0</v>
      </c>
      <c r="S892" s="71"/>
      <c r="T892" s="71"/>
      <c r="U892" s="552">
        <v>0</v>
      </c>
    </row>
    <row r="893" spans="1:21">
      <c r="A893" s="165" t="s">
        <v>76</v>
      </c>
      <c r="B893" s="165"/>
      <c r="C893" s="166" t="s">
        <v>38</v>
      </c>
      <c r="D893" s="167"/>
      <c r="E893" s="167"/>
      <c r="F893" s="168"/>
      <c r="G893" s="169"/>
      <c r="H893" s="169"/>
      <c r="I893" s="169"/>
      <c r="J893" s="169">
        <f>SUBTOTAL(9,J894:J1011)</f>
        <v>803801420.82944083</v>
      </c>
      <c r="K893" s="169">
        <f>SUBTOTAL(9,K894:K1011)</f>
        <v>119493877.95128126</v>
      </c>
      <c r="L893" s="841">
        <f>SUBTOTAL(9,L894:L1011)</f>
        <v>923295298.78072214</v>
      </c>
      <c r="M893" s="169"/>
      <c r="N893" s="169"/>
      <c r="O893" s="551" t="e">
        <f>#REF!+M893+N893</f>
        <v>#REF!</v>
      </c>
      <c r="P893" s="551"/>
      <c r="Q893" s="551"/>
      <c r="R893" s="551">
        <f t="shared" si="410"/>
        <v>0</v>
      </c>
      <c r="S893" s="169"/>
      <c r="T893" s="169"/>
      <c r="U893" s="551">
        <v>0</v>
      </c>
    </row>
    <row r="894" spans="1:21">
      <c r="A894" s="137"/>
      <c r="B894" s="137"/>
      <c r="C894" s="138"/>
      <c r="D894" s="94"/>
      <c r="E894" s="94"/>
      <c r="F894" s="139"/>
      <c r="G894" s="71"/>
      <c r="H894" s="71"/>
      <c r="I894" s="71"/>
      <c r="J894" s="71"/>
      <c r="K894" s="71"/>
      <c r="L894" s="257"/>
      <c r="M894" s="71"/>
      <c r="N894" s="71"/>
      <c r="O894" s="552" t="e">
        <f>#REF!+M894+N894</f>
        <v>#REF!</v>
      </c>
      <c r="P894" s="552"/>
      <c r="Q894" s="552"/>
      <c r="R894" s="552">
        <f t="shared" si="410"/>
        <v>0</v>
      </c>
      <c r="S894" s="71"/>
      <c r="T894" s="71"/>
      <c r="U894" s="552">
        <v>0</v>
      </c>
    </row>
    <row r="895" spans="1:21">
      <c r="A895" s="149" t="s">
        <v>77</v>
      </c>
      <c r="B895" s="149"/>
      <c r="C895" s="150" t="s">
        <v>78</v>
      </c>
      <c r="D895" s="100">
        <v>1</v>
      </c>
      <c r="E895" s="100">
        <v>1</v>
      </c>
      <c r="F895" s="151" t="s">
        <v>10</v>
      </c>
      <c r="G895" s="75"/>
      <c r="H895" s="75"/>
      <c r="I895" s="75"/>
      <c r="J895" s="75"/>
      <c r="K895" s="75"/>
      <c r="L895" s="259"/>
      <c r="M895" s="75"/>
      <c r="N895" s="75"/>
      <c r="O895" s="555" t="e">
        <f>#REF!+M895+N895</f>
        <v>#REF!</v>
      </c>
      <c r="P895" s="555"/>
      <c r="Q895" s="555"/>
      <c r="R895" s="555">
        <f t="shared" si="410"/>
        <v>0</v>
      </c>
      <c r="S895" s="75"/>
      <c r="T895" s="75"/>
      <c r="U895" s="555">
        <v>0</v>
      </c>
    </row>
    <row r="896" spans="1:21" outlineLevel="1">
      <c r="A896" s="137" t="s">
        <v>79</v>
      </c>
      <c r="B896" s="137"/>
      <c r="C896" s="138" t="s">
        <v>80</v>
      </c>
      <c r="D896" s="94">
        <v>1</v>
      </c>
      <c r="E896" s="94">
        <v>1</v>
      </c>
      <c r="F896" s="139" t="s">
        <v>10</v>
      </c>
      <c r="G896" s="62"/>
      <c r="H896" s="62"/>
      <c r="I896" s="62"/>
      <c r="J896" s="62"/>
      <c r="K896" s="62"/>
      <c r="L896" s="255">
        <v>0</v>
      </c>
      <c r="M896" s="62"/>
      <c r="N896" s="62"/>
      <c r="O896" s="550" t="e">
        <f>#REF!+M896+N896</f>
        <v>#REF!</v>
      </c>
      <c r="P896" s="550"/>
      <c r="Q896" s="550"/>
      <c r="R896" s="550">
        <f t="shared" si="410"/>
        <v>0</v>
      </c>
      <c r="S896" s="62"/>
      <c r="T896" s="62"/>
      <c r="U896" s="550">
        <v>0</v>
      </c>
    </row>
    <row r="897" spans="1:21" outlineLevel="1">
      <c r="A897" s="137" t="s">
        <v>81</v>
      </c>
      <c r="B897" s="137"/>
      <c r="C897" s="138" t="s">
        <v>82</v>
      </c>
      <c r="D897" s="94">
        <v>1</v>
      </c>
      <c r="E897" s="94">
        <v>1</v>
      </c>
      <c r="F897" s="139" t="s">
        <v>10</v>
      </c>
      <c r="G897" s="71"/>
      <c r="H897" s="71"/>
      <c r="I897" s="71"/>
      <c r="J897" s="71"/>
      <c r="K897" s="71"/>
      <c r="L897" s="255">
        <v>0</v>
      </c>
      <c r="M897" s="71"/>
      <c r="N897" s="71"/>
      <c r="O897" s="552" t="e">
        <f>#REF!+M897+N897</f>
        <v>#REF!</v>
      </c>
      <c r="P897" s="552"/>
      <c r="Q897" s="552"/>
      <c r="R897" s="552">
        <f t="shared" si="410"/>
        <v>0</v>
      </c>
      <c r="S897" s="71"/>
      <c r="T897" s="71"/>
      <c r="U897" s="552">
        <v>0</v>
      </c>
    </row>
    <row r="898" spans="1:21" outlineLevel="1">
      <c r="A898" s="137" t="s">
        <v>83</v>
      </c>
      <c r="B898" s="137"/>
      <c r="C898" s="138" t="s">
        <v>84</v>
      </c>
      <c r="D898" s="94">
        <v>1</v>
      </c>
      <c r="E898" s="94">
        <v>1</v>
      </c>
      <c r="F898" s="139" t="s">
        <v>10</v>
      </c>
      <c r="G898" s="71"/>
      <c r="H898" s="71"/>
      <c r="I898" s="71"/>
      <c r="J898" s="71"/>
      <c r="K898" s="71"/>
      <c r="L898" s="255">
        <v>0</v>
      </c>
      <c r="M898" s="71"/>
      <c r="N898" s="71"/>
      <c r="O898" s="552" t="e">
        <f>#REF!+M898+N898</f>
        <v>#REF!</v>
      </c>
      <c r="P898" s="552"/>
      <c r="Q898" s="552"/>
      <c r="R898" s="552">
        <f t="shared" si="410"/>
        <v>0</v>
      </c>
      <c r="S898" s="71"/>
      <c r="T898" s="71"/>
      <c r="U898" s="552">
        <v>0</v>
      </c>
    </row>
    <row r="899" spans="1:21" outlineLevel="1">
      <c r="A899" s="137" t="s">
        <v>85</v>
      </c>
      <c r="B899" s="137"/>
      <c r="C899" s="138" t="s">
        <v>86</v>
      </c>
      <c r="D899" s="94">
        <v>1</v>
      </c>
      <c r="E899" s="94">
        <v>1</v>
      </c>
      <c r="F899" s="139" t="s">
        <v>10</v>
      </c>
      <c r="G899" s="71"/>
      <c r="H899" s="71"/>
      <c r="I899" s="71"/>
      <c r="J899" s="71"/>
      <c r="K899" s="71"/>
      <c r="L899" s="255">
        <v>0</v>
      </c>
      <c r="M899" s="71"/>
      <c r="N899" s="71"/>
      <c r="O899" s="552" t="e">
        <f>#REF!+M899+N899</f>
        <v>#REF!</v>
      </c>
      <c r="P899" s="552"/>
      <c r="Q899" s="552"/>
      <c r="R899" s="552">
        <f t="shared" si="410"/>
        <v>0</v>
      </c>
      <c r="S899" s="71"/>
      <c r="T899" s="71"/>
      <c r="U899" s="552">
        <v>0</v>
      </c>
    </row>
    <row r="900" spans="1:21" outlineLevel="1">
      <c r="A900" s="137" t="s">
        <v>87</v>
      </c>
      <c r="B900" s="137"/>
      <c r="C900" s="138" t="s">
        <v>88</v>
      </c>
      <c r="D900" s="94">
        <v>1</v>
      </c>
      <c r="E900" s="94">
        <v>1</v>
      </c>
      <c r="F900" s="139" t="s">
        <v>10</v>
      </c>
      <c r="G900" s="71"/>
      <c r="H900" s="71"/>
      <c r="I900" s="71"/>
      <c r="J900" s="71"/>
      <c r="K900" s="71"/>
      <c r="L900" s="255">
        <v>0</v>
      </c>
      <c r="M900" s="71"/>
      <c r="N900" s="71"/>
      <c r="O900" s="552" t="e">
        <f>#REF!+M900+N900</f>
        <v>#REF!</v>
      </c>
      <c r="P900" s="552"/>
      <c r="Q900" s="552"/>
      <c r="R900" s="552">
        <f t="shared" si="410"/>
        <v>0</v>
      </c>
      <c r="S900" s="71"/>
      <c r="T900" s="71"/>
      <c r="U900" s="552">
        <v>0</v>
      </c>
    </row>
    <row r="901" spans="1:21" outlineLevel="1">
      <c r="A901" s="137" t="s">
        <v>89</v>
      </c>
      <c r="B901" s="137"/>
      <c r="C901" s="138" t="s">
        <v>90</v>
      </c>
      <c r="D901" s="94">
        <v>1</v>
      </c>
      <c r="E901" s="94">
        <v>1</v>
      </c>
      <c r="F901" s="139" t="s">
        <v>10</v>
      </c>
      <c r="G901" s="71"/>
      <c r="H901" s="71"/>
      <c r="I901" s="71"/>
      <c r="J901" s="71"/>
      <c r="K901" s="71"/>
      <c r="L901" s="255">
        <v>0</v>
      </c>
      <c r="M901" s="71"/>
      <c r="N901" s="71"/>
      <c r="O901" s="552" t="e">
        <f>#REF!+M901+N901</f>
        <v>#REF!</v>
      </c>
      <c r="P901" s="552"/>
      <c r="Q901" s="552"/>
      <c r="R901" s="552">
        <f t="shared" si="410"/>
        <v>0</v>
      </c>
      <c r="S901" s="71"/>
      <c r="T901" s="71"/>
      <c r="U901" s="552">
        <v>0</v>
      </c>
    </row>
    <row r="902" spans="1:21" outlineLevel="1">
      <c r="A902" s="137" t="s">
        <v>91</v>
      </c>
      <c r="B902" s="137"/>
      <c r="C902" s="138" t="s">
        <v>92</v>
      </c>
      <c r="D902" s="94">
        <v>1</v>
      </c>
      <c r="E902" s="94">
        <v>1</v>
      </c>
      <c r="F902" s="139" t="s">
        <v>10</v>
      </c>
      <c r="G902" s="71"/>
      <c r="H902" s="71"/>
      <c r="I902" s="71"/>
      <c r="J902" s="71"/>
      <c r="K902" s="71"/>
      <c r="L902" s="255">
        <v>0</v>
      </c>
      <c r="M902" s="71"/>
      <c r="N902" s="71"/>
      <c r="O902" s="552" t="e">
        <f>#REF!+M902+N902</f>
        <v>#REF!</v>
      </c>
      <c r="P902" s="552"/>
      <c r="Q902" s="552"/>
      <c r="R902" s="552">
        <f t="shared" si="410"/>
        <v>0</v>
      </c>
      <c r="S902" s="71"/>
      <c r="T902" s="71"/>
      <c r="U902" s="552">
        <v>0</v>
      </c>
    </row>
    <row r="903" spans="1:21" outlineLevel="1">
      <c r="A903" s="137" t="s">
        <v>93</v>
      </c>
      <c r="B903" s="137"/>
      <c r="C903" s="138" t="s">
        <v>94</v>
      </c>
      <c r="D903" s="94">
        <v>1</v>
      </c>
      <c r="E903" s="94">
        <v>1</v>
      </c>
      <c r="F903" s="139" t="s">
        <v>10</v>
      </c>
      <c r="G903" s="71"/>
      <c r="H903" s="71"/>
      <c r="I903" s="71"/>
      <c r="J903" s="71"/>
      <c r="K903" s="71"/>
      <c r="L903" s="255">
        <v>0</v>
      </c>
      <c r="M903" s="71"/>
      <c r="N903" s="71"/>
      <c r="O903" s="552" t="e">
        <f>#REF!+M903+N903</f>
        <v>#REF!</v>
      </c>
      <c r="P903" s="552"/>
      <c r="Q903" s="552"/>
      <c r="R903" s="552">
        <f t="shared" si="410"/>
        <v>0</v>
      </c>
      <c r="S903" s="71"/>
      <c r="T903" s="71"/>
      <c r="U903" s="552">
        <v>0</v>
      </c>
    </row>
    <row r="904" spans="1:21" outlineLevel="1">
      <c r="A904" s="137" t="s">
        <v>95</v>
      </c>
      <c r="B904" s="137"/>
      <c r="C904" s="138" t="s">
        <v>96</v>
      </c>
      <c r="D904" s="94">
        <v>1</v>
      </c>
      <c r="E904" s="94">
        <v>1</v>
      </c>
      <c r="F904" s="139" t="s">
        <v>10</v>
      </c>
      <c r="G904" s="71"/>
      <c r="H904" s="71"/>
      <c r="I904" s="71"/>
      <c r="J904" s="71"/>
      <c r="K904" s="71"/>
      <c r="L904" s="255">
        <v>0</v>
      </c>
      <c r="M904" s="71"/>
      <c r="N904" s="71"/>
      <c r="O904" s="552" t="e">
        <f>#REF!+M904+N904</f>
        <v>#REF!</v>
      </c>
      <c r="P904" s="552"/>
      <c r="Q904" s="552"/>
      <c r="R904" s="552">
        <f t="shared" si="410"/>
        <v>0</v>
      </c>
      <c r="S904" s="71"/>
      <c r="T904" s="71"/>
      <c r="U904" s="552">
        <v>0</v>
      </c>
    </row>
    <row r="905" spans="1:21" outlineLevel="1">
      <c r="A905" s="137" t="s">
        <v>97</v>
      </c>
      <c r="B905" s="137"/>
      <c r="C905" s="138" t="s">
        <v>98</v>
      </c>
      <c r="D905" s="94">
        <v>1</v>
      </c>
      <c r="E905" s="94">
        <v>1</v>
      </c>
      <c r="F905" s="139" t="s">
        <v>10</v>
      </c>
      <c r="G905" s="71"/>
      <c r="H905" s="71"/>
      <c r="I905" s="71"/>
      <c r="J905" s="71"/>
      <c r="K905" s="71"/>
      <c r="L905" s="255">
        <v>0</v>
      </c>
      <c r="M905" s="71"/>
      <c r="N905" s="71"/>
      <c r="O905" s="552" t="e">
        <f>#REF!+M905+N905</f>
        <v>#REF!</v>
      </c>
      <c r="P905" s="552"/>
      <c r="Q905" s="552"/>
      <c r="R905" s="552">
        <f t="shared" si="410"/>
        <v>0</v>
      </c>
      <c r="S905" s="71"/>
      <c r="T905" s="71"/>
      <c r="U905" s="552">
        <v>0</v>
      </c>
    </row>
    <row r="906" spans="1:21" outlineLevel="1">
      <c r="A906" s="137" t="s">
        <v>99</v>
      </c>
      <c r="B906" s="137"/>
      <c r="C906" s="138" t="s">
        <v>100</v>
      </c>
      <c r="D906" s="94">
        <v>1</v>
      </c>
      <c r="E906" s="94">
        <v>1</v>
      </c>
      <c r="F906" s="139" t="s">
        <v>10</v>
      </c>
      <c r="G906" s="71"/>
      <c r="H906" s="71"/>
      <c r="I906" s="71"/>
      <c r="J906" s="71"/>
      <c r="K906" s="71"/>
      <c r="L906" s="255">
        <v>0</v>
      </c>
      <c r="M906" s="71"/>
      <c r="N906" s="71"/>
      <c r="O906" s="552" t="e">
        <f>#REF!+M906+N906</f>
        <v>#REF!</v>
      </c>
      <c r="P906" s="552"/>
      <c r="Q906" s="552"/>
      <c r="R906" s="552">
        <f t="shared" si="410"/>
        <v>0</v>
      </c>
      <c r="S906" s="71"/>
      <c r="T906" s="71"/>
      <c r="U906" s="552">
        <v>0</v>
      </c>
    </row>
    <row r="907" spans="1:21" outlineLevel="1">
      <c r="A907" s="137" t="s">
        <v>101</v>
      </c>
      <c r="B907" s="137"/>
      <c r="C907" s="138" t="s">
        <v>102</v>
      </c>
      <c r="D907" s="94">
        <v>1</v>
      </c>
      <c r="E907" s="94">
        <v>1</v>
      </c>
      <c r="F907" s="139" t="s">
        <v>10</v>
      </c>
      <c r="G907" s="71"/>
      <c r="H907" s="71"/>
      <c r="I907" s="71"/>
      <c r="J907" s="71"/>
      <c r="K907" s="71"/>
      <c r="L907" s="255">
        <v>0</v>
      </c>
      <c r="M907" s="71"/>
      <c r="N907" s="71"/>
      <c r="O907" s="552" t="e">
        <f>#REF!+M907+N907</f>
        <v>#REF!</v>
      </c>
      <c r="P907" s="552"/>
      <c r="Q907" s="552"/>
      <c r="R907" s="552">
        <f t="shared" si="410"/>
        <v>0</v>
      </c>
      <c r="S907" s="71"/>
      <c r="T907" s="71"/>
      <c r="U907" s="552">
        <v>0</v>
      </c>
    </row>
    <row r="908" spans="1:21" outlineLevel="1">
      <c r="A908" s="137" t="s">
        <v>103</v>
      </c>
      <c r="B908" s="137"/>
      <c r="C908" s="138" t="s">
        <v>104</v>
      </c>
      <c r="D908" s="94">
        <v>1</v>
      </c>
      <c r="E908" s="94">
        <v>1</v>
      </c>
      <c r="F908" s="139" t="s">
        <v>10</v>
      </c>
      <c r="G908" s="71"/>
      <c r="H908" s="71"/>
      <c r="I908" s="71"/>
      <c r="J908" s="71"/>
      <c r="K908" s="71"/>
      <c r="L908" s="255">
        <v>0</v>
      </c>
      <c r="M908" s="71"/>
      <c r="N908" s="71"/>
      <c r="O908" s="552" t="e">
        <f>#REF!+M908+N908</f>
        <v>#REF!</v>
      </c>
      <c r="P908" s="552"/>
      <c r="Q908" s="552"/>
      <c r="R908" s="552">
        <f t="shared" si="410"/>
        <v>0</v>
      </c>
      <c r="S908" s="71"/>
      <c r="T908" s="71"/>
      <c r="U908" s="552">
        <v>0</v>
      </c>
    </row>
    <row r="909" spans="1:21" outlineLevel="1">
      <c r="A909" s="137" t="s">
        <v>105</v>
      </c>
      <c r="B909" s="137"/>
      <c r="C909" s="138" t="s">
        <v>106</v>
      </c>
      <c r="D909" s="94">
        <v>1</v>
      </c>
      <c r="E909" s="94">
        <v>1</v>
      </c>
      <c r="F909" s="139" t="s">
        <v>10</v>
      </c>
      <c r="G909" s="71"/>
      <c r="H909" s="71"/>
      <c r="I909" s="71"/>
      <c r="J909" s="71"/>
      <c r="K909" s="71"/>
      <c r="L909" s="255">
        <v>0</v>
      </c>
      <c r="M909" s="71"/>
      <c r="N909" s="71"/>
      <c r="O909" s="552" t="e">
        <f>#REF!+M909+N909</f>
        <v>#REF!</v>
      </c>
      <c r="P909" s="552"/>
      <c r="Q909" s="552"/>
      <c r="R909" s="552">
        <f t="shared" si="410"/>
        <v>0</v>
      </c>
      <c r="S909" s="71"/>
      <c r="T909" s="71"/>
      <c r="U909" s="552">
        <v>0</v>
      </c>
    </row>
    <row r="910" spans="1:21" outlineLevel="1">
      <c r="A910" s="137" t="s">
        <v>107</v>
      </c>
      <c r="B910" s="137"/>
      <c r="C910" s="138" t="s">
        <v>108</v>
      </c>
      <c r="D910" s="94">
        <v>1</v>
      </c>
      <c r="E910" s="94">
        <v>1</v>
      </c>
      <c r="F910" s="139" t="s">
        <v>10</v>
      </c>
      <c r="G910" s="71"/>
      <c r="H910" s="71"/>
      <c r="I910" s="71"/>
      <c r="J910" s="71"/>
      <c r="K910" s="71"/>
      <c r="L910" s="255">
        <v>0</v>
      </c>
      <c r="M910" s="71"/>
      <c r="N910" s="71"/>
      <c r="O910" s="552" t="e">
        <f>#REF!+M910+N910</f>
        <v>#REF!</v>
      </c>
      <c r="P910" s="552"/>
      <c r="Q910" s="552"/>
      <c r="R910" s="552">
        <f t="shared" si="410"/>
        <v>0</v>
      </c>
      <c r="S910" s="71"/>
      <c r="T910" s="71"/>
      <c r="U910" s="552">
        <v>0</v>
      </c>
    </row>
    <row r="911" spans="1:21" outlineLevel="1">
      <c r="A911" s="137" t="s">
        <v>109</v>
      </c>
      <c r="B911" s="137"/>
      <c r="C911" s="138" t="s">
        <v>110</v>
      </c>
      <c r="D911" s="94">
        <v>1</v>
      </c>
      <c r="E911" s="94">
        <v>1</v>
      </c>
      <c r="F911" s="139" t="s">
        <v>10</v>
      </c>
      <c r="G911" s="71"/>
      <c r="H911" s="71"/>
      <c r="I911" s="71"/>
      <c r="J911" s="71"/>
      <c r="K911" s="71"/>
      <c r="L911" s="255">
        <v>0</v>
      </c>
      <c r="M911" s="71"/>
      <c r="N911" s="71"/>
      <c r="O911" s="552" t="e">
        <f>#REF!+M911+N911</f>
        <v>#REF!</v>
      </c>
      <c r="P911" s="552"/>
      <c r="Q911" s="552"/>
      <c r="R911" s="552">
        <f t="shared" si="410"/>
        <v>0</v>
      </c>
      <c r="S911" s="71"/>
      <c r="T911" s="71"/>
      <c r="U911" s="552">
        <v>0</v>
      </c>
    </row>
    <row r="912" spans="1:21" outlineLevel="1">
      <c r="A912" s="137" t="s">
        <v>111</v>
      </c>
      <c r="B912" s="137"/>
      <c r="C912" s="138" t="s">
        <v>112</v>
      </c>
      <c r="D912" s="94">
        <v>1</v>
      </c>
      <c r="E912" s="94">
        <v>1</v>
      </c>
      <c r="F912" s="139" t="s">
        <v>10</v>
      </c>
      <c r="G912" s="71"/>
      <c r="H912" s="71"/>
      <c r="I912" s="71"/>
      <c r="J912" s="71"/>
      <c r="K912" s="71"/>
      <c r="L912" s="255">
        <v>0</v>
      </c>
      <c r="M912" s="71"/>
      <c r="N912" s="71"/>
      <c r="O912" s="552" t="e">
        <f>#REF!+M912+N912</f>
        <v>#REF!</v>
      </c>
      <c r="P912" s="552"/>
      <c r="Q912" s="552"/>
      <c r="R912" s="552">
        <f t="shared" si="410"/>
        <v>0</v>
      </c>
      <c r="S912" s="71"/>
      <c r="T912" s="71"/>
      <c r="U912" s="552">
        <v>0</v>
      </c>
    </row>
    <row r="913" spans="1:21" outlineLevel="1">
      <c r="A913" s="137" t="s">
        <v>113</v>
      </c>
      <c r="B913" s="137"/>
      <c r="C913" s="138" t="s">
        <v>114</v>
      </c>
      <c r="D913" s="94">
        <v>1</v>
      </c>
      <c r="E913" s="94">
        <v>1</v>
      </c>
      <c r="F913" s="139" t="s">
        <v>10</v>
      </c>
      <c r="G913" s="71"/>
      <c r="H913" s="71"/>
      <c r="I913" s="71"/>
      <c r="J913" s="71"/>
      <c r="K913" s="71"/>
      <c r="L913" s="255">
        <v>0</v>
      </c>
      <c r="M913" s="71"/>
      <c r="N913" s="71"/>
      <c r="O913" s="552" t="e">
        <f>#REF!+M913+N913</f>
        <v>#REF!</v>
      </c>
      <c r="P913" s="552"/>
      <c r="Q913" s="552"/>
      <c r="R913" s="552">
        <f t="shared" si="410"/>
        <v>0</v>
      </c>
      <c r="S913" s="71"/>
      <c r="T913" s="71"/>
      <c r="U913" s="552">
        <v>0</v>
      </c>
    </row>
    <row r="914" spans="1:21" outlineLevel="1">
      <c r="A914" s="137" t="s">
        <v>115</v>
      </c>
      <c r="B914" s="137"/>
      <c r="C914" s="138" t="s">
        <v>116</v>
      </c>
      <c r="D914" s="94">
        <v>1</v>
      </c>
      <c r="E914" s="94">
        <v>1</v>
      </c>
      <c r="F914" s="139" t="s">
        <v>10</v>
      </c>
      <c r="G914" s="71"/>
      <c r="H914" s="71"/>
      <c r="I914" s="71"/>
      <c r="J914" s="71"/>
      <c r="K914" s="71"/>
      <c r="L914" s="255">
        <v>0</v>
      </c>
      <c r="M914" s="71"/>
      <c r="N914" s="71"/>
      <c r="O914" s="552" t="e">
        <f>#REF!+M914+N914</f>
        <v>#REF!</v>
      </c>
      <c r="P914" s="552"/>
      <c r="Q914" s="552"/>
      <c r="R914" s="552">
        <f t="shared" si="410"/>
        <v>0</v>
      </c>
      <c r="S914" s="71"/>
      <c r="T914" s="71"/>
      <c r="U914" s="552">
        <v>0</v>
      </c>
    </row>
    <row r="915" spans="1:21" outlineLevel="1">
      <c r="A915" s="137" t="s">
        <v>117</v>
      </c>
      <c r="B915" s="137"/>
      <c r="C915" s="138" t="s">
        <v>118</v>
      </c>
      <c r="D915" s="94">
        <v>1</v>
      </c>
      <c r="E915" s="94">
        <v>1</v>
      </c>
      <c r="F915" s="139" t="s">
        <v>10</v>
      </c>
      <c r="G915" s="71"/>
      <c r="H915" s="71"/>
      <c r="I915" s="71"/>
      <c r="J915" s="71"/>
      <c r="K915" s="71"/>
      <c r="L915" s="255">
        <v>0</v>
      </c>
      <c r="M915" s="71"/>
      <c r="N915" s="71"/>
      <c r="O915" s="552" t="e">
        <f>#REF!+M915+N915</f>
        <v>#REF!</v>
      </c>
      <c r="P915" s="552"/>
      <c r="Q915" s="552"/>
      <c r="R915" s="552">
        <f t="shared" si="410"/>
        <v>0</v>
      </c>
      <c r="S915" s="71"/>
      <c r="T915" s="71"/>
      <c r="U915" s="552">
        <v>0</v>
      </c>
    </row>
    <row r="916" spans="1:21" outlineLevel="1">
      <c r="A916" s="137" t="s">
        <v>119</v>
      </c>
      <c r="B916" s="137"/>
      <c r="C916" s="138" t="s">
        <v>120</v>
      </c>
      <c r="D916" s="94">
        <v>1</v>
      </c>
      <c r="E916" s="94">
        <v>1</v>
      </c>
      <c r="F916" s="139" t="s">
        <v>10</v>
      </c>
      <c r="G916" s="71"/>
      <c r="H916" s="71"/>
      <c r="I916" s="71"/>
      <c r="J916" s="71"/>
      <c r="K916" s="71"/>
      <c r="L916" s="255">
        <v>0</v>
      </c>
      <c r="M916" s="71"/>
      <c r="N916" s="71"/>
      <c r="O916" s="552" t="e">
        <f>#REF!+M916+N916</f>
        <v>#REF!</v>
      </c>
      <c r="P916" s="552"/>
      <c r="Q916" s="552"/>
      <c r="R916" s="552">
        <f t="shared" si="410"/>
        <v>0</v>
      </c>
      <c r="S916" s="71"/>
      <c r="T916" s="71"/>
      <c r="U916" s="552">
        <v>0</v>
      </c>
    </row>
    <row r="917" spans="1:21" outlineLevel="1">
      <c r="A917" s="137" t="s">
        <v>121</v>
      </c>
      <c r="B917" s="137"/>
      <c r="C917" s="138" t="s">
        <v>122</v>
      </c>
      <c r="D917" s="94">
        <v>1</v>
      </c>
      <c r="E917" s="94">
        <v>1</v>
      </c>
      <c r="F917" s="139" t="s">
        <v>10</v>
      </c>
      <c r="G917" s="71"/>
      <c r="H917" s="71"/>
      <c r="I917" s="71"/>
      <c r="J917" s="71"/>
      <c r="K917" s="71"/>
      <c r="L917" s="255">
        <v>0</v>
      </c>
      <c r="M917" s="71"/>
      <c r="N917" s="71"/>
      <c r="O917" s="552" t="e">
        <f>#REF!+M917+N917</f>
        <v>#REF!</v>
      </c>
      <c r="P917" s="552"/>
      <c r="Q917" s="552"/>
      <c r="R917" s="552">
        <f t="shared" si="410"/>
        <v>0</v>
      </c>
      <c r="S917" s="71"/>
      <c r="T917" s="71"/>
      <c r="U917" s="552">
        <v>0</v>
      </c>
    </row>
    <row r="918" spans="1:21" outlineLevel="1">
      <c r="A918" s="137" t="s">
        <v>123</v>
      </c>
      <c r="B918" s="137"/>
      <c r="C918" s="138" t="s">
        <v>124</v>
      </c>
      <c r="D918" s="94">
        <v>1</v>
      </c>
      <c r="E918" s="94">
        <v>1</v>
      </c>
      <c r="F918" s="139" t="s">
        <v>10</v>
      </c>
      <c r="G918" s="71"/>
      <c r="H918" s="71"/>
      <c r="I918" s="71"/>
      <c r="J918" s="71"/>
      <c r="K918" s="71"/>
      <c r="L918" s="255">
        <v>0</v>
      </c>
      <c r="M918" s="71"/>
      <c r="N918" s="71"/>
      <c r="O918" s="552" t="e">
        <f>#REF!+M918+N918</f>
        <v>#REF!</v>
      </c>
      <c r="P918" s="552"/>
      <c r="Q918" s="552"/>
      <c r="R918" s="552">
        <f t="shared" si="410"/>
        <v>0</v>
      </c>
      <c r="S918" s="71"/>
      <c r="T918" s="71"/>
      <c r="U918" s="552">
        <v>0</v>
      </c>
    </row>
    <row r="919" spans="1:21" outlineLevel="1">
      <c r="A919" s="137" t="s">
        <v>125</v>
      </c>
      <c r="B919" s="137"/>
      <c r="C919" s="138" t="s">
        <v>126</v>
      </c>
      <c r="D919" s="94">
        <v>1</v>
      </c>
      <c r="E919" s="94">
        <v>1</v>
      </c>
      <c r="F919" s="139" t="s">
        <v>10</v>
      </c>
      <c r="G919" s="71"/>
      <c r="H919" s="71"/>
      <c r="I919" s="71"/>
      <c r="J919" s="71"/>
      <c r="K919" s="71"/>
      <c r="L919" s="255">
        <v>0</v>
      </c>
      <c r="M919" s="71"/>
      <c r="N919" s="71"/>
      <c r="O919" s="552" t="e">
        <f>#REF!+M919+N919</f>
        <v>#REF!</v>
      </c>
      <c r="P919" s="552"/>
      <c r="Q919" s="552"/>
      <c r="R919" s="552">
        <f t="shared" si="410"/>
        <v>0</v>
      </c>
      <c r="S919" s="71"/>
      <c r="T919" s="71"/>
      <c r="U919" s="552">
        <v>0</v>
      </c>
    </row>
    <row r="920" spans="1:21" outlineLevel="1">
      <c r="A920" s="137" t="s">
        <v>127</v>
      </c>
      <c r="B920" s="137"/>
      <c r="C920" s="138" t="s">
        <v>128</v>
      </c>
      <c r="D920" s="94">
        <v>1</v>
      </c>
      <c r="E920" s="94">
        <v>1</v>
      </c>
      <c r="F920" s="139" t="s">
        <v>10</v>
      </c>
      <c r="G920" s="71"/>
      <c r="H920" s="71"/>
      <c r="I920" s="71"/>
      <c r="J920" s="71"/>
      <c r="K920" s="71"/>
      <c r="L920" s="255">
        <v>0</v>
      </c>
      <c r="M920" s="71"/>
      <c r="N920" s="71"/>
      <c r="O920" s="552" t="e">
        <f>#REF!+M920+N920</f>
        <v>#REF!</v>
      </c>
      <c r="P920" s="552"/>
      <c r="Q920" s="552"/>
      <c r="R920" s="552">
        <f t="shared" si="410"/>
        <v>0</v>
      </c>
      <c r="S920" s="71"/>
      <c r="T920" s="71"/>
      <c r="U920" s="552">
        <v>0</v>
      </c>
    </row>
    <row r="921" spans="1:21" outlineLevel="1">
      <c r="A921" s="137" t="s">
        <v>129</v>
      </c>
      <c r="B921" s="137"/>
      <c r="C921" s="138" t="s">
        <v>130</v>
      </c>
      <c r="D921" s="94">
        <v>1</v>
      </c>
      <c r="E921" s="94">
        <v>1</v>
      </c>
      <c r="F921" s="139" t="s">
        <v>10</v>
      </c>
      <c r="G921" s="71"/>
      <c r="H921" s="71"/>
      <c r="I921" s="71"/>
      <c r="J921" s="71"/>
      <c r="K921" s="71"/>
      <c r="L921" s="255">
        <v>0</v>
      </c>
      <c r="M921" s="71"/>
      <c r="N921" s="71"/>
      <c r="O921" s="552" t="e">
        <f>#REF!+M921+N921</f>
        <v>#REF!</v>
      </c>
      <c r="P921" s="552"/>
      <c r="Q921" s="552"/>
      <c r="R921" s="552">
        <f t="shared" si="410"/>
        <v>0</v>
      </c>
      <c r="S921" s="71"/>
      <c r="T921" s="71"/>
      <c r="U921" s="552">
        <v>0</v>
      </c>
    </row>
    <row r="922" spans="1:21" outlineLevel="1">
      <c r="A922" s="137" t="s">
        <v>131</v>
      </c>
      <c r="B922" s="137"/>
      <c r="C922" s="138" t="s">
        <v>132</v>
      </c>
      <c r="D922" s="94">
        <v>1</v>
      </c>
      <c r="E922" s="94">
        <v>1</v>
      </c>
      <c r="F922" s="139" t="s">
        <v>10</v>
      </c>
      <c r="G922" s="71"/>
      <c r="H922" s="71"/>
      <c r="I922" s="71"/>
      <c r="J922" s="71"/>
      <c r="K922" s="71"/>
      <c r="L922" s="255">
        <v>0</v>
      </c>
      <c r="M922" s="71"/>
      <c r="N922" s="71"/>
      <c r="O922" s="552" t="e">
        <f>#REF!+M922+N922</f>
        <v>#REF!</v>
      </c>
      <c r="P922" s="552"/>
      <c r="Q922" s="552"/>
      <c r="R922" s="552">
        <f t="shared" si="410"/>
        <v>0</v>
      </c>
      <c r="S922" s="71"/>
      <c r="T922" s="71"/>
      <c r="U922" s="552">
        <v>0</v>
      </c>
    </row>
    <row r="923" spans="1:21" outlineLevel="1">
      <c r="A923" s="137" t="s">
        <v>133</v>
      </c>
      <c r="B923" s="137"/>
      <c r="C923" s="138" t="s">
        <v>134</v>
      </c>
      <c r="D923" s="94">
        <v>1</v>
      </c>
      <c r="E923" s="94">
        <v>1</v>
      </c>
      <c r="F923" s="139" t="s">
        <v>10</v>
      </c>
      <c r="G923" s="71"/>
      <c r="H923" s="71"/>
      <c r="I923" s="71"/>
      <c r="J923" s="71"/>
      <c r="K923" s="71"/>
      <c r="L923" s="255">
        <v>0</v>
      </c>
      <c r="M923" s="71"/>
      <c r="N923" s="71"/>
      <c r="O923" s="552" t="e">
        <f>#REF!+M923+N923</f>
        <v>#REF!</v>
      </c>
      <c r="P923" s="552"/>
      <c r="Q923" s="552"/>
      <c r="R923" s="552">
        <f t="shared" si="410"/>
        <v>0</v>
      </c>
      <c r="S923" s="71"/>
      <c r="T923" s="71"/>
      <c r="U923" s="552">
        <v>0</v>
      </c>
    </row>
    <row r="924" spans="1:21" outlineLevel="1">
      <c r="A924" s="137" t="s">
        <v>135</v>
      </c>
      <c r="B924" s="137"/>
      <c r="C924" s="138" t="s">
        <v>136</v>
      </c>
      <c r="D924" s="94">
        <v>1</v>
      </c>
      <c r="E924" s="94">
        <v>1</v>
      </c>
      <c r="F924" s="139" t="s">
        <v>10</v>
      </c>
      <c r="G924" s="71"/>
      <c r="H924" s="71"/>
      <c r="I924" s="71"/>
      <c r="J924" s="71"/>
      <c r="K924" s="71"/>
      <c r="L924" s="255">
        <v>0</v>
      </c>
      <c r="M924" s="71"/>
      <c r="N924" s="71"/>
      <c r="O924" s="552" t="e">
        <f>#REF!+M924+N924</f>
        <v>#REF!</v>
      </c>
      <c r="P924" s="552"/>
      <c r="Q924" s="552"/>
      <c r="R924" s="552">
        <f t="shared" si="410"/>
        <v>0</v>
      </c>
      <c r="S924" s="71"/>
      <c r="T924" s="71"/>
      <c r="U924" s="552">
        <v>0</v>
      </c>
    </row>
    <row r="925" spans="1:21" outlineLevel="1">
      <c r="A925" s="137" t="s">
        <v>137</v>
      </c>
      <c r="B925" s="137"/>
      <c r="C925" s="138" t="s">
        <v>138</v>
      </c>
      <c r="D925" s="94">
        <v>1</v>
      </c>
      <c r="E925" s="94">
        <v>1</v>
      </c>
      <c r="F925" s="139" t="s">
        <v>10</v>
      </c>
      <c r="G925" s="71"/>
      <c r="H925" s="71"/>
      <c r="I925" s="71"/>
      <c r="J925" s="71"/>
      <c r="K925" s="71"/>
      <c r="L925" s="255">
        <v>0</v>
      </c>
      <c r="M925" s="71"/>
      <c r="N925" s="71"/>
      <c r="O925" s="552" t="e">
        <f>#REF!+M925+N925</f>
        <v>#REF!</v>
      </c>
      <c r="P925" s="552"/>
      <c r="Q925" s="552"/>
      <c r="R925" s="552">
        <f t="shared" si="410"/>
        <v>0</v>
      </c>
      <c r="S925" s="71"/>
      <c r="T925" s="71"/>
      <c r="U925" s="552">
        <v>0</v>
      </c>
    </row>
    <row r="926" spans="1:21" outlineLevel="1">
      <c r="A926" s="137" t="s">
        <v>139</v>
      </c>
      <c r="B926" s="137"/>
      <c r="C926" s="138" t="s">
        <v>140</v>
      </c>
      <c r="D926" s="94">
        <v>1</v>
      </c>
      <c r="E926" s="94">
        <v>1</v>
      </c>
      <c r="F926" s="139" t="s">
        <v>10</v>
      </c>
      <c r="G926" s="71"/>
      <c r="H926" s="71"/>
      <c r="I926" s="71"/>
      <c r="J926" s="71"/>
      <c r="K926" s="71"/>
      <c r="L926" s="255">
        <v>0</v>
      </c>
      <c r="M926" s="71"/>
      <c r="N926" s="71"/>
      <c r="O926" s="552" t="e">
        <f>#REF!+M926+N926</f>
        <v>#REF!</v>
      </c>
      <c r="P926" s="552"/>
      <c r="Q926" s="552"/>
      <c r="R926" s="552">
        <f t="shared" si="410"/>
        <v>0</v>
      </c>
      <c r="S926" s="71"/>
      <c r="T926" s="71"/>
      <c r="U926" s="552">
        <v>0</v>
      </c>
    </row>
    <row r="927" spans="1:21" outlineLevel="1">
      <c r="A927" s="137" t="s">
        <v>141</v>
      </c>
      <c r="B927" s="137"/>
      <c r="C927" s="138" t="s">
        <v>142</v>
      </c>
      <c r="D927" s="94">
        <v>1</v>
      </c>
      <c r="E927" s="94">
        <v>1</v>
      </c>
      <c r="F927" s="139" t="s">
        <v>10</v>
      </c>
      <c r="G927" s="71"/>
      <c r="H927" s="71"/>
      <c r="I927" s="71"/>
      <c r="J927" s="71"/>
      <c r="K927" s="71"/>
      <c r="L927" s="255">
        <v>0</v>
      </c>
      <c r="M927" s="71"/>
      <c r="N927" s="71"/>
      <c r="O927" s="552" t="e">
        <f>#REF!+M927+N927</f>
        <v>#REF!</v>
      </c>
      <c r="P927" s="552"/>
      <c r="Q927" s="552"/>
      <c r="R927" s="552">
        <f t="shared" si="410"/>
        <v>0</v>
      </c>
      <c r="S927" s="71"/>
      <c r="T927" s="71"/>
      <c r="U927" s="552">
        <v>0</v>
      </c>
    </row>
    <row r="928" spans="1:21">
      <c r="A928" s="146"/>
      <c r="B928" s="146"/>
      <c r="C928" s="147"/>
      <c r="D928" s="99"/>
      <c r="E928" s="99"/>
      <c r="F928" s="148"/>
      <c r="G928" s="82"/>
      <c r="H928" s="82"/>
      <c r="I928" s="82"/>
      <c r="J928" s="82"/>
      <c r="K928" s="82"/>
      <c r="L928" s="255"/>
      <c r="M928" s="82"/>
      <c r="N928" s="82"/>
      <c r="O928" s="553" t="e">
        <f>#REF!+M928+N928</f>
        <v>#REF!</v>
      </c>
      <c r="P928" s="553"/>
      <c r="Q928" s="553"/>
      <c r="R928" s="553">
        <f t="shared" si="410"/>
        <v>0</v>
      </c>
      <c r="S928" s="82"/>
      <c r="T928" s="82"/>
      <c r="U928" s="553">
        <v>0</v>
      </c>
    </row>
    <row r="929" spans="1:21">
      <c r="A929" s="149" t="s">
        <v>143</v>
      </c>
      <c r="B929" s="149"/>
      <c r="C929" s="150" t="s">
        <v>144</v>
      </c>
      <c r="D929" s="100">
        <v>1</v>
      </c>
      <c r="E929" s="100">
        <v>1</v>
      </c>
      <c r="F929" s="151" t="s">
        <v>10</v>
      </c>
      <c r="G929" s="74"/>
      <c r="H929" s="74"/>
      <c r="I929" s="74"/>
      <c r="J929" s="75">
        <f>SUBTOTAL(9,J930:J965)</f>
        <v>120237495.42173815</v>
      </c>
      <c r="K929" s="75">
        <f>SUBTOTAL(9,K930:K965)</f>
        <v>36030743.156775609</v>
      </c>
      <c r="L929" s="259">
        <f>SUBTOTAL(9,L930:L965)</f>
        <v>156268238.57851377</v>
      </c>
      <c r="M929" s="75"/>
      <c r="N929" s="75"/>
      <c r="O929" s="555" t="e">
        <f>#REF!+M929+N929</f>
        <v>#REF!</v>
      </c>
      <c r="P929" s="555"/>
      <c r="Q929" s="555"/>
      <c r="R929" s="555">
        <f t="shared" si="410"/>
        <v>0</v>
      </c>
      <c r="S929" s="75"/>
      <c r="T929" s="75"/>
      <c r="U929" s="555">
        <v>0</v>
      </c>
    </row>
    <row r="930" spans="1:21" s="153" customFormat="1" ht="26.4" outlineLevel="1">
      <c r="A930" s="146" t="s">
        <v>145</v>
      </c>
      <c r="B930" s="146"/>
      <c r="C930" s="147" t="s">
        <v>146</v>
      </c>
      <c r="D930" s="99">
        <v>1</v>
      </c>
      <c r="E930" s="99">
        <v>1</v>
      </c>
      <c r="F930" s="148" t="s">
        <v>10</v>
      </c>
      <c r="G930" s="82"/>
      <c r="H930" s="82"/>
      <c r="I930" s="82"/>
      <c r="J930" s="82"/>
      <c r="K930" s="82"/>
      <c r="L930" s="266"/>
      <c r="M930" s="82"/>
      <c r="N930" s="82"/>
      <c r="O930" s="553" t="e">
        <f>#REF!+M930+N930</f>
        <v>#REF!</v>
      </c>
      <c r="P930" s="553"/>
      <c r="Q930" s="553"/>
      <c r="R930" s="553">
        <f t="shared" si="410"/>
        <v>0</v>
      </c>
      <c r="S930" s="82"/>
      <c r="T930" s="82"/>
      <c r="U930" s="553">
        <v>0</v>
      </c>
    </row>
    <row r="931" spans="1:21" outlineLevel="1">
      <c r="A931" s="137" t="s">
        <v>147</v>
      </c>
      <c r="B931" s="137"/>
      <c r="C931" s="138" t="s">
        <v>148</v>
      </c>
      <c r="D931" s="94">
        <v>1</v>
      </c>
      <c r="E931" s="94">
        <v>1</v>
      </c>
      <c r="F931" s="139" t="s">
        <v>10</v>
      </c>
      <c r="G931" s="71"/>
      <c r="H931" s="71"/>
      <c r="I931" s="71"/>
      <c r="J931" s="71"/>
      <c r="K931" s="71"/>
      <c r="L931" s="257"/>
      <c r="M931" s="71"/>
      <c r="N931" s="71"/>
      <c r="O931" s="552" t="e">
        <f>#REF!+M931+N931</f>
        <v>#REF!</v>
      </c>
      <c r="P931" s="552"/>
      <c r="Q931" s="552"/>
      <c r="R931" s="552">
        <f t="shared" si="410"/>
        <v>0</v>
      </c>
      <c r="S931" s="71"/>
      <c r="T931" s="71"/>
      <c r="U931" s="552">
        <v>0</v>
      </c>
    </row>
    <row r="932" spans="1:21" outlineLevel="1">
      <c r="A932" s="137" t="s">
        <v>149</v>
      </c>
      <c r="B932" s="137"/>
      <c r="C932" s="138" t="s">
        <v>150</v>
      </c>
      <c r="D932" s="94">
        <v>1</v>
      </c>
      <c r="E932" s="94">
        <v>1</v>
      </c>
      <c r="F932" s="139" t="s">
        <v>10</v>
      </c>
      <c r="G932" s="71"/>
      <c r="H932" s="71"/>
      <c r="I932" s="71"/>
      <c r="J932" s="71"/>
      <c r="K932" s="71"/>
      <c r="L932" s="257"/>
      <c r="M932" s="71"/>
      <c r="N932" s="71"/>
      <c r="O932" s="552" t="e">
        <f>#REF!+M932+N932</f>
        <v>#REF!</v>
      </c>
      <c r="P932" s="552"/>
      <c r="Q932" s="552"/>
      <c r="R932" s="552">
        <f t="shared" si="410"/>
        <v>0</v>
      </c>
      <c r="S932" s="71"/>
      <c r="T932" s="71"/>
      <c r="U932" s="552">
        <v>0</v>
      </c>
    </row>
    <row r="933" spans="1:21" s="153" customFormat="1" outlineLevel="1">
      <c r="A933" s="146" t="s">
        <v>151</v>
      </c>
      <c r="B933" s="146"/>
      <c r="C933" s="147" t="s">
        <v>152</v>
      </c>
      <c r="D933" s="122">
        <v>1</v>
      </c>
      <c r="E933" s="122">
        <v>1</v>
      </c>
      <c r="F933" s="148" t="s">
        <v>10</v>
      </c>
      <c r="G933" s="77"/>
      <c r="H933" s="77"/>
      <c r="I933" s="77"/>
      <c r="J933" s="77"/>
      <c r="K933" s="77"/>
      <c r="L933" s="254"/>
      <c r="M933" s="77"/>
      <c r="N933" s="77"/>
      <c r="O933" s="556" t="e">
        <f>#REF!+M933+N933</f>
        <v>#REF!</v>
      </c>
      <c r="P933" s="556"/>
      <c r="Q933" s="556"/>
      <c r="R933" s="556">
        <f t="shared" si="410"/>
        <v>0</v>
      </c>
      <c r="S933" s="77"/>
      <c r="T933" s="77"/>
      <c r="U933" s="556">
        <v>0</v>
      </c>
    </row>
    <row r="934" spans="1:21" s="153" customFormat="1" outlineLevel="1">
      <c r="A934" s="146" t="s">
        <v>153</v>
      </c>
      <c r="B934" s="146"/>
      <c r="C934" s="147" t="s">
        <v>154</v>
      </c>
      <c r="D934" s="122">
        <v>1</v>
      </c>
      <c r="E934" s="122">
        <v>1</v>
      </c>
      <c r="F934" s="148" t="s">
        <v>10</v>
      </c>
      <c r="G934" s="77"/>
      <c r="H934" s="77"/>
      <c r="I934" s="77"/>
      <c r="J934" s="77"/>
      <c r="K934" s="77"/>
      <c r="L934" s="254"/>
      <c r="M934" s="77"/>
      <c r="N934" s="77"/>
      <c r="O934" s="556" t="e">
        <f>#REF!+M934+N934</f>
        <v>#REF!</v>
      </c>
      <c r="P934" s="556"/>
      <c r="Q934" s="556"/>
      <c r="R934" s="556">
        <f t="shared" si="410"/>
        <v>0</v>
      </c>
      <c r="S934" s="77"/>
      <c r="T934" s="77"/>
      <c r="U934" s="556">
        <v>0</v>
      </c>
    </row>
    <row r="935" spans="1:21" s="153" customFormat="1" outlineLevel="1">
      <c r="A935" s="146" t="s">
        <v>155</v>
      </c>
      <c r="B935" s="146"/>
      <c r="C935" s="147" t="s">
        <v>156</v>
      </c>
      <c r="D935" s="122">
        <v>1</v>
      </c>
      <c r="E935" s="122">
        <v>1</v>
      </c>
      <c r="F935" s="148" t="s">
        <v>10</v>
      </c>
      <c r="G935" s="77"/>
      <c r="H935" s="77"/>
      <c r="I935" s="77"/>
      <c r="J935" s="77"/>
      <c r="K935" s="77"/>
      <c r="L935" s="254"/>
      <c r="M935" s="77"/>
      <c r="N935" s="77"/>
      <c r="O935" s="556" t="e">
        <f>#REF!+M935+N935</f>
        <v>#REF!</v>
      </c>
      <c r="P935" s="556"/>
      <c r="Q935" s="556"/>
      <c r="R935" s="556">
        <f t="shared" si="410"/>
        <v>0</v>
      </c>
      <c r="S935" s="77"/>
      <c r="T935" s="77"/>
      <c r="U935" s="556">
        <v>0</v>
      </c>
    </row>
    <row r="936" spans="1:21" s="153" customFormat="1" outlineLevel="1">
      <c r="A936" s="146" t="s">
        <v>157</v>
      </c>
      <c r="B936" s="146"/>
      <c r="C936" s="147" t="s">
        <v>158</v>
      </c>
      <c r="D936" s="122">
        <v>1</v>
      </c>
      <c r="E936" s="122">
        <v>1</v>
      </c>
      <c r="F936" s="148" t="s">
        <v>10</v>
      </c>
      <c r="G936" s="77"/>
      <c r="H936" s="77"/>
      <c r="I936" s="77"/>
      <c r="J936" s="77"/>
      <c r="K936" s="77"/>
      <c r="L936" s="254"/>
      <c r="M936" s="77"/>
      <c r="N936" s="77"/>
      <c r="O936" s="556" t="e">
        <f>#REF!+M936+N936</f>
        <v>#REF!</v>
      </c>
      <c r="P936" s="556"/>
      <c r="Q936" s="556"/>
      <c r="R936" s="556">
        <f t="shared" si="410"/>
        <v>0</v>
      </c>
      <c r="S936" s="77"/>
      <c r="T936" s="77"/>
      <c r="U936" s="556">
        <v>0</v>
      </c>
    </row>
    <row r="937" spans="1:21" s="153" customFormat="1" outlineLevel="1">
      <c r="A937" s="146" t="s">
        <v>159</v>
      </c>
      <c r="B937" s="146"/>
      <c r="C937" s="147" t="s">
        <v>160</v>
      </c>
      <c r="D937" s="122">
        <v>1</v>
      </c>
      <c r="E937" s="122">
        <v>1</v>
      </c>
      <c r="F937" s="148" t="s">
        <v>10</v>
      </c>
      <c r="G937" s="77"/>
      <c r="H937" s="77"/>
      <c r="I937" s="77"/>
      <c r="J937" s="77"/>
      <c r="K937" s="77"/>
      <c r="L937" s="254"/>
      <c r="M937" s="77"/>
      <c r="N937" s="77"/>
      <c r="O937" s="556" t="e">
        <f>#REF!+M937+N937</f>
        <v>#REF!</v>
      </c>
      <c r="P937" s="556"/>
      <c r="Q937" s="556"/>
      <c r="R937" s="556">
        <f t="shared" si="410"/>
        <v>0</v>
      </c>
      <c r="S937" s="77"/>
      <c r="T937" s="77"/>
      <c r="U937" s="556">
        <v>0</v>
      </c>
    </row>
    <row r="938" spans="1:21" s="153" customFormat="1" outlineLevel="1">
      <c r="A938" s="146" t="s">
        <v>162</v>
      </c>
      <c r="B938" s="146"/>
      <c r="C938" s="147" t="s">
        <v>163</v>
      </c>
      <c r="D938" s="122">
        <v>1</v>
      </c>
      <c r="E938" s="122">
        <v>1</v>
      </c>
      <c r="F938" s="148" t="s">
        <v>10</v>
      </c>
      <c r="G938" s="77"/>
      <c r="H938" s="77"/>
      <c r="I938" s="77"/>
      <c r="J938" s="77">
        <f>SUBTOTAL(9,J939:J964)</f>
        <v>120237495.42173815</v>
      </c>
      <c r="K938" s="77">
        <f>SUBTOTAL(9,K939:K964)</f>
        <v>36030743.156775609</v>
      </c>
      <c r="L938" s="254">
        <f>SUBTOTAL(9,L939:L964)</f>
        <v>156268238.57851377</v>
      </c>
      <c r="M938" s="77"/>
      <c r="N938" s="77"/>
      <c r="O938" s="556" t="e">
        <f>#REF!+M938+N938</f>
        <v>#REF!</v>
      </c>
      <c r="P938" s="556"/>
      <c r="Q938" s="556"/>
      <c r="R938" s="556">
        <f t="shared" si="410"/>
        <v>0</v>
      </c>
      <c r="S938" s="77"/>
      <c r="T938" s="77"/>
      <c r="U938" s="556">
        <v>0</v>
      </c>
    </row>
    <row r="939" spans="1:21" s="153" customFormat="1" outlineLevel="1">
      <c r="A939" s="146"/>
      <c r="B939" s="146"/>
      <c r="C939" s="147" t="s">
        <v>936</v>
      </c>
      <c r="D939" s="99"/>
      <c r="E939" s="99"/>
      <c r="F939" s="148"/>
      <c r="G939" s="77"/>
      <c r="H939" s="77"/>
      <c r="I939" s="77"/>
      <c r="J939" s="77"/>
      <c r="K939" s="77"/>
      <c r="L939" s="254"/>
      <c r="M939" s="77"/>
      <c r="N939" s="77"/>
      <c r="O939" s="556" t="e">
        <f>#REF!+M939+N939</f>
        <v>#REF!</v>
      </c>
      <c r="P939" s="556"/>
      <c r="Q939" s="556"/>
      <c r="R939" s="556">
        <f t="shared" si="410"/>
        <v>0</v>
      </c>
      <c r="S939" s="77"/>
      <c r="T939" s="77"/>
      <c r="U939" s="556">
        <v>0</v>
      </c>
    </row>
    <row r="940" spans="1:21" s="11" customFormat="1" ht="39.6" outlineLevel="1">
      <c r="A940" s="192"/>
      <c r="B940" s="192"/>
      <c r="C940" s="193" t="s">
        <v>938</v>
      </c>
      <c r="D940" s="194">
        <v>4</v>
      </c>
      <c r="E940" s="97">
        <v>4</v>
      </c>
      <c r="F940" s="195" t="s">
        <v>692</v>
      </c>
      <c r="G940" s="359">
        <v>0</v>
      </c>
      <c r="H940" s="359">
        <v>616000.00000000012</v>
      </c>
      <c r="I940" s="199">
        <f t="shared" ref="I940:I942" si="411">SUM(G940:H940)</f>
        <v>616000.00000000012</v>
      </c>
      <c r="J940" s="199">
        <f t="shared" ref="J940:J942" si="412">G940*E940</f>
        <v>0</v>
      </c>
      <c r="K940" s="199">
        <f t="shared" ref="K940:K942" si="413">H940*E940</f>
        <v>2464000.0000000005</v>
      </c>
      <c r="L940" s="265">
        <f t="shared" ref="L940:L942" si="414">I940*E940</f>
        <v>2464000.0000000005</v>
      </c>
      <c r="M940" s="199"/>
      <c r="N940" s="199"/>
      <c r="O940" s="554" t="e">
        <f>#REF!+M940+N940</f>
        <v>#REF!</v>
      </c>
      <c r="P940" s="554"/>
      <c r="Q940" s="554"/>
      <c r="R940" s="554">
        <f t="shared" si="410"/>
        <v>0</v>
      </c>
      <c r="S940" s="199"/>
      <c r="T940" s="199"/>
      <c r="U940" s="554">
        <v>0</v>
      </c>
    </row>
    <row r="941" spans="1:21" s="11" customFormat="1" ht="39.6" outlineLevel="1">
      <c r="A941" s="192"/>
      <c r="B941" s="192"/>
      <c r="C941" s="193" t="s">
        <v>940</v>
      </c>
      <c r="D941" s="194">
        <v>4</v>
      </c>
      <c r="E941" s="97">
        <v>4</v>
      </c>
      <c r="F941" s="195" t="s">
        <v>692</v>
      </c>
      <c r="G941" s="359">
        <v>0</v>
      </c>
      <c r="H941" s="359">
        <v>616000.00000000012</v>
      </c>
      <c r="I941" s="199">
        <f t="shared" si="411"/>
        <v>616000.00000000012</v>
      </c>
      <c r="J941" s="199">
        <f t="shared" si="412"/>
        <v>0</v>
      </c>
      <c r="K941" s="199">
        <f t="shared" si="413"/>
        <v>2464000.0000000005</v>
      </c>
      <c r="L941" s="265">
        <f t="shared" si="414"/>
        <v>2464000.0000000005</v>
      </c>
      <c r="M941" s="199"/>
      <c r="N941" s="199"/>
      <c r="O941" s="554" t="e">
        <f>#REF!+M941+N941</f>
        <v>#REF!</v>
      </c>
      <c r="P941" s="554"/>
      <c r="Q941" s="554"/>
      <c r="R941" s="554">
        <f t="shared" si="410"/>
        <v>0</v>
      </c>
      <c r="S941" s="199"/>
      <c r="T941" s="199"/>
      <c r="U941" s="554">
        <v>0</v>
      </c>
    </row>
    <row r="942" spans="1:21" s="11" customFormat="1" ht="92.4" outlineLevel="1">
      <c r="A942" s="192"/>
      <c r="B942" s="192"/>
      <c r="C942" s="193" t="s">
        <v>941</v>
      </c>
      <c r="D942" s="194">
        <v>4</v>
      </c>
      <c r="E942" s="97">
        <v>4</v>
      </c>
      <c r="F942" s="195" t="s">
        <v>692</v>
      </c>
      <c r="G942" s="359">
        <v>0</v>
      </c>
      <c r="H942" s="359">
        <v>0</v>
      </c>
      <c r="I942" s="199">
        <f t="shared" si="411"/>
        <v>0</v>
      </c>
      <c r="J942" s="199">
        <f t="shared" si="412"/>
        <v>0</v>
      </c>
      <c r="K942" s="199">
        <f t="shared" si="413"/>
        <v>0</v>
      </c>
      <c r="L942" s="265">
        <f t="shared" si="414"/>
        <v>0</v>
      </c>
      <c r="M942" s="199"/>
      <c r="N942" s="199"/>
      <c r="O942" s="554" t="e">
        <f>#REF!+M942+N942</f>
        <v>#REF!</v>
      </c>
      <c r="P942" s="554"/>
      <c r="Q942" s="554"/>
      <c r="R942" s="554">
        <f t="shared" si="410"/>
        <v>0</v>
      </c>
      <c r="S942" s="199"/>
      <c r="T942" s="199"/>
      <c r="U942" s="554">
        <v>0</v>
      </c>
    </row>
    <row r="943" spans="1:21" outlineLevel="1">
      <c r="A943" s="137"/>
      <c r="B943" s="137"/>
      <c r="C943" s="138"/>
      <c r="D943" s="97"/>
      <c r="E943" s="97"/>
      <c r="F943" s="139"/>
      <c r="G943" s="71"/>
      <c r="H943" s="71"/>
      <c r="I943" s="71"/>
      <c r="J943" s="71"/>
      <c r="K943" s="71"/>
      <c r="L943" s="257"/>
      <c r="M943" s="71"/>
      <c r="N943" s="71"/>
      <c r="O943" s="552" t="e">
        <f>#REF!+M943+N943</f>
        <v>#REF!</v>
      </c>
      <c r="P943" s="552"/>
      <c r="Q943" s="552"/>
      <c r="R943" s="552">
        <f t="shared" si="410"/>
        <v>0</v>
      </c>
      <c r="S943" s="71"/>
      <c r="T943" s="71"/>
      <c r="U943" s="552">
        <v>0</v>
      </c>
    </row>
    <row r="944" spans="1:21" s="153" customFormat="1" outlineLevel="1">
      <c r="A944" s="146"/>
      <c r="B944" s="146"/>
      <c r="C944" s="147" t="s">
        <v>943</v>
      </c>
      <c r="D944" s="99"/>
      <c r="E944" s="99"/>
      <c r="F944" s="148"/>
      <c r="G944" s="77"/>
      <c r="H944" s="77"/>
      <c r="I944" s="77"/>
      <c r="J944" s="77"/>
      <c r="K944" s="77"/>
      <c r="L944" s="254"/>
      <c r="M944" s="77"/>
      <c r="N944" s="77"/>
      <c r="O944" s="556" t="e">
        <f>#REF!+M944+N944</f>
        <v>#REF!</v>
      </c>
      <c r="P944" s="556"/>
      <c r="Q944" s="556"/>
      <c r="R944" s="556">
        <f t="shared" si="410"/>
        <v>0</v>
      </c>
      <c r="S944" s="77"/>
      <c r="T944" s="77"/>
      <c r="U944" s="556">
        <v>0</v>
      </c>
    </row>
    <row r="945" spans="1:21" s="11" customFormat="1" ht="66" outlineLevel="1">
      <c r="A945" s="192"/>
      <c r="B945" s="192"/>
      <c r="C945" s="193" t="s">
        <v>944</v>
      </c>
      <c r="D945" s="194">
        <v>8</v>
      </c>
      <c r="E945" s="97">
        <v>8</v>
      </c>
      <c r="F945" s="195" t="s">
        <v>692</v>
      </c>
      <c r="G945" s="359">
        <v>0</v>
      </c>
      <c r="H945" s="359">
        <v>616000.00000000012</v>
      </c>
      <c r="I945" s="199">
        <f t="shared" ref="I945:I963" si="415">SUM(G945:H945)</f>
        <v>616000.00000000012</v>
      </c>
      <c r="J945" s="199">
        <f t="shared" ref="J945:J963" si="416">G945*E945</f>
        <v>0</v>
      </c>
      <c r="K945" s="199">
        <f t="shared" ref="K945:K963" si="417">H945*E945</f>
        <v>4928000.0000000009</v>
      </c>
      <c r="L945" s="265">
        <f t="shared" ref="L945:L963" si="418">I945*E945</f>
        <v>4928000.0000000009</v>
      </c>
      <c r="M945" s="199"/>
      <c r="N945" s="199"/>
      <c r="O945" s="554" t="e">
        <f>#REF!+M945+N945</f>
        <v>#REF!</v>
      </c>
      <c r="P945" s="554"/>
      <c r="Q945" s="554"/>
      <c r="R945" s="554">
        <f t="shared" si="410"/>
        <v>0</v>
      </c>
      <c r="S945" s="199"/>
      <c r="T945" s="199"/>
      <c r="U945" s="554">
        <v>0</v>
      </c>
    </row>
    <row r="946" spans="1:21" s="11" customFormat="1" ht="66" outlineLevel="1">
      <c r="A946" s="192"/>
      <c r="B946" s="192"/>
      <c r="C946" s="193" t="s">
        <v>945</v>
      </c>
      <c r="D946" s="194">
        <v>8</v>
      </c>
      <c r="E946" s="97">
        <v>8</v>
      </c>
      <c r="F946" s="195" t="s">
        <v>692</v>
      </c>
      <c r="G946" s="359">
        <v>0</v>
      </c>
      <c r="H946" s="359">
        <v>0</v>
      </c>
      <c r="I946" s="199">
        <f t="shared" si="415"/>
        <v>0</v>
      </c>
      <c r="J946" s="199">
        <f t="shared" si="416"/>
        <v>0</v>
      </c>
      <c r="K946" s="199">
        <f t="shared" si="417"/>
        <v>0</v>
      </c>
      <c r="L946" s="265">
        <f t="shared" si="418"/>
        <v>0</v>
      </c>
      <c r="M946" s="199"/>
      <c r="N946" s="199"/>
      <c r="O946" s="554" t="e">
        <f>#REF!+M946+N946</f>
        <v>#REF!</v>
      </c>
      <c r="P946" s="554"/>
      <c r="Q946" s="554"/>
      <c r="R946" s="554">
        <f t="shared" si="410"/>
        <v>0</v>
      </c>
      <c r="S946" s="199"/>
      <c r="T946" s="199"/>
      <c r="U946" s="554">
        <v>0</v>
      </c>
    </row>
    <row r="947" spans="1:21" s="11" customFormat="1" ht="66" outlineLevel="1">
      <c r="A947" s="192"/>
      <c r="B947" s="192"/>
      <c r="C947" s="193" t="s">
        <v>946</v>
      </c>
      <c r="D947" s="194">
        <v>8</v>
      </c>
      <c r="E947" s="97">
        <v>8</v>
      </c>
      <c r="F947" s="195" t="s">
        <v>692</v>
      </c>
      <c r="G947" s="359">
        <v>0</v>
      </c>
      <c r="H947" s="359">
        <v>616000.00000000012</v>
      </c>
      <c r="I947" s="199">
        <f t="shared" si="415"/>
        <v>616000.00000000012</v>
      </c>
      <c r="J947" s="199">
        <f t="shared" si="416"/>
        <v>0</v>
      </c>
      <c r="K947" s="199">
        <f t="shared" si="417"/>
        <v>4928000.0000000009</v>
      </c>
      <c r="L947" s="265">
        <f t="shared" si="418"/>
        <v>4928000.0000000009</v>
      </c>
      <c r="M947" s="199"/>
      <c r="N947" s="199"/>
      <c r="O947" s="554" t="e">
        <f>#REF!+M947+N947</f>
        <v>#REF!</v>
      </c>
      <c r="P947" s="554"/>
      <c r="Q947" s="554"/>
      <c r="R947" s="554">
        <f t="shared" si="410"/>
        <v>0</v>
      </c>
      <c r="S947" s="199"/>
      <c r="T947" s="199"/>
      <c r="U947" s="554">
        <v>0</v>
      </c>
    </row>
    <row r="948" spans="1:21" s="11" customFormat="1" ht="66" outlineLevel="1">
      <c r="A948" s="192"/>
      <c r="B948" s="192"/>
      <c r="C948" s="193" t="s">
        <v>947</v>
      </c>
      <c r="D948" s="194">
        <v>8</v>
      </c>
      <c r="E948" s="97">
        <v>8</v>
      </c>
      <c r="F948" s="195" t="s">
        <v>692</v>
      </c>
      <c r="G948" s="359">
        <v>0</v>
      </c>
      <c r="H948" s="359">
        <v>616000.00000000012</v>
      </c>
      <c r="I948" s="199">
        <f t="shared" si="415"/>
        <v>616000.00000000012</v>
      </c>
      <c r="J948" s="199">
        <f t="shared" si="416"/>
        <v>0</v>
      </c>
      <c r="K948" s="199">
        <f t="shared" si="417"/>
        <v>4928000.0000000009</v>
      </c>
      <c r="L948" s="265">
        <f t="shared" si="418"/>
        <v>4928000.0000000009</v>
      </c>
      <c r="M948" s="199"/>
      <c r="N948" s="199"/>
      <c r="O948" s="554" t="e">
        <f>#REF!+M948+N948</f>
        <v>#REF!</v>
      </c>
      <c r="P948" s="554"/>
      <c r="Q948" s="554"/>
      <c r="R948" s="554">
        <f t="shared" si="410"/>
        <v>0</v>
      </c>
      <c r="S948" s="199"/>
      <c r="T948" s="199"/>
      <c r="U948" s="554">
        <v>0</v>
      </c>
    </row>
    <row r="949" spans="1:21" s="11" customFormat="1" ht="52.8" outlineLevel="1">
      <c r="A949" s="192"/>
      <c r="B949" s="192"/>
      <c r="C949" s="193" t="s">
        <v>948</v>
      </c>
      <c r="D949" s="194">
        <v>8</v>
      </c>
      <c r="E949" s="97">
        <v>8</v>
      </c>
      <c r="F949" s="195" t="s">
        <v>692</v>
      </c>
      <c r="G949" s="359">
        <v>0</v>
      </c>
      <c r="H949" s="359">
        <v>0</v>
      </c>
      <c r="I949" s="199">
        <f t="shared" si="415"/>
        <v>0</v>
      </c>
      <c r="J949" s="199">
        <f t="shared" si="416"/>
        <v>0</v>
      </c>
      <c r="K949" s="199">
        <f t="shared" si="417"/>
        <v>0</v>
      </c>
      <c r="L949" s="265">
        <f t="shared" si="418"/>
        <v>0</v>
      </c>
      <c r="M949" s="199"/>
      <c r="N949" s="199"/>
      <c r="O949" s="554" t="e">
        <f>#REF!+M949+N949</f>
        <v>#REF!</v>
      </c>
      <c r="P949" s="554"/>
      <c r="Q949" s="554"/>
      <c r="R949" s="554">
        <f t="shared" si="410"/>
        <v>0</v>
      </c>
      <c r="S949" s="199"/>
      <c r="T949" s="199"/>
      <c r="U949" s="554">
        <v>0</v>
      </c>
    </row>
    <row r="950" spans="1:21" s="11" customFormat="1" outlineLevel="1">
      <c r="A950" s="192"/>
      <c r="B950" s="192"/>
      <c r="C950" s="193" t="s">
        <v>949</v>
      </c>
      <c r="D950" s="194">
        <v>1</v>
      </c>
      <c r="E950" s="97">
        <v>1</v>
      </c>
      <c r="F950" s="195" t="s">
        <v>692</v>
      </c>
      <c r="G950" s="359">
        <v>2220000</v>
      </c>
      <c r="H950" s="359">
        <v>95200.000000000015</v>
      </c>
      <c r="I950" s="199">
        <f t="shared" si="415"/>
        <v>2315200</v>
      </c>
      <c r="J950" s="199">
        <f t="shared" si="416"/>
        <v>2220000</v>
      </c>
      <c r="K950" s="199">
        <f t="shared" si="417"/>
        <v>95200.000000000015</v>
      </c>
      <c r="L950" s="265">
        <f t="shared" si="418"/>
        <v>2315200</v>
      </c>
      <c r="M950" s="199"/>
      <c r="N950" s="199"/>
      <c r="O950" s="554" t="e">
        <f>#REF!+M950+N950</f>
        <v>#REF!</v>
      </c>
      <c r="P950" s="554"/>
      <c r="Q950" s="554"/>
      <c r="R950" s="554">
        <f t="shared" si="410"/>
        <v>0</v>
      </c>
      <c r="S950" s="199"/>
      <c r="T950" s="199"/>
      <c r="U950" s="554">
        <v>0</v>
      </c>
    </row>
    <row r="951" spans="1:21" s="11" customFormat="1" ht="26.4" outlineLevel="1">
      <c r="A951" s="192"/>
      <c r="B951" s="192"/>
      <c r="C951" s="193" t="s">
        <v>951</v>
      </c>
      <c r="D951" s="194">
        <v>1</v>
      </c>
      <c r="E951" s="97">
        <v>4</v>
      </c>
      <c r="F951" s="195" t="s">
        <v>660</v>
      </c>
      <c r="G951" s="359">
        <v>528000</v>
      </c>
      <c r="H951" s="359">
        <v>61600.000000000007</v>
      </c>
      <c r="I951" s="199">
        <f t="shared" si="415"/>
        <v>589600</v>
      </c>
      <c r="J951" s="199">
        <f t="shared" si="416"/>
        <v>2112000</v>
      </c>
      <c r="K951" s="199">
        <f t="shared" si="417"/>
        <v>246400.00000000003</v>
      </c>
      <c r="L951" s="265">
        <f t="shared" si="418"/>
        <v>2358400</v>
      </c>
      <c r="M951" s="199"/>
      <c r="N951" s="199"/>
      <c r="O951" s="554" t="e">
        <f>#REF!+M951+N951</f>
        <v>#REF!</v>
      </c>
      <c r="P951" s="554"/>
      <c r="Q951" s="554"/>
      <c r="R951" s="554">
        <f t="shared" si="410"/>
        <v>0</v>
      </c>
      <c r="S951" s="199"/>
      <c r="T951" s="199"/>
      <c r="U951" s="554">
        <v>0</v>
      </c>
    </row>
    <row r="952" spans="1:21" s="11" customFormat="1" outlineLevel="1">
      <c r="A952" s="192"/>
      <c r="B952" s="192"/>
      <c r="C952" s="193" t="s">
        <v>953</v>
      </c>
      <c r="D952" s="194">
        <v>1</v>
      </c>
      <c r="E952" s="97">
        <v>4</v>
      </c>
      <c r="F952" s="195" t="s">
        <v>660</v>
      </c>
      <c r="G952" s="359">
        <v>528000</v>
      </c>
      <c r="H952" s="359">
        <v>61600.000000000007</v>
      </c>
      <c r="I952" s="199">
        <f t="shared" si="415"/>
        <v>589600</v>
      </c>
      <c r="J952" s="199">
        <f t="shared" si="416"/>
        <v>2112000</v>
      </c>
      <c r="K952" s="199">
        <f t="shared" si="417"/>
        <v>246400.00000000003</v>
      </c>
      <c r="L952" s="265">
        <f t="shared" si="418"/>
        <v>2358400</v>
      </c>
      <c r="M952" s="199"/>
      <c r="N952" s="199"/>
      <c r="O952" s="554" t="e">
        <f>#REF!+M952+N952</f>
        <v>#REF!</v>
      </c>
      <c r="P952" s="554"/>
      <c r="Q952" s="554"/>
      <c r="R952" s="554">
        <f t="shared" ref="R952:R1015" si="419">P952+Q952</f>
        <v>0</v>
      </c>
      <c r="S952" s="199"/>
      <c r="T952" s="199"/>
      <c r="U952" s="554">
        <v>0</v>
      </c>
    </row>
    <row r="953" spans="1:21" s="11" customFormat="1" outlineLevel="1">
      <c r="A953" s="192"/>
      <c r="B953" s="192"/>
      <c r="C953" s="193" t="s">
        <v>955</v>
      </c>
      <c r="D953" s="194">
        <v>1</v>
      </c>
      <c r="E953" s="97">
        <v>1</v>
      </c>
      <c r="F953" s="195" t="s">
        <v>692</v>
      </c>
      <c r="G953" s="359">
        <v>3000000</v>
      </c>
      <c r="H953" s="359">
        <v>280000</v>
      </c>
      <c r="I953" s="199">
        <f t="shared" si="415"/>
        <v>3280000</v>
      </c>
      <c r="J953" s="199">
        <f t="shared" si="416"/>
        <v>3000000</v>
      </c>
      <c r="K953" s="199">
        <f t="shared" si="417"/>
        <v>280000</v>
      </c>
      <c r="L953" s="265">
        <f t="shared" si="418"/>
        <v>3280000</v>
      </c>
      <c r="M953" s="199"/>
      <c r="N953" s="199"/>
      <c r="O953" s="554" t="e">
        <f>#REF!+M953+N953</f>
        <v>#REF!</v>
      </c>
      <c r="P953" s="554"/>
      <c r="Q953" s="554"/>
      <c r="R953" s="554">
        <f t="shared" si="419"/>
        <v>0</v>
      </c>
      <c r="S953" s="199"/>
      <c r="T953" s="199"/>
      <c r="U953" s="554">
        <v>0</v>
      </c>
    </row>
    <row r="954" spans="1:21" s="11" customFormat="1" outlineLevel="1">
      <c r="A954" s="192"/>
      <c r="B954" s="192"/>
      <c r="C954" s="193" t="s">
        <v>956</v>
      </c>
      <c r="D954" s="194">
        <v>4</v>
      </c>
      <c r="E954" s="97">
        <v>4</v>
      </c>
      <c r="F954" s="195" t="s">
        <v>692</v>
      </c>
      <c r="G954" s="359">
        <v>540000</v>
      </c>
      <c r="H954" s="359">
        <v>72800</v>
      </c>
      <c r="I954" s="199">
        <f t="shared" si="415"/>
        <v>612800</v>
      </c>
      <c r="J954" s="199">
        <f t="shared" si="416"/>
        <v>2160000</v>
      </c>
      <c r="K954" s="199">
        <f t="shared" si="417"/>
        <v>291200</v>
      </c>
      <c r="L954" s="265">
        <f t="shared" si="418"/>
        <v>2451200</v>
      </c>
      <c r="M954" s="199"/>
      <c r="N954" s="199"/>
      <c r="O954" s="554" t="e">
        <f>#REF!+M954+N954</f>
        <v>#REF!</v>
      </c>
      <c r="P954" s="554"/>
      <c r="Q954" s="554"/>
      <c r="R954" s="554">
        <f t="shared" si="419"/>
        <v>0</v>
      </c>
      <c r="S954" s="199"/>
      <c r="T954" s="199"/>
      <c r="U954" s="554">
        <v>0</v>
      </c>
    </row>
    <row r="955" spans="1:21" s="11" customFormat="1" outlineLevel="1">
      <c r="A955" s="192"/>
      <c r="B955" s="192"/>
      <c r="C955" s="193" t="s">
        <v>958</v>
      </c>
      <c r="D955" s="194">
        <v>4</v>
      </c>
      <c r="E955" s="97">
        <v>4</v>
      </c>
      <c r="F955" s="195" t="s">
        <v>692</v>
      </c>
      <c r="G955" s="359">
        <v>21600000</v>
      </c>
      <c r="H955" s="359">
        <v>369600.00000000006</v>
      </c>
      <c r="I955" s="199">
        <f t="shared" si="415"/>
        <v>21969600</v>
      </c>
      <c r="J955" s="199">
        <f t="shared" si="416"/>
        <v>86400000</v>
      </c>
      <c r="K955" s="199">
        <f t="shared" si="417"/>
        <v>1478400.0000000002</v>
      </c>
      <c r="L955" s="265">
        <f t="shared" si="418"/>
        <v>87878400</v>
      </c>
      <c r="M955" s="199"/>
      <c r="N955" s="199"/>
      <c r="O955" s="554" t="e">
        <f>#REF!+M955+N955</f>
        <v>#REF!</v>
      </c>
      <c r="P955" s="554"/>
      <c r="Q955" s="554"/>
      <c r="R955" s="554">
        <f t="shared" si="419"/>
        <v>0</v>
      </c>
      <c r="S955" s="199"/>
      <c r="T955" s="199"/>
      <c r="U955" s="554">
        <v>0</v>
      </c>
    </row>
    <row r="956" spans="1:21" s="11" customFormat="1" outlineLevel="1">
      <c r="A956" s="192"/>
      <c r="B956" s="192"/>
      <c r="C956" s="193" t="s">
        <v>919</v>
      </c>
      <c r="D956" s="194">
        <v>4</v>
      </c>
      <c r="E956" s="97">
        <v>4</v>
      </c>
      <c r="F956" s="195" t="s">
        <v>660</v>
      </c>
      <c r="G956" s="359">
        <v>150480</v>
      </c>
      <c r="H956" s="359">
        <v>54500.000000000007</v>
      </c>
      <c r="I956" s="199">
        <f t="shared" si="415"/>
        <v>204980</v>
      </c>
      <c r="J956" s="199">
        <f t="shared" si="416"/>
        <v>601920</v>
      </c>
      <c r="K956" s="199">
        <f t="shared" si="417"/>
        <v>218000.00000000003</v>
      </c>
      <c r="L956" s="265">
        <f t="shared" si="418"/>
        <v>819920</v>
      </c>
      <c r="M956" s="199"/>
      <c r="N956" s="199"/>
      <c r="O956" s="554" t="e">
        <f>#REF!+M956+N956</f>
        <v>#REF!</v>
      </c>
      <c r="P956" s="554"/>
      <c r="Q956" s="554"/>
      <c r="R956" s="554">
        <f t="shared" si="419"/>
        <v>0</v>
      </c>
      <c r="S956" s="199"/>
      <c r="T956" s="199"/>
      <c r="U956" s="554">
        <v>0</v>
      </c>
    </row>
    <row r="957" spans="1:21" s="11" customFormat="1" outlineLevel="1">
      <c r="A957" s="192"/>
      <c r="B957" s="192"/>
      <c r="C957" s="193" t="s">
        <v>960</v>
      </c>
      <c r="D957" s="194">
        <v>153</v>
      </c>
      <c r="E957" s="97">
        <v>153</v>
      </c>
      <c r="F957" s="195" t="s">
        <v>624</v>
      </c>
      <c r="G957" s="359">
        <v>15000</v>
      </c>
      <c r="H957" s="359">
        <v>3360.0000000000005</v>
      </c>
      <c r="I957" s="199">
        <f t="shared" si="415"/>
        <v>18360</v>
      </c>
      <c r="J957" s="199">
        <f t="shared" si="416"/>
        <v>2295000</v>
      </c>
      <c r="K957" s="199">
        <f t="shared" si="417"/>
        <v>514080.00000000006</v>
      </c>
      <c r="L957" s="265">
        <f t="shared" si="418"/>
        <v>2809080</v>
      </c>
      <c r="M957" s="199"/>
      <c r="N957" s="199"/>
      <c r="O957" s="554" t="e">
        <f>#REF!+M957+N957</f>
        <v>#REF!</v>
      </c>
      <c r="P957" s="554"/>
      <c r="Q957" s="554"/>
      <c r="R957" s="554">
        <f t="shared" si="419"/>
        <v>0</v>
      </c>
      <c r="S957" s="199"/>
      <c r="T957" s="199"/>
      <c r="U957" s="554">
        <v>0</v>
      </c>
    </row>
    <row r="958" spans="1:21" s="11" customFormat="1" outlineLevel="1">
      <c r="A958" s="192"/>
      <c r="B958" s="192"/>
      <c r="C958" s="193" t="s">
        <v>671</v>
      </c>
      <c r="D958" s="194">
        <v>327</v>
      </c>
      <c r="E958" s="97">
        <v>301</v>
      </c>
      <c r="F958" s="195" t="s">
        <v>624</v>
      </c>
      <c r="G958" s="359">
        <v>21639.344262295082</v>
      </c>
      <c r="H958" s="359">
        <v>3360.0000000000005</v>
      </c>
      <c r="I958" s="199">
        <f t="shared" si="415"/>
        <v>24999.344262295082</v>
      </c>
      <c r="J958" s="199">
        <f t="shared" si="416"/>
        <v>6513442.6229508203</v>
      </c>
      <c r="K958" s="199">
        <f t="shared" si="417"/>
        <v>1011360.0000000001</v>
      </c>
      <c r="L958" s="265">
        <f t="shared" si="418"/>
        <v>7524802.6229508203</v>
      </c>
      <c r="M958" s="199"/>
      <c r="N958" s="199"/>
      <c r="O958" s="554" t="e">
        <f>#REF!+M958+N958</f>
        <v>#REF!</v>
      </c>
      <c r="P958" s="554"/>
      <c r="Q958" s="554">
        <v>0.45</v>
      </c>
      <c r="R958" s="554">
        <f t="shared" si="419"/>
        <v>0.45</v>
      </c>
      <c r="S958" s="199"/>
      <c r="T958" s="199"/>
      <c r="U958" s="554">
        <v>0</v>
      </c>
    </row>
    <row r="959" spans="1:21" s="11" customFormat="1" outlineLevel="1">
      <c r="A959" s="192"/>
      <c r="B959" s="192"/>
      <c r="C959" s="193" t="s">
        <v>646</v>
      </c>
      <c r="D959" s="194">
        <v>50</v>
      </c>
      <c r="E959" s="97">
        <v>150</v>
      </c>
      <c r="F959" s="195" t="s">
        <v>624</v>
      </c>
      <c r="G959" s="359">
        <v>32518.739999999998</v>
      </c>
      <c r="H959" s="359">
        <v>7485.6650000000009</v>
      </c>
      <c r="I959" s="199">
        <f t="shared" si="415"/>
        <v>40004.404999999999</v>
      </c>
      <c r="J959" s="199">
        <f t="shared" si="416"/>
        <v>4877811</v>
      </c>
      <c r="K959" s="199">
        <f t="shared" si="417"/>
        <v>1122849.7500000002</v>
      </c>
      <c r="L959" s="265">
        <f t="shared" si="418"/>
        <v>6000660.75</v>
      </c>
      <c r="M959" s="199"/>
      <c r="N959" s="199"/>
      <c r="O959" s="554" t="e">
        <f>#REF!+M959+N959</f>
        <v>#REF!</v>
      </c>
      <c r="P959" s="554"/>
      <c r="Q959" s="554">
        <v>0</v>
      </c>
      <c r="R959" s="554">
        <f t="shared" si="419"/>
        <v>0</v>
      </c>
      <c r="S959" s="199"/>
      <c r="T959" s="199"/>
      <c r="U959" s="554">
        <v>0</v>
      </c>
    </row>
    <row r="960" spans="1:21" s="11" customFormat="1" outlineLevel="1">
      <c r="A960" s="192"/>
      <c r="B960" s="192"/>
      <c r="C960" s="386" t="s">
        <v>928</v>
      </c>
      <c r="D960" s="194">
        <v>369</v>
      </c>
      <c r="E960" s="97">
        <v>360</v>
      </c>
      <c r="F960" s="195" t="s">
        <v>624</v>
      </c>
      <c r="G960" s="359">
        <v>8773.9726027397246</v>
      </c>
      <c r="H960" s="359">
        <v>14594.016411764707</v>
      </c>
      <c r="I960" s="199">
        <f t="shared" si="415"/>
        <v>23367.989014504434</v>
      </c>
      <c r="J960" s="199">
        <f t="shared" si="416"/>
        <v>3158630.1369863008</v>
      </c>
      <c r="K960" s="199">
        <f t="shared" si="417"/>
        <v>5253845.9082352947</v>
      </c>
      <c r="L960" s="265">
        <f t="shared" si="418"/>
        <v>8412476.045221597</v>
      </c>
      <c r="M960" s="199"/>
      <c r="N960" s="199"/>
      <c r="O960" s="554" t="e">
        <f>#REF!+M960+N960</f>
        <v>#REF!</v>
      </c>
      <c r="P960" s="554"/>
      <c r="Q960" s="554"/>
      <c r="R960" s="554">
        <f t="shared" si="419"/>
        <v>0</v>
      </c>
      <c r="S960" s="199"/>
      <c r="T960" s="199"/>
      <c r="U960" s="554">
        <v>0</v>
      </c>
    </row>
    <row r="961" spans="1:21" s="11" customFormat="1" outlineLevel="1">
      <c r="A961" s="192"/>
      <c r="B961" s="192"/>
      <c r="C961" s="193" t="s">
        <v>963</v>
      </c>
      <c r="D961" s="194">
        <v>5</v>
      </c>
      <c r="E961" s="97">
        <v>5</v>
      </c>
      <c r="F961" s="195" t="s">
        <v>624</v>
      </c>
      <c r="G961" s="359">
        <v>0</v>
      </c>
      <c r="H961" s="359">
        <v>125000</v>
      </c>
      <c r="I961" s="199">
        <f t="shared" si="415"/>
        <v>125000</v>
      </c>
      <c r="J961" s="199">
        <f t="shared" si="416"/>
        <v>0</v>
      </c>
      <c r="K961" s="199">
        <f t="shared" si="417"/>
        <v>625000</v>
      </c>
      <c r="L961" s="265">
        <f t="shared" si="418"/>
        <v>625000</v>
      </c>
      <c r="M961" s="199"/>
      <c r="N961" s="199"/>
      <c r="O961" s="554" t="e">
        <f>#REF!+M961+N961</f>
        <v>#REF!</v>
      </c>
      <c r="P961" s="554"/>
      <c r="Q961" s="554"/>
      <c r="R961" s="554">
        <f t="shared" si="419"/>
        <v>0</v>
      </c>
      <c r="S961" s="199"/>
      <c r="T961" s="199"/>
      <c r="U961" s="554">
        <v>0</v>
      </c>
    </row>
    <row r="962" spans="1:21" s="11" customFormat="1" outlineLevel="1">
      <c r="A962" s="192"/>
      <c r="B962" s="192"/>
      <c r="C962" s="193" t="s">
        <v>964</v>
      </c>
      <c r="D962" s="194">
        <v>1</v>
      </c>
      <c r="E962" s="97">
        <v>1</v>
      </c>
      <c r="F962" s="195" t="s">
        <v>619</v>
      </c>
      <c r="G962" s="359">
        <v>0</v>
      </c>
      <c r="H962" s="359">
        <v>3500000</v>
      </c>
      <c r="I962" s="199">
        <f t="shared" si="415"/>
        <v>3500000</v>
      </c>
      <c r="J962" s="199">
        <f t="shared" si="416"/>
        <v>0</v>
      </c>
      <c r="K962" s="199">
        <f t="shared" si="417"/>
        <v>3500000</v>
      </c>
      <c r="L962" s="265">
        <f t="shared" si="418"/>
        <v>3500000</v>
      </c>
      <c r="M962" s="199"/>
      <c r="N962" s="199"/>
      <c r="O962" s="554" t="e">
        <f>#REF!+M962+N962</f>
        <v>#REF!</v>
      </c>
      <c r="P962" s="554"/>
      <c r="Q962" s="554"/>
      <c r="R962" s="554">
        <f t="shared" si="419"/>
        <v>0</v>
      </c>
      <c r="S962" s="199"/>
      <c r="T962" s="199"/>
      <c r="U962" s="554">
        <v>0</v>
      </c>
    </row>
    <row r="963" spans="1:21" s="503" customFormat="1" outlineLevel="1">
      <c r="A963" s="500"/>
      <c r="B963" s="500"/>
      <c r="C963" s="501" t="s">
        <v>657</v>
      </c>
      <c r="D963" s="493">
        <v>1</v>
      </c>
      <c r="E963" s="493">
        <v>1</v>
      </c>
      <c r="F963" s="502" t="s">
        <v>619</v>
      </c>
      <c r="G963" s="496">
        <v>4786691.6618010327</v>
      </c>
      <c r="H963" s="496">
        <v>1436007.4985403097</v>
      </c>
      <c r="I963" s="494">
        <f t="shared" si="415"/>
        <v>6222699.1603413429</v>
      </c>
      <c r="J963" s="494">
        <f t="shared" si="416"/>
        <v>4786691.6618010327</v>
      </c>
      <c r="K963" s="494">
        <f t="shared" si="417"/>
        <v>1436007.4985403097</v>
      </c>
      <c r="L963" s="846">
        <f t="shared" si="418"/>
        <v>6222699.1603413429</v>
      </c>
      <c r="M963" s="494"/>
      <c r="N963" s="494"/>
      <c r="O963" s="595" t="e">
        <f>#REF!+M963+N963</f>
        <v>#REF!</v>
      </c>
      <c r="P963" s="595"/>
      <c r="Q963" s="595"/>
      <c r="R963" s="595">
        <f t="shared" si="419"/>
        <v>0</v>
      </c>
      <c r="S963" s="494"/>
      <c r="T963" s="494"/>
      <c r="U963" s="595">
        <v>0</v>
      </c>
    </row>
    <row r="964" spans="1:21" s="11" customFormat="1" outlineLevel="1">
      <c r="A964" s="192"/>
      <c r="B964" s="192"/>
      <c r="C964" s="193"/>
      <c r="D964" s="194"/>
      <c r="E964" s="194"/>
      <c r="F964" s="195"/>
      <c r="G964" s="199"/>
      <c r="H964" s="199"/>
      <c r="I964" s="199"/>
      <c r="J964" s="199"/>
      <c r="K964" s="199"/>
      <c r="L964" s="265"/>
      <c r="M964" s="199"/>
      <c r="N964" s="199"/>
      <c r="O964" s="554" t="e">
        <f>#REF!+M964+N964</f>
        <v>#REF!</v>
      </c>
      <c r="P964" s="554"/>
      <c r="Q964" s="554"/>
      <c r="R964" s="554">
        <f t="shared" si="419"/>
        <v>0</v>
      </c>
      <c r="S964" s="199"/>
      <c r="T964" s="199"/>
      <c r="U964" s="554">
        <v>0</v>
      </c>
    </row>
    <row r="965" spans="1:21" s="153" customFormat="1" outlineLevel="1">
      <c r="A965" s="146" t="s">
        <v>164</v>
      </c>
      <c r="B965" s="146"/>
      <c r="C965" s="147" t="s">
        <v>165</v>
      </c>
      <c r="D965" s="190">
        <v>1</v>
      </c>
      <c r="E965" s="190">
        <v>1</v>
      </c>
      <c r="F965" s="148" t="s">
        <v>10</v>
      </c>
      <c r="G965" s="77"/>
      <c r="H965" s="77"/>
      <c r="I965" s="77"/>
      <c r="J965" s="77"/>
      <c r="K965" s="77"/>
      <c r="L965" s="254"/>
      <c r="M965" s="77"/>
      <c r="N965" s="77"/>
      <c r="O965" s="556" t="e">
        <f>#REF!+M965+N965</f>
        <v>#REF!</v>
      </c>
      <c r="P965" s="556"/>
      <c r="Q965" s="556"/>
      <c r="R965" s="556">
        <f t="shared" si="419"/>
        <v>0</v>
      </c>
      <c r="S965" s="77"/>
      <c r="T965" s="77"/>
      <c r="U965" s="556">
        <v>0</v>
      </c>
    </row>
    <row r="966" spans="1:21" s="153" customFormat="1" outlineLevel="1">
      <c r="A966" s="146" t="s">
        <v>168</v>
      </c>
      <c r="B966" s="146"/>
      <c r="C966" s="147" t="s">
        <v>169</v>
      </c>
      <c r="D966" s="190">
        <v>1</v>
      </c>
      <c r="E966" s="190">
        <v>1</v>
      </c>
      <c r="F966" s="148" t="s">
        <v>10</v>
      </c>
      <c r="G966" s="77"/>
      <c r="H966" s="77"/>
      <c r="I966" s="77">
        <f t="shared" ref="I966:I990" si="420">SUM(G966:H966)</f>
        <v>0</v>
      </c>
      <c r="J966" s="77">
        <f>SUBTOTAL(9,J967:J988)</f>
        <v>307745509.23377502</v>
      </c>
      <c r="K966" s="77">
        <f>SUBTOTAL(9,K967:K988)</f>
        <v>64282788.323511846</v>
      </c>
      <c r="L966" s="254">
        <f>SUBTOTAL(9,L967:L988)</f>
        <v>372028297.55728686</v>
      </c>
      <c r="M966" s="77"/>
      <c r="N966" s="77"/>
      <c r="O966" s="556" t="e">
        <f>#REF!+M966+N966</f>
        <v>#REF!</v>
      </c>
      <c r="P966" s="556"/>
      <c r="Q966" s="556"/>
      <c r="R966" s="556">
        <f t="shared" si="419"/>
        <v>0</v>
      </c>
      <c r="S966" s="77"/>
      <c r="T966" s="77"/>
      <c r="U966" s="556">
        <v>0</v>
      </c>
    </row>
    <row r="967" spans="1:21" s="11" customFormat="1" outlineLevel="1">
      <c r="A967" s="192"/>
      <c r="B967" s="192"/>
      <c r="C967" s="193" t="s">
        <v>965</v>
      </c>
      <c r="D967" s="194">
        <v>207</v>
      </c>
      <c r="E967" s="97">
        <v>230</v>
      </c>
      <c r="F967" s="195" t="s">
        <v>624</v>
      </c>
      <c r="G967" s="359">
        <v>144000</v>
      </c>
      <c r="H967" s="359">
        <v>28000.000000000004</v>
      </c>
      <c r="I967" s="199">
        <f t="shared" si="420"/>
        <v>172000</v>
      </c>
      <c r="J967" s="199">
        <f t="shared" ref="J967:J987" si="421">G967*E967</f>
        <v>33120000</v>
      </c>
      <c r="K967" s="199">
        <f t="shared" ref="K967:K987" si="422">H967*E967</f>
        <v>6440000.0000000009</v>
      </c>
      <c r="L967" s="265">
        <f t="shared" ref="L967:L987" si="423">I967*E967</f>
        <v>39560000</v>
      </c>
      <c r="M967" s="199"/>
      <c r="N967" s="199"/>
      <c r="O967" s="554" t="e">
        <f>#REF!+M967+N967</f>
        <v>#REF!</v>
      </c>
      <c r="P967" s="554"/>
      <c r="Q967" s="554">
        <v>0.45</v>
      </c>
      <c r="R967" s="554">
        <f t="shared" si="419"/>
        <v>0.45</v>
      </c>
      <c r="S967" s="199"/>
      <c r="T967" s="199"/>
      <c r="U967" s="554">
        <v>0</v>
      </c>
    </row>
    <row r="968" spans="1:21" s="11" customFormat="1" outlineLevel="1">
      <c r="A968" s="192"/>
      <c r="B968" s="192"/>
      <c r="C968" s="193" t="s">
        <v>966</v>
      </c>
      <c r="D968" s="194">
        <v>0</v>
      </c>
      <c r="E968" s="97">
        <v>0</v>
      </c>
      <c r="F968" s="195" t="s">
        <v>624</v>
      </c>
      <c r="G968" s="359">
        <v>117360</v>
      </c>
      <c r="H968" s="359">
        <v>13798.400000000001</v>
      </c>
      <c r="I968" s="199">
        <f t="shared" si="420"/>
        <v>131158.39999999999</v>
      </c>
      <c r="J968" s="199">
        <f t="shared" si="421"/>
        <v>0</v>
      </c>
      <c r="K968" s="199">
        <f t="shared" si="422"/>
        <v>0</v>
      </c>
      <c r="L968" s="265">
        <f t="shared" si="423"/>
        <v>0</v>
      </c>
      <c r="M968" s="199"/>
      <c r="N968" s="199"/>
      <c r="O968" s="554" t="e">
        <f>#REF!+M968+N968</f>
        <v>#REF!</v>
      </c>
      <c r="P968" s="554"/>
      <c r="Q968" s="554"/>
      <c r="R968" s="554">
        <f t="shared" si="419"/>
        <v>0</v>
      </c>
      <c r="S968" s="199"/>
      <c r="T968" s="199"/>
      <c r="U968" s="554">
        <v>0</v>
      </c>
    </row>
    <row r="969" spans="1:21" s="11" customFormat="1" ht="26.4" outlineLevel="1">
      <c r="A969" s="192"/>
      <c r="B969" s="192"/>
      <c r="C969" s="193" t="s">
        <v>968</v>
      </c>
      <c r="D969" s="194">
        <v>1</v>
      </c>
      <c r="E969" s="97">
        <v>1</v>
      </c>
      <c r="F969" s="195" t="s">
        <v>660</v>
      </c>
      <c r="G969" s="359">
        <v>68750000</v>
      </c>
      <c r="H969" s="359">
        <v>1308000</v>
      </c>
      <c r="I969" s="199">
        <f t="shared" si="420"/>
        <v>70058000</v>
      </c>
      <c r="J969" s="199">
        <f t="shared" si="421"/>
        <v>68750000</v>
      </c>
      <c r="K969" s="199">
        <f t="shared" si="422"/>
        <v>1308000</v>
      </c>
      <c r="L969" s="265">
        <f t="shared" si="423"/>
        <v>70058000</v>
      </c>
      <c r="M969" s="199"/>
      <c r="N969" s="199"/>
      <c r="O969" s="554" t="e">
        <f>#REF!+M969+N969</f>
        <v>#REF!</v>
      </c>
      <c r="P969" s="554"/>
      <c r="Q969" s="554">
        <v>0.45</v>
      </c>
      <c r="R969" s="554">
        <f t="shared" si="419"/>
        <v>0.45</v>
      </c>
      <c r="S969" s="199"/>
      <c r="T969" s="199"/>
      <c r="U969" s="554">
        <v>0</v>
      </c>
    </row>
    <row r="970" spans="1:21" s="11" customFormat="1" outlineLevel="1">
      <c r="A970" s="192"/>
      <c r="B970" s="192"/>
      <c r="C970" s="193" t="s">
        <v>970</v>
      </c>
      <c r="D970" s="194">
        <v>8</v>
      </c>
      <c r="E970" s="97"/>
      <c r="F970" s="195" t="s">
        <v>660</v>
      </c>
      <c r="G970" s="359">
        <v>5060000</v>
      </c>
      <c r="H970" s="359">
        <v>654000</v>
      </c>
      <c r="I970" s="199">
        <f t="shared" ref="I970:I971" si="424">SUM(G970:H970)</f>
        <v>5714000</v>
      </c>
      <c r="J970" s="199">
        <f t="shared" si="421"/>
        <v>0</v>
      </c>
      <c r="K970" s="199">
        <f t="shared" si="422"/>
        <v>0</v>
      </c>
      <c r="L970" s="265">
        <f t="shared" si="423"/>
        <v>0</v>
      </c>
      <c r="M970" s="199"/>
      <c r="N970" s="199"/>
      <c r="O970" s="554" t="e">
        <f>#REF!+M970+N970</f>
        <v>#REF!</v>
      </c>
      <c r="P970" s="554"/>
      <c r="Q970" s="554">
        <v>0.45</v>
      </c>
      <c r="R970" s="554">
        <f t="shared" si="419"/>
        <v>0.45</v>
      </c>
      <c r="S970" s="199"/>
      <c r="T970" s="199"/>
      <c r="U970" s="554">
        <v>0</v>
      </c>
    </row>
    <row r="971" spans="1:21" s="11" customFormat="1" outlineLevel="1">
      <c r="A971" s="192"/>
      <c r="B971" s="192"/>
      <c r="C971" s="193" t="s">
        <v>972</v>
      </c>
      <c r="D971" s="194">
        <v>2</v>
      </c>
      <c r="E971" s="97">
        <v>2</v>
      </c>
      <c r="F971" s="195" t="s">
        <v>660</v>
      </c>
      <c r="G971" s="359">
        <v>2195600</v>
      </c>
      <c r="H971" s="359">
        <v>654000</v>
      </c>
      <c r="I971" s="199">
        <f t="shared" si="424"/>
        <v>2849600</v>
      </c>
      <c r="J971" s="199">
        <f t="shared" si="421"/>
        <v>4391200</v>
      </c>
      <c r="K971" s="199">
        <f t="shared" si="422"/>
        <v>1308000</v>
      </c>
      <c r="L971" s="265">
        <f t="shared" si="423"/>
        <v>5699200</v>
      </c>
      <c r="M971" s="199"/>
      <c r="N971" s="199"/>
      <c r="O971" s="554" t="e">
        <f>#REF!+M971+N971</f>
        <v>#REF!</v>
      </c>
      <c r="P971" s="554"/>
      <c r="Q971" s="554">
        <v>0.45</v>
      </c>
      <c r="R971" s="554">
        <f t="shared" si="419"/>
        <v>0.45</v>
      </c>
      <c r="S971" s="199"/>
      <c r="T971" s="199"/>
      <c r="U971" s="554">
        <v>0</v>
      </c>
    </row>
    <row r="972" spans="1:21" s="11" customFormat="1" outlineLevel="1">
      <c r="A972" s="192"/>
      <c r="B972" s="192"/>
      <c r="C972" s="193" t="s">
        <v>974</v>
      </c>
      <c r="D972" s="194">
        <v>77</v>
      </c>
      <c r="E972" s="97">
        <v>77</v>
      </c>
      <c r="F972" s="195" t="s">
        <v>660</v>
      </c>
      <c r="G972" s="359">
        <v>600000</v>
      </c>
      <c r="H972" s="359">
        <v>13440.000000000002</v>
      </c>
      <c r="I972" s="199">
        <f>SUM(G972:H972)</f>
        <v>613440</v>
      </c>
      <c r="J972" s="199">
        <f>G972*E972</f>
        <v>46200000</v>
      </c>
      <c r="K972" s="199">
        <f>H972*E972</f>
        <v>1034880.0000000001</v>
      </c>
      <c r="L972" s="265">
        <f>I972*E972</f>
        <v>47234880</v>
      </c>
      <c r="M972" s="199"/>
      <c r="N972" s="199"/>
      <c r="O972" s="554" t="e">
        <f>#REF!+M972+N972</f>
        <v>#REF!</v>
      </c>
      <c r="P972" s="554"/>
      <c r="Q972" s="554">
        <v>0.45</v>
      </c>
      <c r="R972" s="554">
        <f t="shared" si="419"/>
        <v>0.45</v>
      </c>
      <c r="S972" s="199"/>
      <c r="T972" s="199"/>
      <c r="U972" s="554">
        <v>0</v>
      </c>
    </row>
    <row r="973" spans="1:21" s="11" customFormat="1" outlineLevel="1">
      <c r="A973" s="192"/>
      <c r="B973" s="192"/>
      <c r="C973" s="193" t="s">
        <v>974</v>
      </c>
      <c r="D973" s="194">
        <v>0</v>
      </c>
      <c r="E973" s="97">
        <v>0</v>
      </c>
      <c r="F973" s="195" t="s">
        <v>660</v>
      </c>
      <c r="G973" s="359">
        <v>600000</v>
      </c>
      <c r="H973" s="359">
        <v>13440.000000000002</v>
      </c>
      <c r="I973" s="199">
        <f>SUM(G973:H973)</f>
        <v>613440</v>
      </c>
      <c r="J973" s="199">
        <f>G973*E973</f>
        <v>0</v>
      </c>
      <c r="K973" s="199">
        <f>H973*E973</f>
        <v>0</v>
      </c>
      <c r="L973" s="265">
        <f>I973*E973</f>
        <v>0</v>
      </c>
      <c r="M973" s="199"/>
      <c r="N973" s="199"/>
      <c r="O973" s="554" t="e">
        <f>#REF!+M973+N973</f>
        <v>#REF!</v>
      </c>
      <c r="P973" s="554"/>
      <c r="Q973" s="554">
        <v>0.45</v>
      </c>
      <c r="R973" s="554">
        <f t="shared" si="419"/>
        <v>0.45</v>
      </c>
      <c r="S973" s="199"/>
      <c r="T973" s="199"/>
      <c r="U973" s="554">
        <v>0</v>
      </c>
    </row>
    <row r="974" spans="1:21" s="11" customFormat="1" outlineLevel="1">
      <c r="A974" s="192"/>
      <c r="B974" s="192"/>
      <c r="C974" s="193" t="s">
        <v>976</v>
      </c>
      <c r="D974" s="194">
        <v>2</v>
      </c>
      <c r="E974" s="97">
        <v>2</v>
      </c>
      <c r="F974" s="195" t="s">
        <v>660</v>
      </c>
      <c r="G974" s="359">
        <v>6490000.0000000009</v>
      </c>
      <c r="H974" s="359">
        <v>490500.00000000006</v>
      </c>
      <c r="I974" s="199">
        <f t="shared" si="420"/>
        <v>6980500.0000000009</v>
      </c>
      <c r="J974" s="199">
        <f t="shared" si="421"/>
        <v>12980000.000000002</v>
      </c>
      <c r="K974" s="199">
        <f t="shared" si="422"/>
        <v>981000.00000000012</v>
      </c>
      <c r="L974" s="265">
        <f t="shared" si="423"/>
        <v>13961000.000000002</v>
      </c>
      <c r="M974" s="199"/>
      <c r="N974" s="199"/>
      <c r="O974" s="554" t="e">
        <f>#REF!+M974+N974</f>
        <v>#REF!</v>
      </c>
      <c r="P974" s="554"/>
      <c r="Q974" s="554">
        <v>0.45</v>
      </c>
      <c r="R974" s="554">
        <f t="shared" si="419"/>
        <v>0.45</v>
      </c>
      <c r="S974" s="199"/>
      <c r="T974" s="199"/>
      <c r="U974" s="554">
        <v>0</v>
      </c>
    </row>
    <row r="975" spans="1:21" s="361" customFormat="1" outlineLevel="1">
      <c r="A975" s="356"/>
      <c r="B975" s="356"/>
      <c r="C975" s="357" t="s">
        <v>978</v>
      </c>
      <c r="D975" s="358">
        <v>2</v>
      </c>
      <c r="E975" s="61">
        <v>2</v>
      </c>
      <c r="F975" s="195" t="s">
        <v>660</v>
      </c>
      <c r="G975" s="359">
        <v>0</v>
      </c>
      <c r="H975" s="359">
        <v>0</v>
      </c>
      <c r="I975" s="359">
        <f t="shared" si="420"/>
        <v>0</v>
      </c>
      <c r="J975" s="359">
        <f t="shared" si="421"/>
        <v>0</v>
      </c>
      <c r="K975" s="359">
        <f t="shared" si="422"/>
        <v>0</v>
      </c>
      <c r="L975" s="847">
        <f t="shared" si="423"/>
        <v>0</v>
      </c>
      <c r="M975" s="359"/>
      <c r="N975" s="359"/>
      <c r="O975" s="596" t="e">
        <f>#REF!+M975+N975</f>
        <v>#REF!</v>
      </c>
      <c r="P975" s="596"/>
      <c r="Q975" s="596"/>
      <c r="R975" s="596">
        <f t="shared" si="419"/>
        <v>0</v>
      </c>
      <c r="S975" s="359"/>
      <c r="T975" s="359"/>
      <c r="U975" s="596">
        <v>0</v>
      </c>
    </row>
    <row r="976" spans="1:21" s="11" customFormat="1" outlineLevel="1">
      <c r="A976" s="192"/>
      <c r="B976" s="192"/>
      <c r="C976" s="193" t="s">
        <v>980</v>
      </c>
      <c r="D976" s="194">
        <v>2</v>
      </c>
      <c r="E976" s="97">
        <v>2</v>
      </c>
      <c r="F976" s="195" t="s">
        <v>660</v>
      </c>
      <c r="G976" s="359">
        <v>150480</v>
      </c>
      <c r="H976" s="359">
        <v>54500.000000000007</v>
      </c>
      <c r="I976" s="199">
        <f t="shared" si="420"/>
        <v>204980</v>
      </c>
      <c r="J976" s="199">
        <f t="shared" si="421"/>
        <v>300960</v>
      </c>
      <c r="K976" s="199">
        <f t="shared" si="422"/>
        <v>109000.00000000001</v>
      </c>
      <c r="L976" s="265">
        <f t="shared" si="423"/>
        <v>409960</v>
      </c>
      <c r="M976" s="199"/>
      <c r="N976" s="199"/>
      <c r="O976" s="554" t="e">
        <f>#REF!+M976+N976</f>
        <v>#REF!</v>
      </c>
      <c r="P976" s="554"/>
      <c r="Q976" s="554"/>
      <c r="R976" s="554">
        <f t="shared" si="419"/>
        <v>0</v>
      </c>
      <c r="S976" s="199"/>
      <c r="T976" s="199"/>
      <c r="U976" s="554">
        <v>0</v>
      </c>
    </row>
    <row r="977" spans="1:21" s="11" customFormat="1" outlineLevel="1">
      <c r="A977" s="192"/>
      <c r="B977" s="192"/>
      <c r="C977" s="193" t="s">
        <v>981</v>
      </c>
      <c r="D977" s="194">
        <v>0</v>
      </c>
      <c r="E977" s="194">
        <v>0</v>
      </c>
      <c r="F977" s="195" t="s">
        <v>660</v>
      </c>
      <c r="G977" s="359">
        <v>5060000</v>
      </c>
      <c r="H977" s="359">
        <v>654000</v>
      </c>
      <c r="I977" s="199">
        <f t="shared" si="420"/>
        <v>5714000</v>
      </c>
      <c r="J977" s="199">
        <f t="shared" si="421"/>
        <v>0</v>
      </c>
      <c r="K977" s="199">
        <f t="shared" si="422"/>
        <v>0</v>
      </c>
      <c r="L977" s="265">
        <f t="shared" si="423"/>
        <v>0</v>
      </c>
      <c r="M977" s="199"/>
      <c r="N977" s="199"/>
      <c r="O977" s="554" t="e">
        <f>#REF!+M977+N977</f>
        <v>#REF!</v>
      </c>
      <c r="P977" s="554"/>
      <c r="Q977" s="554">
        <v>0.45</v>
      </c>
      <c r="R977" s="554">
        <f t="shared" si="419"/>
        <v>0.45</v>
      </c>
      <c r="S977" s="199"/>
      <c r="T977" s="199"/>
      <c r="U977" s="554">
        <v>0</v>
      </c>
    </row>
    <row r="978" spans="1:21" s="11" customFormat="1" outlineLevel="1">
      <c r="A978" s="192"/>
      <c r="B978" s="192"/>
      <c r="C978" s="193" t="s">
        <v>894</v>
      </c>
      <c r="D978" s="194">
        <v>26</v>
      </c>
      <c r="E978" s="97">
        <v>26</v>
      </c>
      <c r="F978" s="195" t="s">
        <v>660</v>
      </c>
      <c r="G978" s="359">
        <v>480000</v>
      </c>
      <c r="H978" s="359">
        <v>81750</v>
      </c>
      <c r="I978" s="199">
        <f t="shared" si="420"/>
        <v>561750</v>
      </c>
      <c r="J978" s="199">
        <f t="shared" si="421"/>
        <v>12480000</v>
      </c>
      <c r="K978" s="199">
        <f t="shared" si="422"/>
        <v>2125500</v>
      </c>
      <c r="L978" s="265">
        <f t="shared" si="423"/>
        <v>14605500</v>
      </c>
      <c r="M978" s="199"/>
      <c r="N978" s="199"/>
      <c r="O978" s="554" t="e">
        <f>#REF!+M978+N978</f>
        <v>#REF!</v>
      </c>
      <c r="P978" s="554"/>
      <c r="Q978" s="554">
        <v>0.45</v>
      </c>
      <c r="R978" s="554">
        <f t="shared" si="419"/>
        <v>0.45</v>
      </c>
      <c r="S978" s="199"/>
      <c r="T978" s="199"/>
      <c r="U978" s="554">
        <v>0</v>
      </c>
    </row>
    <row r="979" spans="1:21" s="11" customFormat="1" ht="26.4" outlineLevel="1">
      <c r="A979" s="192"/>
      <c r="B979" s="192"/>
      <c r="C979" s="193" t="s">
        <v>983</v>
      </c>
      <c r="D979" s="194">
        <v>25</v>
      </c>
      <c r="E979" s="97">
        <v>25</v>
      </c>
      <c r="F979" s="195" t="s">
        <v>660</v>
      </c>
      <c r="G979" s="359">
        <v>0</v>
      </c>
      <c r="H979" s="359">
        <v>136250</v>
      </c>
      <c r="I979" s="199">
        <f t="shared" si="420"/>
        <v>136250</v>
      </c>
      <c r="J979" s="199">
        <f t="shared" si="421"/>
        <v>0</v>
      </c>
      <c r="K979" s="199">
        <f t="shared" si="422"/>
        <v>3406250</v>
      </c>
      <c r="L979" s="265">
        <f t="shared" si="423"/>
        <v>3406250</v>
      </c>
      <c r="M979" s="199"/>
      <c r="N979" s="199"/>
      <c r="O979" s="554" t="e">
        <f>#REF!+M979+N979</f>
        <v>#REF!</v>
      </c>
      <c r="P979" s="554"/>
      <c r="Q979" s="554"/>
      <c r="R979" s="554">
        <f t="shared" si="419"/>
        <v>0</v>
      </c>
      <c r="S979" s="199"/>
      <c r="T979" s="199"/>
      <c r="U979" s="554">
        <v>0</v>
      </c>
    </row>
    <row r="980" spans="1:21" s="11" customFormat="1" outlineLevel="1">
      <c r="A980" s="192"/>
      <c r="B980" s="192"/>
      <c r="C980" s="347" t="s">
        <v>985</v>
      </c>
      <c r="D980" s="194">
        <v>20</v>
      </c>
      <c r="E980" s="97">
        <v>20</v>
      </c>
      <c r="F980" s="195" t="s">
        <v>660</v>
      </c>
      <c r="G980" s="359">
        <v>550000</v>
      </c>
      <c r="H980" s="359">
        <v>10900</v>
      </c>
      <c r="I980" s="199">
        <f t="shared" si="420"/>
        <v>560900</v>
      </c>
      <c r="J980" s="199">
        <f t="shared" si="421"/>
        <v>11000000</v>
      </c>
      <c r="K980" s="199">
        <f t="shared" si="422"/>
        <v>218000</v>
      </c>
      <c r="L980" s="265">
        <f t="shared" si="423"/>
        <v>11218000</v>
      </c>
      <c r="M980" s="199"/>
      <c r="N980" s="199"/>
      <c r="O980" s="554" t="e">
        <f>#REF!+M980+N980</f>
        <v>#REF!</v>
      </c>
      <c r="P980" s="554"/>
      <c r="Q980" s="554">
        <v>0.45</v>
      </c>
      <c r="R980" s="554">
        <f t="shared" si="419"/>
        <v>0.45</v>
      </c>
      <c r="S980" s="199"/>
      <c r="T980" s="199"/>
      <c r="U980" s="554">
        <v>0</v>
      </c>
    </row>
    <row r="981" spans="1:21" s="11" customFormat="1" outlineLevel="1">
      <c r="A981" s="192"/>
      <c r="B981" s="192"/>
      <c r="C981" s="193" t="s">
        <v>987</v>
      </c>
      <c r="D981" s="194">
        <v>20</v>
      </c>
      <c r="E981" s="97">
        <v>96</v>
      </c>
      <c r="F981" s="195" t="s">
        <v>660</v>
      </c>
      <c r="G981" s="359">
        <v>132000</v>
      </c>
      <c r="H981" s="359">
        <v>65400.000000000007</v>
      </c>
      <c r="I981" s="199">
        <f t="shared" si="420"/>
        <v>197400</v>
      </c>
      <c r="J981" s="199">
        <f t="shared" si="421"/>
        <v>12672000</v>
      </c>
      <c r="K981" s="199">
        <f t="shared" si="422"/>
        <v>6278400.0000000009</v>
      </c>
      <c r="L981" s="265">
        <f t="shared" si="423"/>
        <v>18950400</v>
      </c>
      <c r="M981" s="199"/>
      <c r="N981" s="199"/>
      <c r="O981" s="554" t="e">
        <f>#REF!+M981+N981</f>
        <v>#REF!</v>
      </c>
      <c r="P981" s="554"/>
      <c r="Q981" s="554"/>
      <c r="R981" s="554">
        <f t="shared" si="419"/>
        <v>0</v>
      </c>
      <c r="S981" s="199"/>
      <c r="T981" s="199"/>
      <c r="U981" s="554">
        <v>0</v>
      </c>
    </row>
    <row r="982" spans="1:21" s="11" customFormat="1" outlineLevel="1">
      <c r="A982" s="192"/>
      <c r="B982" s="192"/>
      <c r="C982" s="193" t="s">
        <v>989</v>
      </c>
      <c r="D982" s="194">
        <v>25</v>
      </c>
      <c r="E982" s="97">
        <v>25</v>
      </c>
      <c r="F982" s="195" t="s">
        <v>660</v>
      </c>
      <c r="G982" s="359">
        <v>198000.00000000003</v>
      </c>
      <c r="H982" s="359">
        <v>10900</v>
      </c>
      <c r="I982" s="199">
        <f>SUM(G982:H982)</f>
        <v>208900.00000000003</v>
      </c>
      <c r="J982" s="199">
        <f>G982*E982</f>
        <v>4950000.0000000009</v>
      </c>
      <c r="K982" s="199">
        <f>H982*E982</f>
        <v>272500</v>
      </c>
      <c r="L982" s="265">
        <f>I982*E982</f>
        <v>5222500.0000000009</v>
      </c>
      <c r="M982" s="199"/>
      <c r="N982" s="199"/>
      <c r="O982" s="554" t="e">
        <f>#REF!+M982+N982</f>
        <v>#REF!</v>
      </c>
      <c r="P982" s="554"/>
      <c r="Q982" s="554">
        <v>0.45</v>
      </c>
      <c r="R982" s="554">
        <f t="shared" si="419"/>
        <v>0.45</v>
      </c>
      <c r="S982" s="199"/>
      <c r="T982" s="199"/>
      <c r="U982" s="554">
        <v>0</v>
      </c>
    </row>
    <row r="983" spans="1:21" s="11" customFormat="1" outlineLevel="1">
      <c r="A983" s="192"/>
      <c r="B983" s="192"/>
      <c r="C983" s="193" t="s">
        <v>671</v>
      </c>
      <c r="D983" s="194">
        <v>3219</v>
      </c>
      <c r="E983" s="97">
        <v>3245.0000000000005</v>
      </c>
      <c r="F983" s="195" t="s">
        <v>624</v>
      </c>
      <c r="G983" s="359">
        <v>21639.344262295082</v>
      </c>
      <c r="H983" s="359">
        <v>3360.0000000000005</v>
      </c>
      <c r="I983" s="199">
        <f t="shared" ref="I983:I987" si="425">SUM(G983:H983)</f>
        <v>24999.344262295082</v>
      </c>
      <c r="J983" s="199">
        <f t="shared" si="421"/>
        <v>70219672.131147549</v>
      </c>
      <c r="K983" s="199">
        <f t="shared" si="422"/>
        <v>10903200.000000004</v>
      </c>
      <c r="L983" s="265">
        <f t="shared" si="423"/>
        <v>81122872.131147549</v>
      </c>
      <c r="M983" s="199"/>
      <c r="N983" s="199"/>
      <c r="O983" s="554" t="e">
        <f>#REF!+M983+N983</f>
        <v>#REF!</v>
      </c>
      <c r="P983" s="554"/>
      <c r="Q983" s="554">
        <v>0.45</v>
      </c>
      <c r="R983" s="554">
        <f t="shared" si="419"/>
        <v>0.45</v>
      </c>
      <c r="S983" s="199"/>
      <c r="T983" s="199"/>
      <c r="U983" s="554">
        <v>0</v>
      </c>
    </row>
    <row r="984" spans="1:21" s="11" customFormat="1" outlineLevel="1">
      <c r="A984" s="192"/>
      <c r="B984" s="192"/>
      <c r="C984" s="386" t="s">
        <v>928</v>
      </c>
      <c r="D984" s="194">
        <v>1610</v>
      </c>
      <c r="E984" s="97">
        <f>1510</f>
        <v>1510</v>
      </c>
      <c r="F984" s="195" t="s">
        <v>624</v>
      </c>
      <c r="G984" s="359">
        <v>8773.9726027397246</v>
      </c>
      <c r="H984" s="359">
        <v>14594.016411764707</v>
      </c>
      <c r="I984" s="199">
        <f t="shared" si="425"/>
        <v>23367.989014504434</v>
      </c>
      <c r="J984" s="199">
        <f t="shared" si="421"/>
        <v>13248698.630136983</v>
      </c>
      <c r="K984" s="199">
        <f t="shared" si="422"/>
        <v>22036964.781764708</v>
      </c>
      <c r="L984" s="265">
        <f t="shared" si="423"/>
        <v>35285663.411901698</v>
      </c>
      <c r="M984" s="199"/>
      <c r="N984" s="199"/>
      <c r="O984" s="554" t="e">
        <f>#REF!+M984+N984</f>
        <v>#REF!</v>
      </c>
      <c r="P984" s="554"/>
      <c r="Q984" s="554"/>
      <c r="R984" s="554">
        <f t="shared" si="419"/>
        <v>0</v>
      </c>
      <c r="S984" s="199"/>
      <c r="T984" s="199"/>
      <c r="U984" s="554">
        <v>0</v>
      </c>
    </row>
    <row r="985" spans="1:21" s="11" customFormat="1" outlineLevel="1">
      <c r="A985" s="192"/>
      <c r="B985" s="192"/>
      <c r="C985" s="193" t="s">
        <v>896</v>
      </c>
      <c r="D985" s="194">
        <v>0</v>
      </c>
      <c r="E985" s="97">
        <v>0</v>
      </c>
      <c r="F985" s="195" t="s">
        <v>897</v>
      </c>
      <c r="G985" s="359">
        <v>0</v>
      </c>
      <c r="H985" s="359">
        <v>50600.000000000007</v>
      </c>
      <c r="I985" s="199">
        <f t="shared" si="425"/>
        <v>50600.000000000007</v>
      </c>
      <c r="J985" s="199">
        <f t="shared" si="421"/>
        <v>0</v>
      </c>
      <c r="K985" s="199">
        <f t="shared" si="422"/>
        <v>0</v>
      </c>
      <c r="L985" s="265">
        <f t="shared" si="423"/>
        <v>0</v>
      </c>
      <c r="M985" s="199"/>
      <c r="N985" s="199"/>
      <c r="O985" s="554" t="e">
        <f>#REF!+M985+N985</f>
        <v>#REF!</v>
      </c>
      <c r="P985" s="554"/>
      <c r="Q985" s="554"/>
      <c r="R985" s="554">
        <f t="shared" si="419"/>
        <v>0</v>
      </c>
      <c r="S985" s="199"/>
      <c r="T985" s="199"/>
      <c r="U985" s="554">
        <v>0</v>
      </c>
    </row>
    <row r="986" spans="1:21" s="11" customFormat="1" outlineLevel="1">
      <c r="A986" s="192"/>
      <c r="B986" s="192"/>
      <c r="C986" s="193" t="s">
        <v>899</v>
      </c>
      <c r="D986" s="194">
        <v>52</v>
      </c>
      <c r="E986" s="97">
        <v>52</v>
      </c>
      <c r="F986" s="195" t="s">
        <v>897</v>
      </c>
      <c r="G986" s="359">
        <v>0</v>
      </c>
      <c r="H986" s="359">
        <v>50600.000000000007</v>
      </c>
      <c r="I986" s="199">
        <f t="shared" si="425"/>
        <v>50600.000000000007</v>
      </c>
      <c r="J986" s="199">
        <f t="shared" si="421"/>
        <v>0</v>
      </c>
      <c r="K986" s="199">
        <f t="shared" si="422"/>
        <v>2631200.0000000005</v>
      </c>
      <c r="L986" s="265">
        <f t="shared" si="423"/>
        <v>2631200.0000000005</v>
      </c>
      <c r="M986" s="199"/>
      <c r="N986" s="199"/>
      <c r="O986" s="554" t="e">
        <f>#REF!+M986+N986</f>
        <v>#REF!</v>
      </c>
      <c r="P986" s="554"/>
      <c r="Q986" s="554">
        <v>0.45</v>
      </c>
      <c r="R986" s="554">
        <f t="shared" si="419"/>
        <v>0.45</v>
      </c>
      <c r="S986" s="199"/>
      <c r="T986" s="199"/>
      <c r="U986" s="554">
        <v>0</v>
      </c>
    </row>
    <row r="987" spans="1:21" s="399" customFormat="1" outlineLevel="1">
      <c r="A987" s="395"/>
      <c r="B987" s="395"/>
      <c r="C987" s="400" t="s">
        <v>657</v>
      </c>
      <c r="D987" s="97">
        <v>1</v>
      </c>
      <c r="E987" s="97">
        <v>1</v>
      </c>
      <c r="F987" s="397" t="s">
        <v>619</v>
      </c>
      <c r="G987" s="497">
        <v>17432978.47249046</v>
      </c>
      <c r="H987" s="497">
        <v>5229893.5417471379</v>
      </c>
      <c r="I987" s="62">
        <f t="shared" si="425"/>
        <v>22662872.014237598</v>
      </c>
      <c r="J987" s="62">
        <f t="shared" si="421"/>
        <v>17432978.47249046</v>
      </c>
      <c r="K987" s="62">
        <f t="shared" si="422"/>
        <v>5229893.5417471379</v>
      </c>
      <c r="L987" s="255">
        <f t="shared" si="423"/>
        <v>22662872.014237598</v>
      </c>
      <c r="M987" s="62"/>
      <c r="N987" s="62"/>
      <c r="O987" s="550" t="e">
        <f>#REF!+M987+N987</f>
        <v>#REF!</v>
      </c>
      <c r="P987" s="550"/>
      <c r="Q987" s="550"/>
      <c r="R987" s="550">
        <f t="shared" si="419"/>
        <v>0</v>
      </c>
      <c r="S987" s="62"/>
      <c r="T987" s="62"/>
      <c r="U987" s="550">
        <v>0</v>
      </c>
    </row>
    <row r="988" spans="1:21" s="11" customFormat="1" outlineLevel="1">
      <c r="A988" s="192"/>
      <c r="B988" s="192"/>
      <c r="C988" s="193"/>
      <c r="D988" s="362"/>
      <c r="E988" s="498"/>
      <c r="F988" s="195"/>
      <c r="G988" s="199"/>
      <c r="H988" s="199"/>
      <c r="I988" s="199"/>
      <c r="J988" s="199"/>
      <c r="K988" s="199"/>
      <c r="L988" s="265"/>
      <c r="M988" s="199"/>
      <c r="N988" s="199"/>
      <c r="O988" s="554" t="e">
        <f>#REF!+M988+N988</f>
        <v>#REF!</v>
      </c>
      <c r="P988" s="554"/>
      <c r="Q988" s="554"/>
      <c r="R988" s="554">
        <f t="shared" si="419"/>
        <v>0</v>
      </c>
      <c r="S988" s="199"/>
      <c r="T988" s="199"/>
      <c r="U988" s="554">
        <v>0</v>
      </c>
    </row>
    <row r="989" spans="1:21" s="11" customFormat="1" outlineLevel="1">
      <c r="A989" s="192" t="s">
        <v>170</v>
      </c>
      <c r="B989" s="192"/>
      <c r="C989" s="193" t="s">
        <v>171</v>
      </c>
      <c r="D989" s="194">
        <v>1</v>
      </c>
      <c r="E989" s="97">
        <v>1</v>
      </c>
      <c r="F989" s="195" t="s">
        <v>10</v>
      </c>
      <c r="G989" s="199"/>
      <c r="H989" s="199"/>
      <c r="I989" s="199">
        <f t="shared" si="420"/>
        <v>0</v>
      </c>
      <c r="J989" s="199">
        <f>G989*E989</f>
        <v>0</v>
      </c>
      <c r="K989" s="199">
        <f>H989*E989</f>
        <v>0</v>
      </c>
      <c r="L989" s="265">
        <f>I989*E989</f>
        <v>0</v>
      </c>
      <c r="M989" s="199"/>
      <c r="N989" s="199"/>
      <c r="O989" s="554" t="e">
        <f>#REF!+M989+N989</f>
        <v>#REF!</v>
      </c>
      <c r="P989" s="554"/>
      <c r="Q989" s="554"/>
      <c r="R989" s="554">
        <f t="shared" si="419"/>
        <v>0</v>
      </c>
      <c r="S989" s="199"/>
      <c r="T989" s="199"/>
      <c r="U989" s="554">
        <v>0</v>
      </c>
    </row>
    <row r="990" spans="1:21" s="363" customFormat="1" outlineLevel="1">
      <c r="A990" s="172" t="s">
        <v>173</v>
      </c>
      <c r="B990" s="172"/>
      <c r="C990" s="189" t="s">
        <v>174</v>
      </c>
      <c r="D990" s="190">
        <v>1</v>
      </c>
      <c r="E990" s="190">
        <v>1</v>
      </c>
      <c r="F990" s="191" t="s">
        <v>10</v>
      </c>
      <c r="G990" s="174"/>
      <c r="H990" s="174"/>
      <c r="I990" s="174">
        <f t="shared" si="420"/>
        <v>0</v>
      </c>
      <c r="J990" s="174">
        <f>SUBTOTAL(9,J991:J1002)</f>
        <v>375818416.17392766</v>
      </c>
      <c r="K990" s="174">
        <f t="shared" ref="K990:L990" si="426">SUBTOTAL(9,K991:K1002)</f>
        <v>19180346.470993824</v>
      </c>
      <c r="L990" s="843">
        <f t="shared" si="426"/>
        <v>394998762.64492154</v>
      </c>
      <c r="M990" s="174"/>
      <c r="N990" s="174"/>
      <c r="O990" s="558" t="e">
        <f>#REF!+M990+N990</f>
        <v>#REF!</v>
      </c>
      <c r="P990" s="558"/>
      <c r="Q990" s="558"/>
      <c r="R990" s="558">
        <f t="shared" si="419"/>
        <v>0</v>
      </c>
      <c r="S990" s="174"/>
      <c r="T990" s="174"/>
      <c r="U990" s="558">
        <v>0</v>
      </c>
    </row>
    <row r="991" spans="1:21" s="11" customFormat="1" outlineLevel="1">
      <c r="A991" s="192"/>
      <c r="B991" s="192"/>
      <c r="C991" s="193" t="s">
        <v>991</v>
      </c>
      <c r="D991" s="194">
        <v>12</v>
      </c>
      <c r="E991" s="97">
        <v>12</v>
      </c>
      <c r="F991" s="195" t="s">
        <v>660</v>
      </c>
      <c r="G991" s="359">
        <v>19242720</v>
      </c>
      <c r="H991" s="359">
        <v>198000.00000000003</v>
      </c>
      <c r="I991" s="199">
        <f t="shared" ref="I991" si="427">SUM(G991:H991)</f>
        <v>19440720</v>
      </c>
      <c r="J991" s="199">
        <f t="shared" ref="J991:J1001" si="428">G991*E991</f>
        <v>230912640</v>
      </c>
      <c r="K991" s="199">
        <f t="shared" ref="K991:K1001" si="429">H991*E991</f>
        <v>2376000.0000000005</v>
      </c>
      <c r="L991" s="265">
        <f t="shared" ref="L991:L1001" si="430">I991*E991</f>
        <v>233288640</v>
      </c>
      <c r="M991" s="199"/>
      <c r="N991" s="199"/>
      <c r="O991" s="554" t="e">
        <f>#REF!+M991+N991</f>
        <v>#REF!</v>
      </c>
      <c r="P991" s="554"/>
      <c r="Q991" s="554"/>
      <c r="R991" s="554">
        <f t="shared" si="419"/>
        <v>0</v>
      </c>
      <c r="S991" s="199"/>
      <c r="T991" s="199"/>
      <c r="U991" s="554">
        <v>0</v>
      </c>
    </row>
    <row r="992" spans="1:21" outlineLevel="1">
      <c r="A992" s="137"/>
      <c r="B992" s="137"/>
      <c r="C992" s="138" t="s">
        <v>993</v>
      </c>
      <c r="D992" s="97">
        <v>12</v>
      </c>
      <c r="E992" s="97">
        <v>12</v>
      </c>
      <c r="F992" s="139" t="s">
        <v>660</v>
      </c>
      <c r="G992" s="359">
        <v>2704800.0000000005</v>
      </c>
      <c r="H992" s="359">
        <v>330000</v>
      </c>
      <c r="I992" s="62">
        <f t="shared" ref="I992:I1001" si="431">SUM(G992:H992)</f>
        <v>3034800.0000000005</v>
      </c>
      <c r="J992" s="62">
        <f t="shared" si="428"/>
        <v>32457600.000000007</v>
      </c>
      <c r="K992" s="62">
        <f t="shared" si="429"/>
        <v>3960000</v>
      </c>
      <c r="L992" s="255">
        <f t="shared" si="430"/>
        <v>36417600.000000007</v>
      </c>
      <c r="M992" s="62"/>
      <c r="N992" s="62"/>
      <c r="O992" s="550" t="e">
        <f>#REF!+M992+N992</f>
        <v>#REF!</v>
      </c>
      <c r="P992" s="550"/>
      <c r="Q992" s="550"/>
      <c r="R992" s="550">
        <f t="shared" si="419"/>
        <v>0</v>
      </c>
      <c r="S992" s="62"/>
      <c r="T992" s="62"/>
      <c r="U992" s="550">
        <v>0</v>
      </c>
    </row>
    <row r="993" spans="1:21" outlineLevel="1">
      <c r="A993" s="137"/>
      <c r="B993" s="137"/>
      <c r="C993" s="138" t="s">
        <v>995</v>
      </c>
      <c r="D993" s="97">
        <v>12</v>
      </c>
      <c r="E993" s="97">
        <v>12</v>
      </c>
      <c r="F993" s="139" t="s">
        <v>660</v>
      </c>
      <c r="G993" s="359">
        <v>1803200.0000000002</v>
      </c>
      <c r="H993" s="359">
        <v>49500.000000000007</v>
      </c>
      <c r="I993" s="62">
        <f t="shared" si="431"/>
        <v>1852700.0000000002</v>
      </c>
      <c r="J993" s="62">
        <f t="shared" si="428"/>
        <v>21638400.000000004</v>
      </c>
      <c r="K993" s="62">
        <f t="shared" si="429"/>
        <v>594000.00000000012</v>
      </c>
      <c r="L993" s="255">
        <f t="shared" si="430"/>
        <v>22232400.000000004</v>
      </c>
      <c r="M993" s="62"/>
      <c r="N993" s="62"/>
      <c r="O993" s="550" t="e">
        <f>#REF!+M993+N993</f>
        <v>#REF!</v>
      </c>
      <c r="P993" s="550"/>
      <c r="Q993" s="550"/>
      <c r="R993" s="550">
        <f t="shared" si="419"/>
        <v>0</v>
      </c>
      <c r="S993" s="62"/>
      <c r="T993" s="62"/>
      <c r="U993" s="550">
        <v>0</v>
      </c>
    </row>
    <row r="994" spans="1:21" outlineLevel="1">
      <c r="A994" s="137"/>
      <c r="B994" s="137"/>
      <c r="C994" s="138" t="s">
        <v>997</v>
      </c>
      <c r="D994" s="97">
        <v>12</v>
      </c>
      <c r="E994" s="97">
        <v>12</v>
      </c>
      <c r="F994" s="139" t="s">
        <v>660</v>
      </c>
      <c r="G994" s="359">
        <v>4494000</v>
      </c>
      <c r="H994" s="359">
        <v>49050</v>
      </c>
      <c r="I994" s="62">
        <f t="shared" si="431"/>
        <v>4543050</v>
      </c>
      <c r="J994" s="62">
        <f t="shared" si="428"/>
        <v>53928000</v>
      </c>
      <c r="K994" s="62">
        <f t="shared" si="429"/>
        <v>588600</v>
      </c>
      <c r="L994" s="255">
        <f t="shared" si="430"/>
        <v>54516600</v>
      </c>
      <c r="M994" s="62"/>
      <c r="N994" s="62"/>
      <c r="O994" s="550" t="e">
        <f>#REF!+M994+N994</f>
        <v>#REF!</v>
      </c>
      <c r="P994" s="550"/>
      <c r="Q994" s="550"/>
      <c r="R994" s="550">
        <f t="shared" si="419"/>
        <v>0</v>
      </c>
      <c r="S994" s="62"/>
      <c r="T994" s="62"/>
      <c r="U994" s="550">
        <v>0</v>
      </c>
    </row>
    <row r="995" spans="1:21" s="11" customFormat="1" outlineLevel="1">
      <c r="A995" s="192"/>
      <c r="B995" s="192"/>
      <c r="C995" s="193" t="s">
        <v>894</v>
      </c>
      <c r="D995" s="194">
        <v>12</v>
      </c>
      <c r="E995" s="97">
        <v>12</v>
      </c>
      <c r="F995" s="195" t="s">
        <v>660</v>
      </c>
      <c r="G995" s="359">
        <v>480000</v>
      </c>
      <c r="H995" s="359">
        <v>81750</v>
      </c>
      <c r="I995" s="199">
        <f t="shared" si="431"/>
        <v>561750</v>
      </c>
      <c r="J995" s="199">
        <f t="shared" si="428"/>
        <v>5760000</v>
      </c>
      <c r="K995" s="199">
        <f t="shared" si="429"/>
        <v>981000</v>
      </c>
      <c r="L995" s="265">
        <f t="shared" si="430"/>
        <v>6741000</v>
      </c>
      <c r="M995" s="199"/>
      <c r="N995" s="199"/>
      <c r="O995" s="554" t="e">
        <f>#REF!+M995+N995</f>
        <v>#REF!</v>
      </c>
      <c r="P995" s="554"/>
      <c r="Q995" s="554">
        <v>0.45</v>
      </c>
      <c r="R995" s="554">
        <f t="shared" si="419"/>
        <v>0.45</v>
      </c>
      <c r="S995" s="199"/>
      <c r="T995" s="199"/>
      <c r="U995" s="554">
        <v>0</v>
      </c>
    </row>
    <row r="996" spans="1:21" s="11" customFormat="1" outlineLevel="1">
      <c r="A996" s="192"/>
      <c r="B996" s="192"/>
      <c r="C996" s="193" t="s">
        <v>999</v>
      </c>
      <c r="D996" s="194">
        <v>36</v>
      </c>
      <c r="E996" s="97">
        <v>24</v>
      </c>
      <c r="F996" s="195" t="s">
        <v>660</v>
      </c>
      <c r="G996" s="359">
        <v>198000.00000000003</v>
      </c>
      <c r="H996" s="359">
        <v>10900</v>
      </c>
      <c r="I996" s="199">
        <f t="shared" si="431"/>
        <v>208900.00000000003</v>
      </c>
      <c r="J996" s="199">
        <f t="shared" si="428"/>
        <v>4752000.0000000009</v>
      </c>
      <c r="K996" s="199">
        <f t="shared" si="429"/>
        <v>261600</v>
      </c>
      <c r="L996" s="265">
        <f t="shared" si="430"/>
        <v>5013600.0000000009</v>
      </c>
      <c r="M996" s="199"/>
      <c r="N996" s="199"/>
      <c r="O996" s="554" t="e">
        <f>#REF!+M996+N996</f>
        <v>#REF!</v>
      </c>
      <c r="P996" s="554"/>
      <c r="Q996" s="554">
        <v>0.45</v>
      </c>
      <c r="R996" s="554">
        <f t="shared" si="419"/>
        <v>0.45</v>
      </c>
      <c r="S996" s="199"/>
      <c r="T996" s="199"/>
      <c r="U996" s="554">
        <v>0</v>
      </c>
    </row>
    <row r="997" spans="1:21" s="11" customFormat="1" outlineLevel="1">
      <c r="A997" s="192"/>
      <c r="B997" s="192"/>
      <c r="C997" s="193" t="s">
        <v>671</v>
      </c>
      <c r="D997" s="194">
        <v>686</v>
      </c>
      <c r="E997" s="97">
        <v>658.24000000000012</v>
      </c>
      <c r="F997" s="195" t="s">
        <v>624</v>
      </c>
      <c r="G997" s="359">
        <v>21639.344262295082</v>
      </c>
      <c r="H997" s="359">
        <v>3360.0000000000005</v>
      </c>
      <c r="I997" s="199">
        <f t="shared" si="431"/>
        <v>24999.344262295082</v>
      </c>
      <c r="J997" s="199">
        <f t="shared" si="428"/>
        <v>14243881.967213118</v>
      </c>
      <c r="K997" s="199">
        <f t="shared" si="429"/>
        <v>2211686.4000000008</v>
      </c>
      <c r="L997" s="265">
        <f t="shared" si="430"/>
        <v>16455568.367213119</v>
      </c>
      <c r="M997" s="199"/>
      <c r="N997" s="199"/>
      <c r="O997" s="554" t="e">
        <f>#REF!+M997+N997</f>
        <v>#REF!</v>
      </c>
      <c r="P997" s="554"/>
      <c r="Q997" s="554">
        <v>0.45</v>
      </c>
      <c r="R997" s="554">
        <f t="shared" si="419"/>
        <v>0.45</v>
      </c>
      <c r="S997" s="199"/>
      <c r="T997" s="199"/>
      <c r="U997" s="554">
        <v>0</v>
      </c>
    </row>
    <row r="998" spans="1:21" s="11" customFormat="1" outlineLevel="1">
      <c r="A998" s="192"/>
      <c r="B998" s="192"/>
      <c r="C998" s="386" t="s">
        <v>928</v>
      </c>
      <c r="D998" s="194">
        <v>274</v>
      </c>
      <c r="E998" s="97">
        <v>280.5</v>
      </c>
      <c r="F998" s="195" t="s">
        <v>624</v>
      </c>
      <c r="G998" s="359">
        <v>8773.9726027397246</v>
      </c>
      <c r="H998" s="359">
        <v>14594.016411764707</v>
      </c>
      <c r="I998" s="199">
        <f t="shared" si="431"/>
        <v>23367.989014504434</v>
      </c>
      <c r="J998" s="199">
        <f t="shared" si="428"/>
        <v>2461099.3150684927</v>
      </c>
      <c r="K998" s="199">
        <f t="shared" si="429"/>
        <v>4093621.6035000002</v>
      </c>
      <c r="L998" s="265">
        <f t="shared" si="430"/>
        <v>6554720.9185684938</v>
      </c>
      <c r="M998" s="199"/>
      <c r="N998" s="199"/>
      <c r="O998" s="554" t="e">
        <f>#REF!+M998+N998</f>
        <v>#REF!</v>
      </c>
      <c r="P998" s="554"/>
      <c r="Q998" s="554"/>
      <c r="R998" s="554">
        <f t="shared" si="419"/>
        <v>0</v>
      </c>
      <c r="S998" s="199"/>
      <c r="T998" s="199"/>
      <c r="U998" s="554">
        <v>0</v>
      </c>
    </row>
    <row r="999" spans="1:21" s="11" customFormat="1" outlineLevel="1">
      <c r="A999" s="192"/>
      <c r="B999" s="192"/>
      <c r="C999" s="193" t="s">
        <v>896</v>
      </c>
      <c r="D999" s="194">
        <v>0</v>
      </c>
      <c r="E999" s="97">
        <v>0</v>
      </c>
      <c r="F999" s="195" t="s">
        <v>897</v>
      </c>
      <c r="G999" s="359">
        <v>0</v>
      </c>
      <c r="H999" s="359">
        <v>50600.000000000007</v>
      </c>
      <c r="I999" s="199">
        <f t="shared" si="431"/>
        <v>50600.000000000007</v>
      </c>
      <c r="J999" s="199">
        <f t="shared" si="428"/>
        <v>0</v>
      </c>
      <c r="K999" s="199">
        <f t="shared" si="429"/>
        <v>0</v>
      </c>
      <c r="L999" s="265">
        <f t="shared" si="430"/>
        <v>0</v>
      </c>
      <c r="M999" s="199"/>
      <c r="N999" s="199"/>
      <c r="O999" s="554" t="e">
        <f>#REF!+M999+N999</f>
        <v>#REF!</v>
      </c>
      <c r="P999" s="554"/>
      <c r="Q999" s="554"/>
      <c r="R999" s="554">
        <f t="shared" si="419"/>
        <v>0</v>
      </c>
      <c r="S999" s="199"/>
      <c r="T999" s="199"/>
      <c r="U999" s="554">
        <v>0</v>
      </c>
    </row>
    <row r="1000" spans="1:21" outlineLevel="1">
      <c r="A1000" s="137"/>
      <c r="B1000" s="137"/>
      <c r="C1000" s="138" t="s">
        <v>899</v>
      </c>
      <c r="D1000" s="97">
        <v>12</v>
      </c>
      <c r="E1000" s="97">
        <v>24</v>
      </c>
      <c r="F1000" s="139" t="s">
        <v>897</v>
      </c>
      <c r="G1000" s="359">
        <v>0</v>
      </c>
      <c r="H1000" s="359">
        <v>50600.000000000007</v>
      </c>
      <c r="I1000" s="62">
        <f t="shared" si="431"/>
        <v>50600.000000000007</v>
      </c>
      <c r="J1000" s="62">
        <f t="shared" si="428"/>
        <v>0</v>
      </c>
      <c r="K1000" s="62">
        <f t="shared" si="429"/>
        <v>1214400.0000000002</v>
      </c>
      <c r="L1000" s="255">
        <f t="shared" si="430"/>
        <v>1214400.0000000002</v>
      </c>
      <c r="M1000" s="62"/>
      <c r="N1000" s="62"/>
      <c r="O1000" s="550" t="e">
        <f>#REF!+M1000+N1000</f>
        <v>#REF!</v>
      </c>
      <c r="P1000" s="550"/>
      <c r="Q1000" s="554">
        <v>0</v>
      </c>
      <c r="R1000" s="550">
        <f t="shared" si="419"/>
        <v>0</v>
      </c>
      <c r="S1000" s="62"/>
      <c r="T1000" s="62"/>
      <c r="U1000" s="550">
        <v>0</v>
      </c>
    </row>
    <row r="1001" spans="1:21" s="399" customFormat="1" outlineLevel="1">
      <c r="A1001" s="395"/>
      <c r="B1001" s="395"/>
      <c r="C1001" s="400" t="s">
        <v>657</v>
      </c>
      <c r="D1001" s="97">
        <v>1</v>
      </c>
      <c r="E1001" s="97">
        <v>1</v>
      </c>
      <c r="F1001" s="397" t="s">
        <v>619</v>
      </c>
      <c r="G1001" s="497">
        <v>9664794.8916460816</v>
      </c>
      <c r="H1001" s="497">
        <v>2899438.4674938242</v>
      </c>
      <c r="I1001" s="62">
        <f t="shared" si="431"/>
        <v>12564233.359139906</v>
      </c>
      <c r="J1001" s="62">
        <f t="shared" si="428"/>
        <v>9664794.8916460816</v>
      </c>
      <c r="K1001" s="62">
        <f t="shared" si="429"/>
        <v>2899438.4674938242</v>
      </c>
      <c r="L1001" s="255">
        <f t="shared" si="430"/>
        <v>12564233.359139906</v>
      </c>
      <c r="M1001" s="62"/>
      <c r="N1001" s="62"/>
      <c r="O1001" s="550" t="e">
        <f>#REF!+M1001+N1001</f>
        <v>#REF!</v>
      </c>
      <c r="P1001" s="550"/>
      <c r="Q1001" s="550"/>
      <c r="R1001" s="550">
        <f t="shared" si="419"/>
        <v>0</v>
      </c>
      <c r="S1001" s="62"/>
      <c r="T1001" s="62"/>
      <c r="U1001" s="550">
        <v>0</v>
      </c>
    </row>
    <row r="1002" spans="1:21" outlineLevel="1">
      <c r="A1002" s="137"/>
      <c r="B1002" s="137"/>
      <c r="C1002" s="138"/>
      <c r="D1002" s="177"/>
      <c r="E1002" s="177"/>
      <c r="F1002" s="139"/>
      <c r="G1002" s="62"/>
      <c r="H1002" s="62"/>
      <c r="I1002" s="62"/>
      <c r="J1002" s="62"/>
      <c r="K1002" s="62"/>
      <c r="L1002" s="255"/>
      <c r="M1002" s="62"/>
      <c r="N1002" s="62"/>
      <c r="O1002" s="550" t="e">
        <f>#REF!+M1002+N1002</f>
        <v>#REF!</v>
      </c>
      <c r="P1002" s="550"/>
      <c r="Q1002" s="550"/>
      <c r="R1002" s="550">
        <f t="shared" si="419"/>
        <v>0</v>
      </c>
      <c r="S1002" s="62"/>
      <c r="T1002" s="62"/>
      <c r="U1002" s="550">
        <v>0</v>
      </c>
    </row>
    <row r="1003" spans="1:21">
      <c r="A1003" s="146"/>
      <c r="B1003" s="146"/>
      <c r="C1003" s="147"/>
      <c r="D1003" s="99"/>
      <c r="E1003" s="99"/>
      <c r="F1003" s="148"/>
      <c r="G1003" s="82"/>
      <c r="H1003" s="82"/>
      <c r="I1003" s="82"/>
      <c r="J1003" s="82"/>
      <c r="K1003" s="82"/>
      <c r="L1003" s="255"/>
      <c r="M1003" s="82"/>
      <c r="N1003" s="82"/>
      <c r="O1003" s="553" t="e">
        <f>#REF!+M1003+N1003</f>
        <v>#REF!</v>
      </c>
      <c r="P1003" s="553"/>
      <c r="Q1003" s="553"/>
      <c r="R1003" s="553">
        <f t="shared" si="419"/>
        <v>0</v>
      </c>
      <c r="S1003" s="82"/>
      <c r="T1003" s="82"/>
      <c r="U1003" s="553">
        <v>0</v>
      </c>
    </row>
    <row r="1004" spans="1:21" s="153" customFormat="1">
      <c r="A1004" s="146"/>
      <c r="B1004" s="146"/>
      <c r="C1004" s="147"/>
      <c r="D1004" s="122"/>
      <c r="E1004" s="122"/>
      <c r="F1004" s="148"/>
      <c r="G1004" s="77"/>
      <c r="H1004" s="77"/>
      <c r="I1004" s="77"/>
      <c r="J1004" s="77"/>
      <c r="K1004" s="77"/>
      <c r="L1004" s="254"/>
      <c r="M1004" s="77"/>
      <c r="N1004" s="77"/>
      <c r="O1004" s="556" t="e">
        <f>#REF!+M1004+N1004</f>
        <v>#REF!</v>
      </c>
      <c r="P1004" s="556"/>
      <c r="Q1004" s="556"/>
      <c r="R1004" s="556">
        <f t="shared" si="419"/>
        <v>0</v>
      </c>
      <c r="S1004" s="77"/>
      <c r="T1004" s="77"/>
      <c r="U1004" s="556">
        <v>0</v>
      </c>
    </row>
    <row r="1005" spans="1:21">
      <c r="A1005" s="149" t="s">
        <v>175</v>
      </c>
      <c r="B1005" s="149"/>
      <c r="C1005" s="150" t="s">
        <v>176</v>
      </c>
      <c r="D1005" s="100">
        <v>1</v>
      </c>
      <c r="E1005" s="100">
        <v>1</v>
      </c>
      <c r="F1005" s="151" t="s">
        <v>10</v>
      </c>
      <c r="G1005" s="74"/>
      <c r="H1005" s="74"/>
      <c r="I1005" s="74"/>
      <c r="J1005" s="74"/>
      <c r="K1005" s="74"/>
      <c r="L1005" s="259">
        <f>SUBTOTAL(9,L1006:L1011)</f>
        <v>0</v>
      </c>
      <c r="M1005" s="74"/>
      <c r="N1005" s="74"/>
      <c r="O1005" s="597" t="e">
        <f>#REF!+M1005+N1005</f>
        <v>#REF!</v>
      </c>
      <c r="P1005" s="597"/>
      <c r="Q1005" s="597"/>
      <c r="R1005" s="597">
        <f t="shared" si="419"/>
        <v>0</v>
      </c>
      <c r="S1005" s="74"/>
      <c r="T1005" s="74"/>
      <c r="U1005" s="597">
        <v>0</v>
      </c>
    </row>
    <row r="1006" spans="1:21" outlineLevel="1">
      <c r="A1006" s="137" t="s">
        <v>177</v>
      </c>
      <c r="B1006" s="137"/>
      <c r="C1006" s="138" t="s">
        <v>178</v>
      </c>
      <c r="D1006" s="94">
        <v>1</v>
      </c>
      <c r="E1006" s="94">
        <v>1</v>
      </c>
      <c r="F1006" s="139" t="s">
        <v>10</v>
      </c>
      <c r="G1006" s="71"/>
      <c r="H1006" s="71"/>
      <c r="I1006" s="71"/>
      <c r="J1006" s="71"/>
      <c r="K1006" s="71"/>
      <c r="L1006" s="257"/>
      <c r="M1006" s="71"/>
      <c r="N1006" s="71"/>
      <c r="O1006" s="552" t="e">
        <f>#REF!+M1006+N1006</f>
        <v>#REF!</v>
      </c>
      <c r="P1006" s="552"/>
      <c r="Q1006" s="552"/>
      <c r="R1006" s="552">
        <f t="shared" si="419"/>
        <v>0</v>
      </c>
      <c r="S1006" s="71"/>
      <c r="T1006" s="71"/>
      <c r="U1006" s="552">
        <v>0</v>
      </c>
    </row>
    <row r="1007" spans="1:21" outlineLevel="1">
      <c r="A1007" s="137" t="s">
        <v>179</v>
      </c>
      <c r="B1007" s="137"/>
      <c r="C1007" s="138" t="s">
        <v>180</v>
      </c>
      <c r="D1007" s="94">
        <v>1</v>
      </c>
      <c r="E1007" s="94">
        <v>1</v>
      </c>
      <c r="F1007" s="139" t="s">
        <v>10</v>
      </c>
      <c r="G1007" s="71"/>
      <c r="H1007" s="71"/>
      <c r="I1007" s="71"/>
      <c r="J1007" s="71"/>
      <c r="K1007" s="71"/>
      <c r="L1007" s="257"/>
      <c r="M1007" s="71"/>
      <c r="N1007" s="71"/>
      <c r="O1007" s="552" t="e">
        <f>#REF!+M1007+N1007</f>
        <v>#REF!</v>
      </c>
      <c r="P1007" s="552"/>
      <c r="Q1007" s="552"/>
      <c r="R1007" s="552">
        <f t="shared" si="419"/>
        <v>0</v>
      </c>
      <c r="S1007" s="71"/>
      <c r="T1007" s="71"/>
      <c r="U1007" s="552">
        <v>0</v>
      </c>
    </row>
    <row r="1008" spans="1:21" outlineLevel="1">
      <c r="A1008" s="137" t="s">
        <v>181</v>
      </c>
      <c r="B1008" s="137"/>
      <c r="C1008" s="138" t="s">
        <v>182</v>
      </c>
      <c r="D1008" s="94">
        <v>1</v>
      </c>
      <c r="E1008" s="94">
        <v>1</v>
      </c>
      <c r="F1008" s="139" t="s">
        <v>10</v>
      </c>
      <c r="G1008" s="71"/>
      <c r="H1008" s="71"/>
      <c r="I1008" s="71"/>
      <c r="J1008" s="71"/>
      <c r="K1008" s="71"/>
      <c r="L1008" s="257"/>
      <c r="M1008" s="71"/>
      <c r="N1008" s="71"/>
      <c r="O1008" s="552" t="e">
        <f>#REF!+M1008+N1008</f>
        <v>#REF!</v>
      </c>
      <c r="P1008" s="552"/>
      <c r="Q1008" s="552"/>
      <c r="R1008" s="552">
        <f t="shared" si="419"/>
        <v>0</v>
      </c>
      <c r="S1008" s="71"/>
      <c r="T1008" s="71"/>
      <c r="U1008" s="552">
        <v>0</v>
      </c>
    </row>
    <row r="1009" spans="1:21" outlineLevel="1">
      <c r="A1009" s="137" t="s">
        <v>183</v>
      </c>
      <c r="B1009" s="137"/>
      <c r="C1009" s="138" t="s">
        <v>184</v>
      </c>
      <c r="D1009" s="94">
        <v>1</v>
      </c>
      <c r="E1009" s="94">
        <v>1</v>
      </c>
      <c r="F1009" s="139" t="s">
        <v>10</v>
      </c>
      <c r="G1009" s="71"/>
      <c r="H1009" s="71"/>
      <c r="I1009" s="71"/>
      <c r="J1009" s="71"/>
      <c r="K1009" s="71"/>
      <c r="L1009" s="257"/>
      <c r="M1009" s="71"/>
      <c r="N1009" s="71"/>
      <c r="O1009" s="552" t="e">
        <f>#REF!+M1009+N1009</f>
        <v>#REF!</v>
      </c>
      <c r="P1009" s="552"/>
      <c r="Q1009" s="552"/>
      <c r="R1009" s="552">
        <f t="shared" si="419"/>
        <v>0</v>
      </c>
      <c r="S1009" s="71"/>
      <c r="T1009" s="71"/>
      <c r="U1009" s="552">
        <v>0</v>
      </c>
    </row>
    <row r="1010" spans="1:21" outlineLevel="1">
      <c r="A1010" s="137" t="s">
        <v>185</v>
      </c>
      <c r="B1010" s="137"/>
      <c r="C1010" s="138" t="s">
        <v>186</v>
      </c>
      <c r="D1010" s="94">
        <v>1</v>
      </c>
      <c r="E1010" s="94">
        <v>1</v>
      </c>
      <c r="F1010" s="139" t="s">
        <v>10</v>
      </c>
      <c r="G1010" s="71"/>
      <c r="H1010" s="71"/>
      <c r="I1010" s="71"/>
      <c r="J1010" s="71"/>
      <c r="K1010" s="71"/>
      <c r="L1010" s="257"/>
      <c r="M1010" s="71"/>
      <c r="N1010" s="71"/>
      <c r="O1010" s="552" t="e">
        <f>#REF!+M1010+N1010</f>
        <v>#REF!</v>
      </c>
      <c r="P1010" s="552"/>
      <c r="Q1010" s="552"/>
      <c r="R1010" s="552">
        <f t="shared" si="419"/>
        <v>0</v>
      </c>
      <c r="S1010" s="71"/>
      <c r="T1010" s="71"/>
      <c r="U1010" s="552">
        <v>0</v>
      </c>
    </row>
    <row r="1011" spans="1:21">
      <c r="A1011" s="146"/>
      <c r="B1011" s="146"/>
      <c r="C1011" s="147"/>
      <c r="D1011" s="99"/>
      <c r="E1011" s="99"/>
      <c r="F1011" s="148"/>
      <c r="G1011" s="82"/>
      <c r="H1011" s="82"/>
      <c r="I1011" s="82"/>
      <c r="J1011" s="82"/>
      <c r="K1011" s="82"/>
      <c r="L1011" s="255"/>
      <c r="M1011" s="82"/>
      <c r="N1011" s="82"/>
      <c r="O1011" s="553" t="e">
        <f>#REF!+M1011+N1011</f>
        <v>#REF!</v>
      </c>
      <c r="P1011" s="553"/>
      <c r="Q1011" s="553"/>
      <c r="R1011" s="553">
        <f t="shared" si="419"/>
        <v>0</v>
      </c>
      <c r="S1011" s="82"/>
      <c r="T1011" s="82"/>
      <c r="U1011" s="553">
        <v>0</v>
      </c>
    </row>
    <row r="1012" spans="1:21">
      <c r="A1012" s="165" t="s">
        <v>39</v>
      </c>
      <c r="B1012" s="165"/>
      <c r="C1012" s="166" t="s">
        <v>40</v>
      </c>
      <c r="D1012" s="167"/>
      <c r="E1012" s="167"/>
      <c r="F1012" s="168"/>
      <c r="G1012" s="169"/>
      <c r="H1012" s="169"/>
      <c r="I1012" s="169"/>
      <c r="J1012" s="169">
        <f>SUBTOTAL(9,J1013:J1153)</f>
        <v>1095015293.253968</v>
      </c>
      <c r="K1012" s="169">
        <f>SUBTOTAL(9,K1013:K1153)</f>
        <v>204033421.6020115</v>
      </c>
      <c r="L1012" s="841">
        <f>SUBTOTAL(9,L1013:L1153)</f>
        <v>1299048714.8559794</v>
      </c>
      <c r="M1012" s="169"/>
      <c r="N1012" s="169"/>
      <c r="O1012" s="551" t="e">
        <f>#REF!+M1012+N1012</f>
        <v>#REF!</v>
      </c>
      <c r="P1012" s="551"/>
      <c r="Q1012" s="551"/>
      <c r="R1012" s="551">
        <f t="shared" si="419"/>
        <v>0</v>
      </c>
      <c r="S1012" s="169"/>
      <c r="T1012" s="169"/>
      <c r="U1012" s="551">
        <v>0</v>
      </c>
    </row>
    <row r="1013" spans="1:21">
      <c r="A1013" s="146"/>
      <c r="B1013" s="146"/>
      <c r="C1013" s="147"/>
      <c r="D1013" s="99"/>
      <c r="E1013" s="99"/>
      <c r="F1013" s="148"/>
      <c r="G1013" s="82"/>
      <c r="H1013" s="82"/>
      <c r="I1013" s="82"/>
      <c r="J1013" s="82"/>
      <c r="K1013" s="82"/>
      <c r="L1013" s="255"/>
      <c r="M1013" s="82"/>
      <c r="N1013" s="82"/>
      <c r="O1013" s="553" t="e">
        <f>#REF!+M1013+N1013</f>
        <v>#REF!</v>
      </c>
      <c r="P1013" s="553"/>
      <c r="Q1013" s="553"/>
      <c r="R1013" s="553">
        <f t="shared" si="419"/>
        <v>0</v>
      </c>
      <c r="S1013" s="82"/>
      <c r="T1013" s="82"/>
      <c r="U1013" s="553">
        <v>0</v>
      </c>
    </row>
    <row r="1014" spans="1:21">
      <c r="A1014" s="149" t="s">
        <v>189</v>
      </c>
      <c r="B1014" s="149"/>
      <c r="C1014" s="150" t="s">
        <v>78</v>
      </c>
      <c r="D1014" s="100">
        <v>1</v>
      </c>
      <c r="E1014" s="100"/>
      <c r="F1014" s="151" t="s">
        <v>10</v>
      </c>
      <c r="G1014" s="75"/>
      <c r="H1014" s="75"/>
      <c r="I1014" s="75"/>
      <c r="J1014" s="75"/>
      <c r="K1014" s="75"/>
      <c r="L1014" s="259">
        <f>SUM(L1015:L1051)</f>
        <v>0</v>
      </c>
      <c r="M1014" s="75"/>
      <c r="N1014" s="75"/>
      <c r="O1014" s="555" t="e">
        <f>#REF!+M1014+N1014</f>
        <v>#REF!</v>
      </c>
      <c r="P1014" s="555"/>
      <c r="Q1014" s="555"/>
      <c r="R1014" s="555">
        <f t="shared" si="419"/>
        <v>0</v>
      </c>
      <c r="S1014" s="75"/>
      <c r="T1014" s="75"/>
      <c r="U1014" s="555">
        <v>0</v>
      </c>
    </row>
    <row r="1015" spans="1:21" outlineLevel="1">
      <c r="A1015" s="137" t="s">
        <v>190</v>
      </c>
      <c r="B1015" s="137"/>
      <c r="C1015" s="138" t="s">
        <v>82</v>
      </c>
      <c r="D1015" s="94">
        <v>1</v>
      </c>
      <c r="E1015" s="94"/>
      <c r="F1015" s="139" t="s">
        <v>10</v>
      </c>
      <c r="G1015" s="71"/>
      <c r="H1015" s="71"/>
      <c r="I1015" s="71"/>
      <c r="J1015" s="71"/>
      <c r="K1015" s="71"/>
      <c r="L1015" s="255">
        <v>0</v>
      </c>
      <c r="M1015" s="71"/>
      <c r="N1015" s="71"/>
      <c r="O1015" s="552" t="e">
        <f>#REF!+M1015+N1015</f>
        <v>#REF!</v>
      </c>
      <c r="P1015" s="552"/>
      <c r="Q1015" s="552"/>
      <c r="R1015" s="552">
        <f t="shared" si="419"/>
        <v>0</v>
      </c>
      <c r="S1015" s="71"/>
      <c r="T1015" s="71"/>
      <c r="U1015" s="552">
        <v>0</v>
      </c>
    </row>
    <row r="1016" spans="1:21" outlineLevel="1">
      <c r="A1016" s="137" t="s">
        <v>191</v>
      </c>
      <c r="B1016" s="137"/>
      <c r="C1016" s="138" t="s">
        <v>192</v>
      </c>
      <c r="D1016" s="94">
        <v>1</v>
      </c>
      <c r="E1016" s="94"/>
      <c r="F1016" s="139" t="s">
        <v>10</v>
      </c>
      <c r="G1016" s="71"/>
      <c r="H1016" s="71"/>
      <c r="I1016" s="71"/>
      <c r="J1016" s="71"/>
      <c r="K1016" s="71"/>
      <c r="L1016" s="255">
        <v>0</v>
      </c>
      <c r="M1016" s="71"/>
      <c r="N1016" s="71"/>
      <c r="O1016" s="552" t="e">
        <f>#REF!+M1016+N1016</f>
        <v>#REF!</v>
      </c>
      <c r="P1016" s="552"/>
      <c r="Q1016" s="552"/>
      <c r="R1016" s="552">
        <f t="shared" ref="R1016:R1079" si="432">P1016+Q1016</f>
        <v>0</v>
      </c>
      <c r="S1016" s="71"/>
      <c r="T1016" s="71"/>
      <c r="U1016" s="552">
        <v>0</v>
      </c>
    </row>
    <row r="1017" spans="1:21" outlineLevel="1">
      <c r="A1017" s="137" t="s">
        <v>193</v>
      </c>
      <c r="B1017" s="137"/>
      <c r="C1017" s="138" t="s">
        <v>194</v>
      </c>
      <c r="D1017" s="94">
        <v>1</v>
      </c>
      <c r="E1017" s="94"/>
      <c r="F1017" s="139" t="s">
        <v>10</v>
      </c>
      <c r="G1017" s="71"/>
      <c r="H1017" s="71"/>
      <c r="I1017" s="71"/>
      <c r="J1017" s="71"/>
      <c r="K1017" s="71"/>
      <c r="L1017" s="255">
        <v>0</v>
      </c>
      <c r="M1017" s="71"/>
      <c r="N1017" s="71"/>
      <c r="O1017" s="552" t="e">
        <f>#REF!+M1017+N1017</f>
        <v>#REF!</v>
      </c>
      <c r="P1017" s="552"/>
      <c r="Q1017" s="552"/>
      <c r="R1017" s="552">
        <f t="shared" si="432"/>
        <v>0</v>
      </c>
      <c r="S1017" s="71"/>
      <c r="T1017" s="71"/>
      <c r="U1017" s="552">
        <v>0</v>
      </c>
    </row>
    <row r="1018" spans="1:21" outlineLevel="1">
      <c r="A1018" s="137" t="s">
        <v>195</v>
      </c>
      <c r="B1018" s="137"/>
      <c r="C1018" s="138" t="s">
        <v>90</v>
      </c>
      <c r="D1018" s="94">
        <v>1</v>
      </c>
      <c r="E1018" s="94"/>
      <c r="F1018" s="139" t="s">
        <v>10</v>
      </c>
      <c r="G1018" s="71"/>
      <c r="H1018" s="71"/>
      <c r="I1018" s="71"/>
      <c r="J1018" s="71"/>
      <c r="K1018" s="71"/>
      <c r="L1018" s="255">
        <v>0</v>
      </c>
      <c r="M1018" s="71"/>
      <c r="N1018" s="71"/>
      <c r="O1018" s="552" t="e">
        <f>#REF!+M1018+N1018</f>
        <v>#REF!</v>
      </c>
      <c r="P1018" s="552"/>
      <c r="Q1018" s="552"/>
      <c r="R1018" s="552">
        <f t="shared" si="432"/>
        <v>0</v>
      </c>
      <c r="S1018" s="71"/>
      <c r="T1018" s="71"/>
      <c r="U1018" s="552">
        <v>0</v>
      </c>
    </row>
    <row r="1019" spans="1:21" outlineLevel="1">
      <c r="A1019" s="137" t="s">
        <v>196</v>
      </c>
      <c r="B1019" s="137"/>
      <c r="C1019" s="138" t="s">
        <v>197</v>
      </c>
      <c r="D1019" s="94">
        <v>1</v>
      </c>
      <c r="E1019" s="94"/>
      <c r="F1019" s="139" t="s">
        <v>10</v>
      </c>
      <c r="G1019" s="71"/>
      <c r="H1019" s="71"/>
      <c r="I1019" s="71"/>
      <c r="J1019" s="71"/>
      <c r="K1019" s="71"/>
      <c r="L1019" s="255">
        <v>0</v>
      </c>
      <c r="M1019" s="71"/>
      <c r="N1019" s="71"/>
      <c r="O1019" s="552" t="e">
        <f>#REF!+M1019+N1019</f>
        <v>#REF!</v>
      </c>
      <c r="P1019" s="552"/>
      <c r="Q1019" s="552"/>
      <c r="R1019" s="552">
        <f t="shared" si="432"/>
        <v>0</v>
      </c>
      <c r="S1019" s="71"/>
      <c r="T1019" s="71"/>
      <c r="U1019" s="552">
        <v>0</v>
      </c>
    </row>
    <row r="1020" spans="1:21" outlineLevel="1">
      <c r="A1020" s="137" t="s">
        <v>198</v>
      </c>
      <c r="B1020" s="137"/>
      <c r="C1020" s="138" t="s">
        <v>199</v>
      </c>
      <c r="D1020" s="94">
        <v>0</v>
      </c>
      <c r="E1020" s="94"/>
      <c r="F1020" s="139" t="s">
        <v>10</v>
      </c>
      <c r="G1020" s="71"/>
      <c r="H1020" s="71"/>
      <c r="I1020" s="71"/>
      <c r="J1020" s="71"/>
      <c r="K1020" s="71"/>
      <c r="L1020" s="255">
        <v>0</v>
      </c>
      <c r="M1020" s="71"/>
      <c r="N1020" s="71"/>
      <c r="O1020" s="552" t="e">
        <f>#REF!+M1020+N1020</f>
        <v>#REF!</v>
      </c>
      <c r="P1020" s="552"/>
      <c r="Q1020" s="552"/>
      <c r="R1020" s="552">
        <f t="shared" si="432"/>
        <v>0</v>
      </c>
      <c r="S1020" s="71"/>
      <c r="T1020" s="71"/>
      <c r="U1020" s="552">
        <v>0</v>
      </c>
    </row>
    <row r="1021" spans="1:21" outlineLevel="1">
      <c r="A1021" s="137" t="s">
        <v>200</v>
      </c>
      <c r="B1021" s="137"/>
      <c r="C1021" s="138" t="s">
        <v>201</v>
      </c>
      <c r="D1021" s="94">
        <v>0</v>
      </c>
      <c r="E1021" s="94"/>
      <c r="F1021" s="139" t="s">
        <v>10</v>
      </c>
      <c r="G1021" s="71"/>
      <c r="H1021" s="71"/>
      <c r="I1021" s="71"/>
      <c r="J1021" s="71"/>
      <c r="K1021" s="71"/>
      <c r="L1021" s="255">
        <v>0</v>
      </c>
      <c r="M1021" s="71"/>
      <c r="N1021" s="71"/>
      <c r="O1021" s="552" t="e">
        <f>#REF!+M1021+N1021</f>
        <v>#REF!</v>
      </c>
      <c r="P1021" s="552"/>
      <c r="Q1021" s="552"/>
      <c r="R1021" s="552">
        <f t="shared" si="432"/>
        <v>0</v>
      </c>
      <c r="S1021" s="71"/>
      <c r="T1021" s="71"/>
      <c r="U1021" s="552">
        <v>0</v>
      </c>
    </row>
    <row r="1022" spans="1:21" outlineLevel="1">
      <c r="A1022" s="137" t="s">
        <v>202</v>
      </c>
      <c r="B1022" s="137"/>
      <c r="C1022" s="138" t="s">
        <v>203</v>
      </c>
      <c r="D1022" s="94">
        <v>1</v>
      </c>
      <c r="E1022" s="94"/>
      <c r="F1022" s="139" t="s">
        <v>10</v>
      </c>
      <c r="G1022" s="71"/>
      <c r="H1022" s="71"/>
      <c r="I1022" s="71"/>
      <c r="J1022" s="71"/>
      <c r="K1022" s="71"/>
      <c r="L1022" s="255">
        <v>0</v>
      </c>
      <c r="M1022" s="71"/>
      <c r="N1022" s="71"/>
      <c r="O1022" s="552" t="e">
        <f>#REF!+M1022+N1022</f>
        <v>#REF!</v>
      </c>
      <c r="P1022" s="552"/>
      <c r="Q1022" s="552"/>
      <c r="R1022" s="552">
        <f t="shared" si="432"/>
        <v>0</v>
      </c>
      <c r="S1022" s="71"/>
      <c r="T1022" s="71"/>
      <c r="U1022" s="552">
        <v>0</v>
      </c>
    </row>
    <row r="1023" spans="1:21" outlineLevel="1">
      <c r="A1023" s="137" t="s">
        <v>204</v>
      </c>
      <c r="B1023" s="137"/>
      <c r="C1023" s="138" t="s">
        <v>205</v>
      </c>
      <c r="D1023" s="94">
        <v>1</v>
      </c>
      <c r="E1023" s="94"/>
      <c r="F1023" s="139" t="s">
        <v>10</v>
      </c>
      <c r="G1023" s="71"/>
      <c r="H1023" s="71"/>
      <c r="I1023" s="71"/>
      <c r="J1023" s="71"/>
      <c r="K1023" s="71"/>
      <c r="L1023" s="255">
        <v>0</v>
      </c>
      <c r="M1023" s="71"/>
      <c r="N1023" s="71"/>
      <c r="O1023" s="552" t="e">
        <f>#REF!+M1023+N1023</f>
        <v>#REF!</v>
      </c>
      <c r="P1023" s="552"/>
      <c r="Q1023" s="552"/>
      <c r="R1023" s="552">
        <f t="shared" si="432"/>
        <v>0</v>
      </c>
      <c r="S1023" s="71"/>
      <c r="T1023" s="71"/>
      <c r="U1023" s="552">
        <v>0</v>
      </c>
    </row>
    <row r="1024" spans="1:21" outlineLevel="1">
      <c r="A1024" s="137" t="s">
        <v>206</v>
      </c>
      <c r="B1024" s="137"/>
      <c r="C1024" s="138" t="s">
        <v>102</v>
      </c>
      <c r="D1024" s="94">
        <v>1</v>
      </c>
      <c r="E1024" s="94"/>
      <c r="F1024" s="139" t="s">
        <v>10</v>
      </c>
      <c r="G1024" s="71"/>
      <c r="H1024" s="71"/>
      <c r="I1024" s="71"/>
      <c r="J1024" s="71"/>
      <c r="K1024" s="71"/>
      <c r="L1024" s="255">
        <v>0</v>
      </c>
      <c r="M1024" s="71"/>
      <c r="N1024" s="71"/>
      <c r="O1024" s="552" t="e">
        <f>#REF!+M1024+N1024</f>
        <v>#REF!</v>
      </c>
      <c r="P1024" s="552"/>
      <c r="Q1024" s="552"/>
      <c r="R1024" s="552">
        <f t="shared" si="432"/>
        <v>0</v>
      </c>
      <c r="S1024" s="71"/>
      <c r="T1024" s="71"/>
      <c r="U1024" s="552">
        <v>0</v>
      </c>
    </row>
    <row r="1025" spans="1:21" outlineLevel="1">
      <c r="A1025" s="137" t="s">
        <v>207</v>
      </c>
      <c r="B1025" s="137"/>
      <c r="C1025" s="138" t="s">
        <v>208</v>
      </c>
      <c r="D1025" s="94">
        <v>1</v>
      </c>
      <c r="E1025" s="94"/>
      <c r="F1025" s="139" t="s">
        <v>10</v>
      </c>
      <c r="G1025" s="71"/>
      <c r="H1025" s="71"/>
      <c r="I1025" s="71"/>
      <c r="J1025" s="71"/>
      <c r="K1025" s="71"/>
      <c r="L1025" s="255">
        <v>0</v>
      </c>
      <c r="M1025" s="71"/>
      <c r="N1025" s="71"/>
      <c r="O1025" s="552" t="e">
        <f>#REF!+M1025+N1025</f>
        <v>#REF!</v>
      </c>
      <c r="P1025" s="552"/>
      <c r="Q1025" s="552"/>
      <c r="R1025" s="552">
        <f t="shared" si="432"/>
        <v>0</v>
      </c>
      <c r="S1025" s="71"/>
      <c r="T1025" s="71"/>
      <c r="U1025" s="552">
        <v>0</v>
      </c>
    </row>
    <row r="1026" spans="1:21" outlineLevel="1">
      <c r="A1026" s="137" t="s">
        <v>209</v>
      </c>
      <c r="B1026" s="137"/>
      <c r="C1026" s="138" t="s">
        <v>210</v>
      </c>
      <c r="D1026" s="94">
        <v>1</v>
      </c>
      <c r="E1026" s="94"/>
      <c r="F1026" s="139" t="s">
        <v>10</v>
      </c>
      <c r="G1026" s="71"/>
      <c r="H1026" s="71"/>
      <c r="I1026" s="71"/>
      <c r="J1026" s="71"/>
      <c r="K1026" s="71"/>
      <c r="L1026" s="255">
        <v>0</v>
      </c>
      <c r="M1026" s="71"/>
      <c r="N1026" s="71"/>
      <c r="O1026" s="552" t="e">
        <f>#REF!+M1026+N1026</f>
        <v>#REF!</v>
      </c>
      <c r="P1026" s="552"/>
      <c r="Q1026" s="552"/>
      <c r="R1026" s="552">
        <f t="shared" si="432"/>
        <v>0</v>
      </c>
      <c r="S1026" s="71"/>
      <c r="T1026" s="71"/>
      <c r="U1026" s="552">
        <v>0</v>
      </c>
    </row>
    <row r="1027" spans="1:21" outlineLevel="1">
      <c r="A1027" s="137" t="s">
        <v>211</v>
      </c>
      <c r="B1027" s="137"/>
      <c r="C1027" s="138" t="s">
        <v>212</v>
      </c>
      <c r="D1027" s="94">
        <v>1</v>
      </c>
      <c r="E1027" s="94"/>
      <c r="F1027" s="139" t="s">
        <v>10</v>
      </c>
      <c r="G1027" s="71"/>
      <c r="H1027" s="71"/>
      <c r="I1027" s="71"/>
      <c r="J1027" s="71"/>
      <c r="K1027" s="71"/>
      <c r="L1027" s="255">
        <v>0</v>
      </c>
      <c r="M1027" s="71"/>
      <c r="N1027" s="71"/>
      <c r="O1027" s="552" t="e">
        <f>#REF!+M1027+N1027</f>
        <v>#REF!</v>
      </c>
      <c r="P1027" s="552"/>
      <c r="Q1027" s="552"/>
      <c r="R1027" s="552">
        <f t="shared" si="432"/>
        <v>0</v>
      </c>
      <c r="S1027" s="71"/>
      <c r="T1027" s="71"/>
      <c r="U1027" s="552">
        <v>0</v>
      </c>
    </row>
    <row r="1028" spans="1:21" outlineLevel="1">
      <c r="A1028" s="137" t="s">
        <v>213</v>
      </c>
      <c r="B1028" s="137"/>
      <c r="C1028" s="138" t="s">
        <v>214</v>
      </c>
      <c r="D1028" s="94">
        <v>1</v>
      </c>
      <c r="E1028" s="94"/>
      <c r="F1028" s="139" t="s">
        <v>10</v>
      </c>
      <c r="G1028" s="71"/>
      <c r="H1028" s="71"/>
      <c r="I1028" s="71"/>
      <c r="J1028" s="71"/>
      <c r="K1028" s="71"/>
      <c r="L1028" s="255">
        <v>0</v>
      </c>
      <c r="M1028" s="71"/>
      <c r="N1028" s="71"/>
      <c r="O1028" s="552" t="e">
        <f>#REF!+M1028+N1028</f>
        <v>#REF!</v>
      </c>
      <c r="P1028" s="552"/>
      <c r="Q1028" s="552"/>
      <c r="R1028" s="552">
        <f t="shared" si="432"/>
        <v>0</v>
      </c>
      <c r="S1028" s="71"/>
      <c r="T1028" s="71"/>
      <c r="U1028" s="552">
        <v>0</v>
      </c>
    </row>
    <row r="1029" spans="1:21" outlineLevel="1">
      <c r="A1029" s="137" t="s">
        <v>215</v>
      </c>
      <c r="B1029" s="137"/>
      <c r="C1029" s="138" t="s">
        <v>94</v>
      </c>
      <c r="D1029" s="94">
        <v>1</v>
      </c>
      <c r="E1029" s="94"/>
      <c r="F1029" s="139" t="s">
        <v>10</v>
      </c>
      <c r="G1029" s="71"/>
      <c r="H1029" s="71"/>
      <c r="I1029" s="71"/>
      <c r="J1029" s="71"/>
      <c r="K1029" s="71"/>
      <c r="L1029" s="255">
        <v>0</v>
      </c>
      <c r="M1029" s="71"/>
      <c r="N1029" s="71"/>
      <c r="O1029" s="552" t="e">
        <f>#REF!+M1029+N1029</f>
        <v>#REF!</v>
      </c>
      <c r="P1029" s="552"/>
      <c r="Q1029" s="552"/>
      <c r="R1029" s="552">
        <f t="shared" si="432"/>
        <v>0</v>
      </c>
      <c r="S1029" s="71"/>
      <c r="T1029" s="71"/>
      <c r="U1029" s="552">
        <v>0</v>
      </c>
    </row>
    <row r="1030" spans="1:21" outlineLevel="1">
      <c r="A1030" s="137" t="s">
        <v>216</v>
      </c>
      <c r="B1030" s="137"/>
      <c r="C1030" s="138" t="s">
        <v>96</v>
      </c>
      <c r="D1030" s="94">
        <v>1</v>
      </c>
      <c r="E1030" s="94"/>
      <c r="F1030" s="139" t="s">
        <v>10</v>
      </c>
      <c r="G1030" s="71"/>
      <c r="H1030" s="71"/>
      <c r="I1030" s="71"/>
      <c r="J1030" s="71"/>
      <c r="K1030" s="71"/>
      <c r="L1030" s="255">
        <v>0</v>
      </c>
      <c r="M1030" s="71"/>
      <c r="N1030" s="71"/>
      <c r="O1030" s="552" t="e">
        <f>#REF!+M1030+N1030</f>
        <v>#REF!</v>
      </c>
      <c r="P1030" s="552"/>
      <c r="Q1030" s="552"/>
      <c r="R1030" s="552">
        <f t="shared" si="432"/>
        <v>0</v>
      </c>
      <c r="S1030" s="71"/>
      <c r="T1030" s="71"/>
      <c r="U1030" s="552">
        <v>0</v>
      </c>
    </row>
    <row r="1031" spans="1:21" outlineLevel="1">
      <c r="A1031" s="137" t="s">
        <v>217</v>
      </c>
      <c r="B1031" s="137"/>
      <c r="C1031" s="138" t="s">
        <v>100</v>
      </c>
      <c r="D1031" s="94">
        <v>1</v>
      </c>
      <c r="E1031" s="94"/>
      <c r="F1031" s="139" t="s">
        <v>10</v>
      </c>
      <c r="G1031" s="71"/>
      <c r="H1031" s="71"/>
      <c r="I1031" s="71"/>
      <c r="J1031" s="71"/>
      <c r="K1031" s="71"/>
      <c r="L1031" s="255">
        <v>0</v>
      </c>
      <c r="M1031" s="71"/>
      <c r="N1031" s="71"/>
      <c r="O1031" s="552" t="e">
        <f>#REF!+M1031+N1031</f>
        <v>#REF!</v>
      </c>
      <c r="P1031" s="552"/>
      <c r="Q1031" s="552"/>
      <c r="R1031" s="552">
        <f t="shared" si="432"/>
        <v>0</v>
      </c>
      <c r="S1031" s="71"/>
      <c r="T1031" s="71"/>
      <c r="U1031" s="552">
        <v>0</v>
      </c>
    </row>
    <row r="1032" spans="1:21" outlineLevel="1">
      <c r="A1032" s="137" t="s">
        <v>218</v>
      </c>
      <c r="B1032" s="137"/>
      <c r="C1032" s="138" t="s">
        <v>219</v>
      </c>
      <c r="D1032" s="94">
        <v>1</v>
      </c>
      <c r="E1032" s="94"/>
      <c r="F1032" s="139" t="s">
        <v>10</v>
      </c>
      <c r="G1032" s="71"/>
      <c r="H1032" s="71"/>
      <c r="I1032" s="71"/>
      <c r="J1032" s="71"/>
      <c r="K1032" s="71"/>
      <c r="L1032" s="255">
        <v>0</v>
      </c>
      <c r="M1032" s="71"/>
      <c r="N1032" s="71"/>
      <c r="O1032" s="552" t="e">
        <f>#REF!+M1032+N1032</f>
        <v>#REF!</v>
      </c>
      <c r="P1032" s="552"/>
      <c r="Q1032" s="552"/>
      <c r="R1032" s="552">
        <f t="shared" si="432"/>
        <v>0</v>
      </c>
      <c r="S1032" s="71"/>
      <c r="T1032" s="71"/>
      <c r="U1032" s="552">
        <v>0</v>
      </c>
    </row>
    <row r="1033" spans="1:21" outlineLevel="1">
      <c r="A1033" s="137" t="s">
        <v>220</v>
      </c>
      <c r="B1033" s="137"/>
      <c r="C1033" s="138" t="s">
        <v>104</v>
      </c>
      <c r="D1033" s="94">
        <v>1</v>
      </c>
      <c r="E1033" s="94"/>
      <c r="F1033" s="139" t="s">
        <v>10</v>
      </c>
      <c r="G1033" s="71"/>
      <c r="H1033" s="71"/>
      <c r="I1033" s="71"/>
      <c r="J1033" s="71"/>
      <c r="K1033" s="71"/>
      <c r="L1033" s="255">
        <v>0</v>
      </c>
      <c r="M1033" s="71"/>
      <c r="N1033" s="71"/>
      <c r="O1033" s="552" t="e">
        <f>#REF!+M1033+N1033</f>
        <v>#REF!</v>
      </c>
      <c r="P1033" s="552"/>
      <c r="Q1033" s="552"/>
      <c r="R1033" s="552">
        <f t="shared" si="432"/>
        <v>0</v>
      </c>
      <c r="S1033" s="71"/>
      <c r="T1033" s="71"/>
      <c r="U1033" s="552">
        <v>0</v>
      </c>
    </row>
    <row r="1034" spans="1:21" outlineLevel="1">
      <c r="A1034" s="137" t="s">
        <v>221</v>
      </c>
      <c r="B1034" s="137"/>
      <c r="C1034" s="138" t="s">
        <v>222</v>
      </c>
      <c r="D1034" s="94">
        <v>1</v>
      </c>
      <c r="E1034" s="94"/>
      <c r="F1034" s="139" t="s">
        <v>10</v>
      </c>
      <c r="G1034" s="71"/>
      <c r="H1034" s="71"/>
      <c r="I1034" s="71"/>
      <c r="J1034" s="71"/>
      <c r="K1034" s="71"/>
      <c r="L1034" s="255">
        <v>0</v>
      </c>
      <c r="M1034" s="71"/>
      <c r="N1034" s="71"/>
      <c r="O1034" s="552" t="e">
        <f>#REF!+M1034+N1034</f>
        <v>#REF!</v>
      </c>
      <c r="P1034" s="552"/>
      <c r="Q1034" s="552"/>
      <c r="R1034" s="552">
        <f t="shared" si="432"/>
        <v>0</v>
      </c>
      <c r="S1034" s="71"/>
      <c r="T1034" s="71"/>
      <c r="U1034" s="552">
        <v>0</v>
      </c>
    </row>
    <row r="1035" spans="1:21" outlineLevel="1">
      <c r="A1035" s="137" t="s">
        <v>223</v>
      </c>
      <c r="B1035" s="137"/>
      <c r="C1035" s="138" t="s">
        <v>224</v>
      </c>
      <c r="D1035" s="94">
        <v>1</v>
      </c>
      <c r="E1035" s="94"/>
      <c r="F1035" s="139" t="s">
        <v>10</v>
      </c>
      <c r="G1035" s="71"/>
      <c r="H1035" s="71"/>
      <c r="I1035" s="71"/>
      <c r="J1035" s="71"/>
      <c r="K1035" s="71"/>
      <c r="L1035" s="255">
        <v>0</v>
      </c>
      <c r="M1035" s="71"/>
      <c r="N1035" s="71"/>
      <c r="O1035" s="552" t="e">
        <f>#REF!+M1035+N1035</f>
        <v>#REF!</v>
      </c>
      <c r="P1035" s="552"/>
      <c r="Q1035" s="552"/>
      <c r="R1035" s="552">
        <f t="shared" si="432"/>
        <v>0</v>
      </c>
      <c r="S1035" s="71"/>
      <c r="T1035" s="71"/>
      <c r="U1035" s="552">
        <v>0</v>
      </c>
    </row>
    <row r="1036" spans="1:21" outlineLevel="1">
      <c r="A1036" s="137" t="s">
        <v>225</v>
      </c>
      <c r="B1036" s="137"/>
      <c r="C1036" s="138" t="s">
        <v>108</v>
      </c>
      <c r="D1036" s="94">
        <v>1</v>
      </c>
      <c r="E1036" s="94"/>
      <c r="F1036" s="139" t="s">
        <v>10</v>
      </c>
      <c r="G1036" s="71"/>
      <c r="H1036" s="71"/>
      <c r="I1036" s="71"/>
      <c r="J1036" s="71"/>
      <c r="K1036" s="71"/>
      <c r="L1036" s="255">
        <v>0</v>
      </c>
      <c r="M1036" s="71"/>
      <c r="N1036" s="71"/>
      <c r="O1036" s="552" t="e">
        <f>#REF!+M1036+N1036</f>
        <v>#REF!</v>
      </c>
      <c r="P1036" s="552"/>
      <c r="Q1036" s="552"/>
      <c r="R1036" s="552">
        <f t="shared" si="432"/>
        <v>0</v>
      </c>
      <c r="S1036" s="71"/>
      <c r="T1036" s="71"/>
      <c r="U1036" s="552">
        <v>0</v>
      </c>
    </row>
    <row r="1037" spans="1:21" outlineLevel="1">
      <c r="A1037" s="137" t="s">
        <v>226</v>
      </c>
      <c r="B1037" s="137"/>
      <c r="C1037" s="138" t="s">
        <v>106</v>
      </c>
      <c r="D1037" s="94">
        <v>1</v>
      </c>
      <c r="E1037" s="94"/>
      <c r="F1037" s="139" t="s">
        <v>10</v>
      </c>
      <c r="G1037" s="71"/>
      <c r="H1037" s="71"/>
      <c r="I1037" s="71"/>
      <c r="J1037" s="71"/>
      <c r="K1037" s="71"/>
      <c r="L1037" s="255">
        <v>0</v>
      </c>
      <c r="M1037" s="71"/>
      <c r="N1037" s="71"/>
      <c r="O1037" s="552" t="e">
        <f>#REF!+M1037+N1037</f>
        <v>#REF!</v>
      </c>
      <c r="P1037" s="552"/>
      <c r="Q1037" s="552"/>
      <c r="R1037" s="552">
        <f t="shared" si="432"/>
        <v>0</v>
      </c>
      <c r="S1037" s="71"/>
      <c r="T1037" s="71"/>
      <c r="U1037" s="552">
        <v>0</v>
      </c>
    </row>
    <row r="1038" spans="1:21" outlineLevel="1">
      <c r="A1038" s="137" t="s">
        <v>227</v>
      </c>
      <c r="B1038" s="137"/>
      <c r="C1038" s="138" t="s">
        <v>228</v>
      </c>
      <c r="D1038" s="94">
        <v>1</v>
      </c>
      <c r="E1038" s="94"/>
      <c r="F1038" s="139" t="s">
        <v>10</v>
      </c>
      <c r="G1038" s="71"/>
      <c r="H1038" s="71"/>
      <c r="I1038" s="71"/>
      <c r="J1038" s="71"/>
      <c r="K1038" s="71"/>
      <c r="L1038" s="255">
        <v>0</v>
      </c>
      <c r="M1038" s="71"/>
      <c r="N1038" s="71"/>
      <c r="O1038" s="552" t="e">
        <f>#REF!+M1038+N1038</f>
        <v>#REF!</v>
      </c>
      <c r="P1038" s="552"/>
      <c r="Q1038" s="552"/>
      <c r="R1038" s="552">
        <f t="shared" si="432"/>
        <v>0</v>
      </c>
      <c r="S1038" s="71"/>
      <c r="T1038" s="71"/>
      <c r="U1038" s="552">
        <v>0</v>
      </c>
    </row>
    <row r="1039" spans="1:21" outlineLevel="1">
      <c r="A1039" s="137" t="s">
        <v>229</v>
      </c>
      <c r="B1039" s="137"/>
      <c r="C1039" s="138" t="s">
        <v>230</v>
      </c>
      <c r="D1039" s="94">
        <v>1</v>
      </c>
      <c r="E1039" s="94"/>
      <c r="F1039" s="139" t="s">
        <v>10</v>
      </c>
      <c r="G1039" s="71"/>
      <c r="H1039" s="71"/>
      <c r="I1039" s="71"/>
      <c r="J1039" s="71"/>
      <c r="K1039" s="71"/>
      <c r="L1039" s="255">
        <v>0</v>
      </c>
      <c r="M1039" s="71"/>
      <c r="N1039" s="71"/>
      <c r="O1039" s="552" t="e">
        <f>#REF!+M1039+N1039</f>
        <v>#REF!</v>
      </c>
      <c r="P1039" s="552"/>
      <c r="Q1039" s="552"/>
      <c r="R1039" s="552">
        <f t="shared" si="432"/>
        <v>0</v>
      </c>
      <c r="S1039" s="71"/>
      <c r="T1039" s="71"/>
      <c r="U1039" s="552">
        <v>0</v>
      </c>
    </row>
    <row r="1040" spans="1:21" outlineLevel="1">
      <c r="A1040" s="137" t="s">
        <v>231</v>
      </c>
      <c r="B1040" s="137"/>
      <c r="C1040" s="138" t="s">
        <v>232</v>
      </c>
      <c r="D1040" s="94">
        <v>1</v>
      </c>
      <c r="E1040" s="94"/>
      <c r="F1040" s="139" t="s">
        <v>10</v>
      </c>
      <c r="G1040" s="71"/>
      <c r="H1040" s="71"/>
      <c r="I1040" s="71"/>
      <c r="J1040" s="71"/>
      <c r="K1040" s="71"/>
      <c r="L1040" s="255">
        <v>0</v>
      </c>
      <c r="M1040" s="71"/>
      <c r="N1040" s="71"/>
      <c r="O1040" s="552" t="e">
        <f>#REF!+M1040+N1040</f>
        <v>#REF!</v>
      </c>
      <c r="P1040" s="552"/>
      <c r="Q1040" s="552"/>
      <c r="R1040" s="552">
        <f t="shared" si="432"/>
        <v>0</v>
      </c>
      <c r="S1040" s="71"/>
      <c r="T1040" s="71"/>
      <c r="U1040" s="552">
        <v>0</v>
      </c>
    </row>
    <row r="1041" spans="1:21" outlineLevel="1">
      <c r="A1041" s="137" t="s">
        <v>233</v>
      </c>
      <c r="B1041" s="137"/>
      <c r="C1041" s="138" t="s">
        <v>234</v>
      </c>
      <c r="D1041" s="94">
        <v>1</v>
      </c>
      <c r="E1041" s="94"/>
      <c r="F1041" s="139" t="s">
        <v>10</v>
      </c>
      <c r="G1041" s="71"/>
      <c r="H1041" s="71"/>
      <c r="I1041" s="71"/>
      <c r="J1041" s="71"/>
      <c r="K1041" s="71"/>
      <c r="L1041" s="255">
        <v>0</v>
      </c>
      <c r="M1041" s="71"/>
      <c r="N1041" s="71"/>
      <c r="O1041" s="552" t="e">
        <f>#REF!+M1041+N1041</f>
        <v>#REF!</v>
      </c>
      <c r="P1041" s="552"/>
      <c r="Q1041" s="552"/>
      <c r="R1041" s="552">
        <f t="shared" si="432"/>
        <v>0</v>
      </c>
      <c r="S1041" s="71"/>
      <c r="T1041" s="71"/>
      <c r="U1041" s="552">
        <v>0</v>
      </c>
    </row>
    <row r="1042" spans="1:21" outlineLevel="1">
      <c r="A1042" s="137" t="s">
        <v>235</v>
      </c>
      <c r="B1042" s="137"/>
      <c r="C1042" s="138" t="s">
        <v>236</v>
      </c>
      <c r="D1042" s="94">
        <v>1</v>
      </c>
      <c r="E1042" s="94"/>
      <c r="F1042" s="139" t="s">
        <v>10</v>
      </c>
      <c r="G1042" s="71"/>
      <c r="H1042" s="71"/>
      <c r="I1042" s="71"/>
      <c r="J1042" s="71"/>
      <c r="K1042" s="71"/>
      <c r="L1042" s="255">
        <v>0</v>
      </c>
      <c r="M1042" s="71"/>
      <c r="N1042" s="71"/>
      <c r="O1042" s="552" t="e">
        <f>#REF!+M1042+N1042</f>
        <v>#REF!</v>
      </c>
      <c r="P1042" s="552"/>
      <c r="Q1042" s="552"/>
      <c r="R1042" s="552">
        <f t="shared" si="432"/>
        <v>0</v>
      </c>
      <c r="S1042" s="71"/>
      <c r="T1042" s="71"/>
      <c r="U1042" s="552">
        <v>0</v>
      </c>
    </row>
    <row r="1043" spans="1:21" outlineLevel="1">
      <c r="A1043" s="137" t="s">
        <v>237</v>
      </c>
      <c r="B1043" s="137"/>
      <c r="C1043" s="138" t="s">
        <v>238</v>
      </c>
      <c r="D1043" s="94">
        <v>1</v>
      </c>
      <c r="E1043" s="94"/>
      <c r="F1043" s="139" t="s">
        <v>10</v>
      </c>
      <c r="G1043" s="71"/>
      <c r="H1043" s="71"/>
      <c r="I1043" s="71"/>
      <c r="J1043" s="71"/>
      <c r="K1043" s="71"/>
      <c r="L1043" s="255">
        <v>0</v>
      </c>
      <c r="M1043" s="71"/>
      <c r="N1043" s="71"/>
      <c r="O1043" s="552" t="e">
        <f>#REF!+M1043+N1043</f>
        <v>#REF!</v>
      </c>
      <c r="P1043" s="552"/>
      <c r="Q1043" s="552"/>
      <c r="R1043" s="552">
        <f t="shared" si="432"/>
        <v>0</v>
      </c>
      <c r="S1043" s="71"/>
      <c r="T1043" s="71"/>
      <c r="U1043" s="552">
        <v>0</v>
      </c>
    </row>
    <row r="1044" spans="1:21" outlineLevel="1">
      <c r="A1044" s="137" t="s">
        <v>239</v>
      </c>
      <c r="B1044" s="137"/>
      <c r="C1044" s="138" t="s">
        <v>240</v>
      </c>
      <c r="D1044" s="94">
        <v>1</v>
      </c>
      <c r="E1044" s="94"/>
      <c r="F1044" s="139" t="s">
        <v>10</v>
      </c>
      <c r="G1044" s="71"/>
      <c r="H1044" s="71"/>
      <c r="I1044" s="71"/>
      <c r="J1044" s="71"/>
      <c r="K1044" s="71"/>
      <c r="L1044" s="255">
        <v>0</v>
      </c>
      <c r="M1044" s="71"/>
      <c r="N1044" s="71"/>
      <c r="O1044" s="552" t="e">
        <f>#REF!+M1044+N1044</f>
        <v>#REF!</v>
      </c>
      <c r="P1044" s="552"/>
      <c r="Q1044" s="552"/>
      <c r="R1044" s="552">
        <f t="shared" si="432"/>
        <v>0</v>
      </c>
      <c r="S1044" s="71"/>
      <c r="T1044" s="71"/>
      <c r="U1044" s="552">
        <v>0</v>
      </c>
    </row>
    <row r="1045" spans="1:21" outlineLevel="1">
      <c r="A1045" s="137" t="s">
        <v>241</v>
      </c>
      <c r="B1045" s="137"/>
      <c r="C1045" s="138" t="s">
        <v>122</v>
      </c>
      <c r="D1045" s="94">
        <v>1</v>
      </c>
      <c r="E1045" s="94"/>
      <c r="F1045" s="139" t="s">
        <v>10</v>
      </c>
      <c r="G1045" s="71"/>
      <c r="H1045" s="71"/>
      <c r="I1045" s="71"/>
      <c r="J1045" s="71"/>
      <c r="K1045" s="71"/>
      <c r="L1045" s="255">
        <v>0</v>
      </c>
      <c r="M1045" s="71"/>
      <c r="N1045" s="71"/>
      <c r="O1045" s="552" t="e">
        <f>#REF!+M1045+N1045</f>
        <v>#REF!</v>
      </c>
      <c r="P1045" s="552"/>
      <c r="Q1045" s="552"/>
      <c r="R1045" s="552">
        <f t="shared" si="432"/>
        <v>0</v>
      </c>
      <c r="S1045" s="71"/>
      <c r="T1045" s="71"/>
      <c r="U1045" s="552">
        <v>0</v>
      </c>
    </row>
    <row r="1046" spans="1:21" outlineLevel="1">
      <c r="A1046" s="137" t="s">
        <v>242</v>
      </c>
      <c r="B1046" s="137"/>
      <c r="C1046" s="138" t="s">
        <v>243</v>
      </c>
      <c r="D1046" s="94">
        <v>1</v>
      </c>
      <c r="E1046" s="94"/>
      <c r="F1046" s="139" t="s">
        <v>10</v>
      </c>
      <c r="G1046" s="71"/>
      <c r="H1046" s="71"/>
      <c r="I1046" s="71"/>
      <c r="J1046" s="71"/>
      <c r="K1046" s="71"/>
      <c r="L1046" s="255">
        <v>0</v>
      </c>
      <c r="M1046" s="71"/>
      <c r="N1046" s="71"/>
      <c r="O1046" s="552" t="e">
        <f>#REF!+M1046+N1046</f>
        <v>#REF!</v>
      </c>
      <c r="P1046" s="552"/>
      <c r="Q1046" s="552"/>
      <c r="R1046" s="552">
        <f t="shared" si="432"/>
        <v>0</v>
      </c>
      <c r="S1046" s="71"/>
      <c r="T1046" s="71"/>
      <c r="U1046" s="552">
        <v>0</v>
      </c>
    </row>
    <row r="1047" spans="1:21" outlineLevel="1">
      <c r="A1047" s="137" t="s">
        <v>244</v>
      </c>
      <c r="B1047" s="137"/>
      <c r="C1047" s="138" t="s">
        <v>245</v>
      </c>
      <c r="D1047" s="94">
        <v>1</v>
      </c>
      <c r="E1047" s="94"/>
      <c r="F1047" s="139" t="s">
        <v>10</v>
      </c>
      <c r="G1047" s="71"/>
      <c r="H1047" s="71"/>
      <c r="I1047" s="71"/>
      <c r="J1047" s="71"/>
      <c r="K1047" s="71"/>
      <c r="L1047" s="255">
        <v>0</v>
      </c>
      <c r="M1047" s="71"/>
      <c r="N1047" s="71"/>
      <c r="O1047" s="552" t="e">
        <f>#REF!+M1047+N1047</f>
        <v>#REF!</v>
      </c>
      <c r="P1047" s="552"/>
      <c r="Q1047" s="552"/>
      <c r="R1047" s="552">
        <f t="shared" si="432"/>
        <v>0</v>
      </c>
      <c r="S1047" s="71"/>
      <c r="T1047" s="71"/>
      <c r="U1047" s="552">
        <v>0</v>
      </c>
    </row>
    <row r="1048" spans="1:21" outlineLevel="1">
      <c r="A1048" s="137" t="s">
        <v>246</v>
      </c>
      <c r="B1048" s="137"/>
      <c r="C1048" s="138" t="s">
        <v>128</v>
      </c>
      <c r="D1048" s="94">
        <v>1</v>
      </c>
      <c r="E1048" s="94"/>
      <c r="F1048" s="139" t="s">
        <v>10</v>
      </c>
      <c r="G1048" s="71"/>
      <c r="H1048" s="71"/>
      <c r="I1048" s="71"/>
      <c r="J1048" s="71"/>
      <c r="K1048" s="71"/>
      <c r="L1048" s="255">
        <v>0</v>
      </c>
      <c r="M1048" s="71"/>
      <c r="N1048" s="71"/>
      <c r="O1048" s="552" t="e">
        <f>#REF!+M1048+N1048</f>
        <v>#REF!</v>
      </c>
      <c r="P1048" s="552"/>
      <c r="Q1048" s="552"/>
      <c r="R1048" s="552">
        <f t="shared" si="432"/>
        <v>0</v>
      </c>
      <c r="S1048" s="71"/>
      <c r="T1048" s="71"/>
      <c r="U1048" s="552">
        <v>0</v>
      </c>
    </row>
    <row r="1049" spans="1:21" outlineLevel="1">
      <c r="A1049" s="137" t="s">
        <v>247</v>
      </c>
      <c r="B1049" s="137"/>
      <c r="C1049" s="138" t="s">
        <v>248</v>
      </c>
      <c r="D1049" s="94">
        <v>1</v>
      </c>
      <c r="E1049" s="94"/>
      <c r="F1049" s="139" t="s">
        <v>10</v>
      </c>
      <c r="G1049" s="71"/>
      <c r="H1049" s="71"/>
      <c r="I1049" s="71"/>
      <c r="J1049" s="71"/>
      <c r="K1049" s="71"/>
      <c r="L1049" s="255">
        <v>0</v>
      </c>
      <c r="M1049" s="71"/>
      <c r="N1049" s="71"/>
      <c r="O1049" s="552" t="e">
        <f>#REF!+M1049+N1049</f>
        <v>#REF!</v>
      </c>
      <c r="P1049" s="552"/>
      <c r="Q1049" s="552"/>
      <c r="R1049" s="552">
        <f t="shared" si="432"/>
        <v>0</v>
      </c>
      <c r="S1049" s="71"/>
      <c r="T1049" s="71"/>
      <c r="U1049" s="552">
        <v>0</v>
      </c>
    </row>
    <row r="1050" spans="1:21" outlineLevel="1">
      <c r="A1050" s="137" t="s">
        <v>249</v>
      </c>
      <c r="B1050" s="137"/>
      <c r="C1050" s="138" t="s">
        <v>132</v>
      </c>
      <c r="D1050" s="94">
        <v>1</v>
      </c>
      <c r="E1050" s="94"/>
      <c r="F1050" s="139" t="s">
        <v>10</v>
      </c>
      <c r="G1050" s="71"/>
      <c r="H1050" s="71"/>
      <c r="I1050" s="71"/>
      <c r="J1050" s="71"/>
      <c r="K1050" s="71"/>
      <c r="L1050" s="255">
        <v>0</v>
      </c>
      <c r="M1050" s="71"/>
      <c r="N1050" s="71"/>
      <c r="O1050" s="552" t="e">
        <f>#REF!+M1050+N1050</f>
        <v>#REF!</v>
      </c>
      <c r="P1050" s="552"/>
      <c r="Q1050" s="552"/>
      <c r="R1050" s="552">
        <f t="shared" si="432"/>
        <v>0</v>
      </c>
      <c r="S1050" s="71"/>
      <c r="T1050" s="71"/>
      <c r="U1050" s="552">
        <v>0</v>
      </c>
    </row>
    <row r="1051" spans="1:21" outlineLevel="1">
      <c r="A1051" s="137" t="s">
        <v>250</v>
      </c>
      <c r="B1051" s="137"/>
      <c r="C1051" s="138" t="s">
        <v>251</v>
      </c>
      <c r="D1051" s="94">
        <v>1</v>
      </c>
      <c r="E1051" s="94"/>
      <c r="F1051" s="139" t="s">
        <v>10</v>
      </c>
      <c r="G1051" s="71"/>
      <c r="H1051" s="71"/>
      <c r="I1051" s="71"/>
      <c r="J1051" s="71"/>
      <c r="K1051" s="71"/>
      <c r="L1051" s="255">
        <v>0</v>
      </c>
      <c r="M1051" s="71"/>
      <c r="N1051" s="71"/>
      <c r="O1051" s="552" t="e">
        <f>#REF!+M1051+N1051</f>
        <v>#REF!</v>
      </c>
      <c r="P1051" s="552"/>
      <c r="Q1051" s="552"/>
      <c r="R1051" s="552">
        <f t="shared" si="432"/>
        <v>0</v>
      </c>
      <c r="S1051" s="71"/>
      <c r="T1051" s="71"/>
      <c r="U1051" s="552">
        <v>0</v>
      </c>
    </row>
    <row r="1052" spans="1:21" collapsed="1">
      <c r="A1052" s="137"/>
      <c r="B1052" s="137"/>
      <c r="C1052" s="138"/>
      <c r="D1052" s="94"/>
      <c r="E1052" s="94"/>
      <c r="F1052" s="139"/>
      <c r="G1052" s="71"/>
      <c r="H1052" s="71"/>
      <c r="I1052" s="71"/>
      <c r="J1052" s="71"/>
      <c r="K1052" s="71"/>
      <c r="L1052" s="255"/>
      <c r="M1052" s="71"/>
      <c r="N1052" s="71"/>
      <c r="O1052" s="552" t="e">
        <f>#REF!+M1052+N1052</f>
        <v>#REF!</v>
      </c>
      <c r="P1052" s="552"/>
      <c r="Q1052" s="552"/>
      <c r="R1052" s="552">
        <f t="shared" si="432"/>
        <v>0</v>
      </c>
      <c r="S1052" s="71"/>
      <c r="T1052" s="71"/>
      <c r="U1052" s="552">
        <v>0</v>
      </c>
    </row>
    <row r="1053" spans="1:21">
      <c r="A1053" s="149" t="s">
        <v>252</v>
      </c>
      <c r="B1053" s="149"/>
      <c r="C1053" s="150" t="s">
        <v>253</v>
      </c>
      <c r="D1053" s="100">
        <v>1</v>
      </c>
      <c r="E1053" s="100">
        <v>1</v>
      </c>
      <c r="F1053" s="151" t="s">
        <v>10</v>
      </c>
      <c r="G1053" s="75"/>
      <c r="H1053" s="75"/>
      <c r="I1053" s="75"/>
      <c r="J1053" s="75">
        <f>SUBTOTAL(9,J1054:J1140)</f>
        <v>1095015293.253968</v>
      </c>
      <c r="K1053" s="75">
        <f>SUBTOTAL(9,K1054:K1140)</f>
        <v>204033421.6020115</v>
      </c>
      <c r="L1053" s="259">
        <f>SUBTOTAL(9,L1054:L1140)</f>
        <v>1299048714.8559794</v>
      </c>
      <c r="M1053" s="75"/>
      <c r="N1053" s="75"/>
      <c r="O1053" s="555" t="e">
        <f>#REF!+M1053+N1053</f>
        <v>#REF!</v>
      </c>
      <c r="P1053" s="555"/>
      <c r="Q1053" s="555"/>
      <c r="R1053" s="555">
        <f t="shared" si="432"/>
        <v>0</v>
      </c>
      <c r="S1053" s="75"/>
      <c r="T1053" s="75"/>
      <c r="U1053" s="555">
        <v>0</v>
      </c>
    </row>
    <row r="1054" spans="1:21" s="182" customFormat="1" ht="26.4" outlineLevel="1">
      <c r="A1054" s="178" t="s">
        <v>254</v>
      </c>
      <c r="B1054" s="178"/>
      <c r="C1054" s="179" t="s">
        <v>148</v>
      </c>
      <c r="D1054" s="118">
        <v>1</v>
      </c>
      <c r="E1054" s="118">
        <v>1</v>
      </c>
      <c r="F1054" s="180" t="s">
        <v>73</v>
      </c>
      <c r="G1054" s="78"/>
      <c r="H1054" s="78"/>
      <c r="I1054" s="78"/>
      <c r="J1054" s="78"/>
      <c r="K1054" s="78"/>
      <c r="L1054" s="844">
        <v>0</v>
      </c>
      <c r="M1054" s="78"/>
      <c r="N1054" s="78"/>
      <c r="O1054" s="598" t="e">
        <f>#REF!+M1054+N1054</f>
        <v>#REF!</v>
      </c>
      <c r="P1054" s="598"/>
      <c r="Q1054" s="598"/>
      <c r="R1054" s="598">
        <f t="shared" si="432"/>
        <v>0</v>
      </c>
      <c r="S1054" s="78"/>
      <c r="T1054" s="78"/>
      <c r="U1054" s="598">
        <v>0</v>
      </c>
    </row>
    <row r="1055" spans="1:21" s="182" customFormat="1" outlineLevel="1">
      <c r="A1055" s="178" t="s">
        <v>256</v>
      </c>
      <c r="B1055" s="178"/>
      <c r="C1055" s="179" t="s">
        <v>150</v>
      </c>
      <c r="D1055" s="118">
        <v>1</v>
      </c>
      <c r="E1055" s="118">
        <v>1</v>
      </c>
      <c r="F1055" s="180" t="s">
        <v>73</v>
      </c>
      <c r="G1055" s="78"/>
      <c r="H1055" s="78"/>
      <c r="I1055" s="78"/>
      <c r="J1055" s="78"/>
      <c r="K1055" s="78"/>
      <c r="L1055" s="844">
        <v>0</v>
      </c>
      <c r="M1055" s="78"/>
      <c r="N1055" s="78"/>
      <c r="O1055" s="598" t="e">
        <f>#REF!+M1055+N1055</f>
        <v>#REF!</v>
      </c>
      <c r="P1055" s="598"/>
      <c r="Q1055" s="598"/>
      <c r="R1055" s="598">
        <f t="shared" si="432"/>
        <v>0</v>
      </c>
      <c r="S1055" s="78"/>
      <c r="T1055" s="78"/>
      <c r="U1055" s="598">
        <v>0</v>
      </c>
    </row>
    <row r="1056" spans="1:21" s="153" customFormat="1" outlineLevel="1">
      <c r="A1056" s="183" t="s">
        <v>257</v>
      </c>
      <c r="B1056" s="183"/>
      <c r="C1056" s="184" t="s">
        <v>258</v>
      </c>
      <c r="D1056" s="185">
        <v>1</v>
      </c>
      <c r="E1056" s="185"/>
      <c r="F1056" s="186" t="s">
        <v>10</v>
      </c>
      <c r="G1056" s="187"/>
      <c r="H1056" s="187"/>
      <c r="I1056" s="187"/>
      <c r="J1056" s="187"/>
      <c r="K1056" s="187"/>
      <c r="L1056" s="845"/>
      <c r="M1056" s="187"/>
      <c r="N1056" s="187"/>
      <c r="O1056" s="560" t="e">
        <f>#REF!+M1056+N1056</f>
        <v>#REF!</v>
      </c>
      <c r="P1056" s="560"/>
      <c r="Q1056" s="560"/>
      <c r="R1056" s="560">
        <f t="shared" si="432"/>
        <v>0</v>
      </c>
      <c r="S1056" s="187"/>
      <c r="T1056" s="187"/>
      <c r="U1056" s="560">
        <v>0</v>
      </c>
    </row>
    <row r="1057" spans="1:21" s="153" customFormat="1" outlineLevel="1">
      <c r="A1057" s="183" t="s">
        <v>259</v>
      </c>
      <c r="B1057" s="183"/>
      <c r="C1057" s="184" t="s">
        <v>260</v>
      </c>
      <c r="D1057" s="185">
        <v>1</v>
      </c>
      <c r="E1057" s="185"/>
      <c r="F1057" s="186" t="s">
        <v>10</v>
      </c>
      <c r="G1057" s="187"/>
      <c r="H1057" s="187"/>
      <c r="I1057" s="187"/>
      <c r="J1057" s="187"/>
      <c r="K1057" s="187"/>
      <c r="L1057" s="845"/>
      <c r="M1057" s="187"/>
      <c r="N1057" s="187"/>
      <c r="O1057" s="560" t="e">
        <f>#REF!+M1057+N1057</f>
        <v>#REF!</v>
      </c>
      <c r="P1057" s="560"/>
      <c r="Q1057" s="560"/>
      <c r="R1057" s="560">
        <f t="shared" si="432"/>
        <v>0</v>
      </c>
      <c r="S1057" s="187"/>
      <c r="T1057" s="187"/>
      <c r="U1057" s="560">
        <v>0</v>
      </c>
    </row>
    <row r="1058" spans="1:21" outlineLevel="1">
      <c r="A1058" s="183" t="s">
        <v>262</v>
      </c>
      <c r="B1058" s="183"/>
      <c r="C1058" s="184" t="s">
        <v>263</v>
      </c>
      <c r="D1058" s="185">
        <v>1</v>
      </c>
      <c r="E1058" s="185"/>
      <c r="F1058" s="186" t="s">
        <v>10</v>
      </c>
      <c r="G1058" s="187"/>
      <c r="H1058" s="187"/>
      <c r="I1058" s="187"/>
      <c r="J1058" s="187"/>
      <c r="K1058" s="187"/>
      <c r="L1058" s="845">
        <v>0</v>
      </c>
      <c r="M1058" s="187"/>
      <c r="N1058" s="187"/>
      <c r="O1058" s="560" t="e">
        <f>#REF!+M1058+N1058</f>
        <v>#REF!</v>
      </c>
      <c r="P1058" s="560"/>
      <c r="Q1058" s="560"/>
      <c r="R1058" s="560">
        <f t="shared" si="432"/>
        <v>0</v>
      </c>
      <c r="S1058" s="187"/>
      <c r="T1058" s="187"/>
      <c r="U1058" s="560">
        <v>0</v>
      </c>
    </row>
    <row r="1059" spans="1:21" s="153" customFormat="1" outlineLevel="1">
      <c r="A1059" s="183" t="s">
        <v>264</v>
      </c>
      <c r="B1059" s="183"/>
      <c r="C1059" s="184" t="s">
        <v>160</v>
      </c>
      <c r="D1059" s="185">
        <v>1</v>
      </c>
      <c r="E1059" s="185"/>
      <c r="F1059" s="186" t="s">
        <v>10</v>
      </c>
      <c r="G1059" s="187"/>
      <c r="H1059" s="187"/>
      <c r="I1059" s="187"/>
      <c r="J1059" s="187"/>
      <c r="K1059" s="187"/>
      <c r="L1059" s="845">
        <f>SUBTOTAL(9,L1061:L1061)</f>
        <v>0</v>
      </c>
      <c r="M1059" s="187"/>
      <c r="N1059" s="187"/>
      <c r="O1059" s="560" t="e">
        <f>#REF!+M1059+N1059</f>
        <v>#REF!</v>
      </c>
      <c r="P1059" s="560"/>
      <c r="Q1059" s="560"/>
      <c r="R1059" s="560">
        <f t="shared" si="432"/>
        <v>0</v>
      </c>
      <c r="S1059" s="187"/>
      <c r="T1059" s="187"/>
      <c r="U1059" s="560">
        <v>0</v>
      </c>
    </row>
    <row r="1060" spans="1:21" outlineLevel="1">
      <c r="A1060" s="137"/>
      <c r="B1060" s="137"/>
      <c r="C1060" s="138"/>
      <c r="D1060" s="94"/>
      <c r="E1060" s="94"/>
      <c r="F1060" s="139"/>
      <c r="G1060" s="71"/>
      <c r="H1060" s="71"/>
      <c r="I1060" s="71"/>
      <c r="J1060" s="71"/>
      <c r="K1060" s="71"/>
      <c r="L1060" s="257"/>
      <c r="M1060" s="71"/>
      <c r="N1060" s="71"/>
      <c r="O1060" s="552" t="e">
        <f>#REF!+M1060+N1060</f>
        <v>#REF!</v>
      </c>
      <c r="P1060" s="552"/>
      <c r="Q1060" s="552"/>
      <c r="R1060" s="552">
        <f t="shared" si="432"/>
        <v>0</v>
      </c>
      <c r="S1060" s="71"/>
      <c r="T1060" s="71"/>
      <c r="U1060" s="552">
        <v>0</v>
      </c>
    </row>
    <row r="1061" spans="1:21" outlineLevel="1">
      <c r="A1061" s="137"/>
      <c r="B1061" s="137"/>
      <c r="C1061" s="138"/>
      <c r="D1061" s="94"/>
      <c r="E1061" s="94"/>
      <c r="F1061" s="139"/>
      <c r="G1061" s="71"/>
      <c r="H1061" s="71"/>
      <c r="I1061" s="71"/>
      <c r="J1061" s="71"/>
      <c r="K1061" s="71"/>
      <c r="L1061" s="255"/>
      <c r="M1061" s="71"/>
      <c r="N1061" s="71"/>
      <c r="O1061" s="552" t="e">
        <f>#REF!+M1061+N1061</f>
        <v>#REF!</v>
      </c>
      <c r="P1061" s="552"/>
      <c r="Q1061" s="552"/>
      <c r="R1061" s="552">
        <f t="shared" si="432"/>
        <v>0</v>
      </c>
      <c r="S1061" s="71"/>
      <c r="T1061" s="71"/>
      <c r="U1061" s="552">
        <v>0</v>
      </c>
    </row>
    <row r="1062" spans="1:21" outlineLevel="1">
      <c r="A1062" s="183" t="s">
        <v>265</v>
      </c>
      <c r="B1062" s="183"/>
      <c r="C1062" s="184" t="s">
        <v>154</v>
      </c>
      <c r="D1062" s="185">
        <v>1</v>
      </c>
      <c r="E1062" s="185"/>
      <c r="F1062" s="186" t="s">
        <v>10</v>
      </c>
      <c r="G1062" s="187"/>
      <c r="H1062" s="187"/>
      <c r="I1062" s="187"/>
      <c r="J1062" s="187"/>
      <c r="K1062" s="187"/>
      <c r="L1062" s="845">
        <v>0</v>
      </c>
      <c r="M1062" s="187"/>
      <c r="N1062" s="187"/>
      <c r="O1062" s="560" t="e">
        <f>#REF!+M1062+N1062</f>
        <v>#REF!</v>
      </c>
      <c r="P1062" s="560"/>
      <c r="Q1062" s="560"/>
      <c r="R1062" s="560">
        <f t="shared" si="432"/>
        <v>0</v>
      </c>
      <c r="S1062" s="187"/>
      <c r="T1062" s="187"/>
      <c r="U1062" s="560">
        <v>0</v>
      </c>
    </row>
    <row r="1063" spans="1:21" outlineLevel="1">
      <c r="A1063" s="137"/>
      <c r="B1063" s="137"/>
      <c r="C1063" s="138"/>
      <c r="D1063" s="94"/>
      <c r="E1063" s="94"/>
      <c r="F1063" s="139"/>
      <c r="G1063" s="71"/>
      <c r="H1063" s="71"/>
      <c r="I1063" s="71"/>
      <c r="J1063" s="71"/>
      <c r="K1063" s="71"/>
      <c r="L1063" s="255"/>
      <c r="M1063" s="71"/>
      <c r="N1063" s="71"/>
      <c r="O1063" s="552" t="e">
        <f>#REF!+M1063+N1063</f>
        <v>#REF!</v>
      </c>
      <c r="P1063" s="552"/>
      <c r="Q1063" s="552"/>
      <c r="R1063" s="552">
        <f t="shared" si="432"/>
        <v>0</v>
      </c>
      <c r="S1063" s="71"/>
      <c r="T1063" s="71"/>
      <c r="U1063" s="552">
        <v>0</v>
      </c>
    </row>
    <row r="1064" spans="1:21" outlineLevel="1">
      <c r="A1064" s="183" t="s">
        <v>267</v>
      </c>
      <c r="B1064" s="183"/>
      <c r="C1064" s="184" t="s">
        <v>268</v>
      </c>
      <c r="D1064" s="185">
        <v>1</v>
      </c>
      <c r="E1064" s="185"/>
      <c r="F1064" s="186" t="s">
        <v>10</v>
      </c>
      <c r="G1064" s="187"/>
      <c r="H1064" s="187"/>
      <c r="I1064" s="187"/>
      <c r="J1064" s="187">
        <f>SUBTOTAL(9,J1065:J1065)</f>
        <v>0</v>
      </c>
      <c r="K1064" s="187">
        <f>SUBTOTAL(9,K1065:K1065)</f>
        <v>0</v>
      </c>
      <c r="L1064" s="845">
        <f>SUBTOTAL(9,L1065:L1065)</f>
        <v>0</v>
      </c>
      <c r="M1064" s="187"/>
      <c r="N1064" s="187"/>
      <c r="O1064" s="560" t="e">
        <f>#REF!+M1064+N1064</f>
        <v>#REF!</v>
      </c>
      <c r="P1064" s="560"/>
      <c r="Q1064" s="560"/>
      <c r="R1064" s="560">
        <f t="shared" si="432"/>
        <v>0</v>
      </c>
      <c r="S1064" s="187"/>
      <c r="T1064" s="187"/>
      <c r="U1064" s="560">
        <v>0</v>
      </c>
    </row>
    <row r="1065" spans="1:21" outlineLevel="1">
      <c r="A1065" s="137"/>
      <c r="B1065" s="137"/>
      <c r="C1065" s="138"/>
      <c r="D1065" s="94"/>
      <c r="E1065" s="94"/>
      <c r="F1065" s="139"/>
      <c r="G1065" s="71"/>
      <c r="H1065" s="71"/>
      <c r="I1065" s="71"/>
      <c r="J1065" s="71"/>
      <c r="K1065" s="71"/>
      <c r="L1065" s="257"/>
      <c r="M1065" s="71"/>
      <c r="N1065" s="71"/>
      <c r="O1065" s="552" t="e">
        <f>#REF!+M1065+N1065</f>
        <v>#REF!</v>
      </c>
      <c r="P1065" s="552"/>
      <c r="Q1065" s="552"/>
      <c r="R1065" s="552">
        <f t="shared" si="432"/>
        <v>0</v>
      </c>
      <c r="S1065" s="71"/>
      <c r="T1065" s="71"/>
      <c r="U1065" s="552">
        <v>0</v>
      </c>
    </row>
    <row r="1066" spans="1:21" outlineLevel="1">
      <c r="A1066" s="183" t="s">
        <v>269</v>
      </c>
      <c r="B1066" s="183"/>
      <c r="C1066" s="184" t="s">
        <v>270</v>
      </c>
      <c r="D1066" s="185">
        <v>1</v>
      </c>
      <c r="E1066" s="185"/>
      <c r="F1066" s="186" t="s">
        <v>10</v>
      </c>
      <c r="G1066" s="187"/>
      <c r="H1066" s="187"/>
      <c r="I1066" s="187"/>
      <c r="J1066" s="187"/>
      <c r="K1066" s="187"/>
      <c r="L1066" s="845"/>
      <c r="M1066" s="187"/>
      <c r="N1066" s="187"/>
      <c r="O1066" s="560" t="e">
        <f>#REF!+M1066+N1066</f>
        <v>#REF!</v>
      </c>
      <c r="P1066" s="560"/>
      <c r="Q1066" s="560"/>
      <c r="R1066" s="560">
        <f t="shared" si="432"/>
        <v>0</v>
      </c>
      <c r="S1066" s="187"/>
      <c r="T1066" s="187"/>
      <c r="U1066" s="560">
        <v>0</v>
      </c>
    </row>
    <row r="1067" spans="1:21" outlineLevel="1">
      <c r="A1067" s="137"/>
      <c r="B1067" s="137"/>
      <c r="C1067" s="138"/>
      <c r="D1067" s="94"/>
      <c r="E1067" s="94"/>
      <c r="F1067" s="139"/>
      <c r="G1067" s="71"/>
      <c r="H1067" s="71"/>
      <c r="I1067" s="71"/>
      <c r="J1067" s="71"/>
      <c r="K1067" s="71"/>
      <c r="L1067" s="255"/>
      <c r="M1067" s="71"/>
      <c r="N1067" s="71"/>
      <c r="O1067" s="552" t="e">
        <f>#REF!+M1067+N1067</f>
        <v>#REF!</v>
      </c>
      <c r="P1067" s="552"/>
      <c r="Q1067" s="552"/>
      <c r="R1067" s="552">
        <f t="shared" si="432"/>
        <v>0</v>
      </c>
      <c r="S1067" s="71"/>
      <c r="T1067" s="71"/>
      <c r="U1067" s="552">
        <v>0</v>
      </c>
    </row>
    <row r="1068" spans="1:21" outlineLevel="1">
      <c r="A1068" s="183" t="s">
        <v>271</v>
      </c>
      <c r="B1068" s="183"/>
      <c r="C1068" s="184" t="s">
        <v>272</v>
      </c>
      <c r="D1068" s="185">
        <v>1</v>
      </c>
      <c r="E1068" s="185"/>
      <c r="F1068" s="186" t="s">
        <v>10</v>
      </c>
      <c r="G1068" s="187"/>
      <c r="H1068" s="187"/>
      <c r="I1068" s="187"/>
      <c r="J1068" s="187"/>
      <c r="K1068" s="187"/>
      <c r="L1068" s="845"/>
      <c r="M1068" s="187"/>
      <c r="N1068" s="187"/>
      <c r="O1068" s="560" t="e">
        <f>#REF!+M1068+N1068</f>
        <v>#REF!</v>
      </c>
      <c r="P1068" s="560"/>
      <c r="Q1068" s="560"/>
      <c r="R1068" s="560">
        <f t="shared" si="432"/>
        <v>0</v>
      </c>
      <c r="S1068" s="187"/>
      <c r="T1068" s="187"/>
      <c r="U1068" s="560">
        <v>0</v>
      </c>
    </row>
    <row r="1069" spans="1:21" outlineLevel="1">
      <c r="A1069" s="137"/>
      <c r="B1069" s="137"/>
      <c r="C1069" s="138"/>
      <c r="D1069" s="94"/>
      <c r="E1069" s="94"/>
      <c r="F1069" s="139"/>
      <c r="G1069" s="71"/>
      <c r="H1069" s="71"/>
      <c r="I1069" s="71"/>
      <c r="J1069" s="71"/>
      <c r="K1069" s="71"/>
      <c r="L1069" s="255"/>
      <c r="M1069" s="71"/>
      <c r="N1069" s="71"/>
      <c r="O1069" s="552" t="e">
        <f>#REF!+M1069+N1069</f>
        <v>#REF!</v>
      </c>
      <c r="P1069" s="552"/>
      <c r="Q1069" s="552"/>
      <c r="R1069" s="552">
        <f t="shared" si="432"/>
        <v>0</v>
      </c>
      <c r="S1069" s="71"/>
      <c r="T1069" s="71"/>
      <c r="U1069" s="552">
        <v>0</v>
      </c>
    </row>
    <row r="1070" spans="1:21" outlineLevel="1">
      <c r="A1070" s="183" t="s">
        <v>273</v>
      </c>
      <c r="B1070" s="183"/>
      <c r="C1070" s="184" t="s">
        <v>274</v>
      </c>
      <c r="D1070" s="185">
        <v>1</v>
      </c>
      <c r="E1070" s="185"/>
      <c r="F1070" s="186" t="s">
        <v>10</v>
      </c>
      <c r="G1070" s="187"/>
      <c r="H1070" s="187"/>
      <c r="I1070" s="187"/>
      <c r="J1070" s="187">
        <f>SUBTOTAL(9,J1071:J1071)</f>
        <v>0</v>
      </c>
      <c r="K1070" s="187">
        <f>SUBTOTAL(9,K1071:K1071)</f>
        <v>0</v>
      </c>
      <c r="L1070" s="845">
        <f>SUBTOTAL(9,L1071:L1071)</f>
        <v>0</v>
      </c>
      <c r="M1070" s="187"/>
      <c r="N1070" s="187"/>
      <c r="O1070" s="560" t="e">
        <f>#REF!+M1070+N1070</f>
        <v>#REF!</v>
      </c>
      <c r="P1070" s="560"/>
      <c r="Q1070" s="560"/>
      <c r="R1070" s="560">
        <f t="shared" si="432"/>
        <v>0</v>
      </c>
      <c r="S1070" s="187"/>
      <c r="T1070" s="187"/>
      <c r="U1070" s="560">
        <v>0</v>
      </c>
    </row>
    <row r="1071" spans="1:21" outlineLevel="1">
      <c r="A1071" s="137"/>
      <c r="B1071" s="137"/>
      <c r="C1071" s="138"/>
      <c r="D1071" s="94"/>
      <c r="E1071" s="94"/>
      <c r="F1071" s="139"/>
      <c r="G1071" s="71"/>
      <c r="H1071" s="71"/>
      <c r="I1071" s="71"/>
      <c r="J1071" s="71"/>
      <c r="K1071" s="71"/>
      <c r="L1071" s="255"/>
      <c r="M1071" s="71"/>
      <c r="N1071" s="71"/>
      <c r="O1071" s="552" t="e">
        <f>#REF!+M1071+N1071</f>
        <v>#REF!</v>
      </c>
      <c r="P1071" s="552"/>
      <c r="Q1071" s="552"/>
      <c r="R1071" s="552">
        <f t="shared" si="432"/>
        <v>0</v>
      </c>
      <c r="S1071" s="71"/>
      <c r="T1071" s="71"/>
      <c r="U1071" s="552">
        <v>0</v>
      </c>
    </row>
    <row r="1072" spans="1:21" s="153" customFormat="1" outlineLevel="1">
      <c r="A1072" s="183" t="s">
        <v>275</v>
      </c>
      <c r="B1072" s="183"/>
      <c r="C1072" s="184" t="s">
        <v>276</v>
      </c>
      <c r="D1072" s="185">
        <v>1</v>
      </c>
      <c r="E1072" s="185"/>
      <c r="F1072" s="186" t="s">
        <v>10</v>
      </c>
      <c r="G1072" s="187"/>
      <c r="H1072" s="187"/>
      <c r="I1072" s="187"/>
      <c r="J1072" s="187"/>
      <c r="K1072" s="187"/>
      <c r="L1072" s="845">
        <f>SUBTOTAL(9,L1073:L1073)</f>
        <v>0</v>
      </c>
      <c r="M1072" s="187"/>
      <c r="N1072" s="187"/>
      <c r="O1072" s="560" t="e">
        <f>#REF!+M1072+N1072</f>
        <v>#REF!</v>
      </c>
      <c r="P1072" s="560"/>
      <c r="Q1072" s="560"/>
      <c r="R1072" s="560">
        <f t="shared" si="432"/>
        <v>0</v>
      </c>
      <c r="S1072" s="187"/>
      <c r="T1072" s="187"/>
      <c r="U1072" s="560">
        <v>0</v>
      </c>
    </row>
    <row r="1073" spans="1:21" outlineLevel="1">
      <c r="A1073" s="137"/>
      <c r="B1073" s="137"/>
      <c r="C1073" s="138"/>
      <c r="D1073" s="94"/>
      <c r="E1073" s="94"/>
      <c r="F1073" s="139"/>
      <c r="G1073" s="71"/>
      <c r="H1073" s="71"/>
      <c r="I1073" s="71"/>
      <c r="J1073" s="71"/>
      <c r="K1073" s="71"/>
      <c r="L1073" s="255"/>
      <c r="M1073" s="71"/>
      <c r="N1073" s="71"/>
      <c r="O1073" s="552" t="e">
        <f>#REF!+M1073+N1073</f>
        <v>#REF!</v>
      </c>
      <c r="P1073" s="552"/>
      <c r="Q1073" s="552"/>
      <c r="R1073" s="552">
        <f t="shared" si="432"/>
        <v>0</v>
      </c>
      <c r="S1073" s="71"/>
      <c r="T1073" s="71"/>
      <c r="U1073" s="552">
        <v>0</v>
      </c>
    </row>
    <row r="1074" spans="1:21" outlineLevel="1">
      <c r="A1074" s="183" t="s">
        <v>277</v>
      </c>
      <c r="B1074" s="183"/>
      <c r="C1074" s="184" t="s">
        <v>278</v>
      </c>
      <c r="D1074" s="185">
        <v>1</v>
      </c>
      <c r="E1074" s="185"/>
      <c r="F1074" s="186" t="s">
        <v>10</v>
      </c>
      <c r="G1074" s="187"/>
      <c r="H1074" s="187"/>
      <c r="I1074" s="187"/>
      <c r="J1074" s="187">
        <f>SUBTOTAL(9,J1075:J1075)</f>
        <v>0</v>
      </c>
      <c r="K1074" s="187">
        <f>SUBTOTAL(9,K1075:K1075)</f>
        <v>0</v>
      </c>
      <c r="L1074" s="845">
        <f>SUBTOTAL(9,L1075:L1075)</f>
        <v>0</v>
      </c>
      <c r="M1074" s="187"/>
      <c r="N1074" s="187"/>
      <c r="O1074" s="560" t="e">
        <f>#REF!+M1074+N1074</f>
        <v>#REF!</v>
      </c>
      <c r="P1074" s="560"/>
      <c r="Q1074" s="560"/>
      <c r="R1074" s="560">
        <f t="shared" si="432"/>
        <v>0</v>
      </c>
      <c r="S1074" s="187"/>
      <c r="T1074" s="187"/>
      <c r="U1074" s="560">
        <v>0</v>
      </c>
    </row>
    <row r="1075" spans="1:21" outlineLevel="1">
      <c r="A1075" s="137"/>
      <c r="B1075" s="137"/>
      <c r="C1075" s="138"/>
      <c r="D1075" s="94"/>
      <c r="E1075" s="94"/>
      <c r="F1075" s="139"/>
      <c r="G1075" s="71"/>
      <c r="H1075" s="71"/>
      <c r="I1075" s="71"/>
      <c r="J1075" s="71"/>
      <c r="K1075" s="71"/>
      <c r="L1075" s="255"/>
      <c r="M1075" s="71"/>
      <c r="N1075" s="71"/>
      <c r="O1075" s="552" t="e">
        <f>#REF!+M1075+N1075</f>
        <v>#REF!</v>
      </c>
      <c r="P1075" s="552"/>
      <c r="Q1075" s="552"/>
      <c r="R1075" s="552">
        <f t="shared" si="432"/>
        <v>0</v>
      </c>
      <c r="S1075" s="71"/>
      <c r="T1075" s="71"/>
      <c r="U1075" s="552">
        <v>0</v>
      </c>
    </row>
    <row r="1076" spans="1:21" s="153" customFormat="1" outlineLevel="1">
      <c r="A1076" s="183" t="s">
        <v>279</v>
      </c>
      <c r="B1076" s="183"/>
      <c r="C1076" s="184" t="s">
        <v>280</v>
      </c>
      <c r="D1076" s="185">
        <v>1</v>
      </c>
      <c r="E1076" s="185"/>
      <c r="F1076" s="186" t="s">
        <v>10</v>
      </c>
      <c r="G1076" s="187"/>
      <c r="H1076" s="187"/>
      <c r="I1076" s="187"/>
      <c r="J1076" s="187">
        <f>SUBTOTAL(9,J1077:J1077)</f>
        <v>0</v>
      </c>
      <c r="K1076" s="187">
        <f>SUBTOTAL(9,K1077:K1077)</f>
        <v>0</v>
      </c>
      <c r="L1076" s="845">
        <f>SUBTOTAL(9,L1077:L1077)</f>
        <v>0</v>
      </c>
      <c r="M1076" s="187"/>
      <c r="N1076" s="187"/>
      <c r="O1076" s="560" t="e">
        <f>#REF!+M1076+N1076</f>
        <v>#REF!</v>
      </c>
      <c r="P1076" s="560"/>
      <c r="Q1076" s="560"/>
      <c r="R1076" s="560">
        <f t="shared" si="432"/>
        <v>0</v>
      </c>
      <c r="S1076" s="187"/>
      <c r="T1076" s="187"/>
      <c r="U1076" s="560">
        <v>0</v>
      </c>
    </row>
    <row r="1077" spans="1:21" outlineLevel="1">
      <c r="A1077" s="137"/>
      <c r="B1077" s="137"/>
      <c r="C1077" s="138"/>
      <c r="D1077" s="94"/>
      <c r="E1077" s="94"/>
      <c r="F1077" s="139"/>
      <c r="G1077" s="71"/>
      <c r="H1077" s="71"/>
      <c r="I1077" s="71"/>
      <c r="J1077" s="71"/>
      <c r="K1077" s="71"/>
      <c r="L1077" s="257"/>
      <c r="M1077" s="71"/>
      <c r="N1077" s="71"/>
      <c r="O1077" s="552" t="e">
        <f>#REF!+M1077+N1077</f>
        <v>#REF!</v>
      </c>
      <c r="P1077" s="552"/>
      <c r="Q1077" s="552"/>
      <c r="R1077" s="552">
        <f t="shared" si="432"/>
        <v>0</v>
      </c>
      <c r="S1077" s="71"/>
      <c r="T1077" s="71"/>
      <c r="U1077" s="552">
        <v>0</v>
      </c>
    </row>
    <row r="1078" spans="1:21" outlineLevel="1">
      <c r="A1078" s="183" t="s">
        <v>281</v>
      </c>
      <c r="B1078" s="183"/>
      <c r="C1078" s="184" t="s">
        <v>282</v>
      </c>
      <c r="D1078" s="185">
        <v>1</v>
      </c>
      <c r="E1078" s="185"/>
      <c r="F1078" s="186" t="s">
        <v>10</v>
      </c>
      <c r="G1078" s="187"/>
      <c r="H1078" s="187"/>
      <c r="I1078" s="187"/>
      <c r="J1078" s="187">
        <f>SUBTOTAL(9,J1079:J1079)</f>
        <v>0</v>
      </c>
      <c r="K1078" s="187">
        <f>SUBTOTAL(9,K1079:K1079)</f>
        <v>0</v>
      </c>
      <c r="L1078" s="845">
        <f>SUBTOTAL(9,L1079:L1079)</f>
        <v>0</v>
      </c>
      <c r="M1078" s="187"/>
      <c r="N1078" s="187"/>
      <c r="O1078" s="560" t="e">
        <f>#REF!+M1078+N1078</f>
        <v>#REF!</v>
      </c>
      <c r="P1078" s="560"/>
      <c r="Q1078" s="560"/>
      <c r="R1078" s="560">
        <f t="shared" si="432"/>
        <v>0</v>
      </c>
      <c r="S1078" s="187"/>
      <c r="T1078" s="187"/>
      <c r="U1078" s="560">
        <v>0</v>
      </c>
    </row>
    <row r="1079" spans="1:21" outlineLevel="1">
      <c r="A1079" s="137"/>
      <c r="B1079" s="137"/>
      <c r="C1079" s="138"/>
      <c r="D1079" s="94"/>
      <c r="E1079" s="94"/>
      <c r="F1079" s="139"/>
      <c r="G1079" s="71"/>
      <c r="H1079" s="71"/>
      <c r="I1079" s="71"/>
      <c r="J1079" s="71"/>
      <c r="K1079" s="71"/>
      <c r="L1079" s="255"/>
      <c r="M1079" s="71"/>
      <c r="N1079" s="71"/>
      <c r="O1079" s="552" t="e">
        <f>#REF!+M1079+N1079</f>
        <v>#REF!</v>
      </c>
      <c r="P1079" s="552"/>
      <c r="Q1079" s="552"/>
      <c r="R1079" s="552">
        <f t="shared" si="432"/>
        <v>0</v>
      </c>
      <c r="S1079" s="71"/>
      <c r="T1079" s="71"/>
      <c r="U1079" s="552">
        <v>0</v>
      </c>
    </row>
    <row r="1080" spans="1:21" outlineLevel="1">
      <c r="A1080" s="183" t="s">
        <v>283</v>
      </c>
      <c r="B1080" s="183"/>
      <c r="C1080" s="184" t="s">
        <v>165</v>
      </c>
      <c r="D1080" s="185">
        <v>1</v>
      </c>
      <c r="E1080" s="185"/>
      <c r="F1080" s="186" t="s">
        <v>10</v>
      </c>
      <c r="G1080" s="187"/>
      <c r="H1080" s="187"/>
      <c r="I1080" s="187"/>
      <c r="J1080" s="187"/>
      <c r="K1080" s="187"/>
      <c r="L1080" s="845">
        <f>SUBTOTAL(9,L1081:L1081)</f>
        <v>0</v>
      </c>
      <c r="M1080" s="187"/>
      <c r="N1080" s="187"/>
      <c r="O1080" s="560" t="e">
        <f>#REF!+M1080+N1080</f>
        <v>#REF!</v>
      </c>
      <c r="P1080" s="560"/>
      <c r="Q1080" s="560"/>
      <c r="R1080" s="560">
        <f t="shared" ref="R1080:R1143" si="433">P1080+Q1080</f>
        <v>0</v>
      </c>
      <c r="S1080" s="187"/>
      <c r="T1080" s="187"/>
      <c r="U1080" s="560">
        <v>0</v>
      </c>
    </row>
    <row r="1081" spans="1:21" outlineLevel="1">
      <c r="A1081" s="137"/>
      <c r="B1081" s="137"/>
      <c r="C1081" s="138"/>
      <c r="D1081" s="94"/>
      <c r="E1081" s="94"/>
      <c r="F1081" s="139"/>
      <c r="G1081" s="71"/>
      <c r="H1081" s="71"/>
      <c r="I1081" s="71"/>
      <c r="J1081" s="71"/>
      <c r="K1081" s="71"/>
      <c r="L1081" s="255"/>
      <c r="M1081" s="71"/>
      <c r="N1081" s="71"/>
      <c r="O1081" s="552" t="e">
        <f>#REF!+M1081+N1081</f>
        <v>#REF!</v>
      </c>
      <c r="P1081" s="552"/>
      <c r="Q1081" s="552"/>
      <c r="R1081" s="552">
        <f t="shared" si="433"/>
        <v>0</v>
      </c>
      <c r="S1081" s="71"/>
      <c r="T1081" s="71"/>
      <c r="U1081" s="552">
        <v>0</v>
      </c>
    </row>
    <row r="1082" spans="1:21" outlineLevel="1">
      <c r="A1082" s="183" t="s">
        <v>284</v>
      </c>
      <c r="B1082" s="183"/>
      <c r="C1082" s="184" t="s">
        <v>167</v>
      </c>
      <c r="D1082" s="185">
        <v>1</v>
      </c>
      <c r="E1082" s="185"/>
      <c r="F1082" s="186" t="s">
        <v>10</v>
      </c>
      <c r="G1082" s="187"/>
      <c r="H1082" s="187"/>
      <c r="I1082" s="187"/>
      <c r="J1082" s="187"/>
      <c r="K1082" s="187"/>
      <c r="L1082" s="845">
        <v>0</v>
      </c>
      <c r="M1082" s="187"/>
      <c r="N1082" s="187"/>
      <c r="O1082" s="560" t="e">
        <f>#REF!+M1082+N1082</f>
        <v>#REF!</v>
      </c>
      <c r="P1082" s="560"/>
      <c r="Q1082" s="560"/>
      <c r="R1082" s="560">
        <f t="shared" si="433"/>
        <v>0</v>
      </c>
      <c r="S1082" s="187"/>
      <c r="T1082" s="187"/>
      <c r="U1082" s="560">
        <v>0</v>
      </c>
    </row>
    <row r="1083" spans="1:21" s="11" customFormat="1" outlineLevel="1">
      <c r="A1083" s="172"/>
      <c r="B1083" s="172"/>
      <c r="C1083" s="189"/>
      <c r="D1083" s="190"/>
      <c r="E1083" s="190"/>
      <c r="F1083" s="191"/>
      <c r="G1083" s="174"/>
      <c r="H1083" s="174"/>
      <c r="I1083" s="174"/>
      <c r="J1083" s="174"/>
      <c r="K1083" s="174"/>
      <c r="L1083" s="843"/>
      <c r="M1083" s="174"/>
      <c r="N1083" s="174"/>
      <c r="O1083" s="558" t="e">
        <f>#REF!+M1083+N1083</f>
        <v>#REF!</v>
      </c>
      <c r="P1083" s="558"/>
      <c r="Q1083" s="558"/>
      <c r="R1083" s="558">
        <f t="shared" si="433"/>
        <v>0</v>
      </c>
      <c r="S1083" s="174"/>
      <c r="T1083" s="174"/>
      <c r="U1083" s="558">
        <v>0</v>
      </c>
    </row>
    <row r="1084" spans="1:21" outlineLevel="1">
      <c r="A1084" s="183" t="s">
        <v>285</v>
      </c>
      <c r="B1084" s="183"/>
      <c r="C1084" s="184" t="s">
        <v>169</v>
      </c>
      <c r="D1084" s="185">
        <v>1</v>
      </c>
      <c r="E1084" s="185">
        <v>1</v>
      </c>
      <c r="F1084" s="186" t="s">
        <v>10</v>
      </c>
      <c r="G1084" s="187"/>
      <c r="H1084" s="187"/>
      <c r="I1084" s="187"/>
      <c r="J1084" s="187">
        <f>SUBTOTAL(9,J1085:J1106)</f>
        <v>947613765.29261172</v>
      </c>
      <c r="K1084" s="187">
        <f>SUBTOTAL(9,K1085:K1106)</f>
        <v>174994605.01343971</v>
      </c>
      <c r="L1084" s="845">
        <f>SUBTOTAL(9,L1085:L1106)</f>
        <v>1122608370.3060513</v>
      </c>
      <c r="M1084" s="187"/>
      <c r="N1084" s="187"/>
      <c r="O1084" s="560" t="e">
        <f>#REF!+M1084+N1084</f>
        <v>#REF!</v>
      </c>
      <c r="P1084" s="560"/>
      <c r="Q1084" s="560"/>
      <c r="R1084" s="560">
        <f t="shared" si="433"/>
        <v>0</v>
      </c>
      <c r="S1084" s="187"/>
      <c r="T1084" s="187"/>
      <c r="U1084" s="560">
        <v>0</v>
      </c>
    </row>
    <row r="1085" spans="1:21" s="11" customFormat="1" ht="26.4" outlineLevel="1">
      <c r="A1085" s="192"/>
      <c r="B1085" s="192"/>
      <c r="C1085" s="193" t="s">
        <v>1000</v>
      </c>
      <c r="D1085" s="194">
        <v>1</v>
      </c>
      <c r="E1085" s="97">
        <v>1</v>
      </c>
      <c r="F1085" s="195" t="s">
        <v>660</v>
      </c>
      <c r="G1085" s="359">
        <v>68750000</v>
      </c>
      <c r="H1085" s="359">
        <v>1308000</v>
      </c>
      <c r="I1085" s="199">
        <f t="shared" ref="I1085" si="434">SUM(G1085:H1085)</f>
        <v>70058000</v>
      </c>
      <c r="J1085" s="199">
        <f t="shared" ref="J1085:J1105" si="435">G1085*E1085</f>
        <v>68750000</v>
      </c>
      <c r="K1085" s="199">
        <f t="shared" ref="K1085:K1105" si="436">H1085*E1085</f>
        <v>1308000</v>
      </c>
      <c r="L1085" s="265">
        <f t="shared" ref="L1085:L1105" si="437">I1085*E1085</f>
        <v>70058000</v>
      </c>
      <c r="M1085" s="199"/>
      <c r="N1085" s="199"/>
      <c r="O1085" s="554" t="e">
        <f>#REF!+M1085+N1085</f>
        <v>#REF!</v>
      </c>
      <c r="P1085" s="554"/>
      <c r="Q1085" s="554">
        <v>0.45</v>
      </c>
      <c r="R1085" s="554">
        <f t="shared" si="433"/>
        <v>0.45</v>
      </c>
      <c r="S1085" s="199"/>
      <c r="T1085" s="199"/>
      <c r="U1085" s="554">
        <v>0</v>
      </c>
    </row>
    <row r="1086" spans="1:21" s="11" customFormat="1" ht="26.4" outlineLevel="1">
      <c r="A1086" s="192"/>
      <c r="B1086" s="192"/>
      <c r="C1086" s="193" t="s">
        <v>1001</v>
      </c>
      <c r="D1086" s="194">
        <v>1</v>
      </c>
      <c r="E1086" s="97">
        <v>1</v>
      </c>
      <c r="F1086" s="195" t="s">
        <v>660</v>
      </c>
      <c r="G1086" s="359">
        <v>68750000</v>
      </c>
      <c r="H1086" s="359">
        <v>1308000</v>
      </c>
      <c r="I1086" s="199">
        <f t="shared" ref="I1086:I1098" si="438">SUM(G1086:H1086)</f>
        <v>70058000</v>
      </c>
      <c r="J1086" s="199">
        <f t="shared" si="435"/>
        <v>68750000</v>
      </c>
      <c r="K1086" s="199">
        <f t="shared" si="436"/>
        <v>1308000</v>
      </c>
      <c r="L1086" s="265">
        <f t="shared" si="437"/>
        <v>70058000</v>
      </c>
      <c r="M1086" s="199"/>
      <c r="N1086" s="199"/>
      <c r="O1086" s="554" t="e">
        <f>#REF!+M1086+N1086</f>
        <v>#REF!</v>
      </c>
      <c r="P1086" s="554"/>
      <c r="Q1086" s="554">
        <v>0.45</v>
      </c>
      <c r="R1086" s="554">
        <f t="shared" si="433"/>
        <v>0.45</v>
      </c>
      <c r="S1086" s="199"/>
      <c r="T1086" s="199"/>
      <c r="U1086" s="554">
        <v>0</v>
      </c>
    </row>
    <row r="1087" spans="1:21" s="11" customFormat="1" ht="26.4" outlineLevel="1">
      <c r="A1087" s="192"/>
      <c r="B1087" s="192"/>
      <c r="C1087" s="193" t="s">
        <v>1002</v>
      </c>
      <c r="D1087" s="194">
        <v>1</v>
      </c>
      <c r="E1087" s="97">
        <v>1</v>
      </c>
      <c r="F1087" s="195" t="s">
        <v>660</v>
      </c>
      <c r="G1087" s="359">
        <v>68750000</v>
      </c>
      <c r="H1087" s="359">
        <v>1308000</v>
      </c>
      <c r="I1087" s="199">
        <f t="shared" si="438"/>
        <v>70058000</v>
      </c>
      <c r="J1087" s="199">
        <f t="shared" si="435"/>
        <v>68750000</v>
      </c>
      <c r="K1087" s="199">
        <f t="shared" si="436"/>
        <v>1308000</v>
      </c>
      <c r="L1087" s="265">
        <f t="shared" si="437"/>
        <v>70058000</v>
      </c>
      <c r="M1087" s="199"/>
      <c r="N1087" s="199"/>
      <c r="O1087" s="554" t="e">
        <f>#REF!+M1087+N1087</f>
        <v>#REF!</v>
      </c>
      <c r="P1087" s="554"/>
      <c r="Q1087" s="554">
        <v>0.45</v>
      </c>
      <c r="R1087" s="554">
        <f t="shared" si="433"/>
        <v>0.45</v>
      </c>
      <c r="S1087" s="199"/>
      <c r="T1087" s="199"/>
      <c r="U1087" s="554">
        <v>0</v>
      </c>
    </row>
    <row r="1088" spans="1:21" s="11" customFormat="1" outlineLevel="1">
      <c r="A1088" s="192"/>
      <c r="B1088" s="192"/>
      <c r="C1088" s="193" t="s">
        <v>970</v>
      </c>
      <c r="D1088" s="194">
        <v>24</v>
      </c>
      <c r="E1088" s="97"/>
      <c r="F1088" s="195" t="s">
        <v>660</v>
      </c>
      <c r="G1088" s="359">
        <v>5060000</v>
      </c>
      <c r="H1088" s="359">
        <v>654000</v>
      </c>
      <c r="I1088" s="199">
        <f t="shared" si="438"/>
        <v>5714000</v>
      </c>
      <c r="J1088" s="199">
        <f t="shared" si="435"/>
        <v>0</v>
      </c>
      <c r="K1088" s="199">
        <f t="shared" si="436"/>
        <v>0</v>
      </c>
      <c r="L1088" s="265">
        <f t="shared" si="437"/>
        <v>0</v>
      </c>
      <c r="M1088" s="199"/>
      <c r="N1088" s="199"/>
      <c r="O1088" s="554" t="e">
        <f>#REF!+M1088+N1088</f>
        <v>#REF!</v>
      </c>
      <c r="P1088" s="554"/>
      <c r="Q1088" s="554">
        <v>0.45</v>
      </c>
      <c r="R1088" s="554">
        <f t="shared" si="433"/>
        <v>0.45</v>
      </c>
      <c r="S1088" s="199"/>
      <c r="T1088" s="199"/>
      <c r="U1088" s="554">
        <v>0</v>
      </c>
    </row>
    <row r="1089" spans="1:21" s="11" customFormat="1" outlineLevel="1">
      <c r="A1089" s="192"/>
      <c r="B1089" s="192"/>
      <c r="C1089" s="193" t="s">
        <v>972</v>
      </c>
      <c r="D1089" s="194">
        <v>6</v>
      </c>
      <c r="E1089" s="97">
        <v>6</v>
      </c>
      <c r="F1089" s="195" t="s">
        <v>660</v>
      </c>
      <c r="G1089" s="359">
        <v>2195600</v>
      </c>
      <c r="H1089" s="359">
        <v>654000</v>
      </c>
      <c r="I1089" s="199">
        <f t="shared" si="438"/>
        <v>2849600</v>
      </c>
      <c r="J1089" s="199">
        <f t="shared" si="435"/>
        <v>13173600</v>
      </c>
      <c r="K1089" s="199">
        <f t="shared" si="436"/>
        <v>3924000</v>
      </c>
      <c r="L1089" s="265">
        <f t="shared" si="437"/>
        <v>17097600</v>
      </c>
      <c r="M1089" s="199"/>
      <c r="N1089" s="199"/>
      <c r="O1089" s="554" t="e">
        <f>#REF!+M1089+N1089</f>
        <v>#REF!</v>
      </c>
      <c r="P1089" s="554"/>
      <c r="Q1089" s="554">
        <v>0.45</v>
      </c>
      <c r="R1089" s="554">
        <f t="shared" si="433"/>
        <v>0.45</v>
      </c>
      <c r="S1089" s="199"/>
      <c r="T1089" s="199"/>
      <c r="U1089" s="554">
        <v>0</v>
      </c>
    </row>
    <row r="1090" spans="1:21" s="11" customFormat="1" outlineLevel="1">
      <c r="A1090" s="192"/>
      <c r="B1090" s="192"/>
      <c r="C1090" s="193" t="s">
        <v>974</v>
      </c>
      <c r="D1090" s="194">
        <v>423</v>
      </c>
      <c r="E1090" s="97">
        <f>E1095*2</f>
        <v>452</v>
      </c>
      <c r="F1090" s="195" t="s">
        <v>660</v>
      </c>
      <c r="G1090" s="359">
        <v>198000.00000000003</v>
      </c>
      <c r="H1090" s="359">
        <v>10900</v>
      </c>
      <c r="I1090" s="199">
        <f>SUM(G1090:H1090)</f>
        <v>208900.00000000003</v>
      </c>
      <c r="J1090" s="199">
        <f>G1090*E1090</f>
        <v>89496000.000000015</v>
      </c>
      <c r="K1090" s="199">
        <f>H1090*E1090</f>
        <v>4926800</v>
      </c>
      <c r="L1090" s="265">
        <f>I1090*E1090</f>
        <v>94422800.000000015</v>
      </c>
      <c r="M1090" s="199"/>
      <c r="N1090" s="199"/>
      <c r="O1090" s="554" t="e">
        <f>#REF!+M1090+N1090</f>
        <v>#REF!</v>
      </c>
      <c r="P1090" s="554"/>
      <c r="Q1090" s="554">
        <v>0.45</v>
      </c>
      <c r="R1090" s="554">
        <f t="shared" si="433"/>
        <v>0.45</v>
      </c>
      <c r="S1090" s="199"/>
      <c r="T1090" s="199"/>
      <c r="U1090" s="554">
        <v>0</v>
      </c>
    </row>
    <row r="1091" spans="1:21" s="11" customFormat="1" outlineLevel="1">
      <c r="A1091" s="192"/>
      <c r="B1091" s="192"/>
      <c r="C1091" s="193" t="s">
        <v>974</v>
      </c>
      <c r="D1091" s="194">
        <v>0</v>
      </c>
      <c r="E1091" s="97">
        <v>0</v>
      </c>
      <c r="F1091" s="195" t="s">
        <v>660</v>
      </c>
      <c r="G1091" s="359">
        <v>198000.00000000003</v>
      </c>
      <c r="H1091" s="359">
        <v>10900</v>
      </c>
      <c r="I1091" s="199">
        <f>SUM(G1091:H1091)</f>
        <v>208900.00000000003</v>
      </c>
      <c r="J1091" s="199">
        <f>G1091*E1091</f>
        <v>0</v>
      </c>
      <c r="K1091" s="199">
        <f>H1091*E1091</f>
        <v>0</v>
      </c>
      <c r="L1091" s="265">
        <f>I1091*E1091</f>
        <v>0</v>
      </c>
      <c r="M1091" s="199"/>
      <c r="N1091" s="199"/>
      <c r="O1091" s="554" t="e">
        <f>#REF!+M1091+N1091</f>
        <v>#REF!</v>
      </c>
      <c r="P1091" s="554"/>
      <c r="Q1091" s="554">
        <v>0.45</v>
      </c>
      <c r="R1091" s="554">
        <f t="shared" si="433"/>
        <v>0.45</v>
      </c>
      <c r="S1091" s="199"/>
      <c r="T1091" s="199"/>
      <c r="U1091" s="554">
        <v>0</v>
      </c>
    </row>
    <row r="1092" spans="1:21" s="11" customFormat="1" outlineLevel="1">
      <c r="A1092" s="192"/>
      <c r="B1092" s="192"/>
      <c r="C1092" s="193" t="s">
        <v>976</v>
      </c>
      <c r="D1092" s="194">
        <v>6</v>
      </c>
      <c r="E1092" s="97">
        <v>6</v>
      </c>
      <c r="F1092" s="195" t="s">
        <v>660</v>
      </c>
      <c r="G1092" s="359">
        <v>6490000.0000000009</v>
      </c>
      <c r="H1092" s="359">
        <v>490500.00000000006</v>
      </c>
      <c r="I1092" s="199">
        <f t="shared" si="438"/>
        <v>6980500.0000000009</v>
      </c>
      <c r="J1092" s="199">
        <f t="shared" si="435"/>
        <v>38940000.000000007</v>
      </c>
      <c r="K1092" s="199">
        <f t="shared" si="436"/>
        <v>2943000.0000000005</v>
      </c>
      <c r="L1092" s="265">
        <f t="shared" si="437"/>
        <v>41883000.000000007</v>
      </c>
      <c r="M1092" s="199"/>
      <c r="N1092" s="199"/>
      <c r="O1092" s="554" t="e">
        <f>#REF!+M1092+N1092</f>
        <v>#REF!</v>
      </c>
      <c r="P1092" s="554"/>
      <c r="Q1092" s="554">
        <v>0.45</v>
      </c>
      <c r="R1092" s="554">
        <f t="shared" si="433"/>
        <v>0.45</v>
      </c>
      <c r="S1092" s="199"/>
      <c r="T1092" s="199"/>
      <c r="U1092" s="554">
        <v>0</v>
      </c>
    </row>
    <row r="1093" spans="1:21" s="354" customFormat="1" outlineLevel="1">
      <c r="A1093" s="348"/>
      <c r="B1093" s="348"/>
      <c r="C1093" s="349" t="s">
        <v>978</v>
      </c>
      <c r="D1093" s="350">
        <v>6</v>
      </c>
      <c r="E1093" s="499">
        <v>6</v>
      </c>
      <c r="F1093" s="351" t="s">
        <v>660</v>
      </c>
      <c r="G1093" s="359"/>
      <c r="H1093" s="359"/>
      <c r="I1093" s="352">
        <f t="shared" si="438"/>
        <v>0</v>
      </c>
      <c r="J1093" s="352">
        <f t="shared" si="435"/>
        <v>0</v>
      </c>
      <c r="K1093" s="352">
        <f t="shared" si="436"/>
        <v>0</v>
      </c>
      <c r="L1093" s="850">
        <f t="shared" si="437"/>
        <v>0</v>
      </c>
      <c r="M1093" s="352"/>
      <c r="N1093" s="352"/>
      <c r="O1093" s="599" t="e">
        <f>#REF!+M1093+N1093</f>
        <v>#REF!</v>
      </c>
      <c r="P1093" s="599"/>
      <c r="Q1093" s="599"/>
      <c r="R1093" s="599">
        <f t="shared" si="433"/>
        <v>0</v>
      </c>
      <c r="S1093" s="352"/>
      <c r="T1093" s="352"/>
      <c r="U1093" s="599">
        <v>0</v>
      </c>
    </row>
    <row r="1094" spans="1:21" s="11" customFormat="1" outlineLevel="1">
      <c r="A1094" s="192"/>
      <c r="B1094" s="192"/>
      <c r="C1094" s="193" t="s">
        <v>980</v>
      </c>
      <c r="D1094" s="194">
        <v>6</v>
      </c>
      <c r="E1094" s="97">
        <v>6</v>
      </c>
      <c r="F1094" s="195" t="s">
        <v>660</v>
      </c>
      <c r="G1094" s="359">
        <v>150480</v>
      </c>
      <c r="H1094" s="359">
        <v>54500.000000000007</v>
      </c>
      <c r="I1094" s="199">
        <f t="shared" si="438"/>
        <v>204980</v>
      </c>
      <c r="J1094" s="199">
        <f t="shared" si="435"/>
        <v>902880</v>
      </c>
      <c r="K1094" s="199">
        <f t="shared" si="436"/>
        <v>327000.00000000006</v>
      </c>
      <c r="L1094" s="265">
        <f t="shared" si="437"/>
        <v>1229880</v>
      </c>
      <c r="M1094" s="199"/>
      <c r="N1094" s="199"/>
      <c r="O1094" s="554" t="e">
        <f>#REF!+M1094+N1094</f>
        <v>#REF!</v>
      </c>
      <c r="P1094" s="554"/>
      <c r="Q1094" s="554"/>
      <c r="R1094" s="554">
        <f t="shared" si="433"/>
        <v>0</v>
      </c>
      <c r="S1094" s="199"/>
      <c r="T1094" s="199"/>
      <c r="U1094" s="554">
        <v>0</v>
      </c>
    </row>
    <row r="1095" spans="1:21" s="11" customFormat="1" outlineLevel="1">
      <c r="A1095" s="192"/>
      <c r="B1095" s="192"/>
      <c r="C1095" s="193" t="s">
        <v>894</v>
      </c>
      <c r="D1095" s="194">
        <v>197</v>
      </c>
      <c r="E1095" s="97">
        <f>197+29</f>
        <v>226</v>
      </c>
      <c r="F1095" s="195" t="s">
        <v>660</v>
      </c>
      <c r="G1095" s="359">
        <v>480000</v>
      </c>
      <c r="H1095" s="359">
        <v>81750</v>
      </c>
      <c r="I1095" s="199">
        <f t="shared" si="438"/>
        <v>561750</v>
      </c>
      <c r="J1095" s="199">
        <f t="shared" si="435"/>
        <v>108480000</v>
      </c>
      <c r="K1095" s="199">
        <f t="shared" si="436"/>
        <v>18475500</v>
      </c>
      <c r="L1095" s="265">
        <f t="shared" si="437"/>
        <v>126955500</v>
      </c>
      <c r="M1095" s="199"/>
      <c r="N1095" s="199"/>
      <c r="O1095" s="554" t="e">
        <f>#REF!+M1095+N1095</f>
        <v>#REF!</v>
      </c>
      <c r="P1095" s="554"/>
      <c r="Q1095" s="554">
        <v>0.45</v>
      </c>
      <c r="R1095" s="554">
        <f t="shared" si="433"/>
        <v>0.45</v>
      </c>
      <c r="S1095" s="199"/>
      <c r="T1095" s="199"/>
      <c r="U1095" s="554">
        <v>0</v>
      </c>
    </row>
    <row r="1096" spans="1:21" s="11" customFormat="1" ht="26.4" outlineLevel="1">
      <c r="A1096" s="192"/>
      <c r="B1096" s="192"/>
      <c r="C1096" s="193" t="s">
        <v>983</v>
      </c>
      <c r="D1096" s="194">
        <v>29</v>
      </c>
      <c r="E1096" s="97">
        <v>29</v>
      </c>
      <c r="F1096" s="195" t="s">
        <v>660</v>
      </c>
      <c r="G1096" s="359">
        <v>0</v>
      </c>
      <c r="H1096" s="359">
        <v>136250</v>
      </c>
      <c r="I1096" s="199">
        <f t="shared" si="438"/>
        <v>136250</v>
      </c>
      <c r="J1096" s="199">
        <f t="shared" si="435"/>
        <v>0</v>
      </c>
      <c r="K1096" s="199">
        <f t="shared" si="436"/>
        <v>3951250</v>
      </c>
      <c r="L1096" s="265">
        <f t="shared" si="437"/>
        <v>3951250</v>
      </c>
      <c r="M1096" s="199"/>
      <c r="N1096" s="199"/>
      <c r="O1096" s="554" t="e">
        <f>#REF!+M1096+N1096</f>
        <v>#REF!</v>
      </c>
      <c r="P1096" s="554"/>
      <c r="Q1096" s="554"/>
      <c r="R1096" s="554">
        <f t="shared" si="433"/>
        <v>0</v>
      </c>
      <c r="S1096" s="199"/>
      <c r="T1096" s="199"/>
      <c r="U1096" s="554">
        <v>0</v>
      </c>
    </row>
    <row r="1097" spans="1:21" s="11" customFormat="1" outlineLevel="1">
      <c r="A1097" s="192"/>
      <c r="B1097" s="192"/>
      <c r="C1097" s="347" t="s">
        <v>985</v>
      </c>
      <c r="D1097" s="194">
        <v>60</v>
      </c>
      <c r="E1097" s="97">
        <v>60</v>
      </c>
      <c r="F1097" s="195" t="s">
        <v>660</v>
      </c>
      <c r="G1097" s="359">
        <v>550000</v>
      </c>
      <c r="H1097" s="359">
        <v>10900</v>
      </c>
      <c r="I1097" s="199">
        <f t="shared" si="438"/>
        <v>560900</v>
      </c>
      <c r="J1097" s="199">
        <f t="shared" si="435"/>
        <v>33000000</v>
      </c>
      <c r="K1097" s="199">
        <f t="shared" si="436"/>
        <v>654000</v>
      </c>
      <c r="L1097" s="265">
        <f t="shared" si="437"/>
        <v>33654000</v>
      </c>
      <c r="M1097" s="199"/>
      <c r="N1097" s="199"/>
      <c r="O1097" s="554" t="e">
        <f>#REF!+M1097+N1097</f>
        <v>#REF!</v>
      </c>
      <c r="P1097" s="554"/>
      <c r="Q1097" s="554">
        <v>0.45</v>
      </c>
      <c r="R1097" s="554">
        <f t="shared" si="433"/>
        <v>0.45</v>
      </c>
      <c r="S1097" s="199"/>
      <c r="T1097" s="199"/>
      <c r="U1097" s="554">
        <v>0</v>
      </c>
    </row>
    <row r="1098" spans="1:21" s="11" customFormat="1" outlineLevel="1">
      <c r="A1098" s="192"/>
      <c r="B1098" s="192"/>
      <c r="C1098" s="193" t="s">
        <v>987</v>
      </c>
      <c r="D1098" s="194">
        <v>60</v>
      </c>
      <c r="E1098" s="97">
        <f>48*3</f>
        <v>144</v>
      </c>
      <c r="F1098" s="195" t="s">
        <v>660</v>
      </c>
      <c r="G1098" s="359">
        <v>132000</v>
      </c>
      <c r="H1098" s="359">
        <v>65400.000000000007</v>
      </c>
      <c r="I1098" s="199">
        <f t="shared" si="438"/>
        <v>197400</v>
      </c>
      <c r="J1098" s="199">
        <f t="shared" si="435"/>
        <v>19008000</v>
      </c>
      <c r="K1098" s="199">
        <f t="shared" si="436"/>
        <v>9417600.0000000019</v>
      </c>
      <c r="L1098" s="265">
        <f t="shared" si="437"/>
        <v>28425600</v>
      </c>
      <c r="M1098" s="199"/>
      <c r="N1098" s="199"/>
      <c r="O1098" s="554" t="e">
        <f>#REF!+M1098+N1098</f>
        <v>#REF!</v>
      </c>
      <c r="P1098" s="554"/>
      <c r="Q1098" s="554">
        <v>0.45</v>
      </c>
      <c r="R1098" s="554">
        <f t="shared" si="433"/>
        <v>0.45</v>
      </c>
      <c r="S1098" s="199"/>
      <c r="T1098" s="199"/>
      <c r="U1098" s="554">
        <v>0</v>
      </c>
    </row>
    <row r="1099" spans="1:21" s="11" customFormat="1" outlineLevel="1">
      <c r="A1099" s="192"/>
      <c r="B1099" s="192"/>
      <c r="C1099" s="193" t="s">
        <v>989</v>
      </c>
      <c r="D1099" s="194">
        <v>29</v>
      </c>
      <c r="E1099" s="97">
        <f>E1096</f>
        <v>29</v>
      </c>
      <c r="F1099" s="195" t="s">
        <v>660</v>
      </c>
      <c r="G1099" s="359">
        <v>198000.00000000003</v>
      </c>
      <c r="H1099" s="359">
        <v>10900</v>
      </c>
      <c r="I1099" s="199">
        <f>SUM(G1099:H1099)</f>
        <v>208900.00000000003</v>
      </c>
      <c r="J1099" s="199">
        <f>G1099*E1099</f>
        <v>5742000.0000000009</v>
      </c>
      <c r="K1099" s="199">
        <f>H1099*E1099</f>
        <v>316100</v>
      </c>
      <c r="L1099" s="265">
        <f>I1099*E1099</f>
        <v>6058100.0000000009</v>
      </c>
      <c r="M1099" s="199"/>
      <c r="N1099" s="199"/>
      <c r="O1099" s="554" t="e">
        <f>#REF!+M1099+N1099</f>
        <v>#REF!</v>
      </c>
      <c r="P1099" s="554"/>
      <c r="Q1099" s="554">
        <v>0.45</v>
      </c>
      <c r="R1099" s="554">
        <f t="shared" si="433"/>
        <v>0.45</v>
      </c>
      <c r="S1099" s="199"/>
      <c r="T1099" s="199"/>
      <c r="U1099" s="554">
        <v>0</v>
      </c>
    </row>
    <row r="1100" spans="1:21" s="11" customFormat="1" outlineLevel="1">
      <c r="A1100" s="192"/>
      <c r="B1100" s="192"/>
      <c r="C1100" s="193" t="s">
        <v>671</v>
      </c>
      <c r="D1100" s="194">
        <v>14691</v>
      </c>
      <c r="E1100" s="97">
        <v>14487.800000000001</v>
      </c>
      <c r="F1100" s="195" t="s">
        <v>624</v>
      </c>
      <c r="G1100" s="359">
        <v>21639.344262295082</v>
      </c>
      <c r="H1100" s="359">
        <v>3360.0000000000005</v>
      </c>
      <c r="I1100" s="199">
        <f t="shared" ref="I1100:I1105" si="439">SUM(G1100:H1100)</f>
        <v>24999.344262295082</v>
      </c>
      <c r="J1100" s="199">
        <f t="shared" si="435"/>
        <v>313506491.80327874</v>
      </c>
      <c r="K1100" s="199">
        <f t="shared" si="436"/>
        <v>48679008.000000007</v>
      </c>
      <c r="L1100" s="265">
        <f t="shared" si="437"/>
        <v>362185499.80327874</v>
      </c>
      <c r="M1100" s="199"/>
      <c r="N1100" s="199"/>
      <c r="O1100" s="554" t="e">
        <f>#REF!+M1100+N1100</f>
        <v>#REF!</v>
      </c>
      <c r="P1100" s="554"/>
      <c r="Q1100" s="554">
        <v>0.45</v>
      </c>
      <c r="R1100" s="554">
        <f t="shared" si="433"/>
        <v>0.45</v>
      </c>
      <c r="S1100" s="199"/>
      <c r="T1100" s="199"/>
      <c r="U1100" s="554">
        <v>0</v>
      </c>
    </row>
    <row r="1101" spans="1:21" s="11" customFormat="1" outlineLevel="1">
      <c r="A1101" s="192"/>
      <c r="B1101" s="192"/>
      <c r="C1101" s="386" t="s">
        <v>928</v>
      </c>
      <c r="D1101" s="194">
        <v>138</v>
      </c>
      <c r="E1101" s="97">
        <v>2800</v>
      </c>
      <c r="F1101" s="195" t="s">
        <v>624</v>
      </c>
      <c r="G1101" s="359">
        <v>8773.9726027397246</v>
      </c>
      <c r="H1101" s="359">
        <v>14594.016411764707</v>
      </c>
      <c r="I1101" s="199">
        <f t="shared" si="439"/>
        <v>23367.989014504434</v>
      </c>
      <c r="J1101" s="199">
        <f t="shared" si="435"/>
        <v>24567123.287671231</v>
      </c>
      <c r="K1101" s="199">
        <f t="shared" si="436"/>
        <v>40863245.952941179</v>
      </c>
      <c r="L1101" s="265">
        <f t="shared" si="437"/>
        <v>65430369.240612417</v>
      </c>
      <c r="M1101" s="199"/>
      <c r="N1101" s="199"/>
      <c r="O1101" s="554" t="e">
        <f>#REF!+M1101+N1101</f>
        <v>#REF!</v>
      </c>
      <c r="P1101" s="554"/>
      <c r="Q1101" s="554"/>
      <c r="R1101" s="554">
        <f t="shared" si="433"/>
        <v>0</v>
      </c>
      <c r="S1101" s="199"/>
      <c r="T1101" s="199"/>
      <c r="U1101" s="554">
        <v>0</v>
      </c>
    </row>
    <row r="1102" spans="1:21" s="11" customFormat="1" outlineLevel="1">
      <c r="A1102" s="192"/>
      <c r="B1102" s="192"/>
      <c r="C1102" s="193" t="s">
        <v>896</v>
      </c>
      <c r="D1102" s="194">
        <v>24</v>
      </c>
      <c r="E1102" s="97">
        <f>48*2</f>
        <v>96</v>
      </c>
      <c r="F1102" s="195" t="s">
        <v>897</v>
      </c>
      <c r="G1102" s="359">
        <v>0</v>
      </c>
      <c r="H1102" s="359">
        <v>50600.000000000007</v>
      </c>
      <c r="I1102" s="199">
        <f t="shared" si="439"/>
        <v>50600.000000000007</v>
      </c>
      <c r="J1102" s="199">
        <f t="shared" si="435"/>
        <v>0</v>
      </c>
      <c r="K1102" s="199">
        <f t="shared" si="436"/>
        <v>4857600.0000000009</v>
      </c>
      <c r="L1102" s="265">
        <f t="shared" si="437"/>
        <v>4857600.0000000009</v>
      </c>
      <c r="M1102" s="199"/>
      <c r="N1102" s="199"/>
      <c r="O1102" s="554" t="e">
        <f>#REF!+M1102+N1102</f>
        <v>#REF!</v>
      </c>
      <c r="P1102" s="554"/>
      <c r="Q1102" s="554"/>
      <c r="R1102" s="554">
        <f t="shared" si="433"/>
        <v>0</v>
      </c>
      <c r="S1102" s="199"/>
      <c r="T1102" s="199"/>
      <c r="U1102" s="554">
        <v>0</v>
      </c>
    </row>
    <row r="1103" spans="1:21" s="11" customFormat="1" outlineLevel="1">
      <c r="A1103" s="192"/>
      <c r="B1103" s="192"/>
      <c r="C1103" s="193" t="s">
        <v>899</v>
      </c>
      <c r="D1103" s="194">
        <v>197</v>
      </c>
      <c r="E1103" s="97">
        <f>E1095*2</f>
        <v>452</v>
      </c>
      <c r="F1103" s="195" t="s">
        <v>897</v>
      </c>
      <c r="G1103" s="359">
        <v>0</v>
      </c>
      <c r="H1103" s="359">
        <v>50600.000000000007</v>
      </c>
      <c r="I1103" s="199">
        <f t="shared" si="439"/>
        <v>50600.000000000007</v>
      </c>
      <c r="J1103" s="199">
        <f t="shared" si="435"/>
        <v>0</v>
      </c>
      <c r="K1103" s="199">
        <f t="shared" si="436"/>
        <v>22871200.000000004</v>
      </c>
      <c r="L1103" s="265">
        <f t="shared" si="437"/>
        <v>22871200.000000004</v>
      </c>
      <c r="M1103" s="199"/>
      <c r="N1103" s="199"/>
      <c r="O1103" s="554" t="e">
        <f>#REF!+M1103+N1103</f>
        <v>#REF!</v>
      </c>
      <c r="P1103" s="554"/>
      <c r="Q1103" s="554"/>
      <c r="R1103" s="554">
        <f t="shared" si="433"/>
        <v>0</v>
      </c>
      <c r="S1103" s="199"/>
      <c r="T1103" s="199"/>
      <c r="U1103" s="554">
        <v>0</v>
      </c>
    </row>
    <row r="1104" spans="1:21" s="399" customFormat="1" outlineLevel="1">
      <c r="A1104" s="395"/>
      <c r="B1104" s="395"/>
      <c r="C1104" s="400" t="s">
        <v>657</v>
      </c>
      <c r="D1104" s="97">
        <v>1</v>
      </c>
      <c r="E1104" s="97">
        <v>1</v>
      </c>
      <c r="F1104" s="397" t="s">
        <v>619</v>
      </c>
      <c r="G1104" s="497">
        <v>29547670.201661807</v>
      </c>
      <c r="H1104" s="497">
        <v>8864301.0604985412</v>
      </c>
      <c r="I1104" s="62">
        <f t="shared" si="439"/>
        <v>38411971.262160346</v>
      </c>
      <c r="J1104" s="62">
        <f t="shared" si="435"/>
        <v>29547670.201661807</v>
      </c>
      <c r="K1104" s="62">
        <f t="shared" si="436"/>
        <v>8864301.0604985412</v>
      </c>
      <c r="L1104" s="255">
        <f t="shared" si="437"/>
        <v>38411971.262160346</v>
      </c>
      <c r="M1104" s="62"/>
      <c r="N1104" s="62"/>
      <c r="O1104" s="550" t="e">
        <f>#REF!+M1104+N1104</f>
        <v>#REF!</v>
      </c>
      <c r="P1104" s="550"/>
      <c r="Q1104" s="550"/>
      <c r="R1104" s="550">
        <f t="shared" si="433"/>
        <v>0</v>
      </c>
      <c r="S1104" s="62"/>
      <c r="T1104" s="62"/>
      <c r="U1104" s="550">
        <v>0</v>
      </c>
    </row>
    <row r="1105" spans="1:21" s="399" customFormat="1" outlineLevel="1">
      <c r="A1105" s="395"/>
      <c r="B1105" s="395"/>
      <c r="C1105" s="533" t="s">
        <v>1632</v>
      </c>
      <c r="D1105" s="542">
        <v>1</v>
      </c>
      <c r="E1105" s="542">
        <v>1</v>
      </c>
      <c r="F1105" s="543" t="s">
        <v>619</v>
      </c>
      <c r="G1105" s="544">
        <v>65000000</v>
      </c>
      <c r="H1105" s="544"/>
      <c r="I1105" s="545">
        <f t="shared" si="439"/>
        <v>65000000</v>
      </c>
      <c r="J1105" s="545">
        <f t="shared" si="435"/>
        <v>65000000</v>
      </c>
      <c r="K1105" s="545">
        <f t="shared" si="436"/>
        <v>0</v>
      </c>
      <c r="L1105" s="262">
        <f t="shared" si="437"/>
        <v>65000000</v>
      </c>
      <c r="M1105" s="545"/>
      <c r="N1105" s="545"/>
      <c r="O1105" s="600" t="e">
        <f>#REF!+M1105+N1105</f>
        <v>#REF!</v>
      </c>
      <c r="P1105" s="600"/>
      <c r="Q1105" s="600"/>
      <c r="R1105" s="600">
        <f t="shared" si="433"/>
        <v>0</v>
      </c>
      <c r="S1105" s="545"/>
      <c r="T1105" s="545"/>
      <c r="U1105" s="600">
        <v>0</v>
      </c>
    </row>
    <row r="1106" spans="1:21" outlineLevel="1">
      <c r="A1106" s="137"/>
      <c r="B1106" s="137"/>
      <c r="C1106" s="138"/>
      <c r="D1106" s="94"/>
      <c r="E1106" s="94"/>
      <c r="F1106" s="139"/>
      <c r="G1106" s="71"/>
      <c r="H1106" s="71"/>
      <c r="I1106" s="71"/>
      <c r="J1106" s="71"/>
      <c r="K1106" s="71"/>
      <c r="L1106" s="255"/>
      <c r="M1106" s="71"/>
      <c r="N1106" s="71"/>
      <c r="O1106" s="552" t="e">
        <f>#REF!+M1106+N1106</f>
        <v>#REF!</v>
      </c>
      <c r="P1106" s="552"/>
      <c r="Q1106" s="552"/>
      <c r="R1106" s="552">
        <f t="shared" si="433"/>
        <v>0</v>
      </c>
      <c r="S1106" s="71"/>
      <c r="T1106" s="71"/>
      <c r="U1106" s="552">
        <v>0</v>
      </c>
    </row>
    <row r="1107" spans="1:21" outlineLevel="1">
      <c r="A1107" s="183" t="s">
        <v>286</v>
      </c>
      <c r="B1107" s="183"/>
      <c r="C1107" s="184" t="s">
        <v>1003</v>
      </c>
      <c r="D1107" s="185">
        <v>1</v>
      </c>
      <c r="E1107" s="185">
        <v>1</v>
      </c>
      <c r="F1107" s="186" t="s">
        <v>10</v>
      </c>
      <c r="G1107" s="187"/>
      <c r="H1107" s="187"/>
      <c r="I1107" s="187"/>
      <c r="J1107" s="187">
        <f>SUBTOTAL(9,J1108:J1124)</f>
        <v>93265409.77201888</v>
      </c>
      <c r="K1107" s="187">
        <f t="shared" ref="K1107:L1107" si="440">SUBTOTAL(9,K1108:K1124)</f>
        <v>9368475.5016774163</v>
      </c>
      <c r="L1107" s="845">
        <f t="shared" si="440"/>
        <v>102633885.27369629</v>
      </c>
      <c r="M1107" s="187"/>
      <c r="N1107" s="187"/>
      <c r="O1107" s="560" t="e">
        <f>#REF!+M1107+N1107</f>
        <v>#REF!</v>
      </c>
      <c r="P1107" s="560"/>
      <c r="Q1107" s="560"/>
      <c r="R1107" s="560">
        <f t="shared" si="433"/>
        <v>0</v>
      </c>
      <c r="S1107" s="187"/>
      <c r="T1107" s="187"/>
      <c r="U1107" s="560">
        <v>0</v>
      </c>
    </row>
    <row r="1108" spans="1:21" outlineLevel="1">
      <c r="A1108" s="137"/>
      <c r="B1108" s="137"/>
      <c r="C1108" s="138" t="s">
        <v>1004</v>
      </c>
      <c r="D1108" s="97">
        <v>2</v>
      </c>
      <c r="E1108" s="97">
        <v>2</v>
      </c>
      <c r="F1108" s="139" t="s">
        <v>660</v>
      </c>
      <c r="G1108" s="359">
        <v>1264480.0000000002</v>
      </c>
      <c r="H1108" s="359">
        <v>137500</v>
      </c>
      <c r="I1108" s="62">
        <f t="shared" ref="I1108:I1119" si="441">SUM(G1108:H1108)</f>
        <v>1401980.0000000002</v>
      </c>
      <c r="J1108" s="62">
        <f t="shared" ref="J1108:J1122" si="442">G1108*E1108</f>
        <v>2528960.0000000005</v>
      </c>
      <c r="K1108" s="62">
        <f t="shared" ref="K1108:K1122" si="443">H1108*E1108</f>
        <v>275000</v>
      </c>
      <c r="L1108" s="255">
        <f t="shared" ref="L1108:L1122" si="444">I1108*E1108</f>
        <v>2803960.0000000005</v>
      </c>
      <c r="M1108" s="62"/>
      <c r="N1108" s="62"/>
      <c r="O1108" s="550" t="e">
        <f>#REF!+M1108+N1108</f>
        <v>#REF!</v>
      </c>
      <c r="P1108" s="550"/>
      <c r="Q1108" s="550"/>
      <c r="R1108" s="550">
        <f t="shared" si="433"/>
        <v>0</v>
      </c>
      <c r="S1108" s="62"/>
      <c r="T1108" s="62"/>
      <c r="U1108" s="550">
        <v>0</v>
      </c>
    </row>
    <row r="1109" spans="1:21" outlineLevel="1">
      <c r="A1109" s="137"/>
      <c r="B1109" s="137"/>
      <c r="C1109" s="138" t="s">
        <v>1006</v>
      </c>
      <c r="D1109" s="97">
        <v>1</v>
      </c>
      <c r="E1109" s="97">
        <v>1</v>
      </c>
      <c r="F1109" s="139" t="s">
        <v>660</v>
      </c>
      <c r="G1109" s="359">
        <v>20015520.000000004</v>
      </c>
      <c r="H1109" s="359">
        <v>198000.00000000003</v>
      </c>
      <c r="I1109" s="62">
        <f t="shared" ref="I1109:I1113" si="445">SUM(G1109:H1109)</f>
        <v>20213520.000000004</v>
      </c>
      <c r="J1109" s="62">
        <f t="shared" si="442"/>
        <v>20015520.000000004</v>
      </c>
      <c r="K1109" s="62">
        <f t="shared" si="443"/>
        <v>198000.00000000003</v>
      </c>
      <c r="L1109" s="255">
        <f t="shared" si="444"/>
        <v>20213520.000000004</v>
      </c>
      <c r="M1109" s="62"/>
      <c r="N1109" s="62"/>
      <c r="O1109" s="550" t="e">
        <f>#REF!+M1109+N1109</f>
        <v>#REF!</v>
      </c>
      <c r="P1109" s="550"/>
      <c r="Q1109" s="550"/>
      <c r="R1109" s="550">
        <f t="shared" si="433"/>
        <v>0</v>
      </c>
      <c r="S1109" s="62"/>
      <c r="T1109" s="62"/>
      <c r="U1109" s="550">
        <v>0</v>
      </c>
    </row>
    <row r="1110" spans="1:21" s="11" customFormat="1" outlineLevel="1">
      <c r="A1110" s="192"/>
      <c r="B1110" s="192"/>
      <c r="C1110" s="193" t="s">
        <v>993</v>
      </c>
      <c r="D1110" s="194">
        <v>1</v>
      </c>
      <c r="E1110" s="97">
        <v>1</v>
      </c>
      <c r="F1110" s="195" t="s">
        <v>660</v>
      </c>
      <c r="G1110" s="359">
        <v>2704800.0000000005</v>
      </c>
      <c r="H1110" s="359">
        <v>330000</v>
      </c>
      <c r="I1110" s="199">
        <f t="shared" si="445"/>
        <v>3034800.0000000005</v>
      </c>
      <c r="J1110" s="199">
        <f t="shared" si="442"/>
        <v>2704800.0000000005</v>
      </c>
      <c r="K1110" s="199">
        <f t="shared" si="443"/>
        <v>330000</v>
      </c>
      <c r="L1110" s="265">
        <f t="shared" si="444"/>
        <v>3034800.0000000005</v>
      </c>
      <c r="M1110" s="199"/>
      <c r="N1110" s="199"/>
      <c r="O1110" s="554" t="e">
        <f>#REF!+M1110+N1110</f>
        <v>#REF!</v>
      </c>
      <c r="P1110" s="554"/>
      <c r="Q1110" s="554"/>
      <c r="R1110" s="554">
        <f t="shared" si="433"/>
        <v>0</v>
      </c>
      <c r="S1110" s="199"/>
      <c r="T1110" s="199"/>
      <c r="U1110" s="554">
        <v>0</v>
      </c>
    </row>
    <row r="1111" spans="1:21" s="11" customFormat="1" outlineLevel="1">
      <c r="A1111" s="192"/>
      <c r="B1111" s="192"/>
      <c r="C1111" s="193" t="s">
        <v>1008</v>
      </c>
      <c r="D1111" s="194">
        <v>2</v>
      </c>
      <c r="E1111" s="97">
        <v>2</v>
      </c>
      <c r="F1111" s="195" t="s">
        <v>660</v>
      </c>
      <c r="G1111" s="359">
        <v>11990000.000000002</v>
      </c>
      <c r="H1111" s="359">
        <v>163500</v>
      </c>
      <c r="I1111" s="199">
        <f t="shared" si="445"/>
        <v>12153500.000000002</v>
      </c>
      <c r="J1111" s="199">
        <f t="shared" si="442"/>
        <v>23980000.000000004</v>
      </c>
      <c r="K1111" s="199">
        <f t="shared" si="443"/>
        <v>327000</v>
      </c>
      <c r="L1111" s="265">
        <f t="shared" si="444"/>
        <v>24307000.000000004</v>
      </c>
      <c r="M1111" s="199"/>
      <c r="N1111" s="199"/>
      <c r="O1111" s="554" t="e">
        <f>#REF!+M1111+N1111</f>
        <v>#REF!</v>
      </c>
      <c r="P1111" s="554"/>
      <c r="Q1111" s="554"/>
      <c r="R1111" s="554">
        <f t="shared" si="433"/>
        <v>0</v>
      </c>
      <c r="S1111" s="199"/>
      <c r="T1111" s="199"/>
      <c r="U1111" s="554">
        <v>0</v>
      </c>
    </row>
    <row r="1112" spans="1:21" s="11" customFormat="1" outlineLevel="1">
      <c r="A1112" s="192"/>
      <c r="B1112" s="192"/>
      <c r="C1112" s="193" t="s">
        <v>1010</v>
      </c>
      <c r="D1112" s="194">
        <v>2</v>
      </c>
      <c r="E1112" s="97">
        <v>2</v>
      </c>
      <c r="F1112" s="195" t="s">
        <v>660</v>
      </c>
      <c r="G1112" s="359">
        <v>11990000.000000002</v>
      </c>
      <c r="H1112" s="359">
        <v>163500</v>
      </c>
      <c r="I1112" s="199">
        <f t="shared" si="445"/>
        <v>12153500.000000002</v>
      </c>
      <c r="J1112" s="199">
        <f t="shared" si="442"/>
        <v>23980000.000000004</v>
      </c>
      <c r="K1112" s="199">
        <f t="shared" si="443"/>
        <v>327000</v>
      </c>
      <c r="L1112" s="265">
        <f t="shared" si="444"/>
        <v>24307000.000000004</v>
      </c>
      <c r="M1112" s="199"/>
      <c r="N1112" s="199"/>
      <c r="O1112" s="554" t="e">
        <f>#REF!+M1112+N1112</f>
        <v>#REF!</v>
      </c>
      <c r="P1112" s="554"/>
      <c r="Q1112" s="554"/>
      <c r="R1112" s="554">
        <f t="shared" si="433"/>
        <v>0</v>
      </c>
      <c r="S1112" s="199"/>
      <c r="T1112" s="199"/>
      <c r="U1112" s="554">
        <v>0</v>
      </c>
    </row>
    <row r="1113" spans="1:21" s="11" customFormat="1" outlineLevel="1">
      <c r="A1113" s="192"/>
      <c r="B1113" s="192"/>
      <c r="C1113" s="193" t="s">
        <v>1011</v>
      </c>
      <c r="D1113" s="194">
        <v>2</v>
      </c>
      <c r="E1113" s="97">
        <v>3</v>
      </c>
      <c r="F1113" s="195" t="s">
        <v>660</v>
      </c>
      <c r="G1113" s="359">
        <v>979000.00000000012</v>
      </c>
      <c r="H1113" s="359">
        <v>59950.000000000007</v>
      </c>
      <c r="I1113" s="199">
        <f t="shared" si="445"/>
        <v>1038950.0000000001</v>
      </c>
      <c r="J1113" s="199">
        <f t="shared" si="442"/>
        <v>2937000.0000000005</v>
      </c>
      <c r="K1113" s="199">
        <f t="shared" si="443"/>
        <v>179850.00000000003</v>
      </c>
      <c r="L1113" s="265">
        <f t="shared" si="444"/>
        <v>3116850.0000000005</v>
      </c>
      <c r="M1113" s="199"/>
      <c r="N1113" s="199"/>
      <c r="O1113" s="554" t="e">
        <f>#REF!+M1113+N1113</f>
        <v>#REF!</v>
      </c>
      <c r="P1113" s="554"/>
      <c r="Q1113" s="554"/>
      <c r="R1113" s="554">
        <f t="shared" si="433"/>
        <v>0</v>
      </c>
      <c r="S1113" s="199"/>
      <c r="T1113" s="199"/>
      <c r="U1113" s="554">
        <v>0</v>
      </c>
    </row>
    <row r="1114" spans="1:21" s="11" customFormat="1" outlineLevel="1">
      <c r="A1114" s="192"/>
      <c r="B1114" s="192"/>
      <c r="C1114" s="193" t="s">
        <v>1013</v>
      </c>
      <c r="D1114" s="194">
        <v>3</v>
      </c>
      <c r="E1114" s="97">
        <v>3</v>
      </c>
      <c r="F1114" s="195" t="s">
        <v>660</v>
      </c>
      <c r="G1114" s="359">
        <v>276000</v>
      </c>
      <c r="H1114" s="359">
        <v>81750</v>
      </c>
      <c r="I1114" s="199">
        <f t="shared" si="441"/>
        <v>357750</v>
      </c>
      <c r="J1114" s="199">
        <f t="shared" si="442"/>
        <v>828000</v>
      </c>
      <c r="K1114" s="199">
        <f t="shared" si="443"/>
        <v>245250</v>
      </c>
      <c r="L1114" s="265">
        <f t="shared" si="444"/>
        <v>1073250</v>
      </c>
      <c r="M1114" s="199"/>
      <c r="N1114" s="199"/>
      <c r="O1114" s="554" t="e">
        <f>#REF!+M1114+N1114</f>
        <v>#REF!</v>
      </c>
      <c r="P1114" s="554"/>
      <c r="Q1114" s="554">
        <v>0.45</v>
      </c>
      <c r="R1114" s="554">
        <f t="shared" si="433"/>
        <v>0.45</v>
      </c>
      <c r="S1114" s="199"/>
      <c r="T1114" s="199"/>
      <c r="U1114" s="554">
        <v>0</v>
      </c>
    </row>
    <row r="1115" spans="1:21" s="11" customFormat="1" outlineLevel="1">
      <c r="A1115" s="192"/>
      <c r="B1115" s="192"/>
      <c r="C1115" s="193" t="s">
        <v>919</v>
      </c>
      <c r="D1115" s="194">
        <v>2</v>
      </c>
      <c r="E1115" s="97">
        <v>2</v>
      </c>
      <c r="F1115" s="195" t="s">
        <v>660</v>
      </c>
      <c r="G1115" s="359">
        <v>150480</v>
      </c>
      <c r="H1115" s="359">
        <v>54500.000000000007</v>
      </c>
      <c r="I1115" s="199">
        <f t="shared" ref="I1115" si="446">SUM(G1115:H1115)</f>
        <v>204980</v>
      </c>
      <c r="J1115" s="199">
        <f t="shared" si="442"/>
        <v>300960</v>
      </c>
      <c r="K1115" s="199">
        <f t="shared" si="443"/>
        <v>109000.00000000001</v>
      </c>
      <c r="L1115" s="265">
        <f t="shared" si="444"/>
        <v>409960</v>
      </c>
      <c r="M1115" s="199"/>
      <c r="N1115" s="199"/>
      <c r="O1115" s="554" t="e">
        <f>#REF!+M1115+N1115</f>
        <v>#REF!</v>
      </c>
      <c r="P1115" s="554"/>
      <c r="Q1115" s="554"/>
      <c r="R1115" s="554">
        <f t="shared" si="433"/>
        <v>0</v>
      </c>
      <c r="S1115" s="199"/>
      <c r="T1115" s="199"/>
      <c r="U1115" s="554">
        <v>0</v>
      </c>
    </row>
    <row r="1116" spans="1:21" s="11" customFormat="1" outlineLevel="1">
      <c r="A1116" s="192"/>
      <c r="B1116" s="192"/>
      <c r="C1116" s="193" t="s">
        <v>1015</v>
      </c>
      <c r="D1116" s="194">
        <v>3</v>
      </c>
      <c r="E1116" s="97">
        <v>3</v>
      </c>
      <c r="F1116" s="195" t="s">
        <v>660</v>
      </c>
      <c r="G1116" s="359">
        <v>198000.00000000003</v>
      </c>
      <c r="H1116" s="359">
        <v>10900</v>
      </c>
      <c r="I1116" s="199">
        <f t="shared" si="441"/>
        <v>208900.00000000003</v>
      </c>
      <c r="J1116" s="199">
        <f t="shared" si="442"/>
        <v>594000.00000000012</v>
      </c>
      <c r="K1116" s="199">
        <f t="shared" si="443"/>
        <v>32700</v>
      </c>
      <c r="L1116" s="265">
        <f t="shared" si="444"/>
        <v>626700.00000000012</v>
      </c>
      <c r="M1116" s="199"/>
      <c r="N1116" s="199"/>
      <c r="O1116" s="554" t="e">
        <f>#REF!+M1116+N1116</f>
        <v>#REF!</v>
      </c>
      <c r="P1116" s="554"/>
      <c r="Q1116" s="554">
        <v>0.45</v>
      </c>
      <c r="R1116" s="554">
        <f t="shared" si="433"/>
        <v>0.45</v>
      </c>
      <c r="S1116" s="199"/>
      <c r="T1116" s="199"/>
      <c r="U1116" s="554">
        <v>0</v>
      </c>
    </row>
    <row r="1117" spans="1:21" s="11" customFormat="1" outlineLevel="1">
      <c r="A1117" s="192"/>
      <c r="B1117" s="192"/>
      <c r="C1117" s="193" t="s">
        <v>923</v>
      </c>
      <c r="D1117" s="194">
        <v>400</v>
      </c>
      <c r="E1117" s="97">
        <f>203+40*5</f>
        <v>403</v>
      </c>
      <c r="F1117" s="195" t="s">
        <v>624</v>
      </c>
      <c r="G1117" s="359">
        <v>10032.786885245901</v>
      </c>
      <c r="H1117" s="359">
        <v>3360.0000000000005</v>
      </c>
      <c r="I1117" s="199">
        <f t="shared" si="441"/>
        <v>13392.786885245901</v>
      </c>
      <c r="J1117" s="199">
        <f t="shared" si="442"/>
        <v>4043213.1147540985</v>
      </c>
      <c r="K1117" s="199">
        <f t="shared" si="443"/>
        <v>1354080.0000000002</v>
      </c>
      <c r="L1117" s="265">
        <f t="shared" si="444"/>
        <v>5397293.1147540985</v>
      </c>
      <c r="M1117" s="199"/>
      <c r="N1117" s="199"/>
      <c r="O1117" s="554" t="e">
        <f>#REF!+M1117+N1117</f>
        <v>#REF!</v>
      </c>
      <c r="P1117" s="554"/>
      <c r="Q1117" s="554"/>
      <c r="R1117" s="554">
        <f t="shared" si="433"/>
        <v>0</v>
      </c>
      <c r="S1117" s="199"/>
      <c r="T1117" s="199"/>
      <c r="U1117" s="554">
        <v>0</v>
      </c>
    </row>
    <row r="1118" spans="1:21" outlineLevel="1">
      <c r="A1118" s="137"/>
      <c r="B1118" s="137"/>
      <c r="C1118" s="212" t="s">
        <v>646</v>
      </c>
      <c r="D1118" s="194">
        <v>124</v>
      </c>
      <c r="E1118" s="97">
        <v>124</v>
      </c>
      <c r="F1118" s="139" t="s">
        <v>624</v>
      </c>
      <c r="G1118" s="359">
        <v>32518.739999999998</v>
      </c>
      <c r="H1118" s="359">
        <v>7485.6650000000009</v>
      </c>
      <c r="I1118" s="62">
        <f t="shared" si="441"/>
        <v>40004.404999999999</v>
      </c>
      <c r="J1118" s="62">
        <f t="shared" si="442"/>
        <v>4032323.76</v>
      </c>
      <c r="K1118" s="62">
        <f t="shared" si="443"/>
        <v>928222.46000000008</v>
      </c>
      <c r="L1118" s="255">
        <f t="shared" si="444"/>
        <v>4960546.22</v>
      </c>
      <c r="M1118" s="62"/>
      <c r="N1118" s="62"/>
      <c r="O1118" s="550" t="e">
        <f>#REF!+M1118+N1118</f>
        <v>#REF!</v>
      </c>
      <c r="P1118" s="550"/>
      <c r="Q1118" s="554"/>
      <c r="R1118" s="550">
        <f t="shared" si="433"/>
        <v>0</v>
      </c>
      <c r="S1118" s="62"/>
      <c r="T1118" s="62"/>
      <c r="U1118" s="550">
        <v>0</v>
      </c>
    </row>
    <row r="1119" spans="1:21" s="11" customFormat="1" outlineLevel="1">
      <c r="A1119" s="192"/>
      <c r="B1119" s="192"/>
      <c r="C1119" s="386" t="s">
        <v>928</v>
      </c>
      <c r="D1119" s="194">
        <v>210</v>
      </c>
      <c r="E1119" s="97">
        <v>210</v>
      </c>
      <c r="F1119" s="195" t="s">
        <v>624</v>
      </c>
      <c r="G1119" s="359">
        <v>8773.9726027397246</v>
      </c>
      <c r="H1119" s="359">
        <v>14594.016411764707</v>
      </c>
      <c r="I1119" s="199">
        <f t="shared" si="441"/>
        <v>23367.989014504434</v>
      </c>
      <c r="J1119" s="199">
        <f t="shared" si="442"/>
        <v>1842534.2465753423</v>
      </c>
      <c r="K1119" s="199">
        <f t="shared" si="443"/>
        <v>3064743.4464705884</v>
      </c>
      <c r="L1119" s="265">
        <f t="shared" si="444"/>
        <v>4907277.6930459309</v>
      </c>
      <c r="M1119" s="199"/>
      <c r="N1119" s="199"/>
      <c r="O1119" s="554" t="e">
        <f>#REF!+M1119+N1119</f>
        <v>#REF!</v>
      </c>
      <c r="P1119" s="554"/>
      <c r="Q1119" s="554"/>
      <c r="R1119" s="554">
        <f t="shared" si="433"/>
        <v>0</v>
      </c>
      <c r="S1119" s="199"/>
      <c r="T1119" s="199"/>
      <c r="U1119" s="554">
        <v>0</v>
      </c>
    </row>
    <row r="1120" spans="1:21" outlineLevel="1">
      <c r="A1120" s="137"/>
      <c r="B1120" s="137"/>
      <c r="C1120" s="138" t="s">
        <v>896</v>
      </c>
      <c r="D1120" s="194">
        <v>0</v>
      </c>
      <c r="E1120" s="97">
        <v>0</v>
      </c>
      <c r="F1120" s="139" t="s">
        <v>897</v>
      </c>
      <c r="G1120" s="359">
        <v>0</v>
      </c>
      <c r="H1120" s="359">
        <v>50600.000000000007</v>
      </c>
      <c r="I1120" s="62">
        <f t="shared" ref="I1120:I1122" si="447">SUM(G1120:H1120)</f>
        <v>50600.000000000007</v>
      </c>
      <c r="J1120" s="62">
        <f t="shared" si="442"/>
        <v>0</v>
      </c>
      <c r="K1120" s="62">
        <f t="shared" si="443"/>
        <v>0</v>
      </c>
      <c r="L1120" s="255">
        <f t="shared" si="444"/>
        <v>0</v>
      </c>
      <c r="M1120" s="62"/>
      <c r="N1120" s="62"/>
      <c r="O1120" s="550" t="e">
        <f>#REF!+M1120+N1120</f>
        <v>#REF!</v>
      </c>
      <c r="P1120" s="550"/>
      <c r="Q1120" s="550"/>
      <c r="R1120" s="550">
        <f t="shared" si="433"/>
        <v>0</v>
      </c>
      <c r="S1120" s="62"/>
      <c r="T1120" s="62"/>
      <c r="U1120" s="550">
        <v>0</v>
      </c>
    </row>
    <row r="1121" spans="1:21" outlineLevel="1">
      <c r="A1121" s="137"/>
      <c r="B1121" s="137"/>
      <c r="C1121" s="138" t="s">
        <v>899</v>
      </c>
      <c r="D1121" s="194">
        <v>3</v>
      </c>
      <c r="E1121" s="97">
        <v>7</v>
      </c>
      <c r="F1121" s="139" t="s">
        <v>897</v>
      </c>
      <c r="G1121" s="359">
        <v>0</v>
      </c>
      <c r="H1121" s="359">
        <v>50600.000000000007</v>
      </c>
      <c r="I1121" s="62">
        <f t="shared" si="447"/>
        <v>50600.000000000007</v>
      </c>
      <c r="J1121" s="62">
        <f t="shared" si="442"/>
        <v>0</v>
      </c>
      <c r="K1121" s="62">
        <f t="shared" si="443"/>
        <v>354200.00000000006</v>
      </c>
      <c r="L1121" s="255">
        <f t="shared" si="444"/>
        <v>354200.00000000006</v>
      </c>
      <c r="M1121" s="62"/>
      <c r="N1121" s="62"/>
      <c r="O1121" s="550" t="e">
        <f>#REF!+M1121+N1121</f>
        <v>#REF!</v>
      </c>
      <c r="P1121" s="550"/>
      <c r="Q1121" s="554"/>
      <c r="R1121" s="550">
        <f t="shared" si="433"/>
        <v>0</v>
      </c>
      <c r="S1121" s="62"/>
      <c r="T1121" s="62"/>
      <c r="U1121" s="550">
        <v>0</v>
      </c>
    </row>
    <row r="1122" spans="1:21" s="399" customFormat="1" outlineLevel="1">
      <c r="A1122" s="395"/>
      <c r="B1122" s="395"/>
      <c r="C1122" s="400" t="s">
        <v>657</v>
      </c>
      <c r="D1122" s="97">
        <v>1</v>
      </c>
      <c r="E1122" s="97">
        <v>1</v>
      </c>
      <c r="F1122" s="397" t="s">
        <v>619</v>
      </c>
      <c r="G1122" s="497">
        <v>5478098.6506894231</v>
      </c>
      <c r="H1122" s="497">
        <v>1643429.5952068269</v>
      </c>
      <c r="I1122" s="62">
        <f t="shared" si="447"/>
        <v>7121528.24589625</v>
      </c>
      <c r="J1122" s="62">
        <f t="shared" si="442"/>
        <v>5478098.6506894231</v>
      </c>
      <c r="K1122" s="62">
        <f t="shared" si="443"/>
        <v>1643429.5952068269</v>
      </c>
      <c r="L1122" s="255">
        <f t="shared" si="444"/>
        <v>7121528.24589625</v>
      </c>
      <c r="M1122" s="62"/>
      <c r="N1122" s="62"/>
      <c r="O1122" s="550" t="e">
        <f>#REF!+M1122+N1122</f>
        <v>#REF!</v>
      </c>
      <c r="P1122" s="550"/>
      <c r="Q1122" s="550"/>
      <c r="R1122" s="550">
        <f t="shared" si="433"/>
        <v>0</v>
      </c>
      <c r="S1122" s="62"/>
      <c r="T1122" s="62"/>
      <c r="U1122" s="550">
        <v>0</v>
      </c>
    </row>
    <row r="1123" spans="1:21" outlineLevel="1">
      <c r="A1123" s="137"/>
      <c r="B1123" s="137"/>
      <c r="C1123" s="138"/>
      <c r="D1123" s="97"/>
      <c r="E1123" s="97"/>
      <c r="F1123" s="139"/>
      <c r="G1123" s="62"/>
      <c r="H1123" s="62"/>
      <c r="I1123" s="62"/>
      <c r="J1123" s="62"/>
      <c r="K1123" s="62"/>
      <c r="L1123" s="255"/>
      <c r="M1123" s="62"/>
      <c r="N1123" s="62"/>
      <c r="O1123" s="550" t="e">
        <f>#REF!+M1123+N1123</f>
        <v>#REF!</v>
      </c>
      <c r="P1123" s="550"/>
      <c r="Q1123" s="550"/>
      <c r="R1123" s="550">
        <f t="shared" si="433"/>
        <v>0</v>
      </c>
      <c r="S1123" s="62"/>
      <c r="T1123" s="62"/>
      <c r="U1123" s="550">
        <v>0</v>
      </c>
    </row>
    <row r="1124" spans="1:21" outlineLevel="1">
      <c r="A1124" s="137"/>
      <c r="B1124" s="137"/>
      <c r="C1124" s="138"/>
      <c r="D1124" s="94"/>
      <c r="E1124" s="94"/>
      <c r="F1124" s="139"/>
      <c r="G1124" s="71"/>
      <c r="H1124" s="71"/>
      <c r="I1124" s="71"/>
      <c r="J1124" s="71"/>
      <c r="K1124" s="71"/>
      <c r="L1124" s="255"/>
      <c r="M1124" s="71"/>
      <c r="N1124" s="71"/>
      <c r="O1124" s="552" t="e">
        <f>#REF!+M1124+N1124</f>
        <v>#REF!</v>
      </c>
      <c r="P1124" s="552"/>
      <c r="Q1124" s="552"/>
      <c r="R1124" s="552">
        <f t="shared" si="433"/>
        <v>0</v>
      </c>
      <c r="S1124" s="71"/>
      <c r="T1124" s="71"/>
      <c r="U1124" s="552">
        <v>0</v>
      </c>
    </row>
    <row r="1125" spans="1:21" outlineLevel="1">
      <c r="A1125" s="183" t="s">
        <v>287</v>
      </c>
      <c r="B1125" s="183"/>
      <c r="C1125" s="184" t="s">
        <v>171</v>
      </c>
      <c r="D1125" s="185">
        <v>1</v>
      </c>
      <c r="E1125" s="185">
        <v>1</v>
      </c>
      <c r="F1125" s="186" t="s">
        <v>10</v>
      </c>
      <c r="G1125" s="187"/>
      <c r="H1125" s="187"/>
      <c r="I1125" s="187"/>
      <c r="J1125" s="187">
        <f t="shared" ref="J1125:K1125" si="448">SUBTOTAL(9,J1126:J1140)</f>
        <v>54136118.189337529</v>
      </c>
      <c r="K1125" s="187">
        <f t="shared" si="448"/>
        <v>19670341.086894389</v>
      </c>
      <c r="L1125" s="845">
        <f>SUBTOTAL(9,L1126:L1140)</f>
        <v>73806459.276231915</v>
      </c>
      <c r="M1125" s="187"/>
      <c r="N1125" s="187"/>
      <c r="O1125" s="560" t="e">
        <f>#REF!+M1125+N1125</f>
        <v>#REF!</v>
      </c>
      <c r="P1125" s="560"/>
      <c r="Q1125" s="560"/>
      <c r="R1125" s="560">
        <f t="shared" si="433"/>
        <v>0</v>
      </c>
      <c r="S1125" s="187"/>
      <c r="T1125" s="187"/>
      <c r="U1125" s="560">
        <v>0</v>
      </c>
    </row>
    <row r="1126" spans="1:21" outlineLevel="1">
      <c r="A1126" s="137"/>
      <c r="B1126" s="137"/>
      <c r="C1126" s="138" t="s">
        <v>1016</v>
      </c>
      <c r="D1126" s="97">
        <v>5</v>
      </c>
      <c r="E1126" s="97">
        <v>5</v>
      </c>
      <c r="F1126" s="139" t="s">
        <v>660</v>
      </c>
      <c r="G1126" s="359">
        <v>528000</v>
      </c>
      <c r="H1126" s="359">
        <v>61600.000000000007</v>
      </c>
      <c r="I1126" s="71">
        <f t="shared" ref="I1126:I1137" si="449">SUM(G1126:H1126)</f>
        <v>589600</v>
      </c>
      <c r="J1126" s="71">
        <f t="shared" ref="J1126:J1139" si="450">G1126*E1126</f>
        <v>2640000</v>
      </c>
      <c r="K1126" s="71">
        <f t="shared" ref="K1126:K1139" si="451">H1126*E1126</f>
        <v>308000.00000000006</v>
      </c>
      <c r="L1126" s="257">
        <f t="shared" ref="L1126:L1139" si="452">I1126*E1126</f>
        <v>2948000</v>
      </c>
      <c r="M1126" s="71"/>
      <c r="N1126" s="71"/>
      <c r="O1126" s="552" t="e">
        <f>#REF!+M1126+N1126</f>
        <v>#REF!</v>
      </c>
      <c r="P1126" s="552"/>
      <c r="Q1126" s="552"/>
      <c r="R1126" s="552">
        <f t="shared" si="433"/>
        <v>0</v>
      </c>
      <c r="S1126" s="71"/>
      <c r="T1126" s="71"/>
      <c r="U1126" s="552">
        <v>0</v>
      </c>
    </row>
    <row r="1127" spans="1:21" outlineLevel="1">
      <c r="A1127" s="137"/>
      <c r="B1127" s="137"/>
      <c r="C1127" s="138" t="s">
        <v>1017</v>
      </c>
      <c r="D1127" s="97">
        <v>5</v>
      </c>
      <c r="E1127" s="97">
        <v>5</v>
      </c>
      <c r="F1127" s="139" t="s">
        <v>660</v>
      </c>
      <c r="G1127" s="359">
        <v>528000</v>
      </c>
      <c r="H1127" s="359">
        <v>61600.000000000007</v>
      </c>
      <c r="I1127" s="71">
        <f t="shared" si="449"/>
        <v>589600</v>
      </c>
      <c r="J1127" s="71">
        <f t="shared" si="450"/>
        <v>2640000</v>
      </c>
      <c r="K1127" s="71">
        <f t="shared" si="451"/>
        <v>308000.00000000006</v>
      </c>
      <c r="L1127" s="257">
        <f t="shared" si="452"/>
        <v>2948000</v>
      </c>
      <c r="M1127" s="71"/>
      <c r="N1127" s="71"/>
      <c r="O1127" s="552" t="e">
        <f>#REF!+M1127+N1127</f>
        <v>#REF!</v>
      </c>
      <c r="P1127" s="552"/>
      <c r="Q1127" s="552"/>
      <c r="R1127" s="552">
        <f t="shared" si="433"/>
        <v>0</v>
      </c>
      <c r="S1127" s="71"/>
      <c r="T1127" s="71"/>
      <c r="U1127" s="552">
        <v>0</v>
      </c>
    </row>
    <row r="1128" spans="1:21" outlineLevel="1">
      <c r="A1128" s="137"/>
      <c r="B1128" s="137"/>
      <c r="C1128" s="138" t="s">
        <v>1019</v>
      </c>
      <c r="D1128" s="97">
        <v>55</v>
      </c>
      <c r="E1128" s="97">
        <v>5</v>
      </c>
      <c r="F1128" s="139" t="s">
        <v>660</v>
      </c>
      <c r="G1128" s="359">
        <v>2116800</v>
      </c>
      <c r="H1128" s="359">
        <v>95200.000000000015</v>
      </c>
      <c r="I1128" s="71">
        <f t="shared" si="449"/>
        <v>2212000</v>
      </c>
      <c r="J1128" s="71">
        <f t="shared" si="450"/>
        <v>10584000</v>
      </c>
      <c r="K1128" s="71">
        <f t="shared" si="451"/>
        <v>476000.00000000006</v>
      </c>
      <c r="L1128" s="257">
        <f t="shared" si="452"/>
        <v>11060000</v>
      </c>
      <c r="M1128" s="71"/>
      <c r="N1128" s="71"/>
      <c r="O1128" s="552" t="e">
        <f>#REF!+M1128+N1128</f>
        <v>#REF!</v>
      </c>
      <c r="P1128" s="552"/>
      <c r="Q1128" s="552"/>
      <c r="R1128" s="552">
        <f t="shared" si="433"/>
        <v>0</v>
      </c>
      <c r="S1128" s="71"/>
      <c r="T1128" s="71"/>
      <c r="U1128" s="552">
        <v>0</v>
      </c>
    </row>
    <row r="1129" spans="1:21" outlineLevel="1">
      <c r="A1129" s="137"/>
      <c r="B1129" s="137"/>
      <c r="C1129" s="138" t="s">
        <v>1021</v>
      </c>
      <c r="D1129" s="97">
        <v>8</v>
      </c>
      <c r="E1129" s="97">
        <v>5</v>
      </c>
      <c r="F1129" s="139" t="s">
        <v>692</v>
      </c>
      <c r="G1129" s="359">
        <v>0</v>
      </c>
      <c r="H1129" s="359">
        <v>95200.000000000015</v>
      </c>
      <c r="I1129" s="71">
        <f t="shared" si="449"/>
        <v>95200.000000000015</v>
      </c>
      <c r="J1129" s="71">
        <f t="shared" si="450"/>
        <v>0</v>
      </c>
      <c r="K1129" s="71">
        <f t="shared" si="451"/>
        <v>476000.00000000006</v>
      </c>
      <c r="L1129" s="257">
        <f t="shared" si="452"/>
        <v>476000.00000000006</v>
      </c>
      <c r="M1129" s="71"/>
      <c r="N1129" s="71"/>
      <c r="O1129" s="552" t="e">
        <f>#REF!+M1129+N1129</f>
        <v>#REF!</v>
      </c>
      <c r="P1129" s="552"/>
      <c r="Q1129" s="552"/>
      <c r="R1129" s="552">
        <f t="shared" si="433"/>
        <v>0</v>
      </c>
      <c r="S1129" s="71"/>
      <c r="T1129" s="71"/>
      <c r="U1129" s="552">
        <v>0</v>
      </c>
    </row>
    <row r="1130" spans="1:21" outlineLevel="1">
      <c r="A1130" s="137"/>
      <c r="B1130" s="137"/>
      <c r="C1130" s="138" t="s">
        <v>735</v>
      </c>
      <c r="D1130" s="97">
        <v>5</v>
      </c>
      <c r="E1130" s="97">
        <v>5</v>
      </c>
      <c r="F1130" s="139" t="s">
        <v>660</v>
      </c>
      <c r="G1130" s="359">
        <v>150480</v>
      </c>
      <c r="H1130" s="359">
        <v>54500.000000000007</v>
      </c>
      <c r="I1130" s="71">
        <f t="shared" si="449"/>
        <v>204980</v>
      </c>
      <c r="J1130" s="71">
        <f t="shared" si="450"/>
        <v>752400</v>
      </c>
      <c r="K1130" s="71">
        <f t="shared" si="451"/>
        <v>272500.00000000006</v>
      </c>
      <c r="L1130" s="257">
        <f t="shared" si="452"/>
        <v>1024900</v>
      </c>
      <c r="M1130" s="71"/>
      <c r="N1130" s="71"/>
      <c r="O1130" s="552" t="e">
        <f>#REF!+M1130+N1130</f>
        <v>#REF!</v>
      </c>
      <c r="P1130" s="552"/>
      <c r="Q1130" s="552"/>
      <c r="R1130" s="552">
        <f t="shared" si="433"/>
        <v>0</v>
      </c>
      <c r="S1130" s="71"/>
      <c r="T1130" s="71"/>
      <c r="U1130" s="552">
        <v>0</v>
      </c>
    </row>
    <row r="1131" spans="1:21" outlineLevel="1">
      <c r="A1131" s="137"/>
      <c r="B1131" s="137"/>
      <c r="C1131" s="138" t="s">
        <v>1023</v>
      </c>
      <c r="D1131" s="97">
        <v>5</v>
      </c>
      <c r="E1131" s="97">
        <v>5</v>
      </c>
      <c r="F1131" s="139" t="s">
        <v>660</v>
      </c>
      <c r="G1131" s="359">
        <v>480000</v>
      </c>
      <c r="H1131" s="359">
        <v>81750</v>
      </c>
      <c r="I1131" s="71">
        <f t="shared" si="449"/>
        <v>561750</v>
      </c>
      <c r="J1131" s="71">
        <f t="shared" si="450"/>
        <v>2400000</v>
      </c>
      <c r="K1131" s="71">
        <f t="shared" si="451"/>
        <v>408750</v>
      </c>
      <c r="L1131" s="257">
        <f t="shared" si="452"/>
        <v>2808750</v>
      </c>
      <c r="M1131" s="71"/>
      <c r="N1131" s="71"/>
      <c r="O1131" s="552" t="e">
        <f>#REF!+M1131+N1131</f>
        <v>#REF!</v>
      </c>
      <c r="P1131" s="552"/>
      <c r="Q1131" s="554">
        <v>0.45</v>
      </c>
      <c r="R1131" s="552">
        <f t="shared" si="433"/>
        <v>0.45</v>
      </c>
      <c r="S1131" s="71"/>
      <c r="T1131" s="71"/>
      <c r="U1131" s="552">
        <v>0</v>
      </c>
    </row>
    <row r="1132" spans="1:21" outlineLevel="1">
      <c r="A1132" s="137"/>
      <c r="B1132" s="137"/>
      <c r="C1132" s="138" t="s">
        <v>1024</v>
      </c>
      <c r="D1132" s="97">
        <v>5</v>
      </c>
      <c r="E1132" s="97">
        <v>5</v>
      </c>
      <c r="F1132" s="139" t="s">
        <v>660</v>
      </c>
      <c r="G1132" s="359">
        <v>2220000</v>
      </c>
      <c r="H1132" s="359">
        <v>95200.000000000015</v>
      </c>
      <c r="I1132" s="71">
        <f t="shared" si="449"/>
        <v>2315200</v>
      </c>
      <c r="J1132" s="71">
        <f t="shared" si="450"/>
        <v>11100000</v>
      </c>
      <c r="K1132" s="71">
        <f t="shared" si="451"/>
        <v>476000.00000000006</v>
      </c>
      <c r="L1132" s="257">
        <f t="shared" si="452"/>
        <v>11576000</v>
      </c>
      <c r="M1132" s="71"/>
      <c r="N1132" s="71"/>
      <c r="O1132" s="552" t="e">
        <f>#REF!+M1132+N1132</f>
        <v>#REF!</v>
      </c>
      <c r="P1132" s="552"/>
      <c r="Q1132" s="552"/>
      <c r="R1132" s="552">
        <f t="shared" si="433"/>
        <v>0</v>
      </c>
      <c r="S1132" s="71"/>
      <c r="T1132" s="71"/>
      <c r="U1132" s="552">
        <v>0</v>
      </c>
    </row>
    <row r="1133" spans="1:21" outlineLevel="1">
      <c r="A1133" s="137"/>
      <c r="B1133" s="137"/>
      <c r="C1133" s="138" t="s">
        <v>1026</v>
      </c>
      <c r="D1133" s="194">
        <v>5</v>
      </c>
      <c r="E1133" s="97">
        <v>5</v>
      </c>
      <c r="F1133" s="139" t="s">
        <v>660</v>
      </c>
      <c r="G1133" s="359">
        <v>180000</v>
      </c>
      <c r="H1133" s="359">
        <v>50400.000000000007</v>
      </c>
      <c r="I1133" s="71">
        <f t="shared" si="449"/>
        <v>230400</v>
      </c>
      <c r="J1133" s="71">
        <f t="shared" si="450"/>
        <v>900000</v>
      </c>
      <c r="K1133" s="71">
        <f t="shared" si="451"/>
        <v>252000.00000000003</v>
      </c>
      <c r="L1133" s="257">
        <f t="shared" si="452"/>
        <v>1152000</v>
      </c>
      <c r="M1133" s="71"/>
      <c r="N1133" s="71"/>
      <c r="O1133" s="552" t="e">
        <f>#REF!+M1133+N1133</f>
        <v>#REF!</v>
      </c>
      <c r="P1133" s="552"/>
      <c r="Q1133" s="552"/>
      <c r="R1133" s="552">
        <f t="shared" si="433"/>
        <v>0</v>
      </c>
      <c r="S1133" s="71"/>
      <c r="T1133" s="71"/>
      <c r="U1133" s="552">
        <v>0</v>
      </c>
    </row>
    <row r="1134" spans="1:21" outlineLevel="1">
      <c r="A1134" s="137"/>
      <c r="B1134" s="137"/>
      <c r="C1134" s="138" t="s">
        <v>1027</v>
      </c>
      <c r="D1134" s="194">
        <v>357</v>
      </c>
      <c r="E1134" s="97">
        <v>225</v>
      </c>
      <c r="F1134" s="139" t="s">
        <v>624</v>
      </c>
      <c r="G1134" s="359">
        <v>21639.344262295082</v>
      </c>
      <c r="H1134" s="359">
        <v>3360.0000000000005</v>
      </c>
      <c r="I1134" s="71">
        <f t="shared" si="449"/>
        <v>24999.344262295082</v>
      </c>
      <c r="J1134" s="71">
        <f t="shared" si="450"/>
        <v>4868852.4590163939</v>
      </c>
      <c r="K1134" s="71">
        <f t="shared" si="451"/>
        <v>756000.00000000012</v>
      </c>
      <c r="L1134" s="257">
        <f t="shared" si="452"/>
        <v>5624852.4590163939</v>
      </c>
      <c r="M1134" s="71"/>
      <c r="N1134" s="71"/>
      <c r="O1134" s="552" t="e">
        <f>#REF!+M1134+N1134</f>
        <v>#REF!</v>
      </c>
      <c r="P1134" s="552"/>
      <c r="Q1134" s="554">
        <v>0.45</v>
      </c>
      <c r="R1134" s="552">
        <f t="shared" si="433"/>
        <v>0.45</v>
      </c>
      <c r="S1134" s="71"/>
      <c r="T1134" s="71"/>
      <c r="U1134" s="552">
        <v>0</v>
      </c>
    </row>
    <row r="1135" spans="1:21" outlineLevel="1">
      <c r="A1135" s="137"/>
      <c r="B1135" s="137"/>
      <c r="C1135" s="138" t="s">
        <v>1028</v>
      </c>
      <c r="D1135" s="194">
        <v>357</v>
      </c>
      <c r="E1135" s="97">
        <v>225</v>
      </c>
      <c r="F1135" s="139" t="s">
        <v>624</v>
      </c>
      <c r="G1135" s="359">
        <v>7475.4098360655735</v>
      </c>
      <c r="H1135" s="359">
        <v>3360.0000000000005</v>
      </c>
      <c r="I1135" s="71">
        <f t="shared" si="449"/>
        <v>10835.409836065573</v>
      </c>
      <c r="J1135" s="71">
        <f t="shared" si="450"/>
        <v>1681967.2131147541</v>
      </c>
      <c r="K1135" s="71">
        <f t="shared" si="451"/>
        <v>756000.00000000012</v>
      </c>
      <c r="L1135" s="257">
        <f t="shared" si="452"/>
        <v>2437967.2131147538</v>
      </c>
      <c r="M1135" s="71"/>
      <c r="N1135" s="71"/>
      <c r="O1135" s="552" t="e">
        <f>#REF!+M1135+N1135</f>
        <v>#REF!</v>
      </c>
      <c r="P1135" s="552"/>
      <c r="Q1135" s="552"/>
      <c r="R1135" s="552">
        <f t="shared" si="433"/>
        <v>0</v>
      </c>
      <c r="S1135" s="71"/>
      <c r="T1135" s="71"/>
      <c r="U1135" s="552">
        <v>0</v>
      </c>
    </row>
    <row r="1136" spans="1:21" outlineLevel="1">
      <c r="A1136" s="137"/>
      <c r="B1136" s="137"/>
      <c r="C1136" s="138" t="s">
        <v>646</v>
      </c>
      <c r="D1136" s="194">
        <v>286</v>
      </c>
      <c r="E1136" s="97">
        <v>286</v>
      </c>
      <c r="F1136" s="139" t="s">
        <v>624</v>
      </c>
      <c r="G1136" s="359">
        <v>32518.739999999998</v>
      </c>
      <c r="H1136" s="359">
        <v>7485.6650000000009</v>
      </c>
      <c r="I1136" s="71">
        <f>SUM(G1136:H1136)</f>
        <v>40004.404999999999</v>
      </c>
      <c r="J1136" s="71">
        <f>G1136*E1136</f>
        <v>9300359.6399999987</v>
      </c>
      <c r="K1136" s="71">
        <f>H1136*E1136</f>
        <v>2140900.1900000004</v>
      </c>
      <c r="L1136" s="257">
        <f>I1136*E1136</f>
        <v>11441259.83</v>
      </c>
      <c r="M1136" s="71"/>
      <c r="N1136" s="71"/>
      <c r="O1136" s="552" t="e">
        <f>#REF!+M1136+N1136</f>
        <v>#REF!</v>
      </c>
      <c r="P1136" s="552"/>
      <c r="Q1136" s="554"/>
      <c r="R1136" s="552">
        <f t="shared" si="433"/>
        <v>0</v>
      </c>
      <c r="S1136" s="71"/>
      <c r="T1136" s="71"/>
      <c r="U1136" s="552">
        <v>0</v>
      </c>
    </row>
    <row r="1137" spans="1:21" s="11" customFormat="1" outlineLevel="1">
      <c r="A1137" s="192"/>
      <c r="B1137" s="192"/>
      <c r="C1137" s="386" t="s">
        <v>928</v>
      </c>
      <c r="D1137" s="194">
        <v>643</v>
      </c>
      <c r="E1137" s="97">
        <v>586</v>
      </c>
      <c r="F1137" s="195" t="s">
        <v>624</v>
      </c>
      <c r="G1137" s="359">
        <v>8773.9726027397246</v>
      </c>
      <c r="H1137" s="359">
        <v>14594.016411764707</v>
      </c>
      <c r="I1137" s="199">
        <f t="shared" si="449"/>
        <v>23367.989014504434</v>
      </c>
      <c r="J1137" s="199">
        <f t="shared" si="450"/>
        <v>5141547.9452054789</v>
      </c>
      <c r="K1137" s="199">
        <f t="shared" si="451"/>
        <v>8552093.6172941178</v>
      </c>
      <c r="L1137" s="265">
        <f t="shared" si="452"/>
        <v>13693641.562499598</v>
      </c>
      <c r="M1137" s="199"/>
      <c r="N1137" s="199"/>
      <c r="O1137" s="554" t="e">
        <f>#REF!+M1137+N1137</f>
        <v>#REF!</v>
      </c>
      <c r="P1137" s="554"/>
      <c r="Q1137" s="554"/>
      <c r="R1137" s="554">
        <f t="shared" si="433"/>
        <v>0</v>
      </c>
      <c r="S1137" s="199"/>
      <c r="T1137" s="199"/>
      <c r="U1137" s="554">
        <v>0</v>
      </c>
    </row>
    <row r="1138" spans="1:21" s="11" customFormat="1" ht="26.4" outlineLevel="1">
      <c r="A1138" s="192"/>
      <c r="B1138" s="192"/>
      <c r="C1138" s="193" t="s">
        <v>674</v>
      </c>
      <c r="D1138" s="194">
        <v>1</v>
      </c>
      <c r="E1138" s="97">
        <v>1</v>
      </c>
      <c r="F1138" s="195" t="s">
        <v>619</v>
      </c>
      <c r="G1138" s="359">
        <v>0</v>
      </c>
      <c r="H1138" s="359">
        <v>3850000.0000000005</v>
      </c>
      <c r="I1138" s="199">
        <f t="shared" ref="I1138:I1139" si="453">SUM(G1138:H1138)</f>
        <v>3850000.0000000005</v>
      </c>
      <c r="J1138" s="199">
        <f t="shared" si="450"/>
        <v>0</v>
      </c>
      <c r="K1138" s="199">
        <f t="shared" si="451"/>
        <v>3850000.0000000005</v>
      </c>
      <c r="L1138" s="265">
        <f t="shared" si="452"/>
        <v>3850000.0000000005</v>
      </c>
      <c r="M1138" s="199"/>
      <c r="N1138" s="199"/>
      <c r="O1138" s="554" t="e">
        <f>#REF!+M1138+N1138</f>
        <v>#REF!</v>
      </c>
      <c r="P1138" s="554"/>
      <c r="Q1138" s="554"/>
      <c r="R1138" s="554">
        <f t="shared" si="433"/>
        <v>0</v>
      </c>
      <c r="S1138" s="199"/>
      <c r="T1138" s="199"/>
      <c r="U1138" s="554">
        <v>0</v>
      </c>
    </row>
    <row r="1139" spans="1:21" s="399" customFormat="1" outlineLevel="1">
      <c r="A1139" s="395"/>
      <c r="B1139" s="395"/>
      <c r="C1139" s="400" t="s">
        <v>657</v>
      </c>
      <c r="D1139" s="97">
        <v>1</v>
      </c>
      <c r="E1139" s="97">
        <v>1</v>
      </c>
      <c r="F1139" s="397" t="s">
        <v>619</v>
      </c>
      <c r="G1139" s="497">
        <v>2126990.9320008983</v>
      </c>
      <c r="H1139" s="497">
        <v>638097.27960026951</v>
      </c>
      <c r="I1139" s="62">
        <f t="shared" si="453"/>
        <v>2765088.2116011679</v>
      </c>
      <c r="J1139" s="62">
        <f t="shared" si="450"/>
        <v>2126990.9320008983</v>
      </c>
      <c r="K1139" s="62">
        <f t="shared" si="451"/>
        <v>638097.27960026951</v>
      </c>
      <c r="L1139" s="255">
        <f t="shared" si="452"/>
        <v>2765088.2116011679</v>
      </c>
      <c r="M1139" s="62"/>
      <c r="N1139" s="62"/>
      <c r="O1139" s="550" t="e">
        <f>#REF!+M1139+N1139</f>
        <v>#REF!</v>
      </c>
      <c r="P1139" s="550"/>
      <c r="Q1139" s="550"/>
      <c r="R1139" s="550">
        <f t="shared" si="433"/>
        <v>0</v>
      </c>
      <c r="S1139" s="62"/>
      <c r="T1139" s="62"/>
      <c r="U1139" s="550">
        <v>0</v>
      </c>
    </row>
    <row r="1140" spans="1:21">
      <c r="A1140" s="137"/>
      <c r="B1140" s="137"/>
      <c r="C1140" s="138"/>
      <c r="D1140" s="94"/>
      <c r="E1140" s="94"/>
      <c r="F1140" s="139"/>
      <c r="G1140" s="71"/>
      <c r="H1140" s="71"/>
      <c r="I1140" s="71"/>
      <c r="J1140" s="71"/>
      <c r="K1140" s="71"/>
      <c r="L1140" s="255"/>
      <c r="M1140" s="71"/>
      <c r="N1140" s="71"/>
      <c r="O1140" s="552" t="e">
        <f>#REF!+M1140+N1140</f>
        <v>#REF!</v>
      </c>
      <c r="P1140" s="552"/>
      <c r="Q1140" s="552"/>
      <c r="R1140" s="552">
        <f t="shared" si="433"/>
        <v>0</v>
      </c>
      <c r="S1140" s="71"/>
      <c r="T1140" s="71"/>
      <c r="U1140" s="552">
        <v>0</v>
      </c>
    </row>
    <row r="1141" spans="1:21">
      <c r="A1141" s="149" t="s">
        <v>288</v>
      </c>
      <c r="B1141" s="149"/>
      <c r="C1141" s="150" t="s">
        <v>176</v>
      </c>
      <c r="D1141" s="100">
        <v>1</v>
      </c>
      <c r="E1141" s="100"/>
      <c r="F1141" s="151" t="s">
        <v>10</v>
      </c>
      <c r="G1141" s="75"/>
      <c r="H1141" s="75"/>
      <c r="I1141" s="75"/>
      <c r="J1141" s="75"/>
      <c r="K1141" s="75"/>
      <c r="L1141" s="259">
        <f>SUBTOTAL(9,L1142:L1153)</f>
        <v>0</v>
      </c>
      <c r="M1141" s="75"/>
      <c r="N1141" s="75"/>
      <c r="O1141" s="555" t="e">
        <f>#REF!+M1141+N1141</f>
        <v>#REF!</v>
      </c>
      <c r="P1141" s="555"/>
      <c r="Q1141" s="555"/>
      <c r="R1141" s="555">
        <f t="shared" si="433"/>
        <v>0</v>
      </c>
      <c r="S1141" s="75"/>
      <c r="T1141" s="75"/>
      <c r="U1141" s="555">
        <v>0</v>
      </c>
    </row>
    <row r="1142" spans="1:21" outlineLevel="1">
      <c r="A1142" s="183" t="s">
        <v>289</v>
      </c>
      <c r="B1142" s="183"/>
      <c r="C1142" s="184" t="s">
        <v>290</v>
      </c>
      <c r="D1142" s="185">
        <v>1</v>
      </c>
      <c r="E1142" s="185"/>
      <c r="F1142" s="186" t="s">
        <v>10</v>
      </c>
      <c r="G1142" s="187"/>
      <c r="H1142" s="187"/>
      <c r="I1142" s="187"/>
      <c r="J1142" s="187"/>
      <c r="K1142" s="187"/>
      <c r="L1142" s="845"/>
      <c r="M1142" s="187"/>
      <c r="N1142" s="187"/>
      <c r="O1142" s="560" t="e">
        <f>#REF!+M1142+N1142</f>
        <v>#REF!</v>
      </c>
      <c r="P1142" s="560"/>
      <c r="Q1142" s="560"/>
      <c r="R1142" s="560">
        <f t="shared" si="433"/>
        <v>0</v>
      </c>
      <c r="S1142" s="187"/>
      <c r="T1142" s="187"/>
      <c r="U1142" s="560">
        <v>0</v>
      </c>
    </row>
    <row r="1143" spans="1:21" outlineLevel="1">
      <c r="A1143" s="137" t="s">
        <v>291</v>
      </c>
      <c r="B1143" s="137"/>
      <c r="C1143" s="138" t="s">
        <v>292</v>
      </c>
      <c r="D1143" s="94">
        <v>1</v>
      </c>
      <c r="E1143" s="94"/>
      <c r="F1143" s="139" t="s">
        <v>10</v>
      </c>
      <c r="G1143" s="71"/>
      <c r="H1143" s="71"/>
      <c r="I1143" s="71"/>
      <c r="J1143" s="71"/>
      <c r="K1143" s="71"/>
      <c r="L1143" s="266"/>
      <c r="M1143" s="71"/>
      <c r="N1143" s="71"/>
      <c r="O1143" s="552" t="e">
        <f>#REF!+M1143+N1143</f>
        <v>#REF!</v>
      </c>
      <c r="P1143" s="552"/>
      <c r="Q1143" s="552"/>
      <c r="R1143" s="552">
        <f t="shared" si="433"/>
        <v>0</v>
      </c>
      <c r="S1143" s="71"/>
      <c r="T1143" s="71"/>
      <c r="U1143" s="552">
        <v>0</v>
      </c>
    </row>
    <row r="1144" spans="1:21" outlineLevel="1">
      <c r="A1144" s="137" t="s">
        <v>295</v>
      </c>
      <c r="B1144" s="137"/>
      <c r="C1144" s="138" t="s">
        <v>296</v>
      </c>
      <c r="D1144" s="94">
        <v>1</v>
      </c>
      <c r="E1144" s="94"/>
      <c r="F1144" s="139" t="s">
        <v>10</v>
      </c>
      <c r="G1144" s="71"/>
      <c r="H1144" s="71"/>
      <c r="I1144" s="71"/>
      <c r="J1144" s="71"/>
      <c r="K1144" s="71"/>
      <c r="L1144" s="266"/>
      <c r="M1144" s="71"/>
      <c r="N1144" s="71"/>
      <c r="O1144" s="552" t="e">
        <f>#REF!+M1144+N1144</f>
        <v>#REF!</v>
      </c>
      <c r="P1144" s="552"/>
      <c r="Q1144" s="552"/>
      <c r="R1144" s="552">
        <f t="shared" ref="R1144:R1207" si="454">P1144+Q1144</f>
        <v>0</v>
      </c>
      <c r="S1144" s="71"/>
      <c r="T1144" s="71"/>
      <c r="U1144" s="552">
        <v>0</v>
      </c>
    </row>
    <row r="1145" spans="1:21" outlineLevel="1">
      <c r="A1145" s="137" t="s">
        <v>297</v>
      </c>
      <c r="B1145" s="137"/>
      <c r="C1145" s="138" t="s">
        <v>298</v>
      </c>
      <c r="D1145" s="94">
        <v>1</v>
      </c>
      <c r="E1145" s="94"/>
      <c r="F1145" s="139" t="s">
        <v>10</v>
      </c>
      <c r="G1145" s="71"/>
      <c r="H1145" s="71"/>
      <c r="I1145" s="71"/>
      <c r="J1145" s="71"/>
      <c r="K1145" s="71"/>
      <c r="L1145" s="255"/>
      <c r="M1145" s="71"/>
      <c r="N1145" s="71"/>
      <c r="O1145" s="552" t="e">
        <f>#REF!+M1145+N1145</f>
        <v>#REF!</v>
      </c>
      <c r="P1145" s="552"/>
      <c r="Q1145" s="552"/>
      <c r="R1145" s="552">
        <f t="shared" si="454"/>
        <v>0</v>
      </c>
      <c r="S1145" s="71"/>
      <c r="T1145" s="71"/>
      <c r="U1145" s="552">
        <v>0</v>
      </c>
    </row>
    <row r="1146" spans="1:21" outlineLevel="1">
      <c r="A1146" s="137" t="s">
        <v>299</v>
      </c>
      <c r="B1146" s="137"/>
      <c r="C1146" s="138" t="s">
        <v>300</v>
      </c>
      <c r="D1146" s="94">
        <v>1</v>
      </c>
      <c r="E1146" s="94"/>
      <c r="F1146" s="139" t="s">
        <v>10</v>
      </c>
      <c r="G1146" s="71"/>
      <c r="H1146" s="71"/>
      <c r="I1146" s="71"/>
      <c r="J1146" s="71"/>
      <c r="K1146" s="71"/>
      <c r="L1146" s="255"/>
      <c r="M1146" s="71"/>
      <c r="N1146" s="71"/>
      <c r="O1146" s="552" t="e">
        <f>#REF!+M1146+N1146</f>
        <v>#REF!</v>
      </c>
      <c r="P1146" s="552"/>
      <c r="Q1146" s="552"/>
      <c r="R1146" s="552">
        <f t="shared" si="454"/>
        <v>0</v>
      </c>
      <c r="S1146" s="71"/>
      <c r="T1146" s="71"/>
      <c r="U1146" s="552">
        <v>0</v>
      </c>
    </row>
    <row r="1147" spans="1:21" outlineLevel="1">
      <c r="A1147" s="137" t="s">
        <v>301</v>
      </c>
      <c r="B1147" s="137"/>
      <c r="C1147" s="138" t="s">
        <v>302</v>
      </c>
      <c r="D1147" s="94">
        <v>1</v>
      </c>
      <c r="E1147" s="94"/>
      <c r="F1147" s="139" t="s">
        <v>10</v>
      </c>
      <c r="G1147" s="71"/>
      <c r="H1147" s="71"/>
      <c r="I1147" s="71"/>
      <c r="J1147" s="71"/>
      <c r="K1147" s="71"/>
      <c r="L1147" s="266"/>
      <c r="M1147" s="71"/>
      <c r="N1147" s="71"/>
      <c r="O1147" s="552" t="e">
        <f>#REF!+M1147+N1147</f>
        <v>#REF!</v>
      </c>
      <c r="P1147" s="552"/>
      <c r="Q1147" s="552"/>
      <c r="R1147" s="552">
        <f t="shared" si="454"/>
        <v>0</v>
      </c>
      <c r="S1147" s="71"/>
      <c r="T1147" s="71"/>
      <c r="U1147" s="552">
        <v>0</v>
      </c>
    </row>
    <row r="1148" spans="1:21" outlineLevel="1">
      <c r="A1148" s="137" t="s">
        <v>303</v>
      </c>
      <c r="B1148" s="137"/>
      <c r="C1148" s="138" t="s">
        <v>304</v>
      </c>
      <c r="D1148" s="94">
        <v>1</v>
      </c>
      <c r="E1148" s="94"/>
      <c r="F1148" s="139" t="s">
        <v>10</v>
      </c>
      <c r="G1148" s="71"/>
      <c r="H1148" s="71"/>
      <c r="I1148" s="71"/>
      <c r="J1148" s="71"/>
      <c r="K1148" s="71"/>
      <c r="L1148" s="255">
        <v>0</v>
      </c>
      <c r="M1148" s="71"/>
      <c r="N1148" s="71"/>
      <c r="O1148" s="552" t="e">
        <f>#REF!+M1148+N1148</f>
        <v>#REF!</v>
      </c>
      <c r="P1148" s="552"/>
      <c r="Q1148" s="552"/>
      <c r="R1148" s="552">
        <f t="shared" si="454"/>
        <v>0</v>
      </c>
      <c r="S1148" s="71"/>
      <c r="T1148" s="71"/>
      <c r="U1148" s="552">
        <v>0</v>
      </c>
    </row>
    <row r="1149" spans="1:21" outlineLevel="1">
      <c r="A1149" s="137" t="s">
        <v>305</v>
      </c>
      <c r="B1149" s="137"/>
      <c r="C1149" s="138" t="s">
        <v>306</v>
      </c>
      <c r="D1149" s="94">
        <v>1</v>
      </c>
      <c r="E1149" s="94"/>
      <c r="F1149" s="139" t="s">
        <v>10</v>
      </c>
      <c r="G1149" s="71"/>
      <c r="H1149" s="71"/>
      <c r="I1149" s="71"/>
      <c r="J1149" s="71"/>
      <c r="K1149" s="71"/>
      <c r="L1149" s="255">
        <v>0</v>
      </c>
      <c r="M1149" s="71"/>
      <c r="N1149" s="71"/>
      <c r="O1149" s="552" t="e">
        <f>#REF!+M1149+N1149</f>
        <v>#REF!</v>
      </c>
      <c r="P1149" s="552"/>
      <c r="Q1149" s="552"/>
      <c r="R1149" s="552">
        <f t="shared" si="454"/>
        <v>0</v>
      </c>
      <c r="S1149" s="71"/>
      <c r="T1149" s="71"/>
      <c r="U1149" s="552">
        <v>0</v>
      </c>
    </row>
    <row r="1150" spans="1:21" outlineLevel="1">
      <c r="A1150" s="137" t="s">
        <v>307</v>
      </c>
      <c r="B1150" s="137"/>
      <c r="C1150" s="138" t="s">
        <v>308</v>
      </c>
      <c r="D1150" s="94">
        <v>1</v>
      </c>
      <c r="E1150" s="94"/>
      <c r="F1150" s="139" t="s">
        <v>10</v>
      </c>
      <c r="G1150" s="71"/>
      <c r="H1150" s="71"/>
      <c r="I1150" s="71"/>
      <c r="J1150" s="71"/>
      <c r="K1150" s="71"/>
      <c r="L1150" s="255">
        <v>0</v>
      </c>
      <c r="M1150" s="71"/>
      <c r="N1150" s="71"/>
      <c r="O1150" s="552" t="e">
        <f>#REF!+M1150+N1150</f>
        <v>#REF!</v>
      </c>
      <c r="P1150" s="552"/>
      <c r="Q1150" s="552"/>
      <c r="R1150" s="552">
        <f t="shared" si="454"/>
        <v>0</v>
      </c>
      <c r="S1150" s="71"/>
      <c r="T1150" s="71"/>
      <c r="U1150" s="552">
        <v>0</v>
      </c>
    </row>
    <row r="1151" spans="1:21" outlineLevel="1">
      <c r="A1151" s="137" t="s">
        <v>309</v>
      </c>
      <c r="B1151" s="137"/>
      <c r="C1151" s="138" t="s">
        <v>310</v>
      </c>
      <c r="D1151" s="94">
        <v>1</v>
      </c>
      <c r="E1151" s="94"/>
      <c r="F1151" s="139" t="s">
        <v>10</v>
      </c>
      <c r="G1151" s="71"/>
      <c r="H1151" s="71"/>
      <c r="I1151" s="71"/>
      <c r="J1151" s="71"/>
      <c r="K1151" s="71"/>
      <c r="L1151" s="255">
        <v>0</v>
      </c>
      <c r="M1151" s="71"/>
      <c r="N1151" s="71"/>
      <c r="O1151" s="552" t="e">
        <f>#REF!+M1151+N1151</f>
        <v>#REF!</v>
      </c>
      <c r="P1151" s="552"/>
      <c r="Q1151" s="552"/>
      <c r="R1151" s="552">
        <f t="shared" si="454"/>
        <v>0</v>
      </c>
      <c r="S1151" s="71"/>
      <c r="T1151" s="71"/>
      <c r="U1151" s="552">
        <v>0</v>
      </c>
    </row>
    <row r="1152" spans="1:21" outlineLevel="1">
      <c r="A1152" s="137" t="s">
        <v>311</v>
      </c>
      <c r="B1152" s="137"/>
      <c r="C1152" s="138" t="s">
        <v>312</v>
      </c>
      <c r="D1152" s="94">
        <v>1</v>
      </c>
      <c r="E1152" s="94"/>
      <c r="F1152" s="139" t="s">
        <v>10</v>
      </c>
      <c r="G1152" s="71"/>
      <c r="H1152" s="71"/>
      <c r="I1152" s="71"/>
      <c r="J1152" s="71"/>
      <c r="K1152" s="71"/>
      <c r="L1152" s="255">
        <v>0</v>
      </c>
      <c r="M1152" s="71"/>
      <c r="N1152" s="71"/>
      <c r="O1152" s="552" t="e">
        <f>#REF!+M1152+N1152</f>
        <v>#REF!</v>
      </c>
      <c r="P1152" s="552"/>
      <c r="Q1152" s="552"/>
      <c r="R1152" s="552">
        <f t="shared" si="454"/>
        <v>0</v>
      </c>
      <c r="S1152" s="71"/>
      <c r="T1152" s="71"/>
      <c r="U1152" s="552">
        <v>0</v>
      </c>
    </row>
    <row r="1153" spans="1:21">
      <c r="A1153" s="146"/>
      <c r="B1153" s="146"/>
      <c r="C1153" s="147"/>
      <c r="D1153" s="99"/>
      <c r="E1153" s="99"/>
      <c r="F1153" s="148"/>
      <c r="G1153" s="82"/>
      <c r="H1153" s="82"/>
      <c r="I1153" s="82"/>
      <c r="J1153" s="82"/>
      <c r="K1153" s="82"/>
      <c r="L1153" s="255"/>
      <c r="M1153" s="82"/>
      <c r="N1153" s="82"/>
      <c r="O1153" s="553" t="e">
        <f>#REF!+M1153+N1153</f>
        <v>#REF!</v>
      </c>
      <c r="P1153" s="553"/>
      <c r="Q1153" s="553"/>
      <c r="R1153" s="553">
        <f t="shared" si="454"/>
        <v>0</v>
      </c>
      <c r="S1153" s="82"/>
      <c r="T1153" s="82"/>
      <c r="U1153" s="553">
        <v>0</v>
      </c>
    </row>
    <row r="1154" spans="1:21">
      <c r="A1154" s="165" t="s">
        <v>41</v>
      </c>
      <c r="B1154" s="165"/>
      <c r="C1154" s="166" t="s">
        <v>42</v>
      </c>
      <c r="D1154" s="167"/>
      <c r="E1154" s="167"/>
      <c r="F1154" s="168"/>
      <c r="G1154" s="169"/>
      <c r="H1154" s="169"/>
      <c r="I1154" s="169"/>
      <c r="J1154" s="169"/>
      <c r="K1154" s="169"/>
      <c r="L1154" s="841">
        <f>SUBTOTAL(9,L1155:L1163)</f>
        <v>0</v>
      </c>
      <c r="M1154" s="169"/>
      <c r="N1154" s="169"/>
      <c r="O1154" s="551" t="e">
        <f>#REF!+M1154+N1154</f>
        <v>#REF!</v>
      </c>
      <c r="P1154" s="551"/>
      <c r="Q1154" s="551"/>
      <c r="R1154" s="551">
        <f t="shared" si="454"/>
        <v>0</v>
      </c>
      <c r="S1154" s="169"/>
      <c r="T1154" s="169"/>
      <c r="U1154" s="551">
        <v>0</v>
      </c>
    </row>
    <row r="1155" spans="1:21">
      <c r="A1155" s="146"/>
      <c r="B1155" s="146"/>
      <c r="C1155" s="147"/>
      <c r="D1155" s="99"/>
      <c r="E1155" s="99"/>
      <c r="F1155" s="148"/>
      <c r="G1155" s="82"/>
      <c r="H1155" s="82"/>
      <c r="I1155" s="82"/>
      <c r="J1155" s="82"/>
      <c r="K1155" s="82"/>
      <c r="L1155" s="255"/>
      <c r="M1155" s="82"/>
      <c r="N1155" s="82"/>
      <c r="O1155" s="553" t="e">
        <f>#REF!+M1155+N1155</f>
        <v>#REF!</v>
      </c>
      <c r="P1155" s="553"/>
      <c r="Q1155" s="553"/>
      <c r="R1155" s="553">
        <f t="shared" si="454"/>
        <v>0</v>
      </c>
      <c r="S1155" s="82"/>
      <c r="T1155" s="82"/>
      <c r="U1155" s="553">
        <v>0</v>
      </c>
    </row>
    <row r="1156" spans="1:21">
      <c r="A1156" s="149" t="s">
        <v>314</v>
      </c>
      <c r="B1156" s="149"/>
      <c r="C1156" s="150" t="s">
        <v>253</v>
      </c>
      <c r="D1156" s="100">
        <v>1</v>
      </c>
      <c r="E1156" s="100"/>
      <c r="F1156" s="151" t="s">
        <v>10</v>
      </c>
      <c r="G1156" s="75"/>
      <c r="H1156" s="75"/>
      <c r="I1156" s="75"/>
      <c r="J1156" s="75"/>
      <c r="K1156" s="75"/>
      <c r="L1156" s="259">
        <f>SUBTOTAL(9,L1157:L1157)</f>
        <v>0</v>
      </c>
      <c r="M1156" s="75"/>
      <c r="N1156" s="75"/>
      <c r="O1156" s="555" t="e">
        <f>#REF!+M1156+N1156</f>
        <v>#REF!</v>
      </c>
      <c r="P1156" s="555"/>
      <c r="Q1156" s="555"/>
      <c r="R1156" s="555">
        <f t="shared" si="454"/>
        <v>0</v>
      </c>
      <c r="S1156" s="75"/>
      <c r="T1156" s="75"/>
      <c r="U1156" s="555">
        <v>0</v>
      </c>
    </row>
    <row r="1157" spans="1:21" s="153" customFormat="1" outlineLevel="1">
      <c r="A1157" s="146" t="s">
        <v>315</v>
      </c>
      <c r="B1157" s="146"/>
      <c r="C1157" s="147" t="s">
        <v>1030</v>
      </c>
      <c r="D1157" s="122">
        <v>1</v>
      </c>
      <c r="E1157" s="122"/>
      <c r="F1157" s="148" t="s">
        <v>10</v>
      </c>
      <c r="G1157" s="77"/>
      <c r="H1157" s="77"/>
      <c r="I1157" s="77"/>
      <c r="J1157" s="77"/>
      <c r="K1157" s="77"/>
      <c r="L1157" s="266">
        <v>0</v>
      </c>
      <c r="M1157" s="77"/>
      <c r="N1157" s="77"/>
      <c r="O1157" s="556" t="e">
        <f>#REF!+M1157+N1157</f>
        <v>#REF!</v>
      </c>
      <c r="P1157" s="556"/>
      <c r="Q1157" s="556"/>
      <c r="R1157" s="556">
        <f t="shared" si="454"/>
        <v>0</v>
      </c>
      <c r="S1157" s="77"/>
      <c r="T1157" s="77"/>
      <c r="U1157" s="556">
        <v>0</v>
      </c>
    </row>
    <row r="1158" spans="1:21">
      <c r="A1158" s="137"/>
      <c r="B1158" s="137"/>
      <c r="C1158" s="138"/>
      <c r="D1158" s="94"/>
      <c r="E1158" s="94"/>
      <c r="F1158" s="139"/>
      <c r="G1158" s="71"/>
      <c r="H1158" s="71"/>
      <c r="I1158" s="71"/>
      <c r="J1158" s="71"/>
      <c r="K1158" s="71"/>
      <c r="L1158" s="255"/>
      <c r="M1158" s="71"/>
      <c r="N1158" s="71"/>
      <c r="O1158" s="552" t="e">
        <f>#REF!+M1158+N1158</f>
        <v>#REF!</v>
      </c>
      <c r="P1158" s="552"/>
      <c r="Q1158" s="552"/>
      <c r="R1158" s="552">
        <f t="shared" si="454"/>
        <v>0</v>
      </c>
      <c r="S1158" s="71"/>
      <c r="T1158" s="71"/>
      <c r="U1158" s="552">
        <v>0</v>
      </c>
    </row>
    <row r="1159" spans="1:21">
      <c r="A1159" s="149" t="s">
        <v>317</v>
      </c>
      <c r="B1159" s="149"/>
      <c r="C1159" s="150" t="s">
        <v>176</v>
      </c>
      <c r="D1159" s="100">
        <v>1</v>
      </c>
      <c r="E1159" s="100"/>
      <c r="F1159" s="151" t="s">
        <v>10</v>
      </c>
      <c r="G1159" s="75"/>
      <c r="H1159" s="75"/>
      <c r="I1159" s="75"/>
      <c r="J1159" s="75"/>
      <c r="K1159" s="75"/>
      <c r="L1159" s="259">
        <f>SUBTOTAL(9,L1160:L1163)</f>
        <v>0</v>
      </c>
      <c r="M1159" s="75"/>
      <c r="N1159" s="75"/>
      <c r="O1159" s="555" t="e">
        <f>#REF!+M1159+N1159</f>
        <v>#REF!</v>
      </c>
      <c r="P1159" s="555"/>
      <c r="Q1159" s="555"/>
      <c r="R1159" s="555">
        <f t="shared" si="454"/>
        <v>0</v>
      </c>
      <c r="S1159" s="75"/>
      <c r="T1159" s="75"/>
      <c r="U1159" s="555">
        <v>0</v>
      </c>
    </row>
    <row r="1160" spans="1:21" outlineLevel="1">
      <c r="A1160" s="137" t="s">
        <v>318</v>
      </c>
      <c r="B1160" s="137"/>
      <c r="C1160" s="138" t="s">
        <v>316</v>
      </c>
      <c r="D1160" s="94">
        <v>1</v>
      </c>
      <c r="E1160" s="94"/>
      <c r="F1160" s="139" t="s">
        <v>10</v>
      </c>
      <c r="G1160" s="71"/>
      <c r="H1160" s="71"/>
      <c r="I1160" s="71"/>
      <c r="J1160" s="71"/>
      <c r="K1160" s="71"/>
      <c r="L1160" s="255">
        <v>0</v>
      </c>
      <c r="M1160" s="71"/>
      <c r="N1160" s="71"/>
      <c r="O1160" s="552" t="e">
        <f>#REF!+M1160+N1160</f>
        <v>#REF!</v>
      </c>
      <c r="P1160" s="552"/>
      <c r="Q1160" s="552"/>
      <c r="R1160" s="552">
        <f t="shared" si="454"/>
        <v>0</v>
      </c>
      <c r="S1160" s="71"/>
      <c r="T1160" s="71"/>
      <c r="U1160" s="552">
        <v>0</v>
      </c>
    </row>
    <row r="1161" spans="1:21" s="399" customFormat="1" ht="26.4" outlineLevel="1">
      <c r="A1161" s="395"/>
      <c r="B1161" s="395"/>
      <c r="C1161" s="400" t="s">
        <v>1031</v>
      </c>
      <c r="D1161" s="97">
        <v>1</v>
      </c>
      <c r="E1161" s="97"/>
      <c r="F1161" s="397" t="s">
        <v>619</v>
      </c>
      <c r="G1161" s="497">
        <v>0</v>
      </c>
      <c r="H1161" s="497">
        <v>0</v>
      </c>
      <c r="I1161" s="62"/>
      <c r="J1161" s="62"/>
      <c r="K1161" s="62"/>
      <c r="L1161" s="255"/>
      <c r="M1161" s="62"/>
      <c r="N1161" s="62"/>
      <c r="O1161" s="550" t="e">
        <f>#REF!+M1161+N1161</f>
        <v>#REF!</v>
      </c>
      <c r="P1161" s="550"/>
      <c r="Q1161" s="550"/>
      <c r="R1161" s="550">
        <f t="shared" si="454"/>
        <v>0</v>
      </c>
      <c r="S1161" s="62"/>
      <c r="T1161" s="62"/>
      <c r="U1161" s="550">
        <v>0</v>
      </c>
    </row>
    <row r="1162" spans="1:21" s="399" customFormat="1" outlineLevel="1">
      <c r="A1162" s="395"/>
      <c r="B1162" s="395"/>
      <c r="C1162" s="400" t="s">
        <v>1032</v>
      </c>
      <c r="D1162" s="97">
        <v>1</v>
      </c>
      <c r="E1162" s="97"/>
      <c r="F1162" s="397" t="s">
        <v>619</v>
      </c>
      <c r="G1162" s="497">
        <v>0</v>
      </c>
      <c r="H1162" s="497">
        <v>0</v>
      </c>
      <c r="I1162" s="62"/>
      <c r="J1162" s="62"/>
      <c r="K1162" s="62"/>
      <c r="L1162" s="255"/>
      <c r="M1162" s="62"/>
      <c r="N1162" s="62"/>
      <c r="O1162" s="550" t="e">
        <f>#REF!+M1162+N1162</f>
        <v>#REF!</v>
      </c>
      <c r="P1162" s="550"/>
      <c r="Q1162" s="550"/>
      <c r="R1162" s="550">
        <f t="shared" si="454"/>
        <v>0</v>
      </c>
      <c r="S1162" s="62"/>
      <c r="T1162" s="62"/>
      <c r="U1162" s="550">
        <v>0</v>
      </c>
    </row>
    <row r="1163" spans="1:21">
      <c r="A1163" s="146"/>
      <c r="B1163" s="146"/>
      <c r="C1163" s="147"/>
      <c r="D1163" s="99"/>
      <c r="E1163" s="99"/>
      <c r="F1163" s="148"/>
      <c r="G1163" s="82"/>
      <c r="H1163" s="82"/>
      <c r="I1163" s="82"/>
      <c r="J1163" s="82"/>
      <c r="K1163" s="82"/>
      <c r="L1163" s="255"/>
      <c r="M1163" s="82"/>
      <c r="N1163" s="82"/>
      <c r="O1163" s="553" t="e">
        <f>#REF!+M1163+N1163</f>
        <v>#REF!</v>
      </c>
      <c r="P1163" s="553"/>
      <c r="Q1163" s="553"/>
      <c r="R1163" s="553">
        <f t="shared" si="454"/>
        <v>0</v>
      </c>
      <c r="S1163" s="82"/>
      <c r="T1163" s="82"/>
      <c r="U1163" s="553">
        <v>0</v>
      </c>
    </row>
    <row r="1164" spans="1:21">
      <c r="A1164" s="165" t="s">
        <v>43</v>
      </c>
      <c r="B1164" s="165"/>
      <c r="C1164" s="166" t="s">
        <v>44</v>
      </c>
      <c r="D1164" s="167"/>
      <c r="E1164" s="167"/>
      <c r="F1164" s="168"/>
      <c r="G1164" s="169"/>
      <c r="H1164" s="169"/>
      <c r="I1164" s="169"/>
      <c r="J1164" s="169"/>
      <c r="K1164" s="169"/>
      <c r="L1164" s="841">
        <f>SUBTOTAL(9,L1165:L1206)</f>
        <v>162238150.00776628</v>
      </c>
      <c r="M1164" s="169"/>
      <c r="N1164" s="169"/>
      <c r="O1164" s="551" t="e">
        <f>#REF!+M1164+N1164</f>
        <v>#REF!</v>
      </c>
      <c r="P1164" s="551"/>
      <c r="Q1164" s="551"/>
      <c r="R1164" s="551">
        <f t="shared" si="454"/>
        <v>0</v>
      </c>
      <c r="S1164" s="169"/>
      <c r="T1164" s="169"/>
      <c r="U1164" s="551">
        <v>0</v>
      </c>
    </row>
    <row r="1165" spans="1:21">
      <c r="A1165" s="146"/>
      <c r="B1165" s="146"/>
      <c r="C1165" s="147"/>
      <c r="D1165" s="99"/>
      <c r="E1165" s="99"/>
      <c r="F1165" s="148"/>
      <c r="G1165" s="82"/>
      <c r="H1165" s="82"/>
      <c r="I1165" s="82"/>
      <c r="J1165" s="82"/>
      <c r="K1165" s="82"/>
      <c r="L1165" s="255"/>
      <c r="M1165" s="82"/>
      <c r="N1165" s="82"/>
      <c r="O1165" s="553" t="e">
        <f>#REF!+M1165+N1165</f>
        <v>#REF!</v>
      </c>
      <c r="P1165" s="553"/>
      <c r="Q1165" s="553"/>
      <c r="R1165" s="553">
        <f t="shared" si="454"/>
        <v>0</v>
      </c>
      <c r="S1165" s="82"/>
      <c r="T1165" s="82"/>
      <c r="U1165" s="553">
        <v>0</v>
      </c>
    </row>
    <row r="1166" spans="1:21">
      <c r="A1166" s="149" t="s">
        <v>319</v>
      </c>
      <c r="B1166" s="149"/>
      <c r="C1166" s="150" t="s">
        <v>78</v>
      </c>
      <c r="D1166" s="100">
        <v>1</v>
      </c>
      <c r="E1166" s="100"/>
      <c r="F1166" s="151" t="s">
        <v>10</v>
      </c>
      <c r="G1166" s="75"/>
      <c r="H1166" s="75"/>
      <c r="I1166" s="75"/>
      <c r="J1166" s="75"/>
      <c r="K1166" s="75"/>
      <c r="L1166" s="259">
        <f>SUM(L1167:L1168)</f>
        <v>0</v>
      </c>
      <c r="M1166" s="75"/>
      <c r="N1166" s="75"/>
      <c r="O1166" s="555" t="e">
        <f>#REF!+M1166+N1166</f>
        <v>#REF!</v>
      </c>
      <c r="P1166" s="555"/>
      <c r="Q1166" s="555"/>
      <c r="R1166" s="555">
        <f t="shared" si="454"/>
        <v>0</v>
      </c>
      <c r="S1166" s="75"/>
      <c r="T1166" s="75"/>
      <c r="U1166" s="555">
        <v>0</v>
      </c>
    </row>
    <row r="1167" spans="1:21" outlineLevel="1">
      <c r="A1167" s="137" t="s">
        <v>320</v>
      </c>
      <c r="B1167" s="137"/>
      <c r="C1167" s="138" t="s">
        <v>321</v>
      </c>
      <c r="D1167" s="94">
        <v>1</v>
      </c>
      <c r="E1167" s="94"/>
      <c r="F1167" s="139" t="s">
        <v>10</v>
      </c>
      <c r="G1167" s="71"/>
      <c r="H1167" s="71"/>
      <c r="I1167" s="71"/>
      <c r="J1167" s="71"/>
      <c r="K1167" s="71"/>
      <c r="L1167" s="255">
        <v>0</v>
      </c>
      <c r="M1167" s="71"/>
      <c r="N1167" s="71"/>
      <c r="O1167" s="552" t="e">
        <f>#REF!+M1167+N1167</f>
        <v>#REF!</v>
      </c>
      <c r="P1167" s="552"/>
      <c r="Q1167" s="552"/>
      <c r="R1167" s="552">
        <f t="shared" si="454"/>
        <v>0</v>
      </c>
      <c r="S1167" s="71"/>
      <c r="T1167" s="71"/>
      <c r="U1167" s="552">
        <v>0</v>
      </c>
    </row>
    <row r="1168" spans="1:21" outlineLevel="1">
      <c r="A1168" s="137" t="s">
        <v>322</v>
      </c>
      <c r="B1168" s="137"/>
      <c r="C1168" s="138" t="s">
        <v>323</v>
      </c>
      <c r="D1168" s="94">
        <v>1</v>
      </c>
      <c r="E1168" s="94"/>
      <c r="F1168" s="139" t="s">
        <v>10</v>
      </c>
      <c r="G1168" s="71"/>
      <c r="H1168" s="71"/>
      <c r="I1168" s="71"/>
      <c r="J1168" s="71"/>
      <c r="K1168" s="71"/>
      <c r="L1168" s="255">
        <v>0</v>
      </c>
      <c r="M1168" s="71"/>
      <c r="N1168" s="71"/>
      <c r="O1168" s="552" t="e">
        <f>#REF!+M1168+N1168</f>
        <v>#REF!</v>
      </c>
      <c r="P1168" s="552"/>
      <c r="Q1168" s="552"/>
      <c r="R1168" s="552">
        <f t="shared" si="454"/>
        <v>0</v>
      </c>
      <c r="S1168" s="71"/>
      <c r="T1168" s="71"/>
      <c r="U1168" s="552">
        <v>0</v>
      </c>
    </row>
    <row r="1169" spans="1:21">
      <c r="A1169" s="137"/>
      <c r="B1169" s="137"/>
      <c r="C1169" s="138"/>
      <c r="D1169" s="94"/>
      <c r="E1169" s="94"/>
      <c r="F1169" s="139"/>
      <c r="G1169" s="71"/>
      <c r="H1169" s="71"/>
      <c r="I1169" s="71"/>
      <c r="J1169" s="71"/>
      <c r="K1169" s="71"/>
      <c r="L1169" s="255"/>
      <c r="M1169" s="71"/>
      <c r="N1169" s="71"/>
      <c r="O1169" s="552" t="e">
        <f>#REF!+M1169+N1169</f>
        <v>#REF!</v>
      </c>
      <c r="P1169" s="552"/>
      <c r="Q1169" s="552"/>
      <c r="R1169" s="552">
        <f t="shared" si="454"/>
        <v>0</v>
      </c>
      <c r="S1169" s="71"/>
      <c r="T1169" s="71"/>
      <c r="U1169" s="552">
        <v>0</v>
      </c>
    </row>
    <row r="1170" spans="1:21">
      <c r="A1170" s="149" t="s">
        <v>324</v>
      </c>
      <c r="B1170" s="149"/>
      <c r="C1170" s="150" t="s">
        <v>144</v>
      </c>
      <c r="D1170" s="100">
        <v>1</v>
      </c>
      <c r="E1170" s="100">
        <v>1</v>
      </c>
      <c r="F1170" s="151" t="s">
        <v>10</v>
      </c>
      <c r="G1170" s="75"/>
      <c r="H1170" s="75"/>
      <c r="I1170" s="75"/>
      <c r="J1170" s="75">
        <f>SUBTOTAL(9,J1171:J1202)</f>
        <v>144640388.53921181</v>
      </c>
      <c r="K1170" s="75">
        <f>SUBTOTAL(9,K1171:K1202)</f>
        <v>17597761.468554489</v>
      </c>
      <c r="L1170" s="259">
        <f>SUBTOTAL(9,L1171:L1202)</f>
        <v>162238150.00776628</v>
      </c>
      <c r="M1170" s="75"/>
      <c r="N1170" s="75"/>
      <c r="O1170" s="555" t="e">
        <f>#REF!+M1170+N1170</f>
        <v>#REF!</v>
      </c>
      <c r="P1170" s="555"/>
      <c r="Q1170" s="555"/>
      <c r="R1170" s="555">
        <f t="shared" si="454"/>
        <v>0</v>
      </c>
      <c r="S1170" s="75"/>
      <c r="T1170" s="75"/>
      <c r="U1170" s="555">
        <v>0</v>
      </c>
    </row>
    <row r="1171" spans="1:21">
      <c r="A1171" s="137" t="s">
        <v>325</v>
      </c>
      <c r="B1171" s="137"/>
      <c r="C1171" s="138" t="s">
        <v>326</v>
      </c>
      <c r="D1171" s="94">
        <v>1</v>
      </c>
      <c r="E1171" s="94"/>
      <c r="F1171" s="139" t="s">
        <v>10</v>
      </c>
      <c r="G1171" s="71"/>
      <c r="H1171" s="71"/>
      <c r="I1171" s="71"/>
      <c r="J1171" s="71"/>
      <c r="K1171" s="71"/>
      <c r="L1171" s="255"/>
      <c r="M1171" s="71"/>
      <c r="N1171" s="71"/>
      <c r="O1171" s="552" t="e">
        <f>#REF!+M1171+N1171</f>
        <v>#REF!</v>
      </c>
      <c r="P1171" s="552"/>
      <c r="Q1171" s="552"/>
      <c r="R1171" s="552">
        <f t="shared" si="454"/>
        <v>0</v>
      </c>
      <c r="S1171" s="71"/>
      <c r="T1171" s="71"/>
      <c r="U1171" s="552">
        <v>0</v>
      </c>
    </row>
    <row r="1172" spans="1:21">
      <c r="A1172" s="137" t="s">
        <v>327</v>
      </c>
      <c r="B1172" s="137"/>
      <c r="C1172" s="138" t="s">
        <v>152</v>
      </c>
      <c r="D1172" s="94">
        <v>1</v>
      </c>
      <c r="E1172" s="94"/>
      <c r="F1172" s="139" t="s">
        <v>10</v>
      </c>
      <c r="G1172" s="71"/>
      <c r="H1172" s="71"/>
      <c r="I1172" s="71"/>
      <c r="J1172" s="71"/>
      <c r="K1172" s="71"/>
      <c r="L1172" s="255">
        <v>0</v>
      </c>
      <c r="M1172" s="71"/>
      <c r="N1172" s="71"/>
      <c r="O1172" s="552" t="e">
        <f>#REF!+M1172+N1172</f>
        <v>#REF!</v>
      </c>
      <c r="P1172" s="552"/>
      <c r="Q1172" s="552"/>
      <c r="R1172" s="552">
        <f t="shared" si="454"/>
        <v>0</v>
      </c>
      <c r="S1172" s="71"/>
      <c r="T1172" s="71"/>
      <c r="U1172" s="552">
        <v>0</v>
      </c>
    </row>
    <row r="1173" spans="1:21">
      <c r="A1173" s="137" t="s">
        <v>328</v>
      </c>
      <c r="B1173" s="137"/>
      <c r="C1173" s="138" t="s">
        <v>160</v>
      </c>
      <c r="D1173" s="94">
        <v>1</v>
      </c>
      <c r="E1173" s="94"/>
      <c r="F1173" s="139" t="s">
        <v>10</v>
      </c>
      <c r="G1173" s="71"/>
      <c r="H1173" s="71"/>
      <c r="I1173" s="71"/>
      <c r="J1173" s="71"/>
      <c r="K1173" s="71"/>
      <c r="L1173" s="255">
        <v>0</v>
      </c>
      <c r="M1173" s="71"/>
      <c r="N1173" s="71"/>
      <c r="O1173" s="552" t="e">
        <f>#REF!+M1173+N1173</f>
        <v>#REF!</v>
      </c>
      <c r="P1173" s="552"/>
      <c r="Q1173" s="552"/>
      <c r="R1173" s="552">
        <f t="shared" si="454"/>
        <v>0</v>
      </c>
      <c r="S1173" s="71"/>
      <c r="T1173" s="71"/>
      <c r="U1173" s="552">
        <v>0</v>
      </c>
    </row>
    <row r="1174" spans="1:21">
      <c r="A1174" s="137" t="s">
        <v>329</v>
      </c>
      <c r="B1174" s="137"/>
      <c r="C1174" s="138" t="s">
        <v>330</v>
      </c>
      <c r="D1174" s="94">
        <v>1</v>
      </c>
      <c r="E1174" s="94"/>
      <c r="F1174" s="139" t="s">
        <v>10</v>
      </c>
      <c r="G1174" s="71"/>
      <c r="H1174" s="71"/>
      <c r="I1174" s="71"/>
      <c r="J1174" s="71"/>
      <c r="K1174" s="71"/>
      <c r="L1174" s="266"/>
      <c r="M1174" s="71"/>
      <c r="N1174" s="71"/>
      <c r="O1174" s="552" t="e">
        <f>#REF!+M1174+N1174</f>
        <v>#REF!</v>
      </c>
      <c r="P1174" s="552"/>
      <c r="Q1174" s="552"/>
      <c r="R1174" s="552">
        <f t="shared" si="454"/>
        <v>0</v>
      </c>
      <c r="S1174" s="71"/>
      <c r="T1174" s="71"/>
      <c r="U1174" s="552">
        <v>0</v>
      </c>
    </row>
    <row r="1175" spans="1:21">
      <c r="A1175" s="137" t="s">
        <v>331</v>
      </c>
      <c r="B1175" s="137"/>
      <c r="C1175" s="138" t="s">
        <v>165</v>
      </c>
      <c r="D1175" s="94">
        <v>1</v>
      </c>
      <c r="E1175" s="94"/>
      <c r="F1175" s="139" t="s">
        <v>10</v>
      </c>
      <c r="G1175" s="71"/>
      <c r="H1175" s="71"/>
      <c r="I1175" s="71"/>
      <c r="J1175" s="71"/>
      <c r="K1175" s="71"/>
      <c r="L1175" s="266"/>
      <c r="M1175" s="71"/>
      <c r="N1175" s="71"/>
      <c r="O1175" s="552" t="e">
        <f>#REF!+M1175+N1175</f>
        <v>#REF!</v>
      </c>
      <c r="P1175" s="552"/>
      <c r="Q1175" s="552"/>
      <c r="R1175" s="552">
        <f t="shared" si="454"/>
        <v>0</v>
      </c>
      <c r="S1175" s="71"/>
      <c r="T1175" s="71"/>
      <c r="U1175" s="552">
        <v>0</v>
      </c>
    </row>
    <row r="1176" spans="1:21">
      <c r="A1176" s="137" t="s">
        <v>332</v>
      </c>
      <c r="B1176" s="137"/>
      <c r="C1176" s="138" t="s">
        <v>333</v>
      </c>
      <c r="D1176" s="94">
        <v>1</v>
      </c>
      <c r="E1176" s="94"/>
      <c r="F1176" s="139" t="s">
        <v>10</v>
      </c>
      <c r="G1176" s="71"/>
      <c r="H1176" s="71"/>
      <c r="I1176" s="71"/>
      <c r="J1176" s="71"/>
      <c r="K1176" s="71"/>
      <c r="L1176" s="255">
        <v>0</v>
      </c>
      <c r="M1176" s="71"/>
      <c r="N1176" s="71"/>
      <c r="O1176" s="552" t="e">
        <f>#REF!+M1176+N1176</f>
        <v>#REF!</v>
      </c>
      <c r="P1176" s="552"/>
      <c r="Q1176" s="552"/>
      <c r="R1176" s="552">
        <f t="shared" si="454"/>
        <v>0</v>
      </c>
      <c r="S1176" s="71"/>
      <c r="T1176" s="71"/>
      <c r="U1176" s="552">
        <v>0</v>
      </c>
    </row>
    <row r="1177" spans="1:21" s="153" customFormat="1">
      <c r="A1177" s="146" t="s">
        <v>334</v>
      </c>
      <c r="B1177" s="146"/>
      <c r="C1177" s="147" t="s">
        <v>174</v>
      </c>
      <c r="D1177" s="122">
        <v>1</v>
      </c>
      <c r="E1177" s="122">
        <v>1</v>
      </c>
      <c r="F1177" s="148" t="s">
        <v>10</v>
      </c>
      <c r="G1177" s="77"/>
      <c r="H1177" s="77"/>
      <c r="I1177" s="77"/>
      <c r="J1177" s="82">
        <f>SUBTOTAL(9,J1178:J1202)</f>
        <v>144640388.53921181</v>
      </c>
      <c r="K1177" s="82">
        <f>SUBTOTAL(9,K1178:K1202)</f>
        <v>17597761.468554489</v>
      </c>
      <c r="L1177" s="266">
        <f>SUBTOTAL(9,L1178:L1202)</f>
        <v>162238150.00776628</v>
      </c>
      <c r="M1177" s="82"/>
      <c r="N1177" s="82"/>
      <c r="O1177" s="553" t="e">
        <f>#REF!+M1177+N1177</f>
        <v>#REF!</v>
      </c>
      <c r="P1177" s="553"/>
      <c r="Q1177" s="553"/>
      <c r="R1177" s="553">
        <f t="shared" si="454"/>
        <v>0</v>
      </c>
      <c r="S1177" s="82"/>
      <c r="T1177" s="82"/>
      <c r="U1177" s="553">
        <v>0</v>
      </c>
    </row>
    <row r="1178" spans="1:21" outlineLevel="1">
      <c r="A1178" s="137"/>
      <c r="B1178" s="137"/>
      <c r="C1178" s="400" t="s">
        <v>1033</v>
      </c>
      <c r="D1178" s="97">
        <v>2</v>
      </c>
      <c r="E1178" s="97">
        <v>2</v>
      </c>
      <c r="F1178" s="139" t="s">
        <v>660</v>
      </c>
      <c r="G1178" s="359">
        <v>1650000.0000000002</v>
      </c>
      <c r="H1178" s="359">
        <v>136250</v>
      </c>
      <c r="I1178" s="62">
        <f t="shared" ref="I1178" si="455">SUM(G1178:H1178)</f>
        <v>1786250.0000000002</v>
      </c>
      <c r="J1178" s="62">
        <f t="shared" ref="J1178:J1201" si="456">G1178*E1178</f>
        <v>3300000.0000000005</v>
      </c>
      <c r="K1178" s="62">
        <f t="shared" ref="K1178:K1201" si="457">H1178*E1178</f>
        <v>272500</v>
      </c>
      <c r="L1178" s="255">
        <f t="shared" ref="L1178:L1201" si="458">I1178*E1178</f>
        <v>3572500.0000000005</v>
      </c>
      <c r="M1178" s="62"/>
      <c r="N1178" s="62"/>
      <c r="O1178" s="550" t="e">
        <f>#REF!+M1178+N1178</f>
        <v>#REF!</v>
      </c>
      <c r="P1178" s="550"/>
      <c r="Q1178" s="550"/>
      <c r="R1178" s="550">
        <f t="shared" si="454"/>
        <v>0</v>
      </c>
      <c r="S1178" s="62"/>
      <c r="T1178" s="62"/>
      <c r="U1178" s="550">
        <v>0</v>
      </c>
    </row>
    <row r="1179" spans="1:21" outlineLevel="1">
      <c r="A1179" s="137"/>
      <c r="B1179" s="137"/>
      <c r="C1179" s="400" t="s">
        <v>1034</v>
      </c>
      <c r="D1179" s="97">
        <v>2</v>
      </c>
      <c r="E1179" s="97">
        <v>2</v>
      </c>
      <c r="F1179" s="139" t="s">
        <v>660</v>
      </c>
      <c r="G1179" s="359">
        <v>1650000.0000000002</v>
      </c>
      <c r="H1179" s="359">
        <v>136250</v>
      </c>
      <c r="I1179" s="62">
        <f t="shared" ref="I1179:I1201" si="459">SUM(G1179:H1179)</f>
        <v>1786250.0000000002</v>
      </c>
      <c r="J1179" s="62">
        <f t="shared" si="456"/>
        <v>3300000.0000000005</v>
      </c>
      <c r="K1179" s="62">
        <f t="shared" si="457"/>
        <v>272500</v>
      </c>
      <c r="L1179" s="255">
        <f t="shared" si="458"/>
        <v>3572500.0000000005</v>
      </c>
      <c r="M1179" s="62"/>
      <c r="N1179" s="62"/>
      <c r="O1179" s="550" t="e">
        <f>#REF!+M1179+N1179</f>
        <v>#REF!</v>
      </c>
      <c r="P1179" s="550"/>
      <c r="Q1179" s="550"/>
      <c r="R1179" s="550">
        <f t="shared" si="454"/>
        <v>0</v>
      </c>
      <c r="S1179" s="62"/>
      <c r="T1179" s="62"/>
      <c r="U1179" s="550">
        <v>0</v>
      </c>
    </row>
    <row r="1180" spans="1:21" outlineLevel="1">
      <c r="A1180" s="137"/>
      <c r="B1180" s="137"/>
      <c r="C1180" s="400" t="s">
        <v>1035</v>
      </c>
      <c r="D1180" s="97">
        <v>2</v>
      </c>
      <c r="E1180" s="97">
        <v>2</v>
      </c>
      <c r="F1180" s="139" t="s">
        <v>660</v>
      </c>
      <c r="G1180" s="359">
        <v>27500.000000000004</v>
      </c>
      <c r="H1180" s="359">
        <v>10900</v>
      </c>
      <c r="I1180" s="62">
        <f t="shared" si="459"/>
        <v>38400</v>
      </c>
      <c r="J1180" s="62">
        <f t="shared" si="456"/>
        <v>55000.000000000007</v>
      </c>
      <c r="K1180" s="62">
        <f t="shared" si="457"/>
        <v>21800</v>
      </c>
      <c r="L1180" s="255">
        <f t="shared" si="458"/>
        <v>76800</v>
      </c>
      <c r="M1180" s="62"/>
      <c r="N1180" s="62"/>
      <c r="O1180" s="550" t="e">
        <f>#REF!+M1180+N1180</f>
        <v>#REF!</v>
      </c>
      <c r="P1180" s="550"/>
      <c r="Q1180" s="550"/>
      <c r="R1180" s="550">
        <f t="shared" si="454"/>
        <v>0</v>
      </c>
      <c r="S1180" s="62"/>
      <c r="T1180" s="62"/>
      <c r="U1180" s="550">
        <v>0</v>
      </c>
    </row>
    <row r="1181" spans="1:21" s="11" customFormat="1" outlineLevel="1">
      <c r="A1181" s="192"/>
      <c r="B1181" s="192"/>
      <c r="C1181" s="193" t="s">
        <v>1036</v>
      </c>
      <c r="D1181" s="194">
        <v>2</v>
      </c>
      <c r="E1181" s="97">
        <v>2</v>
      </c>
      <c r="F1181" s="195" t="s">
        <v>660</v>
      </c>
      <c r="G1181" s="359">
        <v>90000</v>
      </c>
      <c r="H1181" s="359">
        <v>49050</v>
      </c>
      <c r="I1181" s="199">
        <f t="shared" si="459"/>
        <v>139050</v>
      </c>
      <c r="J1181" s="199">
        <f t="shared" si="456"/>
        <v>180000</v>
      </c>
      <c r="K1181" s="199">
        <f t="shared" si="457"/>
        <v>98100</v>
      </c>
      <c r="L1181" s="265">
        <f t="shared" si="458"/>
        <v>278100</v>
      </c>
      <c r="M1181" s="199"/>
      <c r="N1181" s="199"/>
      <c r="O1181" s="554" t="e">
        <f>#REF!+M1181+N1181</f>
        <v>#REF!</v>
      </c>
      <c r="P1181" s="554"/>
      <c r="Q1181" s="554"/>
      <c r="R1181" s="554">
        <f t="shared" si="454"/>
        <v>0</v>
      </c>
      <c r="S1181" s="199"/>
      <c r="T1181" s="199"/>
      <c r="U1181" s="554">
        <v>0</v>
      </c>
    </row>
    <row r="1182" spans="1:21" s="11" customFormat="1" outlineLevel="1">
      <c r="A1182" s="192"/>
      <c r="B1182" s="192"/>
      <c r="C1182" s="138" t="s">
        <v>1037</v>
      </c>
      <c r="D1182" s="194">
        <v>2</v>
      </c>
      <c r="E1182" s="97">
        <v>2</v>
      </c>
      <c r="F1182" s="195" t="s">
        <v>660</v>
      </c>
      <c r="G1182" s="359">
        <v>2833600</v>
      </c>
      <c r="H1182" s="359">
        <v>114450.00000000001</v>
      </c>
      <c r="I1182" s="199">
        <f t="shared" si="459"/>
        <v>2948050</v>
      </c>
      <c r="J1182" s="199">
        <f t="shared" si="456"/>
        <v>5667200</v>
      </c>
      <c r="K1182" s="199">
        <f t="shared" si="457"/>
        <v>228900.00000000003</v>
      </c>
      <c r="L1182" s="265">
        <f t="shared" si="458"/>
        <v>5896100</v>
      </c>
      <c r="M1182" s="199"/>
      <c r="N1182" s="199"/>
      <c r="O1182" s="554" t="e">
        <f>#REF!+M1182+N1182</f>
        <v>#REF!</v>
      </c>
      <c r="P1182" s="554"/>
      <c r="Q1182" s="554"/>
      <c r="R1182" s="554">
        <f t="shared" si="454"/>
        <v>0</v>
      </c>
      <c r="S1182" s="199"/>
      <c r="T1182" s="199"/>
      <c r="U1182" s="554">
        <v>0</v>
      </c>
    </row>
    <row r="1183" spans="1:21" s="11" customFormat="1" outlineLevel="1">
      <c r="A1183" s="192"/>
      <c r="B1183" s="192"/>
      <c r="C1183" s="138" t="s">
        <v>1039</v>
      </c>
      <c r="D1183" s="194">
        <v>2</v>
      </c>
      <c r="E1183" s="97">
        <v>2</v>
      </c>
      <c r="F1183" s="195" t="s">
        <v>660</v>
      </c>
      <c r="G1183" s="359">
        <v>15180000.000000002</v>
      </c>
      <c r="H1183" s="359">
        <v>272500</v>
      </c>
      <c r="I1183" s="199">
        <f t="shared" si="459"/>
        <v>15452500.000000002</v>
      </c>
      <c r="J1183" s="199">
        <f t="shared" si="456"/>
        <v>30360000.000000004</v>
      </c>
      <c r="K1183" s="199">
        <f t="shared" si="457"/>
        <v>545000</v>
      </c>
      <c r="L1183" s="265">
        <f t="shared" si="458"/>
        <v>30905000.000000004</v>
      </c>
      <c r="M1183" s="199"/>
      <c r="N1183" s="199"/>
      <c r="O1183" s="554" t="e">
        <f>#REF!+M1183+N1183</f>
        <v>#REF!</v>
      </c>
      <c r="P1183" s="554"/>
      <c r="Q1183" s="554"/>
      <c r="R1183" s="554">
        <f t="shared" si="454"/>
        <v>0</v>
      </c>
      <c r="S1183" s="199"/>
      <c r="T1183" s="199"/>
      <c r="U1183" s="554">
        <v>0</v>
      </c>
    </row>
    <row r="1184" spans="1:21" s="11" customFormat="1" outlineLevel="1">
      <c r="A1184" s="192"/>
      <c r="B1184" s="192"/>
      <c r="C1184" s="193" t="s">
        <v>1041</v>
      </c>
      <c r="D1184" s="194">
        <v>8</v>
      </c>
      <c r="E1184" s="97">
        <v>8</v>
      </c>
      <c r="F1184" s="195" t="s">
        <v>660</v>
      </c>
      <c r="G1184" s="359">
        <v>1264480.0000000002</v>
      </c>
      <c r="H1184" s="359">
        <v>137500</v>
      </c>
      <c r="I1184" s="199">
        <f t="shared" si="459"/>
        <v>1401980.0000000002</v>
      </c>
      <c r="J1184" s="199">
        <f t="shared" si="456"/>
        <v>10115840.000000002</v>
      </c>
      <c r="K1184" s="199">
        <f t="shared" si="457"/>
        <v>1100000</v>
      </c>
      <c r="L1184" s="265">
        <f t="shared" si="458"/>
        <v>11215840.000000002</v>
      </c>
      <c r="M1184" s="199"/>
      <c r="N1184" s="199"/>
      <c r="O1184" s="554" t="e">
        <f>#REF!+M1184+N1184</f>
        <v>#REF!</v>
      </c>
      <c r="P1184" s="554"/>
      <c r="Q1184" s="554"/>
      <c r="R1184" s="554">
        <f t="shared" si="454"/>
        <v>0</v>
      </c>
      <c r="S1184" s="199"/>
      <c r="T1184" s="199"/>
      <c r="U1184" s="554">
        <v>0</v>
      </c>
    </row>
    <row r="1185" spans="1:21" outlineLevel="1">
      <c r="A1185" s="137"/>
      <c r="B1185" s="137"/>
      <c r="C1185" s="138" t="s">
        <v>995</v>
      </c>
      <c r="D1185" s="97">
        <v>8</v>
      </c>
      <c r="E1185" s="97">
        <v>8</v>
      </c>
      <c r="F1185" s="139" t="s">
        <v>660</v>
      </c>
      <c r="G1185" s="359">
        <v>1803200.0000000002</v>
      </c>
      <c r="H1185" s="359">
        <v>49500.000000000007</v>
      </c>
      <c r="I1185" s="62">
        <f t="shared" si="459"/>
        <v>1852700.0000000002</v>
      </c>
      <c r="J1185" s="62">
        <f t="shared" si="456"/>
        <v>14425600.000000002</v>
      </c>
      <c r="K1185" s="62">
        <f t="shared" si="457"/>
        <v>396000.00000000006</v>
      </c>
      <c r="L1185" s="255">
        <f t="shared" si="458"/>
        <v>14821600.000000002</v>
      </c>
      <c r="M1185" s="62"/>
      <c r="N1185" s="62"/>
      <c r="O1185" s="550" t="e">
        <f>#REF!+M1185+N1185</f>
        <v>#REF!</v>
      </c>
      <c r="P1185" s="550"/>
      <c r="Q1185" s="550"/>
      <c r="R1185" s="550">
        <f t="shared" si="454"/>
        <v>0</v>
      </c>
      <c r="S1185" s="62"/>
      <c r="T1185" s="62"/>
      <c r="U1185" s="550">
        <v>0</v>
      </c>
    </row>
    <row r="1186" spans="1:21" outlineLevel="1">
      <c r="A1186" s="137"/>
      <c r="B1186" s="137"/>
      <c r="C1186" s="138" t="s">
        <v>997</v>
      </c>
      <c r="D1186" s="97">
        <v>8</v>
      </c>
      <c r="E1186" s="97">
        <v>8</v>
      </c>
      <c r="F1186" s="139" t="s">
        <v>660</v>
      </c>
      <c r="G1186" s="359">
        <v>4494000</v>
      </c>
      <c r="H1186" s="359">
        <v>49050</v>
      </c>
      <c r="I1186" s="62">
        <f t="shared" si="459"/>
        <v>4543050</v>
      </c>
      <c r="J1186" s="62">
        <f t="shared" si="456"/>
        <v>35952000</v>
      </c>
      <c r="K1186" s="62">
        <f t="shared" si="457"/>
        <v>392400</v>
      </c>
      <c r="L1186" s="255">
        <f t="shared" si="458"/>
        <v>36344400</v>
      </c>
      <c r="M1186" s="62"/>
      <c r="N1186" s="62"/>
      <c r="O1186" s="550" t="e">
        <f>#REF!+M1186+N1186</f>
        <v>#REF!</v>
      </c>
      <c r="P1186" s="550"/>
      <c r="Q1186" s="550"/>
      <c r="R1186" s="550">
        <f t="shared" si="454"/>
        <v>0</v>
      </c>
      <c r="S1186" s="62"/>
      <c r="T1186" s="62"/>
      <c r="U1186" s="550">
        <v>0</v>
      </c>
    </row>
    <row r="1187" spans="1:21" s="11" customFormat="1" outlineLevel="1">
      <c r="A1187" s="192"/>
      <c r="B1187" s="192"/>
      <c r="C1187" s="193" t="s">
        <v>1013</v>
      </c>
      <c r="D1187" s="194">
        <v>8</v>
      </c>
      <c r="E1187" s="97">
        <v>8</v>
      </c>
      <c r="F1187" s="195" t="s">
        <v>660</v>
      </c>
      <c r="G1187" s="359">
        <v>276000</v>
      </c>
      <c r="H1187" s="359">
        <v>81750</v>
      </c>
      <c r="I1187" s="199">
        <f t="shared" si="459"/>
        <v>357750</v>
      </c>
      <c r="J1187" s="199">
        <f t="shared" si="456"/>
        <v>2208000</v>
      </c>
      <c r="K1187" s="199">
        <f t="shared" si="457"/>
        <v>654000</v>
      </c>
      <c r="L1187" s="265">
        <f t="shared" si="458"/>
        <v>2862000</v>
      </c>
      <c r="M1187" s="199"/>
      <c r="N1187" s="199"/>
      <c r="O1187" s="554" t="e">
        <f>#REF!+M1187+N1187</f>
        <v>#REF!</v>
      </c>
      <c r="P1187" s="554"/>
      <c r="Q1187" s="554">
        <v>0.45</v>
      </c>
      <c r="R1187" s="554">
        <f t="shared" si="454"/>
        <v>0.45</v>
      </c>
      <c r="S1187" s="199"/>
      <c r="T1187" s="199"/>
      <c r="U1187" s="554">
        <v>0</v>
      </c>
    </row>
    <row r="1188" spans="1:21" s="11" customFormat="1" outlineLevel="1">
      <c r="A1188" s="192"/>
      <c r="B1188" s="192"/>
      <c r="C1188" s="193" t="s">
        <v>1015</v>
      </c>
      <c r="D1188" s="194">
        <v>8</v>
      </c>
      <c r="E1188" s="97">
        <v>8</v>
      </c>
      <c r="F1188" s="195" t="s">
        <v>660</v>
      </c>
      <c r="G1188" s="359">
        <v>198000.00000000003</v>
      </c>
      <c r="H1188" s="359">
        <v>10900</v>
      </c>
      <c r="I1188" s="199">
        <f t="shared" si="459"/>
        <v>208900.00000000003</v>
      </c>
      <c r="J1188" s="199">
        <f t="shared" si="456"/>
        <v>1584000.0000000002</v>
      </c>
      <c r="K1188" s="199">
        <f t="shared" si="457"/>
        <v>87200</v>
      </c>
      <c r="L1188" s="265">
        <f t="shared" si="458"/>
        <v>1671200.0000000002</v>
      </c>
      <c r="M1188" s="199"/>
      <c r="N1188" s="199"/>
      <c r="O1188" s="554" t="e">
        <f>#REF!+M1188+N1188</f>
        <v>#REF!</v>
      </c>
      <c r="P1188" s="554"/>
      <c r="Q1188" s="554">
        <v>0.45</v>
      </c>
      <c r="R1188" s="554">
        <f t="shared" si="454"/>
        <v>0.45</v>
      </c>
      <c r="S1188" s="199"/>
      <c r="T1188" s="199"/>
      <c r="U1188" s="554">
        <v>0</v>
      </c>
    </row>
    <row r="1189" spans="1:21" s="11" customFormat="1" outlineLevel="1">
      <c r="A1189" s="192"/>
      <c r="B1189" s="192"/>
      <c r="C1189" s="193" t="s">
        <v>923</v>
      </c>
      <c r="D1189" s="194">
        <v>343</v>
      </c>
      <c r="E1189" s="97">
        <v>264</v>
      </c>
      <c r="F1189" s="195" t="s">
        <v>624</v>
      </c>
      <c r="G1189" s="359">
        <v>10032.786885245901</v>
      </c>
      <c r="H1189" s="359">
        <v>3360.0000000000005</v>
      </c>
      <c r="I1189" s="199">
        <f t="shared" si="459"/>
        <v>13392.786885245901</v>
      </c>
      <c r="J1189" s="199">
        <f t="shared" si="456"/>
        <v>2648655.7377049178</v>
      </c>
      <c r="K1189" s="199">
        <f t="shared" si="457"/>
        <v>887040.00000000012</v>
      </c>
      <c r="L1189" s="265">
        <f t="shared" si="458"/>
        <v>3535695.7377049178</v>
      </c>
      <c r="M1189" s="199"/>
      <c r="N1189" s="199"/>
      <c r="O1189" s="554" t="e">
        <f>#REF!+M1189+N1189</f>
        <v>#REF!</v>
      </c>
      <c r="P1189" s="554"/>
      <c r="Q1189" s="554"/>
      <c r="R1189" s="554">
        <f t="shared" si="454"/>
        <v>0</v>
      </c>
      <c r="S1189" s="199"/>
      <c r="T1189" s="199"/>
      <c r="U1189" s="554">
        <v>0</v>
      </c>
    </row>
    <row r="1190" spans="1:21" s="11" customFormat="1" outlineLevel="1">
      <c r="A1190" s="192"/>
      <c r="B1190" s="192"/>
      <c r="C1190" s="193" t="s">
        <v>1043</v>
      </c>
      <c r="D1190" s="194">
        <v>2</v>
      </c>
      <c r="E1190" s="97">
        <v>2</v>
      </c>
      <c r="F1190" s="195" t="s">
        <v>660</v>
      </c>
      <c r="G1190" s="359">
        <v>4031999.9999999995</v>
      </c>
      <c r="H1190" s="359">
        <v>272500</v>
      </c>
      <c r="I1190" s="199">
        <f t="shared" si="459"/>
        <v>4304500</v>
      </c>
      <c r="J1190" s="199">
        <f t="shared" si="456"/>
        <v>8063999.9999999991</v>
      </c>
      <c r="K1190" s="199">
        <f t="shared" si="457"/>
        <v>545000</v>
      </c>
      <c r="L1190" s="265">
        <f t="shared" si="458"/>
        <v>8609000</v>
      </c>
      <c r="M1190" s="199"/>
      <c r="N1190" s="199"/>
      <c r="O1190" s="554" t="e">
        <f>#REF!+M1190+N1190</f>
        <v>#REF!</v>
      </c>
      <c r="P1190" s="554"/>
      <c r="Q1190" s="554"/>
      <c r="R1190" s="554">
        <f t="shared" si="454"/>
        <v>0</v>
      </c>
      <c r="S1190" s="199"/>
      <c r="T1190" s="199"/>
      <c r="U1190" s="554">
        <v>0</v>
      </c>
    </row>
    <row r="1191" spans="1:21" s="11" customFormat="1" ht="26.4" outlineLevel="1">
      <c r="A1191" s="192"/>
      <c r="B1191" s="192"/>
      <c r="C1191" s="400" t="s">
        <v>1045</v>
      </c>
      <c r="D1191" s="194">
        <v>2</v>
      </c>
      <c r="E1191" s="97">
        <v>2</v>
      </c>
      <c r="F1191" s="195" t="s">
        <v>660</v>
      </c>
      <c r="G1191" s="359">
        <v>935000.00000000012</v>
      </c>
      <c r="H1191" s="359">
        <v>49050</v>
      </c>
      <c r="I1191" s="199">
        <f t="shared" si="459"/>
        <v>984050.00000000012</v>
      </c>
      <c r="J1191" s="199">
        <f t="shared" si="456"/>
        <v>1870000.0000000002</v>
      </c>
      <c r="K1191" s="199">
        <f t="shared" si="457"/>
        <v>98100</v>
      </c>
      <c r="L1191" s="265">
        <f t="shared" si="458"/>
        <v>1968100.0000000002</v>
      </c>
      <c r="M1191" s="199"/>
      <c r="N1191" s="199"/>
      <c r="O1191" s="554" t="e">
        <f>#REF!+M1191+N1191</f>
        <v>#REF!</v>
      </c>
      <c r="P1191" s="554"/>
      <c r="Q1191" s="554">
        <v>0.45</v>
      </c>
      <c r="R1191" s="554">
        <f t="shared" si="454"/>
        <v>0.45</v>
      </c>
      <c r="S1191" s="199"/>
      <c r="T1191" s="199"/>
      <c r="U1191" s="554">
        <v>0</v>
      </c>
    </row>
    <row r="1192" spans="1:21" s="11" customFormat="1" outlineLevel="1">
      <c r="A1192" s="192"/>
      <c r="B1192" s="192"/>
      <c r="C1192" s="193" t="s">
        <v>1046</v>
      </c>
      <c r="D1192" s="194">
        <v>4</v>
      </c>
      <c r="E1192" s="97">
        <v>4</v>
      </c>
      <c r="F1192" s="195" t="s">
        <v>660</v>
      </c>
      <c r="G1192" s="359">
        <v>198000.00000000003</v>
      </c>
      <c r="H1192" s="359">
        <v>10900</v>
      </c>
      <c r="I1192" s="199">
        <f t="shared" si="459"/>
        <v>208900.00000000003</v>
      </c>
      <c r="J1192" s="199">
        <f t="shared" si="456"/>
        <v>792000.00000000012</v>
      </c>
      <c r="K1192" s="199">
        <f t="shared" si="457"/>
        <v>43600</v>
      </c>
      <c r="L1192" s="265">
        <f t="shared" si="458"/>
        <v>835600.00000000012</v>
      </c>
      <c r="M1192" s="199"/>
      <c r="N1192" s="199"/>
      <c r="O1192" s="554" t="e">
        <f>#REF!+M1192+N1192</f>
        <v>#REF!</v>
      </c>
      <c r="P1192" s="554"/>
      <c r="Q1192" s="554">
        <v>0.45</v>
      </c>
      <c r="R1192" s="554">
        <f t="shared" si="454"/>
        <v>0.45</v>
      </c>
      <c r="S1192" s="199"/>
      <c r="T1192" s="199"/>
      <c r="U1192" s="554">
        <v>0</v>
      </c>
    </row>
    <row r="1193" spans="1:21" s="11" customFormat="1" outlineLevel="1">
      <c r="A1193" s="192"/>
      <c r="B1193" s="192"/>
      <c r="C1193" s="347" t="s">
        <v>985</v>
      </c>
      <c r="D1193" s="194">
        <v>2</v>
      </c>
      <c r="E1193" s="97">
        <v>2</v>
      </c>
      <c r="F1193" s="195" t="s">
        <v>660</v>
      </c>
      <c r="G1193" s="359">
        <v>550000</v>
      </c>
      <c r="H1193" s="359">
        <v>10900</v>
      </c>
      <c r="I1193" s="199">
        <f t="shared" si="459"/>
        <v>560900</v>
      </c>
      <c r="J1193" s="199">
        <f t="shared" si="456"/>
        <v>1100000</v>
      </c>
      <c r="K1193" s="199">
        <f t="shared" si="457"/>
        <v>21800</v>
      </c>
      <c r="L1193" s="265">
        <f t="shared" si="458"/>
        <v>1121800</v>
      </c>
      <c r="M1193" s="199"/>
      <c r="N1193" s="199"/>
      <c r="O1193" s="554" t="e">
        <f>#REF!+M1193+N1193</f>
        <v>#REF!</v>
      </c>
      <c r="P1193" s="554"/>
      <c r="Q1193" s="554">
        <v>0.45</v>
      </c>
      <c r="R1193" s="554">
        <f t="shared" si="454"/>
        <v>0.45</v>
      </c>
      <c r="S1193" s="199"/>
      <c r="T1193" s="199"/>
      <c r="U1193" s="554">
        <v>0</v>
      </c>
    </row>
    <row r="1194" spans="1:21" s="11" customFormat="1" outlineLevel="1">
      <c r="A1194" s="192"/>
      <c r="B1194" s="192"/>
      <c r="C1194" s="193" t="s">
        <v>1047</v>
      </c>
      <c r="D1194" s="194">
        <v>190</v>
      </c>
      <c r="E1194" s="97">
        <v>190</v>
      </c>
      <c r="F1194" s="195" t="s">
        <v>624</v>
      </c>
      <c r="G1194" s="359">
        <v>54000</v>
      </c>
      <c r="H1194" s="359">
        <v>3360.0000000000005</v>
      </c>
      <c r="I1194" s="199">
        <f t="shared" si="459"/>
        <v>57360</v>
      </c>
      <c r="J1194" s="199">
        <f t="shared" si="456"/>
        <v>10260000</v>
      </c>
      <c r="K1194" s="199">
        <f t="shared" si="457"/>
        <v>638400.00000000012</v>
      </c>
      <c r="L1194" s="265">
        <f t="shared" si="458"/>
        <v>10898400</v>
      </c>
      <c r="M1194" s="199"/>
      <c r="N1194" s="199"/>
      <c r="O1194" s="554" t="e">
        <f>#REF!+M1194+N1194</f>
        <v>#REF!</v>
      </c>
      <c r="P1194" s="554"/>
      <c r="Q1194" s="554"/>
      <c r="R1194" s="554">
        <f t="shared" si="454"/>
        <v>0</v>
      </c>
      <c r="S1194" s="199"/>
      <c r="T1194" s="199"/>
      <c r="U1194" s="554">
        <v>0</v>
      </c>
    </row>
    <row r="1195" spans="1:21" s="11" customFormat="1" outlineLevel="1">
      <c r="A1195" s="192"/>
      <c r="B1195" s="192"/>
      <c r="C1195" s="355" t="s">
        <v>646</v>
      </c>
      <c r="D1195" s="194">
        <v>100</v>
      </c>
      <c r="E1195" s="97">
        <v>100</v>
      </c>
      <c r="F1195" s="195" t="s">
        <v>624</v>
      </c>
      <c r="G1195" s="359">
        <v>32518.739999999998</v>
      </c>
      <c r="H1195" s="359">
        <v>7485.6650000000009</v>
      </c>
      <c r="I1195" s="199">
        <f t="shared" si="459"/>
        <v>40004.404999999999</v>
      </c>
      <c r="J1195" s="199">
        <f t="shared" si="456"/>
        <v>3251874</v>
      </c>
      <c r="K1195" s="199">
        <f t="shared" si="457"/>
        <v>748566.50000000012</v>
      </c>
      <c r="L1195" s="265">
        <f t="shared" si="458"/>
        <v>4000440.5</v>
      </c>
      <c r="M1195" s="199"/>
      <c r="N1195" s="199"/>
      <c r="O1195" s="554" t="e">
        <f>#REF!+M1195+N1195</f>
        <v>#REF!</v>
      </c>
      <c r="P1195" s="554"/>
      <c r="Q1195" s="554"/>
      <c r="R1195" s="554">
        <f t="shared" si="454"/>
        <v>0</v>
      </c>
      <c r="S1195" s="199"/>
      <c r="T1195" s="199"/>
      <c r="U1195" s="554">
        <v>0</v>
      </c>
    </row>
    <row r="1196" spans="1:21" s="11" customFormat="1" outlineLevel="1">
      <c r="A1196" s="192"/>
      <c r="B1196" s="192"/>
      <c r="C1196" s="386" t="s">
        <v>928</v>
      </c>
      <c r="D1196" s="194">
        <v>144</v>
      </c>
      <c r="E1196" s="97">
        <v>200</v>
      </c>
      <c r="F1196" s="195" t="s">
        <v>624</v>
      </c>
      <c r="G1196" s="359">
        <v>8773.9726027397246</v>
      </c>
      <c r="H1196" s="359">
        <v>14594.016411764707</v>
      </c>
      <c r="I1196" s="199">
        <f t="shared" si="459"/>
        <v>23367.989014504434</v>
      </c>
      <c r="J1196" s="199">
        <f t="shared" si="456"/>
        <v>1754794.5205479448</v>
      </c>
      <c r="K1196" s="199">
        <f t="shared" si="457"/>
        <v>2918803.2823529416</v>
      </c>
      <c r="L1196" s="265">
        <f t="shared" si="458"/>
        <v>4673597.8029008871</v>
      </c>
      <c r="M1196" s="199"/>
      <c r="N1196" s="199"/>
      <c r="O1196" s="554" t="e">
        <f>#REF!+M1196+N1196</f>
        <v>#REF!</v>
      </c>
      <c r="P1196" s="554"/>
      <c r="Q1196" s="554"/>
      <c r="R1196" s="554">
        <f t="shared" si="454"/>
        <v>0</v>
      </c>
      <c r="S1196" s="199"/>
      <c r="T1196" s="199"/>
      <c r="U1196" s="554">
        <v>0</v>
      </c>
    </row>
    <row r="1197" spans="1:21" s="11" customFormat="1" outlineLevel="1">
      <c r="A1197" s="192"/>
      <c r="B1197" s="192"/>
      <c r="C1197" s="193" t="s">
        <v>1049</v>
      </c>
      <c r="D1197" s="194">
        <v>100</v>
      </c>
      <c r="E1197" s="97">
        <v>100</v>
      </c>
      <c r="F1197" s="195" t="s">
        <v>624</v>
      </c>
      <c r="G1197" s="359">
        <v>17049.186602870814</v>
      </c>
      <c r="H1197" s="359">
        <v>15805.000000000002</v>
      </c>
      <c r="I1197" s="199">
        <f t="shared" si="459"/>
        <v>32854.186602870817</v>
      </c>
      <c r="J1197" s="199">
        <f t="shared" si="456"/>
        <v>1704918.6602870813</v>
      </c>
      <c r="K1197" s="199">
        <f t="shared" si="457"/>
        <v>1580500.0000000002</v>
      </c>
      <c r="L1197" s="265">
        <f t="shared" si="458"/>
        <v>3285418.6602870817</v>
      </c>
      <c r="M1197" s="199"/>
      <c r="N1197" s="199"/>
      <c r="O1197" s="554" t="e">
        <f>#REF!+M1197+N1197</f>
        <v>#REF!</v>
      </c>
      <c r="P1197" s="554"/>
      <c r="Q1197" s="554"/>
      <c r="R1197" s="554">
        <f t="shared" si="454"/>
        <v>0</v>
      </c>
      <c r="S1197" s="199"/>
      <c r="T1197" s="199"/>
      <c r="U1197" s="554">
        <v>0</v>
      </c>
    </row>
    <row r="1198" spans="1:21" s="11" customFormat="1" ht="26.4" outlineLevel="1">
      <c r="A1198" s="192"/>
      <c r="B1198" s="192"/>
      <c r="C1198" s="193" t="s">
        <v>1050</v>
      </c>
      <c r="D1198" s="194">
        <v>8</v>
      </c>
      <c r="E1198" s="97">
        <v>8</v>
      </c>
      <c r="F1198" s="195" t="s">
        <v>624</v>
      </c>
      <c r="G1198" s="359">
        <v>0</v>
      </c>
      <c r="H1198" s="359">
        <v>175000</v>
      </c>
      <c r="I1198" s="199">
        <f t="shared" si="459"/>
        <v>175000</v>
      </c>
      <c r="J1198" s="199">
        <f t="shared" si="456"/>
        <v>0</v>
      </c>
      <c r="K1198" s="199">
        <f t="shared" si="457"/>
        <v>1400000</v>
      </c>
      <c r="L1198" s="265">
        <f t="shared" si="458"/>
        <v>1400000</v>
      </c>
      <c r="M1198" s="199"/>
      <c r="N1198" s="199"/>
      <c r="O1198" s="554" t="e">
        <f>#REF!+M1198+N1198</f>
        <v>#REF!</v>
      </c>
      <c r="P1198" s="554"/>
      <c r="Q1198" s="554"/>
      <c r="R1198" s="554">
        <f t="shared" si="454"/>
        <v>0</v>
      </c>
      <c r="S1198" s="199"/>
      <c r="T1198" s="199"/>
      <c r="U1198" s="554">
        <v>0</v>
      </c>
    </row>
    <row r="1199" spans="1:21" outlineLevel="1">
      <c r="A1199" s="137"/>
      <c r="B1199" s="137"/>
      <c r="C1199" s="138" t="s">
        <v>896</v>
      </c>
      <c r="D1199" s="97">
        <v>2</v>
      </c>
      <c r="E1199" s="97">
        <f>48</f>
        <v>48</v>
      </c>
      <c r="F1199" s="139" t="s">
        <v>897</v>
      </c>
      <c r="G1199" s="359">
        <v>0</v>
      </c>
      <c r="H1199" s="359">
        <v>50600.000000000007</v>
      </c>
      <c r="I1199" s="62">
        <f t="shared" si="459"/>
        <v>50600.000000000007</v>
      </c>
      <c r="J1199" s="62">
        <f t="shared" si="456"/>
        <v>0</v>
      </c>
      <c r="K1199" s="62">
        <f t="shared" si="457"/>
        <v>2428800.0000000005</v>
      </c>
      <c r="L1199" s="255">
        <f t="shared" si="458"/>
        <v>2428800.0000000005</v>
      </c>
      <c r="M1199" s="62"/>
      <c r="N1199" s="62"/>
      <c r="O1199" s="550" t="e">
        <f>#REF!+M1199+N1199</f>
        <v>#REF!</v>
      </c>
      <c r="P1199" s="550"/>
      <c r="Q1199" s="550"/>
      <c r="R1199" s="550">
        <f t="shared" si="454"/>
        <v>0</v>
      </c>
      <c r="S1199" s="62"/>
      <c r="T1199" s="62"/>
      <c r="U1199" s="550">
        <v>0</v>
      </c>
    </row>
    <row r="1200" spans="1:21" outlineLevel="1">
      <c r="A1200" s="137"/>
      <c r="B1200" s="137"/>
      <c r="C1200" s="138" t="s">
        <v>899</v>
      </c>
      <c r="D1200" s="97">
        <v>8</v>
      </c>
      <c r="E1200" s="97">
        <v>8</v>
      </c>
      <c r="F1200" s="139" t="s">
        <v>897</v>
      </c>
      <c r="G1200" s="359">
        <v>0</v>
      </c>
      <c r="H1200" s="359">
        <v>50600.000000000007</v>
      </c>
      <c r="I1200" s="62">
        <f t="shared" si="459"/>
        <v>50600.000000000007</v>
      </c>
      <c r="J1200" s="62">
        <f t="shared" si="456"/>
        <v>0</v>
      </c>
      <c r="K1200" s="62">
        <f t="shared" si="457"/>
        <v>404800.00000000006</v>
      </c>
      <c r="L1200" s="255">
        <f t="shared" si="458"/>
        <v>404800.00000000006</v>
      </c>
      <c r="M1200" s="62"/>
      <c r="N1200" s="62"/>
      <c r="O1200" s="550" t="e">
        <f>#REF!+M1200+N1200</f>
        <v>#REF!</v>
      </c>
      <c r="P1200" s="550"/>
      <c r="Q1200" s="554"/>
      <c r="R1200" s="550">
        <f t="shared" si="454"/>
        <v>0</v>
      </c>
      <c r="S1200" s="62"/>
      <c r="T1200" s="62"/>
      <c r="U1200" s="550">
        <v>0</v>
      </c>
    </row>
    <row r="1201" spans="1:21" s="399" customFormat="1" outlineLevel="1">
      <c r="A1201" s="395"/>
      <c r="B1201" s="395"/>
      <c r="C1201" s="400" t="s">
        <v>657</v>
      </c>
      <c r="D1201" s="97">
        <v>1</v>
      </c>
      <c r="E1201" s="97">
        <v>1</v>
      </c>
      <c r="F1201" s="397" t="s">
        <v>619</v>
      </c>
      <c r="G1201" s="497">
        <v>6046505.6206718339</v>
      </c>
      <c r="H1201" s="497">
        <v>1813951.6862015501</v>
      </c>
      <c r="I1201" s="62">
        <f t="shared" si="459"/>
        <v>7860457.3068733839</v>
      </c>
      <c r="J1201" s="62">
        <f t="shared" si="456"/>
        <v>6046505.6206718339</v>
      </c>
      <c r="K1201" s="62">
        <f t="shared" si="457"/>
        <v>1813951.6862015501</v>
      </c>
      <c r="L1201" s="255">
        <f t="shared" si="458"/>
        <v>7860457.3068733839</v>
      </c>
      <c r="M1201" s="62"/>
      <c r="N1201" s="62"/>
      <c r="O1201" s="550" t="e">
        <f>#REF!+M1201+N1201</f>
        <v>#REF!</v>
      </c>
      <c r="P1201" s="550"/>
      <c r="Q1201" s="550"/>
      <c r="R1201" s="550">
        <f t="shared" si="454"/>
        <v>0</v>
      </c>
      <c r="S1201" s="62"/>
      <c r="T1201" s="62"/>
      <c r="U1201" s="550">
        <v>0</v>
      </c>
    </row>
    <row r="1202" spans="1:21">
      <c r="A1202" s="137"/>
      <c r="B1202" s="137"/>
      <c r="C1202" s="138"/>
      <c r="D1202" s="94"/>
      <c r="E1202" s="94"/>
      <c r="F1202" s="139"/>
      <c r="G1202" s="71"/>
      <c r="H1202" s="71"/>
      <c r="I1202" s="71"/>
      <c r="J1202" s="71"/>
      <c r="K1202" s="71"/>
      <c r="L1202" s="255"/>
      <c r="M1202" s="71"/>
      <c r="N1202" s="71"/>
      <c r="O1202" s="552" t="e">
        <f>#REF!+M1202+N1202</f>
        <v>#REF!</v>
      </c>
      <c r="P1202" s="552"/>
      <c r="Q1202" s="552"/>
      <c r="R1202" s="552">
        <f t="shared" si="454"/>
        <v>0</v>
      </c>
      <c r="S1202" s="71"/>
      <c r="T1202" s="71"/>
      <c r="U1202" s="552">
        <v>0</v>
      </c>
    </row>
    <row r="1203" spans="1:21">
      <c r="A1203" s="149" t="s">
        <v>335</v>
      </c>
      <c r="B1203" s="149"/>
      <c r="C1203" s="150" t="s">
        <v>336</v>
      </c>
      <c r="D1203" s="100"/>
      <c r="E1203" s="100"/>
      <c r="F1203" s="151"/>
      <c r="G1203" s="75"/>
      <c r="H1203" s="75"/>
      <c r="I1203" s="75"/>
      <c r="J1203" s="75"/>
      <c r="K1203" s="75"/>
      <c r="L1203" s="259">
        <f>SUBTOTAL(9,L1204:L1206)</f>
        <v>0</v>
      </c>
      <c r="M1203" s="75"/>
      <c r="N1203" s="75"/>
      <c r="O1203" s="555" t="e">
        <f>#REF!+M1203+N1203</f>
        <v>#REF!</v>
      </c>
      <c r="P1203" s="555"/>
      <c r="Q1203" s="555"/>
      <c r="R1203" s="555">
        <f t="shared" si="454"/>
        <v>0</v>
      </c>
      <c r="S1203" s="75"/>
      <c r="T1203" s="75"/>
      <c r="U1203" s="555">
        <v>0</v>
      </c>
    </row>
    <row r="1204" spans="1:21">
      <c r="A1204" s="137" t="s">
        <v>337</v>
      </c>
      <c r="B1204" s="137"/>
      <c r="C1204" s="138" t="s">
        <v>338</v>
      </c>
      <c r="D1204" s="94">
        <v>1</v>
      </c>
      <c r="E1204" s="94"/>
      <c r="F1204" s="139" t="s">
        <v>10</v>
      </c>
      <c r="G1204" s="71"/>
      <c r="H1204" s="71"/>
      <c r="I1204" s="71"/>
      <c r="J1204" s="71"/>
      <c r="K1204" s="71"/>
      <c r="L1204" s="255"/>
      <c r="M1204" s="71"/>
      <c r="N1204" s="71"/>
      <c r="O1204" s="552" t="e">
        <f>#REF!+M1204+N1204</f>
        <v>#REF!</v>
      </c>
      <c r="P1204" s="552"/>
      <c r="Q1204" s="552"/>
      <c r="R1204" s="552">
        <f t="shared" si="454"/>
        <v>0</v>
      </c>
      <c r="S1204" s="71"/>
      <c r="T1204" s="71"/>
      <c r="U1204" s="552">
        <v>0</v>
      </c>
    </row>
    <row r="1205" spans="1:21">
      <c r="A1205" s="137" t="s">
        <v>339</v>
      </c>
      <c r="B1205" s="137"/>
      <c r="C1205" s="138" t="s">
        <v>340</v>
      </c>
      <c r="D1205" s="94">
        <v>1</v>
      </c>
      <c r="E1205" s="94"/>
      <c r="F1205" s="139" t="s">
        <v>10</v>
      </c>
      <c r="G1205" s="71"/>
      <c r="H1205" s="71"/>
      <c r="I1205" s="71"/>
      <c r="J1205" s="71"/>
      <c r="K1205" s="71"/>
      <c r="L1205" s="255"/>
      <c r="M1205" s="71"/>
      <c r="N1205" s="71"/>
      <c r="O1205" s="552" t="e">
        <f>#REF!+M1205+N1205</f>
        <v>#REF!</v>
      </c>
      <c r="P1205" s="552"/>
      <c r="Q1205" s="552"/>
      <c r="R1205" s="552">
        <f t="shared" si="454"/>
        <v>0</v>
      </c>
      <c r="S1205" s="71"/>
      <c r="T1205" s="71"/>
      <c r="U1205" s="552">
        <v>0</v>
      </c>
    </row>
    <row r="1206" spans="1:21">
      <c r="A1206" s="146"/>
      <c r="B1206" s="146"/>
      <c r="C1206" s="147"/>
      <c r="D1206" s="99"/>
      <c r="E1206" s="99"/>
      <c r="F1206" s="148"/>
      <c r="G1206" s="82"/>
      <c r="H1206" s="82"/>
      <c r="I1206" s="82"/>
      <c r="J1206" s="82"/>
      <c r="K1206" s="82"/>
      <c r="L1206" s="255"/>
      <c r="M1206" s="82"/>
      <c r="N1206" s="82"/>
      <c r="O1206" s="553" t="e">
        <f>#REF!+M1206+N1206</f>
        <v>#REF!</v>
      </c>
      <c r="P1206" s="553"/>
      <c r="Q1206" s="553"/>
      <c r="R1206" s="553">
        <f t="shared" si="454"/>
        <v>0</v>
      </c>
      <c r="S1206" s="82"/>
      <c r="T1206" s="82"/>
      <c r="U1206" s="553">
        <v>0</v>
      </c>
    </row>
    <row r="1207" spans="1:21">
      <c r="A1207" s="165" t="s">
        <v>45</v>
      </c>
      <c r="B1207" s="165"/>
      <c r="C1207" s="166" t="s">
        <v>46</v>
      </c>
      <c r="D1207" s="167"/>
      <c r="E1207" s="167"/>
      <c r="F1207" s="168"/>
      <c r="G1207" s="169"/>
      <c r="H1207" s="169"/>
      <c r="I1207" s="169"/>
      <c r="J1207" s="169"/>
      <c r="K1207" s="169"/>
      <c r="L1207" s="841">
        <f>SUBTOTAL(9,L1208:L1290)</f>
        <v>274132627.47018391</v>
      </c>
      <c r="M1207" s="169"/>
      <c r="N1207" s="169"/>
      <c r="O1207" s="551" t="e">
        <f>#REF!+M1207+N1207</f>
        <v>#REF!</v>
      </c>
      <c r="P1207" s="551"/>
      <c r="Q1207" s="551"/>
      <c r="R1207" s="551">
        <f t="shared" si="454"/>
        <v>0</v>
      </c>
      <c r="S1207" s="169"/>
      <c r="T1207" s="169"/>
      <c r="U1207" s="551">
        <v>0</v>
      </c>
    </row>
    <row r="1208" spans="1:21">
      <c r="A1208" s="146"/>
      <c r="B1208" s="146"/>
      <c r="C1208" s="147"/>
      <c r="D1208" s="99"/>
      <c r="E1208" s="99"/>
      <c r="F1208" s="148"/>
      <c r="G1208" s="82"/>
      <c r="H1208" s="82"/>
      <c r="I1208" s="82"/>
      <c r="J1208" s="82"/>
      <c r="K1208" s="82"/>
      <c r="L1208" s="255"/>
      <c r="M1208" s="82"/>
      <c r="N1208" s="82"/>
      <c r="O1208" s="553" t="e">
        <f>#REF!+M1208+N1208</f>
        <v>#REF!</v>
      </c>
      <c r="P1208" s="553"/>
      <c r="Q1208" s="553"/>
      <c r="R1208" s="553">
        <f t="shared" ref="R1208:R1271" si="460">P1208+Q1208</f>
        <v>0</v>
      </c>
      <c r="S1208" s="82"/>
      <c r="T1208" s="82"/>
      <c r="U1208" s="553">
        <v>0</v>
      </c>
    </row>
    <row r="1209" spans="1:21">
      <c r="A1209" s="149" t="s">
        <v>341</v>
      </c>
      <c r="B1209" s="149"/>
      <c r="C1209" s="150" t="s">
        <v>78</v>
      </c>
      <c r="D1209" s="100"/>
      <c r="E1209" s="100"/>
      <c r="F1209" s="151"/>
      <c r="G1209" s="75"/>
      <c r="H1209" s="75"/>
      <c r="I1209" s="75"/>
      <c r="J1209" s="75"/>
      <c r="K1209" s="75"/>
      <c r="L1209" s="259">
        <f>SUM(L1210:L1239)</f>
        <v>0</v>
      </c>
      <c r="M1209" s="75"/>
      <c r="N1209" s="75"/>
      <c r="O1209" s="555" t="e">
        <f>#REF!+M1209+N1209</f>
        <v>#REF!</v>
      </c>
      <c r="P1209" s="555"/>
      <c r="Q1209" s="555"/>
      <c r="R1209" s="555">
        <f t="shared" si="460"/>
        <v>0</v>
      </c>
      <c r="S1209" s="75"/>
      <c r="T1209" s="75"/>
      <c r="U1209" s="555">
        <v>0</v>
      </c>
    </row>
    <row r="1210" spans="1:21" outlineLevel="1">
      <c r="A1210" s="137" t="s">
        <v>342</v>
      </c>
      <c r="B1210" s="137"/>
      <c r="C1210" s="138" t="s">
        <v>343</v>
      </c>
      <c r="D1210" s="94">
        <v>1</v>
      </c>
      <c r="E1210" s="94"/>
      <c r="F1210" s="139" t="s">
        <v>10</v>
      </c>
      <c r="G1210" s="71"/>
      <c r="H1210" s="71"/>
      <c r="I1210" s="71"/>
      <c r="J1210" s="71"/>
      <c r="K1210" s="71"/>
      <c r="L1210" s="255">
        <v>0</v>
      </c>
      <c r="M1210" s="71"/>
      <c r="N1210" s="71"/>
      <c r="O1210" s="552" t="e">
        <f>#REF!+M1210+N1210</f>
        <v>#REF!</v>
      </c>
      <c r="P1210" s="552"/>
      <c r="Q1210" s="552"/>
      <c r="R1210" s="552">
        <f t="shared" si="460"/>
        <v>0</v>
      </c>
      <c r="S1210" s="71"/>
      <c r="T1210" s="71"/>
      <c r="U1210" s="552">
        <v>0</v>
      </c>
    </row>
    <row r="1211" spans="1:21" outlineLevel="1">
      <c r="A1211" s="137" t="s">
        <v>344</v>
      </c>
      <c r="B1211" s="137"/>
      <c r="C1211" s="138" t="s">
        <v>345</v>
      </c>
      <c r="D1211" s="94">
        <v>1</v>
      </c>
      <c r="E1211" s="94"/>
      <c r="F1211" s="139" t="s">
        <v>10</v>
      </c>
      <c r="G1211" s="71"/>
      <c r="H1211" s="71"/>
      <c r="I1211" s="71"/>
      <c r="J1211" s="71"/>
      <c r="K1211" s="71"/>
      <c r="L1211" s="255">
        <v>0</v>
      </c>
      <c r="M1211" s="71"/>
      <c r="N1211" s="71"/>
      <c r="O1211" s="552" t="e">
        <f>#REF!+M1211+N1211</f>
        <v>#REF!</v>
      </c>
      <c r="P1211" s="552"/>
      <c r="Q1211" s="552"/>
      <c r="R1211" s="552">
        <f t="shared" si="460"/>
        <v>0</v>
      </c>
      <c r="S1211" s="71"/>
      <c r="T1211" s="71"/>
      <c r="U1211" s="552">
        <v>0</v>
      </c>
    </row>
    <row r="1212" spans="1:21" outlineLevel="1">
      <c r="A1212" s="137" t="s">
        <v>346</v>
      </c>
      <c r="B1212" s="137"/>
      <c r="C1212" s="138" t="s">
        <v>84</v>
      </c>
      <c r="D1212" s="94">
        <v>1</v>
      </c>
      <c r="E1212" s="94"/>
      <c r="F1212" s="139" t="s">
        <v>10</v>
      </c>
      <c r="G1212" s="71"/>
      <c r="H1212" s="71"/>
      <c r="I1212" s="71"/>
      <c r="J1212" s="71"/>
      <c r="K1212" s="71"/>
      <c r="L1212" s="255">
        <v>0</v>
      </c>
      <c r="M1212" s="71"/>
      <c r="N1212" s="71"/>
      <c r="O1212" s="552" t="e">
        <f>#REF!+M1212+N1212</f>
        <v>#REF!</v>
      </c>
      <c r="P1212" s="552"/>
      <c r="Q1212" s="552"/>
      <c r="R1212" s="552">
        <f t="shared" si="460"/>
        <v>0</v>
      </c>
      <c r="S1212" s="71"/>
      <c r="T1212" s="71"/>
      <c r="U1212" s="552">
        <v>0</v>
      </c>
    </row>
    <row r="1213" spans="1:21" outlineLevel="1">
      <c r="A1213" s="137" t="s">
        <v>347</v>
      </c>
      <c r="B1213" s="137"/>
      <c r="C1213" s="138" t="s">
        <v>348</v>
      </c>
      <c r="D1213" s="94">
        <v>1</v>
      </c>
      <c r="E1213" s="94"/>
      <c r="F1213" s="139" t="s">
        <v>10</v>
      </c>
      <c r="G1213" s="71"/>
      <c r="H1213" s="71"/>
      <c r="I1213" s="71"/>
      <c r="J1213" s="71"/>
      <c r="K1213" s="71"/>
      <c r="L1213" s="255">
        <v>0</v>
      </c>
      <c r="M1213" s="71"/>
      <c r="N1213" s="71"/>
      <c r="O1213" s="552" t="e">
        <f>#REF!+M1213+N1213</f>
        <v>#REF!</v>
      </c>
      <c r="P1213" s="552"/>
      <c r="Q1213" s="552"/>
      <c r="R1213" s="552">
        <f t="shared" si="460"/>
        <v>0</v>
      </c>
      <c r="S1213" s="71"/>
      <c r="T1213" s="71"/>
      <c r="U1213" s="552">
        <v>0</v>
      </c>
    </row>
    <row r="1214" spans="1:21" outlineLevel="1">
      <c r="A1214" s="137" t="s">
        <v>349</v>
      </c>
      <c r="B1214" s="137"/>
      <c r="C1214" s="138" t="s">
        <v>350</v>
      </c>
      <c r="D1214" s="94">
        <v>1</v>
      </c>
      <c r="E1214" s="94"/>
      <c r="F1214" s="139" t="s">
        <v>10</v>
      </c>
      <c r="G1214" s="71"/>
      <c r="H1214" s="71"/>
      <c r="I1214" s="71"/>
      <c r="J1214" s="71"/>
      <c r="K1214" s="71"/>
      <c r="L1214" s="255">
        <v>0</v>
      </c>
      <c r="M1214" s="71"/>
      <c r="N1214" s="71"/>
      <c r="O1214" s="552" t="e">
        <f>#REF!+M1214+N1214</f>
        <v>#REF!</v>
      </c>
      <c r="P1214" s="552"/>
      <c r="Q1214" s="552"/>
      <c r="R1214" s="552">
        <f t="shared" si="460"/>
        <v>0</v>
      </c>
      <c r="S1214" s="71"/>
      <c r="T1214" s="71"/>
      <c r="U1214" s="552">
        <v>0</v>
      </c>
    </row>
    <row r="1215" spans="1:21" outlineLevel="1">
      <c r="A1215" s="137" t="s">
        <v>351</v>
      </c>
      <c r="B1215" s="137"/>
      <c r="C1215" s="138" t="s">
        <v>192</v>
      </c>
      <c r="D1215" s="94">
        <v>1</v>
      </c>
      <c r="E1215" s="94"/>
      <c r="F1215" s="139" t="s">
        <v>10</v>
      </c>
      <c r="G1215" s="71"/>
      <c r="H1215" s="71"/>
      <c r="I1215" s="71"/>
      <c r="J1215" s="71"/>
      <c r="K1215" s="71"/>
      <c r="L1215" s="255">
        <v>0</v>
      </c>
      <c r="M1215" s="71"/>
      <c r="N1215" s="71"/>
      <c r="O1215" s="552" t="e">
        <f>#REF!+M1215+N1215</f>
        <v>#REF!</v>
      </c>
      <c r="P1215" s="552"/>
      <c r="Q1215" s="552"/>
      <c r="R1215" s="552">
        <f t="shared" si="460"/>
        <v>0</v>
      </c>
      <c r="S1215" s="71"/>
      <c r="T1215" s="71"/>
      <c r="U1215" s="552">
        <v>0</v>
      </c>
    </row>
    <row r="1216" spans="1:21" outlineLevel="1">
      <c r="A1216" s="137" t="s">
        <v>352</v>
      </c>
      <c r="B1216" s="137"/>
      <c r="C1216" s="138" t="s">
        <v>353</v>
      </c>
      <c r="D1216" s="94">
        <v>1</v>
      </c>
      <c r="E1216" s="94"/>
      <c r="F1216" s="139" t="s">
        <v>10</v>
      </c>
      <c r="G1216" s="71"/>
      <c r="H1216" s="71"/>
      <c r="I1216" s="71"/>
      <c r="J1216" s="71"/>
      <c r="K1216" s="71"/>
      <c r="L1216" s="255">
        <v>0</v>
      </c>
      <c r="M1216" s="71"/>
      <c r="N1216" s="71"/>
      <c r="O1216" s="552" t="e">
        <f>#REF!+M1216+N1216</f>
        <v>#REF!</v>
      </c>
      <c r="P1216" s="552"/>
      <c r="Q1216" s="552"/>
      <c r="R1216" s="552">
        <f t="shared" si="460"/>
        <v>0</v>
      </c>
      <c r="S1216" s="71"/>
      <c r="T1216" s="71"/>
      <c r="U1216" s="552">
        <v>0</v>
      </c>
    </row>
    <row r="1217" spans="1:21" outlineLevel="1">
      <c r="A1217" s="137" t="s">
        <v>354</v>
      </c>
      <c r="B1217" s="137"/>
      <c r="C1217" s="138" t="s">
        <v>355</v>
      </c>
      <c r="D1217" s="94">
        <v>1</v>
      </c>
      <c r="E1217" s="94"/>
      <c r="F1217" s="139" t="s">
        <v>10</v>
      </c>
      <c r="G1217" s="71"/>
      <c r="H1217" s="71"/>
      <c r="I1217" s="71"/>
      <c r="J1217" s="71"/>
      <c r="K1217" s="71"/>
      <c r="L1217" s="255">
        <v>0</v>
      </c>
      <c r="M1217" s="71"/>
      <c r="N1217" s="71"/>
      <c r="O1217" s="552" t="e">
        <f>#REF!+M1217+N1217</f>
        <v>#REF!</v>
      </c>
      <c r="P1217" s="552"/>
      <c r="Q1217" s="552"/>
      <c r="R1217" s="552">
        <f t="shared" si="460"/>
        <v>0</v>
      </c>
      <c r="S1217" s="71"/>
      <c r="T1217" s="71"/>
      <c r="U1217" s="552">
        <v>0</v>
      </c>
    </row>
    <row r="1218" spans="1:21" outlineLevel="1">
      <c r="A1218" s="137" t="s">
        <v>356</v>
      </c>
      <c r="B1218" s="137"/>
      <c r="C1218" s="138" t="s">
        <v>357</v>
      </c>
      <c r="D1218" s="94">
        <v>1</v>
      </c>
      <c r="E1218" s="94"/>
      <c r="F1218" s="139" t="s">
        <v>10</v>
      </c>
      <c r="G1218" s="71"/>
      <c r="H1218" s="71"/>
      <c r="I1218" s="71"/>
      <c r="J1218" s="71"/>
      <c r="K1218" s="71"/>
      <c r="L1218" s="255">
        <v>0</v>
      </c>
      <c r="M1218" s="71"/>
      <c r="N1218" s="71"/>
      <c r="O1218" s="552" t="e">
        <f>#REF!+M1218+N1218</f>
        <v>#REF!</v>
      </c>
      <c r="P1218" s="552"/>
      <c r="Q1218" s="552"/>
      <c r="R1218" s="552">
        <f t="shared" si="460"/>
        <v>0</v>
      </c>
      <c r="S1218" s="71"/>
      <c r="T1218" s="71"/>
      <c r="U1218" s="552">
        <v>0</v>
      </c>
    </row>
    <row r="1219" spans="1:21" outlineLevel="1">
      <c r="A1219" s="137" t="s">
        <v>358</v>
      </c>
      <c r="B1219" s="137"/>
      <c r="C1219" s="138" t="s">
        <v>359</v>
      </c>
      <c r="D1219" s="94">
        <v>1</v>
      </c>
      <c r="E1219" s="94"/>
      <c r="F1219" s="139" t="s">
        <v>10</v>
      </c>
      <c r="G1219" s="71"/>
      <c r="H1219" s="71"/>
      <c r="I1219" s="71"/>
      <c r="J1219" s="71"/>
      <c r="K1219" s="71"/>
      <c r="L1219" s="255">
        <v>0</v>
      </c>
      <c r="M1219" s="71"/>
      <c r="N1219" s="71"/>
      <c r="O1219" s="552" t="e">
        <f>#REF!+M1219+N1219</f>
        <v>#REF!</v>
      </c>
      <c r="P1219" s="552"/>
      <c r="Q1219" s="552"/>
      <c r="R1219" s="552">
        <f t="shared" si="460"/>
        <v>0</v>
      </c>
      <c r="S1219" s="71"/>
      <c r="T1219" s="71"/>
      <c r="U1219" s="552">
        <v>0</v>
      </c>
    </row>
    <row r="1220" spans="1:21" outlineLevel="1">
      <c r="A1220" s="137" t="s">
        <v>360</v>
      </c>
      <c r="B1220" s="137"/>
      <c r="C1220" s="138" t="s">
        <v>361</v>
      </c>
      <c r="D1220" s="94">
        <v>1</v>
      </c>
      <c r="E1220" s="94"/>
      <c r="F1220" s="139" t="s">
        <v>10</v>
      </c>
      <c r="G1220" s="71"/>
      <c r="H1220" s="71"/>
      <c r="I1220" s="71"/>
      <c r="J1220" s="71"/>
      <c r="K1220" s="71"/>
      <c r="L1220" s="255">
        <v>0</v>
      </c>
      <c r="M1220" s="71"/>
      <c r="N1220" s="71"/>
      <c r="O1220" s="552" t="e">
        <f>#REF!+M1220+N1220</f>
        <v>#REF!</v>
      </c>
      <c r="P1220" s="552"/>
      <c r="Q1220" s="552"/>
      <c r="R1220" s="552">
        <f t="shared" si="460"/>
        <v>0</v>
      </c>
      <c r="S1220" s="71"/>
      <c r="T1220" s="71"/>
      <c r="U1220" s="552">
        <v>0</v>
      </c>
    </row>
    <row r="1221" spans="1:21" outlineLevel="1">
      <c r="A1221" s="137" t="s">
        <v>362</v>
      </c>
      <c r="B1221" s="137"/>
      <c r="C1221" s="138" t="s">
        <v>201</v>
      </c>
      <c r="D1221" s="94">
        <v>1</v>
      </c>
      <c r="E1221" s="94"/>
      <c r="F1221" s="139" t="s">
        <v>10</v>
      </c>
      <c r="G1221" s="71"/>
      <c r="H1221" s="71"/>
      <c r="I1221" s="71"/>
      <c r="J1221" s="71"/>
      <c r="K1221" s="71"/>
      <c r="L1221" s="255">
        <v>0</v>
      </c>
      <c r="M1221" s="71"/>
      <c r="N1221" s="71"/>
      <c r="O1221" s="552" t="e">
        <f>#REF!+M1221+N1221</f>
        <v>#REF!</v>
      </c>
      <c r="P1221" s="552"/>
      <c r="Q1221" s="552"/>
      <c r="R1221" s="552">
        <f t="shared" si="460"/>
        <v>0</v>
      </c>
      <c r="S1221" s="71"/>
      <c r="T1221" s="71"/>
      <c r="U1221" s="552">
        <v>0</v>
      </c>
    </row>
    <row r="1222" spans="1:21" outlineLevel="1">
      <c r="A1222" s="137" t="s">
        <v>363</v>
      </c>
      <c r="B1222" s="137"/>
      <c r="C1222" s="138" t="s">
        <v>364</v>
      </c>
      <c r="D1222" s="94">
        <v>1</v>
      </c>
      <c r="E1222" s="94"/>
      <c r="F1222" s="139" t="s">
        <v>10</v>
      </c>
      <c r="G1222" s="71"/>
      <c r="H1222" s="71"/>
      <c r="I1222" s="71"/>
      <c r="J1222" s="71"/>
      <c r="K1222" s="71"/>
      <c r="L1222" s="255">
        <v>0</v>
      </c>
      <c r="M1222" s="71"/>
      <c r="N1222" s="71"/>
      <c r="O1222" s="552" t="e">
        <f>#REF!+M1222+N1222</f>
        <v>#REF!</v>
      </c>
      <c r="P1222" s="552"/>
      <c r="Q1222" s="552"/>
      <c r="R1222" s="552">
        <f t="shared" si="460"/>
        <v>0</v>
      </c>
      <c r="S1222" s="71"/>
      <c r="T1222" s="71"/>
      <c r="U1222" s="552">
        <v>0</v>
      </c>
    </row>
    <row r="1223" spans="1:21" outlineLevel="1">
      <c r="A1223" s="137" t="s">
        <v>365</v>
      </c>
      <c r="B1223" s="137"/>
      <c r="C1223" s="138" t="s">
        <v>203</v>
      </c>
      <c r="D1223" s="94">
        <v>1</v>
      </c>
      <c r="E1223" s="94"/>
      <c r="F1223" s="139" t="s">
        <v>10</v>
      </c>
      <c r="G1223" s="71"/>
      <c r="H1223" s="71"/>
      <c r="I1223" s="71"/>
      <c r="J1223" s="71"/>
      <c r="K1223" s="71"/>
      <c r="L1223" s="255">
        <v>0</v>
      </c>
      <c r="M1223" s="71"/>
      <c r="N1223" s="71"/>
      <c r="O1223" s="552" t="e">
        <f>#REF!+M1223+N1223</f>
        <v>#REF!</v>
      </c>
      <c r="P1223" s="552"/>
      <c r="Q1223" s="552"/>
      <c r="R1223" s="552">
        <f t="shared" si="460"/>
        <v>0</v>
      </c>
      <c r="S1223" s="71"/>
      <c r="T1223" s="71"/>
      <c r="U1223" s="552">
        <v>0</v>
      </c>
    </row>
    <row r="1224" spans="1:21" outlineLevel="1">
      <c r="A1224" s="137" t="s">
        <v>366</v>
      </c>
      <c r="B1224" s="137"/>
      <c r="C1224" s="138" t="s">
        <v>367</v>
      </c>
      <c r="D1224" s="94">
        <v>1</v>
      </c>
      <c r="E1224" s="94"/>
      <c r="F1224" s="139" t="s">
        <v>10</v>
      </c>
      <c r="G1224" s="71"/>
      <c r="H1224" s="71"/>
      <c r="I1224" s="71"/>
      <c r="J1224" s="71"/>
      <c r="K1224" s="71"/>
      <c r="L1224" s="255">
        <v>0</v>
      </c>
      <c r="M1224" s="71"/>
      <c r="N1224" s="71"/>
      <c r="O1224" s="552" t="e">
        <f>#REF!+M1224+N1224</f>
        <v>#REF!</v>
      </c>
      <c r="P1224" s="552"/>
      <c r="Q1224" s="552"/>
      <c r="R1224" s="552">
        <f t="shared" si="460"/>
        <v>0</v>
      </c>
      <c r="S1224" s="71"/>
      <c r="T1224" s="71"/>
      <c r="U1224" s="552">
        <v>0</v>
      </c>
    </row>
    <row r="1225" spans="1:21" outlineLevel="1">
      <c r="A1225" s="137" t="s">
        <v>368</v>
      </c>
      <c r="B1225" s="137"/>
      <c r="C1225" s="138" t="s">
        <v>369</v>
      </c>
      <c r="D1225" s="94">
        <v>1</v>
      </c>
      <c r="E1225" s="94"/>
      <c r="F1225" s="139" t="s">
        <v>10</v>
      </c>
      <c r="G1225" s="71"/>
      <c r="H1225" s="71"/>
      <c r="I1225" s="71"/>
      <c r="J1225" s="71"/>
      <c r="K1225" s="71"/>
      <c r="L1225" s="255">
        <v>0</v>
      </c>
      <c r="M1225" s="71"/>
      <c r="N1225" s="71"/>
      <c r="O1225" s="552" t="e">
        <f>#REF!+M1225+N1225</f>
        <v>#REF!</v>
      </c>
      <c r="P1225" s="552"/>
      <c r="Q1225" s="552"/>
      <c r="R1225" s="552">
        <f t="shared" si="460"/>
        <v>0</v>
      </c>
      <c r="S1225" s="71"/>
      <c r="T1225" s="71"/>
      <c r="U1225" s="552">
        <v>0</v>
      </c>
    </row>
    <row r="1226" spans="1:21" outlineLevel="1">
      <c r="A1226" s="137" t="s">
        <v>370</v>
      </c>
      <c r="B1226" s="137"/>
      <c r="C1226" s="138" t="s">
        <v>208</v>
      </c>
      <c r="D1226" s="94">
        <v>1</v>
      </c>
      <c r="E1226" s="94"/>
      <c r="F1226" s="139" t="s">
        <v>10</v>
      </c>
      <c r="G1226" s="71"/>
      <c r="H1226" s="71"/>
      <c r="I1226" s="71"/>
      <c r="J1226" s="71"/>
      <c r="K1226" s="71"/>
      <c r="L1226" s="255">
        <v>0</v>
      </c>
      <c r="M1226" s="71"/>
      <c r="N1226" s="71"/>
      <c r="O1226" s="552" t="e">
        <f>#REF!+M1226+N1226</f>
        <v>#REF!</v>
      </c>
      <c r="P1226" s="552"/>
      <c r="Q1226" s="552"/>
      <c r="R1226" s="552">
        <f t="shared" si="460"/>
        <v>0</v>
      </c>
      <c r="S1226" s="71"/>
      <c r="T1226" s="71"/>
      <c r="U1226" s="552">
        <v>0</v>
      </c>
    </row>
    <row r="1227" spans="1:21" outlineLevel="1">
      <c r="A1227" s="137" t="s">
        <v>371</v>
      </c>
      <c r="B1227" s="137"/>
      <c r="C1227" s="138" t="s">
        <v>372</v>
      </c>
      <c r="D1227" s="94">
        <v>1</v>
      </c>
      <c r="E1227" s="94"/>
      <c r="F1227" s="139" t="s">
        <v>10</v>
      </c>
      <c r="G1227" s="71"/>
      <c r="H1227" s="71"/>
      <c r="I1227" s="71"/>
      <c r="J1227" s="71"/>
      <c r="K1227" s="71"/>
      <c r="L1227" s="255">
        <v>0</v>
      </c>
      <c r="M1227" s="71"/>
      <c r="N1227" s="71"/>
      <c r="O1227" s="552" t="e">
        <f>#REF!+M1227+N1227</f>
        <v>#REF!</v>
      </c>
      <c r="P1227" s="552"/>
      <c r="Q1227" s="552"/>
      <c r="R1227" s="552">
        <f t="shared" si="460"/>
        <v>0</v>
      </c>
      <c r="S1227" s="71"/>
      <c r="T1227" s="71"/>
      <c r="U1227" s="552">
        <v>0</v>
      </c>
    </row>
    <row r="1228" spans="1:21" outlineLevel="1">
      <c r="A1228" s="137" t="s">
        <v>373</v>
      </c>
      <c r="B1228" s="137"/>
      <c r="C1228" s="138" t="s">
        <v>94</v>
      </c>
      <c r="D1228" s="94">
        <v>1</v>
      </c>
      <c r="E1228" s="94"/>
      <c r="F1228" s="139" t="s">
        <v>10</v>
      </c>
      <c r="G1228" s="71"/>
      <c r="H1228" s="71"/>
      <c r="I1228" s="71"/>
      <c r="J1228" s="71"/>
      <c r="K1228" s="71"/>
      <c r="L1228" s="255">
        <v>0</v>
      </c>
      <c r="M1228" s="71"/>
      <c r="N1228" s="71"/>
      <c r="O1228" s="552" t="e">
        <f>#REF!+M1228+N1228</f>
        <v>#REF!</v>
      </c>
      <c r="P1228" s="552"/>
      <c r="Q1228" s="552"/>
      <c r="R1228" s="552">
        <f t="shared" si="460"/>
        <v>0</v>
      </c>
      <c r="S1228" s="71"/>
      <c r="T1228" s="71"/>
      <c r="U1228" s="552">
        <v>0</v>
      </c>
    </row>
    <row r="1229" spans="1:21" outlineLevel="1">
      <c r="A1229" s="137" t="s">
        <v>374</v>
      </c>
      <c r="B1229" s="137"/>
      <c r="C1229" s="138" t="s">
        <v>106</v>
      </c>
      <c r="D1229" s="94">
        <v>1</v>
      </c>
      <c r="E1229" s="94"/>
      <c r="F1229" s="139" t="s">
        <v>10</v>
      </c>
      <c r="G1229" s="71"/>
      <c r="H1229" s="71"/>
      <c r="I1229" s="71"/>
      <c r="J1229" s="71"/>
      <c r="K1229" s="71"/>
      <c r="L1229" s="255">
        <v>0</v>
      </c>
      <c r="M1229" s="71"/>
      <c r="N1229" s="71"/>
      <c r="O1229" s="552" t="e">
        <f>#REF!+M1229+N1229</f>
        <v>#REF!</v>
      </c>
      <c r="P1229" s="552"/>
      <c r="Q1229" s="552"/>
      <c r="R1229" s="552">
        <f t="shared" si="460"/>
        <v>0</v>
      </c>
      <c r="S1229" s="71"/>
      <c r="T1229" s="71"/>
      <c r="U1229" s="552">
        <v>0</v>
      </c>
    </row>
    <row r="1230" spans="1:21" outlineLevel="1">
      <c r="A1230" s="137" t="s">
        <v>375</v>
      </c>
      <c r="B1230" s="137"/>
      <c r="C1230" s="138" t="s">
        <v>376</v>
      </c>
      <c r="D1230" s="94">
        <v>1</v>
      </c>
      <c r="E1230" s="94"/>
      <c r="F1230" s="139" t="s">
        <v>10</v>
      </c>
      <c r="G1230" s="71"/>
      <c r="H1230" s="71"/>
      <c r="I1230" s="71"/>
      <c r="J1230" s="71"/>
      <c r="K1230" s="71"/>
      <c r="L1230" s="255">
        <v>0</v>
      </c>
      <c r="M1230" s="71"/>
      <c r="N1230" s="71"/>
      <c r="O1230" s="552" t="e">
        <f>#REF!+M1230+N1230</f>
        <v>#REF!</v>
      </c>
      <c r="P1230" s="552"/>
      <c r="Q1230" s="552"/>
      <c r="R1230" s="552">
        <f t="shared" si="460"/>
        <v>0</v>
      </c>
      <c r="S1230" s="71"/>
      <c r="T1230" s="71"/>
      <c r="U1230" s="552">
        <v>0</v>
      </c>
    </row>
    <row r="1231" spans="1:21" outlineLevel="1">
      <c r="A1231" s="137" t="s">
        <v>377</v>
      </c>
      <c r="B1231" s="137"/>
      <c r="C1231" s="138" t="s">
        <v>230</v>
      </c>
      <c r="D1231" s="94">
        <v>1</v>
      </c>
      <c r="E1231" s="94"/>
      <c r="F1231" s="139" t="s">
        <v>10</v>
      </c>
      <c r="G1231" s="71"/>
      <c r="H1231" s="71"/>
      <c r="I1231" s="71"/>
      <c r="J1231" s="71"/>
      <c r="K1231" s="71"/>
      <c r="L1231" s="255">
        <v>0</v>
      </c>
      <c r="M1231" s="71"/>
      <c r="N1231" s="71"/>
      <c r="O1231" s="552" t="e">
        <f>#REF!+M1231+N1231</f>
        <v>#REF!</v>
      </c>
      <c r="P1231" s="552"/>
      <c r="Q1231" s="552"/>
      <c r="R1231" s="552">
        <f t="shared" si="460"/>
        <v>0</v>
      </c>
      <c r="S1231" s="71"/>
      <c r="T1231" s="71"/>
      <c r="U1231" s="552">
        <v>0</v>
      </c>
    </row>
    <row r="1232" spans="1:21" outlineLevel="1">
      <c r="A1232" s="137" t="s">
        <v>378</v>
      </c>
      <c r="B1232" s="137"/>
      <c r="C1232" s="138" t="s">
        <v>232</v>
      </c>
      <c r="D1232" s="94">
        <v>1</v>
      </c>
      <c r="E1232" s="94"/>
      <c r="F1232" s="139" t="s">
        <v>10</v>
      </c>
      <c r="G1232" s="71"/>
      <c r="H1232" s="71"/>
      <c r="I1232" s="71"/>
      <c r="J1232" s="71"/>
      <c r="K1232" s="71"/>
      <c r="L1232" s="255">
        <v>0</v>
      </c>
      <c r="M1232" s="71"/>
      <c r="N1232" s="71"/>
      <c r="O1232" s="552" t="e">
        <f>#REF!+M1232+N1232</f>
        <v>#REF!</v>
      </c>
      <c r="P1232" s="552"/>
      <c r="Q1232" s="552"/>
      <c r="R1232" s="552">
        <f t="shared" si="460"/>
        <v>0</v>
      </c>
      <c r="S1232" s="71"/>
      <c r="T1232" s="71"/>
      <c r="U1232" s="552">
        <v>0</v>
      </c>
    </row>
    <row r="1233" spans="1:21" outlineLevel="1">
      <c r="A1233" s="137" t="s">
        <v>379</v>
      </c>
      <c r="B1233" s="137"/>
      <c r="C1233" s="138" t="s">
        <v>380</v>
      </c>
      <c r="D1233" s="94">
        <v>1</v>
      </c>
      <c r="E1233" s="94"/>
      <c r="F1233" s="139" t="s">
        <v>10</v>
      </c>
      <c r="G1233" s="71"/>
      <c r="H1233" s="71"/>
      <c r="I1233" s="71"/>
      <c r="J1233" s="71"/>
      <c r="K1233" s="71"/>
      <c r="L1233" s="255">
        <v>0</v>
      </c>
      <c r="M1233" s="71"/>
      <c r="N1233" s="71"/>
      <c r="O1233" s="552" t="e">
        <f>#REF!+M1233+N1233</f>
        <v>#REF!</v>
      </c>
      <c r="P1233" s="552"/>
      <c r="Q1233" s="552"/>
      <c r="R1233" s="552">
        <f t="shared" si="460"/>
        <v>0</v>
      </c>
      <c r="S1233" s="71"/>
      <c r="T1233" s="71"/>
      <c r="U1233" s="552">
        <v>0</v>
      </c>
    </row>
    <row r="1234" spans="1:21" outlineLevel="1">
      <c r="A1234" s="137" t="s">
        <v>381</v>
      </c>
      <c r="B1234" s="137"/>
      <c r="C1234" s="138" t="s">
        <v>382</v>
      </c>
      <c r="D1234" s="94">
        <v>1</v>
      </c>
      <c r="E1234" s="94"/>
      <c r="F1234" s="139" t="s">
        <v>10</v>
      </c>
      <c r="G1234" s="71"/>
      <c r="H1234" s="71"/>
      <c r="I1234" s="71"/>
      <c r="J1234" s="71"/>
      <c r="K1234" s="71"/>
      <c r="L1234" s="255">
        <v>0</v>
      </c>
      <c r="M1234" s="71"/>
      <c r="N1234" s="71"/>
      <c r="O1234" s="552" t="e">
        <f>#REF!+M1234+N1234</f>
        <v>#REF!</v>
      </c>
      <c r="P1234" s="552"/>
      <c r="Q1234" s="552"/>
      <c r="R1234" s="552">
        <f t="shared" si="460"/>
        <v>0</v>
      </c>
      <c r="S1234" s="71"/>
      <c r="T1234" s="71"/>
      <c r="U1234" s="552">
        <v>0</v>
      </c>
    </row>
    <row r="1235" spans="1:21" outlineLevel="1">
      <c r="A1235" s="137" t="s">
        <v>383</v>
      </c>
      <c r="B1235" s="137"/>
      <c r="C1235" s="138" t="s">
        <v>384</v>
      </c>
      <c r="D1235" s="94">
        <v>1</v>
      </c>
      <c r="E1235" s="94"/>
      <c r="F1235" s="139" t="s">
        <v>10</v>
      </c>
      <c r="G1235" s="71"/>
      <c r="H1235" s="71"/>
      <c r="I1235" s="71"/>
      <c r="J1235" s="71"/>
      <c r="K1235" s="71"/>
      <c r="L1235" s="255">
        <v>0</v>
      </c>
      <c r="M1235" s="71"/>
      <c r="N1235" s="71"/>
      <c r="O1235" s="552" t="e">
        <f>#REF!+M1235+N1235</f>
        <v>#REF!</v>
      </c>
      <c r="P1235" s="552"/>
      <c r="Q1235" s="552"/>
      <c r="R1235" s="552">
        <f t="shared" si="460"/>
        <v>0</v>
      </c>
      <c r="S1235" s="71"/>
      <c r="T1235" s="71"/>
      <c r="U1235" s="552">
        <v>0</v>
      </c>
    </row>
    <row r="1236" spans="1:21" outlineLevel="1">
      <c r="A1236" s="137" t="s">
        <v>385</v>
      </c>
      <c r="B1236" s="137"/>
      <c r="C1236" s="138" t="s">
        <v>386</v>
      </c>
      <c r="D1236" s="94">
        <v>1</v>
      </c>
      <c r="E1236" s="94"/>
      <c r="F1236" s="139" t="s">
        <v>10</v>
      </c>
      <c r="G1236" s="71"/>
      <c r="H1236" s="71"/>
      <c r="I1236" s="71"/>
      <c r="J1236" s="71"/>
      <c r="K1236" s="71"/>
      <c r="L1236" s="255">
        <v>0</v>
      </c>
      <c r="M1236" s="71"/>
      <c r="N1236" s="71"/>
      <c r="O1236" s="552" t="e">
        <f>#REF!+M1236+N1236</f>
        <v>#REF!</v>
      </c>
      <c r="P1236" s="552"/>
      <c r="Q1236" s="552"/>
      <c r="R1236" s="552">
        <f t="shared" si="460"/>
        <v>0</v>
      </c>
      <c r="S1236" s="71"/>
      <c r="T1236" s="71"/>
      <c r="U1236" s="552">
        <v>0</v>
      </c>
    </row>
    <row r="1237" spans="1:21" outlineLevel="1">
      <c r="A1237" s="137" t="s">
        <v>387</v>
      </c>
      <c r="B1237" s="137"/>
      <c r="C1237" s="138" t="s">
        <v>388</v>
      </c>
      <c r="D1237" s="94">
        <v>1</v>
      </c>
      <c r="E1237" s="94"/>
      <c r="F1237" s="139" t="s">
        <v>10</v>
      </c>
      <c r="G1237" s="71"/>
      <c r="H1237" s="71"/>
      <c r="I1237" s="71"/>
      <c r="J1237" s="71"/>
      <c r="K1237" s="71"/>
      <c r="L1237" s="255">
        <v>0</v>
      </c>
      <c r="M1237" s="71"/>
      <c r="N1237" s="71"/>
      <c r="O1237" s="552" t="e">
        <f>#REF!+M1237+N1237</f>
        <v>#REF!</v>
      </c>
      <c r="P1237" s="552"/>
      <c r="Q1237" s="552"/>
      <c r="R1237" s="552">
        <f t="shared" si="460"/>
        <v>0</v>
      </c>
      <c r="S1237" s="71"/>
      <c r="T1237" s="71"/>
      <c r="U1237" s="552">
        <v>0</v>
      </c>
    </row>
    <row r="1238" spans="1:21" outlineLevel="1">
      <c r="A1238" s="137" t="s">
        <v>389</v>
      </c>
      <c r="B1238" s="137"/>
      <c r="C1238" s="138" t="s">
        <v>390</v>
      </c>
      <c r="D1238" s="94">
        <v>1</v>
      </c>
      <c r="E1238" s="94"/>
      <c r="F1238" s="139" t="s">
        <v>10</v>
      </c>
      <c r="G1238" s="71"/>
      <c r="H1238" s="71"/>
      <c r="I1238" s="71"/>
      <c r="J1238" s="71"/>
      <c r="K1238" s="71"/>
      <c r="L1238" s="255">
        <v>0</v>
      </c>
      <c r="M1238" s="71"/>
      <c r="N1238" s="71"/>
      <c r="O1238" s="552" t="e">
        <f>#REF!+M1238+N1238</f>
        <v>#REF!</v>
      </c>
      <c r="P1238" s="552"/>
      <c r="Q1238" s="552"/>
      <c r="R1238" s="552">
        <f t="shared" si="460"/>
        <v>0</v>
      </c>
      <c r="S1238" s="71"/>
      <c r="T1238" s="71"/>
      <c r="U1238" s="552">
        <v>0</v>
      </c>
    </row>
    <row r="1239" spans="1:21" outlineLevel="1">
      <c r="A1239" s="137" t="s">
        <v>391</v>
      </c>
      <c r="B1239" s="137"/>
      <c r="C1239" s="138" t="s">
        <v>132</v>
      </c>
      <c r="D1239" s="94">
        <v>1</v>
      </c>
      <c r="E1239" s="94"/>
      <c r="F1239" s="139" t="s">
        <v>10</v>
      </c>
      <c r="G1239" s="71"/>
      <c r="H1239" s="71"/>
      <c r="I1239" s="71"/>
      <c r="J1239" s="71"/>
      <c r="K1239" s="71"/>
      <c r="L1239" s="255">
        <v>0</v>
      </c>
      <c r="M1239" s="71"/>
      <c r="N1239" s="71"/>
      <c r="O1239" s="552" t="e">
        <f>#REF!+M1239+N1239</f>
        <v>#REF!</v>
      </c>
      <c r="P1239" s="552"/>
      <c r="Q1239" s="552"/>
      <c r="R1239" s="552">
        <f t="shared" si="460"/>
        <v>0</v>
      </c>
      <c r="S1239" s="71"/>
      <c r="T1239" s="71"/>
      <c r="U1239" s="552">
        <v>0</v>
      </c>
    </row>
    <row r="1240" spans="1:21" collapsed="1">
      <c r="A1240" s="137"/>
      <c r="B1240" s="137"/>
      <c r="C1240" s="138"/>
      <c r="D1240" s="94"/>
      <c r="E1240" s="94"/>
      <c r="F1240" s="139"/>
      <c r="G1240" s="71"/>
      <c r="H1240" s="71"/>
      <c r="I1240" s="71"/>
      <c r="J1240" s="71"/>
      <c r="K1240" s="71"/>
      <c r="L1240" s="255"/>
      <c r="M1240" s="71"/>
      <c r="N1240" s="71"/>
      <c r="O1240" s="552" t="e">
        <f>#REF!+M1240+N1240</f>
        <v>#REF!</v>
      </c>
      <c r="P1240" s="552"/>
      <c r="Q1240" s="552"/>
      <c r="R1240" s="552">
        <f t="shared" si="460"/>
        <v>0</v>
      </c>
      <c r="S1240" s="71"/>
      <c r="T1240" s="71"/>
      <c r="U1240" s="552">
        <v>0</v>
      </c>
    </row>
    <row r="1241" spans="1:21">
      <c r="A1241" s="149" t="s">
        <v>392</v>
      </c>
      <c r="B1241" s="149"/>
      <c r="C1241" s="150" t="s">
        <v>144</v>
      </c>
      <c r="D1241" s="100"/>
      <c r="E1241" s="100"/>
      <c r="F1241" s="151"/>
      <c r="G1241" s="75"/>
      <c r="H1241" s="75"/>
      <c r="I1241" s="75"/>
      <c r="J1241" s="75">
        <f>SUBTOTAL(9,J1243:J1280)</f>
        <v>246947482.5690546</v>
      </c>
      <c r="K1241" s="75">
        <f>SUBTOTAL(9,K1243:K1280)</f>
        <v>27185144.90112938</v>
      </c>
      <c r="L1241" s="259">
        <f>SUBTOTAL(9,L1243:L1280)</f>
        <v>274132627.47018391</v>
      </c>
      <c r="M1241" s="75"/>
      <c r="N1241" s="75"/>
      <c r="O1241" s="555" t="e">
        <f>#REF!+M1241+N1241</f>
        <v>#REF!</v>
      </c>
      <c r="P1241" s="555"/>
      <c r="Q1241" s="555"/>
      <c r="R1241" s="555">
        <f t="shared" si="460"/>
        <v>0</v>
      </c>
      <c r="S1241" s="75"/>
      <c r="T1241" s="75"/>
      <c r="U1241" s="555">
        <v>0</v>
      </c>
    </row>
    <row r="1242" spans="1:21">
      <c r="A1242" s="137"/>
      <c r="B1242" s="137"/>
      <c r="C1242" s="138" t="s">
        <v>393</v>
      </c>
      <c r="D1242" s="94"/>
      <c r="E1242" s="94"/>
      <c r="F1242" s="139"/>
      <c r="G1242" s="71"/>
      <c r="H1242" s="71"/>
      <c r="I1242" s="71"/>
      <c r="J1242" s="71"/>
      <c r="K1242" s="71"/>
      <c r="L1242" s="255"/>
      <c r="M1242" s="71"/>
      <c r="N1242" s="71"/>
      <c r="O1242" s="552" t="e">
        <f>#REF!+M1242+N1242</f>
        <v>#REF!</v>
      </c>
      <c r="P1242" s="552"/>
      <c r="Q1242" s="552"/>
      <c r="R1242" s="552">
        <f t="shared" si="460"/>
        <v>0</v>
      </c>
      <c r="S1242" s="71"/>
      <c r="T1242" s="71"/>
      <c r="U1242" s="552">
        <v>0</v>
      </c>
    </row>
    <row r="1243" spans="1:21">
      <c r="A1243" s="137" t="s">
        <v>394</v>
      </c>
      <c r="B1243" s="137"/>
      <c r="C1243" s="138" t="s">
        <v>326</v>
      </c>
      <c r="D1243" s="94">
        <v>1</v>
      </c>
      <c r="E1243" s="94"/>
      <c r="F1243" s="139" t="s">
        <v>10</v>
      </c>
      <c r="G1243" s="71"/>
      <c r="H1243" s="71"/>
      <c r="I1243" s="71"/>
      <c r="J1243" s="71"/>
      <c r="K1243" s="71"/>
      <c r="L1243" s="255">
        <v>0</v>
      </c>
      <c r="M1243" s="71"/>
      <c r="N1243" s="71"/>
      <c r="O1243" s="552" t="e">
        <f>#REF!+M1243+N1243</f>
        <v>#REF!</v>
      </c>
      <c r="P1243" s="552"/>
      <c r="Q1243" s="552"/>
      <c r="R1243" s="552">
        <f t="shared" si="460"/>
        <v>0</v>
      </c>
      <c r="S1243" s="71"/>
      <c r="T1243" s="71"/>
      <c r="U1243" s="552">
        <v>0</v>
      </c>
    </row>
    <row r="1244" spans="1:21">
      <c r="A1244" s="137" t="s">
        <v>395</v>
      </c>
      <c r="B1244" s="137"/>
      <c r="C1244" s="138" t="s">
        <v>152</v>
      </c>
      <c r="D1244" s="94">
        <v>1</v>
      </c>
      <c r="E1244" s="94"/>
      <c r="F1244" s="139" t="s">
        <v>10</v>
      </c>
      <c r="G1244" s="71"/>
      <c r="H1244" s="71"/>
      <c r="I1244" s="71"/>
      <c r="J1244" s="71"/>
      <c r="K1244" s="71"/>
      <c r="L1244" s="266"/>
      <c r="M1244" s="71"/>
      <c r="N1244" s="71"/>
      <c r="O1244" s="552" t="e">
        <f>#REF!+M1244+N1244</f>
        <v>#REF!</v>
      </c>
      <c r="P1244" s="552"/>
      <c r="Q1244" s="552"/>
      <c r="R1244" s="552">
        <f t="shared" si="460"/>
        <v>0</v>
      </c>
      <c r="S1244" s="71"/>
      <c r="T1244" s="71"/>
      <c r="U1244" s="552">
        <v>0</v>
      </c>
    </row>
    <row r="1245" spans="1:21">
      <c r="A1245" s="137" t="s">
        <v>396</v>
      </c>
      <c r="B1245" s="137"/>
      <c r="C1245" s="138" t="s">
        <v>160</v>
      </c>
      <c r="D1245" s="94">
        <v>1</v>
      </c>
      <c r="E1245" s="94"/>
      <c r="F1245" s="139" t="s">
        <v>10</v>
      </c>
      <c r="G1245" s="71"/>
      <c r="H1245" s="71"/>
      <c r="I1245" s="71"/>
      <c r="J1245" s="71"/>
      <c r="K1245" s="71"/>
      <c r="L1245" s="255"/>
      <c r="M1245" s="71"/>
      <c r="N1245" s="71"/>
      <c r="O1245" s="552" t="e">
        <f>#REF!+M1245+N1245</f>
        <v>#REF!</v>
      </c>
      <c r="P1245" s="552"/>
      <c r="Q1245" s="552"/>
      <c r="R1245" s="552">
        <f t="shared" si="460"/>
        <v>0</v>
      </c>
      <c r="S1245" s="71"/>
      <c r="T1245" s="71"/>
      <c r="U1245" s="552">
        <v>0</v>
      </c>
    </row>
    <row r="1246" spans="1:21">
      <c r="A1246" s="137" t="s">
        <v>397</v>
      </c>
      <c r="B1246" s="137"/>
      <c r="C1246" s="138" t="s">
        <v>330</v>
      </c>
      <c r="D1246" s="94">
        <v>1</v>
      </c>
      <c r="E1246" s="94"/>
      <c r="F1246" s="139" t="s">
        <v>10</v>
      </c>
      <c r="G1246" s="71"/>
      <c r="H1246" s="71"/>
      <c r="I1246" s="71"/>
      <c r="J1246" s="71"/>
      <c r="K1246" s="71"/>
      <c r="L1246" s="266"/>
      <c r="M1246" s="71"/>
      <c r="N1246" s="71"/>
      <c r="O1246" s="552" t="e">
        <f>#REF!+M1246+N1246</f>
        <v>#REF!</v>
      </c>
      <c r="P1246" s="552"/>
      <c r="Q1246" s="552"/>
      <c r="R1246" s="552">
        <f t="shared" si="460"/>
        <v>0</v>
      </c>
      <c r="S1246" s="71"/>
      <c r="T1246" s="71"/>
      <c r="U1246" s="552">
        <v>0</v>
      </c>
    </row>
    <row r="1247" spans="1:21">
      <c r="A1247" s="137" t="s">
        <v>398</v>
      </c>
      <c r="B1247" s="137"/>
      <c r="C1247" s="138" t="s">
        <v>165</v>
      </c>
      <c r="D1247" s="94">
        <v>1</v>
      </c>
      <c r="E1247" s="94"/>
      <c r="F1247" s="139" t="s">
        <v>10</v>
      </c>
      <c r="G1247" s="71"/>
      <c r="H1247" s="71"/>
      <c r="I1247" s="71"/>
      <c r="J1247" s="71"/>
      <c r="K1247" s="71"/>
      <c r="L1247" s="266"/>
      <c r="M1247" s="71"/>
      <c r="N1247" s="71"/>
      <c r="O1247" s="552" t="e">
        <f>#REF!+M1247+N1247</f>
        <v>#REF!</v>
      </c>
      <c r="P1247" s="552"/>
      <c r="Q1247" s="552"/>
      <c r="R1247" s="552">
        <f t="shared" si="460"/>
        <v>0</v>
      </c>
      <c r="S1247" s="71"/>
      <c r="T1247" s="71"/>
      <c r="U1247" s="552">
        <v>0</v>
      </c>
    </row>
    <row r="1248" spans="1:21">
      <c r="A1248" s="137" t="s">
        <v>399</v>
      </c>
      <c r="B1248" s="137"/>
      <c r="C1248" s="138" t="s">
        <v>333</v>
      </c>
      <c r="D1248" s="94">
        <v>1</v>
      </c>
      <c r="E1248" s="94"/>
      <c r="F1248" s="139" t="s">
        <v>10</v>
      </c>
      <c r="G1248" s="71"/>
      <c r="H1248" s="71"/>
      <c r="I1248" s="71"/>
      <c r="J1248" s="71"/>
      <c r="K1248" s="71"/>
      <c r="L1248" s="255">
        <v>0</v>
      </c>
      <c r="M1248" s="71"/>
      <c r="N1248" s="71"/>
      <c r="O1248" s="552" t="e">
        <f>#REF!+M1248+N1248</f>
        <v>#REF!</v>
      </c>
      <c r="P1248" s="552"/>
      <c r="Q1248" s="552"/>
      <c r="R1248" s="552">
        <f t="shared" si="460"/>
        <v>0</v>
      </c>
      <c r="S1248" s="71"/>
      <c r="T1248" s="71"/>
      <c r="U1248" s="552">
        <v>0</v>
      </c>
    </row>
    <row r="1249" spans="1:21" s="153" customFormat="1">
      <c r="A1249" s="146" t="s">
        <v>400</v>
      </c>
      <c r="B1249" s="146"/>
      <c r="C1249" s="147" t="s">
        <v>1052</v>
      </c>
      <c r="D1249" s="122">
        <v>1</v>
      </c>
      <c r="E1249" s="122">
        <v>1</v>
      </c>
      <c r="F1249" s="148" t="s">
        <v>10</v>
      </c>
      <c r="G1249" s="77"/>
      <c r="H1249" s="77"/>
      <c r="I1249" s="77"/>
      <c r="J1249" s="82">
        <f t="shared" ref="J1249:K1249" si="461">SUBTOTAL(9,J1250:J1260)</f>
        <v>117565498.5133618</v>
      </c>
      <c r="K1249" s="82">
        <f t="shared" si="461"/>
        <v>6055261.4345239159</v>
      </c>
      <c r="L1249" s="266">
        <f>SUBTOTAL(9,L1250:L1260)</f>
        <v>123620759.94788571</v>
      </c>
      <c r="M1249" s="82"/>
      <c r="N1249" s="82"/>
      <c r="O1249" s="553" t="e">
        <f>#REF!+M1249+N1249</f>
        <v>#REF!</v>
      </c>
      <c r="P1249" s="553"/>
      <c r="Q1249" s="553"/>
      <c r="R1249" s="553">
        <f t="shared" si="460"/>
        <v>0</v>
      </c>
      <c r="S1249" s="82"/>
      <c r="T1249" s="82"/>
      <c r="U1249" s="553">
        <v>0</v>
      </c>
    </row>
    <row r="1250" spans="1:21" outlineLevel="1">
      <c r="A1250" s="137"/>
      <c r="B1250" s="137"/>
      <c r="C1250" s="138" t="s">
        <v>1008</v>
      </c>
      <c r="D1250" s="97">
        <v>8</v>
      </c>
      <c r="E1250" s="97">
        <v>8</v>
      </c>
      <c r="F1250" s="139" t="s">
        <v>660</v>
      </c>
      <c r="G1250" s="359">
        <v>11990000.000000002</v>
      </c>
      <c r="H1250" s="359">
        <v>163500</v>
      </c>
      <c r="I1250" s="62">
        <f t="shared" ref="I1250:I1256" si="462">SUM(G1250:H1250)</f>
        <v>12153500.000000002</v>
      </c>
      <c r="J1250" s="62">
        <f t="shared" ref="J1250:J1259" si="463">G1250*E1250</f>
        <v>95920000.000000015</v>
      </c>
      <c r="K1250" s="62">
        <f t="shared" ref="K1250:K1259" si="464">H1250*E1250</f>
        <v>1308000</v>
      </c>
      <c r="L1250" s="255">
        <f t="shared" ref="L1250:L1259" si="465">I1250*E1250</f>
        <v>97228000.000000015</v>
      </c>
      <c r="M1250" s="62"/>
      <c r="N1250" s="62"/>
      <c r="O1250" s="550" t="e">
        <f>#REF!+M1250+N1250</f>
        <v>#REF!</v>
      </c>
      <c r="P1250" s="550"/>
      <c r="Q1250" s="550"/>
      <c r="R1250" s="550">
        <f t="shared" si="460"/>
        <v>0</v>
      </c>
      <c r="S1250" s="62"/>
      <c r="T1250" s="62"/>
      <c r="U1250" s="550">
        <v>0</v>
      </c>
    </row>
    <row r="1251" spans="1:21" outlineLevel="1">
      <c r="A1251" s="137"/>
      <c r="B1251" s="137"/>
      <c r="C1251" s="138" t="s">
        <v>1011</v>
      </c>
      <c r="D1251" s="97">
        <v>8</v>
      </c>
      <c r="E1251" s="97">
        <v>8</v>
      </c>
      <c r="F1251" s="139" t="s">
        <v>660</v>
      </c>
      <c r="G1251" s="359">
        <v>979000.00000000012</v>
      </c>
      <c r="H1251" s="359">
        <v>59950.000000000007</v>
      </c>
      <c r="I1251" s="62">
        <f t="shared" si="462"/>
        <v>1038950.0000000001</v>
      </c>
      <c r="J1251" s="62">
        <f t="shared" si="463"/>
        <v>7832000.0000000009</v>
      </c>
      <c r="K1251" s="62">
        <f t="shared" si="464"/>
        <v>479600.00000000006</v>
      </c>
      <c r="L1251" s="255">
        <f t="shared" si="465"/>
        <v>8311600.0000000009</v>
      </c>
      <c r="M1251" s="62"/>
      <c r="N1251" s="62"/>
      <c r="O1251" s="550" t="e">
        <f>#REF!+M1251+N1251</f>
        <v>#REF!</v>
      </c>
      <c r="P1251" s="550"/>
      <c r="Q1251" s="550"/>
      <c r="R1251" s="550">
        <f t="shared" si="460"/>
        <v>0</v>
      </c>
      <c r="S1251" s="62"/>
      <c r="T1251" s="62"/>
      <c r="U1251" s="550">
        <v>0</v>
      </c>
    </row>
    <row r="1252" spans="1:21" outlineLevel="1">
      <c r="A1252" s="137"/>
      <c r="B1252" s="137"/>
      <c r="C1252" s="138" t="s">
        <v>1053</v>
      </c>
      <c r="D1252" s="97">
        <v>4</v>
      </c>
      <c r="E1252" s="97">
        <v>4</v>
      </c>
      <c r="F1252" s="139" t="s">
        <v>660</v>
      </c>
      <c r="G1252" s="359">
        <v>1264480.0000000002</v>
      </c>
      <c r="H1252" s="359">
        <v>137500</v>
      </c>
      <c r="I1252" s="62">
        <f t="shared" si="462"/>
        <v>1401980.0000000002</v>
      </c>
      <c r="J1252" s="62">
        <f t="shared" si="463"/>
        <v>5057920.0000000009</v>
      </c>
      <c r="K1252" s="62">
        <f t="shared" si="464"/>
        <v>550000</v>
      </c>
      <c r="L1252" s="255">
        <f t="shared" si="465"/>
        <v>5607920.0000000009</v>
      </c>
      <c r="M1252" s="62"/>
      <c r="N1252" s="62"/>
      <c r="O1252" s="550" t="e">
        <f>#REF!+M1252+N1252</f>
        <v>#REF!</v>
      </c>
      <c r="P1252" s="550"/>
      <c r="Q1252" s="550"/>
      <c r="R1252" s="550">
        <f t="shared" si="460"/>
        <v>0</v>
      </c>
      <c r="S1252" s="62"/>
      <c r="T1252" s="62"/>
      <c r="U1252" s="550">
        <v>0</v>
      </c>
    </row>
    <row r="1253" spans="1:21" s="11" customFormat="1" outlineLevel="1">
      <c r="A1253" s="192"/>
      <c r="B1253" s="192"/>
      <c r="C1253" s="193" t="s">
        <v>1013</v>
      </c>
      <c r="D1253" s="194">
        <v>4</v>
      </c>
      <c r="E1253" s="97">
        <v>4</v>
      </c>
      <c r="F1253" s="195" t="s">
        <v>660</v>
      </c>
      <c r="G1253" s="359">
        <v>276000</v>
      </c>
      <c r="H1253" s="359">
        <v>81750</v>
      </c>
      <c r="I1253" s="199">
        <f t="shared" si="462"/>
        <v>357750</v>
      </c>
      <c r="J1253" s="199">
        <f t="shared" si="463"/>
        <v>1104000</v>
      </c>
      <c r="K1253" s="199">
        <f t="shared" si="464"/>
        <v>327000</v>
      </c>
      <c r="L1253" s="265">
        <f t="shared" si="465"/>
        <v>1431000</v>
      </c>
      <c r="M1253" s="199"/>
      <c r="N1253" s="199"/>
      <c r="O1253" s="554" t="e">
        <f>#REF!+M1253+N1253</f>
        <v>#REF!</v>
      </c>
      <c r="P1253" s="554"/>
      <c r="Q1253" s="554">
        <v>0.45</v>
      </c>
      <c r="R1253" s="554">
        <f t="shared" si="460"/>
        <v>0.45</v>
      </c>
      <c r="S1253" s="199"/>
      <c r="T1253" s="199"/>
      <c r="U1253" s="554">
        <v>0</v>
      </c>
    </row>
    <row r="1254" spans="1:21" s="11" customFormat="1" outlineLevel="1">
      <c r="A1254" s="192"/>
      <c r="B1254" s="192"/>
      <c r="C1254" s="193" t="s">
        <v>1015</v>
      </c>
      <c r="D1254" s="194">
        <v>4</v>
      </c>
      <c r="E1254" s="97">
        <v>4</v>
      </c>
      <c r="F1254" s="195" t="s">
        <v>660</v>
      </c>
      <c r="G1254" s="359">
        <v>198000.00000000003</v>
      </c>
      <c r="H1254" s="359">
        <v>10900</v>
      </c>
      <c r="I1254" s="199">
        <f t="shared" si="462"/>
        <v>208900.00000000003</v>
      </c>
      <c r="J1254" s="199">
        <f t="shared" si="463"/>
        <v>792000.00000000012</v>
      </c>
      <c r="K1254" s="199">
        <f t="shared" si="464"/>
        <v>43600</v>
      </c>
      <c r="L1254" s="265">
        <f t="shared" si="465"/>
        <v>835600.00000000012</v>
      </c>
      <c r="M1254" s="199"/>
      <c r="N1254" s="199"/>
      <c r="O1254" s="554" t="e">
        <f>#REF!+M1254+N1254</f>
        <v>#REF!</v>
      </c>
      <c r="P1254" s="554"/>
      <c r="Q1254" s="554">
        <v>0.45</v>
      </c>
      <c r="R1254" s="554">
        <f t="shared" si="460"/>
        <v>0.45</v>
      </c>
      <c r="S1254" s="199"/>
      <c r="T1254" s="199"/>
      <c r="U1254" s="554">
        <v>0</v>
      </c>
    </row>
    <row r="1255" spans="1:21" s="11" customFormat="1" outlineLevel="1">
      <c r="A1255" s="192"/>
      <c r="B1255" s="192"/>
      <c r="C1255" s="193" t="s">
        <v>923</v>
      </c>
      <c r="D1255" s="194">
        <v>229</v>
      </c>
      <c r="E1255" s="97">
        <v>200</v>
      </c>
      <c r="F1255" s="195" t="s">
        <v>624</v>
      </c>
      <c r="G1255" s="359">
        <v>10032.786885245901</v>
      </c>
      <c r="H1255" s="359">
        <v>3360.0000000000005</v>
      </c>
      <c r="I1255" s="199">
        <f t="shared" si="462"/>
        <v>13392.786885245901</v>
      </c>
      <c r="J1255" s="199">
        <f t="shared" si="463"/>
        <v>2006557.3770491802</v>
      </c>
      <c r="K1255" s="199">
        <f t="shared" si="464"/>
        <v>672000.00000000012</v>
      </c>
      <c r="L1255" s="265">
        <f t="shared" si="465"/>
        <v>2678557.3770491802</v>
      </c>
      <c r="M1255" s="199"/>
      <c r="N1255" s="199"/>
      <c r="O1255" s="554" t="e">
        <f>#REF!+M1255+N1255</f>
        <v>#REF!</v>
      </c>
      <c r="P1255" s="554"/>
      <c r="Q1255" s="554">
        <v>0.45</v>
      </c>
      <c r="R1255" s="554">
        <f t="shared" si="460"/>
        <v>0.45</v>
      </c>
      <c r="S1255" s="199"/>
      <c r="T1255" s="199"/>
      <c r="U1255" s="554">
        <v>0</v>
      </c>
    </row>
    <row r="1256" spans="1:21" s="11" customFormat="1" outlineLevel="1">
      <c r="A1256" s="192"/>
      <c r="B1256" s="192"/>
      <c r="C1256" s="386" t="s">
        <v>928</v>
      </c>
      <c r="D1256" s="194">
        <v>91</v>
      </c>
      <c r="E1256" s="97">
        <v>85</v>
      </c>
      <c r="F1256" s="195" t="s">
        <v>624</v>
      </c>
      <c r="G1256" s="359">
        <v>8773.9726027397246</v>
      </c>
      <c r="H1256" s="359">
        <v>14594.016411764707</v>
      </c>
      <c r="I1256" s="199">
        <f t="shared" si="462"/>
        <v>23367.989014504434</v>
      </c>
      <c r="J1256" s="199">
        <f t="shared" si="463"/>
        <v>745787.6712328766</v>
      </c>
      <c r="K1256" s="199">
        <f t="shared" si="464"/>
        <v>1240491.395</v>
      </c>
      <c r="L1256" s="265">
        <f t="shared" si="465"/>
        <v>1986279.0662328769</v>
      </c>
      <c r="M1256" s="199"/>
      <c r="N1256" s="199"/>
      <c r="O1256" s="554" t="e">
        <f>#REF!+M1256+N1256</f>
        <v>#REF!</v>
      </c>
      <c r="P1256" s="554"/>
      <c r="Q1256" s="554"/>
      <c r="R1256" s="554">
        <f t="shared" si="460"/>
        <v>0</v>
      </c>
      <c r="S1256" s="199"/>
      <c r="T1256" s="199"/>
      <c r="U1256" s="554">
        <v>0</v>
      </c>
    </row>
    <row r="1257" spans="1:21" outlineLevel="1">
      <c r="A1257" s="137"/>
      <c r="B1257" s="137"/>
      <c r="C1257" s="138" t="s">
        <v>896</v>
      </c>
      <c r="D1257" s="194">
        <v>0</v>
      </c>
      <c r="E1257" s="97">
        <v>0</v>
      </c>
      <c r="F1257" s="139" t="s">
        <v>897</v>
      </c>
      <c r="G1257" s="359">
        <v>0</v>
      </c>
      <c r="H1257" s="359">
        <v>50600.000000000007</v>
      </c>
      <c r="I1257" s="62">
        <f t="shared" ref="I1257:I1259" si="466">SUM(G1257:H1257)</f>
        <v>50600.000000000007</v>
      </c>
      <c r="J1257" s="62">
        <f t="shared" si="463"/>
        <v>0</v>
      </c>
      <c r="K1257" s="62">
        <f t="shared" si="464"/>
        <v>0</v>
      </c>
      <c r="L1257" s="255">
        <f t="shared" si="465"/>
        <v>0</v>
      </c>
      <c r="M1257" s="62"/>
      <c r="N1257" s="62"/>
      <c r="O1257" s="550" t="e">
        <f>#REF!+M1257+N1257</f>
        <v>#REF!</v>
      </c>
      <c r="P1257" s="550"/>
      <c r="Q1257" s="550"/>
      <c r="R1257" s="550">
        <f t="shared" si="460"/>
        <v>0</v>
      </c>
      <c r="S1257" s="62"/>
      <c r="T1257" s="62"/>
      <c r="U1257" s="550">
        <v>0</v>
      </c>
    </row>
    <row r="1258" spans="1:21" outlineLevel="1">
      <c r="A1258" s="137"/>
      <c r="B1258" s="137"/>
      <c r="C1258" s="138" t="s">
        <v>899</v>
      </c>
      <c r="D1258" s="194">
        <v>4</v>
      </c>
      <c r="E1258" s="97">
        <v>4</v>
      </c>
      <c r="F1258" s="139" t="s">
        <v>897</v>
      </c>
      <c r="G1258" s="359">
        <v>0</v>
      </c>
      <c r="H1258" s="359">
        <v>50600.000000000007</v>
      </c>
      <c r="I1258" s="62">
        <f t="shared" si="466"/>
        <v>50600.000000000007</v>
      </c>
      <c r="J1258" s="62">
        <f t="shared" si="463"/>
        <v>0</v>
      </c>
      <c r="K1258" s="62">
        <f t="shared" si="464"/>
        <v>202400.00000000003</v>
      </c>
      <c r="L1258" s="255">
        <f t="shared" si="465"/>
        <v>202400.00000000003</v>
      </c>
      <c r="M1258" s="62"/>
      <c r="N1258" s="62"/>
      <c r="O1258" s="550" t="e">
        <f>#REF!+M1258+N1258</f>
        <v>#REF!</v>
      </c>
      <c r="P1258" s="550"/>
      <c r="Q1258" s="554"/>
      <c r="R1258" s="550">
        <f t="shared" si="460"/>
        <v>0</v>
      </c>
      <c r="S1258" s="62"/>
      <c r="T1258" s="62"/>
      <c r="U1258" s="550">
        <v>0</v>
      </c>
    </row>
    <row r="1259" spans="1:21" s="399" customFormat="1" outlineLevel="1">
      <c r="A1259" s="395"/>
      <c r="B1259" s="395"/>
      <c r="C1259" s="400" t="s">
        <v>657</v>
      </c>
      <c r="D1259" s="97">
        <v>1</v>
      </c>
      <c r="E1259" s="97">
        <v>1</v>
      </c>
      <c r="F1259" s="397" t="s">
        <v>619</v>
      </c>
      <c r="G1259" s="497">
        <v>4107233.465079722</v>
      </c>
      <c r="H1259" s="497">
        <v>1232170.0395239166</v>
      </c>
      <c r="I1259" s="62">
        <f t="shared" si="466"/>
        <v>5339403.5046036383</v>
      </c>
      <c r="J1259" s="62">
        <f t="shared" si="463"/>
        <v>4107233.465079722</v>
      </c>
      <c r="K1259" s="62">
        <f t="shared" si="464"/>
        <v>1232170.0395239166</v>
      </c>
      <c r="L1259" s="255">
        <f t="shared" si="465"/>
        <v>5339403.5046036383</v>
      </c>
      <c r="M1259" s="62"/>
      <c r="N1259" s="62"/>
      <c r="O1259" s="550" t="e">
        <f>#REF!+M1259+N1259</f>
        <v>#REF!</v>
      </c>
      <c r="P1259" s="550"/>
      <c r="Q1259" s="550"/>
      <c r="R1259" s="550">
        <f t="shared" si="460"/>
        <v>0</v>
      </c>
      <c r="S1259" s="62"/>
      <c r="T1259" s="62"/>
      <c r="U1259" s="550">
        <v>0</v>
      </c>
    </row>
    <row r="1260" spans="1:21">
      <c r="A1260" s="137"/>
      <c r="B1260" s="137"/>
      <c r="C1260" s="138"/>
      <c r="D1260" s="362"/>
      <c r="E1260" s="498"/>
      <c r="F1260" s="139"/>
      <c r="G1260" s="62"/>
      <c r="H1260" s="62"/>
      <c r="I1260" s="62"/>
      <c r="J1260" s="62"/>
      <c r="K1260" s="62"/>
      <c r="L1260" s="255"/>
      <c r="M1260" s="62"/>
      <c r="N1260" s="62"/>
      <c r="O1260" s="550" t="e">
        <f>#REF!+M1260+N1260</f>
        <v>#REF!</v>
      </c>
      <c r="P1260" s="550"/>
      <c r="Q1260" s="550"/>
      <c r="R1260" s="550">
        <f t="shared" si="460"/>
        <v>0</v>
      </c>
      <c r="S1260" s="62"/>
      <c r="T1260" s="62"/>
      <c r="U1260" s="550">
        <v>0</v>
      </c>
    </row>
    <row r="1261" spans="1:21" s="153" customFormat="1">
      <c r="A1261" s="146" t="s">
        <v>401</v>
      </c>
      <c r="B1261" s="146"/>
      <c r="C1261" s="147" t="s">
        <v>169</v>
      </c>
      <c r="D1261" s="190">
        <v>1</v>
      </c>
      <c r="E1261" s="99">
        <v>1</v>
      </c>
      <c r="F1261" s="148" t="s">
        <v>10</v>
      </c>
      <c r="G1261" s="82"/>
      <c r="H1261" s="82"/>
      <c r="I1261" s="82"/>
      <c r="J1261" s="82">
        <f>SUBTOTAL(9,J1262:J1280)</f>
        <v>129381984.05569279</v>
      </c>
      <c r="K1261" s="82">
        <f>SUBTOTAL(9,K1262:K1280)</f>
        <v>21129883.466605462</v>
      </c>
      <c r="L1261" s="266">
        <f>SUBTOTAL(9,L1262:L1280)</f>
        <v>150511867.52229828</v>
      </c>
      <c r="M1261" s="82"/>
      <c r="N1261" s="82"/>
      <c r="O1261" s="553" t="e">
        <f>#REF!+M1261+N1261</f>
        <v>#REF!</v>
      </c>
      <c r="P1261" s="553"/>
      <c r="Q1261" s="553"/>
      <c r="R1261" s="553">
        <f t="shared" si="460"/>
        <v>0</v>
      </c>
      <c r="S1261" s="82"/>
      <c r="T1261" s="82"/>
      <c r="U1261" s="553">
        <v>0</v>
      </c>
    </row>
    <row r="1262" spans="1:21" s="11" customFormat="1" ht="26.4" outlineLevel="1">
      <c r="A1262" s="192"/>
      <c r="B1262" s="192"/>
      <c r="C1262" s="193" t="s">
        <v>1551</v>
      </c>
      <c r="D1262" s="194">
        <v>1</v>
      </c>
      <c r="E1262" s="97">
        <v>1</v>
      </c>
      <c r="F1262" s="195" t="s">
        <v>660</v>
      </c>
      <c r="G1262" s="359">
        <v>68750000</v>
      </c>
      <c r="H1262" s="359">
        <v>1308000</v>
      </c>
      <c r="I1262" s="199">
        <f t="shared" ref="I1262:I1272" si="467">SUM(G1262:H1262)</f>
        <v>70058000</v>
      </c>
      <c r="J1262" s="199">
        <f t="shared" ref="J1262:J1278" si="468">G1262*E1262</f>
        <v>68750000</v>
      </c>
      <c r="K1262" s="199">
        <f t="shared" ref="K1262:K1278" si="469">H1262*E1262</f>
        <v>1308000</v>
      </c>
      <c r="L1262" s="265">
        <f t="shared" ref="L1262:L1278" si="470">I1262*E1262</f>
        <v>70058000</v>
      </c>
      <c r="M1262" s="199"/>
      <c r="N1262" s="199"/>
      <c r="O1262" s="554" t="e">
        <f>#REF!+M1262+N1262</f>
        <v>#REF!</v>
      </c>
      <c r="P1262" s="554"/>
      <c r="Q1262" s="554">
        <v>0.45</v>
      </c>
      <c r="R1262" s="554">
        <f t="shared" si="460"/>
        <v>0.45</v>
      </c>
      <c r="S1262" s="199"/>
      <c r="T1262" s="199"/>
      <c r="U1262" s="554">
        <v>0</v>
      </c>
    </row>
    <row r="1263" spans="1:21" s="11" customFormat="1" outlineLevel="1">
      <c r="A1263" s="192"/>
      <c r="B1263" s="192"/>
      <c r="C1263" s="193" t="s">
        <v>970</v>
      </c>
      <c r="D1263" s="194">
        <v>2</v>
      </c>
      <c r="E1263" s="97"/>
      <c r="F1263" s="195" t="s">
        <v>660</v>
      </c>
      <c r="G1263" s="359">
        <v>5060000</v>
      </c>
      <c r="H1263" s="359">
        <v>654000</v>
      </c>
      <c r="I1263" s="199">
        <f t="shared" ref="I1263" si="471">SUM(G1263:H1263)</f>
        <v>5714000</v>
      </c>
      <c r="J1263" s="199">
        <f t="shared" si="468"/>
        <v>0</v>
      </c>
      <c r="K1263" s="199">
        <f t="shared" si="469"/>
        <v>0</v>
      </c>
      <c r="L1263" s="265">
        <f t="shared" si="470"/>
        <v>0</v>
      </c>
      <c r="M1263" s="199"/>
      <c r="N1263" s="199"/>
      <c r="O1263" s="554" t="e">
        <f>#REF!+M1263+N1263</f>
        <v>#REF!</v>
      </c>
      <c r="P1263" s="554"/>
      <c r="Q1263" s="554">
        <v>0.45</v>
      </c>
      <c r="R1263" s="554">
        <f t="shared" si="460"/>
        <v>0.45</v>
      </c>
      <c r="S1263" s="199"/>
      <c r="T1263" s="199"/>
      <c r="U1263" s="554">
        <v>0</v>
      </c>
    </row>
    <row r="1264" spans="1:21" s="11" customFormat="1" outlineLevel="1">
      <c r="A1264" s="192"/>
      <c r="B1264" s="192"/>
      <c r="C1264" s="193" t="s">
        <v>974</v>
      </c>
      <c r="D1264" s="194">
        <v>28</v>
      </c>
      <c r="E1264" s="97">
        <f>12+4</f>
        <v>16</v>
      </c>
      <c r="F1264" s="195" t="s">
        <v>660</v>
      </c>
      <c r="G1264" s="359">
        <v>198000.00000000003</v>
      </c>
      <c r="H1264" s="359">
        <v>10900</v>
      </c>
      <c r="I1264" s="199">
        <f>SUM(G1264:H1264)</f>
        <v>208900.00000000003</v>
      </c>
      <c r="J1264" s="199">
        <f>G1264*E1264</f>
        <v>3168000.0000000005</v>
      </c>
      <c r="K1264" s="199">
        <f>H1264*E1264</f>
        <v>174400</v>
      </c>
      <c r="L1264" s="265">
        <f>I1264*E1264</f>
        <v>3342400.0000000005</v>
      </c>
      <c r="M1264" s="199"/>
      <c r="N1264" s="199"/>
      <c r="O1264" s="554" t="e">
        <f>#REF!+M1264+N1264</f>
        <v>#REF!</v>
      </c>
      <c r="P1264" s="554"/>
      <c r="Q1264" s="554">
        <v>0.45</v>
      </c>
      <c r="R1264" s="554">
        <f t="shared" si="460"/>
        <v>0.45</v>
      </c>
      <c r="S1264" s="199"/>
      <c r="T1264" s="199"/>
      <c r="U1264" s="554">
        <v>0</v>
      </c>
    </row>
    <row r="1265" spans="1:21" s="11" customFormat="1" outlineLevel="1">
      <c r="A1265" s="192"/>
      <c r="B1265" s="192"/>
      <c r="C1265" s="193" t="s">
        <v>974</v>
      </c>
      <c r="D1265" s="194">
        <v>0</v>
      </c>
      <c r="E1265" s="97">
        <v>0</v>
      </c>
      <c r="F1265" s="195" t="s">
        <v>660</v>
      </c>
      <c r="G1265" s="359">
        <v>198000.00000000003</v>
      </c>
      <c r="H1265" s="359">
        <v>10900</v>
      </c>
      <c r="I1265" s="199">
        <f>SUM(G1265:H1265)</f>
        <v>208900.00000000003</v>
      </c>
      <c r="J1265" s="199">
        <f>G1265*E1265</f>
        <v>0</v>
      </c>
      <c r="K1265" s="199">
        <f>H1265*E1265</f>
        <v>0</v>
      </c>
      <c r="L1265" s="265">
        <f>I1265*E1265</f>
        <v>0</v>
      </c>
      <c r="M1265" s="199"/>
      <c r="N1265" s="199"/>
      <c r="O1265" s="554" t="e">
        <f>#REF!+M1265+N1265</f>
        <v>#REF!</v>
      </c>
      <c r="P1265" s="554"/>
      <c r="Q1265" s="554">
        <v>0.45</v>
      </c>
      <c r="R1265" s="554">
        <f t="shared" si="460"/>
        <v>0.45</v>
      </c>
      <c r="S1265" s="199"/>
      <c r="T1265" s="199"/>
      <c r="U1265" s="554">
        <v>0</v>
      </c>
    </row>
    <row r="1266" spans="1:21" s="11" customFormat="1" outlineLevel="1">
      <c r="A1266" s="192"/>
      <c r="B1266" s="192"/>
      <c r="C1266" s="193" t="s">
        <v>976</v>
      </c>
      <c r="D1266" s="194">
        <v>1</v>
      </c>
      <c r="E1266" s="97">
        <v>1</v>
      </c>
      <c r="F1266" s="195" t="s">
        <v>660</v>
      </c>
      <c r="G1266" s="359">
        <v>6490000.0000000009</v>
      </c>
      <c r="H1266" s="359">
        <v>490500.00000000006</v>
      </c>
      <c r="I1266" s="199">
        <f t="shared" si="467"/>
        <v>6980500.0000000009</v>
      </c>
      <c r="J1266" s="199">
        <f t="shared" si="468"/>
        <v>6490000.0000000009</v>
      </c>
      <c r="K1266" s="199">
        <f t="shared" si="469"/>
        <v>490500.00000000006</v>
      </c>
      <c r="L1266" s="265">
        <f t="shared" si="470"/>
        <v>6980500.0000000009</v>
      </c>
      <c r="M1266" s="199"/>
      <c r="N1266" s="199"/>
      <c r="O1266" s="554" t="e">
        <f>#REF!+M1266+N1266</f>
        <v>#REF!</v>
      </c>
      <c r="P1266" s="554"/>
      <c r="Q1266" s="554">
        <v>0.45</v>
      </c>
      <c r="R1266" s="554">
        <f t="shared" si="460"/>
        <v>0.45</v>
      </c>
      <c r="S1266" s="199"/>
      <c r="T1266" s="199"/>
      <c r="U1266" s="554">
        <v>0</v>
      </c>
    </row>
    <row r="1267" spans="1:21" s="354" customFormat="1" outlineLevel="1">
      <c r="A1267" s="348"/>
      <c r="B1267" s="348"/>
      <c r="C1267" s="349" t="s">
        <v>978</v>
      </c>
      <c r="D1267" s="350">
        <v>2</v>
      </c>
      <c r="E1267" s="499">
        <v>2</v>
      </c>
      <c r="F1267" s="351" t="s">
        <v>660</v>
      </c>
      <c r="G1267" s="359"/>
      <c r="H1267" s="359"/>
      <c r="I1267" s="352">
        <f t="shared" si="467"/>
        <v>0</v>
      </c>
      <c r="J1267" s="352">
        <f t="shared" si="468"/>
        <v>0</v>
      </c>
      <c r="K1267" s="352">
        <f t="shared" si="469"/>
        <v>0</v>
      </c>
      <c r="L1267" s="850">
        <f t="shared" si="470"/>
        <v>0</v>
      </c>
      <c r="M1267" s="352"/>
      <c r="N1267" s="352"/>
      <c r="O1267" s="599" t="e">
        <f>#REF!+M1267+N1267</f>
        <v>#REF!</v>
      </c>
      <c r="P1267" s="599"/>
      <c r="Q1267" s="599"/>
      <c r="R1267" s="599">
        <f t="shared" si="460"/>
        <v>0</v>
      </c>
      <c r="S1267" s="352"/>
      <c r="T1267" s="352"/>
      <c r="U1267" s="599">
        <v>0</v>
      </c>
    </row>
    <row r="1268" spans="1:21" s="11" customFormat="1" outlineLevel="1">
      <c r="A1268" s="192"/>
      <c r="B1268" s="192"/>
      <c r="C1268" s="193" t="s">
        <v>980</v>
      </c>
      <c r="D1268" s="194">
        <v>2</v>
      </c>
      <c r="E1268" s="97">
        <v>2</v>
      </c>
      <c r="F1268" s="195" t="s">
        <v>660</v>
      </c>
      <c r="G1268" s="359">
        <v>150480</v>
      </c>
      <c r="H1268" s="359">
        <v>54500.000000000007</v>
      </c>
      <c r="I1268" s="199">
        <f t="shared" si="467"/>
        <v>204980</v>
      </c>
      <c r="J1268" s="199">
        <f t="shared" si="468"/>
        <v>300960</v>
      </c>
      <c r="K1268" s="199">
        <f t="shared" si="469"/>
        <v>109000.00000000001</v>
      </c>
      <c r="L1268" s="265">
        <f t="shared" si="470"/>
        <v>409960</v>
      </c>
      <c r="M1268" s="199"/>
      <c r="N1268" s="199"/>
      <c r="O1268" s="554" t="e">
        <f>#REF!+M1268+N1268</f>
        <v>#REF!</v>
      </c>
      <c r="P1268" s="554"/>
      <c r="Q1268" s="554"/>
      <c r="R1268" s="554">
        <f t="shared" si="460"/>
        <v>0</v>
      </c>
      <c r="S1268" s="199"/>
      <c r="T1268" s="199"/>
      <c r="U1268" s="554">
        <v>0</v>
      </c>
    </row>
    <row r="1269" spans="1:21" outlineLevel="1">
      <c r="A1269" s="137"/>
      <c r="B1269" s="137"/>
      <c r="C1269" s="138" t="s">
        <v>894</v>
      </c>
      <c r="D1269" s="97">
        <v>12</v>
      </c>
      <c r="E1269" s="97">
        <v>12</v>
      </c>
      <c r="F1269" s="139" t="s">
        <v>660</v>
      </c>
      <c r="G1269" s="359">
        <v>480000</v>
      </c>
      <c r="H1269" s="359">
        <v>81750</v>
      </c>
      <c r="I1269" s="62">
        <f t="shared" si="467"/>
        <v>561750</v>
      </c>
      <c r="J1269" s="62">
        <f t="shared" si="468"/>
        <v>5760000</v>
      </c>
      <c r="K1269" s="62">
        <f t="shared" si="469"/>
        <v>981000</v>
      </c>
      <c r="L1269" s="255">
        <f t="shared" si="470"/>
        <v>6741000</v>
      </c>
      <c r="M1269" s="62"/>
      <c r="N1269" s="62"/>
      <c r="O1269" s="550" t="e">
        <f>#REF!+M1269+N1269</f>
        <v>#REF!</v>
      </c>
      <c r="P1269" s="550"/>
      <c r="Q1269" s="554">
        <v>0.45</v>
      </c>
      <c r="R1269" s="550">
        <f t="shared" si="460"/>
        <v>0.45</v>
      </c>
      <c r="S1269" s="62"/>
      <c r="T1269" s="62"/>
      <c r="U1269" s="550">
        <v>0</v>
      </c>
    </row>
    <row r="1270" spans="1:21" s="11" customFormat="1" ht="26.4" outlineLevel="1">
      <c r="A1270" s="192"/>
      <c r="B1270" s="192"/>
      <c r="C1270" s="193" t="s">
        <v>983</v>
      </c>
      <c r="D1270" s="194">
        <v>4</v>
      </c>
      <c r="E1270" s="97">
        <v>4</v>
      </c>
      <c r="F1270" s="195" t="s">
        <v>660</v>
      </c>
      <c r="G1270" s="359">
        <v>0</v>
      </c>
      <c r="H1270" s="359">
        <v>136250</v>
      </c>
      <c r="I1270" s="199">
        <f t="shared" si="467"/>
        <v>136250</v>
      </c>
      <c r="J1270" s="199">
        <f t="shared" si="468"/>
        <v>0</v>
      </c>
      <c r="K1270" s="199">
        <f t="shared" si="469"/>
        <v>545000</v>
      </c>
      <c r="L1270" s="265">
        <f t="shared" si="470"/>
        <v>545000</v>
      </c>
      <c r="M1270" s="199"/>
      <c r="N1270" s="199"/>
      <c r="O1270" s="554" t="e">
        <f>#REF!+M1270+N1270</f>
        <v>#REF!</v>
      </c>
      <c r="P1270" s="554"/>
      <c r="Q1270" s="554"/>
      <c r="R1270" s="554">
        <f t="shared" si="460"/>
        <v>0</v>
      </c>
      <c r="S1270" s="199"/>
      <c r="T1270" s="199"/>
      <c r="U1270" s="554">
        <v>0</v>
      </c>
    </row>
    <row r="1271" spans="1:21" s="11" customFormat="1" outlineLevel="1">
      <c r="A1271" s="192"/>
      <c r="B1271" s="192"/>
      <c r="C1271" s="347" t="s">
        <v>985</v>
      </c>
      <c r="D1271" s="194">
        <v>2</v>
      </c>
      <c r="E1271" s="97">
        <v>2</v>
      </c>
      <c r="F1271" s="195" t="s">
        <v>660</v>
      </c>
      <c r="G1271" s="359">
        <v>550000</v>
      </c>
      <c r="H1271" s="359">
        <v>10900</v>
      </c>
      <c r="I1271" s="199">
        <f t="shared" si="467"/>
        <v>560900</v>
      </c>
      <c r="J1271" s="199">
        <f t="shared" si="468"/>
        <v>1100000</v>
      </c>
      <c r="K1271" s="199">
        <f t="shared" si="469"/>
        <v>21800</v>
      </c>
      <c r="L1271" s="265">
        <f t="shared" si="470"/>
        <v>1121800</v>
      </c>
      <c r="M1271" s="199"/>
      <c r="N1271" s="199"/>
      <c r="O1271" s="554" t="e">
        <f>#REF!+M1271+N1271</f>
        <v>#REF!</v>
      </c>
      <c r="P1271" s="554"/>
      <c r="Q1271" s="554">
        <v>0.45</v>
      </c>
      <c r="R1271" s="554">
        <f t="shared" si="460"/>
        <v>0.45</v>
      </c>
      <c r="S1271" s="199"/>
      <c r="T1271" s="199"/>
      <c r="U1271" s="554">
        <v>0</v>
      </c>
    </row>
    <row r="1272" spans="1:21" s="11" customFormat="1" outlineLevel="1">
      <c r="A1272" s="192"/>
      <c r="B1272" s="192"/>
      <c r="C1272" s="193" t="s">
        <v>987</v>
      </c>
      <c r="D1272" s="194">
        <v>2</v>
      </c>
      <c r="E1272" s="97">
        <v>48</v>
      </c>
      <c r="F1272" s="195" t="s">
        <v>660</v>
      </c>
      <c r="G1272" s="359">
        <v>132000</v>
      </c>
      <c r="H1272" s="359">
        <v>65400.000000000007</v>
      </c>
      <c r="I1272" s="199">
        <f t="shared" si="467"/>
        <v>197400</v>
      </c>
      <c r="J1272" s="199">
        <f t="shared" si="468"/>
        <v>6336000</v>
      </c>
      <c r="K1272" s="199">
        <f t="shared" si="469"/>
        <v>3139200.0000000005</v>
      </c>
      <c r="L1272" s="265">
        <f t="shared" si="470"/>
        <v>9475200</v>
      </c>
      <c r="M1272" s="199"/>
      <c r="N1272" s="199"/>
      <c r="O1272" s="554" t="e">
        <f>#REF!+M1272+N1272</f>
        <v>#REF!</v>
      </c>
      <c r="P1272" s="554"/>
      <c r="Q1272" s="554"/>
      <c r="R1272" s="554">
        <f t="shared" ref="R1272:R1335" si="472">P1272+Q1272</f>
        <v>0</v>
      </c>
      <c r="S1272" s="199"/>
      <c r="T1272" s="199"/>
      <c r="U1272" s="554">
        <v>0</v>
      </c>
    </row>
    <row r="1273" spans="1:21" s="11" customFormat="1" outlineLevel="1">
      <c r="A1273" s="192"/>
      <c r="B1273" s="192"/>
      <c r="C1273" s="193" t="s">
        <v>1054</v>
      </c>
      <c r="D1273" s="194">
        <v>4</v>
      </c>
      <c r="E1273" s="97">
        <v>4</v>
      </c>
      <c r="F1273" s="195" t="s">
        <v>660</v>
      </c>
      <c r="G1273" s="359">
        <v>198000.00000000003</v>
      </c>
      <c r="H1273" s="359">
        <v>10900</v>
      </c>
      <c r="I1273" s="199">
        <f>SUM(G1273:H1273)</f>
        <v>208900.00000000003</v>
      </c>
      <c r="J1273" s="199">
        <f>G1273*E1273</f>
        <v>792000.00000000012</v>
      </c>
      <c r="K1273" s="199">
        <f>H1273*E1273</f>
        <v>43600</v>
      </c>
      <c r="L1273" s="265">
        <f>I1273*E1273</f>
        <v>835600.00000000012</v>
      </c>
      <c r="M1273" s="199"/>
      <c r="N1273" s="199"/>
      <c r="O1273" s="554" t="e">
        <f>#REF!+M1273+N1273</f>
        <v>#REF!</v>
      </c>
      <c r="P1273" s="554"/>
      <c r="Q1273" s="554">
        <v>0.45</v>
      </c>
      <c r="R1273" s="554">
        <f t="shared" si="472"/>
        <v>0.45</v>
      </c>
      <c r="S1273" s="199"/>
      <c r="T1273" s="199"/>
      <c r="U1273" s="554">
        <v>0</v>
      </c>
    </row>
    <row r="1274" spans="1:21" s="11" customFormat="1" outlineLevel="1">
      <c r="A1274" s="192"/>
      <c r="B1274" s="192"/>
      <c r="C1274" s="193" t="s">
        <v>671</v>
      </c>
      <c r="D1274" s="194">
        <v>1257</v>
      </c>
      <c r="E1274" s="97">
        <f>265*2*2+24*6+12*3</f>
        <v>1240</v>
      </c>
      <c r="F1274" s="195" t="s">
        <v>624</v>
      </c>
      <c r="G1274" s="359">
        <v>21639.344262295082</v>
      </c>
      <c r="H1274" s="359">
        <v>3360.0000000000005</v>
      </c>
      <c r="I1274" s="199">
        <f t="shared" ref="I1274:I1278" si="473">SUM(G1274:H1274)</f>
        <v>24999.344262295082</v>
      </c>
      <c r="J1274" s="199">
        <f t="shared" si="468"/>
        <v>26832786.885245901</v>
      </c>
      <c r="K1274" s="199">
        <f t="shared" si="469"/>
        <v>4166400.0000000005</v>
      </c>
      <c r="L1274" s="265">
        <f t="shared" si="470"/>
        <v>30999186.885245901</v>
      </c>
      <c r="M1274" s="199"/>
      <c r="N1274" s="199"/>
      <c r="O1274" s="554" t="e">
        <f>#REF!+M1274+N1274</f>
        <v>#REF!</v>
      </c>
      <c r="P1274" s="554"/>
      <c r="Q1274" s="554">
        <v>0.45</v>
      </c>
      <c r="R1274" s="554">
        <f t="shared" si="472"/>
        <v>0.45</v>
      </c>
      <c r="S1274" s="199"/>
      <c r="T1274" s="199"/>
      <c r="U1274" s="554">
        <v>0</v>
      </c>
    </row>
    <row r="1275" spans="1:21" s="11" customFormat="1" outlineLevel="1">
      <c r="A1275" s="192"/>
      <c r="B1275" s="192"/>
      <c r="C1275" s="386" t="s">
        <v>928</v>
      </c>
      <c r="D1275" s="194">
        <v>503</v>
      </c>
      <c r="E1275" s="97">
        <v>500</v>
      </c>
      <c r="F1275" s="195" t="s">
        <v>624</v>
      </c>
      <c r="G1275" s="359">
        <v>8773.9726027397246</v>
      </c>
      <c r="H1275" s="359">
        <v>14594.016411764707</v>
      </c>
      <c r="I1275" s="199">
        <f t="shared" si="473"/>
        <v>23367.989014504434</v>
      </c>
      <c r="J1275" s="199">
        <f t="shared" si="468"/>
        <v>4386986.3013698626</v>
      </c>
      <c r="K1275" s="199">
        <f t="shared" si="469"/>
        <v>7297008.2058823537</v>
      </c>
      <c r="L1275" s="265">
        <f t="shared" si="470"/>
        <v>11683994.507252216</v>
      </c>
      <c r="M1275" s="199"/>
      <c r="N1275" s="199"/>
      <c r="O1275" s="554" t="e">
        <f>#REF!+M1275+N1275</f>
        <v>#REF!</v>
      </c>
      <c r="P1275" s="554"/>
      <c r="Q1275" s="554"/>
      <c r="R1275" s="554">
        <f t="shared" si="472"/>
        <v>0</v>
      </c>
      <c r="S1275" s="199"/>
      <c r="T1275" s="199"/>
      <c r="U1275" s="554">
        <v>0</v>
      </c>
    </row>
    <row r="1276" spans="1:21" s="11" customFormat="1" outlineLevel="1">
      <c r="A1276" s="192"/>
      <c r="B1276" s="192"/>
      <c r="C1276" s="193" t="s">
        <v>896</v>
      </c>
      <c r="D1276" s="194">
        <v>0</v>
      </c>
      <c r="E1276" s="97">
        <v>0</v>
      </c>
      <c r="F1276" s="195" t="s">
        <v>897</v>
      </c>
      <c r="G1276" s="359">
        <v>0</v>
      </c>
      <c r="H1276" s="359">
        <v>50600.000000000007</v>
      </c>
      <c r="I1276" s="199">
        <f t="shared" si="473"/>
        <v>50600.000000000007</v>
      </c>
      <c r="J1276" s="199">
        <f t="shared" si="468"/>
        <v>0</v>
      </c>
      <c r="K1276" s="199">
        <f t="shared" si="469"/>
        <v>0</v>
      </c>
      <c r="L1276" s="265">
        <f t="shared" si="470"/>
        <v>0</v>
      </c>
      <c r="M1276" s="199"/>
      <c r="N1276" s="199"/>
      <c r="O1276" s="554" t="e">
        <f>#REF!+M1276+N1276</f>
        <v>#REF!</v>
      </c>
      <c r="P1276" s="554"/>
      <c r="Q1276" s="554"/>
      <c r="R1276" s="554">
        <f t="shared" si="472"/>
        <v>0</v>
      </c>
      <c r="S1276" s="199"/>
      <c r="T1276" s="199"/>
      <c r="U1276" s="554">
        <v>0</v>
      </c>
    </row>
    <row r="1277" spans="1:21" s="11" customFormat="1" outlineLevel="1">
      <c r="A1277" s="192"/>
      <c r="B1277" s="192"/>
      <c r="C1277" s="193" t="s">
        <v>899</v>
      </c>
      <c r="D1277" s="194">
        <v>12</v>
      </c>
      <c r="E1277" s="97">
        <v>24</v>
      </c>
      <c r="F1277" s="195" t="s">
        <v>897</v>
      </c>
      <c r="G1277" s="359">
        <v>0</v>
      </c>
      <c r="H1277" s="359">
        <v>50600.000000000007</v>
      </c>
      <c r="I1277" s="199">
        <f t="shared" si="473"/>
        <v>50600.000000000007</v>
      </c>
      <c r="J1277" s="199">
        <f t="shared" si="468"/>
        <v>0</v>
      </c>
      <c r="K1277" s="199">
        <f t="shared" si="469"/>
        <v>1214400.0000000002</v>
      </c>
      <c r="L1277" s="265">
        <f t="shared" si="470"/>
        <v>1214400.0000000002</v>
      </c>
      <c r="M1277" s="199"/>
      <c r="N1277" s="199"/>
      <c r="O1277" s="554" t="e">
        <f>#REF!+M1277+N1277</f>
        <v>#REF!</v>
      </c>
      <c r="P1277" s="554"/>
      <c r="Q1277" s="554"/>
      <c r="R1277" s="554">
        <f t="shared" si="472"/>
        <v>0</v>
      </c>
      <c r="S1277" s="199"/>
      <c r="T1277" s="199"/>
      <c r="U1277" s="554">
        <v>0</v>
      </c>
    </row>
    <row r="1278" spans="1:21" s="399" customFormat="1" outlineLevel="1">
      <c r="A1278" s="395"/>
      <c r="B1278" s="395"/>
      <c r="C1278" s="400" t="s">
        <v>657</v>
      </c>
      <c r="D1278" s="97">
        <v>1</v>
      </c>
      <c r="E1278" s="97">
        <v>1</v>
      </c>
      <c r="F1278" s="397" t="s">
        <v>619</v>
      </c>
      <c r="G1278" s="497">
        <v>5465250.8690770268</v>
      </c>
      <c r="H1278" s="497">
        <v>1639575.260723108</v>
      </c>
      <c r="I1278" s="62">
        <f t="shared" si="473"/>
        <v>7104826.1298001353</v>
      </c>
      <c r="J1278" s="62">
        <f t="shared" si="468"/>
        <v>5465250.8690770268</v>
      </c>
      <c r="K1278" s="62">
        <f t="shared" si="469"/>
        <v>1639575.260723108</v>
      </c>
      <c r="L1278" s="255">
        <f t="shared" si="470"/>
        <v>7104826.1298001353</v>
      </c>
      <c r="M1278" s="62"/>
      <c r="N1278" s="62"/>
      <c r="O1278" s="550" t="e">
        <f>#REF!+M1278+N1278</f>
        <v>#REF!</v>
      </c>
      <c r="P1278" s="550"/>
      <c r="Q1278" s="550"/>
      <c r="R1278" s="550">
        <f t="shared" si="472"/>
        <v>0</v>
      </c>
      <c r="S1278" s="62"/>
      <c r="T1278" s="62"/>
      <c r="U1278" s="550">
        <v>0</v>
      </c>
    </row>
    <row r="1279" spans="1:21">
      <c r="A1279" s="137"/>
      <c r="B1279" s="137"/>
      <c r="C1279" s="138"/>
      <c r="D1279" s="94"/>
      <c r="E1279" s="94"/>
      <c r="F1279" s="139"/>
      <c r="G1279" s="71"/>
      <c r="H1279" s="71"/>
      <c r="I1279" s="71"/>
      <c r="J1279" s="71"/>
      <c r="K1279" s="71"/>
      <c r="L1279" s="255"/>
      <c r="M1279" s="71"/>
      <c r="N1279" s="71"/>
      <c r="O1279" s="552" t="e">
        <f>#REF!+M1279+N1279</f>
        <v>#REF!</v>
      </c>
      <c r="P1279" s="552"/>
      <c r="Q1279" s="552"/>
      <c r="R1279" s="552">
        <f t="shared" si="472"/>
        <v>0</v>
      </c>
      <c r="S1279" s="71"/>
      <c r="T1279" s="71"/>
      <c r="U1279" s="552">
        <v>0</v>
      </c>
    </row>
    <row r="1280" spans="1:21">
      <c r="A1280" s="137"/>
      <c r="B1280" s="137"/>
      <c r="C1280" s="138"/>
      <c r="D1280" s="94"/>
      <c r="E1280" s="94"/>
      <c r="F1280" s="139"/>
      <c r="G1280" s="71"/>
      <c r="H1280" s="71"/>
      <c r="I1280" s="71"/>
      <c r="J1280" s="71"/>
      <c r="K1280" s="71"/>
      <c r="L1280" s="255"/>
      <c r="M1280" s="71"/>
      <c r="N1280" s="71"/>
      <c r="O1280" s="552" t="e">
        <f>#REF!+M1280+N1280</f>
        <v>#REF!</v>
      </c>
      <c r="P1280" s="552"/>
      <c r="Q1280" s="552"/>
      <c r="R1280" s="552">
        <f t="shared" si="472"/>
        <v>0</v>
      </c>
      <c r="S1280" s="71"/>
      <c r="T1280" s="71"/>
      <c r="U1280" s="552">
        <v>0</v>
      </c>
    </row>
    <row r="1281" spans="1:21">
      <c r="A1281" s="149" t="s">
        <v>402</v>
      </c>
      <c r="B1281" s="149"/>
      <c r="C1281" s="150" t="s">
        <v>336</v>
      </c>
      <c r="D1281" s="100"/>
      <c r="E1281" s="100"/>
      <c r="F1281" s="151"/>
      <c r="G1281" s="75"/>
      <c r="H1281" s="75"/>
      <c r="I1281" s="75"/>
      <c r="J1281" s="75"/>
      <c r="K1281" s="75"/>
      <c r="L1281" s="259">
        <f>SUBTOTAL(9,L1282:L1290)</f>
        <v>0</v>
      </c>
      <c r="M1281" s="75"/>
      <c r="N1281" s="75"/>
      <c r="O1281" s="555" t="e">
        <f>#REF!+M1281+N1281</f>
        <v>#REF!</v>
      </c>
      <c r="P1281" s="555"/>
      <c r="Q1281" s="555"/>
      <c r="R1281" s="555">
        <f t="shared" si="472"/>
        <v>0</v>
      </c>
      <c r="S1281" s="75"/>
      <c r="T1281" s="75"/>
      <c r="U1281" s="555">
        <v>0</v>
      </c>
    </row>
    <row r="1282" spans="1:21">
      <c r="A1282" s="137" t="s">
        <v>403</v>
      </c>
      <c r="B1282" s="137"/>
      <c r="C1282" s="138" t="s">
        <v>338</v>
      </c>
      <c r="D1282" s="94">
        <v>1</v>
      </c>
      <c r="E1282" s="94"/>
      <c r="F1282" s="139" t="s">
        <v>10</v>
      </c>
      <c r="G1282" s="71"/>
      <c r="H1282" s="71"/>
      <c r="I1282" s="71"/>
      <c r="J1282" s="71"/>
      <c r="K1282" s="71"/>
      <c r="L1282" s="266"/>
      <c r="M1282" s="71"/>
      <c r="N1282" s="71"/>
      <c r="O1282" s="552" t="e">
        <f>#REF!+M1282+N1282</f>
        <v>#REF!</v>
      </c>
      <c r="P1282" s="552"/>
      <c r="Q1282" s="552"/>
      <c r="R1282" s="552">
        <f t="shared" si="472"/>
        <v>0</v>
      </c>
      <c r="S1282" s="71"/>
      <c r="T1282" s="71"/>
      <c r="U1282" s="552">
        <v>0</v>
      </c>
    </row>
    <row r="1283" spans="1:21">
      <c r="A1283" s="137" t="s">
        <v>404</v>
      </c>
      <c r="B1283" s="137"/>
      <c r="C1283" s="138" t="s">
        <v>290</v>
      </c>
      <c r="D1283" s="94">
        <v>1</v>
      </c>
      <c r="E1283" s="94"/>
      <c r="F1283" s="139" t="s">
        <v>10</v>
      </c>
      <c r="G1283" s="71"/>
      <c r="H1283" s="71"/>
      <c r="I1283" s="71"/>
      <c r="J1283" s="71"/>
      <c r="K1283" s="71"/>
      <c r="L1283" s="266"/>
      <c r="M1283" s="71"/>
      <c r="N1283" s="71"/>
      <c r="O1283" s="552" t="e">
        <f>#REF!+M1283+N1283</f>
        <v>#REF!</v>
      </c>
      <c r="P1283" s="552"/>
      <c r="Q1283" s="552"/>
      <c r="R1283" s="552">
        <f t="shared" si="472"/>
        <v>0</v>
      </c>
      <c r="S1283" s="71"/>
      <c r="T1283" s="71"/>
      <c r="U1283" s="552">
        <v>0</v>
      </c>
    </row>
    <row r="1284" spans="1:21">
      <c r="A1284" s="137" t="s">
        <v>405</v>
      </c>
      <c r="B1284" s="137"/>
      <c r="C1284" s="138" t="s">
        <v>292</v>
      </c>
      <c r="D1284" s="94">
        <v>1</v>
      </c>
      <c r="E1284" s="94"/>
      <c r="F1284" s="139" t="s">
        <v>10</v>
      </c>
      <c r="G1284" s="71"/>
      <c r="H1284" s="71"/>
      <c r="I1284" s="71"/>
      <c r="J1284" s="71"/>
      <c r="K1284" s="71"/>
      <c r="L1284" s="266"/>
      <c r="M1284" s="71"/>
      <c r="N1284" s="71"/>
      <c r="O1284" s="552" t="e">
        <f>#REF!+M1284+N1284</f>
        <v>#REF!</v>
      </c>
      <c r="P1284" s="552"/>
      <c r="Q1284" s="552"/>
      <c r="R1284" s="552">
        <f t="shared" si="472"/>
        <v>0</v>
      </c>
      <c r="S1284" s="71"/>
      <c r="T1284" s="71"/>
      <c r="U1284" s="552">
        <v>0</v>
      </c>
    </row>
    <row r="1285" spans="1:21">
      <c r="A1285" s="137" t="s">
        <v>406</v>
      </c>
      <c r="B1285" s="137"/>
      <c r="C1285" s="138" t="s">
        <v>294</v>
      </c>
      <c r="D1285" s="94">
        <v>1</v>
      </c>
      <c r="E1285" s="94"/>
      <c r="F1285" s="139" t="s">
        <v>10</v>
      </c>
      <c r="G1285" s="71"/>
      <c r="H1285" s="71"/>
      <c r="I1285" s="71"/>
      <c r="J1285" s="71"/>
      <c r="K1285" s="71"/>
      <c r="L1285" s="266"/>
      <c r="M1285" s="71"/>
      <c r="N1285" s="71"/>
      <c r="O1285" s="552" t="e">
        <f>#REF!+M1285+N1285</f>
        <v>#REF!</v>
      </c>
      <c r="P1285" s="552"/>
      <c r="Q1285" s="552"/>
      <c r="R1285" s="552">
        <f t="shared" si="472"/>
        <v>0</v>
      </c>
      <c r="S1285" s="71"/>
      <c r="T1285" s="71"/>
      <c r="U1285" s="552">
        <v>0</v>
      </c>
    </row>
    <row r="1286" spans="1:21">
      <c r="A1286" s="137" t="s">
        <v>407</v>
      </c>
      <c r="B1286" s="137"/>
      <c r="C1286" s="138" t="s">
        <v>302</v>
      </c>
      <c r="D1286" s="94">
        <v>1</v>
      </c>
      <c r="E1286" s="94"/>
      <c r="F1286" s="139" t="s">
        <v>10</v>
      </c>
      <c r="G1286" s="71"/>
      <c r="H1286" s="71"/>
      <c r="I1286" s="71"/>
      <c r="J1286" s="71"/>
      <c r="K1286" s="71"/>
      <c r="L1286" s="255"/>
      <c r="M1286" s="71"/>
      <c r="N1286" s="71"/>
      <c r="O1286" s="552" t="e">
        <f>#REF!+M1286+N1286</f>
        <v>#REF!</v>
      </c>
      <c r="P1286" s="552"/>
      <c r="Q1286" s="552"/>
      <c r="R1286" s="552">
        <f t="shared" si="472"/>
        <v>0</v>
      </c>
      <c r="S1286" s="71"/>
      <c r="T1286" s="71"/>
      <c r="U1286" s="552">
        <v>0</v>
      </c>
    </row>
    <row r="1287" spans="1:21">
      <c r="A1287" s="137" t="s">
        <v>409</v>
      </c>
      <c r="B1287" s="137"/>
      <c r="C1287" s="138" t="s">
        <v>410</v>
      </c>
      <c r="D1287" s="94">
        <v>1</v>
      </c>
      <c r="E1287" s="94"/>
      <c r="F1287" s="139" t="s">
        <v>10</v>
      </c>
      <c r="G1287" s="71"/>
      <c r="H1287" s="71"/>
      <c r="I1287" s="71"/>
      <c r="J1287" s="71"/>
      <c r="K1287" s="71"/>
      <c r="L1287" s="255"/>
      <c r="M1287" s="71"/>
      <c r="N1287" s="71"/>
      <c r="O1287" s="552" t="e">
        <f>#REF!+M1287+N1287</f>
        <v>#REF!</v>
      </c>
      <c r="P1287" s="552"/>
      <c r="Q1287" s="552"/>
      <c r="R1287" s="552">
        <f t="shared" si="472"/>
        <v>0</v>
      </c>
      <c r="S1287" s="71"/>
      <c r="T1287" s="71"/>
      <c r="U1287" s="552">
        <v>0</v>
      </c>
    </row>
    <row r="1288" spans="1:21">
      <c r="A1288" s="137" t="s">
        <v>411</v>
      </c>
      <c r="B1288" s="137"/>
      <c r="C1288" s="138" t="s">
        <v>296</v>
      </c>
      <c r="D1288" s="94">
        <v>1</v>
      </c>
      <c r="E1288" s="94"/>
      <c r="F1288" s="139" t="s">
        <v>10</v>
      </c>
      <c r="G1288" s="71"/>
      <c r="H1288" s="71"/>
      <c r="I1288" s="71"/>
      <c r="J1288" s="71"/>
      <c r="K1288" s="71"/>
      <c r="L1288" s="255"/>
      <c r="M1288" s="71"/>
      <c r="N1288" s="71"/>
      <c r="O1288" s="552" t="e">
        <f>#REF!+M1288+N1288</f>
        <v>#REF!</v>
      </c>
      <c r="P1288" s="552"/>
      <c r="Q1288" s="552"/>
      <c r="R1288" s="552">
        <f t="shared" si="472"/>
        <v>0</v>
      </c>
      <c r="S1288" s="71"/>
      <c r="T1288" s="71"/>
      <c r="U1288" s="552">
        <v>0</v>
      </c>
    </row>
    <row r="1289" spans="1:21">
      <c r="A1289" s="137" t="s">
        <v>412</v>
      </c>
      <c r="B1289" s="137"/>
      <c r="C1289" s="138" t="s">
        <v>340</v>
      </c>
      <c r="D1289" s="94">
        <v>1</v>
      </c>
      <c r="E1289" s="94"/>
      <c r="F1289" s="139" t="s">
        <v>10</v>
      </c>
      <c r="G1289" s="71"/>
      <c r="H1289" s="71"/>
      <c r="I1289" s="71"/>
      <c r="J1289" s="71"/>
      <c r="K1289" s="71"/>
      <c r="L1289" s="255"/>
      <c r="M1289" s="71"/>
      <c r="N1289" s="71"/>
      <c r="O1289" s="552" t="e">
        <f>#REF!+M1289+N1289</f>
        <v>#REF!</v>
      </c>
      <c r="P1289" s="552"/>
      <c r="Q1289" s="552"/>
      <c r="R1289" s="552">
        <f t="shared" si="472"/>
        <v>0</v>
      </c>
      <c r="S1289" s="71"/>
      <c r="T1289" s="71"/>
      <c r="U1289" s="552">
        <v>0</v>
      </c>
    </row>
    <row r="1290" spans="1:21">
      <c r="A1290" s="146"/>
      <c r="B1290" s="146"/>
      <c r="C1290" s="147"/>
      <c r="D1290" s="99"/>
      <c r="E1290" s="99"/>
      <c r="F1290" s="148"/>
      <c r="G1290" s="82"/>
      <c r="H1290" s="82"/>
      <c r="I1290" s="82"/>
      <c r="J1290" s="82"/>
      <c r="K1290" s="82"/>
      <c r="L1290" s="255"/>
      <c r="M1290" s="82"/>
      <c r="N1290" s="82"/>
      <c r="O1290" s="553" t="e">
        <f>#REF!+M1290+N1290</f>
        <v>#REF!</v>
      </c>
      <c r="P1290" s="553"/>
      <c r="Q1290" s="553"/>
      <c r="R1290" s="553">
        <f t="shared" si="472"/>
        <v>0</v>
      </c>
      <c r="S1290" s="82"/>
      <c r="T1290" s="82"/>
      <c r="U1290" s="553">
        <v>0</v>
      </c>
    </row>
    <row r="1291" spans="1:21">
      <c r="A1291" s="165" t="s">
        <v>47</v>
      </c>
      <c r="B1291" s="165"/>
      <c r="C1291" s="166" t="s">
        <v>48</v>
      </c>
      <c r="D1291" s="167"/>
      <c r="E1291" s="167"/>
      <c r="F1291" s="168"/>
      <c r="G1291" s="169"/>
      <c r="H1291" s="169"/>
      <c r="I1291" s="169"/>
      <c r="J1291" s="169">
        <f>SUBTOTAL(9,J1292:J1333)</f>
        <v>509452988.94228613</v>
      </c>
      <c r="K1291" s="169">
        <f>SUBTOTAL(9,K1292:K1333)</f>
        <v>100342530.35889488</v>
      </c>
      <c r="L1291" s="841">
        <f>SUBTOTAL(9,L1292:L1333)</f>
        <v>609795519.30118096</v>
      </c>
      <c r="M1291" s="169"/>
      <c r="N1291" s="169"/>
      <c r="O1291" s="551" t="e">
        <f>#REF!+M1291+N1291</f>
        <v>#REF!</v>
      </c>
      <c r="P1291" s="551"/>
      <c r="Q1291" s="551"/>
      <c r="R1291" s="551">
        <f t="shared" si="472"/>
        <v>0</v>
      </c>
      <c r="S1291" s="169"/>
      <c r="T1291" s="169"/>
      <c r="U1291" s="551">
        <v>0</v>
      </c>
    </row>
    <row r="1292" spans="1:21">
      <c r="A1292" s="146"/>
      <c r="B1292" s="146"/>
      <c r="C1292" s="147"/>
      <c r="D1292" s="99"/>
      <c r="E1292" s="99"/>
      <c r="F1292" s="148"/>
      <c r="G1292" s="82"/>
      <c r="H1292" s="82"/>
      <c r="I1292" s="82"/>
      <c r="J1292" s="82"/>
      <c r="K1292" s="82"/>
      <c r="L1292" s="255"/>
      <c r="M1292" s="82"/>
      <c r="N1292" s="82"/>
      <c r="O1292" s="553" t="e">
        <f>#REF!+M1292+N1292</f>
        <v>#REF!</v>
      </c>
      <c r="P1292" s="553"/>
      <c r="Q1292" s="553"/>
      <c r="R1292" s="553">
        <f t="shared" si="472"/>
        <v>0</v>
      </c>
      <c r="S1292" s="82"/>
      <c r="T1292" s="82"/>
      <c r="U1292" s="553">
        <v>0</v>
      </c>
    </row>
    <row r="1293" spans="1:21">
      <c r="A1293" s="149" t="s">
        <v>415</v>
      </c>
      <c r="B1293" s="149"/>
      <c r="C1293" s="150" t="s">
        <v>78</v>
      </c>
      <c r="D1293" s="100"/>
      <c r="E1293" s="100"/>
      <c r="F1293" s="151"/>
      <c r="G1293" s="75"/>
      <c r="H1293" s="75"/>
      <c r="I1293" s="75"/>
      <c r="J1293" s="75"/>
      <c r="K1293" s="75"/>
      <c r="L1293" s="259">
        <f>SUM(L1294:L1300)</f>
        <v>0</v>
      </c>
      <c r="M1293" s="75"/>
      <c r="N1293" s="75"/>
      <c r="O1293" s="555" t="e">
        <f>#REF!+M1293+N1293</f>
        <v>#REF!</v>
      </c>
      <c r="P1293" s="555"/>
      <c r="Q1293" s="555"/>
      <c r="R1293" s="555">
        <f t="shared" si="472"/>
        <v>0</v>
      </c>
      <c r="S1293" s="75"/>
      <c r="T1293" s="75"/>
      <c r="U1293" s="555">
        <v>0</v>
      </c>
    </row>
    <row r="1294" spans="1:21" outlineLevel="1">
      <c r="A1294" s="137" t="s">
        <v>416</v>
      </c>
      <c r="B1294" s="137"/>
      <c r="C1294" s="138" t="s">
        <v>417</v>
      </c>
      <c r="D1294" s="94">
        <v>1</v>
      </c>
      <c r="E1294" s="94"/>
      <c r="F1294" s="139" t="s">
        <v>10</v>
      </c>
      <c r="G1294" s="71"/>
      <c r="H1294" s="71"/>
      <c r="I1294" s="71"/>
      <c r="J1294" s="71"/>
      <c r="K1294" s="71"/>
      <c r="L1294" s="255">
        <v>0</v>
      </c>
      <c r="M1294" s="71"/>
      <c r="N1294" s="71"/>
      <c r="O1294" s="552" t="e">
        <f>#REF!+M1294+N1294</f>
        <v>#REF!</v>
      </c>
      <c r="P1294" s="552"/>
      <c r="Q1294" s="552"/>
      <c r="R1294" s="552">
        <f t="shared" si="472"/>
        <v>0</v>
      </c>
      <c r="S1294" s="71"/>
      <c r="T1294" s="71"/>
      <c r="U1294" s="552">
        <v>0</v>
      </c>
    </row>
    <row r="1295" spans="1:21" outlineLevel="1">
      <c r="A1295" s="137" t="s">
        <v>418</v>
      </c>
      <c r="B1295" s="137"/>
      <c r="C1295" s="138" t="s">
        <v>419</v>
      </c>
      <c r="D1295" s="94">
        <v>1</v>
      </c>
      <c r="E1295" s="94"/>
      <c r="F1295" s="139" t="s">
        <v>10</v>
      </c>
      <c r="G1295" s="71"/>
      <c r="H1295" s="71"/>
      <c r="I1295" s="71"/>
      <c r="J1295" s="71"/>
      <c r="K1295" s="71"/>
      <c r="L1295" s="255">
        <v>0</v>
      </c>
      <c r="M1295" s="71"/>
      <c r="N1295" s="71"/>
      <c r="O1295" s="552" t="e">
        <f>#REF!+M1295+N1295</f>
        <v>#REF!</v>
      </c>
      <c r="P1295" s="552"/>
      <c r="Q1295" s="552"/>
      <c r="R1295" s="552">
        <f t="shared" si="472"/>
        <v>0</v>
      </c>
      <c r="S1295" s="71"/>
      <c r="T1295" s="71"/>
      <c r="U1295" s="552">
        <v>0</v>
      </c>
    </row>
    <row r="1296" spans="1:21" outlineLevel="1">
      <c r="A1296" s="137" t="s">
        <v>420</v>
      </c>
      <c r="B1296" s="137"/>
      <c r="C1296" s="138" t="s">
        <v>421</v>
      </c>
      <c r="D1296" s="94">
        <v>1</v>
      </c>
      <c r="E1296" s="94"/>
      <c r="F1296" s="139" t="s">
        <v>10</v>
      </c>
      <c r="G1296" s="71"/>
      <c r="H1296" s="71"/>
      <c r="I1296" s="71"/>
      <c r="J1296" s="71"/>
      <c r="K1296" s="71"/>
      <c r="L1296" s="255">
        <v>0</v>
      </c>
      <c r="M1296" s="71"/>
      <c r="N1296" s="71"/>
      <c r="O1296" s="552" t="e">
        <f>#REF!+M1296+N1296</f>
        <v>#REF!</v>
      </c>
      <c r="P1296" s="552"/>
      <c r="Q1296" s="552"/>
      <c r="R1296" s="552">
        <f t="shared" si="472"/>
        <v>0</v>
      </c>
      <c r="S1296" s="71"/>
      <c r="T1296" s="71"/>
      <c r="U1296" s="552">
        <v>0</v>
      </c>
    </row>
    <row r="1297" spans="1:21" outlineLevel="1">
      <c r="A1297" s="137" t="s">
        <v>422</v>
      </c>
      <c r="B1297" s="137"/>
      <c r="C1297" s="138" t="s">
        <v>423</v>
      </c>
      <c r="D1297" s="94">
        <v>1</v>
      </c>
      <c r="E1297" s="94"/>
      <c r="F1297" s="139" t="s">
        <v>10</v>
      </c>
      <c r="G1297" s="71"/>
      <c r="H1297" s="71"/>
      <c r="I1297" s="71"/>
      <c r="J1297" s="71"/>
      <c r="K1297" s="71"/>
      <c r="L1297" s="255">
        <v>0</v>
      </c>
      <c r="M1297" s="71"/>
      <c r="N1297" s="71"/>
      <c r="O1297" s="552" t="e">
        <f>#REF!+M1297+N1297</f>
        <v>#REF!</v>
      </c>
      <c r="P1297" s="552"/>
      <c r="Q1297" s="552"/>
      <c r="R1297" s="552">
        <f t="shared" si="472"/>
        <v>0</v>
      </c>
      <c r="S1297" s="71"/>
      <c r="T1297" s="71"/>
      <c r="U1297" s="552">
        <v>0</v>
      </c>
    </row>
    <row r="1298" spans="1:21" outlineLevel="1">
      <c r="A1298" s="137" t="s">
        <v>424</v>
      </c>
      <c r="B1298" s="137"/>
      <c r="C1298" s="138" t="s">
        <v>425</v>
      </c>
      <c r="D1298" s="94">
        <v>1</v>
      </c>
      <c r="E1298" s="94"/>
      <c r="F1298" s="139" t="s">
        <v>10</v>
      </c>
      <c r="G1298" s="71"/>
      <c r="H1298" s="71"/>
      <c r="I1298" s="71"/>
      <c r="J1298" s="71"/>
      <c r="K1298" s="71"/>
      <c r="L1298" s="255">
        <v>0</v>
      </c>
      <c r="M1298" s="71"/>
      <c r="N1298" s="71"/>
      <c r="O1298" s="552" t="e">
        <f>#REF!+M1298+N1298</f>
        <v>#REF!</v>
      </c>
      <c r="P1298" s="552"/>
      <c r="Q1298" s="552"/>
      <c r="R1298" s="552">
        <f t="shared" si="472"/>
        <v>0</v>
      </c>
      <c r="S1298" s="71"/>
      <c r="T1298" s="71"/>
      <c r="U1298" s="552">
        <v>0</v>
      </c>
    </row>
    <row r="1299" spans="1:21" outlineLevel="1">
      <c r="A1299" s="137" t="s">
        <v>426</v>
      </c>
      <c r="B1299" s="137"/>
      <c r="C1299" s="138" t="s">
        <v>427</v>
      </c>
      <c r="D1299" s="94">
        <v>1</v>
      </c>
      <c r="E1299" s="94"/>
      <c r="F1299" s="139" t="s">
        <v>10</v>
      </c>
      <c r="G1299" s="71"/>
      <c r="H1299" s="71"/>
      <c r="I1299" s="71"/>
      <c r="J1299" s="71"/>
      <c r="K1299" s="71"/>
      <c r="L1299" s="255">
        <v>0</v>
      </c>
      <c r="M1299" s="71"/>
      <c r="N1299" s="71"/>
      <c r="O1299" s="552" t="e">
        <f>#REF!+M1299+N1299</f>
        <v>#REF!</v>
      </c>
      <c r="P1299" s="552"/>
      <c r="Q1299" s="552"/>
      <c r="R1299" s="552">
        <f t="shared" si="472"/>
        <v>0</v>
      </c>
      <c r="S1299" s="71"/>
      <c r="T1299" s="71"/>
      <c r="U1299" s="552">
        <v>0</v>
      </c>
    </row>
    <row r="1300" spans="1:21" outlineLevel="1">
      <c r="A1300" s="137" t="s">
        <v>428</v>
      </c>
      <c r="B1300" s="137"/>
      <c r="C1300" s="138" t="s">
        <v>429</v>
      </c>
      <c r="D1300" s="94">
        <v>1</v>
      </c>
      <c r="E1300" s="94"/>
      <c r="F1300" s="139" t="s">
        <v>10</v>
      </c>
      <c r="G1300" s="71"/>
      <c r="H1300" s="71"/>
      <c r="I1300" s="71"/>
      <c r="J1300" s="71"/>
      <c r="K1300" s="71"/>
      <c r="L1300" s="255">
        <v>0</v>
      </c>
      <c r="M1300" s="71"/>
      <c r="N1300" s="71"/>
      <c r="O1300" s="552" t="e">
        <f>#REF!+M1300+N1300</f>
        <v>#REF!</v>
      </c>
      <c r="P1300" s="552"/>
      <c r="Q1300" s="552"/>
      <c r="R1300" s="552">
        <f t="shared" si="472"/>
        <v>0</v>
      </c>
      <c r="S1300" s="71"/>
      <c r="T1300" s="71"/>
      <c r="U1300" s="552">
        <v>0</v>
      </c>
    </row>
    <row r="1301" spans="1:21" collapsed="1">
      <c r="A1301" s="137"/>
      <c r="B1301" s="137"/>
      <c r="C1301" s="138"/>
      <c r="D1301" s="94"/>
      <c r="E1301" s="94"/>
      <c r="F1301" s="139"/>
      <c r="G1301" s="71"/>
      <c r="H1301" s="71"/>
      <c r="I1301" s="71"/>
      <c r="J1301" s="71"/>
      <c r="K1301" s="71"/>
      <c r="L1301" s="255"/>
      <c r="M1301" s="71"/>
      <c r="N1301" s="71"/>
      <c r="O1301" s="552" t="e">
        <f>#REF!+M1301+N1301</f>
        <v>#REF!</v>
      </c>
      <c r="P1301" s="552"/>
      <c r="Q1301" s="552"/>
      <c r="R1301" s="552">
        <f t="shared" si="472"/>
        <v>0</v>
      </c>
      <c r="S1301" s="71"/>
      <c r="T1301" s="71"/>
      <c r="U1301" s="552">
        <v>0</v>
      </c>
    </row>
    <row r="1302" spans="1:21">
      <c r="A1302" s="149" t="s">
        <v>430</v>
      </c>
      <c r="B1302" s="149"/>
      <c r="C1302" s="150" t="s">
        <v>144</v>
      </c>
      <c r="D1302" s="100"/>
      <c r="E1302" s="100"/>
      <c r="F1302" s="151"/>
      <c r="G1302" s="75"/>
      <c r="H1302" s="75"/>
      <c r="I1302" s="75"/>
      <c r="J1302" s="75">
        <f>SUBTOTAL(9,J1303:J1330)</f>
        <v>509452988.94228613</v>
      </c>
      <c r="K1302" s="75">
        <f>SUBTOTAL(9,K1303:K1330)</f>
        <v>100342530.35889488</v>
      </c>
      <c r="L1302" s="259">
        <f>SUBTOTAL(9,L1303:L1330)</f>
        <v>609795519.30118096</v>
      </c>
      <c r="M1302" s="75"/>
      <c r="N1302" s="75"/>
      <c r="O1302" s="555" t="e">
        <f>#REF!+M1302+N1302</f>
        <v>#REF!</v>
      </c>
      <c r="P1302" s="555"/>
      <c r="Q1302" s="555"/>
      <c r="R1302" s="555">
        <f t="shared" si="472"/>
        <v>0</v>
      </c>
      <c r="S1302" s="75"/>
      <c r="T1302" s="75"/>
      <c r="U1302" s="555">
        <v>0</v>
      </c>
    </row>
    <row r="1303" spans="1:21">
      <c r="A1303" s="137" t="s">
        <v>431</v>
      </c>
      <c r="B1303" s="137"/>
      <c r="C1303" s="138" t="s">
        <v>432</v>
      </c>
      <c r="D1303" s="94">
        <v>1</v>
      </c>
      <c r="E1303" s="94"/>
      <c r="F1303" s="139" t="s">
        <v>10</v>
      </c>
      <c r="G1303" s="71"/>
      <c r="H1303" s="71"/>
      <c r="I1303" s="71"/>
      <c r="J1303" s="71"/>
      <c r="K1303" s="71"/>
      <c r="L1303" s="266"/>
      <c r="M1303" s="71"/>
      <c r="N1303" s="71"/>
      <c r="O1303" s="552" t="e">
        <f>#REF!+M1303+N1303</f>
        <v>#REF!</v>
      </c>
      <c r="P1303" s="552"/>
      <c r="Q1303" s="552"/>
      <c r="R1303" s="552">
        <f t="shared" si="472"/>
        <v>0</v>
      </c>
      <c r="S1303" s="71"/>
      <c r="T1303" s="71"/>
      <c r="U1303" s="552">
        <v>0</v>
      </c>
    </row>
    <row r="1304" spans="1:21">
      <c r="A1304" s="137" t="s">
        <v>433</v>
      </c>
      <c r="B1304" s="137"/>
      <c r="C1304" s="138" t="s">
        <v>434</v>
      </c>
      <c r="D1304" s="94">
        <v>1</v>
      </c>
      <c r="E1304" s="94"/>
      <c r="F1304" s="139" t="s">
        <v>10</v>
      </c>
      <c r="G1304" s="71"/>
      <c r="H1304" s="71"/>
      <c r="I1304" s="71"/>
      <c r="J1304" s="71"/>
      <c r="K1304" s="71"/>
      <c r="L1304" s="266"/>
      <c r="M1304" s="71"/>
      <c r="N1304" s="71"/>
      <c r="O1304" s="552" t="e">
        <f>#REF!+M1304+N1304</f>
        <v>#REF!</v>
      </c>
      <c r="P1304" s="552"/>
      <c r="Q1304" s="552"/>
      <c r="R1304" s="552">
        <f t="shared" si="472"/>
        <v>0</v>
      </c>
      <c r="S1304" s="71"/>
      <c r="T1304" s="71"/>
      <c r="U1304" s="552">
        <v>0</v>
      </c>
    </row>
    <row r="1305" spans="1:21">
      <c r="A1305" s="137" t="s">
        <v>435</v>
      </c>
      <c r="B1305" s="137"/>
      <c r="C1305" s="138" t="s">
        <v>436</v>
      </c>
      <c r="D1305" s="94">
        <v>1</v>
      </c>
      <c r="E1305" s="94"/>
      <c r="F1305" s="139" t="s">
        <v>10</v>
      </c>
      <c r="G1305" s="71"/>
      <c r="H1305" s="71"/>
      <c r="I1305" s="71"/>
      <c r="J1305" s="71"/>
      <c r="K1305" s="71"/>
      <c r="L1305" s="255">
        <v>0</v>
      </c>
      <c r="M1305" s="71"/>
      <c r="N1305" s="71"/>
      <c r="O1305" s="552" t="e">
        <f>#REF!+M1305+N1305</f>
        <v>#REF!</v>
      </c>
      <c r="P1305" s="552"/>
      <c r="Q1305" s="552"/>
      <c r="R1305" s="552">
        <f t="shared" si="472"/>
        <v>0</v>
      </c>
      <c r="S1305" s="71"/>
      <c r="T1305" s="71"/>
      <c r="U1305" s="552">
        <v>0</v>
      </c>
    </row>
    <row r="1306" spans="1:21" s="153" customFormat="1">
      <c r="A1306" s="146" t="s">
        <v>437</v>
      </c>
      <c r="B1306" s="146"/>
      <c r="C1306" s="147" t="s">
        <v>438</v>
      </c>
      <c r="D1306" s="122">
        <v>1</v>
      </c>
      <c r="E1306" s="122">
        <v>1</v>
      </c>
      <c r="F1306" s="148" t="s">
        <v>10</v>
      </c>
      <c r="G1306" s="77"/>
      <c r="H1306" s="77"/>
      <c r="I1306" s="77"/>
      <c r="J1306" s="82">
        <f>SUBTOTAL(9,J1307:J1316)</f>
        <v>449449440.00000006</v>
      </c>
      <c r="K1306" s="82">
        <f>SUBTOTAL(9,K1307:K1316)</f>
        <v>94825780.000000015</v>
      </c>
      <c r="L1306" s="266">
        <f>SUBTOTAL(9,L1307:L1316)</f>
        <v>544275220.00000012</v>
      </c>
      <c r="M1306" s="82"/>
      <c r="N1306" s="82"/>
      <c r="O1306" s="553" t="e">
        <f>#REF!+M1306+N1306</f>
        <v>#REF!</v>
      </c>
      <c r="P1306" s="553"/>
      <c r="Q1306" s="553"/>
      <c r="R1306" s="553">
        <f t="shared" si="472"/>
        <v>0</v>
      </c>
      <c r="S1306" s="82"/>
      <c r="T1306" s="82"/>
      <c r="U1306" s="553">
        <v>0</v>
      </c>
    </row>
    <row r="1307" spans="1:21" s="11" customFormat="1" outlineLevel="1">
      <c r="A1307" s="192"/>
      <c r="B1307" s="192"/>
      <c r="C1307" s="193" t="s">
        <v>965</v>
      </c>
      <c r="D1307" s="194">
        <v>1325</v>
      </c>
      <c r="E1307" s="97">
        <v>2141.2600000000002</v>
      </c>
      <c r="F1307" s="195" t="s">
        <v>624</v>
      </c>
      <c r="G1307" s="359">
        <v>144000</v>
      </c>
      <c r="H1307" s="359">
        <v>28000.000000000004</v>
      </c>
      <c r="I1307" s="199">
        <f t="shared" ref="I1307:I1312" si="474">SUM(G1307:H1307)</f>
        <v>172000</v>
      </c>
      <c r="J1307" s="199">
        <f t="shared" ref="J1307:J1315" si="475">G1307*E1307</f>
        <v>308341440.00000006</v>
      </c>
      <c r="K1307" s="199">
        <f t="shared" ref="K1307:K1315" si="476">H1307*E1307</f>
        <v>59955280.000000015</v>
      </c>
      <c r="L1307" s="265">
        <f t="shared" ref="L1307:L1315" si="477">I1307*E1307</f>
        <v>368296720.00000006</v>
      </c>
      <c r="M1307" s="199"/>
      <c r="N1307" s="199"/>
      <c r="O1307" s="554" t="e">
        <f>#REF!+M1307+N1307</f>
        <v>#REF!</v>
      </c>
      <c r="P1307" s="554"/>
      <c r="Q1307" s="554">
        <v>0.45</v>
      </c>
      <c r="R1307" s="554">
        <f t="shared" si="472"/>
        <v>0.45</v>
      </c>
      <c r="S1307" s="199"/>
      <c r="T1307" s="199"/>
      <c r="U1307" s="554">
        <v>0</v>
      </c>
    </row>
    <row r="1308" spans="1:21" s="11" customFormat="1" outlineLevel="1">
      <c r="A1308" s="192"/>
      <c r="B1308" s="192"/>
      <c r="C1308" s="193" t="s">
        <v>1055</v>
      </c>
      <c r="D1308" s="194">
        <v>0</v>
      </c>
      <c r="E1308" s="97"/>
      <c r="F1308" s="195" t="s">
        <v>624</v>
      </c>
      <c r="G1308" s="359">
        <v>117360</v>
      </c>
      <c r="H1308" s="359">
        <v>13798.400000000001</v>
      </c>
      <c r="I1308" s="199">
        <f t="shared" si="474"/>
        <v>131158.39999999999</v>
      </c>
      <c r="J1308" s="199">
        <f t="shared" si="475"/>
        <v>0</v>
      </c>
      <c r="K1308" s="199">
        <f t="shared" si="476"/>
        <v>0</v>
      </c>
      <c r="L1308" s="265">
        <f t="shared" si="477"/>
        <v>0</v>
      </c>
      <c r="M1308" s="199"/>
      <c r="N1308" s="199"/>
      <c r="O1308" s="554" t="e">
        <f>#REF!+M1308+N1308</f>
        <v>#REF!</v>
      </c>
      <c r="P1308" s="554"/>
      <c r="Q1308" s="554"/>
      <c r="R1308" s="554">
        <f t="shared" si="472"/>
        <v>0</v>
      </c>
      <c r="S1308" s="199"/>
      <c r="T1308" s="199"/>
      <c r="U1308" s="554">
        <v>0</v>
      </c>
    </row>
    <row r="1309" spans="1:21" s="11" customFormat="1" outlineLevel="1">
      <c r="A1309" s="192"/>
      <c r="B1309" s="192"/>
      <c r="C1309" s="193" t="s">
        <v>1056</v>
      </c>
      <c r="D1309" s="194">
        <v>5</v>
      </c>
      <c r="E1309" s="97">
        <v>5</v>
      </c>
      <c r="F1309" s="195" t="s">
        <v>660</v>
      </c>
      <c r="G1309" s="359">
        <v>6490000.0000000009</v>
      </c>
      <c r="H1309" s="359">
        <v>490500.00000000006</v>
      </c>
      <c r="I1309" s="199">
        <f t="shared" si="474"/>
        <v>6980500.0000000009</v>
      </c>
      <c r="J1309" s="199">
        <f t="shared" si="475"/>
        <v>32450000.000000004</v>
      </c>
      <c r="K1309" s="199">
        <f t="shared" si="476"/>
        <v>2452500.0000000005</v>
      </c>
      <c r="L1309" s="265">
        <f t="shared" si="477"/>
        <v>34902500.000000007</v>
      </c>
      <c r="M1309" s="199"/>
      <c r="N1309" s="199"/>
      <c r="O1309" s="554" t="e">
        <f>#REF!+M1309+N1309</f>
        <v>#REF!</v>
      </c>
      <c r="P1309" s="554"/>
      <c r="Q1309" s="554">
        <v>0.45</v>
      </c>
      <c r="R1309" s="554">
        <f t="shared" si="472"/>
        <v>0.45</v>
      </c>
      <c r="S1309" s="199"/>
      <c r="T1309" s="199"/>
      <c r="U1309" s="554">
        <v>0</v>
      </c>
    </row>
    <row r="1310" spans="1:21" s="11" customFormat="1" outlineLevel="1">
      <c r="A1310" s="192"/>
      <c r="B1310" s="192"/>
      <c r="C1310" s="193" t="s">
        <v>972</v>
      </c>
      <c r="D1310" s="194">
        <v>5</v>
      </c>
      <c r="E1310" s="97">
        <v>5</v>
      </c>
      <c r="F1310" s="195" t="s">
        <v>660</v>
      </c>
      <c r="G1310" s="359">
        <v>2195600</v>
      </c>
      <c r="H1310" s="359">
        <v>654000</v>
      </c>
      <c r="I1310" s="199">
        <f t="shared" ref="I1310" si="478">SUM(G1310:H1310)</f>
        <v>2849600</v>
      </c>
      <c r="J1310" s="199">
        <f t="shared" si="475"/>
        <v>10978000</v>
      </c>
      <c r="K1310" s="199">
        <f t="shared" si="476"/>
        <v>3270000</v>
      </c>
      <c r="L1310" s="265">
        <f t="shared" si="477"/>
        <v>14248000</v>
      </c>
      <c r="M1310" s="199"/>
      <c r="N1310" s="199"/>
      <c r="O1310" s="554" t="e">
        <f>#REF!+M1310+N1310</f>
        <v>#REF!</v>
      </c>
      <c r="P1310" s="554"/>
      <c r="Q1310" s="554">
        <v>0.45</v>
      </c>
      <c r="R1310" s="554">
        <f t="shared" si="472"/>
        <v>0.45</v>
      </c>
      <c r="S1310" s="199"/>
      <c r="T1310" s="199"/>
      <c r="U1310" s="554">
        <v>0</v>
      </c>
    </row>
    <row r="1311" spans="1:21" s="11" customFormat="1" outlineLevel="1">
      <c r="A1311" s="192"/>
      <c r="B1311" s="192"/>
      <c r="C1311" s="193" t="s">
        <v>974</v>
      </c>
      <c r="D1311" s="194">
        <v>120</v>
      </c>
      <c r="E1311" s="97"/>
      <c r="F1311" s="195" t="s">
        <v>660</v>
      </c>
      <c r="G1311" s="359">
        <v>198000.00000000003</v>
      </c>
      <c r="H1311" s="359">
        <v>10900</v>
      </c>
      <c r="I1311" s="199">
        <f>SUM(G1311:H1311)</f>
        <v>208900.00000000003</v>
      </c>
      <c r="J1311" s="199">
        <f>G1311*E1311</f>
        <v>0</v>
      </c>
      <c r="K1311" s="199">
        <f>H1311*E1311</f>
        <v>0</v>
      </c>
      <c r="L1311" s="265">
        <f>I1311*E1311</f>
        <v>0</v>
      </c>
      <c r="M1311" s="199"/>
      <c r="N1311" s="199"/>
      <c r="O1311" s="554" t="e">
        <f>#REF!+M1311+N1311</f>
        <v>#REF!</v>
      </c>
      <c r="P1311" s="554"/>
      <c r="Q1311" s="554">
        <v>0.45</v>
      </c>
      <c r="R1311" s="554">
        <f t="shared" si="472"/>
        <v>0.45</v>
      </c>
      <c r="S1311" s="199"/>
      <c r="T1311" s="199"/>
      <c r="U1311" s="554">
        <v>0</v>
      </c>
    </row>
    <row r="1312" spans="1:21" s="11" customFormat="1" outlineLevel="1">
      <c r="A1312" s="192"/>
      <c r="B1312" s="192"/>
      <c r="C1312" s="347" t="s">
        <v>985</v>
      </c>
      <c r="D1312" s="194">
        <v>120</v>
      </c>
      <c r="E1312" s="97">
        <v>120</v>
      </c>
      <c r="F1312" s="195" t="s">
        <v>660</v>
      </c>
      <c r="G1312" s="359">
        <v>550000</v>
      </c>
      <c r="H1312" s="359">
        <v>10900</v>
      </c>
      <c r="I1312" s="199">
        <f t="shared" si="474"/>
        <v>560900</v>
      </c>
      <c r="J1312" s="199">
        <f t="shared" si="475"/>
        <v>66000000</v>
      </c>
      <c r="K1312" s="199">
        <f t="shared" si="476"/>
        <v>1308000</v>
      </c>
      <c r="L1312" s="265">
        <f t="shared" si="477"/>
        <v>67308000</v>
      </c>
      <c r="M1312" s="199"/>
      <c r="N1312" s="199"/>
      <c r="O1312" s="554" t="e">
        <f>#REF!+M1312+N1312</f>
        <v>#REF!</v>
      </c>
      <c r="P1312" s="554"/>
      <c r="Q1312" s="554">
        <v>0.45</v>
      </c>
      <c r="R1312" s="554">
        <f t="shared" si="472"/>
        <v>0.45</v>
      </c>
      <c r="S1312" s="199"/>
      <c r="T1312" s="199"/>
      <c r="U1312" s="554">
        <v>0</v>
      </c>
    </row>
    <row r="1313" spans="1:21" s="11" customFormat="1" outlineLevel="1">
      <c r="A1313" s="192"/>
      <c r="B1313" s="192"/>
      <c r="C1313" s="193" t="s">
        <v>987</v>
      </c>
      <c r="D1313" s="194">
        <v>120</v>
      </c>
      <c r="E1313" s="97">
        <f>E1309*48</f>
        <v>240</v>
      </c>
      <c r="F1313" s="195" t="s">
        <v>660</v>
      </c>
      <c r="G1313" s="359">
        <v>132000</v>
      </c>
      <c r="H1313" s="359">
        <v>65400.000000000007</v>
      </c>
      <c r="I1313" s="199">
        <f t="shared" ref="I1313:I1315" si="479">SUM(G1313:H1313)</f>
        <v>197400</v>
      </c>
      <c r="J1313" s="199">
        <f t="shared" si="475"/>
        <v>31680000</v>
      </c>
      <c r="K1313" s="199">
        <f t="shared" si="476"/>
        <v>15696000.000000002</v>
      </c>
      <c r="L1313" s="265">
        <f t="shared" si="477"/>
        <v>47376000</v>
      </c>
      <c r="M1313" s="199"/>
      <c r="N1313" s="199"/>
      <c r="O1313" s="554" t="e">
        <f>#REF!+M1313+N1313</f>
        <v>#REF!</v>
      </c>
      <c r="P1313" s="554"/>
      <c r="Q1313" s="554"/>
      <c r="R1313" s="554">
        <f t="shared" si="472"/>
        <v>0</v>
      </c>
      <c r="S1313" s="199"/>
      <c r="T1313" s="199"/>
      <c r="U1313" s="554">
        <v>0</v>
      </c>
    </row>
    <row r="1314" spans="1:21" s="11" customFormat="1" outlineLevel="1">
      <c r="A1314" s="192"/>
      <c r="B1314" s="192"/>
      <c r="C1314" s="193" t="s">
        <v>896</v>
      </c>
      <c r="D1314" s="194">
        <v>120</v>
      </c>
      <c r="E1314" s="97">
        <f>E1313</f>
        <v>240</v>
      </c>
      <c r="F1314" s="195" t="s">
        <v>897</v>
      </c>
      <c r="G1314" s="359">
        <v>0</v>
      </c>
      <c r="H1314" s="359">
        <v>50600.000000000007</v>
      </c>
      <c r="I1314" s="199">
        <f t="shared" si="479"/>
        <v>50600.000000000007</v>
      </c>
      <c r="J1314" s="199">
        <f t="shared" si="475"/>
        <v>0</v>
      </c>
      <c r="K1314" s="199">
        <f t="shared" si="476"/>
        <v>12144000.000000002</v>
      </c>
      <c r="L1314" s="265">
        <f t="shared" si="477"/>
        <v>12144000.000000002</v>
      </c>
      <c r="M1314" s="199"/>
      <c r="N1314" s="199"/>
      <c r="O1314" s="554" t="e">
        <f>#REF!+M1314+N1314</f>
        <v>#REF!</v>
      </c>
      <c r="P1314" s="554"/>
      <c r="Q1314" s="554"/>
      <c r="R1314" s="554">
        <f t="shared" si="472"/>
        <v>0</v>
      </c>
      <c r="S1314" s="199"/>
      <c r="T1314" s="199"/>
      <c r="U1314" s="554">
        <v>0</v>
      </c>
    </row>
    <row r="1315" spans="1:21" s="11" customFormat="1" outlineLevel="1">
      <c r="A1315" s="192"/>
      <c r="B1315" s="192"/>
      <c r="C1315" s="193" t="s">
        <v>899</v>
      </c>
      <c r="D1315" s="194">
        <v>0</v>
      </c>
      <c r="E1315" s="97">
        <v>0</v>
      </c>
      <c r="F1315" s="195" t="s">
        <v>897</v>
      </c>
      <c r="G1315" s="359">
        <v>0</v>
      </c>
      <c r="H1315" s="359">
        <v>50600.000000000007</v>
      </c>
      <c r="I1315" s="199">
        <f t="shared" si="479"/>
        <v>50600.000000000007</v>
      </c>
      <c r="J1315" s="199">
        <f t="shared" si="475"/>
        <v>0</v>
      </c>
      <c r="K1315" s="199">
        <f t="shared" si="476"/>
        <v>0</v>
      </c>
      <c r="L1315" s="265">
        <f t="shared" si="477"/>
        <v>0</v>
      </c>
      <c r="M1315" s="199"/>
      <c r="N1315" s="199"/>
      <c r="O1315" s="554" t="e">
        <f>#REF!+M1315+N1315</f>
        <v>#REF!</v>
      </c>
      <c r="P1315" s="554"/>
      <c r="Q1315" s="554"/>
      <c r="R1315" s="554">
        <f t="shared" si="472"/>
        <v>0</v>
      </c>
      <c r="S1315" s="199"/>
      <c r="T1315" s="199"/>
      <c r="U1315" s="554">
        <v>0</v>
      </c>
    </row>
    <row r="1316" spans="1:21" s="11" customFormat="1">
      <c r="A1316" s="192"/>
      <c r="B1316" s="192"/>
      <c r="C1316" s="193"/>
      <c r="D1316" s="194"/>
      <c r="E1316" s="194"/>
      <c r="F1316" s="195"/>
      <c r="G1316" s="199"/>
      <c r="H1316" s="199"/>
      <c r="I1316" s="199"/>
      <c r="J1316" s="199"/>
      <c r="K1316" s="199"/>
      <c r="L1316" s="265"/>
      <c r="M1316" s="199"/>
      <c r="N1316" s="199"/>
      <c r="O1316" s="554" t="e">
        <f>#REF!+M1316+N1316</f>
        <v>#REF!</v>
      </c>
      <c r="P1316" s="554"/>
      <c r="Q1316" s="554"/>
      <c r="R1316" s="554">
        <f t="shared" si="472"/>
        <v>0</v>
      </c>
      <c r="S1316" s="199"/>
      <c r="T1316" s="199"/>
      <c r="U1316" s="554">
        <v>0</v>
      </c>
    </row>
    <row r="1317" spans="1:21" s="153" customFormat="1">
      <c r="A1317" s="146" t="s">
        <v>439</v>
      </c>
      <c r="B1317" s="146"/>
      <c r="C1317" s="147" t="s">
        <v>174</v>
      </c>
      <c r="D1317" s="99">
        <v>1</v>
      </c>
      <c r="E1317" s="99">
        <v>1</v>
      </c>
      <c r="F1317" s="148" t="s">
        <v>10</v>
      </c>
      <c r="G1317" s="82"/>
      <c r="H1317" s="82"/>
      <c r="I1317" s="82"/>
      <c r="J1317" s="82">
        <f>SUBTOTAL(9,J1318:J1330)</f>
        <v>60003548.942286097</v>
      </c>
      <c r="K1317" s="82">
        <f>SUBTOTAL(9,K1318:K1330)</f>
        <v>5516750.3588948622</v>
      </c>
      <c r="L1317" s="266">
        <f>SUBTOTAL(9,L1318:L1330)</f>
        <v>65520299.301180959</v>
      </c>
      <c r="M1317" s="82"/>
      <c r="N1317" s="82"/>
      <c r="O1317" s="553" t="e">
        <f>#REF!+M1317+N1317</f>
        <v>#REF!</v>
      </c>
      <c r="P1317" s="553"/>
      <c r="Q1317" s="553"/>
      <c r="R1317" s="553">
        <f t="shared" si="472"/>
        <v>0</v>
      </c>
      <c r="S1317" s="82"/>
      <c r="T1317" s="82"/>
      <c r="U1317" s="553">
        <v>0</v>
      </c>
    </row>
    <row r="1318" spans="1:21" s="153" customFormat="1" outlineLevel="1">
      <c r="A1318" s="146"/>
      <c r="B1318" s="146"/>
      <c r="C1318" s="147" t="s">
        <v>1057</v>
      </c>
      <c r="D1318" s="99"/>
      <c r="E1318" s="99"/>
      <c r="F1318" s="148"/>
      <c r="G1318" s="82"/>
      <c r="H1318" s="82"/>
      <c r="I1318" s="82"/>
      <c r="J1318" s="82">
        <f t="shared" ref="J1318:K1318" si="480">SUBTOTAL(9,J1319:J1330)</f>
        <v>60003548.942286097</v>
      </c>
      <c r="K1318" s="82">
        <f t="shared" si="480"/>
        <v>5516750.3588948622</v>
      </c>
      <c r="L1318" s="266">
        <f>SUBTOTAL(9,L1319:L1330)</f>
        <v>65520299.301180959</v>
      </c>
      <c r="M1318" s="82"/>
      <c r="N1318" s="82"/>
      <c r="O1318" s="553" t="e">
        <f>#REF!+M1318+N1318</f>
        <v>#REF!</v>
      </c>
      <c r="P1318" s="553"/>
      <c r="Q1318" s="553"/>
      <c r="R1318" s="553">
        <f t="shared" si="472"/>
        <v>0</v>
      </c>
      <c r="S1318" s="82"/>
      <c r="T1318" s="82"/>
      <c r="U1318" s="553">
        <v>0</v>
      </c>
    </row>
    <row r="1319" spans="1:21" outlineLevel="1">
      <c r="A1319" s="137"/>
      <c r="B1319" s="137"/>
      <c r="C1319" s="138" t="s">
        <v>1058</v>
      </c>
      <c r="D1319" s="97">
        <v>1</v>
      </c>
      <c r="E1319" s="97">
        <v>1</v>
      </c>
      <c r="F1319" s="139" t="s">
        <v>660</v>
      </c>
      <c r="G1319" s="359">
        <v>19810560.000000004</v>
      </c>
      <c r="H1319" s="359">
        <v>385000.00000000006</v>
      </c>
      <c r="I1319" s="62">
        <f t="shared" ref="I1319" si="481">SUM(G1319:H1319)</f>
        <v>20195560.000000004</v>
      </c>
      <c r="J1319" s="62">
        <f t="shared" ref="J1319:J1329" si="482">G1319*E1319</f>
        <v>19810560.000000004</v>
      </c>
      <c r="K1319" s="62">
        <f t="shared" ref="K1319:K1329" si="483">H1319*E1319</f>
        <v>385000.00000000006</v>
      </c>
      <c r="L1319" s="255">
        <f t="shared" ref="L1319:L1329" si="484">I1319*E1319</f>
        <v>20195560.000000004</v>
      </c>
      <c r="M1319" s="62"/>
      <c r="N1319" s="62"/>
      <c r="O1319" s="550" t="e">
        <f>#REF!+M1319+N1319</f>
        <v>#REF!</v>
      </c>
      <c r="P1319" s="550"/>
      <c r="Q1319" s="550"/>
      <c r="R1319" s="550">
        <f t="shared" si="472"/>
        <v>0</v>
      </c>
      <c r="S1319" s="62"/>
      <c r="T1319" s="62"/>
      <c r="U1319" s="550">
        <v>0</v>
      </c>
    </row>
    <row r="1320" spans="1:21" outlineLevel="1">
      <c r="A1320" s="137"/>
      <c r="B1320" s="137"/>
      <c r="C1320" s="138" t="s">
        <v>1060</v>
      </c>
      <c r="D1320" s="97">
        <v>4</v>
      </c>
      <c r="E1320" s="97">
        <v>4</v>
      </c>
      <c r="F1320" s="139" t="s">
        <v>660</v>
      </c>
      <c r="G1320" s="359">
        <v>1264480.0000000002</v>
      </c>
      <c r="H1320" s="359">
        <v>137500</v>
      </c>
      <c r="I1320" s="62">
        <f t="shared" ref="I1320:I1329" si="485">SUM(G1320:H1320)</f>
        <v>1401980.0000000002</v>
      </c>
      <c r="J1320" s="62">
        <f t="shared" si="482"/>
        <v>5057920.0000000009</v>
      </c>
      <c r="K1320" s="62">
        <f t="shared" si="483"/>
        <v>550000</v>
      </c>
      <c r="L1320" s="255">
        <f t="shared" si="484"/>
        <v>5607920.0000000009</v>
      </c>
      <c r="M1320" s="62"/>
      <c r="N1320" s="62"/>
      <c r="O1320" s="550" t="e">
        <f>#REF!+M1320+N1320</f>
        <v>#REF!</v>
      </c>
      <c r="P1320" s="550"/>
      <c r="Q1320" s="550"/>
      <c r="R1320" s="550">
        <f t="shared" si="472"/>
        <v>0</v>
      </c>
      <c r="S1320" s="62"/>
      <c r="T1320" s="62"/>
      <c r="U1320" s="550">
        <v>0</v>
      </c>
    </row>
    <row r="1321" spans="1:21" outlineLevel="1">
      <c r="A1321" s="137"/>
      <c r="B1321" s="137"/>
      <c r="C1321" s="138" t="s">
        <v>995</v>
      </c>
      <c r="D1321" s="97">
        <v>4</v>
      </c>
      <c r="E1321" s="97">
        <v>4</v>
      </c>
      <c r="F1321" s="139" t="s">
        <v>660</v>
      </c>
      <c r="G1321" s="359">
        <v>1803200.0000000002</v>
      </c>
      <c r="H1321" s="359">
        <v>49500.000000000007</v>
      </c>
      <c r="I1321" s="62">
        <f t="shared" si="485"/>
        <v>1852700.0000000002</v>
      </c>
      <c r="J1321" s="62">
        <f t="shared" si="482"/>
        <v>7212800.0000000009</v>
      </c>
      <c r="K1321" s="62">
        <f t="shared" si="483"/>
        <v>198000.00000000003</v>
      </c>
      <c r="L1321" s="255">
        <f t="shared" si="484"/>
        <v>7410800.0000000009</v>
      </c>
      <c r="M1321" s="62"/>
      <c r="N1321" s="62"/>
      <c r="O1321" s="550" t="e">
        <f>#REF!+M1321+N1321</f>
        <v>#REF!</v>
      </c>
      <c r="P1321" s="550"/>
      <c r="Q1321" s="550"/>
      <c r="R1321" s="550">
        <f t="shared" si="472"/>
        <v>0</v>
      </c>
      <c r="S1321" s="62"/>
      <c r="T1321" s="62"/>
      <c r="U1321" s="550">
        <v>0</v>
      </c>
    </row>
    <row r="1322" spans="1:21" outlineLevel="1">
      <c r="A1322" s="137"/>
      <c r="B1322" s="137"/>
      <c r="C1322" s="138" t="s">
        <v>997</v>
      </c>
      <c r="D1322" s="97">
        <v>4</v>
      </c>
      <c r="E1322" s="97">
        <v>4</v>
      </c>
      <c r="F1322" s="139" t="s">
        <v>660</v>
      </c>
      <c r="G1322" s="359">
        <v>4494000</v>
      </c>
      <c r="H1322" s="359">
        <v>49050</v>
      </c>
      <c r="I1322" s="62">
        <f t="shared" si="485"/>
        <v>4543050</v>
      </c>
      <c r="J1322" s="62">
        <f t="shared" si="482"/>
        <v>17976000</v>
      </c>
      <c r="K1322" s="62">
        <f t="shared" si="483"/>
        <v>196200</v>
      </c>
      <c r="L1322" s="255">
        <f t="shared" si="484"/>
        <v>18172200</v>
      </c>
      <c r="M1322" s="62"/>
      <c r="N1322" s="62"/>
      <c r="O1322" s="550" t="e">
        <f>#REF!+M1322+N1322</f>
        <v>#REF!</v>
      </c>
      <c r="P1322" s="550"/>
      <c r="Q1322" s="550"/>
      <c r="R1322" s="550">
        <f t="shared" si="472"/>
        <v>0</v>
      </c>
      <c r="S1322" s="62"/>
      <c r="T1322" s="62"/>
      <c r="U1322" s="550">
        <v>0</v>
      </c>
    </row>
    <row r="1323" spans="1:21" outlineLevel="1">
      <c r="A1323" s="137"/>
      <c r="B1323" s="137"/>
      <c r="C1323" s="138" t="s">
        <v>894</v>
      </c>
      <c r="D1323" s="97">
        <v>4</v>
      </c>
      <c r="E1323" s="97">
        <v>4</v>
      </c>
      <c r="F1323" s="139" t="s">
        <v>660</v>
      </c>
      <c r="G1323" s="359">
        <v>480000</v>
      </c>
      <c r="H1323" s="359">
        <v>81750</v>
      </c>
      <c r="I1323" s="62">
        <f t="shared" si="485"/>
        <v>561750</v>
      </c>
      <c r="J1323" s="62">
        <f t="shared" si="482"/>
        <v>1920000</v>
      </c>
      <c r="K1323" s="62">
        <f t="shared" si="483"/>
        <v>327000</v>
      </c>
      <c r="L1323" s="255">
        <f t="shared" si="484"/>
        <v>2247000</v>
      </c>
      <c r="M1323" s="62"/>
      <c r="N1323" s="62"/>
      <c r="O1323" s="550" t="e">
        <f>#REF!+M1323+N1323</f>
        <v>#REF!</v>
      </c>
      <c r="P1323" s="550"/>
      <c r="Q1323" s="554">
        <v>0.45</v>
      </c>
      <c r="R1323" s="550">
        <f t="shared" si="472"/>
        <v>0.45</v>
      </c>
      <c r="S1323" s="62"/>
      <c r="T1323" s="62"/>
      <c r="U1323" s="550">
        <v>0</v>
      </c>
    </row>
    <row r="1324" spans="1:21" outlineLevel="1">
      <c r="A1324" s="137"/>
      <c r="B1324" s="137"/>
      <c r="C1324" s="138" t="s">
        <v>999</v>
      </c>
      <c r="D1324" s="97">
        <v>12</v>
      </c>
      <c r="E1324" s="97">
        <v>12</v>
      </c>
      <c r="F1324" s="139" t="s">
        <v>660</v>
      </c>
      <c r="G1324" s="359">
        <v>198000.00000000003</v>
      </c>
      <c r="H1324" s="359">
        <v>10900</v>
      </c>
      <c r="I1324" s="62">
        <f t="shared" si="485"/>
        <v>208900.00000000003</v>
      </c>
      <c r="J1324" s="62">
        <f t="shared" si="482"/>
        <v>2376000.0000000005</v>
      </c>
      <c r="K1324" s="62">
        <f t="shared" si="483"/>
        <v>130800</v>
      </c>
      <c r="L1324" s="255">
        <f t="shared" si="484"/>
        <v>2506800.0000000005</v>
      </c>
      <c r="M1324" s="62"/>
      <c r="N1324" s="62"/>
      <c r="O1324" s="550" t="e">
        <f>#REF!+M1324+N1324</f>
        <v>#REF!</v>
      </c>
      <c r="P1324" s="550"/>
      <c r="Q1324" s="554">
        <v>0.45</v>
      </c>
      <c r="R1324" s="550">
        <f t="shared" si="472"/>
        <v>0.45</v>
      </c>
      <c r="S1324" s="62"/>
      <c r="T1324" s="62"/>
      <c r="U1324" s="550">
        <v>0</v>
      </c>
    </row>
    <row r="1325" spans="1:21" s="11" customFormat="1" outlineLevel="1">
      <c r="A1325" s="192"/>
      <c r="B1325" s="192"/>
      <c r="C1325" s="193" t="s">
        <v>923</v>
      </c>
      <c r="D1325" s="194">
        <v>240</v>
      </c>
      <c r="E1325" s="97">
        <f>203+8*3</f>
        <v>227</v>
      </c>
      <c r="F1325" s="195" t="s">
        <v>624</v>
      </c>
      <c r="G1325" s="359">
        <v>10032.786885245901</v>
      </c>
      <c r="H1325" s="359">
        <v>3360.0000000000005</v>
      </c>
      <c r="I1325" s="199">
        <f t="shared" si="485"/>
        <v>13392.786885245901</v>
      </c>
      <c r="J1325" s="199">
        <f t="shared" si="482"/>
        <v>2277442.6229508198</v>
      </c>
      <c r="K1325" s="199">
        <f t="shared" si="483"/>
        <v>762720.00000000012</v>
      </c>
      <c r="L1325" s="265">
        <f t="shared" si="484"/>
        <v>3040162.6229508198</v>
      </c>
      <c r="M1325" s="199"/>
      <c r="N1325" s="199"/>
      <c r="O1325" s="554" t="e">
        <f>#REF!+M1325+N1325</f>
        <v>#REF!</v>
      </c>
      <c r="P1325" s="554"/>
      <c r="Q1325" s="554">
        <v>0.45</v>
      </c>
      <c r="R1325" s="554">
        <f t="shared" si="472"/>
        <v>0.45</v>
      </c>
      <c r="S1325" s="199"/>
      <c r="T1325" s="199"/>
      <c r="U1325" s="554">
        <v>0</v>
      </c>
    </row>
    <row r="1326" spans="1:21" s="11" customFormat="1" outlineLevel="1">
      <c r="A1326" s="192"/>
      <c r="B1326" s="192"/>
      <c r="C1326" s="386" t="s">
        <v>928</v>
      </c>
      <c r="D1326" s="194">
        <v>96</v>
      </c>
      <c r="E1326" s="97">
        <v>100</v>
      </c>
      <c r="F1326" s="195" t="s">
        <v>624</v>
      </c>
      <c r="G1326" s="359">
        <v>8773.9726027397246</v>
      </c>
      <c r="H1326" s="359">
        <v>14594.016411764707</v>
      </c>
      <c r="I1326" s="199">
        <f t="shared" si="485"/>
        <v>23367.989014504434</v>
      </c>
      <c r="J1326" s="199">
        <f t="shared" si="482"/>
        <v>877397.26027397241</v>
      </c>
      <c r="K1326" s="199">
        <f t="shared" si="483"/>
        <v>1459401.6411764708</v>
      </c>
      <c r="L1326" s="265">
        <f t="shared" si="484"/>
        <v>2336798.9014504435</v>
      </c>
      <c r="M1326" s="199"/>
      <c r="N1326" s="199"/>
      <c r="O1326" s="554" t="e">
        <f>#REF!+M1326+N1326</f>
        <v>#REF!</v>
      </c>
      <c r="P1326" s="554"/>
      <c r="Q1326" s="554"/>
      <c r="R1326" s="554">
        <f t="shared" si="472"/>
        <v>0</v>
      </c>
      <c r="S1326" s="199"/>
      <c r="T1326" s="199"/>
      <c r="U1326" s="554">
        <v>0</v>
      </c>
    </row>
    <row r="1327" spans="1:21" outlineLevel="1">
      <c r="A1327" s="137"/>
      <c r="B1327" s="137"/>
      <c r="C1327" s="138" t="s">
        <v>896</v>
      </c>
      <c r="D1327" s="97">
        <v>0</v>
      </c>
      <c r="E1327" s="97">
        <v>0</v>
      </c>
      <c r="F1327" s="139" t="s">
        <v>897</v>
      </c>
      <c r="G1327" s="359">
        <v>0</v>
      </c>
      <c r="H1327" s="359">
        <v>50600.000000000007</v>
      </c>
      <c r="I1327" s="62">
        <f t="shared" si="485"/>
        <v>50600.000000000007</v>
      </c>
      <c r="J1327" s="62">
        <f t="shared" si="482"/>
        <v>0</v>
      </c>
      <c r="K1327" s="62">
        <f t="shared" si="483"/>
        <v>0</v>
      </c>
      <c r="L1327" s="255">
        <f t="shared" si="484"/>
        <v>0</v>
      </c>
      <c r="M1327" s="62"/>
      <c r="N1327" s="62"/>
      <c r="O1327" s="550" t="e">
        <f>#REF!+M1327+N1327</f>
        <v>#REF!</v>
      </c>
      <c r="P1327" s="550"/>
      <c r="Q1327" s="550"/>
      <c r="R1327" s="550">
        <f t="shared" si="472"/>
        <v>0</v>
      </c>
      <c r="S1327" s="62"/>
      <c r="T1327" s="62"/>
      <c r="U1327" s="550">
        <v>0</v>
      </c>
    </row>
    <row r="1328" spans="1:21" outlineLevel="1">
      <c r="A1328" s="137"/>
      <c r="B1328" s="137"/>
      <c r="C1328" s="138" t="s">
        <v>899</v>
      </c>
      <c r="D1328" s="97">
        <v>4</v>
      </c>
      <c r="E1328" s="97">
        <f>8+7</f>
        <v>15</v>
      </c>
      <c r="F1328" s="139" t="s">
        <v>897</v>
      </c>
      <c r="G1328" s="359">
        <v>0</v>
      </c>
      <c r="H1328" s="359">
        <v>50600.000000000007</v>
      </c>
      <c r="I1328" s="62">
        <f t="shared" si="485"/>
        <v>50600.000000000007</v>
      </c>
      <c r="J1328" s="62">
        <f t="shared" si="482"/>
        <v>0</v>
      </c>
      <c r="K1328" s="62">
        <f t="shared" si="483"/>
        <v>759000.00000000012</v>
      </c>
      <c r="L1328" s="255">
        <f t="shared" si="484"/>
        <v>759000.00000000012</v>
      </c>
      <c r="M1328" s="62"/>
      <c r="N1328" s="62"/>
      <c r="O1328" s="550" t="e">
        <f>#REF!+M1328+N1328</f>
        <v>#REF!</v>
      </c>
      <c r="P1328" s="550"/>
      <c r="Q1328" s="554"/>
      <c r="R1328" s="550">
        <f t="shared" si="472"/>
        <v>0</v>
      </c>
      <c r="S1328" s="62"/>
      <c r="T1328" s="62"/>
      <c r="U1328" s="550">
        <v>0</v>
      </c>
    </row>
    <row r="1329" spans="1:21" s="503" customFormat="1" outlineLevel="1">
      <c r="A1329" s="500"/>
      <c r="B1329" s="500"/>
      <c r="C1329" s="501" t="s">
        <v>657</v>
      </c>
      <c r="D1329" s="493">
        <v>1</v>
      </c>
      <c r="E1329" s="493">
        <v>1</v>
      </c>
      <c r="F1329" s="502" t="s">
        <v>619</v>
      </c>
      <c r="G1329" s="496">
        <v>2495429.059061307</v>
      </c>
      <c r="H1329" s="496">
        <v>748628.71771839203</v>
      </c>
      <c r="I1329" s="494">
        <f t="shared" si="485"/>
        <v>3244057.7767796991</v>
      </c>
      <c r="J1329" s="494">
        <f t="shared" si="482"/>
        <v>2495429.059061307</v>
      </c>
      <c r="K1329" s="494">
        <f t="shared" si="483"/>
        <v>748628.71771839203</v>
      </c>
      <c r="L1329" s="846">
        <f t="shared" si="484"/>
        <v>3244057.7767796991</v>
      </c>
      <c r="M1329" s="494"/>
      <c r="N1329" s="494"/>
      <c r="O1329" s="595" t="e">
        <f>#REF!+M1329+N1329</f>
        <v>#REF!</v>
      </c>
      <c r="P1329" s="595"/>
      <c r="Q1329" s="595"/>
      <c r="R1329" s="595">
        <f t="shared" si="472"/>
        <v>0</v>
      </c>
      <c r="S1329" s="494"/>
      <c r="T1329" s="494"/>
      <c r="U1329" s="595">
        <v>0</v>
      </c>
    </row>
    <row r="1330" spans="1:21">
      <c r="A1330" s="137"/>
      <c r="B1330" s="137"/>
      <c r="C1330" s="138"/>
      <c r="D1330" s="94"/>
      <c r="E1330" s="94"/>
      <c r="F1330" s="139"/>
      <c r="G1330" s="71"/>
      <c r="H1330" s="71"/>
      <c r="I1330" s="71"/>
      <c r="J1330" s="71"/>
      <c r="K1330" s="71"/>
      <c r="L1330" s="255"/>
      <c r="M1330" s="71"/>
      <c r="N1330" s="71"/>
      <c r="O1330" s="552" t="e">
        <f>#REF!+M1330+N1330</f>
        <v>#REF!</v>
      </c>
      <c r="P1330" s="552"/>
      <c r="Q1330" s="552"/>
      <c r="R1330" s="552">
        <f t="shared" si="472"/>
        <v>0</v>
      </c>
      <c r="S1330" s="71"/>
      <c r="T1330" s="71"/>
      <c r="U1330" s="552">
        <v>0</v>
      </c>
    </row>
    <row r="1331" spans="1:21">
      <c r="A1331" s="149" t="s">
        <v>440</v>
      </c>
      <c r="B1331" s="149"/>
      <c r="C1331" s="150" t="s">
        <v>176</v>
      </c>
      <c r="D1331" s="100"/>
      <c r="E1331" s="100"/>
      <c r="F1331" s="151"/>
      <c r="G1331" s="75"/>
      <c r="H1331" s="75"/>
      <c r="I1331" s="75"/>
      <c r="J1331" s="75"/>
      <c r="K1331" s="75"/>
      <c r="L1331" s="259">
        <f>SUBTOTAL(9,L1332:L1333)</f>
        <v>0</v>
      </c>
      <c r="M1331" s="75"/>
      <c r="N1331" s="75"/>
      <c r="O1331" s="555" t="e">
        <f>#REF!+M1331+N1331</f>
        <v>#REF!</v>
      </c>
      <c r="P1331" s="555"/>
      <c r="Q1331" s="555"/>
      <c r="R1331" s="555">
        <f t="shared" si="472"/>
        <v>0</v>
      </c>
      <c r="S1331" s="75"/>
      <c r="T1331" s="75"/>
      <c r="U1331" s="555">
        <v>0</v>
      </c>
    </row>
    <row r="1332" spans="1:21">
      <c r="A1332" s="137" t="s">
        <v>441</v>
      </c>
      <c r="B1332" s="137"/>
      <c r="C1332" s="138" t="s">
        <v>442</v>
      </c>
      <c r="D1332" s="94">
        <v>1</v>
      </c>
      <c r="E1332" s="94"/>
      <c r="F1332" s="139" t="s">
        <v>10</v>
      </c>
      <c r="G1332" s="71"/>
      <c r="H1332" s="71"/>
      <c r="I1332" s="71"/>
      <c r="J1332" s="71"/>
      <c r="K1332" s="71"/>
      <c r="L1332" s="255">
        <f>SUBTOTAL(9,L1333:L1333)</f>
        <v>0</v>
      </c>
      <c r="M1332" s="71"/>
      <c r="N1332" s="71"/>
      <c r="O1332" s="552" t="e">
        <f>#REF!+M1332+N1332</f>
        <v>#REF!</v>
      </c>
      <c r="P1332" s="552"/>
      <c r="Q1332" s="552"/>
      <c r="R1332" s="552">
        <f t="shared" si="472"/>
        <v>0</v>
      </c>
      <c r="S1332" s="71"/>
      <c r="T1332" s="71"/>
      <c r="U1332" s="552">
        <v>0</v>
      </c>
    </row>
    <row r="1333" spans="1:21">
      <c r="A1333" s="146"/>
      <c r="B1333" s="146"/>
      <c r="C1333" s="147"/>
      <c r="D1333" s="99"/>
      <c r="E1333" s="99"/>
      <c r="F1333" s="148"/>
      <c r="G1333" s="82"/>
      <c r="H1333" s="82"/>
      <c r="I1333" s="82"/>
      <c r="J1333" s="82"/>
      <c r="K1333" s="82"/>
      <c r="L1333" s="255"/>
      <c r="M1333" s="82"/>
      <c r="N1333" s="82"/>
      <c r="O1333" s="553" t="e">
        <f>#REF!+M1333+N1333</f>
        <v>#REF!</v>
      </c>
      <c r="P1333" s="553"/>
      <c r="Q1333" s="553"/>
      <c r="R1333" s="553">
        <f t="shared" si="472"/>
        <v>0</v>
      </c>
      <c r="S1333" s="82"/>
      <c r="T1333" s="82"/>
      <c r="U1333" s="553">
        <v>0</v>
      </c>
    </row>
    <row r="1334" spans="1:21">
      <c r="A1334" s="165" t="s">
        <v>49</v>
      </c>
      <c r="B1334" s="165"/>
      <c r="C1334" s="166" t="s">
        <v>50</v>
      </c>
      <c r="D1334" s="167"/>
      <c r="E1334" s="167"/>
      <c r="F1334" s="168"/>
      <c r="G1334" s="169"/>
      <c r="H1334" s="169"/>
      <c r="I1334" s="169"/>
      <c r="J1334" s="169"/>
      <c r="K1334" s="169"/>
      <c r="L1334" s="841">
        <f>SUBTOTAL(9,L1335:L1353)</f>
        <v>0</v>
      </c>
      <c r="M1334" s="169"/>
      <c r="N1334" s="169"/>
      <c r="O1334" s="551" t="e">
        <f>#REF!+M1334+N1334</f>
        <v>#REF!</v>
      </c>
      <c r="P1334" s="551"/>
      <c r="Q1334" s="551"/>
      <c r="R1334" s="551">
        <f t="shared" si="472"/>
        <v>0</v>
      </c>
      <c r="S1334" s="169"/>
      <c r="T1334" s="169"/>
      <c r="U1334" s="551">
        <v>0</v>
      </c>
    </row>
    <row r="1335" spans="1:21">
      <c r="A1335" s="146"/>
      <c r="B1335" s="146"/>
      <c r="C1335" s="147"/>
      <c r="D1335" s="99"/>
      <c r="E1335" s="99"/>
      <c r="F1335" s="148"/>
      <c r="G1335" s="82"/>
      <c r="H1335" s="82"/>
      <c r="I1335" s="82"/>
      <c r="J1335" s="82"/>
      <c r="K1335" s="82"/>
      <c r="L1335" s="255"/>
      <c r="M1335" s="82"/>
      <c r="N1335" s="82"/>
      <c r="O1335" s="553" t="e">
        <f>#REF!+M1335+N1335</f>
        <v>#REF!</v>
      </c>
      <c r="P1335" s="553"/>
      <c r="Q1335" s="553"/>
      <c r="R1335" s="553">
        <f t="shared" si="472"/>
        <v>0</v>
      </c>
      <c r="S1335" s="82"/>
      <c r="T1335" s="82"/>
      <c r="U1335" s="553">
        <v>0</v>
      </c>
    </row>
    <row r="1336" spans="1:21" outlineLevel="1">
      <c r="A1336" s="149" t="s">
        <v>443</v>
      </c>
      <c r="B1336" s="149"/>
      <c r="C1336" s="150" t="s">
        <v>444</v>
      </c>
      <c r="D1336" s="100"/>
      <c r="E1336" s="100"/>
      <c r="F1336" s="151"/>
      <c r="G1336" s="75"/>
      <c r="H1336" s="75"/>
      <c r="I1336" s="75"/>
      <c r="J1336" s="75"/>
      <c r="K1336" s="75"/>
      <c r="L1336" s="259">
        <f>L1337</f>
        <v>0</v>
      </c>
      <c r="M1336" s="75"/>
      <c r="N1336" s="75"/>
      <c r="O1336" s="555" t="e">
        <f>#REF!+M1336+N1336</f>
        <v>#REF!</v>
      </c>
      <c r="P1336" s="555"/>
      <c r="Q1336" s="555"/>
      <c r="R1336" s="555">
        <f t="shared" ref="R1336:R1399" si="486">P1336+Q1336</f>
        <v>0</v>
      </c>
      <c r="S1336" s="75"/>
      <c r="T1336" s="75"/>
      <c r="U1336" s="555">
        <v>0</v>
      </c>
    </row>
    <row r="1337" spans="1:21" outlineLevel="1">
      <c r="A1337" s="137" t="s">
        <v>445</v>
      </c>
      <c r="B1337" s="137"/>
      <c r="C1337" s="138" t="s">
        <v>446</v>
      </c>
      <c r="D1337" s="94">
        <v>1</v>
      </c>
      <c r="E1337" s="94"/>
      <c r="F1337" s="139" t="s">
        <v>10</v>
      </c>
      <c r="G1337" s="71"/>
      <c r="H1337" s="71"/>
      <c r="I1337" s="71"/>
      <c r="J1337" s="71"/>
      <c r="K1337" s="71"/>
      <c r="L1337" s="255">
        <v>0</v>
      </c>
      <c r="M1337" s="71"/>
      <c r="N1337" s="71"/>
      <c r="O1337" s="552" t="e">
        <f>#REF!+M1337+N1337</f>
        <v>#REF!</v>
      </c>
      <c r="P1337" s="552"/>
      <c r="Q1337" s="552"/>
      <c r="R1337" s="552">
        <f t="shared" si="486"/>
        <v>0</v>
      </c>
      <c r="S1337" s="71"/>
      <c r="T1337" s="71"/>
      <c r="U1337" s="552">
        <v>0</v>
      </c>
    </row>
    <row r="1338" spans="1:21" outlineLevel="1">
      <c r="A1338" s="137"/>
      <c r="B1338" s="137"/>
      <c r="C1338" s="138"/>
      <c r="D1338" s="94"/>
      <c r="E1338" s="94"/>
      <c r="F1338" s="139"/>
      <c r="G1338" s="71"/>
      <c r="H1338" s="71"/>
      <c r="I1338" s="71"/>
      <c r="J1338" s="71"/>
      <c r="K1338" s="71"/>
      <c r="L1338" s="255"/>
      <c r="M1338" s="71"/>
      <c r="N1338" s="71"/>
      <c r="O1338" s="552" t="e">
        <f>#REF!+M1338+N1338</f>
        <v>#REF!</v>
      </c>
      <c r="P1338" s="552"/>
      <c r="Q1338" s="552"/>
      <c r="R1338" s="552">
        <f t="shared" si="486"/>
        <v>0</v>
      </c>
      <c r="S1338" s="71"/>
      <c r="T1338" s="71"/>
      <c r="U1338" s="552">
        <v>0</v>
      </c>
    </row>
    <row r="1339" spans="1:21" outlineLevel="1">
      <c r="A1339" s="149" t="s">
        <v>447</v>
      </c>
      <c r="B1339" s="149"/>
      <c r="C1339" s="150" t="s">
        <v>448</v>
      </c>
      <c r="D1339" s="100"/>
      <c r="E1339" s="100"/>
      <c r="F1339" s="151"/>
      <c r="G1339" s="75"/>
      <c r="H1339" s="75"/>
      <c r="I1339" s="75"/>
      <c r="J1339" s="75"/>
      <c r="K1339" s="75"/>
      <c r="L1339" s="259">
        <f>L1340</f>
        <v>0</v>
      </c>
      <c r="M1339" s="75"/>
      <c r="N1339" s="75"/>
      <c r="O1339" s="555" t="e">
        <f>#REF!+M1339+N1339</f>
        <v>#REF!</v>
      </c>
      <c r="P1339" s="555"/>
      <c r="Q1339" s="555"/>
      <c r="R1339" s="555">
        <f t="shared" si="486"/>
        <v>0</v>
      </c>
      <c r="S1339" s="75"/>
      <c r="T1339" s="75"/>
      <c r="U1339" s="555">
        <v>0</v>
      </c>
    </row>
    <row r="1340" spans="1:21" outlineLevel="1">
      <c r="A1340" s="137" t="s">
        <v>449</v>
      </c>
      <c r="B1340" s="137"/>
      <c r="C1340" s="138" t="s">
        <v>448</v>
      </c>
      <c r="D1340" s="94">
        <v>1</v>
      </c>
      <c r="E1340" s="94"/>
      <c r="F1340" s="139" t="s">
        <v>10</v>
      </c>
      <c r="G1340" s="71"/>
      <c r="H1340" s="71"/>
      <c r="I1340" s="71"/>
      <c r="J1340" s="71"/>
      <c r="K1340" s="71"/>
      <c r="L1340" s="255">
        <v>0</v>
      </c>
      <c r="M1340" s="71"/>
      <c r="N1340" s="71"/>
      <c r="O1340" s="552" t="e">
        <f>#REF!+M1340+N1340</f>
        <v>#REF!</v>
      </c>
      <c r="P1340" s="552"/>
      <c r="Q1340" s="552"/>
      <c r="R1340" s="552">
        <f t="shared" si="486"/>
        <v>0</v>
      </c>
      <c r="S1340" s="71"/>
      <c r="T1340" s="71"/>
      <c r="U1340" s="552">
        <v>0</v>
      </c>
    </row>
    <row r="1341" spans="1:21" outlineLevel="1">
      <c r="A1341" s="137"/>
      <c r="B1341" s="137"/>
      <c r="C1341" s="138"/>
      <c r="D1341" s="94"/>
      <c r="E1341" s="94"/>
      <c r="F1341" s="139"/>
      <c r="G1341" s="71"/>
      <c r="H1341" s="71"/>
      <c r="I1341" s="71"/>
      <c r="J1341" s="71"/>
      <c r="K1341" s="71"/>
      <c r="L1341" s="255"/>
      <c r="M1341" s="71"/>
      <c r="N1341" s="71"/>
      <c r="O1341" s="552" t="e">
        <f>#REF!+M1341+N1341</f>
        <v>#REF!</v>
      </c>
      <c r="P1341" s="552"/>
      <c r="Q1341" s="552"/>
      <c r="R1341" s="552">
        <f t="shared" si="486"/>
        <v>0</v>
      </c>
      <c r="S1341" s="71"/>
      <c r="T1341" s="71"/>
      <c r="U1341" s="552">
        <v>0</v>
      </c>
    </row>
    <row r="1342" spans="1:21" outlineLevel="1">
      <c r="A1342" s="149" t="s">
        <v>450</v>
      </c>
      <c r="B1342" s="149"/>
      <c r="C1342" s="150" t="s">
        <v>451</v>
      </c>
      <c r="D1342" s="100"/>
      <c r="E1342" s="100"/>
      <c r="F1342" s="151"/>
      <c r="G1342" s="75"/>
      <c r="H1342" s="75"/>
      <c r="I1342" s="75"/>
      <c r="J1342" s="75"/>
      <c r="K1342" s="75"/>
      <c r="L1342" s="259">
        <f>L1343</f>
        <v>0</v>
      </c>
      <c r="M1342" s="75"/>
      <c r="N1342" s="75"/>
      <c r="O1342" s="555" t="e">
        <f>#REF!+M1342+N1342</f>
        <v>#REF!</v>
      </c>
      <c r="P1342" s="555"/>
      <c r="Q1342" s="555"/>
      <c r="R1342" s="555">
        <f t="shared" si="486"/>
        <v>0</v>
      </c>
      <c r="S1342" s="75"/>
      <c r="T1342" s="75"/>
      <c r="U1342" s="555">
        <v>0</v>
      </c>
    </row>
    <row r="1343" spans="1:21" outlineLevel="1">
      <c r="A1343" s="137" t="s">
        <v>452</v>
      </c>
      <c r="B1343" s="137"/>
      <c r="C1343" s="138" t="s">
        <v>451</v>
      </c>
      <c r="D1343" s="94">
        <v>1</v>
      </c>
      <c r="E1343" s="94"/>
      <c r="F1343" s="139" t="s">
        <v>10</v>
      </c>
      <c r="G1343" s="71"/>
      <c r="H1343" s="71"/>
      <c r="I1343" s="71"/>
      <c r="J1343" s="71"/>
      <c r="K1343" s="71"/>
      <c r="L1343" s="255">
        <v>0</v>
      </c>
      <c r="M1343" s="71"/>
      <c r="N1343" s="71"/>
      <c r="O1343" s="552" t="e">
        <f>#REF!+M1343+N1343</f>
        <v>#REF!</v>
      </c>
      <c r="P1343" s="552"/>
      <c r="Q1343" s="552"/>
      <c r="R1343" s="552">
        <f t="shared" si="486"/>
        <v>0</v>
      </c>
      <c r="S1343" s="71"/>
      <c r="T1343" s="71"/>
      <c r="U1343" s="552">
        <v>0</v>
      </c>
    </row>
    <row r="1344" spans="1:21" outlineLevel="1">
      <c r="A1344" s="137"/>
      <c r="B1344" s="137"/>
      <c r="C1344" s="138"/>
      <c r="D1344" s="94"/>
      <c r="E1344" s="94"/>
      <c r="F1344" s="139"/>
      <c r="G1344" s="71"/>
      <c r="H1344" s="71"/>
      <c r="I1344" s="71"/>
      <c r="J1344" s="71"/>
      <c r="K1344" s="71"/>
      <c r="L1344" s="255"/>
      <c r="M1344" s="71"/>
      <c r="N1344" s="71"/>
      <c r="O1344" s="552" t="e">
        <f>#REF!+M1344+N1344</f>
        <v>#REF!</v>
      </c>
      <c r="P1344" s="552"/>
      <c r="Q1344" s="552"/>
      <c r="R1344" s="552">
        <f t="shared" si="486"/>
        <v>0</v>
      </c>
      <c r="S1344" s="71"/>
      <c r="T1344" s="71"/>
      <c r="U1344" s="552">
        <v>0</v>
      </c>
    </row>
    <row r="1345" spans="1:21" outlineLevel="1">
      <c r="A1345" s="149" t="s">
        <v>454</v>
      </c>
      <c r="B1345" s="149"/>
      <c r="C1345" s="150" t="s">
        <v>455</v>
      </c>
      <c r="D1345" s="100"/>
      <c r="E1345" s="100"/>
      <c r="F1345" s="151"/>
      <c r="G1345" s="75"/>
      <c r="H1345" s="75"/>
      <c r="I1345" s="75"/>
      <c r="J1345" s="75"/>
      <c r="K1345" s="75"/>
      <c r="L1345" s="259">
        <f>L1346</f>
        <v>0</v>
      </c>
      <c r="M1345" s="75"/>
      <c r="N1345" s="75"/>
      <c r="O1345" s="555" t="e">
        <f>#REF!+M1345+N1345</f>
        <v>#REF!</v>
      </c>
      <c r="P1345" s="555"/>
      <c r="Q1345" s="555"/>
      <c r="R1345" s="555">
        <f t="shared" si="486"/>
        <v>0</v>
      </c>
      <c r="S1345" s="75"/>
      <c r="T1345" s="75"/>
      <c r="U1345" s="555">
        <v>0</v>
      </c>
    </row>
    <row r="1346" spans="1:21" outlineLevel="1">
      <c r="A1346" s="192" t="s">
        <v>456</v>
      </c>
      <c r="B1346" s="192"/>
      <c r="C1346" s="193" t="s">
        <v>455</v>
      </c>
      <c r="D1346" s="194">
        <v>1</v>
      </c>
      <c r="E1346" s="194"/>
      <c r="F1346" s="195" t="s">
        <v>10</v>
      </c>
      <c r="G1346" s="71"/>
      <c r="H1346" s="71"/>
      <c r="I1346" s="71"/>
      <c r="J1346" s="71"/>
      <c r="K1346" s="71"/>
      <c r="L1346" s="255">
        <v>0</v>
      </c>
      <c r="M1346" s="71"/>
      <c r="N1346" s="71"/>
      <c r="O1346" s="552" t="e">
        <f>#REF!+M1346+N1346</f>
        <v>#REF!</v>
      </c>
      <c r="P1346" s="552"/>
      <c r="Q1346" s="552"/>
      <c r="R1346" s="552">
        <f t="shared" si="486"/>
        <v>0</v>
      </c>
      <c r="S1346" s="71"/>
      <c r="T1346" s="71"/>
      <c r="U1346" s="552">
        <v>0</v>
      </c>
    </row>
    <row r="1347" spans="1:21" outlineLevel="1">
      <c r="A1347" s="137"/>
      <c r="B1347" s="137"/>
      <c r="C1347" s="138"/>
      <c r="D1347" s="94"/>
      <c r="E1347" s="94"/>
      <c r="F1347" s="139"/>
      <c r="G1347" s="71"/>
      <c r="H1347" s="71"/>
      <c r="I1347" s="71"/>
      <c r="J1347" s="71"/>
      <c r="K1347" s="71"/>
      <c r="L1347" s="255"/>
      <c r="M1347" s="71"/>
      <c r="N1347" s="71"/>
      <c r="O1347" s="552" t="e">
        <f>#REF!+M1347+N1347</f>
        <v>#REF!</v>
      </c>
      <c r="P1347" s="552"/>
      <c r="Q1347" s="552"/>
      <c r="R1347" s="552">
        <f t="shared" si="486"/>
        <v>0</v>
      </c>
      <c r="S1347" s="71"/>
      <c r="T1347" s="71"/>
      <c r="U1347" s="552">
        <v>0</v>
      </c>
    </row>
    <row r="1348" spans="1:21" outlineLevel="1">
      <c r="A1348" s="149" t="s">
        <v>457</v>
      </c>
      <c r="B1348" s="149"/>
      <c r="C1348" s="150" t="s">
        <v>458</v>
      </c>
      <c r="D1348" s="100"/>
      <c r="E1348" s="100"/>
      <c r="F1348" s="151"/>
      <c r="G1348" s="75"/>
      <c r="H1348" s="75"/>
      <c r="I1348" s="75"/>
      <c r="J1348" s="75"/>
      <c r="K1348" s="75"/>
      <c r="L1348" s="259">
        <f>SUBTOTAL(9,L1349:L1350)</f>
        <v>0</v>
      </c>
      <c r="M1348" s="75"/>
      <c r="N1348" s="75"/>
      <c r="O1348" s="555" t="e">
        <f>#REF!+M1348+N1348</f>
        <v>#REF!</v>
      </c>
      <c r="P1348" s="555"/>
      <c r="Q1348" s="555"/>
      <c r="R1348" s="555">
        <f t="shared" si="486"/>
        <v>0</v>
      </c>
      <c r="S1348" s="75"/>
      <c r="T1348" s="75"/>
      <c r="U1348" s="555">
        <v>0</v>
      </c>
    </row>
    <row r="1349" spans="1:21" outlineLevel="1">
      <c r="A1349" s="137" t="s">
        <v>459</v>
      </c>
      <c r="B1349" s="137"/>
      <c r="C1349" s="138" t="s">
        <v>458</v>
      </c>
      <c r="D1349" s="94">
        <v>1</v>
      </c>
      <c r="E1349" s="94"/>
      <c r="F1349" s="139" t="s">
        <v>10</v>
      </c>
      <c r="G1349" s="71"/>
      <c r="H1349" s="71"/>
      <c r="I1349" s="71"/>
      <c r="J1349" s="71"/>
      <c r="K1349" s="71"/>
      <c r="L1349" s="266">
        <f>SUBTOTAL(9,L1350:L1350)</f>
        <v>0</v>
      </c>
      <c r="M1349" s="71"/>
      <c r="N1349" s="71"/>
      <c r="O1349" s="552" t="e">
        <f>#REF!+M1349+N1349</f>
        <v>#REF!</v>
      </c>
      <c r="P1349" s="552"/>
      <c r="Q1349" s="552"/>
      <c r="R1349" s="552">
        <f t="shared" si="486"/>
        <v>0</v>
      </c>
      <c r="S1349" s="71"/>
      <c r="T1349" s="71"/>
      <c r="U1349" s="552">
        <v>0</v>
      </c>
    </row>
    <row r="1350" spans="1:21" outlineLevel="1">
      <c r="A1350" s="137"/>
      <c r="B1350" s="137"/>
      <c r="C1350" s="138"/>
      <c r="D1350" s="94"/>
      <c r="E1350" s="94"/>
      <c r="F1350" s="139"/>
      <c r="G1350" s="71"/>
      <c r="H1350" s="71"/>
      <c r="I1350" s="71"/>
      <c r="J1350" s="71"/>
      <c r="K1350" s="71"/>
      <c r="L1350" s="255"/>
      <c r="M1350" s="71"/>
      <c r="N1350" s="71"/>
      <c r="O1350" s="552" t="e">
        <f>#REF!+M1350+N1350</f>
        <v>#REF!</v>
      </c>
      <c r="P1350" s="552"/>
      <c r="Q1350" s="552"/>
      <c r="R1350" s="552">
        <f t="shared" si="486"/>
        <v>0</v>
      </c>
      <c r="S1350" s="71"/>
      <c r="T1350" s="71"/>
      <c r="U1350" s="552">
        <v>0</v>
      </c>
    </row>
    <row r="1351" spans="1:21" outlineLevel="1">
      <c r="A1351" s="149" t="s">
        <v>460</v>
      </c>
      <c r="B1351" s="149"/>
      <c r="C1351" s="150" t="s">
        <v>417</v>
      </c>
      <c r="D1351" s="100"/>
      <c r="E1351" s="100"/>
      <c r="F1351" s="151"/>
      <c r="G1351" s="75"/>
      <c r="H1351" s="75"/>
      <c r="I1351" s="75"/>
      <c r="J1351" s="75"/>
      <c r="K1351" s="75"/>
      <c r="L1351" s="259">
        <f>SUBTOTAL(9,L1352:L1353)</f>
        <v>0</v>
      </c>
      <c r="M1351" s="75"/>
      <c r="N1351" s="75"/>
      <c r="O1351" s="555" t="e">
        <f>#REF!+M1351+N1351</f>
        <v>#REF!</v>
      </c>
      <c r="P1351" s="555"/>
      <c r="Q1351" s="555"/>
      <c r="R1351" s="555">
        <f t="shared" si="486"/>
        <v>0</v>
      </c>
      <c r="S1351" s="75"/>
      <c r="T1351" s="75"/>
      <c r="U1351" s="555">
        <v>0</v>
      </c>
    </row>
    <row r="1352" spans="1:21" outlineLevel="1">
      <c r="A1352" s="137" t="s">
        <v>461</v>
      </c>
      <c r="B1352" s="137"/>
      <c r="C1352" s="138" t="s">
        <v>417</v>
      </c>
      <c r="D1352" s="94">
        <v>0</v>
      </c>
      <c r="E1352" s="94"/>
      <c r="F1352" s="139" t="s">
        <v>10</v>
      </c>
      <c r="G1352" s="71"/>
      <c r="H1352" s="71"/>
      <c r="I1352" s="71"/>
      <c r="J1352" s="71"/>
      <c r="K1352" s="71"/>
      <c r="L1352" s="255">
        <v>0</v>
      </c>
      <c r="M1352" s="71"/>
      <c r="N1352" s="71"/>
      <c r="O1352" s="552" t="e">
        <f>#REF!+M1352+N1352</f>
        <v>#REF!</v>
      </c>
      <c r="P1352" s="552"/>
      <c r="Q1352" s="552"/>
      <c r="R1352" s="552">
        <f t="shared" si="486"/>
        <v>0</v>
      </c>
      <c r="S1352" s="71"/>
      <c r="T1352" s="71"/>
      <c r="U1352" s="552">
        <v>0</v>
      </c>
    </row>
    <row r="1353" spans="1:21">
      <c r="A1353" s="146"/>
      <c r="B1353" s="146"/>
      <c r="C1353" s="147"/>
      <c r="D1353" s="99"/>
      <c r="E1353" s="99"/>
      <c r="F1353" s="148"/>
      <c r="G1353" s="82"/>
      <c r="H1353" s="82"/>
      <c r="I1353" s="82"/>
      <c r="J1353" s="82"/>
      <c r="K1353" s="82"/>
      <c r="L1353" s="255"/>
      <c r="M1353" s="82"/>
      <c r="N1353" s="82"/>
      <c r="O1353" s="553" t="e">
        <f>#REF!+M1353+N1353</f>
        <v>#REF!</v>
      </c>
      <c r="P1353" s="553"/>
      <c r="Q1353" s="553"/>
      <c r="R1353" s="553">
        <f t="shared" si="486"/>
        <v>0</v>
      </c>
      <c r="S1353" s="82"/>
      <c r="T1353" s="82"/>
      <c r="U1353" s="553">
        <v>0</v>
      </c>
    </row>
    <row r="1354" spans="1:21">
      <c r="A1354" s="165" t="s">
        <v>51</v>
      </c>
      <c r="B1354" s="165"/>
      <c r="C1354" s="166" t="s">
        <v>52</v>
      </c>
      <c r="D1354" s="167"/>
      <c r="E1354" s="167"/>
      <c r="F1354" s="168"/>
      <c r="G1354" s="169"/>
      <c r="H1354" s="169"/>
      <c r="I1354" s="169"/>
      <c r="J1354" s="169"/>
      <c r="K1354" s="169"/>
      <c r="L1354" s="841">
        <f>SUBTOTAL(9,L1355:L1358)</f>
        <v>0</v>
      </c>
      <c r="M1354" s="169"/>
      <c r="N1354" s="169"/>
      <c r="O1354" s="551" t="e">
        <f>#REF!+M1354+N1354</f>
        <v>#REF!</v>
      </c>
      <c r="P1354" s="551"/>
      <c r="Q1354" s="551"/>
      <c r="R1354" s="551">
        <f t="shared" si="486"/>
        <v>0</v>
      </c>
      <c r="S1354" s="169"/>
      <c r="T1354" s="169"/>
      <c r="U1354" s="551">
        <v>0</v>
      </c>
    </row>
    <row r="1355" spans="1:21">
      <c r="A1355" s="146"/>
      <c r="B1355" s="146"/>
      <c r="C1355" s="147"/>
      <c r="D1355" s="99"/>
      <c r="E1355" s="99"/>
      <c r="F1355" s="148"/>
      <c r="G1355" s="82"/>
      <c r="H1355" s="82"/>
      <c r="I1355" s="82"/>
      <c r="J1355" s="82"/>
      <c r="K1355" s="82"/>
      <c r="L1355" s="255"/>
      <c r="M1355" s="82"/>
      <c r="N1355" s="82"/>
      <c r="O1355" s="553" t="e">
        <f>#REF!+M1355+N1355</f>
        <v>#REF!</v>
      </c>
      <c r="P1355" s="553"/>
      <c r="Q1355" s="553"/>
      <c r="R1355" s="553">
        <f t="shared" si="486"/>
        <v>0</v>
      </c>
      <c r="S1355" s="82"/>
      <c r="T1355" s="82"/>
      <c r="U1355" s="553">
        <v>0</v>
      </c>
    </row>
    <row r="1356" spans="1:21">
      <c r="A1356" s="149" t="s">
        <v>462</v>
      </c>
      <c r="B1356" s="149"/>
      <c r="C1356" s="150" t="s">
        <v>463</v>
      </c>
      <c r="D1356" s="100"/>
      <c r="E1356" s="100"/>
      <c r="F1356" s="151"/>
      <c r="G1356" s="75"/>
      <c r="H1356" s="75"/>
      <c r="I1356" s="75"/>
      <c r="J1356" s="75"/>
      <c r="K1356" s="75"/>
      <c r="L1356" s="259">
        <f>L1357</f>
        <v>0</v>
      </c>
      <c r="M1356" s="75"/>
      <c r="N1356" s="75"/>
      <c r="O1356" s="555" t="e">
        <f>#REF!+M1356+N1356</f>
        <v>#REF!</v>
      </c>
      <c r="P1356" s="555"/>
      <c r="Q1356" s="555"/>
      <c r="R1356" s="555">
        <f t="shared" si="486"/>
        <v>0</v>
      </c>
      <c r="S1356" s="75"/>
      <c r="T1356" s="75"/>
      <c r="U1356" s="555">
        <v>0</v>
      </c>
    </row>
    <row r="1357" spans="1:21">
      <c r="A1357" s="137" t="s">
        <v>464</v>
      </c>
      <c r="B1357" s="137"/>
      <c r="C1357" s="138" t="s">
        <v>52</v>
      </c>
      <c r="D1357" s="94">
        <v>1</v>
      </c>
      <c r="E1357" s="94"/>
      <c r="F1357" s="139" t="s">
        <v>10</v>
      </c>
      <c r="G1357" s="71"/>
      <c r="H1357" s="71"/>
      <c r="I1357" s="71"/>
      <c r="J1357" s="71"/>
      <c r="K1357" s="71"/>
      <c r="L1357" s="255">
        <v>0</v>
      </c>
      <c r="M1357" s="71"/>
      <c r="N1357" s="71"/>
      <c r="O1357" s="552" t="e">
        <f>#REF!+M1357+N1357</f>
        <v>#REF!</v>
      </c>
      <c r="P1357" s="552"/>
      <c r="Q1357" s="552"/>
      <c r="R1357" s="552">
        <f t="shared" si="486"/>
        <v>0</v>
      </c>
      <c r="S1357" s="71"/>
      <c r="T1357" s="71"/>
      <c r="U1357" s="552">
        <v>0</v>
      </c>
    </row>
    <row r="1358" spans="1:21">
      <c r="A1358" s="137"/>
      <c r="B1358" s="137"/>
      <c r="C1358" s="138"/>
      <c r="D1358" s="94"/>
      <c r="E1358" s="94"/>
      <c r="F1358" s="139"/>
      <c r="G1358" s="71"/>
      <c r="H1358" s="71"/>
      <c r="I1358" s="71"/>
      <c r="J1358" s="71"/>
      <c r="K1358" s="71"/>
      <c r="L1358" s="257"/>
      <c r="M1358" s="71"/>
      <c r="N1358" s="71"/>
      <c r="O1358" s="552" t="e">
        <f>#REF!+M1358+N1358</f>
        <v>#REF!</v>
      </c>
      <c r="P1358" s="552"/>
      <c r="Q1358" s="552"/>
      <c r="R1358" s="552">
        <f t="shared" si="486"/>
        <v>0</v>
      </c>
      <c r="S1358" s="71"/>
      <c r="T1358" s="71"/>
      <c r="U1358" s="552">
        <v>0</v>
      </c>
    </row>
    <row r="1359" spans="1:21">
      <c r="A1359" s="165" t="s">
        <v>53</v>
      </c>
      <c r="B1359" s="165"/>
      <c r="C1359" s="166" t="s">
        <v>54</v>
      </c>
      <c r="D1359" s="167"/>
      <c r="E1359" s="167"/>
      <c r="F1359" s="168"/>
      <c r="G1359" s="169"/>
      <c r="H1359" s="169"/>
      <c r="I1359" s="169"/>
      <c r="J1359" s="169"/>
      <c r="K1359" s="169"/>
      <c r="L1359" s="841">
        <f>SUBTOTAL(9,L1360:L1382)</f>
        <v>0</v>
      </c>
      <c r="M1359" s="169"/>
      <c r="N1359" s="169"/>
      <c r="O1359" s="551" t="e">
        <f>#REF!+M1359+N1359</f>
        <v>#REF!</v>
      </c>
      <c r="P1359" s="551"/>
      <c r="Q1359" s="551"/>
      <c r="R1359" s="551">
        <f t="shared" si="486"/>
        <v>0</v>
      </c>
      <c r="S1359" s="169"/>
      <c r="T1359" s="169"/>
      <c r="U1359" s="551">
        <v>0</v>
      </c>
    </row>
    <row r="1360" spans="1:21">
      <c r="A1360" s="146"/>
      <c r="B1360" s="146"/>
      <c r="C1360" s="147"/>
      <c r="D1360" s="99"/>
      <c r="E1360" s="99"/>
      <c r="F1360" s="148"/>
      <c r="G1360" s="82"/>
      <c r="H1360" s="82"/>
      <c r="I1360" s="82"/>
      <c r="J1360" s="82"/>
      <c r="K1360" s="82"/>
      <c r="L1360" s="255"/>
      <c r="M1360" s="82"/>
      <c r="N1360" s="82"/>
      <c r="O1360" s="553" t="e">
        <f>#REF!+M1360+N1360</f>
        <v>#REF!</v>
      </c>
      <c r="P1360" s="553"/>
      <c r="Q1360" s="553"/>
      <c r="R1360" s="553">
        <f t="shared" si="486"/>
        <v>0</v>
      </c>
      <c r="S1360" s="82"/>
      <c r="T1360" s="82"/>
      <c r="U1360" s="553">
        <v>0</v>
      </c>
    </row>
    <row r="1361" spans="1:21">
      <c r="A1361" s="149" t="s">
        <v>465</v>
      </c>
      <c r="B1361" s="149"/>
      <c r="C1361" s="150" t="s">
        <v>466</v>
      </c>
      <c r="D1361" s="100"/>
      <c r="E1361" s="100"/>
      <c r="F1361" s="151"/>
      <c r="G1361" s="75"/>
      <c r="H1361" s="75"/>
      <c r="I1361" s="75"/>
      <c r="J1361" s="75"/>
      <c r="K1361" s="75"/>
      <c r="L1361" s="259">
        <f>SUM(L1362:L1375)</f>
        <v>0</v>
      </c>
      <c r="M1361" s="75"/>
      <c r="N1361" s="75"/>
      <c r="O1361" s="555" t="e">
        <f>#REF!+M1361+N1361</f>
        <v>#REF!</v>
      </c>
      <c r="P1361" s="555"/>
      <c r="Q1361" s="555"/>
      <c r="R1361" s="555">
        <f t="shared" si="486"/>
        <v>0</v>
      </c>
      <c r="S1361" s="75"/>
      <c r="T1361" s="75"/>
      <c r="U1361" s="555">
        <v>0</v>
      </c>
    </row>
    <row r="1362" spans="1:21" outlineLevel="1">
      <c r="A1362" s="137" t="s">
        <v>467</v>
      </c>
      <c r="B1362" s="137"/>
      <c r="C1362" s="138" t="s">
        <v>468</v>
      </c>
      <c r="D1362" s="94">
        <v>1</v>
      </c>
      <c r="E1362" s="94"/>
      <c r="F1362" s="139" t="s">
        <v>10</v>
      </c>
      <c r="G1362" s="71"/>
      <c r="H1362" s="71"/>
      <c r="I1362" s="71"/>
      <c r="J1362" s="71"/>
      <c r="K1362" s="71"/>
      <c r="L1362" s="255">
        <v>0</v>
      </c>
      <c r="M1362" s="71"/>
      <c r="N1362" s="71"/>
      <c r="O1362" s="552" t="e">
        <f>#REF!+M1362+N1362</f>
        <v>#REF!</v>
      </c>
      <c r="P1362" s="552"/>
      <c r="Q1362" s="552"/>
      <c r="R1362" s="552">
        <f t="shared" si="486"/>
        <v>0</v>
      </c>
      <c r="S1362" s="71"/>
      <c r="T1362" s="71"/>
      <c r="U1362" s="552">
        <v>0</v>
      </c>
    </row>
    <row r="1363" spans="1:21" outlineLevel="1">
      <c r="A1363" s="137" t="s">
        <v>469</v>
      </c>
      <c r="B1363" s="137"/>
      <c r="C1363" s="138" t="s">
        <v>470</v>
      </c>
      <c r="D1363" s="94">
        <v>1</v>
      </c>
      <c r="E1363" s="94"/>
      <c r="F1363" s="139" t="s">
        <v>10</v>
      </c>
      <c r="G1363" s="71"/>
      <c r="H1363" s="71"/>
      <c r="I1363" s="71"/>
      <c r="J1363" s="71"/>
      <c r="K1363" s="71"/>
      <c r="L1363" s="255">
        <v>0</v>
      </c>
      <c r="M1363" s="71"/>
      <c r="N1363" s="71"/>
      <c r="O1363" s="552" t="e">
        <f>#REF!+M1363+N1363</f>
        <v>#REF!</v>
      </c>
      <c r="P1363" s="552"/>
      <c r="Q1363" s="552"/>
      <c r="R1363" s="552">
        <f t="shared" si="486"/>
        <v>0</v>
      </c>
      <c r="S1363" s="71"/>
      <c r="T1363" s="71"/>
      <c r="U1363" s="552">
        <v>0</v>
      </c>
    </row>
    <row r="1364" spans="1:21" outlineLevel="1">
      <c r="A1364" s="137" t="s">
        <v>471</v>
      </c>
      <c r="B1364" s="137"/>
      <c r="C1364" s="138" t="s">
        <v>472</v>
      </c>
      <c r="D1364" s="94">
        <v>1</v>
      </c>
      <c r="E1364" s="94"/>
      <c r="F1364" s="139" t="s">
        <v>10</v>
      </c>
      <c r="G1364" s="71"/>
      <c r="H1364" s="71"/>
      <c r="I1364" s="71"/>
      <c r="J1364" s="71"/>
      <c r="K1364" s="71"/>
      <c r="L1364" s="255">
        <v>0</v>
      </c>
      <c r="M1364" s="71"/>
      <c r="N1364" s="71"/>
      <c r="O1364" s="552" t="e">
        <f>#REF!+M1364+N1364</f>
        <v>#REF!</v>
      </c>
      <c r="P1364" s="552"/>
      <c r="Q1364" s="552"/>
      <c r="R1364" s="552">
        <f t="shared" si="486"/>
        <v>0</v>
      </c>
      <c r="S1364" s="71"/>
      <c r="T1364" s="71"/>
      <c r="U1364" s="552">
        <v>0</v>
      </c>
    </row>
    <row r="1365" spans="1:21" outlineLevel="1">
      <c r="A1365" s="137" t="s">
        <v>473</v>
      </c>
      <c r="B1365" s="137"/>
      <c r="C1365" s="138" t="s">
        <v>474</v>
      </c>
      <c r="D1365" s="94">
        <v>1</v>
      </c>
      <c r="E1365" s="94"/>
      <c r="F1365" s="139" t="s">
        <v>10</v>
      </c>
      <c r="G1365" s="71"/>
      <c r="H1365" s="71"/>
      <c r="I1365" s="71"/>
      <c r="J1365" s="71"/>
      <c r="K1365" s="71"/>
      <c r="L1365" s="255">
        <v>0</v>
      </c>
      <c r="M1365" s="71"/>
      <c r="N1365" s="71"/>
      <c r="O1365" s="552" t="e">
        <f>#REF!+M1365+N1365</f>
        <v>#REF!</v>
      </c>
      <c r="P1365" s="552"/>
      <c r="Q1365" s="552"/>
      <c r="R1365" s="552">
        <f t="shared" si="486"/>
        <v>0</v>
      </c>
      <c r="S1365" s="71"/>
      <c r="T1365" s="71"/>
      <c r="U1365" s="552">
        <v>0</v>
      </c>
    </row>
    <row r="1366" spans="1:21" outlineLevel="1">
      <c r="A1366" s="137" t="s">
        <v>475</v>
      </c>
      <c r="B1366" s="137"/>
      <c r="C1366" s="138" t="s">
        <v>476</v>
      </c>
      <c r="D1366" s="94">
        <v>1</v>
      </c>
      <c r="E1366" s="94"/>
      <c r="F1366" s="139" t="s">
        <v>10</v>
      </c>
      <c r="G1366" s="71"/>
      <c r="H1366" s="71"/>
      <c r="I1366" s="71"/>
      <c r="J1366" s="71"/>
      <c r="K1366" s="71"/>
      <c r="L1366" s="255">
        <v>0</v>
      </c>
      <c r="M1366" s="71"/>
      <c r="N1366" s="71"/>
      <c r="O1366" s="552" t="e">
        <f>#REF!+M1366+N1366</f>
        <v>#REF!</v>
      </c>
      <c r="P1366" s="552"/>
      <c r="Q1366" s="552"/>
      <c r="R1366" s="552">
        <f t="shared" si="486"/>
        <v>0</v>
      </c>
      <c r="S1366" s="71"/>
      <c r="T1366" s="71"/>
      <c r="U1366" s="552">
        <v>0</v>
      </c>
    </row>
    <row r="1367" spans="1:21" outlineLevel="1">
      <c r="A1367" s="137" t="s">
        <v>477</v>
      </c>
      <c r="B1367" s="137"/>
      <c r="C1367" s="138" t="s">
        <v>478</v>
      </c>
      <c r="D1367" s="94">
        <v>1</v>
      </c>
      <c r="E1367" s="94"/>
      <c r="F1367" s="139" t="s">
        <v>10</v>
      </c>
      <c r="G1367" s="71"/>
      <c r="H1367" s="71"/>
      <c r="I1367" s="71"/>
      <c r="J1367" s="71"/>
      <c r="K1367" s="71"/>
      <c r="L1367" s="255">
        <v>0</v>
      </c>
      <c r="M1367" s="71"/>
      <c r="N1367" s="71"/>
      <c r="O1367" s="552" t="e">
        <f>#REF!+M1367+N1367</f>
        <v>#REF!</v>
      </c>
      <c r="P1367" s="552"/>
      <c r="Q1367" s="552"/>
      <c r="R1367" s="552">
        <f t="shared" si="486"/>
        <v>0</v>
      </c>
      <c r="S1367" s="71"/>
      <c r="T1367" s="71"/>
      <c r="U1367" s="552">
        <v>0</v>
      </c>
    </row>
    <row r="1368" spans="1:21" outlineLevel="1">
      <c r="A1368" s="137" t="s">
        <v>479</v>
      </c>
      <c r="B1368" s="137"/>
      <c r="C1368" s="138" t="s">
        <v>480</v>
      </c>
      <c r="D1368" s="94">
        <v>1</v>
      </c>
      <c r="E1368" s="94"/>
      <c r="F1368" s="139" t="s">
        <v>10</v>
      </c>
      <c r="G1368" s="71"/>
      <c r="H1368" s="71"/>
      <c r="I1368" s="71"/>
      <c r="J1368" s="71"/>
      <c r="K1368" s="71"/>
      <c r="L1368" s="255">
        <v>0</v>
      </c>
      <c r="M1368" s="71"/>
      <c r="N1368" s="71"/>
      <c r="O1368" s="552" t="e">
        <f>#REF!+M1368+N1368</f>
        <v>#REF!</v>
      </c>
      <c r="P1368" s="552"/>
      <c r="Q1368" s="552"/>
      <c r="R1368" s="552">
        <f t="shared" si="486"/>
        <v>0</v>
      </c>
      <c r="S1368" s="71"/>
      <c r="T1368" s="71"/>
      <c r="U1368" s="552">
        <v>0</v>
      </c>
    </row>
    <row r="1369" spans="1:21" outlineLevel="1">
      <c r="A1369" s="137" t="s">
        <v>481</v>
      </c>
      <c r="B1369" s="137"/>
      <c r="C1369" s="138" t="s">
        <v>482</v>
      </c>
      <c r="D1369" s="94">
        <v>1</v>
      </c>
      <c r="E1369" s="94"/>
      <c r="F1369" s="139" t="s">
        <v>10</v>
      </c>
      <c r="G1369" s="71"/>
      <c r="H1369" s="71"/>
      <c r="I1369" s="71"/>
      <c r="J1369" s="71"/>
      <c r="K1369" s="71"/>
      <c r="L1369" s="255">
        <v>0</v>
      </c>
      <c r="M1369" s="71"/>
      <c r="N1369" s="71"/>
      <c r="O1369" s="552" t="e">
        <f>#REF!+M1369+N1369</f>
        <v>#REF!</v>
      </c>
      <c r="P1369" s="552"/>
      <c r="Q1369" s="552"/>
      <c r="R1369" s="552">
        <f t="shared" si="486"/>
        <v>0</v>
      </c>
      <c r="S1369" s="71"/>
      <c r="T1369" s="71"/>
      <c r="U1369" s="552">
        <v>0</v>
      </c>
    </row>
    <row r="1370" spans="1:21" outlineLevel="1">
      <c r="A1370" s="137" t="s">
        <v>483</v>
      </c>
      <c r="B1370" s="137"/>
      <c r="C1370" s="138" t="s">
        <v>484</v>
      </c>
      <c r="D1370" s="94">
        <v>1</v>
      </c>
      <c r="E1370" s="94"/>
      <c r="F1370" s="139" t="s">
        <v>10</v>
      </c>
      <c r="G1370" s="71"/>
      <c r="H1370" s="71"/>
      <c r="I1370" s="71"/>
      <c r="J1370" s="71"/>
      <c r="K1370" s="71"/>
      <c r="L1370" s="255">
        <v>0</v>
      </c>
      <c r="M1370" s="71"/>
      <c r="N1370" s="71"/>
      <c r="O1370" s="552" t="e">
        <f>#REF!+M1370+N1370</f>
        <v>#REF!</v>
      </c>
      <c r="P1370" s="552"/>
      <c r="Q1370" s="552"/>
      <c r="R1370" s="552">
        <f t="shared" si="486"/>
        <v>0</v>
      </c>
      <c r="S1370" s="71"/>
      <c r="T1370" s="71"/>
      <c r="U1370" s="552">
        <v>0</v>
      </c>
    </row>
    <row r="1371" spans="1:21" outlineLevel="1">
      <c r="A1371" s="137" t="s">
        <v>485</v>
      </c>
      <c r="B1371" s="137"/>
      <c r="C1371" s="138" t="s">
        <v>486</v>
      </c>
      <c r="D1371" s="94">
        <v>1</v>
      </c>
      <c r="E1371" s="94"/>
      <c r="F1371" s="139" t="s">
        <v>10</v>
      </c>
      <c r="G1371" s="71"/>
      <c r="H1371" s="71"/>
      <c r="I1371" s="71"/>
      <c r="J1371" s="71"/>
      <c r="K1371" s="71"/>
      <c r="L1371" s="255">
        <v>0</v>
      </c>
      <c r="M1371" s="71"/>
      <c r="N1371" s="71"/>
      <c r="O1371" s="552" t="e">
        <f>#REF!+M1371+N1371</f>
        <v>#REF!</v>
      </c>
      <c r="P1371" s="552"/>
      <c r="Q1371" s="552"/>
      <c r="R1371" s="552">
        <f t="shared" si="486"/>
        <v>0</v>
      </c>
      <c r="S1371" s="71"/>
      <c r="T1371" s="71"/>
      <c r="U1371" s="552">
        <v>0</v>
      </c>
    </row>
    <row r="1372" spans="1:21" outlineLevel="1">
      <c r="A1372" s="137" t="s">
        <v>487</v>
      </c>
      <c r="B1372" s="137"/>
      <c r="C1372" s="138" t="s">
        <v>488</v>
      </c>
      <c r="D1372" s="94">
        <v>1</v>
      </c>
      <c r="E1372" s="94"/>
      <c r="F1372" s="139" t="s">
        <v>10</v>
      </c>
      <c r="G1372" s="71"/>
      <c r="H1372" s="71"/>
      <c r="I1372" s="71"/>
      <c r="J1372" s="71"/>
      <c r="K1372" s="71"/>
      <c r="L1372" s="255">
        <v>0</v>
      </c>
      <c r="M1372" s="71"/>
      <c r="N1372" s="71"/>
      <c r="O1372" s="552" t="e">
        <f>#REF!+M1372+N1372</f>
        <v>#REF!</v>
      </c>
      <c r="P1372" s="552"/>
      <c r="Q1372" s="552"/>
      <c r="R1372" s="552">
        <f t="shared" si="486"/>
        <v>0</v>
      </c>
      <c r="S1372" s="71"/>
      <c r="T1372" s="71"/>
      <c r="U1372" s="552">
        <v>0</v>
      </c>
    </row>
    <row r="1373" spans="1:21" outlineLevel="1">
      <c r="A1373" s="137" t="s">
        <v>489</v>
      </c>
      <c r="B1373" s="137"/>
      <c r="C1373" s="138" t="s">
        <v>490</v>
      </c>
      <c r="D1373" s="94">
        <v>1</v>
      </c>
      <c r="E1373" s="94"/>
      <c r="F1373" s="139" t="s">
        <v>10</v>
      </c>
      <c r="G1373" s="71"/>
      <c r="H1373" s="71"/>
      <c r="I1373" s="71"/>
      <c r="J1373" s="71"/>
      <c r="K1373" s="71"/>
      <c r="L1373" s="255">
        <v>0</v>
      </c>
      <c r="M1373" s="71"/>
      <c r="N1373" s="71"/>
      <c r="O1373" s="552" t="e">
        <f>#REF!+M1373+N1373</f>
        <v>#REF!</v>
      </c>
      <c r="P1373" s="552"/>
      <c r="Q1373" s="552"/>
      <c r="R1373" s="552">
        <f t="shared" si="486"/>
        <v>0</v>
      </c>
      <c r="S1373" s="71"/>
      <c r="T1373" s="71"/>
      <c r="U1373" s="552">
        <v>0</v>
      </c>
    </row>
    <row r="1374" spans="1:21" ht="26.4" outlineLevel="1">
      <c r="A1374" s="137" t="s">
        <v>491</v>
      </c>
      <c r="B1374" s="137"/>
      <c r="C1374" s="138" t="s">
        <v>492</v>
      </c>
      <c r="D1374" s="94">
        <v>1</v>
      </c>
      <c r="E1374" s="94"/>
      <c r="F1374" s="139" t="s">
        <v>10</v>
      </c>
      <c r="G1374" s="71"/>
      <c r="H1374" s="71"/>
      <c r="I1374" s="71"/>
      <c r="J1374" s="71"/>
      <c r="K1374" s="71"/>
      <c r="L1374" s="255">
        <v>0</v>
      </c>
      <c r="M1374" s="71"/>
      <c r="N1374" s="71"/>
      <c r="O1374" s="552" t="e">
        <f>#REF!+M1374+N1374</f>
        <v>#REF!</v>
      </c>
      <c r="P1374" s="552"/>
      <c r="Q1374" s="552"/>
      <c r="R1374" s="552">
        <f t="shared" si="486"/>
        <v>0</v>
      </c>
      <c r="S1374" s="71"/>
      <c r="T1374" s="71"/>
      <c r="U1374" s="552">
        <v>0</v>
      </c>
    </row>
    <row r="1375" spans="1:21" outlineLevel="1">
      <c r="A1375" s="137" t="s">
        <v>493</v>
      </c>
      <c r="B1375" s="137"/>
      <c r="C1375" s="138" t="s">
        <v>494</v>
      </c>
      <c r="D1375" s="94">
        <v>1</v>
      </c>
      <c r="E1375" s="94"/>
      <c r="F1375" s="139" t="s">
        <v>10</v>
      </c>
      <c r="G1375" s="71"/>
      <c r="H1375" s="71"/>
      <c r="I1375" s="71"/>
      <c r="J1375" s="71"/>
      <c r="K1375" s="71"/>
      <c r="L1375" s="255">
        <v>0</v>
      </c>
      <c r="M1375" s="71"/>
      <c r="N1375" s="71"/>
      <c r="O1375" s="552" t="e">
        <f>#REF!+M1375+N1375</f>
        <v>#REF!</v>
      </c>
      <c r="P1375" s="552"/>
      <c r="Q1375" s="552"/>
      <c r="R1375" s="552">
        <f t="shared" si="486"/>
        <v>0</v>
      </c>
      <c r="S1375" s="71"/>
      <c r="T1375" s="71"/>
      <c r="U1375" s="552">
        <v>0</v>
      </c>
    </row>
    <row r="1376" spans="1:21">
      <c r="A1376" s="137"/>
      <c r="B1376" s="137"/>
      <c r="C1376" s="138"/>
      <c r="D1376" s="94"/>
      <c r="E1376" s="94"/>
      <c r="F1376" s="139"/>
      <c r="G1376" s="71"/>
      <c r="H1376" s="71"/>
      <c r="I1376" s="71"/>
      <c r="J1376" s="71"/>
      <c r="K1376" s="71"/>
      <c r="L1376" s="257"/>
      <c r="M1376" s="71"/>
      <c r="N1376" s="71"/>
      <c r="O1376" s="552" t="e">
        <f>#REF!+M1376+N1376</f>
        <v>#REF!</v>
      </c>
      <c r="P1376" s="552"/>
      <c r="Q1376" s="552"/>
      <c r="R1376" s="552">
        <f t="shared" si="486"/>
        <v>0</v>
      </c>
      <c r="S1376" s="71"/>
      <c r="T1376" s="71"/>
      <c r="U1376" s="552">
        <v>0</v>
      </c>
    </row>
    <row r="1377" spans="1:21">
      <c r="A1377" s="149" t="s">
        <v>495</v>
      </c>
      <c r="B1377" s="149"/>
      <c r="C1377" s="150" t="s">
        <v>253</v>
      </c>
      <c r="D1377" s="100"/>
      <c r="E1377" s="100"/>
      <c r="F1377" s="151"/>
      <c r="G1377" s="75"/>
      <c r="H1377" s="75"/>
      <c r="I1377" s="75"/>
      <c r="J1377" s="75"/>
      <c r="K1377" s="75"/>
      <c r="L1377" s="259">
        <f>L1378</f>
        <v>0</v>
      </c>
      <c r="M1377" s="75"/>
      <c r="N1377" s="75"/>
      <c r="O1377" s="555" t="e">
        <f>#REF!+M1377+N1377</f>
        <v>#REF!</v>
      </c>
      <c r="P1377" s="555"/>
      <c r="Q1377" s="555"/>
      <c r="R1377" s="555">
        <f t="shared" si="486"/>
        <v>0</v>
      </c>
      <c r="S1377" s="75"/>
      <c r="T1377" s="75"/>
      <c r="U1377" s="555">
        <v>0</v>
      </c>
    </row>
    <row r="1378" spans="1:21">
      <c r="A1378" s="137" t="s">
        <v>496</v>
      </c>
      <c r="B1378" s="137"/>
      <c r="C1378" s="138" t="s">
        <v>497</v>
      </c>
      <c r="D1378" s="94">
        <v>1</v>
      </c>
      <c r="E1378" s="94"/>
      <c r="F1378" s="139" t="s">
        <v>73</v>
      </c>
      <c r="G1378" s="71"/>
      <c r="H1378" s="71"/>
      <c r="I1378" s="71"/>
      <c r="J1378" s="71"/>
      <c r="K1378" s="71"/>
      <c r="L1378" s="255">
        <v>0</v>
      </c>
      <c r="M1378" s="71"/>
      <c r="N1378" s="71"/>
      <c r="O1378" s="552" t="e">
        <f>#REF!+M1378+N1378</f>
        <v>#REF!</v>
      </c>
      <c r="P1378" s="552"/>
      <c r="Q1378" s="552"/>
      <c r="R1378" s="552">
        <f t="shared" si="486"/>
        <v>0</v>
      </c>
      <c r="S1378" s="71"/>
      <c r="T1378" s="71"/>
      <c r="U1378" s="552">
        <v>0</v>
      </c>
    </row>
    <row r="1379" spans="1:21">
      <c r="A1379" s="137"/>
      <c r="B1379" s="137"/>
      <c r="C1379" s="138"/>
      <c r="D1379" s="94"/>
      <c r="E1379" s="94"/>
      <c r="F1379" s="139"/>
      <c r="G1379" s="71"/>
      <c r="H1379" s="71"/>
      <c r="I1379" s="71"/>
      <c r="J1379" s="71"/>
      <c r="K1379" s="71"/>
      <c r="L1379" s="257"/>
      <c r="M1379" s="71"/>
      <c r="N1379" s="71"/>
      <c r="O1379" s="552" t="e">
        <f>#REF!+M1379+N1379</f>
        <v>#REF!</v>
      </c>
      <c r="P1379" s="552"/>
      <c r="Q1379" s="552"/>
      <c r="R1379" s="552">
        <f t="shared" si="486"/>
        <v>0</v>
      </c>
      <c r="S1379" s="71"/>
      <c r="T1379" s="71"/>
      <c r="U1379" s="552">
        <v>0</v>
      </c>
    </row>
    <row r="1380" spans="1:21">
      <c r="A1380" s="149" t="s">
        <v>498</v>
      </c>
      <c r="B1380" s="149"/>
      <c r="C1380" s="150" t="s">
        <v>499</v>
      </c>
      <c r="D1380" s="100"/>
      <c r="E1380" s="100"/>
      <c r="F1380" s="151"/>
      <c r="G1380" s="75"/>
      <c r="H1380" s="75"/>
      <c r="I1380" s="75"/>
      <c r="J1380" s="75"/>
      <c r="K1380" s="75"/>
      <c r="L1380" s="259">
        <f>L1381</f>
        <v>0</v>
      </c>
      <c r="M1380" s="75"/>
      <c r="N1380" s="75"/>
      <c r="O1380" s="555" t="e">
        <f>#REF!+M1380+N1380</f>
        <v>#REF!</v>
      </c>
      <c r="P1380" s="555"/>
      <c r="Q1380" s="555"/>
      <c r="R1380" s="555">
        <f t="shared" si="486"/>
        <v>0</v>
      </c>
      <c r="S1380" s="75"/>
      <c r="T1380" s="75"/>
      <c r="U1380" s="555">
        <v>0</v>
      </c>
    </row>
    <row r="1381" spans="1:21">
      <c r="A1381" s="137" t="s">
        <v>500</v>
      </c>
      <c r="B1381" s="137"/>
      <c r="C1381" s="138" t="s">
        <v>497</v>
      </c>
      <c r="D1381" s="94">
        <v>1</v>
      </c>
      <c r="E1381" s="94"/>
      <c r="F1381" s="139" t="s">
        <v>73</v>
      </c>
      <c r="G1381" s="71"/>
      <c r="H1381" s="71"/>
      <c r="I1381" s="71"/>
      <c r="J1381" s="71"/>
      <c r="K1381" s="71"/>
      <c r="L1381" s="255">
        <v>0</v>
      </c>
      <c r="M1381" s="71"/>
      <c r="N1381" s="71"/>
      <c r="O1381" s="552" t="e">
        <f>#REF!+M1381+N1381</f>
        <v>#REF!</v>
      </c>
      <c r="P1381" s="552"/>
      <c r="Q1381" s="552"/>
      <c r="R1381" s="552">
        <f t="shared" si="486"/>
        <v>0</v>
      </c>
      <c r="S1381" s="71"/>
      <c r="T1381" s="71"/>
      <c r="U1381" s="552">
        <v>0</v>
      </c>
    </row>
    <row r="1382" spans="1:21">
      <c r="A1382" s="146"/>
      <c r="B1382" s="146"/>
      <c r="C1382" s="147"/>
      <c r="D1382" s="99"/>
      <c r="E1382" s="99"/>
      <c r="F1382" s="148"/>
      <c r="G1382" s="82"/>
      <c r="H1382" s="82"/>
      <c r="I1382" s="82"/>
      <c r="J1382" s="82"/>
      <c r="K1382" s="82"/>
      <c r="L1382" s="255"/>
      <c r="M1382" s="82"/>
      <c r="N1382" s="82"/>
      <c r="O1382" s="553" t="e">
        <f>#REF!+M1382+N1382</f>
        <v>#REF!</v>
      </c>
      <c r="P1382" s="553"/>
      <c r="Q1382" s="553"/>
      <c r="R1382" s="553">
        <f t="shared" si="486"/>
        <v>0</v>
      </c>
      <c r="S1382" s="82"/>
      <c r="T1382" s="82"/>
      <c r="U1382" s="553">
        <v>0</v>
      </c>
    </row>
    <row r="1383" spans="1:21">
      <c r="A1383" s="647"/>
      <c r="B1383" s="647"/>
      <c r="C1383" s="652" t="s">
        <v>1673</v>
      </c>
      <c r="D1383" s="648"/>
      <c r="E1383" s="648"/>
      <c r="F1383" s="649"/>
      <c r="G1383" s="650"/>
      <c r="H1383" s="650"/>
      <c r="I1383" s="650"/>
      <c r="J1383" s="650"/>
      <c r="K1383" s="650"/>
      <c r="L1383" s="840">
        <f>SUBTOTAL(9,L1384:L1534)</f>
        <v>1143011058.0929201</v>
      </c>
      <c r="M1383" s="651"/>
      <c r="N1383" s="651"/>
      <c r="O1383" s="651" t="e">
        <f>#REF!+M1383+N1383</f>
        <v>#REF!</v>
      </c>
      <c r="P1383" s="651"/>
      <c r="Q1383" s="651"/>
      <c r="R1383" s="651">
        <f t="shared" si="486"/>
        <v>0</v>
      </c>
      <c r="S1383" s="651"/>
      <c r="T1383" s="651"/>
      <c r="U1383" s="651">
        <v>0</v>
      </c>
    </row>
    <row r="1384" spans="1:21" s="6" customFormat="1" ht="15.6">
      <c r="A1384" s="64" t="s">
        <v>76</v>
      </c>
      <c r="B1384" s="64"/>
      <c r="C1384" s="65" t="s">
        <v>38</v>
      </c>
      <c r="D1384" s="117"/>
      <c r="E1384" s="167"/>
      <c r="F1384" s="450"/>
      <c r="G1384" s="169"/>
      <c r="H1384" s="169"/>
      <c r="I1384" s="169"/>
      <c r="J1384" s="169">
        <f>SUBTOTAL(9,J1385:J1455)</f>
        <v>585597305.97807789</v>
      </c>
      <c r="K1384" s="169">
        <f>SUBTOTAL(9,K1385:K1455)</f>
        <v>205702981.36610115</v>
      </c>
      <c r="L1384" s="841">
        <f>SUBTOTAL(9,L1385:L1455)</f>
        <v>791300287.3441788</v>
      </c>
      <c r="M1384" s="169"/>
      <c r="N1384" s="169"/>
      <c r="O1384" s="551" t="e">
        <f>#REF!+M1384+N1384</f>
        <v>#REF!</v>
      </c>
      <c r="P1384" s="551"/>
      <c r="Q1384" s="551"/>
      <c r="R1384" s="169">
        <f t="shared" si="486"/>
        <v>0</v>
      </c>
      <c r="S1384" s="169"/>
      <c r="T1384" s="169"/>
      <c r="U1384" s="551">
        <v>0</v>
      </c>
    </row>
    <row r="1385" spans="1:21" s="6" customFormat="1">
      <c r="A1385" s="8"/>
      <c r="B1385" s="8"/>
      <c r="C1385" s="25"/>
      <c r="D1385" s="94"/>
      <c r="E1385" s="94"/>
      <c r="F1385" s="18"/>
      <c r="G1385" s="71"/>
      <c r="H1385" s="71"/>
      <c r="I1385" s="71"/>
      <c r="J1385" s="71"/>
      <c r="K1385" s="71"/>
      <c r="L1385" s="257"/>
      <c r="M1385" s="570"/>
      <c r="N1385" s="570"/>
      <c r="O1385" s="879" t="e">
        <f>#REF!+M1385+N1385</f>
        <v>#REF!</v>
      </c>
      <c r="P1385" s="879"/>
      <c r="Q1385" s="879"/>
      <c r="R1385" s="570">
        <f t="shared" si="486"/>
        <v>0</v>
      </c>
      <c r="S1385" s="570"/>
      <c r="T1385" s="570"/>
      <c r="U1385" s="879">
        <v>0</v>
      </c>
    </row>
    <row r="1386" spans="1:21" s="6" customFormat="1" outlineLevel="1">
      <c r="A1386" s="19" t="s">
        <v>175</v>
      </c>
      <c r="B1386" s="19"/>
      <c r="C1386" s="35" t="s">
        <v>176</v>
      </c>
      <c r="D1386" s="98"/>
      <c r="E1386" s="98"/>
      <c r="F1386" s="22"/>
      <c r="G1386" s="74"/>
      <c r="H1386" s="74"/>
      <c r="I1386" s="74"/>
      <c r="J1386" s="75">
        <f>SUBTOTAL(9,J1387:J1455)</f>
        <v>585597305.97807789</v>
      </c>
      <c r="K1386" s="75">
        <f>SUBTOTAL(9,K1387:K1455)</f>
        <v>205702981.36610115</v>
      </c>
      <c r="L1386" s="259">
        <f>SUBTOTAL(9,L1387:L1455)</f>
        <v>791300287.3441788</v>
      </c>
      <c r="M1386" s="571"/>
      <c r="N1386" s="571"/>
      <c r="O1386" s="880" t="e">
        <f>#REF!+M1386+N1386</f>
        <v>#REF!</v>
      </c>
      <c r="P1386" s="880"/>
      <c r="Q1386" s="880"/>
      <c r="R1386" s="571">
        <f t="shared" si="486"/>
        <v>0</v>
      </c>
      <c r="S1386" s="571"/>
      <c r="T1386" s="571"/>
      <c r="U1386" s="880">
        <v>0</v>
      </c>
    </row>
    <row r="1387" spans="1:21" s="36" customFormat="1" outlineLevel="1">
      <c r="A1387" s="21" t="s">
        <v>183</v>
      </c>
      <c r="B1387" s="21"/>
      <c r="C1387" s="28" t="s">
        <v>184</v>
      </c>
      <c r="D1387" s="122">
        <v>1</v>
      </c>
      <c r="E1387" s="122"/>
      <c r="F1387" s="37" t="s">
        <v>10</v>
      </c>
      <c r="G1387" s="77"/>
      <c r="H1387" s="77"/>
      <c r="I1387" s="77"/>
      <c r="J1387" s="77">
        <f t="shared" ref="J1387:K1387" si="487">SUBTOTAL(9,J1388:J1410)</f>
        <v>425312121.51690239</v>
      </c>
      <c r="K1387" s="77">
        <f t="shared" si="487"/>
        <v>147070051.59877241</v>
      </c>
      <c r="L1387" s="254">
        <f>SUBTOTAL(9,L1388:L1410)</f>
        <v>572382173.11567473</v>
      </c>
      <c r="M1387" s="572"/>
      <c r="N1387" s="572"/>
      <c r="O1387" s="881" t="e">
        <f>#REF!+M1387+N1387</f>
        <v>#REF!</v>
      </c>
      <c r="P1387" s="881"/>
      <c r="Q1387" s="881"/>
      <c r="R1387" s="572">
        <f t="shared" si="486"/>
        <v>0</v>
      </c>
      <c r="S1387" s="572"/>
      <c r="T1387" s="572"/>
      <c r="U1387" s="881">
        <v>0</v>
      </c>
    </row>
    <row r="1388" spans="1:21" s="6" customFormat="1" outlineLevel="2">
      <c r="A1388" s="8"/>
      <c r="B1388" s="8"/>
      <c r="C1388" s="25" t="s">
        <v>1062</v>
      </c>
      <c r="D1388" s="97">
        <v>470</v>
      </c>
      <c r="E1388" s="453">
        <v>485</v>
      </c>
      <c r="F1388" s="387" t="s">
        <v>624</v>
      </c>
      <c r="G1388" s="359">
        <v>362322.68570639991</v>
      </c>
      <c r="H1388" s="359">
        <v>115320.5625</v>
      </c>
      <c r="I1388" s="71">
        <f t="shared" ref="I1388:I1409" si="488">SUM(G1388:H1388)</f>
        <v>477643.24820639991</v>
      </c>
      <c r="J1388" s="71">
        <f t="shared" ref="J1388:J1409" si="489">G1388*E1388</f>
        <v>175726502.56760395</v>
      </c>
      <c r="K1388" s="71">
        <f t="shared" ref="K1388:K1409" si="490">H1388*E1388</f>
        <v>55930472.8125</v>
      </c>
      <c r="L1388" s="257">
        <f t="shared" ref="L1388:L1409" si="491">I1388*E1388</f>
        <v>231656975.38010395</v>
      </c>
      <c r="M1388" s="570"/>
      <c r="N1388" s="570"/>
      <c r="O1388" s="879" t="e">
        <f>#REF!+M1388+N1388</f>
        <v>#REF!</v>
      </c>
      <c r="P1388" s="879"/>
      <c r="Q1388" s="879">
        <v>0.5</v>
      </c>
      <c r="R1388" s="570">
        <f t="shared" si="486"/>
        <v>0.5</v>
      </c>
      <c r="S1388" s="570"/>
      <c r="T1388" s="570"/>
      <c r="U1388" s="879">
        <v>0</v>
      </c>
    </row>
    <row r="1389" spans="1:21" s="6" customFormat="1" outlineLevel="2">
      <c r="A1389" s="8"/>
      <c r="B1389" s="8"/>
      <c r="C1389" s="25" t="s">
        <v>1064</v>
      </c>
      <c r="D1389" s="97">
        <v>0</v>
      </c>
      <c r="E1389" s="442">
        <v>30</v>
      </c>
      <c r="F1389" s="387" t="s">
        <v>660</v>
      </c>
      <c r="G1389" s="359">
        <v>190224.16559999998</v>
      </c>
      <c r="H1389" s="359">
        <v>70966.5</v>
      </c>
      <c r="I1389" s="71">
        <f>SUM(G1389:H1389)</f>
        <v>261190.66559999998</v>
      </c>
      <c r="J1389" s="71">
        <f>G1389*E1389</f>
        <v>5706724.9679999994</v>
      </c>
      <c r="K1389" s="71">
        <f>H1389*E1389</f>
        <v>2128995</v>
      </c>
      <c r="L1389" s="257">
        <f>I1389*E1389</f>
        <v>7835719.9679999994</v>
      </c>
      <c r="M1389" s="570"/>
      <c r="N1389" s="570"/>
      <c r="O1389" s="879" t="e">
        <f>#REF!+M1389+N1389</f>
        <v>#REF!</v>
      </c>
      <c r="P1389" s="879"/>
      <c r="Q1389" s="879">
        <v>0.5</v>
      </c>
      <c r="R1389" s="570">
        <f t="shared" si="486"/>
        <v>0.5</v>
      </c>
      <c r="S1389" s="570"/>
      <c r="T1389" s="570"/>
      <c r="U1389" s="879">
        <v>0</v>
      </c>
    </row>
    <row r="1390" spans="1:21" s="6" customFormat="1" outlineLevel="2">
      <c r="A1390" s="8"/>
      <c r="B1390" s="8"/>
      <c r="C1390" s="25" t="s">
        <v>1066</v>
      </c>
      <c r="D1390" s="97">
        <v>180</v>
      </c>
      <c r="E1390" s="442">
        <v>174</v>
      </c>
      <c r="F1390" s="387" t="s">
        <v>624</v>
      </c>
      <c r="G1390" s="359">
        <v>94950.666666666672</v>
      </c>
      <c r="H1390" s="359">
        <v>42579.9</v>
      </c>
      <c r="I1390" s="71">
        <f>SUM(G1390:H1390)</f>
        <v>137530.56666666668</v>
      </c>
      <c r="J1390" s="71">
        <f>G1390*E1390</f>
        <v>16521416</v>
      </c>
      <c r="K1390" s="71">
        <f>H1390*E1390</f>
        <v>7408902.6000000006</v>
      </c>
      <c r="L1390" s="257">
        <f>I1390*E1390</f>
        <v>23930318.600000001</v>
      </c>
      <c r="M1390" s="570"/>
      <c r="N1390" s="570"/>
      <c r="O1390" s="879" t="e">
        <f>#REF!+M1390+N1390</f>
        <v>#REF!</v>
      </c>
      <c r="P1390" s="879"/>
      <c r="Q1390" s="879">
        <v>0.5</v>
      </c>
      <c r="R1390" s="570">
        <f t="shared" si="486"/>
        <v>0.5</v>
      </c>
      <c r="S1390" s="570"/>
      <c r="T1390" s="570"/>
      <c r="U1390" s="879">
        <v>0</v>
      </c>
    </row>
    <row r="1391" spans="1:21" s="6" customFormat="1" outlineLevel="2">
      <c r="A1391" s="8"/>
      <c r="B1391" s="8"/>
      <c r="C1391" s="25" t="s">
        <v>1068</v>
      </c>
      <c r="D1391" s="97">
        <v>162</v>
      </c>
      <c r="E1391" s="442">
        <v>172</v>
      </c>
      <c r="F1391" s="387" t="s">
        <v>660</v>
      </c>
      <c r="G1391" s="359">
        <v>54295.411838399996</v>
      </c>
      <c r="H1391" s="359">
        <v>82376.800000000003</v>
      </c>
      <c r="I1391" s="71">
        <f t="shared" ref="I1391:I1407" si="492">SUM(G1391:H1391)</f>
        <v>136672.21183839999</v>
      </c>
      <c r="J1391" s="71">
        <f t="shared" ref="J1391:J1407" si="493">G1391*E1391</f>
        <v>9338810.8362047989</v>
      </c>
      <c r="K1391" s="71">
        <f t="shared" ref="K1391:K1407" si="494">H1391*E1391</f>
        <v>14168809.6</v>
      </c>
      <c r="L1391" s="257">
        <f t="shared" ref="L1391:L1407" si="495">I1391*E1391</f>
        <v>23507620.436204799</v>
      </c>
      <c r="M1391" s="570"/>
      <c r="N1391" s="570"/>
      <c r="O1391" s="879" t="e">
        <f>#REF!+M1391+N1391</f>
        <v>#REF!</v>
      </c>
      <c r="P1391" s="879"/>
      <c r="Q1391" s="879">
        <v>0.5</v>
      </c>
      <c r="R1391" s="570">
        <f t="shared" si="486"/>
        <v>0.5</v>
      </c>
      <c r="S1391" s="570"/>
      <c r="T1391" s="570"/>
      <c r="U1391" s="879">
        <v>0</v>
      </c>
    </row>
    <row r="1392" spans="1:21" s="6" customFormat="1" outlineLevel="2">
      <c r="A1392" s="8"/>
      <c r="B1392" s="8"/>
      <c r="C1392" s="25" t="s">
        <v>1070</v>
      </c>
      <c r="D1392" s="97">
        <v>76</v>
      </c>
      <c r="E1392" s="442">
        <v>10</v>
      </c>
      <c r="F1392" s="387" t="s">
        <v>660</v>
      </c>
      <c r="G1392" s="359">
        <v>32609.856959999997</v>
      </c>
      <c r="H1392" s="359">
        <v>57608.1</v>
      </c>
      <c r="I1392" s="71">
        <f t="shared" si="492"/>
        <v>90217.956959999996</v>
      </c>
      <c r="J1392" s="71">
        <f t="shared" si="493"/>
        <v>326098.56959999999</v>
      </c>
      <c r="K1392" s="71">
        <f t="shared" si="494"/>
        <v>576081</v>
      </c>
      <c r="L1392" s="257">
        <f t="shared" si="495"/>
        <v>902179.56959999993</v>
      </c>
      <c r="M1392" s="570"/>
      <c r="N1392" s="570"/>
      <c r="O1392" s="879" t="e">
        <f>#REF!+M1392+N1392</f>
        <v>#REF!</v>
      </c>
      <c r="P1392" s="879"/>
      <c r="Q1392" s="879">
        <v>0.5</v>
      </c>
      <c r="R1392" s="570">
        <f t="shared" si="486"/>
        <v>0.5</v>
      </c>
      <c r="S1392" s="570"/>
      <c r="T1392" s="570"/>
      <c r="U1392" s="879">
        <v>0</v>
      </c>
    </row>
    <row r="1393" spans="1:21" s="6" customFormat="1" outlineLevel="2">
      <c r="A1393" s="8"/>
      <c r="B1393" s="8"/>
      <c r="C1393" s="25" t="s">
        <v>1071</v>
      </c>
      <c r="D1393" s="97">
        <v>79</v>
      </c>
      <c r="E1393" s="442">
        <v>79</v>
      </c>
      <c r="F1393" s="387" t="s">
        <v>660</v>
      </c>
      <c r="G1393" s="359">
        <v>597901.72736159991</v>
      </c>
      <c r="H1393" s="359">
        <v>82376.800000000003</v>
      </c>
      <c r="I1393" s="71">
        <f t="shared" si="492"/>
        <v>680278.52736159996</v>
      </c>
      <c r="J1393" s="71">
        <f t="shared" si="493"/>
        <v>47234236.461566396</v>
      </c>
      <c r="K1393" s="71">
        <f t="shared" si="494"/>
        <v>6507767.2000000002</v>
      </c>
      <c r="L1393" s="257">
        <f t="shared" si="495"/>
        <v>53742003.661566399</v>
      </c>
      <c r="M1393" s="570"/>
      <c r="N1393" s="570"/>
      <c r="O1393" s="879" t="e">
        <f>#REF!+M1393+N1393</f>
        <v>#REF!</v>
      </c>
      <c r="P1393" s="879"/>
      <c r="Q1393" s="879">
        <v>0.5</v>
      </c>
      <c r="R1393" s="570">
        <f t="shared" si="486"/>
        <v>0.5</v>
      </c>
      <c r="S1393" s="570"/>
      <c r="T1393" s="570"/>
      <c r="U1393" s="879">
        <v>0</v>
      </c>
    </row>
    <row r="1394" spans="1:21" s="6" customFormat="1" outlineLevel="2">
      <c r="A1394" s="8"/>
      <c r="B1394" s="8"/>
      <c r="C1394" s="25" t="s">
        <v>1071</v>
      </c>
      <c r="D1394" s="97">
        <v>50</v>
      </c>
      <c r="E1394" s="442">
        <v>50</v>
      </c>
      <c r="F1394" s="387" t="s">
        <v>660</v>
      </c>
      <c r="G1394" s="359">
        <v>597901.72736159991</v>
      </c>
      <c r="H1394" s="359">
        <v>82376.800000000003</v>
      </c>
      <c r="I1394" s="71">
        <f t="shared" si="492"/>
        <v>680278.52736159996</v>
      </c>
      <c r="J1394" s="71">
        <f t="shared" si="493"/>
        <v>29895086.368079998</v>
      </c>
      <c r="K1394" s="71">
        <f t="shared" si="494"/>
        <v>4118840</v>
      </c>
      <c r="L1394" s="257">
        <f t="shared" si="495"/>
        <v>34013926.368079998</v>
      </c>
      <c r="M1394" s="570"/>
      <c r="N1394" s="570"/>
      <c r="O1394" s="879" t="e">
        <f>#REF!+M1394+N1394</f>
        <v>#REF!</v>
      </c>
      <c r="P1394" s="879"/>
      <c r="Q1394" s="879">
        <v>0.5</v>
      </c>
      <c r="R1394" s="570">
        <f t="shared" si="486"/>
        <v>0.5</v>
      </c>
      <c r="S1394" s="570"/>
      <c r="T1394" s="570"/>
      <c r="U1394" s="879">
        <v>0</v>
      </c>
    </row>
    <row r="1395" spans="1:21" s="6" customFormat="1" outlineLevel="2">
      <c r="A1395" s="8"/>
      <c r="B1395" s="8"/>
      <c r="C1395" s="25" t="s">
        <v>1072</v>
      </c>
      <c r="D1395" s="97">
        <v>6</v>
      </c>
      <c r="E1395" s="443">
        <v>8</v>
      </c>
      <c r="F1395" s="387" t="s">
        <v>660</v>
      </c>
      <c r="G1395" s="359">
        <v>326098.56960000005</v>
      </c>
      <c r="H1395" s="359">
        <v>82376.800000000003</v>
      </c>
      <c r="I1395" s="71">
        <f t="shared" si="492"/>
        <v>408475.36960000003</v>
      </c>
      <c r="J1395" s="71">
        <f t="shared" si="493"/>
        <v>2608788.5568000004</v>
      </c>
      <c r="K1395" s="71">
        <f t="shared" si="494"/>
        <v>659014.40000000002</v>
      </c>
      <c r="L1395" s="257">
        <f t="shared" si="495"/>
        <v>3267802.9568000003</v>
      </c>
      <c r="M1395" s="570"/>
      <c r="N1395" s="570"/>
      <c r="O1395" s="879" t="e">
        <f>#REF!+M1395+N1395</f>
        <v>#REF!</v>
      </c>
      <c r="P1395" s="879"/>
      <c r="Q1395" s="879">
        <v>0.5</v>
      </c>
      <c r="R1395" s="570">
        <f t="shared" si="486"/>
        <v>0.5</v>
      </c>
      <c r="S1395" s="570"/>
      <c r="T1395" s="570"/>
      <c r="U1395" s="879">
        <v>0</v>
      </c>
    </row>
    <row r="1396" spans="1:21" s="6" customFormat="1" outlineLevel="2">
      <c r="A1396" s="8"/>
      <c r="B1396" s="8"/>
      <c r="C1396" s="25" t="s">
        <v>1073</v>
      </c>
      <c r="D1396" s="97">
        <v>3</v>
      </c>
      <c r="E1396" s="453">
        <v>5</v>
      </c>
      <c r="F1396" s="387" t="s">
        <v>660</v>
      </c>
      <c r="G1396" s="359">
        <v>543443.2662383999</v>
      </c>
      <c r="H1396" s="359">
        <v>82376.800000000003</v>
      </c>
      <c r="I1396" s="71">
        <f t="shared" si="492"/>
        <v>625820.06623839994</v>
      </c>
      <c r="J1396" s="71">
        <f t="shared" si="493"/>
        <v>2717216.3311919994</v>
      </c>
      <c r="K1396" s="71">
        <f t="shared" si="494"/>
        <v>411884</v>
      </c>
      <c r="L1396" s="257">
        <f t="shared" si="495"/>
        <v>3129100.3311919998</v>
      </c>
      <c r="M1396" s="570"/>
      <c r="N1396" s="570"/>
      <c r="O1396" s="879" t="e">
        <f>#REF!+M1396+N1396</f>
        <v>#REF!</v>
      </c>
      <c r="P1396" s="879"/>
      <c r="Q1396" s="879">
        <v>0.5</v>
      </c>
      <c r="R1396" s="570">
        <f t="shared" si="486"/>
        <v>0.5</v>
      </c>
      <c r="S1396" s="570"/>
      <c r="T1396" s="570"/>
      <c r="U1396" s="879">
        <v>0</v>
      </c>
    </row>
    <row r="1397" spans="1:21" s="6" customFormat="1" outlineLevel="2">
      <c r="A1397" s="8"/>
      <c r="B1397" s="8"/>
      <c r="C1397" s="25" t="s">
        <v>1074</v>
      </c>
      <c r="D1397" s="97">
        <v>1</v>
      </c>
      <c r="E1397" s="442">
        <v>1</v>
      </c>
      <c r="F1397" s="387" t="s">
        <v>660</v>
      </c>
      <c r="G1397" s="359">
        <v>380393.98143839993</v>
      </c>
      <c r="H1397" s="359">
        <v>82376.800000000003</v>
      </c>
      <c r="I1397" s="71">
        <f>SUM(G1397:H1397)</f>
        <v>462770.78143839992</v>
      </c>
      <c r="J1397" s="71">
        <f>G1397*E1397</f>
        <v>380393.98143839993</v>
      </c>
      <c r="K1397" s="71">
        <f>H1397*E1397</f>
        <v>82376.800000000003</v>
      </c>
      <c r="L1397" s="257">
        <f>I1397*E1397</f>
        <v>462770.78143839992</v>
      </c>
      <c r="M1397" s="570"/>
      <c r="N1397" s="570"/>
      <c r="O1397" s="879" t="e">
        <f>#REF!+M1397+N1397</f>
        <v>#REF!</v>
      </c>
      <c r="P1397" s="879"/>
      <c r="Q1397" s="879">
        <v>0.5</v>
      </c>
      <c r="R1397" s="570">
        <f t="shared" si="486"/>
        <v>0.5</v>
      </c>
      <c r="S1397" s="570"/>
      <c r="T1397" s="570"/>
      <c r="U1397" s="879">
        <v>0</v>
      </c>
    </row>
    <row r="1398" spans="1:21" s="6" customFormat="1" outlineLevel="2">
      <c r="A1398" s="8"/>
      <c r="B1398" s="8"/>
      <c r="C1398" s="25" t="s">
        <v>1075</v>
      </c>
      <c r="D1398" s="97">
        <v>12</v>
      </c>
      <c r="E1398" s="442">
        <v>14</v>
      </c>
      <c r="F1398" s="387" t="s">
        <v>660</v>
      </c>
      <c r="G1398" s="359">
        <v>861389.37159839983</v>
      </c>
      <c r="H1398" s="359">
        <v>82376.800000000003</v>
      </c>
      <c r="I1398" s="71">
        <f t="shared" si="492"/>
        <v>943766.17159839987</v>
      </c>
      <c r="J1398" s="71">
        <f t="shared" si="493"/>
        <v>12059451.202377597</v>
      </c>
      <c r="K1398" s="71">
        <f t="shared" si="494"/>
        <v>1153275.2</v>
      </c>
      <c r="L1398" s="257">
        <f t="shared" si="495"/>
        <v>13212726.402377598</v>
      </c>
      <c r="M1398" s="570"/>
      <c r="N1398" s="570"/>
      <c r="O1398" s="879" t="e">
        <f>#REF!+M1398+N1398</f>
        <v>#REF!</v>
      </c>
      <c r="P1398" s="879"/>
      <c r="Q1398" s="879">
        <v>0.5</v>
      </c>
      <c r="R1398" s="570">
        <f t="shared" si="486"/>
        <v>0.5</v>
      </c>
      <c r="S1398" s="570"/>
      <c r="T1398" s="570"/>
      <c r="U1398" s="879">
        <v>0</v>
      </c>
    </row>
    <row r="1399" spans="1:21" s="6" customFormat="1" outlineLevel="2">
      <c r="A1399" s="8"/>
      <c r="B1399" s="8"/>
      <c r="C1399" s="25" t="s">
        <v>1076</v>
      </c>
      <c r="D1399" s="97">
        <v>32</v>
      </c>
      <c r="E1399" s="442">
        <v>32</v>
      </c>
      <c r="F1399" s="387" t="s">
        <v>660</v>
      </c>
      <c r="G1399" s="359">
        <v>372241.51719839993</v>
      </c>
      <c r="H1399" s="359">
        <v>82376.800000000003</v>
      </c>
      <c r="I1399" s="71">
        <f t="shared" si="492"/>
        <v>454618.31719839992</v>
      </c>
      <c r="J1399" s="71">
        <f t="shared" si="493"/>
        <v>11911728.550348798</v>
      </c>
      <c r="K1399" s="71">
        <f t="shared" si="494"/>
        <v>2636057.6000000001</v>
      </c>
      <c r="L1399" s="257">
        <f t="shared" si="495"/>
        <v>14547786.150348797</v>
      </c>
      <c r="M1399" s="570"/>
      <c r="N1399" s="570"/>
      <c r="O1399" s="879" t="e">
        <f>#REF!+M1399+N1399</f>
        <v>#REF!</v>
      </c>
      <c r="P1399" s="879"/>
      <c r="Q1399" s="879">
        <v>0.5</v>
      </c>
      <c r="R1399" s="570">
        <f t="shared" si="486"/>
        <v>0.5</v>
      </c>
      <c r="S1399" s="570"/>
      <c r="T1399" s="570"/>
      <c r="U1399" s="879">
        <v>0</v>
      </c>
    </row>
    <row r="1400" spans="1:21" s="6" customFormat="1" outlineLevel="2">
      <c r="A1400" s="8"/>
      <c r="B1400" s="8"/>
      <c r="C1400" s="25" t="s">
        <v>1077</v>
      </c>
      <c r="D1400" s="97">
        <v>37</v>
      </c>
      <c r="E1400" s="442">
        <v>37</v>
      </c>
      <c r="F1400" s="387" t="s">
        <v>660</v>
      </c>
      <c r="G1400" s="359">
        <v>317946.10535999999</v>
      </c>
      <c r="H1400" s="359">
        <v>57608.1</v>
      </c>
      <c r="I1400" s="71">
        <f t="shared" si="492"/>
        <v>375554.20535999996</v>
      </c>
      <c r="J1400" s="71">
        <f t="shared" si="493"/>
        <v>11764005.898319999</v>
      </c>
      <c r="K1400" s="71">
        <f t="shared" si="494"/>
        <v>2131499.6999999997</v>
      </c>
      <c r="L1400" s="257">
        <f t="shared" si="495"/>
        <v>13895505.598319998</v>
      </c>
      <c r="M1400" s="570"/>
      <c r="N1400" s="570"/>
      <c r="O1400" s="879" t="e">
        <f>#REF!+M1400+N1400</f>
        <v>#REF!</v>
      </c>
      <c r="P1400" s="879"/>
      <c r="Q1400" s="879">
        <v>0.5</v>
      </c>
      <c r="R1400" s="570">
        <f t="shared" ref="R1400:R1463" si="496">P1400+Q1400</f>
        <v>0.5</v>
      </c>
      <c r="S1400" s="570"/>
      <c r="T1400" s="570"/>
      <c r="U1400" s="879">
        <v>0</v>
      </c>
    </row>
    <row r="1401" spans="1:21" s="6" customFormat="1" ht="26.4" outlineLevel="2">
      <c r="A1401" s="8"/>
      <c r="B1401" s="8"/>
      <c r="C1401" s="25" t="s">
        <v>1078</v>
      </c>
      <c r="D1401" s="97">
        <v>32</v>
      </c>
      <c r="E1401" s="442">
        <v>32</v>
      </c>
      <c r="F1401" s="387" t="s">
        <v>660</v>
      </c>
      <c r="G1401" s="359">
        <v>680241.61618559994</v>
      </c>
      <c r="H1401" s="359">
        <v>53385.955040000001</v>
      </c>
      <c r="I1401" s="71">
        <f t="shared" si="492"/>
        <v>733627.57122559997</v>
      </c>
      <c r="J1401" s="71">
        <f t="shared" si="493"/>
        <v>21767731.717939198</v>
      </c>
      <c r="K1401" s="71">
        <f t="shared" si="494"/>
        <v>1708350.56128</v>
      </c>
      <c r="L1401" s="257">
        <f t="shared" si="495"/>
        <v>23476082.279219199</v>
      </c>
      <c r="M1401" s="570"/>
      <c r="N1401" s="570"/>
      <c r="O1401" s="879" t="e">
        <f>#REF!+M1401+N1401</f>
        <v>#REF!</v>
      </c>
      <c r="P1401" s="879"/>
      <c r="Q1401" s="879">
        <v>0.5</v>
      </c>
      <c r="R1401" s="570">
        <f t="shared" si="496"/>
        <v>0.5</v>
      </c>
      <c r="S1401" s="570"/>
      <c r="T1401" s="570"/>
      <c r="U1401" s="879">
        <v>0</v>
      </c>
    </row>
    <row r="1402" spans="1:21" s="6" customFormat="1" ht="26.4" outlineLevel="2">
      <c r="A1402" s="8"/>
      <c r="B1402" s="8"/>
      <c r="C1402" s="25" t="s">
        <v>1079</v>
      </c>
      <c r="D1402" s="97">
        <v>0</v>
      </c>
      <c r="E1402" s="443"/>
      <c r="F1402" s="387" t="s">
        <v>660</v>
      </c>
      <c r="G1402" s="359">
        <v>206583.4438416</v>
      </c>
      <c r="H1402" s="359">
        <v>53385.955040000001</v>
      </c>
      <c r="I1402" s="71">
        <f t="shared" si="492"/>
        <v>259969.39888160001</v>
      </c>
      <c r="J1402" s="71">
        <f t="shared" si="493"/>
        <v>0</v>
      </c>
      <c r="K1402" s="71">
        <f t="shared" si="494"/>
        <v>0</v>
      </c>
      <c r="L1402" s="257">
        <f t="shared" si="495"/>
        <v>0</v>
      </c>
      <c r="M1402" s="570"/>
      <c r="N1402" s="570"/>
      <c r="O1402" s="879" t="e">
        <f>#REF!+M1402+N1402</f>
        <v>#REF!</v>
      </c>
      <c r="P1402" s="879"/>
      <c r="Q1402" s="879">
        <v>0.5</v>
      </c>
      <c r="R1402" s="570">
        <f t="shared" si="496"/>
        <v>0.5</v>
      </c>
      <c r="S1402" s="570"/>
      <c r="T1402" s="570"/>
      <c r="U1402" s="879">
        <v>0</v>
      </c>
    </row>
    <row r="1403" spans="1:21" s="6" customFormat="1" outlineLevel="2">
      <c r="A1403" s="8"/>
      <c r="B1403" s="8"/>
      <c r="C1403" s="25" t="s">
        <v>1080</v>
      </c>
      <c r="D1403" s="97">
        <v>228</v>
      </c>
      <c r="E1403" s="442">
        <v>228</v>
      </c>
      <c r="F1403" s="387" t="s">
        <v>660</v>
      </c>
      <c r="G1403" s="359">
        <v>3260.9856959999997</v>
      </c>
      <c r="H1403" s="359">
        <v>3850.0000000000005</v>
      </c>
      <c r="I1403" s="71">
        <f t="shared" si="492"/>
        <v>7110.9856959999997</v>
      </c>
      <c r="J1403" s="71">
        <f t="shared" si="493"/>
        <v>743504.7386879999</v>
      </c>
      <c r="K1403" s="71">
        <f t="shared" si="494"/>
        <v>877800.00000000012</v>
      </c>
      <c r="L1403" s="257">
        <f t="shared" si="495"/>
        <v>1621304.738688</v>
      </c>
      <c r="M1403" s="570"/>
      <c r="N1403" s="570"/>
      <c r="O1403" s="879" t="e">
        <f>#REF!+M1403+N1403</f>
        <v>#REF!</v>
      </c>
      <c r="P1403" s="879"/>
      <c r="Q1403" s="879">
        <v>0.5</v>
      </c>
      <c r="R1403" s="570">
        <f t="shared" si="496"/>
        <v>0.5</v>
      </c>
      <c r="S1403" s="570"/>
      <c r="T1403" s="570"/>
      <c r="U1403" s="879">
        <v>0</v>
      </c>
    </row>
    <row r="1404" spans="1:21" s="6" customFormat="1" outlineLevel="2">
      <c r="A1404" s="8"/>
      <c r="B1404" s="8"/>
      <c r="C1404" s="25" t="s">
        <v>1081</v>
      </c>
      <c r="D1404" s="97">
        <v>50</v>
      </c>
      <c r="E1404" s="442">
        <v>50</v>
      </c>
      <c r="F1404" s="387" t="s">
        <v>660</v>
      </c>
      <c r="G1404" s="359">
        <v>48914.785439999992</v>
      </c>
      <c r="H1404" s="359">
        <v>11000</v>
      </c>
      <c r="I1404" s="71">
        <f t="shared" si="492"/>
        <v>59914.785439999992</v>
      </c>
      <c r="J1404" s="71">
        <f t="shared" si="493"/>
        <v>2445739.2719999994</v>
      </c>
      <c r="K1404" s="71">
        <f t="shared" si="494"/>
        <v>550000</v>
      </c>
      <c r="L1404" s="257">
        <f t="shared" si="495"/>
        <v>2995739.2719999994</v>
      </c>
      <c r="M1404" s="570"/>
      <c r="N1404" s="570"/>
      <c r="O1404" s="879" t="e">
        <f>#REF!+M1404+N1404</f>
        <v>#REF!</v>
      </c>
      <c r="P1404" s="879"/>
      <c r="Q1404" s="879">
        <v>0.5</v>
      </c>
      <c r="R1404" s="570">
        <f t="shared" si="496"/>
        <v>0.5</v>
      </c>
      <c r="S1404" s="570"/>
      <c r="T1404" s="570"/>
      <c r="U1404" s="879">
        <v>0</v>
      </c>
    </row>
    <row r="1405" spans="1:21" s="6" customFormat="1" outlineLevel="2">
      <c r="A1405" s="8"/>
      <c r="B1405" s="8"/>
      <c r="C1405" s="25" t="s">
        <v>1082</v>
      </c>
      <c r="D1405" s="97">
        <v>228</v>
      </c>
      <c r="E1405" s="454">
        <v>228</v>
      </c>
      <c r="F1405" s="387" t="s">
        <v>660</v>
      </c>
      <c r="G1405" s="359">
        <v>92448.944481600003</v>
      </c>
      <c r="H1405" s="359">
        <v>8250</v>
      </c>
      <c r="I1405" s="71">
        <f t="shared" si="492"/>
        <v>100698.9444816</v>
      </c>
      <c r="J1405" s="71">
        <f t="shared" si="493"/>
        <v>21078359.341804802</v>
      </c>
      <c r="K1405" s="71">
        <f t="shared" si="494"/>
        <v>1881000</v>
      </c>
      <c r="L1405" s="257">
        <f t="shared" si="495"/>
        <v>22959359.341804802</v>
      </c>
      <c r="M1405" s="570"/>
      <c r="N1405" s="570"/>
      <c r="O1405" s="879" t="e">
        <f>#REF!+M1405+N1405</f>
        <v>#REF!</v>
      </c>
      <c r="P1405" s="879"/>
      <c r="Q1405" s="879">
        <v>0.5</v>
      </c>
      <c r="R1405" s="570">
        <f t="shared" si="496"/>
        <v>0.5</v>
      </c>
      <c r="S1405" s="570"/>
      <c r="T1405" s="570"/>
      <c r="U1405" s="879">
        <v>0</v>
      </c>
    </row>
    <row r="1406" spans="1:21" s="6" customFormat="1" outlineLevel="2">
      <c r="A1406" s="8"/>
      <c r="B1406" s="8"/>
      <c r="C1406" s="25" t="s">
        <v>1083</v>
      </c>
      <c r="D1406" s="97">
        <v>456</v>
      </c>
      <c r="E1406" s="455">
        <v>456</v>
      </c>
      <c r="F1406" s="387" t="s">
        <v>660</v>
      </c>
      <c r="G1406" s="359">
        <v>37990.483358400001</v>
      </c>
      <c r="H1406" s="359">
        <v>8250</v>
      </c>
      <c r="I1406" s="71">
        <f t="shared" si="492"/>
        <v>46240.483358400001</v>
      </c>
      <c r="J1406" s="71">
        <f t="shared" si="493"/>
        <v>17323660.4114304</v>
      </c>
      <c r="K1406" s="71">
        <f t="shared" si="494"/>
        <v>3762000</v>
      </c>
      <c r="L1406" s="257">
        <f t="shared" si="495"/>
        <v>21085660.4114304</v>
      </c>
      <c r="M1406" s="570"/>
      <c r="N1406" s="570"/>
      <c r="O1406" s="879" t="e">
        <f>#REF!+M1406+N1406</f>
        <v>#REF!</v>
      </c>
      <c r="P1406" s="879"/>
      <c r="Q1406" s="879"/>
      <c r="R1406" s="570">
        <f t="shared" si="496"/>
        <v>0</v>
      </c>
      <c r="S1406" s="570"/>
      <c r="T1406" s="570"/>
      <c r="U1406" s="879">
        <v>0</v>
      </c>
    </row>
    <row r="1407" spans="1:21" s="6" customFormat="1" outlineLevel="2">
      <c r="A1407" s="8"/>
      <c r="B1407" s="8"/>
      <c r="C1407" s="25" t="s">
        <v>1084</v>
      </c>
      <c r="D1407" s="97">
        <v>1</v>
      </c>
      <c r="E1407" s="455">
        <v>1</v>
      </c>
      <c r="F1407" s="387" t="s">
        <v>619</v>
      </c>
      <c r="G1407" s="359">
        <v>2500000</v>
      </c>
      <c r="H1407" s="359">
        <v>1000000</v>
      </c>
      <c r="I1407" s="71">
        <f t="shared" si="492"/>
        <v>3500000</v>
      </c>
      <c r="J1407" s="71">
        <f t="shared" si="493"/>
        <v>2500000</v>
      </c>
      <c r="K1407" s="71">
        <f t="shared" si="494"/>
        <v>1000000</v>
      </c>
      <c r="L1407" s="257">
        <f t="shared" si="495"/>
        <v>3500000</v>
      </c>
      <c r="M1407" s="570"/>
      <c r="N1407" s="570"/>
      <c r="O1407" s="879" t="e">
        <f>#REF!+M1407+N1407</f>
        <v>#REF!</v>
      </c>
      <c r="P1407" s="879"/>
      <c r="Q1407" s="879"/>
      <c r="R1407" s="570">
        <f t="shared" si="496"/>
        <v>0</v>
      </c>
      <c r="S1407" s="570"/>
      <c r="T1407" s="570"/>
      <c r="U1407" s="879">
        <v>0</v>
      </c>
    </row>
    <row r="1408" spans="1:21" s="6" customFormat="1" outlineLevel="2">
      <c r="A1408" s="8"/>
      <c r="B1408" s="8"/>
      <c r="C1408" s="25" t="s">
        <v>1085</v>
      </c>
      <c r="D1408" s="97">
        <v>1</v>
      </c>
      <c r="E1408" s="97">
        <v>1</v>
      </c>
      <c r="F1408" s="387" t="s">
        <v>619</v>
      </c>
      <c r="G1408" s="359">
        <v>33262665.743507996</v>
      </c>
      <c r="H1408" s="359">
        <v>9978799.7230523992</v>
      </c>
      <c r="I1408" s="71">
        <f t="shared" si="488"/>
        <v>43241465.466560394</v>
      </c>
      <c r="J1408" s="71">
        <f t="shared" si="489"/>
        <v>33262665.743507996</v>
      </c>
      <c r="K1408" s="71">
        <f t="shared" si="490"/>
        <v>9978799.7230523992</v>
      </c>
      <c r="L1408" s="257">
        <f t="shared" si="491"/>
        <v>43241465.466560394</v>
      </c>
      <c r="M1408" s="570"/>
      <c r="N1408" s="570"/>
      <c r="O1408" s="879" t="e">
        <f>#REF!+M1408+N1408</f>
        <v>#REF!</v>
      </c>
      <c r="P1408" s="879"/>
      <c r="Q1408" s="879"/>
      <c r="R1408" s="570">
        <f t="shared" si="496"/>
        <v>0</v>
      </c>
      <c r="S1408" s="570"/>
      <c r="T1408" s="570"/>
      <c r="U1408" s="879">
        <v>0</v>
      </c>
    </row>
    <row r="1409" spans="1:21" s="6" customFormat="1" outlineLevel="2">
      <c r="A1409" s="8"/>
      <c r="B1409" s="8"/>
      <c r="C1409" s="25" t="s">
        <v>787</v>
      </c>
      <c r="D1409" s="97">
        <v>1</v>
      </c>
      <c r="E1409" s="97">
        <v>1</v>
      </c>
      <c r="F1409" s="387" t="s">
        <v>619</v>
      </c>
      <c r="G1409" s="359">
        <v>0</v>
      </c>
      <c r="H1409" s="359">
        <v>29398125.401939999</v>
      </c>
      <c r="I1409" s="71">
        <f t="shared" si="488"/>
        <v>29398125.401939999</v>
      </c>
      <c r="J1409" s="71">
        <f t="shared" si="489"/>
        <v>0</v>
      </c>
      <c r="K1409" s="71">
        <f t="shared" si="490"/>
        <v>29398125.401939999</v>
      </c>
      <c r="L1409" s="257">
        <f t="shared" si="491"/>
        <v>29398125.401939999</v>
      </c>
      <c r="M1409" s="570"/>
      <c r="N1409" s="570"/>
      <c r="O1409" s="879" t="e">
        <f>#REF!+M1409+N1409</f>
        <v>#REF!</v>
      </c>
      <c r="P1409" s="879"/>
      <c r="Q1409" s="879"/>
      <c r="R1409" s="570">
        <f t="shared" si="496"/>
        <v>0</v>
      </c>
      <c r="S1409" s="570"/>
      <c r="T1409" s="570"/>
      <c r="U1409" s="879">
        <v>0</v>
      </c>
    </row>
    <row r="1410" spans="1:21" s="6" customFormat="1" outlineLevel="1">
      <c r="A1410" s="8"/>
      <c r="B1410" s="8"/>
      <c r="C1410" s="25"/>
      <c r="D1410" s="97"/>
      <c r="E1410" s="97"/>
      <c r="F1410" s="387"/>
      <c r="G1410" s="62"/>
      <c r="H1410" s="71"/>
      <c r="I1410" s="71"/>
      <c r="J1410" s="71"/>
      <c r="K1410" s="71"/>
      <c r="L1410" s="257"/>
      <c r="M1410" s="570"/>
      <c r="N1410" s="570"/>
      <c r="O1410" s="879" t="e">
        <f>#REF!+M1410+N1410</f>
        <v>#REF!</v>
      </c>
      <c r="P1410" s="879"/>
      <c r="Q1410" s="879"/>
      <c r="R1410" s="570">
        <f t="shared" si="496"/>
        <v>0</v>
      </c>
      <c r="S1410" s="570"/>
      <c r="T1410" s="570"/>
      <c r="U1410" s="879">
        <v>0</v>
      </c>
    </row>
    <row r="1411" spans="1:21" s="36" customFormat="1" outlineLevel="1">
      <c r="A1411" s="21" t="s">
        <v>185</v>
      </c>
      <c r="B1411" s="21"/>
      <c r="C1411" s="28" t="s">
        <v>186</v>
      </c>
      <c r="D1411" s="99">
        <v>1</v>
      </c>
      <c r="E1411" s="99"/>
      <c r="F1411" s="388" t="s">
        <v>10</v>
      </c>
      <c r="G1411" s="82"/>
      <c r="H1411" s="77"/>
      <c r="I1411" s="77"/>
      <c r="J1411" s="77">
        <f>SUBTOTAL(9,J1412:J1455)</f>
        <v>160285184.46117544</v>
      </c>
      <c r="K1411" s="77">
        <f>SUBTOTAL(9,K1412:K1455)</f>
        <v>58632929.767328799</v>
      </c>
      <c r="L1411" s="254">
        <f>SUBTOTAL(9,L1412:L1455)</f>
        <v>218918114.22850427</v>
      </c>
      <c r="M1411" s="572"/>
      <c r="N1411" s="572"/>
      <c r="O1411" s="881" t="e">
        <f>#REF!+M1411+N1411</f>
        <v>#REF!</v>
      </c>
      <c r="P1411" s="881"/>
      <c r="Q1411" s="881"/>
      <c r="R1411" s="572">
        <f t="shared" si="496"/>
        <v>0</v>
      </c>
      <c r="S1411" s="572"/>
      <c r="T1411" s="572"/>
      <c r="U1411" s="881">
        <v>0</v>
      </c>
    </row>
    <row r="1412" spans="1:21" s="36" customFormat="1" outlineLevel="2">
      <c r="A1412" s="21"/>
      <c r="B1412" s="21"/>
      <c r="C1412" s="28" t="s">
        <v>1086</v>
      </c>
      <c r="D1412" s="99"/>
      <c r="E1412" s="99"/>
      <c r="F1412" s="388"/>
      <c r="G1412" s="82"/>
      <c r="H1412" s="77"/>
      <c r="I1412" s="77"/>
      <c r="J1412" s="77">
        <f>SUBTOTAL(9,J1413:J1427)</f>
        <v>83418012.701272517</v>
      </c>
      <c r="K1412" s="77">
        <f t="shared" ref="K1412:L1412" si="497">SUBTOTAL(9,K1413:K1427)</f>
        <v>26026366.150400002</v>
      </c>
      <c r="L1412" s="254">
        <f t="shared" si="497"/>
        <v>109444378.85167249</v>
      </c>
      <c r="M1412" s="572"/>
      <c r="N1412" s="572"/>
      <c r="O1412" s="881" t="e">
        <f>#REF!+M1412+N1412</f>
        <v>#REF!</v>
      </c>
      <c r="P1412" s="881"/>
      <c r="Q1412" s="881"/>
      <c r="R1412" s="572">
        <f t="shared" si="496"/>
        <v>0</v>
      </c>
      <c r="S1412" s="572"/>
      <c r="T1412" s="572"/>
      <c r="U1412" s="881">
        <v>0</v>
      </c>
    </row>
    <row r="1413" spans="1:21" s="6" customFormat="1" outlineLevel="2">
      <c r="A1413" s="8"/>
      <c r="B1413" s="8"/>
      <c r="C1413" s="25" t="s">
        <v>1064</v>
      </c>
      <c r="D1413" s="97">
        <v>109</v>
      </c>
      <c r="E1413" s="456">
        <v>210</v>
      </c>
      <c r="F1413" s="387" t="s">
        <v>624</v>
      </c>
      <c r="G1413" s="359">
        <v>190224.16559999998</v>
      </c>
      <c r="H1413" s="359">
        <v>70966.5</v>
      </c>
      <c r="I1413" s="71">
        <f>SUM(G1413:H1413)</f>
        <v>261190.66559999998</v>
      </c>
      <c r="J1413" s="71">
        <f>G1413*E1413</f>
        <v>39947074.775999993</v>
      </c>
      <c r="K1413" s="71">
        <f>H1413*E1413</f>
        <v>14902965</v>
      </c>
      <c r="L1413" s="257">
        <f>I1413*E1413</f>
        <v>54850039.775999993</v>
      </c>
      <c r="M1413" s="570"/>
      <c r="N1413" s="570"/>
      <c r="O1413" s="879" t="e">
        <f>#REF!+M1413+N1413</f>
        <v>#REF!</v>
      </c>
      <c r="P1413" s="879"/>
      <c r="Q1413" s="879">
        <v>0.5</v>
      </c>
      <c r="R1413" s="570">
        <f t="shared" si="496"/>
        <v>0.5</v>
      </c>
      <c r="S1413" s="570"/>
      <c r="T1413" s="570"/>
      <c r="U1413" s="879">
        <v>0</v>
      </c>
    </row>
    <row r="1414" spans="1:21" s="6" customFormat="1" outlineLevel="2">
      <c r="A1414" s="8"/>
      <c r="B1414" s="8"/>
      <c r="C1414" s="25" t="s">
        <v>1066</v>
      </c>
      <c r="D1414" s="97">
        <v>56</v>
      </c>
      <c r="E1414" s="454">
        <v>59</v>
      </c>
      <c r="F1414" s="387" t="s">
        <v>624</v>
      </c>
      <c r="G1414" s="359">
        <v>94950.666666666672</v>
      </c>
      <c r="H1414" s="359">
        <v>42579.9</v>
      </c>
      <c r="I1414" s="71">
        <f>SUM(G1414:H1414)</f>
        <v>137530.56666666668</v>
      </c>
      <c r="J1414" s="71">
        <f>G1414*E1414</f>
        <v>5602089.333333334</v>
      </c>
      <c r="K1414" s="71">
        <f>H1414*E1414</f>
        <v>2512214.1</v>
      </c>
      <c r="L1414" s="257">
        <f>I1414*E1414</f>
        <v>8114303.4333333345</v>
      </c>
      <c r="M1414" s="570"/>
      <c r="N1414" s="570"/>
      <c r="O1414" s="879" t="e">
        <f>#REF!+M1414+N1414</f>
        <v>#REF!</v>
      </c>
      <c r="P1414" s="879"/>
      <c r="Q1414" s="879">
        <v>0.5</v>
      </c>
      <c r="R1414" s="570">
        <f t="shared" si="496"/>
        <v>0.5</v>
      </c>
      <c r="S1414" s="570"/>
      <c r="T1414" s="570"/>
      <c r="U1414" s="879">
        <v>0</v>
      </c>
    </row>
    <row r="1415" spans="1:21" s="6" customFormat="1" outlineLevel="2">
      <c r="A1415" s="8"/>
      <c r="B1415" s="8"/>
      <c r="C1415" s="25" t="s">
        <v>1071</v>
      </c>
      <c r="D1415" s="97">
        <v>4</v>
      </c>
      <c r="E1415" s="454">
        <v>4</v>
      </c>
      <c r="F1415" s="387" t="s">
        <v>660</v>
      </c>
      <c r="G1415" s="359">
        <v>597901.72736159991</v>
      </c>
      <c r="H1415" s="359">
        <v>82376.800000000003</v>
      </c>
      <c r="I1415" s="71">
        <f t="shared" ref="I1415" si="498">SUM(G1415:H1415)</f>
        <v>680278.52736159996</v>
      </c>
      <c r="J1415" s="71">
        <f t="shared" ref="J1415:J1454" si="499">G1415*E1415</f>
        <v>2391606.9094463997</v>
      </c>
      <c r="K1415" s="71">
        <f t="shared" ref="K1415:K1454" si="500">H1415*E1415</f>
        <v>329507.20000000001</v>
      </c>
      <c r="L1415" s="257">
        <f t="shared" ref="L1415:L1454" si="501">I1415*E1415</f>
        <v>2721114.1094463998</v>
      </c>
      <c r="M1415" s="570"/>
      <c r="N1415" s="570"/>
      <c r="O1415" s="879" t="e">
        <f>#REF!+M1415+N1415</f>
        <v>#REF!</v>
      </c>
      <c r="P1415" s="879"/>
      <c r="Q1415" s="879">
        <v>0.5</v>
      </c>
      <c r="R1415" s="570">
        <f t="shared" si="496"/>
        <v>0.5</v>
      </c>
      <c r="S1415" s="570"/>
      <c r="T1415" s="570"/>
      <c r="U1415" s="879">
        <v>0</v>
      </c>
    </row>
    <row r="1416" spans="1:21" s="6" customFormat="1" outlineLevel="2">
      <c r="A1416" s="8"/>
      <c r="B1416" s="8"/>
      <c r="C1416" s="25" t="s">
        <v>1077</v>
      </c>
      <c r="D1416" s="97">
        <v>19</v>
      </c>
      <c r="E1416" s="454">
        <v>19</v>
      </c>
      <c r="F1416" s="387" t="s">
        <v>660</v>
      </c>
      <c r="G1416" s="359">
        <v>317946.10535999999</v>
      </c>
      <c r="H1416" s="359">
        <v>57608.1</v>
      </c>
      <c r="I1416" s="71">
        <f>SUM(G1416:H1416)</f>
        <v>375554.20535999996</v>
      </c>
      <c r="J1416" s="71">
        <f>G1416*E1416</f>
        <v>6040976.00184</v>
      </c>
      <c r="K1416" s="71">
        <f>H1416*E1416</f>
        <v>1094553.8999999999</v>
      </c>
      <c r="L1416" s="257">
        <f>I1416*E1416</f>
        <v>7135529.9018399995</v>
      </c>
      <c r="M1416" s="570"/>
      <c r="N1416" s="570"/>
      <c r="O1416" s="879" t="e">
        <f>#REF!+M1416+N1416</f>
        <v>#REF!</v>
      </c>
      <c r="P1416" s="879"/>
      <c r="Q1416" s="879">
        <v>0.5</v>
      </c>
      <c r="R1416" s="570">
        <f t="shared" si="496"/>
        <v>0.5</v>
      </c>
      <c r="S1416" s="570"/>
      <c r="T1416" s="570"/>
      <c r="U1416" s="879">
        <v>0</v>
      </c>
    </row>
    <row r="1417" spans="1:21" s="6" customFormat="1" outlineLevel="2">
      <c r="A1417" s="8"/>
      <c r="B1417" s="8"/>
      <c r="C1417" s="25" t="s">
        <v>1075</v>
      </c>
      <c r="D1417" s="97">
        <v>2</v>
      </c>
      <c r="E1417" s="454">
        <v>2</v>
      </c>
      <c r="F1417" s="387" t="s">
        <v>660</v>
      </c>
      <c r="G1417" s="359">
        <v>861389.37159839983</v>
      </c>
      <c r="H1417" s="359">
        <v>82376.800000000003</v>
      </c>
      <c r="I1417" s="71">
        <f t="shared" ref="I1417:I1427" si="502">SUM(G1417:H1417)</f>
        <v>943766.17159839987</v>
      </c>
      <c r="J1417" s="71">
        <f t="shared" si="499"/>
        <v>1722778.7431967997</v>
      </c>
      <c r="K1417" s="71">
        <f t="shared" si="500"/>
        <v>164753.60000000001</v>
      </c>
      <c r="L1417" s="257">
        <f t="shared" si="501"/>
        <v>1887532.3431967997</v>
      </c>
      <c r="M1417" s="570"/>
      <c r="N1417" s="570"/>
      <c r="O1417" s="879" t="e">
        <f>#REF!+M1417+N1417</f>
        <v>#REF!</v>
      </c>
      <c r="P1417" s="879"/>
      <c r="Q1417" s="879">
        <v>0.5</v>
      </c>
      <c r="R1417" s="570">
        <f t="shared" si="496"/>
        <v>0.5</v>
      </c>
      <c r="S1417" s="570"/>
      <c r="T1417" s="570"/>
      <c r="U1417" s="879">
        <v>0</v>
      </c>
    </row>
    <row r="1418" spans="1:21" s="6" customFormat="1" outlineLevel="2">
      <c r="A1418" s="8"/>
      <c r="B1418" s="8"/>
      <c r="C1418" s="25" t="s">
        <v>1070</v>
      </c>
      <c r="D1418" s="97">
        <v>40</v>
      </c>
      <c r="E1418" s="454">
        <v>70</v>
      </c>
      <c r="F1418" s="387" t="s">
        <v>660</v>
      </c>
      <c r="G1418" s="359">
        <v>32609.856959999997</v>
      </c>
      <c r="H1418" s="359">
        <v>57608.1</v>
      </c>
      <c r="I1418" s="71">
        <f t="shared" si="502"/>
        <v>90217.956959999996</v>
      </c>
      <c r="J1418" s="71">
        <f t="shared" si="499"/>
        <v>2282689.9871999999</v>
      </c>
      <c r="K1418" s="71">
        <f t="shared" si="500"/>
        <v>4032567</v>
      </c>
      <c r="L1418" s="257">
        <f t="shared" si="501"/>
        <v>6315256.9871999994</v>
      </c>
      <c r="M1418" s="570"/>
      <c r="N1418" s="570"/>
      <c r="O1418" s="879" t="e">
        <f>#REF!+M1418+N1418</f>
        <v>#REF!</v>
      </c>
      <c r="P1418" s="879"/>
      <c r="Q1418" s="879">
        <v>0.5</v>
      </c>
      <c r="R1418" s="570">
        <f t="shared" si="496"/>
        <v>0.5</v>
      </c>
      <c r="S1418" s="570"/>
      <c r="T1418" s="570"/>
      <c r="U1418" s="879">
        <v>0</v>
      </c>
    </row>
    <row r="1419" spans="1:21" s="6" customFormat="1" outlineLevel="2">
      <c r="A1419" s="8"/>
      <c r="B1419" s="8"/>
      <c r="C1419" s="25" t="s">
        <v>1087</v>
      </c>
      <c r="D1419" s="97">
        <v>6</v>
      </c>
      <c r="E1419" s="454">
        <v>6</v>
      </c>
      <c r="F1419" s="387" t="s">
        <v>660</v>
      </c>
      <c r="G1419" s="359">
        <v>741874.24583999999</v>
      </c>
      <c r="H1419" s="359">
        <v>57608.1</v>
      </c>
      <c r="I1419" s="71">
        <f t="shared" si="502"/>
        <v>799482.34583999997</v>
      </c>
      <c r="J1419" s="71">
        <f t="shared" si="499"/>
        <v>4451245.4750399999</v>
      </c>
      <c r="K1419" s="71">
        <f t="shared" si="500"/>
        <v>345648.6</v>
      </c>
      <c r="L1419" s="257">
        <f t="shared" si="501"/>
        <v>4796894.0750399996</v>
      </c>
      <c r="M1419" s="570"/>
      <c r="N1419" s="570"/>
      <c r="O1419" s="879" t="e">
        <f>#REF!+M1419+N1419</f>
        <v>#REF!</v>
      </c>
      <c r="P1419" s="879"/>
      <c r="Q1419" s="879">
        <v>0.5</v>
      </c>
      <c r="R1419" s="570">
        <f t="shared" si="496"/>
        <v>0.5</v>
      </c>
      <c r="S1419" s="570"/>
      <c r="T1419" s="570"/>
      <c r="U1419" s="879">
        <v>0</v>
      </c>
    </row>
    <row r="1420" spans="1:21" s="6" customFormat="1" outlineLevel="2">
      <c r="A1420" s="8"/>
      <c r="B1420" s="8"/>
      <c r="C1420" s="25" t="s">
        <v>1088</v>
      </c>
      <c r="D1420" s="97">
        <v>10</v>
      </c>
      <c r="E1420" s="454">
        <v>10</v>
      </c>
      <c r="F1420" s="387" t="s">
        <v>660</v>
      </c>
      <c r="G1420" s="359">
        <v>318435.25321439997</v>
      </c>
      <c r="H1420" s="359">
        <v>57608.1</v>
      </c>
      <c r="I1420" s="71">
        <f t="shared" si="502"/>
        <v>376043.35321439995</v>
      </c>
      <c r="J1420" s="71">
        <f t="shared" si="499"/>
        <v>3184352.5321439998</v>
      </c>
      <c r="K1420" s="71">
        <f t="shared" si="500"/>
        <v>576081</v>
      </c>
      <c r="L1420" s="257">
        <f t="shared" si="501"/>
        <v>3760433.5321439994</v>
      </c>
      <c r="M1420" s="570"/>
      <c r="N1420" s="570"/>
      <c r="O1420" s="879" t="e">
        <f>#REF!+M1420+N1420</f>
        <v>#REF!</v>
      </c>
      <c r="P1420" s="879"/>
      <c r="Q1420" s="879">
        <v>0.5</v>
      </c>
      <c r="R1420" s="570">
        <f t="shared" si="496"/>
        <v>0.5</v>
      </c>
      <c r="S1420" s="570"/>
      <c r="T1420" s="570"/>
      <c r="U1420" s="879">
        <v>0</v>
      </c>
    </row>
    <row r="1421" spans="1:21" s="6" customFormat="1" outlineLevel="2">
      <c r="A1421" s="8"/>
      <c r="B1421" s="8"/>
      <c r="C1421" s="25" t="s">
        <v>1089</v>
      </c>
      <c r="D1421" s="97">
        <v>2</v>
      </c>
      <c r="E1421" s="454">
        <v>2</v>
      </c>
      <c r="F1421" s="387" t="s">
        <v>660</v>
      </c>
      <c r="G1421" s="359">
        <v>1451138.63472</v>
      </c>
      <c r="H1421" s="359">
        <v>57608.1</v>
      </c>
      <c r="I1421" s="71">
        <f t="shared" si="502"/>
        <v>1508746.7347200001</v>
      </c>
      <c r="J1421" s="71">
        <f t="shared" si="499"/>
        <v>2902277.2694399999</v>
      </c>
      <c r="K1421" s="71">
        <f t="shared" si="500"/>
        <v>115216.2</v>
      </c>
      <c r="L1421" s="257">
        <f t="shared" si="501"/>
        <v>3017493.4694400001</v>
      </c>
      <c r="M1421" s="570"/>
      <c r="N1421" s="570"/>
      <c r="O1421" s="879" t="e">
        <f>#REF!+M1421+N1421</f>
        <v>#REF!</v>
      </c>
      <c r="P1421" s="879"/>
      <c r="Q1421" s="879">
        <v>0.5</v>
      </c>
      <c r="R1421" s="570">
        <f t="shared" si="496"/>
        <v>0.5</v>
      </c>
      <c r="S1421" s="570"/>
      <c r="T1421" s="570"/>
      <c r="U1421" s="879">
        <v>0</v>
      </c>
    </row>
    <row r="1422" spans="1:21" s="6" customFormat="1" ht="26.4" outlineLevel="2">
      <c r="A1422" s="8"/>
      <c r="B1422" s="8"/>
      <c r="C1422" s="25" t="s">
        <v>1078</v>
      </c>
      <c r="D1422" s="97">
        <v>10</v>
      </c>
      <c r="E1422" s="454">
        <v>10</v>
      </c>
      <c r="F1422" s="387" t="s">
        <v>660</v>
      </c>
      <c r="G1422" s="359">
        <v>680241.61618559994</v>
      </c>
      <c r="H1422" s="359">
        <v>53385.955040000001</v>
      </c>
      <c r="I1422" s="71">
        <f t="shared" si="502"/>
        <v>733627.57122559997</v>
      </c>
      <c r="J1422" s="71">
        <f t="shared" si="499"/>
        <v>6802416.1618559994</v>
      </c>
      <c r="K1422" s="71">
        <f t="shared" si="500"/>
        <v>533859.55040000007</v>
      </c>
      <c r="L1422" s="257">
        <f t="shared" si="501"/>
        <v>7336275.7122559994</v>
      </c>
      <c r="M1422" s="570"/>
      <c r="N1422" s="570"/>
      <c r="O1422" s="879" t="e">
        <f>#REF!+M1422+N1422</f>
        <v>#REF!</v>
      </c>
      <c r="P1422" s="879"/>
      <c r="Q1422" s="879">
        <v>0.5</v>
      </c>
      <c r="R1422" s="570">
        <f t="shared" si="496"/>
        <v>0.5</v>
      </c>
      <c r="S1422" s="570"/>
      <c r="T1422" s="570"/>
      <c r="U1422" s="879">
        <v>0</v>
      </c>
    </row>
    <row r="1423" spans="1:21" s="6" customFormat="1" ht="26.4" outlineLevel="2">
      <c r="A1423" s="8"/>
      <c r="B1423" s="8"/>
      <c r="C1423" s="25" t="s">
        <v>1079</v>
      </c>
      <c r="D1423" s="97">
        <v>0</v>
      </c>
      <c r="E1423" s="454"/>
      <c r="F1423" s="387" t="s">
        <v>660</v>
      </c>
      <c r="G1423" s="359">
        <v>206583.4438416</v>
      </c>
      <c r="H1423" s="359">
        <v>53385.955040000001</v>
      </c>
      <c r="I1423" s="71">
        <f t="shared" si="502"/>
        <v>259969.39888160001</v>
      </c>
      <c r="J1423" s="71">
        <f t="shared" si="499"/>
        <v>0</v>
      </c>
      <c r="K1423" s="71">
        <f t="shared" si="500"/>
        <v>0</v>
      </c>
      <c r="L1423" s="257">
        <f t="shared" si="501"/>
        <v>0</v>
      </c>
      <c r="M1423" s="570"/>
      <c r="N1423" s="570"/>
      <c r="O1423" s="879" t="e">
        <f>#REF!+M1423+N1423</f>
        <v>#REF!</v>
      </c>
      <c r="P1423" s="879"/>
      <c r="Q1423" s="879">
        <v>0.5</v>
      </c>
      <c r="R1423" s="570">
        <f t="shared" si="496"/>
        <v>0.5</v>
      </c>
      <c r="S1423" s="570"/>
      <c r="T1423" s="570"/>
      <c r="U1423" s="879">
        <v>0</v>
      </c>
    </row>
    <row r="1424" spans="1:21" s="6" customFormat="1" outlineLevel="2">
      <c r="A1424" s="8"/>
      <c r="B1424" s="8"/>
      <c r="C1424" s="25" t="s">
        <v>1080</v>
      </c>
      <c r="D1424" s="97">
        <v>40</v>
      </c>
      <c r="E1424" s="454">
        <v>40</v>
      </c>
      <c r="F1424" s="387" t="s">
        <v>660</v>
      </c>
      <c r="G1424" s="359">
        <v>3260.9856959999997</v>
      </c>
      <c r="H1424" s="359">
        <v>3850.0000000000005</v>
      </c>
      <c r="I1424" s="71">
        <f t="shared" si="502"/>
        <v>7110.9856959999997</v>
      </c>
      <c r="J1424" s="71">
        <f t="shared" si="499"/>
        <v>130439.42783999999</v>
      </c>
      <c r="K1424" s="71">
        <f t="shared" si="500"/>
        <v>154000.00000000003</v>
      </c>
      <c r="L1424" s="257">
        <f t="shared" si="501"/>
        <v>284439.42784000002</v>
      </c>
      <c r="M1424" s="570"/>
      <c r="N1424" s="570"/>
      <c r="O1424" s="879" t="e">
        <f>#REF!+M1424+N1424</f>
        <v>#REF!</v>
      </c>
      <c r="P1424" s="879"/>
      <c r="Q1424" s="879">
        <v>0.5</v>
      </c>
      <c r="R1424" s="570">
        <f t="shared" si="496"/>
        <v>0.5</v>
      </c>
      <c r="S1424" s="570"/>
      <c r="T1424" s="570"/>
      <c r="U1424" s="879">
        <v>0</v>
      </c>
    </row>
    <row r="1425" spans="1:21" s="6" customFormat="1" outlineLevel="2">
      <c r="A1425" s="8"/>
      <c r="B1425" s="8"/>
      <c r="C1425" s="25" t="s">
        <v>1081</v>
      </c>
      <c r="D1425" s="97">
        <v>25</v>
      </c>
      <c r="E1425" s="454">
        <v>25</v>
      </c>
      <c r="F1425" s="387" t="s">
        <v>660</v>
      </c>
      <c r="G1425" s="359">
        <v>48914.785439999992</v>
      </c>
      <c r="H1425" s="359">
        <v>11000</v>
      </c>
      <c r="I1425" s="71">
        <f t="shared" si="502"/>
        <v>59914.785439999992</v>
      </c>
      <c r="J1425" s="71">
        <f t="shared" si="499"/>
        <v>1222869.6359999997</v>
      </c>
      <c r="K1425" s="71">
        <f t="shared" si="500"/>
        <v>275000</v>
      </c>
      <c r="L1425" s="257">
        <f t="shared" si="501"/>
        <v>1497869.6359999997</v>
      </c>
      <c r="M1425" s="570"/>
      <c r="N1425" s="570"/>
      <c r="O1425" s="879" t="e">
        <f>#REF!+M1425+N1425</f>
        <v>#REF!</v>
      </c>
      <c r="P1425" s="879"/>
      <c r="Q1425" s="879">
        <v>0.5</v>
      </c>
      <c r="R1425" s="570">
        <f t="shared" si="496"/>
        <v>0.5</v>
      </c>
      <c r="S1425" s="570"/>
      <c r="T1425" s="570"/>
      <c r="U1425" s="879">
        <v>0</v>
      </c>
    </row>
    <row r="1426" spans="1:21" s="6" customFormat="1" outlineLevel="2">
      <c r="A1426" s="8"/>
      <c r="B1426" s="8"/>
      <c r="C1426" s="25" t="s">
        <v>1082</v>
      </c>
      <c r="D1426" s="97">
        <v>40</v>
      </c>
      <c r="E1426" s="454">
        <v>40</v>
      </c>
      <c r="F1426" s="387" t="s">
        <v>660</v>
      </c>
      <c r="G1426" s="359">
        <v>92448.944481600003</v>
      </c>
      <c r="H1426" s="359">
        <v>8250</v>
      </c>
      <c r="I1426" s="71">
        <f t="shared" si="502"/>
        <v>100698.9444816</v>
      </c>
      <c r="J1426" s="71">
        <f t="shared" si="499"/>
        <v>3697957.7792640002</v>
      </c>
      <c r="K1426" s="71">
        <f t="shared" si="500"/>
        <v>330000</v>
      </c>
      <c r="L1426" s="257">
        <f t="shared" si="501"/>
        <v>4027957.7792640002</v>
      </c>
      <c r="M1426" s="570"/>
      <c r="N1426" s="570"/>
      <c r="O1426" s="879" t="e">
        <f>#REF!+M1426+N1426</f>
        <v>#REF!</v>
      </c>
      <c r="P1426" s="879"/>
      <c r="Q1426" s="879">
        <v>0.5</v>
      </c>
      <c r="R1426" s="570">
        <f t="shared" si="496"/>
        <v>0.5</v>
      </c>
      <c r="S1426" s="570"/>
      <c r="T1426" s="570"/>
      <c r="U1426" s="879">
        <v>0</v>
      </c>
    </row>
    <row r="1427" spans="1:21" s="6" customFormat="1" outlineLevel="2">
      <c r="A1427" s="8"/>
      <c r="B1427" s="8"/>
      <c r="C1427" s="25" t="s">
        <v>1083</v>
      </c>
      <c r="D1427" s="97">
        <v>80</v>
      </c>
      <c r="E1427" s="455">
        <v>80</v>
      </c>
      <c r="F1427" s="18" t="s">
        <v>660</v>
      </c>
      <c r="G1427" s="359">
        <v>37990.483358400001</v>
      </c>
      <c r="H1427" s="359">
        <v>8250</v>
      </c>
      <c r="I1427" s="71">
        <f t="shared" si="502"/>
        <v>46240.483358400001</v>
      </c>
      <c r="J1427" s="71">
        <f t="shared" si="499"/>
        <v>3039238.6686720001</v>
      </c>
      <c r="K1427" s="71">
        <f t="shared" si="500"/>
        <v>660000</v>
      </c>
      <c r="L1427" s="257">
        <f t="shared" si="501"/>
        <v>3699238.6686720001</v>
      </c>
      <c r="M1427" s="570"/>
      <c r="N1427" s="570"/>
      <c r="O1427" s="879" t="e">
        <f>#REF!+M1427+N1427</f>
        <v>#REF!</v>
      </c>
      <c r="P1427" s="879"/>
      <c r="Q1427" s="879">
        <v>0.5</v>
      </c>
      <c r="R1427" s="570">
        <f t="shared" si="496"/>
        <v>0.5</v>
      </c>
      <c r="S1427" s="570"/>
      <c r="T1427" s="570"/>
      <c r="U1427" s="879">
        <v>0</v>
      </c>
    </row>
    <row r="1428" spans="1:21" s="36" customFormat="1" outlineLevel="2">
      <c r="A1428" s="21"/>
      <c r="B1428" s="21"/>
      <c r="C1428" s="28" t="s">
        <v>1090</v>
      </c>
      <c r="D1428" s="99"/>
      <c r="E1428" s="99"/>
      <c r="F1428" s="37"/>
      <c r="G1428" s="359"/>
      <c r="H1428" s="359"/>
      <c r="I1428" s="77"/>
      <c r="J1428" s="77">
        <f>SUBTOTAL(9,J1429:J1455)</f>
        <v>76867171.759902924</v>
      </c>
      <c r="K1428" s="77">
        <f>SUBTOTAL(9,K1429:K1455)</f>
        <v>32606563.616928801</v>
      </c>
      <c r="L1428" s="254">
        <f>SUBTOTAL(9,L1429:L1455)</f>
        <v>109473735.37683173</v>
      </c>
      <c r="M1428" s="572"/>
      <c r="N1428" s="572"/>
      <c r="O1428" s="881" t="e">
        <f>#REF!+M1428+N1428</f>
        <v>#REF!</v>
      </c>
      <c r="P1428" s="881"/>
      <c r="Q1428" s="881"/>
      <c r="R1428" s="572">
        <f t="shared" si="496"/>
        <v>0</v>
      </c>
      <c r="S1428" s="572"/>
      <c r="T1428" s="572"/>
      <c r="U1428" s="881">
        <v>0</v>
      </c>
    </row>
    <row r="1429" spans="1:21" s="6" customFormat="1" outlineLevel="2">
      <c r="A1429" s="8"/>
      <c r="B1429" s="8"/>
      <c r="C1429" s="25" t="s">
        <v>1062</v>
      </c>
      <c r="D1429" s="97">
        <v>0</v>
      </c>
      <c r="E1429" s="456">
        <v>30</v>
      </c>
      <c r="F1429" s="18" t="s">
        <v>624</v>
      </c>
      <c r="G1429" s="359">
        <v>362322.68570639991</v>
      </c>
      <c r="H1429" s="359">
        <v>115320.5625</v>
      </c>
      <c r="I1429" s="71">
        <f>SUM(G1429:H1429)</f>
        <v>477643.24820639991</v>
      </c>
      <c r="J1429" s="71">
        <f>G1429*E1429</f>
        <v>10869680.571191996</v>
      </c>
      <c r="K1429" s="71">
        <f>H1429*E1429</f>
        <v>3459616.875</v>
      </c>
      <c r="L1429" s="257">
        <f>I1429*E1429</f>
        <v>14329297.446191996</v>
      </c>
      <c r="M1429" s="570"/>
      <c r="N1429" s="570"/>
      <c r="O1429" s="879" t="e">
        <f>#REF!+M1429+N1429</f>
        <v>#REF!</v>
      </c>
      <c r="P1429" s="879"/>
      <c r="Q1429" s="879">
        <v>0.5</v>
      </c>
      <c r="R1429" s="570">
        <f t="shared" si="496"/>
        <v>0.5</v>
      </c>
      <c r="S1429" s="570"/>
      <c r="T1429" s="570"/>
      <c r="U1429" s="879">
        <v>0</v>
      </c>
    </row>
    <row r="1430" spans="1:21" s="6" customFormat="1" outlineLevel="2">
      <c r="A1430" s="8"/>
      <c r="B1430" s="8"/>
      <c r="C1430" s="25" t="s">
        <v>1064</v>
      </c>
      <c r="D1430" s="97">
        <v>69</v>
      </c>
      <c r="E1430" s="454">
        <v>72</v>
      </c>
      <c r="F1430" s="18" t="s">
        <v>624</v>
      </c>
      <c r="G1430" s="359">
        <v>190224.16559999998</v>
      </c>
      <c r="H1430" s="359">
        <v>70966.5</v>
      </c>
      <c r="I1430" s="71">
        <f>SUM(G1430:H1430)</f>
        <v>261190.66559999998</v>
      </c>
      <c r="J1430" s="71">
        <f>G1430*E1430</f>
        <v>13696139.923199998</v>
      </c>
      <c r="K1430" s="71">
        <f>H1430*E1430</f>
        <v>5109588</v>
      </c>
      <c r="L1430" s="257">
        <f>I1430*E1430</f>
        <v>18805727.9232</v>
      </c>
      <c r="M1430" s="570"/>
      <c r="N1430" s="570"/>
      <c r="O1430" s="879" t="e">
        <f>#REF!+M1430+N1430</f>
        <v>#REF!</v>
      </c>
      <c r="P1430" s="879"/>
      <c r="Q1430" s="879">
        <v>0.5</v>
      </c>
      <c r="R1430" s="570">
        <f t="shared" si="496"/>
        <v>0.5</v>
      </c>
      <c r="S1430" s="570"/>
      <c r="T1430" s="570"/>
      <c r="U1430" s="879">
        <v>0</v>
      </c>
    </row>
    <row r="1431" spans="1:21" s="6" customFormat="1" outlineLevel="2">
      <c r="A1431" s="8"/>
      <c r="B1431" s="8"/>
      <c r="C1431" s="25" t="s">
        <v>1066</v>
      </c>
      <c r="D1431" s="97">
        <v>17</v>
      </c>
      <c r="E1431" s="454">
        <v>21</v>
      </c>
      <c r="F1431" s="18" t="s">
        <v>624</v>
      </c>
      <c r="G1431" s="359">
        <v>94950.666666666672</v>
      </c>
      <c r="H1431" s="359">
        <v>42579.9</v>
      </c>
      <c r="I1431" s="71">
        <f>SUM(G1431:H1431)</f>
        <v>137530.56666666668</v>
      </c>
      <c r="J1431" s="71">
        <f>G1431*E1431</f>
        <v>1993964</v>
      </c>
      <c r="K1431" s="71">
        <f>H1431*E1431</f>
        <v>894177.9</v>
      </c>
      <c r="L1431" s="257">
        <f>I1431*E1431</f>
        <v>2888141.9000000004</v>
      </c>
      <c r="M1431" s="570"/>
      <c r="N1431" s="570"/>
      <c r="O1431" s="879" t="e">
        <f>#REF!+M1431+N1431</f>
        <v>#REF!</v>
      </c>
      <c r="P1431" s="879"/>
      <c r="Q1431" s="879">
        <v>0.5</v>
      </c>
      <c r="R1431" s="570">
        <f t="shared" si="496"/>
        <v>0.5</v>
      </c>
      <c r="S1431" s="570"/>
      <c r="T1431" s="570"/>
      <c r="U1431" s="879">
        <v>0</v>
      </c>
    </row>
    <row r="1432" spans="1:21" s="6" customFormat="1" outlineLevel="2">
      <c r="A1432" s="8"/>
      <c r="B1432" s="8"/>
      <c r="C1432" s="25" t="s">
        <v>1068</v>
      </c>
      <c r="D1432" s="97">
        <v>0</v>
      </c>
      <c r="E1432" s="454">
        <v>6</v>
      </c>
      <c r="F1432" s="18" t="s">
        <v>660</v>
      </c>
      <c r="G1432" s="359">
        <v>54295.411838399996</v>
      </c>
      <c r="H1432" s="359">
        <v>82376.800000000003</v>
      </c>
      <c r="I1432" s="71">
        <f t="shared" ref="I1432:I1454" si="503">SUM(G1432:H1432)</f>
        <v>136672.21183839999</v>
      </c>
      <c r="J1432" s="71">
        <f t="shared" ref="J1432:J1453" si="504">G1432*E1432</f>
        <v>325772.47103039996</v>
      </c>
      <c r="K1432" s="71">
        <f t="shared" ref="K1432:K1453" si="505">H1432*E1432</f>
        <v>494260.80000000005</v>
      </c>
      <c r="L1432" s="257">
        <f t="shared" ref="L1432:L1453" si="506">I1432*E1432</f>
        <v>820033.27103039995</v>
      </c>
      <c r="M1432" s="570"/>
      <c r="N1432" s="570"/>
      <c r="O1432" s="879" t="e">
        <f>#REF!+M1432+N1432</f>
        <v>#REF!</v>
      </c>
      <c r="P1432" s="879"/>
      <c r="Q1432" s="879">
        <v>0.5</v>
      </c>
      <c r="R1432" s="570">
        <f t="shared" si="496"/>
        <v>0.5</v>
      </c>
      <c r="S1432" s="570"/>
      <c r="T1432" s="570"/>
      <c r="U1432" s="879">
        <v>0</v>
      </c>
    </row>
    <row r="1433" spans="1:21" s="6" customFormat="1" outlineLevel="2">
      <c r="A1433" s="8"/>
      <c r="B1433" s="8"/>
      <c r="C1433" s="25" t="s">
        <v>1071</v>
      </c>
      <c r="D1433" s="97">
        <v>0</v>
      </c>
      <c r="E1433" s="454">
        <v>8</v>
      </c>
      <c r="F1433" s="18" t="s">
        <v>660</v>
      </c>
      <c r="G1433" s="359">
        <v>597901.72736159991</v>
      </c>
      <c r="H1433" s="359">
        <v>82376.800000000003</v>
      </c>
      <c r="I1433" s="71">
        <f t="shared" si="503"/>
        <v>680278.52736159996</v>
      </c>
      <c r="J1433" s="71">
        <f t="shared" si="504"/>
        <v>4783213.8188927993</v>
      </c>
      <c r="K1433" s="71">
        <f t="shared" si="505"/>
        <v>659014.40000000002</v>
      </c>
      <c r="L1433" s="257">
        <f t="shared" si="506"/>
        <v>5442228.2188927997</v>
      </c>
      <c r="M1433" s="570"/>
      <c r="N1433" s="570"/>
      <c r="O1433" s="879" t="e">
        <f>#REF!+M1433+N1433</f>
        <v>#REF!</v>
      </c>
      <c r="P1433" s="879"/>
      <c r="Q1433" s="879">
        <v>0.5</v>
      </c>
      <c r="R1433" s="570">
        <f t="shared" si="496"/>
        <v>0.5</v>
      </c>
      <c r="S1433" s="570"/>
      <c r="T1433" s="570"/>
      <c r="U1433" s="879">
        <v>0</v>
      </c>
    </row>
    <row r="1434" spans="1:21" s="6" customFormat="1" outlineLevel="2">
      <c r="A1434" s="8"/>
      <c r="B1434" s="8"/>
      <c r="C1434" s="25" t="s">
        <v>1071</v>
      </c>
      <c r="D1434" s="97">
        <v>0</v>
      </c>
      <c r="E1434" s="454">
        <v>8</v>
      </c>
      <c r="F1434" s="18" t="s">
        <v>660</v>
      </c>
      <c r="G1434" s="359">
        <v>597901.72736159991</v>
      </c>
      <c r="H1434" s="359">
        <v>82376.800000000003</v>
      </c>
      <c r="I1434" s="71">
        <f t="shared" si="503"/>
        <v>680278.52736159996</v>
      </c>
      <c r="J1434" s="71">
        <f t="shared" si="504"/>
        <v>4783213.8188927993</v>
      </c>
      <c r="K1434" s="71">
        <f t="shared" si="505"/>
        <v>659014.40000000002</v>
      </c>
      <c r="L1434" s="257">
        <f t="shared" si="506"/>
        <v>5442228.2188927997</v>
      </c>
      <c r="M1434" s="570"/>
      <c r="N1434" s="570"/>
      <c r="O1434" s="879" t="e">
        <f>#REF!+M1434+N1434</f>
        <v>#REF!</v>
      </c>
      <c r="P1434" s="879"/>
      <c r="Q1434" s="879">
        <v>0.5</v>
      </c>
      <c r="R1434" s="570">
        <f t="shared" si="496"/>
        <v>0.5</v>
      </c>
      <c r="S1434" s="570"/>
      <c r="T1434" s="570"/>
      <c r="U1434" s="879">
        <v>0</v>
      </c>
    </row>
    <row r="1435" spans="1:21" s="6" customFormat="1" outlineLevel="2">
      <c r="A1435" s="8"/>
      <c r="B1435" s="8"/>
      <c r="C1435" s="25" t="s">
        <v>1073</v>
      </c>
      <c r="D1435" s="97">
        <v>0</v>
      </c>
      <c r="E1435" s="454">
        <v>6</v>
      </c>
      <c r="F1435" s="18" t="s">
        <v>660</v>
      </c>
      <c r="G1435" s="359">
        <v>543443.2662383999</v>
      </c>
      <c r="H1435" s="359">
        <v>82376.800000000003</v>
      </c>
      <c r="I1435" s="71">
        <f t="shared" si="503"/>
        <v>625820.06623839994</v>
      </c>
      <c r="J1435" s="71">
        <f t="shared" si="504"/>
        <v>3260659.5974303996</v>
      </c>
      <c r="K1435" s="71">
        <f t="shared" si="505"/>
        <v>494260.80000000005</v>
      </c>
      <c r="L1435" s="257">
        <f t="shared" si="506"/>
        <v>3754920.3974303994</v>
      </c>
      <c r="M1435" s="570"/>
      <c r="N1435" s="570"/>
      <c r="O1435" s="879" t="e">
        <f>#REF!+M1435+N1435</f>
        <v>#REF!</v>
      </c>
      <c r="P1435" s="879"/>
      <c r="Q1435" s="879">
        <v>0.5</v>
      </c>
      <c r="R1435" s="570">
        <f t="shared" si="496"/>
        <v>0.5</v>
      </c>
      <c r="S1435" s="570"/>
      <c r="T1435" s="570"/>
      <c r="U1435" s="879">
        <v>0</v>
      </c>
    </row>
    <row r="1436" spans="1:21" s="6" customFormat="1" outlineLevel="2">
      <c r="A1436" s="8"/>
      <c r="B1436" s="8"/>
      <c r="C1436" s="25" t="s">
        <v>1075</v>
      </c>
      <c r="D1436" s="97">
        <v>2</v>
      </c>
      <c r="E1436" s="454">
        <v>2</v>
      </c>
      <c r="F1436" s="18" t="s">
        <v>660</v>
      </c>
      <c r="G1436" s="359">
        <v>861389.37159839983</v>
      </c>
      <c r="H1436" s="359">
        <v>82376.800000000003</v>
      </c>
      <c r="I1436" s="71">
        <f t="shared" si="503"/>
        <v>943766.17159839987</v>
      </c>
      <c r="J1436" s="71">
        <f t="shared" si="504"/>
        <v>1722778.7431967997</v>
      </c>
      <c r="K1436" s="71">
        <f t="shared" si="505"/>
        <v>164753.60000000001</v>
      </c>
      <c r="L1436" s="257">
        <f t="shared" si="506"/>
        <v>1887532.3431967997</v>
      </c>
      <c r="M1436" s="570"/>
      <c r="N1436" s="570"/>
      <c r="O1436" s="879" t="e">
        <f>#REF!+M1436+N1436</f>
        <v>#REF!</v>
      </c>
      <c r="P1436" s="879"/>
      <c r="Q1436" s="879">
        <v>0.5</v>
      </c>
      <c r="R1436" s="570">
        <f t="shared" si="496"/>
        <v>0.5</v>
      </c>
      <c r="S1436" s="570"/>
      <c r="T1436" s="570"/>
      <c r="U1436" s="879">
        <v>0</v>
      </c>
    </row>
    <row r="1437" spans="1:21" s="6" customFormat="1" outlineLevel="2">
      <c r="A1437" s="8"/>
      <c r="B1437" s="8"/>
      <c r="C1437" s="25" t="s">
        <v>1074</v>
      </c>
      <c r="D1437" s="97">
        <v>1</v>
      </c>
      <c r="E1437" s="454">
        <v>1</v>
      </c>
      <c r="F1437" s="18" t="s">
        <v>660</v>
      </c>
      <c r="G1437" s="359">
        <v>380393.98143839993</v>
      </c>
      <c r="H1437" s="359">
        <v>82376.800000000003</v>
      </c>
      <c r="I1437" s="71">
        <f t="shared" si="503"/>
        <v>462770.78143839992</v>
      </c>
      <c r="J1437" s="71">
        <f t="shared" si="504"/>
        <v>380393.98143839993</v>
      </c>
      <c r="K1437" s="71">
        <f t="shared" si="505"/>
        <v>82376.800000000003</v>
      </c>
      <c r="L1437" s="257">
        <f t="shared" si="506"/>
        <v>462770.78143839992</v>
      </c>
      <c r="M1437" s="570"/>
      <c r="N1437" s="570"/>
      <c r="O1437" s="879" t="e">
        <f>#REF!+M1437+N1437</f>
        <v>#REF!</v>
      </c>
      <c r="P1437" s="879"/>
      <c r="Q1437" s="879">
        <v>0.5</v>
      </c>
      <c r="R1437" s="570">
        <f t="shared" si="496"/>
        <v>0.5</v>
      </c>
      <c r="S1437" s="570"/>
      <c r="T1437" s="570"/>
      <c r="U1437" s="879">
        <v>0</v>
      </c>
    </row>
    <row r="1438" spans="1:21" s="6" customFormat="1" outlineLevel="2">
      <c r="A1438" s="8"/>
      <c r="B1438" s="8"/>
      <c r="C1438" s="25" t="s">
        <v>1070</v>
      </c>
      <c r="D1438" s="97">
        <v>26</v>
      </c>
      <c r="E1438" s="454">
        <v>24</v>
      </c>
      <c r="F1438" s="18" t="s">
        <v>660</v>
      </c>
      <c r="G1438" s="359">
        <v>32609.856959999997</v>
      </c>
      <c r="H1438" s="359">
        <v>57608.1</v>
      </c>
      <c r="I1438" s="71">
        <f t="shared" si="503"/>
        <v>90217.956959999996</v>
      </c>
      <c r="J1438" s="71">
        <f t="shared" si="504"/>
        <v>782636.56703999988</v>
      </c>
      <c r="K1438" s="71">
        <f t="shared" si="505"/>
        <v>1382594.4</v>
      </c>
      <c r="L1438" s="257">
        <f t="shared" si="506"/>
        <v>2165230.96704</v>
      </c>
      <c r="M1438" s="570"/>
      <c r="N1438" s="570"/>
      <c r="O1438" s="879" t="e">
        <f>#REF!+M1438+N1438</f>
        <v>#REF!</v>
      </c>
      <c r="P1438" s="879"/>
      <c r="Q1438" s="879">
        <v>0.5</v>
      </c>
      <c r="R1438" s="570">
        <f t="shared" si="496"/>
        <v>0.5</v>
      </c>
      <c r="S1438" s="570"/>
      <c r="T1438" s="570"/>
      <c r="U1438" s="879">
        <v>0</v>
      </c>
    </row>
    <row r="1439" spans="1:21" s="6" customFormat="1" outlineLevel="2">
      <c r="A1439" s="8"/>
      <c r="B1439" s="8"/>
      <c r="C1439" s="25" t="s">
        <v>1077</v>
      </c>
      <c r="D1439" s="97">
        <v>12</v>
      </c>
      <c r="E1439" s="454">
        <v>12</v>
      </c>
      <c r="F1439" s="18" t="s">
        <v>660</v>
      </c>
      <c r="G1439" s="359">
        <v>317946.10535999999</v>
      </c>
      <c r="H1439" s="359">
        <v>57608.1</v>
      </c>
      <c r="I1439" s="71">
        <f t="shared" si="503"/>
        <v>375554.20535999996</v>
      </c>
      <c r="J1439" s="71">
        <f t="shared" si="504"/>
        <v>3815353.2643200001</v>
      </c>
      <c r="K1439" s="71">
        <f t="shared" si="505"/>
        <v>691297.2</v>
      </c>
      <c r="L1439" s="257">
        <f t="shared" si="506"/>
        <v>4506650.4643199993</v>
      </c>
      <c r="M1439" s="570"/>
      <c r="N1439" s="570"/>
      <c r="O1439" s="879" t="e">
        <f>#REF!+M1439+N1439</f>
        <v>#REF!</v>
      </c>
      <c r="P1439" s="879"/>
      <c r="Q1439" s="879">
        <v>0.5</v>
      </c>
      <c r="R1439" s="570">
        <f t="shared" si="496"/>
        <v>0.5</v>
      </c>
      <c r="S1439" s="570"/>
      <c r="T1439" s="570"/>
      <c r="U1439" s="879">
        <v>0</v>
      </c>
    </row>
    <row r="1440" spans="1:21" s="6" customFormat="1" outlineLevel="2">
      <c r="A1440" s="8"/>
      <c r="B1440" s="8"/>
      <c r="C1440" s="25" t="s">
        <v>1091</v>
      </c>
      <c r="D1440" s="97">
        <v>1</v>
      </c>
      <c r="E1440" s="454">
        <v>1</v>
      </c>
      <c r="F1440" s="18" t="s">
        <v>660</v>
      </c>
      <c r="G1440" s="359">
        <v>706492.55103839992</v>
      </c>
      <c r="H1440" s="359">
        <v>57608.1</v>
      </c>
      <c r="I1440" s="71">
        <f t="shared" si="503"/>
        <v>764100.6510383999</v>
      </c>
      <c r="J1440" s="71">
        <f t="shared" si="504"/>
        <v>706492.55103839992</v>
      </c>
      <c r="K1440" s="71">
        <f t="shared" si="505"/>
        <v>57608.1</v>
      </c>
      <c r="L1440" s="257">
        <f t="shared" si="506"/>
        <v>764100.6510383999</v>
      </c>
      <c r="M1440" s="570"/>
      <c r="N1440" s="570"/>
      <c r="O1440" s="879" t="e">
        <f>#REF!+M1440+N1440</f>
        <v>#REF!</v>
      </c>
      <c r="P1440" s="879"/>
      <c r="Q1440" s="879">
        <v>0.5</v>
      </c>
      <c r="R1440" s="570">
        <f t="shared" si="496"/>
        <v>0.5</v>
      </c>
      <c r="S1440" s="570"/>
      <c r="T1440" s="570"/>
      <c r="U1440" s="879">
        <v>0</v>
      </c>
    </row>
    <row r="1441" spans="1:21" s="6" customFormat="1" outlineLevel="2">
      <c r="A1441" s="8"/>
      <c r="B1441" s="8"/>
      <c r="C1441" s="25" t="s">
        <v>1092</v>
      </c>
      <c r="D1441" s="97">
        <v>1</v>
      </c>
      <c r="E1441" s="454">
        <v>1</v>
      </c>
      <c r="F1441" s="18" t="s">
        <v>660</v>
      </c>
      <c r="G1441" s="359">
        <v>1066831.4704464001</v>
      </c>
      <c r="H1441" s="359">
        <v>57608.1</v>
      </c>
      <c r="I1441" s="71">
        <f t="shared" si="503"/>
        <v>1124439.5704464002</v>
      </c>
      <c r="J1441" s="71">
        <f t="shared" si="504"/>
        <v>1066831.4704464001</v>
      </c>
      <c r="K1441" s="71">
        <f t="shared" si="505"/>
        <v>57608.1</v>
      </c>
      <c r="L1441" s="257">
        <f t="shared" si="506"/>
        <v>1124439.5704464002</v>
      </c>
      <c r="M1441" s="570"/>
      <c r="N1441" s="570"/>
      <c r="O1441" s="879" t="e">
        <f>#REF!+M1441+N1441</f>
        <v>#REF!</v>
      </c>
      <c r="P1441" s="879"/>
      <c r="Q1441" s="879">
        <v>0.5</v>
      </c>
      <c r="R1441" s="570">
        <f t="shared" si="496"/>
        <v>0.5</v>
      </c>
      <c r="S1441" s="570"/>
      <c r="T1441" s="570"/>
      <c r="U1441" s="879">
        <v>0</v>
      </c>
    </row>
    <row r="1442" spans="1:21" s="6" customFormat="1" outlineLevel="2">
      <c r="A1442" s="8"/>
      <c r="B1442" s="8"/>
      <c r="C1442" s="25" t="s">
        <v>1076</v>
      </c>
      <c r="D1442" s="97">
        <v>1</v>
      </c>
      <c r="E1442" s="454">
        <v>1</v>
      </c>
      <c r="F1442" s="18" t="s">
        <v>660</v>
      </c>
      <c r="G1442" s="359">
        <v>372241.51719839993</v>
      </c>
      <c r="H1442" s="359">
        <v>82376.800000000003</v>
      </c>
      <c r="I1442" s="71">
        <f t="shared" si="503"/>
        <v>454618.31719839992</v>
      </c>
      <c r="J1442" s="71">
        <f t="shared" si="504"/>
        <v>372241.51719839993</v>
      </c>
      <c r="K1442" s="71">
        <f t="shared" si="505"/>
        <v>82376.800000000003</v>
      </c>
      <c r="L1442" s="257">
        <f t="shared" si="506"/>
        <v>454618.31719839992</v>
      </c>
      <c r="M1442" s="570"/>
      <c r="N1442" s="570"/>
      <c r="O1442" s="879" t="e">
        <f>#REF!+M1442+N1442</f>
        <v>#REF!</v>
      </c>
      <c r="P1442" s="879"/>
      <c r="Q1442" s="879">
        <v>0.5</v>
      </c>
      <c r="R1442" s="570">
        <f t="shared" si="496"/>
        <v>0.5</v>
      </c>
      <c r="S1442" s="570"/>
      <c r="T1442" s="570"/>
      <c r="U1442" s="879">
        <v>0</v>
      </c>
    </row>
    <row r="1443" spans="1:21" s="6" customFormat="1" outlineLevel="2">
      <c r="A1443" s="8"/>
      <c r="B1443" s="8"/>
      <c r="C1443" s="25" t="s">
        <v>1088</v>
      </c>
      <c r="D1443" s="97">
        <v>2</v>
      </c>
      <c r="E1443" s="454">
        <v>2</v>
      </c>
      <c r="F1443" s="18" t="s">
        <v>660</v>
      </c>
      <c r="G1443" s="359">
        <v>318435.25321439997</v>
      </c>
      <c r="H1443" s="359">
        <v>57608.1</v>
      </c>
      <c r="I1443" s="71">
        <f t="shared" si="503"/>
        <v>376043.35321439995</v>
      </c>
      <c r="J1443" s="71">
        <f t="shared" si="504"/>
        <v>636870.50642879994</v>
      </c>
      <c r="K1443" s="71">
        <f t="shared" si="505"/>
        <v>115216.2</v>
      </c>
      <c r="L1443" s="257">
        <f t="shared" si="506"/>
        <v>752086.70642879989</v>
      </c>
      <c r="M1443" s="570"/>
      <c r="N1443" s="570"/>
      <c r="O1443" s="879" t="e">
        <f>#REF!+M1443+N1443</f>
        <v>#REF!</v>
      </c>
      <c r="P1443" s="879"/>
      <c r="Q1443" s="879">
        <v>0.5</v>
      </c>
      <c r="R1443" s="570">
        <f t="shared" si="496"/>
        <v>0.5</v>
      </c>
      <c r="S1443" s="570"/>
      <c r="T1443" s="570"/>
      <c r="U1443" s="879">
        <v>0</v>
      </c>
    </row>
    <row r="1444" spans="1:21" s="6" customFormat="1" outlineLevel="2">
      <c r="A1444" s="8"/>
      <c r="B1444" s="8"/>
      <c r="C1444" s="25" t="s">
        <v>1093</v>
      </c>
      <c r="D1444" s="97">
        <v>2</v>
      </c>
      <c r="E1444" s="454">
        <v>2</v>
      </c>
      <c r="F1444" s="18" t="s">
        <v>660</v>
      </c>
      <c r="G1444" s="359">
        <v>529910.17560000008</v>
      </c>
      <c r="H1444" s="359">
        <v>57608.1</v>
      </c>
      <c r="I1444" s="71">
        <f t="shared" si="503"/>
        <v>587518.27560000005</v>
      </c>
      <c r="J1444" s="71">
        <f t="shared" si="504"/>
        <v>1059820.3512000002</v>
      </c>
      <c r="K1444" s="71">
        <f t="shared" si="505"/>
        <v>115216.2</v>
      </c>
      <c r="L1444" s="257">
        <f t="shared" si="506"/>
        <v>1175036.5512000001</v>
      </c>
      <c r="M1444" s="570"/>
      <c r="N1444" s="570"/>
      <c r="O1444" s="879" t="e">
        <f>#REF!+M1444+N1444</f>
        <v>#REF!</v>
      </c>
      <c r="P1444" s="879"/>
      <c r="Q1444" s="879">
        <v>0.5</v>
      </c>
      <c r="R1444" s="570">
        <f t="shared" si="496"/>
        <v>0.5</v>
      </c>
      <c r="S1444" s="570"/>
      <c r="T1444" s="570"/>
      <c r="U1444" s="879">
        <v>0</v>
      </c>
    </row>
    <row r="1445" spans="1:21" s="6" customFormat="1" outlineLevel="2">
      <c r="A1445" s="8"/>
      <c r="B1445" s="8"/>
      <c r="C1445" s="25" t="s">
        <v>1089</v>
      </c>
      <c r="D1445" s="97">
        <v>2</v>
      </c>
      <c r="E1445" s="454">
        <v>2</v>
      </c>
      <c r="F1445" s="18" t="s">
        <v>660</v>
      </c>
      <c r="G1445" s="359">
        <v>1451138.63472</v>
      </c>
      <c r="H1445" s="359">
        <v>57608.1</v>
      </c>
      <c r="I1445" s="71">
        <f t="shared" si="503"/>
        <v>1508746.7347200001</v>
      </c>
      <c r="J1445" s="71">
        <f t="shared" si="504"/>
        <v>2902277.2694399999</v>
      </c>
      <c r="K1445" s="71">
        <f t="shared" si="505"/>
        <v>115216.2</v>
      </c>
      <c r="L1445" s="257">
        <f t="shared" si="506"/>
        <v>3017493.4694400001</v>
      </c>
      <c r="M1445" s="570"/>
      <c r="N1445" s="570"/>
      <c r="O1445" s="879" t="e">
        <f>#REF!+M1445+N1445</f>
        <v>#REF!</v>
      </c>
      <c r="P1445" s="879"/>
      <c r="Q1445" s="879">
        <v>0.5</v>
      </c>
      <c r="R1445" s="570">
        <f t="shared" si="496"/>
        <v>0.5</v>
      </c>
      <c r="S1445" s="570"/>
      <c r="T1445" s="570"/>
      <c r="U1445" s="879">
        <v>0</v>
      </c>
    </row>
    <row r="1446" spans="1:21" s="6" customFormat="1" ht="26.4" outlineLevel="2">
      <c r="A1446" s="391"/>
      <c r="B1446" s="391"/>
      <c r="C1446" s="392" t="s">
        <v>1094</v>
      </c>
      <c r="D1446" s="97">
        <v>2</v>
      </c>
      <c r="E1446" s="454">
        <v>2</v>
      </c>
      <c r="F1446" s="387" t="s">
        <v>660</v>
      </c>
      <c r="G1446" s="359">
        <v>617304.59225279989</v>
      </c>
      <c r="H1446" s="359">
        <v>53385.955040000001</v>
      </c>
      <c r="I1446" s="71">
        <f t="shared" si="503"/>
        <v>670690.54729279992</v>
      </c>
      <c r="J1446" s="71">
        <f t="shared" si="504"/>
        <v>1234609.1845055998</v>
      </c>
      <c r="K1446" s="71">
        <f t="shared" si="505"/>
        <v>106771.91008</v>
      </c>
      <c r="L1446" s="257">
        <f t="shared" si="506"/>
        <v>1341381.0945855998</v>
      </c>
      <c r="M1446" s="570"/>
      <c r="N1446" s="570"/>
      <c r="O1446" s="879" t="e">
        <f>#REF!+M1446+N1446</f>
        <v>#REF!</v>
      </c>
      <c r="P1446" s="879"/>
      <c r="Q1446" s="879">
        <v>0.5</v>
      </c>
      <c r="R1446" s="570">
        <f t="shared" si="496"/>
        <v>0.5</v>
      </c>
      <c r="S1446" s="570"/>
      <c r="T1446" s="570"/>
      <c r="U1446" s="879">
        <v>0</v>
      </c>
    </row>
    <row r="1447" spans="1:21" s="6" customFormat="1" ht="26.4" outlineLevel="2">
      <c r="A1447" s="391"/>
      <c r="B1447" s="391"/>
      <c r="C1447" s="392" t="s">
        <v>1079</v>
      </c>
      <c r="D1447" s="97">
        <v>0</v>
      </c>
      <c r="E1447" s="454"/>
      <c r="F1447" s="387" t="s">
        <v>660</v>
      </c>
      <c r="G1447" s="359">
        <v>206583.4438416</v>
      </c>
      <c r="H1447" s="359">
        <v>48702.500000000007</v>
      </c>
      <c r="I1447" s="71">
        <f t="shared" si="503"/>
        <v>255285.9438416</v>
      </c>
      <c r="J1447" s="71">
        <f t="shared" si="504"/>
        <v>0</v>
      </c>
      <c r="K1447" s="71">
        <f t="shared" si="505"/>
        <v>0</v>
      </c>
      <c r="L1447" s="257">
        <f t="shared" si="506"/>
        <v>0</v>
      </c>
      <c r="M1447" s="570"/>
      <c r="N1447" s="570"/>
      <c r="O1447" s="879" t="e">
        <f>#REF!+M1447+N1447</f>
        <v>#REF!</v>
      </c>
      <c r="P1447" s="879"/>
      <c r="Q1447" s="879">
        <v>0.5</v>
      </c>
      <c r="R1447" s="570">
        <f t="shared" si="496"/>
        <v>0.5</v>
      </c>
      <c r="S1447" s="570"/>
      <c r="T1447" s="570"/>
      <c r="U1447" s="879">
        <v>0</v>
      </c>
    </row>
    <row r="1448" spans="1:21" s="6" customFormat="1" outlineLevel="2">
      <c r="A1448" s="391"/>
      <c r="B1448" s="391"/>
      <c r="C1448" s="392" t="s">
        <v>1080</v>
      </c>
      <c r="D1448" s="97">
        <v>40</v>
      </c>
      <c r="E1448" s="454">
        <v>40</v>
      </c>
      <c r="F1448" s="387" t="s">
        <v>660</v>
      </c>
      <c r="G1448" s="359">
        <v>3260.9856959999997</v>
      </c>
      <c r="H1448" s="359">
        <v>3850.0000000000005</v>
      </c>
      <c r="I1448" s="71">
        <f t="shared" si="503"/>
        <v>7110.9856959999997</v>
      </c>
      <c r="J1448" s="71">
        <f t="shared" si="504"/>
        <v>130439.42783999999</v>
      </c>
      <c r="K1448" s="71">
        <f t="shared" si="505"/>
        <v>154000.00000000003</v>
      </c>
      <c r="L1448" s="257">
        <f t="shared" si="506"/>
        <v>284439.42784000002</v>
      </c>
      <c r="M1448" s="570"/>
      <c r="N1448" s="570"/>
      <c r="O1448" s="879" t="e">
        <f>#REF!+M1448+N1448</f>
        <v>#REF!</v>
      </c>
      <c r="P1448" s="879"/>
      <c r="Q1448" s="879">
        <v>0.5</v>
      </c>
      <c r="R1448" s="570">
        <f t="shared" si="496"/>
        <v>0.5</v>
      </c>
      <c r="S1448" s="570"/>
      <c r="T1448" s="570"/>
      <c r="U1448" s="879">
        <v>0</v>
      </c>
    </row>
    <row r="1449" spans="1:21" s="6" customFormat="1" outlineLevel="2">
      <c r="A1449" s="391"/>
      <c r="B1449" s="391"/>
      <c r="C1449" s="392" t="s">
        <v>1081</v>
      </c>
      <c r="D1449" s="97">
        <v>25</v>
      </c>
      <c r="E1449" s="454">
        <v>25</v>
      </c>
      <c r="F1449" s="387" t="s">
        <v>660</v>
      </c>
      <c r="G1449" s="359">
        <v>48914.785439999992</v>
      </c>
      <c r="H1449" s="359">
        <v>11000</v>
      </c>
      <c r="I1449" s="71">
        <f t="shared" si="503"/>
        <v>59914.785439999992</v>
      </c>
      <c r="J1449" s="71">
        <f t="shared" si="504"/>
        <v>1222869.6359999997</v>
      </c>
      <c r="K1449" s="71">
        <f t="shared" si="505"/>
        <v>275000</v>
      </c>
      <c r="L1449" s="257">
        <f t="shared" si="506"/>
        <v>1497869.6359999997</v>
      </c>
      <c r="M1449" s="570"/>
      <c r="N1449" s="570"/>
      <c r="O1449" s="879" t="e">
        <f>#REF!+M1449+N1449</f>
        <v>#REF!</v>
      </c>
      <c r="P1449" s="879"/>
      <c r="Q1449" s="879">
        <v>0.5</v>
      </c>
      <c r="R1449" s="570">
        <f t="shared" si="496"/>
        <v>0.5</v>
      </c>
      <c r="S1449" s="570"/>
      <c r="T1449" s="570"/>
      <c r="U1449" s="879">
        <v>0</v>
      </c>
    </row>
    <row r="1450" spans="1:21" s="6" customFormat="1" outlineLevel="2">
      <c r="A1450" s="391"/>
      <c r="B1450" s="391"/>
      <c r="C1450" s="392" t="s">
        <v>1082</v>
      </c>
      <c r="D1450" s="97">
        <v>36</v>
      </c>
      <c r="E1450" s="454">
        <v>36</v>
      </c>
      <c r="F1450" s="387" t="s">
        <v>660</v>
      </c>
      <c r="G1450" s="359">
        <v>92448.944481600003</v>
      </c>
      <c r="H1450" s="359">
        <v>8250</v>
      </c>
      <c r="I1450" s="71">
        <f t="shared" si="503"/>
        <v>100698.9444816</v>
      </c>
      <c r="J1450" s="71">
        <f t="shared" si="504"/>
        <v>3328162.0013375999</v>
      </c>
      <c r="K1450" s="71">
        <f t="shared" si="505"/>
        <v>297000</v>
      </c>
      <c r="L1450" s="257">
        <f t="shared" si="506"/>
        <v>3625162.0013375999</v>
      </c>
      <c r="M1450" s="570"/>
      <c r="N1450" s="570"/>
      <c r="O1450" s="879" t="e">
        <f>#REF!+M1450+N1450</f>
        <v>#REF!</v>
      </c>
      <c r="P1450" s="879"/>
      <c r="Q1450" s="879">
        <v>0.5</v>
      </c>
      <c r="R1450" s="570">
        <f t="shared" si="496"/>
        <v>0.5</v>
      </c>
      <c r="S1450" s="570"/>
      <c r="T1450" s="570"/>
      <c r="U1450" s="879">
        <v>0</v>
      </c>
    </row>
    <row r="1451" spans="1:21" s="6" customFormat="1" outlineLevel="2">
      <c r="A1451" s="8"/>
      <c r="B1451" s="8"/>
      <c r="C1451" s="25" t="s">
        <v>1083</v>
      </c>
      <c r="D1451" s="97">
        <v>72</v>
      </c>
      <c r="E1451" s="455">
        <v>72</v>
      </c>
      <c r="F1451" s="18" t="s">
        <v>660</v>
      </c>
      <c r="G1451" s="359">
        <v>37990.483358400001</v>
      </c>
      <c r="H1451" s="359">
        <v>8250</v>
      </c>
      <c r="I1451" s="71">
        <f t="shared" si="503"/>
        <v>46240.483358400001</v>
      </c>
      <c r="J1451" s="71">
        <f t="shared" si="504"/>
        <v>2735314.8018048001</v>
      </c>
      <c r="K1451" s="71">
        <f t="shared" si="505"/>
        <v>594000</v>
      </c>
      <c r="L1451" s="257">
        <f t="shared" si="506"/>
        <v>3329314.8018048001</v>
      </c>
      <c r="M1451" s="570"/>
      <c r="N1451" s="570"/>
      <c r="O1451" s="879" t="e">
        <f>#REF!+M1451+N1451</f>
        <v>#REF!</v>
      </c>
      <c r="P1451" s="879"/>
      <c r="Q1451" s="879">
        <v>0.5</v>
      </c>
      <c r="R1451" s="570">
        <f t="shared" si="496"/>
        <v>0.5</v>
      </c>
      <c r="S1451" s="570"/>
      <c r="T1451" s="570"/>
      <c r="U1451" s="879">
        <v>0</v>
      </c>
    </row>
    <row r="1452" spans="1:21" s="6" customFormat="1" outlineLevel="2">
      <c r="A1452" s="8"/>
      <c r="B1452" s="8"/>
      <c r="C1452" s="25" t="s">
        <v>1084</v>
      </c>
      <c r="D1452" s="94">
        <v>1</v>
      </c>
      <c r="E1452" s="94">
        <v>1</v>
      </c>
      <c r="F1452" s="18" t="s">
        <v>619</v>
      </c>
      <c r="G1452" s="359">
        <v>2500000</v>
      </c>
      <c r="H1452" s="359">
        <v>1000000</v>
      </c>
      <c r="I1452" s="71">
        <f t="shared" si="503"/>
        <v>3500000</v>
      </c>
      <c r="J1452" s="71">
        <f t="shared" si="504"/>
        <v>2500000</v>
      </c>
      <c r="K1452" s="71">
        <f t="shared" si="505"/>
        <v>1000000</v>
      </c>
      <c r="L1452" s="257">
        <f t="shared" si="506"/>
        <v>3500000</v>
      </c>
      <c r="M1452" s="570"/>
      <c r="N1452" s="570"/>
      <c r="O1452" s="879" t="e">
        <f>#REF!+M1452+N1452</f>
        <v>#REF!</v>
      </c>
      <c r="P1452" s="879"/>
      <c r="Q1452" s="879"/>
      <c r="R1452" s="570">
        <f t="shared" si="496"/>
        <v>0</v>
      </c>
      <c r="S1452" s="570"/>
      <c r="T1452" s="570"/>
      <c r="U1452" s="879">
        <v>0</v>
      </c>
    </row>
    <row r="1453" spans="1:21" s="6" customFormat="1" outlineLevel="2">
      <c r="A1453" s="8"/>
      <c r="B1453" s="8"/>
      <c r="C1453" s="25" t="s">
        <v>1085</v>
      </c>
      <c r="D1453" s="97">
        <v>1</v>
      </c>
      <c r="E1453" s="97">
        <v>1</v>
      </c>
      <c r="F1453" s="18" t="s">
        <v>619</v>
      </c>
      <c r="G1453" s="359">
        <v>12557436.286029337</v>
      </c>
      <c r="H1453" s="359">
        <v>3767230.8858088008</v>
      </c>
      <c r="I1453" s="71">
        <f t="shared" si="503"/>
        <v>16324667.171838138</v>
      </c>
      <c r="J1453" s="71">
        <f t="shared" si="504"/>
        <v>12557436.286029337</v>
      </c>
      <c r="K1453" s="71">
        <f t="shared" si="505"/>
        <v>3767230.8858088008</v>
      </c>
      <c r="L1453" s="257">
        <f t="shared" si="506"/>
        <v>16324667.171838138</v>
      </c>
      <c r="M1453" s="570"/>
      <c r="N1453" s="570"/>
      <c r="O1453" s="879" t="e">
        <f>#REF!+M1453+N1453</f>
        <v>#REF!</v>
      </c>
      <c r="P1453" s="879"/>
      <c r="Q1453" s="879"/>
      <c r="R1453" s="570">
        <f t="shared" si="496"/>
        <v>0</v>
      </c>
      <c r="S1453" s="570"/>
      <c r="T1453" s="570"/>
      <c r="U1453" s="879">
        <v>0</v>
      </c>
    </row>
    <row r="1454" spans="1:21" s="6" customFormat="1" outlineLevel="2">
      <c r="A1454" s="8"/>
      <c r="B1454" s="8"/>
      <c r="C1454" s="25" t="s">
        <v>787</v>
      </c>
      <c r="D1454" s="97">
        <v>1</v>
      </c>
      <c r="E1454" s="97">
        <v>1</v>
      </c>
      <c r="F1454" s="18" t="s">
        <v>619</v>
      </c>
      <c r="G1454" s="359">
        <v>0</v>
      </c>
      <c r="H1454" s="359">
        <v>11778364.04604</v>
      </c>
      <c r="I1454" s="71">
        <f t="shared" si="503"/>
        <v>11778364.04604</v>
      </c>
      <c r="J1454" s="71">
        <f t="shared" si="499"/>
        <v>0</v>
      </c>
      <c r="K1454" s="71">
        <f t="shared" si="500"/>
        <v>11778364.04604</v>
      </c>
      <c r="L1454" s="257">
        <f t="shared" si="501"/>
        <v>11778364.04604</v>
      </c>
      <c r="M1454" s="570"/>
      <c r="N1454" s="570"/>
      <c r="O1454" s="879" t="e">
        <f>#REF!+M1454+N1454</f>
        <v>#REF!</v>
      </c>
      <c r="P1454" s="879"/>
      <c r="Q1454" s="879"/>
      <c r="R1454" s="570">
        <f t="shared" si="496"/>
        <v>0</v>
      </c>
      <c r="S1454" s="570"/>
      <c r="T1454" s="570"/>
      <c r="U1454" s="879">
        <v>0</v>
      </c>
    </row>
    <row r="1455" spans="1:21" s="6" customFormat="1" outlineLevel="1">
      <c r="A1455" s="8"/>
      <c r="B1455" s="8"/>
      <c r="C1455" s="25"/>
      <c r="D1455" s="97"/>
      <c r="E1455" s="97"/>
      <c r="F1455" s="18"/>
      <c r="G1455" s="71"/>
      <c r="H1455" s="71"/>
      <c r="I1455" s="71"/>
      <c r="J1455" s="71"/>
      <c r="K1455" s="71"/>
      <c r="L1455" s="257"/>
      <c r="M1455" s="570"/>
      <c r="N1455" s="570"/>
      <c r="O1455" s="879" t="e">
        <f>#REF!+M1455+N1455</f>
        <v>#REF!</v>
      </c>
      <c r="P1455" s="879"/>
      <c r="Q1455" s="879"/>
      <c r="R1455" s="570">
        <f t="shared" si="496"/>
        <v>0</v>
      </c>
      <c r="S1455" s="570"/>
      <c r="T1455" s="570"/>
      <c r="U1455" s="879">
        <v>0</v>
      </c>
    </row>
    <row r="1456" spans="1:21" s="6" customFormat="1" ht="15.6">
      <c r="A1456" s="64" t="s">
        <v>39</v>
      </c>
      <c r="B1456" s="64"/>
      <c r="C1456" s="65" t="s">
        <v>40</v>
      </c>
      <c r="D1456" s="117"/>
      <c r="E1456" s="167"/>
      <c r="F1456" s="450"/>
      <c r="G1456" s="169"/>
      <c r="H1456" s="169"/>
      <c r="I1456" s="169"/>
      <c r="J1456" s="169">
        <f>SUBTOTAL(9,J1457:J1459)</f>
        <v>0</v>
      </c>
      <c r="K1456" s="169">
        <f>SUBTOTAL(9,K1457:K1459)</f>
        <v>0</v>
      </c>
      <c r="L1456" s="841">
        <f>SUBTOTAL(9,L1457:L1459)</f>
        <v>0</v>
      </c>
      <c r="M1456" s="573"/>
      <c r="N1456" s="573"/>
      <c r="O1456" s="882" t="e">
        <f>#REF!+M1456+N1456</f>
        <v>#REF!</v>
      </c>
      <c r="P1456" s="882"/>
      <c r="Q1456" s="882"/>
      <c r="R1456" s="573">
        <f t="shared" si="496"/>
        <v>0</v>
      </c>
      <c r="S1456" s="573"/>
      <c r="T1456" s="573"/>
      <c r="U1456" s="882">
        <v>0</v>
      </c>
    </row>
    <row r="1457" spans="1:21" s="6" customFormat="1">
      <c r="A1457" s="21"/>
      <c r="B1457" s="21"/>
      <c r="C1457" s="28"/>
      <c r="D1457" s="99"/>
      <c r="E1457" s="99"/>
      <c r="F1457" s="37"/>
      <c r="G1457" s="82"/>
      <c r="H1457" s="82"/>
      <c r="I1457" s="82"/>
      <c r="J1457" s="82"/>
      <c r="K1457" s="82"/>
      <c r="L1457" s="255"/>
      <c r="M1457" s="574"/>
      <c r="N1457" s="574"/>
      <c r="O1457" s="883" t="e">
        <f>#REF!+M1457+N1457</f>
        <v>#REF!</v>
      </c>
      <c r="P1457" s="883"/>
      <c r="Q1457" s="883"/>
      <c r="R1457" s="574">
        <f t="shared" si="496"/>
        <v>0</v>
      </c>
      <c r="S1457" s="574"/>
      <c r="T1457" s="574"/>
      <c r="U1457" s="883">
        <v>0</v>
      </c>
    </row>
    <row r="1458" spans="1:21" s="6" customFormat="1" outlineLevel="1">
      <c r="A1458" s="19" t="s">
        <v>288</v>
      </c>
      <c r="B1458" s="19"/>
      <c r="C1458" s="35" t="s">
        <v>176</v>
      </c>
      <c r="D1458" s="100"/>
      <c r="E1458" s="100"/>
      <c r="F1458" s="20"/>
      <c r="G1458" s="75"/>
      <c r="H1458" s="75"/>
      <c r="I1458" s="75"/>
      <c r="J1458" s="75">
        <f>SUBTOTAL(9,J1459:J1459)</f>
        <v>0</v>
      </c>
      <c r="K1458" s="75">
        <f>SUBTOTAL(9,K1459:K1459)</f>
        <v>0</v>
      </c>
      <c r="L1458" s="259">
        <f>SUBTOTAL(9,L1459:L1459)</f>
        <v>0</v>
      </c>
      <c r="M1458" s="571"/>
      <c r="N1458" s="571"/>
      <c r="O1458" s="880" t="e">
        <f>#REF!+M1458+N1458</f>
        <v>#REF!</v>
      </c>
      <c r="P1458" s="880"/>
      <c r="Q1458" s="880"/>
      <c r="R1458" s="571">
        <f t="shared" si="496"/>
        <v>0</v>
      </c>
      <c r="S1458" s="571"/>
      <c r="T1458" s="571"/>
      <c r="U1458" s="880">
        <v>0</v>
      </c>
    </row>
    <row r="1459" spans="1:21" s="42" customFormat="1" outlineLevel="2">
      <c r="A1459" s="40" t="s">
        <v>311</v>
      </c>
      <c r="B1459" s="40"/>
      <c r="C1459" s="41" t="s">
        <v>312</v>
      </c>
      <c r="D1459" s="118">
        <v>1</v>
      </c>
      <c r="E1459" s="118"/>
      <c r="F1459" s="45" t="s">
        <v>10</v>
      </c>
      <c r="G1459" s="78"/>
      <c r="H1459" s="78"/>
      <c r="I1459" s="78"/>
      <c r="J1459" s="78"/>
      <c r="K1459" s="78"/>
      <c r="L1459" s="844">
        <v>0</v>
      </c>
      <c r="M1459" s="575"/>
      <c r="N1459" s="575"/>
      <c r="O1459" s="884" t="e">
        <f>#REF!+M1459+N1459</f>
        <v>#REF!</v>
      </c>
      <c r="P1459" s="884"/>
      <c r="Q1459" s="884"/>
      <c r="R1459" s="575">
        <f t="shared" si="496"/>
        <v>0</v>
      </c>
      <c r="S1459" s="575"/>
      <c r="T1459" s="575"/>
      <c r="U1459" s="884">
        <v>0</v>
      </c>
    </row>
    <row r="1460" spans="1:21" s="6" customFormat="1" ht="15.6">
      <c r="A1460" s="64" t="s">
        <v>41</v>
      </c>
      <c r="B1460" s="64"/>
      <c r="C1460" s="65" t="s">
        <v>42</v>
      </c>
      <c r="D1460" s="117"/>
      <c r="E1460" s="167"/>
      <c r="F1460" s="450"/>
      <c r="G1460" s="169"/>
      <c r="H1460" s="169"/>
      <c r="I1460" s="169"/>
      <c r="J1460" s="169">
        <f>SUBTOTAL(9,J1461:J1486)</f>
        <v>246537484.78126073</v>
      </c>
      <c r="K1460" s="169">
        <f>SUBTOTAL(9,K1461:K1486)</f>
        <v>58813621.167480811</v>
      </c>
      <c r="L1460" s="841">
        <f>SUBTOTAL(9,L1461:L1486)</f>
        <v>305351105.9487415</v>
      </c>
      <c r="M1460" s="573"/>
      <c r="N1460" s="573"/>
      <c r="O1460" s="882" t="e">
        <f>#REF!+M1460+N1460</f>
        <v>#REF!</v>
      </c>
      <c r="P1460" s="882"/>
      <c r="Q1460" s="882"/>
      <c r="R1460" s="573">
        <f t="shared" si="496"/>
        <v>0</v>
      </c>
      <c r="S1460" s="573"/>
      <c r="T1460" s="573"/>
      <c r="U1460" s="882">
        <v>0</v>
      </c>
    </row>
    <row r="1461" spans="1:21" s="6" customFormat="1">
      <c r="A1461" s="21"/>
      <c r="B1461" s="21"/>
      <c r="C1461" s="28"/>
      <c r="D1461" s="99"/>
      <c r="E1461" s="99"/>
      <c r="F1461" s="37"/>
      <c r="G1461" s="82"/>
      <c r="H1461" s="82"/>
      <c r="I1461" s="82"/>
      <c r="J1461" s="82"/>
      <c r="K1461" s="82"/>
      <c r="L1461" s="255"/>
      <c r="M1461" s="574"/>
      <c r="N1461" s="574"/>
      <c r="O1461" s="883" t="e">
        <f>#REF!+M1461+N1461</f>
        <v>#REF!</v>
      </c>
      <c r="P1461" s="883"/>
      <c r="Q1461" s="883"/>
      <c r="R1461" s="574">
        <f t="shared" si="496"/>
        <v>0</v>
      </c>
      <c r="S1461" s="574"/>
      <c r="T1461" s="574"/>
      <c r="U1461" s="883">
        <v>0</v>
      </c>
    </row>
    <row r="1462" spans="1:21" s="6" customFormat="1" outlineLevel="1">
      <c r="A1462" s="19" t="s">
        <v>317</v>
      </c>
      <c r="B1462" s="19"/>
      <c r="C1462" s="35" t="s">
        <v>176</v>
      </c>
      <c r="D1462" s="100"/>
      <c r="E1462" s="100"/>
      <c r="F1462" s="20"/>
      <c r="G1462" s="75"/>
      <c r="H1462" s="75"/>
      <c r="I1462" s="75"/>
      <c r="J1462" s="75">
        <f>SUBTOTAL(9,J1463:J1486)</f>
        <v>246537484.78126073</v>
      </c>
      <c r="K1462" s="75">
        <f>SUBTOTAL(9,K1463:K1486)</f>
        <v>58813621.167480811</v>
      </c>
      <c r="L1462" s="259">
        <f>SUBTOTAL(9,L1463:L1486)</f>
        <v>305351105.9487415</v>
      </c>
      <c r="M1462" s="571"/>
      <c r="N1462" s="571"/>
      <c r="O1462" s="880" t="e">
        <f>#REF!+M1462+N1462</f>
        <v>#REF!</v>
      </c>
      <c r="P1462" s="880"/>
      <c r="Q1462" s="880"/>
      <c r="R1462" s="571">
        <f t="shared" si="496"/>
        <v>0</v>
      </c>
      <c r="S1462" s="571"/>
      <c r="T1462" s="571"/>
      <c r="U1462" s="880">
        <v>0</v>
      </c>
    </row>
    <row r="1463" spans="1:21" s="36" customFormat="1" outlineLevel="1">
      <c r="A1463" s="21" t="s">
        <v>318</v>
      </c>
      <c r="B1463" s="21"/>
      <c r="C1463" s="28" t="s">
        <v>316</v>
      </c>
      <c r="D1463" s="122">
        <v>1</v>
      </c>
      <c r="E1463" s="122">
        <v>1</v>
      </c>
      <c r="F1463" s="37" t="s">
        <v>10</v>
      </c>
      <c r="G1463" s="77"/>
      <c r="H1463" s="77"/>
      <c r="I1463" s="77"/>
      <c r="J1463" s="82">
        <f t="shared" ref="J1463:K1463" si="507">SUBTOTAL(9,J1464:J1486)</f>
        <v>246537484.78126073</v>
      </c>
      <c r="K1463" s="82">
        <f t="shared" si="507"/>
        <v>58813621.167480811</v>
      </c>
      <c r="L1463" s="266">
        <f>SUBTOTAL(9,L1464:L1486)</f>
        <v>305351105.9487415</v>
      </c>
      <c r="M1463" s="576"/>
      <c r="N1463" s="576"/>
      <c r="O1463" s="885" t="e">
        <f>#REF!+M1463+N1463</f>
        <v>#REF!</v>
      </c>
      <c r="P1463" s="885"/>
      <c r="Q1463" s="885"/>
      <c r="R1463" s="576">
        <f t="shared" si="496"/>
        <v>0</v>
      </c>
      <c r="S1463" s="576"/>
      <c r="T1463" s="576"/>
      <c r="U1463" s="885">
        <v>0</v>
      </c>
    </row>
    <row r="1464" spans="1:21" s="6" customFormat="1" outlineLevel="2">
      <c r="A1464" s="8"/>
      <c r="B1464" s="8"/>
      <c r="C1464" s="25" t="s">
        <v>1062</v>
      </c>
      <c r="D1464" s="97">
        <v>16</v>
      </c>
      <c r="E1464" s="456">
        <v>18</v>
      </c>
      <c r="F1464" s="387" t="s">
        <v>624</v>
      </c>
      <c r="G1464" s="359">
        <v>362322.68570639991</v>
      </c>
      <c r="H1464" s="359">
        <v>115320.5625</v>
      </c>
      <c r="I1464" s="71">
        <f>SUM(G1464:H1464)</f>
        <v>477643.24820639991</v>
      </c>
      <c r="J1464" s="71">
        <f>G1464*E1464</f>
        <v>6521808.3427151982</v>
      </c>
      <c r="K1464" s="71">
        <f>H1464*E1464</f>
        <v>2075770.125</v>
      </c>
      <c r="L1464" s="257">
        <f>I1464*E1464</f>
        <v>8597578.4677151982</v>
      </c>
      <c r="M1464" s="570"/>
      <c r="N1464" s="570"/>
      <c r="O1464" s="879" t="e">
        <f>#REF!+M1464+N1464</f>
        <v>#REF!</v>
      </c>
      <c r="P1464" s="879"/>
      <c r="Q1464" s="879"/>
      <c r="R1464" s="570">
        <f t="shared" ref="R1464:R1527" si="508">P1464+Q1464</f>
        <v>0</v>
      </c>
      <c r="S1464" s="570"/>
      <c r="T1464" s="570"/>
      <c r="U1464" s="879">
        <v>0</v>
      </c>
    </row>
    <row r="1465" spans="1:21" s="6" customFormat="1" outlineLevel="2">
      <c r="A1465" s="8"/>
      <c r="B1465" s="8"/>
      <c r="C1465" s="25" t="s">
        <v>1064</v>
      </c>
      <c r="D1465" s="97">
        <v>257</v>
      </c>
      <c r="E1465" s="454">
        <v>228</v>
      </c>
      <c r="F1465" s="387" t="s">
        <v>624</v>
      </c>
      <c r="G1465" s="359">
        <v>190224.16559999998</v>
      </c>
      <c r="H1465" s="359">
        <v>70966.5</v>
      </c>
      <c r="I1465" s="71">
        <f t="shared" ref="I1465" si="509">SUM(G1465:H1465)</f>
        <v>261190.66559999998</v>
      </c>
      <c r="J1465" s="71">
        <f t="shared" ref="J1465:J1485" si="510">G1465*E1465</f>
        <v>43371109.756799996</v>
      </c>
      <c r="K1465" s="71">
        <f t="shared" ref="K1465:K1485" si="511">H1465*E1465</f>
        <v>16180362</v>
      </c>
      <c r="L1465" s="257">
        <f t="shared" ref="L1465:L1485" si="512">I1465*E1465</f>
        <v>59551471.756799996</v>
      </c>
      <c r="M1465" s="570"/>
      <c r="N1465" s="570"/>
      <c r="O1465" s="879" t="e">
        <f>#REF!+M1465+N1465</f>
        <v>#REF!</v>
      </c>
      <c r="P1465" s="879"/>
      <c r="Q1465" s="879"/>
      <c r="R1465" s="570">
        <f t="shared" si="508"/>
        <v>0</v>
      </c>
      <c r="S1465" s="570"/>
      <c r="T1465" s="570"/>
      <c r="U1465" s="879">
        <v>0</v>
      </c>
    </row>
    <row r="1466" spans="1:21" s="6" customFormat="1" outlineLevel="2">
      <c r="A1466" s="8"/>
      <c r="B1466" s="8"/>
      <c r="C1466" s="25" t="s">
        <v>1066</v>
      </c>
      <c r="D1466" s="97">
        <v>23</v>
      </c>
      <c r="E1466" s="454">
        <v>27</v>
      </c>
      <c r="F1466" s="387" t="s">
        <v>624</v>
      </c>
      <c r="G1466" s="359">
        <v>94950.666666666672</v>
      </c>
      <c r="H1466" s="359">
        <v>42579.9</v>
      </c>
      <c r="I1466" s="71">
        <f>SUM(G1466:H1466)</f>
        <v>137530.56666666668</v>
      </c>
      <c r="J1466" s="71">
        <f>G1466*E1466</f>
        <v>2563668</v>
      </c>
      <c r="K1466" s="71">
        <f>H1466*E1466</f>
        <v>1149657.3</v>
      </c>
      <c r="L1466" s="257">
        <f>I1466*E1466</f>
        <v>3713325.3000000003</v>
      </c>
      <c r="M1466" s="570"/>
      <c r="N1466" s="570"/>
      <c r="O1466" s="879" t="e">
        <f>#REF!+M1466+N1466</f>
        <v>#REF!</v>
      </c>
      <c r="P1466" s="879"/>
      <c r="Q1466" s="879"/>
      <c r="R1466" s="570">
        <f t="shared" si="508"/>
        <v>0</v>
      </c>
      <c r="S1466" s="570"/>
      <c r="T1466" s="570"/>
      <c r="U1466" s="879">
        <v>0</v>
      </c>
    </row>
    <row r="1467" spans="1:21" s="6" customFormat="1" outlineLevel="2">
      <c r="A1467" s="8"/>
      <c r="B1467" s="8"/>
      <c r="C1467" s="25" t="s">
        <v>1071</v>
      </c>
      <c r="D1467" s="94">
        <v>1</v>
      </c>
      <c r="E1467" s="454">
        <v>1</v>
      </c>
      <c r="F1467" s="18" t="s">
        <v>660</v>
      </c>
      <c r="G1467" s="359">
        <v>597901.72736159991</v>
      </c>
      <c r="H1467" s="359">
        <v>82376.800000000003</v>
      </c>
      <c r="I1467" s="71">
        <f t="shared" ref="I1467:I1485" si="513">SUM(G1467:H1467)</f>
        <v>680278.52736159996</v>
      </c>
      <c r="J1467" s="71">
        <f t="shared" si="510"/>
        <v>597901.72736159991</v>
      </c>
      <c r="K1467" s="71">
        <f t="shared" si="511"/>
        <v>82376.800000000003</v>
      </c>
      <c r="L1467" s="257">
        <f t="shared" si="512"/>
        <v>680278.52736159996</v>
      </c>
      <c r="M1467" s="570"/>
      <c r="N1467" s="570"/>
      <c r="O1467" s="879" t="e">
        <f>#REF!+M1467+N1467</f>
        <v>#REF!</v>
      </c>
      <c r="P1467" s="879"/>
      <c r="Q1467" s="879"/>
      <c r="R1467" s="570">
        <f t="shared" si="508"/>
        <v>0</v>
      </c>
      <c r="S1467" s="570"/>
      <c r="T1467" s="570"/>
      <c r="U1467" s="879">
        <v>0</v>
      </c>
    </row>
    <row r="1468" spans="1:21" s="6" customFormat="1" outlineLevel="2">
      <c r="A1468" s="8"/>
      <c r="B1468" s="8"/>
      <c r="C1468" s="25" t="s">
        <v>1096</v>
      </c>
      <c r="D1468" s="94">
        <v>1</v>
      </c>
      <c r="E1468" s="454">
        <v>1</v>
      </c>
      <c r="F1468" s="18" t="s">
        <v>660</v>
      </c>
      <c r="G1468" s="359">
        <v>684154.79902079992</v>
      </c>
      <c r="H1468" s="359">
        <v>82376.800000000003</v>
      </c>
      <c r="I1468" s="71">
        <f t="shared" si="513"/>
        <v>766531.59902079997</v>
      </c>
      <c r="J1468" s="71">
        <f t="shared" si="510"/>
        <v>684154.79902079992</v>
      </c>
      <c r="K1468" s="71">
        <f t="shared" si="511"/>
        <v>82376.800000000003</v>
      </c>
      <c r="L1468" s="257">
        <f t="shared" si="512"/>
        <v>766531.59902079997</v>
      </c>
      <c r="M1468" s="570"/>
      <c r="N1468" s="570"/>
      <c r="O1468" s="879" t="e">
        <f>#REF!+M1468+N1468</f>
        <v>#REF!</v>
      </c>
      <c r="P1468" s="879"/>
      <c r="Q1468" s="879"/>
      <c r="R1468" s="570">
        <f t="shared" si="508"/>
        <v>0</v>
      </c>
      <c r="S1468" s="570"/>
      <c r="T1468" s="570"/>
      <c r="U1468" s="879">
        <v>0</v>
      </c>
    </row>
    <row r="1469" spans="1:21" s="6" customFormat="1" outlineLevel="2">
      <c r="A1469" s="8"/>
      <c r="B1469" s="8"/>
      <c r="C1469" s="25" t="s">
        <v>1070</v>
      </c>
      <c r="D1469" s="94">
        <v>92</v>
      </c>
      <c r="E1469" s="454">
        <v>77</v>
      </c>
      <c r="F1469" s="18" t="s">
        <v>660</v>
      </c>
      <c r="G1469" s="359">
        <v>32609.856959999997</v>
      </c>
      <c r="H1469" s="359">
        <v>57608.1</v>
      </c>
      <c r="I1469" s="71">
        <f t="shared" si="513"/>
        <v>90217.956959999996</v>
      </c>
      <c r="J1469" s="71">
        <f t="shared" si="510"/>
        <v>2510958.9859199999</v>
      </c>
      <c r="K1469" s="71">
        <f t="shared" si="511"/>
        <v>4435823.7</v>
      </c>
      <c r="L1469" s="257">
        <f t="shared" si="512"/>
        <v>6946782.6859200001</v>
      </c>
      <c r="M1469" s="570"/>
      <c r="N1469" s="570"/>
      <c r="O1469" s="879" t="e">
        <f>#REF!+M1469+N1469</f>
        <v>#REF!</v>
      </c>
      <c r="P1469" s="879"/>
      <c r="Q1469" s="879"/>
      <c r="R1469" s="570">
        <f t="shared" si="508"/>
        <v>0</v>
      </c>
      <c r="S1469" s="570"/>
      <c r="T1469" s="570"/>
      <c r="U1469" s="879">
        <v>0</v>
      </c>
    </row>
    <row r="1470" spans="1:21" s="6" customFormat="1" outlineLevel="2">
      <c r="A1470" s="8"/>
      <c r="B1470" s="8"/>
      <c r="C1470" s="25" t="s">
        <v>1077</v>
      </c>
      <c r="D1470" s="94">
        <v>45</v>
      </c>
      <c r="E1470" s="454">
        <v>45</v>
      </c>
      <c r="F1470" s="18" t="s">
        <v>660</v>
      </c>
      <c r="G1470" s="359">
        <v>317946.10535999999</v>
      </c>
      <c r="H1470" s="359">
        <v>57608.1</v>
      </c>
      <c r="I1470" s="71">
        <f t="shared" si="513"/>
        <v>375554.20535999996</v>
      </c>
      <c r="J1470" s="71">
        <f t="shared" si="510"/>
        <v>14307574.7412</v>
      </c>
      <c r="K1470" s="71">
        <f t="shared" si="511"/>
        <v>2592364.5</v>
      </c>
      <c r="L1470" s="257">
        <f t="shared" si="512"/>
        <v>16899939.2412</v>
      </c>
      <c r="M1470" s="570"/>
      <c r="N1470" s="570"/>
      <c r="O1470" s="879" t="e">
        <f>#REF!+M1470+N1470</f>
        <v>#REF!</v>
      </c>
      <c r="P1470" s="879"/>
      <c r="Q1470" s="879"/>
      <c r="R1470" s="570">
        <f t="shared" si="508"/>
        <v>0</v>
      </c>
      <c r="S1470" s="570"/>
      <c r="T1470" s="570"/>
      <c r="U1470" s="879">
        <v>0</v>
      </c>
    </row>
    <row r="1471" spans="1:21" s="6" customFormat="1" outlineLevel="2">
      <c r="A1471" s="8"/>
      <c r="B1471" s="8"/>
      <c r="C1471" s="25" t="s">
        <v>1088</v>
      </c>
      <c r="D1471" s="94">
        <v>45</v>
      </c>
      <c r="E1471" s="454">
        <v>45</v>
      </c>
      <c r="F1471" s="18" t="s">
        <v>660</v>
      </c>
      <c r="G1471" s="359">
        <v>318435.25321439997</v>
      </c>
      <c r="H1471" s="359">
        <v>57608.1</v>
      </c>
      <c r="I1471" s="71">
        <f t="shared" si="513"/>
        <v>376043.35321439995</v>
      </c>
      <c r="J1471" s="71">
        <f t="shared" si="510"/>
        <v>14329586.394647999</v>
      </c>
      <c r="K1471" s="71">
        <f t="shared" si="511"/>
        <v>2592364.5</v>
      </c>
      <c r="L1471" s="257">
        <f t="shared" si="512"/>
        <v>16921950.894647997</v>
      </c>
      <c r="M1471" s="570"/>
      <c r="N1471" s="570"/>
      <c r="O1471" s="879" t="e">
        <f>#REF!+M1471+N1471</f>
        <v>#REF!</v>
      </c>
      <c r="P1471" s="879"/>
      <c r="Q1471" s="879"/>
      <c r="R1471" s="570">
        <f t="shared" si="508"/>
        <v>0</v>
      </c>
      <c r="S1471" s="570"/>
      <c r="T1471" s="570"/>
      <c r="U1471" s="879">
        <v>0</v>
      </c>
    </row>
    <row r="1472" spans="1:21" s="6" customFormat="1" ht="31.5" customHeight="1" outlineLevel="2">
      <c r="A1472" s="391"/>
      <c r="B1472" s="391"/>
      <c r="C1472" s="392" t="s">
        <v>1097</v>
      </c>
      <c r="D1472" s="97">
        <v>96</v>
      </c>
      <c r="E1472" s="454">
        <v>96</v>
      </c>
      <c r="F1472" s="387" t="s">
        <v>660</v>
      </c>
      <c r="G1472" s="359">
        <v>387040</v>
      </c>
      <c r="H1472" s="359">
        <v>30056.400000000001</v>
      </c>
      <c r="I1472" s="62">
        <f t="shared" si="513"/>
        <v>417096.4</v>
      </c>
      <c r="J1472" s="62">
        <f t="shared" si="510"/>
        <v>37155840</v>
      </c>
      <c r="K1472" s="62">
        <f t="shared" si="511"/>
        <v>2885414.4000000004</v>
      </c>
      <c r="L1472" s="255">
        <f t="shared" si="512"/>
        <v>40041254.400000006</v>
      </c>
      <c r="M1472" s="574"/>
      <c r="N1472" s="574"/>
      <c r="O1472" s="883" t="e">
        <f>#REF!+M1472+N1472</f>
        <v>#REF!</v>
      </c>
      <c r="P1472" s="883"/>
      <c r="Q1472" s="883"/>
      <c r="R1472" s="570">
        <f t="shared" si="508"/>
        <v>0</v>
      </c>
      <c r="S1472" s="574"/>
      <c r="T1472" s="574"/>
      <c r="U1472" s="883">
        <v>0</v>
      </c>
    </row>
    <row r="1473" spans="1:21" s="6" customFormat="1" outlineLevel="2">
      <c r="A1473" s="391"/>
      <c r="B1473" s="391"/>
      <c r="C1473" s="392" t="s">
        <v>1098</v>
      </c>
      <c r="D1473" s="97">
        <v>1</v>
      </c>
      <c r="E1473" s="454">
        <v>1</v>
      </c>
      <c r="F1473" s="387" t="s">
        <v>660</v>
      </c>
      <c r="G1473" s="359">
        <v>2445739.2719999999</v>
      </c>
      <c r="H1473" s="359">
        <v>82376.800000000003</v>
      </c>
      <c r="I1473" s="62">
        <f t="shared" si="513"/>
        <v>2528116.0719999997</v>
      </c>
      <c r="J1473" s="62">
        <f t="shared" si="510"/>
        <v>2445739.2719999999</v>
      </c>
      <c r="K1473" s="62">
        <f t="shared" si="511"/>
        <v>82376.800000000003</v>
      </c>
      <c r="L1473" s="255">
        <f t="shared" si="512"/>
        <v>2528116.0719999997</v>
      </c>
      <c r="M1473" s="574"/>
      <c r="N1473" s="574"/>
      <c r="O1473" s="883" t="e">
        <f>#REF!+M1473+N1473</f>
        <v>#REF!</v>
      </c>
      <c r="P1473" s="883"/>
      <c r="Q1473" s="883"/>
      <c r="R1473" s="570">
        <f t="shared" si="508"/>
        <v>0</v>
      </c>
      <c r="S1473" s="574"/>
      <c r="T1473" s="574"/>
      <c r="U1473" s="883">
        <v>0</v>
      </c>
    </row>
    <row r="1474" spans="1:21" s="6" customFormat="1" outlineLevel="2">
      <c r="A1474" s="391"/>
      <c r="B1474" s="391"/>
      <c r="C1474" s="392" t="s">
        <v>1089</v>
      </c>
      <c r="D1474" s="97">
        <v>2</v>
      </c>
      <c r="E1474" s="454">
        <v>2</v>
      </c>
      <c r="F1474" s="387" t="s">
        <v>660</v>
      </c>
      <c r="G1474" s="359">
        <v>1451138.63472</v>
      </c>
      <c r="H1474" s="359">
        <v>57608.1</v>
      </c>
      <c r="I1474" s="62">
        <f t="shared" si="513"/>
        <v>1508746.7347200001</v>
      </c>
      <c r="J1474" s="62">
        <f t="shared" si="510"/>
        <v>2902277.2694399999</v>
      </c>
      <c r="K1474" s="62">
        <f t="shared" si="511"/>
        <v>115216.2</v>
      </c>
      <c r="L1474" s="255">
        <f t="shared" si="512"/>
        <v>3017493.4694400001</v>
      </c>
      <c r="M1474" s="574"/>
      <c r="N1474" s="574"/>
      <c r="O1474" s="883" t="e">
        <f>#REF!+M1474+N1474</f>
        <v>#REF!</v>
      </c>
      <c r="P1474" s="883"/>
      <c r="Q1474" s="883"/>
      <c r="R1474" s="570">
        <f t="shared" si="508"/>
        <v>0</v>
      </c>
      <c r="S1474" s="574"/>
      <c r="T1474" s="574"/>
      <c r="U1474" s="883">
        <v>0</v>
      </c>
    </row>
    <row r="1475" spans="1:21" s="6" customFormat="1" ht="26.4" outlineLevel="2">
      <c r="A1475" s="391"/>
      <c r="B1475" s="391"/>
      <c r="C1475" s="392" t="s">
        <v>1078</v>
      </c>
      <c r="D1475" s="97">
        <v>28</v>
      </c>
      <c r="E1475" s="454">
        <v>28</v>
      </c>
      <c r="F1475" s="387" t="s">
        <v>660</v>
      </c>
      <c r="G1475" s="359">
        <v>680241.61618559994</v>
      </c>
      <c r="H1475" s="359">
        <v>53385.955040000001</v>
      </c>
      <c r="I1475" s="62">
        <f t="shared" si="513"/>
        <v>733627.57122559997</v>
      </c>
      <c r="J1475" s="62">
        <f t="shared" si="510"/>
        <v>19046765.253196798</v>
      </c>
      <c r="K1475" s="62">
        <f t="shared" si="511"/>
        <v>1494806.7411199999</v>
      </c>
      <c r="L1475" s="255">
        <f t="shared" si="512"/>
        <v>20541571.994316798</v>
      </c>
      <c r="M1475" s="574"/>
      <c r="N1475" s="574"/>
      <c r="O1475" s="883" t="e">
        <f>#REF!+M1475+N1475</f>
        <v>#REF!</v>
      </c>
      <c r="P1475" s="883"/>
      <c r="Q1475" s="883"/>
      <c r="R1475" s="570">
        <f t="shared" si="508"/>
        <v>0</v>
      </c>
      <c r="S1475" s="574"/>
      <c r="T1475" s="574"/>
      <c r="U1475" s="883">
        <v>0</v>
      </c>
    </row>
    <row r="1476" spans="1:21" s="6" customFormat="1" ht="26.4" outlineLevel="2">
      <c r="A1476" s="391"/>
      <c r="B1476" s="391"/>
      <c r="C1476" s="392" t="s">
        <v>1099</v>
      </c>
      <c r="D1476" s="97">
        <v>68</v>
      </c>
      <c r="E1476" s="454">
        <v>68</v>
      </c>
      <c r="F1476" s="387" t="s">
        <v>660</v>
      </c>
      <c r="G1476" s="359">
        <v>680241.61618559994</v>
      </c>
      <c r="H1476" s="359">
        <v>53385.955040000001</v>
      </c>
      <c r="I1476" s="62">
        <f t="shared" si="513"/>
        <v>733627.57122559997</v>
      </c>
      <c r="J1476" s="62">
        <f t="shared" si="510"/>
        <v>46256429.900620796</v>
      </c>
      <c r="K1476" s="62">
        <f t="shared" si="511"/>
        <v>3630244.9427200002</v>
      </c>
      <c r="L1476" s="255">
        <f t="shared" si="512"/>
        <v>49886674.843340799</v>
      </c>
      <c r="M1476" s="574"/>
      <c r="N1476" s="574"/>
      <c r="O1476" s="883" t="e">
        <f>#REF!+M1476+N1476</f>
        <v>#REF!</v>
      </c>
      <c r="P1476" s="883"/>
      <c r="Q1476" s="883"/>
      <c r="R1476" s="570">
        <f t="shared" si="508"/>
        <v>0</v>
      </c>
      <c r="S1476" s="574"/>
      <c r="T1476" s="574"/>
      <c r="U1476" s="883">
        <v>0</v>
      </c>
    </row>
    <row r="1477" spans="1:21" s="6" customFormat="1" ht="26.4" outlineLevel="2">
      <c r="A1477" s="391"/>
      <c r="B1477" s="391"/>
      <c r="C1477" s="392" t="s">
        <v>1094</v>
      </c>
      <c r="D1477" s="97">
        <v>6</v>
      </c>
      <c r="E1477" s="454">
        <v>6</v>
      </c>
      <c r="F1477" s="387" t="s">
        <v>660</v>
      </c>
      <c r="G1477" s="359">
        <v>617304.59225279989</v>
      </c>
      <c r="H1477" s="359">
        <v>53385.955040000001</v>
      </c>
      <c r="I1477" s="62">
        <f t="shared" si="513"/>
        <v>670690.54729279992</v>
      </c>
      <c r="J1477" s="62">
        <f t="shared" si="510"/>
        <v>3703827.5535167996</v>
      </c>
      <c r="K1477" s="62">
        <f t="shared" si="511"/>
        <v>320315.73024</v>
      </c>
      <c r="L1477" s="255">
        <f t="shared" si="512"/>
        <v>4024143.2837567995</v>
      </c>
      <c r="M1477" s="574"/>
      <c r="N1477" s="574"/>
      <c r="O1477" s="883" t="e">
        <f>#REF!+M1477+N1477</f>
        <v>#REF!</v>
      </c>
      <c r="P1477" s="883"/>
      <c r="Q1477" s="883"/>
      <c r="R1477" s="570">
        <f t="shared" si="508"/>
        <v>0</v>
      </c>
      <c r="S1477" s="574"/>
      <c r="T1477" s="574"/>
      <c r="U1477" s="883">
        <v>0</v>
      </c>
    </row>
    <row r="1478" spans="1:21" s="6" customFormat="1" outlineLevel="2">
      <c r="A1478" s="394"/>
      <c r="B1478" s="391"/>
      <c r="C1478" s="392" t="s">
        <v>1100</v>
      </c>
      <c r="D1478" s="97">
        <v>28</v>
      </c>
      <c r="E1478" s="454">
        <v>28</v>
      </c>
      <c r="F1478" s="387" t="s">
        <v>660</v>
      </c>
      <c r="G1478" s="359">
        <v>451350</v>
      </c>
      <c r="H1478" s="359">
        <v>27500.000000000004</v>
      </c>
      <c r="I1478" s="62">
        <f t="shared" si="513"/>
        <v>478850</v>
      </c>
      <c r="J1478" s="62">
        <f t="shared" si="510"/>
        <v>12637800</v>
      </c>
      <c r="K1478" s="62">
        <f t="shared" si="511"/>
        <v>770000.00000000012</v>
      </c>
      <c r="L1478" s="255">
        <f t="shared" si="512"/>
        <v>13407800</v>
      </c>
      <c r="M1478" s="574"/>
      <c r="N1478" s="574"/>
      <c r="O1478" s="883" t="e">
        <f>#REF!+M1478+N1478</f>
        <v>#REF!</v>
      </c>
      <c r="P1478" s="883"/>
      <c r="Q1478" s="883"/>
      <c r="R1478" s="574">
        <f t="shared" si="508"/>
        <v>0</v>
      </c>
      <c r="S1478" s="574"/>
      <c r="T1478" s="574"/>
      <c r="U1478" s="883">
        <v>0</v>
      </c>
    </row>
    <row r="1479" spans="1:21" s="6" customFormat="1" outlineLevel="2">
      <c r="A1479" s="8"/>
      <c r="B1479" s="8"/>
      <c r="C1479" s="25" t="s">
        <v>1080</v>
      </c>
      <c r="D1479" s="94">
        <v>92</v>
      </c>
      <c r="E1479" s="454">
        <v>92</v>
      </c>
      <c r="F1479" s="18" t="s">
        <v>660</v>
      </c>
      <c r="G1479" s="359">
        <v>3260.9856959999997</v>
      </c>
      <c r="H1479" s="359">
        <v>3850.0000000000005</v>
      </c>
      <c r="I1479" s="71">
        <f t="shared" si="513"/>
        <v>7110.9856959999997</v>
      </c>
      <c r="J1479" s="71">
        <f t="shared" si="510"/>
        <v>300010.68403199996</v>
      </c>
      <c r="K1479" s="71">
        <f t="shared" si="511"/>
        <v>354200.00000000006</v>
      </c>
      <c r="L1479" s="257">
        <f t="shared" si="512"/>
        <v>654210.68403200002</v>
      </c>
      <c r="M1479" s="570"/>
      <c r="N1479" s="570"/>
      <c r="O1479" s="879" t="e">
        <f>#REF!+M1479+N1479</f>
        <v>#REF!</v>
      </c>
      <c r="P1479" s="879"/>
      <c r="Q1479" s="879"/>
      <c r="R1479" s="570">
        <f t="shared" si="508"/>
        <v>0</v>
      </c>
      <c r="S1479" s="570"/>
      <c r="T1479" s="570"/>
      <c r="U1479" s="879">
        <v>0</v>
      </c>
    </row>
    <row r="1480" spans="1:21" s="6" customFormat="1" outlineLevel="2">
      <c r="A1480" s="8"/>
      <c r="B1480" s="8"/>
      <c r="C1480" s="25" t="s">
        <v>1081</v>
      </c>
      <c r="D1480" s="94">
        <v>50</v>
      </c>
      <c r="E1480" s="454">
        <v>50</v>
      </c>
      <c r="F1480" s="18" t="s">
        <v>660</v>
      </c>
      <c r="G1480" s="359">
        <v>48914.785439999992</v>
      </c>
      <c r="H1480" s="359">
        <v>11000</v>
      </c>
      <c r="I1480" s="71">
        <f t="shared" si="513"/>
        <v>59914.785439999992</v>
      </c>
      <c r="J1480" s="71">
        <f t="shared" si="510"/>
        <v>2445739.2719999994</v>
      </c>
      <c r="K1480" s="71">
        <f t="shared" si="511"/>
        <v>550000</v>
      </c>
      <c r="L1480" s="257">
        <f t="shared" si="512"/>
        <v>2995739.2719999994</v>
      </c>
      <c r="M1480" s="570"/>
      <c r="N1480" s="570"/>
      <c r="O1480" s="879" t="e">
        <f>#REF!+M1480+N1480</f>
        <v>#REF!</v>
      </c>
      <c r="P1480" s="879"/>
      <c r="Q1480" s="879"/>
      <c r="R1480" s="570">
        <f t="shared" si="508"/>
        <v>0</v>
      </c>
      <c r="S1480" s="570"/>
      <c r="T1480" s="570"/>
      <c r="U1480" s="879">
        <v>0</v>
      </c>
    </row>
    <row r="1481" spans="1:21" s="6" customFormat="1" outlineLevel="2">
      <c r="A1481" s="8"/>
      <c r="B1481" s="8"/>
      <c r="C1481" s="25" t="s">
        <v>1082</v>
      </c>
      <c r="D1481" s="94">
        <v>92</v>
      </c>
      <c r="E1481" s="454">
        <v>92</v>
      </c>
      <c r="F1481" s="18" t="s">
        <v>660</v>
      </c>
      <c r="G1481" s="359">
        <v>92448.944481600003</v>
      </c>
      <c r="H1481" s="359">
        <v>8250</v>
      </c>
      <c r="I1481" s="71">
        <f t="shared" si="513"/>
        <v>100698.9444816</v>
      </c>
      <c r="J1481" s="71">
        <f t="shared" si="510"/>
        <v>8505302.8923071995</v>
      </c>
      <c r="K1481" s="71">
        <f t="shared" si="511"/>
        <v>759000</v>
      </c>
      <c r="L1481" s="257">
        <f t="shared" si="512"/>
        <v>9264302.8923071995</v>
      </c>
      <c r="M1481" s="570"/>
      <c r="N1481" s="570"/>
      <c r="O1481" s="879" t="e">
        <f>#REF!+M1481+N1481</f>
        <v>#REF!</v>
      </c>
      <c r="P1481" s="879"/>
      <c r="Q1481" s="879"/>
      <c r="R1481" s="570">
        <f t="shared" si="508"/>
        <v>0</v>
      </c>
      <c r="S1481" s="570"/>
      <c r="T1481" s="570"/>
      <c r="U1481" s="879">
        <v>0</v>
      </c>
    </row>
    <row r="1482" spans="1:21" s="6" customFormat="1" outlineLevel="2">
      <c r="A1482" s="8"/>
      <c r="B1482" s="8"/>
      <c r="C1482" s="25" t="s">
        <v>1083</v>
      </c>
      <c r="D1482" s="94">
        <v>184</v>
      </c>
      <c r="E1482" s="454">
        <v>184</v>
      </c>
      <c r="F1482" s="18" t="s">
        <v>660</v>
      </c>
      <c r="G1482" s="359">
        <v>37990.483358400001</v>
      </c>
      <c r="H1482" s="359">
        <v>8250</v>
      </c>
      <c r="I1482" s="71">
        <f t="shared" si="513"/>
        <v>46240.483358400001</v>
      </c>
      <c r="J1482" s="71">
        <f t="shared" si="510"/>
        <v>6990248.9379456006</v>
      </c>
      <c r="K1482" s="71">
        <f t="shared" si="511"/>
        <v>1518000</v>
      </c>
      <c r="L1482" s="257">
        <f t="shared" si="512"/>
        <v>8508248.9379456006</v>
      </c>
      <c r="M1482" s="570"/>
      <c r="N1482" s="570"/>
      <c r="O1482" s="879" t="e">
        <f>#REF!+M1482+N1482</f>
        <v>#REF!</v>
      </c>
      <c r="P1482" s="879"/>
      <c r="Q1482" s="879"/>
      <c r="R1482" s="570">
        <f t="shared" si="508"/>
        <v>0</v>
      </c>
      <c r="S1482" s="570"/>
      <c r="T1482" s="570"/>
      <c r="U1482" s="879">
        <v>0</v>
      </c>
    </row>
    <row r="1483" spans="1:21" s="6" customFormat="1" outlineLevel="2">
      <c r="A1483" s="8"/>
      <c r="B1483" s="8"/>
      <c r="C1483" s="25"/>
      <c r="D1483" s="94"/>
      <c r="E1483" s="94"/>
      <c r="F1483" s="18"/>
      <c r="G1483" s="71"/>
      <c r="H1483" s="71"/>
      <c r="I1483" s="71"/>
      <c r="J1483" s="71"/>
      <c r="K1483" s="71"/>
      <c r="L1483" s="257"/>
      <c r="M1483" s="570"/>
      <c r="N1483" s="570"/>
      <c r="O1483" s="879" t="e">
        <f>#REF!+M1483+N1483</f>
        <v>#REF!</v>
      </c>
      <c r="P1483" s="879"/>
      <c r="Q1483" s="879"/>
      <c r="R1483" s="570">
        <f t="shared" si="508"/>
        <v>0</v>
      </c>
      <c r="S1483" s="570"/>
      <c r="T1483" s="570"/>
      <c r="U1483" s="879">
        <v>0</v>
      </c>
    </row>
    <row r="1484" spans="1:21" s="6" customFormat="1" outlineLevel="2">
      <c r="A1484" s="8"/>
      <c r="B1484" s="8"/>
      <c r="C1484" s="25" t="s">
        <v>1085</v>
      </c>
      <c r="D1484" s="94">
        <v>1</v>
      </c>
      <c r="E1484" s="94">
        <v>1</v>
      </c>
      <c r="F1484" s="18" t="s">
        <v>619</v>
      </c>
      <c r="G1484" s="359">
        <v>19260740.998536002</v>
      </c>
      <c r="H1484" s="359">
        <v>5778222.2995608002</v>
      </c>
      <c r="I1484" s="71">
        <f t="shared" si="513"/>
        <v>25038963.298096802</v>
      </c>
      <c r="J1484" s="71">
        <f t="shared" si="510"/>
        <v>19260740.998536002</v>
      </c>
      <c r="K1484" s="71">
        <f t="shared" si="511"/>
        <v>5778222.2995608002</v>
      </c>
      <c r="L1484" s="257">
        <f t="shared" si="512"/>
        <v>25038963.298096802</v>
      </c>
      <c r="M1484" s="570"/>
      <c r="N1484" s="570"/>
      <c r="O1484" s="879" t="e">
        <f>#REF!+M1484+N1484</f>
        <v>#REF!</v>
      </c>
      <c r="P1484" s="879"/>
      <c r="Q1484" s="879"/>
      <c r="R1484" s="570">
        <f t="shared" si="508"/>
        <v>0</v>
      </c>
      <c r="S1484" s="570"/>
      <c r="T1484" s="570"/>
      <c r="U1484" s="879">
        <v>0</v>
      </c>
    </row>
    <row r="1485" spans="1:21" s="6" customFormat="1" outlineLevel="2">
      <c r="A1485" s="8"/>
      <c r="B1485" s="8"/>
      <c r="C1485" s="25" t="s">
        <v>787</v>
      </c>
      <c r="D1485" s="94">
        <v>1</v>
      </c>
      <c r="E1485" s="94">
        <v>1</v>
      </c>
      <c r="F1485" s="18" t="s">
        <v>619</v>
      </c>
      <c r="G1485" s="359">
        <v>0</v>
      </c>
      <c r="H1485" s="359">
        <v>11364728.328840001</v>
      </c>
      <c r="I1485" s="71">
        <f t="shared" si="513"/>
        <v>11364728.328840001</v>
      </c>
      <c r="J1485" s="71">
        <f t="shared" si="510"/>
        <v>0</v>
      </c>
      <c r="K1485" s="71">
        <f t="shared" si="511"/>
        <v>11364728.328840001</v>
      </c>
      <c r="L1485" s="257">
        <f t="shared" si="512"/>
        <v>11364728.328840001</v>
      </c>
      <c r="M1485" s="570"/>
      <c r="N1485" s="570"/>
      <c r="O1485" s="879" t="e">
        <f>#REF!+M1485+N1485</f>
        <v>#REF!</v>
      </c>
      <c r="P1485" s="879"/>
      <c r="Q1485" s="879"/>
      <c r="R1485" s="570">
        <f t="shared" si="508"/>
        <v>0</v>
      </c>
      <c r="S1485" s="570"/>
      <c r="T1485" s="570"/>
      <c r="U1485" s="879">
        <v>0</v>
      </c>
    </row>
    <row r="1486" spans="1:21" s="6" customFormat="1" outlineLevel="1">
      <c r="A1486" s="21"/>
      <c r="B1486" s="21"/>
      <c r="C1486" s="28"/>
      <c r="D1486" s="99"/>
      <c r="E1486" s="99"/>
      <c r="F1486" s="37"/>
      <c r="G1486" s="82"/>
      <c r="H1486" s="82"/>
      <c r="I1486" s="82"/>
      <c r="J1486" s="82"/>
      <c r="K1486" s="82"/>
      <c r="L1486" s="255"/>
      <c r="M1486" s="574"/>
      <c r="N1486" s="574"/>
      <c r="O1486" s="883" t="e">
        <f>#REF!+M1486+N1486</f>
        <v>#REF!</v>
      </c>
      <c r="P1486" s="883"/>
      <c r="Q1486" s="883"/>
      <c r="R1486" s="574">
        <f t="shared" si="508"/>
        <v>0</v>
      </c>
      <c r="S1486" s="574"/>
      <c r="T1486" s="574"/>
      <c r="U1486" s="883">
        <v>0</v>
      </c>
    </row>
    <row r="1487" spans="1:21" s="6" customFormat="1" ht="15.6">
      <c r="A1487" s="64" t="s">
        <v>43</v>
      </c>
      <c r="B1487" s="64"/>
      <c r="C1487" s="65" t="s">
        <v>44</v>
      </c>
      <c r="D1487" s="117"/>
      <c r="E1487" s="167"/>
      <c r="F1487" s="450"/>
      <c r="G1487" s="169"/>
      <c r="H1487" s="169"/>
      <c r="I1487" s="169"/>
      <c r="J1487" s="169">
        <f t="shared" ref="J1487:K1487" si="514">SUBTOTAL(9,J1488:J1488)</f>
        <v>0</v>
      </c>
      <c r="K1487" s="169">
        <f t="shared" si="514"/>
        <v>0</v>
      </c>
      <c r="L1487" s="841">
        <f>SUBTOTAL(9,L1488:L1488)</f>
        <v>0</v>
      </c>
      <c r="M1487" s="573"/>
      <c r="N1487" s="573"/>
      <c r="O1487" s="882" t="e">
        <f>#REF!+M1487+N1487</f>
        <v>#REF!</v>
      </c>
      <c r="P1487" s="882"/>
      <c r="Q1487" s="882"/>
      <c r="R1487" s="573">
        <f t="shared" si="508"/>
        <v>0</v>
      </c>
      <c r="S1487" s="573"/>
      <c r="T1487" s="573"/>
      <c r="U1487" s="882">
        <v>0</v>
      </c>
    </row>
    <row r="1488" spans="1:21" s="6" customFormat="1">
      <c r="A1488" s="21"/>
      <c r="B1488" s="21"/>
      <c r="C1488" s="28"/>
      <c r="D1488" s="99"/>
      <c r="E1488" s="99"/>
      <c r="F1488" s="37"/>
      <c r="G1488" s="82"/>
      <c r="H1488" s="82"/>
      <c r="I1488" s="82"/>
      <c r="J1488" s="82"/>
      <c r="K1488" s="82"/>
      <c r="L1488" s="255"/>
      <c r="M1488" s="574"/>
      <c r="N1488" s="574"/>
      <c r="O1488" s="883" t="e">
        <f>#REF!+M1488+N1488</f>
        <v>#REF!</v>
      </c>
      <c r="P1488" s="883"/>
      <c r="Q1488" s="883"/>
      <c r="R1488" s="574">
        <f t="shared" si="508"/>
        <v>0</v>
      </c>
      <c r="S1488" s="574"/>
      <c r="T1488" s="574"/>
      <c r="U1488" s="883">
        <v>0</v>
      </c>
    </row>
    <row r="1489" spans="1:21" s="6" customFormat="1" ht="15.6">
      <c r="A1489" s="64" t="s">
        <v>45</v>
      </c>
      <c r="B1489" s="64"/>
      <c r="C1489" s="65" t="s">
        <v>46</v>
      </c>
      <c r="D1489" s="117"/>
      <c r="E1489" s="167"/>
      <c r="F1489" s="450"/>
      <c r="G1489" s="169"/>
      <c r="H1489" s="169"/>
      <c r="I1489" s="169"/>
      <c r="J1489" s="169">
        <f>SUBTOTAL(9,J1490:J1490)</f>
        <v>0</v>
      </c>
      <c r="K1489" s="169">
        <f>SUBTOTAL(9,K1490:K1490)</f>
        <v>0</v>
      </c>
      <c r="L1489" s="841">
        <f>SUBTOTAL(9,L1490:L1490)</f>
        <v>0</v>
      </c>
      <c r="M1489" s="573"/>
      <c r="N1489" s="573"/>
      <c r="O1489" s="882" t="e">
        <f>#REF!+M1489+N1489</f>
        <v>#REF!</v>
      </c>
      <c r="P1489" s="882"/>
      <c r="Q1489" s="882"/>
      <c r="R1489" s="573">
        <f t="shared" si="508"/>
        <v>0</v>
      </c>
      <c r="S1489" s="573"/>
      <c r="T1489" s="573"/>
      <c r="U1489" s="882">
        <v>0</v>
      </c>
    </row>
    <row r="1490" spans="1:21" s="6" customFormat="1">
      <c r="A1490" s="21"/>
      <c r="B1490" s="21"/>
      <c r="C1490" s="28"/>
      <c r="D1490" s="99"/>
      <c r="E1490" s="99"/>
      <c r="F1490" s="37"/>
      <c r="G1490" s="82"/>
      <c r="H1490" s="82"/>
      <c r="I1490" s="82"/>
      <c r="J1490" s="82"/>
      <c r="K1490" s="82"/>
      <c r="L1490" s="255"/>
      <c r="M1490" s="574"/>
      <c r="N1490" s="574"/>
      <c r="O1490" s="883" t="e">
        <f>#REF!+M1490+N1490</f>
        <v>#REF!</v>
      </c>
      <c r="P1490" s="883"/>
      <c r="Q1490" s="883"/>
      <c r="R1490" s="574">
        <f t="shared" si="508"/>
        <v>0</v>
      </c>
      <c r="S1490" s="574"/>
      <c r="T1490" s="574"/>
      <c r="U1490" s="883">
        <v>0</v>
      </c>
    </row>
    <row r="1491" spans="1:21" s="6" customFormat="1" ht="15.6">
      <c r="A1491" s="64" t="s">
        <v>47</v>
      </c>
      <c r="B1491" s="64"/>
      <c r="C1491" s="65" t="s">
        <v>48</v>
      </c>
      <c r="D1491" s="117"/>
      <c r="E1491" s="167"/>
      <c r="F1491" s="450"/>
      <c r="G1491" s="169"/>
      <c r="H1491" s="169"/>
      <c r="I1491" s="169"/>
      <c r="J1491" s="169">
        <f>SUBTOTAL(9,J1492:J1499)</f>
        <v>28542816</v>
      </c>
      <c r="K1491" s="169">
        <f>SUBTOTAL(9,K1492:K1499)</f>
        <v>17816848.800000001</v>
      </c>
      <c r="L1491" s="841">
        <f>SUBTOTAL(9,L1492:L1499)</f>
        <v>46359664.800000004</v>
      </c>
      <c r="M1491" s="573"/>
      <c r="N1491" s="573"/>
      <c r="O1491" s="882" t="e">
        <f>#REF!+M1491+N1491</f>
        <v>#REF!</v>
      </c>
      <c r="P1491" s="882"/>
      <c r="Q1491" s="882"/>
      <c r="R1491" s="573">
        <f t="shared" si="508"/>
        <v>0</v>
      </c>
      <c r="S1491" s="573"/>
      <c r="T1491" s="573"/>
      <c r="U1491" s="882">
        <v>0</v>
      </c>
    </row>
    <row r="1492" spans="1:21" s="6" customFormat="1">
      <c r="A1492" s="21"/>
      <c r="B1492" s="21"/>
      <c r="C1492" s="28"/>
      <c r="D1492" s="99"/>
      <c r="E1492" s="99"/>
      <c r="F1492" s="37"/>
      <c r="G1492" s="82"/>
      <c r="H1492" s="82"/>
      <c r="I1492" s="82"/>
      <c r="J1492" s="82"/>
      <c r="K1492" s="82"/>
      <c r="L1492" s="255"/>
      <c r="M1492" s="574"/>
      <c r="N1492" s="574"/>
      <c r="O1492" s="883" t="e">
        <f>#REF!+M1492+N1492</f>
        <v>#REF!</v>
      </c>
      <c r="P1492" s="883"/>
      <c r="Q1492" s="883"/>
      <c r="R1492" s="574">
        <f t="shared" si="508"/>
        <v>0</v>
      </c>
      <c r="S1492" s="574"/>
      <c r="T1492" s="574"/>
      <c r="U1492" s="883">
        <v>0</v>
      </c>
    </row>
    <row r="1493" spans="1:21" s="6" customFormat="1" outlineLevel="1">
      <c r="A1493" s="19" t="s">
        <v>440</v>
      </c>
      <c r="B1493" s="19"/>
      <c r="C1493" s="35" t="s">
        <v>176</v>
      </c>
      <c r="D1493" s="100"/>
      <c r="E1493" s="100"/>
      <c r="F1493" s="20"/>
      <c r="G1493" s="75"/>
      <c r="H1493" s="75"/>
      <c r="I1493" s="75"/>
      <c r="J1493" s="75">
        <f>SUBTOTAL(9,J1494:J1499)</f>
        <v>28542816</v>
      </c>
      <c r="K1493" s="75">
        <f>SUBTOTAL(9,K1494:K1499)</f>
        <v>17816848.800000001</v>
      </c>
      <c r="L1493" s="259">
        <f>SUBTOTAL(9,L1494:L1499)</f>
        <v>46359664.800000004</v>
      </c>
      <c r="M1493" s="571"/>
      <c r="N1493" s="571"/>
      <c r="O1493" s="880" t="e">
        <f>#REF!+M1493+N1493</f>
        <v>#REF!</v>
      </c>
      <c r="P1493" s="880"/>
      <c r="Q1493" s="880"/>
      <c r="R1493" s="571">
        <f t="shared" si="508"/>
        <v>0</v>
      </c>
      <c r="S1493" s="571"/>
      <c r="T1493" s="571"/>
      <c r="U1493" s="880">
        <v>0</v>
      </c>
    </row>
    <row r="1494" spans="1:21" s="6" customFormat="1" outlineLevel="2">
      <c r="A1494" s="8" t="s">
        <v>441</v>
      </c>
      <c r="B1494" s="8"/>
      <c r="C1494" s="25" t="s">
        <v>442</v>
      </c>
      <c r="D1494" s="94">
        <v>1</v>
      </c>
      <c r="E1494" s="94"/>
      <c r="F1494" s="18" t="s">
        <v>10</v>
      </c>
      <c r="G1494" s="71"/>
      <c r="H1494" s="71"/>
      <c r="I1494" s="71"/>
      <c r="J1494" s="62">
        <f>SUBTOTAL(9,J1495:J1499)</f>
        <v>28542816</v>
      </c>
      <c r="K1494" s="62">
        <f>SUBTOTAL(9,K1495:K1499)</f>
        <v>17816848.800000001</v>
      </c>
      <c r="L1494" s="255">
        <f>SUBTOTAL(9,L1495:L1499)</f>
        <v>46359664.800000004</v>
      </c>
      <c r="M1494" s="574"/>
      <c r="N1494" s="574"/>
      <c r="O1494" s="883" t="e">
        <f>#REF!+M1494+N1494</f>
        <v>#REF!</v>
      </c>
      <c r="P1494" s="883"/>
      <c r="Q1494" s="883"/>
      <c r="R1494" s="574">
        <f t="shared" si="508"/>
        <v>0</v>
      </c>
      <c r="S1494" s="574"/>
      <c r="T1494" s="574"/>
      <c r="U1494" s="883">
        <v>0</v>
      </c>
    </row>
    <row r="1495" spans="1:21" s="6" customFormat="1" outlineLevel="2">
      <c r="A1495" s="8"/>
      <c r="B1495" s="8"/>
      <c r="C1495" s="25" t="s">
        <v>1101</v>
      </c>
      <c r="D1495" s="97">
        <v>115</v>
      </c>
      <c r="E1495" s="97">
        <v>115</v>
      </c>
      <c r="F1495" s="18" t="s">
        <v>624</v>
      </c>
      <c r="G1495" s="359">
        <v>179254.39999999999</v>
      </c>
      <c r="H1495" s="359">
        <v>96096.000000000015</v>
      </c>
      <c r="I1495" s="71">
        <f t="shared" ref="I1495:I1498" si="515">SUM(G1495:H1495)</f>
        <v>275350.40000000002</v>
      </c>
      <c r="J1495" s="71">
        <f t="shared" ref="J1495:J1498" si="516">G1495*E1495</f>
        <v>20614256</v>
      </c>
      <c r="K1495" s="71">
        <f t="shared" ref="K1495:K1498" si="517">H1495*E1495</f>
        <v>11051040.000000002</v>
      </c>
      <c r="L1495" s="257">
        <f t="shared" ref="L1495:L1498" si="518">I1495*E1495</f>
        <v>31665296.000000004</v>
      </c>
      <c r="M1495" s="570"/>
      <c r="N1495" s="570"/>
      <c r="O1495" s="879" t="e">
        <f>#REF!+M1495+N1495</f>
        <v>#REF!</v>
      </c>
      <c r="P1495" s="879">
        <v>0.2</v>
      </c>
      <c r="Q1495" s="879"/>
      <c r="R1495" s="570">
        <f t="shared" si="508"/>
        <v>0.2</v>
      </c>
      <c r="S1495" s="570"/>
      <c r="T1495" s="570"/>
      <c r="U1495" s="879">
        <v>0.2</v>
      </c>
    </row>
    <row r="1496" spans="1:21" s="6" customFormat="1" outlineLevel="2">
      <c r="A1496" s="8"/>
      <c r="B1496" s="8"/>
      <c r="C1496" s="25" t="s">
        <v>1106</v>
      </c>
      <c r="D1496" s="97">
        <v>1</v>
      </c>
      <c r="E1496" s="97">
        <v>1</v>
      </c>
      <c r="F1496" s="18" t="s">
        <v>619</v>
      </c>
      <c r="G1496" s="359">
        <v>4757136</v>
      </c>
      <c r="H1496" s="359">
        <v>1427140.8</v>
      </c>
      <c r="I1496" s="71">
        <f t="shared" ref="I1496" si="519">SUM(G1496:H1496)</f>
        <v>6184276.7999999998</v>
      </c>
      <c r="J1496" s="71">
        <f t="shared" si="516"/>
        <v>4757136</v>
      </c>
      <c r="K1496" s="71">
        <f t="shared" si="517"/>
        <v>1427140.8</v>
      </c>
      <c r="L1496" s="257">
        <f t="shared" si="518"/>
        <v>6184276.7999999998</v>
      </c>
      <c r="M1496" s="570"/>
      <c r="N1496" s="570"/>
      <c r="O1496" s="879" t="e">
        <f>#REF!+M1496+N1496</f>
        <v>#REF!</v>
      </c>
      <c r="P1496" s="879"/>
      <c r="Q1496" s="879"/>
      <c r="R1496" s="570">
        <f t="shared" si="508"/>
        <v>0</v>
      </c>
      <c r="S1496" s="570"/>
      <c r="T1496" s="570"/>
      <c r="U1496" s="879">
        <v>0</v>
      </c>
    </row>
    <row r="1497" spans="1:21" s="6" customFormat="1" outlineLevel="2">
      <c r="A1497" s="8"/>
      <c r="B1497" s="8"/>
      <c r="C1497" s="25" t="s">
        <v>1032</v>
      </c>
      <c r="D1497" s="97">
        <v>1</v>
      </c>
      <c r="E1497" s="97">
        <v>1</v>
      </c>
      <c r="F1497" s="18" t="s">
        <v>619</v>
      </c>
      <c r="G1497" s="359">
        <v>3171424</v>
      </c>
      <c r="H1497" s="359">
        <v>951427.2</v>
      </c>
      <c r="I1497" s="71">
        <f t="shared" si="515"/>
        <v>4122851.2</v>
      </c>
      <c r="J1497" s="71">
        <f t="shared" si="516"/>
        <v>3171424</v>
      </c>
      <c r="K1497" s="71">
        <f t="shared" si="517"/>
        <v>951427.2</v>
      </c>
      <c r="L1497" s="257">
        <f t="shared" si="518"/>
        <v>4122851.2</v>
      </c>
      <c r="M1497" s="570"/>
      <c r="N1497" s="570"/>
      <c r="O1497" s="879" t="e">
        <f>#REF!+M1497+N1497</f>
        <v>#REF!</v>
      </c>
      <c r="P1497" s="879"/>
      <c r="Q1497" s="879"/>
      <c r="R1497" s="570">
        <f t="shared" si="508"/>
        <v>0</v>
      </c>
      <c r="S1497" s="570"/>
      <c r="T1497" s="570"/>
      <c r="U1497" s="879">
        <v>0</v>
      </c>
    </row>
    <row r="1498" spans="1:21" s="6" customFormat="1" outlineLevel="2">
      <c r="A1498" s="8"/>
      <c r="B1498" s="8"/>
      <c r="C1498" s="25" t="s">
        <v>787</v>
      </c>
      <c r="D1498" s="97">
        <v>1</v>
      </c>
      <c r="E1498" s="97">
        <v>1</v>
      </c>
      <c r="F1498" s="18" t="s">
        <v>619</v>
      </c>
      <c r="G1498" s="359">
        <v>0</v>
      </c>
      <c r="H1498" s="359">
        <v>4387240.8</v>
      </c>
      <c r="I1498" s="71">
        <f t="shared" si="515"/>
        <v>4387240.8</v>
      </c>
      <c r="J1498" s="71">
        <f t="shared" si="516"/>
        <v>0</v>
      </c>
      <c r="K1498" s="71">
        <f t="shared" si="517"/>
        <v>4387240.8</v>
      </c>
      <c r="L1498" s="257">
        <f t="shared" si="518"/>
        <v>4387240.8</v>
      </c>
      <c r="M1498" s="570"/>
      <c r="N1498" s="570"/>
      <c r="O1498" s="879" t="e">
        <f>#REF!+M1498+N1498</f>
        <v>#REF!</v>
      </c>
      <c r="P1498" s="879"/>
      <c r="Q1498" s="879"/>
      <c r="R1498" s="570">
        <f t="shared" si="508"/>
        <v>0</v>
      </c>
      <c r="S1498" s="570"/>
      <c r="T1498" s="570"/>
      <c r="U1498" s="879">
        <v>0</v>
      </c>
    </row>
    <row r="1499" spans="1:21" s="6" customFormat="1" outlineLevel="1">
      <c r="A1499" s="21"/>
      <c r="B1499" s="21"/>
      <c r="C1499" s="28"/>
      <c r="D1499" s="99"/>
      <c r="E1499" s="99"/>
      <c r="F1499" s="37"/>
      <c r="G1499" s="82"/>
      <c r="H1499" s="82"/>
      <c r="I1499" s="82"/>
      <c r="J1499" s="82"/>
      <c r="K1499" s="82"/>
      <c r="L1499" s="255"/>
      <c r="M1499" s="574"/>
      <c r="N1499" s="574"/>
      <c r="O1499" s="883" t="e">
        <f>#REF!+M1499+N1499</f>
        <v>#REF!</v>
      </c>
      <c r="P1499" s="883"/>
      <c r="Q1499" s="883"/>
      <c r="R1499" s="574">
        <f t="shared" si="508"/>
        <v>0</v>
      </c>
      <c r="S1499" s="574"/>
      <c r="T1499" s="574"/>
      <c r="U1499" s="883">
        <v>0</v>
      </c>
    </row>
    <row r="1500" spans="1:21" s="6" customFormat="1" ht="15.6">
      <c r="A1500" s="64" t="s">
        <v>49</v>
      </c>
      <c r="B1500" s="64"/>
      <c r="C1500" s="65" t="s">
        <v>50</v>
      </c>
      <c r="D1500" s="117"/>
      <c r="E1500" s="167"/>
      <c r="F1500" s="450"/>
      <c r="G1500" s="169"/>
      <c r="H1500" s="169"/>
      <c r="I1500" s="169"/>
      <c r="J1500" s="169">
        <f>SUBTOTAL(9,J1501:J1501)</f>
        <v>0</v>
      </c>
      <c r="K1500" s="169">
        <f>SUBTOTAL(9,K1501:K1501)</f>
        <v>0</v>
      </c>
      <c r="L1500" s="841">
        <f>SUBTOTAL(9,L1501:L1501)</f>
        <v>0</v>
      </c>
      <c r="M1500" s="573"/>
      <c r="N1500" s="573"/>
      <c r="O1500" s="882" t="e">
        <f>#REF!+M1500+N1500</f>
        <v>#REF!</v>
      </c>
      <c r="P1500" s="882"/>
      <c r="Q1500" s="882"/>
      <c r="R1500" s="573">
        <f t="shared" si="508"/>
        <v>0</v>
      </c>
      <c r="S1500" s="573"/>
      <c r="T1500" s="573"/>
      <c r="U1500" s="882">
        <v>0</v>
      </c>
    </row>
    <row r="1501" spans="1:21" s="6" customFormat="1">
      <c r="A1501" s="21"/>
      <c r="B1501" s="21"/>
      <c r="C1501" s="28"/>
      <c r="D1501" s="99"/>
      <c r="E1501" s="99"/>
      <c r="F1501" s="37"/>
      <c r="G1501" s="82"/>
      <c r="H1501" s="82"/>
      <c r="I1501" s="82"/>
      <c r="J1501" s="82"/>
      <c r="K1501" s="82"/>
      <c r="L1501" s="255"/>
      <c r="M1501" s="574"/>
      <c r="N1501" s="574"/>
      <c r="O1501" s="883" t="e">
        <f>#REF!+M1501+N1501</f>
        <v>#REF!</v>
      </c>
      <c r="P1501" s="883"/>
      <c r="Q1501" s="883"/>
      <c r="R1501" s="574">
        <f t="shared" si="508"/>
        <v>0</v>
      </c>
      <c r="S1501" s="574"/>
      <c r="T1501" s="574"/>
      <c r="U1501" s="883">
        <v>0</v>
      </c>
    </row>
    <row r="1502" spans="1:21" s="6" customFormat="1">
      <c r="A1502" s="21" t="s">
        <v>457</v>
      </c>
      <c r="B1502" s="21"/>
      <c r="C1502" s="28" t="s">
        <v>458</v>
      </c>
      <c r="D1502" s="99"/>
      <c r="E1502" s="99"/>
      <c r="F1502" s="37"/>
      <c r="G1502" s="82"/>
      <c r="H1502" s="82"/>
      <c r="I1502" s="82"/>
      <c r="J1502" s="82">
        <f>SUBTOTAL(9,J1503:J1534)</f>
        <v>0</v>
      </c>
      <c r="K1502" s="82">
        <f>SUBTOTAL(9,K1503:K1534)</f>
        <v>0</v>
      </c>
      <c r="L1502" s="254">
        <f>SUBTOTAL(9,L1503:L1534)</f>
        <v>0</v>
      </c>
      <c r="M1502" s="572"/>
      <c r="N1502" s="572"/>
      <c r="O1502" s="881" t="e">
        <f>#REF!+M1502+N1502</f>
        <v>#REF!</v>
      </c>
      <c r="P1502" s="881"/>
      <c r="Q1502" s="881"/>
      <c r="R1502" s="572">
        <f t="shared" si="508"/>
        <v>0</v>
      </c>
      <c r="S1502" s="572"/>
      <c r="T1502" s="572"/>
      <c r="U1502" s="881">
        <v>0</v>
      </c>
    </row>
    <row r="1503" spans="1:21" s="6" customFormat="1" outlineLevel="1">
      <c r="A1503" s="21" t="s">
        <v>459</v>
      </c>
      <c r="B1503" s="21"/>
      <c r="C1503" s="28" t="s">
        <v>458</v>
      </c>
      <c r="D1503" s="99">
        <v>1</v>
      </c>
      <c r="E1503" s="99"/>
      <c r="F1503" s="37" t="s">
        <v>10</v>
      </c>
      <c r="G1503" s="82"/>
      <c r="H1503" s="82"/>
      <c r="I1503" s="82"/>
      <c r="J1503" s="82">
        <f>SUBTOTAL(9,J1504:J1534)</f>
        <v>0</v>
      </c>
      <c r="K1503" s="82">
        <f>SUBTOTAL(9,K1504:K1534)</f>
        <v>0</v>
      </c>
      <c r="L1503" s="254">
        <f>SUBTOTAL(9,L1504:L1534)</f>
        <v>0</v>
      </c>
      <c r="M1503" s="572"/>
      <c r="N1503" s="572"/>
      <c r="O1503" s="881" t="e">
        <f>#REF!+M1503+N1503</f>
        <v>#REF!</v>
      </c>
      <c r="P1503" s="881"/>
      <c r="Q1503" s="881"/>
      <c r="R1503" s="572">
        <f t="shared" si="508"/>
        <v>0</v>
      </c>
      <c r="S1503" s="572"/>
      <c r="T1503" s="572"/>
      <c r="U1503" s="881">
        <v>0</v>
      </c>
    </row>
    <row r="1504" spans="1:21" s="6" customFormat="1" outlineLevel="1">
      <c r="A1504" s="8"/>
      <c r="B1504" s="8"/>
      <c r="C1504" s="25" t="s">
        <v>1561</v>
      </c>
      <c r="D1504" s="97"/>
      <c r="E1504" s="97"/>
      <c r="F1504" s="18"/>
      <c r="G1504" s="62"/>
      <c r="H1504" s="62"/>
      <c r="I1504" s="62"/>
      <c r="J1504" s="62"/>
      <c r="K1504" s="62"/>
      <c r="L1504" s="255"/>
      <c r="M1504" s="574"/>
      <c r="N1504" s="574"/>
      <c r="O1504" s="883" t="e">
        <f>#REF!+M1504+N1504</f>
        <v>#REF!</v>
      </c>
      <c r="P1504" s="883"/>
      <c r="Q1504" s="883"/>
      <c r="R1504" s="574">
        <f t="shared" si="508"/>
        <v>0</v>
      </c>
      <c r="S1504" s="574"/>
      <c r="T1504" s="574"/>
      <c r="U1504" s="883">
        <v>0</v>
      </c>
    </row>
    <row r="1505" spans="1:21" s="6" customFormat="1" outlineLevel="1">
      <c r="A1505" s="8"/>
      <c r="B1505" s="8"/>
      <c r="C1505" s="25" t="s">
        <v>1562</v>
      </c>
      <c r="D1505" s="97">
        <v>1</v>
      </c>
      <c r="E1505" s="97"/>
      <c r="F1505" s="18" t="s">
        <v>1107</v>
      </c>
      <c r="G1505" s="62"/>
      <c r="H1505" s="62"/>
      <c r="I1505" s="71">
        <f t="shared" ref="I1505:I1533" si="520">SUM(G1505:H1505)</f>
        <v>0</v>
      </c>
      <c r="J1505" s="71">
        <f t="shared" ref="J1505:J1533" si="521">G1505*E1505</f>
        <v>0</v>
      </c>
      <c r="K1505" s="71">
        <f t="shared" ref="K1505:K1533" si="522">H1505*E1505</f>
        <v>0</v>
      </c>
      <c r="L1505" s="257">
        <f t="shared" ref="L1505:L1533" si="523">I1505*E1505</f>
        <v>0</v>
      </c>
      <c r="M1505" s="570"/>
      <c r="N1505" s="570"/>
      <c r="O1505" s="879" t="e">
        <f>#REF!+M1505+N1505</f>
        <v>#REF!</v>
      </c>
      <c r="P1505" s="879"/>
      <c r="Q1505" s="879"/>
      <c r="R1505" s="570">
        <f t="shared" si="508"/>
        <v>0</v>
      </c>
      <c r="S1505" s="570"/>
      <c r="T1505" s="570"/>
      <c r="U1505" s="879">
        <v>0</v>
      </c>
    </row>
    <row r="1506" spans="1:21" s="6" customFormat="1" outlineLevel="1">
      <c r="A1506" s="8"/>
      <c r="B1506" s="8"/>
      <c r="C1506" s="25" t="s">
        <v>1564</v>
      </c>
      <c r="D1506" s="97">
        <v>1</v>
      </c>
      <c r="E1506" s="97"/>
      <c r="F1506" s="18" t="s">
        <v>1107</v>
      </c>
      <c r="G1506" s="62"/>
      <c r="H1506" s="62"/>
      <c r="I1506" s="71">
        <f t="shared" si="520"/>
        <v>0</v>
      </c>
      <c r="J1506" s="71">
        <f t="shared" si="521"/>
        <v>0</v>
      </c>
      <c r="K1506" s="71">
        <f t="shared" si="522"/>
        <v>0</v>
      </c>
      <c r="L1506" s="257">
        <f t="shared" si="523"/>
        <v>0</v>
      </c>
      <c r="M1506" s="570"/>
      <c r="N1506" s="570"/>
      <c r="O1506" s="879" t="e">
        <f>#REF!+M1506+N1506</f>
        <v>#REF!</v>
      </c>
      <c r="P1506" s="879"/>
      <c r="Q1506" s="879"/>
      <c r="R1506" s="570">
        <f t="shared" si="508"/>
        <v>0</v>
      </c>
      <c r="S1506" s="570"/>
      <c r="T1506" s="570"/>
      <c r="U1506" s="879">
        <v>0</v>
      </c>
    </row>
    <row r="1507" spans="1:21" s="6" customFormat="1" outlineLevel="1">
      <c r="A1507" s="8"/>
      <c r="B1507" s="8"/>
      <c r="C1507" s="25" t="s">
        <v>1566</v>
      </c>
      <c r="D1507" s="97">
        <v>1</v>
      </c>
      <c r="E1507" s="97"/>
      <c r="F1507" s="18" t="s">
        <v>1107</v>
      </c>
      <c r="G1507" s="62"/>
      <c r="H1507" s="62"/>
      <c r="I1507" s="71">
        <f t="shared" si="520"/>
        <v>0</v>
      </c>
      <c r="J1507" s="71">
        <f t="shared" si="521"/>
        <v>0</v>
      </c>
      <c r="K1507" s="71">
        <f t="shared" si="522"/>
        <v>0</v>
      </c>
      <c r="L1507" s="257">
        <f t="shared" si="523"/>
        <v>0</v>
      </c>
      <c r="M1507" s="570"/>
      <c r="N1507" s="570"/>
      <c r="O1507" s="879" t="e">
        <f>#REF!+M1507+N1507</f>
        <v>#REF!</v>
      </c>
      <c r="P1507" s="879"/>
      <c r="Q1507" s="879"/>
      <c r="R1507" s="570">
        <f t="shared" si="508"/>
        <v>0</v>
      </c>
      <c r="S1507" s="570"/>
      <c r="T1507" s="570"/>
      <c r="U1507" s="879">
        <v>0</v>
      </c>
    </row>
    <row r="1508" spans="1:21" s="6" customFormat="1" outlineLevel="1">
      <c r="A1508" s="8"/>
      <c r="B1508" s="8"/>
      <c r="C1508" s="25" t="s">
        <v>1567</v>
      </c>
      <c r="D1508" s="97">
        <v>6</v>
      </c>
      <c r="E1508" s="97"/>
      <c r="F1508" s="18" t="s">
        <v>1107</v>
      </c>
      <c r="G1508" s="62"/>
      <c r="H1508" s="62"/>
      <c r="I1508" s="71">
        <f t="shared" si="520"/>
        <v>0</v>
      </c>
      <c r="J1508" s="71">
        <f t="shared" si="521"/>
        <v>0</v>
      </c>
      <c r="K1508" s="71">
        <f t="shared" si="522"/>
        <v>0</v>
      </c>
      <c r="L1508" s="257">
        <f t="shared" si="523"/>
        <v>0</v>
      </c>
      <c r="M1508" s="570"/>
      <c r="N1508" s="570"/>
      <c r="O1508" s="879" t="e">
        <f>#REF!+M1508+N1508</f>
        <v>#REF!</v>
      </c>
      <c r="P1508" s="879"/>
      <c r="Q1508" s="879"/>
      <c r="R1508" s="570">
        <f t="shared" si="508"/>
        <v>0</v>
      </c>
      <c r="S1508" s="570"/>
      <c r="T1508" s="570"/>
      <c r="U1508" s="879">
        <v>0</v>
      </c>
    </row>
    <row r="1509" spans="1:21" s="6" customFormat="1" outlineLevel="1">
      <c r="A1509" s="8"/>
      <c r="B1509" s="8"/>
      <c r="C1509" s="25" t="s">
        <v>1568</v>
      </c>
      <c r="D1509" s="97">
        <v>1</v>
      </c>
      <c r="E1509" s="97"/>
      <c r="F1509" s="18" t="s">
        <v>1107</v>
      </c>
      <c r="G1509" s="62"/>
      <c r="H1509" s="62"/>
      <c r="I1509" s="71">
        <f t="shared" si="520"/>
        <v>0</v>
      </c>
      <c r="J1509" s="71">
        <f t="shared" si="521"/>
        <v>0</v>
      </c>
      <c r="K1509" s="71">
        <f t="shared" si="522"/>
        <v>0</v>
      </c>
      <c r="L1509" s="257">
        <f t="shared" si="523"/>
        <v>0</v>
      </c>
      <c r="M1509" s="570"/>
      <c r="N1509" s="570"/>
      <c r="O1509" s="879" t="e">
        <f>#REF!+M1509+N1509</f>
        <v>#REF!</v>
      </c>
      <c r="P1509" s="879"/>
      <c r="Q1509" s="879"/>
      <c r="R1509" s="570">
        <f t="shared" si="508"/>
        <v>0</v>
      </c>
      <c r="S1509" s="570"/>
      <c r="T1509" s="570"/>
      <c r="U1509" s="879">
        <v>0</v>
      </c>
    </row>
    <row r="1510" spans="1:21" s="6" customFormat="1" outlineLevel="1">
      <c r="A1510" s="8"/>
      <c r="B1510" s="8"/>
      <c r="C1510" s="25" t="s">
        <v>1570</v>
      </c>
      <c r="D1510" s="97">
        <v>1</v>
      </c>
      <c r="E1510" s="97"/>
      <c r="F1510" s="18" t="s">
        <v>1107</v>
      </c>
      <c r="G1510" s="62"/>
      <c r="H1510" s="62"/>
      <c r="I1510" s="71">
        <f t="shared" si="520"/>
        <v>0</v>
      </c>
      <c r="J1510" s="71">
        <f t="shared" si="521"/>
        <v>0</v>
      </c>
      <c r="K1510" s="71">
        <f t="shared" si="522"/>
        <v>0</v>
      </c>
      <c r="L1510" s="257">
        <f t="shared" si="523"/>
        <v>0</v>
      </c>
      <c r="M1510" s="570"/>
      <c r="N1510" s="570"/>
      <c r="O1510" s="879" t="e">
        <f>#REF!+M1510+N1510</f>
        <v>#REF!</v>
      </c>
      <c r="P1510" s="879"/>
      <c r="Q1510" s="879"/>
      <c r="R1510" s="570">
        <f t="shared" si="508"/>
        <v>0</v>
      </c>
      <c r="S1510" s="570"/>
      <c r="T1510" s="570"/>
      <c r="U1510" s="879">
        <v>0</v>
      </c>
    </row>
    <row r="1511" spans="1:21" s="6" customFormat="1" outlineLevel="1">
      <c r="A1511" s="8"/>
      <c r="B1511" s="8"/>
      <c r="C1511" s="25" t="s">
        <v>1572</v>
      </c>
      <c r="D1511" s="97">
        <v>15</v>
      </c>
      <c r="E1511" s="97"/>
      <c r="F1511" s="18" t="s">
        <v>624</v>
      </c>
      <c r="G1511" s="62"/>
      <c r="H1511" s="62"/>
      <c r="I1511" s="71">
        <f t="shared" si="520"/>
        <v>0</v>
      </c>
      <c r="J1511" s="71">
        <f t="shared" si="521"/>
        <v>0</v>
      </c>
      <c r="K1511" s="71">
        <f t="shared" si="522"/>
        <v>0</v>
      </c>
      <c r="L1511" s="257">
        <f t="shared" si="523"/>
        <v>0</v>
      </c>
      <c r="M1511" s="570"/>
      <c r="N1511" s="570"/>
      <c r="O1511" s="879" t="e">
        <f>#REF!+M1511+N1511</f>
        <v>#REF!</v>
      </c>
      <c r="P1511" s="879"/>
      <c r="Q1511" s="879"/>
      <c r="R1511" s="570">
        <f t="shared" si="508"/>
        <v>0</v>
      </c>
      <c r="S1511" s="570"/>
      <c r="T1511" s="570"/>
      <c r="U1511" s="879">
        <v>0</v>
      </c>
    </row>
    <row r="1512" spans="1:21" s="6" customFormat="1" outlineLevel="1">
      <c r="A1512" s="8"/>
      <c r="B1512" s="8"/>
      <c r="C1512" s="25" t="s">
        <v>1573</v>
      </c>
      <c r="D1512" s="97">
        <v>25</v>
      </c>
      <c r="E1512" s="97"/>
      <c r="F1512" s="18" t="s">
        <v>624</v>
      </c>
      <c r="G1512" s="62"/>
      <c r="H1512" s="62"/>
      <c r="I1512" s="71">
        <f t="shared" si="520"/>
        <v>0</v>
      </c>
      <c r="J1512" s="71">
        <f t="shared" si="521"/>
        <v>0</v>
      </c>
      <c r="K1512" s="71">
        <f t="shared" si="522"/>
        <v>0</v>
      </c>
      <c r="L1512" s="257">
        <f t="shared" si="523"/>
        <v>0</v>
      </c>
      <c r="M1512" s="570"/>
      <c r="N1512" s="570"/>
      <c r="O1512" s="879" t="e">
        <f>#REF!+M1512+N1512</f>
        <v>#REF!</v>
      </c>
      <c r="P1512" s="879"/>
      <c r="Q1512" s="879"/>
      <c r="R1512" s="570">
        <f t="shared" si="508"/>
        <v>0</v>
      </c>
      <c r="S1512" s="570"/>
      <c r="T1512" s="570"/>
      <c r="U1512" s="879">
        <v>0</v>
      </c>
    </row>
    <row r="1513" spans="1:21" s="6" customFormat="1" outlineLevel="1">
      <c r="A1513" s="8"/>
      <c r="B1513" s="8"/>
      <c r="C1513" s="25" t="s">
        <v>657</v>
      </c>
      <c r="D1513" s="97">
        <v>1</v>
      </c>
      <c r="E1513" s="97"/>
      <c r="F1513" s="18" t="s">
        <v>619</v>
      </c>
      <c r="G1513" s="62"/>
      <c r="H1513" s="62"/>
      <c r="I1513" s="71">
        <f t="shared" si="520"/>
        <v>0</v>
      </c>
      <c r="J1513" s="71">
        <f t="shared" si="521"/>
        <v>0</v>
      </c>
      <c r="K1513" s="71">
        <f t="shared" si="522"/>
        <v>0</v>
      </c>
      <c r="L1513" s="257">
        <f t="shared" si="523"/>
        <v>0</v>
      </c>
      <c r="M1513" s="570"/>
      <c r="N1513" s="570"/>
      <c r="O1513" s="879" t="e">
        <f>#REF!+M1513+N1513</f>
        <v>#REF!</v>
      </c>
      <c r="P1513" s="879"/>
      <c r="Q1513" s="879"/>
      <c r="R1513" s="570">
        <f t="shared" si="508"/>
        <v>0</v>
      </c>
      <c r="S1513" s="570"/>
      <c r="T1513" s="570"/>
      <c r="U1513" s="879">
        <v>0</v>
      </c>
    </row>
    <row r="1514" spans="1:21" s="6" customFormat="1" outlineLevel="1">
      <c r="A1514" s="8"/>
      <c r="B1514" s="8"/>
      <c r="C1514" s="25" t="s">
        <v>787</v>
      </c>
      <c r="D1514" s="97">
        <v>1</v>
      </c>
      <c r="E1514" s="97"/>
      <c r="F1514" s="18" t="s">
        <v>1107</v>
      </c>
      <c r="G1514" s="62"/>
      <c r="H1514" s="62"/>
      <c r="I1514" s="71">
        <f t="shared" si="520"/>
        <v>0</v>
      </c>
      <c r="J1514" s="71">
        <f t="shared" si="521"/>
        <v>0</v>
      </c>
      <c r="K1514" s="71">
        <f t="shared" si="522"/>
        <v>0</v>
      </c>
      <c r="L1514" s="257">
        <f t="shared" si="523"/>
        <v>0</v>
      </c>
      <c r="M1514" s="570"/>
      <c r="N1514" s="570"/>
      <c r="O1514" s="879" t="e">
        <f>#REF!+M1514+N1514</f>
        <v>#REF!</v>
      </c>
      <c r="P1514" s="879"/>
      <c r="Q1514" s="879"/>
      <c r="R1514" s="570">
        <f t="shared" si="508"/>
        <v>0</v>
      </c>
      <c r="S1514" s="570"/>
      <c r="T1514" s="570"/>
      <c r="U1514" s="879">
        <v>0</v>
      </c>
    </row>
    <row r="1515" spans="1:21" s="6" customFormat="1" outlineLevel="1">
      <c r="A1515" s="8"/>
      <c r="B1515" s="8"/>
      <c r="C1515" s="25"/>
      <c r="D1515" s="97"/>
      <c r="E1515" s="97"/>
      <c r="F1515" s="18"/>
      <c r="G1515" s="62"/>
      <c r="H1515" s="62"/>
      <c r="I1515" s="71">
        <f t="shared" si="520"/>
        <v>0</v>
      </c>
      <c r="J1515" s="71">
        <f t="shared" si="521"/>
        <v>0</v>
      </c>
      <c r="K1515" s="71">
        <f t="shared" si="522"/>
        <v>0</v>
      </c>
      <c r="L1515" s="257">
        <f t="shared" si="523"/>
        <v>0</v>
      </c>
      <c r="M1515" s="570"/>
      <c r="N1515" s="570"/>
      <c r="O1515" s="879" t="e">
        <f>#REF!+M1515+N1515</f>
        <v>#REF!</v>
      </c>
      <c r="P1515" s="879"/>
      <c r="Q1515" s="879"/>
      <c r="R1515" s="570">
        <f t="shared" si="508"/>
        <v>0</v>
      </c>
      <c r="S1515" s="570"/>
      <c r="T1515" s="570"/>
      <c r="U1515" s="879">
        <v>0</v>
      </c>
    </row>
    <row r="1516" spans="1:21" s="6" customFormat="1" outlineLevel="1">
      <c r="A1516" s="8"/>
      <c r="B1516" s="8"/>
      <c r="C1516" s="25" t="s">
        <v>1574</v>
      </c>
      <c r="D1516" s="97"/>
      <c r="E1516" s="97"/>
      <c r="F1516" s="18"/>
      <c r="G1516" s="62"/>
      <c r="H1516" s="62"/>
      <c r="I1516" s="71">
        <f t="shared" si="520"/>
        <v>0</v>
      </c>
      <c r="J1516" s="71">
        <f t="shared" si="521"/>
        <v>0</v>
      </c>
      <c r="K1516" s="71">
        <f t="shared" si="522"/>
        <v>0</v>
      </c>
      <c r="L1516" s="257">
        <f t="shared" si="523"/>
        <v>0</v>
      </c>
      <c r="M1516" s="570"/>
      <c r="N1516" s="570"/>
      <c r="O1516" s="879" t="e">
        <f>#REF!+M1516+N1516</f>
        <v>#REF!</v>
      </c>
      <c r="P1516" s="879"/>
      <c r="Q1516" s="879"/>
      <c r="R1516" s="570">
        <f t="shared" si="508"/>
        <v>0</v>
      </c>
      <c r="S1516" s="570"/>
      <c r="T1516" s="570"/>
      <c r="U1516" s="879">
        <v>0</v>
      </c>
    </row>
    <row r="1517" spans="1:21" s="6" customFormat="1" outlineLevel="1">
      <c r="A1517" s="8"/>
      <c r="B1517" s="8"/>
      <c r="C1517" s="25" t="s">
        <v>1575</v>
      </c>
      <c r="D1517" s="97">
        <v>12</v>
      </c>
      <c r="E1517" s="97"/>
      <c r="F1517" s="18" t="s">
        <v>1109</v>
      </c>
      <c r="G1517" s="62"/>
      <c r="H1517" s="62"/>
      <c r="I1517" s="71">
        <f t="shared" si="520"/>
        <v>0</v>
      </c>
      <c r="J1517" s="71">
        <f t="shared" si="521"/>
        <v>0</v>
      </c>
      <c r="K1517" s="71">
        <f t="shared" si="522"/>
        <v>0</v>
      </c>
      <c r="L1517" s="257">
        <f t="shared" si="523"/>
        <v>0</v>
      </c>
      <c r="M1517" s="570"/>
      <c r="N1517" s="570"/>
      <c r="O1517" s="879" t="e">
        <f>#REF!+M1517+N1517</f>
        <v>#REF!</v>
      </c>
      <c r="P1517" s="879"/>
      <c r="Q1517" s="879"/>
      <c r="R1517" s="570">
        <f t="shared" si="508"/>
        <v>0</v>
      </c>
      <c r="S1517" s="570"/>
      <c r="T1517" s="570"/>
      <c r="U1517" s="879">
        <v>0</v>
      </c>
    </row>
    <row r="1518" spans="1:21" s="6" customFormat="1" outlineLevel="1">
      <c r="A1518" s="8"/>
      <c r="B1518" s="8"/>
      <c r="C1518" s="25" t="s">
        <v>1577</v>
      </c>
      <c r="D1518" s="97">
        <v>1</v>
      </c>
      <c r="E1518" s="97"/>
      <c r="F1518" s="18" t="s">
        <v>1107</v>
      </c>
      <c r="G1518" s="62"/>
      <c r="H1518" s="62"/>
      <c r="I1518" s="71">
        <f t="shared" si="520"/>
        <v>0</v>
      </c>
      <c r="J1518" s="71">
        <f t="shared" si="521"/>
        <v>0</v>
      </c>
      <c r="K1518" s="71">
        <f t="shared" si="522"/>
        <v>0</v>
      </c>
      <c r="L1518" s="257">
        <f t="shared" si="523"/>
        <v>0</v>
      </c>
      <c r="M1518" s="570"/>
      <c r="N1518" s="570"/>
      <c r="O1518" s="879" t="e">
        <f>#REF!+M1518+N1518</f>
        <v>#REF!</v>
      </c>
      <c r="P1518" s="879"/>
      <c r="Q1518" s="879"/>
      <c r="R1518" s="570">
        <f t="shared" si="508"/>
        <v>0</v>
      </c>
      <c r="S1518" s="570"/>
      <c r="T1518" s="570"/>
      <c r="U1518" s="879">
        <v>0</v>
      </c>
    </row>
    <row r="1519" spans="1:21" s="6" customFormat="1" outlineLevel="1">
      <c r="A1519" s="8"/>
      <c r="B1519" s="8"/>
      <c r="C1519" s="25" t="s">
        <v>1578</v>
      </c>
      <c r="D1519" s="97">
        <v>1</v>
      </c>
      <c r="E1519" s="97"/>
      <c r="F1519" s="18" t="s">
        <v>1107</v>
      </c>
      <c r="G1519" s="62"/>
      <c r="H1519" s="62"/>
      <c r="I1519" s="71">
        <f t="shared" si="520"/>
        <v>0</v>
      </c>
      <c r="J1519" s="71">
        <f t="shared" si="521"/>
        <v>0</v>
      </c>
      <c r="K1519" s="71">
        <f t="shared" si="522"/>
        <v>0</v>
      </c>
      <c r="L1519" s="257">
        <f t="shared" si="523"/>
        <v>0</v>
      </c>
      <c r="M1519" s="570"/>
      <c r="N1519" s="570"/>
      <c r="O1519" s="879" t="e">
        <f>#REF!+M1519+N1519</f>
        <v>#REF!</v>
      </c>
      <c r="P1519" s="879"/>
      <c r="Q1519" s="879"/>
      <c r="R1519" s="570">
        <f t="shared" si="508"/>
        <v>0</v>
      </c>
      <c r="S1519" s="570"/>
      <c r="T1519" s="570"/>
      <c r="U1519" s="879">
        <v>0</v>
      </c>
    </row>
    <row r="1520" spans="1:21" s="6" customFormat="1" outlineLevel="1">
      <c r="A1520" s="8"/>
      <c r="B1520" s="8"/>
      <c r="C1520" s="25" t="s">
        <v>671</v>
      </c>
      <c r="D1520" s="97">
        <v>66</v>
      </c>
      <c r="E1520" s="97"/>
      <c r="F1520" s="18" t="s">
        <v>624</v>
      </c>
      <c r="G1520" s="62"/>
      <c r="H1520" s="62"/>
      <c r="I1520" s="71">
        <f t="shared" si="520"/>
        <v>0</v>
      </c>
      <c r="J1520" s="71">
        <f t="shared" si="521"/>
        <v>0</v>
      </c>
      <c r="K1520" s="71">
        <f t="shared" si="522"/>
        <v>0</v>
      </c>
      <c r="L1520" s="257">
        <f t="shared" si="523"/>
        <v>0</v>
      </c>
      <c r="M1520" s="570"/>
      <c r="N1520" s="570"/>
      <c r="O1520" s="879" t="e">
        <f>#REF!+M1520+N1520</f>
        <v>#REF!</v>
      </c>
      <c r="P1520" s="879"/>
      <c r="Q1520" s="554">
        <v>0.5</v>
      </c>
      <c r="R1520" s="570">
        <f t="shared" si="508"/>
        <v>0.5</v>
      </c>
      <c r="S1520" s="570"/>
      <c r="T1520" s="570"/>
      <c r="U1520" s="879">
        <v>0</v>
      </c>
    </row>
    <row r="1521" spans="1:21" s="6" customFormat="1" outlineLevel="1">
      <c r="A1521" s="8"/>
      <c r="B1521" s="8"/>
      <c r="C1521" s="25" t="s">
        <v>1579</v>
      </c>
      <c r="D1521" s="97">
        <v>22</v>
      </c>
      <c r="E1521" s="97"/>
      <c r="F1521" s="18" t="s">
        <v>624</v>
      </c>
      <c r="G1521" s="62"/>
      <c r="H1521" s="62"/>
      <c r="I1521" s="71">
        <f t="shared" si="520"/>
        <v>0</v>
      </c>
      <c r="J1521" s="71">
        <f t="shared" si="521"/>
        <v>0</v>
      </c>
      <c r="K1521" s="71">
        <f t="shared" si="522"/>
        <v>0</v>
      </c>
      <c r="L1521" s="257">
        <f t="shared" si="523"/>
        <v>0</v>
      </c>
      <c r="M1521" s="570"/>
      <c r="N1521" s="570"/>
      <c r="O1521" s="879" t="e">
        <f>#REF!+M1521+N1521</f>
        <v>#REF!</v>
      </c>
      <c r="P1521" s="879"/>
      <c r="Q1521" s="879"/>
      <c r="R1521" s="570">
        <f t="shared" si="508"/>
        <v>0</v>
      </c>
      <c r="S1521" s="570"/>
      <c r="T1521" s="570"/>
      <c r="U1521" s="879">
        <v>0</v>
      </c>
    </row>
    <row r="1522" spans="1:21" s="6" customFormat="1" outlineLevel="1">
      <c r="A1522" s="8"/>
      <c r="B1522" s="8"/>
      <c r="C1522" s="25" t="s">
        <v>1110</v>
      </c>
      <c r="D1522" s="97">
        <v>22</v>
      </c>
      <c r="E1522" s="97"/>
      <c r="F1522" s="18" t="s">
        <v>624</v>
      </c>
      <c r="G1522" s="62"/>
      <c r="H1522" s="62"/>
      <c r="I1522" s="71">
        <f t="shared" si="520"/>
        <v>0</v>
      </c>
      <c r="J1522" s="71">
        <f t="shared" si="521"/>
        <v>0</v>
      </c>
      <c r="K1522" s="71">
        <f t="shared" si="522"/>
        <v>0</v>
      </c>
      <c r="L1522" s="257">
        <f t="shared" si="523"/>
        <v>0</v>
      </c>
      <c r="M1522" s="570"/>
      <c r="N1522" s="570"/>
      <c r="O1522" s="879" t="e">
        <f>#REF!+M1522+N1522</f>
        <v>#REF!</v>
      </c>
      <c r="P1522" s="879"/>
      <c r="Q1522" s="879"/>
      <c r="R1522" s="570">
        <f t="shared" si="508"/>
        <v>0</v>
      </c>
      <c r="S1522" s="570"/>
      <c r="T1522" s="570"/>
      <c r="U1522" s="879">
        <v>0</v>
      </c>
    </row>
    <row r="1523" spans="1:21" s="6" customFormat="1" outlineLevel="1">
      <c r="A1523" s="8"/>
      <c r="B1523" s="8"/>
      <c r="C1523" s="25" t="s">
        <v>845</v>
      </c>
      <c r="D1523" s="97">
        <v>39</v>
      </c>
      <c r="E1523" s="97"/>
      <c r="F1523" s="18" t="s">
        <v>624</v>
      </c>
      <c r="G1523" s="62"/>
      <c r="H1523" s="62"/>
      <c r="I1523" s="71">
        <f t="shared" si="520"/>
        <v>0</v>
      </c>
      <c r="J1523" s="71">
        <f t="shared" si="521"/>
        <v>0</v>
      </c>
      <c r="K1523" s="71">
        <f t="shared" si="522"/>
        <v>0</v>
      </c>
      <c r="L1523" s="257">
        <f t="shared" si="523"/>
        <v>0</v>
      </c>
      <c r="M1523" s="570"/>
      <c r="N1523" s="570"/>
      <c r="O1523" s="879" t="e">
        <f>#REF!+M1523+N1523</f>
        <v>#REF!</v>
      </c>
      <c r="P1523" s="879"/>
      <c r="Q1523" s="879"/>
      <c r="R1523" s="570">
        <f t="shared" si="508"/>
        <v>0</v>
      </c>
      <c r="S1523" s="570"/>
      <c r="T1523" s="570"/>
      <c r="U1523" s="879">
        <v>0</v>
      </c>
    </row>
    <row r="1524" spans="1:21" s="6" customFormat="1" outlineLevel="1">
      <c r="A1524" s="8"/>
      <c r="B1524" s="8"/>
      <c r="C1524" s="25" t="s">
        <v>1580</v>
      </c>
      <c r="D1524" s="97">
        <v>42</v>
      </c>
      <c r="E1524" s="97"/>
      <c r="F1524" s="18" t="s">
        <v>624</v>
      </c>
      <c r="G1524" s="62"/>
      <c r="H1524" s="62"/>
      <c r="I1524" s="71">
        <f t="shared" si="520"/>
        <v>0</v>
      </c>
      <c r="J1524" s="71">
        <f t="shared" si="521"/>
        <v>0</v>
      </c>
      <c r="K1524" s="71">
        <f t="shared" si="522"/>
        <v>0</v>
      </c>
      <c r="L1524" s="257">
        <f t="shared" si="523"/>
        <v>0</v>
      </c>
      <c r="M1524" s="570"/>
      <c r="N1524" s="570"/>
      <c r="O1524" s="879" t="e">
        <f>#REF!+M1524+N1524</f>
        <v>#REF!</v>
      </c>
      <c r="P1524" s="879"/>
      <c r="Q1524" s="879"/>
      <c r="R1524" s="570">
        <f t="shared" si="508"/>
        <v>0</v>
      </c>
      <c r="S1524" s="570"/>
      <c r="T1524" s="570"/>
      <c r="U1524" s="879">
        <v>0</v>
      </c>
    </row>
    <row r="1525" spans="1:21" s="6" customFormat="1" outlineLevel="1">
      <c r="A1525" s="8"/>
      <c r="B1525" s="8"/>
      <c r="C1525" s="25" t="s">
        <v>1582</v>
      </c>
      <c r="D1525" s="97">
        <v>7</v>
      </c>
      <c r="E1525" s="97"/>
      <c r="F1525" s="18" t="s">
        <v>624</v>
      </c>
      <c r="G1525" s="62"/>
      <c r="H1525" s="62"/>
      <c r="I1525" s="71">
        <f t="shared" si="520"/>
        <v>0</v>
      </c>
      <c r="J1525" s="71">
        <f t="shared" si="521"/>
        <v>0</v>
      </c>
      <c r="K1525" s="71">
        <f t="shared" si="522"/>
        <v>0</v>
      </c>
      <c r="L1525" s="257">
        <f t="shared" si="523"/>
        <v>0</v>
      </c>
      <c r="M1525" s="570"/>
      <c r="N1525" s="570"/>
      <c r="O1525" s="879" t="e">
        <f>#REF!+M1525+N1525</f>
        <v>#REF!</v>
      </c>
      <c r="P1525" s="879"/>
      <c r="Q1525" s="554"/>
      <c r="R1525" s="570">
        <f t="shared" si="508"/>
        <v>0</v>
      </c>
      <c r="S1525" s="570"/>
      <c r="T1525" s="570"/>
      <c r="U1525" s="879">
        <v>0</v>
      </c>
    </row>
    <row r="1526" spans="1:21" s="6" customFormat="1" outlineLevel="1">
      <c r="A1526" s="8"/>
      <c r="B1526" s="8"/>
      <c r="C1526" s="25" t="s">
        <v>1583</v>
      </c>
      <c r="D1526" s="97">
        <v>1</v>
      </c>
      <c r="E1526" s="97"/>
      <c r="F1526" s="18" t="s">
        <v>619</v>
      </c>
      <c r="G1526" s="62"/>
      <c r="H1526" s="62"/>
      <c r="I1526" s="71">
        <f t="shared" si="520"/>
        <v>0</v>
      </c>
      <c r="J1526" s="71">
        <f t="shared" si="521"/>
        <v>0</v>
      </c>
      <c r="K1526" s="71">
        <f t="shared" si="522"/>
        <v>0</v>
      </c>
      <c r="L1526" s="257">
        <f t="shared" si="523"/>
        <v>0</v>
      </c>
      <c r="M1526" s="570"/>
      <c r="N1526" s="570"/>
      <c r="O1526" s="879" t="e">
        <f>#REF!+M1526+N1526</f>
        <v>#REF!</v>
      </c>
      <c r="P1526" s="879"/>
      <c r="Q1526" s="879"/>
      <c r="R1526" s="570">
        <f t="shared" si="508"/>
        <v>0</v>
      </c>
      <c r="S1526" s="570"/>
      <c r="T1526" s="570"/>
      <c r="U1526" s="879">
        <v>0</v>
      </c>
    </row>
    <row r="1527" spans="1:21" s="6" customFormat="1" outlineLevel="1">
      <c r="A1527" s="8"/>
      <c r="B1527" s="8"/>
      <c r="C1527" s="25" t="s">
        <v>657</v>
      </c>
      <c r="D1527" s="97">
        <v>1</v>
      </c>
      <c r="E1527" s="97"/>
      <c r="F1527" s="18" t="s">
        <v>619</v>
      </c>
      <c r="G1527" s="62"/>
      <c r="H1527" s="62"/>
      <c r="I1527" s="71">
        <f t="shared" si="520"/>
        <v>0</v>
      </c>
      <c r="J1527" s="71">
        <f t="shared" si="521"/>
        <v>0</v>
      </c>
      <c r="K1527" s="71">
        <f t="shared" si="522"/>
        <v>0</v>
      </c>
      <c r="L1527" s="257">
        <f t="shared" si="523"/>
        <v>0</v>
      </c>
      <c r="M1527" s="570"/>
      <c r="N1527" s="570"/>
      <c r="O1527" s="879" t="e">
        <f>#REF!+M1527+N1527</f>
        <v>#REF!</v>
      </c>
      <c r="P1527" s="879"/>
      <c r="Q1527" s="879"/>
      <c r="R1527" s="570">
        <f t="shared" si="508"/>
        <v>0</v>
      </c>
      <c r="S1527" s="570"/>
      <c r="T1527" s="570"/>
      <c r="U1527" s="879">
        <v>0</v>
      </c>
    </row>
    <row r="1528" spans="1:21" s="6" customFormat="1" outlineLevel="1">
      <c r="A1528" s="8"/>
      <c r="B1528" s="8"/>
      <c r="C1528" s="25"/>
      <c r="D1528" s="97"/>
      <c r="E1528" s="97"/>
      <c r="F1528" s="18"/>
      <c r="G1528" s="62"/>
      <c r="H1528" s="62"/>
      <c r="I1528" s="71">
        <f t="shared" si="520"/>
        <v>0</v>
      </c>
      <c r="J1528" s="71">
        <f t="shared" si="521"/>
        <v>0</v>
      </c>
      <c r="K1528" s="71">
        <f t="shared" si="522"/>
        <v>0</v>
      </c>
      <c r="L1528" s="257">
        <f t="shared" si="523"/>
        <v>0</v>
      </c>
      <c r="M1528" s="570"/>
      <c r="N1528" s="570"/>
      <c r="O1528" s="879" t="e">
        <f>#REF!+M1528+N1528</f>
        <v>#REF!</v>
      </c>
      <c r="P1528" s="879"/>
      <c r="Q1528" s="879"/>
      <c r="R1528" s="570">
        <f t="shared" ref="R1528:R1591" si="524">P1528+Q1528</f>
        <v>0</v>
      </c>
      <c r="S1528" s="570"/>
      <c r="T1528" s="570"/>
      <c r="U1528" s="879">
        <v>0</v>
      </c>
    </row>
    <row r="1529" spans="1:21" s="6" customFormat="1" outlineLevel="1">
      <c r="A1529" s="8"/>
      <c r="B1529" s="8"/>
      <c r="C1529" s="25" t="s">
        <v>1111</v>
      </c>
      <c r="D1529" s="97"/>
      <c r="E1529" s="97"/>
      <c r="F1529" s="18"/>
      <c r="G1529" s="62"/>
      <c r="H1529" s="62"/>
      <c r="I1529" s="71">
        <f t="shared" si="520"/>
        <v>0</v>
      </c>
      <c r="J1529" s="71">
        <f t="shared" si="521"/>
        <v>0</v>
      </c>
      <c r="K1529" s="71">
        <f t="shared" si="522"/>
        <v>0</v>
      </c>
      <c r="L1529" s="257">
        <f t="shared" si="523"/>
        <v>0</v>
      </c>
      <c r="M1529" s="570"/>
      <c r="N1529" s="570"/>
      <c r="O1529" s="879" t="e">
        <f>#REF!+M1529+N1529</f>
        <v>#REF!</v>
      </c>
      <c r="P1529" s="879"/>
      <c r="Q1529" s="879"/>
      <c r="R1529" s="570">
        <f t="shared" si="524"/>
        <v>0</v>
      </c>
      <c r="S1529" s="570"/>
      <c r="T1529" s="570"/>
      <c r="U1529" s="879">
        <v>0</v>
      </c>
    </row>
    <row r="1530" spans="1:21" s="6" customFormat="1" outlineLevel="1">
      <c r="A1530" s="8"/>
      <c r="B1530" s="8"/>
      <c r="C1530" s="25" t="s">
        <v>1584</v>
      </c>
      <c r="D1530" s="97">
        <v>11</v>
      </c>
      <c r="E1530" s="97"/>
      <c r="F1530" s="18" t="s">
        <v>624</v>
      </c>
      <c r="G1530" s="62"/>
      <c r="H1530" s="62"/>
      <c r="I1530" s="71">
        <f t="shared" si="520"/>
        <v>0</v>
      </c>
      <c r="J1530" s="71">
        <f t="shared" si="521"/>
        <v>0</v>
      </c>
      <c r="K1530" s="71">
        <f t="shared" si="522"/>
        <v>0</v>
      </c>
      <c r="L1530" s="257">
        <f t="shared" si="523"/>
        <v>0</v>
      </c>
      <c r="M1530" s="570"/>
      <c r="N1530" s="570"/>
      <c r="O1530" s="879" t="e">
        <f>#REF!+M1530+N1530</f>
        <v>#REF!</v>
      </c>
      <c r="P1530" s="879"/>
      <c r="Q1530" s="879"/>
      <c r="R1530" s="570">
        <f t="shared" si="524"/>
        <v>0</v>
      </c>
      <c r="S1530" s="570"/>
      <c r="T1530" s="570"/>
      <c r="U1530" s="879">
        <v>0</v>
      </c>
    </row>
    <row r="1531" spans="1:21" s="6" customFormat="1" outlineLevel="1">
      <c r="A1531" s="8"/>
      <c r="B1531" s="8"/>
      <c r="C1531" s="25" t="s">
        <v>1585</v>
      </c>
      <c r="D1531" s="97">
        <v>8</v>
      </c>
      <c r="E1531" s="97"/>
      <c r="F1531" s="18" t="s">
        <v>624</v>
      </c>
      <c r="G1531" s="62"/>
      <c r="H1531" s="62"/>
      <c r="I1531" s="71">
        <f t="shared" si="520"/>
        <v>0</v>
      </c>
      <c r="J1531" s="71">
        <f t="shared" si="521"/>
        <v>0</v>
      </c>
      <c r="K1531" s="71">
        <f t="shared" si="522"/>
        <v>0</v>
      </c>
      <c r="L1531" s="257">
        <f t="shared" si="523"/>
        <v>0</v>
      </c>
      <c r="M1531" s="570"/>
      <c r="N1531" s="570"/>
      <c r="O1531" s="879" t="e">
        <f>#REF!+M1531+N1531</f>
        <v>#REF!</v>
      </c>
      <c r="P1531" s="879"/>
      <c r="Q1531" s="879"/>
      <c r="R1531" s="570">
        <f t="shared" si="524"/>
        <v>0</v>
      </c>
      <c r="S1531" s="570"/>
      <c r="T1531" s="570"/>
      <c r="U1531" s="879">
        <v>0</v>
      </c>
    </row>
    <row r="1532" spans="1:21" s="6" customFormat="1" outlineLevel="1">
      <c r="A1532" s="8"/>
      <c r="B1532" s="8"/>
      <c r="C1532" s="25" t="s">
        <v>1586</v>
      </c>
      <c r="D1532" s="97">
        <v>1</v>
      </c>
      <c r="E1532" s="97"/>
      <c r="F1532" s="18" t="s">
        <v>619</v>
      </c>
      <c r="G1532" s="62"/>
      <c r="H1532" s="62"/>
      <c r="I1532" s="71">
        <f t="shared" si="520"/>
        <v>0</v>
      </c>
      <c r="J1532" s="71">
        <f t="shared" si="521"/>
        <v>0</v>
      </c>
      <c r="K1532" s="71">
        <f t="shared" si="522"/>
        <v>0</v>
      </c>
      <c r="L1532" s="257">
        <f t="shared" si="523"/>
        <v>0</v>
      </c>
      <c r="M1532" s="570"/>
      <c r="N1532" s="570"/>
      <c r="O1532" s="879" t="e">
        <f>#REF!+M1532+N1532</f>
        <v>#REF!</v>
      </c>
      <c r="P1532" s="879"/>
      <c r="Q1532" s="879"/>
      <c r="R1532" s="570">
        <f t="shared" si="524"/>
        <v>0</v>
      </c>
      <c r="S1532" s="570"/>
      <c r="T1532" s="570"/>
      <c r="U1532" s="879">
        <v>0</v>
      </c>
    </row>
    <row r="1533" spans="1:21" s="6" customFormat="1" outlineLevel="1">
      <c r="A1533" s="8"/>
      <c r="B1533" s="8"/>
      <c r="C1533" s="25" t="s">
        <v>1587</v>
      </c>
      <c r="D1533" s="97">
        <v>1</v>
      </c>
      <c r="E1533" s="97"/>
      <c r="F1533" s="18" t="s">
        <v>619</v>
      </c>
      <c r="G1533" s="62"/>
      <c r="H1533" s="62"/>
      <c r="I1533" s="71">
        <f t="shared" si="520"/>
        <v>0</v>
      </c>
      <c r="J1533" s="71">
        <f t="shared" si="521"/>
        <v>0</v>
      </c>
      <c r="K1533" s="71">
        <f t="shared" si="522"/>
        <v>0</v>
      </c>
      <c r="L1533" s="257">
        <f t="shared" si="523"/>
        <v>0</v>
      </c>
      <c r="M1533" s="570"/>
      <c r="N1533" s="570"/>
      <c r="O1533" s="879" t="e">
        <f>#REF!+M1533+N1533</f>
        <v>#REF!</v>
      </c>
      <c r="P1533" s="879"/>
      <c r="Q1533" s="879"/>
      <c r="R1533" s="570">
        <f t="shared" si="524"/>
        <v>0</v>
      </c>
      <c r="S1533" s="570"/>
      <c r="T1533" s="570"/>
      <c r="U1533" s="879">
        <v>0</v>
      </c>
    </row>
    <row r="1534" spans="1:21" s="6" customFormat="1">
      <c r="A1534" s="21"/>
      <c r="B1534" s="21"/>
      <c r="C1534" s="28"/>
      <c r="D1534" s="99"/>
      <c r="E1534" s="99"/>
      <c r="F1534" s="37"/>
      <c r="G1534" s="82"/>
      <c r="H1534" s="82"/>
      <c r="I1534" s="82"/>
      <c r="J1534" s="82"/>
      <c r="K1534" s="82"/>
      <c r="L1534" s="255"/>
      <c r="M1534" s="574"/>
      <c r="N1534" s="574"/>
      <c r="O1534" s="883" t="e">
        <f>#REF!+M1534+N1534</f>
        <v>#REF!</v>
      </c>
      <c r="P1534" s="883"/>
      <c r="Q1534" s="883"/>
      <c r="R1534" s="574">
        <f t="shared" si="524"/>
        <v>0</v>
      </c>
      <c r="S1534" s="574"/>
      <c r="T1534" s="574"/>
      <c r="U1534" s="883">
        <v>0</v>
      </c>
    </row>
    <row r="1535" spans="1:21" ht="15.6">
      <c r="A1535" s="647"/>
      <c r="B1535" s="647"/>
      <c r="C1535" s="652" t="s">
        <v>1674</v>
      </c>
      <c r="D1535" s="648"/>
      <c r="E1535" s="648"/>
      <c r="F1535" s="649"/>
      <c r="G1535" s="650"/>
      <c r="H1535" s="650"/>
      <c r="I1535" s="650"/>
      <c r="J1535" s="650"/>
      <c r="K1535" s="650"/>
      <c r="L1535" s="863">
        <f>SUBTOTAL(9,L1536:L1831)</f>
        <v>3204713406.5221486</v>
      </c>
      <c r="M1535" s="651"/>
      <c r="N1535" s="651"/>
      <c r="O1535" s="651" t="e">
        <f>#REF!+M1535+N1535</f>
        <v>#REF!</v>
      </c>
      <c r="P1535" s="651"/>
      <c r="Q1535" s="651"/>
      <c r="R1535" s="651">
        <f t="shared" si="524"/>
        <v>0</v>
      </c>
      <c r="S1535" s="651"/>
      <c r="T1535" s="651"/>
      <c r="U1535" s="651">
        <v>0</v>
      </c>
    </row>
    <row r="1536" spans="1:21" s="6" customFormat="1" ht="15.6">
      <c r="A1536" s="64" t="s">
        <v>76</v>
      </c>
      <c r="B1536" s="64"/>
      <c r="C1536" s="65" t="s">
        <v>38</v>
      </c>
      <c r="D1536" s="117"/>
      <c r="E1536" s="66"/>
      <c r="F1536" s="67"/>
      <c r="G1536" s="477"/>
      <c r="H1536" s="477"/>
      <c r="I1536" s="68"/>
      <c r="J1536" s="68">
        <f>SUBTOTAL(9,J1537:J1589)</f>
        <v>876156669.52160192</v>
      </c>
      <c r="K1536" s="68">
        <f>SUBTOTAL(9,K1537:K1589)</f>
        <v>245761873.27888826</v>
      </c>
      <c r="L1536" s="256">
        <f>SUBTOTAL(9,L1537:L1589)</f>
        <v>1121918542.8004899</v>
      </c>
      <c r="M1536" s="68"/>
      <c r="N1536" s="68"/>
      <c r="O1536" s="886" t="e">
        <f>#REF!+M1536+N1536</f>
        <v>#REF!</v>
      </c>
      <c r="P1536" s="886"/>
      <c r="Q1536" s="886"/>
      <c r="R1536" s="68">
        <f t="shared" si="524"/>
        <v>0</v>
      </c>
      <c r="S1536" s="68"/>
      <c r="T1536" s="68"/>
      <c r="U1536" s="886">
        <v>0</v>
      </c>
    </row>
    <row r="1537" spans="1:21" s="6" customFormat="1" outlineLevel="1">
      <c r="A1537" s="19" t="s">
        <v>175</v>
      </c>
      <c r="B1537" s="19"/>
      <c r="C1537" s="35" t="s">
        <v>176</v>
      </c>
      <c r="D1537" s="98"/>
      <c r="E1537" s="73"/>
      <c r="F1537" s="22"/>
      <c r="G1537" s="74"/>
      <c r="H1537" s="74"/>
      <c r="I1537" s="74"/>
      <c r="J1537" s="75">
        <f>SUBTOTAL(9,J1538:J1589)</f>
        <v>876156669.52160192</v>
      </c>
      <c r="K1537" s="75">
        <f>SUBTOTAL(9,K1538:K1589)</f>
        <v>245761873.27888826</v>
      </c>
      <c r="L1537" s="259">
        <f>SUBTOTAL(9,L1538:L1589)</f>
        <v>1121918542.8004899</v>
      </c>
      <c r="M1537" s="75"/>
      <c r="N1537" s="75"/>
      <c r="O1537" s="555" t="e">
        <f>#REF!+M1537+N1537</f>
        <v>#REF!</v>
      </c>
      <c r="P1537" s="555"/>
      <c r="Q1537" s="555"/>
      <c r="R1537" s="75">
        <f t="shared" si="524"/>
        <v>0</v>
      </c>
      <c r="S1537" s="75"/>
      <c r="T1537" s="75"/>
      <c r="U1537" s="555">
        <v>0</v>
      </c>
    </row>
    <row r="1538" spans="1:21" s="6" customFormat="1" outlineLevel="1">
      <c r="A1538" s="8" t="s">
        <v>177</v>
      </c>
      <c r="B1538" s="8"/>
      <c r="C1538" s="25" t="s">
        <v>178</v>
      </c>
      <c r="D1538" s="94">
        <v>1</v>
      </c>
      <c r="E1538" s="97">
        <v>1</v>
      </c>
      <c r="F1538" s="18" t="s">
        <v>10</v>
      </c>
      <c r="G1538" s="71"/>
      <c r="H1538" s="71"/>
      <c r="I1538" s="71"/>
      <c r="J1538" s="77">
        <f>SUBTOTAL(9,J1539:J1576)</f>
        <v>304034489.60426581</v>
      </c>
      <c r="K1538" s="77">
        <f t="shared" ref="K1538:L1538" si="525">SUBTOTAL(9,K1539:K1576)</f>
        <v>189644193.28888404</v>
      </c>
      <c r="L1538" s="254">
        <f t="shared" si="525"/>
        <v>493678682.89314985</v>
      </c>
      <c r="M1538" s="77"/>
      <c r="N1538" s="77"/>
      <c r="O1538" s="556" t="e">
        <f>#REF!+M1538+N1538</f>
        <v>#REF!</v>
      </c>
      <c r="P1538" s="556"/>
      <c r="Q1538" s="556"/>
      <c r="R1538" s="572">
        <f t="shared" si="524"/>
        <v>0</v>
      </c>
      <c r="S1538" s="77"/>
      <c r="T1538" s="77"/>
      <c r="U1538" s="556">
        <v>0</v>
      </c>
    </row>
    <row r="1539" spans="1:21" s="6" customFormat="1" outlineLevel="1">
      <c r="A1539" s="8"/>
      <c r="B1539" s="8"/>
      <c r="C1539" s="28" t="s">
        <v>1112</v>
      </c>
      <c r="D1539" s="94"/>
      <c r="E1539" s="97"/>
      <c r="F1539" s="18"/>
      <c r="G1539" s="71"/>
      <c r="H1539" s="71"/>
      <c r="I1539" s="71"/>
      <c r="J1539" s="77">
        <f>SUBTOTAL(9,J1540:J1549)</f>
        <v>32646354.870528627</v>
      </c>
      <c r="K1539" s="77">
        <f t="shared" ref="K1539:L1539" si="526">SUBTOTAL(9,K1540:K1549)</f>
        <v>20550720.396438114</v>
      </c>
      <c r="L1539" s="254">
        <f t="shared" si="526"/>
        <v>53197075.266966745</v>
      </c>
      <c r="M1539" s="77"/>
      <c r="N1539" s="77"/>
      <c r="O1539" s="556" t="e">
        <f>#REF!+M1539+N1539</f>
        <v>#REF!</v>
      </c>
      <c r="P1539" s="556"/>
      <c r="Q1539" s="556"/>
      <c r="R1539" s="572">
        <f t="shared" si="524"/>
        <v>0</v>
      </c>
      <c r="S1539" s="77"/>
      <c r="T1539" s="77"/>
      <c r="U1539" s="556">
        <v>0</v>
      </c>
    </row>
    <row r="1540" spans="1:21" s="6" customFormat="1" outlineLevel="2">
      <c r="A1540" s="8"/>
      <c r="B1540" s="8"/>
      <c r="C1540" s="25" t="s">
        <v>1113</v>
      </c>
      <c r="D1540" s="97">
        <v>2</v>
      </c>
      <c r="E1540" s="97">
        <v>2</v>
      </c>
      <c r="F1540" s="18" t="s">
        <v>660</v>
      </c>
      <c r="G1540" s="199">
        <v>0</v>
      </c>
      <c r="H1540" s="199">
        <v>6300000</v>
      </c>
      <c r="I1540" s="71">
        <f>SUM(G1540:H1540)</f>
        <v>6300000</v>
      </c>
      <c r="J1540" s="71">
        <f>G1540*E1540</f>
        <v>0</v>
      </c>
      <c r="K1540" s="71">
        <f>H1540*E1540</f>
        <v>12600000</v>
      </c>
      <c r="L1540" s="257">
        <f>I1540*E1540</f>
        <v>12600000</v>
      </c>
      <c r="M1540" s="71"/>
      <c r="N1540" s="71"/>
      <c r="O1540" s="552" t="e">
        <f>#REF!+M1540+N1540</f>
        <v>#REF!</v>
      </c>
      <c r="P1540" s="552"/>
      <c r="Q1540" s="552"/>
      <c r="R1540" s="570">
        <f t="shared" si="524"/>
        <v>0</v>
      </c>
      <c r="S1540" s="71"/>
      <c r="T1540" s="71"/>
      <c r="U1540" s="552">
        <v>0</v>
      </c>
    </row>
    <row r="1541" spans="1:21" s="6" customFormat="1" outlineLevel="2">
      <c r="A1541" s="8"/>
      <c r="B1541" s="8"/>
      <c r="C1541" s="25" t="s">
        <v>1115</v>
      </c>
      <c r="D1541" s="97">
        <v>1</v>
      </c>
      <c r="E1541" s="97">
        <v>1</v>
      </c>
      <c r="F1541" s="18" t="s">
        <v>660</v>
      </c>
      <c r="G1541" s="199">
        <v>19550000</v>
      </c>
      <c r="H1541" s="199">
        <v>385000.00000000006</v>
      </c>
      <c r="I1541" s="71">
        <f t="shared" ref="I1541:I1548" si="527">SUM(G1541:H1541)</f>
        <v>19935000</v>
      </c>
      <c r="J1541" s="71">
        <f t="shared" ref="J1541:J1548" si="528">G1541*E1541</f>
        <v>19550000</v>
      </c>
      <c r="K1541" s="71">
        <f t="shared" ref="K1541:K1548" si="529">H1541*E1541</f>
        <v>385000.00000000006</v>
      </c>
      <c r="L1541" s="257">
        <f t="shared" ref="L1541:L1548" si="530">I1541*E1541</f>
        <v>19935000</v>
      </c>
      <c r="M1541" s="71"/>
      <c r="N1541" s="71"/>
      <c r="O1541" s="552" t="e">
        <f>#REF!+M1541+N1541</f>
        <v>#REF!</v>
      </c>
      <c r="P1541" s="552"/>
      <c r="Q1541" s="552"/>
      <c r="R1541" s="570">
        <f t="shared" si="524"/>
        <v>0</v>
      </c>
      <c r="S1541" s="71"/>
      <c r="T1541" s="71"/>
      <c r="U1541" s="552">
        <v>0</v>
      </c>
    </row>
    <row r="1542" spans="1:21" s="6" customFormat="1" outlineLevel="2">
      <c r="A1542" s="8"/>
      <c r="B1542" s="8"/>
      <c r="C1542" s="25" t="s">
        <v>1117</v>
      </c>
      <c r="D1542" s="94">
        <v>160</v>
      </c>
      <c r="E1542" s="97">
        <v>163.80000000000001</v>
      </c>
      <c r="F1542" s="18" t="s">
        <v>624</v>
      </c>
      <c r="G1542" s="199">
        <v>25928.399999999998</v>
      </c>
      <c r="H1542" s="199">
        <v>7485.6650000000009</v>
      </c>
      <c r="I1542" s="71">
        <f t="shared" si="527"/>
        <v>33414.065000000002</v>
      </c>
      <c r="J1542" s="71">
        <f t="shared" si="528"/>
        <v>4247071.92</v>
      </c>
      <c r="K1542" s="71">
        <f t="shared" si="529"/>
        <v>1226151.9270000001</v>
      </c>
      <c r="L1542" s="257">
        <f t="shared" si="530"/>
        <v>5473223.847000001</v>
      </c>
      <c r="M1542" s="71"/>
      <c r="N1542" s="71"/>
      <c r="O1542" s="552" t="e">
        <f>#REF!+M1542+N1542</f>
        <v>#REF!</v>
      </c>
      <c r="P1542" s="552"/>
      <c r="Q1542" s="554"/>
      <c r="R1542" s="570">
        <f t="shared" si="524"/>
        <v>0</v>
      </c>
      <c r="S1542" s="71"/>
      <c r="T1542" s="71"/>
      <c r="U1542" s="552">
        <v>0</v>
      </c>
    </row>
    <row r="1543" spans="1:21" s="6" customFormat="1" outlineLevel="2">
      <c r="A1543" s="8"/>
      <c r="B1543" s="8"/>
      <c r="C1543" s="25" t="s">
        <v>1110</v>
      </c>
      <c r="D1543" s="94">
        <v>165</v>
      </c>
      <c r="E1543" s="97">
        <v>163.80000000000001</v>
      </c>
      <c r="F1543" s="18" t="s">
        <v>624</v>
      </c>
      <c r="G1543" s="199">
        <v>15443.88</v>
      </c>
      <c r="H1543" s="199">
        <v>5031.18</v>
      </c>
      <c r="I1543" s="71">
        <f t="shared" si="527"/>
        <v>20475.059999999998</v>
      </c>
      <c r="J1543" s="71">
        <f t="shared" si="528"/>
        <v>2529707.5440000002</v>
      </c>
      <c r="K1543" s="71">
        <f t="shared" si="529"/>
        <v>824107.2840000001</v>
      </c>
      <c r="L1543" s="257">
        <f t="shared" si="530"/>
        <v>3353814.8279999997</v>
      </c>
      <c r="M1543" s="71"/>
      <c r="N1543" s="71"/>
      <c r="O1543" s="552" t="e">
        <f>#REF!+M1543+N1543</f>
        <v>#REF!</v>
      </c>
      <c r="P1543" s="552"/>
      <c r="Q1543" s="554"/>
      <c r="R1543" s="570">
        <f t="shared" si="524"/>
        <v>0</v>
      </c>
      <c r="S1543" s="71"/>
      <c r="T1543" s="71"/>
      <c r="U1543" s="552">
        <v>0</v>
      </c>
    </row>
    <row r="1544" spans="1:21" s="6" customFormat="1" outlineLevel="2">
      <c r="A1544" s="8"/>
      <c r="B1544" s="8"/>
      <c r="C1544" s="25" t="s">
        <v>928</v>
      </c>
      <c r="D1544" s="94">
        <v>243</v>
      </c>
      <c r="E1544" s="97">
        <v>300</v>
      </c>
      <c r="F1544" s="18" t="s">
        <v>624</v>
      </c>
      <c r="G1544" s="199">
        <v>8773.9726027397246</v>
      </c>
      <c r="H1544" s="199">
        <v>14594.016411764707</v>
      </c>
      <c r="I1544" s="71">
        <f t="shared" si="527"/>
        <v>23367.989014504434</v>
      </c>
      <c r="J1544" s="71">
        <f t="shared" si="528"/>
        <v>2632191.7808219176</v>
      </c>
      <c r="K1544" s="71">
        <f t="shared" si="529"/>
        <v>4378204.9235294126</v>
      </c>
      <c r="L1544" s="257">
        <f t="shared" si="530"/>
        <v>7010396.7043513302</v>
      </c>
      <c r="M1544" s="71"/>
      <c r="N1544" s="71"/>
      <c r="O1544" s="552" t="e">
        <f>#REF!+M1544+N1544</f>
        <v>#REF!</v>
      </c>
      <c r="P1544" s="552"/>
      <c r="Q1544" s="552"/>
      <c r="R1544" s="570">
        <f t="shared" si="524"/>
        <v>0</v>
      </c>
      <c r="S1544" s="71"/>
      <c r="T1544" s="71"/>
      <c r="U1544" s="552">
        <v>0</v>
      </c>
    </row>
    <row r="1545" spans="1:21" s="6" customFormat="1" outlineLevel="2">
      <c r="A1545" s="8"/>
      <c r="B1545" s="8"/>
      <c r="C1545" s="25" t="s">
        <v>1183</v>
      </c>
      <c r="D1545" s="94">
        <v>7</v>
      </c>
      <c r="E1545" s="97">
        <v>7.3500000000000005</v>
      </c>
      <c r="F1545" s="18" t="s">
        <v>624</v>
      </c>
      <c r="G1545" s="199">
        <v>3554.7229199999997</v>
      </c>
      <c r="H1545" s="199">
        <v>5289.7058823529414</v>
      </c>
      <c r="I1545" s="71">
        <f t="shared" si="527"/>
        <v>8844.4288023529407</v>
      </c>
      <c r="J1545" s="71">
        <f t="shared" si="528"/>
        <v>26127.213462</v>
      </c>
      <c r="K1545" s="71">
        <f t="shared" si="529"/>
        <v>38879.338235294119</v>
      </c>
      <c r="L1545" s="257">
        <f t="shared" si="530"/>
        <v>65006.551697294119</v>
      </c>
      <c r="M1545" s="71"/>
      <c r="N1545" s="71"/>
      <c r="O1545" s="552" t="e">
        <f>#REF!+M1545+N1545</f>
        <v>#REF!</v>
      </c>
      <c r="P1545" s="552"/>
      <c r="Q1545" s="552"/>
      <c r="R1545" s="570">
        <f t="shared" si="524"/>
        <v>0</v>
      </c>
      <c r="S1545" s="71"/>
      <c r="T1545" s="71"/>
      <c r="U1545" s="552">
        <v>0</v>
      </c>
    </row>
    <row r="1546" spans="1:21" s="6" customFormat="1" outlineLevel="2">
      <c r="A1546" s="8"/>
      <c r="B1546" s="8"/>
      <c r="C1546" s="25" t="s">
        <v>928</v>
      </c>
      <c r="D1546" s="94">
        <v>15</v>
      </c>
      <c r="E1546" s="97"/>
      <c r="F1546" s="18" t="s">
        <v>624</v>
      </c>
      <c r="G1546" s="199">
        <v>8773.9726027397246</v>
      </c>
      <c r="H1546" s="199">
        <v>14594.016411764707</v>
      </c>
      <c r="I1546" s="71">
        <f t="shared" si="527"/>
        <v>23367.989014504434</v>
      </c>
      <c r="J1546" s="71">
        <f t="shared" si="528"/>
        <v>0</v>
      </c>
      <c r="K1546" s="71">
        <f t="shared" si="529"/>
        <v>0</v>
      </c>
      <c r="L1546" s="257">
        <f t="shared" si="530"/>
        <v>0</v>
      </c>
      <c r="M1546" s="71"/>
      <c r="N1546" s="71"/>
      <c r="O1546" s="552" t="e">
        <f>#REF!+M1546+N1546</f>
        <v>#REF!</v>
      </c>
      <c r="P1546" s="552"/>
      <c r="Q1546" s="552"/>
      <c r="R1546" s="570">
        <f t="shared" si="524"/>
        <v>0</v>
      </c>
      <c r="S1546" s="71"/>
      <c r="T1546" s="71"/>
      <c r="U1546" s="552">
        <v>0</v>
      </c>
    </row>
    <row r="1547" spans="1:21" s="6" customFormat="1" outlineLevel="2">
      <c r="A1547" s="8"/>
      <c r="B1547" s="8"/>
      <c r="C1547" s="25" t="s">
        <v>1118</v>
      </c>
      <c r="D1547" s="97">
        <v>1</v>
      </c>
      <c r="E1547" s="97">
        <v>1</v>
      </c>
      <c r="F1547" s="18" t="s">
        <v>619</v>
      </c>
      <c r="G1547" s="199">
        <v>1220418.8040815685</v>
      </c>
      <c r="H1547" s="199">
        <v>366125.64122447051</v>
      </c>
      <c r="I1547" s="71">
        <f t="shared" si="527"/>
        <v>1586544.4453060389</v>
      </c>
      <c r="J1547" s="71">
        <f t="shared" si="528"/>
        <v>1220418.8040815685</v>
      </c>
      <c r="K1547" s="71">
        <f t="shared" si="529"/>
        <v>366125.64122447051</v>
      </c>
      <c r="L1547" s="257">
        <f t="shared" si="530"/>
        <v>1586544.4453060389</v>
      </c>
      <c r="M1547" s="71"/>
      <c r="N1547" s="71"/>
      <c r="O1547" s="552" t="e">
        <f>#REF!+M1547+N1547</f>
        <v>#REF!</v>
      </c>
      <c r="P1547" s="552"/>
      <c r="Q1547" s="552"/>
      <c r="R1547" s="570">
        <f t="shared" si="524"/>
        <v>0</v>
      </c>
      <c r="S1547" s="71"/>
      <c r="T1547" s="71"/>
      <c r="U1547" s="552">
        <v>0</v>
      </c>
    </row>
    <row r="1548" spans="1:21" s="6" customFormat="1" outlineLevel="2">
      <c r="A1548" s="8"/>
      <c r="B1548" s="8"/>
      <c r="C1548" s="25" t="s">
        <v>657</v>
      </c>
      <c r="D1548" s="97">
        <v>1</v>
      </c>
      <c r="E1548" s="97">
        <v>1</v>
      </c>
      <c r="F1548" s="18" t="s">
        <v>619</v>
      </c>
      <c r="G1548" s="199">
        <v>2440837.608163137</v>
      </c>
      <c r="H1548" s="199">
        <v>732251.28244894103</v>
      </c>
      <c r="I1548" s="71">
        <f t="shared" si="527"/>
        <v>3173088.8906120779</v>
      </c>
      <c r="J1548" s="71">
        <f t="shared" si="528"/>
        <v>2440837.608163137</v>
      </c>
      <c r="K1548" s="71">
        <f t="shared" si="529"/>
        <v>732251.28244894103</v>
      </c>
      <c r="L1548" s="257">
        <f t="shared" si="530"/>
        <v>3173088.8906120779</v>
      </c>
      <c r="M1548" s="71"/>
      <c r="N1548" s="71"/>
      <c r="O1548" s="552" t="e">
        <f>#REF!+M1548+N1548</f>
        <v>#REF!</v>
      </c>
      <c r="P1548" s="552"/>
      <c r="Q1548" s="552"/>
      <c r="R1548" s="570">
        <f t="shared" si="524"/>
        <v>0</v>
      </c>
      <c r="S1548" s="71"/>
      <c r="T1548" s="71"/>
      <c r="U1548" s="552">
        <v>0</v>
      </c>
    </row>
    <row r="1549" spans="1:21" s="6" customFormat="1" outlineLevel="1">
      <c r="A1549" s="8"/>
      <c r="B1549" s="8"/>
      <c r="C1549" s="25"/>
      <c r="D1549" s="94">
        <v>0</v>
      </c>
      <c r="E1549" s="97">
        <v>0</v>
      </c>
      <c r="F1549" s="18"/>
      <c r="G1549" s="71"/>
      <c r="H1549" s="71"/>
      <c r="I1549" s="71"/>
      <c r="J1549" s="71"/>
      <c r="K1549" s="71"/>
      <c r="L1549" s="257"/>
      <c r="M1549" s="71"/>
      <c r="N1549" s="71"/>
      <c r="O1549" s="552" t="e">
        <f>#REF!+M1549+N1549</f>
        <v>#REF!</v>
      </c>
      <c r="P1549" s="552"/>
      <c r="Q1549" s="552"/>
      <c r="R1549" s="570">
        <f t="shared" si="524"/>
        <v>0</v>
      </c>
      <c r="S1549" s="71"/>
      <c r="T1549" s="71"/>
      <c r="U1549" s="552">
        <v>0</v>
      </c>
    </row>
    <row r="1550" spans="1:21" s="6" customFormat="1" outlineLevel="1">
      <c r="A1550" s="8"/>
      <c r="B1550" s="8"/>
      <c r="C1550" s="28" t="s">
        <v>1120</v>
      </c>
      <c r="D1550" s="94">
        <v>0</v>
      </c>
      <c r="E1550" s="97">
        <v>0</v>
      </c>
      <c r="F1550" s="18"/>
      <c r="G1550" s="71"/>
      <c r="H1550" s="71"/>
      <c r="I1550" s="71"/>
      <c r="J1550" s="77">
        <f>SUBTOTAL(9,J1551:J1560)</f>
        <v>233479516.92761949</v>
      </c>
      <c r="K1550" s="77">
        <f t="shared" ref="K1550:L1550" si="531">SUBTOTAL(9,K1551:K1560)</f>
        <v>145274230.70716596</v>
      </c>
      <c r="L1550" s="254">
        <f t="shared" si="531"/>
        <v>378753747.63478547</v>
      </c>
      <c r="M1550" s="77"/>
      <c r="N1550" s="77"/>
      <c r="O1550" s="556" t="e">
        <f>#REF!+M1550+N1550</f>
        <v>#REF!</v>
      </c>
      <c r="P1550" s="556"/>
      <c r="Q1550" s="556"/>
      <c r="R1550" s="572">
        <f t="shared" si="524"/>
        <v>0</v>
      </c>
      <c r="S1550" s="77"/>
      <c r="T1550" s="77"/>
      <c r="U1550" s="556">
        <v>0</v>
      </c>
    </row>
    <row r="1551" spans="1:21" s="6" customFormat="1" outlineLevel="2">
      <c r="A1551" s="8"/>
      <c r="B1551" s="8"/>
      <c r="C1551" s="25" t="s">
        <v>1113</v>
      </c>
      <c r="D1551" s="97">
        <v>14</v>
      </c>
      <c r="E1551" s="97">
        <v>14</v>
      </c>
      <c r="F1551" s="18" t="s">
        <v>660</v>
      </c>
      <c r="G1551" s="199">
        <v>0</v>
      </c>
      <c r="H1551" s="199">
        <v>6300000</v>
      </c>
      <c r="I1551" s="71">
        <f>SUM(G1551:H1551)</f>
        <v>6300000</v>
      </c>
      <c r="J1551" s="71">
        <f>G1551*E1551</f>
        <v>0</v>
      </c>
      <c r="K1551" s="71">
        <f>H1551*E1551</f>
        <v>88200000</v>
      </c>
      <c r="L1551" s="257">
        <f>I1551*E1551</f>
        <v>88200000</v>
      </c>
      <c r="M1551" s="71"/>
      <c r="N1551" s="71"/>
      <c r="O1551" s="552" t="e">
        <f>#REF!+M1551+N1551</f>
        <v>#REF!</v>
      </c>
      <c r="P1551" s="552"/>
      <c r="Q1551" s="552"/>
      <c r="R1551" s="570">
        <f t="shared" si="524"/>
        <v>0</v>
      </c>
      <c r="S1551" s="71"/>
      <c r="T1551" s="71"/>
      <c r="U1551" s="552">
        <v>0</v>
      </c>
    </row>
    <row r="1552" spans="1:21" s="6" customFormat="1" outlineLevel="2">
      <c r="A1552" s="8"/>
      <c r="B1552" s="8"/>
      <c r="C1552" s="25" t="s">
        <v>1115</v>
      </c>
      <c r="D1552" s="97">
        <v>7</v>
      </c>
      <c r="E1552" s="97">
        <v>7</v>
      </c>
      <c r="F1552" s="18" t="s">
        <v>624</v>
      </c>
      <c r="G1552" s="199">
        <v>19550000</v>
      </c>
      <c r="H1552" s="199">
        <v>385000.00000000006</v>
      </c>
      <c r="I1552" s="71">
        <f t="shared" ref="I1552:I1559" si="532">SUM(G1552:H1552)</f>
        <v>19935000</v>
      </c>
      <c r="J1552" s="71">
        <f t="shared" ref="J1552:J1559" si="533">G1552*E1552</f>
        <v>136850000</v>
      </c>
      <c r="K1552" s="71">
        <f t="shared" ref="K1552:K1559" si="534">H1552*E1552</f>
        <v>2695000.0000000005</v>
      </c>
      <c r="L1552" s="257">
        <f t="shared" ref="L1552:L1559" si="535">I1552*E1552</f>
        <v>139545000</v>
      </c>
      <c r="M1552" s="71"/>
      <c r="N1552" s="71"/>
      <c r="O1552" s="552" t="e">
        <f>#REF!+M1552+N1552</f>
        <v>#REF!</v>
      </c>
      <c r="P1552" s="552"/>
      <c r="Q1552" s="552"/>
      <c r="R1552" s="570">
        <f t="shared" si="524"/>
        <v>0</v>
      </c>
      <c r="S1552" s="71"/>
      <c r="T1552" s="71"/>
      <c r="U1552" s="552">
        <v>0</v>
      </c>
    </row>
    <row r="1553" spans="1:21" s="6" customFormat="1" outlineLevel="2">
      <c r="A1553" s="8"/>
      <c r="B1553" s="8"/>
      <c r="C1553" s="25" t="s">
        <v>1121</v>
      </c>
      <c r="D1553" s="94">
        <v>1600</v>
      </c>
      <c r="E1553" s="97">
        <v>1556.5000000000002</v>
      </c>
      <c r="F1553" s="18" t="s">
        <v>624</v>
      </c>
      <c r="G1553" s="199">
        <v>25928.399999999998</v>
      </c>
      <c r="H1553" s="199">
        <v>7485.6650000000009</v>
      </c>
      <c r="I1553" s="71">
        <f t="shared" si="532"/>
        <v>33414.065000000002</v>
      </c>
      <c r="J1553" s="71">
        <f t="shared" si="533"/>
        <v>40357554.600000001</v>
      </c>
      <c r="K1553" s="71">
        <f t="shared" si="534"/>
        <v>11651437.572500004</v>
      </c>
      <c r="L1553" s="257">
        <f t="shared" si="535"/>
        <v>52008992.172500014</v>
      </c>
      <c r="M1553" s="71"/>
      <c r="N1553" s="71"/>
      <c r="O1553" s="552" t="e">
        <f>#REF!+M1553+N1553</f>
        <v>#REF!</v>
      </c>
      <c r="P1553" s="552"/>
      <c r="Q1553" s="554"/>
      <c r="R1553" s="570">
        <f t="shared" si="524"/>
        <v>0</v>
      </c>
      <c r="S1553" s="71"/>
      <c r="T1553" s="71"/>
      <c r="U1553" s="552">
        <v>0</v>
      </c>
    </row>
    <row r="1554" spans="1:21" s="6" customFormat="1" outlineLevel="2">
      <c r="A1554" s="8"/>
      <c r="B1554" s="8"/>
      <c r="C1554" s="25" t="s">
        <v>1122</v>
      </c>
      <c r="D1554" s="97">
        <v>1050</v>
      </c>
      <c r="E1554" s="97">
        <v>1156.5</v>
      </c>
      <c r="F1554" s="18" t="s">
        <v>624</v>
      </c>
      <c r="G1554" s="199">
        <v>15443.88</v>
      </c>
      <c r="H1554" s="199">
        <v>5031.18</v>
      </c>
      <c r="I1554" s="71">
        <f t="shared" si="532"/>
        <v>20475.059999999998</v>
      </c>
      <c r="J1554" s="71">
        <f t="shared" si="533"/>
        <v>17860847.219999999</v>
      </c>
      <c r="K1554" s="71">
        <f t="shared" si="534"/>
        <v>5818559.6699999999</v>
      </c>
      <c r="L1554" s="257">
        <f t="shared" si="535"/>
        <v>23679406.889999997</v>
      </c>
      <c r="M1554" s="71"/>
      <c r="N1554" s="71"/>
      <c r="O1554" s="552" t="e">
        <f>#REF!+M1554+N1554</f>
        <v>#REF!</v>
      </c>
      <c r="P1554" s="552"/>
      <c r="Q1554" s="554"/>
      <c r="R1554" s="570">
        <f t="shared" si="524"/>
        <v>0</v>
      </c>
      <c r="S1554" s="71"/>
      <c r="T1554" s="71"/>
      <c r="U1554" s="552">
        <v>0</v>
      </c>
    </row>
    <row r="1555" spans="1:21" s="6" customFormat="1" outlineLevel="2">
      <c r="A1555" s="8"/>
      <c r="B1555" s="8"/>
      <c r="C1555" s="25" t="s">
        <v>928</v>
      </c>
      <c r="D1555" s="97">
        <v>2125</v>
      </c>
      <c r="E1555" s="97">
        <v>2100</v>
      </c>
      <c r="F1555" s="18" t="s">
        <v>624</v>
      </c>
      <c r="G1555" s="199">
        <v>8773.9726027397246</v>
      </c>
      <c r="H1555" s="199">
        <v>14594.016411764707</v>
      </c>
      <c r="I1555" s="71">
        <f t="shared" si="532"/>
        <v>23367.989014504434</v>
      </c>
      <c r="J1555" s="71">
        <f t="shared" si="533"/>
        <v>18425342.465753421</v>
      </c>
      <c r="K1555" s="71">
        <f t="shared" si="534"/>
        <v>30647434.464705884</v>
      </c>
      <c r="L1555" s="257">
        <f t="shared" si="535"/>
        <v>49072776.930459313</v>
      </c>
      <c r="M1555" s="71"/>
      <c r="N1555" s="71"/>
      <c r="O1555" s="552" t="e">
        <f>#REF!+M1555+N1555</f>
        <v>#REF!</v>
      </c>
      <c r="P1555" s="552"/>
      <c r="Q1555" s="552"/>
      <c r="R1555" s="570">
        <f t="shared" si="524"/>
        <v>0</v>
      </c>
      <c r="S1555" s="71"/>
      <c r="T1555" s="71"/>
      <c r="U1555" s="552">
        <v>0</v>
      </c>
    </row>
    <row r="1556" spans="1:21" s="6" customFormat="1" outlineLevel="2">
      <c r="A1556" s="8"/>
      <c r="B1556" s="8"/>
      <c r="C1556" s="25" t="s">
        <v>1183</v>
      </c>
      <c r="D1556" s="97">
        <v>70</v>
      </c>
      <c r="E1556" s="97">
        <v>63</v>
      </c>
      <c r="F1556" s="18" t="s">
        <v>624</v>
      </c>
      <c r="G1556" s="199">
        <v>3554.7229199999997</v>
      </c>
      <c r="H1556" s="199">
        <v>5289.7058823529414</v>
      </c>
      <c r="I1556" s="71">
        <f t="shared" si="532"/>
        <v>8844.4288023529407</v>
      </c>
      <c r="J1556" s="71">
        <f t="shared" si="533"/>
        <v>223947.54395999998</v>
      </c>
      <c r="K1556" s="71">
        <f t="shared" si="534"/>
        <v>333251.4705882353</v>
      </c>
      <c r="L1556" s="257">
        <f t="shared" si="535"/>
        <v>557199.01454823522</v>
      </c>
      <c r="M1556" s="71"/>
      <c r="N1556" s="71"/>
      <c r="O1556" s="552" t="e">
        <f>#REF!+M1556+N1556</f>
        <v>#REF!</v>
      </c>
      <c r="P1556" s="552"/>
      <c r="Q1556" s="552"/>
      <c r="R1556" s="570">
        <f t="shared" si="524"/>
        <v>0</v>
      </c>
      <c r="S1556" s="71"/>
      <c r="T1556" s="71"/>
      <c r="U1556" s="552">
        <v>0</v>
      </c>
    </row>
    <row r="1557" spans="1:21" s="6" customFormat="1" outlineLevel="2">
      <c r="A1557" s="8"/>
      <c r="B1557" s="8"/>
      <c r="C1557" s="25" t="s">
        <v>928</v>
      </c>
      <c r="D1557" s="97">
        <v>150</v>
      </c>
      <c r="E1557" s="97"/>
      <c r="F1557" s="18" t="s">
        <v>624</v>
      </c>
      <c r="G1557" s="199">
        <v>8773.9726027397246</v>
      </c>
      <c r="H1557" s="199">
        <v>14594.016411764707</v>
      </c>
      <c r="I1557" s="71">
        <f t="shared" si="532"/>
        <v>23367.989014504434</v>
      </c>
      <c r="J1557" s="71">
        <f t="shared" si="533"/>
        <v>0</v>
      </c>
      <c r="K1557" s="71">
        <f t="shared" si="534"/>
        <v>0</v>
      </c>
      <c r="L1557" s="257">
        <f t="shared" si="535"/>
        <v>0</v>
      </c>
      <c r="M1557" s="71"/>
      <c r="N1557" s="71"/>
      <c r="O1557" s="552" t="e">
        <f>#REF!+M1557+N1557</f>
        <v>#REF!</v>
      </c>
      <c r="P1557" s="552"/>
      <c r="Q1557" s="552"/>
      <c r="R1557" s="570">
        <f t="shared" si="524"/>
        <v>0</v>
      </c>
      <c r="S1557" s="71"/>
      <c r="T1557" s="71"/>
      <c r="U1557" s="552">
        <v>0</v>
      </c>
    </row>
    <row r="1558" spans="1:21" s="6" customFormat="1" outlineLevel="2">
      <c r="A1558" s="8"/>
      <c r="B1558" s="8"/>
      <c r="C1558" s="25" t="s">
        <v>1118</v>
      </c>
      <c r="D1558" s="97">
        <v>1</v>
      </c>
      <c r="E1558" s="97">
        <v>1</v>
      </c>
      <c r="F1558" s="18" t="s">
        <v>619</v>
      </c>
      <c r="G1558" s="199">
        <v>8982647.7717754804</v>
      </c>
      <c r="H1558" s="199">
        <v>2694794.3315326441</v>
      </c>
      <c r="I1558" s="71">
        <f t="shared" si="532"/>
        <v>11677442.103308124</v>
      </c>
      <c r="J1558" s="71">
        <f t="shared" si="533"/>
        <v>8982647.7717754804</v>
      </c>
      <c r="K1558" s="71">
        <f t="shared" si="534"/>
        <v>2694794.3315326441</v>
      </c>
      <c r="L1558" s="257">
        <f t="shared" si="535"/>
        <v>11677442.103308124</v>
      </c>
      <c r="M1558" s="71"/>
      <c r="N1558" s="71"/>
      <c r="O1558" s="552" t="e">
        <f>#REF!+M1558+N1558</f>
        <v>#REF!</v>
      </c>
      <c r="P1558" s="552"/>
      <c r="Q1558" s="552"/>
      <c r="R1558" s="570">
        <f t="shared" si="524"/>
        <v>0</v>
      </c>
      <c r="S1558" s="71"/>
      <c r="T1558" s="71"/>
      <c r="U1558" s="552">
        <v>0</v>
      </c>
    </row>
    <row r="1559" spans="1:21" s="403" customFormat="1" outlineLevel="2">
      <c r="A1559" s="391"/>
      <c r="B1559" s="391"/>
      <c r="C1559" s="392" t="s">
        <v>657</v>
      </c>
      <c r="D1559" s="97">
        <v>1</v>
      </c>
      <c r="E1559" s="97">
        <v>1</v>
      </c>
      <c r="F1559" s="387" t="s">
        <v>619</v>
      </c>
      <c r="G1559" s="62">
        <v>10779177.326130575</v>
      </c>
      <c r="H1559" s="62">
        <v>3233753.1978391721</v>
      </c>
      <c r="I1559" s="62">
        <f t="shared" si="532"/>
        <v>14012930.523969747</v>
      </c>
      <c r="J1559" s="62">
        <f t="shared" si="533"/>
        <v>10779177.326130575</v>
      </c>
      <c r="K1559" s="62">
        <f t="shared" si="534"/>
        <v>3233753.1978391721</v>
      </c>
      <c r="L1559" s="255">
        <f t="shared" si="535"/>
        <v>14012930.523969747</v>
      </c>
      <c r="M1559" s="62"/>
      <c r="N1559" s="62"/>
      <c r="O1559" s="550" t="e">
        <f>#REF!+M1559+N1559</f>
        <v>#REF!</v>
      </c>
      <c r="P1559" s="550"/>
      <c r="Q1559" s="550"/>
      <c r="R1559" s="574">
        <f t="shared" si="524"/>
        <v>0</v>
      </c>
      <c r="S1559" s="62"/>
      <c r="T1559" s="62"/>
      <c r="U1559" s="550">
        <v>0</v>
      </c>
    </row>
    <row r="1560" spans="1:21" s="6" customFormat="1" outlineLevel="1">
      <c r="A1560" s="8"/>
      <c r="B1560" s="8"/>
      <c r="C1560" s="25"/>
      <c r="D1560" s="97"/>
      <c r="E1560" s="97"/>
      <c r="F1560" s="18"/>
      <c r="G1560" s="71"/>
      <c r="H1560" s="71"/>
      <c r="I1560" s="71"/>
      <c r="J1560" s="71"/>
      <c r="K1560" s="71"/>
      <c r="L1560" s="257"/>
      <c r="M1560" s="71"/>
      <c r="N1560" s="71"/>
      <c r="O1560" s="552" t="e">
        <f>#REF!+M1560+N1560</f>
        <v>#REF!</v>
      </c>
      <c r="P1560" s="552"/>
      <c r="Q1560" s="552"/>
      <c r="R1560" s="570">
        <f t="shared" si="524"/>
        <v>0</v>
      </c>
      <c r="S1560" s="71"/>
      <c r="T1560" s="71"/>
      <c r="U1560" s="552">
        <v>0</v>
      </c>
    </row>
    <row r="1561" spans="1:21" s="6" customFormat="1" outlineLevel="1">
      <c r="A1561" s="8"/>
      <c r="B1561" s="8"/>
      <c r="C1561" s="28" t="s">
        <v>1123</v>
      </c>
      <c r="D1561" s="97">
        <v>0</v>
      </c>
      <c r="E1561" s="97">
        <v>0</v>
      </c>
      <c r="F1561" s="18"/>
      <c r="G1561" s="71"/>
      <c r="H1561" s="71"/>
      <c r="I1561" s="71"/>
      <c r="J1561" s="77">
        <f>SUBTOTAL(9,J1562:J1570)</f>
        <v>30503490.575295746</v>
      </c>
      <c r="K1561" s="77">
        <f t="shared" ref="K1561:L1561" si="536">SUBTOTAL(9,K1562:K1570)</f>
        <v>19149107.586806972</v>
      </c>
      <c r="L1561" s="254">
        <f t="shared" si="536"/>
        <v>49652598.162102722</v>
      </c>
      <c r="M1561" s="77"/>
      <c r="N1561" s="77"/>
      <c r="O1561" s="556" t="e">
        <f>#REF!+M1561+N1561</f>
        <v>#REF!</v>
      </c>
      <c r="P1561" s="556"/>
      <c r="Q1561" s="556"/>
      <c r="R1561" s="572">
        <f t="shared" si="524"/>
        <v>0</v>
      </c>
      <c r="S1561" s="77"/>
      <c r="T1561" s="77"/>
      <c r="U1561" s="556">
        <v>0</v>
      </c>
    </row>
    <row r="1562" spans="1:21" s="6" customFormat="1" outlineLevel="2">
      <c r="A1562" s="8"/>
      <c r="B1562" s="8"/>
      <c r="C1562" s="25" t="s">
        <v>1113</v>
      </c>
      <c r="D1562" s="97">
        <v>2</v>
      </c>
      <c r="E1562" s="97">
        <v>2</v>
      </c>
      <c r="F1562" s="18" t="s">
        <v>660</v>
      </c>
      <c r="G1562" s="199">
        <v>0</v>
      </c>
      <c r="H1562" s="199">
        <v>6300000</v>
      </c>
      <c r="I1562" s="71">
        <f>SUM(G1562:H1562)</f>
        <v>6300000</v>
      </c>
      <c r="J1562" s="71">
        <f>G1562*E1562</f>
        <v>0</v>
      </c>
      <c r="K1562" s="71">
        <f>H1562*E1562</f>
        <v>12600000</v>
      </c>
      <c r="L1562" s="257">
        <f>I1562*E1562</f>
        <v>12600000</v>
      </c>
      <c r="M1562" s="71"/>
      <c r="N1562" s="71"/>
      <c r="O1562" s="552" t="e">
        <f>#REF!+M1562+N1562</f>
        <v>#REF!</v>
      </c>
      <c r="P1562" s="552"/>
      <c r="Q1562" s="552"/>
      <c r="R1562" s="570">
        <f t="shared" si="524"/>
        <v>0</v>
      </c>
      <c r="S1562" s="71"/>
      <c r="T1562" s="71"/>
      <c r="U1562" s="552">
        <v>0</v>
      </c>
    </row>
    <row r="1563" spans="1:21" s="6" customFormat="1" outlineLevel="2">
      <c r="A1563" s="8"/>
      <c r="B1563" s="8"/>
      <c r="C1563" s="25" t="s">
        <v>1115</v>
      </c>
      <c r="D1563" s="97">
        <v>1</v>
      </c>
      <c r="E1563" s="97">
        <v>1</v>
      </c>
      <c r="F1563" s="18" t="s">
        <v>624</v>
      </c>
      <c r="G1563" s="199">
        <v>19550000</v>
      </c>
      <c r="H1563" s="199">
        <v>385000.00000000006</v>
      </c>
      <c r="I1563" s="71">
        <f t="shared" ref="I1563:I1570" si="537">SUM(G1563:H1563)</f>
        <v>19935000</v>
      </c>
      <c r="J1563" s="71">
        <f t="shared" ref="J1563:J1570" si="538">G1563*E1563</f>
        <v>19550000</v>
      </c>
      <c r="K1563" s="71">
        <f t="shared" ref="K1563:K1570" si="539">H1563*E1563</f>
        <v>385000.00000000006</v>
      </c>
      <c r="L1563" s="257">
        <f t="shared" ref="L1563:L1570" si="540">I1563*E1563</f>
        <v>19935000</v>
      </c>
      <c r="M1563" s="71"/>
      <c r="N1563" s="71"/>
      <c r="O1563" s="552" t="e">
        <f>#REF!+M1563+N1563</f>
        <v>#REF!</v>
      </c>
      <c r="P1563" s="552"/>
      <c r="Q1563" s="552"/>
      <c r="R1563" s="570">
        <f t="shared" si="524"/>
        <v>0</v>
      </c>
      <c r="S1563" s="71"/>
      <c r="T1563" s="71"/>
      <c r="U1563" s="552">
        <v>0</v>
      </c>
    </row>
    <row r="1564" spans="1:21" s="6" customFormat="1" outlineLevel="2">
      <c r="A1564" s="8"/>
      <c r="B1564" s="8"/>
      <c r="C1564" s="25" t="s">
        <v>1121</v>
      </c>
      <c r="D1564" s="97">
        <v>160</v>
      </c>
      <c r="E1564" s="97">
        <v>108.15</v>
      </c>
      <c r="F1564" s="18" t="s">
        <v>624</v>
      </c>
      <c r="G1564" s="199">
        <v>25928.399999999998</v>
      </c>
      <c r="H1564" s="199">
        <v>7485.6650000000009</v>
      </c>
      <c r="I1564" s="71">
        <f t="shared" si="537"/>
        <v>33414.065000000002</v>
      </c>
      <c r="J1564" s="71">
        <f t="shared" si="538"/>
        <v>2804156.46</v>
      </c>
      <c r="K1564" s="71">
        <f t="shared" si="539"/>
        <v>809574.66975000012</v>
      </c>
      <c r="L1564" s="257">
        <f t="shared" si="540"/>
        <v>3613731.1297500003</v>
      </c>
      <c r="M1564" s="71"/>
      <c r="N1564" s="71"/>
      <c r="O1564" s="552" t="e">
        <f>#REF!+M1564+N1564</f>
        <v>#REF!</v>
      </c>
      <c r="P1564" s="552"/>
      <c r="Q1564" s="554"/>
      <c r="R1564" s="570">
        <f t="shared" si="524"/>
        <v>0</v>
      </c>
      <c r="S1564" s="71"/>
      <c r="T1564" s="71"/>
      <c r="U1564" s="552">
        <v>0</v>
      </c>
    </row>
    <row r="1565" spans="1:21" s="6" customFormat="1" outlineLevel="2">
      <c r="A1565" s="8"/>
      <c r="B1565" s="8"/>
      <c r="C1565" s="25" t="s">
        <v>1122</v>
      </c>
      <c r="D1565" s="97">
        <v>165</v>
      </c>
      <c r="E1565" s="97">
        <v>170</v>
      </c>
      <c r="F1565" s="18" t="s">
        <v>624</v>
      </c>
      <c r="G1565" s="199">
        <v>15443.88</v>
      </c>
      <c r="H1565" s="199">
        <v>5031.18</v>
      </c>
      <c r="I1565" s="71">
        <f t="shared" si="537"/>
        <v>20475.059999999998</v>
      </c>
      <c r="J1565" s="71">
        <f t="shared" si="538"/>
        <v>2625459.6</v>
      </c>
      <c r="K1565" s="71">
        <f t="shared" si="539"/>
        <v>855300.60000000009</v>
      </c>
      <c r="L1565" s="257">
        <f t="shared" si="540"/>
        <v>3480760.1999999997</v>
      </c>
      <c r="M1565" s="71"/>
      <c r="N1565" s="71"/>
      <c r="O1565" s="552" t="e">
        <f>#REF!+M1565+N1565</f>
        <v>#REF!</v>
      </c>
      <c r="P1565" s="552"/>
      <c r="Q1565" s="554"/>
      <c r="R1565" s="570">
        <f t="shared" si="524"/>
        <v>0</v>
      </c>
      <c r="S1565" s="71"/>
      <c r="T1565" s="71"/>
      <c r="U1565" s="552">
        <v>0</v>
      </c>
    </row>
    <row r="1566" spans="1:21" s="6" customFormat="1" outlineLevel="2">
      <c r="A1566" s="8"/>
      <c r="B1566" s="8"/>
      <c r="C1566" s="25" t="s">
        <v>928</v>
      </c>
      <c r="D1566" s="97">
        <v>243</v>
      </c>
      <c r="E1566" s="97">
        <v>220</v>
      </c>
      <c r="F1566" s="18" t="s">
        <v>624</v>
      </c>
      <c r="G1566" s="199">
        <v>8773.9726027397246</v>
      </c>
      <c r="H1566" s="199">
        <v>14594.016411764707</v>
      </c>
      <c r="I1566" s="71">
        <f t="shared" si="537"/>
        <v>23367.989014504434</v>
      </c>
      <c r="J1566" s="71">
        <f t="shared" si="538"/>
        <v>1930273.9726027395</v>
      </c>
      <c r="K1566" s="71">
        <f t="shared" si="539"/>
        <v>3210683.6105882358</v>
      </c>
      <c r="L1566" s="257">
        <f t="shared" si="540"/>
        <v>5140957.5831909757</v>
      </c>
      <c r="M1566" s="71"/>
      <c r="N1566" s="71"/>
      <c r="O1566" s="552" t="e">
        <f>#REF!+M1566+N1566</f>
        <v>#REF!</v>
      </c>
      <c r="P1566" s="552"/>
      <c r="Q1566" s="552"/>
      <c r="R1566" s="570">
        <f t="shared" si="524"/>
        <v>0</v>
      </c>
      <c r="S1566" s="71"/>
      <c r="T1566" s="71"/>
      <c r="U1566" s="552">
        <v>0</v>
      </c>
    </row>
    <row r="1567" spans="1:21" s="6" customFormat="1" outlineLevel="2">
      <c r="A1567" s="8"/>
      <c r="B1567" s="8"/>
      <c r="C1567" s="25" t="s">
        <v>1183</v>
      </c>
      <c r="D1567" s="97">
        <v>7</v>
      </c>
      <c r="E1567" s="97">
        <v>7.3500000000000005</v>
      </c>
      <c r="F1567" s="18" t="s">
        <v>624</v>
      </c>
      <c r="G1567" s="199">
        <v>3554.7229199999997</v>
      </c>
      <c r="H1567" s="199">
        <v>5289.7058823529414</v>
      </c>
      <c r="I1567" s="71">
        <f t="shared" si="537"/>
        <v>8844.4288023529407</v>
      </c>
      <c r="J1567" s="71">
        <f t="shared" si="538"/>
        <v>26127.213462</v>
      </c>
      <c r="K1567" s="71">
        <f t="shared" si="539"/>
        <v>38879.338235294119</v>
      </c>
      <c r="L1567" s="257">
        <f t="shared" si="540"/>
        <v>65006.551697294119</v>
      </c>
      <c r="M1567" s="71"/>
      <c r="N1567" s="71"/>
      <c r="O1567" s="552" t="e">
        <f>#REF!+M1567+N1567</f>
        <v>#REF!</v>
      </c>
      <c r="P1567" s="552"/>
      <c r="Q1567" s="552"/>
      <c r="R1567" s="570">
        <f t="shared" si="524"/>
        <v>0</v>
      </c>
      <c r="S1567" s="71"/>
      <c r="T1567" s="71"/>
      <c r="U1567" s="552">
        <v>0</v>
      </c>
    </row>
    <row r="1568" spans="1:21" s="6" customFormat="1" outlineLevel="2">
      <c r="A1568" s="8"/>
      <c r="B1568" s="8"/>
      <c r="C1568" s="25" t="s">
        <v>928</v>
      </c>
      <c r="D1568" s="97">
        <v>15</v>
      </c>
      <c r="E1568" s="97">
        <v>15</v>
      </c>
      <c r="F1568" s="18" t="s">
        <v>624</v>
      </c>
      <c r="G1568" s="199">
        <v>8773.9726027397246</v>
      </c>
      <c r="H1568" s="199">
        <v>14594.016411764707</v>
      </c>
      <c r="I1568" s="71">
        <f t="shared" si="537"/>
        <v>23367.989014504434</v>
      </c>
      <c r="J1568" s="71">
        <f t="shared" si="538"/>
        <v>131609.58904109587</v>
      </c>
      <c r="K1568" s="71">
        <f t="shared" si="539"/>
        <v>218910.24617647059</v>
      </c>
      <c r="L1568" s="257">
        <f t="shared" si="540"/>
        <v>350519.83521756652</v>
      </c>
      <c r="M1568" s="71"/>
      <c r="N1568" s="71"/>
      <c r="O1568" s="552" t="e">
        <f>#REF!+M1568+N1568</f>
        <v>#REF!</v>
      </c>
      <c r="P1568" s="552"/>
      <c r="Q1568" s="552"/>
      <c r="R1568" s="570">
        <f t="shared" si="524"/>
        <v>0</v>
      </c>
      <c r="S1568" s="71"/>
      <c r="T1568" s="71"/>
      <c r="U1568" s="552">
        <v>0</v>
      </c>
    </row>
    <row r="1569" spans="1:21" s="6" customFormat="1" outlineLevel="2">
      <c r="A1569" s="8"/>
      <c r="B1569" s="8"/>
      <c r="C1569" s="25" t="s">
        <v>1118</v>
      </c>
      <c r="D1569" s="97">
        <v>1</v>
      </c>
      <c r="E1569" s="97">
        <v>1</v>
      </c>
      <c r="F1569" s="18" t="s">
        <v>619</v>
      </c>
      <c r="G1569" s="199">
        <v>1145287.913396637</v>
      </c>
      <c r="H1569" s="199">
        <v>343586.37401899107</v>
      </c>
      <c r="I1569" s="71">
        <f t="shared" si="537"/>
        <v>1488874.2874156281</v>
      </c>
      <c r="J1569" s="71">
        <f t="shared" si="538"/>
        <v>1145287.913396637</v>
      </c>
      <c r="K1569" s="71">
        <f t="shared" si="539"/>
        <v>343586.37401899107</v>
      </c>
      <c r="L1569" s="257">
        <f t="shared" si="540"/>
        <v>1488874.2874156281</v>
      </c>
      <c r="M1569" s="71"/>
      <c r="N1569" s="71"/>
      <c r="O1569" s="552" t="e">
        <f>#REF!+M1569+N1569</f>
        <v>#REF!</v>
      </c>
      <c r="P1569" s="552"/>
      <c r="Q1569" s="552"/>
      <c r="R1569" s="570">
        <f t="shared" si="524"/>
        <v>0</v>
      </c>
      <c r="S1569" s="71"/>
      <c r="T1569" s="71"/>
      <c r="U1569" s="552">
        <v>0</v>
      </c>
    </row>
    <row r="1570" spans="1:21" s="6" customFormat="1" outlineLevel="2">
      <c r="A1570" s="8"/>
      <c r="B1570" s="8"/>
      <c r="C1570" s="25" t="s">
        <v>657</v>
      </c>
      <c r="D1570" s="97">
        <v>1</v>
      </c>
      <c r="E1570" s="97">
        <v>1</v>
      </c>
      <c r="F1570" s="18" t="s">
        <v>619</v>
      </c>
      <c r="G1570" s="199">
        <v>2290575.8267932739</v>
      </c>
      <c r="H1570" s="199">
        <v>687172.74803798215</v>
      </c>
      <c r="I1570" s="71">
        <f t="shared" si="537"/>
        <v>2977748.5748312562</v>
      </c>
      <c r="J1570" s="71">
        <f t="shared" si="538"/>
        <v>2290575.8267932739</v>
      </c>
      <c r="K1570" s="71">
        <f t="shared" si="539"/>
        <v>687172.74803798215</v>
      </c>
      <c r="L1570" s="257">
        <f t="shared" si="540"/>
        <v>2977748.5748312562</v>
      </c>
      <c r="M1570" s="71"/>
      <c r="N1570" s="71"/>
      <c r="O1570" s="552" t="e">
        <f>#REF!+M1570+N1570</f>
        <v>#REF!</v>
      </c>
      <c r="P1570" s="552"/>
      <c r="Q1570" s="552"/>
      <c r="R1570" s="570">
        <f t="shared" si="524"/>
        <v>0</v>
      </c>
      <c r="S1570" s="71"/>
      <c r="T1570" s="71"/>
      <c r="U1570" s="552">
        <v>0</v>
      </c>
    </row>
    <row r="1571" spans="1:21" s="6" customFormat="1" outlineLevel="1">
      <c r="A1571" s="8"/>
      <c r="B1571" s="8"/>
      <c r="C1571" s="25"/>
      <c r="D1571" s="97"/>
      <c r="E1571" s="97"/>
      <c r="F1571" s="18"/>
      <c r="G1571" s="71"/>
      <c r="H1571" s="71"/>
      <c r="I1571" s="71"/>
      <c r="J1571" s="71"/>
      <c r="K1571" s="71"/>
      <c r="L1571" s="257"/>
      <c r="M1571" s="71"/>
      <c r="N1571" s="71"/>
      <c r="O1571" s="552" t="e">
        <f>#REF!+M1571+N1571</f>
        <v>#REF!</v>
      </c>
      <c r="P1571" s="552"/>
      <c r="Q1571" s="552"/>
      <c r="R1571" s="570">
        <f t="shared" si="524"/>
        <v>0</v>
      </c>
      <c r="S1571" s="71"/>
      <c r="T1571" s="71"/>
      <c r="U1571" s="552">
        <v>0</v>
      </c>
    </row>
    <row r="1572" spans="1:21" s="6" customFormat="1" outlineLevel="1">
      <c r="A1572" s="8"/>
      <c r="B1572" s="8"/>
      <c r="C1572" s="28" t="s">
        <v>1124</v>
      </c>
      <c r="D1572" s="97">
        <v>0</v>
      </c>
      <c r="E1572" s="97">
        <v>0</v>
      </c>
      <c r="F1572" s="18"/>
      <c r="G1572" s="71"/>
      <c r="H1572" s="71"/>
      <c r="I1572" s="71"/>
      <c r="J1572" s="77">
        <f t="shared" ref="J1572:K1572" si="541">SUBTOTAL(9,J1573:J1576)</f>
        <v>7405127.2308219178</v>
      </c>
      <c r="K1572" s="77">
        <f t="shared" si="541"/>
        <v>4670134.5984730059</v>
      </c>
      <c r="L1572" s="254">
        <f>SUBTOTAL(9,L1573:L1576)</f>
        <v>12075261.829294924</v>
      </c>
      <c r="M1572" s="77"/>
      <c r="N1572" s="77"/>
      <c r="O1572" s="556" t="e">
        <f>#REF!+M1572+N1572</f>
        <v>#REF!</v>
      </c>
      <c r="P1572" s="556"/>
      <c r="Q1572" s="556"/>
      <c r="R1572" s="572">
        <f t="shared" si="524"/>
        <v>0</v>
      </c>
      <c r="S1572" s="77"/>
      <c r="T1572" s="77"/>
      <c r="U1572" s="556">
        <v>0</v>
      </c>
    </row>
    <row r="1573" spans="1:21" s="6" customFormat="1" ht="26.4" outlineLevel="2">
      <c r="A1573" s="8"/>
      <c r="B1573" s="18">
        <v>8</v>
      </c>
      <c r="C1573" s="25" t="s">
        <v>1125</v>
      </c>
      <c r="D1573" s="97">
        <v>830</v>
      </c>
      <c r="E1573" s="97">
        <v>830</v>
      </c>
      <c r="F1573" s="18" t="s">
        <v>1126</v>
      </c>
      <c r="G1573" s="199">
        <v>7457.49</v>
      </c>
      <c r="H1573" s="199">
        <v>3300.0000000000005</v>
      </c>
      <c r="I1573" s="62">
        <f t="shared" ref="I1573:I1575" si="542">SUM(G1573:H1573)</f>
        <v>10757.49</v>
      </c>
      <c r="J1573" s="62">
        <f t="shared" ref="J1573:J1575" si="543">G1573*E1573</f>
        <v>6189716.7000000002</v>
      </c>
      <c r="K1573" s="62">
        <f t="shared" ref="K1573:K1575" si="544">H1573*E1573</f>
        <v>2739000.0000000005</v>
      </c>
      <c r="L1573" s="255">
        <f t="shared" ref="L1573:L1575" si="545">I1573*E1573</f>
        <v>8928716.6999999993</v>
      </c>
      <c r="M1573" s="62"/>
      <c r="N1573" s="62"/>
      <c r="O1573" s="550" t="e">
        <f>#REF!+M1573+N1573</f>
        <v>#REF!</v>
      </c>
      <c r="P1573" s="550"/>
      <c r="Q1573" s="554"/>
      <c r="R1573" s="574">
        <f t="shared" si="524"/>
        <v>0</v>
      </c>
      <c r="S1573" s="62"/>
      <c r="T1573" s="62"/>
      <c r="U1573" s="550">
        <v>0</v>
      </c>
    </row>
    <row r="1574" spans="1:21" s="6" customFormat="1" ht="26.4" outlineLevel="2">
      <c r="A1574" s="8"/>
      <c r="B1574" s="18">
        <v>10</v>
      </c>
      <c r="C1574" s="279" t="s">
        <v>1522</v>
      </c>
      <c r="D1574" s="97">
        <v>140</v>
      </c>
      <c r="E1574" s="97">
        <v>140</v>
      </c>
      <c r="F1574" s="18" t="s">
        <v>1126</v>
      </c>
      <c r="G1574" s="199">
        <v>6646.869178082191</v>
      </c>
      <c r="H1574" s="199">
        <v>13183.42817647059</v>
      </c>
      <c r="I1574" s="62">
        <f t="shared" si="542"/>
        <v>19830.297354552782</v>
      </c>
      <c r="J1574" s="62">
        <f t="shared" si="543"/>
        <v>930561.68493150675</v>
      </c>
      <c r="K1574" s="62">
        <f t="shared" si="544"/>
        <v>1845679.9447058826</v>
      </c>
      <c r="L1574" s="255">
        <f t="shared" si="545"/>
        <v>2776241.6296373894</v>
      </c>
      <c r="M1574" s="62"/>
      <c r="N1574" s="62"/>
      <c r="O1574" s="550" t="e">
        <f>#REF!+M1574+N1574</f>
        <v>#REF!</v>
      </c>
      <c r="P1574" s="550"/>
      <c r="Q1574" s="550"/>
      <c r="R1574" s="574">
        <f t="shared" si="524"/>
        <v>0</v>
      </c>
      <c r="S1574" s="62"/>
      <c r="T1574" s="62"/>
      <c r="U1574" s="550">
        <v>0</v>
      </c>
    </row>
    <row r="1575" spans="1:21" s="6" customFormat="1" outlineLevel="2">
      <c r="A1575" s="8"/>
      <c r="B1575" s="8"/>
      <c r="C1575" s="25" t="s">
        <v>657</v>
      </c>
      <c r="D1575" s="97">
        <v>1</v>
      </c>
      <c r="E1575" s="97">
        <v>1</v>
      </c>
      <c r="F1575" s="18" t="s">
        <v>619</v>
      </c>
      <c r="G1575" s="199">
        <v>284848.84589041094</v>
      </c>
      <c r="H1575" s="199">
        <v>85454.65376712328</v>
      </c>
      <c r="I1575" s="71">
        <f t="shared" si="542"/>
        <v>370303.49965753424</v>
      </c>
      <c r="J1575" s="71">
        <f t="shared" si="543"/>
        <v>284848.84589041094</v>
      </c>
      <c r="K1575" s="71">
        <f t="shared" si="544"/>
        <v>85454.65376712328</v>
      </c>
      <c r="L1575" s="257">
        <f t="shared" si="545"/>
        <v>370303.49965753424</v>
      </c>
      <c r="M1575" s="71"/>
      <c r="N1575" s="71"/>
      <c r="O1575" s="552" t="e">
        <f>#REF!+M1575+N1575</f>
        <v>#REF!</v>
      </c>
      <c r="P1575" s="552"/>
      <c r="Q1575" s="552"/>
      <c r="R1575" s="570">
        <f t="shared" si="524"/>
        <v>0</v>
      </c>
      <c r="S1575" s="71"/>
      <c r="T1575" s="71"/>
      <c r="U1575" s="552">
        <v>0</v>
      </c>
    </row>
    <row r="1576" spans="1:21" s="6" customFormat="1" outlineLevel="1">
      <c r="A1576" s="8"/>
      <c r="B1576" s="8"/>
      <c r="C1576" s="25"/>
      <c r="D1576" s="97"/>
      <c r="E1576" s="97"/>
      <c r="F1576" s="18"/>
      <c r="G1576" s="71"/>
      <c r="H1576" s="71"/>
      <c r="I1576" s="71"/>
      <c r="J1576" s="71"/>
      <c r="K1576" s="71"/>
      <c r="L1576" s="257"/>
      <c r="M1576" s="71"/>
      <c r="N1576" s="71"/>
      <c r="O1576" s="552" t="e">
        <f>#REF!+M1576+N1576</f>
        <v>#REF!</v>
      </c>
      <c r="P1576" s="552"/>
      <c r="Q1576" s="552"/>
      <c r="R1576" s="570">
        <f t="shared" si="524"/>
        <v>0</v>
      </c>
      <c r="S1576" s="71"/>
      <c r="T1576" s="71"/>
      <c r="U1576" s="552">
        <v>0</v>
      </c>
    </row>
    <row r="1577" spans="1:21" s="36" customFormat="1" outlineLevel="1">
      <c r="A1577" s="285" t="s">
        <v>187</v>
      </c>
      <c r="B1577" s="285"/>
      <c r="C1577" s="286" t="s">
        <v>1128</v>
      </c>
      <c r="D1577" s="414"/>
      <c r="E1577" s="414"/>
      <c r="F1577" s="288"/>
      <c r="G1577" s="478"/>
      <c r="H1577" s="478"/>
      <c r="I1577" s="289"/>
      <c r="J1577" s="289">
        <f>SUBTOTAL(9,J1578:J1588)</f>
        <v>572122179.91733599</v>
      </c>
      <c r="K1577" s="289">
        <f t="shared" ref="K1577:L1577" si="546">SUBTOTAL(9,K1578:K1588)</f>
        <v>56117679.990004219</v>
      </c>
      <c r="L1577" s="851">
        <f t="shared" si="546"/>
        <v>628239859.90734029</v>
      </c>
      <c r="M1577" s="289"/>
      <c r="N1577" s="289"/>
      <c r="O1577" s="887" t="e">
        <f>#REF!+M1577+N1577</f>
        <v>#REF!</v>
      </c>
      <c r="P1577" s="887"/>
      <c r="Q1577" s="887"/>
      <c r="R1577" s="577">
        <f t="shared" si="524"/>
        <v>0</v>
      </c>
      <c r="S1577" s="289"/>
      <c r="T1577" s="289"/>
      <c r="U1577" s="887">
        <v>0</v>
      </c>
    </row>
    <row r="1578" spans="1:21" s="421" customFormat="1" outlineLevel="2">
      <c r="A1578" s="415"/>
      <c r="B1578" s="415"/>
      <c r="C1578" s="416" t="s">
        <v>1129</v>
      </c>
      <c r="D1578" s="417"/>
      <c r="E1578" s="417"/>
      <c r="F1578" s="418"/>
      <c r="G1578" s="419"/>
      <c r="H1578" s="419"/>
      <c r="I1578" s="419"/>
      <c r="J1578" s="174">
        <f>SUBTOTAL(9,J1579:J1582)</f>
        <v>474178458.00000006</v>
      </c>
      <c r="K1578" s="174">
        <f t="shared" ref="K1578:L1578" si="547">SUBTOTAL(9,K1579:K1582)</f>
        <v>32835793.100000001</v>
      </c>
      <c r="L1578" s="843">
        <f t="shared" si="547"/>
        <v>507014251.10000002</v>
      </c>
      <c r="M1578" s="174"/>
      <c r="N1578" s="174"/>
      <c r="O1578" s="558" t="e">
        <f>#REF!+M1578+N1578</f>
        <v>#REF!</v>
      </c>
      <c r="P1578" s="558"/>
      <c r="Q1578" s="558"/>
      <c r="R1578" s="578">
        <f t="shared" si="524"/>
        <v>0</v>
      </c>
      <c r="S1578" s="174"/>
      <c r="T1578" s="174"/>
      <c r="U1578" s="558">
        <v>0</v>
      </c>
    </row>
    <row r="1579" spans="1:21" s="7" customFormat="1" ht="26.4" outlineLevel="2">
      <c r="A1579" s="5"/>
      <c r="B1579" s="5"/>
      <c r="C1579" s="2" t="s">
        <v>1130</v>
      </c>
      <c r="D1579" s="194">
        <v>6</v>
      </c>
      <c r="E1579" s="97">
        <v>6</v>
      </c>
      <c r="F1579" s="277" t="s">
        <v>660</v>
      </c>
      <c r="G1579" s="199">
        <v>43434300.000000007</v>
      </c>
      <c r="H1579" s="199">
        <v>2241801.1</v>
      </c>
      <c r="I1579" s="199">
        <f>SUM(G1579:H1579)</f>
        <v>45676101.100000009</v>
      </c>
      <c r="J1579" s="199">
        <f>G1579*E1579</f>
        <v>260605800.00000006</v>
      </c>
      <c r="K1579" s="199">
        <f>H1579*E1579</f>
        <v>13450806.600000001</v>
      </c>
      <c r="L1579" s="265">
        <f>I1579*E1579</f>
        <v>274056606.60000002</v>
      </c>
      <c r="M1579" s="199"/>
      <c r="N1579" s="199"/>
      <c r="O1579" s="554" t="e">
        <f>#REF!+M1579+N1579</f>
        <v>#REF!</v>
      </c>
      <c r="P1579" s="554"/>
      <c r="Q1579" s="554"/>
      <c r="R1579" s="579">
        <f t="shared" si="524"/>
        <v>0</v>
      </c>
      <c r="S1579" s="199"/>
      <c r="T1579" s="199"/>
      <c r="U1579" s="554">
        <v>0</v>
      </c>
    </row>
    <row r="1580" spans="1:21" s="7" customFormat="1" ht="26.4" outlineLevel="2">
      <c r="A1580" s="5"/>
      <c r="B1580" s="5"/>
      <c r="C1580" s="2" t="s">
        <v>1132</v>
      </c>
      <c r="D1580" s="194">
        <v>4</v>
      </c>
      <c r="E1580" s="97">
        <v>4</v>
      </c>
      <c r="F1580" s="277" t="s">
        <v>660</v>
      </c>
      <c r="G1580" s="199">
        <v>17612370</v>
      </c>
      <c r="H1580" s="199">
        <v>923094.70000000007</v>
      </c>
      <c r="I1580" s="199">
        <f>SUM(G1580:H1580)</f>
        <v>18535464.699999999</v>
      </c>
      <c r="J1580" s="199">
        <f>G1580*E1580</f>
        <v>70449480</v>
      </c>
      <c r="K1580" s="199">
        <f>H1580*E1580</f>
        <v>3692378.8000000003</v>
      </c>
      <c r="L1580" s="265">
        <f>I1580*E1580</f>
        <v>74141858.799999997</v>
      </c>
      <c r="M1580" s="199"/>
      <c r="N1580" s="199"/>
      <c r="O1580" s="554" t="e">
        <f>#REF!+M1580+N1580</f>
        <v>#REF!</v>
      </c>
      <c r="P1580" s="554"/>
      <c r="Q1580" s="554"/>
      <c r="R1580" s="579">
        <f t="shared" si="524"/>
        <v>0</v>
      </c>
      <c r="S1580" s="199"/>
      <c r="T1580" s="199"/>
      <c r="U1580" s="554">
        <v>0</v>
      </c>
    </row>
    <row r="1581" spans="1:21" s="7" customFormat="1" ht="26.4" outlineLevel="2">
      <c r="A1581" s="5"/>
      <c r="B1581" s="5"/>
      <c r="C1581" s="2" t="s">
        <v>1134</v>
      </c>
      <c r="D1581" s="194">
        <v>3</v>
      </c>
      <c r="E1581" s="97">
        <v>3</v>
      </c>
      <c r="F1581" s="277" t="s">
        <v>660</v>
      </c>
      <c r="G1581" s="199">
        <v>25306446.000000004</v>
      </c>
      <c r="H1581" s="199">
        <v>2241801.1</v>
      </c>
      <c r="I1581" s="199">
        <f>SUM(G1581:H1581)</f>
        <v>27548247.100000005</v>
      </c>
      <c r="J1581" s="199">
        <f>G1581*E1581</f>
        <v>75919338.000000015</v>
      </c>
      <c r="K1581" s="199">
        <f>H1581*E1581</f>
        <v>6725403.3000000007</v>
      </c>
      <c r="L1581" s="265">
        <f>I1581*E1581</f>
        <v>82644741.300000012</v>
      </c>
      <c r="M1581" s="199"/>
      <c r="N1581" s="199"/>
      <c r="O1581" s="554" t="e">
        <f>#REF!+M1581+N1581</f>
        <v>#REF!</v>
      </c>
      <c r="P1581" s="554"/>
      <c r="Q1581" s="554"/>
      <c r="R1581" s="579">
        <f t="shared" si="524"/>
        <v>0</v>
      </c>
      <c r="S1581" s="199"/>
      <c r="T1581" s="199"/>
      <c r="U1581" s="554">
        <v>0</v>
      </c>
    </row>
    <row r="1582" spans="1:21" s="7" customFormat="1" ht="26.4" outlineLevel="2">
      <c r="A1582" s="5"/>
      <c r="B1582" s="5"/>
      <c r="C1582" s="2" t="s">
        <v>1136</v>
      </c>
      <c r="D1582" s="194">
        <v>4</v>
      </c>
      <c r="E1582" s="97">
        <v>4</v>
      </c>
      <c r="F1582" s="277" t="s">
        <v>660</v>
      </c>
      <c r="G1582" s="199">
        <v>16800960</v>
      </c>
      <c r="H1582" s="199">
        <v>2241801.1</v>
      </c>
      <c r="I1582" s="199">
        <f>SUM(G1582:H1582)</f>
        <v>19042761.100000001</v>
      </c>
      <c r="J1582" s="199">
        <f>G1582*E1582</f>
        <v>67203840</v>
      </c>
      <c r="K1582" s="199">
        <f>H1582*E1582</f>
        <v>8967204.4000000004</v>
      </c>
      <c r="L1582" s="265">
        <f>I1582*E1582</f>
        <v>76171044.400000006</v>
      </c>
      <c r="M1582" s="199"/>
      <c r="N1582" s="199"/>
      <c r="O1582" s="554" t="e">
        <f>#REF!+M1582+N1582</f>
        <v>#REF!</v>
      </c>
      <c r="P1582" s="554"/>
      <c r="Q1582" s="554"/>
      <c r="R1582" s="579">
        <f t="shared" si="524"/>
        <v>0</v>
      </c>
      <c r="S1582" s="199"/>
      <c r="T1582" s="199"/>
      <c r="U1582" s="554">
        <v>0</v>
      </c>
    </row>
    <row r="1583" spans="1:21" s="7" customFormat="1" outlineLevel="2">
      <c r="A1583" s="5"/>
      <c r="B1583" s="5"/>
      <c r="C1583" s="416" t="s">
        <v>1138</v>
      </c>
      <c r="D1583" s="194"/>
      <c r="E1583" s="97"/>
      <c r="F1583" s="277"/>
      <c r="G1583" s="199"/>
      <c r="H1583" s="199"/>
      <c r="I1583" s="199"/>
      <c r="J1583" s="174">
        <f>SUBTOTAL(9,J1584:J1588)</f>
        <v>97943721.917335957</v>
      </c>
      <c r="K1583" s="174">
        <f t="shared" ref="K1583:L1583" si="548">SUBTOTAL(9,K1584:K1588)</f>
        <v>23281886.89000421</v>
      </c>
      <c r="L1583" s="843">
        <f t="shared" si="548"/>
        <v>121225608.80734017</v>
      </c>
      <c r="M1583" s="174"/>
      <c r="N1583" s="174"/>
      <c r="O1583" s="558" t="e">
        <f>#REF!+M1583+N1583</f>
        <v>#REF!</v>
      </c>
      <c r="P1583" s="558"/>
      <c r="Q1583" s="558"/>
      <c r="R1583" s="578">
        <f t="shared" si="524"/>
        <v>0</v>
      </c>
      <c r="S1583" s="174"/>
      <c r="T1583" s="174"/>
      <c r="U1583" s="558">
        <v>0</v>
      </c>
    </row>
    <row r="1584" spans="1:21" s="7" customFormat="1" outlineLevel="2">
      <c r="A1584" s="5"/>
      <c r="B1584" s="5"/>
      <c r="C1584" s="2" t="s">
        <v>1139</v>
      </c>
      <c r="D1584" s="194">
        <v>1156</v>
      </c>
      <c r="E1584" s="97">
        <v>1281</v>
      </c>
      <c r="F1584" s="277" t="s">
        <v>624</v>
      </c>
      <c r="G1584" s="199">
        <v>60411.45</v>
      </c>
      <c r="H1584" s="199">
        <v>9350</v>
      </c>
      <c r="I1584" s="199">
        <f t="shared" ref="I1584" si="549">SUM(G1584:H1584)</f>
        <v>69761.45</v>
      </c>
      <c r="J1584" s="199">
        <f t="shared" ref="J1584:J1587" si="550">G1584*E1584</f>
        <v>77387067.450000003</v>
      </c>
      <c r="K1584" s="199">
        <f t="shared" ref="K1584:K1587" si="551">H1584*E1584</f>
        <v>11977350</v>
      </c>
      <c r="L1584" s="265">
        <f t="shared" ref="L1584:L1587" si="552">I1584*E1584</f>
        <v>89364417.450000003</v>
      </c>
      <c r="M1584" s="199"/>
      <c r="N1584" s="199"/>
      <c r="O1584" s="554" t="e">
        <f>#REF!+M1584+N1584</f>
        <v>#REF!</v>
      </c>
      <c r="P1584" s="554"/>
      <c r="Q1584" s="554"/>
      <c r="R1584" s="579">
        <f t="shared" si="524"/>
        <v>0</v>
      </c>
      <c r="S1584" s="199"/>
      <c r="T1584" s="199"/>
      <c r="U1584" s="554">
        <v>0</v>
      </c>
    </row>
    <row r="1585" spans="1:21" s="7" customFormat="1" outlineLevel="2">
      <c r="A1585" s="5"/>
      <c r="B1585" s="5"/>
      <c r="C1585" s="2" t="s">
        <v>1330</v>
      </c>
      <c r="D1585" s="194">
        <v>463</v>
      </c>
      <c r="E1585" s="97">
        <v>415</v>
      </c>
      <c r="F1585" s="277" t="s">
        <v>624</v>
      </c>
      <c r="G1585" s="199">
        <v>12762.035616438356</v>
      </c>
      <c r="H1585" s="199">
        <v>15805.000000000002</v>
      </c>
      <c r="I1585" s="199">
        <f t="shared" ref="I1585:I1587" si="553">SUM(G1585:H1585)</f>
        <v>28567.035616438356</v>
      </c>
      <c r="J1585" s="199">
        <f t="shared" si="550"/>
        <v>5296244.7808219176</v>
      </c>
      <c r="K1585" s="199">
        <f t="shared" si="551"/>
        <v>6559075.0000000009</v>
      </c>
      <c r="L1585" s="265">
        <f t="shared" si="552"/>
        <v>11855319.780821918</v>
      </c>
      <c r="M1585" s="199"/>
      <c r="N1585" s="199"/>
      <c r="O1585" s="554" t="e">
        <f>#REF!+M1585+N1585</f>
        <v>#REF!</v>
      </c>
      <c r="P1585" s="554"/>
      <c r="Q1585" s="554"/>
      <c r="R1585" s="579">
        <f t="shared" si="524"/>
        <v>0</v>
      </c>
      <c r="S1585" s="199"/>
      <c r="T1585" s="199"/>
      <c r="U1585" s="554">
        <v>0</v>
      </c>
    </row>
    <row r="1586" spans="1:21" s="7" customFormat="1" outlineLevel="2">
      <c r="A1586" s="5"/>
      <c r="B1586" s="5"/>
      <c r="C1586" s="2" t="s">
        <v>1548</v>
      </c>
      <c r="D1586" s="194">
        <v>120</v>
      </c>
      <c r="E1586" s="97">
        <v>53.550000000000004</v>
      </c>
      <c r="F1586" s="277" t="s">
        <v>624</v>
      </c>
      <c r="G1586" s="199">
        <v>8113.6299999999992</v>
      </c>
      <c r="H1586" s="199">
        <v>5559</v>
      </c>
      <c r="I1586" s="199">
        <f t="shared" si="553"/>
        <v>13672.63</v>
      </c>
      <c r="J1586" s="199">
        <f t="shared" si="550"/>
        <v>434484.88649999996</v>
      </c>
      <c r="K1586" s="199">
        <f t="shared" si="551"/>
        <v>297684.45</v>
      </c>
      <c r="L1586" s="265">
        <f t="shared" si="552"/>
        <v>732169.33649999998</v>
      </c>
      <c r="M1586" s="199"/>
      <c r="N1586" s="199"/>
      <c r="O1586" s="554" t="e">
        <f>#REF!+M1586+N1586</f>
        <v>#REF!</v>
      </c>
      <c r="P1586" s="554"/>
      <c r="Q1586" s="554"/>
      <c r="R1586" s="579">
        <f t="shared" si="524"/>
        <v>0</v>
      </c>
      <c r="S1586" s="199"/>
      <c r="T1586" s="199"/>
      <c r="U1586" s="554">
        <v>0</v>
      </c>
    </row>
    <row r="1587" spans="1:21" s="403" customFormat="1" outlineLevel="2">
      <c r="A1587" s="391"/>
      <c r="B1587" s="391"/>
      <c r="C1587" s="392" t="s">
        <v>657</v>
      </c>
      <c r="D1587" s="97">
        <v>1</v>
      </c>
      <c r="E1587" s="97">
        <v>1</v>
      </c>
      <c r="F1587" s="387" t="s">
        <v>619</v>
      </c>
      <c r="G1587" s="62">
        <v>14825924.800014041</v>
      </c>
      <c r="H1587" s="62">
        <v>4447777.4400042119</v>
      </c>
      <c r="I1587" s="62">
        <f t="shared" si="553"/>
        <v>19273702.240018252</v>
      </c>
      <c r="J1587" s="62">
        <f t="shared" si="550"/>
        <v>14825924.800014041</v>
      </c>
      <c r="K1587" s="62">
        <f t="shared" si="551"/>
        <v>4447777.4400042119</v>
      </c>
      <c r="L1587" s="255">
        <f t="shared" si="552"/>
        <v>19273702.240018252</v>
      </c>
      <c r="M1587" s="62"/>
      <c r="N1587" s="62"/>
      <c r="O1587" s="550" t="e">
        <f>#REF!+M1587+N1587</f>
        <v>#REF!</v>
      </c>
      <c r="P1587" s="550"/>
      <c r="Q1587" s="550"/>
      <c r="R1587" s="574">
        <f t="shared" si="524"/>
        <v>0</v>
      </c>
      <c r="S1587" s="62"/>
      <c r="T1587" s="62"/>
      <c r="U1587" s="550">
        <v>0</v>
      </c>
    </row>
    <row r="1588" spans="1:21" s="6" customFormat="1" outlineLevel="1">
      <c r="A1588" s="8"/>
      <c r="B1588" s="8"/>
      <c r="C1588" s="25"/>
      <c r="D1588" s="97"/>
      <c r="E1588" s="97"/>
      <c r="F1588" s="18"/>
      <c r="G1588" s="71"/>
      <c r="H1588" s="71"/>
      <c r="I1588" s="71"/>
      <c r="J1588" s="71"/>
      <c r="K1588" s="71"/>
      <c r="L1588" s="257"/>
      <c r="M1588" s="71"/>
      <c r="N1588" s="71"/>
      <c r="O1588" s="552" t="e">
        <f>#REF!+M1588+N1588</f>
        <v>#REF!</v>
      </c>
      <c r="P1588" s="552"/>
      <c r="Q1588" s="552"/>
      <c r="R1588" s="570">
        <f t="shared" si="524"/>
        <v>0</v>
      </c>
      <c r="S1588" s="71"/>
      <c r="T1588" s="71"/>
      <c r="U1588" s="552">
        <v>0</v>
      </c>
    </row>
    <row r="1589" spans="1:21" s="6" customFormat="1">
      <c r="A1589" s="8"/>
      <c r="B1589" s="8"/>
      <c r="C1589" s="25"/>
      <c r="D1589" s="94"/>
      <c r="E1589" s="94"/>
      <c r="F1589" s="18"/>
      <c r="G1589" s="71"/>
      <c r="H1589" s="71"/>
      <c r="I1589" s="71"/>
      <c r="J1589" s="71"/>
      <c r="K1589" s="71"/>
      <c r="L1589" s="257"/>
      <c r="M1589" s="71"/>
      <c r="N1589" s="71"/>
      <c r="O1589" s="552" t="e">
        <f>#REF!+M1589+N1589</f>
        <v>#REF!</v>
      </c>
      <c r="P1589" s="552"/>
      <c r="Q1589" s="552"/>
      <c r="R1589" s="570">
        <f t="shared" si="524"/>
        <v>0</v>
      </c>
      <c r="S1589" s="71"/>
      <c r="T1589" s="71"/>
      <c r="U1589" s="552">
        <v>0</v>
      </c>
    </row>
    <row r="1590" spans="1:21" s="6" customFormat="1" ht="15.6">
      <c r="A1590" s="64" t="s">
        <v>39</v>
      </c>
      <c r="B1590" s="64"/>
      <c r="C1590" s="65" t="s">
        <v>40</v>
      </c>
      <c r="D1590" s="117"/>
      <c r="E1590" s="117"/>
      <c r="F1590" s="67"/>
      <c r="G1590" s="477"/>
      <c r="H1590" s="477"/>
      <c r="I1590" s="68"/>
      <c r="J1590" s="68">
        <f>SUBTOTAL(9,J1591:J1773)</f>
        <v>1272946321.0444708</v>
      </c>
      <c r="K1590" s="68">
        <f>SUBTOTAL(9,K1591:K1773)</f>
        <v>134316312.18791825</v>
      </c>
      <c r="L1590" s="256">
        <f>SUBTOTAL(9,L1591:L1773)</f>
        <v>1407262633.232389</v>
      </c>
      <c r="M1590" s="68"/>
      <c r="N1590" s="68"/>
      <c r="O1590" s="886" t="e">
        <f>#REF!+M1590+N1590</f>
        <v>#REF!</v>
      </c>
      <c r="P1590" s="886"/>
      <c r="Q1590" s="886"/>
      <c r="R1590" s="580">
        <f t="shared" si="524"/>
        <v>0</v>
      </c>
      <c r="S1590" s="68"/>
      <c r="T1590" s="68"/>
      <c r="U1590" s="886">
        <v>0</v>
      </c>
    </row>
    <row r="1591" spans="1:21" s="6" customFormat="1">
      <c r="A1591" s="21"/>
      <c r="B1591" s="21"/>
      <c r="C1591" s="28"/>
      <c r="D1591" s="99"/>
      <c r="E1591" s="99"/>
      <c r="F1591" s="37"/>
      <c r="G1591" s="82"/>
      <c r="H1591" s="82"/>
      <c r="I1591" s="82"/>
      <c r="J1591" s="82"/>
      <c r="K1591" s="82"/>
      <c r="L1591" s="255"/>
      <c r="M1591" s="62"/>
      <c r="N1591" s="62"/>
      <c r="O1591" s="550" t="e">
        <f>#REF!+M1591+N1591</f>
        <v>#REF!</v>
      </c>
      <c r="P1591" s="550"/>
      <c r="Q1591" s="550"/>
      <c r="R1591" s="574">
        <f t="shared" si="524"/>
        <v>0</v>
      </c>
      <c r="S1591" s="62"/>
      <c r="T1591" s="62"/>
      <c r="U1591" s="550">
        <v>0</v>
      </c>
    </row>
    <row r="1592" spans="1:21" s="6" customFormat="1" outlineLevel="1">
      <c r="A1592" s="19" t="s">
        <v>288</v>
      </c>
      <c r="B1592" s="19"/>
      <c r="C1592" s="35" t="s">
        <v>176</v>
      </c>
      <c r="D1592" s="100"/>
      <c r="E1592" s="100"/>
      <c r="F1592" s="20"/>
      <c r="G1592" s="75"/>
      <c r="H1592" s="75"/>
      <c r="I1592" s="75"/>
      <c r="J1592" s="75">
        <f>SUBTOTAL(9,J1593:J1773)</f>
        <v>1272946321.0444708</v>
      </c>
      <c r="K1592" s="75">
        <f>SUBTOTAL(9,K1593:K1773)</f>
        <v>134316312.18791825</v>
      </c>
      <c r="L1592" s="259">
        <f>SUBTOTAL(9,L1593:L1773)</f>
        <v>1407262633.232389</v>
      </c>
      <c r="M1592" s="75"/>
      <c r="N1592" s="75"/>
      <c r="O1592" s="555" t="e">
        <f>#REF!+M1592+N1592</f>
        <v>#REF!</v>
      </c>
      <c r="P1592" s="555"/>
      <c r="Q1592" s="555"/>
      <c r="R1592" s="571">
        <f t="shared" ref="R1592:R1655" si="554">P1592+Q1592</f>
        <v>0</v>
      </c>
      <c r="S1592" s="75"/>
      <c r="T1592" s="75"/>
      <c r="U1592" s="555">
        <v>0</v>
      </c>
    </row>
    <row r="1593" spans="1:21" s="6" customFormat="1" outlineLevel="1">
      <c r="A1593" s="8" t="s">
        <v>295</v>
      </c>
      <c r="B1593" s="8"/>
      <c r="C1593" s="25" t="s">
        <v>296</v>
      </c>
      <c r="D1593" s="94">
        <v>1</v>
      </c>
      <c r="E1593" s="97">
        <v>1</v>
      </c>
      <c r="F1593" s="18" t="s">
        <v>10</v>
      </c>
      <c r="G1593" s="71"/>
      <c r="H1593" s="71"/>
      <c r="I1593" s="71"/>
      <c r="J1593" s="82">
        <f>SUBTOTAL(9,J1594:J1729)</f>
        <v>915624507.99519026</v>
      </c>
      <c r="K1593" s="82">
        <f>SUBTOTAL(9,K1594:K1729)</f>
        <v>94236583.203898728</v>
      </c>
      <c r="L1593" s="266">
        <f>SUBTOTAL(9,L1594:L1729)</f>
        <v>1009861091.1990893</v>
      </c>
      <c r="M1593" s="82"/>
      <c r="N1593" s="82"/>
      <c r="O1593" s="553" t="e">
        <f>#REF!+M1593+N1593</f>
        <v>#REF!</v>
      </c>
      <c r="P1593" s="553"/>
      <c r="Q1593" s="553"/>
      <c r="R1593" s="576">
        <f t="shared" si="554"/>
        <v>0</v>
      </c>
      <c r="S1593" s="82"/>
      <c r="T1593" s="82"/>
      <c r="U1593" s="553">
        <v>0</v>
      </c>
    </row>
    <row r="1594" spans="1:21" s="7" customFormat="1" outlineLevel="2">
      <c r="A1594" s="5"/>
      <c r="B1594" s="5"/>
      <c r="C1594" s="401" t="s">
        <v>1140</v>
      </c>
      <c r="D1594" s="194"/>
      <c r="E1594" s="97"/>
      <c r="F1594" s="277"/>
      <c r="G1594" s="199"/>
      <c r="H1594" s="199"/>
      <c r="I1594" s="199"/>
      <c r="J1594" s="174">
        <f>SUBTOTAL(9,J1595:J1632)</f>
        <v>259524148.72564298</v>
      </c>
      <c r="K1594" s="174">
        <f>SUBTOTAL(9,K1595:K1632)</f>
        <v>33244549.975186165</v>
      </c>
      <c r="L1594" s="843">
        <f>SUBTOTAL(9,L1595:L1632)</f>
        <v>292768698.70082921</v>
      </c>
      <c r="M1594" s="174"/>
      <c r="N1594" s="174"/>
      <c r="O1594" s="558" t="e">
        <f>#REF!+M1594+N1594</f>
        <v>#REF!</v>
      </c>
      <c r="P1594" s="558"/>
      <c r="Q1594" s="558"/>
      <c r="R1594" s="578">
        <f t="shared" si="554"/>
        <v>0</v>
      </c>
      <c r="S1594" s="174"/>
      <c r="T1594" s="174"/>
      <c r="U1594" s="558">
        <v>0</v>
      </c>
    </row>
    <row r="1595" spans="1:21" s="6" customFormat="1" outlineLevel="3">
      <c r="A1595" s="8"/>
      <c r="B1595" s="8"/>
      <c r="C1595" s="28" t="s">
        <v>1141</v>
      </c>
      <c r="D1595" s="94"/>
      <c r="E1595" s="97"/>
      <c r="F1595" s="18"/>
      <c r="G1595" s="71"/>
      <c r="H1595" s="71"/>
      <c r="I1595" s="71"/>
      <c r="J1595" s="82">
        <f>SUBTOTAL(9,J1596:J1601)</f>
        <v>32262384</v>
      </c>
      <c r="K1595" s="82">
        <f t="shared" ref="K1595:L1595" si="555">SUBTOTAL(9,K1596:K1601)</f>
        <v>3815280.7</v>
      </c>
      <c r="L1595" s="266">
        <f t="shared" si="555"/>
        <v>36077664.700000003</v>
      </c>
      <c r="M1595" s="82"/>
      <c r="N1595" s="82"/>
      <c r="O1595" s="553" t="e">
        <f>#REF!+M1595+N1595</f>
        <v>#REF!</v>
      </c>
      <c r="P1595" s="553"/>
      <c r="Q1595" s="553"/>
      <c r="R1595" s="576">
        <f t="shared" si="554"/>
        <v>0</v>
      </c>
      <c r="S1595" s="82"/>
      <c r="T1595" s="82"/>
      <c r="U1595" s="553">
        <v>0</v>
      </c>
    </row>
    <row r="1596" spans="1:21" s="6" customFormat="1" ht="26.4" outlineLevel="3">
      <c r="A1596" s="8"/>
      <c r="B1596" s="8"/>
      <c r="C1596" s="25" t="s">
        <v>1142</v>
      </c>
      <c r="D1596" s="97">
        <v>1</v>
      </c>
      <c r="E1596" s="97">
        <v>1</v>
      </c>
      <c r="F1596" s="18" t="s">
        <v>660</v>
      </c>
      <c r="G1596" s="199">
        <v>7426788.0000000009</v>
      </c>
      <c r="H1596" s="199">
        <v>923094.70000000007</v>
      </c>
      <c r="I1596" s="71">
        <f t="shared" ref="I1596:I1598" si="556">SUM(G1596:H1596)</f>
        <v>8349882.7000000011</v>
      </c>
      <c r="J1596" s="71">
        <f t="shared" ref="J1596:J1632" si="557">G1596*E1596</f>
        <v>7426788.0000000009</v>
      </c>
      <c r="K1596" s="71">
        <f t="shared" ref="K1596:K1632" si="558">H1596*E1596</f>
        <v>923094.70000000007</v>
      </c>
      <c r="L1596" s="257">
        <f t="shared" ref="L1596:L1632" si="559">I1596*E1596</f>
        <v>8349882.7000000011</v>
      </c>
      <c r="M1596" s="71"/>
      <c r="N1596" s="71"/>
      <c r="O1596" s="552" t="e">
        <f>#REF!+M1596+N1596</f>
        <v>#REF!</v>
      </c>
      <c r="P1596" s="552"/>
      <c r="Q1596" s="552"/>
      <c r="R1596" s="570">
        <f t="shared" si="554"/>
        <v>0</v>
      </c>
      <c r="S1596" s="71"/>
      <c r="T1596" s="71"/>
      <c r="U1596" s="552">
        <v>0</v>
      </c>
    </row>
    <row r="1597" spans="1:21" s="6" customFormat="1" ht="26.4" outlineLevel="3">
      <c r="A1597" s="8"/>
      <c r="B1597" s="8"/>
      <c r="C1597" s="25" t="s">
        <v>1144</v>
      </c>
      <c r="D1597" s="97">
        <v>1</v>
      </c>
      <c r="E1597" s="97">
        <v>1</v>
      </c>
      <c r="F1597" s="18" t="s">
        <v>660</v>
      </c>
      <c r="G1597" s="199">
        <v>4658448</v>
      </c>
      <c r="H1597" s="199">
        <v>495000.00000000006</v>
      </c>
      <c r="I1597" s="71">
        <f t="shared" si="556"/>
        <v>5153448</v>
      </c>
      <c r="J1597" s="71">
        <f t="shared" si="557"/>
        <v>4658448</v>
      </c>
      <c r="K1597" s="71">
        <f t="shared" si="558"/>
        <v>495000.00000000006</v>
      </c>
      <c r="L1597" s="257">
        <f t="shared" si="559"/>
        <v>5153448</v>
      </c>
      <c r="M1597" s="71"/>
      <c r="N1597" s="71"/>
      <c r="O1597" s="552" t="e">
        <f>#REF!+M1597+N1597</f>
        <v>#REF!</v>
      </c>
      <c r="P1597" s="552"/>
      <c r="Q1597" s="552"/>
      <c r="R1597" s="570">
        <f t="shared" si="554"/>
        <v>0</v>
      </c>
      <c r="S1597" s="71"/>
      <c r="T1597" s="71"/>
      <c r="U1597" s="552">
        <v>0</v>
      </c>
    </row>
    <row r="1598" spans="1:21" s="6" customFormat="1" ht="26.4" outlineLevel="3">
      <c r="A1598" s="8"/>
      <c r="B1598" s="8"/>
      <c r="C1598" s="25" t="s">
        <v>1146</v>
      </c>
      <c r="D1598" s="97">
        <v>1</v>
      </c>
      <c r="E1598" s="97">
        <v>1</v>
      </c>
      <c r="F1598" s="18" t="s">
        <v>660</v>
      </c>
      <c r="G1598" s="199">
        <v>4734816</v>
      </c>
      <c r="H1598" s="199">
        <v>495000.00000000006</v>
      </c>
      <c r="I1598" s="71">
        <f t="shared" si="556"/>
        <v>5229816</v>
      </c>
      <c r="J1598" s="71">
        <f t="shared" si="557"/>
        <v>4734816</v>
      </c>
      <c r="K1598" s="71">
        <f t="shared" si="558"/>
        <v>495000.00000000006</v>
      </c>
      <c r="L1598" s="257">
        <f t="shared" si="559"/>
        <v>5229816</v>
      </c>
      <c r="M1598" s="71"/>
      <c r="N1598" s="71"/>
      <c r="O1598" s="552" t="e">
        <f>#REF!+M1598+N1598</f>
        <v>#REF!</v>
      </c>
      <c r="P1598" s="552"/>
      <c r="Q1598" s="552"/>
      <c r="R1598" s="570">
        <f t="shared" si="554"/>
        <v>0</v>
      </c>
      <c r="S1598" s="71"/>
      <c r="T1598" s="71"/>
      <c r="U1598" s="552">
        <v>0</v>
      </c>
    </row>
    <row r="1599" spans="1:21" s="6" customFormat="1" ht="26.4" outlineLevel="3">
      <c r="A1599" s="8"/>
      <c r="B1599" s="8"/>
      <c r="C1599" s="25" t="s">
        <v>1148</v>
      </c>
      <c r="D1599" s="97">
        <v>2</v>
      </c>
      <c r="E1599" s="97">
        <v>2</v>
      </c>
      <c r="F1599" s="18" t="s">
        <v>660</v>
      </c>
      <c r="G1599" s="199">
        <v>4658448</v>
      </c>
      <c r="H1599" s="199">
        <v>495000.00000000006</v>
      </c>
      <c r="I1599" s="71">
        <f t="shared" ref="I1599:I1632" si="560">SUM(G1599:H1599)</f>
        <v>5153448</v>
      </c>
      <c r="J1599" s="71">
        <f t="shared" si="557"/>
        <v>9316896</v>
      </c>
      <c r="K1599" s="71">
        <f t="shared" si="558"/>
        <v>990000.00000000012</v>
      </c>
      <c r="L1599" s="257">
        <f t="shared" si="559"/>
        <v>10306896</v>
      </c>
      <c r="M1599" s="71"/>
      <c r="N1599" s="71"/>
      <c r="O1599" s="552" t="e">
        <f>#REF!+M1599+N1599</f>
        <v>#REF!</v>
      </c>
      <c r="P1599" s="552"/>
      <c r="Q1599" s="552"/>
      <c r="R1599" s="570">
        <f t="shared" si="554"/>
        <v>0</v>
      </c>
      <c r="S1599" s="71"/>
      <c r="T1599" s="71"/>
      <c r="U1599" s="552">
        <v>0</v>
      </c>
    </row>
    <row r="1600" spans="1:21" s="6" customFormat="1" outlineLevel="3">
      <c r="A1600" s="8"/>
      <c r="B1600" s="8"/>
      <c r="C1600" s="25" t="s">
        <v>1149</v>
      </c>
      <c r="D1600" s="97">
        <v>1</v>
      </c>
      <c r="E1600" s="97">
        <v>1</v>
      </c>
      <c r="F1600" s="18" t="s">
        <v>660</v>
      </c>
      <c r="G1600" s="199">
        <v>4734816</v>
      </c>
      <c r="H1600" s="199">
        <v>495000.00000000006</v>
      </c>
      <c r="I1600" s="71">
        <f t="shared" si="560"/>
        <v>5229816</v>
      </c>
      <c r="J1600" s="71">
        <f t="shared" si="557"/>
        <v>4734816</v>
      </c>
      <c r="K1600" s="71">
        <f t="shared" si="558"/>
        <v>495000.00000000006</v>
      </c>
      <c r="L1600" s="257">
        <f t="shared" si="559"/>
        <v>5229816</v>
      </c>
      <c r="M1600" s="71"/>
      <c r="N1600" s="71"/>
      <c r="O1600" s="552" t="e">
        <f>#REF!+M1600+N1600</f>
        <v>#REF!</v>
      </c>
      <c r="P1600" s="552"/>
      <c r="Q1600" s="552"/>
      <c r="R1600" s="570">
        <f t="shared" si="554"/>
        <v>0</v>
      </c>
      <c r="S1600" s="71"/>
      <c r="T1600" s="71"/>
      <c r="U1600" s="552">
        <v>0</v>
      </c>
    </row>
    <row r="1601" spans="1:21" s="6" customFormat="1" outlineLevel="3">
      <c r="A1601" s="8"/>
      <c r="B1601" s="8"/>
      <c r="C1601" s="25" t="s">
        <v>1151</v>
      </c>
      <c r="D1601" s="97">
        <v>1</v>
      </c>
      <c r="E1601" s="97">
        <v>1</v>
      </c>
      <c r="F1601" s="18" t="s">
        <v>619</v>
      </c>
      <c r="G1601" s="199">
        <v>1390620</v>
      </c>
      <c r="H1601" s="199">
        <v>417186</v>
      </c>
      <c r="I1601" s="71">
        <f t="shared" si="560"/>
        <v>1807806</v>
      </c>
      <c r="J1601" s="71">
        <f t="shared" si="557"/>
        <v>1390620</v>
      </c>
      <c r="K1601" s="71">
        <f t="shared" si="558"/>
        <v>417186</v>
      </c>
      <c r="L1601" s="257">
        <f t="shared" si="559"/>
        <v>1807806</v>
      </c>
      <c r="M1601" s="71"/>
      <c r="N1601" s="71"/>
      <c r="O1601" s="552" t="e">
        <f>#REF!+M1601+N1601</f>
        <v>#REF!</v>
      </c>
      <c r="P1601" s="552"/>
      <c r="Q1601" s="552"/>
      <c r="R1601" s="570">
        <f t="shared" si="554"/>
        <v>0</v>
      </c>
      <c r="S1601" s="71"/>
      <c r="T1601" s="71"/>
      <c r="U1601" s="552">
        <v>0</v>
      </c>
    </row>
    <row r="1602" spans="1:21" s="6" customFormat="1" outlineLevel="3">
      <c r="A1602" s="8"/>
      <c r="B1602" s="8"/>
      <c r="C1602" s="28" t="s">
        <v>1152</v>
      </c>
      <c r="D1602" s="97"/>
      <c r="E1602" s="97"/>
      <c r="F1602" s="18"/>
      <c r="G1602" s="71"/>
      <c r="H1602" s="71"/>
      <c r="I1602" s="71"/>
      <c r="J1602" s="82">
        <f>SUBTOTAL(9,J1603:J1617)</f>
        <v>167427120</v>
      </c>
      <c r="K1602" s="82">
        <f t="shared" ref="K1602:L1602" si="561">SUBTOTAL(9,K1603:K1617)</f>
        <v>9290400</v>
      </c>
      <c r="L1602" s="266">
        <f t="shared" si="561"/>
        <v>176717520</v>
      </c>
      <c r="M1602" s="82"/>
      <c r="N1602" s="82"/>
      <c r="O1602" s="553" t="e">
        <f>#REF!+M1602+N1602</f>
        <v>#REF!</v>
      </c>
      <c r="P1602" s="553"/>
      <c r="Q1602" s="553"/>
      <c r="R1602" s="576">
        <f t="shared" si="554"/>
        <v>0</v>
      </c>
      <c r="S1602" s="82"/>
      <c r="T1602" s="82"/>
      <c r="U1602" s="553">
        <v>0</v>
      </c>
    </row>
    <row r="1603" spans="1:21" s="6" customFormat="1" outlineLevel="3">
      <c r="A1603" s="8"/>
      <c r="B1603" s="8"/>
      <c r="C1603" s="25" t="s">
        <v>1153</v>
      </c>
      <c r="D1603" s="97">
        <v>3</v>
      </c>
      <c r="E1603" s="97">
        <v>3</v>
      </c>
      <c r="F1603" s="18" t="s">
        <v>660</v>
      </c>
      <c r="G1603" s="199">
        <v>1079160</v>
      </c>
      <c r="H1603" s="199">
        <v>84000.000000000015</v>
      </c>
      <c r="I1603" s="71">
        <f t="shared" si="560"/>
        <v>1163160</v>
      </c>
      <c r="J1603" s="71">
        <f t="shared" si="557"/>
        <v>3237480</v>
      </c>
      <c r="K1603" s="71">
        <f t="shared" si="558"/>
        <v>252000.00000000006</v>
      </c>
      <c r="L1603" s="257">
        <f t="shared" si="559"/>
        <v>3489480</v>
      </c>
      <c r="M1603" s="71"/>
      <c r="N1603" s="71"/>
      <c r="O1603" s="552" t="e">
        <f>#REF!+M1603+N1603</f>
        <v>#REF!</v>
      </c>
      <c r="P1603" s="552"/>
      <c r="Q1603" s="552"/>
      <c r="R1603" s="570">
        <f t="shared" si="554"/>
        <v>0</v>
      </c>
      <c r="S1603" s="71"/>
      <c r="T1603" s="71"/>
      <c r="U1603" s="552">
        <v>0</v>
      </c>
    </row>
    <row r="1604" spans="1:21" s="6" customFormat="1" outlineLevel="3">
      <c r="A1604" s="8"/>
      <c r="B1604" s="8"/>
      <c r="C1604" s="25" t="s">
        <v>1155</v>
      </c>
      <c r="D1604" s="97">
        <v>43</v>
      </c>
      <c r="E1604" s="97">
        <v>43</v>
      </c>
      <c r="F1604" s="18" t="s">
        <v>660</v>
      </c>
      <c r="G1604" s="199">
        <v>921840</v>
      </c>
      <c r="H1604" s="199">
        <v>84000.000000000015</v>
      </c>
      <c r="I1604" s="71">
        <f t="shared" si="560"/>
        <v>1005840</v>
      </c>
      <c r="J1604" s="71">
        <f t="shared" si="557"/>
        <v>39639120</v>
      </c>
      <c r="K1604" s="71">
        <f t="shared" si="558"/>
        <v>3612000.0000000005</v>
      </c>
      <c r="L1604" s="257">
        <f t="shared" si="559"/>
        <v>43251120</v>
      </c>
      <c r="M1604" s="71"/>
      <c r="N1604" s="71"/>
      <c r="O1604" s="552" t="e">
        <f>#REF!+M1604+N1604</f>
        <v>#REF!</v>
      </c>
      <c r="P1604" s="552"/>
      <c r="Q1604" s="552"/>
      <c r="R1604" s="570">
        <f t="shared" si="554"/>
        <v>0</v>
      </c>
      <c r="S1604" s="71"/>
      <c r="T1604" s="71"/>
      <c r="U1604" s="552">
        <v>0</v>
      </c>
    </row>
    <row r="1605" spans="1:21" s="6" customFormat="1" outlineLevel="3">
      <c r="A1605" s="8"/>
      <c r="B1605" s="8"/>
      <c r="C1605" s="25" t="s">
        <v>1156</v>
      </c>
      <c r="D1605" s="97">
        <v>18</v>
      </c>
      <c r="E1605" s="97">
        <v>18</v>
      </c>
      <c r="F1605" s="18" t="s">
        <v>660</v>
      </c>
      <c r="G1605" s="199">
        <v>1117800</v>
      </c>
      <c r="H1605" s="199">
        <v>140000</v>
      </c>
      <c r="I1605" s="71">
        <f t="shared" si="560"/>
        <v>1257800</v>
      </c>
      <c r="J1605" s="71">
        <f t="shared" si="557"/>
        <v>20120400</v>
      </c>
      <c r="K1605" s="71">
        <f t="shared" si="558"/>
        <v>2520000</v>
      </c>
      <c r="L1605" s="257">
        <f t="shared" si="559"/>
        <v>22640400</v>
      </c>
      <c r="M1605" s="71"/>
      <c r="N1605" s="71"/>
      <c r="O1605" s="552" t="e">
        <f>#REF!+M1605+N1605</f>
        <v>#REF!</v>
      </c>
      <c r="P1605" s="552"/>
      <c r="Q1605" s="552">
        <v>0.45</v>
      </c>
      <c r="R1605" s="570">
        <f t="shared" si="554"/>
        <v>0.45</v>
      </c>
      <c r="S1605" s="71"/>
      <c r="T1605" s="71"/>
      <c r="U1605" s="552">
        <v>0</v>
      </c>
    </row>
    <row r="1606" spans="1:21" s="6" customFormat="1" outlineLevel="3">
      <c r="A1606" s="8"/>
      <c r="B1606" s="8"/>
      <c r="C1606" s="25" t="s">
        <v>1158</v>
      </c>
      <c r="D1606" s="97">
        <v>1</v>
      </c>
      <c r="E1606" s="97">
        <v>1</v>
      </c>
      <c r="F1606" s="18" t="s">
        <v>660</v>
      </c>
      <c r="G1606" s="199">
        <v>797640</v>
      </c>
      <c r="H1606" s="199">
        <v>117600.00000000001</v>
      </c>
      <c r="I1606" s="71">
        <f t="shared" si="560"/>
        <v>915240</v>
      </c>
      <c r="J1606" s="71">
        <f t="shared" si="557"/>
        <v>797640</v>
      </c>
      <c r="K1606" s="71">
        <f t="shared" si="558"/>
        <v>117600.00000000001</v>
      </c>
      <c r="L1606" s="257">
        <f t="shared" si="559"/>
        <v>915240</v>
      </c>
      <c r="M1606" s="71"/>
      <c r="N1606" s="71"/>
      <c r="O1606" s="552" t="e">
        <f>#REF!+M1606+N1606</f>
        <v>#REF!</v>
      </c>
      <c r="P1606" s="552"/>
      <c r="Q1606" s="552"/>
      <c r="R1606" s="570">
        <f t="shared" si="554"/>
        <v>0</v>
      </c>
      <c r="S1606" s="71"/>
      <c r="T1606" s="71"/>
      <c r="U1606" s="552">
        <v>0</v>
      </c>
    </row>
    <row r="1607" spans="1:21" s="6" customFormat="1" outlineLevel="3">
      <c r="A1607" s="8"/>
      <c r="B1607" s="8"/>
      <c r="C1607" s="25" t="s">
        <v>1159</v>
      </c>
      <c r="D1607" s="97">
        <v>1</v>
      </c>
      <c r="E1607" s="97">
        <v>1</v>
      </c>
      <c r="F1607" s="18" t="s">
        <v>660</v>
      </c>
      <c r="G1607" s="199">
        <v>698279.99999999988</v>
      </c>
      <c r="H1607" s="199">
        <v>117600.00000000001</v>
      </c>
      <c r="I1607" s="71">
        <f t="shared" si="560"/>
        <v>815879.99999999988</v>
      </c>
      <c r="J1607" s="71">
        <f t="shared" si="557"/>
        <v>698279.99999999988</v>
      </c>
      <c r="K1607" s="71">
        <f t="shared" si="558"/>
        <v>117600.00000000001</v>
      </c>
      <c r="L1607" s="257">
        <f t="shared" si="559"/>
        <v>815879.99999999988</v>
      </c>
      <c r="M1607" s="71"/>
      <c r="N1607" s="71"/>
      <c r="O1607" s="552" t="e">
        <f>#REF!+M1607+N1607</f>
        <v>#REF!</v>
      </c>
      <c r="P1607" s="552"/>
      <c r="Q1607" s="552">
        <v>0.45</v>
      </c>
      <c r="R1607" s="570">
        <f t="shared" si="554"/>
        <v>0.45</v>
      </c>
      <c r="S1607" s="71"/>
      <c r="T1607" s="71"/>
      <c r="U1607" s="552">
        <v>0</v>
      </c>
    </row>
    <row r="1608" spans="1:21" s="6" customFormat="1" outlineLevel="3">
      <c r="A1608" s="8"/>
      <c r="B1608" s="8"/>
      <c r="C1608" s="25" t="s">
        <v>1161</v>
      </c>
      <c r="D1608" s="97">
        <v>1</v>
      </c>
      <c r="E1608" s="97">
        <v>1</v>
      </c>
      <c r="F1608" s="18" t="s">
        <v>660</v>
      </c>
      <c r="G1608" s="199">
        <v>844560</v>
      </c>
      <c r="H1608" s="199">
        <v>117600.00000000001</v>
      </c>
      <c r="I1608" s="71">
        <f t="shared" si="560"/>
        <v>962160</v>
      </c>
      <c r="J1608" s="71">
        <f t="shared" si="557"/>
        <v>844560</v>
      </c>
      <c r="K1608" s="71">
        <f t="shared" si="558"/>
        <v>117600.00000000001</v>
      </c>
      <c r="L1608" s="257">
        <f t="shared" si="559"/>
        <v>962160</v>
      </c>
      <c r="M1608" s="71"/>
      <c r="N1608" s="71"/>
      <c r="O1608" s="552" t="e">
        <f>#REF!+M1608+N1608</f>
        <v>#REF!</v>
      </c>
      <c r="P1608" s="552"/>
      <c r="Q1608" s="552">
        <v>0.45</v>
      </c>
      <c r="R1608" s="570">
        <f t="shared" si="554"/>
        <v>0.45</v>
      </c>
      <c r="S1608" s="71"/>
      <c r="T1608" s="71"/>
      <c r="U1608" s="552">
        <v>0</v>
      </c>
    </row>
    <row r="1609" spans="1:21" s="6" customFormat="1" outlineLevel="3">
      <c r="A1609" s="8"/>
      <c r="B1609" s="8"/>
      <c r="C1609" s="25" t="s">
        <v>1162</v>
      </c>
      <c r="D1609" s="97">
        <v>3</v>
      </c>
      <c r="E1609" s="97">
        <v>3</v>
      </c>
      <c r="F1609" s="18" t="s">
        <v>660</v>
      </c>
      <c r="G1609" s="199">
        <v>1073640</v>
      </c>
      <c r="H1609" s="199">
        <v>117600.00000000001</v>
      </c>
      <c r="I1609" s="71">
        <f t="shared" si="560"/>
        <v>1191240</v>
      </c>
      <c r="J1609" s="71">
        <f t="shared" si="557"/>
        <v>3220920</v>
      </c>
      <c r="K1609" s="71">
        <f t="shared" si="558"/>
        <v>352800.00000000006</v>
      </c>
      <c r="L1609" s="257">
        <f t="shared" si="559"/>
        <v>3573720</v>
      </c>
      <c r="M1609" s="71"/>
      <c r="N1609" s="71"/>
      <c r="O1609" s="552" t="e">
        <f>#REF!+M1609+N1609</f>
        <v>#REF!</v>
      </c>
      <c r="P1609" s="552"/>
      <c r="Q1609" s="552">
        <v>0.45</v>
      </c>
      <c r="R1609" s="570">
        <f t="shared" si="554"/>
        <v>0.45</v>
      </c>
      <c r="S1609" s="71"/>
      <c r="T1609" s="71"/>
      <c r="U1609" s="552">
        <v>0</v>
      </c>
    </row>
    <row r="1610" spans="1:21" s="6" customFormat="1" outlineLevel="3">
      <c r="A1610" s="8"/>
      <c r="B1610" s="8"/>
      <c r="C1610" s="25" t="s">
        <v>1163</v>
      </c>
      <c r="D1610" s="97">
        <v>1</v>
      </c>
      <c r="E1610" s="97">
        <v>1</v>
      </c>
      <c r="F1610" s="18" t="s">
        <v>660</v>
      </c>
      <c r="G1610" s="199">
        <v>2152800</v>
      </c>
      <c r="H1610" s="199">
        <v>140000</v>
      </c>
      <c r="I1610" s="71">
        <f t="shared" si="560"/>
        <v>2292800</v>
      </c>
      <c r="J1610" s="71">
        <f t="shared" si="557"/>
        <v>2152800</v>
      </c>
      <c r="K1610" s="71">
        <f t="shared" si="558"/>
        <v>140000</v>
      </c>
      <c r="L1610" s="257">
        <f t="shared" si="559"/>
        <v>2292800</v>
      </c>
      <c r="M1610" s="71"/>
      <c r="N1610" s="71"/>
      <c r="O1610" s="552" t="e">
        <f>#REF!+M1610+N1610</f>
        <v>#REF!</v>
      </c>
      <c r="P1610" s="552"/>
      <c r="Q1610" s="552">
        <v>0.45</v>
      </c>
      <c r="R1610" s="570">
        <f t="shared" si="554"/>
        <v>0.45</v>
      </c>
      <c r="S1610" s="71"/>
      <c r="T1610" s="71"/>
      <c r="U1610" s="552">
        <v>0</v>
      </c>
    </row>
    <row r="1611" spans="1:21" s="6" customFormat="1" outlineLevel="3">
      <c r="A1611" s="8"/>
      <c r="B1611" s="8"/>
      <c r="C1611" s="25" t="s">
        <v>1164</v>
      </c>
      <c r="D1611" s="97">
        <v>1</v>
      </c>
      <c r="E1611" s="97">
        <v>1</v>
      </c>
      <c r="F1611" s="18" t="s">
        <v>660</v>
      </c>
      <c r="G1611" s="199">
        <v>979800</v>
      </c>
      <c r="H1611" s="199">
        <v>84000.000000000015</v>
      </c>
      <c r="I1611" s="71">
        <f t="shared" si="560"/>
        <v>1063800</v>
      </c>
      <c r="J1611" s="71">
        <f t="shared" si="557"/>
        <v>979800</v>
      </c>
      <c r="K1611" s="71">
        <f t="shared" si="558"/>
        <v>84000.000000000015</v>
      </c>
      <c r="L1611" s="257">
        <f t="shared" si="559"/>
        <v>1063800</v>
      </c>
      <c r="M1611" s="71"/>
      <c r="N1611" s="71"/>
      <c r="O1611" s="552" t="e">
        <f>#REF!+M1611+N1611</f>
        <v>#REF!</v>
      </c>
      <c r="P1611" s="552"/>
      <c r="Q1611" s="552">
        <v>0.45</v>
      </c>
      <c r="R1611" s="570">
        <f t="shared" si="554"/>
        <v>0.45</v>
      </c>
      <c r="S1611" s="71"/>
      <c r="T1611" s="71"/>
      <c r="U1611" s="552">
        <v>0</v>
      </c>
    </row>
    <row r="1612" spans="1:21" s="6" customFormat="1" outlineLevel="3">
      <c r="A1612" s="8"/>
      <c r="B1612" s="8"/>
      <c r="C1612" s="25" t="s">
        <v>1166</v>
      </c>
      <c r="D1612" s="97">
        <v>6</v>
      </c>
      <c r="E1612" s="97">
        <v>6</v>
      </c>
      <c r="F1612" s="18" t="s">
        <v>660</v>
      </c>
      <c r="G1612" s="199">
        <v>1208879.9999999998</v>
      </c>
      <c r="H1612" s="199">
        <v>84000.000000000015</v>
      </c>
      <c r="I1612" s="71">
        <f t="shared" si="560"/>
        <v>1292879.9999999998</v>
      </c>
      <c r="J1612" s="71">
        <f t="shared" si="557"/>
        <v>7253279.9999999981</v>
      </c>
      <c r="K1612" s="71">
        <f t="shared" si="558"/>
        <v>504000.00000000012</v>
      </c>
      <c r="L1612" s="257">
        <f t="shared" si="559"/>
        <v>7757279.9999999981</v>
      </c>
      <c r="M1612" s="71"/>
      <c r="N1612" s="71"/>
      <c r="O1612" s="552" t="e">
        <f>#REF!+M1612+N1612</f>
        <v>#REF!</v>
      </c>
      <c r="P1612" s="552"/>
      <c r="Q1612" s="552">
        <v>0.45</v>
      </c>
      <c r="R1612" s="570">
        <f t="shared" si="554"/>
        <v>0.45</v>
      </c>
      <c r="S1612" s="71"/>
      <c r="T1612" s="71"/>
      <c r="U1612" s="552">
        <v>0</v>
      </c>
    </row>
    <row r="1613" spans="1:21" s="6" customFormat="1" outlineLevel="3">
      <c r="A1613" s="8"/>
      <c r="B1613" s="8"/>
      <c r="C1613" s="25" t="s">
        <v>1167</v>
      </c>
      <c r="D1613" s="97">
        <v>1</v>
      </c>
      <c r="E1613" s="97">
        <v>1</v>
      </c>
      <c r="F1613" s="18" t="s">
        <v>660</v>
      </c>
      <c r="G1613" s="199">
        <v>1479360</v>
      </c>
      <c r="H1613" s="199">
        <v>84000.000000000015</v>
      </c>
      <c r="I1613" s="71">
        <f t="shared" si="560"/>
        <v>1563360</v>
      </c>
      <c r="J1613" s="71">
        <f t="shared" si="557"/>
        <v>1479360</v>
      </c>
      <c r="K1613" s="71">
        <f t="shared" si="558"/>
        <v>84000.000000000015</v>
      </c>
      <c r="L1613" s="257">
        <f t="shared" si="559"/>
        <v>1563360</v>
      </c>
      <c r="M1613" s="71"/>
      <c r="N1613" s="71"/>
      <c r="O1613" s="552" t="e">
        <f>#REF!+M1613+N1613</f>
        <v>#REF!</v>
      </c>
      <c r="P1613" s="552"/>
      <c r="Q1613" s="552">
        <v>0.45</v>
      </c>
      <c r="R1613" s="570">
        <f t="shared" si="554"/>
        <v>0.45</v>
      </c>
      <c r="S1613" s="71"/>
      <c r="T1613" s="71"/>
      <c r="U1613" s="552">
        <v>0</v>
      </c>
    </row>
    <row r="1614" spans="1:21" s="6" customFormat="1" outlineLevel="3">
      <c r="A1614" s="8"/>
      <c r="B1614" s="8"/>
      <c r="C1614" s="25" t="s">
        <v>1168</v>
      </c>
      <c r="D1614" s="97">
        <v>1</v>
      </c>
      <c r="E1614" s="97">
        <v>1</v>
      </c>
      <c r="F1614" s="18" t="s">
        <v>660</v>
      </c>
      <c r="G1614" s="199">
        <v>2718600</v>
      </c>
      <c r="H1614" s="199">
        <v>84000.000000000015</v>
      </c>
      <c r="I1614" s="71">
        <f t="shared" si="560"/>
        <v>2802600</v>
      </c>
      <c r="J1614" s="71">
        <f t="shared" si="557"/>
        <v>2718600</v>
      </c>
      <c r="K1614" s="71">
        <f t="shared" si="558"/>
        <v>84000.000000000015</v>
      </c>
      <c r="L1614" s="257">
        <f t="shared" si="559"/>
        <v>2802600</v>
      </c>
      <c r="M1614" s="71"/>
      <c r="N1614" s="71"/>
      <c r="O1614" s="552" t="e">
        <f>#REF!+M1614+N1614</f>
        <v>#REF!</v>
      </c>
      <c r="P1614" s="552"/>
      <c r="Q1614" s="552">
        <v>0.45</v>
      </c>
      <c r="R1614" s="570">
        <f t="shared" si="554"/>
        <v>0.45</v>
      </c>
      <c r="S1614" s="71"/>
      <c r="T1614" s="71"/>
      <c r="U1614" s="552">
        <v>0</v>
      </c>
    </row>
    <row r="1615" spans="1:21" s="6" customFormat="1" outlineLevel="3">
      <c r="A1615" s="8"/>
      <c r="B1615" s="8"/>
      <c r="C1615" s="25" t="s">
        <v>1170</v>
      </c>
      <c r="D1615" s="97">
        <v>2</v>
      </c>
      <c r="E1615" s="97">
        <v>2</v>
      </c>
      <c r="F1615" s="18" t="s">
        <v>660</v>
      </c>
      <c r="G1615" s="199">
        <v>30674640.000000004</v>
      </c>
      <c r="H1615" s="199">
        <v>280000</v>
      </c>
      <c r="I1615" s="71">
        <f t="shared" si="560"/>
        <v>30954640.000000004</v>
      </c>
      <c r="J1615" s="71">
        <f t="shared" si="557"/>
        <v>61349280.000000007</v>
      </c>
      <c r="K1615" s="71">
        <f t="shared" si="558"/>
        <v>560000</v>
      </c>
      <c r="L1615" s="257">
        <f t="shared" si="559"/>
        <v>61909280.000000007</v>
      </c>
      <c r="M1615" s="71"/>
      <c r="N1615" s="71"/>
      <c r="O1615" s="552" t="e">
        <f>#REF!+M1615+N1615</f>
        <v>#REF!</v>
      </c>
      <c r="P1615" s="552"/>
      <c r="Q1615" s="552"/>
      <c r="R1615" s="570">
        <f t="shared" si="554"/>
        <v>0</v>
      </c>
      <c r="S1615" s="71"/>
      <c r="T1615" s="71"/>
      <c r="U1615" s="552">
        <v>0</v>
      </c>
    </row>
    <row r="1616" spans="1:21" s="6" customFormat="1" outlineLevel="3">
      <c r="A1616" s="8"/>
      <c r="B1616" s="8"/>
      <c r="C1616" s="25" t="s">
        <v>1172</v>
      </c>
      <c r="D1616" s="97">
        <v>1</v>
      </c>
      <c r="E1616" s="97">
        <v>1</v>
      </c>
      <c r="F1616" s="18" t="s">
        <v>660</v>
      </c>
      <c r="G1616" s="199">
        <v>2368080</v>
      </c>
      <c r="H1616" s="199">
        <v>106400.00000000001</v>
      </c>
      <c r="I1616" s="71">
        <f t="shared" si="560"/>
        <v>2474480</v>
      </c>
      <c r="J1616" s="71">
        <f t="shared" si="557"/>
        <v>2368080</v>
      </c>
      <c r="K1616" s="71">
        <f t="shared" si="558"/>
        <v>106400.00000000001</v>
      </c>
      <c r="L1616" s="257">
        <f t="shared" si="559"/>
        <v>2474480</v>
      </c>
      <c r="M1616" s="71"/>
      <c r="N1616" s="71"/>
      <c r="O1616" s="552" t="e">
        <f>#REF!+M1616+N1616</f>
        <v>#REF!</v>
      </c>
      <c r="P1616" s="552"/>
      <c r="Q1616" s="552">
        <v>0.45</v>
      </c>
      <c r="R1616" s="570">
        <f t="shared" si="554"/>
        <v>0.45</v>
      </c>
      <c r="S1616" s="71"/>
      <c r="T1616" s="71"/>
      <c r="U1616" s="552">
        <v>0</v>
      </c>
    </row>
    <row r="1617" spans="1:21" s="6" customFormat="1" outlineLevel="3">
      <c r="A1617" s="8"/>
      <c r="B1617" s="8"/>
      <c r="C1617" s="25" t="s">
        <v>1174</v>
      </c>
      <c r="D1617" s="97">
        <v>6</v>
      </c>
      <c r="E1617" s="97">
        <v>6</v>
      </c>
      <c r="F1617" s="18" t="s">
        <v>660</v>
      </c>
      <c r="G1617" s="199">
        <v>3427920.0000000005</v>
      </c>
      <c r="H1617" s="199">
        <v>106400.00000000001</v>
      </c>
      <c r="I1617" s="71">
        <f t="shared" si="560"/>
        <v>3534320.0000000005</v>
      </c>
      <c r="J1617" s="71">
        <f t="shared" si="557"/>
        <v>20567520.000000004</v>
      </c>
      <c r="K1617" s="71">
        <f t="shared" si="558"/>
        <v>638400.00000000012</v>
      </c>
      <c r="L1617" s="257">
        <f t="shared" si="559"/>
        <v>21205920.000000004</v>
      </c>
      <c r="M1617" s="71"/>
      <c r="N1617" s="71"/>
      <c r="O1617" s="552" t="e">
        <f>#REF!+M1617+N1617</f>
        <v>#REF!</v>
      </c>
      <c r="P1617" s="552"/>
      <c r="Q1617" s="552">
        <v>0.45</v>
      </c>
      <c r="R1617" s="570">
        <f t="shared" si="554"/>
        <v>0.45</v>
      </c>
      <c r="S1617" s="71"/>
      <c r="T1617" s="71"/>
      <c r="U1617" s="552">
        <v>0</v>
      </c>
    </row>
    <row r="1618" spans="1:21" s="6" customFormat="1" outlineLevel="3">
      <c r="A1618" s="8"/>
      <c r="B1618" s="8"/>
      <c r="C1618" s="28" t="s">
        <v>1175</v>
      </c>
      <c r="D1618" s="97"/>
      <c r="E1618" s="97"/>
      <c r="F1618" s="18"/>
      <c r="G1618" s="71"/>
      <c r="H1618" s="71"/>
      <c r="I1618" s="71"/>
      <c r="J1618" s="82">
        <f>SUBTOTAL(9,J1619:J1632)</f>
        <v>59834644.725642972</v>
      </c>
      <c r="K1618" s="82">
        <f>SUBTOTAL(9,K1619:K1632)</f>
        <v>20138869.275186166</v>
      </c>
      <c r="L1618" s="266">
        <f>SUBTOTAL(9,L1619:L1632)</f>
        <v>79973514.00082913</v>
      </c>
      <c r="M1618" s="82"/>
      <c r="N1618" s="82"/>
      <c r="O1618" s="553" t="e">
        <f>#REF!+M1618+N1618</f>
        <v>#REF!</v>
      </c>
      <c r="P1618" s="553"/>
      <c r="Q1618" s="553"/>
      <c r="R1618" s="576">
        <f t="shared" si="554"/>
        <v>0</v>
      </c>
      <c r="S1618" s="82"/>
      <c r="T1618" s="82"/>
      <c r="U1618" s="553">
        <v>0</v>
      </c>
    </row>
    <row r="1619" spans="1:21" s="6" customFormat="1" outlineLevel="3">
      <c r="A1619" s="8"/>
      <c r="B1619" s="8"/>
      <c r="C1619" s="25" t="s">
        <v>1176</v>
      </c>
      <c r="D1619" s="97">
        <v>52</v>
      </c>
      <c r="E1619" s="97">
        <v>51.7</v>
      </c>
      <c r="F1619" s="18" t="s">
        <v>1109</v>
      </c>
      <c r="G1619" s="199">
        <v>236291.34545454543</v>
      </c>
      <c r="H1619" s="199">
        <v>106400.00000000001</v>
      </c>
      <c r="I1619" s="71">
        <f t="shared" si="560"/>
        <v>342691.34545454546</v>
      </c>
      <c r="J1619" s="71">
        <f t="shared" si="557"/>
        <v>12216262.559999999</v>
      </c>
      <c r="K1619" s="71">
        <f t="shared" si="558"/>
        <v>5500880.0000000009</v>
      </c>
      <c r="L1619" s="257">
        <f t="shared" si="559"/>
        <v>17717142.560000002</v>
      </c>
      <c r="M1619" s="71"/>
      <c r="N1619" s="71"/>
      <c r="O1619" s="552" t="e">
        <f>#REF!+M1619+N1619</f>
        <v>#REF!</v>
      </c>
      <c r="P1619" s="552"/>
      <c r="Q1619" s="552"/>
      <c r="R1619" s="570">
        <f t="shared" si="554"/>
        <v>0</v>
      </c>
      <c r="S1619" s="71"/>
      <c r="T1619" s="71"/>
      <c r="U1619" s="552">
        <v>0</v>
      </c>
    </row>
    <row r="1620" spans="1:21" s="6" customFormat="1" outlineLevel="3">
      <c r="A1620" s="8"/>
      <c r="B1620" s="8"/>
      <c r="C1620" s="25" t="s">
        <v>1178</v>
      </c>
      <c r="D1620" s="97">
        <v>57</v>
      </c>
      <c r="E1620" s="97">
        <v>55.000000000000007</v>
      </c>
      <c r="F1620" s="18" t="s">
        <v>1109</v>
      </c>
      <c r="G1620" s="199">
        <v>104230.8</v>
      </c>
      <c r="H1620" s="199">
        <v>44800.000000000007</v>
      </c>
      <c r="I1620" s="71">
        <f t="shared" si="560"/>
        <v>149030.80000000002</v>
      </c>
      <c r="J1620" s="71">
        <f t="shared" si="557"/>
        <v>5732694.0000000009</v>
      </c>
      <c r="K1620" s="71">
        <f t="shared" si="558"/>
        <v>2464000.0000000009</v>
      </c>
      <c r="L1620" s="257">
        <f t="shared" si="559"/>
        <v>8196694.0000000019</v>
      </c>
      <c r="M1620" s="71"/>
      <c r="N1620" s="71"/>
      <c r="O1620" s="552" t="e">
        <f>#REF!+M1620+N1620</f>
        <v>#REF!</v>
      </c>
      <c r="P1620" s="552"/>
      <c r="Q1620" s="552"/>
      <c r="R1620" s="570">
        <f t="shared" si="554"/>
        <v>0</v>
      </c>
      <c r="S1620" s="71"/>
      <c r="T1620" s="71"/>
      <c r="U1620" s="552">
        <v>0</v>
      </c>
    </row>
    <row r="1621" spans="1:21" s="6" customFormat="1" outlineLevel="3">
      <c r="A1621" s="8"/>
      <c r="B1621" s="8"/>
      <c r="C1621" s="25" t="s">
        <v>1180</v>
      </c>
      <c r="D1621" s="97">
        <v>12</v>
      </c>
      <c r="E1621" s="97">
        <v>12</v>
      </c>
      <c r="F1621" s="18" t="s">
        <v>660</v>
      </c>
      <c r="G1621" s="199">
        <v>90000</v>
      </c>
      <c r="H1621" s="199">
        <v>35000</v>
      </c>
      <c r="I1621" s="71">
        <f t="shared" si="560"/>
        <v>125000</v>
      </c>
      <c r="J1621" s="71">
        <f t="shared" si="557"/>
        <v>1080000</v>
      </c>
      <c r="K1621" s="71">
        <f t="shared" si="558"/>
        <v>420000</v>
      </c>
      <c r="L1621" s="257">
        <f t="shared" si="559"/>
        <v>1500000</v>
      </c>
      <c r="M1621" s="71"/>
      <c r="N1621" s="71"/>
      <c r="O1621" s="552" t="e">
        <f>#REF!+M1621+N1621</f>
        <v>#REF!</v>
      </c>
      <c r="P1621" s="552"/>
      <c r="Q1621" s="552"/>
      <c r="R1621" s="570">
        <f t="shared" si="554"/>
        <v>0</v>
      </c>
      <c r="S1621" s="71"/>
      <c r="T1621" s="71"/>
      <c r="U1621" s="552">
        <v>0</v>
      </c>
    </row>
    <row r="1622" spans="1:21" s="403" customFormat="1" outlineLevel="3">
      <c r="A1622" s="391"/>
      <c r="B1622" s="391"/>
      <c r="C1622" s="392" t="s">
        <v>1151</v>
      </c>
      <c r="D1622" s="97">
        <v>1</v>
      </c>
      <c r="E1622" s="97">
        <v>1</v>
      </c>
      <c r="F1622" s="387" t="s">
        <v>619</v>
      </c>
      <c r="G1622" s="62">
        <v>15556006.380000003</v>
      </c>
      <c r="H1622" s="62">
        <v>4666801.9140000008</v>
      </c>
      <c r="I1622" s="62">
        <f t="shared" si="560"/>
        <v>20222808.294000003</v>
      </c>
      <c r="J1622" s="62">
        <f t="shared" si="557"/>
        <v>15556006.380000003</v>
      </c>
      <c r="K1622" s="62">
        <f t="shared" si="558"/>
        <v>4666801.9140000008</v>
      </c>
      <c r="L1622" s="255">
        <f t="shared" si="559"/>
        <v>20222808.294000003</v>
      </c>
      <c r="M1622" s="62"/>
      <c r="N1622" s="62"/>
      <c r="O1622" s="550" t="e">
        <f>#REF!+M1622+N1622</f>
        <v>#REF!</v>
      </c>
      <c r="P1622" s="550"/>
      <c r="Q1622" s="550"/>
      <c r="R1622" s="574">
        <f t="shared" si="554"/>
        <v>0</v>
      </c>
      <c r="S1622" s="62"/>
      <c r="T1622" s="62"/>
      <c r="U1622" s="550">
        <v>0</v>
      </c>
    </row>
    <row r="1623" spans="1:21" s="6" customFormat="1" outlineLevel="3">
      <c r="A1623" s="8"/>
      <c r="B1623" s="8"/>
      <c r="C1623" s="25"/>
      <c r="D1623" s="97"/>
      <c r="E1623" s="97"/>
      <c r="F1623" s="18"/>
      <c r="G1623" s="71"/>
      <c r="H1623" s="71"/>
      <c r="I1623" s="71"/>
      <c r="J1623" s="71"/>
      <c r="K1623" s="71"/>
      <c r="L1623" s="257"/>
      <c r="M1623" s="71"/>
      <c r="N1623" s="71"/>
      <c r="O1623" s="552" t="e">
        <f>#REF!+M1623+N1623</f>
        <v>#REF!</v>
      </c>
      <c r="P1623" s="552"/>
      <c r="Q1623" s="552"/>
      <c r="R1623" s="570">
        <f t="shared" si="554"/>
        <v>0</v>
      </c>
      <c r="S1623" s="71"/>
      <c r="T1623" s="71"/>
      <c r="U1623" s="552">
        <v>0</v>
      </c>
    </row>
    <row r="1624" spans="1:21" s="6" customFormat="1" outlineLevel="3">
      <c r="A1624" s="8"/>
      <c r="B1624" s="8"/>
      <c r="C1624" s="28" t="s">
        <v>1138</v>
      </c>
      <c r="D1624" s="97"/>
      <c r="E1624" s="97"/>
      <c r="F1624" s="18"/>
      <c r="G1624" s="71"/>
      <c r="H1624" s="71"/>
      <c r="I1624" s="71"/>
      <c r="J1624" s="82">
        <f>SUBTOTAL(9,J1625:J1632)</f>
        <v>25249681.78564297</v>
      </c>
      <c r="K1624" s="82">
        <f>SUBTOTAL(9,K1625:K1632)</f>
        <v>7087187.3611861654</v>
      </c>
      <c r="L1624" s="266">
        <f>SUBTOTAL(9,L1625:L1632)</f>
        <v>32336869.146829143</v>
      </c>
      <c r="M1624" s="82"/>
      <c r="N1624" s="82"/>
      <c r="O1624" s="553" t="e">
        <f>#REF!+M1624+N1624</f>
        <v>#REF!</v>
      </c>
      <c r="P1624" s="553"/>
      <c r="Q1624" s="553"/>
      <c r="R1624" s="576">
        <f t="shared" si="554"/>
        <v>0</v>
      </c>
      <c r="S1624" s="82"/>
      <c r="T1624" s="82"/>
      <c r="U1624" s="553">
        <v>0</v>
      </c>
    </row>
    <row r="1625" spans="1:21" s="6" customFormat="1" outlineLevel="3">
      <c r="A1625" s="8"/>
      <c r="B1625" s="8"/>
      <c r="C1625" s="25" t="s">
        <v>1181</v>
      </c>
      <c r="D1625" s="97">
        <v>5</v>
      </c>
      <c r="E1625" s="97">
        <v>5</v>
      </c>
      <c r="F1625" s="18" t="s">
        <v>660</v>
      </c>
      <c r="G1625" s="199">
        <v>2875000</v>
      </c>
      <c r="H1625" s="199">
        <v>82500</v>
      </c>
      <c r="I1625" s="71">
        <f>SUM(G1625:H1625)</f>
        <v>2957500</v>
      </c>
      <c r="J1625" s="71">
        <f>G1625*E1625</f>
        <v>14375000</v>
      </c>
      <c r="K1625" s="71">
        <f>H1625*E1625</f>
        <v>412500</v>
      </c>
      <c r="L1625" s="257">
        <f>I1625*E1625</f>
        <v>14787500</v>
      </c>
      <c r="M1625" s="71"/>
      <c r="N1625" s="71"/>
      <c r="O1625" s="552" t="e">
        <f>#REF!+M1625+N1625</f>
        <v>#REF!</v>
      </c>
      <c r="P1625" s="552"/>
      <c r="Q1625" s="552"/>
      <c r="R1625" s="570">
        <f t="shared" si="554"/>
        <v>0</v>
      </c>
      <c r="S1625" s="71"/>
      <c r="T1625" s="71"/>
      <c r="U1625" s="552">
        <v>0</v>
      </c>
    </row>
    <row r="1626" spans="1:21" s="6" customFormat="1" outlineLevel="3">
      <c r="A1626" s="8"/>
      <c r="B1626" s="8"/>
      <c r="C1626" s="25" t="s">
        <v>1182</v>
      </c>
      <c r="D1626" s="97">
        <v>1</v>
      </c>
      <c r="E1626" s="97">
        <v>1</v>
      </c>
      <c r="F1626" s="18" t="s">
        <v>624</v>
      </c>
      <c r="G1626" s="199">
        <v>46800</v>
      </c>
      <c r="H1626" s="199">
        <v>54500.000000000007</v>
      </c>
      <c r="I1626" s="71">
        <f t="shared" ref="I1626" si="562">SUM(G1626:H1626)</f>
        <v>101300</v>
      </c>
      <c r="J1626" s="71">
        <f t="shared" ref="J1626" si="563">G1626*E1626</f>
        <v>46800</v>
      </c>
      <c r="K1626" s="71">
        <f t="shared" ref="K1626" si="564">H1626*E1626</f>
        <v>54500.000000000007</v>
      </c>
      <c r="L1626" s="257">
        <f t="shared" ref="L1626" si="565">I1626*E1626</f>
        <v>101300</v>
      </c>
      <c r="M1626" s="71"/>
      <c r="N1626" s="71"/>
      <c r="O1626" s="552" t="e">
        <f>#REF!+M1626+N1626</f>
        <v>#REF!</v>
      </c>
      <c r="P1626" s="552"/>
      <c r="Q1626" s="552"/>
      <c r="R1626" s="570">
        <f t="shared" si="554"/>
        <v>0</v>
      </c>
      <c r="S1626" s="71"/>
      <c r="T1626" s="71"/>
      <c r="U1626" s="552">
        <v>0</v>
      </c>
    </row>
    <row r="1627" spans="1:21" s="6" customFormat="1" outlineLevel="3">
      <c r="A1627" s="8"/>
      <c r="B1627" s="8"/>
      <c r="C1627" s="25" t="s">
        <v>812</v>
      </c>
      <c r="D1627" s="97">
        <v>330</v>
      </c>
      <c r="E1627" s="97">
        <v>308</v>
      </c>
      <c r="F1627" s="18" t="s">
        <v>624</v>
      </c>
      <c r="G1627" s="199">
        <v>22980.09</v>
      </c>
      <c r="H1627" s="199">
        <v>5743.9305000000022</v>
      </c>
      <c r="I1627" s="71">
        <f>SUM(G1627:H1627)</f>
        <v>28724.020500000002</v>
      </c>
      <c r="J1627" s="71">
        <f>G1627*E1627</f>
        <v>7077867.7199999997</v>
      </c>
      <c r="K1627" s="71">
        <f>H1627*E1627</f>
        <v>1769130.5940000007</v>
      </c>
      <c r="L1627" s="257">
        <f>I1627*E1627</f>
        <v>8846998.3140000012</v>
      </c>
      <c r="M1627" s="71"/>
      <c r="N1627" s="71"/>
      <c r="O1627" s="552" t="e">
        <f>#REF!+M1627+N1627</f>
        <v>#REF!</v>
      </c>
      <c r="P1627" s="552"/>
      <c r="Q1627" s="554"/>
      <c r="R1627" s="570">
        <f t="shared" si="554"/>
        <v>0</v>
      </c>
      <c r="S1627" s="71"/>
      <c r="T1627" s="71"/>
      <c r="U1627" s="552">
        <v>0</v>
      </c>
    </row>
    <row r="1628" spans="1:21" s="6" customFormat="1" outlineLevel="3">
      <c r="A1628" s="8"/>
      <c r="B1628" s="8"/>
      <c r="C1628" s="25" t="s">
        <v>1183</v>
      </c>
      <c r="D1628" s="97">
        <v>9</v>
      </c>
      <c r="E1628" s="97">
        <v>9.9</v>
      </c>
      <c r="F1628" s="18" t="s">
        <v>624</v>
      </c>
      <c r="G1628" s="199">
        <v>3554.7229199999997</v>
      </c>
      <c r="H1628" s="199">
        <v>5289.7058823529414</v>
      </c>
      <c r="I1628" s="71">
        <f t="shared" si="560"/>
        <v>8844.4288023529407</v>
      </c>
      <c r="J1628" s="71">
        <f t="shared" si="557"/>
        <v>35191.756907999996</v>
      </c>
      <c r="K1628" s="71">
        <f t="shared" si="558"/>
        <v>52368.088235294119</v>
      </c>
      <c r="L1628" s="257">
        <f t="shared" si="559"/>
        <v>87559.845143294122</v>
      </c>
      <c r="M1628" s="71"/>
      <c r="N1628" s="71"/>
      <c r="O1628" s="552" t="e">
        <f>#REF!+M1628+N1628</f>
        <v>#REF!</v>
      </c>
      <c r="P1628" s="552"/>
      <c r="Q1628" s="552"/>
      <c r="R1628" s="570">
        <f t="shared" si="554"/>
        <v>0</v>
      </c>
      <c r="S1628" s="71"/>
      <c r="T1628" s="71"/>
      <c r="U1628" s="552">
        <v>0</v>
      </c>
    </row>
    <row r="1629" spans="1:21" s="6" customFormat="1" outlineLevel="3">
      <c r="A1629" s="8"/>
      <c r="B1629" s="8"/>
      <c r="C1629" s="25" t="s">
        <v>928</v>
      </c>
      <c r="D1629" s="97">
        <v>333</v>
      </c>
      <c r="E1629" s="97">
        <v>308</v>
      </c>
      <c r="F1629" s="18" t="s">
        <v>624</v>
      </c>
      <c r="G1629" s="199">
        <v>8773.9726027397246</v>
      </c>
      <c r="H1629" s="199">
        <v>14594.016411764707</v>
      </c>
      <c r="I1629" s="71">
        <f t="shared" si="560"/>
        <v>23367.989014504434</v>
      </c>
      <c r="J1629" s="71">
        <f t="shared" si="557"/>
        <v>2702383.5616438352</v>
      </c>
      <c r="K1629" s="71">
        <f t="shared" si="558"/>
        <v>4494957.0548235299</v>
      </c>
      <c r="L1629" s="257">
        <f t="shared" si="559"/>
        <v>7197340.616467366</v>
      </c>
      <c r="M1629" s="71"/>
      <c r="N1629" s="71"/>
      <c r="O1629" s="552" t="e">
        <f>#REF!+M1629+N1629</f>
        <v>#REF!</v>
      </c>
      <c r="P1629" s="552"/>
      <c r="Q1629" s="552"/>
      <c r="R1629" s="570">
        <f t="shared" si="554"/>
        <v>0</v>
      </c>
      <c r="S1629" s="71"/>
      <c r="T1629" s="71"/>
      <c r="U1629" s="552">
        <v>0</v>
      </c>
    </row>
    <row r="1630" spans="1:21" s="6" customFormat="1" outlineLevel="3">
      <c r="A1630" s="8"/>
      <c r="B1630" s="8"/>
      <c r="C1630" s="25"/>
      <c r="D1630" s="97"/>
      <c r="E1630" s="97"/>
      <c r="F1630" s="18"/>
      <c r="G1630" s="71"/>
      <c r="H1630" s="71"/>
      <c r="I1630" s="71"/>
      <c r="J1630" s="71"/>
      <c r="K1630" s="71"/>
      <c r="L1630" s="257"/>
      <c r="M1630" s="71"/>
      <c r="N1630" s="71"/>
      <c r="O1630" s="552" t="e">
        <f>#REF!+M1630+N1630</f>
        <v>#REF!</v>
      </c>
      <c r="P1630" s="552"/>
      <c r="Q1630" s="552"/>
      <c r="R1630" s="570">
        <f t="shared" si="554"/>
        <v>0</v>
      </c>
      <c r="S1630" s="71"/>
      <c r="T1630" s="71"/>
      <c r="U1630" s="552">
        <v>0</v>
      </c>
    </row>
    <row r="1631" spans="1:21" s="6" customFormat="1" outlineLevel="3">
      <c r="A1631" s="8"/>
      <c r="B1631" s="8"/>
      <c r="C1631" s="25"/>
      <c r="D1631" s="97"/>
      <c r="E1631" s="97"/>
      <c r="F1631" s="18"/>
      <c r="G1631" s="71"/>
      <c r="H1631" s="71"/>
      <c r="I1631" s="71"/>
      <c r="J1631" s="71"/>
      <c r="K1631" s="71"/>
      <c r="L1631" s="257"/>
      <c r="M1631" s="71"/>
      <c r="N1631" s="71"/>
      <c r="O1631" s="552" t="e">
        <f>#REF!+M1631+N1631</f>
        <v>#REF!</v>
      </c>
      <c r="P1631" s="552"/>
      <c r="Q1631" s="552"/>
      <c r="R1631" s="570">
        <f t="shared" si="554"/>
        <v>0</v>
      </c>
      <c r="S1631" s="71"/>
      <c r="T1631" s="71"/>
      <c r="U1631" s="552">
        <v>0</v>
      </c>
    </row>
    <row r="1632" spans="1:21" s="6" customFormat="1" outlineLevel="3">
      <c r="A1632" s="8"/>
      <c r="B1632" s="8"/>
      <c r="C1632" s="25" t="s">
        <v>657</v>
      </c>
      <c r="D1632" s="97">
        <v>1</v>
      </c>
      <c r="E1632" s="97">
        <v>1</v>
      </c>
      <c r="F1632" s="18" t="s">
        <v>619</v>
      </c>
      <c r="G1632" s="199">
        <v>1012438.7470911371</v>
      </c>
      <c r="H1632" s="199">
        <v>303731.62412734114</v>
      </c>
      <c r="I1632" s="71">
        <f t="shared" si="560"/>
        <v>1316170.3712184783</v>
      </c>
      <c r="J1632" s="71">
        <f t="shared" si="557"/>
        <v>1012438.7470911371</v>
      </c>
      <c r="K1632" s="71">
        <f t="shared" si="558"/>
        <v>303731.62412734114</v>
      </c>
      <c r="L1632" s="257">
        <f t="shared" si="559"/>
        <v>1316170.3712184783</v>
      </c>
      <c r="M1632" s="71"/>
      <c r="N1632" s="71"/>
      <c r="O1632" s="552" t="e">
        <f>#REF!+M1632+N1632</f>
        <v>#REF!</v>
      </c>
      <c r="P1632" s="552"/>
      <c r="Q1632" s="552"/>
      <c r="R1632" s="570">
        <f t="shared" si="554"/>
        <v>0</v>
      </c>
      <c r="S1632" s="71"/>
      <c r="T1632" s="71"/>
      <c r="U1632" s="552">
        <v>0</v>
      </c>
    </row>
    <row r="1633" spans="1:21" s="7" customFormat="1" outlineLevel="2">
      <c r="A1633" s="5"/>
      <c r="B1633" s="5"/>
      <c r="C1633" s="401" t="s">
        <v>1184</v>
      </c>
      <c r="D1633" s="194"/>
      <c r="E1633" s="97"/>
      <c r="F1633" s="277"/>
      <c r="G1633" s="199"/>
      <c r="H1633" s="199"/>
      <c r="I1633" s="199"/>
      <c r="J1633" s="174">
        <f>SUBTOTAL(9,J1634:J1677)</f>
        <v>540527596.87237489</v>
      </c>
      <c r="K1633" s="174">
        <f>SUBTOTAL(9,K1634:K1677)</f>
        <v>42856692.037624359</v>
      </c>
      <c r="L1633" s="843">
        <f>SUBTOTAL(9,L1634:L1677)</f>
        <v>583384288.90999937</v>
      </c>
      <c r="M1633" s="174"/>
      <c r="N1633" s="174"/>
      <c r="O1633" s="558" t="e">
        <f>#REF!+M1633+N1633</f>
        <v>#REF!</v>
      </c>
      <c r="P1633" s="558"/>
      <c r="Q1633" s="558"/>
      <c r="R1633" s="578">
        <f t="shared" si="554"/>
        <v>0</v>
      </c>
      <c r="S1633" s="174"/>
      <c r="T1633" s="174"/>
      <c r="U1633" s="558">
        <v>0</v>
      </c>
    </row>
    <row r="1634" spans="1:21" s="6" customFormat="1" outlineLevel="3">
      <c r="A1634" s="8"/>
      <c r="B1634" s="8"/>
      <c r="C1634" s="28" t="s">
        <v>1141</v>
      </c>
      <c r="D1634" s="94"/>
      <c r="E1634" s="97"/>
      <c r="F1634" s="18"/>
      <c r="G1634" s="71"/>
      <c r="H1634" s="71"/>
      <c r="I1634" s="71"/>
      <c r="J1634" s="82">
        <f>SUBTOTAL(9,J1635:J1641)</f>
        <v>41276280</v>
      </c>
      <c r="K1634" s="82">
        <f t="shared" ref="K1634:L1634" si="566">SUBTOTAL(9,K1635:K1641)</f>
        <v>4988745.0000000009</v>
      </c>
      <c r="L1634" s="266">
        <f t="shared" si="566"/>
        <v>46265025</v>
      </c>
      <c r="M1634" s="82"/>
      <c r="N1634" s="82"/>
      <c r="O1634" s="553" t="e">
        <f>#REF!+M1634+N1634</f>
        <v>#REF!</v>
      </c>
      <c r="P1634" s="553"/>
      <c r="Q1634" s="553"/>
      <c r="R1634" s="576">
        <f t="shared" si="554"/>
        <v>0</v>
      </c>
      <c r="S1634" s="82"/>
      <c r="T1634" s="82"/>
      <c r="U1634" s="553">
        <v>0</v>
      </c>
    </row>
    <row r="1635" spans="1:21" s="6" customFormat="1" ht="26.4" outlineLevel="3">
      <c r="A1635" s="8"/>
      <c r="B1635" s="8"/>
      <c r="C1635" s="25" t="s">
        <v>1185</v>
      </c>
      <c r="D1635" s="97">
        <v>1</v>
      </c>
      <c r="E1635" s="97">
        <v>1</v>
      </c>
      <c r="F1635" s="18" t="s">
        <v>660</v>
      </c>
      <c r="G1635" s="199">
        <v>4734816</v>
      </c>
      <c r="H1635" s="199">
        <v>495000.00000000006</v>
      </c>
      <c r="I1635" s="71">
        <f t="shared" ref="I1635:I1641" si="567">SUM(G1635:H1635)</f>
        <v>5229816</v>
      </c>
      <c r="J1635" s="71">
        <f t="shared" ref="J1635:J1641" si="568">G1635*E1635</f>
        <v>4734816</v>
      </c>
      <c r="K1635" s="71">
        <f t="shared" ref="K1635:K1641" si="569">H1635*E1635</f>
        <v>495000.00000000006</v>
      </c>
      <c r="L1635" s="257">
        <f t="shared" ref="L1635:L1641" si="570">I1635*E1635</f>
        <v>5229816</v>
      </c>
      <c r="M1635" s="71"/>
      <c r="N1635" s="71"/>
      <c r="O1635" s="552" t="e">
        <f>#REF!+M1635+N1635</f>
        <v>#REF!</v>
      </c>
      <c r="P1635" s="552"/>
      <c r="Q1635" s="552"/>
      <c r="R1635" s="570">
        <f t="shared" si="554"/>
        <v>0</v>
      </c>
      <c r="S1635" s="71"/>
      <c r="T1635" s="71"/>
      <c r="U1635" s="552">
        <v>0</v>
      </c>
    </row>
    <row r="1636" spans="1:21" s="6" customFormat="1" ht="26.4" outlineLevel="3">
      <c r="A1636" s="8"/>
      <c r="B1636" s="8"/>
      <c r="C1636" s="25" t="s">
        <v>1186</v>
      </c>
      <c r="D1636" s="97">
        <v>1</v>
      </c>
      <c r="E1636" s="97">
        <v>1</v>
      </c>
      <c r="F1636" s="18" t="s">
        <v>660</v>
      </c>
      <c r="G1636" s="199">
        <v>4658448</v>
      </c>
      <c r="H1636" s="199">
        <v>495000.00000000006</v>
      </c>
      <c r="I1636" s="71">
        <f t="shared" si="567"/>
        <v>5153448</v>
      </c>
      <c r="J1636" s="71">
        <f t="shared" si="568"/>
        <v>4658448</v>
      </c>
      <c r="K1636" s="71">
        <f t="shared" si="569"/>
        <v>495000.00000000006</v>
      </c>
      <c r="L1636" s="257">
        <f t="shared" si="570"/>
        <v>5153448</v>
      </c>
      <c r="M1636" s="71"/>
      <c r="N1636" s="71"/>
      <c r="O1636" s="552" t="e">
        <f>#REF!+M1636+N1636</f>
        <v>#REF!</v>
      </c>
      <c r="P1636" s="552"/>
      <c r="Q1636" s="552"/>
      <c r="R1636" s="570">
        <f t="shared" si="554"/>
        <v>0</v>
      </c>
      <c r="S1636" s="71"/>
      <c r="T1636" s="71"/>
      <c r="U1636" s="552">
        <v>0</v>
      </c>
    </row>
    <row r="1637" spans="1:21" s="6" customFormat="1" ht="26.4" outlineLevel="3">
      <c r="A1637" s="8"/>
      <c r="B1637" s="8"/>
      <c r="C1637" s="25" t="s">
        <v>1148</v>
      </c>
      <c r="D1637" s="97">
        <v>1</v>
      </c>
      <c r="E1637" s="97">
        <v>1</v>
      </c>
      <c r="F1637" s="18" t="s">
        <v>660</v>
      </c>
      <c r="G1637" s="199">
        <v>4658448</v>
      </c>
      <c r="H1637" s="199">
        <v>495000.00000000006</v>
      </c>
      <c r="I1637" s="71">
        <f t="shared" si="567"/>
        <v>5153448</v>
      </c>
      <c r="J1637" s="71">
        <f t="shared" si="568"/>
        <v>4658448</v>
      </c>
      <c r="K1637" s="71">
        <f t="shared" si="569"/>
        <v>495000.00000000006</v>
      </c>
      <c r="L1637" s="257">
        <f t="shared" si="570"/>
        <v>5153448</v>
      </c>
      <c r="M1637" s="71"/>
      <c r="N1637" s="71"/>
      <c r="O1637" s="552" t="e">
        <f>#REF!+M1637+N1637</f>
        <v>#REF!</v>
      </c>
      <c r="P1637" s="552"/>
      <c r="Q1637" s="552"/>
      <c r="R1637" s="570">
        <f t="shared" si="554"/>
        <v>0</v>
      </c>
      <c r="S1637" s="71"/>
      <c r="T1637" s="71"/>
      <c r="U1637" s="552">
        <v>0</v>
      </c>
    </row>
    <row r="1638" spans="1:21" s="6" customFormat="1" outlineLevel="3">
      <c r="A1638" s="8"/>
      <c r="B1638" s="8"/>
      <c r="C1638" s="25" t="s">
        <v>1187</v>
      </c>
      <c r="D1638" s="97">
        <v>1</v>
      </c>
      <c r="E1638" s="97">
        <v>1</v>
      </c>
      <c r="F1638" s="18" t="s">
        <v>660</v>
      </c>
      <c r="G1638" s="199">
        <v>4658448</v>
      </c>
      <c r="H1638" s="199">
        <v>495000.00000000006</v>
      </c>
      <c r="I1638" s="71">
        <f t="shared" si="567"/>
        <v>5153448</v>
      </c>
      <c r="J1638" s="71">
        <f t="shared" si="568"/>
        <v>4658448</v>
      </c>
      <c r="K1638" s="71">
        <f t="shared" si="569"/>
        <v>495000.00000000006</v>
      </c>
      <c r="L1638" s="257">
        <f t="shared" si="570"/>
        <v>5153448</v>
      </c>
      <c r="M1638" s="71"/>
      <c r="N1638" s="71"/>
      <c r="O1638" s="552" t="e">
        <f>#REF!+M1638+N1638</f>
        <v>#REF!</v>
      </c>
      <c r="P1638" s="552"/>
      <c r="Q1638" s="552"/>
      <c r="R1638" s="570">
        <f t="shared" si="554"/>
        <v>0</v>
      </c>
      <c r="S1638" s="71"/>
      <c r="T1638" s="71"/>
      <c r="U1638" s="552">
        <v>0</v>
      </c>
    </row>
    <row r="1639" spans="1:21" s="6" customFormat="1" outlineLevel="3">
      <c r="A1639" s="8"/>
      <c r="B1639" s="8"/>
      <c r="C1639" s="25" t="s">
        <v>1188</v>
      </c>
      <c r="D1639" s="97">
        <v>1</v>
      </c>
      <c r="E1639" s="97">
        <v>1</v>
      </c>
      <c r="F1639" s="18" t="s">
        <v>660</v>
      </c>
      <c r="G1639" s="199">
        <v>2324562</v>
      </c>
      <c r="H1639" s="199">
        <v>495000.00000000006</v>
      </c>
      <c r="I1639" s="71">
        <f t="shared" si="567"/>
        <v>2819562</v>
      </c>
      <c r="J1639" s="71">
        <f t="shared" si="568"/>
        <v>2324562</v>
      </c>
      <c r="K1639" s="71">
        <f t="shared" si="569"/>
        <v>495000.00000000006</v>
      </c>
      <c r="L1639" s="257">
        <f t="shared" si="570"/>
        <v>2819562</v>
      </c>
      <c r="M1639" s="71"/>
      <c r="N1639" s="71"/>
      <c r="O1639" s="552" t="e">
        <f>#REF!+M1639+N1639</f>
        <v>#REF!</v>
      </c>
      <c r="P1639" s="552"/>
      <c r="Q1639" s="552"/>
      <c r="R1639" s="570">
        <f t="shared" si="554"/>
        <v>0</v>
      </c>
      <c r="S1639" s="71"/>
      <c r="T1639" s="71"/>
      <c r="U1639" s="552">
        <v>0</v>
      </c>
    </row>
    <row r="1640" spans="1:21" s="6" customFormat="1" outlineLevel="3">
      <c r="A1640" s="8"/>
      <c r="B1640" s="8"/>
      <c r="C1640" s="25" t="s">
        <v>1189</v>
      </c>
      <c r="D1640" s="97">
        <v>4</v>
      </c>
      <c r="E1640" s="97">
        <v>4</v>
      </c>
      <c r="F1640" s="18" t="s">
        <v>660</v>
      </c>
      <c r="G1640" s="199">
        <v>4615602</v>
      </c>
      <c r="H1640" s="199">
        <v>495000.00000000006</v>
      </c>
      <c r="I1640" s="71">
        <f t="shared" ref="I1640" si="571">SUM(G1640:H1640)</f>
        <v>5110602</v>
      </c>
      <c r="J1640" s="71">
        <f t="shared" si="568"/>
        <v>18462408</v>
      </c>
      <c r="K1640" s="71">
        <f t="shared" si="569"/>
        <v>1980000.0000000002</v>
      </c>
      <c r="L1640" s="257">
        <f t="shared" si="570"/>
        <v>20442408</v>
      </c>
      <c r="M1640" s="71"/>
      <c r="N1640" s="71"/>
      <c r="O1640" s="552" t="e">
        <f>#REF!+M1640+N1640</f>
        <v>#REF!</v>
      </c>
      <c r="P1640" s="552"/>
      <c r="Q1640" s="552"/>
      <c r="R1640" s="570">
        <f t="shared" si="554"/>
        <v>0</v>
      </c>
      <c r="S1640" s="71"/>
      <c r="T1640" s="71"/>
      <c r="U1640" s="552">
        <v>0</v>
      </c>
    </row>
    <row r="1641" spans="1:21" s="6" customFormat="1" outlineLevel="3">
      <c r="A1641" s="8"/>
      <c r="B1641" s="8"/>
      <c r="C1641" s="25" t="s">
        <v>1151</v>
      </c>
      <c r="D1641" s="97">
        <v>1</v>
      </c>
      <c r="E1641" s="97">
        <v>1</v>
      </c>
      <c r="F1641" s="18" t="s">
        <v>619</v>
      </c>
      <c r="G1641" s="199">
        <v>1779150</v>
      </c>
      <c r="H1641" s="199">
        <v>533745</v>
      </c>
      <c r="I1641" s="71">
        <f t="shared" si="567"/>
        <v>2312895</v>
      </c>
      <c r="J1641" s="71">
        <f t="shared" si="568"/>
        <v>1779150</v>
      </c>
      <c r="K1641" s="71">
        <f t="shared" si="569"/>
        <v>533745</v>
      </c>
      <c r="L1641" s="257">
        <f t="shared" si="570"/>
        <v>2312895</v>
      </c>
      <c r="M1641" s="71"/>
      <c r="N1641" s="71"/>
      <c r="O1641" s="552" t="e">
        <f>#REF!+M1641+N1641</f>
        <v>#REF!</v>
      </c>
      <c r="P1641" s="552"/>
      <c r="Q1641" s="552"/>
      <c r="R1641" s="570">
        <f t="shared" si="554"/>
        <v>0</v>
      </c>
      <c r="S1641" s="71"/>
      <c r="T1641" s="71"/>
      <c r="U1641" s="552">
        <v>0</v>
      </c>
    </row>
    <row r="1642" spans="1:21" s="6" customFormat="1" outlineLevel="3">
      <c r="A1642" s="8"/>
      <c r="B1642" s="8"/>
      <c r="C1642" s="28" t="s">
        <v>1152</v>
      </c>
      <c r="D1642" s="97"/>
      <c r="E1642" s="97"/>
      <c r="F1642" s="18"/>
      <c r="G1642" s="71"/>
      <c r="H1642" s="71"/>
      <c r="I1642" s="71"/>
      <c r="J1642" s="82">
        <f>SUBTOTAL(9,J1643:J1659)</f>
        <v>429116520</v>
      </c>
      <c r="K1642" s="82">
        <f t="shared" ref="K1642:L1642" si="572">SUBTOTAL(9,K1643:K1659)</f>
        <v>10169600</v>
      </c>
      <c r="L1642" s="266">
        <f t="shared" si="572"/>
        <v>439286120</v>
      </c>
      <c r="M1642" s="82"/>
      <c r="N1642" s="82"/>
      <c r="O1642" s="553" t="e">
        <f>#REF!+M1642+N1642</f>
        <v>#REF!</v>
      </c>
      <c r="P1642" s="553"/>
      <c r="Q1642" s="553"/>
      <c r="R1642" s="576">
        <f t="shared" si="554"/>
        <v>0</v>
      </c>
      <c r="S1642" s="82"/>
      <c r="T1642" s="82"/>
      <c r="U1642" s="553">
        <v>0</v>
      </c>
    </row>
    <row r="1643" spans="1:21" s="6" customFormat="1" outlineLevel="3">
      <c r="A1643" s="8"/>
      <c r="B1643" s="8"/>
      <c r="C1643" s="25" t="s">
        <v>1153</v>
      </c>
      <c r="D1643" s="97">
        <v>1</v>
      </c>
      <c r="E1643" s="97">
        <v>1</v>
      </c>
      <c r="F1643" s="18" t="s">
        <v>660</v>
      </c>
      <c r="G1643" s="199">
        <v>1079160</v>
      </c>
      <c r="H1643" s="199">
        <v>84000.000000000015</v>
      </c>
      <c r="I1643" s="71">
        <f t="shared" ref="I1643:I1659" si="573">SUM(G1643:H1643)</f>
        <v>1163160</v>
      </c>
      <c r="J1643" s="71">
        <f t="shared" ref="J1643:J1659" si="574">G1643*E1643</f>
        <v>1079160</v>
      </c>
      <c r="K1643" s="71">
        <f t="shared" ref="K1643:K1659" si="575">H1643*E1643</f>
        <v>84000.000000000015</v>
      </c>
      <c r="L1643" s="257">
        <f t="shared" ref="L1643:L1659" si="576">I1643*E1643</f>
        <v>1163160</v>
      </c>
      <c r="M1643" s="71"/>
      <c r="N1643" s="71"/>
      <c r="O1643" s="552" t="e">
        <f>#REF!+M1643+N1643</f>
        <v>#REF!</v>
      </c>
      <c r="P1643" s="552"/>
      <c r="Q1643" s="552"/>
      <c r="R1643" s="570">
        <f t="shared" si="554"/>
        <v>0</v>
      </c>
      <c r="S1643" s="71"/>
      <c r="T1643" s="71"/>
      <c r="U1643" s="552">
        <v>0</v>
      </c>
    </row>
    <row r="1644" spans="1:21" s="6" customFormat="1" outlineLevel="3">
      <c r="A1644" s="8"/>
      <c r="B1644" s="8"/>
      <c r="C1644" s="25" t="s">
        <v>1155</v>
      </c>
      <c r="D1644" s="97">
        <v>23</v>
      </c>
      <c r="E1644" s="97">
        <v>23</v>
      </c>
      <c r="F1644" s="18" t="s">
        <v>660</v>
      </c>
      <c r="G1644" s="199">
        <v>921840</v>
      </c>
      <c r="H1644" s="199">
        <v>84000.000000000015</v>
      </c>
      <c r="I1644" s="71">
        <f t="shared" si="573"/>
        <v>1005840</v>
      </c>
      <c r="J1644" s="71">
        <f t="shared" si="574"/>
        <v>21202320</v>
      </c>
      <c r="K1644" s="71">
        <f t="shared" si="575"/>
        <v>1932000.0000000002</v>
      </c>
      <c r="L1644" s="257">
        <f t="shared" si="576"/>
        <v>23134320</v>
      </c>
      <c r="M1644" s="71"/>
      <c r="N1644" s="71"/>
      <c r="O1644" s="552" t="e">
        <f>#REF!+M1644+N1644</f>
        <v>#REF!</v>
      </c>
      <c r="P1644" s="552"/>
      <c r="Q1644" s="552"/>
      <c r="R1644" s="570">
        <f t="shared" si="554"/>
        <v>0</v>
      </c>
      <c r="S1644" s="71"/>
      <c r="T1644" s="71"/>
      <c r="U1644" s="552">
        <v>0</v>
      </c>
    </row>
    <row r="1645" spans="1:21" s="6" customFormat="1" outlineLevel="3">
      <c r="A1645" s="8"/>
      <c r="B1645" s="8"/>
      <c r="C1645" s="25" t="s">
        <v>1156</v>
      </c>
      <c r="D1645" s="97">
        <v>18</v>
      </c>
      <c r="E1645" s="97">
        <v>18</v>
      </c>
      <c r="F1645" s="18" t="s">
        <v>660</v>
      </c>
      <c r="G1645" s="199">
        <v>1117800</v>
      </c>
      <c r="H1645" s="199">
        <v>140000</v>
      </c>
      <c r="I1645" s="71">
        <f t="shared" si="573"/>
        <v>1257800</v>
      </c>
      <c r="J1645" s="71">
        <f t="shared" si="574"/>
        <v>20120400</v>
      </c>
      <c r="K1645" s="71">
        <f t="shared" si="575"/>
        <v>2520000</v>
      </c>
      <c r="L1645" s="257">
        <f t="shared" si="576"/>
        <v>22640400</v>
      </c>
      <c r="M1645" s="71"/>
      <c r="N1645" s="71"/>
      <c r="O1645" s="552" t="e">
        <f>#REF!+M1645+N1645</f>
        <v>#REF!</v>
      </c>
      <c r="P1645" s="552"/>
      <c r="Q1645" s="552"/>
      <c r="R1645" s="570">
        <f t="shared" si="554"/>
        <v>0</v>
      </c>
      <c r="S1645" s="71"/>
      <c r="T1645" s="71"/>
      <c r="U1645" s="552">
        <v>0</v>
      </c>
    </row>
    <row r="1646" spans="1:21" s="6" customFormat="1" outlineLevel="3">
      <c r="A1646" s="8"/>
      <c r="B1646" s="8"/>
      <c r="C1646" s="25" t="s">
        <v>1158</v>
      </c>
      <c r="D1646" s="97">
        <v>1</v>
      </c>
      <c r="E1646" s="97">
        <v>1</v>
      </c>
      <c r="F1646" s="18" t="s">
        <v>660</v>
      </c>
      <c r="G1646" s="199">
        <v>797640</v>
      </c>
      <c r="H1646" s="199">
        <v>117600.00000000001</v>
      </c>
      <c r="I1646" s="71">
        <f t="shared" si="573"/>
        <v>915240</v>
      </c>
      <c r="J1646" s="71">
        <f t="shared" si="574"/>
        <v>797640</v>
      </c>
      <c r="K1646" s="71">
        <f t="shared" si="575"/>
        <v>117600.00000000001</v>
      </c>
      <c r="L1646" s="257">
        <f t="shared" si="576"/>
        <v>915240</v>
      </c>
      <c r="M1646" s="71"/>
      <c r="N1646" s="71"/>
      <c r="O1646" s="552" t="e">
        <f>#REF!+M1646+N1646</f>
        <v>#REF!</v>
      </c>
      <c r="P1646" s="552"/>
      <c r="Q1646" s="552">
        <v>0.45</v>
      </c>
      <c r="R1646" s="570">
        <f t="shared" si="554"/>
        <v>0.45</v>
      </c>
      <c r="S1646" s="71"/>
      <c r="T1646" s="71"/>
      <c r="U1646" s="552">
        <v>0</v>
      </c>
    </row>
    <row r="1647" spans="1:21" s="6" customFormat="1" outlineLevel="3">
      <c r="A1647" s="8"/>
      <c r="B1647" s="8"/>
      <c r="C1647" s="25" t="s">
        <v>1191</v>
      </c>
      <c r="D1647" s="97">
        <v>13</v>
      </c>
      <c r="E1647" s="97">
        <v>13</v>
      </c>
      <c r="F1647" s="18" t="s">
        <v>660</v>
      </c>
      <c r="G1647" s="199">
        <v>1349640.0000000002</v>
      </c>
      <c r="H1647" s="199">
        <v>140000</v>
      </c>
      <c r="I1647" s="71">
        <f t="shared" ref="I1647" si="577">SUM(G1647:H1647)</f>
        <v>1489640.0000000002</v>
      </c>
      <c r="J1647" s="71">
        <f t="shared" si="574"/>
        <v>17545320.000000004</v>
      </c>
      <c r="K1647" s="71">
        <f t="shared" si="575"/>
        <v>1820000</v>
      </c>
      <c r="L1647" s="257">
        <f t="shared" si="576"/>
        <v>19365320.000000004</v>
      </c>
      <c r="M1647" s="71"/>
      <c r="N1647" s="71"/>
      <c r="O1647" s="552" t="e">
        <f>#REF!+M1647+N1647</f>
        <v>#REF!</v>
      </c>
      <c r="P1647" s="552"/>
      <c r="Q1647" s="552">
        <v>0.45</v>
      </c>
      <c r="R1647" s="570">
        <f t="shared" si="554"/>
        <v>0.45</v>
      </c>
      <c r="S1647" s="71"/>
      <c r="T1647" s="71"/>
      <c r="U1647" s="552">
        <v>0</v>
      </c>
    </row>
    <row r="1648" spans="1:21" s="6" customFormat="1" outlineLevel="3">
      <c r="A1648" s="8"/>
      <c r="B1648" s="8"/>
      <c r="C1648" s="25" t="s">
        <v>1159</v>
      </c>
      <c r="D1648" s="97">
        <v>1</v>
      </c>
      <c r="E1648" s="97">
        <v>1</v>
      </c>
      <c r="F1648" s="18" t="s">
        <v>660</v>
      </c>
      <c r="G1648" s="199">
        <v>698279.99999999988</v>
      </c>
      <c r="H1648" s="199">
        <v>117600.00000000001</v>
      </c>
      <c r="I1648" s="71">
        <f t="shared" si="573"/>
        <v>815879.99999999988</v>
      </c>
      <c r="J1648" s="71">
        <f t="shared" si="574"/>
        <v>698279.99999999988</v>
      </c>
      <c r="K1648" s="71">
        <f t="shared" si="575"/>
        <v>117600.00000000001</v>
      </c>
      <c r="L1648" s="257">
        <f t="shared" si="576"/>
        <v>815879.99999999988</v>
      </c>
      <c r="M1648" s="71"/>
      <c r="N1648" s="71"/>
      <c r="O1648" s="552" t="e">
        <f>#REF!+M1648+N1648</f>
        <v>#REF!</v>
      </c>
      <c r="P1648" s="552"/>
      <c r="Q1648" s="552">
        <v>0.45</v>
      </c>
      <c r="R1648" s="570">
        <f t="shared" si="554"/>
        <v>0.45</v>
      </c>
      <c r="S1648" s="71"/>
      <c r="T1648" s="71"/>
      <c r="U1648" s="552">
        <v>0</v>
      </c>
    </row>
    <row r="1649" spans="1:21" s="6" customFormat="1" outlineLevel="3">
      <c r="A1649" s="8"/>
      <c r="B1649" s="8"/>
      <c r="C1649" s="25" t="s">
        <v>1162</v>
      </c>
      <c r="D1649" s="97">
        <v>3</v>
      </c>
      <c r="E1649" s="97">
        <v>3</v>
      </c>
      <c r="F1649" s="18" t="s">
        <v>660</v>
      </c>
      <c r="G1649" s="199">
        <v>1073640</v>
      </c>
      <c r="H1649" s="199">
        <v>117600.00000000001</v>
      </c>
      <c r="I1649" s="71">
        <f t="shared" si="573"/>
        <v>1191240</v>
      </c>
      <c r="J1649" s="71">
        <f t="shared" si="574"/>
        <v>3220920</v>
      </c>
      <c r="K1649" s="71">
        <f t="shared" si="575"/>
        <v>352800.00000000006</v>
      </c>
      <c r="L1649" s="257">
        <f t="shared" si="576"/>
        <v>3573720</v>
      </c>
      <c r="M1649" s="71"/>
      <c r="N1649" s="71"/>
      <c r="O1649" s="552" t="e">
        <f>#REF!+M1649+N1649</f>
        <v>#REF!</v>
      </c>
      <c r="P1649" s="552"/>
      <c r="Q1649" s="552">
        <v>0.45</v>
      </c>
      <c r="R1649" s="570">
        <f t="shared" si="554"/>
        <v>0.45</v>
      </c>
      <c r="S1649" s="71"/>
      <c r="T1649" s="71"/>
      <c r="U1649" s="552">
        <v>0</v>
      </c>
    </row>
    <row r="1650" spans="1:21" s="6" customFormat="1" outlineLevel="3">
      <c r="A1650" s="8"/>
      <c r="B1650" s="8"/>
      <c r="C1650" s="25" t="s">
        <v>1192</v>
      </c>
      <c r="D1650" s="97">
        <v>4</v>
      </c>
      <c r="E1650" s="97">
        <v>4</v>
      </c>
      <c r="F1650" s="18" t="s">
        <v>660</v>
      </c>
      <c r="G1650" s="199">
        <v>2484000</v>
      </c>
      <c r="H1650" s="199">
        <v>140000</v>
      </c>
      <c r="I1650" s="71">
        <f t="shared" ref="I1650" si="578">SUM(G1650:H1650)</f>
        <v>2624000</v>
      </c>
      <c r="J1650" s="71">
        <f t="shared" si="574"/>
        <v>9936000</v>
      </c>
      <c r="K1650" s="71">
        <f t="shared" si="575"/>
        <v>560000</v>
      </c>
      <c r="L1650" s="257">
        <f t="shared" si="576"/>
        <v>10496000</v>
      </c>
      <c r="M1650" s="71"/>
      <c r="N1650" s="71"/>
      <c r="O1650" s="552" t="e">
        <f>#REF!+M1650+N1650</f>
        <v>#REF!</v>
      </c>
      <c r="P1650" s="552"/>
      <c r="Q1650" s="552">
        <v>0.45</v>
      </c>
      <c r="R1650" s="570">
        <f t="shared" si="554"/>
        <v>0.45</v>
      </c>
      <c r="S1650" s="71"/>
      <c r="T1650" s="71"/>
      <c r="U1650" s="552">
        <v>0</v>
      </c>
    </row>
    <row r="1651" spans="1:21" s="6" customFormat="1" outlineLevel="3">
      <c r="A1651" s="8"/>
      <c r="B1651" s="8"/>
      <c r="C1651" s="25" t="s">
        <v>1193</v>
      </c>
      <c r="D1651" s="97">
        <v>1</v>
      </c>
      <c r="E1651" s="97">
        <v>1</v>
      </c>
      <c r="F1651" s="18" t="s">
        <v>660</v>
      </c>
      <c r="G1651" s="199">
        <v>2152800</v>
      </c>
      <c r="H1651" s="199">
        <v>140000</v>
      </c>
      <c r="I1651" s="71">
        <f t="shared" si="573"/>
        <v>2292800</v>
      </c>
      <c r="J1651" s="71">
        <f t="shared" si="574"/>
        <v>2152800</v>
      </c>
      <c r="K1651" s="71">
        <f t="shared" si="575"/>
        <v>140000</v>
      </c>
      <c r="L1651" s="257">
        <f t="shared" si="576"/>
        <v>2292800</v>
      </c>
      <c r="M1651" s="71"/>
      <c r="N1651" s="71"/>
      <c r="O1651" s="552" t="e">
        <f>#REF!+M1651+N1651</f>
        <v>#REF!</v>
      </c>
      <c r="P1651" s="552"/>
      <c r="Q1651" s="552">
        <v>0.45</v>
      </c>
      <c r="R1651" s="570">
        <f t="shared" si="554"/>
        <v>0.45</v>
      </c>
      <c r="S1651" s="71"/>
      <c r="T1651" s="71"/>
      <c r="U1651" s="552">
        <v>0</v>
      </c>
    </row>
    <row r="1652" spans="1:21" s="6" customFormat="1" outlineLevel="3">
      <c r="A1652" s="8"/>
      <c r="B1652" s="8"/>
      <c r="C1652" s="25" t="s">
        <v>1164</v>
      </c>
      <c r="D1652" s="97">
        <v>1</v>
      </c>
      <c r="E1652" s="97">
        <v>1</v>
      </c>
      <c r="F1652" s="18" t="s">
        <v>660</v>
      </c>
      <c r="G1652" s="199">
        <v>979800</v>
      </c>
      <c r="H1652" s="199">
        <v>84000.000000000015</v>
      </c>
      <c r="I1652" s="71">
        <f t="shared" si="573"/>
        <v>1063800</v>
      </c>
      <c r="J1652" s="71">
        <f t="shared" si="574"/>
        <v>979800</v>
      </c>
      <c r="K1652" s="71">
        <f t="shared" si="575"/>
        <v>84000.000000000015</v>
      </c>
      <c r="L1652" s="257">
        <f t="shared" si="576"/>
        <v>1063800</v>
      </c>
      <c r="M1652" s="71"/>
      <c r="N1652" s="71"/>
      <c r="O1652" s="552" t="e">
        <f>#REF!+M1652+N1652</f>
        <v>#REF!</v>
      </c>
      <c r="P1652" s="552"/>
      <c r="Q1652" s="552">
        <v>0.45</v>
      </c>
      <c r="R1652" s="570">
        <f t="shared" si="554"/>
        <v>0.45</v>
      </c>
      <c r="S1652" s="71"/>
      <c r="T1652" s="71"/>
      <c r="U1652" s="552">
        <v>0</v>
      </c>
    </row>
    <row r="1653" spans="1:21" s="6" customFormat="1" outlineLevel="3">
      <c r="A1653" s="8"/>
      <c r="B1653" s="8"/>
      <c r="C1653" s="25" t="s">
        <v>1166</v>
      </c>
      <c r="D1653" s="97">
        <v>3</v>
      </c>
      <c r="E1653" s="97">
        <v>3</v>
      </c>
      <c r="F1653" s="18" t="s">
        <v>660</v>
      </c>
      <c r="G1653" s="199">
        <v>1208879.9999999998</v>
      </c>
      <c r="H1653" s="199">
        <v>84000.000000000015</v>
      </c>
      <c r="I1653" s="71">
        <f t="shared" si="573"/>
        <v>1292879.9999999998</v>
      </c>
      <c r="J1653" s="71">
        <f t="shared" si="574"/>
        <v>3626639.9999999991</v>
      </c>
      <c r="K1653" s="71">
        <f t="shared" si="575"/>
        <v>252000.00000000006</v>
      </c>
      <c r="L1653" s="257">
        <f t="shared" si="576"/>
        <v>3878639.9999999991</v>
      </c>
      <c r="M1653" s="71"/>
      <c r="N1653" s="71"/>
      <c r="O1653" s="552" t="e">
        <f>#REF!+M1653+N1653</f>
        <v>#REF!</v>
      </c>
      <c r="P1653" s="552"/>
      <c r="Q1653" s="552">
        <v>0.45</v>
      </c>
      <c r="R1653" s="570">
        <f t="shared" si="554"/>
        <v>0.45</v>
      </c>
      <c r="S1653" s="71"/>
      <c r="T1653" s="71"/>
      <c r="U1653" s="552">
        <v>0</v>
      </c>
    </row>
    <row r="1654" spans="1:21" s="6" customFormat="1" outlineLevel="3">
      <c r="A1654" s="8"/>
      <c r="B1654" s="8"/>
      <c r="C1654" s="25" t="s">
        <v>1168</v>
      </c>
      <c r="D1654" s="97">
        <v>1</v>
      </c>
      <c r="E1654" s="97">
        <v>1</v>
      </c>
      <c r="F1654" s="18" t="s">
        <v>660</v>
      </c>
      <c r="G1654" s="199">
        <v>2718600</v>
      </c>
      <c r="H1654" s="199">
        <v>84000.000000000015</v>
      </c>
      <c r="I1654" s="71">
        <f t="shared" si="573"/>
        <v>2802600</v>
      </c>
      <c r="J1654" s="71">
        <f t="shared" si="574"/>
        <v>2718600</v>
      </c>
      <c r="K1654" s="71">
        <f t="shared" si="575"/>
        <v>84000.000000000015</v>
      </c>
      <c r="L1654" s="257">
        <f t="shared" si="576"/>
        <v>2802600</v>
      </c>
      <c r="M1654" s="71"/>
      <c r="N1654" s="71"/>
      <c r="O1654" s="552" t="e">
        <f>#REF!+M1654+N1654</f>
        <v>#REF!</v>
      </c>
      <c r="P1654" s="552"/>
      <c r="Q1654" s="552">
        <v>0.45</v>
      </c>
      <c r="R1654" s="570">
        <f t="shared" si="554"/>
        <v>0.45</v>
      </c>
      <c r="S1654" s="71"/>
      <c r="T1654" s="71"/>
      <c r="U1654" s="552">
        <v>0</v>
      </c>
    </row>
    <row r="1655" spans="1:21" s="6" customFormat="1" outlineLevel="3">
      <c r="A1655" s="8"/>
      <c r="B1655" s="8"/>
      <c r="C1655" s="25" t="s">
        <v>1170</v>
      </c>
      <c r="D1655" s="97">
        <v>2</v>
      </c>
      <c r="E1655" s="97">
        <v>2</v>
      </c>
      <c r="F1655" s="18" t="s">
        <v>660</v>
      </c>
      <c r="G1655" s="199">
        <v>30674640.000000004</v>
      </c>
      <c r="H1655" s="199">
        <v>280000</v>
      </c>
      <c r="I1655" s="71">
        <f t="shared" si="573"/>
        <v>30954640.000000004</v>
      </c>
      <c r="J1655" s="71">
        <f t="shared" si="574"/>
        <v>61349280.000000007</v>
      </c>
      <c r="K1655" s="71">
        <f t="shared" si="575"/>
        <v>560000</v>
      </c>
      <c r="L1655" s="257">
        <f t="shared" si="576"/>
        <v>61909280.000000007</v>
      </c>
      <c r="M1655" s="71"/>
      <c r="N1655" s="71"/>
      <c r="O1655" s="552" t="e">
        <f>#REF!+M1655+N1655</f>
        <v>#REF!</v>
      </c>
      <c r="P1655" s="552"/>
      <c r="Q1655" s="552"/>
      <c r="R1655" s="570">
        <f t="shared" si="554"/>
        <v>0</v>
      </c>
      <c r="S1655" s="71"/>
      <c r="T1655" s="71"/>
      <c r="U1655" s="552">
        <v>0</v>
      </c>
    </row>
    <row r="1656" spans="1:21" s="6" customFormat="1" outlineLevel="3">
      <c r="A1656" s="8"/>
      <c r="B1656" s="8"/>
      <c r="C1656" s="25" t="s">
        <v>1194</v>
      </c>
      <c r="D1656" s="97">
        <v>2</v>
      </c>
      <c r="E1656" s="97">
        <v>2</v>
      </c>
      <c r="F1656" s="18" t="s">
        <v>660</v>
      </c>
      <c r="G1656" s="199">
        <v>21834360</v>
      </c>
      <c r="H1656" s="199">
        <v>140000</v>
      </c>
      <c r="I1656" s="71">
        <f t="shared" ref="I1656:I1657" si="579">SUM(G1656:H1656)</f>
        <v>21974360</v>
      </c>
      <c r="J1656" s="71">
        <f t="shared" si="574"/>
        <v>43668720</v>
      </c>
      <c r="K1656" s="71">
        <f t="shared" si="575"/>
        <v>280000</v>
      </c>
      <c r="L1656" s="257">
        <f t="shared" si="576"/>
        <v>43948720</v>
      </c>
      <c r="M1656" s="71"/>
      <c r="N1656" s="71"/>
      <c r="O1656" s="552" t="e">
        <f>#REF!+M1656+N1656</f>
        <v>#REF!</v>
      </c>
      <c r="P1656" s="552"/>
      <c r="Q1656" s="552"/>
      <c r="R1656" s="570">
        <f t="shared" ref="R1656:R1719" si="580">P1656+Q1656</f>
        <v>0</v>
      </c>
      <c r="S1656" s="71"/>
      <c r="T1656" s="71"/>
      <c r="U1656" s="552">
        <v>0</v>
      </c>
    </row>
    <row r="1657" spans="1:21" s="6" customFormat="1" outlineLevel="3">
      <c r="A1657" s="8"/>
      <c r="B1657" s="8"/>
      <c r="C1657" s="25" t="s">
        <v>1196</v>
      </c>
      <c r="D1657" s="97">
        <v>3</v>
      </c>
      <c r="E1657" s="97">
        <v>3</v>
      </c>
      <c r="F1657" s="18" t="s">
        <v>660</v>
      </c>
      <c r="G1657" s="199">
        <v>75789600</v>
      </c>
      <c r="H1657" s="199">
        <v>280000</v>
      </c>
      <c r="I1657" s="71">
        <f t="shared" si="579"/>
        <v>76069600</v>
      </c>
      <c r="J1657" s="71">
        <f t="shared" si="574"/>
        <v>227368800</v>
      </c>
      <c r="K1657" s="71">
        <f t="shared" si="575"/>
        <v>840000</v>
      </c>
      <c r="L1657" s="257">
        <f t="shared" si="576"/>
        <v>228208800</v>
      </c>
      <c r="M1657" s="71"/>
      <c r="N1657" s="71"/>
      <c r="O1657" s="552" t="e">
        <f>#REF!+M1657+N1657</f>
        <v>#REF!</v>
      </c>
      <c r="P1657" s="552"/>
      <c r="Q1657" s="552"/>
      <c r="R1657" s="570">
        <f t="shared" si="580"/>
        <v>0</v>
      </c>
      <c r="S1657" s="71"/>
      <c r="T1657" s="71"/>
      <c r="U1657" s="552">
        <v>0</v>
      </c>
    </row>
    <row r="1658" spans="1:21" s="6" customFormat="1" outlineLevel="3">
      <c r="A1658" s="8"/>
      <c r="B1658" s="8"/>
      <c r="C1658" s="25" t="s">
        <v>1172</v>
      </c>
      <c r="D1658" s="97">
        <v>1</v>
      </c>
      <c r="E1658" s="97">
        <v>1</v>
      </c>
      <c r="F1658" s="18" t="s">
        <v>660</v>
      </c>
      <c r="G1658" s="199">
        <v>2368080</v>
      </c>
      <c r="H1658" s="199">
        <v>106400.00000000001</v>
      </c>
      <c r="I1658" s="71">
        <f t="shared" si="573"/>
        <v>2474480</v>
      </c>
      <c r="J1658" s="71">
        <f t="shared" si="574"/>
        <v>2368080</v>
      </c>
      <c r="K1658" s="71">
        <f t="shared" si="575"/>
        <v>106400.00000000001</v>
      </c>
      <c r="L1658" s="257">
        <f t="shared" si="576"/>
        <v>2474480</v>
      </c>
      <c r="M1658" s="71"/>
      <c r="N1658" s="71"/>
      <c r="O1658" s="552" t="e">
        <f>#REF!+M1658+N1658</f>
        <v>#REF!</v>
      </c>
      <c r="P1658" s="552"/>
      <c r="Q1658" s="552">
        <v>0.45</v>
      </c>
      <c r="R1658" s="570">
        <f t="shared" si="580"/>
        <v>0.45</v>
      </c>
      <c r="S1658" s="71"/>
      <c r="T1658" s="71"/>
      <c r="U1658" s="552">
        <v>0</v>
      </c>
    </row>
    <row r="1659" spans="1:21" s="6" customFormat="1" outlineLevel="3">
      <c r="A1659" s="8"/>
      <c r="B1659" s="8"/>
      <c r="C1659" s="25" t="s">
        <v>1174</v>
      </c>
      <c r="D1659" s="97">
        <v>3</v>
      </c>
      <c r="E1659" s="97">
        <v>3</v>
      </c>
      <c r="F1659" s="18" t="s">
        <v>660</v>
      </c>
      <c r="G1659" s="199">
        <v>3427920.0000000005</v>
      </c>
      <c r="H1659" s="199">
        <v>106400.00000000001</v>
      </c>
      <c r="I1659" s="71">
        <f t="shared" si="573"/>
        <v>3534320.0000000005</v>
      </c>
      <c r="J1659" s="71">
        <f t="shared" si="574"/>
        <v>10283760.000000002</v>
      </c>
      <c r="K1659" s="71">
        <f t="shared" si="575"/>
        <v>319200.00000000006</v>
      </c>
      <c r="L1659" s="257">
        <f t="shared" si="576"/>
        <v>10602960.000000002</v>
      </c>
      <c r="M1659" s="71"/>
      <c r="N1659" s="71"/>
      <c r="O1659" s="552" t="e">
        <f>#REF!+M1659+N1659</f>
        <v>#REF!</v>
      </c>
      <c r="P1659" s="552"/>
      <c r="Q1659" s="552">
        <v>0.45</v>
      </c>
      <c r="R1659" s="570">
        <f t="shared" si="580"/>
        <v>0.45</v>
      </c>
      <c r="S1659" s="71"/>
      <c r="T1659" s="71"/>
      <c r="U1659" s="552">
        <v>0</v>
      </c>
    </row>
    <row r="1660" spans="1:21" s="6" customFormat="1" outlineLevel="3">
      <c r="A1660" s="8"/>
      <c r="B1660" s="8"/>
      <c r="C1660" s="28" t="s">
        <v>1175</v>
      </c>
      <c r="D1660" s="94"/>
      <c r="E1660" s="97"/>
      <c r="F1660" s="18"/>
      <c r="G1660" s="71"/>
      <c r="H1660" s="71"/>
      <c r="I1660" s="71"/>
      <c r="J1660" s="82">
        <f>SUBTOTAL(9,J1661:J1665)</f>
        <v>42937395.394000001</v>
      </c>
      <c r="K1660" s="82">
        <f t="shared" ref="K1660:L1660" si="581">SUBTOTAL(9,K1661:K1665)</f>
        <v>15270557.026200002</v>
      </c>
      <c r="L1660" s="266">
        <f t="shared" si="581"/>
        <v>58207952.420200005</v>
      </c>
      <c r="M1660" s="82"/>
      <c r="N1660" s="82"/>
      <c r="O1660" s="553" t="e">
        <f>#REF!+M1660+N1660</f>
        <v>#REF!</v>
      </c>
      <c r="P1660" s="553"/>
      <c r="Q1660" s="553"/>
      <c r="R1660" s="576">
        <f t="shared" si="580"/>
        <v>0</v>
      </c>
      <c r="S1660" s="82"/>
      <c r="T1660" s="82"/>
      <c r="U1660" s="553">
        <v>0</v>
      </c>
    </row>
    <row r="1661" spans="1:21" s="6" customFormat="1" outlineLevel="3">
      <c r="A1661" s="8"/>
      <c r="B1661" s="8"/>
      <c r="C1661" s="25" t="s">
        <v>1176</v>
      </c>
      <c r="D1661" s="97">
        <v>44</v>
      </c>
      <c r="E1661" s="97">
        <v>46.2</v>
      </c>
      <c r="F1661" s="18" t="s">
        <v>1109</v>
      </c>
      <c r="G1661" s="199">
        <v>236291.34545454543</v>
      </c>
      <c r="H1661" s="199">
        <v>106400.00000000001</v>
      </c>
      <c r="I1661" s="71">
        <f t="shared" ref="I1661:I1664" si="582">SUM(G1661:H1661)</f>
        <v>342691.34545454546</v>
      </c>
      <c r="J1661" s="71">
        <f t="shared" ref="J1661:J1664" si="583">G1661*E1661</f>
        <v>10916660.16</v>
      </c>
      <c r="K1661" s="71">
        <f t="shared" ref="K1661:K1664" si="584">H1661*E1661</f>
        <v>4915680.0000000009</v>
      </c>
      <c r="L1661" s="257">
        <f t="shared" ref="L1661:L1664" si="585">I1661*E1661</f>
        <v>15832340.160000002</v>
      </c>
      <c r="M1661" s="71"/>
      <c r="N1661" s="71"/>
      <c r="O1661" s="552" t="e">
        <f>#REF!+M1661+N1661</f>
        <v>#REF!</v>
      </c>
      <c r="P1661" s="552"/>
      <c r="Q1661" s="552"/>
      <c r="R1661" s="570">
        <f t="shared" si="580"/>
        <v>0</v>
      </c>
      <c r="S1661" s="71"/>
      <c r="T1661" s="71"/>
      <c r="U1661" s="552">
        <v>0</v>
      </c>
    </row>
    <row r="1662" spans="1:21" s="6" customFormat="1" outlineLevel="3">
      <c r="A1662" s="8"/>
      <c r="B1662" s="8"/>
      <c r="C1662" s="25" t="s">
        <v>1178</v>
      </c>
      <c r="D1662" s="97">
        <v>50</v>
      </c>
      <c r="E1662" s="97">
        <v>50.6</v>
      </c>
      <c r="F1662" s="18" t="s">
        <v>1109</v>
      </c>
      <c r="G1662" s="199">
        <v>104230.8</v>
      </c>
      <c r="H1662" s="199">
        <v>44800.000000000007</v>
      </c>
      <c r="I1662" s="71">
        <f t="shared" si="582"/>
        <v>149030.80000000002</v>
      </c>
      <c r="J1662" s="71">
        <f t="shared" si="583"/>
        <v>5274078.4800000004</v>
      </c>
      <c r="K1662" s="71">
        <f t="shared" si="584"/>
        <v>2266880.0000000005</v>
      </c>
      <c r="L1662" s="257">
        <f t="shared" si="585"/>
        <v>7540958.4800000014</v>
      </c>
      <c r="M1662" s="71"/>
      <c r="N1662" s="71"/>
      <c r="O1662" s="552" t="e">
        <f>#REF!+M1662+N1662</f>
        <v>#REF!</v>
      </c>
      <c r="P1662" s="552"/>
      <c r="Q1662" s="552"/>
      <c r="R1662" s="570">
        <f t="shared" si="580"/>
        <v>0</v>
      </c>
      <c r="S1662" s="71"/>
      <c r="T1662" s="71"/>
      <c r="U1662" s="552">
        <v>0</v>
      </c>
    </row>
    <row r="1663" spans="1:21" s="6" customFormat="1" outlineLevel="3">
      <c r="A1663" s="8"/>
      <c r="B1663" s="8"/>
      <c r="C1663" s="25" t="s">
        <v>1180</v>
      </c>
      <c r="D1663" s="97">
        <v>8</v>
      </c>
      <c r="E1663" s="97">
        <v>8</v>
      </c>
      <c r="F1663" s="18" t="s">
        <v>660</v>
      </c>
      <c r="G1663" s="199">
        <v>90000</v>
      </c>
      <c r="H1663" s="199">
        <v>35000</v>
      </c>
      <c r="I1663" s="71">
        <f t="shared" si="582"/>
        <v>125000</v>
      </c>
      <c r="J1663" s="71">
        <f t="shared" si="583"/>
        <v>720000</v>
      </c>
      <c r="K1663" s="71">
        <f t="shared" si="584"/>
        <v>280000</v>
      </c>
      <c r="L1663" s="257">
        <f t="shared" si="585"/>
        <v>1000000</v>
      </c>
      <c r="M1663" s="71"/>
      <c r="N1663" s="71"/>
      <c r="O1663" s="552" t="e">
        <f>#REF!+M1663+N1663</f>
        <v>#REF!</v>
      </c>
      <c r="P1663" s="552"/>
      <c r="Q1663" s="552"/>
      <c r="R1663" s="570">
        <f t="shared" si="580"/>
        <v>0</v>
      </c>
      <c r="S1663" s="71"/>
      <c r="T1663" s="71"/>
      <c r="U1663" s="552">
        <v>0</v>
      </c>
    </row>
    <row r="1664" spans="1:21" s="403" customFormat="1" outlineLevel="3">
      <c r="A1664" s="391"/>
      <c r="B1664" s="391"/>
      <c r="C1664" s="392" t="s">
        <v>1151</v>
      </c>
      <c r="D1664" s="97">
        <v>1</v>
      </c>
      <c r="E1664" s="97">
        <v>1</v>
      </c>
      <c r="F1664" s="387" t="s">
        <v>619</v>
      </c>
      <c r="G1664" s="62">
        <v>26026656.754000001</v>
      </c>
      <c r="H1664" s="62">
        <v>7807997.0262000002</v>
      </c>
      <c r="I1664" s="62">
        <f t="shared" si="582"/>
        <v>33834653.780200005</v>
      </c>
      <c r="J1664" s="62">
        <f t="shared" si="583"/>
        <v>26026656.754000001</v>
      </c>
      <c r="K1664" s="62">
        <f t="shared" si="584"/>
        <v>7807997.0262000002</v>
      </c>
      <c r="L1664" s="255">
        <f t="shared" si="585"/>
        <v>33834653.780200005</v>
      </c>
      <c r="M1664" s="62"/>
      <c r="N1664" s="62"/>
      <c r="O1664" s="550" t="e">
        <f>#REF!+M1664+N1664</f>
        <v>#REF!</v>
      </c>
      <c r="P1664" s="550"/>
      <c r="Q1664" s="550"/>
      <c r="R1664" s="574">
        <f t="shared" si="580"/>
        <v>0</v>
      </c>
      <c r="S1664" s="62"/>
      <c r="T1664" s="62"/>
      <c r="U1664" s="550">
        <v>0</v>
      </c>
    </row>
    <row r="1665" spans="1:21" s="6" customFormat="1" outlineLevel="3">
      <c r="A1665" s="8"/>
      <c r="B1665" s="8"/>
      <c r="C1665" s="25"/>
      <c r="D1665" s="94"/>
      <c r="E1665" s="94"/>
      <c r="F1665" s="18"/>
      <c r="G1665" s="71"/>
      <c r="H1665" s="71"/>
      <c r="I1665" s="71"/>
      <c r="J1665" s="71"/>
      <c r="K1665" s="71"/>
      <c r="L1665" s="257"/>
      <c r="M1665" s="71"/>
      <c r="N1665" s="71"/>
      <c r="O1665" s="552" t="e">
        <f>#REF!+M1665+N1665</f>
        <v>#REF!</v>
      </c>
      <c r="P1665" s="552"/>
      <c r="Q1665" s="552"/>
      <c r="R1665" s="570">
        <f t="shared" si="580"/>
        <v>0</v>
      </c>
      <c r="S1665" s="71"/>
      <c r="T1665" s="71"/>
      <c r="U1665" s="552">
        <v>0</v>
      </c>
    </row>
    <row r="1666" spans="1:21" s="6" customFormat="1" outlineLevel="3">
      <c r="A1666" s="8"/>
      <c r="B1666" s="8"/>
      <c r="C1666" s="28" t="s">
        <v>1138</v>
      </c>
      <c r="D1666" s="94"/>
      <c r="E1666" s="94"/>
      <c r="F1666" s="18"/>
      <c r="G1666" s="71"/>
      <c r="H1666" s="71"/>
      <c r="I1666" s="71"/>
      <c r="J1666" s="82">
        <f>SUBTOTAL(9,J1667:J1677)</f>
        <v>27197401.478374809</v>
      </c>
      <c r="K1666" s="82">
        <f>SUBTOTAL(9,K1667:K1677)</f>
        <v>12427790.011424366</v>
      </c>
      <c r="L1666" s="266">
        <f>SUBTOTAL(9,L1667:L1677)</f>
        <v>39625191.489799172</v>
      </c>
      <c r="M1666" s="82"/>
      <c r="N1666" s="82"/>
      <c r="O1666" s="553" t="e">
        <f>#REF!+M1666+N1666</f>
        <v>#REF!</v>
      </c>
      <c r="P1666" s="553"/>
      <c r="Q1666" s="553"/>
      <c r="R1666" s="576">
        <f t="shared" si="580"/>
        <v>0</v>
      </c>
      <c r="S1666" s="82"/>
      <c r="T1666" s="82"/>
      <c r="U1666" s="553">
        <v>0</v>
      </c>
    </row>
    <row r="1667" spans="1:21" s="6" customFormat="1" outlineLevel="3">
      <c r="A1667" s="8"/>
      <c r="B1667" s="8"/>
      <c r="C1667" s="25" t="s">
        <v>1181</v>
      </c>
      <c r="D1667" s="97">
        <v>2</v>
      </c>
      <c r="E1667" s="97">
        <v>2</v>
      </c>
      <c r="F1667" s="18" t="s">
        <v>660</v>
      </c>
      <c r="G1667" s="199">
        <v>2875000</v>
      </c>
      <c r="H1667" s="199">
        <v>82500</v>
      </c>
      <c r="I1667" s="71">
        <f>SUM(G1667:H1667)</f>
        <v>2957500</v>
      </c>
      <c r="J1667" s="71">
        <f>G1667*E1667</f>
        <v>5750000</v>
      </c>
      <c r="K1667" s="71">
        <f>H1667*E1667</f>
        <v>165000</v>
      </c>
      <c r="L1667" s="257">
        <f>I1667*E1667</f>
        <v>5915000</v>
      </c>
      <c r="M1667" s="71"/>
      <c r="N1667" s="71"/>
      <c r="O1667" s="552" t="e">
        <f>#REF!+M1667+N1667</f>
        <v>#REF!</v>
      </c>
      <c r="P1667" s="552"/>
      <c r="Q1667" s="552"/>
      <c r="R1667" s="570">
        <f t="shared" si="580"/>
        <v>0</v>
      </c>
      <c r="S1667" s="71"/>
      <c r="T1667" s="71"/>
      <c r="U1667" s="552">
        <v>0</v>
      </c>
    </row>
    <row r="1668" spans="1:21" s="6" customFormat="1" outlineLevel="3">
      <c r="A1668" s="8"/>
      <c r="B1668" s="8"/>
      <c r="C1668" s="25" t="s">
        <v>1182</v>
      </c>
      <c r="D1668" s="97">
        <v>1</v>
      </c>
      <c r="E1668" s="97">
        <v>1</v>
      </c>
      <c r="F1668" s="18" t="s">
        <v>624</v>
      </c>
      <c r="G1668" s="199">
        <v>46800</v>
      </c>
      <c r="H1668" s="199">
        <v>54500.000000000007</v>
      </c>
      <c r="I1668" s="71">
        <f t="shared" ref="I1668:I1669" si="586">SUM(G1668:H1668)</f>
        <v>101300</v>
      </c>
      <c r="J1668" s="71">
        <f t="shared" ref="J1668:J1669" si="587">G1668*E1668</f>
        <v>46800</v>
      </c>
      <c r="K1668" s="71">
        <f t="shared" ref="K1668:K1669" si="588">H1668*E1668</f>
        <v>54500.000000000007</v>
      </c>
      <c r="L1668" s="257">
        <f t="shared" ref="L1668:L1669" si="589">I1668*E1668</f>
        <v>101300</v>
      </c>
      <c r="M1668" s="71"/>
      <c r="N1668" s="71"/>
      <c r="O1668" s="552" t="e">
        <f>#REF!+M1668+N1668</f>
        <v>#REF!</v>
      </c>
      <c r="P1668" s="552"/>
      <c r="Q1668" s="552"/>
      <c r="R1668" s="570">
        <f t="shared" si="580"/>
        <v>0</v>
      </c>
      <c r="S1668" s="71"/>
      <c r="T1668" s="71"/>
      <c r="U1668" s="552">
        <v>0</v>
      </c>
    </row>
    <row r="1669" spans="1:21" s="403" customFormat="1" ht="28.5" customHeight="1" outlineLevel="3">
      <c r="A1669" s="391"/>
      <c r="B1669" s="391"/>
      <c r="C1669" s="392" t="s">
        <v>1198</v>
      </c>
      <c r="D1669" s="97">
        <v>3</v>
      </c>
      <c r="E1669" s="97">
        <v>3</v>
      </c>
      <c r="F1669" s="387" t="s">
        <v>624</v>
      </c>
      <c r="G1669" s="199">
        <v>900000</v>
      </c>
      <c r="H1669" s="199">
        <v>163500</v>
      </c>
      <c r="I1669" s="62">
        <f t="shared" si="586"/>
        <v>1063500</v>
      </c>
      <c r="J1669" s="62">
        <f t="shared" si="587"/>
        <v>2700000</v>
      </c>
      <c r="K1669" s="62">
        <f t="shared" si="588"/>
        <v>490500</v>
      </c>
      <c r="L1669" s="255">
        <f t="shared" si="589"/>
        <v>3190500</v>
      </c>
      <c r="M1669" s="62"/>
      <c r="N1669" s="62"/>
      <c r="O1669" s="550" t="e">
        <f>#REF!+M1669+N1669</f>
        <v>#REF!</v>
      </c>
      <c r="P1669" s="550"/>
      <c r="Q1669" s="550"/>
      <c r="R1669" s="574">
        <f t="shared" si="580"/>
        <v>0</v>
      </c>
      <c r="S1669" s="62"/>
      <c r="T1669" s="62"/>
      <c r="U1669" s="550">
        <v>0</v>
      </c>
    </row>
    <row r="1670" spans="1:21" s="403" customFormat="1" outlineLevel="3">
      <c r="A1670" s="391"/>
      <c r="B1670" s="391"/>
      <c r="C1670" s="392" t="s">
        <v>812</v>
      </c>
      <c r="D1670" s="97">
        <v>495</v>
      </c>
      <c r="E1670" s="97">
        <v>495</v>
      </c>
      <c r="F1670" s="387" t="s">
        <v>624</v>
      </c>
      <c r="G1670" s="199">
        <v>22980.09</v>
      </c>
      <c r="H1670" s="199">
        <v>5743.9305000000022</v>
      </c>
      <c r="I1670" s="62">
        <f>SUM(G1670:H1670)</f>
        <v>28724.020500000002</v>
      </c>
      <c r="J1670" s="62">
        <f>G1670*E1670</f>
        <v>11375144.550000001</v>
      </c>
      <c r="K1670" s="62">
        <f>H1670*E1670</f>
        <v>2843245.5975000011</v>
      </c>
      <c r="L1670" s="255">
        <f>I1670*E1670</f>
        <v>14218390.147500001</v>
      </c>
      <c r="M1670" s="62"/>
      <c r="N1670" s="62"/>
      <c r="O1670" s="550" t="e">
        <f>#REF!+M1670+N1670</f>
        <v>#REF!</v>
      </c>
      <c r="P1670" s="550"/>
      <c r="Q1670" s="554"/>
      <c r="R1670" s="574">
        <f t="shared" si="580"/>
        <v>0</v>
      </c>
      <c r="S1670" s="62"/>
      <c r="T1670" s="62"/>
      <c r="U1670" s="550">
        <v>0</v>
      </c>
    </row>
    <row r="1671" spans="1:21" s="403" customFormat="1" outlineLevel="3">
      <c r="A1671" s="391"/>
      <c r="B1671" s="391"/>
      <c r="C1671" s="392" t="s">
        <v>1200</v>
      </c>
      <c r="D1671" s="97">
        <v>90</v>
      </c>
      <c r="E1671" s="97">
        <v>90</v>
      </c>
      <c r="F1671" s="387" t="s">
        <v>624</v>
      </c>
      <c r="G1671" s="199">
        <v>15443.88</v>
      </c>
      <c r="H1671" s="199">
        <v>5031.18</v>
      </c>
      <c r="I1671" s="62">
        <f>SUM(G1671:H1671)</f>
        <v>20475.059999999998</v>
      </c>
      <c r="J1671" s="62">
        <f>G1671*E1671</f>
        <v>1389949.2</v>
      </c>
      <c r="K1671" s="62">
        <f>H1671*E1671</f>
        <v>452806.2</v>
      </c>
      <c r="L1671" s="255">
        <f>I1671*E1671</f>
        <v>1842755.4</v>
      </c>
      <c r="M1671" s="62"/>
      <c r="N1671" s="62"/>
      <c r="O1671" s="550" t="e">
        <f>#REF!+M1671+N1671</f>
        <v>#REF!</v>
      </c>
      <c r="P1671" s="550"/>
      <c r="Q1671" s="554"/>
      <c r="R1671" s="574">
        <f t="shared" si="580"/>
        <v>0</v>
      </c>
      <c r="S1671" s="62"/>
      <c r="T1671" s="62"/>
      <c r="U1671" s="550">
        <v>0</v>
      </c>
    </row>
    <row r="1672" spans="1:21" s="403" customFormat="1" outlineLevel="3">
      <c r="A1672" s="391"/>
      <c r="B1672" s="391"/>
      <c r="C1672" s="392" t="s">
        <v>1183</v>
      </c>
      <c r="D1672" s="97">
        <v>14</v>
      </c>
      <c r="E1672" s="97">
        <v>14.700000000000001</v>
      </c>
      <c r="F1672" s="387" t="s">
        <v>624</v>
      </c>
      <c r="G1672" s="199">
        <v>3554.7229199999997</v>
      </c>
      <c r="H1672" s="199">
        <v>5289.7058823529414</v>
      </c>
      <c r="I1672" s="62">
        <f t="shared" ref="I1672:I1674" si="590">SUM(G1672:H1672)</f>
        <v>8844.4288023529407</v>
      </c>
      <c r="J1672" s="62">
        <f t="shared" ref="J1672:J1677" si="591">G1672*E1672</f>
        <v>52254.426923999999</v>
      </c>
      <c r="K1672" s="62">
        <f t="shared" ref="K1672:K1677" si="592">H1672*E1672</f>
        <v>77758.676470588238</v>
      </c>
      <c r="L1672" s="255">
        <f t="shared" ref="L1672:L1677" si="593">I1672*E1672</f>
        <v>130013.10339458824</v>
      </c>
      <c r="M1672" s="62"/>
      <c r="N1672" s="62"/>
      <c r="O1672" s="550" t="e">
        <f>#REF!+M1672+N1672</f>
        <v>#REF!</v>
      </c>
      <c r="P1672" s="550"/>
      <c r="Q1672" s="550"/>
      <c r="R1672" s="574">
        <f t="shared" si="580"/>
        <v>0</v>
      </c>
      <c r="S1672" s="62"/>
      <c r="T1672" s="62"/>
      <c r="U1672" s="550">
        <v>0</v>
      </c>
    </row>
    <row r="1673" spans="1:21" s="403" customFormat="1" outlineLevel="3">
      <c r="A1673" s="391"/>
      <c r="B1673" s="391"/>
      <c r="C1673" s="392" t="s">
        <v>1201</v>
      </c>
      <c r="D1673" s="97">
        <v>495</v>
      </c>
      <c r="E1673" s="97"/>
      <c r="F1673" s="387" t="s">
        <v>624</v>
      </c>
      <c r="G1673" s="199">
        <v>6646.869178082191</v>
      </c>
      <c r="H1673" s="199">
        <v>13183.42817647059</v>
      </c>
      <c r="I1673" s="62">
        <f t="shared" si="590"/>
        <v>19830.297354552782</v>
      </c>
      <c r="J1673" s="62">
        <f t="shared" si="591"/>
        <v>0</v>
      </c>
      <c r="K1673" s="62">
        <f t="shared" si="592"/>
        <v>0</v>
      </c>
      <c r="L1673" s="255">
        <f t="shared" si="593"/>
        <v>0</v>
      </c>
      <c r="M1673" s="62"/>
      <c r="N1673" s="62"/>
      <c r="O1673" s="550" t="e">
        <f>#REF!+M1673+N1673</f>
        <v>#REF!</v>
      </c>
      <c r="P1673" s="550"/>
      <c r="Q1673" s="550"/>
      <c r="R1673" s="574">
        <f t="shared" si="580"/>
        <v>0</v>
      </c>
      <c r="S1673" s="62"/>
      <c r="T1673" s="62"/>
      <c r="U1673" s="550">
        <v>0</v>
      </c>
    </row>
    <row r="1674" spans="1:21" s="403" customFormat="1" outlineLevel="3">
      <c r="A1674" s="391"/>
      <c r="B1674" s="391"/>
      <c r="C1674" s="392" t="s">
        <v>928</v>
      </c>
      <c r="D1674" s="97">
        <v>498</v>
      </c>
      <c r="E1674" s="97">
        <v>550</v>
      </c>
      <c r="F1674" s="387" t="s">
        <v>624</v>
      </c>
      <c r="G1674" s="199">
        <v>8773.9726027397246</v>
      </c>
      <c r="H1674" s="199">
        <v>14594.016411764707</v>
      </c>
      <c r="I1674" s="62">
        <f t="shared" si="590"/>
        <v>23367.989014504434</v>
      </c>
      <c r="J1674" s="62">
        <f t="shared" si="591"/>
        <v>4825684.9315068489</v>
      </c>
      <c r="K1674" s="62">
        <f t="shared" si="592"/>
        <v>8026709.0264705895</v>
      </c>
      <c r="L1674" s="255">
        <f t="shared" si="593"/>
        <v>12852393.957977438</v>
      </c>
      <c r="M1674" s="62"/>
      <c r="N1674" s="62"/>
      <c r="O1674" s="550" t="e">
        <f>#REF!+M1674+N1674</f>
        <v>#REF!</v>
      </c>
      <c r="P1674" s="550"/>
      <c r="Q1674" s="550"/>
      <c r="R1674" s="574">
        <f t="shared" si="580"/>
        <v>0</v>
      </c>
      <c r="S1674" s="62"/>
      <c r="T1674" s="62"/>
      <c r="U1674" s="550">
        <v>0</v>
      </c>
    </row>
    <row r="1675" spans="1:21" s="403" customFormat="1" outlineLevel="3">
      <c r="A1675" s="391"/>
      <c r="B1675" s="391"/>
      <c r="C1675" s="392"/>
      <c r="D1675" s="97"/>
      <c r="E1675" s="97"/>
      <c r="F1675" s="387"/>
      <c r="G1675" s="62"/>
      <c r="H1675" s="62"/>
      <c r="I1675" s="62"/>
      <c r="J1675" s="62"/>
      <c r="K1675" s="62"/>
      <c r="L1675" s="255"/>
      <c r="M1675" s="62"/>
      <c r="N1675" s="62"/>
      <c r="O1675" s="550" t="e">
        <f>#REF!+M1675+N1675</f>
        <v>#REF!</v>
      </c>
      <c r="P1675" s="550"/>
      <c r="Q1675" s="550"/>
      <c r="R1675" s="574">
        <f t="shared" si="580"/>
        <v>0</v>
      </c>
      <c r="S1675" s="62"/>
      <c r="T1675" s="62"/>
      <c r="U1675" s="550">
        <v>0</v>
      </c>
    </row>
    <row r="1676" spans="1:21" s="403" customFormat="1" outlineLevel="3">
      <c r="A1676" s="391"/>
      <c r="B1676" s="391"/>
      <c r="C1676" s="392"/>
      <c r="D1676" s="97"/>
      <c r="E1676" s="97"/>
      <c r="F1676" s="387"/>
      <c r="G1676" s="62"/>
      <c r="H1676" s="62"/>
      <c r="I1676" s="62"/>
      <c r="J1676" s="62"/>
      <c r="K1676" s="62"/>
      <c r="L1676" s="255"/>
      <c r="M1676" s="62"/>
      <c r="N1676" s="62"/>
      <c r="O1676" s="550" t="e">
        <f>#REF!+M1676+N1676</f>
        <v>#REF!</v>
      </c>
      <c r="P1676" s="550"/>
      <c r="Q1676" s="550"/>
      <c r="R1676" s="574">
        <f t="shared" si="580"/>
        <v>0</v>
      </c>
      <c r="S1676" s="62"/>
      <c r="T1676" s="62"/>
      <c r="U1676" s="550">
        <v>0</v>
      </c>
    </row>
    <row r="1677" spans="1:21" s="403" customFormat="1" outlineLevel="3">
      <c r="A1677" s="391"/>
      <c r="B1677" s="391"/>
      <c r="C1677" s="392" t="s">
        <v>657</v>
      </c>
      <c r="D1677" s="97">
        <v>1</v>
      </c>
      <c r="E1677" s="97">
        <v>1</v>
      </c>
      <c r="F1677" s="387" t="s">
        <v>619</v>
      </c>
      <c r="G1677" s="199">
        <v>1057568.3699439589</v>
      </c>
      <c r="H1677" s="199">
        <v>317270.51098318765</v>
      </c>
      <c r="I1677" s="62">
        <f t="shared" ref="I1677" si="594">SUM(G1677:H1677)</f>
        <v>1374838.8809271466</v>
      </c>
      <c r="J1677" s="62">
        <f t="shared" si="591"/>
        <v>1057568.3699439589</v>
      </c>
      <c r="K1677" s="62">
        <f t="shared" si="592"/>
        <v>317270.51098318765</v>
      </c>
      <c r="L1677" s="255">
        <f t="shared" si="593"/>
        <v>1374838.8809271466</v>
      </c>
      <c r="M1677" s="62"/>
      <c r="N1677" s="62"/>
      <c r="O1677" s="550" t="e">
        <f>#REF!+M1677+N1677</f>
        <v>#REF!</v>
      </c>
      <c r="P1677" s="550"/>
      <c r="Q1677" s="550"/>
      <c r="R1677" s="574">
        <f t="shared" si="580"/>
        <v>0</v>
      </c>
      <c r="S1677" s="62"/>
      <c r="T1677" s="62"/>
      <c r="U1677" s="550">
        <v>0</v>
      </c>
    </row>
    <row r="1678" spans="1:21" s="7" customFormat="1" outlineLevel="2">
      <c r="A1678" s="5"/>
      <c r="B1678" s="5"/>
      <c r="C1678" s="401" t="s">
        <v>1203</v>
      </c>
      <c r="D1678" s="194"/>
      <c r="E1678" s="194"/>
      <c r="F1678" s="277"/>
      <c r="G1678" s="199"/>
      <c r="H1678" s="199"/>
      <c r="I1678" s="199"/>
      <c r="J1678" s="174">
        <f>SUBTOTAL(9,J1679:J1701)</f>
        <v>95572762.397172585</v>
      </c>
      <c r="K1678" s="174">
        <f>SUBTOTAL(9,K1679:K1701)</f>
        <v>15135341.191088216</v>
      </c>
      <c r="L1678" s="843">
        <f>SUBTOTAL(9,L1679:L1701)</f>
        <v>110708103.58826081</v>
      </c>
      <c r="M1678" s="174"/>
      <c r="N1678" s="174"/>
      <c r="O1678" s="558" t="e">
        <f>#REF!+M1678+N1678</f>
        <v>#REF!</v>
      </c>
      <c r="P1678" s="558"/>
      <c r="Q1678" s="558"/>
      <c r="R1678" s="578">
        <f t="shared" si="580"/>
        <v>0</v>
      </c>
      <c r="S1678" s="174"/>
      <c r="T1678" s="174"/>
      <c r="U1678" s="558">
        <v>0</v>
      </c>
    </row>
    <row r="1679" spans="1:21" s="7" customFormat="1" outlineLevel="3">
      <c r="A1679" s="5"/>
      <c r="B1679" s="5"/>
      <c r="C1679" s="401" t="s">
        <v>1141</v>
      </c>
      <c r="D1679" s="194"/>
      <c r="E1679" s="194"/>
      <c r="F1679" s="277"/>
      <c r="G1679" s="199"/>
      <c r="H1679" s="199"/>
      <c r="I1679" s="199"/>
      <c r="J1679" s="174">
        <f>SUBTOTAL(9,J1680:J1683)</f>
        <v>19632768</v>
      </c>
      <c r="K1679" s="174">
        <f>SUBTOTAL(9,K1680:K1683)</f>
        <v>2233872</v>
      </c>
      <c r="L1679" s="843">
        <f>SUBTOTAL(9,L1680:L1683)</f>
        <v>21866640</v>
      </c>
      <c r="M1679" s="174"/>
      <c r="N1679" s="174"/>
      <c r="O1679" s="558" t="e">
        <f>#REF!+M1679+N1679</f>
        <v>#REF!</v>
      </c>
      <c r="P1679" s="558"/>
      <c r="Q1679" s="558"/>
      <c r="R1679" s="578">
        <f t="shared" si="580"/>
        <v>0</v>
      </c>
      <c r="S1679" s="174"/>
      <c r="T1679" s="174"/>
      <c r="U1679" s="558">
        <v>0</v>
      </c>
    </row>
    <row r="1680" spans="1:21" s="7" customFormat="1" ht="26.4" outlineLevel="3">
      <c r="A1680" s="5"/>
      <c r="B1680" s="5"/>
      <c r="C1680" s="2" t="s">
        <v>1204</v>
      </c>
      <c r="D1680" s="194">
        <v>2</v>
      </c>
      <c r="E1680" s="97">
        <v>2</v>
      </c>
      <c r="F1680" s="277" t="s">
        <v>660</v>
      </c>
      <c r="G1680" s="199">
        <v>4734816</v>
      </c>
      <c r="H1680" s="199">
        <v>495000.00000000006</v>
      </c>
      <c r="I1680" s="199">
        <f t="shared" ref="I1680:I1683" si="595">SUM(G1680:H1680)</f>
        <v>5229816</v>
      </c>
      <c r="J1680" s="199">
        <f t="shared" ref="J1680:J1683" si="596">G1680*E1680</f>
        <v>9469632</v>
      </c>
      <c r="K1680" s="199">
        <f t="shared" ref="K1680:K1683" si="597">H1680*E1680</f>
        <v>990000.00000000012</v>
      </c>
      <c r="L1680" s="265">
        <f t="shared" ref="L1680:L1683" si="598">I1680*E1680</f>
        <v>10459632</v>
      </c>
      <c r="M1680" s="199"/>
      <c r="N1680" s="199"/>
      <c r="O1680" s="554" t="e">
        <f>#REF!+M1680+N1680</f>
        <v>#REF!</v>
      </c>
      <c r="P1680" s="554"/>
      <c r="Q1680" s="554"/>
      <c r="R1680" s="579">
        <f t="shared" si="580"/>
        <v>0</v>
      </c>
      <c r="S1680" s="199"/>
      <c r="T1680" s="199"/>
      <c r="U1680" s="554">
        <v>0</v>
      </c>
    </row>
    <row r="1681" spans="1:21" s="7" customFormat="1" ht="26.4" outlineLevel="3">
      <c r="A1681" s="5"/>
      <c r="B1681" s="5"/>
      <c r="C1681" s="2" t="s">
        <v>1205</v>
      </c>
      <c r="D1681" s="194">
        <v>1</v>
      </c>
      <c r="E1681" s="97">
        <v>1</v>
      </c>
      <c r="F1681" s="277" t="s">
        <v>660</v>
      </c>
      <c r="G1681" s="199">
        <v>4658448</v>
      </c>
      <c r="H1681" s="199">
        <v>495000.00000000006</v>
      </c>
      <c r="I1681" s="199">
        <f t="shared" si="595"/>
        <v>5153448</v>
      </c>
      <c r="J1681" s="199">
        <f t="shared" si="596"/>
        <v>4658448</v>
      </c>
      <c r="K1681" s="199">
        <f t="shared" si="597"/>
        <v>495000.00000000006</v>
      </c>
      <c r="L1681" s="265">
        <f t="shared" si="598"/>
        <v>5153448</v>
      </c>
      <c r="M1681" s="199"/>
      <c r="N1681" s="199"/>
      <c r="O1681" s="554" t="e">
        <f>#REF!+M1681+N1681</f>
        <v>#REF!</v>
      </c>
      <c r="P1681" s="554"/>
      <c r="Q1681" s="554"/>
      <c r="R1681" s="579">
        <f t="shared" si="580"/>
        <v>0</v>
      </c>
      <c r="S1681" s="199"/>
      <c r="T1681" s="199"/>
      <c r="U1681" s="554">
        <v>0</v>
      </c>
    </row>
    <row r="1682" spans="1:21" s="7" customFormat="1" ht="26.4" outlineLevel="3">
      <c r="A1682" s="5"/>
      <c r="B1682" s="5"/>
      <c r="C1682" s="2" t="s">
        <v>1206</v>
      </c>
      <c r="D1682" s="194">
        <v>1</v>
      </c>
      <c r="E1682" s="97">
        <v>1</v>
      </c>
      <c r="F1682" s="277" t="s">
        <v>660</v>
      </c>
      <c r="G1682" s="199">
        <v>4658448</v>
      </c>
      <c r="H1682" s="199">
        <v>495000.00000000006</v>
      </c>
      <c r="I1682" s="199">
        <f t="shared" si="595"/>
        <v>5153448</v>
      </c>
      <c r="J1682" s="199">
        <f t="shared" si="596"/>
        <v>4658448</v>
      </c>
      <c r="K1682" s="199">
        <f t="shared" si="597"/>
        <v>495000.00000000006</v>
      </c>
      <c r="L1682" s="265">
        <f t="shared" si="598"/>
        <v>5153448</v>
      </c>
      <c r="M1682" s="199"/>
      <c r="N1682" s="199"/>
      <c r="O1682" s="554" t="e">
        <f>#REF!+M1682+N1682</f>
        <v>#REF!</v>
      </c>
      <c r="P1682" s="554"/>
      <c r="Q1682" s="554"/>
      <c r="R1682" s="579">
        <f t="shared" si="580"/>
        <v>0</v>
      </c>
      <c r="S1682" s="199"/>
      <c r="T1682" s="199"/>
      <c r="U1682" s="554">
        <v>0</v>
      </c>
    </row>
    <row r="1683" spans="1:21" s="7" customFormat="1" outlineLevel="3">
      <c r="A1683" s="5"/>
      <c r="B1683" s="5"/>
      <c r="C1683" s="2" t="s">
        <v>1151</v>
      </c>
      <c r="D1683" s="194">
        <v>1</v>
      </c>
      <c r="E1683" s="97">
        <v>1</v>
      </c>
      <c r="F1683" s="277" t="s">
        <v>619</v>
      </c>
      <c r="G1683" s="199">
        <v>846240</v>
      </c>
      <c r="H1683" s="199">
        <v>253872</v>
      </c>
      <c r="I1683" s="199">
        <f t="shared" si="595"/>
        <v>1100112</v>
      </c>
      <c r="J1683" s="199">
        <f t="shared" si="596"/>
        <v>846240</v>
      </c>
      <c r="K1683" s="199">
        <f t="shared" si="597"/>
        <v>253872</v>
      </c>
      <c r="L1683" s="265">
        <f t="shared" si="598"/>
        <v>1100112</v>
      </c>
      <c r="M1683" s="199"/>
      <c r="N1683" s="199"/>
      <c r="O1683" s="554" t="e">
        <f>#REF!+M1683+N1683</f>
        <v>#REF!</v>
      </c>
      <c r="P1683" s="554"/>
      <c r="Q1683" s="554"/>
      <c r="R1683" s="579">
        <f t="shared" si="580"/>
        <v>0</v>
      </c>
      <c r="S1683" s="199"/>
      <c r="T1683" s="199"/>
      <c r="U1683" s="554">
        <v>0</v>
      </c>
    </row>
    <row r="1684" spans="1:21" s="7" customFormat="1" outlineLevel="3">
      <c r="A1684" s="5"/>
      <c r="B1684" s="5"/>
      <c r="C1684" s="401" t="s">
        <v>1152</v>
      </c>
      <c r="D1684" s="194"/>
      <c r="E1684" s="97"/>
      <c r="F1684" s="277"/>
      <c r="G1684" s="199"/>
      <c r="H1684" s="199"/>
      <c r="I1684" s="199"/>
      <c r="J1684" s="174">
        <f>SUBTOTAL(9,J1685:J1689)</f>
        <v>47615520</v>
      </c>
      <c r="K1684" s="174">
        <f t="shared" ref="K1684:L1684" si="599">SUBTOTAL(9,K1685:K1689)</f>
        <v>2996000.0000000005</v>
      </c>
      <c r="L1684" s="843">
        <f t="shared" si="599"/>
        <v>50611520</v>
      </c>
      <c r="M1684" s="174"/>
      <c r="N1684" s="174"/>
      <c r="O1684" s="558" t="e">
        <f>#REF!+M1684+N1684</f>
        <v>#REF!</v>
      </c>
      <c r="P1684" s="558"/>
      <c r="Q1684" s="558"/>
      <c r="R1684" s="578">
        <f t="shared" si="580"/>
        <v>0</v>
      </c>
      <c r="S1684" s="174"/>
      <c r="T1684" s="174"/>
      <c r="U1684" s="558">
        <v>0</v>
      </c>
    </row>
    <row r="1685" spans="1:21" s="7" customFormat="1" outlineLevel="3">
      <c r="A1685" s="5"/>
      <c r="B1685" s="5"/>
      <c r="C1685" s="2" t="s">
        <v>1155</v>
      </c>
      <c r="D1685" s="194">
        <v>15</v>
      </c>
      <c r="E1685" s="97">
        <v>15</v>
      </c>
      <c r="F1685" s="277" t="s">
        <v>660</v>
      </c>
      <c r="G1685" s="199">
        <v>921840</v>
      </c>
      <c r="H1685" s="199">
        <v>84000.000000000015</v>
      </c>
      <c r="I1685" s="199">
        <f t="shared" ref="I1685:I1688" si="600">SUM(G1685:H1685)</f>
        <v>1005840</v>
      </c>
      <c r="J1685" s="199">
        <f t="shared" ref="J1685:J1689" si="601">G1685*E1685</f>
        <v>13827600</v>
      </c>
      <c r="K1685" s="199">
        <f t="shared" ref="K1685:K1689" si="602">H1685*E1685</f>
        <v>1260000.0000000002</v>
      </c>
      <c r="L1685" s="265">
        <f t="shared" ref="L1685:L1689" si="603">I1685*E1685</f>
        <v>15087600</v>
      </c>
      <c r="M1685" s="199"/>
      <c r="N1685" s="199"/>
      <c r="O1685" s="554" t="e">
        <f>#REF!+M1685+N1685</f>
        <v>#REF!</v>
      </c>
      <c r="P1685" s="554"/>
      <c r="Q1685" s="554"/>
      <c r="R1685" s="579">
        <f t="shared" si="580"/>
        <v>0</v>
      </c>
      <c r="S1685" s="199"/>
      <c r="T1685" s="199"/>
      <c r="U1685" s="554">
        <v>0</v>
      </c>
    </row>
    <row r="1686" spans="1:21" s="7" customFormat="1" outlineLevel="3">
      <c r="A1686" s="5"/>
      <c r="B1686" s="5"/>
      <c r="C1686" s="2" t="s">
        <v>1193</v>
      </c>
      <c r="D1686" s="194">
        <v>2</v>
      </c>
      <c r="E1686" s="97">
        <v>2</v>
      </c>
      <c r="F1686" s="277" t="s">
        <v>660</v>
      </c>
      <c r="G1686" s="199">
        <v>2152800</v>
      </c>
      <c r="H1686" s="199">
        <v>140000</v>
      </c>
      <c r="I1686" s="199">
        <f t="shared" si="600"/>
        <v>2292800</v>
      </c>
      <c r="J1686" s="199">
        <f t="shared" si="601"/>
        <v>4305600</v>
      </c>
      <c r="K1686" s="199">
        <f t="shared" si="602"/>
        <v>280000</v>
      </c>
      <c r="L1686" s="265">
        <f t="shared" si="603"/>
        <v>4585600</v>
      </c>
      <c r="M1686" s="199"/>
      <c r="N1686" s="199"/>
      <c r="O1686" s="554" t="e">
        <f>#REF!+M1686+N1686</f>
        <v>#REF!</v>
      </c>
      <c r="P1686" s="554"/>
      <c r="Q1686" s="552">
        <v>0.45</v>
      </c>
      <c r="R1686" s="579">
        <f t="shared" si="580"/>
        <v>0.45</v>
      </c>
      <c r="S1686" s="199"/>
      <c r="T1686" s="199"/>
      <c r="U1686" s="554">
        <v>0</v>
      </c>
    </row>
    <row r="1687" spans="1:21" s="7" customFormat="1" outlineLevel="3">
      <c r="A1687" s="5"/>
      <c r="B1687" s="5"/>
      <c r="C1687" s="2" t="s">
        <v>1161</v>
      </c>
      <c r="D1687" s="194">
        <v>2</v>
      </c>
      <c r="E1687" s="97">
        <v>2</v>
      </c>
      <c r="F1687" s="277" t="s">
        <v>660</v>
      </c>
      <c r="G1687" s="199">
        <v>844560</v>
      </c>
      <c r="H1687" s="199">
        <v>117600.00000000001</v>
      </c>
      <c r="I1687" s="199">
        <f t="shared" ref="I1687" si="604">SUM(G1687:H1687)</f>
        <v>962160</v>
      </c>
      <c r="J1687" s="199">
        <f t="shared" si="601"/>
        <v>1689120</v>
      </c>
      <c r="K1687" s="199">
        <f t="shared" si="602"/>
        <v>235200.00000000003</v>
      </c>
      <c r="L1687" s="265">
        <f t="shared" si="603"/>
        <v>1924320</v>
      </c>
      <c r="M1687" s="199"/>
      <c r="N1687" s="199"/>
      <c r="O1687" s="554" t="e">
        <f>#REF!+M1687+N1687</f>
        <v>#REF!</v>
      </c>
      <c r="P1687" s="554"/>
      <c r="Q1687" s="552">
        <v>0.45</v>
      </c>
      <c r="R1687" s="579">
        <f t="shared" si="580"/>
        <v>0.45</v>
      </c>
      <c r="S1687" s="199"/>
      <c r="T1687" s="199"/>
      <c r="U1687" s="554">
        <v>0</v>
      </c>
    </row>
    <row r="1688" spans="1:21" s="7" customFormat="1" outlineLevel="3">
      <c r="A1688" s="5"/>
      <c r="B1688" s="5"/>
      <c r="C1688" s="2" t="s">
        <v>1207</v>
      </c>
      <c r="D1688" s="194">
        <v>2</v>
      </c>
      <c r="E1688" s="97">
        <v>2</v>
      </c>
      <c r="F1688" s="277" t="s">
        <v>660</v>
      </c>
      <c r="G1688" s="199">
        <v>3960600</v>
      </c>
      <c r="H1688" s="199">
        <v>140000</v>
      </c>
      <c r="I1688" s="199">
        <f t="shared" si="600"/>
        <v>4100600</v>
      </c>
      <c r="J1688" s="199">
        <f t="shared" si="601"/>
        <v>7921200</v>
      </c>
      <c r="K1688" s="199">
        <f t="shared" si="602"/>
        <v>280000</v>
      </c>
      <c r="L1688" s="265">
        <f t="shared" si="603"/>
        <v>8201200</v>
      </c>
      <c r="M1688" s="199"/>
      <c r="N1688" s="199"/>
      <c r="O1688" s="554" t="e">
        <f>#REF!+M1688+N1688</f>
        <v>#REF!</v>
      </c>
      <c r="P1688" s="554"/>
      <c r="Q1688" s="554">
        <v>0.45</v>
      </c>
      <c r="R1688" s="579">
        <f t="shared" si="580"/>
        <v>0.45</v>
      </c>
      <c r="S1688" s="199"/>
      <c r="T1688" s="199"/>
      <c r="U1688" s="554">
        <v>0</v>
      </c>
    </row>
    <row r="1689" spans="1:21" s="7" customFormat="1" outlineLevel="3">
      <c r="A1689" s="5"/>
      <c r="B1689" s="5"/>
      <c r="C1689" s="2" t="s">
        <v>1208</v>
      </c>
      <c r="D1689" s="194">
        <v>8</v>
      </c>
      <c r="E1689" s="97">
        <v>8</v>
      </c>
      <c r="F1689" s="277" t="s">
        <v>660</v>
      </c>
      <c r="G1689" s="199">
        <v>2484000</v>
      </c>
      <c r="H1689" s="199">
        <v>117600.00000000001</v>
      </c>
      <c r="I1689" s="199">
        <f t="shared" ref="I1689" si="605">SUM(G1689:H1689)</f>
        <v>2601600</v>
      </c>
      <c r="J1689" s="199">
        <f t="shared" si="601"/>
        <v>19872000</v>
      </c>
      <c r="K1689" s="199">
        <f t="shared" si="602"/>
        <v>940800.00000000012</v>
      </c>
      <c r="L1689" s="265">
        <f t="shared" si="603"/>
        <v>20812800</v>
      </c>
      <c r="M1689" s="199"/>
      <c r="N1689" s="199"/>
      <c r="O1689" s="554" t="e">
        <f>#REF!+M1689+N1689</f>
        <v>#REF!</v>
      </c>
      <c r="P1689" s="554"/>
      <c r="Q1689" s="554">
        <v>0.45</v>
      </c>
      <c r="R1689" s="579">
        <f t="shared" si="580"/>
        <v>0.45</v>
      </c>
      <c r="S1689" s="199"/>
      <c r="T1689" s="199"/>
      <c r="U1689" s="554">
        <v>0</v>
      </c>
    </row>
    <row r="1690" spans="1:21" s="7" customFormat="1" outlineLevel="3">
      <c r="A1690" s="5"/>
      <c r="B1690" s="5"/>
      <c r="C1690" s="401" t="s">
        <v>1175</v>
      </c>
      <c r="D1690" s="194"/>
      <c r="E1690" s="97"/>
      <c r="F1690" s="277"/>
      <c r="G1690" s="199"/>
      <c r="H1690" s="199"/>
      <c r="I1690" s="199"/>
      <c r="J1690" s="174">
        <f>SUBTOTAL(9,J1691:J1695)</f>
        <v>12042039.204545453</v>
      </c>
      <c r="K1690" s="174">
        <f t="shared" ref="K1690:L1690" si="606">SUBTOTAL(9,K1691:K1695)</f>
        <v>4956818.7104545459</v>
      </c>
      <c r="L1690" s="843">
        <f t="shared" si="606"/>
        <v>16998857.914999999</v>
      </c>
      <c r="M1690" s="174"/>
      <c r="N1690" s="174"/>
      <c r="O1690" s="558" t="e">
        <f>#REF!+M1690+N1690</f>
        <v>#REF!</v>
      </c>
      <c r="P1690" s="558"/>
      <c r="Q1690" s="558"/>
      <c r="R1690" s="578">
        <f t="shared" si="580"/>
        <v>0</v>
      </c>
      <c r="S1690" s="174"/>
      <c r="T1690" s="174"/>
      <c r="U1690" s="558">
        <v>0</v>
      </c>
    </row>
    <row r="1691" spans="1:21" s="7" customFormat="1" outlineLevel="3">
      <c r="A1691" s="5"/>
      <c r="B1691" s="5"/>
      <c r="C1691" s="2" t="s">
        <v>1176</v>
      </c>
      <c r="D1691" s="194">
        <v>25</v>
      </c>
      <c r="E1691" s="97">
        <v>25</v>
      </c>
      <c r="F1691" s="277" t="s">
        <v>1109</v>
      </c>
      <c r="G1691" s="199">
        <v>236291.34545454543</v>
      </c>
      <c r="H1691" s="199">
        <v>106400.00000000001</v>
      </c>
      <c r="I1691" s="199">
        <f t="shared" ref="I1691:I1694" si="607">SUM(G1691:H1691)</f>
        <v>342691.34545454546</v>
      </c>
      <c r="J1691" s="199">
        <f t="shared" ref="J1691:J1694" si="608">G1691*E1691</f>
        <v>5907283.6363636358</v>
      </c>
      <c r="K1691" s="199">
        <f t="shared" ref="K1691:K1694" si="609">H1691*E1691</f>
        <v>2660000.0000000005</v>
      </c>
      <c r="L1691" s="265">
        <f t="shared" ref="L1691:L1694" si="610">I1691*E1691</f>
        <v>8567283.6363636367</v>
      </c>
      <c r="M1691" s="199"/>
      <c r="N1691" s="199"/>
      <c r="O1691" s="554" t="e">
        <f>#REF!+M1691+N1691</f>
        <v>#REF!</v>
      </c>
      <c r="P1691" s="554"/>
      <c r="Q1691" s="554"/>
      <c r="R1691" s="579">
        <f t="shared" si="580"/>
        <v>0</v>
      </c>
      <c r="S1691" s="199"/>
      <c r="T1691" s="199"/>
      <c r="U1691" s="554">
        <v>0</v>
      </c>
    </row>
    <row r="1692" spans="1:21" s="7" customFormat="1" outlineLevel="3">
      <c r="A1692" s="5"/>
      <c r="B1692" s="5"/>
      <c r="C1692" s="2" t="s">
        <v>1178</v>
      </c>
      <c r="D1692" s="194">
        <v>29</v>
      </c>
      <c r="E1692" s="97">
        <v>29</v>
      </c>
      <c r="F1692" s="277" t="s">
        <v>1109</v>
      </c>
      <c r="G1692" s="199">
        <v>104230.8</v>
      </c>
      <c r="H1692" s="199">
        <v>44800.000000000007</v>
      </c>
      <c r="I1692" s="199">
        <f t="shared" si="607"/>
        <v>149030.80000000002</v>
      </c>
      <c r="J1692" s="199">
        <f t="shared" si="608"/>
        <v>3022693.2</v>
      </c>
      <c r="K1692" s="199">
        <f t="shared" si="609"/>
        <v>1299200.0000000002</v>
      </c>
      <c r="L1692" s="265">
        <f t="shared" si="610"/>
        <v>4321893.2</v>
      </c>
      <c r="M1692" s="199"/>
      <c r="N1692" s="199"/>
      <c r="O1692" s="554" t="e">
        <f>#REF!+M1692+N1692</f>
        <v>#REF!</v>
      </c>
      <c r="P1692" s="554"/>
      <c r="Q1692" s="554"/>
      <c r="R1692" s="579">
        <f t="shared" si="580"/>
        <v>0</v>
      </c>
      <c r="S1692" s="199"/>
      <c r="T1692" s="199"/>
      <c r="U1692" s="554">
        <v>0</v>
      </c>
    </row>
    <row r="1693" spans="1:21" s="7" customFormat="1" outlineLevel="3">
      <c r="A1693" s="5"/>
      <c r="B1693" s="5"/>
      <c r="C1693" s="2" t="s">
        <v>1180</v>
      </c>
      <c r="D1693" s="194">
        <v>8</v>
      </c>
      <c r="E1693" s="97">
        <v>8</v>
      </c>
      <c r="F1693" s="277" t="s">
        <v>660</v>
      </c>
      <c r="G1693" s="199">
        <v>90000</v>
      </c>
      <c r="H1693" s="199">
        <v>35000</v>
      </c>
      <c r="I1693" s="199">
        <f t="shared" si="607"/>
        <v>125000</v>
      </c>
      <c r="J1693" s="199">
        <f t="shared" si="608"/>
        <v>720000</v>
      </c>
      <c r="K1693" s="199">
        <f t="shared" si="609"/>
        <v>280000</v>
      </c>
      <c r="L1693" s="265">
        <f t="shared" si="610"/>
        <v>1000000</v>
      </c>
      <c r="M1693" s="199"/>
      <c r="N1693" s="199"/>
      <c r="O1693" s="554" t="e">
        <f>#REF!+M1693+N1693</f>
        <v>#REF!</v>
      </c>
      <c r="P1693" s="554"/>
      <c r="Q1693" s="554"/>
      <c r="R1693" s="579">
        <f t="shared" si="580"/>
        <v>0</v>
      </c>
      <c r="S1693" s="199"/>
      <c r="T1693" s="199"/>
      <c r="U1693" s="554">
        <v>0</v>
      </c>
    </row>
    <row r="1694" spans="1:21" s="7" customFormat="1" outlineLevel="3">
      <c r="A1694" s="5"/>
      <c r="B1694" s="5"/>
      <c r="C1694" s="2" t="s">
        <v>1151</v>
      </c>
      <c r="D1694" s="194">
        <v>1</v>
      </c>
      <c r="E1694" s="97">
        <v>1</v>
      </c>
      <c r="F1694" s="277" t="s">
        <v>619</v>
      </c>
      <c r="G1694" s="199">
        <v>2392062.3681818182</v>
      </c>
      <c r="H1694" s="199">
        <v>717618.71045454545</v>
      </c>
      <c r="I1694" s="199">
        <f t="shared" si="607"/>
        <v>3109681.0786363636</v>
      </c>
      <c r="J1694" s="199">
        <f t="shared" si="608"/>
        <v>2392062.3681818182</v>
      </c>
      <c r="K1694" s="199">
        <f t="shared" si="609"/>
        <v>717618.71045454545</v>
      </c>
      <c r="L1694" s="265">
        <f t="shared" si="610"/>
        <v>3109681.0786363636</v>
      </c>
      <c r="M1694" s="199"/>
      <c r="N1694" s="199"/>
      <c r="O1694" s="554" t="e">
        <f>#REF!+M1694+N1694</f>
        <v>#REF!</v>
      </c>
      <c r="P1694" s="554"/>
      <c r="Q1694" s="554"/>
      <c r="R1694" s="579">
        <f t="shared" si="580"/>
        <v>0</v>
      </c>
      <c r="S1694" s="199"/>
      <c r="T1694" s="199"/>
      <c r="U1694" s="554">
        <v>0</v>
      </c>
    </row>
    <row r="1695" spans="1:21" s="7" customFormat="1" outlineLevel="3">
      <c r="A1695" s="5"/>
      <c r="B1695" s="5"/>
      <c r="C1695" s="2"/>
      <c r="D1695" s="194"/>
      <c r="E1695" s="97"/>
      <c r="F1695" s="277"/>
      <c r="G1695" s="199"/>
      <c r="H1695" s="199"/>
      <c r="I1695" s="199"/>
      <c r="J1695" s="199"/>
      <c r="K1695" s="199"/>
      <c r="L1695" s="265"/>
      <c r="M1695" s="199"/>
      <c r="N1695" s="199"/>
      <c r="O1695" s="554" t="e">
        <f>#REF!+M1695+N1695</f>
        <v>#REF!</v>
      </c>
      <c r="P1695" s="554"/>
      <c r="Q1695" s="554"/>
      <c r="R1695" s="579">
        <f t="shared" si="580"/>
        <v>0</v>
      </c>
      <c r="S1695" s="199"/>
      <c r="T1695" s="199"/>
      <c r="U1695" s="554">
        <v>0</v>
      </c>
    </row>
    <row r="1696" spans="1:21" s="7" customFormat="1" outlineLevel="3">
      <c r="A1696" s="5"/>
      <c r="B1696" s="5"/>
      <c r="C1696" s="401" t="s">
        <v>1138</v>
      </c>
      <c r="D1696" s="194"/>
      <c r="E1696" s="97"/>
      <c r="F1696" s="277"/>
      <c r="G1696" s="199"/>
      <c r="H1696" s="199"/>
      <c r="I1696" s="199"/>
      <c r="J1696" s="174">
        <f>SUBTOTAL(9,J1697:J1701)</f>
        <v>16282435.192627124</v>
      </c>
      <c r="K1696" s="174">
        <f>SUBTOTAL(9,K1697:K1701)</f>
        <v>4948650.4806336695</v>
      </c>
      <c r="L1696" s="843">
        <f>SUBTOTAL(9,L1697:L1701)</f>
        <v>21231085.673260793</v>
      </c>
      <c r="M1696" s="174"/>
      <c r="N1696" s="174"/>
      <c r="O1696" s="558" t="e">
        <f>#REF!+M1696+N1696</f>
        <v>#REF!</v>
      </c>
      <c r="P1696" s="558"/>
      <c r="Q1696" s="558"/>
      <c r="R1696" s="578">
        <f t="shared" si="580"/>
        <v>0</v>
      </c>
      <c r="S1696" s="174"/>
      <c r="T1696" s="174"/>
      <c r="U1696" s="558">
        <v>0</v>
      </c>
    </row>
    <row r="1697" spans="1:21" s="7" customFormat="1" outlineLevel="3">
      <c r="A1697" s="5"/>
      <c r="B1697" s="5"/>
      <c r="C1697" s="2" t="s">
        <v>1181</v>
      </c>
      <c r="D1697" s="194">
        <v>3</v>
      </c>
      <c r="E1697" s="97">
        <v>3</v>
      </c>
      <c r="F1697" s="277" t="s">
        <v>660</v>
      </c>
      <c r="G1697" s="199">
        <v>2875000</v>
      </c>
      <c r="H1697" s="199">
        <v>82500</v>
      </c>
      <c r="I1697" s="199">
        <f>SUM(G1697:H1697)</f>
        <v>2957500</v>
      </c>
      <c r="J1697" s="199">
        <f>G1697*E1697</f>
        <v>8625000</v>
      </c>
      <c r="K1697" s="199">
        <f>H1697*E1697</f>
        <v>247500</v>
      </c>
      <c r="L1697" s="265">
        <f>I1697*E1697</f>
        <v>8872500</v>
      </c>
      <c r="M1697" s="199"/>
      <c r="N1697" s="199"/>
      <c r="O1697" s="554" t="e">
        <f>#REF!+M1697+N1697</f>
        <v>#REF!</v>
      </c>
      <c r="P1697" s="554"/>
      <c r="Q1697" s="554"/>
      <c r="R1697" s="579">
        <f t="shared" si="580"/>
        <v>0</v>
      </c>
      <c r="S1697" s="199"/>
      <c r="T1697" s="199"/>
      <c r="U1697" s="554">
        <v>0</v>
      </c>
    </row>
    <row r="1698" spans="1:21" s="7" customFormat="1" outlineLevel="3">
      <c r="A1698" s="5"/>
      <c r="B1698" s="5"/>
      <c r="C1698" s="2" t="s">
        <v>812</v>
      </c>
      <c r="D1698" s="194">
        <v>220</v>
      </c>
      <c r="E1698" s="97">
        <v>220</v>
      </c>
      <c r="F1698" s="277" t="s">
        <v>624</v>
      </c>
      <c r="G1698" s="199">
        <v>22980.09</v>
      </c>
      <c r="H1698" s="199">
        <v>5743.9305000000022</v>
      </c>
      <c r="I1698" s="199">
        <f>SUM(G1698:H1698)</f>
        <v>28724.020500000002</v>
      </c>
      <c r="J1698" s="199">
        <f>G1698*E1698</f>
        <v>5055619.8</v>
      </c>
      <c r="K1698" s="199">
        <f>H1698*E1698</f>
        <v>1263664.7100000004</v>
      </c>
      <c r="L1698" s="265">
        <f>I1698*E1698</f>
        <v>6319284.5100000007</v>
      </c>
      <c r="M1698" s="199"/>
      <c r="N1698" s="199"/>
      <c r="O1698" s="554" t="e">
        <f>#REF!+M1698+N1698</f>
        <v>#REF!</v>
      </c>
      <c r="P1698" s="554"/>
      <c r="Q1698" s="554"/>
      <c r="R1698" s="579">
        <f t="shared" si="580"/>
        <v>0</v>
      </c>
      <c r="S1698" s="199"/>
      <c r="T1698" s="199"/>
      <c r="U1698" s="554">
        <v>0</v>
      </c>
    </row>
    <row r="1699" spans="1:21" s="7" customFormat="1" outlineLevel="3">
      <c r="A1699" s="5"/>
      <c r="B1699" s="5"/>
      <c r="C1699" s="2" t="s">
        <v>928</v>
      </c>
      <c r="D1699" s="194">
        <v>220</v>
      </c>
      <c r="E1699" s="97">
        <v>220</v>
      </c>
      <c r="F1699" s="277" t="s">
        <v>624</v>
      </c>
      <c r="G1699" s="199">
        <v>8773.9726027397246</v>
      </c>
      <c r="H1699" s="199">
        <v>14594.016411764707</v>
      </c>
      <c r="I1699" s="199">
        <f t="shared" ref="I1699:I1701" si="611">SUM(G1699:H1699)</f>
        <v>23367.989014504434</v>
      </c>
      <c r="J1699" s="199">
        <f t="shared" ref="J1699:J1701" si="612">G1699*E1699</f>
        <v>1930273.9726027395</v>
      </c>
      <c r="K1699" s="199">
        <f t="shared" ref="K1699:K1701" si="613">H1699*E1699</f>
        <v>3210683.6105882358</v>
      </c>
      <c r="L1699" s="265">
        <f t="shared" ref="L1699:L1701" si="614">I1699*E1699</f>
        <v>5140957.5831909757</v>
      </c>
      <c r="M1699" s="199"/>
      <c r="N1699" s="199"/>
      <c r="O1699" s="554" t="e">
        <f>#REF!+M1699+N1699</f>
        <v>#REF!</v>
      </c>
      <c r="P1699" s="554"/>
      <c r="Q1699" s="554"/>
      <c r="R1699" s="579">
        <f t="shared" si="580"/>
        <v>0</v>
      </c>
      <c r="S1699" s="199"/>
      <c r="T1699" s="199"/>
      <c r="U1699" s="554">
        <v>0</v>
      </c>
    </row>
    <row r="1700" spans="1:21" s="7" customFormat="1" outlineLevel="3">
      <c r="A1700" s="5"/>
      <c r="B1700" s="5"/>
      <c r="C1700" s="2" t="s">
        <v>1183</v>
      </c>
      <c r="D1700" s="194">
        <v>6</v>
      </c>
      <c r="E1700" s="97">
        <v>6</v>
      </c>
      <c r="F1700" s="277" t="s">
        <v>624</v>
      </c>
      <c r="G1700" s="199">
        <v>3554.7229199999997</v>
      </c>
      <c r="H1700" s="199">
        <v>5289.7058823529414</v>
      </c>
      <c r="I1700" s="199">
        <f t="shared" si="611"/>
        <v>8844.4288023529407</v>
      </c>
      <c r="J1700" s="199">
        <f t="shared" si="612"/>
        <v>21328.337519999997</v>
      </c>
      <c r="K1700" s="199">
        <f t="shared" si="613"/>
        <v>31738.23529411765</v>
      </c>
      <c r="L1700" s="265">
        <f t="shared" si="614"/>
        <v>53066.572814117644</v>
      </c>
      <c r="M1700" s="199"/>
      <c r="N1700" s="199"/>
      <c r="O1700" s="554" t="e">
        <f>#REF!+M1700+N1700</f>
        <v>#REF!</v>
      </c>
      <c r="P1700" s="554"/>
      <c r="Q1700" s="554"/>
      <c r="R1700" s="579">
        <f t="shared" si="580"/>
        <v>0</v>
      </c>
      <c r="S1700" s="199"/>
      <c r="T1700" s="199"/>
      <c r="U1700" s="554">
        <v>0</v>
      </c>
    </row>
    <row r="1701" spans="1:21" s="7" customFormat="1" outlineLevel="3">
      <c r="A1701" s="5"/>
      <c r="B1701" s="5"/>
      <c r="C1701" s="2" t="s">
        <v>657</v>
      </c>
      <c r="D1701" s="194">
        <v>1</v>
      </c>
      <c r="E1701" s="97">
        <v>1</v>
      </c>
      <c r="F1701" s="277" t="s">
        <v>619</v>
      </c>
      <c r="G1701" s="199">
        <v>650213.08250438352</v>
      </c>
      <c r="H1701" s="199">
        <v>195063.92475131506</v>
      </c>
      <c r="I1701" s="199">
        <f t="shared" si="611"/>
        <v>845277.00725569855</v>
      </c>
      <c r="J1701" s="199">
        <f t="shared" si="612"/>
        <v>650213.08250438352</v>
      </c>
      <c r="K1701" s="199">
        <f t="shared" si="613"/>
        <v>195063.92475131506</v>
      </c>
      <c r="L1701" s="265">
        <f t="shared" si="614"/>
        <v>845277.00725569855</v>
      </c>
      <c r="M1701" s="199"/>
      <c r="N1701" s="199"/>
      <c r="O1701" s="554" t="e">
        <f>#REF!+M1701+N1701</f>
        <v>#REF!</v>
      </c>
      <c r="P1701" s="554"/>
      <c r="Q1701" s="554"/>
      <c r="R1701" s="579">
        <f t="shared" si="580"/>
        <v>0</v>
      </c>
      <c r="S1701" s="199"/>
      <c r="T1701" s="199"/>
      <c r="U1701" s="554">
        <v>0</v>
      </c>
    </row>
    <row r="1702" spans="1:21" s="7" customFormat="1" outlineLevel="2">
      <c r="A1702" s="5"/>
      <c r="B1702" s="5"/>
      <c r="C1702" s="401" t="s">
        <v>1210</v>
      </c>
      <c r="D1702" s="194"/>
      <c r="E1702" s="97"/>
      <c r="F1702" s="277"/>
      <c r="G1702" s="199"/>
      <c r="H1702" s="199"/>
      <c r="I1702" s="199"/>
      <c r="J1702" s="174">
        <f>SUBTOTAL(9,J1703:J1729)</f>
        <v>20000000</v>
      </c>
      <c r="K1702" s="174">
        <f t="shared" ref="K1702:L1702" si="615">SUBTOTAL(9,K1703:K1729)</f>
        <v>3000000</v>
      </c>
      <c r="L1702" s="843">
        <f t="shared" si="615"/>
        <v>23000000</v>
      </c>
      <c r="M1702" s="174"/>
      <c r="N1702" s="174"/>
      <c r="O1702" s="558" t="e">
        <f>#REF!+M1702+N1702</f>
        <v>#REF!</v>
      </c>
      <c r="P1702" s="558"/>
      <c r="Q1702" s="558"/>
      <c r="R1702" s="578">
        <f t="shared" si="580"/>
        <v>0</v>
      </c>
      <c r="S1702" s="174"/>
      <c r="T1702" s="174"/>
      <c r="U1702" s="558">
        <v>0</v>
      </c>
    </row>
    <row r="1703" spans="1:21" s="7" customFormat="1" outlineLevel="3">
      <c r="A1703" s="5"/>
      <c r="B1703" s="5"/>
      <c r="C1703" s="401" t="s">
        <v>1141</v>
      </c>
      <c r="D1703" s="194"/>
      <c r="E1703" s="97"/>
      <c r="F1703" s="277"/>
      <c r="G1703" s="199"/>
      <c r="H1703" s="199"/>
      <c r="I1703" s="199"/>
      <c r="J1703" s="174">
        <f>SUBTOTAL(9,J1704:J1705)</f>
        <v>0</v>
      </c>
      <c r="K1703" s="174">
        <f t="shared" ref="K1703:L1703" si="616">SUBTOTAL(9,K1704:K1705)</f>
        <v>0</v>
      </c>
      <c r="L1703" s="843">
        <f t="shared" si="616"/>
        <v>0</v>
      </c>
      <c r="M1703" s="174"/>
      <c r="N1703" s="174"/>
      <c r="O1703" s="558" t="e">
        <f>#REF!+M1703+N1703</f>
        <v>#REF!</v>
      </c>
      <c r="P1703" s="558"/>
      <c r="Q1703" s="558"/>
      <c r="R1703" s="578">
        <f t="shared" si="580"/>
        <v>0</v>
      </c>
      <c r="S1703" s="174"/>
      <c r="T1703" s="174"/>
      <c r="U1703" s="558">
        <v>0</v>
      </c>
    </row>
    <row r="1704" spans="1:21" s="7" customFormat="1" ht="26.4" outlineLevel="3">
      <c r="A1704" s="5"/>
      <c r="B1704" s="5"/>
      <c r="C1704" s="2" t="s">
        <v>1211</v>
      </c>
      <c r="D1704" s="194">
        <v>3</v>
      </c>
      <c r="E1704" s="97"/>
      <c r="F1704" s="277" t="s">
        <v>660</v>
      </c>
      <c r="G1704" s="199">
        <v>4658448</v>
      </c>
      <c r="H1704" s="199">
        <v>495000.00000000006</v>
      </c>
      <c r="I1704" s="199">
        <f t="shared" ref="I1704:I1705" si="617">SUM(G1704:H1704)</f>
        <v>5153448</v>
      </c>
      <c r="J1704" s="199">
        <f t="shared" ref="J1704:J1705" si="618">G1704*E1704</f>
        <v>0</v>
      </c>
      <c r="K1704" s="199">
        <f t="shared" ref="K1704:K1705" si="619">H1704*E1704</f>
        <v>0</v>
      </c>
      <c r="L1704" s="265">
        <f t="shared" ref="L1704:L1705" si="620">I1704*E1704</f>
        <v>0</v>
      </c>
      <c r="M1704" s="199"/>
      <c r="N1704" s="199"/>
      <c r="O1704" s="554" t="e">
        <f>#REF!+M1704+N1704</f>
        <v>#REF!</v>
      </c>
      <c r="P1704" s="554"/>
      <c r="Q1704" s="554"/>
      <c r="R1704" s="579">
        <f t="shared" si="580"/>
        <v>0</v>
      </c>
      <c r="S1704" s="199"/>
      <c r="T1704" s="199"/>
      <c r="U1704" s="554">
        <v>0</v>
      </c>
    </row>
    <row r="1705" spans="1:21" s="6" customFormat="1" outlineLevel="3">
      <c r="A1705" s="8"/>
      <c r="B1705" s="8"/>
      <c r="C1705" s="25" t="s">
        <v>1151</v>
      </c>
      <c r="D1705" s="97">
        <v>1</v>
      </c>
      <c r="E1705" s="97"/>
      <c r="F1705" s="18" t="s">
        <v>619</v>
      </c>
      <c r="G1705" s="199">
        <v>0</v>
      </c>
      <c r="H1705" s="199">
        <v>0</v>
      </c>
      <c r="I1705" s="71">
        <f t="shared" si="617"/>
        <v>0</v>
      </c>
      <c r="J1705" s="71">
        <f t="shared" si="618"/>
        <v>0</v>
      </c>
      <c r="K1705" s="71">
        <f t="shared" si="619"/>
        <v>0</v>
      </c>
      <c r="L1705" s="257">
        <f t="shared" si="620"/>
        <v>0</v>
      </c>
      <c r="M1705" s="71"/>
      <c r="N1705" s="71"/>
      <c r="O1705" s="552" t="e">
        <f>#REF!+M1705+N1705</f>
        <v>#REF!</v>
      </c>
      <c r="P1705" s="552"/>
      <c r="Q1705" s="552"/>
      <c r="R1705" s="570">
        <f t="shared" si="580"/>
        <v>0</v>
      </c>
      <c r="S1705" s="71"/>
      <c r="T1705" s="71"/>
      <c r="U1705" s="552">
        <v>0</v>
      </c>
    </row>
    <row r="1706" spans="1:21" s="6" customFormat="1" outlineLevel="3">
      <c r="A1706" s="8"/>
      <c r="B1706" s="8"/>
      <c r="C1706" s="28" t="s">
        <v>1152</v>
      </c>
      <c r="D1706" s="97"/>
      <c r="E1706" s="97"/>
      <c r="F1706" s="18"/>
      <c r="G1706" s="71"/>
      <c r="H1706" s="71"/>
      <c r="I1706" s="71"/>
      <c r="J1706" s="82">
        <f>SUBTOTAL(9,J1707:J1714)</f>
        <v>0</v>
      </c>
      <c r="K1706" s="82">
        <f t="shared" ref="K1706:L1706" si="621">SUBTOTAL(9,K1707:K1714)</f>
        <v>0</v>
      </c>
      <c r="L1706" s="266">
        <f t="shared" si="621"/>
        <v>0</v>
      </c>
      <c r="M1706" s="82"/>
      <c r="N1706" s="82"/>
      <c r="O1706" s="553" t="e">
        <f>#REF!+M1706+N1706</f>
        <v>#REF!</v>
      </c>
      <c r="P1706" s="553"/>
      <c r="Q1706" s="553"/>
      <c r="R1706" s="576">
        <f t="shared" si="580"/>
        <v>0</v>
      </c>
      <c r="S1706" s="82"/>
      <c r="T1706" s="82"/>
      <c r="U1706" s="553">
        <v>0</v>
      </c>
    </row>
    <row r="1707" spans="1:21" s="6" customFormat="1" outlineLevel="3">
      <c r="A1707" s="8"/>
      <c r="B1707" s="8"/>
      <c r="C1707" s="25" t="s">
        <v>1212</v>
      </c>
      <c r="D1707" s="97">
        <v>4</v>
      </c>
      <c r="E1707" s="97"/>
      <c r="F1707" s="18" t="s">
        <v>660</v>
      </c>
      <c r="G1707" s="199">
        <v>1484880</v>
      </c>
      <c r="H1707" s="199">
        <v>84000.000000000015</v>
      </c>
      <c r="I1707" s="71">
        <f t="shared" ref="I1707:I1713" si="622">SUM(G1707:H1707)</f>
        <v>1568880</v>
      </c>
      <c r="J1707" s="71">
        <f t="shared" ref="J1707:J1714" si="623">G1707*E1707</f>
        <v>0</v>
      </c>
      <c r="K1707" s="71">
        <f t="shared" ref="K1707:K1714" si="624">H1707*E1707</f>
        <v>0</v>
      </c>
      <c r="L1707" s="257">
        <f t="shared" ref="L1707:L1714" si="625">I1707*E1707</f>
        <v>0</v>
      </c>
      <c r="M1707" s="71"/>
      <c r="N1707" s="71"/>
      <c r="O1707" s="552" t="e">
        <f>#REF!+M1707+N1707</f>
        <v>#REF!</v>
      </c>
      <c r="P1707" s="552"/>
      <c r="Q1707" s="552"/>
      <c r="R1707" s="570">
        <f t="shared" si="580"/>
        <v>0</v>
      </c>
      <c r="S1707" s="71"/>
      <c r="T1707" s="71"/>
      <c r="U1707" s="552">
        <v>0</v>
      </c>
    </row>
    <row r="1708" spans="1:21" s="6" customFormat="1" outlineLevel="3">
      <c r="A1708" s="8"/>
      <c r="B1708" s="8"/>
      <c r="C1708" s="25" t="s">
        <v>1155</v>
      </c>
      <c r="D1708" s="97">
        <v>19</v>
      </c>
      <c r="E1708" s="97"/>
      <c r="F1708" s="18" t="s">
        <v>660</v>
      </c>
      <c r="G1708" s="199">
        <v>921840</v>
      </c>
      <c r="H1708" s="199">
        <v>84000.000000000015</v>
      </c>
      <c r="I1708" s="71">
        <f t="shared" si="622"/>
        <v>1005840</v>
      </c>
      <c r="J1708" s="71">
        <f t="shared" si="623"/>
        <v>0</v>
      </c>
      <c r="K1708" s="71">
        <f t="shared" si="624"/>
        <v>0</v>
      </c>
      <c r="L1708" s="257">
        <f t="shared" si="625"/>
        <v>0</v>
      </c>
      <c r="M1708" s="71"/>
      <c r="N1708" s="71"/>
      <c r="O1708" s="552" t="e">
        <f>#REF!+M1708+N1708</f>
        <v>#REF!</v>
      </c>
      <c r="P1708" s="552"/>
      <c r="Q1708" s="552"/>
      <c r="R1708" s="570">
        <f t="shared" si="580"/>
        <v>0</v>
      </c>
      <c r="S1708" s="71"/>
      <c r="T1708" s="71"/>
      <c r="U1708" s="552">
        <v>0</v>
      </c>
    </row>
    <row r="1709" spans="1:21" s="6" customFormat="1" outlineLevel="3">
      <c r="A1709" s="8"/>
      <c r="B1709" s="8"/>
      <c r="C1709" s="25" t="s">
        <v>1161</v>
      </c>
      <c r="D1709" s="97">
        <v>3</v>
      </c>
      <c r="E1709" s="97"/>
      <c r="F1709" s="18" t="s">
        <v>660</v>
      </c>
      <c r="G1709" s="199">
        <v>844560</v>
      </c>
      <c r="H1709" s="199">
        <v>117600.00000000001</v>
      </c>
      <c r="I1709" s="71">
        <f t="shared" si="622"/>
        <v>962160</v>
      </c>
      <c r="J1709" s="71">
        <f t="shared" si="623"/>
        <v>0</v>
      </c>
      <c r="K1709" s="71">
        <f t="shared" si="624"/>
        <v>0</v>
      </c>
      <c r="L1709" s="257">
        <f t="shared" si="625"/>
        <v>0</v>
      </c>
      <c r="M1709" s="71"/>
      <c r="N1709" s="71"/>
      <c r="O1709" s="552" t="e">
        <f>#REF!+M1709+N1709</f>
        <v>#REF!</v>
      </c>
      <c r="P1709" s="552"/>
      <c r="Q1709" s="552"/>
      <c r="R1709" s="570">
        <f t="shared" si="580"/>
        <v>0</v>
      </c>
      <c r="S1709" s="71"/>
      <c r="T1709" s="71"/>
      <c r="U1709" s="552">
        <v>0</v>
      </c>
    </row>
    <row r="1710" spans="1:21" s="6" customFormat="1" outlineLevel="3">
      <c r="A1710" s="8"/>
      <c r="B1710" s="8"/>
      <c r="C1710" s="25" t="s">
        <v>1164</v>
      </c>
      <c r="D1710" s="97">
        <v>1</v>
      </c>
      <c r="E1710" s="97"/>
      <c r="F1710" s="18" t="s">
        <v>660</v>
      </c>
      <c r="G1710" s="199">
        <v>979800</v>
      </c>
      <c r="H1710" s="199">
        <v>84000.000000000015</v>
      </c>
      <c r="I1710" s="71">
        <f t="shared" si="622"/>
        <v>1063800</v>
      </c>
      <c r="J1710" s="71">
        <f t="shared" si="623"/>
        <v>0</v>
      </c>
      <c r="K1710" s="71">
        <f t="shared" si="624"/>
        <v>0</v>
      </c>
      <c r="L1710" s="257">
        <f t="shared" si="625"/>
        <v>0</v>
      </c>
      <c r="M1710" s="71"/>
      <c r="N1710" s="71"/>
      <c r="O1710" s="552" t="e">
        <f>#REF!+M1710+N1710</f>
        <v>#REF!</v>
      </c>
      <c r="P1710" s="552"/>
      <c r="Q1710" s="552"/>
      <c r="R1710" s="570">
        <f t="shared" si="580"/>
        <v>0</v>
      </c>
      <c r="S1710" s="71"/>
      <c r="T1710" s="71"/>
      <c r="U1710" s="552">
        <v>0</v>
      </c>
    </row>
    <row r="1711" spans="1:21" s="6" customFormat="1" outlineLevel="3">
      <c r="A1711" s="8"/>
      <c r="B1711" s="8"/>
      <c r="C1711" s="25" t="s">
        <v>1166</v>
      </c>
      <c r="D1711" s="97">
        <v>2</v>
      </c>
      <c r="E1711" s="97"/>
      <c r="F1711" s="18" t="s">
        <v>660</v>
      </c>
      <c r="G1711" s="199">
        <v>1208879.9999999998</v>
      </c>
      <c r="H1711" s="199">
        <v>84000.000000000015</v>
      </c>
      <c r="I1711" s="71">
        <f t="shared" ref="I1711" si="626">SUM(G1711:H1711)</f>
        <v>1292879.9999999998</v>
      </c>
      <c r="J1711" s="71">
        <f t="shared" si="623"/>
        <v>0</v>
      </c>
      <c r="K1711" s="71">
        <f t="shared" si="624"/>
        <v>0</v>
      </c>
      <c r="L1711" s="257">
        <f t="shared" si="625"/>
        <v>0</v>
      </c>
      <c r="M1711" s="71"/>
      <c r="N1711" s="71"/>
      <c r="O1711" s="552" t="e">
        <f>#REF!+M1711+N1711</f>
        <v>#REF!</v>
      </c>
      <c r="P1711" s="552"/>
      <c r="Q1711" s="552"/>
      <c r="R1711" s="570">
        <f t="shared" si="580"/>
        <v>0</v>
      </c>
      <c r="S1711" s="71"/>
      <c r="T1711" s="71"/>
      <c r="U1711" s="552">
        <v>0</v>
      </c>
    </row>
    <row r="1712" spans="1:21" s="6" customFormat="1" outlineLevel="3">
      <c r="A1712" s="8"/>
      <c r="B1712" s="8"/>
      <c r="C1712" s="25" t="s">
        <v>1208</v>
      </c>
      <c r="D1712" s="97">
        <v>4</v>
      </c>
      <c r="E1712" s="97"/>
      <c r="F1712" s="18" t="s">
        <v>660</v>
      </c>
      <c r="G1712" s="199">
        <v>2484000</v>
      </c>
      <c r="H1712" s="199">
        <v>117600.00000000001</v>
      </c>
      <c r="I1712" s="71">
        <f t="shared" si="622"/>
        <v>2601600</v>
      </c>
      <c r="J1712" s="71">
        <f t="shared" si="623"/>
        <v>0</v>
      </c>
      <c r="K1712" s="71">
        <f t="shared" si="624"/>
        <v>0</v>
      </c>
      <c r="L1712" s="257">
        <f t="shared" si="625"/>
        <v>0</v>
      </c>
      <c r="M1712" s="71"/>
      <c r="N1712" s="71"/>
      <c r="O1712" s="552" t="e">
        <f>#REF!+M1712+N1712</f>
        <v>#REF!</v>
      </c>
      <c r="P1712" s="552"/>
      <c r="Q1712" s="552"/>
      <c r="R1712" s="570">
        <f t="shared" si="580"/>
        <v>0</v>
      </c>
      <c r="S1712" s="71"/>
      <c r="T1712" s="71"/>
      <c r="U1712" s="552">
        <v>0</v>
      </c>
    </row>
    <row r="1713" spans="1:21" s="6" customFormat="1" outlineLevel="3">
      <c r="A1713" s="8"/>
      <c r="B1713" s="8"/>
      <c r="C1713" s="25" t="s">
        <v>1172</v>
      </c>
      <c r="D1713" s="97">
        <v>1</v>
      </c>
      <c r="E1713" s="97"/>
      <c r="F1713" s="18" t="s">
        <v>660</v>
      </c>
      <c r="G1713" s="199">
        <v>2368080</v>
      </c>
      <c r="H1713" s="199">
        <v>106400.00000000001</v>
      </c>
      <c r="I1713" s="71">
        <f t="shared" si="622"/>
        <v>2474480</v>
      </c>
      <c r="J1713" s="71">
        <f t="shared" si="623"/>
        <v>0</v>
      </c>
      <c r="K1713" s="71">
        <f t="shared" si="624"/>
        <v>0</v>
      </c>
      <c r="L1713" s="257">
        <f t="shared" si="625"/>
        <v>0</v>
      </c>
      <c r="M1713" s="71"/>
      <c r="N1713" s="71"/>
      <c r="O1713" s="552" t="e">
        <f>#REF!+M1713+N1713</f>
        <v>#REF!</v>
      </c>
      <c r="P1713" s="552"/>
      <c r="Q1713" s="552"/>
      <c r="R1713" s="570">
        <f t="shared" si="580"/>
        <v>0</v>
      </c>
      <c r="S1713" s="71"/>
      <c r="T1713" s="71"/>
      <c r="U1713" s="552">
        <v>0</v>
      </c>
    </row>
    <row r="1714" spans="1:21" s="6" customFormat="1" outlineLevel="3">
      <c r="A1714" s="8"/>
      <c r="B1714" s="8"/>
      <c r="C1714" s="25" t="s">
        <v>1174</v>
      </c>
      <c r="D1714" s="97">
        <v>2</v>
      </c>
      <c r="E1714" s="97"/>
      <c r="F1714" s="18" t="s">
        <v>660</v>
      </c>
      <c r="G1714" s="199">
        <v>3427920.0000000005</v>
      </c>
      <c r="H1714" s="199">
        <v>106400.00000000001</v>
      </c>
      <c r="I1714" s="71">
        <f t="shared" ref="I1714" si="627">SUM(G1714:H1714)</f>
        <v>3534320.0000000005</v>
      </c>
      <c r="J1714" s="71">
        <f t="shared" si="623"/>
        <v>0</v>
      </c>
      <c r="K1714" s="71">
        <f t="shared" si="624"/>
        <v>0</v>
      </c>
      <c r="L1714" s="257">
        <f t="shared" si="625"/>
        <v>0</v>
      </c>
      <c r="M1714" s="71"/>
      <c r="N1714" s="71"/>
      <c r="O1714" s="552" t="e">
        <f>#REF!+M1714+N1714</f>
        <v>#REF!</v>
      </c>
      <c r="P1714" s="552"/>
      <c r="Q1714" s="552"/>
      <c r="R1714" s="570">
        <f t="shared" si="580"/>
        <v>0</v>
      </c>
      <c r="S1714" s="71"/>
      <c r="T1714" s="71"/>
      <c r="U1714" s="552">
        <v>0</v>
      </c>
    </row>
    <row r="1715" spans="1:21" s="6" customFormat="1" outlineLevel="3">
      <c r="A1715" s="8"/>
      <c r="B1715" s="8"/>
      <c r="C1715" s="28" t="s">
        <v>1175</v>
      </c>
      <c r="D1715" s="97"/>
      <c r="E1715" s="97"/>
      <c r="F1715" s="18"/>
      <c r="G1715" s="71"/>
      <c r="H1715" s="71"/>
      <c r="I1715" s="71"/>
      <c r="J1715" s="82">
        <f>SUBTOTAL(9,J1716:J1720)</f>
        <v>0</v>
      </c>
      <c r="K1715" s="82">
        <f t="shared" ref="K1715:L1715" si="628">SUBTOTAL(9,K1716:K1720)</f>
        <v>0</v>
      </c>
      <c r="L1715" s="266">
        <f t="shared" si="628"/>
        <v>0</v>
      </c>
      <c r="M1715" s="82"/>
      <c r="N1715" s="82"/>
      <c r="O1715" s="553" t="e">
        <f>#REF!+M1715+N1715</f>
        <v>#REF!</v>
      </c>
      <c r="P1715" s="553"/>
      <c r="Q1715" s="553"/>
      <c r="R1715" s="576">
        <f t="shared" si="580"/>
        <v>0</v>
      </c>
      <c r="S1715" s="82"/>
      <c r="T1715" s="82"/>
      <c r="U1715" s="553">
        <v>0</v>
      </c>
    </row>
    <row r="1716" spans="1:21" s="6" customFormat="1" outlineLevel="3">
      <c r="A1716" s="8"/>
      <c r="B1716" s="8"/>
      <c r="C1716" s="25" t="s">
        <v>1176</v>
      </c>
      <c r="D1716" s="97">
        <v>18</v>
      </c>
      <c r="E1716" s="97"/>
      <c r="F1716" s="18" t="s">
        <v>1109</v>
      </c>
      <c r="G1716" s="199">
        <v>236291.34545454543</v>
      </c>
      <c r="H1716" s="199">
        <v>106400.00000000001</v>
      </c>
      <c r="I1716" s="71">
        <f t="shared" ref="I1716:I1719" si="629">SUM(G1716:H1716)</f>
        <v>342691.34545454546</v>
      </c>
      <c r="J1716" s="71">
        <f t="shared" ref="J1716:J1719" si="630">G1716*E1716</f>
        <v>0</v>
      </c>
      <c r="K1716" s="71">
        <f t="shared" ref="K1716:K1719" si="631">H1716*E1716</f>
        <v>0</v>
      </c>
      <c r="L1716" s="257">
        <f t="shared" ref="L1716:L1719" si="632">I1716*E1716</f>
        <v>0</v>
      </c>
      <c r="M1716" s="71"/>
      <c r="N1716" s="71"/>
      <c r="O1716" s="552" t="e">
        <f>#REF!+M1716+N1716</f>
        <v>#REF!</v>
      </c>
      <c r="P1716" s="552"/>
      <c r="Q1716" s="552"/>
      <c r="R1716" s="570">
        <f t="shared" si="580"/>
        <v>0</v>
      </c>
      <c r="S1716" s="71"/>
      <c r="T1716" s="71"/>
      <c r="U1716" s="552">
        <v>0</v>
      </c>
    </row>
    <row r="1717" spans="1:21" s="6" customFormat="1" outlineLevel="3">
      <c r="A1717" s="8"/>
      <c r="B1717" s="8"/>
      <c r="C1717" s="25" t="s">
        <v>1178</v>
      </c>
      <c r="D1717" s="97">
        <v>22</v>
      </c>
      <c r="E1717" s="97"/>
      <c r="F1717" s="18" t="s">
        <v>1109</v>
      </c>
      <c r="G1717" s="199">
        <v>104230.8</v>
      </c>
      <c r="H1717" s="199">
        <v>44800.000000000007</v>
      </c>
      <c r="I1717" s="71">
        <f t="shared" si="629"/>
        <v>149030.80000000002</v>
      </c>
      <c r="J1717" s="71">
        <f t="shared" si="630"/>
        <v>0</v>
      </c>
      <c r="K1717" s="71">
        <f t="shared" si="631"/>
        <v>0</v>
      </c>
      <c r="L1717" s="257">
        <f t="shared" si="632"/>
        <v>0</v>
      </c>
      <c r="M1717" s="71"/>
      <c r="N1717" s="71"/>
      <c r="O1717" s="552" t="e">
        <f>#REF!+M1717+N1717</f>
        <v>#REF!</v>
      </c>
      <c r="P1717" s="552"/>
      <c r="Q1717" s="552"/>
      <c r="R1717" s="570">
        <f t="shared" si="580"/>
        <v>0</v>
      </c>
      <c r="S1717" s="71"/>
      <c r="T1717" s="71"/>
      <c r="U1717" s="552">
        <v>0</v>
      </c>
    </row>
    <row r="1718" spans="1:21" s="6" customFormat="1" outlineLevel="3">
      <c r="A1718" s="8"/>
      <c r="B1718" s="8"/>
      <c r="C1718" s="25" t="s">
        <v>1180</v>
      </c>
      <c r="D1718" s="97">
        <v>6</v>
      </c>
      <c r="E1718" s="97"/>
      <c r="F1718" s="18" t="s">
        <v>660</v>
      </c>
      <c r="G1718" s="199">
        <v>90000</v>
      </c>
      <c r="H1718" s="199">
        <v>35000</v>
      </c>
      <c r="I1718" s="71">
        <f t="shared" si="629"/>
        <v>125000</v>
      </c>
      <c r="J1718" s="71">
        <f t="shared" si="630"/>
        <v>0</v>
      </c>
      <c r="K1718" s="71">
        <f t="shared" si="631"/>
        <v>0</v>
      </c>
      <c r="L1718" s="257">
        <f t="shared" si="632"/>
        <v>0</v>
      </c>
      <c r="M1718" s="71"/>
      <c r="N1718" s="71"/>
      <c r="O1718" s="552" t="e">
        <f>#REF!+M1718+N1718</f>
        <v>#REF!</v>
      </c>
      <c r="P1718" s="552"/>
      <c r="Q1718" s="552"/>
      <c r="R1718" s="570">
        <f t="shared" si="580"/>
        <v>0</v>
      </c>
      <c r="S1718" s="71"/>
      <c r="T1718" s="71"/>
      <c r="U1718" s="552">
        <v>0</v>
      </c>
    </row>
    <row r="1719" spans="1:21" s="6" customFormat="1" outlineLevel="3">
      <c r="A1719" s="8"/>
      <c r="B1719" s="8"/>
      <c r="C1719" s="25" t="s">
        <v>1151</v>
      </c>
      <c r="D1719" s="97">
        <v>1</v>
      </c>
      <c r="E1719" s="97"/>
      <c r="F1719" s="18" t="s">
        <v>619</v>
      </c>
      <c r="G1719" s="199">
        <v>0</v>
      </c>
      <c r="H1719" s="199">
        <v>0</v>
      </c>
      <c r="I1719" s="71">
        <f t="shared" si="629"/>
        <v>0</v>
      </c>
      <c r="J1719" s="71">
        <f t="shared" si="630"/>
        <v>0</v>
      </c>
      <c r="K1719" s="71">
        <f t="shared" si="631"/>
        <v>0</v>
      </c>
      <c r="L1719" s="257">
        <f t="shared" si="632"/>
        <v>0</v>
      </c>
      <c r="M1719" s="71"/>
      <c r="N1719" s="71"/>
      <c r="O1719" s="552" t="e">
        <f>#REF!+M1719+N1719</f>
        <v>#REF!</v>
      </c>
      <c r="P1719" s="552"/>
      <c r="Q1719" s="552"/>
      <c r="R1719" s="570">
        <f t="shared" si="580"/>
        <v>0</v>
      </c>
      <c r="S1719" s="71"/>
      <c r="T1719" s="71"/>
      <c r="U1719" s="552">
        <v>0</v>
      </c>
    </row>
    <row r="1720" spans="1:21" s="6" customFormat="1" outlineLevel="3">
      <c r="A1720" s="8"/>
      <c r="B1720" s="8"/>
      <c r="C1720" s="25"/>
      <c r="D1720" s="94"/>
      <c r="E1720" s="97"/>
      <c r="F1720" s="18"/>
      <c r="G1720" s="71"/>
      <c r="H1720" s="71"/>
      <c r="I1720" s="71"/>
      <c r="J1720" s="71"/>
      <c r="K1720" s="71"/>
      <c r="L1720" s="257"/>
      <c r="M1720" s="71"/>
      <c r="N1720" s="71"/>
      <c r="O1720" s="552" t="e">
        <f>#REF!+M1720+N1720</f>
        <v>#REF!</v>
      </c>
      <c r="P1720" s="552"/>
      <c r="Q1720" s="552"/>
      <c r="R1720" s="570">
        <f t="shared" ref="R1720:R1783" si="633">P1720+Q1720</f>
        <v>0</v>
      </c>
      <c r="S1720" s="71"/>
      <c r="T1720" s="71"/>
      <c r="U1720" s="552">
        <v>0</v>
      </c>
    </row>
    <row r="1721" spans="1:21" s="6" customFormat="1" outlineLevel="3">
      <c r="A1721" s="8"/>
      <c r="B1721" s="8"/>
      <c r="C1721" s="404" t="s">
        <v>1138</v>
      </c>
      <c r="D1721" s="97"/>
      <c r="E1721" s="97"/>
      <c r="F1721" s="387"/>
      <c r="G1721" s="71"/>
      <c r="H1721" s="71"/>
      <c r="I1721" s="71"/>
      <c r="J1721" s="82">
        <f>SUBTOTAL(9,J1722:J1729)</f>
        <v>20000000</v>
      </c>
      <c r="K1721" s="82">
        <f t="shared" ref="K1721:L1721" si="634">SUBTOTAL(9,K1722:K1729)</f>
        <v>3000000</v>
      </c>
      <c r="L1721" s="266">
        <f t="shared" si="634"/>
        <v>23000000</v>
      </c>
      <c r="M1721" s="82"/>
      <c r="N1721" s="82"/>
      <c r="O1721" s="553" t="e">
        <f>#REF!+M1721+N1721</f>
        <v>#REF!</v>
      </c>
      <c r="P1721" s="553"/>
      <c r="Q1721" s="553"/>
      <c r="R1721" s="576">
        <f t="shared" si="633"/>
        <v>0</v>
      </c>
      <c r="S1721" s="82"/>
      <c r="T1721" s="82"/>
      <c r="U1721" s="553">
        <v>0</v>
      </c>
    </row>
    <row r="1722" spans="1:21" s="6" customFormat="1" outlineLevel="3">
      <c r="A1722" s="8"/>
      <c r="B1722" s="8"/>
      <c r="C1722" s="392" t="s">
        <v>1181</v>
      </c>
      <c r="D1722" s="97">
        <v>2</v>
      </c>
      <c r="E1722" s="97"/>
      <c r="F1722" s="387" t="s">
        <v>660</v>
      </c>
      <c r="G1722" s="199">
        <v>2875000</v>
      </c>
      <c r="H1722" s="199">
        <v>82500</v>
      </c>
      <c r="I1722" s="71">
        <f>SUM(G1722:H1722)</f>
        <v>2957500</v>
      </c>
      <c r="J1722" s="71">
        <f>G1722*E1722</f>
        <v>0</v>
      </c>
      <c r="K1722" s="71">
        <f>H1722*E1722</f>
        <v>0</v>
      </c>
      <c r="L1722" s="257">
        <f>I1722*E1722</f>
        <v>0</v>
      </c>
      <c r="M1722" s="71"/>
      <c r="N1722" s="71"/>
      <c r="O1722" s="552" t="e">
        <f>#REF!+M1722+N1722</f>
        <v>#REF!</v>
      </c>
      <c r="P1722" s="552"/>
      <c r="Q1722" s="552"/>
      <c r="R1722" s="570">
        <f t="shared" si="633"/>
        <v>0</v>
      </c>
      <c r="S1722" s="71"/>
      <c r="T1722" s="71"/>
      <c r="U1722" s="552">
        <v>0</v>
      </c>
    </row>
    <row r="1723" spans="1:21" s="6" customFormat="1" outlineLevel="3">
      <c r="A1723" s="8"/>
      <c r="B1723" s="8"/>
      <c r="C1723" s="392" t="s">
        <v>812</v>
      </c>
      <c r="D1723" s="97">
        <v>165</v>
      </c>
      <c r="E1723" s="97"/>
      <c r="F1723" s="387" t="s">
        <v>624</v>
      </c>
      <c r="G1723" s="199">
        <v>22980.09</v>
      </c>
      <c r="H1723" s="199">
        <v>5743.9305000000022</v>
      </c>
      <c r="I1723" s="71">
        <f>SUM(G1723:H1723)</f>
        <v>28724.020500000002</v>
      </c>
      <c r="J1723" s="71">
        <f>G1723*E1723</f>
        <v>0</v>
      </c>
      <c r="K1723" s="71">
        <f>H1723*E1723</f>
        <v>0</v>
      </c>
      <c r="L1723" s="257">
        <f>I1723*E1723</f>
        <v>0</v>
      </c>
      <c r="M1723" s="71"/>
      <c r="N1723" s="71"/>
      <c r="O1723" s="552" t="e">
        <f>#REF!+M1723+N1723</f>
        <v>#REF!</v>
      </c>
      <c r="P1723" s="552"/>
      <c r="Q1723" s="554"/>
      <c r="R1723" s="570">
        <f t="shared" si="633"/>
        <v>0</v>
      </c>
      <c r="S1723" s="71"/>
      <c r="T1723" s="71"/>
      <c r="U1723" s="552">
        <v>0</v>
      </c>
    </row>
    <row r="1724" spans="1:21" s="6" customFormat="1" outlineLevel="3">
      <c r="A1724" s="8"/>
      <c r="B1724" s="8"/>
      <c r="C1724" s="392" t="s">
        <v>928</v>
      </c>
      <c r="D1724" s="97">
        <v>165</v>
      </c>
      <c r="E1724" s="97"/>
      <c r="F1724" s="387" t="s">
        <v>624</v>
      </c>
      <c r="G1724" s="199">
        <v>8773.9726027397246</v>
      </c>
      <c r="H1724" s="199">
        <v>14594.016411764707</v>
      </c>
      <c r="I1724" s="71">
        <f t="shared" ref="I1724:I1727" si="635">SUM(G1724:H1724)</f>
        <v>23367.989014504434</v>
      </c>
      <c r="J1724" s="71">
        <f t="shared" ref="J1724:J1727" si="636">G1724*E1724</f>
        <v>0</v>
      </c>
      <c r="K1724" s="71">
        <f t="shared" ref="K1724:K1727" si="637">H1724*E1724</f>
        <v>0</v>
      </c>
      <c r="L1724" s="257">
        <f t="shared" ref="L1724:L1727" si="638">I1724*E1724</f>
        <v>0</v>
      </c>
      <c r="M1724" s="71"/>
      <c r="N1724" s="71"/>
      <c r="O1724" s="552" t="e">
        <f>#REF!+M1724+N1724</f>
        <v>#REF!</v>
      </c>
      <c r="P1724" s="552"/>
      <c r="Q1724" s="552"/>
      <c r="R1724" s="570">
        <f t="shared" si="633"/>
        <v>0</v>
      </c>
      <c r="S1724" s="71"/>
      <c r="T1724" s="71"/>
      <c r="U1724" s="552">
        <v>0</v>
      </c>
    </row>
    <row r="1725" spans="1:21" s="6" customFormat="1" outlineLevel="3">
      <c r="A1725" s="8"/>
      <c r="B1725" s="8"/>
      <c r="C1725" s="392" t="s">
        <v>1183</v>
      </c>
      <c r="D1725" s="97">
        <v>6</v>
      </c>
      <c r="E1725" s="97"/>
      <c r="F1725" s="387" t="s">
        <v>624</v>
      </c>
      <c r="G1725" s="199">
        <v>3554.7229199999997</v>
      </c>
      <c r="H1725" s="199">
        <v>5289.7058823529414</v>
      </c>
      <c r="I1725" s="71">
        <f t="shared" si="635"/>
        <v>8844.4288023529407</v>
      </c>
      <c r="J1725" s="71">
        <f t="shared" si="636"/>
        <v>0</v>
      </c>
      <c r="K1725" s="71">
        <f t="shared" si="637"/>
        <v>0</v>
      </c>
      <c r="L1725" s="257">
        <f t="shared" si="638"/>
        <v>0</v>
      </c>
      <c r="M1725" s="71"/>
      <c r="N1725" s="71"/>
      <c r="O1725" s="552" t="e">
        <f>#REF!+M1725+N1725</f>
        <v>#REF!</v>
      </c>
      <c r="P1725" s="552"/>
      <c r="Q1725" s="552"/>
      <c r="R1725" s="570">
        <f t="shared" si="633"/>
        <v>0</v>
      </c>
      <c r="S1725" s="71"/>
      <c r="T1725" s="71"/>
      <c r="U1725" s="552">
        <v>0</v>
      </c>
    </row>
    <row r="1726" spans="1:21" s="6" customFormat="1" outlineLevel="3">
      <c r="A1726" s="8"/>
      <c r="B1726" s="8"/>
      <c r="C1726" s="392" t="s">
        <v>691</v>
      </c>
      <c r="D1726" s="97">
        <v>3</v>
      </c>
      <c r="E1726" s="97">
        <v>1</v>
      </c>
      <c r="F1726" s="18" t="s">
        <v>619</v>
      </c>
      <c r="G1726" s="199">
        <v>20000000</v>
      </c>
      <c r="H1726" s="199">
        <v>3000000</v>
      </c>
      <c r="I1726" s="71">
        <f>SUM(G1726:H1726)</f>
        <v>23000000</v>
      </c>
      <c r="J1726" s="71">
        <f>G1726*E1726</f>
        <v>20000000</v>
      </c>
      <c r="K1726" s="71">
        <f>H1726*E1726</f>
        <v>3000000</v>
      </c>
      <c r="L1726" s="257">
        <f>I1726*E1726</f>
        <v>23000000</v>
      </c>
      <c r="M1726" s="71"/>
      <c r="N1726" s="71"/>
      <c r="O1726" s="552" t="e">
        <f>#REF!+M1726+N1726</f>
        <v>#REF!</v>
      </c>
      <c r="P1726" s="552"/>
      <c r="Q1726" s="552"/>
      <c r="R1726" s="570">
        <f t="shared" si="633"/>
        <v>0</v>
      </c>
      <c r="S1726" s="71"/>
      <c r="T1726" s="71"/>
      <c r="U1726" s="552">
        <v>0</v>
      </c>
    </row>
    <row r="1727" spans="1:21" s="6" customFormat="1" outlineLevel="3">
      <c r="A1727" s="8"/>
      <c r="B1727" s="8"/>
      <c r="C1727" s="25" t="s">
        <v>657</v>
      </c>
      <c r="D1727" s="97">
        <v>1</v>
      </c>
      <c r="E1727" s="97"/>
      <c r="F1727" s="18" t="s">
        <v>619</v>
      </c>
      <c r="G1727" s="199">
        <v>1000000</v>
      </c>
      <c r="H1727" s="199">
        <v>300000</v>
      </c>
      <c r="I1727" s="71">
        <f t="shared" si="635"/>
        <v>1300000</v>
      </c>
      <c r="J1727" s="71">
        <f t="shared" si="636"/>
        <v>0</v>
      </c>
      <c r="K1727" s="71">
        <f t="shared" si="637"/>
        <v>0</v>
      </c>
      <c r="L1727" s="257">
        <f t="shared" si="638"/>
        <v>0</v>
      </c>
      <c r="M1727" s="71"/>
      <c r="N1727" s="71"/>
      <c r="O1727" s="552" t="e">
        <f>#REF!+M1727+N1727</f>
        <v>#REF!</v>
      </c>
      <c r="P1727" s="552"/>
      <c r="Q1727" s="552"/>
      <c r="R1727" s="570">
        <f t="shared" si="633"/>
        <v>0</v>
      </c>
      <c r="S1727" s="71"/>
      <c r="T1727" s="71"/>
      <c r="U1727" s="552">
        <v>0</v>
      </c>
    </row>
    <row r="1728" spans="1:21" s="6" customFormat="1" outlineLevel="2">
      <c r="A1728" s="8"/>
      <c r="B1728" s="8"/>
      <c r="C1728" s="25"/>
      <c r="D1728" s="97"/>
      <c r="E1728" s="97"/>
      <c r="F1728" s="18"/>
      <c r="G1728" s="71"/>
      <c r="H1728" s="71"/>
      <c r="I1728" s="71"/>
      <c r="J1728" s="71"/>
      <c r="K1728" s="71"/>
      <c r="L1728" s="257"/>
      <c r="M1728" s="71"/>
      <c r="N1728" s="71"/>
      <c r="O1728" s="552" t="e">
        <f>#REF!+M1728+N1728</f>
        <v>#REF!</v>
      </c>
      <c r="P1728" s="552"/>
      <c r="Q1728" s="552"/>
      <c r="R1728" s="570">
        <f t="shared" si="633"/>
        <v>0</v>
      </c>
      <c r="S1728" s="71"/>
      <c r="T1728" s="71"/>
      <c r="U1728" s="552">
        <v>0</v>
      </c>
    </row>
    <row r="1729" spans="1:21" s="6" customFormat="1" outlineLevel="1">
      <c r="A1729" s="8"/>
      <c r="B1729" s="8"/>
      <c r="C1729" s="25"/>
      <c r="D1729" s="97"/>
      <c r="E1729" s="97"/>
      <c r="F1729" s="18"/>
      <c r="G1729" s="71"/>
      <c r="H1729" s="71"/>
      <c r="I1729" s="71"/>
      <c r="J1729" s="71"/>
      <c r="K1729" s="71"/>
      <c r="L1729" s="255"/>
      <c r="M1729" s="62"/>
      <c r="N1729" s="62"/>
      <c r="O1729" s="550" t="e">
        <f>#REF!+M1729+N1729</f>
        <v>#REF!</v>
      </c>
      <c r="P1729" s="550"/>
      <c r="Q1729" s="550"/>
      <c r="R1729" s="574">
        <f t="shared" si="633"/>
        <v>0</v>
      </c>
      <c r="S1729" s="62"/>
      <c r="T1729" s="62"/>
      <c r="U1729" s="550">
        <v>0</v>
      </c>
    </row>
    <row r="1730" spans="1:21" s="6" customFormat="1" outlineLevel="1">
      <c r="A1730" s="8" t="s">
        <v>297</v>
      </c>
      <c r="B1730" s="8"/>
      <c r="C1730" s="25" t="s">
        <v>298</v>
      </c>
      <c r="D1730" s="94">
        <v>1</v>
      </c>
      <c r="E1730" s="97">
        <v>1</v>
      </c>
      <c r="F1730" s="18" t="s">
        <v>10</v>
      </c>
      <c r="G1730" s="71"/>
      <c r="H1730" s="71"/>
      <c r="I1730" s="71"/>
      <c r="J1730" s="82">
        <f>SUBTOTAL(9,J1731:J1744)</f>
        <v>84938287.258642346</v>
      </c>
      <c r="K1730" s="82">
        <f>SUBTOTAL(9,K1731:K1744)</f>
        <v>5889562.8377060369</v>
      </c>
      <c r="L1730" s="266">
        <f>SUBTOTAL(9,L1731:L1744)</f>
        <v>90827850.09634836</v>
      </c>
      <c r="M1730" s="82"/>
      <c r="N1730" s="82"/>
      <c r="O1730" s="553" t="e">
        <f>#REF!+M1730+N1730</f>
        <v>#REF!</v>
      </c>
      <c r="P1730" s="553"/>
      <c r="Q1730" s="553"/>
      <c r="R1730" s="576">
        <f t="shared" si="633"/>
        <v>0</v>
      </c>
      <c r="S1730" s="82"/>
      <c r="T1730" s="82"/>
      <c r="U1730" s="553">
        <v>0</v>
      </c>
    </row>
    <row r="1731" spans="1:21" s="7" customFormat="1" outlineLevel="2">
      <c r="A1731" s="5"/>
      <c r="B1731" s="5"/>
      <c r="C1731" s="401" t="s">
        <v>1213</v>
      </c>
      <c r="D1731" s="194">
        <v>0</v>
      </c>
      <c r="E1731" s="194">
        <v>0</v>
      </c>
      <c r="F1731" s="277"/>
      <c r="G1731" s="199"/>
      <c r="H1731" s="199"/>
      <c r="I1731" s="199">
        <f t="shared" ref="I1731:I1736" si="639">SUM(G1731:H1731)</f>
        <v>0</v>
      </c>
      <c r="J1731" s="174">
        <f>SUBTOTAL(9,J1733:J1743)</f>
        <v>84938287.258642346</v>
      </c>
      <c r="K1731" s="174">
        <f>SUBTOTAL(9,K1733:K1743)</f>
        <v>5889562.8377060369</v>
      </c>
      <c r="L1731" s="843">
        <f>SUBTOTAL(9,L1733:L1743)</f>
        <v>90827850.09634836</v>
      </c>
      <c r="M1731" s="174"/>
      <c r="N1731" s="174"/>
      <c r="O1731" s="558" t="e">
        <f>#REF!+M1731+N1731</f>
        <v>#REF!</v>
      </c>
      <c r="P1731" s="558"/>
      <c r="Q1731" s="558"/>
      <c r="R1731" s="578">
        <f t="shared" si="633"/>
        <v>0</v>
      </c>
      <c r="S1731" s="174"/>
      <c r="T1731" s="174"/>
      <c r="U1731" s="558">
        <v>0</v>
      </c>
    </row>
    <row r="1732" spans="1:21" s="6" customFormat="1" outlineLevel="2">
      <c r="A1732" s="8"/>
      <c r="B1732" s="8"/>
      <c r="C1732" s="28" t="s">
        <v>1141</v>
      </c>
      <c r="D1732" s="97"/>
      <c r="E1732" s="97"/>
      <c r="F1732" s="18"/>
      <c r="G1732" s="71"/>
      <c r="H1732" s="71"/>
      <c r="I1732" s="71"/>
      <c r="J1732" s="82">
        <f>SUBTOTAL(9,J1733:J1736)</f>
        <v>80634445.350000009</v>
      </c>
      <c r="K1732" s="82">
        <f t="shared" ref="K1732:L1732" si="640">SUBTOTAL(9,K1733:K1736)</f>
        <v>3616553.6349999998</v>
      </c>
      <c r="L1732" s="266">
        <f t="shared" si="640"/>
        <v>84250998.984999999</v>
      </c>
      <c r="M1732" s="82"/>
      <c r="N1732" s="82"/>
      <c r="O1732" s="553" t="e">
        <f>#REF!+M1732+N1732</f>
        <v>#REF!</v>
      </c>
      <c r="P1732" s="553"/>
      <c r="Q1732" s="553"/>
      <c r="R1732" s="576">
        <f t="shared" si="633"/>
        <v>0</v>
      </c>
      <c r="S1732" s="82"/>
      <c r="T1732" s="82"/>
      <c r="U1732" s="553">
        <v>0</v>
      </c>
    </row>
    <row r="1733" spans="1:21" s="6" customFormat="1" outlineLevel="2">
      <c r="A1733" s="8"/>
      <c r="B1733" s="8"/>
      <c r="C1733" s="392" t="s">
        <v>1214</v>
      </c>
      <c r="D1733" s="97">
        <v>1</v>
      </c>
      <c r="E1733" s="97">
        <v>1</v>
      </c>
      <c r="F1733" s="18" t="s">
        <v>660</v>
      </c>
      <c r="G1733" s="199">
        <v>19802999.700000003</v>
      </c>
      <c r="H1733" s="199">
        <v>1064000</v>
      </c>
      <c r="I1733" s="71">
        <f t="shared" si="639"/>
        <v>20866999.700000003</v>
      </c>
      <c r="J1733" s="71">
        <f t="shared" ref="J1733:J1736" si="641">G1733*E1733</f>
        <v>19802999.700000003</v>
      </c>
      <c r="K1733" s="71">
        <f t="shared" ref="K1733:K1736" si="642">H1733*E1733</f>
        <v>1064000</v>
      </c>
      <c r="L1733" s="257">
        <f t="shared" ref="L1733:L1736" si="643">I1733*E1733</f>
        <v>20866999.700000003</v>
      </c>
      <c r="M1733" s="71"/>
      <c r="N1733" s="71"/>
      <c r="O1733" s="552" t="e">
        <f>#REF!+M1733+N1733</f>
        <v>#REF!</v>
      </c>
      <c r="P1733" s="552"/>
      <c r="Q1733" s="552"/>
      <c r="R1733" s="570">
        <f t="shared" si="633"/>
        <v>0</v>
      </c>
      <c r="S1733" s="71"/>
      <c r="T1733" s="71"/>
      <c r="U1733" s="552">
        <v>0</v>
      </c>
    </row>
    <row r="1734" spans="1:21" s="6" customFormat="1" outlineLevel="2">
      <c r="A1734" s="8"/>
      <c r="B1734" s="8"/>
      <c r="C1734" s="392" t="s">
        <v>1216</v>
      </c>
      <c r="D1734" s="97">
        <v>1</v>
      </c>
      <c r="E1734" s="97">
        <v>1</v>
      </c>
      <c r="F1734" s="18" t="s">
        <v>660</v>
      </c>
      <c r="G1734" s="199">
        <v>54096000.200000003</v>
      </c>
      <c r="H1734" s="199">
        <v>1400000.0000000002</v>
      </c>
      <c r="I1734" s="71">
        <f t="shared" si="639"/>
        <v>55496000.200000003</v>
      </c>
      <c r="J1734" s="71">
        <f t="shared" si="641"/>
        <v>54096000.200000003</v>
      </c>
      <c r="K1734" s="71">
        <f t="shared" si="642"/>
        <v>1400000.0000000002</v>
      </c>
      <c r="L1734" s="257">
        <f t="shared" si="643"/>
        <v>55496000.200000003</v>
      </c>
      <c r="M1734" s="71"/>
      <c r="N1734" s="71"/>
      <c r="O1734" s="552" t="e">
        <f>#REF!+M1734+N1734</f>
        <v>#REF!</v>
      </c>
      <c r="P1734" s="552"/>
      <c r="Q1734" s="552"/>
      <c r="R1734" s="570">
        <f t="shared" si="633"/>
        <v>0</v>
      </c>
      <c r="S1734" s="71"/>
      <c r="T1734" s="71"/>
      <c r="U1734" s="552">
        <v>0</v>
      </c>
    </row>
    <row r="1735" spans="1:21" s="6" customFormat="1" outlineLevel="2">
      <c r="A1735" s="8"/>
      <c r="B1735" s="8"/>
      <c r="C1735" s="25" t="s">
        <v>1218</v>
      </c>
      <c r="D1735" s="97">
        <v>2</v>
      </c>
      <c r="E1735" s="97">
        <v>2</v>
      </c>
      <c r="F1735" s="18" t="s">
        <v>660</v>
      </c>
      <c r="G1735" s="199">
        <v>1614800.0000000002</v>
      </c>
      <c r="H1735" s="199">
        <v>50400.000000000007</v>
      </c>
      <c r="I1735" s="71">
        <f t="shared" si="639"/>
        <v>1665200.0000000002</v>
      </c>
      <c r="J1735" s="71">
        <f t="shared" si="641"/>
        <v>3229600.0000000005</v>
      </c>
      <c r="K1735" s="71">
        <f t="shared" si="642"/>
        <v>100800.00000000001</v>
      </c>
      <c r="L1735" s="257">
        <f t="shared" si="643"/>
        <v>3330400.0000000005</v>
      </c>
      <c r="M1735" s="71"/>
      <c r="N1735" s="71"/>
      <c r="O1735" s="552" t="e">
        <f>#REF!+M1735+N1735</f>
        <v>#REF!</v>
      </c>
      <c r="P1735" s="552"/>
      <c r="Q1735" s="552"/>
      <c r="R1735" s="570">
        <f t="shared" si="633"/>
        <v>0</v>
      </c>
      <c r="S1735" s="71"/>
      <c r="T1735" s="71"/>
      <c r="U1735" s="552">
        <v>0</v>
      </c>
    </row>
    <row r="1736" spans="1:21" s="6" customFormat="1" outlineLevel="2">
      <c r="A1736" s="8"/>
      <c r="B1736" s="8"/>
      <c r="C1736" s="25" t="s">
        <v>1220</v>
      </c>
      <c r="D1736" s="97">
        <v>1</v>
      </c>
      <c r="E1736" s="97">
        <v>1</v>
      </c>
      <c r="F1736" s="18" t="s">
        <v>619</v>
      </c>
      <c r="G1736" s="199">
        <v>3505845.45</v>
      </c>
      <c r="H1736" s="199">
        <v>1051753.635</v>
      </c>
      <c r="I1736" s="71">
        <f t="shared" si="639"/>
        <v>4557599.085</v>
      </c>
      <c r="J1736" s="71">
        <f t="shared" si="641"/>
        <v>3505845.45</v>
      </c>
      <c r="K1736" s="71">
        <f t="shared" si="642"/>
        <v>1051753.635</v>
      </c>
      <c r="L1736" s="257">
        <f t="shared" si="643"/>
        <v>4557599.085</v>
      </c>
      <c r="M1736" s="71"/>
      <c r="N1736" s="71"/>
      <c r="O1736" s="552" t="e">
        <f>#REF!+M1736+N1736</f>
        <v>#REF!</v>
      </c>
      <c r="P1736" s="552"/>
      <c r="Q1736" s="552"/>
      <c r="R1736" s="570">
        <f t="shared" si="633"/>
        <v>0</v>
      </c>
      <c r="S1736" s="71"/>
      <c r="T1736" s="71"/>
      <c r="U1736" s="552">
        <v>0</v>
      </c>
    </row>
    <row r="1737" spans="1:21" s="6" customFormat="1" outlineLevel="2">
      <c r="A1737" s="8"/>
      <c r="B1737" s="8"/>
      <c r="C1737" s="28" t="s">
        <v>1138</v>
      </c>
      <c r="D1737" s="97"/>
      <c r="E1737" s="97"/>
      <c r="F1737" s="18"/>
      <c r="G1737" s="71"/>
      <c r="H1737" s="71"/>
      <c r="I1737" s="71"/>
      <c r="J1737" s="82">
        <f>SUBTOTAL(9,J1738:J1743)</f>
        <v>4303841.9086423283</v>
      </c>
      <c r="K1737" s="82">
        <f>SUBTOTAL(9,K1738:K1743)</f>
        <v>2273009.2027060366</v>
      </c>
      <c r="L1737" s="266">
        <f>SUBTOTAL(9,L1738:L1743)</f>
        <v>6576851.1113483664</v>
      </c>
      <c r="M1737" s="82"/>
      <c r="N1737" s="82"/>
      <c r="O1737" s="553" t="e">
        <f>#REF!+M1737+N1737</f>
        <v>#REF!</v>
      </c>
      <c r="P1737" s="553"/>
      <c r="Q1737" s="553"/>
      <c r="R1737" s="576">
        <f t="shared" si="633"/>
        <v>0</v>
      </c>
      <c r="S1737" s="82"/>
      <c r="T1737" s="82"/>
      <c r="U1737" s="553">
        <v>0</v>
      </c>
    </row>
    <row r="1738" spans="1:21" s="6" customFormat="1" outlineLevel="2">
      <c r="A1738" s="8"/>
      <c r="B1738" s="8"/>
      <c r="C1738" s="25" t="s">
        <v>842</v>
      </c>
      <c r="D1738" s="97">
        <v>100</v>
      </c>
      <c r="E1738" s="97">
        <v>100</v>
      </c>
      <c r="F1738" s="18" t="s">
        <v>624</v>
      </c>
      <c r="G1738" s="199">
        <v>32518.739999999998</v>
      </c>
      <c r="H1738" s="199">
        <v>7485.6650000000009</v>
      </c>
      <c r="I1738" s="71">
        <f>SUM(G1738:H1738)</f>
        <v>40004.404999999999</v>
      </c>
      <c r="J1738" s="71">
        <f>G1738*E1738</f>
        <v>3251874</v>
      </c>
      <c r="K1738" s="71">
        <f>H1738*E1738</f>
        <v>748566.50000000012</v>
      </c>
      <c r="L1738" s="257">
        <f>I1738*E1738</f>
        <v>4000440.5</v>
      </c>
      <c r="M1738" s="71"/>
      <c r="N1738" s="71"/>
      <c r="O1738" s="552" t="e">
        <f>#REF!+M1738+N1738</f>
        <v>#REF!</v>
      </c>
      <c r="P1738" s="552"/>
      <c r="Q1738" s="554"/>
      <c r="R1738" s="570">
        <f t="shared" si="633"/>
        <v>0</v>
      </c>
      <c r="S1738" s="71"/>
      <c r="T1738" s="71"/>
      <c r="U1738" s="552">
        <v>0</v>
      </c>
    </row>
    <row r="1739" spans="1:21" s="6" customFormat="1" outlineLevel="2">
      <c r="A1739" s="8"/>
      <c r="B1739" s="8"/>
      <c r="C1739" s="25" t="s">
        <v>928</v>
      </c>
      <c r="D1739" s="97">
        <v>100</v>
      </c>
      <c r="E1739" s="97">
        <v>100</v>
      </c>
      <c r="F1739" s="18" t="s">
        <v>624</v>
      </c>
      <c r="G1739" s="199">
        <v>8773.9726027397246</v>
      </c>
      <c r="H1739" s="199">
        <v>14594.016411764707</v>
      </c>
      <c r="I1739" s="71">
        <f t="shared" ref="I1739:I1743" si="644">SUM(G1739:H1739)</f>
        <v>23367.989014504434</v>
      </c>
      <c r="J1739" s="71">
        <f t="shared" ref="J1739:J1743" si="645">G1739*E1739</f>
        <v>877397.26027397241</v>
      </c>
      <c r="K1739" s="71">
        <f t="shared" ref="K1739:K1743" si="646">H1739*E1739</f>
        <v>1459401.6411764708</v>
      </c>
      <c r="L1739" s="257">
        <f t="shared" ref="L1739:L1743" si="647">I1739*E1739</f>
        <v>2336798.9014504435</v>
      </c>
      <c r="M1739" s="71"/>
      <c r="N1739" s="71"/>
      <c r="O1739" s="552" t="e">
        <f>#REF!+M1739+N1739</f>
        <v>#REF!</v>
      </c>
      <c r="P1739" s="552"/>
      <c r="Q1739" s="552"/>
      <c r="R1739" s="570">
        <f t="shared" si="633"/>
        <v>0</v>
      </c>
      <c r="S1739" s="71"/>
      <c r="T1739" s="71"/>
      <c r="U1739" s="552">
        <v>0</v>
      </c>
    </row>
    <row r="1740" spans="1:21" s="6" customFormat="1" outlineLevel="2">
      <c r="A1740" s="8"/>
      <c r="B1740" s="8"/>
      <c r="C1740" s="25" t="s">
        <v>1183</v>
      </c>
      <c r="D1740" s="97">
        <v>3</v>
      </c>
      <c r="E1740" s="97">
        <v>3</v>
      </c>
      <c r="F1740" s="18" t="s">
        <v>624</v>
      </c>
      <c r="G1740" s="199">
        <v>3554.7229199999997</v>
      </c>
      <c r="H1740" s="199">
        <v>5289.7058823529414</v>
      </c>
      <c r="I1740" s="71">
        <f t="shared" si="644"/>
        <v>8844.4288023529407</v>
      </c>
      <c r="J1740" s="71">
        <f t="shared" si="645"/>
        <v>10664.168759999999</v>
      </c>
      <c r="K1740" s="71">
        <f t="shared" si="646"/>
        <v>15869.117647058825</v>
      </c>
      <c r="L1740" s="257">
        <f t="shared" si="647"/>
        <v>26533.286407058822</v>
      </c>
      <c r="M1740" s="71"/>
      <c r="N1740" s="71"/>
      <c r="O1740" s="552" t="e">
        <f>#REF!+M1740+N1740</f>
        <v>#REF!</v>
      </c>
      <c r="P1740" s="552"/>
      <c r="Q1740" s="552"/>
      <c r="R1740" s="570">
        <f t="shared" si="633"/>
        <v>0</v>
      </c>
      <c r="S1740" s="71"/>
      <c r="T1740" s="71"/>
      <c r="U1740" s="552">
        <v>0</v>
      </c>
    </row>
    <row r="1741" spans="1:21" s="6" customFormat="1" outlineLevel="2">
      <c r="A1741" s="8"/>
      <c r="B1741" s="8"/>
      <c r="C1741" s="25" t="s">
        <v>928</v>
      </c>
      <c r="D1741" s="97">
        <v>3</v>
      </c>
      <c r="E1741" s="97"/>
      <c r="F1741" s="18" t="s">
        <v>624</v>
      </c>
      <c r="G1741" s="199">
        <v>8773.9726027397246</v>
      </c>
      <c r="H1741" s="199">
        <v>14594.016411764707</v>
      </c>
      <c r="I1741" s="71">
        <f t="shared" si="644"/>
        <v>23367.989014504434</v>
      </c>
      <c r="J1741" s="71">
        <f t="shared" si="645"/>
        <v>0</v>
      </c>
      <c r="K1741" s="71">
        <f t="shared" si="646"/>
        <v>0</v>
      </c>
      <c r="L1741" s="257">
        <f t="shared" si="647"/>
        <v>0</v>
      </c>
      <c r="M1741" s="71"/>
      <c r="N1741" s="71"/>
      <c r="O1741" s="552" t="e">
        <f>#REF!+M1741+N1741</f>
        <v>#REF!</v>
      </c>
      <c r="P1741" s="552"/>
      <c r="Q1741" s="552"/>
      <c r="R1741" s="570">
        <f t="shared" si="633"/>
        <v>0</v>
      </c>
      <c r="S1741" s="71"/>
      <c r="T1741" s="71"/>
      <c r="U1741" s="552">
        <v>0</v>
      </c>
    </row>
    <row r="1742" spans="1:21" s="6" customFormat="1" outlineLevel="2">
      <c r="A1742" s="8"/>
      <c r="B1742" s="8"/>
      <c r="C1742" s="25"/>
      <c r="D1742" s="97"/>
      <c r="E1742" s="97"/>
      <c r="F1742" s="18"/>
      <c r="G1742" s="71"/>
      <c r="H1742" s="71"/>
      <c r="I1742" s="71"/>
      <c r="J1742" s="71"/>
      <c r="K1742" s="71"/>
      <c r="L1742" s="257"/>
      <c r="M1742" s="71"/>
      <c r="N1742" s="71"/>
      <c r="O1742" s="552" t="e">
        <f>#REF!+M1742+N1742</f>
        <v>#REF!</v>
      </c>
      <c r="P1742" s="552"/>
      <c r="Q1742" s="552"/>
      <c r="R1742" s="570">
        <f t="shared" si="633"/>
        <v>0</v>
      </c>
      <c r="S1742" s="71"/>
      <c r="T1742" s="71"/>
      <c r="U1742" s="552">
        <v>0</v>
      </c>
    </row>
    <row r="1743" spans="1:21" s="6" customFormat="1" outlineLevel="2">
      <c r="A1743" s="8"/>
      <c r="B1743" s="8"/>
      <c r="C1743" s="25" t="s">
        <v>657</v>
      </c>
      <c r="D1743" s="97">
        <v>1</v>
      </c>
      <c r="E1743" s="97">
        <v>1</v>
      </c>
      <c r="F1743" s="18" t="s">
        <v>619</v>
      </c>
      <c r="G1743" s="199">
        <v>163906.47960835617</v>
      </c>
      <c r="H1743" s="199">
        <v>49171.94388250685</v>
      </c>
      <c r="I1743" s="71">
        <f t="shared" si="644"/>
        <v>213078.423490863</v>
      </c>
      <c r="J1743" s="71">
        <f t="shared" si="645"/>
        <v>163906.47960835617</v>
      </c>
      <c r="K1743" s="71">
        <f t="shared" si="646"/>
        <v>49171.94388250685</v>
      </c>
      <c r="L1743" s="257">
        <f t="shared" si="647"/>
        <v>213078.423490863</v>
      </c>
      <c r="M1743" s="71"/>
      <c r="N1743" s="71"/>
      <c r="O1743" s="552" t="e">
        <f>#REF!+M1743+N1743</f>
        <v>#REF!</v>
      </c>
      <c r="P1743" s="552"/>
      <c r="Q1743" s="552"/>
      <c r="R1743" s="570">
        <f t="shared" si="633"/>
        <v>0</v>
      </c>
      <c r="S1743" s="71"/>
      <c r="T1743" s="71"/>
      <c r="U1743" s="552">
        <v>0</v>
      </c>
    </row>
    <row r="1744" spans="1:21" s="6" customFormat="1" outlineLevel="1">
      <c r="A1744" s="8"/>
      <c r="B1744" s="8"/>
      <c r="C1744" s="25"/>
      <c r="D1744" s="94"/>
      <c r="E1744" s="97"/>
      <c r="F1744" s="18"/>
      <c r="G1744" s="71"/>
      <c r="H1744" s="71"/>
      <c r="I1744" s="71"/>
      <c r="J1744" s="71"/>
      <c r="K1744" s="71"/>
      <c r="L1744" s="255"/>
      <c r="M1744" s="62"/>
      <c r="N1744" s="62"/>
      <c r="O1744" s="550" t="e">
        <f>#REF!+M1744+N1744</f>
        <v>#REF!</v>
      </c>
      <c r="P1744" s="550"/>
      <c r="Q1744" s="550"/>
      <c r="R1744" s="574">
        <f t="shared" si="633"/>
        <v>0</v>
      </c>
      <c r="S1744" s="62"/>
      <c r="T1744" s="62"/>
      <c r="U1744" s="550">
        <v>0</v>
      </c>
    </row>
    <row r="1745" spans="1:21" s="6" customFormat="1" outlineLevel="1">
      <c r="A1745" s="8" t="s">
        <v>299</v>
      </c>
      <c r="B1745" s="8"/>
      <c r="C1745" s="25" t="s">
        <v>300</v>
      </c>
      <c r="D1745" s="94">
        <v>1</v>
      </c>
      <c r="E1745" s="97">
        <v>1</v>
      </c>
      <c r="F1745" s="18" t="s">
        <v>10</v>
      </c>
      <c r="G1745" s="71"/>
      <c r="H1745" s="71"/>
      <c r="I1745" s="71"/>
      <c r="J1745" s="82">
        <f>SUBTOTAL(9,J1746:J1773)</f>
        <v>272383525.79063809</v>
      </c>
      <c r="K1745" s="82">
        <f>SUBTOTAL(9,K1746:K1773)</f>
        <v>34190166.146313481</v>
      </c>
      <c r="L1745" s="266">
        <f>SUBTOTAL(9,L1746:L1773)</f>
        <v>306573691.93695146</v>
      </c>
      <c r="M1745" s="82"/>
      <c r="N1745" s="82"/>
      <c r="O1745" s="553" t="e">
        <f>#REF!+M1745+N1745</f>
        <v>#REF!</v>
      </c>
      <c r="P1745" s="553"/>
      <c r="Q1745" s="553"/>
      <c r="R1745" s="576">
        <f t="shared" si="633"/>
        <v>0</v>
      </c>
      <c r="S1745" s="82"/>
      <c r="T1745" s="82"/>
      <c r="U1745" s="553">
        <v>0</v>
      </c>
    </row>
    <row r="1746" spans="1:21" s="7" customFormat="1" outlineLevel="2">
      <c r="A1746" s="5"/>
      <c r="B1746" s="5"/>
      <c r="C1746" s="401" t="s">
        <v>1213</v>
      </c>
      <c r="D1746" s="194">
        <v>0</v>
      </c>
      <c r="E1746" s="194">
        <v>0</v>
      </c>
      <c r="F1746" s="277"/>
      <c r="G1746" s="199"/>
      <c r="H1746" s="199"/>
      <c r="I1746" s="199">
        <f t="shared" ref="I1746" si="648">SUM(G1746:H1746)</f>
        <v>0</v>
      </c>
      <c r="J1746" s="174">
        <f>SUBTOTAL(9,J1747:J1772)</f>
        <v>272383525.79063809</v>
      </c>
      <c r="K1746" s="174">
        <f t="shared" ref="K1746:L1746" si="649">SUBTOTAL(9,K1747:K1772)</f>
        <v>34190166.146313481</v>
      </c>
      <c r="L1746" s="843">
        <f t="shared" si="649"/>
        <v>306573691.93695146</v>
      </c>
      <c r="M1746" s="174"/>
      <c r="N1746" s="174"/>
      <c r="O1746" s="558" t="e">
        <f>#REF!+M1746+N1746</f>
        <v>#REF!</v>
      </c>
      <c r="P1746" s="558"/>
      <c r="Q1746" s="558"/>
      <c r="R1746" s="578">
        <f t="shared" si="633"/>
        <v>0</v>
      </c>
      <c r="S1746" s="174"/>
      <c r="T1746" s="174"/>
      <c r="U1746" s="558">
        <v>0</v>
      </c>
    </row>
    <row r="1747" spans="1:21" s="6" customFormat="1" outlineLevel="2">
      <c r="A1747" s="8"/>
      <c r="B1747" s="8"/>
      <c r="C1747" s="28" t="s">
        <v>1141</v>
      </c>
      <c r="D1747" s="97"/>
      <c r="E1747" s="97"/>
      <c r="F1747" s="18"/>
      <c r="G1747" s="71"/>
      <c r="H1747" s="71"/>
      <c r="I1747" s="71"/>
      <c r="J1747" s="82">
        <f>SUBTOTAL(9,J1748:J1760)</f>
        <v>262643773.89553002</v>
      </c>
      <c r="K1747" s="82">
        <f t="shared" ref="K1747:L1747" si="650">SUBTOTAL(9,K1748:K1760)</f>
        <v>29033956.568659011</v>
      </c>
      <c r="L1747" s="266">
        <f t="shared" si="650"/>
        <v>291677730.46418899</v>
      </c>
      <c r="M1747" s="82"/>
      <c r="N1747" s="82"/>
      <c r="O1747" s="553" t="e">
        <f>#REF!+M1747+N1747</f>
        <v>#REF!</v>
      </c>
      <c r="P1747" s="553"/>
      <c r="Q1747" s="553"/>
      <c r="R1747" s="576">
        <f t="shared" si="633"/>
        <v>0</v>
      </c>
      <c r="S1747" s="82"/>
      <c r="T1747" s="82"/>
      <c r="U1747" s="553">
        <v>0</v>
      </c>
    </row>
    <row r="1748" spans="1:21" s="6" customFormat="1" outlineLevel="2">
      <c r="A1748" s="8"/>
      <c r="B1748" s="8"/>
      <c r="C1748" s="25" t="s">
        <v>1221</v>
      </c>
      <c r="D1748" s="97">
        <v>2</v>
      </c>
      <c r="E1748" s="97">
        <v>2</v>
      </c>
      <c r="F1748" s="18" t="s">
        <v>660</v>
      </c>
      <c r="G1748" s="199">
        <v>7379058.0000000009</v>
      </c>
      <c r="H1748" s="199">
        <v>923094.70000000007</v>
      </c>
      <c r="I1748" s="71">
        <f t="shared" ref="I1748:I1757" si="651">SUM(G1748:H1748)</f>
        <v>8302152.7000000011</v>
      </c>
      <c r="J1748" s="71">
        <f t="shared" ref="J1748:J1760" si="652">G1748*E1748</f>
        <v>14758116.000000002</v>
      </c>
      <c r="K1748" s="71">
        <f t="shared" ref="K1748:K1760" si="653">H1748*E1748</f>
        <v>1846189.4000000001</v>
      </c>
      <c r="L1748" s="257">
        <f t="shared" ref="L1748:L1760" si="654">I1748*E1748</f>
        <v>16604305.400000002</v>
      </c>
      <c r="M1748" s="71"/>
      <c r="N1748" s="71"/>
      <c r="O1748" s="552" t="e">
        <f>#REF!+M1748+N1748</f>
        <v>#REF!</v>
      </c>
      <c r="P1748" s="552"/>
      <c r="Q1748" s="552"/>
      <c r="R1748" s="570">
        <f t="shared" si="633"/>
        <v>0</v>
      </c>
      <c r="S1748" s="71"/>
      <c r="T1748" s="71"/>
      <c r="U1748" s="552">
        <v>0</v>
      </c>
    </row>
    <row r="1749" spans="1:21" s="403" customFormat="1" outlineLevel="2">
      <c r="A1749" s="391"/>
      <c r="B1749" s="391"/>
      <c r="C1749" s="392" t="s">
        <v>1223</v>
      </c>
      <c r="D1749" s="97">
        <v>4</v>
      </c>
      <c r="E1749" s="97">
        <v>4</v>
      </c>
      <c r="F1749" s="387" t="s">
        <v>660</v>
      </c>
      <c r="G1749" s="199">
        <v>4140000</v>
      </c>
      <c r="H1749" s="199">
        <v>128800.00000000001</v>
      </c>
      <c r="I1749" s="62">
        <f t="shared" si="651"/>
        <v>4268800</v>
      </c>
      <c r="J1749" s="62">
        <f t="shared" si="652"/>
        <v>16560000</v>
      </c>
      <c r="K1749" s="62">
        <f t="shared" si="653"/>
        <v>515200.00000000006</v>
      </c>
      <c r="L1749" s="255">
        <f t="shared" si="654"/>
        <v>17075200</v>
      </c>
      <c r="M1749" s="62"/>
      <c r="N1749" s="62"/>
      <c r="O1749" s="550" t="e">
        <f>#REF!+M1749+N1749</f>
        <v>#REF!</v>
      </c>
      <c r="P1749" s="550"/>
      <c r="Q1749" s="550"/>
      <c r="R1749" s="574">
        <f t="shared" si="633"/>
        <v>0</v>
      </c>
      <c r="S1749" s="62"/>
      <c r="T1749" s="62"/>
      <c r="U1749" s="550">
        <v>0</v>
      </c>
    </row>
    <row r="1750" spans="1:21" s="6" customFormat="1" outlineLevel="2">
      <c r="A1750" s="8"/>
      <c r="B1750" s="8"/>
      <c r="C1750" s="25" t="s">
        <v>1176</v>
      </c>
      <c r="D1750" s="97">
        <v>132</v>
      </c>
      <c r="E1750" s="97">
        <v>132</v>
      </c>
      <c r="F1750" s="18" t="s">
        <v>1109</v>
      </c>
      <c r="G1750" s="199">
        <v>236291.34545454543</v>
      </c>
      <c r="H1750" s="199">
        <v>106400.00000000001</v>
      </c>
      <c r="I1750" s="71">
        <f t="shared" si="651"/>
        <v>342691.34545454546</v>
      </c>
      <c r="J1750" s="71">
        <f t="shared" si="652"/>
        <v>31190457.599999998</v>
      </c>
      <c r="K1750" s="71">
        <f t="shared" si="653"/>
        <v>14044800.000000002</v>
      </c>
      <c r="L1750" s="257">
        <f t="shared" si="654"/>
        <v>45235257.600000001</v>
      </c>
      <c r="M1750" s="71"/>
      <c r="N1750" s="71"/>
      <c r="O1750" s="552" t="e">
        <f>#REF!+M1750+N1750</f>
        <v>#REF!</v>
      </c>
      <c r="P1750" s="552"/>
      <c r="Q1750" s="552"/>
      <c r="R1750" s="570">
        <f t="shared" si="633"/>
        <v>0</v>
      </c>
      <c r="S1750" s="71"/>
      <c r="T1750" s="71"/>
      <c r="U1750" s="552">
        <v>0</v>
      </c>
    </row>
    <row r="1751" spans="1:21" s="6" customFormat="1" outlineLevel="2">
      <c r="A1751" s="8"/>
      <c r="B1751" s="8"/>
      <c r="C1751" s="25" t="s">
        <v>1225</v>
      </c>
      <c r="D1751" s="97">
        <v>142</v>
      </c>
      <c r="E1751" s="97">
        <v>143</v>
      </c>
      <c r="F1751" s="18" t="s">
        <v>1109</v>
      </c>
      <c r="G1751" s="199">
        <v>207754.8</v>
      </c>
      <c r="H1751" s="199">
        <v>44800.000000000007</v>
      </c>
      <c r="I1751" s="71">
        <f t="shared" si="651"/>
        <v>252554.8</v>
      </c>
      <c r="J1751" s="71">
        <f t="shared" si="652"/>
        <v>29708936.399999999</v>
      </c>
      <c r="K1751" s="71">
        <f t="shared" si="653"/>
        <v>6406400.0000000009</v>
      </c>
      <c r="L1751" s="257">
        <f t="shared" si="654"/>
        <v>36115336.399999999</v>
      </c>
      <c r="M1751" s="71"/>
      <c r="N1751" s="71"/>
      <c r="O1751" s="552" t="e">
        <f>#REF!+M1751+N1751</f>
        <v>#REF!</v>
      </c>
      <c r="P1751" s="552"/>
      <c r="Q1751" s="552"/>
      <c r="R1751" s="570">
        <f t="shared" si="633"/>
        <v>0</v>
      </c>
      <c r="S1751" s="71"/>
      <c r="T1751" s="71"/>
      <c r="U1751" s="552">
        <v>0</v>
      </c>
    </row>
    <row r="1752" spans="1:21" s="6" customFormat="1" outlineLevel="2">
      <c r="A1752" s="8"/>
      <c r="B1752" s="8"/>
      <c r="C1752" s="25" t="s">
        <v>1226</v>
      </c>
      <c r="D1752" s="97">
        <v>6</v>
      </c>
      <c r="E1752" s="97">
        <v>6</v>
      </c>
      <c r="F1752" s="18" t="s">
        <v>660</v>
      </c>
      <c r="G1752" s="199">
        <v>2484000</v>
      </c>
      <c r="H1752" s="199">
        <v>117600.00000000001</v>
      </c>
      <c r="I1752" s="71">
        <f t="shared" si="651"/>
        <v>2601600</v>
      </c>
      <c r="J1752" s="71">
        <f t="shared" si="652"/>
        <v>14904000</v>
      </c>
      <c r="K1752" s="71">
        <f t="shared" si="653"/>
        <v>705600.00000000012</v>
      </c>
      <c r="L1752" s="257">
        <f t="shared" si="654"/>
        <v>15609600</v>
      </c>
      <c r="M1752" s="71"/>
      <c r="N1752" s="71"/>
      <c r="O1752" s="552" t="e">
        <f>#REF!+M1752+N1752</f>
        <v>#REF!</v>
      </c>
      <c r="P1752" s="552"/>
      <c r="Q1752" s="552">
        <v>0.45</v>
      </c>
      <c r="R1752" s="570">
        <f t="shared" si="633"/>
        <v>0.45</v>
      </c>
      <c r="S1752" s="71"/>
      <c r="T1752" s="71"/>
      <c r="U1752" s="552">
        <v>0</v>
      </c>
    </row>
    <row r="1753" spans="1:21" s="6" customFormat="1" outlineLevel="2">
      <c r="A1753" s="8"/>
      <c r="B1753" s="8"/>
      <c r="C1753" s="25" t="s">
        <v>1227</v>
      </c>
      <c r="D1753" s="97">
        <v>3</v>
      </c>
      <c r="E1753" s="97">
        <v>3</v>
      </c>
      <c r="F1753" s="18" t="s">
        <v>660</v>
      </c>
      <c r="G1753" s="199">
        <v>3960600</v>
      </c>
      <c r="H1753" s="199">
        <v>140000</v>
      </c>
      <c r="I1753" s="71">
        <f t="shared" si="651"/>
        <v>4100600</v>
      </c>
      <c r="J1753" s="71">
        <f t="shared" si="652"/>
        <v>11881800</v>
      </c>
      <c r="K1753" s="71">
        <f t="shared" si="653"/>
        <v>420000</v>
      </c>
      <c r="L1753" s="257">
        <f t="shared" si="654"/>
        <v>12301800</v>
      </c>
      <c r="M1753" s="71"/>
      <c r="N1753" s="71"/>
      <c r="O1753" s="552" t="e">
        <f>#REF!+M1753+N1753</f>
        <v>#REF!</v>
      </c>
      <c r="P1753" s="552"/>
      <c r="Q1753" s="552">
        <v>0.45</v>
      </c>
      <c r="R1753" s="570">
        <f t="shared" si="633"/>
        <v>0.45</v>
      </c>
      <c r="S1753" s="71"/>
      <c r="T1753" s="71"/>
      <c r="U1753" s="552">
        <v>0</v>
      </c>
    </row>
    <row r="1754" spans="1:21" s="6" customFormat="1" outlineLevel="2">
      <c r="A1754" s="8"/>
      <c r="B1754" s="8"/>
      <c r="C1754" s="25" t="s">
        <v>1228</v>
      </c>
      <c r="D1754" s="97">
        <v>5</v>
      </c>
      <c r="E1754" s="97">
        <v>5</v>
      </c>
      <c r="F1754" s="18" t="s">
        <v>660</v>
      </c>
      <c r="G1754" s="199">
        <v>3960600</v>
      </c>
      <c r="H1754" s="199">
        <v>140000</v>
      </c>
      <c r="I1754" s="71">
        <f t="shared" si="651"/>
        <v>4100600</v>
      </c>
      <c r="J1754" s="71">
        <f t="shared" si="652"/>
        <v>19803000</v>
      </c>
      <c r="K1754" s="71">
        <f t="shared" si="653"/>
        <v>700000</v>
      </c>
      <c r="L1754" s="257">
        <f t="shared" si="654"/>
        <v>20503000</v>
      </c>
      <c r="M1754" s="71"/>
      <c r="N1754" s="71"/>
      <c r="O1754" s="552" t="e">
        <f>#REF!+M1754+N1754</f>
        <v>#REF!</v>
      </c>
      <c r="P1754" s="552"/>
      <c r="Q1754" s="552">
        <v>0.45</v>
      </c>
      <c r="R1754" s="570">
        <f t="shared" si="633"/>
        <v>0.45</v>
      </c>
      <c r="S1754" s="71"/>
      <c r="T1754" s="71"/>
      <c r="U1754" s="552">
        <v>0</v>
      </c>
    </row>
    <row r="1755" spans="1:21" s="6" customFormat="1" outlineLevel="2">
      <c r="A1755" s="8"/>
      <c r="B1755" s="8"/>
      <c r="C1755" s="25" t="s">
        <v>1161</v>
      </c>
      <c r="D1755" s="97">
        <v>2</v>
      </c>
      <c r="E1755" s="97">
        <v>2</v>
      </c>
      <c r="F1755" s="18" t="s">
        <v>660</v>
      </c>
      <c r="G1755" s="199">
        <v>844560</v>
      </c>
      <c r="H1755" s="199">
        <v>117600.00000000001</v>
      </c>
      <c r="I1755" s="71">
        <f t="shared" si="651"/>
        <v>962160</v>
      </c>
      <c r="J1755" s="71">
        <f t="shared" si="652"/>
        <v>1689120</v>
      </c>
      <c r="K1755" s="71">
        <f t="shared" si="653"/>
        <v>235200.00000000003</v>
      </c>
      <c r="L1755" s="257">
        <f t="shared" si="654"/>
        <v>1924320</v>
      </c>
      <c r="M1755" s="71"/>
      <c r="N1755" s="71"/>
      <c r="O1755" s="552" t="e">
        <f>#REF!+M1755+N1755</f>
        <v>#REF!</v>
      </c>
      <c r="P1755" s="552"/>
      <c r="Q1755" s="552">
        <v>0.45</v>
      </c>
      <c r="R1755" s="570">
        <f t="shared" si="633"/>
        <v>0.45</v>
      </c>
      <c r="S1755" s="71"/>
      <c r="T1755" s="71"/>
      <c r="U1755" s="552">
        <v>0</v>
      </c>
    </row>
    <row r="1756" spans="1:21" s="6" customFormat="1" outlineLevel="2">
      <c r="A1756" s="8"/>
      <c r="B1756" s="8"/>
      <c r="C1756" s="25" t="s">
        <v>1229</v>
      </c>
      <c r="D1756" s="97">
        <v>2</v>
      </c>
      <c r="E1756" s="97">
        <v>2</v>
      </c>
      <c r="F1756" s="18" t="s">
        <v>660</v>
      </c>
      <c r="G1756" s="199">
        <v>3759119.9999999995</v>
      </c>
      <c r="H1756" s="199">
        <v>140000</v>
      </c>
      <c r="I1756" s="71">
        <f t="shared" si="651"/>
        <v>3899119.9999999995</v>
      </c>
      <c r="J1756" s="71">
        <f t="shared" si="652"/>
        <v>7518239.9999999991</v>
      </c>
      <c r="K1756" s="71">
        <f t="shared" si="653"/>
        <v>280000</v>
      </c>
      <c r="L1756" s="257">
        <f t="shared" si="654"/>
        <v>7798239.9999999991</v>
      </c>
      <c r="M1756" s="71"/>
      <c r="N1756" s="71"/>
      <c r="O1756" s="552" t="e">
        <f>#REF!+M1756+N1756</f>
        <v>#REF!</v>
      </c>
      <c r="P1756" s="552"/>
      <c r="Q1756" s="552">
        <v>0.45</v>
      </c>
      <c r="R1756" s="570">
        <f t="shared" si="633"/>
        <v>0.45</v>
      </c>
      <c r="S1756" s="71"/>
      <c r="T1756" s="71"/>
      <c r="U1756" s="552">
        <v>0</v>
      </c>
    </row>
    <row r="1757" spans="1:21" s="6" customFormat="1" outlineLevel="2">
      <c r="A1757" s="8"/>
      <c r="B1757" s="8"/>
      <c r="C1757" s="25" t="s">
        <v>1230</v>
      </c>
      <c r="D1757" s="97">
        <v>2</v>
      </c>
      <c r="E1757" s="97">
        <v>2</v>
      </c>
      <c r="F1757" s="18" t="s">
        <v>660</v>
      </c>
      <c r="G1757" s="199">
        <v>6668160</v>
      </c>
      <c r="H1757" s="199">
        <v>106400.00000000001</v>
      </c>
      <c r="I1757" s="71">
        <f t="shared" si="651"/>
        <v>6774560</v>
      </c>
      <c r="J1757" s="71">
        <f t="shared" si="652"/>
        <v>13336320</v>
      </c>
      <c r="K1757" s="71">
        <f t="shared" si="653"/>
        <v>212800.00000000003</v>
      </c>
      <c r="L1757" s="257">
        <f t="shared" si="654"/>
        <v>13549120</v>
      </c>
      <c r="M1757" s="71"/>
      <c r="N1757" s="71"/>
      <c r="O1757" s="552" t="e">
        <f>#REF!+M1757+N1757</f>
        <v>#REF!</v>
      </c>
      <c r="P1757" s="552"/>
      <c r="Q1757" s="552">
        <v>0.45</v>
      </c>
      <c r="R1757" s="570">
        <f t="shared" si="633"/>
        <v>0.45</v>
      </c>
      <c r="S1757" s="71"/>
      <c r="T1757" s="71"/>
      <c r="U1757" s="552">
        <v>0</v>
      </c>
    </row>
    <row r="1758" spans="1:21" s="6" customFormat="1" outlineLevel="2">
      <c r="A1758" s="8"/>
      <c r="B1758" s="8"/>
      <c r="C1758" s="25" t="s">
        <v>1231</v>
      </c>
      <c r="D1758" s="97">
        <v>6</v>
      </c>
      <c r="E1758" s="97">
        <v>6</v>
      </c>
      <c r="F1758" s="18" t="s">
        <v>660</v>
      </c>
      <c r="G1758" s="199">
        <v>7998479.9999999981</v>
      </c>
      <c r="H1758" s="199">
        <v>106400.00000000001</v>
      </c>
      <c r="I1758" s="71">
        <f t="shared" ref="I1758:I1760" si="655">SUM(G1758:H1758)</f>
        <v>8104879.9999999981</v>
      </c>
      <c r="J1758" s="71">
        <f t="shared" si="652"/>
        <v>47990879.999999985</v>
      </c>
      <c r="K1758" s="71">
        <f t="shared" si="653"/>
        <v>638400.00000000012</v>
      </c>
      <c r="L1758" s="257">
        <f t="shared" si="654"/>
        <v>48629279.999999985</v>
      </c>
      <c r="M1758" s="71"/>
      <c r="N1758" s="71"/>
      <c r="O1758" s="552" t="e">
        <f>#REF!+M1758+N1758</f>
        <v>#REF!</v>
      </c>
      <c r="P1758" s="552"/>
      <c r="Q1758" s="552">
        <v>0.45</v>
      </c>
      <c r="R1758" s="570">
        <f t="shared" si="633"/>
        <v>0.45</v>
      </c>
      <c r="S1758" s="71"/>
      <c r="T1758" s="71"/>
      <c r="U1758" s="552">
        <v>0</v>
      </c>
    </row>
    <row r="1759" spans="1:21" s="6" customFormat="1" outlineLevel="2">
      <c r="A1759" s="8"/>
      <c r="B1759" s="8"/>
      <c r="C1759" s="25" t="s">
        <v>1232</v>
      </c>
      <c r="D1759" s="97">
        <v>4</v>
      </c>
      <c r="E1759" s="97">
        <v>4</v>
      </c>
      <c r="F1759" s="18" t="s">
        <v>660</v>
      </c>
      <c r="G1759" s="199">
        <v>11155920</v>
      </c>
      <c r="H1759" s="199">
        <v>106400.00000000001</v>
      </c>
      <c r="I1759" s="71">
        <f t="shared" si="655"/>
        <v>11262320</v>
      </c>
      <c r="J1759" s="71">
        <f t="shared" si="652"/>
        <v>44623680</v>
      </c>
      <c r="K1759" s="71">
        <f t="shared" si="653"/>
        <v>425600.00000000006</v>
      </c>
      <c r="L1759" s="257">
        <f t="shared" si="654"/>
        <v>45049280</v>
      </c>
      <c r="M1759" s="71"/>
      <c r="N1759" s="71"/>
      <c r="O1759" s="552" t="e">
        <f>#REF!+M1759+N1759</f>
        <v>#REF!</v>
      </c>
      <c r="P1759" s="552"/>
      <c r="Q1759" s="552">
        <v>0.45</v>
      </c>
      <c r="R1759" s="570">
        <f t="shared" si="633"/>
        <v>0.45</v>
      </c>
      <c r="S1759" s="71"/>
      <c r="T1759" s="71"/>
      <c r="U1759" s="552">
        <v>0</v>
      </c>
    </row>
    <row r="1760" spans="1:21" s="403" customFormat="1" outlineLevel="2">
      <c r="A1760" s="391"/>
      <c r="B1760" s="391"/>
      <c r="C1760" s="392" t="s">
        <v>1220</v>
      </c>
      <c r="D1760" s="97">
        <v>1</v>
      </c>
      <c r="E1760" s="97">
        <v>1</v>
      </c>
      <c r="F1760" s="387" t="s">
        <v>619</v>
      </c>
      <c r="G1760" s="62">
        <v>8679223.8955300283</v>
      </c>
      <c r="H1760" s="62">
        <v>2603767.1686590086</v>
      </c>
      <c r="I1760" s="62">
        <f t="shared" si="655"/>
        <v>11282991.064189037</v>
      </c>
      <c r="J1760" s="62">
        <f t="shared" si="652"/>
        <v>8679223.8955300283</v>
      </c>
      <c r="K1760" s="62">
        <f t="shared" si="653"/>
        <v>2603767.1686590086</v>
      </c>
      <c r="L1760" s="255">
        <f t="shared" si="654"/>
        <v>11282991.064189037</v>
      </c>
      <c r="M1760" s="62"/>
      <c r="N1760" s="62"/>
      <c r="O1760" s="550" t="e">
        <f>#REF!+M1760+N1760</f>
        <v>#REF!</v>
      </c>
      <c r="P1760" s="550"/>
      <c r="Q1760" s="550"/>
      <c r="R1760" s="574">
        <f t="shared" si="633"/>
        <v>0</v>
      </c>
      <c r="S1760" s="62"/>
      <c r="T1760" s="62"/>
      <c r="U1760" s="550">
        <v>0</v>
      </c>
    </row>
    <row r="1761" spans="1:21" s="6" customFormat="1" outlineLevel="2">
      <c r="A1761" s="8"/>
      <c r="B1761" s="8"/>
      <c r="C1761" s="28" t="s">
        <v>1138</v>
      </c>
      <c r="D1761" s="97"/>
      <c r="E1761" s="97"/>
      <c r="F1761" s="18"/>
      <c r="G1761" s="71"/>
      <c r="H1761" s="71"/>
      <c r="I1761" s="71"/>
      <c r="J1761" s="82">
        <f>SUBTOTAL(9,J1762:J1772)</f>
        <v>9739751.8951080833</v>
      </c>
      <c r="K1761" s="82">
        <f t="shared" ref="K1761:L1761" si="656">SUBTOTAL(9,K1762:K1772)</f>
        <v>5156209.577654466</v>
      </c>
      <c r="L1761" s="266">
        <f t="shared" si="656"/>
        <v>14895961.472762549</v>
      </c>
      <c r="M1761" s="82"/>
      <c r="N1761" s="82"/>
      <c r="O1761" s="553" t="e">
        <f>#REF!+M1761+N1761</f>
        <v>#REF!</v>
      </c>
      <c r="P1761" s="553"/>
      <c r="Q1761" s="553"/>
      <c r="R1761" s="576">
        <f t="shared" si="633"/>
        <v>0</v>
      </c>
      <c r="S1761" s="82"/>
      <c r="T1761" s="82"/>
      <c r="U1761" s="553">
        <v>0</v>
      </c>
    </row>
    <row r="1762" spans="1:21" s="6" customFormat="1" outlineLevel="2">
      <c r="A1762" s="8"/>
      <c r="B1762" s="8"/>
      <c r="C1762" s="25" t="s">
        <v>1233</v>
      </c>
      <c r="D1762" s="97">
        <v>1</v>
      </c>
      <c r="E1762" s="97">
        <v>1</v>
      </c>
      <c r="F1762" s="18" t="s">
        <v>624</v>
      </c>
      <c r="G1762" s="199">
        <v>46800</v>
      </c>
      <c r="H1762" s="199">
        <v>54500.000000000007</v>
      </c>
      <c r="I1762" s="71">
        <f t="shared" ref="I1762:I1763" si="657">SUM(G1762:H1762)</f>
        <v>101300</v>
      </c>
      <c r="J1762" s="71">
        <f t="shared" ref="J1762:J1763" si="658">G1762*E1762</f>
        <v>46800</v>
      </c>
      <c r="K1762" s="71">
        <f t="shared" ref="K1762:K1763" si="659">H1762*E1762</f>
        <v>54500.000000000007</v>
      </c>
      <c r="L1762" s="257">
        <f t="shared" ref="L1762:L1763" si="660">I1762*E1762</f>
        <v>101300</v>
      </c>
      <c r="M1762" s="71"/>
      <c r="N1762" s="71"/>
      <c r="O1762" s="552" t="e">
        <f>#REF!+M1762+N1762</f>
        <v>#REF!</v>
      </c>
      <c r="P1762" s="552"/>
      <c r="Q1762" s="552"/>
      <c r="R1762" s="570">
        <f t="shared" si="633"/>
        <v>0</v>
      </c>
      <c r="S1762" s="71"/>
      <c r="T1762" s="71"/>
      <c r="U1762" s="552">
        <v>0</v>
      </c>
    </row>
    <row r="1763" spans="1:21" s="403" customFormat="1" ht="28.5" customHeight="1" outlineLevel="2">
      <c r="A1763" s="391"/>
      <c r="B1763" s="391"/>
      <c r="C1763" s="392" t="s">
        <v>1198</v>
      </c>
      <c r="D1763" s="97">
        <v>4</v>
      </c>
      <c r="E1763" s="97">
        <v>4</v>
      </c>
      <c r="F1763" s="387" t="s">
        <v>624</v>
      </c>
      <c r="G1763" s="199">
        <v>900000</v>
      </c>
      <c r="H1763" s="199">
        <v>163500</v>
      </c>
      <c r="I1763" s="62">
        <f t="shared" si="657"/>
        <v>1063500</v>
      </c>
      <c r="J1763" s="62">
        <f t="shared" si="658"/>
        <v>3600000</v>
      </c>
      <c r="K1763" s="62">
        <f t="shared" si="659"/>
        <v>654000</v>
      </c>
      <c r="L1763" s="255">
        <f t="shared" si="660"/>
        <v>4254000</v>
      </c>
      <c r="M1763" s="62"/>
      <c r="N1763" s="62"/>
      <c r="O1763" s="550" t="e">
        <f>#REF!+M1763+N1763</f>
        <v>#REF!</v>
      </c>
      <c r="P1763" s="550"/>
      <c r="Q1763" s="550"/>
      <c r="R1763" s="574">
        <f t="shared" si="633"/>
        <v>0</v>
      </c>
      <c r="S1763" s="62"/>
      <c r="T1763" s="62"/>
      <c r="U1763" s="550">
        <v>0</v>
      </c>
    </row>
    <row r="1764" spans="1:21" s="403" customFormat="1" outlineLevel="2">
      <c r="A1764" s="391"/>
      <c r="B1764" s="391"/>
      <c r="C1764" s="392" t="s">
        <v>842</v>
      </c>
      <c r="D1764" s="97">
        <v>80</v>
      </c>
      <c r="E1764" s="97">
        <v>79.2</v>
      </c>
      <c r="F1764" s="387" t="s">
        <v>624</v>
      </c>
      <c r="G1764" s="199">
        <v>32518.739999999998</v>
      </c>
      <c r="H1764" s="199">
        <v>7485.6650000000009</v>
      </c>
      <c r="I1764" s="62">
        <f>SUM(G1764:H1764)</f>
        <v>40004.404999999999</v>
      </c>
      <c r="J1764" s="62">
        <f>G1764*E1764</f>
        <v>2575484.2080000001</v>
      </c>
      <c r="K1764" s="62">
        <f>H1764*E1764</f>
        <v>592864.66800000006</v>
      </c>
      <c r="L1764" s="255">
        <f>I1764*E1764</f>
        <v>3168348.8760000002</v>
      </c>
      <c r="M1764" s="62"/>
      <c r="N1764" s="62"/>
      <c r="O1764" s="550" t="e">
        <f>#REF!+M1764+N1764</f>
        <v>#REF!</v>
      </c>
      <c r="P1764" s="550"/>
      <c r="Q1764" s="554"/>
      <c r="R1764" s="574">
        <f t="shared" si="633"/>
        <v>0</v>
      </c>
      <c r="S1764" s="62"/>
      <c r="T1764" s="62"/>
      <c r="U1764" s="550">
        <v>0</v>
      </c>
    </row>
    <row r="1765" spans="1:21" s="403" customFormat="1" outlineLevel="2">
      <c r="A1765" s="391"/>
      <c r="B1765" s="391"/>
      <c r="C1765" s="392" t="s">
        <v>1200</v>
      </c>
      <c r="D1765" s="97">
        <v>80</v>
      </c>
      <c r="E1765" s="97">
        <v>79.2</v>
      </c>
      <c r="F1765" s="387" t="s">
        <v>624</v>
      </c>
      <c r="G1765" s="199">
        <v>15443.88</v>
      </c>
      <c r="H1765" s="199">
        <v>5031.18</v>
      </c>
      <c r="I1765" s="62">
        <f>SUM(G1765:H1765)</f>
        <v>20475.059999999998</v>
      </c>
      <c r="J1765" s="62">
        <f>G1765*E1765</f>
        <v>1223155.2960000001</v>
      </c>
      <c r="K1765" s="62">
        <f>H1765*E1765</f>
        <v>398469.45600000006</v>
      </c>
      <c r="L1765" s="255">
        <f>I1765*E1765</f>
        <v>1621624.7519999999</v>
      </c>
      <c r="M1765" s="62"/>
      <c r="N1765" s="62"/>
      <c r="O1765" s="550" t="e">
        <f>#REF!+M1765+N1765</f>
        <v>#REF!</v>
      </c>
      <c r="P1765" s="550"/>
      <c r="Q1765" s="554"/>
      <c r="R1765" s="574">
        <f t="shared" si="633"/>
        <v>0</v>
      </c>
      <c r="S1765" s="62"/>
      <c r="T1765" s="62"/>
      <c r="U1765" s="550">
        <v>0</v>
      </c>
    </row>
    <row r="1766" spans="1:21" s="403" customFormat="1" outlineLevel="2">
      <c r="A1766" s="391"/>
      <c r="B1766" s="391"/>
      <c r="C1766" s="392" t="s">
        <v>928</v>
      </c>
      <c r="D1766" s="97">
        <v>76</v>
      </c>
      <c r="E1766" s="97">
        <v>160</v>
      </c>
      <c r="F1766" s="387" t="s">
        <v>624</v>
      </c>
      <c r="G1766" s="199">
        <v>8773.9726027397246</v>
      </c>
      <c r="H1766" s="199">
        <v>14594.016411764707</v>
      </c>
      <c r="I1766" s="62">
        <f t="shared" ref="I1766:I1772" si="661">SUM(G1766:H1766)</f>
        <v>23367.989014504434</v>
      </c>
      <c r="J1766" s="62">
        <f t="shared" ref="J1766:J1772" si="662">G1766*E1766</f>
        <v>1403835.616438356</v>
      </c>
      <c r="K1766" s="62">
        <f t="shared" ref="K1766:K1772" si="663">H1766*E1766</f>
        <v>2335042.6258823532</v>
      </c>
      <c r="L1766" s="255">
        <f t="shared" ref="L1766:L1772" si="664">I1766*E1766</f>
        <v>3738878.2423207094</v>
      </c>
      <c r="M1766" s="62"/>
      <c r="N1766" s="62"/>
      <c r="O1766" s="550" t="e">
        <f>#REF!+M1766+N1766</f>
        <v>#REF!</v>
      </c>
      <c r="P1766" s="550"/>
      <c r="Q1766" s="550"/>
      <c r="R1766" s="574">
        <f t="shared" si="633"/>
        <v>0</v>
      </c>
      <c r="S1766" s="62"/>
      <c r="T1766" s="62"/>
      <c r="U1766" s="550">
        <v>0</v>
      </c>
    </row>
    <row r="1767" spans="1:21" s="403" customFormat="1" outlineLevel="2">
      <c r="A1767" s="391"/>
      <c r="B1767" s="391"/>
      <c r="C1767" s="392" t="s">
        <v>1183</v>
      </c>
      <c r="D1767" s="97">
        <v>3</v>
      </c>
      <c r="E1767" s="97">
        <v>3</v>
      </c>
      <c r="F1767" s="387" t="s">
        <v>624</v>
      </c>
      <c r="G1767" s="199">
        <v>3554.7229199999997</v>
      </c>
      <c r="H1767" s="199">
        <v>5289.7058823529414</v>
      </c>
      <c r="I1767" s="62">
        <f t="shared" si="661"/>
        <v>8844.4288023529407</v>
      </c>
      <c r="J1767" s="62">
        <f t="shared" si="662"/>
        <v>10664.168759999999</v>
      </c>
      <c r="K1767" s="62">
        <f t="shared" si="663"/>
        <v>15869.117647058825</v>
      </c>
      <c r="L1767" s="255">
        <f t="shared" si="664"/>
        <v>26533.286407058822</v>
      </c>
      <c r="M1767" s="62"/>
      <c r="N1767" s="62"/>
      <c r="O1767" s="550" t="e">
        <f>#REF!+M1767+N1767</f>
        <v>#REF!</v>
      </c>
      <c r="P1767" s="550"/>
      <c r="Q1767" s="550"/>
      <c r="R1767" s="574">
        <f t="shared" si="633"/>
        <v>0</v>
      </c>
      <c r="S1767" s="62"/>
      <c r="T1767" s="62"/>
      <c r="U1767" s="550">
        <v>0</v>
      </c>
    </row>
    <row r="1768" spans="1:21" s="403" customFormat="1" outlineLevel="2">
      <c r="A1768" s="391"/>
      <c r="B1768" s="391"/>
      <c r="C1768" s="392" t="s">
        <v>928</v>
      </c>
      <c r="D1768" s="97">
        <v>3</v>
      </c>
      <c r="E1768" s="97">
        <v>3</v>
      </c>
      <c r="F1768" s="387" t="s">
        <v>624</v>
      </c>
      <c r="G1768" s="199">
        <v>8773.9726027397246</v>
      </c>
      <c r="H1768" s="199">
        <v>14594.016411764707</v>
      </c>
      <c r="I1768" s="62">
        <f t="shared" si="661"/>
        <v>23367.989014504434</v>
      </c>
      <c r="J1768" s="62">
        <f t="shared" si="662"/>
        <v>26321.917808219172</v>
      </c>
      <c r="K1768" s="62">
        <f t="shared" si="663"/>
        <v>43782.049235294122</v>
      </c>
      <c r="L1768" s="255">
        <f t="shared" si="664"/>
        <v>70103.967043513301</v>
      </c>
      <c r="M1768" s="62"/>
      <c r="N1768" s="62"/>
      <c r="O1768" s="550" t="e">
        <f>#REF!+M1768+N1768</f>
        <v>#REF!</v>
      </c>
      <c r="P1768" s="550"/>
      <c r="Q1768" s="550"/>
      <c r="R1768" s="574">
        <f t="shared" si="633"/>
        <v>0</v>
      </c>
      <c r="S1768" s="62"/>
      <c r="T1768" s="62"/>
      <c r="U1768" s="550">
        <v>0</v>
      </c>
    </row>
    <row r="1769" spans="1:21" s="403" customFormat="1" ht="13.2" customHeight="1" outlineLevel="2">
      <c r="A1769" s="391"/>
      <c r="B1769" s="391"/>
      <c r="C1769" s="392" t="s">
        <v>1201</v>
      </c>
      <c r="D1769" s="97">
        <v>72</v>
      </c>
      <c r="E1769" s="97">
        <v>72</v>
      </c>
      <c r="F1769" s="387" t="s">
        <v>624</v>
      </c>
      <c r="G1769" s="199">
        <v>6646.869178082191</v>
      </c>
      <c r="H1769" s="199">
        <v>13183.42817647059</v>
      </c>
      <c r="I1769" s="62">
        <f t="shared" si="661"/>
        <v>19830.297354552782</v>
      </c>
      <c r="J1769" s="62">
        <f t="shared" si="662"/>
        <v>478574.58082191774</v>
      </c>
      <c r="K1769" s="62">
        <f t="shared" si="663"/>
        <v>949206.82870588254</v>
      </c>
      <c r="L1769" s="255">
        <f t="shared" si="664"/>
        <v>1427781.4095278003</v>
      </c>
      <c r="M1769" s="62"/>
      <c r="N1769" s="62"/>
      <c r="O1769" s="550" t="e">
        <f>#REF!+M1769+N1769</f>
        <v>#REF!</v>
      </c>
      <c r="P1769" s="550"/>
      <c r="Q1769" s="550"/>
      <c r="R1769" s="574">
        <f t="shared" si="633"/>
        <v>0</v>
      </c>
      <c r="S1769" s="62"/>
      <c r="T1769" s="62"/>
      <c r="U1769" s="550">
        <v>0</v>
      </c>
    </row>
    <row r="1770" spans="1:21" s="6" customFormat="1" outlineLevel="2">
      <c r="A1770" s="8"/>
      <c r="B1770" s="8"/>
      <c r="C1770" s="25"/>
      <c r="D1770" s="97"/>
      <c r="E1770" s="97"/>
      <c r="F1770" s="18"/>
      <c r="G1770" s="71"/>
      <c r="H1770" s="71"/>
      <c r="I1770" s="71"/>
      <c r="J1770" s="71"/>
      <c r="K1770" s="71"/>
      <c r="L1770" s="257"/>
      <c r="M1770" s="71"/>
      <c r="N1770" s="71"/>
      <c r="O1770" s="552" t="e">
        <f>#REF!+M1770+N1770</f>
        <v>#REF!</v>
      </c>
      <c r="P1770" s="552"/>
      <c r="Q1770" s="552"/>
      <c r="R1770" s="570">
        <f t="shared" si="633"/>
        <v>0</v>
      </c>
      <c r="S1770" s="71"/>
      <c r="T1770" s="71"/>
      <c r="U1770" s="552">
        <v>0</v>
      </c>
    </row>
    <row r="1771" spans="1:21" s="6" customFormat="1" outlineLevel="2">
      <c r="A1771" s="8"/>
      <c r="B1771" s="8"/>
      <c r="C1771" s="25"/>
      <c r="D1771" s="97"/>
      <c r="E1771" s="97"/>
      <c r="F1771" s="18"/>
      <c r="G1771" s="71"/>
      <c r="H1771" s="71"/>
      <c r="I1771" s="71"/>
      <c r="J1771" s="71"/>
      <c r="K1771" s="71"/>
      <c r="L1771" s="257"/>
      <c r="M1771" s="71"/>
      <c r="N1771" s="71"/>
      <c r="O1771" s="552" t="e">
        <f>#REF!+M1771+N1771</f>
        <v>#REF!</v>
      </c>
      <c r="P1771" s="552"/>
      <c r="Q1771" s="552"/>
      <c r="R1771" s="570">
        <f t="shared" si="633"/>
        <v>0</v>
      </c>
      <c r="S1771" s="71"/>
      <c r="T1771" s="71"/>
      <c r="U1771" s="552">
        <v>0</v>
      </c>
    </row>
    <row r="1772" spans="1:21" s="403" customFormat="1" outlineLevel="2">
      <c r="A1772" s="391"/>
      <c r="B1772" s="391"/>
      <c r="C1772" s="392" t="s">
        <v>657</v>
      </c>
      <c r="D1772" s="97">
        <v>1</v>
      </c>
      <c r="E1772" s="97">
        <v>1</v>
      </c>
      <c r="F1772" s="387" t="s">
        <v>619</v>
      </c>
      <c r="G1772" s="62">
        <v>374916.10727958905</v>
      </c>
      <c r="H1772" s="62">
        <v>112474.83218387672</v>
      </c>
      <c r="I1772" s="62">
        <f t="shared" si="661"/>
        <v>487390.93946346577</v>
      </c>
      <c r="J1772" s="62">
        <f t="shared" si="662"/>
        <v>374916.10727958905</v>
      </c>
      <c r="K1772" s="62">
        <f t="shared" si="663"/>
        <v>112474.83218387672</v>
      </c>
      <c r="L1772" s="255">
        <f t="shared" si="664"/>
        <v>487390.93946346577</v>
      </c>
      <c r="M1772" s="62"/>
      <c r="N1772" s="62"/>
      <c r="O1772" s="550" t="e">
        <f>#REF!+M1772+N1772</f>
        <v>#REF!</v>
      </c>
      <c r="P1772" s="550"/>
      <c r="Q1772" s="550"/>
      <c r="R1772" s="574">
        <f t="shared" si="633"/>
        <v>0</v>
      </c>
      <c r="S1772" s="62"/>
      <c r="T1772" s="62"/>
      <c r="U1772" s="550">
        <v>0</v>
      </c>
    </row>
    <row r="1773" spans="1:21" s="6" customFormat="1" outlineLevel="1">
      <c r="A1773" s="8"/>
      <c r="B1773" s="8"/>
      <c r="C1773" s="25"/>
      <c r="D1773" s="94"/>
      <c r="E1773" s="94"/>
      <c r="F1773" s="18"/>
      <c r="G1773" s="71"/>
      <c r="H1773" s="71"/>
      <c r="I1773" s="71"/>
      <c r="J1773" s="71"/>
      <c r="K1773" s="71"/>
      <c r="L1773" s="257"/>
      <c r="M1773" s="71"/>
      <c r="N1773" s="71"/>
      <c r="O1773" s="552" t="e">
        <f>#REF!+M1773+N1773</f>
        <v>#REF!</v>
      </c>
      <c r="P1773" s="552"/>
      <c r="Q1773" s="552"/>
      <c r="R1773" s="570">
        <f t="shared" si="633"/>
        <v>0</v>
      </c>
      <c r="S1773" s="71"/>
      <c r="T1773" s="71"/>
      <c r="U1773" s="552">
        <v>0</v>
      </c>
    </row>
    <row r="1774" spans="1:21" s="36" customFormat="1" outlineLevel="1">
      <c r="A1774" s="280" t="s">
        <v>313</v>
      </c>
      <c r="B1774" s="280"/>
      <c r="C1774" s="281" t="s">
        <v>1128</v>
      </c>
      <c r="D1774" s="99"/>
      <c r="E1774" s="99"/>
      <c r="F1774" s="282"/>
      <c r="G1774" s="77"/>
      <c r="H1774" s="77"/>
      <c r="I1774" s="283"/>
      <c r="J1774" s="283">
        <f>SUBTOTAL(9,J1775:J1803)</f>
        <v>143640024.00778028</v>
      </c>
      <c r="K1774" s="283">
        <f t="shared" ref="K1774:L1774" si="665">SUBTOTAL(9,K1775:K1803)</f>
        <v>24229831.233193748</v>
      </c>
      <c r="L1774" s="852">
        <f t="shared" si="665"/>
        <v>167869855.2409741</v>
      </c>
      <c r="M1774" s="283"/>
      <c r="N1774" s="283"/>
      <c r="O1774" s="888" t="e">
        <f>#REF!+M1774+N1774</f>
        <v>#REF!</v>
      </c>
      <c r="P1774" s="888"/>
      <c r="Q1774" s="888"/>
      <c r="R1774" s="581">
        <f t="shared" si="633"/>
        <v>0</v>
      </c>
      <c r="S1774" s="283"/>
      <c r="T1774" s="283"/>
      <c r="U1774" s="888">
        <v>0</v>
      </c>
    </row>
    <row r="1775" spans="1:21" s="421" customFormat="1" outlineLevel="2">
      <c r="A1775" s="415"/>
      <c r="B1775" s="415"/>
      <c r="C1775" s="422" t="s">
        <v>1234</v>
      </c>
      <c r="D1775" s="417"/>
      <c r="E1775" s="417"/>
      <c r="F1775" s="418"/>
      <c r="G1775" s="419"/>
      <c r="H1775" s="419"/>
      <c r="I1775" s="419"/>
      <c r="J1775" s="174">
        <f>SUBTOTAL(9,J1776:J1782)</f>
        <v>32042422.667197403</v>
      </c>
      <c r="K1775" s="174">
        <f t="shared" ref="K1775:L1775" si="666">SUBTOTAL(9,K1776:K1782)</f>
        <v>2927603.7910602568</v>
      </c>
      <c r="L1775" s="843">
        <f t="shared" si="666"/>
        <v>34970026.45825766</v>
      </c>
      <c r="M1775" s="174"/>
      <c r="N1775" s="174"/>
      <c r="O1775" s="558" t="e">
        <f>#REF!+M1775+N1775</f>
        <v>#REF!</v>
      </c>
      <c r="P1775" s="558"/>
      <c r="Q1775" s="558"/>
      <c r="R1775" s="578">
        <f t="shared" si="633"/>
        <v>0</v>
      </c>
      <c r="S1775" s="174"/>
      <c r="T1775" s="174"/>
      <c r="U1775" s="558">
        <v>0</v>
      </c>
    </row>
    <row r="1776" spans="1:21" s="421" customFormat="1" outlineLevel="2">
      <c r="A1776" s="415"/>
      <c r="B1776" s="415"/>
      <c r="C1776" s="416" t="s">
        <v>1129</v>
      </c>
      <c r="D1776" s="417"/>
      <c r="E1776" s="417"/>
      <c r="F1776" s="418"/>
      <c r="G1776" s="419"/>
      <c r="H1776" s="419"/>
      <c r="I1776" s="419"/>
      <c r="J1776" s="174">
        <f>SUBTOTAL(9,J1777:J1777)</f>
        <v>26144496.000000004</v>
      </c>
      <c r="K1776" s="174">
        <f>SUBTOTAL(9,K1777:K1777)</f>
        <v>990000.00000000012</v>
      </c>
      <c r="L1776" s="843">
        <f>SUBTOTAL(9,L1777:L1777)</f>
        <v>27134496.000000004</v>
      </c>
      <c r="M1776" s="174"/>
      <c r="N1776" s="174"/>
      <c r="O1776" s="558" t="e">
        <f>#REF!+M1776+N1776</f>
        <v>#REF!</v>
      </c>
      <c r="P1776" s="558"/>
      <c r="Q1776" s="558"/>
      <c r="R1776" s="578">
        <f t="shared" si="633"/>
        <v>0</v>
      </c>
      <c r="S1776" s="174"/>
      <c r="T1776" s="174"/>
      <c r="U1776" s="558">
        <v>0</v>
      </c>
    </row>
    <row r="1777" spans="1:21" s="7" customFormat="1" ht="26.4" outlineLevel="2">
      <c r="A1777" s="5"/>
      <c r="B1777" s="5"/>
      <c r="C1777" s="2" t="s">
        <v>1235</v>
      </c>
      <c r="D1777" s="194">
        <v>2</v>
      </c>
      <c r="E1777" s="97">
        <v>2</v>
      </c>
      <c r="F1777" s="277" t="s">
        <v>660</v>
      </c>
      <c r="G1777" s="199">
        <v>13072248.000000002</v>
      </c>
      <c r="H1777" s="199">
        <v>495000.00000000006</v>
      </c>
      <c r="I1777" s="199">
        <f>SUM(G1777:H1777)</f>
        <v>13567248.000000002</v>
      </c>
      <c r="J1777" s="199">
        <f>G1777*E1777</f>
        <v>26144496.000000004</v>
      </c>
      <c r="K1777" s="199">
        <f>H1777*E1777</f>
        <v>990000.00000000012</v>
      </c>
      <c r="L1777" s="265">
        <f>I1777*E1777</f>
        <v>27134496.000000004</v>
      </c>
      <c r="M1777" s="199"/>
      <c r="N1777" s="199"/>
      <c r="O1777" s="554" t="e">
        <f>#REF!+M1777+N1777</f>
        <v>#REF!</v>
      </c>
      <c r="P1777" s="554"/>
      <c r="Q1777" s="554"/>
      <c r="R1777" s="579">
        <f t="shared" si="633"/>
        <v>0</v>
      </c>
      <c r="S1777" s="199"/>
      <c r="T1777" s="199"/>
      <c r="U1777" s="554">
        <v>0</v>
      </c>
    </row>
    <row r="1778" spans="1:21" s="7" customFormat="1" outlineLevel="2">
      <c r="A1778" s="5"/>
      <c r="B1778" s="5"/>
      <c r="C1778" s="416" t="s">
        <v>1138</v>
      </c>
      <c r="D1778" s="194"/>
      <c r="E1778" s="97"/>
      <c r="F1778" s="277"/>
      <c r="G1778" s="199"/>
      <c r="H1778" s="199"/>
      <c r="I1778" s="199"/>
      <c r="J1778" s="174">
        <f>SUBTOTAL(9,J1779:J1784)</f>
        <v>5897926.667197397</v>
      </c>
      <c r="K1778" s="174">
        <f t="shared" ref="K1778:L1778" si="667">SUBTOTAL(9,K1779:K1784)</f>
        <v>1937603.7910602572</v>
      </c>
      <c r="L1778" s="843">
        <f t="shared" si="667"/>
        <v>7835530.4582576547</v>
      </c>
      <c r="M1778" s="174"/>
      <c r="N1778" s="174"/>
      <c r="O1778" s="558" t="e">
        <f>#REF!+M1778+N1778</f>
        <v>#REF!</v>
      </c>
      <c r="P1778" s="558"/>
      <c r="Q1778" s="558"/>
      <c r="R1778" s="578">
        <f t="shared" si="633"/>
        <v>0</v>
      </c>
      <c r="S1778" s="174"/>
      <c r="T1778" s="174"/>
      <c r="U1778" s="558">
        <v>0</v>
      </c>
    </row>
    <row r="1779" spans="1:21" s="7" customFormat="1" outlineLevel="2">
      <c r="A1779" s="5"/>
      <c r="B1779" s="5"/>
      <c r="C1779" s="2" t="s">
        <v>1139</v>
      </c>
      <c r="D1779" s="194">
        <v>70</v>
      </c>
      <c r="E1779" s="97">
        <v>66</v>
      </c>
      <c r="F1779" s="277" t="s">
        <v>624</v>
      </c>
      <c r="G1779" s="199">
        <v>60411.45</v>
      </c>
      <c r="H1779" s="199">
        <v>9350</v>
      </c>
      <c r="I1779" s="199">
        <f t="shared" ref="I1779" si="668">SUM(G1779:H1779)</f>
        <v>69761.45</v>
      </c>
      <c r="J1779" s="199">
        <f t="shared" ref="J1779:J1782" si="669">G1779*E1779</f>
        <v>3987155.6999999997</v>
      </c>
      <c r="K1779" s="199">
        <f t="shared" ref="K1779:K1782" si="670">H1779*E1779</f>
        <v>617100</v>
      </c>
      <c r="L1779" s="265">
        <f t="shared" ref="L1779:L1782" si="671">I1779*E1779</f>
        <v>4604255.7</v>
      </c>
      <c r="M1779" s="199"/>
      <c r="N1779" s="199"/>
      <c r="O1779" s="554" t="e">
        <f>#REF!+M1779+N1779</f>
        <v>#REF!</v>
      </c>
      <c r="P1779" s="554"/>
      <c r="Q1779" s="554"/>
      <c r="R1779" s="579">
        <f t="shared" si="633"/>
        <v>0</v>
      </c>
      <c r="S1779" s="199"/>
      <c r="T1779" s="199"/>
      <c r="U1779" s="554">
        <v>0</v>
      </c>
    </row>
    <row r="1780" spans="1:21" s="7" customFormat="1" outlineLevel="2">
      <c r="A1780" s="5"/>
      <c r="B1780" s="5"/>
      <c r="C1780" s="2" t="s">
        <v>928</v>
      </c>
      <c r="D1780" s="194">
        <v>63</v>
      </c>
      <c r="E1780" s="97">
        <v>60</v>
      </c>
      <c r="F1780" s="277" t="s">
        <v>624</v>
      </c>
      <c r="G1780" s="199">
        <v>8773.9726027397246</v>
      </c>
      <c r="H1780" s="199">
        <v>14594.016411764707</v>
      </c>
      <c r="I1780" s="199">
        <f t="shared" ref="I1780:I1782" si="672">SUM(G1780:H1780)</f>
        <v>23367.989014504434</v>
      </c>
      <c r="J1780" s="199">
        <f t="shared" si="669"/>
        <v>526438.35616438347</v>
      </c>
      <c r="K1780" s="199">
        <f t="shared" si="670"/>
        <v>875640.98470588238</v>
      </c>
      <c r="L1780" s="265">
        <f t="shared" si="671"/>
        <v>1402079.3408702661</v>
      </c>
      <c r="M1780" s="199"/>
      <c r="N1780" s="199"/>
      <c r="O1780" s="554" t="e">
        <f>#REF!+M1780+N1780</f>
        <v>#REF!</v>
      </c>
      <c r="P1780" s="554"/>
      <c r="Q1780" s="554"/>
      <c r="R1780" s="579">
        <f t="shared" si="633"/>
        <v>0</v>
      </c>
      <c r="S1780" s="199"/>
      <c r="T1780" s="199"/>
      <c r="U1780" s="554">
        <v>0</v>
      </c>
    </row>
    <row r="1781" spans="1:21" s="7" customFormat="1" outlineLevel="2">
      <c r="A1781" s="5"/>
      <c r="B1781" s="5"/>
      <c r="C1781" s="2" t="s">
        <v>1183</v>
      </c>
      <c r="D1781" s="194">
        <v>7</v>
      </c>
      <c r="E1781" s="97">
        <v>7</v>
      </c>
      <c r="F1781" s="277" t="s">
        <v>624</v>
      </c>
      <c r="G1781" s="199">
        <v>3554.7229199999997</v>
      </c>
      <c r="H1781" s="199">
        <v>5289.7058823529414</v>
      </c>
      <c r="I1781" s="199">
        <f t="shared" si="672"/>
        <v>8844.4288023529407</v>
      </c>
      <c r="J1781" s="199">
        <f t="shared" si="669"/>
        <v>24883.060439999997</v>
      </c>
      <c r="K1781" s="199">
        <f t="shared" si="670"/>
        <v>37027.941176470587</v>
      </c>
      <c r="L1781" s="265">
        <f t="shared" si="671"/>
        <v>61911.001616470588</v>
      </c>
      <c r="M1781" s="199"/>
      <c r="N1781" s="199"/>
      <c r="O1781" s="554" t="e">
        <f>#REF!+M1781+N1781</f>
        <v>#REF!</v>
      </c>
      <c r="P1781" s="554"/>
      <c r="Q1781" s="554"/>
      <c r="R1781" s="579">
        <f t="shared" si="633"/>
        <v>0</v>
      </c>
      <c r="S1781" s="199"/>
      <c r="T1781" s="199"/>
      <c r="U1781" s="554">
        <v>0</v>
      </c>
    </row>
    <row r="1782" spans="1:21" s="7" customFormat="1" outlineLevel="2">
      <c r="A1782" s="5"/>
      <c r="B1782" s="5"/>
      <c r="C1782" s="2" t="s">
        <v>657</v>
      </c>
      <c r="D1782" s="194">
        <v>1</v>
      </c>
      <c r="E1782" s="97">
        <v>1</v>
      </c>
      <c r="F1782" s="277" t="s">
        <v>619</v>
      </c>
      <c r="G1782" s="199">
        <v>1359449.5505930139</v>
      </c>
      <c r="H1782" s="199">
        <v>407834.86517790414</v>
      </c>
      <c r="I1782" s="199">
        <f t="shared" si="672"/>
        <v>1767284.4157709181</v>
      </c>
      <c r="J1782" s="199">
        <f t="shared" si="669"/>
        <v>1359449.5505930139</v>
      </c>
      <c r="K1782" s="199">
        <f t="shared" si="670"/>
        <v>407834.86517790414</v>
      </c>
      <c r="L1782" s="265">
        <f t="shared" si="671"/>
        <v>1767284.4157709181</v>
      </c>
      <c r="M1782" s="199"/>
      <c r="N1782" s="199"/>
      <c r="O1782" s="554" t="e">
        <f>#REF!+M1782+N1782</f>
        <v>#REF!</v>
      </c>
      <c r="P1782" s="554"/>
      <c r="Q1782" s="554"/>
      <c r="R1782" s="579">
        <f t="shared" si="633"/>
        <v>0</v>
      </c>
      <c r="S1782" s="199"/>
      <c r="T1782" s="199"/>
      <c r="U1782" s="554">
        <v>0</v>
      </c>
    </row>
    <row r="1783" spans="1:21" s="421" customFormat="1" outlineLevel="2">
      <c r="A1783" s="415"/>
      <c r="B1783" s="415"/>
      <c r="C1783" s="422" t="s">
        <v>1237</v>
      </c>
      <c r="D1783" s="417"/>
      <c r="E1783" s="476"/>
      <c r="F1783" s="418"/>
      <c r="G1783" s="419"/>
      <c r="H1783" s="419"/>
      <c r="I1783" s="419"/>
      <c r="J1783" s="174">
        <f>SUBTOTAL(9,J1784:J1802)</f>
        <v>111597601.34058291</v>
      </c>
      <c r="K1783" s="174">
        <f t="shared" ref="K1783:L1783" si="673">SUBTOTAL(9,K1784:K1802)</f>
        <v>21302227.442133494</v>
      </c>
      <c r="L1783" s="843">
        <f t="shared" si="673"/>
        <v>132899828.78271641</v>
      </c>
      <c r="M1783" s="174"/>
      <c r="N1783" s="174"/>
      <c r="O1783" s="558" t="e">
        <f>#REF!+M1783+N1783</f>
        <v>#REF!</v>
      </c>
      <c r="P1783" s="558"/>
      <c r="Q1783" s="558"/>
      <c r="R1783" s="578">
        <f t="shared" si="633"/>
        <v>0</v>
      </c>
      <c r="S1783" s="174"/>
      <c r="T1783" s="174"/>
      <c r="U1783" s="558">
        <v>0</v>
      </c>
    </row>
    <row r="1784" spans="1:21" s="421" customFormat="1" outlineLevel="2">
      <c r="A1784" s="415"/>
      <c r="B1784" s="415"/>
      <c r="C1784" s="416" t="s">
        <v>1129</v>
      </c>
      <c r="D1784" s="417"/>
      <c r="E1784" s="476"/>
      <c r="F1784" s="418"/>
      <c r="G1784" s="419"/>
      <c r="H1784" s="419"/>
      <c r="I1784" s="419"/>
      <c r="J1784" s="174">
        <f>SUBTOTAL(9,J1785:J1785)</f>
        <v>23339970.000000004</v>
      </c>
      <c r="K1784" s="174">
        <f>SUBTOTAL(9,K1785:K1785)</f>
        <v>2769284.1</v>
      </c>
      <c r="L1784" s="843">
        <f>SUBTOTAL(9,L1785:L1785)</f>
        <v>26109254.100000001</v>
      </c>
      <c r="M1784" s="174"/>
      <c r="N1784" s="174"/>
      <c r="O1784" s="558" t="e">
        <f>#REF!+M1784+N1784</f>
        <v>#REF!</v>
      </c>
      <c r="P1784" s="558"/>
      <c r="Q1784" s="558"/>
      <c r="R1784" s="578">
        <f t="shared" ref="R1784:R1847" si="674">P1784+Q1784</f>
        <v>0</v>
      </c>
      <c r="S1784" s="174"/>
      <c r="T1784" s="174"/>
      <c r="U1784" s="558">
        <v>0</v>
      </c>
    </row>
    <row r="1785" spans="1:21" s="403" customFormat="1" ht="26.4" outlineLevel="2">
      <c r="A1785" s="391"/>
      <c r="B1785" s="391"/>
      <c r="C1785" s="392" t="s">
        <v>1238</v>
      </c>
      <c r="D1785" s="97">
        <v>3</v>
      </c>
      <c r="E1785" s="97">
        <v>3</v>
      </c>
      <c r="F1785" s="387" t="s">
        <v>660</v>
      </c>
      <c r="G1785" s="199">
        <v>7779990.0000000009</v>
      </c>
      <c r="H1785" s="199">
        <v>923094.70000000007</v>
      </c>
      <c r="I1785" s="62">
        <f>SUM(G1785:H1785)</f>
        <v>8703084.7000000011</v>
      </c>
      <c r="J1785" s="62">
        <f>G1785*E1785</f>
        <v>23339970.000000004</v>
      </c>
      <c r="K1785" s="62">
        <f>H1785*E1785</f>
        <v>2769284.1</v>
      </c>
      <c r="L1785" s="255">
        <f>I1785*E1785</f>
        <v>26109254.100000001</v>
      </c>
      <c r="M1785" s="62"/>
      <c r="N1785" s="62"/>
      <c r="O1785" s="550" t="e">
        <f>#REF!+M1785+N1785</f>
        <v>#REF!</v>
      </c>
      <c r="P1785" s="550"/>
      <c r="Q1785" s="550"/>
      <c r="R1785" s="574">
        <f t="shared" si="674"/>
        <v>0</v>
      </c>
      <c r="S1785" s="62"/>
      <c r="T1785" s="62"/>
      <c r="U1785" s="550">
        <v>0</v>
      </c>
    </row>
    <row r="1786" spans="1:21" s="403" customFormat="1" outlineLevel="2">
      <c r="A1786" s="391"/>
      <c r="B1786" s="391"/>
      <c r="C1786" s="392" t="s">
        <v>1151</v>
      </c>
      <c r="D1786" s="97">
        <v>1</v>
      </c>
      <c r="E1786" s="97">
        <v>1</v>
      </c>
      <c r="F1786" s="387" t="s">
        <v>619</v>
      </c>
      <c r="G1786" s="199">
        <v>1051350</v>
      </c>
      <c r="H1786" s="199">
        <v>315405</v>
      </c>
      <c r="I1786" s="62">
        <f t="shared" ref="I1786" si="675">SUM(G1786:H1786)</f>
        <v>1366755</v>
      </c>
      <c r="J1786" s="62">
        <f t="shared" ref="J1786" si="676">G1786*E1786</f>
        <v>1051350</v>
      </c>
      <c r="K1786" s="62">
        <f t="shared" ref="K1786" si="677">H1786*E1786</f>
        <v>315405</v>
      </c>
      <c r="L1786" s="255">
        <f t="shared" ref="L1786" si="678">I1786*E1786</f>
        <v>1366755</v>
      </c>
      <c r="M1786" s="62"/>
      <c r="N1786" s="62"/>
      <c r="O1786" s="550" t="e">
        <f>#REF!+M1786+N1786</f>
        <v>#REF!</v>
      </c>
      <c r="P1786" s="550"/>
      <c r="Q1786" s="550"/>
      <c r="R1786" s="574">
        <f t="shared" si="674"/>
        <v>0</v>
      </c>
      <c r="S1786" s="62"/>
      <c r="T1786" s="62"/>
      <c r="U1786" s="550">
        <v>0</v>
      </c>
    </row>
    <row r="1787" spans="1:21" s="403" customFormat="1" outlineLevel="2">
      <c r="A1787" s="391"/>
      <c r="B1787" s="391"/>
      <c r="C1787" s="405" t="s">
        <v>1152</v>
      </c>
      <c r="D1787" s="97"/>
      <c r="E1787" s="97"/>
      <c r="F1787" s="387"/>
      <c r="G1787" s="62"/>
      <c r="H1787" s="62"/>
      <c r="I1787" s="62"/>
      <c r="J1787" s="82">
        <f>SUBTOTAL(9,J1788:J1789)</f>
        <v>23084639.999999996</v>
      </c>
      <c r="K1787" s="82">
        <f>SUBTOTAL(9,K1788:K1789)</f>
        <v>840000</v>
      </c>
      <c r="L1787" s="266">
        <f>SUBTOTAL(9,L1788:L1789)</f>
        <v>23924639.999999996</v>
      </c>
      <c r="M1787" s="82"/>
      <c r="N1787" s="82"/>
      <c r="O1787" s="553" t="e">
        <f>#REF!+M1787+N1787</f>
        <v>#REF!</v>
      </c>
      <c r="P1787" s="553"/>
      <c r="Q1787" s="553"/>
      <c r="R1787" s="576">
        <f t="shared" si="674"/>
        <v>0</v>
      </c>
      <c r="S1787" s="82"/>
      <c r="T1787" s="82"/>
      <c r="U1787" s="553">
        <v>0</v>
      </c>
    </row>
    <row r="1788" spans="1:21" s="403" customFormat="1" outlineLevel="2">
      <c r="A1788" s="391"/>
      <c r="B1788" s="391"/>
      <c r="C1788" s="392" t="s">
        <v>1240</v>
      </c>
      <c r="D1788" s="97">
        <v>3</v>
      </c>
      <c r="E1788" s="97">
        <v>3</v>
      </c>
      <c r="F1788" s="387" t="s">
        <v>660</v>
      </c>
      <c r="G1788" s="199">
        <v>3281640</v>
      </c>
      <c r="H1788" s="199">
        <v>140000</v>
      </c>
      <c r="I1788" s="62">
        <f t="shared" ref="I1788:I1789" si="679">SUM(G1788:H1788)</f>
        <v>3421640</v>
      </c>
      <c r="J1788" s="62">
        <f t="shared" ref="J1788:J1789" si="680">G1788*E1788</f>
        <v>9844920</v>
      </c>
      <c r="K1788" s="62">
        <f t="shared" ref="K1788:K1789" si="681">H1788*E1788</f>
        <v>420000</v>
      </c>
      <c r="L1788" s="255">
        <f t="shared" ref="L1788:L1789" si="682">I1788*E1788</f>
        <v>10264920</v>
      </c>
      <c r="M1788" s="62"/>
      <c r="N1788" s="62"/>
      <c r="O1788" s="550" t="e">
        <f>#REF!+M1788+N1788</f>
        <v>#REF!</v>
      </c>
      <c r="P1788" s="550"/>
      <c r="Q1788" s="550"/>
      <c r="R1788" s="574">
        <f t="shared" si="674"/>
        <v>0</v>
      </c>
      <c r="S1788" s="62"/>
      <c r="T1788" s="62"/>
      <c r="U1788" s="550">
        <v>0</v>
      </c>
    </row>
    <row r="1789" spans="1:21" s="403" customFormat="1" outlineLevel="2">
      <c r="A1789" s="391"/>
      <c r="B1789" s="391"/>
      <c r="C1789" s="392" t="s">
        <v>1242</v>
      </c>
      <c r="D1789" s="97">
        <v>3</v>
      </c>
      <c r="E1789" s="97">
        <v>3</v>
      </c>
      <c r="F1789" s="387" t="s">
        <v>660</v>
      </c>
      <c r="G1789" s="199">
        <v>4413239.9999999991</v>
      </c>
      <c r="H1789" s="199">
        <v>140000</v>
      </c>
      <c r="I1789" s="62">
        <f t="shared" si="679"/>
        <v>4553239.9999999991</v>
      </c>
      <c r="J1789" s="62">
        <f t="shared" si="680"/>
        <v>13239719.999999996</v>
      </c>
      <c r="K1789" s="62">
        <f t="shared" si="681"/>
        <v>420000</v>
      </c>
      <c r="L1789" s="255">
        <f t="shared" si="682"/>
        <v>13659719.999999996</v>
      </c>
      <c r="M1789" s="62"/>
      <c r="N1789" s="62"/>
      <c r="O1789" s="550" t="e">
        <f>#REF!+M1789+N1789</f>
        <v>#REF!</v>
      </c>
      <c r="P1789" s="550"/>
      <c r="Q1789" s="550"/>
      <c r="R1789" s="574">
        <f t="shared" si="674"/>
        <v>0</v>
      </c>
      <c r="S1789" s="62"/>
      <c r="T1789" s="62"/>
      <c r="U1789" s="550">
        <v>0</v>
      </c>
    </row>
    <row r="1790" spans="1:21" s="403" customFormat="1" outlineLevel="2">
      <c r="A1790" s="391"/>
      <c r="B1790" s="391"/>
      <c r="C1790" s="404" t="s">
        <v>1175</v>
      </c>
      <c r="D1790" s="97"/>
      <c r="E1790" s="97"/>
      <c r="F1790" s="387"/>
      <c r="G1790" s="62"/>
      <c r="H1790" s="62"/>
      <c r="I1790" s="62"/>
      <c r="J1790" s="82">
        <f>SUBTOTAL(9,J1791:J1796)</f>
        <v>48893376.218181819</v>
      </c>
      <c r="K1790" s="82">
        <f>SUBTOTAL(9,K1791:K1796)</f>
        <v>12696041.912727274</v>
      </c>
      <c r="L1790" s="266">
        <f>SUBTOTAL(9,L1791:L1796)</f>
        <v>61589418.130909085</v>
      </c>
      <c r="M1790" s="82"/>
      <c r="N1790" s="82"/>
      <c r="O1790" s="553" t="e">
        <f>#REF!+M1790+N1790</f>
        <v>#REF!</v>
      </c>
      <c r="P1790" s="553"/>
      <c r="Q1790" s="553"/>
      <c r="R1790" s="576">
        <f t="shared" si="674"/>
        <v>0</v>
      </c>
      <c r="S1790" s="82"/>
      <c r="T1790" s="82"/>
      <c r="U1790" s="553">
        <v>0</v>
      </c>
    </row>
    <row r="1791" spans="1:21" s="403" customFormat="1" outlineLevel="2">
      <c r="A1791" s="391"/>
      <c r="B1791" s="391"/>
      <c r="C1791" s="392" t="s">
        <v>1176</v>
      </c>
      <c r="D1791" s="97">
        <v>47</v>
      </c>
      <c r="E1791" s="97">
        <v>42</v>
      </c>
      <c r="F1791" s="387" t="s">
        <v>1109</v>
      </c>
      <c r="G1791" s="199">
        <v>236291.34545454543</v>
      </c>
      <c r="H1791" s="199">
        <v>106400.00000000001</v>
      </c>
      <c r="I1791" s="62">
        <f t="shared" ref="I1791:I1795" si="683">SUM(G1791:H1791)</f>
        <v>342691.34545454546</v>
      </c>
      <c r="J1791" s="62">
        <f t="shared" ref="J1791:J1795" si="684">G1791*E1791</f>
        <v>9924236.5090909079</v>
      </c>
      <c r="K1791" s="62">
        <f t="shared" ref="K1791:K1795" si="685">H1791*E1791</f>
        <v>4468800.0000000009</v>
      </c>
      <c r="L1791" s="255">
        <f t="shared" ref="L1791:L1795" si="686">I1791*E1791</f>
        <v>14393036.50909091</v>
      </c>
      <c r="M1791" s="62"/>
      <c r="N1791" s="62"/>
      <c r="O1791" s="550" t="e">
        <f>#REF!+M1791+N1791</f>
        <v>#REF!</v>
      </c>
      <c r="P1791" s="550"/>
      <c r="Q1791" s="550"/>
      <c r="R1791" s="574">
        <f t="shared" si="674"/>
        <v>0</v>
      </c>
      <c r="S1791" s="62"/>
      <c r="T1791" s="62"/>
      <c r="U1791" s="550">
        <v>0</v>
      </c>
    </row>
    <row r="1792" spans="1:21" s="403" customFormat="1" outlineLevel="2">
      <c r="A1792" s="391"/>
      <c r="B1792" s="391"/>
      <c r="C1792" s="392" t="s">
        <v>1244</v>
      </c>
      <c r="D1792" s="97">
        <v>36</v>
      </c>
      <c r="E1792" s="97">
        <v>36</v>
      </c>
      <c r="F1792" s="387" t="s">
        <v>1109</v>
      </c>
      <c r="G1792" s="199">
        <v>408249.99999999994</v>
      </c>
      <c r="H1792" s="199">
        <v>61600.000000000007</v>
      </c>
      <c r="I1792" s="62">
        <f t="shared" si="683"/>
        <v>469849.99999999994</v>
      </c>
      <c r="J1792" s="62">
        <f t="shared" si="684"/>
        <v>14696999.999999998</v>
      </c>
      <c r="K1792" s="62">
        <f t="shared" si="685"/>
        <v>2217600.0000000005</v>
      </c>
      <c r="L1792" s="255">
        <f t="shared" si="686"/>
        <v>16914599.999999996</v>
      </c>
      <c r="M1792" s="62"/>
      <c r="N1792" s="62"/>
      <c r="O1792" s="550" t="e">
        <f>#REF!+M1792+N1792</f>
        <v>#REF!</v>
      </c>
      <c r="P1792" s="550"/>
      <c r="Q1792" s="550"/>
      <c r="R1792" s="574">
        <f t="shared" si="674"/>
        <v>0</v>
      </c>
      <c r="S1792" s="62"/>
      <c r="T1792" s="62"/>
      <c r="U1792" s="550">
        <v>0</v>
      </c>
    </row>
    <row r="1793" spans="1:21" s="403" customFormat="1" outlineLevel="2">
      <c r="A1793" s="391"/>
      <c r="B1793" s="391"/>
      <c r="C1793" s="392" t="s">
        <v>1246</v>
      </c>
      <c r="D1793" s="97">
        <v>33</v>
      </c>
      <c r="E1793" s="97">
        <v>33</v>
      </c>
      <c r="F1793" s="387" t="s">
        <v>1109</v>
      </c>
      <c r="G1793" s="199">
        <v>432000</v>
      </c>
      <c r="H1793" s="199">
        <v>89600.000000000015</v>
      </c>
      <c r="I1793" s="62">
        <f t="shared" si="683"/>
        <v>521600</v>
      </c>
      <c r="J1793" s="62">
        <f t="shared" si="684"/>
        <v>14256000</v>
      </c>
      <c r="K1793" s="62">
        <f t="shared" si="685"/>
        <v>2956800.0000000005</v>
      </c>
      <c r="L1793" s="255">
        <f t="shared" si="686"/>
        <v>17212800</v>
      </c>
      <c r="M1793" s="62"/>
      <c r="N1793" s="62"/>
      <c r="O1793" s="550" t="e">
        <f>#REF!+M1793+N1793</f>
        <v>#REF!</v>
      </c>
      <c r="P1793" s="550"/>
      <c r="Q1793" s="550"/>
      <c r="R1793" s="574">
        <f t="shared" si="674"/>
        <v>0</v>
      </c>
      <c r="S1793" s="62"/>
      <c r="T1793" s="62"/>
      <c r="U1793" s="550">
        <v>0</v>
      </c>
    </row>
    <row r="1794" spans="1:21" s="403" customFormat="1" outlineLevel="2">
      <c r="A1794" s="391"/>
      <c r="B1794" s="391"/>
      <c r="C1794" s="392" t="s">
        <v>1180</v>
      </c>
      <c r="D1794" s="97">
        <v>6</v>
      </c>
      <c r="E1794" s="97">
        <v>6</v>
      </c>
      <c r="F1794" s="387" t="s">
        <v>660</v>
      </c>
      <c r="G1794" s="199">
        <v>90000</v>
      </c>
      <c r="H1794" s="199">
        <v>35000</v>
      </c>
      <c r="I1794" s="62">
        <f t="shared" si="683"/>
        <v>125000</v>
      </c>
      <c r="J1794" s="62">
        <f t="shared" si="684"/>
        <v>540000</v>
      </c>
      <c r="K1794" s="62">
        <f t="shared" si="685"/>
        <v>210000</v>
      </c>
      <c r="L1794" s="255">
        <f t="shared" si="686"/>
        <v>750000</v>
      </c>
      <c r="M1794" s="62"/>
      <c r="N1794" s="62"/>
      <c r="O1794" s="550" t="e">
        <f>#REF!+M1794+N1794</f>
        <v>#REF!</v>
      </c>
      <c r="P1794" s="550"/>
      <c r="Q1794" s="550"/>
      <c r="R1794" s="574">
        <f t="shared" si="674"/>
        <v>0</v>
      </c>
      <c r="S1794" s="62"/>
      <c r="T1794" s="62"/>
      <c r="U1794" s="550">
        <v>0</v>
      </c>
    </row>
    <row r="1795" spans="1:21" s="403" customFormat="1" outlineLevel="2">
      <c r="A1795" s="391"/>
      <c r="B1795" s="391"/>
      <c r="C1795" s="392" t="s">
        <v>1151</v>
      </c>
      <c r="D1795" s="97">
        <v>1</v>
      </c>
      <c r="E1795" s="97">
        <v>1</v>
      </c>
      <c r="F1795" s="387" t="s">
        <v>619</v>
      </c>
      <c r="G1795" s="199">
        <v>9476139.709090909</v>
      </c>
      <c r="H1795" s="199">
        <v>2842841.9127272726</v>
      </c>
      <c r="I1795" s="62">
        <f t="shared" si="683"/>
        <v>12318981.621818181</v>
      </c>
      <c r="J1795" s="62">
        <f t="shared" si="684"/>
        <v>9476139.709090909</v>
      </c>
      <c r="K1795" s="62">
        <f t="shared" si="685"/>
        <v>2842841.9127272726</v>
      </c>
      <c r="L1795" s="255">
        <f t="shared" si="686"/>
        <v>12318981.621818181</v>
      </c>
      <c r="M1795" s="62"/>
      <c r="N1795" s="62"/>
      <c r="O1795" s="550" t="e">
        <f>#REF!+M1795+N1795</f>
        <v>#REF!</v>
      </c>
      <c r="P1795" s="550"/>
      <c r="Q1795" s="550"/>
      <c r="R1795" s="574">
        <f t="shared" si="674"/>
        <v>0</v>
      </c>
      <c r="S1795" s="62"/>
      <c r="T1795" s="62"/>
      <c r="U1795" s="550">
        <v>0</v>
      </c>
    </row>
    <row r="1796" spans="1:21" s="403" customFormat="1" outlineLevel="2">
      <c r="A1796" s="391"/>
      <c r="B1796" s="391"/>
      <c r="C1796" s="392"/>
      <c r="D1796" s="97"/>
      <c r="E1796" s="97"/>
      <c r="F1796" s="387"/>
      <c r="G1796" s="62"/>
      <c r="H1796" s="62"/>
      <c r="I1796" s="62"/>
      <c r="J1796" s="62"/>
      <c r="K1796" s="62"/>
      <c r="L1796" s="255"/>
      <c r="M1796" s="62"/>
      <c r="N1796" s="62"/>
      <c r="O1796" s="550" t="e">
        <f>#REF!+M1796+N1796</f>
        <v>#REF!</v>
      </c>
      <c r="P1796" s="550"/>
      <c r="Q1796" s="550"/>
      <c r="R1796" s="574">
        <f t="shared" si="674"/>
        <v>0</v>
      </c>
      <c r="S1796" s="62"/>
      <c r="T1796" s="62"/>
      <c r="U1796" s="550">
        <v>0</v>
      </c>
    </row>
    <row r="1797" spans="1:21" s="403" customFormat="1" outlineLevel="2">
      <c r="A1797" s="391"/>
      <c r="B1797" s="391"/>
      <c r="C1797" s="405" t="s">
        <v>1138</v>
      </c>
      <c r="D1797" s="97"/>
      <c r="E1797" s="97"/>
      <c r="F1797" s="387"/>
      <c r="G1797" s="62"/>
      <c r="H1797" s="62"/>
      <c r="I1797" s="62"/>
      <c r="J1797" s="82">
        <f>SUBTOTAL(9,J1798:J1803)</f>
        <v>15228265.122401098</v>
      </c>
      <c r="K1797" s="82">
        <f>SUBTOTAL(9,K1798:K1803)</f>
        <v>4681496.4294062182</v>
      </c>
      <c r="L1797" s="266">
        <f>SUBTOTAL(9,L1798:L1803)</f>
        <v>19909761.551807314</v>
      </c>
      <c r="M1797" s="82"/>
      <c r="N1797" s="82"/>
      <c r="O1797" s="553" t="e">
        <f>#REF!+M1797+N1797</f>
        <v>#REF!</v>
      </c>
      <c r="P1797" s="553"/>
      <c r="Q1797" s="553"/>
      <c r="R1797" s="576">
        <f t="shared" si="674"/>
        <v>0</v>
      </c>
      <c r="S1797" s="82"/>
      <c r="T1797" s="82"/>
      <c r="U1797" s="553">
        <v>0</v>
      </c>
    </row>
    <row r="1798" spans="1:21" s="403" customFormat="1" outlineLevel="2">
      <c r="A1798" s="391"/>
      <c r="B1798" s="391"/>
      <c r="C1798" s="392" t="s">
        <v>1139</v>
      </c>
      <c r="D1798" s="97">
        <v>195</v>
      </c>
      <c r="E1798" s="97">
        <v>195</v>
      </c>
      <c r="F1798" s="387" t="s">
        <v>624</v>
      </c>
      <c r="G1798" s="199">
        <v>60411.45</v>
      </c>
      <c r="H1798" s="199">
        <v>9350</v>
      </c>
      <c r="I1798" s="62">
        <f t="shared" ref="I1798" si="687">SUM(G1798:H1798)</f>
        <v>69761.45</v>
      </c>
      <c r="J1798" s="62">
        <f t="shared" ref="J1798:J1801" si="688">G1798*E1798</f>
        <v>11780232.75</v>
      </c>
      <c r="K1798" s="62">
        <f t="shared" ref="K1798:K1801" si="689">H1798*E1798</f>
        <v>1823250</v>
      </c>
      <c r="L1798" s="255">
        <f t="shared" ref="L1798:L1801" si="690">I1798*E1798</f>
        <v>13603482.75</v>
      </c>
      <c r="M1798" s="62"/>
      <c r="N1798" s="62"/>
      <c r="O1798" s="550" t="e">
        <f>#REF!+M1798+N1798</f>
        <v>#REF!</v>
      </c>
      <c r="P1798" s="550"/>
      <c r="Q1798" s="554"/>
      <c r="R1798" s="574">
        <f t="shared" si="674"/>
        <v>0</v>
      </c>
      <c r="S1798" s="62"/>
      <c r="T1798" s="62"/>
      <c r="U1798" s="550">
        <v>0</v>
      </c>
    </row>
    <row r="1799" spans="1:21" s="403" customFormat="1" outlineLevel="2">
      <c r="A1799" s="391"/>
      <c r="B1799" s="391"/>
      <c r="C1799" s="392" t="s">
        <v>928</v>
      </c>
      <c r="D1799" s="97">
        <v>176</v>
      </c>
      <c r="E1799" s="97">
        <v>150</v>
      </c>
      <c r="F1799" s="387" t="s">
        <v>624</v>
      </c>
      <c r="G1799" s="199">
        <v>8773.9726027397246</v>
      </c>
      <c r="H1799" s="199">
        <v>14594.016411764707</v>
      </c>
      <c r="I1799" s="62">
        <f t="shared" ref="I1799:I1801" si="691">SUM(G1799:H1799)</f>
        <v>23367.989014504434</v>
      </c>
      <c r="J1799" s="62">
        <f t="shared" si="688"/>
        <v>1316095.8904109588</v>
      </c>
      <c r="K1799" s="62">
        <f t="shared" si="689"/>
        <v>2189102.4617647063</v>
      </c>
      <c r="L1799" s="255">
        <f t="shared" si="690"/>
        <v>3505198.3521756651</v>
      </c>
      <c r="M1799" s="62"/>
      <c r="N1799" s="62"/>
      <c r="O1799" s="550" t="e">
        <f>#REF!+M1799+N1799</f>
        <v>#REF!</v>
      </c>
      <c r="P1799" s="550"/>
      <c r="Q1799" s="550"/>
      <c r="R1799" s="574">
        <f t="shared" si="674"/>
        <v>0</v>
      </c>
      <c r="S1799" s="62"/>
      <c r="T1799" s="62"/>
      <c r="U1799" s="550">
        <v>0</v>
      </c>
    </row>
    <row r="1800" spans="1:21" s="403" customFormat="1" outlineLevel="2">
      <c r="A1800" s="391"/>
      <c r="B1800" s="391"/>
      <c r="C1800" s="392" t="s">
        <v>1183</v>
      </c>
      <c r="D1800" s="97">
        <v>7</v>
      </c>
      <c r="E1800" s="97">
        <v>7</v>
      </c>
      <c r="F1800" s="387" t="s">
        <v>624</v>
      </c>
      <c r="G1800" s="199">
        <v>3554.7229199999997</v>
      </c>
      <c r="H1800" s="199">
        <v>5289.7058823529414</v>
      </c>
      <c r="I1800" s="62">
        <f t="shared" si="691"/>
        <v>8844.4288023529407</v>
      </c>
      <c r="J1800" s="62">
        <f t="shared" si="688"/>
        <v>24883.060439999997</v>
      </c>
      <c r="K1800" s="62">
        <f t="shared" si="689"/>
        <v>37027.941176470587</v>
      </c>
      <c r="L1800" s="255">
        <f t="shared" si="690"/>
        <v>61911.001616470588</v>
      </c>
      <c r="M1800" s="62"/>
      <c r="N1800" s="62"/>
      <c r="O1800" s="550" t="e">
        <f>#REF!+M1800+N1800</f>
        <v>#REF!</v>
      </c>
      <c r="P1800" s="550"/>
      <c r="Q1800" s="550"/>
      <c r="R1800" s="574">
        <f t="shared" si="674"/>
        <v>0</v>
      </c>
      <c r="S1800" s="62"/>
      <c r="T1800" s="62"/>
      <c r="U1800" s="550">
        <v>0</v>
      </c>
    </row>
    <row r="1801" spans="1:21" s="403" customFormat="1" outlineLevel="2">
      <c r="A1801" s="391"/>
      <c r="B1801" s="391"/>
      <c r="C1801" s="392" t="s">
        <v>657</v>
      </c>
      <c r="D1801" s="97">
        <v>1</v>
      </c>
      <c r="E1801" s="97">
        <v>1</v>
      </c>
      <c r="F1801" s="387" t="s">
        <v>619</v>
      </c>
      <c r="G1801" s="199">
        <v>2107053.4215501375</v>
      </c>
      <c r="H1801" s="199">
        <v>632116.02646504121</v>
      </c>
      <c r="I1801" s="62">
        <f t="shared" si="691"/>
        <v>2739169.4480151786</v>
      </c>
      <c r="J1801" s="62">
        <f t="shared" si="688"/>
        <v>2107053.4215501375</v>
      </c>
      <c r="K1801" s="62">
        <f t="shared" si="689"/>
        <v>632116.02646504121</v>
      </c>
      <c r="L1801" s="255">
        <f t="shared" si="690"/>
        <v>2739169.4480151786</v>
      </c>
      <c r="M1801" s="62"/>
      <c r="N1801" s="62"/>
      <c r="O1801" s="550" t="e">
        <f>#REF!+M1801+N1801</f>
        <v>#REF!</v>
      </c>
      <c r="P1801" s="550"/>
      <c r="Q1801" s="550"/>
      <c r="R1801" s="574">
        <f t="shared" si="674"/>
        <v>0</v>
      </c>
      <c r="S1801" s="62"/>
      <c r="T1801" s="62"/>
      <c r="U1801" s="550">
        <v>0</v>
      </c>
    </row>
    <row r="1802" spans="1:21" s="403" customFormat="1" outlineLevel="1">
      <c r="A1802" s="391"/>
      <c r="B1802" s="391"/>
      <c r="C1802" s="392"/>
      <c r="D1802" s="97"/>
      <c r="E1802" s="97"/>
      <c r="F1802" s="387"/>
      <c r="G1802" s="62"/>
      <c r="H1802" s="62"/>
      <c r="I1802" s="62"/>
      <c r="J1802" s="62"/>
      <c r="K1802" s="62"/>
      <c r="L1802" s="255"/>
      <c r="M1802" s="62"/>
      <c r="N1802" s="62"/>
      <c r="O1802" s="550" t="e">
        <f>#REF!+M1802+N1802</f>
        <v>#REF!</v>
      </c>
      <c r="P1802" s="550"/>
      <c r="Q1802" s="550"/>
      <c r="R1802" s="574">
        <f t="shared" si="674"/>
        <v>0</v>
      </c>
      <c r="S1802" s="62"/>
      <c r="T1802" s="62"/>
      <c r="U1802" s="550">
        <v>0</v>
      </c>
    </row>
    <row r="1803" spans="1:21" s="36" customFormat="1" outlineLevel="1">
      <c r="A1803" s="280"/>
      <c r="B1803" s="280"/>
      <c r="C1803" s="281"/>
      <c r="D1803" s="99"/>
      <c r="E1803" s="99"/>
      <c r="F1803" s="282"/>
      <c r="G1803" s="77"/>
      <c r="H1803" s="77"/>
      <c r="I1803" s="283"/>
      <c r="J1803" s="283"/>
      <c r="K1803" s="283"/>
      <c r="L1803" s="852"/>
      <c r="M1803" s="283"/>
      <c r="N1803" s="283"/>
      <c r="O1803" s="888" t="e">
        <f>#REF!+M1803+N1803</f>
        <v>#REF!</v>
      </c>
      <c r="P1803" s="888"/>
      <c r="Q1803" s="888"/>
      <c r="R1803" s="581">
        <f t="shared" si="674"/>
        <v>0</v>
      </c>
      <c r="S1803" s="283"/>
      <c r="T1803" s="283"/>
      <c r="U1803" s="888">
        <v>0</v>
      </c>
    </row>
    <row r="1804" spans="1:21" s="6" customFormat="1" ht="15.6">
      <c r="A1804" s="64" t="s">
        <v>41</v>
      </c>
      <c r="B1804" s="64"/>
      <c r="C1804" s="65" t="s">
        <v>42</v>
      </c>
      <c r="D1804" s="117"/>
      <c r="E1804" s="117"/>
      <c r="F1804" s="67"/>
      <c r="G1804" s="477"/>
      <c r="H1804" s="477"/>
      <c r="I1804" s="68"/>
      <c r="J1804" s="68">
        <f t="shared" ref="J1804:K1804" si="692">SUBTOTAL(9,J1805:J1805)</f>
        <v>0</v>
      </c>
      <c r="K1804" s="68">
        <f t="shared" si="692"/>
        <v>0</v>
      </c>
      <c r="L1804" s="256">
        <f>SUBTOTAL(9,L1805:L1805)</f>
        <v>0</v>
      </c>
      <c r="M1804" s="68"/>
      <c r="N1804" s="68"/>
      <c r="O1804" s="886" t="e">
        <f>#REF!+M1804+N1804</f>
        <v>#REF!</v>
      </c>
      <c r="P1804" s="886"/>
      <c r="Q1804" s="886"/>
      <c r="R1804" s="580">
        <f t="shared" si="674"/>
        <v>0</v>
      </c>
      <c r="S1804" s="68"/>
      <c r="T1804" s="68"/>
      <c r="U1804" s="886">
        <v>0</v>
      </c>
    </row>
    <row r="1805" spans="1:21" s="6" customFormat="1">
      <c r="A1805" s="21"/>
      <c r="B1805" s="21"/>
      <c r="C1805" s="28"/>
      <c r="D1805" s="99"/>
      <c r="E1805" s="99"/>
      <c r="F1805" s="37"/>
      <c r="G1805" s="82"/>
      <c r="H1805" s="82"/>
      <c r="I1805" s="82"/>
      <c r="J1805" s="82"/>
      <c r="K1805" s="82"/>
      <c r="L1805" s="255"/>
      <c r="M1805" s="62"/>
      <c r="N1805" s="62"/>
      <c r="O1805" s="550" t="e">
        <f>#REF!+M1805+N1805</f>
        <v>#REF!</v>
      </c>
      <c r="P1805" s="550"/>
      <c r="Q1805" s="550"/>
      <c r="R1805" s="574">
        <f t="shared" si="674"/>
        <v>0</v>
      </c>
      <c r="S1805" s="62"/>
      <c r="T1805" s="62"/>
      <c r="U1805" s="550">
        <v>0</v>
      </c>
    </row>
    <row r="1806" spans="1:21" s="6" customFormat="1" ht="15.6">
      <c r="A1806" s="64" t="s">
        <v>43</v>
      </c>
      <c r="B1806" s="64"/>
      <c r="C1806" s="65" t="s">
        <v>44</v>
      </c>
      <c r="D1806" s="117"/>
      <c r="E1806" s="117"/>
      <c r="F1806" s="67"/>
      <c r="G1806" s="477"/>
      <c r="H1806" s="477"/>
      <c r="I1806" s="68"/>
      <c r="J1806" s="68">
        <f t="shared" ref="J1806:K1806" si="693">SUBTOTAL(9,J1807:J1807)</f>
        <v>0</v>
      </c>
      <c r="K1806" s="68">
        <f t="shared" si="693"/>
        <v>0</v>
      </c>
      <c r="L1806" s="256">
        <f>SUBTOTAL(9,L1807:L1807)</f>
        <v>0</v>
      </c>
      <c r="M1806" s="68"/>
      <c r="N1806" s="68"/>
      <c r="O1806" s="886" t="e">
        <f>#REF!+M1806+N1806</f>
        <v>#REF!</v>
      </c>
      <c r="P1806" s="886"/>
      <c r="Q1806" s="886"/>
      <c r="R1806" s="580">
        <f t="shared" si="674"/>
        <v>0</v>
      </c>
      <c r="S1806" s="68"/>
      <c r="T1806" s="68"/>
      <c r="U1806" s="886">
        <v>0</v>
      </c>
    </row>
    <row r="1807" spans="1:21" s="6" customFormat="1">
      <c r="A1807" s="21"/>
      <c r="B1807" s="21"/>
      <c r="C1807" s="28"/>
      <c r="D1807" s="99"/>
      <c r="E1807" s="99"/>
      <c r="F1807" s="37"/>
      <c r="G1807" s="82"/>
      <c r="H1807" s="82"/>
      <c r="I1807" s="82"/>
      <c r="J1807" s="82"/>
      <c r="K1807" s="82"/>
      <c r="L1807" s="255"/>
      <c r="M1807" s="62"/>
      <c r="N1807" s="62"/>
      <c r="O1807" s="550" t="e">
        <f>#REF!+M1807+N1807</f>
        <v>#REF!</v>
      </c>
      <c r="P1807" s="550"/>
      <c r="Q1807" s="550"/>
      <c r="R1807" s="574">
        <f t="shared" si="674"/>
        <v>0</v>
      </c>
      <c r="S1807" s="62"/>
      <c r="T1807" s="62"/>
      <c r="U1807" s="550">
        <v>0</v>
      </c>
    </row>
    <row r="1808" spans="1:21" s="6" customFormat="1" ht="15.6">
      <c r="A1808" s="64" t="s">
        <v>45</v>
      </c>
      <c r="B1808" s="64"/>
      <c r="C1808" s="65" t="s">
        <v>46</v>
      </c>
      <c r="D1808" s="117"/>
      <c r="E1808" s="117"/>
      <c r="F1808" s="67"/>
      <c r="G1808" s="477"/>
      <c r="H1808" s="477"/>
      <c r="I1808" s="68"/>
      <c r="J1808" s="68">
        <f>SUBTOTAL(9,J1809:J1830)</f>
        <v>435189667.07995778</v>
      </c>
      <c r="K1808" s="68">
        <f>SUBTOTAL(9,K1809:K1830)</f>
        <v>72472708.168338299</v>
      </c>
      <c r="L1808" s="256">
        <f>SUBTOTAL(9,L1809:L1830)</f>
        <v>507662375.24829608</v>
      </c>
      <c r="M1808" s="68"/>
      <c r="N1808" s="68"/>
      <c r="O1808" s="886" t="e">
        <f>#REF!+M1808+N1808</f>
        <v>#REF!</v>
      </c>
      <c r="P1808" s="886"/>
      <c r="Q1808" s="886"/>
      <c r="R1808" s="580">
        <f t="shared" si="674"/>
        <v>0</v>
      </c>
      <c r="S1808" s="68"/>
      <c r="T1808" s="68"/>
      <c r="U1808" s="886">
        <v>0</v>
      </c>
    </row>
    <row r="1809" spans="1:21" s="6" customFormat="1" outlineLevel="1">
      <c r="A1809" s="21"/>
      <c r="B1809" s="21"/>
      <c r="C1809" s="28"/>
      <c r="D1809" s="99"/>
      <c r="E1809" s="99"/>
      <c r="F1809" s="37"/>
      <c r="G1809" s="82"/>
      <c r="H1809" s="82"/>
      <c r="I1809" s="82"/>
      <c r="J1809" s="82"/>
      <c r="K1809" s="82"/>
      <c r="L1809" s="255"/>
      <c r="M1809" s="62"/>
      <c r="N1809" s="62"/>
      <c r="O1809" s="550" t="e">
        <f>#REF!+M1809+N1809</f>
        <v>#REF!</v>
      </c>
      <c r="P1809" s="550"/>
      <c r="Q1809" s="550"/>
      <c r="R1809" s="574">
        <f t="shared" si="674"/>
        <v>0</v>
      </c>
      <c r="S1809" s="62"/>
      <c r="T1809" s="62"/>
      <c r="U1809" s="550">
        <v>0</v>
      </c>
    </row>
    <row r="1810" spans="1:21" s="6" customFormat="1" outlineLevel="1">
      <c r="A1810" s="8" t="s">
        <v>409</v>
      </c>
      <c r="B1810" s="8"/>
      <c r="C1810" s="25" t="s">
        <v>410</v>
      </c>
      <c r="D1810" s="94">
        <v>1</v>
      </c>
      <c r="E1810" s="97">
        <v>1</v>
      </c>
      <c r="F1810" s="18" t="s">
        <v>10</v>
      </c>
      <c r="G1810" s="71"/>
      <c r="H1810" s="71"/>
      <c r="I1810" s="71"/>
      <c r="J1810" s="82">
        <f>SUBTOTAL(9,J1811:J1818)</f>
        <v>413174538.37914073</v>
      </c>
      <c r="K1810" s="82">
        <f>SUBTOTAL(9,K1811:K1818)</f>
        <v>66328606.836214617</v>
      </c>
      <c r="L1810" s="266">
        <f>SUBTOTAL(9,L1811:L1818)</f>
        <v>479503145.21535528</v>
      </c>
      <c r="M1810" s="82"/>
      <c r="N1810" s="82"/>
      <c r="O1810" s="553" t="e">
        <f>#REF!+M1810+N1810</f>
        <v>#REF!</v>
      </c>
      <c r="P1810" s="553"/>
      <c r="Q1810" s="553"/>
      <c r="R1810" s="576">
        <f t="shared" si="674"/>
        <v>0</v>
      </c>
      <c r="S1810" s="82"/>
      <c r="T1810" s="82"/>
      <c r="U1810" s="553">
        <v>0</v>
      </c>
    </row>
    <row r="1811" spans="1:21" s="6" customFormat="1" outlineLevel="2">
      <c r="A1811" s="8"/>
      <c r="B1811" s="8"/>
      <c r="C1811" s="25" t="s">
        <v>1248</v>
      </c>
      <c r="D1811" s="97">
        <v>10</v>
      </c>
      <c r="E1811" s="97">
        <v>10</v>
      </c>
      <c r="F1811" s="18" t="s">
        <v>660</v>
      </c>
      <c r="G1811" s="199">
        <v>37185000</v>
      </c>
      <c r="H1811" s="199">
        <v>4950000</v>
      </c>
      <c r="I1811" s="71">
        <f>SUM(G1811:H1811)</f>
        <v>42135000</v>
      </c>
      <c r="J1811" s="71">
        <f>G1811*E1811</f>
        <v>371850000</v>
      </c>
      <c r="K1811" s="71">
        <f>H1811*E1811</f>
        <v>49500000</v>
      </c>
      <c r="L1811" s="257">
        <f>I1811*E1811</f>
        <v>421350000</v>
      </c>
      <c r="M1811" s="71"/>
      <c r="N1811" s="71"/>
      <c r="O1811" s="552" t="e">
        <f>#REF!+M1811+N1811</f>
        <v>#REF!</v>
      </c>
      <c r="P1811" s="552">
        <v>0.45</v>
      </c>
      <c r="Q1811" s="552"/>
      <c r="R1811" s="570">
        <f t="shared" si="674"/>
        <v>0.45</v>
      </c>
      <c r="S1811" s="71"/>
      <c r="T1811" s="71"/>
      <c r="U1811" s="552">
        <v>0.45</v>
      </c>
    </row>
    <row r="1812" spans="1:21" s="6" customFormat="1" outlineLevel="2">
      <c r="A1812" s="8"/>
      <c r="B1812" s="8"/>
      <c r="C1812" s="25" t="s">
        <v>842</v>
      </c>
      <c r="D1812" s="97">
        <v>250</v>
      </c>
      <c r="E1812" s="97">
        <f>100*2+10*3+10*1.5</f>
        <v>245</v>
      </c>
      <c r="F1812" s="18" t="s">
        <v>624</v>
      </c>
      <c r="G1812" s="199">
        <v>32518.739999999998</v>
      </c>
      <c r="H1812" s="199">
        <v>7485.6650000000009</v>
      </c>
      <c r="I1812" s="71">
        <f t="shared" ref="I1812:I1817" si="694">SUM(G1812:H1812)</f>
        <v>40004.404999999999</v>
      </c>
      <c r="J1812" s="71">
        <f t="shared" ref="J1812:J1817" si="695">G1812*E1812</f>
        <v>7967091.2999999998</v>
      </c>
      <c r="K1812" s="71">
        <f t="shared" ref="K1812:K1817" si="696">H1812*E1812</f>
        <v>1833987.9250000003</v>
      </c>
      <c r="L1812" s="257">
        <f t="shared" ref="L1812:L1817" si="697">I1812*E1812</f>
        <v>9801079.2249999996</v>
      </c>
      <c r="M1812" s="71"/>
      <c r="N1812" s="71"/>
      <c r="O1812" s="552" t="e">
        <f>#REF!+M1812+N1812</f>
        <v>#REF!</v>
      </c>
      <c r="P1812" s="552"/>
      <c r="Q1812" s="554">
        <v>0.5</v>
      </c>
      <c r="R1812" s="570">
        <f t="shared" si="674"/>
        <v>0.5</v>
      </c>
      <c r="S1812" s="71"/>
      <c r="T1812" s="71"/>
      <c r="U1812" s="552">
        <v>0</v>
      </c>
    </row>
    <row r="1813" spans="1:21" s="6" customFormat="1" outlineLevel="2">
      <c r="A1813" s="8"/>
      <c r="B1813" s="8"/>
      <c r="C1813" s="25" t="s">
        <v>1249</v>
      </c>
      <c r="D1813" s="97">
        <v>450</v>
      </c>
      <c r="E1813" s="97">
        <v>350</v>
      </c>
      <c r="F1813" s="18" t="s">
        <v>624</v>
      </c>
      <c r="G1813" s="199">
        <v>15443.88</v>
      </c>
      <c r="H1813" s="199">
        <v>5031.18</v>
      </c>
      <c r="I1813" s="71">
        <f t="shared" si="694"/>
        <v>20475.059999999998</v>
      </c>
      <c r="J1813" s="71">
        <f t="shared" si="695"/>
        <v>5405358</v>
      </c>
      <c r="K1813" s="71">
        <f t="shared" si="696"/>
        <v>1760913</v>
      </c>
      <c r="L1813" s="257">
        <f t="shared" si="697"/>
        <v>7166270.9999999991</v>
      </c>
      <c r="M1813" s="71"/>
      <c r="N1813" s="71"/>
      <c r="O1813" s="552" t="e">
        <f>#REF!+M1813+N1813</f>
        <v>#REF!</v>
      </c>
      <c r="P1813" s="552"/>
      <c r="Q1813" s="554">
        <v>0.5</v>
      </c>
      <c r="R1813" s="570">
        <f t="shared" si="674"/>
        <v>0.5</v>
      </c>
      <c r="S1813" s="71"/>
      <c r="T1813" s="71"/>
      <c r="U1813" s="552">
        <v>0</v>
      </c>
    </row>
    <row r="1814" spans="1:21" s="6" customFormat="1" outlineLevel="2">
      <c r="A1814" s="8"/>
      <c r="B1814" s="8"/>
      <c r="C1814" s="25" t="s">
        <v>928</v>
      </c>
      <c r="D1814" s="97">
        <v>515</v>
      </c>
      <c r="E1814" s="97">
        <v>400</v>
      </c>
      <c r="F1814" s="18" t="s">
        <v>624</v>
      </c>
      <c r="G1814" s="199">
        <v>8773.9726027397246</v>
      </c>
      <c r="H1814" s="199">
        <v>14594.016411764707</v>
      </c>
      <c r="I1814" s="71">
        <f t="shared" si="694"/>
        <v>23367.989014504434</v>
      </c>
      <c r="J1814" s="71">
        <f t="shared" si="695"/>
        <v>3509589.0410958896</v>
      </c>
      <c r="K1814" s="71">
        <f t="shared" si="696"/>
        <v>5837606.5647058832</v>
      </c>
      <c r="L1814" s="257">
        <f t="shared" si="697"/>
        <v>9347195.6058017742</v>
      </c>
      <c r="M1814" s="71"/>
      <c r="N1814" s="71"/>
      <c r="O1814" s="552" t="e">
        <f>#REF!+M1814+N1814</f>
        <v>#REF!</v>
      </c>
      <c r="P1814" s="552"/>
      <c r="Q1814" s="552"/>
      <c r="R1814" s="570">
        <f t="shared" si="674"/>
        <v>0</v>
      </c>
      <c r="S1814" s="71"/>
      <c r="T1814" s="71"/>
      <c r="U1814" s="552">
        <v>0</v>
      </c>
    </row>
    <row r="1815" spans="1:21" s="6" customFormat="1" outlineLevel="2">
      <c r="A1815" s="8"/>
      <c r="B1815" s="8"/>
      <c r="C1815" s="25" t="s">
        <v>1183</v>
      </c>
      <c r="D1815" s="97">
        <v>20</v>
      </c>
      <c r="E1815" s="97">
        <v>15</v>
      </c>
      <c r="F1815" s="18" t="s">
        <v>624</v>
      </c>
      <c r="G1815" s="199">
        <v>3554.7229199999997</v>
      </c>
      <c r="H1815" s="199">
        <v>5289.7058823529414</v>
      </c>
      <c r="I1815" s="71">
        <f t="shared" si="694"/>
        <v>8844.4288023529407</v>
      </c>
      <c r="J1815" s="71">
        <f t="shared" si="695"/>
        <v>53320.843799999995</v>
      </c>
      <c r="K1815" s="71">
        <f t="shared" si="696"/>
        <v>79345.588235294126</v>
      </c>
      <c r="L1815" s="257">
        <f t="shared" si="697"/>
        <v>132666.4320352941</v>
      </c>
      <c r="M1815" s="71"/>
      <c r="N1815" s="71"/>
      <c r="O1815" s="552" t="e">
        <f>#REF!+M1815+N1815</f>
        <v>#REF!</v>
      </c>
      <c r="P1815" s="552"/>
      <c r="Q1815" s="552"/>
      <c r="R1815" s="570">
        <f t="shared" si="674"/>
        <v>0</v>
      </c>
      <c r="S1815" s="71"/>
      <c r="T1815" s="71"/>
      <c r="U1815" s="552">
        <v>0</v>
      </c>
    </row>
    <row r="1816" spans="1:21" s="403" customFormat="1" outlineLevel="2">
      <c r="A1816" s="391"/>
      <c r="B1816" s="391"/>
      <c r="C1816" s="392" t="s">
        <v>1118</v>
      </c>
      <c r="D1816" s="97">
        <v>1</v>
      </c>
      <c r="E1816" s="97">
        <v>1</v>
      </c>
      <c r="F1816" s="387" t="s">
        <v>619</v>
      </c>
      <c r="G1816" s="62">
        <v>10452505.368962053</v>
      </c>
      <c r="H1816" s="62">
        <v>3135751.6106886161</v>
      </c>
      <c r="I1816" s="62">
        <f t="shared" si="694"/>
        <v>13588256.979650669</v>
      </c>
      <c r="J1816" s="62">
        <f t="shared" si="695"/>
        <v>10452505.368962053</v>
      </c>
      <c r="K1816" s="62">
        <f t="shared" si="696"/>
        <v>3135751.6106886161</v>
      </c>
      <c r="L1816" s="255">
        <f t="shared" si="697"/>
        <v>13588256.979650669</v>
      </c>
      <c r="M1816" s="62"/>
      <c r="N1816" s="62"/>
      <c r="O1816" s="550" t="e">
        <f>#REF!+M1816+N1816</f>
        <v>#REF!</v>
      </c>
      <c r="P1816" s="550"/>
      <c r="Q1816" s="550"/>
      <c r="R1816" s="574">
        <f t="shared" si="674"/>
        <v>0</v>
      </c>
      <c r="S1816" s="62"/>
      <c r="T1816" s="62"/>
      <c r="U1816" s="550">
        <v>0</v>
      </c>
    </row>
    <row r="1817" spans="1:21" s="403" customFormat="1" outlineLevel="2">
      <c r="A1817" s="391"/>
      <c r="B1817" s="391"/>
      <c r="C1817" s="392" t="s">
        <v>657</v>
      </c>
      <c r="D1817" s="97">
        <v>1</v>
      </c>
      <c r="E1817" s="97">
        <v>1</v>
      </c>
      <c r="F1817" s="387" t="s">
        <v>619</v>
      </c>
      <c r="G1817" s="62">
        <v>13936673.825282738</v>
      </c>
      <c r="H1817" s="62">
        <v>4181002.1475848211</v>
      </c>
      <c r="I1817" s="62">
        <f t="shared" si="694"/>
        <v>18117675.97286756</v>
      </c>
      <c r="J1817" s="62">
        <f t="shared" si="695"/>
        <v>13936673.825282738</v>
      </c>
      <c r="K1817" s="62">
        <f t="shared" si="696"/>
        <v>4181002.1475848211</v>
      </c>
      <c r="L1817" s="255">
        <f t="shared" si="697"/>
        <v>18117675.97286756</v>
      </c>
      <c r="M1817" s="62"/>
      <c r="N1817" s="62"/>
      <c r="O1817" s="550" t="e">
        <f>#REF!+M1817+N1817</f>
        <v>#REF!</v>
      </c>
      <c r="P1817" s="550"/>
      <c r="Q1817" s="550"/>
      <c r="R1817" s="574">
        <f t="shared" si="674"/>
        <v>0</v>
      </c>
      <c r="S1817" s="62"/>
      <c r="T1817" s="62"/>
      <c r="U1817" s="550">
        <v>0</v>
      </c>
    </row>
    <row r="1818" spans="1:21" s="6" customFormat="1" outlineLevel="1">
      <c r="A1818" s="8"/>
      <c r="B1818" s="8"/>
      <c r="C1818" s="25"/>
      <c r="D1818" s="97"/>
      <c r="E1818" s="97"/>
      <c r="F1818" s="18"/>
      <c r="G1818" s="71"/>
      <c r="H1818" s="71"/>
      <c r="I1818" s="71"/>
      <c r="J1818" s="71"/>
      <c r="K1818" s="71"/>
      <c r="L1818" s="257"/>
      <c r="M1818" s="71"/>
      <c r="N1818" s="71"/>
      <c r="O1818" s="552" t="e">
        <f>#REF!+M1818+N1818</f>
        <v>#REF!</v>
      </c>
      <c r="P1818" s="552"/>
      <c r="Q1818" s="552"/>
      <c r="R1818" s="570">
        <f t="shared" si="674"/>
        <v>0</v>
      </c>
      <c r="S1818" s="71"/>
      <c r="T1818" s="71"/>
      <c r="U1818" s="552">
        <v>0</v>
      </c>
    </row>
    <row r="1819" spans="1:21" s="6" customFormat="1" outlineLevel="1">
      <c r="A1819" s="8" t="s">
        <v>411</v>
      </c>
      <c r="B1819" s="8"/>
      <c r="C1819" s="25" t="s">
        <v>296</v>
      </c>
      <c r="D1819" s="97">
        <v>1</v>
      </c>
      <c r="E1819" s="97">
        <v>1</v>
      </c>
      <c r="F1819" s="18" t="s">
        <v>10</v>
      </c>
      <c r="G1819" s="71"/>
      <c r="H1819" s="71"/>
      <c r="I1819" s="71"/>
      <c r="J1819" s="82">
        <f>SUBTOTAL(9,J1820:J1831)</f>
        <v>22015128.700817123</v>
      </c>
      <c r="K1819" s="82">
        <f>SUBTOTAL(9,K1820:K1831)</f>
        <v>6144101.3321236959</v>
      </c>
      <c r="L1819" s="266">
        <f>SUBTOTAL(9,L1820:L1831)</f>
        <v>28159230.032940816</v>
      </c>
      <c r="M1819" s="82"/>
      <c r="N1819" s="82"/>
      <c r="O1819" s="553" t="e">
        <f>#REF!+M1819+N1819</f>
        <v>#REF!</v>
      </c>
      <c r="P1819" s="553"/>
      <c r="Q1819" s="553"/>
      <c r="R1819" s="576">
        <f t="shared" si="674"/>
        <v>0</v>
      </c>
      <c r="S1819" s="82"/>
      <c r="T1819" s="82"/>
      <c r="U1819" s="553">
        <v>0</v>
      </c>
    </row>
    <row r="1820" spans="1:21" s="6" customFormat="1" outlineLevel="2">
      <c r="A1820" s="8"/>
      <c r="B1820" s="8"/>
      <c r="C1820" s="25" t="s">
        <v>1250</v>
      </c>
      <c r="D1820" s="97">
        <v>2</v>
      </c>
      <c r="E1820" s="97">
        <v>2</v>
      </c>
      <c r="F1820" s="18" t="s">
        <v>660</v>
      </c>
      <c r="G1820" s="199">
        <v>2324562</v>
      </c>
      <c r="H1820" s="199">
        <v>495000.00000000006</v>
      </c>
      <c r="I1820" s="71">
        <f>SUM(G1820:H1820)</f>
        <v>2819562</v>
      </c>
      <c r="J1820" s="71">
        <f>G1820*E1820</f>
        <v>4649124</v>
      </c>
      <c r="K1820" s="71">
        <f>H1820*E1820</f>
        <v>990000.00000000012</v>
      </c>
      <c r="L1820" s="257">
        <f>I1820*E1820</f>
        <v>5639124</v>
      </c>
      <c r="M1820" s="71"/>
      <c r="N1820" s="71"/>
      <c r="O1820" s="552" t="e">
        <f>#REF!+M1820+N1820</f>
        <v>#REF!</v>
      </c>
      <c r="P1820" s="552"/>
      <c r="Q1820" s="552"/>
      <c r="R1820" s="570">
        <f t="shared" si="674"/>
        <v>0</v>
      </c>
      <c r="S1820" s="71"/>
      <c r="T1820" s="71"/>
      <c r="U1820" s="552">
        <v>0</v>
      </c>
    </row>
    <row r="1821" spans="1:21" s="6" customFormat="1" outlineLevel="2">
      <c r="A1821" s="8"/>
      <c r="B1821" s="8"/>
      <c r="C1821" s="25" t="s">
        <v>1252</v>
      </c>
      <c r="D1821" s="97">
        <v>1</v>
      </c>
      <c r="E1821" s="97">
        <v>1</v>
      </c>
      <c r="F1821" s="18" t="s">
        <v>660</v>
      </c>
      <c r="G1821" s="199">
        <v>2324562</v>
      </c>
      <c r="H1821" s="199">
        <v>495000.00000000006</v>
      </c>
      <c r="I1821" s="71">
        <f>SUM(G1821:H1821)</f>
        <v>2819562</v>
      </c>
      <c r="J1821" s="71">
        <f>G1821*E1821</f>
        <v>2324562</v>
      </c>
      <c r="K1821" s="71">
        <f>H1821*E1821</f>
        <v>495000.00000000006</v>
      </c>
      <c r="L1821" s="257">
        <f>I1821*E1821</f>
        <v>2819562</v>
      </c>
      <c r="M1821" s="71"/>
      <c r="N1821" s="71"/>
      <c r="O1821" s="552" t="e">
        <f>#REF!+M1821+N1821</f>
        <v>#REF!</v>
      </c>
      <c r="P1821" s="552"/>
      <c r="Q1821" s="552"/>
      <c r="R1821" s="570">
        <f t="shared" si="674"/>
        <v>0</v>
      </c>
      <c r="S1821" s="71"/>
      <c r="T1821" s="71"/>
      <c r="U1821" s="552">
        <v>0</v>
      </c>
    </row>
    <row r="1822" spans="1:21" s="6" customFormat="1" outlineLevel="2">
      <c r="A1822" s="8"/>
      <c r="B1822" s="8"/>
      <c r="C1822" s="25" t="s">
        <v>1253</v>
      </c>
      <c r="D1822" s="97">
        <v>1</v>
      </c>
      <c r="E1822" s="97">
        <v>1</v>
      </c>
      <c r="F1822" s="18" t="s">
        <v>660</v>
      </c>
      <c r="G1822" s="199">
        <v>2324562</v>
      </c>
      <c r="H1822" s="199">
        <v>495000.00000000006</v>
      </c>
      <c r="I1822" s="71">
        <f>SUM(G1822:H1822)</f>
        <v>2819562</v>
      </c>
      <c r="J1822" s="71">
        <f>G1822*E1822</f>
        <v>2324562</v>
      </c>
      <c r="K1822" s="71">
        <f>H1822*E1822</f>
        <v>495000.00000000006</v>
      </c>
      <c r="L1822" s="257">
        <f>I1822*E1822</f>
        <v>2819562</v>
      </c>
      <c r="M1822" s="71"/>
      <c r="N1822" s="71"/>
      <c r="O1822" s="552" t="e">
        <f>#REF!+M1822+N1822</f>
        <v>#REF!</v>
      </c>
      <c r="P1822" s="552"/>
      <c r="Q1822" s="552"/>
      <c r="R1822" s="570">
        <f t="shared" si="674"/>
        <v>0</v>
      </c>
      <c r="S1822" s="71"/>
      <c r="T1822" s="71"/>
      <c r="U1822" s="552">
        <v>0</v>
      </c>
    </row>
    <row r="1823" spans="1:21" s="6" customFormat="1" outlineLevel="2">
      <c r="A1823" s="8"/>
      <c r="B1823" s="8"/>
      <c r="C1823" s="25" t="s">
        <v>1254</v>
      </c>
      <c r="D1823" s="97">
        <v>1</v>
      </c>
      <c r="E1823" s="97">
        <v>1</v>
      </c>
      <c r="F1823" s="18" t="s">
        <v>660</v>
      </c>
      <c r="G1823" s="199">
        <v>2735040.0000000005</v>
      </c>
      <c r="H1823" s="199">
        <v>495000.00000000006</v>
      </c>
      <c r="I1823" s="71">
        <f>SUM(G1823:H1823)</f>
        <v>3230040.0000000005</v>
      </c>
      <c r="J1823" s="71">
        <f>G1823*E1823</f>
        <v>2735040.0000000005</v>
      </c>
      <c r="K1823" s="71">
        <f>H1823*E1823</f>
        <v>495000.00000000006</v>
      </c>
      <c r="L1823" s="257">
        <f>I1823*E1823</f>
        <v>3230040.0000000005</v>
      </c>
      <c r="M1823" s="71"/>
      <c r="N1823" s="71"/>
      <c r="O1823" s="552" t="e">
        <f>#REF!+M1823+N1823</f>
        <v>#REF!</v>
      </c>
      <c r="P1823" s="552"/>
      <c r="Q1823" s="552"/>
      <c r="R1823" s="570">
        <f t="shared" si="674"/>
        <v>0</v>
      </c>
      <c r="S1823" s="71"/>
      <c r="T1823" s="71"/>
      <c r="U1823" s="552">
        <v>0</v>
      </c>
    </row>
    <row r="1824" spans="1:21" s="6" customFormat="1" outlineLevel="2">
      <c r="A1824" s="8"/>
      <c r="B1824" s="8"/>
      <c r="C1824" s="25" t="s">
        <v>1256</v>
      </c>
      <c r="D1824" s="97">
        <v>5</v>
      </c>
      <c r="E1824" s="97">
        <v>5</v>
      </c>
      <c r="F1824" s="18" t="s">
        <v>660</v>
      </c>
      <c r="G1824" s="199">
        <v>897000</v>
      </c>
      <c r="H1824" s="199">
        <v>117600.00000000001</v>
      </c>
      <c r="I1824" s="71">
        <f t="shared" ref="I1824:I1829" si="698">SUM(G1824:H1824)</f>
        <v>1014600</v>
      </c>
      <c r="J1824" s="71">
        <f t="shared" ref="J1824:J1829" si="699">G1824*E1824</f>
        <v>4485000</v>
      </c>
      <c r="K1824" s="71">
        <f t="shared" ref="K1824:K1829" si="700">H1824*E1824</f>
        <v>588000.00000000012</v>
      </c>
      <c r="L1824" s="257">
        <f t="shared" ref="L1824:L1829" si="701">I1824*E1824</f>
        <v>5073000</v>
      </c>
      <c r="M1824" s="71"/>
      <c r="N1824" s="71"/>
      <c r="O1824" s="552" t="e">
        <f>#REF!+M1824+N1824</f>
        <v>#REF!</v>
      </c>
      <c r="P1824" s="552"/>
      <c r="Q1824" s="552">
        <v>0.45</v>
      </c>
      <c r="R1824" s="570">
        <f t="shared" si="674"/>
        <v>0.45</v>
      </c>
      <c r="S1824" s="71"/>
      <c r="T1824" s="71"/>
      <c r="U1824" s="552">
        <v>0</v>
      </c>
    </row>
    <row r="1825" spans="1:21" s="6" customFormat="1" outlineLevel="2">
      <c r="A1825" s="8"/>
      <c r="B1825" s="8"/>
      <c r="C1825" s="25" t="s">
        <v>1257</v>
      </c>
      <c r="D1825" s="97">
        <v>5</v>
      </c>
      <c r="E1825" s="97">
        <v>5</v>
      </c>
      <c r="F1825" s="18" t="s">
        <v>660</v>
      </c>
      <c r="G1825" s="199">
        <v>46800</v>
      </c>
      <c r="H1825" s="199">
        <v>54500.000000000007</v>
      </c>
      <c r="I1825" s="71">
        <f t="shared" si="698"/>
        <v>101300</v>
      </c>
      <c r="J1825" s="71">
        <f t="shared" si="699"/>
        <v>234000</v>
      </c>
      <c r="K1825" s="71">
        <f t="shared" si="700"/>
        <v>272500.00000000006</v>
      </c>
      <c r="L1825" s="257">
        <f t="shared" si="701"/>
        <v>506500</v>
      </c>
      <c r="M1825" s="71"/>
      <c r="N1825" s="71"/>
      <c r="O1825" s="552" t="e">
        <f>#REF!+M1825+N1825</f>
        <v>#REF!</v>
      </c>
      <c r="P1825" s="552"/>
      <c r="Q1825" s="552"/>
      <c r="R1825" s="570">
        <f t="shared" si="674"/>
        <v>0</v>
      </c>
      <c r="S1825" s="71"/>
      <c r="T1825" s="71"/>
      <c r="U1825" s="552">
        <v>0</v>
      </c>
    </row>
    <row r="1826" spans="1:21" s="6" customFormat="1" outlineLevel="2">
      <c r="A1826" s="8"/>
      <c r="B1826" s="8"/>
      <c r="C1826" s="25" t="s">
        <v>812</v>
      </c>
      <c r="D1826" s="97">
        <v>111</v>
      </c>
      <c r="E1826" s="97">
        <v>109.24999999999999</v>
      </c>
      <c r="F1826" s="18" t="s">
        <v>624</v>
      </c>
      <c r="G1826" s="199">
        <v>22980.09</v>
      </c>
      <c r="H1826" s="199">
        <v>5743.9305000000022</v>
      </c>
      <c r="I1826" s="71">
        <f t="shared" si="698"/>
        <v>28724.020500000002</v>
      </c>
      <c r="J1826" s="71">
        <f t="shared" si="699"/>
        <v>2510574.8324999996</v>
      </c>
      <c r="K1826" s="71">
        <f t="shared" si="700"/>
        <v>627524.40712500014</v>
      </c>
      <c r="L1826" s="257">
        <f t="shared" si="701"/>
        <v>3138099.2396249999</v>
      </c>
      <c r="M1826" s="71"/>
      <c r="N1826" s="71"/>
      <c r="O1826" s="552" t="e">
        <f>#REF!+M1826+N1826</f>
        <v>#REF!</v>
      </c>
      <c r="P1826" s="552"/>
      <c r="Q1826" s="554"/>
      <c r="R1826" s="570">
        <f t="shared" si="674"/>
        <v>0</v>
      </c>
      <c r="S1826" s="71"/>
      <c r="T1826" s="71"/>
      <c r="U1826" s="552">
        <v>0</v>
      </c>
    </row>
    <row r="1827" spans="1:21" s="6" customFormat="1" outlineLevel="2">
      <c r="A1827" s="8"/>
      <c r="B1827" s="8"/>
      <c r="C1827" s="25" t="s">
        <v>1183</v>
      </c>
      <c r="D1827" s="97">
        <v>8</v>
      </c>
      <c r="E1827" s="97">
        <v>11.5</v>
      </c>
      <c r="F1827" s="18" t="s">
        <v>624</v>
      </c>
      <c r="G1827" s="199">
        <v>3554.7229199999997</v>
      </c>
      <c r="H1827" s="199">
        <v>5289.7058823529414</v>
      </c>
      <c r="I1827" s="71">
        <f t="shared" si="698"/>
        <v>8844.4288023529407</v>
      </c>
      <c r="J1827" s="71">
        <f t="shared" si="699"/>
        <v>40879.313579999995</v>
      </c>
      <c r="K1827" s="71">
        <f t="shared" si="700"/>
        <v>60831.617647058825</v>
      </c>
      <c r="L1827" s="257">
        <f t="shared" si="701"/>
        <v>101710.93122705881</v>
      </c>
      <c r="M1827" s="71"/>
      <c r="N1827" s="71"/>
      <c r="O1827" s="552" t="e">
        <f>#REF!+M1827+N1827</f>
        <v>#REF!</v>
      </c>
      <c r="P1827" s="552"/>
      <c r="Q1827" s="552"/>
      <c r="R1827" s="570">
        <f t="shared" si="674"/>
        <v>0</v>
      </c>
      <c r="S1827" s="71"/>
      <c r="T1827" s="71"/>
      <c r="U1827" s="552">
        <v>0</v>
      </c>
    </row>
    <row r="1828" spans="1:21" s="6" customFormat="1" outlineLevel="2">
      <c r="A1828" s="8"/>
      <c r="B1828" s="8"/>
      <c r="C1828" s="25" t="s">
        <v>928</v>
      </c>
      <c r="D1828" s="97">
        <v>119</v>
      </c>
      <c r="E1828" s="97">
        <v>109.24999999999999</v>
      </c>
      <c r="F1828" s="18" t="s">
        <v>624</v>
      </c>
      <c r="G1828" s="199">
        <v>8773.9726027397246</v>
      </c>
      <c r="H1828" s="199">
        <v>14594.016411764707</v>
      </c>
      <c r="I1828" s="71">
        <f t="shared" si="698"/>
        <v>23367.989014504434</v>
      </c>
      <c r="J1828" s="71">
        <f t="shared" si="699"/>
        <v>958556.50684931478</v>
      </c>
      <c r="K1828" s="71">
        <f t="shared" si="700"/>
        <v>1594396.292985294</v>
      </c>
      <c r="L1828" s="257">
        <f t="shared" si="701"/>
        <v>2552952.799834609</v>
      </c>
      <c r="M1828" s="71"/>
      <c r="N1828" s="71"/>
      <c r="O1828" s="552" t="e">
        <f>#REF!+M1828+N1828</f>
        <v>#REF!</v>
      </c>
      <c r="P1828" s="552"/>
      <c r="Q1828" s="552"/>
      <c r="R1828" s="570">
        <f t="shared" si="674"/>
        <v>0</v>
      </c>
      <c r="S1828" s="71"/>
      <c r="T1828" s="71"/>
      <c r="U1828" s="552">
        <v>0</v>
      </c>
    </row>
    <row r="1829" spans="1:21" s="6" customFormat="1" outlineLevel="2">
      <c r="A1829" s="8"/>
      <c r="B1829" s="8"/>
      <c r="C1829" s="25" t="s">
        <v>1258</v>
      </c>
      <c r="D1829" s="97">
        <v>1</v>
      </c>
      <c r="E1829" s="97">
        <v>1</v>
      </c>
      <c r="F1829" s="18" t="s">
        <v>619</v>
      </c>
      <c r="G1829" s="199">
        <v>1752830.0478878082</v>
      </c>
      <c r="H1829" s="199">
        <v>525849.01436634245</v>
      </c>
      <c r="I1829" s="71">
        <f t="shared" si="698"/>
        <v>2278679.0622541504</v>
      </c>
      <c r="J1829" s="71">
        <f t="shared" si="699"/>
        <v>1752830.0478878082</v>
      </c>
      <c r="K1829" s="71">
        <f t="shared" si="700"/>
        <v>525849.01436634245</v>
      </c>
      <c r="L1829" s="257">
        <f t="shared" si="701"/>
        <v>2278679.0622541504</v>
      </c>
      <c r="M1829" s="71"/>
      <c r="N1829" s="71"/>
      <c r="O1829" s="552" t="e">
        <f>#REF!+M1829+N1829</f>
        <v>#REF!</v>
      </c>
      <c r="P1829" s="552"/>
      <c r="Q1829" s="552"/>
      <c r="R1829" s="570">
        <f t="shared" si="674"/>
        <v>0</v>
      </c>
      <c r="S1829" s="71"/>
      <c r="T1829" s="71"/>
      <c r="U1829" s="552">
        <v>0</v>
      </c>
    </row>
    <row r="1830" spans="1:21" s="6" customFormat="1" outlineLevel="1">
      <c r="A1830" s="8"/>
      <c r="B1830" s="8"/>
      <c r="C1830" s="25"/>
      <c r="D1830" s="97"/>
      <c r="E1830" s="61"/>
      <c r="F1830" s="18"/>
      <c r="G1830" s="71"/>
      <c r="H1830" s="71"/>
      <c r="I1830" s="71"/>
      <c r="J1830" s="71"/>
      <c r="K1830" s="71"/>
      <c r="L1830" s="257"/>
      <c r="M1830" s="71"/>
      <c r="N1830" s="71"/>
      <c r="O1830" s="552" t="e">
        <f>#REF!+M1830+N1830</f>
        <v>#REF!</v>
      </c>
      <c r="P1830" s="552"/>
      <c r="Q1830" s="552"/>
      <c r="R1830" s="570">
        <f t="shared" si="674"/>
        <v>0</v>
      </c>
      <c r="S1830" s="71"/>
      <c r="T1830" s="71"/>
      <c r="U1830" s="552">
        <v>0</v>
      </c>
    </row>
    <row r="1831" spans="1:21" s="6" customFormat="1">
      <c r="A1831" s="21"/>
      <c r="B1831" s="21"/>
      <c r="C1831" s="28"/>
      <c r="D1831" s="99"/>
      <c r="E1831" s="80"/>
      <c r="F1831" s="37"/>
      <c r="G1831" s="82"/>
      <c r="H1831" s="82"/>
      <c r="I1831" s="82"/>
      <c r="J1831" s="82"/>
      <c r="K1831" s="82"/>
      <c r="L1831" s="255"/>
      <c r="M1831" s="62"/>
      <c r="N1831" s="62"/>
      <c r="O1831" s="550" t="e">
        <f>#REF!+M1831+N1831</f>
        <v>#REF!</v>
      </c>
      <c r="P1831" s="550"/>
      <c r="Q1831" s="550"/>
      <c r="R1831" s="574">
        <f t="shared" si="674"/>
        <v>0</v>
      </c>
      <c r="S1831" s="62"/>
      <c r="T1831" s="62"/>
      <c r="U1831" s="550">
        <v>0</v>
      </c>
    </row>
    <row r="1832" spans="1:21" ht="15.6">
      <c r="A1832" s="647"/>
      <c r="B1832" s="647"/>
      <c r="C1832" s="652" t="s">
        <v>1675</v>
      </c>
      <c r="D1832" s="648"/>
      <c r="E1832" s="648"/>
      <c r="F1832" s="649"/>
      <c r="G1832" s="650"/>
      <c r="H1832" s="650"/>
      <c r="I1832" s="650"/>
      <c r="J1832" s="650"/>
      <c r="K1832" s="650"/>
      <c r="L1832" s="863">
        <f>SUBTOTAL(9,L1833:L2010)</f>
        <v>2228147077.713222</v>
      </c>
      <c r="M1832" s="651"/>
      <c r="N1832" s="651"/>
      <c r="O1832" s="651" t="e">
        <f>#REF!+M1832+N1832</f>
        <v>#REF!</v>
      </c>
      <c r="P1832" s="651"/>
      <c r="Q1832" s="651"/>
      <c r="R1832" s="651">
        <f t="shared" si="674"/>
        <v>0</v>
      </c>
      <c r="S1832" s="651"/>
      <c r="T1832" s="651"/>
      <c r="U1832" s="651">
        <v>0</v>
      </c>
    </row>
    <row r="1833" spans="1:21" s="6" customFormat="1" ht="15.6">
      <c r="A1833" s="64" t="s">
        <v>39</v>
      </c>
      <c r="B1833" s="64"/>
      <c r="C1833" s="65" t="s">
        <v>40</v>
      </c>
      <c r="D1833" s="117"/>
      <c r="E1833" s="117"/>
      <c r="F1833" s="67"/>
      <c r="G1833" s="477"/>
      <c r="H1833" s="477"/>
      <c r="I1833" s="68"/>
      <c r="J1833" s="68">
        <f>SUBTOTAL(9,J1834:J1974)</f>
        <v>1992902350.6878726</v>
      </c>
      <c r="K1833" s="68">
        <f>SUBTOTAL(9,K1834:K1974)</f>
        <v>211748078.36348712</v>
      </c>
      <c r="L1833" s="256">
        <f>SUBTOTAL(9,L1834:L1974)</f>
        <v>2204650429.0513597</v>
      </c>
      <c r="M1833" s="68"/>
      <c r="N1833" s="68"/>
      <c r="O1833" s="886" t="e">
        <f>#REF!+M1833+N1833</f>
        <v>#REF!</v>
      </c>
      <c r="P1833" s="886"/>
      <c r="Q1833" s="886"/>
      <c r="R1833" s="68">
        <f t="shared" si="674"/>
        <v>0</v>
      </c>
      <c r="S1833" s="68"/>
      <c r="T1833" s="68"/>
      <c r="U1833" s="886">
        <v>0</v>
      </c>
    </row>
    <row r="1834" spans="1:21" s="6" customFormat="1" outlineLevel="1">
      <c r="A1834" s="8" t="s">
        <v>301</v>
      </c>
      <c r="B1834" s="8"/>
      <c r="C1834" s="25" t="s">
        <v>302</v>
      </c>
      <c r="D1834" s="94">
        <v>1</v>
      </c>
      <c r="E1834" s="94">
        <v>1</v>
      </c>
      <c r="F1834" s="18" t="s">
        <v>10</v>
      </c>
      <c r="G1834" s="71"/>
      <c r="H1834" s="71"/>
      <c r="I1834" s="71"/>
      <c r="J1834" s="82">
        <f>SUBTOTAL(9,J1835:J1974)</f>
        <v>1992902350.6878726</v>
      </c>
      <c r="K1834" s="82">
        <f>SUBTOTAL(9,K1836:K1974)</f>
        <v>211748078.36348712</v>
      </c>
      <c r="L1834" s="266">
        <f>SUBTOTAL(9,L1836:L1974)</f>
        <v>2204650429.0513597</v>
      </c>
      <c r="M1834" s="82"/>
      <c r="N1834" s="82"/>
      <c r="O1834" s="553" t="e">
        <f>#REF!+M1834+N1834</f>
        <v>#REF!</v>
      </c>
      <c r="P1834" s="553"/>
      <c r="Q1834" s="553"/>
      <c r="R1834" s="576">
        <f t="shared" si="674"/>
        <v>0</v>
      </c>
      <c r="S1834" s="82"/>
      <c r="T1834" s="82"/>
      <c r="U1834" s="553">
        <v>0</v>
      </c>
    </row>
    <row r="1835" spans="1:21" s="7" customFormat="1" outlineLevel="1">
      <c r="A1835" s="5"/>
      <c r="B1835" s="5"/>
      <c r="C1835" s="401" t="s">
        <v>1213</v>
      </c>
      <c r="D1835" s="194"/>
      <c r="E1835" s="194"/>
      <c r="F1835" s="277"/>
      <c r="G1835" s="199"/>
      <c r="H1835" s="199"/>
      <c r="I1835" s="199"/>
      <c r="J1835" s="174">
        <f>SUBTOTAL(9,J1836:J1906)</f>
        <v>1284913905.8614535</v>
      </c>
      <c r="K1835" s="174">
        <f>SUBTOTAL(9,K1836:K1906)</f>
        <v>131256535.44436786</v>
      </c>
      <c r="L1835" s="843">
        <f>SUBTOTAL(9,L1836:L1906)</f>
        <v>1416170441.3058209</v>
      </c>
      <c r="M1835" s="174"/>
      <c r="N1835" s="174"/>
      <c r="O1835" s="558" t="e">
        <f>#REF!+M1835+N1835</f>
        <v>#REF!</v>
      </c>
      <c r="P1835" s="558"/>
      <c r="Q1835" s="558"/>
      <c r="R1835" s="578">
        <f t="shared" si="674"/>
        <v>0</v>
      </c>
      <c r="S1835" s="174"/>
      <c r="T1835" s="174"/>
      <c r="U1835" s="558">
        <v>0</v>
      </c>
    </row>
    <row r="1836" spans="1:21" s="7" customFormat="1" outlineLevel="2">
      <c r="A1836" s="5"/>
      <c r="B1836" s="5"/>
      <c r="C1836" s="401" t="s">
        <v>1141</v>
      </c>
      <c r="D1836" s="194"/>
      <c r="E1836" s="194"/>
      <c r="F1836" s="277"/>
      <c r="G1836" s="199"/>
      <c r="H1836" s="199"/>
      <c r="I1836" s="199"/>
      <c r="J1836" s="174">
        <f>SUBTOTAL(9,J1837:J1858)</f>
        <v>1094815450</v>
      </c>
      <c r="K1836" s="174">
        <f>SUBTOTAL(9,K1837:K1858)</f>
        <v>55012677.040000007</v>
      </c>
      <c r="L1836" s="843">
        <f>SUBTOTAL(9,L1837:L1858)</f>
        <v>1149828127.04</v>
      </c>
      <c r="M1836" s="174"/>
      <c r="N1836" s="174"/>
      <c r="O1836" s="558" t="e">
        <f>#REF!+M1836+N1836</f>
        <v>#REF!</v>
      </c>
      <c r="P1836" s="558"/>
      <c r="Q1836" s="558"/>
      <c r="R1836" s="578">
        <f t="shared" si="674"/>
        <v>0</v>
      </c>
      <c r="S1836" s="174"/>
      <c r="T1836" s="174"/>
      <c r="U1836" s="558">
        <v>0</v>
      </c>
    </row>
    <row r="1837" spans="1:21" s="7" customFormat="1" outlineLevel="2">
      <c r="A1837" s="5"/>
      <c r="B1837" s="5"/>
      <c r="C1837" s="2" t="s">
        <v>1259</v>
      </c>
      <c r="D1837" s="194">
        <v>1</v>
      </c>
      <c r="E1837" s="97">
        <v>1</v>
      </c>
      <c r="F1837" s="277" t="s">
        <v>660</v>
      </c>
      <c r="G1837" s="199">
        <v>109143100.00000001</v>
      </c>
      <c r="H1837" s="199">
        <v>4434383.5200000005</v>
      </c>
      <c r="I1837" s="199">
        <f t="shared" ref="I1837:I1906" si="702">SUM(G1837:H1837)</f>
        <v>113577483.52000001</v>
      </c>
      <c r="J1837" s="199">
        <f t="shared" ref="J1837:J1858" si="703">G1837*E1837</f>
        <v>109143100.00000001</v>
      </c>
      <c r="K1837" s="199">
        <f t="shared" ref="K1837:K1858" si="704">H1837*E1837</f>
        <v>4434383.5200000005</v>
      </c>
      <c r="L1837" s="265">
        <f t="shared" ref="L1837:L1858" si="705">I1837*E1837</f>
        <v>113577483.52000001</v>
      </c>
      <c r="M1837" s="199"/>
      <c r="N1837" s="199"/>
      <c r="O1837" s="554" t="e">
        <f>#REF!+M1837+N1837</f>
        <v>#REF!</v>
      </c>
      <c r="P1837" s="554"/>
      <c r="Q1837" s="554">
        <v>0.45</v>
      </c>
      <c r="R1837" s="579">
        <f t="shared" si="674"/>
        <v>0.45</v>
      </c>
      <c r="S1837" s="199"/>
      <c r="T1837" s="199"/>
      <c r="U1837" s="554">
        <v>0</v>
      </c>
    </row>
    <row r="1838" spans="1:21" s="7" customFormat="1" outlineLevel="2">
      <c r="A1838" s="5"/>
      <c r="B1838" s="5"/>
      <c r="C1838" s="2" t="s">
        <v>1261</v>
      </c>
      <c r="D1838" s="194">
        <v>1</v>
      </c>
      <c r="E1838" s="97">
        <v>1</v>
      </c>
      <c r="F1838" s="277" t="s">
        <v>660</v>
      </c>
      <c r="G1838" s="199">
        <v>102932500.00000001</v>
      </c>
      <c r="H1838" s="199">
        <v>4434383.5200000005</v>
      </c>
      <c r="I1838" s="199">
        <f t="shared" ref="I1838:I1851" si="706">SUM(G1838:H1838)</f>
        <v>107366883.52000001</v>
      </c>
      <c r="J1838" s="199">
        <f t="shared" si="703"/>
        <v>102932500.00000001</v>
      </c>
      <c r="K1838" s="199">
        <f t="shared" si="704"/>
        <v>4434383.5200000005</v>
      </c>
      <c r="L1838" s="265">
        <f t="shared" si="705"/>
        <v>107366883.52000001</v>
      </c>
      <c r="M1838" s="199"/>
      <c r="N1838" s="199"/>
      <c r="O1838" s="554" t="e">
        <f>#REF!+M1838+N1838</f>
        <v>#REF!</v>
      </c>
      <c r="P1838" s="554"/>
      <c r="Q1838" s="554">
        <v>0.45</v>
      </c>
      <c r="R1838" s="579">
        <f t="shared" si="674"/>
        <v>0.45</v>
      </c>
      <c r="S1838" s="199"/>
      <c r="T1838" s="199"/>
      <c r="U1838" s="554">
        <v>0</v>
      </c>
    </row>
    <row r="1839" spans="1:21" s="7" customFormat="1" outlineLevel="2">
      <c r="A1839" s="5"/>
      <c r="B1839" s="5"/>
      <c r="C1839" s="2" t="s">
        <v>1263</v>
      </c>
      <c r="D1839" s="194">
        <v>1</v>
      </c>
      <c r="E1839" s="97">
        <v>1</v>
      </c>
      <c r="F1839" s="277" t="s">
        <v>660</v>
      </c>
      <c r="G1839" s="199">
        <v>72590100</v>
      </c>
      <c r="H1839" s="199">
        <v>3920000.0000000005</v>
      </c>
      <c r="I1839" s="199">
        <f t="shared" si="706"/>
        <v>76510100</v>
      </c>
      <c r="J1839" s="199">
        <f t="shared" si="703"/>
        <v>72590100</v>
      </c>
      <c r="K1839" s="199">
        <f t="shared" si="704"/>
        <v>3920000.0000000005</v>
      </c>
      <c r="L1839" s="265">
        <f t="shared" si="705"/>
        <v>76510100</v>
      </c>
      <c r="M1839" s="199"/>
      <c r="N1839" s="199"/>
      <c r="O1839" s="554" t="e">
        <f>#REF!+M1839+N1839</f>
        <v>#REF!</v>
      </c>
      <c r="P1839" s="554"/>
      <c r="Q1839" s="554">
        <v>0.45</v>
      </c>
      <c r="R1839" s="579">
        <f t="shared" si="674"/>
        <v>0.45</v>
      </c>
      <c r="S1839" s="199"/>
      <c r="T1839" s="199"/>
      <c r="U1839" s="554">
        <v>0</v>
      </c>
    </row>
    <row r="1840" spans="1:21" s="7" customFormat="1" outlineLevel="2">
      <c r="A1840" s="5"/>
      <c r="B1840" s="5"/>
      <c r="C1840" s="2" t="s">
        <v>1265</v>
      </c>
      <c r="D1840" s="194">
        <v>1</v>
      </c>
      <c r="E1840" s="97">
        <v>1</v>
      </c>
      <c r="F1840" s="277" t="s">
        <v>660</v>
      </c>
      <c r="G1840" s="199">
        <v>62381000.000000007</v>
      </c>
      <c r="H1840" s="199">
        <v>3920000.0000000005</v>
      </c>
      <c r="I1840" s="199">
        <f t="shared" si="706"/>
        <v>66301000.000000007</v>
      </c>
      <c r="J1840" s="199">
        <f t="shared" si="703"/>
        <v>62381000.000000007</v>
      </c>
      <c r="K1840" s="199">
        <f t="shared" si="704"/>
        <v>3920000.0000000005</v>
      </c>
      <c r="L1840" s="265">
        <f t="shared" si="705"/>
        <v>66301000.000000007</v>
      </c>
      <c r="M1840" s="199"/>
      <c r="N1840" s="199"/>
      <c r="O1840" s="554" t="e">
        <f>#REF!+M1840+N1840</f>
        <v>#REF!</v>
      </c>
      <c r="P1840" s="554"/>
      <c r="Q1840" s="554">
        <v>0.45</v>
      </c>
      <c r="R1840" s="579">
        <f t="shared" si="674"/>
        <v>0.45</v>
      </c>
      <c r="S1840" s="199"/>
      <c r="T1840" s="199"/>
      <c r="U1840" s="554">
        <v>0</v>
      </c>
    </row>
    <row r="1841" spans="1:21" s="7" customFormat="1" outlineLevel="2">
      <c r="A1841" s="5"/>
      <c r="B1841" s="5"/>
      <c r="C1841" s="2" t="s">
        <v>1267</v>
      </c>
      <c r="D1841" s="194">
        <v>1</v>
      </c>
      <c r="E1841" s="97">
        <v>1</v>
      </c>
      <c r="F1841" s="277" t="s">
        <v>660</v>
      </c>
      <c r="G1841" s="199">
        <v>30222170.000000004</v>
      </c>
      <c r="H1841" s="199">
        <v>840000.00000000012</v>
      </c>
      <c r="I1841" s="199">
        <f t="shared" si="706"/>
        <v>31062170.000000004</v>
      </c>
      <c r="J1841" s="199">
        <f t="shared" si="703"/>
        <v>30222170.000000004</v>
      </c>
      <c r="K1841" s="199">
        <f t="shared" si="704"/>
        <v>840000.00000000012</v>
      </c>
      <c r="L1841" s="265">
        <f t="shared" si="705"/>
        <v>31062170.000000004</v>
      </c>
      <c r="M1841" s="199"/>
      <c r="N1841" s="199"/>
      <c r="O1841" s="554" t="e">
        <f>#REF!+M1841+N1841</f>
        <v>#REF!</v>
      </c>
      <c r="P1841" s="554"/>
      <c r="Q1841" s="554">
        <v>0.45</v>
      </c>
      <c r="R1841" s="579">
        <f t="shared" si="674"/>
        <v>0.45</v>
      </c>
      <c r="S1841" s="199"/>
      <c r="T1841" s="199"/>
      <c r="U1841" s="554">
        <v>0</v>
      </c>
    </row>
    <row r="1842" spans="1:21" s="7" customFormat="1" outlineLevel="2">
      <c r="A1842" s="5"/>
      <c r="B1842" s="5"/>
      <c r="C1842" s="2" t="s">
        <v>1269</v>
      </c>
      <c r="D1842" s="194">
        <v>6</v>
      </c>
      <c r="E1842" s="97">
        <v>6</v>
      </c>
      <c r="F1842" s="277" t="s">
        <v>660</v>
      </c>
      <c r="G1842" s="199">
        <v>9845660</v>
      </c>
      <c r="H1842" s="199">
        <v>537600</v>
      </c>
      <c r="I1842" s="199">
        <f t="shared" si="706"/>
        <v>10383260</v>
      </c>
      <c r="J1842" s="199">
        <f t="shared" si="703"/>
        <v>59073960</v>
      </c>
      <c r="K1842" s="199">
        <f t="shared" si="704"/>
        <v>3225600</v>
      </c>
      <c r="L1842" s="265">
        <f t="shared" si="705"/>
        <v>62299560</v>
      </c>
      <c r="M1842" s="199"/>
      <c r="N1842" s="199"/>
      <c r="O1842" s="554" t="e">
        <f>#REF!+M1842+N1842</f>
        <v>#REF!</v>
      </c>
      <c r="P1842" s="554"/>
      <c r="Q1842" s="554">
        <v>0.45</v>
      </c>
      <c r="R1842" s="579">
        <f t="shared" si="674"/>
        <v>0.45</v>
      </c>
      <c r="S1842" s="199"/>
      <c r="T1842" s="199"/>
      <c r="U1842" s="554">
        <v>0</v>
      </c>
    </row>
    <row r="1843" spans="1:21" s="7" customFormat="1" outlineLevel="2">
      <c r="A1843" s="5"/>
      <c r="B1843" s="5"/>
      <c r="C1843" s="2" t="s">
        <v>1271</v>
      </c>
      <c r="D1843" s="194">
        <v>11</v>
      </c>
      <c r="E1843" s="97">
        <v>11</v>
      </c>
      <c r="F1843" s="277" t="s">
        <v>660</v>
      </c>
      <c r="G1843" s="199">
        <v>9569780</v>
      </c>
      <c r="H1843" s="199">
        <v>537600</v>
      </c>
      <c r="I1843" s="199">
        <f t="shared" si="706"/>
        <v>10107380</v>
      </c>
      <c r="J1843" s="199">
        <f t="shared" si="703"/>
        <v>105267580</v>
      </c>
      <c r="K1843" s="199">
        <f t="shared" si="704"/>
        <v>5913600</v>
      </c>
      <c r="L1843" s="265">
        <f t="shared" si="705"/>
        <v>111181180</v>
      </c>
      <c r="M1843" s="199"/>
      <c r="N1843" s="199"/>
      <c r="O1843" s="554" t="e">
        <f>#REF!+M1843+N1843</f>
        <v>#REF!</v>
      </c>
      <c r="P1843" s="554"/>
      <c r="Q1843" s="554">
        <v>0.45</v>
      </c>
      <c r="R1843" s="579">
        <f t="shared" si="674"/>
        <v>0.45</v>
      </c>
      <c r="S1843" s="199"/>
      <c r="T1843" s="199"/>
      <c r="U1843" s="554">
        <v>0</v>
      </c>
    </row>
    <row r="1844" spans="1:21" s="7" customFormat="1" outlineLevel="2">
      <c r="A1844" s="5"/>
      <c r="B1844" s="5"/>
      <c r="C1844" s="2" t="s">
        <v>1273</v>
      </c>
      <c r="D1844" s="194">
        <v>7</v>
      </c>
      <c r="E1844" s="97">
        <v>7</v>
      </c>
      <c r="F1844" s="277" t="s">
        <v>660</v>
      </c>
      <c r="G1844" s="199">
        <v>8741260</v>
      </c>
      <c r="H1844" s="199">
        <v>504000.00000000006</v>
      </c>
      <c r="I1844" s="199">
        <f t="shared" si="706"/>
        <v>9245260</v>
      </c>
      <c r="J1844" s="199">
        <f t="shared" si="703"/>
        <v>61188820</v>
      </c>
      <c r="K1844" s="199">
        <f t="shared" si="704"/>
        <v>3528000.0000000005</v>
      </c>
      <c r="L1844" s="265">
        <f t="shared" si="705"/>
        <v>64716820</v>
      </c>
      <c r="M1844" s="199"/>
      <c r="N1844" s="199"/>
      <c r="O1844" s="554" t="e">
        <f>#REF!+M1844+N1844</f>
        <v>#REF!</v>
      </c>
      <c r="P1844" s="554"/>
      <c r="Q1844" s="554">
        <v>0.45</v>
      </c>
      <c r="R1844" s="579">
        <f t="shared" si="674"/>
        <v>0.45</v>
      </c>
      <c r="S1844" s="199"/>
      <c r="T1844" s="199"/>
      <c r="U1844" s="554">
        <v>0</v>
      </c>
    </row>
    <row r="1845" spans="1:21" s="7" customFormat="1" outlineLevel="2">
      <c r="A1845" s="5"/>
      <c r="B1845" s="5"/>
      <c r="C1845" s="2" t="s">
        <v>1275</v>
      </c>
      <c r="D1845" s="194">
        <v>4</v>
      </c>
      <c r="E1845" s="97">
        <v>4</v>
      </c>
      <c r="F1845" s="277" t="s">
        <v>660</v>
      </c>
      <c r="G1845" s="199">
        <v>8464170</v>
      </c>
      <c r="H1845" s="199">
        <v>504000.00000000006</v>
      </c>
      <c r="I1845" s="199">
        <f t="shared" si="706"/>
        <v>8968170</v>
      </c>
      <c r="J1845" s="199">
        <f t="shared" si="703"/>
        <v>33856680</v>
      </c>
      <c r="K1845" s="199">
        <f t="shared" si="704"/>
        <v>2016000.0000000002</v>
      </c>
      <c r="L1845" s="265">
        <f t="shared" si="705"/>
        <v>35872680</v>
      </c>
      <c r="M1845" s="199"/>
      <c r="N1845" s="199"/>
      <c r="O1845" s="554" t="e">
        <f>#REF!+M1845+N1845</f>
        <v>#REF!</v>
      </c>
      <c r="P1845" s="554"/>
      <c r="Q1845" s="554">
        <v>0.45</v>
      </c>
      <c r="R1845" s="579">
        <f t="shared" si="674"/>
        <v>0.45</v>
      </c>
      <c r="S1845" s="199"/>
      <c r="T1845" s="199"/>
      <c r="U1845" s="554">
        <v>0</v>
      </c>
    </row>
    <row r="1846" spans="1:21" s="7" customFormat="1" outlineLevel="2">
      <c r="A1846" s="5"/>
      <c r="B1846" s="5"/>
      <c r="C1846" s="2" t="s">
        <v>1277</v>
      </c>
      <c r="D1846" s="194">
        <v>1</v>
      </c>
      <c r="E1846" s="97">
        <v>1</v>
      </c>
      <c r="F1846" s="277" t="s">
        <v>660</v>
      </c>
      <c r="G1846" s="199">
        <v>7911200.0000000009</v>
      </c>
      <c r="H1846" s="199">
        <v>504000.00000000006</v>
      </c>
      <c r="I1846" s="199">
        <f t="shared" si="706"/>
        <v>8415200.0000000019</v>
      </c>
      <c r="J1846" s="199">
        <f t="shared" si="703"/>
        <v>7911200.0000000009</v>
      </c>
      <c r="K1846" s="199">
        <f t="shared" si="704"/>
        <v>504000.00000000006</v>
      </c>
      <c r="L1846" s="265">
        <f t="shared" si="705"/>
        <v>8415200.0000000019</v>
      </c>
      <c r="M1846" s="199"/>
      <c r="N1846" s="199"/>
      <c r="O1846" s="554" t="e">
        <f>#REF!+M1846+N1846</f>
        <v>#REF!</v>
      </c>
      <c r="P1846" s="554"/>
      <c r="Q1846" s="554">
        <v>0.45</v>
      </c>
      <c r="R1846" s="579">
        <f t="shared" si="674"/>
        <v>0.45</v>
      </c>
      <c r="S1846" s="199"/>
      <c r="T1846" s="199"/>
      <c r="U1846" s="554">
        <v>0</v>
      </c>
    </row>
    <row r="1847" spans="1:21" s="7" customFormat="1" ht="26.4" outlineLevel="2">
      <c r="A1847" s="5"/>
      <c r="B1847" s="5"/>
      <c r="C1847" s="2" t="s">
        <v>1279</v>
      </c>
      <c r="D1847" s="194">
        <v>4</v>
      </c>
      <c r="E1847" s="97">
        <v>4</v>
      </c>
      <c r="F1847" s="277" t="s">
        <v>660</v>
      </c>
      <c r="G1847" s="199">
        <v>12599730.000000002</v>
      </c>
      <c r="H1847" s="199">
        <v>621600.00000000012</v>
      </c>
      <c r="I1847" s="199">
        <f t="shared" si="706"/>
        <v>13221330.000000002</v>
      </c>
      <c r="J1847" s="199">
        <f t="shared" si="703"/>
        <v>50398920.000000007</v>
      </c>
      <c r="K1847" s="199">
        <f t="shared" si="704"/>
        <v>2486400.0000000005</v>
      </c>
      <c r="L1847" s="265">
        <f t="shared" si="705"/>
        <v>52885320.000000007</v>
      </c>
      <c r="M1847" s="199"/>
      <c r="N1847" s="199"/>
      <c r="O1847" s="554" t="e">
        <f>#REF!+M1847+N1847</f>
        <v>#REF!</v>
      </c>
      <c r="P1847" s="554"/>
      <c r="Q1847" s="554">
        <v>0.45</v>
      </c>
      <c r="R1847" s="579">
        <f t="shared" si="674"/>
        <v>0.45</v>
      </c>
      <c r="S1847" s="199"/>
      <c r="T1847" s="199"/>
      <c r="U1847" s="554">
        <v>0</v>
      </c>
    </row>
    <row r="1848" spans="1:21" s="7" customFormat="1" ht="26.4" outlineLevel="2">
      <c r="A1848" s="5"/>
      <c r="B1848" s="5"/>
      <c r="C1848" s="2" t="s">
        <v>1281</v>
      </c>
      <c r="D1848" s="194">
        <v>2</v>
      </c>
      <c r="E1848" s="97">
        <v>2</v>
      </c>
      <c r="F1848" s="277" t="s">
        <v>660</v>
      </c>
      <c r="G1848" s="199">
        <v>16773020.000000002</v>
      </c>
      <c r="H1848" s="199">
        <v>733600.00000000012</v>
      </c>
      <c r="I1848" s="199">
        <f t="shared" si="706"/>
        <v>17506620.000000004</v>
      </c>
      <c r="J1848" s="199">
        <f t="shared" si="703"/>
        <v>33546040.000000004</v>
      </c>
      <c r="K1848" s="199">
        <f t="shared" si="704"/>
        <v>1467200.0000000002</v>
      </c>
      <c r="L1848" s="265">
        <f t="shared" si="705"/>
        <v>35013240.000000007</v>
      </c>
      <c r="M1848" s="199"/>
      <c r="N1848" s="199"/>
      <c r="O1848" s="554" t="e">
        <f>#REF!+M1848+N1848</f>
        <v>#REF!</v>
      </c>
      <c r="P1848" s="554"/>
      <c r="Q1848" s="554">
        <v>0.45</v>
      </c>
      <c r="R1848" s="579">
        <f t="shared" ref="R1848:R1911" si="707">P1848+Q1848</f>
        <v>0.45</v>
      </c>
      <c r="S1848" s="199"/>
      <c r="T1848" s="199"/>
      <c r="U1848" s="554">
        <v>0</v>
      </c>
    </row>
    <row r="1849" spans="1:21" s="7" customFormat="1" ht="26.4" outlineLevel="2">
      <c r="A1849" s="5"/>
      <c r="B1849" s="5"/>
      <c r="C1849" s="2" t="s">
        <v>1283</v>
      </c>
      <c r="D1849" s="194">
        <v>1</v>
      </c>
      <c r="E1849" s="97">
        <v>1</v>
      </c>
      <c r="F1849" s="277" t="s">
        <v>660</v>
      </c>
      <c r="G1849" s="199">
        <v>31227680.000000004</v>
      </c>
      <c r="H1849" s="199">
        <v>733600.00000000012</v>
      </c>
      <c r="I1849" s="199">
        <f t="shared" si="706"/>
        <v>31961280.000000004</v>
      </c>
      <c r="J1849" s="199">
        <f t="shared" si="703"/>
        <v>31227680.000000004</v>
      </c>
      <c r="K1849" s="199">
        <f t="shared" si="704"/>
        <v>733600.00000000012</v>
      </c>
      <c r="L1849" s="265">
        <f t="shared" si="705"/>
        <v>31961280.000000004</v>
      </c>
      <c r="M1849" s="199"/>
      <c r="N1849" s="199"/>
      <c r="O1849" s="554" t="e">
        <f>#REF!+M1849+N1849</f>
        <v>#REF!</v>
      </c>
      <c r="P1849" s="554"/>
      <c r="Q1849" s="554">
        <v>0.45</v>
      </c>
      <c r="R1849" s="579">
        <f t="shared" si="707"/>
        <v>0.45</v>
      </c>
      <c r="S1849" s="199"/>
      <c r="T1849" s="199"/>
      <c r="U1849" s="554">
        <v>0</v>
      </c>
    </row>
    <row r="1850" spans="1:21" s="7" customFormat="1" outlineLevel="2">
      <c r="A1850" s="5"/>
      <c r="B1850" s="5"/>
      <c r="C1850" s="392" t="s">
        <v>1285</v>
      </c>
      <c r="D1850" s="97">
        <v>6</v>
      </c>
      <c r="E1850" s="97">
        <v>6</v>
      </c>
      <c r="F1850" s="277" t="s">
        <v>660</v>
      </c>
      <c r="G1850" s="199">
        <v>19690000</v>
      </c>
      <c r="H1850" s="199">
        <v>168000.00000000003</v>
      </c>
      <c r="I1850" s="199">
        <f t="shared" si="706"/>
        <v>19858000</v>
      </c>
      <c r="J1850" s="199">
        <f t="shared" si="703"/>
        <v>118140000</v>
      </c>
      <c r="K1850" s="199">
        <f t="shared" si="704"/>
        <v>1008000.0000000002</v>
      </c>
      <c r="L1850" s="265">
        <f t="shared" si="705"/>
        <v>119148000</v>
      </c>
      <c r="M1850" s="199"/>
      <c r="N1850" s="199"/>
      <c r="O1850" s="554" t="e">
        <f>#REF!+M1850+N1850</f>
        <v>#REF!</v>
      </c>
      <c r="P1850" s="554"/>
      <c r="Q1850" s="554">
        <v>0.45</v>
      </c>
      <c r="R1850" s="579">
        <f t="shared" si="707"/>
        <v>0.45</v>
      </c>
      <c r="S1850" s="199"/>
      <c r="T1850" s="199"/>
      <c r="U1850" s="554">
        <v>0</v>
      </c>
    </row>
    <row r="1851" spans="1:21" s="7" customFormat="1" outlineLevel="2">
      <c r="A1851" s="5"/>
      <c r="B1851" s="5"/>
      <c r="C1851" s="2" t="s">
        <v>1286</v>
      </c>
      <c r="D1851" s="194">
        <v>1</v>
      </c>
      <c r="E1851" s="97">
        <v>1</v>
      </c>
      <c r="F1851" s="277" t="s">
        <v>660</v>
      </c>
      <c r="G1851" s="199">
        <v>11532400</v>
      </c>
      <c r="H1851" s="199">
        <v>168000.00000000003</v>
      </c>
      <c r="I1851" s="199">
        <f t="shared" si="706"/>
        <v>11700400</v>
      </c>
      <c r="J1851" s="199">
        <f t="shared" si="703"/>
        <v>11532400</v>
      </c>
      <c r="K1851" s="199">
        <f t="shared" si="704"/>
        <v>168000.00000000003</v>
      </c>
      <c r="L1851" s="265">
        <f t="shared" si="705"/>
        <v>11700400</v>
      </c>
      <c r="M1851" s="199"/>
      <c r="N1851" s="199"/>
      <c r="O1851" s="554" t="e">
        <f>#REF!+M1851+N1851</f>
        <v>#REF!</v>
      </c>
      <c r="P1851" s="554"/>
      <c r="Q1851" s="554">
        <v>0.45</v>
      </c>
      <c r="R1851" s="579">
        <f t="shared" si="707"/>
        <v>0.45</v>
      </c>
      <c r="S1851" s="199"/>
      <c r="T1851" s="199"/>
      <c r="U1851" s="554">
        <v>0</v>
      </c>
    </row>
    <row r="1852" spans="1:21" s="7" customFormat="1" outlineLevel="2">
      <c r="A1852" s="5"/>
      <c r="B1852" s="5"/>
      <c r="C1852" s="2" t="s">
        <v>1288</v>
      </c>
      <c r="D1852" s="194">
        <v>36</v>
      </c>
      <c r="E1852" s="97">
        <v>36</v>
      </c>
      <c r="F1852" s="277" t="s">
        <v>660</v>
      </c>
      <c r="G1852" s="199">
        <v>1614800.0000000002</v>
      </c>
      <c r="H1852" s="199">
        <v>50400.000000000007</v>
      </c>
      <c r="I1852" s="199">
        <f t="shared" si="702"/>
        <v>1665200.0000000002</v>
      </c>
      <c r="J1852" s="199">
        <f t="shared" si="703"/>
        <v>58132800.000000007</v>
      </c>
      <c r="K1852" s="199">
        <f t="shared" si="704"/>
        <v>1814400.0000000002</v>
      </c>
      <c r="L1852" s="265">
        <f t="shared" si="705"/>
        <v>59947200.000000007</v>
      </c>
      <c r="M1852" s="199"/>
      <c r="N1852" s="199"/>
      <c r="O1852" s="554" t="e">
        <f>#REF!+M1852+N1852</f>
        <v>#REF!</v>
      </c>
      <c r="P1852" s="554"/>
      <c r="Q1852" s="554">
        <v>0.45</v>
      </c>
      <c r="R1852" s="579">
        <f t="shared" si="707"/>
        <v>0.45</v>
      </c>
      <c r="S1852" s="199"/>
      <c r="T1852" s="199"/>
      <c r="U1852" s="554">
        <v>0</v>
      </c>
    </row>
    <row r="1853" spans="1:21" s="7" customFormat="1" outlineLevel="2">
      <c r="A1853" s="5"/>
      <c r="B1853" s="5"/>
      <c r="C1853" s="2" t="s">
        <v>1289</v>
      </c>
      <c r="D1853" s="194">
        <v>2</v>
      </c>
      <c r="E1853" s="97">
        <v>2</v>
      </c>
      <c r="F1853" s="277" t="s">
        <v>660</v>
      </c>
      <c r="G1853" s="199">
        <v>873400.00000000012</v>
      </c>
      <c r="H1853" s="199">
        <v>140000</v>
      </c>
      <c r="I1853" s="199">
        <f t="shared" ref="I1853:I1857" si="708">SUM(G1853:H1853)</f>
        <v>1013400.0000000001</v>
      </c>
      <c r="J1853" s="199">
        <f t="shared" si="703"/>
        <v>1746800.0000000002</v>
      </c>
      <c r="K1853" s="199">
        <f t="shared" si="704"/>
        <v>280000</v>
      </c>
      <c r="L1853" s="265">
        <f t="shared" si="705"/>
        <v>2026800.0000000002</v>
      </c>
      <c r="M1853" s="199"/>
      <c r="N1853" s="199"/>
      <c r="O1853" s="554" t="e">
        <f>#REF!+M1853+N1853</f>
        <v>#REF!</v>
      </c>
      <c r="P1853" s="554"/>
      <c r="Q1853" s="554">
        <v>0.45</v>
      </c>
      <c r="R1853" s="579">
        <f t="shared" si="707"/>
        <v>0.45</v>
      </c>
      <c r="S1853" s="199"/>
      <c r="T1853" s="199"/>
      <c r="U1853" s="554">
        <v>0</v>
      </c>
    </row>
    <row r="1854" spans="1:21" s="7" customFormat="1" outlineLevel="2">
      <c r="A1854" s="5"/>
      <c r="B1854" s="5"/>
      <c r="C1854" s="2" t="s">
        <v>1291</v>
      </c>
      <c r="D1854" s="194">
        <v>1</v>
      </c>
      <c r="E1854" s="97">
        <v>1</v>
      </c>
      <c r="F1854" s="277" t="s">
        <v>660</v>
      </c>
      <c r="G1854" s="199">
        <v>13200000.000000002</v>
      </c>
      <c r="H1854" s="199">
        <v>280000</v>
      </c>
      <c r="I1854" s="199">
        <f t="shared" si="708"/>
        <v>13480000.000000002</v>
      </c>
      <c r="J1854" s="199">
        <f t="shared" si="703"/>
        <v>13200000.000000002</v>
      </c>
      <c r="K1854" s="199">
        <f t="shared" si="704"/>
        <v>280000</v>
      </c>
      <c r="L1854" s="265">
        <f t="shared" si="705"/>
        <v>13480000.000000002</v>
      </c>
      <c r="M1854" s="199"/>
      <c r="N1854" s="199"/>
      <c r="O1854" s="554" t="e">
        <f>#REF!+M1854+N1854</f>
        <v>#REF!</v>
      </c>
      <c r="P1854" s="554"/>
      <c r="Q1854" s="554">
        <v>0.45</v>
      </c>
      <c r="R1854" s="579">
        <f t="shared" si="707"/>
        <v>0.45</v>
      </c>
      <c r="S1854" s="199"/>
      <c r="T1854" s="199"/>
      <c r="U1854" s="554">
        <v>0</v>
      </c>
    </row>
    <row r="1855" spans="1:21" s="7" customFormat="1" outlineLevel="2">
      <c r="A1855" s="5"/>
      <c r="B1855" s="5"/>
      <c r="C1855" s="2" t="s">
        <v>1292</v>
      </c>
      <c r="D1855" s="194">
        <v>16</v>
      </c>
      <c r="E1855" s="97">
        <v>44</v>
      </c>
      <c r="F1855" s="277" t="s">
        <v>660</v>
      </c>
      <c r="G1855" s="199">
        <v>1815000.0000000002</v>
      </c>
      <c r="H1855" s="199">
        <v>0</v>
      </c>
      <c r="I1855" s="199">
        <f t="shared" si="708"/>
        <v>1815000.0000000002</v>
      </c>
      <c r="J1855" s="199">
        <f t="shared" si="703"/>
        <v>79860000.000000015</v>
      </c>
      <c r="K1855" s="199">
        <f t="shared" si="704"/>
        <v>0</v>
      </c>
      <c r="L1855" s="265">
        <f t="shared" si="705"/>
        <v>79860000.000000015</v>
      </c>
      <c r="M1855" s="199"/>
      <c r="N1855" s="199"/>
      <c r="O1855" s="554" t="e">
        <f>#REF!+M1855+N1855</f>
        <v>#REF!</v>
      </c>
      <c r="P1855" s="554"/>
      <c r="Q1855" s="554">
        <v>0.45</v>
      </c>
      <c r="R1855" s="579">
        <f t="shared" si="707"/>
        <v>0.45</v>
      </c>
      <c r="S1855" s="199"/>
      <c r="T1855" s="199"/>
      <c r="U1855" s="554">
        <v>0</v>
      </c>
    </row>
    <row r="1856" spans="1:21" s="7" customFormat="1" outlineLevel="2">
      <c r="A1856" s="5"/>
      <c r="B1856" s="5"/>
      <c r="C1856" s="2" t="s">
        <v>1294</v>
      </c>
      <c r="D1856" s="194">
        <v>5</v>
      </c>
      <c r="E1856" s="97">
        <v>5</v>
      </c>
      <c r="F1856" s="277" t="s">
        <v>660</v>
      </c>
      <c r="G1856" s="199">
        <v>1300000</v>
      </c>
      <c r="H1856" s="199">
        <v>500000</v>
      </c>
      <c r="I1856" s="199">
        <f t="shared" si="708"/>
        <v>1800000</v>
      </c>
      <c r="J1856" s="199">
        <f t="shared" si="703"/>
        <v>6500000</v>
      </c>
      <c r="K1856" s="199">
        <f t="shared" si="704"/>
        <v>2500000</v>
      </c>
      <c r="L1856" s="265">
        <f t="shared" si="705"/>
        <v>9000000</v>
      </c>
      <c r="M1856" s="199"/>
      <c r="N1856" s="199"/>
      <c r="O1856" s="554" t="e">
        <f>#REF!+M1856+N1856</f>
        <v>#REF!</v>
      </c>
      <c r="P1856" s="554"/>
      <c r="Q1856" s="554">
        <v>0.45</v>
      </c>
      <c r="R1856" s="579">
        <f t="shared" si="707"/>
        <v>0.45</v>
      </c>
      <c r="S1856" s="199"/>
      <c r="T1856" s="199"/>
      <c r="U1856" s="554">
        <v>0</v>
      </c>
    </row>
    <row r="1857" spans="1:21" s="7" customFormat="1" outlineLevel="2">
      <c r="A1857" s="5"/>
      <c r="B1857" s="5"/>
      <c r="C1857" s="2" t="s">
        <v>1295</v>
      </c>
      <c r="D1857" s="194">
        <v>1</v>
      </c>
      <c r="E1857" s="97">
        <v>1</v>
      </c>
      <c r="F1857" s="277" t="s">
        <v>619</v>
      </c>
      <c r="G1857" s="199">
        <v>7500000</v>
      </c>
      <c r="H1857" s="199">
        <v>0</v>
      </c>
      <c r="I1857" s="199">
        <f t="shared" si="708"/>
        <v>7500000</v>
      </c>
      <c r="J1857" s="199">
        <f t="shared" si="703"/>
        <v>7500000</v>
      </c>
      <c r="K1857" s="199">
        <f t="shared" si="704"/>
        <v>0</v>
      </c>
      <c r="L1857" s="265">
        <f t="shared" si="705"/>
        <v>7500000</v>
      </c>
      <c r="M1857" s="199"/>
      <c r="N1857" s="199"/>
      <c r="O1857" s="554" t="e">
        <f>#REF!+M1857+N1857</f>
        <v>#REF!</v>
      </c>
      <c r="P1857" s="554"/>
      <c r="Q1857" s="554">
        <v>0.45</v>
      </c>
      <c r="R1857" s="579">
        <f t="shared" si="707"/>
        <v>0.45</v>
      </c>
      <c r="S1857" s="199"/>
      <c r="T1857" s="199"/>
      <c r="U1857" s="554">
        <v>0</v>
      </c>
    </row>
    <row r="1858" spans="1:21" s="403" customFormat="1" outlineLevel="2">
      <c r="A1858" s="391"/>
      <c r="B1858" s="391"/>
      <c r="C1858" s="392" t="s">
        <v>1151</v>
      </c>
      <c r="D1858" s="97">
        <v>1</v>
      </c>
      <c r="E1858" s="97">
        <v>1</v>
      </c>
      <c r="F1858" s="387" t="s">
        <v>619</v>
      </c>
      <c r="G1858" s="62">
        <v>38463700</v>
      </c>
      <c r="H1858" s="62">
        <v>11539110</v>
      </c>
      <c r="I1858" s="62">
        <f t="shared" si="702"/>
        <v>50002810</v>
      </c>
      <c r="J1858" s="62">
        <f t="shared" si="703"/>
        <v>38463700</v>
      </c>
      <c r="K1858" s="62">
        <f t="shared" si="704"/>
        <v>11539110</v>
      </c>
      <c r="L1858" s="255">
        <f t="shared" si="705"/>
        <v>50002810</v>
      </c>
      <c r="M1858" s="62"/>
      <c r="N1858" s="62"/>
      <c r="O1858" s="550" t="e">
        <f>#REF!+M1858+N1858</f>
        <v>#REF!</v>
      </c>
      <c r="P1858" s="550"/>
      <c r="Q1858" s="554"/>
      <c r="R1858" s="574">
        <f t="shared" si="707"/>
        <v>0</v>
      </c>
      <c r="S1858" s="62"/>
      <c r="T1858" s="62"/>
      <c r="U1858" s="550">
        <v>0</v>
      </c>
    </row>
    <row r="1859" spans="1:21" s="7" customFormat="1" outlineLevel="2">
      <c r="A1859" s="5"/>
      <c r="B1859" s="5"/>
      <c r="C1859" s="401" t="s">
        <v>1296</v>
      </c>
      <c r="D1859" s="194"/>
      <c r="E1859" s="194"/>
      <c r="F1859" s="277"/>
      <c r="G1859" s="199"/>
      <c r="H1859" s="199"/>
      <c r="I1859" s="199"/>
      <c r="J1859" s="174">
        <f>SUBTOTAL(9,J1860:J1867)</f>
        <v>67284685.775862068</v>
      </c>
      <c r="K1859" s="174">
        <f t="shared" ref="K1859:L1859" si="709">SUBTOTAL(9,K1860:K1867)</f>
        <v>24357916.629310347</v>
      </c>
      <c r="L1859" s="843">
        <f t="shared" si="709"/>
        <v>91642602.405172408</v>
      </c>
      <c r="M1859" s="174"/>
      <c r="N1859" s="174"/>
      <c r="O1859" s="558" t="e">
        <f>#REF!+M1859+N1859</f>
        <v>#REF!</v>
      </c>
      <c r="P1859" s="558"/>
      <c r="Q1859" s="558"/>
      <c r="R1859" s="578">
        <f t="shared" si="707"/>
        <v>0</v>
      </c>
      <c r="S1859" s="174"/>
      <c r="T1859" s="174"/>
      <c r="U1859" s="558">
        <v>0</v>
      </c>
    </row>
    <row r="1860" spans="1:21" s="7" customFormat="1" outlineLevel="2">
      <c r="A1860" s="5"/>
      <c r="B1860" s="5"/>
      <c r="C1860" s="2" t="s">
        <v>1297</v>
      </c>
      <c r="D1860" s="194">
        <v>78</v>
      </c>
      <c r="E1860" s="97">
        <v>112.69999999999999</v>
      </c>
      <c r="F1860" s="277" t="s">
        <v>624</v>
      </c>
      <c r="G1860" s="199">
        <v>38160</v>
      </c>
      <c r="H1860" s="199">
        <v>22400.000000000004</v>
      </c>
      <c r="I1860" s="199">
        <f t="shared" ref="I1860" si="710">SUM(G1860:H1860)</f>
        <v>60560</v>
      </c>
      <c r="J1860" s="199">
        <f t="shared" ref="J1860:J1867" si="711">G1860*E1860</f>
        <v>4300632</v>
      </c>
      <c r="K1860" s="199">
        <f t="shared" ref="K1860:K1867" si="712">H1860*E1860</f>
        <v>2524480</v>
      </c>
      <c r="L1860" s="265">
        <f t="shared" ref="L1860:L1867" si="713">I1860*E1860</f>
        <v>6825111.9999999991</v>
      </c>
      <c r="M1860" s="199"/>
      <c r="N1860" s="199"/>
      <c r="O1860" s="554" t="e">
        <f>#REF!+M1860+N1860</f>
        <v>#REF!</v>
      </c>
      <c r="P1860" s="554"/>
      <c r="Q1860" s="554"/>
      <c r="R1860" s="579">
        <f t="shared" si="707"/>
        <v>0</v>
      </c>
      <c r="S1860" s="199"/>
      <c r="T1860" s="199"/>
      <c r="U1860" s="554">
        <v>0</v>
      </c>
    </row>
    <row r="1861" spans="1:21" s="7" customFormat="1" outlineLevel="2">
      <c r="A1861" s="5"/>
      <c r="B1861" s="5"/>
      <c r="C1861" s="2" t="s">
        <v>1298</v>
      </c>
      <c r="D1861" s="194">
        <v>249</v>
      </c>
      <c r="E1861" s="97">
        <v>203.54999999999998</v>
      </c>
      <c r="F1861" s="277" t="s">
        <v>624</v>
      </c>
      <c r="G1861" s="199">
        <v>60000</v>
      </c>
      <c r="H1861" s="199">
        <v>23520.000000000004</v>
      </c>
      <c r="I1861" s="199">
        <f t="shared" si="702"/>
        <v>83520</v>
      </c>
      <c r="J1861" s="199">
        <f t="shared" si="711"/>
        <v>12212999.999999998</v>
      </c>
      <c r="K1861" s="199">
        <f t="shared" si="712"/>
        <v>4787496</v>
      </c>
      <c r="L1861" s="265">
        <f t="shared" si="713"/>
        <v>17000496</v>
      </c>
      <c r="M1861" s="199"/>
      <c r="N1861" s="199"/>
      <c r="O1861" s="554" t="e">
        <f>#REF!+M1861+N1861</f>
        <v>#REF!</v>
      </c>
      <c r="P1861" s="554"/>
      <c r="Q1861" s="554"/>
      <c r="R1861" s="579">
        <f t="shared" si="707"/>
        <v>0</v>
      </c>
      <c r="S1861" s="199"/>
      <c r="T1861" s="199"/>
      <c r="U1861" s="554">
        <v>0</v>
      </c>
    </row>
    <row r="1862" spans="1:21" s="7" customFormat="1" outlineLevel="2">
      <c r="A1862" s="5"/>
      <c r="B1862" s="5"/>
      <c r="C1862" s="2" t="s">
        <v>1299</v>
      </c>
      <c r="D1862" s="194">
        <v>90</v>
      </c>
      <c r="E1862" s="97">
        <v>119.6</v>
      </c>
      <c r="F1862" s="277" t="s">
        <v>624</v>
      </c>
      <c r="G1862" s="199">
        <v>81840</v>
      </c>
      <c r="H1862" s="199">
        <v>28000.000000000004</v>
      </c>
      <c r="I1862" s="199">
        <f t="shared" si="702"/>
        <v>109840</v>
      </c>
      <c r="J1862" s="199">
        <f t="shared" si="711"/>
        <v>9788064</v>
      </c>
      <c r="K1862" s="199">
        <f t="shared" si="712"/>
        <v>3348800.0000000005</v>
      </c>
      <c r="L1862" s="265">
        <f t="shared" si="713"/>
        <v>13136864</v>
      </c>
      <c r="M1862" s="199"/>
      <c r="N1862" s="199"/>
      <c r="O1862" s="554" t="e">
        <f>#REF!+M1862+N1862</f>
        <v>#REF!</v>
      </c>
      <c r="P1862" s="554"/>
      <c r="Q1862" s="554"/>
      <c r="R1862" s="579">
        <f t="shared" si="707"/>
        <v>0</v>
      </c>
      <c r="S1862" s="199"/>
      <c r="T1862" s="199"/>
      <c r="U1862" s="554">
        <v>0</v>
      </c>
    </row>
    <row r="1863" spans="1:21" s="7" customFormat="1" outlineLevel="2">
      <c r="A1863" s="5"/>
      <c r="B1863" s="5"/>
      <c r="C1863" s="2" t="s">
        <v>1300</v>
      </c>
      <c r="D1863" s="194">
        <v>262</v>
      </c>
      <c r="E1863" s="97">
        <v>210.45</v>
      </c>
      <c r="F1863" s="277" t="s">
        <v>624</v>
      </c>
      <c r="G1863" s="199">
        <v>103760</v>
      </c>
      <c r="H1863" s="199">
        <v>38808.000000000007</v>
      </c>
      <c r="I1863" s="199">
        <f t="shared" si="702"/>
        <v>142568</v>
      </c>
      <c r="J1863" s="199">
        <f t="shared" si="711"/>
        <v>21836292</v>
      </c>
      <c r="K1863" s="199">
        <f t="shared" si="712"/>
        <v>8167143.6000000015</v>
      </c>
      <c r="L1863" s="265">
        <f t="shared" si="713"/>
        <v>30003435.599999998</v>
      </c>
      <c r="M1863" s="199"/>
      <c r="N1863" s="199"/>
      <c r="O1863" s="554" t="e">
        <f>#REF!+M1863+N1863</f>
        <v>#REF!</v>
      </c>
      <c r="P1863" s="554"/>
      <c r="Q1863" s="554"/>
      <c r="R1863" s="579">
        <f t="shared" si="707"/>
        <v>0</v>
      </c>
      <c r="S1863" s="199"/>
      <c r="T1863" s="199"/>
      <c r="U1863" s="554">
        <v>0</v>
      </c>
    </row>
    <row r="1864" spans="1:21" s="7" customFormat="1" outlineLevel="2">
      <c r="A1864" s="5"/>
      <c r="B1864" s="5"/>
      <c r="C1864" s="2" t="s">
        <v>1301</v>
      </c>
      <c r="D1864" s="194">
        <v>0</v>
      </c>
      <c r="E1864" s="97">
        <v>0</v>
      </c>
      <c r="F1864" s="277" t="s">
        <v>624</v>
      </c>
      <c r="G1864" s="199">
        <v>129600</v>
      </c>
      <c r="H1864" s="199">
        <v>42560.000000000007</v>
      </c>
      <c r="I1864" s="199">
        <f t="shared" si="702"/>
        <v>172160</v>
      </c>
      <c r="J1864" s="199">
        <f t="shared" si="711"/>
        <v>0</v>
      </c>
      <c r="K1864" s="199">
        <f t="shared" si="712"/>
        <v>0</v>
      </c>
      <c r="L1864" s="265">
        <f t="shared" si="713"/>
        <v>0</v>
      </c>
      <c r="M1864" s="199"/>
      <c r="N1864" s="199"/>
      <c r="O1864" s="554" t="e">
        <f>#REF!+M1864+N1864</f>
        <v>#REF!</v>
      </c>
      <c r="P1864" s="554"/>
      <c r="Q1864" s="554"/>
      <c r="R1864" s="579">
        <f t="shared" si="707"/>
        <v>0</v>
      </c>
      <c r="S1864" s="199"/>
      <c r="T1864" s="199"/>
      <c r="U1864" s="554">
        <v>0</v>
      </c>
    </row>
    <row r="1865" spans="1:21" s="7" customFormat="1" outlineLevel="2">
      <c r="A1865" s="5"/>
      <c r="B1865" s="5"/>
      <c r="C1865" s="2" t="s">
        <v>1302</v>
      </c>
      <c r="D1865" s="194">
        <v>18</v>
      </c>
      <c r="E1865" s="97">
        <v>27.599999999999998</v>
      </c>
      <c r="F1865" s="277" t="s">
        <v>624</v>
      </c>
      <c r="G1865" s="199">
        <v>147310.3448275862</v>
      </c>
      <c r="H1865" s="199">
        <v>49392.000000000007</v>
      </c>
      <c r="I1865" s="199">
        <f t="shared" si="702"/>
        <v>196702.3448275862</v>
      </c>
      <c r="J1865" s="199">
        <f t="shared" si="711"/>
        <v>4065765.5172413788</v>
      </c>
      <c r="K1865" s="199">
        <f t="shared" si="712"/>
        <v>1363219.2000000002</v>
      </c>
      <c r="L1865" s="265">
        <f t="shared" si="713"/>
        <v>5428984.7172413785</v>
      </c>
      <c r="M1865" s="199"/>
      <c r="N1865" s="199"/>
      <c r="O1865" s="554" t="e">
        <f>#REF!+M1865+N1865</f>
        <v>#REF!</v>
      </c>
      <c r="P1865" s="554"/>
      <c r="Q1865" s="554"/>
      <c r="R1865" s="579">
        <f t="shared" si="707"/>
        <v>0</v>
      </c>
      <c r="S1865" s="199"/>
      <c r="T1865" s="199"/>
      <c r="U1865" s="554">
        <v>0</v>
      </c>
    </row>
    <row r="1866" spans="1:21" s="7" customFormat="1" outlineLevel="2">
      <c r="A1866" s="5"/>
      <c r="B1866" s="5"/>
      <c r="C1866" s="2" t="s">
        <v>1303</v>
      </c>
      <c r="D1866" s="194">
        <v>54</v>
      </c>
      <c r="E1866" s="97">
        <v>52.9</v>
      </c>
      <c r="F1866" s="277" t="s">
        <v>624</v>
      </c>
      <c r="G1866" s="199">
        <v>234206.89655172414</v>
      </c>
      <c r="H1866" s="199">
        <v>63504.000000000007</v>
      </c>
      <c r="I1866" s="199">
        <f t="shared" si="702"/>
        <v>297710.89655172417</v>
      </c>
      <c r="J1866" s="199">
        <f t="shared" si="711"/>
        <v>12389544.827586208</v>
      </c>
      <c r="K1866" s="199">
        <f t="shared" si="712"/>
        <v>3359361.6</v>
      </c>
      <c r="L1866" s="265">
        <f t="shared" si="713"/>
        <v>15748906.427586209</v>
      </c>
      <c r="M1866" s="199"/>
      <c r="N1866" s="199"/>
      <c r="O1866" s="554" t="e">
        <f>#REF!+M1866+N1866</f>
        <v>#REF!</v>
      </c>
      <c r="P1866" s="554"/>
      <c r="Q1866" s="554"/>
      <c r="R1866" s="579">
        <f t="shared" si="707"/>
        <v>0</v>
      </c>
      <c r="S1866" s="199"/>
      <c r="T1866" s="199"/>
      <c r="U1866" s="554">
        <v>0</v>
      </c>
    </row>
    <row r="1867" spans="1:21" s="7" customFormat="1" outlineLevel="2">
      <c r="A1867" s="5"/>
      <c r="B1867" s="5"/>
      <c r="C1867" s="2" t="s">
        <v>1220</v>
      </c>
      <c r="D1867" s="194">
        <v>1</v>
      </c>
      <c r="E1867" s="97">
        <v>1</v>
      </c>
      <c r="F1867" s="277" t="s">
        <v>619</v>
      </c>
      <c r="G1867" s="199">
        <v>2691387.431034483</v>
      </c>
      <c r="H1867" s="199">
        <v>807416.2293103449</v>
      </c>
      <c r="I1867" s="199">
        <f t="shared" si="702"/>
        <v>3498803.6603448279</v>
      </c>
      <c r="J1867" s="199">
        <f t="shared" si="711"/>
        <v>2691387.431034483</v>
      </c>
      <c r="K1867" s="199">
        <f t="shared" si="712"/>
        <v>807416.2293103449</v>
      </c>
      <c r="L1867" s="265">
        <f t="shared" si="713"/>
        <v>3498803.6603448279</v>
      </c>
      <c r="M1867" s="199"/>
      <c r="N1867" s="199"/>
      <c r="O1867" s="554" t="e">
        <f>#REF!+M1867+N1867</f>
        <v>#REF!</v>
      </c>
      <c r="P1867" s="554"/>
      <c r="Q1867" s="554"/>
      <c r="R1867" s="579">
        <f t="shared" si="707"/>
        <v>0</v>
      </c>
      <c r="S1867" s="199"/>
      <c r="T1867" s="199"/>
      <c r="U1867" s="554">
        <v>0</v>
      </c>
    </row>
    <row r="1868" spans="1:21" s="7" customFormat="1" outlineLevel="2">
      <c r="A1868" s="5"/>
      <c r="B1868" s="5"/>
      <c r="C1868" s="401" t="s">
        <v>1304</v>
      </c>
      <c r="D1868" s="194"/>
      <c r="E1868" s="97"/>
      <c r="F1868" s="277"/>
      <c r="G1868" s="199"/>
      <c r="H1868" s="199"/>
      <c r="I1868" s="199"/>
      <c r="J1868" s="174">
        <f>SUBTOTAL(9,J1869:J1876)</f>
        <v>14380586.124999998</v>
      </c>
      <c r="K1868" s="174">
        <f t="shared" ref="K1868:L1868" si="714">SUBTOTAL(9,K1869:K1876)</f>
        <v>5959615.4334999993</v>
      </c>
      <c r="L1868" s="843">
        <f t="shared" si="714"/>
        <v>20340201.558499999</v>
      </c>
      <c r="M1868" s="174"/>
      <c r="N1868" s="174"/>
      <c r="O1868" s="558" t="e">
        <f>#REF!+M1868+N1868</f>
        <v>#REF!</v>
      </c>
      <c r="P1868" s="558"/>
      <c r="Q1868" s="558"/>
      <c r="R1868" s="578">
        <f t="shared" si="707"/>
        <v>0</v>
      </c>
      <c r="S1868" s="174"/>
      <c r="T1868" s="174"/>
      <c r="U1868" s="558">
        <v>0</v>
      </c>
    </row>
    <row r="1869" spans="1:21" s="7" customFormat="1" outlineLevel="2">
      <c r="A1869" s="5"/>
      <c r="B1869" s="5"/>
      <c r="C1869" s="2" t="s">
        <v>1305</v>
      </c>
      <c r="D1869" s="194">
        <v>78</v>
      </c>
      <c r="E1869" s="97">
        <v>112.69999999999999</v>
      </c>
      <c r="F1869" s="277" t="s">
        <v>624</v>
      </c>
      <c r="G1869" s="199">
        <v>15358.8</v>
      </c>
      <c r="H1869" s="199">
        <v>5600.0000000000009</v>
      </c>
      <c r="I1869" s="199">
        <f t="shared" si="702"/>
        <v>20958.8</v>
      </c>
      <c r="J1869" s="199">
        <f t="shared" ref="J1869:J1876" si="715">G1869*E1869</f>
        <v>1730936.7599999998</v>
      </c>
      <c r="K1869" s="199">
        <f t="shared" ref="K1869:K1876" si="716">H1869*E1869</f>
        <v>631120</v>
      </c>
      <c r="L1869" s="265">
        <f t="shared" ref="L1869:L1876" si="717">I1869*E1869</f>
        <v>2362056.7599999998</v>
      </c>
      <c r="M1869" s="199"/>
      <c r="N1869" s="199"/>
      <c r="O1869" s="554" t="e">
        <f>#REF!+M1869+N1869</f>
        <v>#REF!</v>
      </c>
      <c r="P1869" s="554"/>
      <c r="Q1869" s="554"/>
      <c r="R1869" s="579">
        <f t="shared" si="707"/>
        <v>0</v>
      </c>
      <c r="S1869" s="199"/>
      <c r="T1869" s="199"/>
      <c r="U1869" s="554">
        <v>0</v>
      </c>
    </row>
    <row r="1870" spans="1:21" s="7" customFormat="1" outlineLevel="2">
      <c r="A1870" s="5"/>
      <c r="B1870" s="5"/>
      <c r="C1870" s="2" t="s">
        <v>1306</v>
      </c>
      <c r="D1870" s="194">
        <v>249</v>
      </c>
      <c r="E1870" s="97">
        <v>203.54999999999998</v>
      </c>
      <c r="F1870" s="277" t="s">
        <v>624</v>
      </c>
      <c r="G1870" s="199">
        <v>16754.399999999998</v>
      </c>
      <c r="H1870" s="199">
        <v>5644.8</v>
      </c>
      <c r="I1870" s="199">
        <f t="shared" si="702"/>
        <v>22399.199999999997</v>
      </c>
      <c r="J1870" s="199">
        <f t="shared" si="715"/>
        <v>3410358.1199999992</v>
      </c>
      <c r="K1870" s="199">
        <f t="shared" si="716"/>
        <v>1148999.04</v>
      </c>
      <c r="L1870" s="265">
        <f t="shared" si="717"/>
        <v>4559357.1599999992</v>
      </c>
      <c r="M1870" s="199"/>
      <c r="N1870" s="199"/>
      <c r="O1870" s="554" t="e">
        <f>#REF!+M1870+N1870</f>
        <v>#REF!</v>
      </c>
      <c r="P1870" s="554"/>
      <c r="Q1870" s="554"/>
      <c r="R1870" s="579">
        <f t="shared" si="707"/>
        <v>0</v>
      </c>
      <c r="S1870" s="199"/>
      <c r="T1870" s="199"/>
      <c r="U1870" s="554">
        <v>0</v>
      </c>
    </row>
    <row r="1871" spans="1:21" s="7" customFormat="1" outlineLevel="2">
      <c r="A1871" s="5"/>
      <c r="B1871" s="5"/>
      <c r="C1871" s="2" t="s">
        <v>1307</v>
      </c>
      <c r="D1871" s="194">
        <v>90</v>
      </c>
      <c r="E1871" s="97">
        <v>119.6</v>
      </c>
      <c r="F1871" s="277" t="s">
        <v>624</v>
      </c>
      <c r="G1871" s="199">
        <v>17871.599999999999</v>
      </c>
      <c r="H1871" s="199">
        <v>7728.0000000000009</v>
      </c>
      <c r="I1871" s="199">
        <f t="shared" si="702"/>
        <v>25599.599999999999</v>
      </c>
      <c r="J1871" s="199">
        <f t="shared" si="715"/>
        <v>2137443.36</v>
      </c>
      <c r="K1871" s="199">
        <f t="shared" si="716"/>
        <v>924268.8</v>
      </c>
      <c r="L1871" s="265">
        <f t="shared" si="717"/>
        <v>3061712.1599999997</v>
      </c>
      <c r="M1871" s="199"/>
      <c r="N1871" s="199"/>
      <c r="O1871" s="554" t="e">
        <f>#REF!+M1871+N1871</f>
        <v>#REF!</v>
      </c>
      <c r="P1871" s="554"/>
      <c r="Q1871" s="554"/>
      <c r="R1871" s="579">
        <f t="shared" si="707"/>
        <v>0</v>
      </c>
      <c r="S1871" s="199"/>
      <c r="T1871" s="199"/>
      <c r="U1871" s="554">
        <v>0</v>
      </c>
    </row>
    <row r="1872" spans="1:21" s="7" customFormat="1" outlineLevel="2">
      <c r="A1872" s="5"/>
      <c r="B1872" s="5"/>
      <c r="C1872" s="2" t="s">
        <v>1308</v>
      </c>
      <c r="D1872" s="194">
        <v>262</v>
      </c>
      <c r="E1872" s="97">
        <v>210.45</v>
      </c>
      <c r="F1872" s="277" t="s">
        <v>624</v>
      </c>
      <c r="G1872" s="199">
        <v>20664</v>
      </c>
      <c r="H1872" s="199">
        <v>9172.8000000000011</v>
      </c>
      <c r="I1872" s="199">
        <f t="shared" si="702"/>
        <v>29836.800000000003</v>
      </c>
      <c r="J1872" s="199">
        <f t="shared" si="715"/>
        <v>4348738.8</v>
      </c>
      <c r="K1872" s="199">
        <f t="shared" si="716"/>
        <v>1930415.76</v>
      </c>
      <c r="L1872" s="265">
        <f t="shared" si="717"/>
        <v>6279154.5600000005</v>
      </c>
      <c r="M1872" s="199"/>
      <c r="N1872" s="199"/>
      <c r="O1872" s="554" t="e">
        <f>#REF!+M1872+N1872</f>
        <v>#REF!</v>
      </c>
      <c r="P1872" s="554"/>
      <c r="Q1872" s="554"/>
      <c r="R1872" s="579">
        <f t="shared" si="707"/>
        <v>0</v>
      </c>
      <c r="S1872" s="199"/>
      <c r="T1872" s="199"/>
      <c r="U1872" s="554">
        <v>0</v>
      </c>
    </row>
    <row r="1873" spans="1:21" s="7" customFormat="1" outlineLevel="2">
      <c r="A1873" s="5"/>
      <c r="B1873" s="5"/>
      <c r="C1873" s="2" t="s">
        <v>1309</v>
      </c>
      <c r="D1873" s="194">
        <v>0</v>
      </c>
      <c r="E1873" s="97">
        <v>0</v>
      </c>
      <c r="F1873" s="277" t="s">
        <v>624</v>
      </c>
      <c r="G1873" s="199">
        <v>23176.799999999999</v>
      </c>
      <c r="H1873" s="199">
        <v>101595.20000000001</v>
      </c>
      <c r="I1873" s="199">
        <f t="shared" si="702"/>
        <v>124772.00000000001</v>
      </c>
      <c r="J1873" s="199">
        <f t="shared" si="715"/>
        <v>0</v>
      </c>
      <c r="K1873" s="199">
        <f t="shared" si="716"/>
        <v>0</v>
      </c>
      <c r="L1873" s="265">
        <f t="shared" si="717"/>
        <v>0</v>
      </c>
      <c r="M1873" s="199"/>
      <c r="N1873" s="199"/>
      <c r="O1873" s="554" t="e">
        <f>#REF!+M1873+N1873</f>
        <v>#REF!</v>
      </c>
      <c r="P1873" s="554"/>
      <c r="Q1873" s="554"/>
      <c r="R1873" s="579">
        <f t="shared" si="707"/>
        <v>0</v>
      </c>
      <c r="S1873" s="199"/>
      <c r="T1873" s="199"/>
      <c r="U1873" s="554">
        <v>0</v>
      </c>
    </row>
    <row r="1874" spans="1:21" s="7" customFormat="1" outlineLevel="2">
      <c r="A1874" s="5"/>
      <c r="B1874" s="5"/>
      <c r="C1874" s="2" t="s">
        <v>1310</v>
      </c>
      <c r="D1874" s="194">
        <v>18</v>
      </c>
      <c r="E1874" s="97">
        <v>27.599999999999998</v>
      </c>
      <c r="F1874" s="277" t="s">
        <v>624</v>
      </c>
      <c r="G1874" s="199">
        <v>24852</v>
      </c>
      <c r="H1874" s="199">
        <v>11995.2</v>
      </c>
      <c r="I1874" s="199">
        <f t="shared" si="702"/>
        <v>36847.199999999997</v>
      </c>
      <c r="J1874" s="199">
        <f t="shared" si="715"/>
        <v>685915.2</v>
      </c>
      <c r="K1874" s="199">
        <f t="shared" si="716"/>
        <v>331067.52000000002</v>
      </c>
      <c r="L1874" s="265">
        <f t="shared" si="717"/>
        <v>1016982.7199999999</v>
      </c>
      <c r="M1874" s="199"/>
      <c r="N1874" s="199"/>
      <c r="O1874" s="554" t="e">
        <f>#REF!+M1874+N1874</f>
        <v>#REF!</v>
      </c>
      <c r="P1874" s="554"/>
      <c r="Q1874" s="554"/>
      <c r="R1874" s="579">
        <f t="shared" si="707"/>
        <v>0</v>
      </c>
      <c r="S1874" s="199"/>
      <c r="T1874" s="199"/>
      <c r="U1874" s="554">
        <v>0</v>
      </c>
    </row>
    <row r="1875" spans="1:21" s="7" customFormat="1" outlineLevel="2">
      <c r="A1875" s="5"/>
      <c r="B1875" s="5"/>
      <c r="C1875" s="2" t="s">
        <v>1311</v>
      </c>
      <c r="D1875" s="194">
        <v>54</v>
      </c>
      <c r="E1875" s="97">
        <v>52.9</v>
      </c>
      <c r="F1875" s="277" t="s">
        <v>624</v>
      </c>
      <c r="G1875" s="199">
        <v>28203.599999999999</v>
      </c>
      <c r="H1875" s="199">
        <v>15523.2</v>
      </c>
      <c r="I1875" s="199">
        <f t="shared" si="702"/>
        <v>43726.8</v>
      </c>
      <c r="J1875" s="199">
        <f t="shared" si="715"/>
        <v>1491970.44</v>
      </c>
      <c r="K1875" s="199">
        <f t="shared" si="716"/>
        <v>821177.28</v>
      </c>
      <c r="L1875" s="265">
        <f t="shared" si="717"/>
        <v>2313147.7200000002</v>
      </c>
      <c r="M1875" s="199"/>
      <c r="N1875" s="199"/>
      <c r="O1875" s="554" t="e">
        <f>#REF!+M1875+N1875</f>
        <v>#REF!</v>
      </c>
      <c r="P1875" s="554"/>
      <c r="Q1875" s="554"/>
      <c r="R1875" s="579">
        <f t="shared" si="707"/>
        <v>0</v>
      </c>
      <c r="S1875" s="199"/>
      <c r="T1875" s="199"/>
      <c r="U1875" s="554">
        <v>0</v>
      </c>
    </row>
    <row r="1876" spans="1:21" s="7" customFormat="1" outlineLevel="2">
      <c r="A1876" s="5"/>
      <c r="B1876" s="5"/>
      <c r="C1876" s="2" t="s">
        <v>657</v>
      </c>
      <c r="D1876" s="194">
        <v>1</v>
      </c>
      <c r="E1876" s="97">
        <v>1</v>
      </c>
      <c r="F1876" s="277" t="s">
        <v>619</v>
      </c>
      <c r="G1876" s="199">
        <v>575223.44499999995</v>
      </c>
      <c r="H1876" s="199">
        <v>172567.03349999999</v>
      </c>
      <c r="I1876" s="199">
        <f t="shared" si="702"/>
        <v>747790.47849999997</v>
      </c>
      <c r="J1876" s="199">
        <f t="shared" si="715"/>
        <v>575223.44499999995</v>
      </c>
      <c r="K1876" s="199">
        <f t="shared" si="716"/>
        <v>172567.03349999999</v>
      </c>
      <c r="L1876" s="265">
        <f t="shared" si="717"/>
        <v>747790.47849999997</v>
      </c>
      <c r="M1876" s="199"/>
      <c r="N1876" s="199"/>
      <c r="O1876" s="554" t="e">
        <f>#REF!+M1876+N1876</f>
        <v>#REF!</v>
      </c>
      <c r="P1876" s="554"/>
      <c r="Q1876" s="554"/>
      <c r="R1876" s="579">
        <f t="shared" si="707"/>
        <v>0</v>
      </c>
      <c r="S1876" s="199"/>
      <c r="T1876" s="199"/>
      <c r="U1876" s="554">
        <v>0</v>
      </c>
    </row>
    <row r="1877" spans="1:21" s="7" customFormat="1" outlineLevel="2">
      <c r="A1877" s="5"/>
      <c r="B1877" s="5"/>
      <c r="C1877" s="401" t="s">
        <v>1312</v>
      </c>
      <c r="D1877" s="194"/>
      <c r="E1877" s="97"/>
      <c r="F1877" s="277"/>
      <c r="G1877" s="199"/>
      <c r="H1877" s="199"/>
      <c r="I1877" s="199"/>
      <c r="J1877" s="174">
        <f>SUBTOTAL(9,J1878:J1882)</f>
        <v>3756725.2800000003</v>
      </c>
      <c r="K1877" s="174">
        <f t="shared" ref="K1877:L1877" si="718">SUBTOTAL(9,K1878:K1882)</f>
        <v>3113650.8480000007</v>
      </c>
      <c r="L1877" s="843">
        <f t="shared" si="718"/>
        <v>6870376.1280000005</v>
      </c>
      <c r="M1877" s="174"/>
      <c r="N1877" s="174"/>
      <c r="O1877" s="558" t="e">
        <f>#REF!+M1877+N1877</f>
        <v>#REF!</v>
      </c>
      <c r="P1877" s="558"/>
      <c r="Q1877" s="558"/>
      <c r="R1877" s="578">
        <f t="shared" si="707"/>
        <v>0</v>
      </c>
      <c r="S1877" s="174"/>
      <c r="T1877" s="174"/>
      <c r="U1877" s="558">
        <v>0</v>
      </c>
    </row>
    <row r="1878" spans="1:21" s="7" customFormat="1" outlineLevel="2">
      <c r="A1878" s="5"/>
      <c r="B1878" s="5"/>
      <c r="C1878" s="2" t="s">
        <v>1313</v>
      </c>
      <c r="D1878" s="194">
        <v>124</v>
      </c>
      <c r="E1878" s="97">
        <v>127.60000000000001</v>
      </c>
      <c r="F1878" s="277" t="s">
        <v>624</v>
      </c>
      <c r="G1878" s="199">
        <v>8236.8000000000011</v>
      </c>
      <c r="H1878" s="199">
        <v>11743.2</v>
      </c>
      <c r="I1878" s="199">
        <f t="shared" si="702"/>
        <v>19980</v>
      </c>
      <c r="J1878" s="199">
        <f>G1878*E1878</f>
        <v>1051015.6800000002</v>
      </c>
      <c r="K1878" s="199">
        <f>H1878*E1878</f>
        <v>1498432.3200000003</v>
      </c>
      <c r="L1878" s="265">
        <f>I1878*E1878</f>
        <v>2549448</v>
      </c>
      <c r="M1878" s="199"/>
      <c r="N1878" s="199"/>
      <c r="O1878" s="554" t="e">
        <f>#REF!+M1878+N1878</f>
        <v>#REF!</v>
      </c>
      <c r="P1878" s="554"/>
      <c r="Q1878" s="554"/>
      <c r="R1878" s="579">
        <f t="shared" si="707"/>
        <v>0</v>
      </c>
      <c r="S1878" s="199"/>
      <c r="T1878" s="199"/>
      <c r="U1878" s="554">
        <v>0</v>
      </c>
    </row>
    <row r="1879" spans="1:21" s="7" customFormat="1" outlineLevel="2">
      <c r="A1879" s="5"/>
      <c r="B1879" s="5"/>
      <c r="C1879" s="2" t="s">
        <v>1315</v>
      </c>
      <c r="D1879" s="194">
        <v>59</v>
      </c>
      <c r="E1879" s="97">
        <v>72.600000000000009</v>
      </c>
      <c r="F1879" s="277" t="s">
        <v>624</v>
      </c>
      <c r="G1879" s="199">
        <v>16286.400000000001</v>
      </c>
      <c r="H1879" s="199">
        <v>12639.2</v>
      </c>
      <c r="I1879" s="199">
        <f t="shared" si="702"/>
        <v>28925.600000000002</v>
      </c>
      <c r="J1879" s="199">
        <f>G1879*E1879</f>
        <v>1182392.6400000001</v>
      </c>
      <c r="K1879" s="199">
        <f>H1879*E1879</f>
        <v>917605.92000000016</v>
      </c>
      <c r="L1879" s="265">
        <f>I1879*E1879</f>
        <v>2099998.5600000005</v>
      </c>
      <c r="M1879" s="199"/>
      <c r="N1879" s="199"/>
      <c r="O1879" s="554" t="e">
        <f>#REF!+M1879+N1879</f>
        <v>#REF!</v>
      </c>
      <c r="P1879" s="554"/>
      <c r="Q1879" s="554"/>
      <c r="R1879" s="579">
        <f t="shared" si="707"/>
        <v>0</v>
      </c>
      <c r="S1879" s="199"/>
      <c r="T1879" s="199"/>
      <c r="U1879" s="554">
        <v>0</v>
      </c>
    </row>
    <row r="1880" spans="1:21" s="7" customFormat="1" outlineLevel="2">
      <c r="A1880" s="5"/>
      <c r="B1880" s="5"/>
      <c r="C1880" s="2" t="s">
        <v>1316</v>
      </c>
      <c r="D1880" s="194">
        <v>33</v>
      </c>
      <c r="E1880" s="97">
        <v>29.700000000000003</v>
      </c>
      <c r="F1880" s="277" t="s">
        <v>624</v>
      </c>
      <c r="G1880" s="199">
        <v>21528</v>
      </c>
      <c r="H1880" s="199">
        <v>14560.000000000002</v>
      </c>
      <c r="I1880" s="199">
        <f t="shared" si="702"/>
        <v>36088</v>
      </c>
      <c r="J1880" s="199">
        <f>G1880*E1880</f>
        <v>639381.60000000009</v>
      </c>
      <c r="K1880" s="199">
        <f>H1880*E1880</f>
        <v>432432.00000000012</v>
      </c>
      <c r="L1880" s="265">
        <f>I1880*E1880</f>
        <v>1071813.6000000001</v>
      </c>
      <c r="M1880" s="199"/>
      <c r="N1880" s="199"/>
      <c r="O1880" s="554" t="e">
        <f>#REF!+M1880+N1880</f>
        <v>#REF!</v>
      </c>
      <c r="P1880" s="554"/>
      <c r="Q1880" s="554"/>
      <c r="R1880" s="579">
        <f t="shared" si="707"/>
        <v>0</v>
      </c>
      <c r="S1880" s="199"/>
      <c r="T1880" s="199"/>
      <c r="U1880" s="554">
        <v>0</v>
      </c>
    </row>
    <row r="1881" spans="1:21" s="7" customFormat="1" outlineLevel="2">
      <c r="A1881" s="5"/>
      <c r="B1881" s="5"/>
      <c r="C1881" s="2" t="s">
        <v>1318</v>
      </c>
      <c r="D1881" s="194">
        <v>1</v>
      </c>
      <c r="E1881" s="97">
        <v>1</v>
      </c>
      <c r="F1881" s="277" t="s">
        <v>619</v>
      </c>
      <c r="G1881" s="199">
        <v>662951.52000000014</v>
      </c>
      <c r="H1881" s="199">
        <v>198885.45600000003</v>
      </c>
      <c r="I1881" s="199">
        <f>SUM(G1881:H1881)</f>
        <v>861836.97600000014</v>
      </c>
      <c r="J1881" s="199">
        <f>G1881*E1881</f>
        <v>662951.52000000014</v>
      </c>
      <c r="K1881" s="199">
        <f>H1881*E1881</f>
        <v>198885.45600000003</v>
      </c>
      <c r="L1881" s="265">
        <f>I1881*E1881</f>
        <v>861836.97600000014</v>
      </c>
      <c r="M1881" s="199"/>
      <c r="N1881" s="199"/>
      <c r="O1881" s="554" t="e">
        <f>#REF!+M1881+N1881</f>
        <v>#REF!</v>
      </c>
      <c r="P1881" s="554"/>
      <c r="Q1881" s="554"/>
      <c r="R1881" s="579">
        <f t="shared" si="707"/>
        <v>0</v>
      </c>
      <c r="S1881" s="199"/>
      <c r="T1881" s="199"/>
      <c r="U1881" s="554">
        <v>0</v>
      </c>
    </row>
    <row r="1882" spans="1:21" s="7" customFormat="1" outlineLevel="2">
      <c r="A1882" s="5"/>
      <c r="B1882" s="5"/>
      <c r="C1882" s="2" t="s">
        <v>1220</v>
      </c>
      <c r="D1882" s="194">
        <v>1</v>
      </c>
      <c r="E1882" s="97">
        <v>1</v>
      </c>
      <c r="F1882" s="277" t="s">
        <v>619</v>
      </c>
      <c r="G1882" s="199">
        <v>220983.84000000005</v>
      </c>
      <c r="H1882" s="199">
        <v>66295.152000000016</v>
      </c>
      <c r="I1882" s="199">
        <f t="shared" si="702"/>
        <v>287278.99200000009</v>
      </c>
      <c r="J1882" s="199">
        <f>G1882*E1882</f>
        <v>220983.84000000005</v>
      </c>
      <c r="K1882" s="199">
        <f>H1882*E1882</f>
        <v>66295.152000000016</v>
      </c>
      <c r="L1882" s="265">
        <f>I1882*E1882</f>
        <v>287278.99200000009</v>
      </c>
      <c r="M1882" s="199"/>
      <c r="N1882" s="199"/>
      <c r="O1882" s="554" t="e">
        <f>#REF!+M1882+N1882</f>
        <v>#REF!</v>
      </c>
      <c r="P1882" s="554"/>
      <c r="Q1882" s="554"/>
      <c r="R1882" s="579">
        <f t="shared" si="707"/>
        <v>0</v>
      </c>
      <c r="S1882" s="199"/>
      <c r="T1882" s="199"/>
      <c r="U1882" s="554">
        <v>0</v>
      </c>
    </row>
    <row r="1883" spans="1:21" s="7" customFormat="1" outlineLevel="2">
      <c r="A1883" s="5"/>
      <c r="B1883" s="5"/>
      <c r="C1883" s="401" t="s">
        <v>1319</v>
      </c>
      <c r="D1883" s="194">
        <v>0</v>
      </c>
      <c r="E1883" s="97">
        <v>0</v>
      </c>
      <c r="F1883" s="277"/>
      <c r="G1883" s="199"/>
      <c r="H1883" s="199"/>
      <c r="I1883" s="199"/>
      <c r="J1883" s="174">
        <f>SUBTOTAL(9,J1884:J1887)</f>
        <v>3118303.375</v>
      </c>
      <c r="K1883" s="174">
        <f t="shared" ref="K1883:L1883" si="719">SUBTOTAL(9,K1884:K1887)</f>
        <v>3148490.6805000007</v>
      </c>
      <c r="L1883" s="843">
        <f t="shared" si="719"/>
        <v>6266794.0555000016</v>
      </c>
      <c r="M1883" s="174"/>
      <c r="N1883" s="174"/>
      <c r="O1883" s="558" t="e">
        <f>#REF!+M1883+N1883</f>
        <v>#REF!</v>
      </c>
      <c r="P1883" s="558"/>
      <c r="Q1883" s="558"/>
      <c r="R1883" s="578">
        <f t="shared" si="707"/>
        <v>0</v>
      </c>
      <c r="S1883" s="174"/>
      <c r="T1883" s="174"/>
      <c r="U1883" s="558">
        <v>0</v>
      </c>
    </row>
    <row r="1884" spans="1:21" s="7" customFormat="1" outlineLevel="2">
      <c r="A1884" s="5"/>
      <c r="B1884" s="5"/>
      <c r="C1884" s="2" t="s">
        <v>1320</v>
      </c>
      <c r="D1884" s="194">
        <v>124</v>
      </c>
      <c r="E1884" s="97">
        <v>127.60000000000001</v>
      </c>
      <c r="F1884" s="277" t="s">
        <v>624</v>
      </c>
      <c r="G1884" s="199">
        <v>11169.6</v>
      </c>
      <c r="H1884" s="199">
        <v>11743.2</v>
      </c>
      <c r="I1884" s="199">
        <f t="shared" si="702"/>
        <v>22912.800000000003</v>
      </c>
      <c r="J1884" s="199">
        <f>G1884*E1884</f>
        <v>1425240.9600000002</v>
      </c>
      <c r="K1884" s="199">
        <f>H1884*E1884</f>
        <v>1498432.3200000003</v>
      </c>
      <c r="L1884" s="265">
        <f>I1884*E1884</f>
        <v>2923673.2800000007</v>
      </c>
      <c r="M1884" s="199"/>
      <c r="N1884" s="199"/>
      <c r="O1884" s="554" t="e">
        <f>#REF!+M1884+N1884</f>
        <v>#REF!</v>
      </c>
      <c r="P1884" s="554"/>
      <c r="Q1884" s="554"/>
      <c r="R1884" s="579">
        <f t="shared" si="707"/>
        <v>0</v>
      </c>
      <c r="S1884" s="199"/>
      <c r="T1884" s="199"/>
      <c r="U1884" s="554">
        <v>0</v>
      </c>
    </row>
    <row r="1885" spans="1:21" s="7" customFormat="1" outlineLevel="2">
      <c r="A1885" s="5"/>
      <c r="B1885" s="5"/>
      <c r="C1885" s="2" t="s">
        <v>1321</v>
      </c>
      <c r="D1885" s="194">
        <v>59</v>
      </c>
      <c r="E1885" s="97">
        <v>72.600000000000009</v>
      </c>
      <c r="F1885" s="277" t="s">
        <v>624</v>
      </c>
      <c r="G1885" s="199">
        <v>14520</v>
      </c>
      <c r="H1885" s="199">
        <v>15523.2</v>
      </c>
      <c r="I1885" s="199">
        <f t="shared" si="702"/>
        <v>30043.200000000001</v>
      </c>
      <c r="J1885" s="199">
        <f>G1885*E1885</f>
        <v>1054152.0000000002</v>
      </c>
      <c r="K1885" s="199">
        <f>H1885*E1885</f>
        <v>1126984.3200000003</v>
      </c>
      <c r="L1885" s="265">
        <f>I1885*E1885</f>
        <v>2181136.3200000003</v>
      </c>
      <c r="M1885" s="199"/>
      <c r="N1885" s="199"/>
      <c r="O1885" s="554" t="e">
        <f>#REF!+M1885+N1885</f>
        <v>#REF!</v>
      </c>
      <c r="P1885" s="554"/>
      <c r="Q1885" s="554"/>
      <c r="R1885" s="579">
        <f t="shared" si="707"/>
        <v>0</v>
      </c>
      <c r="S1885" s="199"/>
      <c r="T1885" s="199"/>
      <c r="U1885" s="554">
        <v>0</v>
      </c>
    </row>
    <row r="1886" spans="1:21" s="7" customFormat="1" outlineLevel="2">
      <c r="A1886" s="5"/>
      <c r="B1886" s="5"/>
      <c r="C1886" s="2" t="s">
        <v>1322</v>
      </c>
      <c r="D1886" s="194">
        <v>33</v>
      </c>
      <c r="E1886" s="97">
        <v>29.700000000000003</v>
      </c>
      <c r="F1886" s="277" t="s">
        <v>624</v>
      </c>
      <c r="G1886" s="199">
        <v>17312.399999999998</v>
      </c>
      <c r="H1886" s="199">
        <v>16352.000000000002</v>
      </c>
      <c r="I1886" s="199">
        <f t="shared" si="702"/>
        <v>33664.400000000001</v>
      </c>
      <c r="J1886" s="199">
        <f>G1886*E1886</f>
        <v>514178.27999999997</v>
      </c>
      <c r="K1886" s="199">
        <f>H1886*E1886</f>
        <v>485654.40000000008</v>
      </c>
      <c r="L1886" s="265">
        <f>I1886*E1886</f>
        <v>999832.68000000017</v>
      </c>
      <c r="M1886" s="199"/>
      <c r="N1886" s="199"/>
      <c r="O1886" s="554" t="e">
        <f>#REF!+M1886+N1886</f>
        <v>#REF!</v>
      </c>
      <c r="P1886" s="554"/>
      <c r="Q1886" s="554"/>
      <c r="R1886" s="579">
        <f t="shared" si="707"/>
        <v>0</v>
      </c>
      <c r="S1886" s="199"/>
      <c r="T1886" s="199"/>
      <c r="U1886" s="554">
        <v>0</v>
      </c>
    </row>
    <row r="1887" spans="1:21" s="7" customFormat="1" outlineLevel="2">
      <c r="A1887" s="5"/>
      <c r="B1887" s="5"/>
      <c r="C1887" s="2" t="s">
        <v>657</v>
      </c>
      <c r="D1887" s="194">
        <v>1</v>
      </c>
      <c r="E1887" s="97">
        <v>1</v>
      </c>
      <c r="F1887" s="277" t="s">
        <v>619</v>
      </c>
      <c r="G1887" s="199">
        <v>124732.13500000001</v>
      </c>
      <c r="H1887" s="199">
        <v>37419.640500000001</v>
      </c>
      <c r="I1887" s="199">
        <f t="shared" si="702"/>
        <v>162151.77550000002</v>
      </c>
      <c r="J1887" s="199">
        <f>G1887*E1887</f>
        <v>124732.13500000001</v>
      </c>
      <c r="K1887" s="199">
        <f>H1887*E1887</f>
        <v>37419.640500000001</v>
      </c>
      <c r="L1887" s="265">
        <f>I1887*E1887</f>
        <v>162151.77550000002</v>
      </c>
      <c r="M1887" s="199"/>
      <c r="N1887" s="199"/>
      <c r="O1887" s="554" t="e">
        <f>#REF!+M1887+N1887</f>
        <v>#REF!</v>
      </c>
      <c r="P1887" s="554"/>
      <c r="Q1887" s="554"/>
      <c r="R1887" s="579">
        <f t="shared" si="707"/>
        <v>0</v>
      </c>
      <c r="S1887" s="199"/>
      <c r="T1887" s="199"/>
      <c r="U1887" s="554">
        <v>0</v>
      </c>
    </row>
    <row r="1888" spans="1:21" s="7" customFormat="1" outlineLevel="2">
      <c r="A1888" s="5"/>
      <c r="B1888" s="5"/>
      <c r="C1888" s="401" t="s">
        <v>1138</v>
      </c>
      <c r="D1888" s="194"/>
      <c r="E1888" s="97"/>
      <c r="F1888" s="277"/>
      <c r="G1888" s="199"/>
      <c r="H1888" s="199"/>
      <c r="I1888" s="199"/>
      <c r="J1888" s="174">
        <f>SUBTOTAL(9,J1889:J1906)</f>
        <v>101558155.30559109</v>
      </c>
      <c r="K1888" s="174">
        <f>SUBTOTAL(9,K1889:K1906)</f>
        <v>39664184.81305749</v>
      </c>
      <c r="L1888" s="843">
        <f>SUBTOTAL(9,L1889:L1906)</f>
        <v>141222340.11864859</v>
      </c>
      <c r="M1888" s="174"/>
      <c r="N1888" s="174"/>
      <c r="O1888" s="558" t="e">
        <f>#REF!+M1888+N1888</f>
        <v>#REF!</v>
      </c>
      <c r="P1888" s="558"/>
      <c r="Q1888" s="558"/>
      <c r="R1888" s="578">
        <f t="shared" si="707"/>
        <v>0</v>
      </c>
      <c r="S1888" s="174"/>
      <c r="T1888" s="174"/>
      <c r="U1888" s="558">
        <v>0</v>
      </c>
    </row>
    <row r="1889" spans="1:21" s="7" customFormat="1" outlineLevel="2">
      <c r="A1889" s="5"/>
      <c r="B1889" s="5"/>
      <c r="C1889" s="27" t="s">
        <v>1323</v>
      </c>
      <c r="D1889" s="194">
        <v>6</v>
      </c>
      <c r="E1889" s="97">
        <v>6</v>
      </c>
      <c r="F1889" s="277" t="s">
        <v>660</v>
      </c>
      <c r="G1889" s="199">
        <v>150480</v>
      </c>
      <c r="H1889" s="199">
        <v>54500.000000000007</v>
      </c>
      <c r="I1889" s="199">
        <f t="shared" ref="I1889" si="720">SUM(G1889:H1889)</f>
        <v>204980</v>
      </c>
      <c r="J1889" s="199">
        <f t="shared" ref="J1889:J1903" si="721">G1889*E1889</f>
        <v>902880</v>
      </c>
      <c r="K1889" s="199">
        <f t="shared" ref="K1889:K1903" si="722">H1889*E1889</f>
        <v>327000.00000000006</v>
      </c>
      <c r="L1889" s="265">
        <f t="shared" ref="L1889:L1903" si="723">I1889*E1889</f>
        <v>1229880</v>
      </c>
      <c r="M1889" s="199"/>
      <c r="N1889" s="199"/>
      <c r="O1889" s="554" t="e">
        <f>#REF!+M1889+N1889</f>
        <v>#REF!</v>
      </c>
      <c r="P1889" s="554"/>
      <c r="Q1889" s="554"/>
      <c r="R1889" s="579">
        <f t="shared" si="707"/>
        <v>0</v>
      </c>
      <c r="S1889" s="199"/>
      <c r="T1889" s="199"/>
      <c r="U1889" s="554">
        <v>0</v>
      </c>
    </row>
    <row r="1890" spans="1:21" s="7" customFormat="1" outlineLevel="2">
      <c r="A1890" s="5"/>
      <c r="B1890" s="5"/>
      <c r="C1890" s="27" t="s">
        <v>791</v>
      </c>
      <c r="D1890" s="194">
        <v>200</v>
      </c>
      <c r="E1890" s="97">
        <v>174.9</v>
      </c>
      <c r="F1890" s="277" t="s">
        <v>624</v>
      </c>
      <c r="G1890" s="199">
        <v>72299.399999999994</v>
      </c>
      <c r="H1890" s="199">
        <v>17189.865000000002</v>
      </c>
      <c r="I1890" s="199">
        <f t="shared" ref="I1890" si="724">SUM(G1890:H1890)</f>
        <v>89489.264999999999</v>
      </c>
      <c r="J1890" s="199">
        <f t="shared" si="721"/>
        <v>12645165.059999999</v>
      </c>
      <c r="K1890" s="199">
        <f t="shared" si="722"/>
        <v>3006507.3885000004</v>
      </c>
      <c r="L1890" s="265">
        <f t="shared" si="723"/>
        <v>15651672.4485</v>
      </c>
      <c r="M1890" s="199"/>
      <c r="N1890" s="199"/>
      <c r="O1890" s="554" t="e">
        <f>#REF!+M1890+N1890</f>
        <v>#REF!</v>
      </c>
      <c r="P1890" s="554"/>
      <c r="Q1890" s="554"/>
      <c r="R1890" s="579">
        <f t="shared" si="707"/>
        <v>0</v>
      </c>
      <c r="S1890" s="199"/>
      <c r="T1890" s="199"/>
      <c r="U1890" s="554">
        <v>0</v>
      </c>
    </row>
    <row r="1891" spans="1:21" s="7" customFormat="1" outlineLevel="2">
      <c r="A1891" s="5"/>
      <c r="B1891" s="5"/>
      <c r="C1891" s="2" t="s">
        <v>1325</v>
      </c>
      <c r="D1891" s="194">
        <v>260</v>
      </c>
      <c r="E1891" s="97">
        <v>177.10000000000002</v>
      </c>
      <c r="F1891" s="277" t="s">
        <v>624</v>
      </c>
      <c r="G1891" s="199">
        <v>32518.739999999998</v>
      </c>
      <c r="H1891" s="199">
        <v>7485.6650000000009</v>
      </c>
      <c r="I1891" s="199">
        <f t="shared" si="702"/>
        <v>40004.404999999999</v>
      </c>
      <c r="J1891" s="199">
        <f t="shared" si="721"/>
        <v>5759068.8540000003</v>
      </c>
      <c r="K1891" s="199">
        <f t="shared" si="722"/>
        <v>1325711.2715000003</v>
      </c>
      <c r="L1891" s="265">
        <f t="shared" si="723"/>
        <v>7084780.125500001</v>
      </c>
      <c r="M1891" s="199"/>
      <c r="N1891" s="199"/>
      <c r="O1891" s="554" t="e">
        <f>#REF!+M1891+N1891</f>
        <v>#REF!</v>
      </c>
      <c r="P1891" s="554"/>
      <c r="Q1891" s="554"/>
      <c r="R1891" s="579">
        <f t="shared" si="707"/>
        <v>0</v>
      </c>
      <c r="S1891" s="199"/>
      <c r="T1891" s="199"/>
      <c r="U1891" s="554">
        <v>0</v>
      </c>
    </row>
    <row r="1892" spans="1:21" s="7" customFormat="1" outlineLevel="2">
      <c r="A1892" s="5"/>
      <c r="B1892" s="5"/>
      <c r="C1892" s="2" t="s">
        <v>1326</v>
      </c>
      <c r="D1892" s="194">
        <v>450</v>
      </c>
      <c r="E1892" s="97">
        <v>338.8</v>
      </c>
      <c r="F1892" s="277" t="s">
        <v>624</v>
      </c>
      <c r="G1892" s="199">
        <v>22980.09</v>
      </c>
      <c r="H1892" s="199">
        <v>5743.9305000000022</v>
      </c>
      <c r="I1892" s="199">
        <f t="shared" si="702"/>
        <v>28724.020500000002</v>
      </c>
      <c r="J1892" s="199">
        <f t="shared" si="721"/>
        <v>7785654.4920000006</v>
      </c>
      <c r="K1892" s="199">
        <f t="shared" si="722"/>
        <v>1946043.6534000009</v>
      </c>
      <c r="L1892" s="265">
        <f t="shared" si="723"/>
        <v>9731698.1454000007</v>
      </c>
      <c r="M1892" s="199"/>
      <c r="N1892" s="199"/>
      <c r="O1892" s="554" t="e">
        <f>#REF!+M1892+N1892</f>
        <v>#REF!</v>
      </c>
      <c r="P1892" s="554"/>
      <c r="Q1892" s="554"/>
      <c r="R1892" s="579">
        <f t="shared" si="707"/>
        <v>0</v>
      </c>
      <c r="S1892" s="199"/>
      <c r="T1892" s="199"/>
      <c r="U1892" s="554">
        <v>0</v>
      </c>
    </row>
    <row r="1893" spans="1:21" s="7" customFormat="1" outlineLevel="2">
      <c r="A1893" s="5"/>
      <c r="B1893" s="5"/>
      <c r="C1893" s="2" t="s">
        <v>1327</v>
      </c>
      <c r="D1893" s="194">
        <v>105</v>
      </c>
      <c r="E1893" s="97">
        <v>111.10000000000001</v>
      </c>
      <c r="F1893" s="277" t="s">
        <v>624</v>
      </c>
      <c r="G1893" s="199">
        <v>25928.399999999998</v>
      </c>
      <c r="H1893" s="199">
        <v>7485.6650000000009</v>
      </c>
      <c r="I1893" s="199">
        <f t="shared" ref="I1893:I1894" si="725">SUM(G1893:H1893)</f>
        <v>33414.065000000002</v>
      </c>
      <c r="J1893" s="199">
        <f t="shared" si="721"/>
        <v>2880645.2399999998</v>
      </c>
      <c r="K1893" s="199">
        <f t="shared" si="722"/>
        <v>831657.38150000013</v>
      </c>
      <c r="L1893" s="265">
        <f t="shared" si="723"/>
        <v>3712302.6215000004</v>
      </c>
      <c r="M1893" s="199"/>
      <c r="N1893" s="199"/>
      <c r="O1893" s="554" t="e">
        <f>#REF!+M1893+N1893</f>
        <v>#REF!</v>
      </c>
      <c r="P1893" s="554"/>
      <c r="Q1893" s="554"/>
      <c r="R1893" s="579">
        <f t="shared" si="707"/>
        <v>0</v>
      </c>
      <c r="S1893" s="199"/>
      <c r="T1893" s="199"/>
      <c r="U1893" s="554">
        <v>0</v>
      </c>
    </row>
    <row r="1894" spans="1:21" s="7" customFormat="1" outlineLevel="2">
      <c r="A1894" s="5"/>
      <c r="B1894" s="5"/>
      <c r="C1894" s="2" t="s">
        <v>1328</v>
      </c>
      <c r="D1894" s="194">
        <v>495</v>
      </c>
      <c r="E1894" s="97">
        <v>332.20000000000005</v>
      </c>
      <c r="F1894" s="277" t="s">
        <v>624</v>
      </c>
      <c r="G1894" s="199">
        <v>15443.88</v>
      </c>
      <c r="H1894" s="199">
        <v>5031.18</v>
      </c>
      <c r="I1894" s="199">
        <f t="shared" si="725"/>
        <v>20475.059999999998</v>
      </c>
      <c r="J1894" s="199">
        <f t="shared" si="721"/>
        <v>5130456.9360000007</v>
      </c>
      <c r="K1894" s="199">
        <f t="shared" si="722"/>
        <v>1671357.9960000003</v>
      </c>
      <c r="L1894" s="265">
        <f t="shared" si="723"/>
        <v>6801814.932</v>
      </c>
      <c r="M1894" s="199"/>
      <c r="N1894" s="199"/>
      <c r="O1894" s="554" t="e">
        <f>#REF!+M1894+N1894</f>
        <v>#REF!</v>
      </c>
      <c r="P1894" s="554"/>
      <c r="Q1894" s="554"/>
      <c r="R1894" s="579">
        <f t="shared" si="707"/>
        <v>0</v>
      </c>
      <c r="S1894" s="199"/>
      <c r="T1894" s="199"/>
      <c r="U1894" s="554">
        <v>0</v>
      </c>
    </row>
    <row r="1895" spans="1:21" s="7" customFormat="1" outlineLevel="2">
      <c r="A1895" s="5"/>
      <c r="B1895" s="5"/>
      <c r="C1895" s="2" t="s">
        <v>1329</v>
      </c>
      <c r="D1895" s="194">
        <v>540</v>
      </c>
      <c r="E1895" s="97">
        <v>607.20000000000005</v>
      </c>
      <c r="F1895" s="277" t="s">
        <v>624</v>
      </c>
      <c r="G1895" s="199">
        <v>21976.799999999999</v>
      </c>
      <c r="H1895" s="199">
        <v>3920.0000000000005</v>
      </c>
      <c r="I1895" s="199">
        <f t="shared" si="702"/>
        <v>25896.799999999999</v>
      </c>
      <c r="J1895" s="199">
        <f t="shared" si="721"/>
        <v>13344312.960000001</v>
      </c>
      <c r="K1895" s="199">
        <f t="shared" si="722"/>
        <v>2380224.0000000005</v>
      </c>
      <c r="L1895" s="265">
        <f t="shared" si="723"/>
        <v>15724536.960000001</v>
      </c>
      <c r="M1895" s="199"/>
      <c r="N1895" s="199"/>
      <c r="O1895" s="554" t="e">
        <f>#REF!+M1895+N1895</f>
        <v>#REF!</v>
      </c>
      <c r="P1895" s="554"/>
      <c r="Q1895" s="554"/>
      <c r="R1895" s="579">
        <f t="shared" si="707"/>
        <v>0</v>
      </c>
      <c r="S1895" s="199"/>
      <c r="T1895" s="199"/>
      <c r="U1895" s="554">
        <v>0</v>
      </c>
    </row>
    <row r="1896" spans="1:21" s="7" customFormat="1" outlineLevel="2">
      <c r="A1896" s="5"/>
      <c r="B1896" s="5"/>
      <c r="C1896" s="2" t="s">
        <v>928</v>
      </c>
      <c r="D1896" s="194">
        <v>104</v>
      </c>
      <c r="E1896" s="97">
        <v>660</v>
      </c>
      <c r="F1896" s="277" t="s">
        <v>624</v>
      </c>
      <c r="G1896" s="199">
        <v>8773.9726027397246</v>
      </c>
      <c r="H1896" s="199">
        <v>14594.016411764707</v>
      </c>
      <c r="I1896" s="199">
        <f t="shared" ref="I1896" si="726">SUM(G1896:H1896)</f>
        <v>23367.989014504434</v>
      </c>
      <c r="J1896" s="199">
        <f t="shared" si="721"/>
        <v>5790821.9178082179</v>
      </c>
      <c r="K1896" s="199">
        <f t="shared" si="722"/>
        <v>9632050.8317647073</v>
      </c>
      <c r="L1896" s="265">
        <f t="shared" si="723"/>
        <v>15422872.749572927</v>
      </c>
      <c r="M1896" s="199"/>
      <c r="N1896" s="199"/>
      <c r="O1896" s="554" t="e">
        <f>#REF!+M1896+N1896</f>
        <v>#REF!</v>
      </c>
      <c r="P1896" s="554"/>
      <c r="Q1896" s="554"/>
      <c r="R1896" s="579">
        <f t="shared" si="707"/>
        <v>0</v>
      </c>
      <c r="S1896" s="199"/>
      <c r="T1896" s="199"/>
      <c r="U1896" s="554">
        <v>0</v>
      </c>
    </row>
    <row r="1897" spans="1:21" s="7" customFormat="1" outlineLevel="2">
      <c r="A1897" s="5"/>
      <c r="B1897" s="5"/>
      <c r="C1897" s="2" t="s">
        <v>1201</v>
      </c>
      <c r="D1897" s="194">
        <v>378</v>
      </c>
      <c r="E1897" s="97">
        <v>935.00000000000011</v>
      </c>
      <c r="F1897" s="277" t="s">
        <v>624</v>
      </c>
      <c r="G1897" s="199">
        <v>6646.869178082191</v>
      </c>
      <c r="H1897" s="199">
        <v>13183.42817647059</v>
      </c>
      <c r="I1897" s="199">
        <f t="shared" si="702"/>
        <v>19830.297354552782</v>
      </c>
      <c r="J1897" s="199">
        <f t="shared" si="721"/>
        <v>6214822.6815068489</v>
      </c>
      <c r="K1897" s="199">
        <f t="shared" si="722"/>
        <v>12326505.345000003</v>
      </c>
      <c r="L1897" s="265">
        <f t="shared" si="723"/>
        <v>18541328.026506852</v>
      </c>
      <c r="M1897" s="199"/>
      <c r="N1897" s="199"/>
      <c r="O1897" s="554" t="e">
        <f>#REF!+M1897+N1897</f>
        <v>#REF!</v>
      </c>
      <c r="P1897" s="554"/>
      <c r="Q1897" s="554"/>
      <c r="R1897" s="579">
        <f t="shared" si="707"/>
        <v>0</v>
      </c>
      <c r="S1897" s="199"/>
      <c r="T1897" s="199"/>
      <c r="U1897" s="554">
        <v>0</v>
      </c>
    </row>
    <row r="1898" spans="1:21" s="7" customFormat="1" outlineLevel="2">
      <c r="A1898" s="5"/>
      <c r="B1898" s="5"/>
      <c r="C1898" s="2" t="s">
        <v>1201</v>
      </c>
      <c r="D1898" s="194">
        <v>891</v>
      </c>
      <c r="E1898" s="97">
        <v>0</v>
      </c>
      <c r="F1898" s="277" t="s">
        <v>624</v>
      </c>
      <c r="G1898" s="199">
        <v>6646.869178082191</v>
      </c>
      <c r="H1898" s="199">
        <v>13183.42817647059</v>
      </c>
      <c r="I1898" s="199">
        <f t="shared" ref="I1898:I1900" si="727">SUM(G1898:H1898)</f>
        <v>19830.297354552782</v>
      </c>
      <c r="J1898" s="199">
        <f t="shared" si="721"/>
        <v>0</v>
      </c>
      <c r="K1898" s="199">
        <f t="shared" si="722"/>
        <v>0</v>
      </c>
      <c r="L1898" s="265">
        <f t="shared" si="723"/>
        <v>0</v>
      </c>
      <c r="M1898" s="199"/>
      <c r="N1898" s="199"/>
      <c r="O1898" s="554" t="e">
        <f>#REF!+M1898+N1898</f>
        <v>#REF!</v>
      </c>
      <c r="P1898" s="554"/>
      <c r="Q1898" s="554"/>
      <c r="R1898" s="579">
        <f t="shared" si="707"/>
        <v>0</v>
      </c>
      <c r="S1898" s="199"/>
      <c r="T1898" s="199"/>
      <c r="U1898" s="554">
        <v>0</v>
      </c>
    </row>
    <row r="1899" spans="1:21" s="7" customFormat="1" outlineLevel="2">
      <c r="A1899" s="5"/>
      <c r="B1899" s="5"/>
      <c r="C1899" s="2" t="s">
        <v>928</v>
      </c>
      <c r="D1899" s="194">
        <v>143</v>
      </c>
      <c r="E1899" s="97">
        <v>0</v>
      </c>
      <c r="F1899" s="277" t="s">
        <v>624</v>
      </c>
      <c r="G1899" s="199">
        <v>8773.9726027397246</v>
      </c>
      <c r="H1899" s="199">
        <v>14594.016411764707</v>
      </c>
      <c r="I1899" s="199">
        <f t="shared" si="727"/>
        <v>23367.989014504434</v>
      </c>
      <c r="J1899" s="199">
        <f t="shared" si="721"/>
        <v>0</v>
      </c>
      <c r="K1899" s="199">
        <f t="shared" si="722"/>
        <v>0</v>
      </c>
      <c r="L1899" s="265">
        <f t="shared" si="723"/>
        <v>0</v>
      </c>
      <c r="M1899" s="199"/>
      <c r="N1899" s="199"/>
      <c r="O1899" s="554" t="e">
        <f>#REF!+M1899+N1899</f>
        <v>#REF!</v>
      </c>
      <c r="P1899" s="554"/>
      <c r="Q1899" s="554"/>
      <c r="R1899" s="579">
        <f t="shared" si="707"/>
        <v>0</v>
      </c>
      <c r="S1899" s="199"/>
      <c r="T1899" s="199"/>
      <c r="U1899" s="554">
        <v>0</v>
      </c>
    </row>
    <row r="1900" spans="1:21" s="7" customFormat="1" outlineLevel="2">
      <c r="A1900" s="5"/>
      <c r="B1900" s="5"/>
      <c r="C1900" s="2" t="s">
        <v>1330</v>
      </c>
      <c r="D1900" s="194">
        <v>140</v>
      </c>
      <c r="E1900" s="97">
        <v>154</v>
      </c>
      <c r="F1900" s="277" t="s">
        <v>624</v>
      </c>
      <c r="G1900" s="199">
        <v>12762.035616438356</v>
      </c>
      <c r="H1900" s="199">
        <v>15805.000000000002</v>
      </c>
      <c r="I1900" s="199">
        <f t="shared" si="727"/>
        <v>28567.035616438356</v>
      </c>
      <c r="J1900" s="199">
        <f t="shared" si="721"/>
        <v>1965353.4849315067</v>
      </c>
      <c r="K1900" s="199">
        <f t="shared" si="722"/>
        <v>2433970.0000000005</v>
      </c>
      <c r="L1900" s="265">
        <f t="shared" si="723"/>
        <v>4399323.4849315071</v>
      </c>
      <c r="M1900" s="199"/>
      <c r="N1900" s="199"/>
      <c r="O1900" s="554" t="e">
        <f>#REF!+M1900+N1900</f>
        <v>#REF!</v>
      </c>
      <c r="P1900" s="554"/>
      <c r="Q1900" s="554"/>
      <c r="R1900" s="579">
        <f t="shared" si="707"/>
        <v>0</v>
      </c>
      <c r="S1900" s="199"/>
      <c r="T1900" s="199"/>
      <c r="U1900" s="554">
        <v>0</v>
      </c>
    </row>
    <row r="1901" spans="1:21" s="7" customFormat="1" outlineLevel="2">
      <c r="A1901" s="5"/>
      <c r="B1901" s="5"/>
      <c r="C1901" s="2" t="s">
        <v>1332</v>
      </c>
      <c r="D1901" s="194">
        <v>39</v>
      </c>
      <c r="E1901" s="97">
        <v>55.000000000000007</v>
      </c>
      <c r="F1901" s="277" t="s">
        <v>624</v>
      </c>
      <c r="G1901" s="199">
        <v>3554.7229199999997</v>
      </c>
      <c r="H1901" s="199">
        <v>5289.7058823529414</v>
      </c>
      <c r="I1901" s="199">
        <f t="shared" si="702"/>
        <v>8844.4288023529407</v>
      </c>
      <c r="J1901" s="199">
        <f t="shared" si="721"/>
        <v>195509.76060000001</v>
      </c>
      <c r="K1901" s="199">
        <f t="shared" si="722"/>
        <v>290933.82352941181</v>
      </c>
      <c r="L1901" s="265">
        <f t="shared" si="723"/>
        <v>486443.58412941179</v>
      </c>
      <c r="M1901" s="199"/>
      <c r="N1901" s="199"/>
      <c r="O1901" s="554" t="e">
        <f>#REF!+M1901+N1901</f>
        <v>#REF!</v>
      </c>
      <c r="P1901" s="554"/>
      <c r="Q1901" s="554"/>
      <c r="R1901" s="579">
        <f t="shared" si="707"/>
        <v>0</v>
      </c>
      <c r="S1901" s="199"/>
      <c r="T1901" s="199"/>
      <c r="U1901" s="554">
        <v>0</v>
      </c>
    </row>
    <row r="1902" spans="1:21" s="7" customFormat="1" outlineLevel="2">
      <c r="A1902" s="5"/>
      <c r="B1902" s="5"/>
      <c r="C1902" s="2" t="s">
        <v>1332</v>
      </c>
      <c r="D1902" s="194">
        <v>22</v>
      </c>
      <c r="E1902" s="97">
        <v>0</v>
      </c>
      <c r="F1902" s="277" t="s">
        <v>624</v>
      </c>
      <c r="G1902" s="199">
        <v>3554.7229199999997</v>
      </c>
      <c r="H1902" s="199">
        <v>5289.7058823529414</v>
      </c>
      <c r="I1902" s="199">
        <f t="shared" ref="I1902:I1903" si="728">SUM(G1902:H1902)</f>
        <v>8844.4288023529407</v>
      </c>
      <c r="J1902" s="199">
        <f t="shared" si="721"/>
        <v>0</v>
      </c>
      <c r="K1902" s="199">
        <f t="shared" si="722"/>
        <v>0</v>
      </c>
      <c r="L1902" s="265">
        <f t="shared" si="723"/>
        <v>0</v>
      </c>
      <c r="M1902" s="199"/>
      <c r="N1902" s="199"/>
      <c r="O1902" s="554" t="e">
        <f>#REF!+M1902+N1902</f>
        <v>#REF!</v>
      </c>
      <c r="P1902" s="554"/>
      <c r="Q1902" s="554"/>
      <c r="R1902" s="579">
        <f t="shared" si="707"/>
        <v>0</v>
      </c>
      <c r="S1902" s="199"/>
      <c r="T1902" s="199"/>
      <c r="U1902" s="554">
        <v>0</v>
      </c>
    </row>
    <row r="1903" spans="1:21" s="7" customFormat="1" outlineLevel="2">
      <c r="A1903" s="5"/>
      <c r="B1903" s="5"/>
      <c r="C1903" s="2" t="s">
        <v>679</v>
      </c>
      <c r="D1903" s="194">
        <v>42</v>
      </c>
      <c r="E1903" s="97">
        <v>45</v>
      </c>
      <c r="F1903" s="277" t="s">
        <v>624</v>
      </c>
      <c r="G1903" s="199">
        <v>776880</v>
      </c>
      <c r="H1903" s="199">
        <v>51045.865472000005</v>
      </c>
      <c r="I1903" s="199">
        <f t="shared" si="728"/>
        <v>827925.86547199998</v>
      </c>
      <c r="J1903" s="199">
        <f t="shared" si="721"/>
        <v>34959600</v>
      </c>
      <c r="K1903" s="199">
        <f t="shared" si="722"/>
        <v>2297063.9462400004</v>
      </c>
      <c r="L1903" s="265">
        <f t="shared" si="723"/>
        <v>37256663.94624</v>
      </c>
      <c r="M1903" s="199"/>
      <c r="N1903" s="199"/>
      <c r="O1903" s="554" t="e">
        <f>#REF!+M1903+N1903</f>
        <v>#REF!</v>
      </c>
      <c r="P1903" s="554"/>
      <c r="Q1903" s="554"/>
      <c r="R1903" s="579">
        <f t="shared" si="707"/>
        <v>0</v>
      </c>
      <c r="S1903" s="199"/>
      <c r="T1903" s="199"/>
      <c r="U1903" s="554">
        <v>0</v>
      </c>
    </row>
    <row r="1904" spans="1:21" s="7" customFormat="1" outlineLevel="2">
      <c r="A1904" s="5"/>
      <c r="B1904" s="5"/>
      <c r="C1904" s="2"/>
      <c r="D1904" s="194"/>
      <c r="E1904" s="194"/>
      <c r="F1904" s="277"/>
      <c r="G1904" s="199"/>
      <c r="H1904" s="199"/>
      <c r="I1904" s="199"/>
      <c r="J1904" s="199"/>
      <c r="K1904" s="199"/>
      <c r="L1904" s="265"/>
      <c r="M1904" s="199"/>
      <c r="N1904" s="199"/>
      <c r="O1904" s="554" t="e">
        <f>#REF!+M1904+N1904</f>
        <v>#REF!</v>
      </c>
      <c r="P1904" s="554"/>
      <c r="Q1904" s="554"/>
      <c r="R1904" s="579">
        <f t="shared" si="707"/>
        <v>0</v>
      </c>
      <c r="S1904" s="199"/>
      <c r="T1904" s="199"/>
      <c r="U1904" s="554">
        <v>0</v>
      </c>
    </row>
    <row r="1905" spans="1:21" s="7" customFormat="1" outlineLevel="2">
      <c r="A1905" s="5"/>
      <c r="B1905" s="5"/>
      <c r="C1905" s="2"/>
      <c r="D1905" s="194"/>
      <c r="E1905" s="194"/>
      <c r="F1905" s="277"/>
      <c r="G1905" s="199"/>
      <c r="H1905" s="199"/>
      <c r="I1905" s="199"/>
      <c r="J1905" s="199"/>
      <c r="K1905" s="199"/>
      <c r="L1905" s="265"/>
      <c r="M1905" s="199"/>
      <c r="N1905" s="199"/>
      <c r="O1905" s="554" t="e">
        <f>#REF!+M1905+N1905</f>
        <v>#REF!</v>
      </c>
      <c r="P1905" s="554"/>
      <c r="Q1905" s="554"/>
      <c r="R1905" s="579">
        <f t="shared" si="707"/>
        <v>0</v>
      </c>
      <c r="S1905" s="199"/>
      <c r="T1905" s="199"/>
      <c r="U1905" s="554">
        <v>0</v>
      </c>
    </row>
    <row r="1906" spans="1:21" s="7" customFormat="1" outlineLevel="2">
      <c r="A1906" s="5"/>
      <c r="B1906" s="5"/>
      <c r="C1906" s="2" t="s">
        <v>657</v>
      </c>
      <c r="D1906" s="194">
        <v>1</v>
      </c>
      <c r="E1906" s="97">
        <v>1</v>
      </c>
      <c r="F1906" s="277" t="s">
        <v>619</v>
      </c>
      <c r="G1906" s="199">
        <v>3983863.9187445212</v>
      </c>
      <c r="H1906" s="199">
        <v>1195159.1756233564</v>
      </c>
      <c r="I1906" s="199">
        <f t="shared" si="702"/>
        <v>5179023.0943678776</v>
      </c>
      <c r="J1906" s="199">
        <f>G1906*E1906</f>
        <v>3983863.9187445212</v>
      </c>
      <c r="K1906" s="199">
        <f>H1906*E1906</f>
        <v>1195159.1756233564</v>
      </c>
      <c r="L1906" s="265">
        <f>I1906*E1906</f>
        <v>5179023.0943678776</v>
      </c>
      <c r="M1906" s="199"/>
      <c r="N1906" s="199"/>
      <c r="O1906" s="554" t="e">
        <f>#REF!+M1906+N1906</f>
        <v>#REF!</v>
      </c>
      <c r="P1906" s="554"/>
      <c r="Q1906" s="554"/>
      <c r="R1906" s="579">
        <f t="shared" si="707"/>
        <v>0</v>
      </c>
      <c r="S1906" s="199"/>
      <c r="T1906" s="199"/>
      <c r="U1906" s="554">
        <v>0</v>
      </c>
    </row>
    <row r="1907" spans="1:21" s="7" customFormat="1" outlineLevel="1">
      <c r="A1907" s="5"/>
      <c r="B1907" s="5"/>
      <c r="C1907" s="401" t="s">
        <v>1333</v>
      </c>
      <c r="D1907" s="194"/>
      <c r="E1907" s="97"/>
      <c r="F1907" s="277"/>
      <c r="G1907" s="199"/>
      <c r="H1907" s="199"/>
      <c r="I1907" s="199"/>
      <c r="J1907" s="174">
        <f>SUBTOTAL(9,J1908:J1974)</f>
        <v>707988444.826419</v>
      </c>
      <c r="K1907" s="174">
        <f>SUBTOTAL(9,K1908:K1974)</f>
        <v>80491542.919119284</v>
      </c>
      <c r="L1907" s="843">
        <f>SUBTOTAL(9,L1908:L1974)</f>
        <v>788479987.745538</v>
      </c>
      <c r="M1907" s="174"/>
      <c r="N1907" s="174"/>
      <c r="O1907" s="558" t="e">
        <f>#REF!+M1907+N1907</f>
        <v>#REF!</v>
      </c>
      <c r="P1907" s="558"/>
      <c r="Q1907" s="558"/>
      <c r="R1907" s="578">
        <f t="shared" si="707"/>
        <v>0</v>
      </c>
      <c r="S1907" s="174"/>
      <c r="T1907" s="174"/>
      <c r="U1907" s="558">
        <v>0</v>
      </c>
    </row>
    <row r="1908" spans="1:21" s="7" customFormat="1" outlineLevel="2">
      <c r="A1908" s="5"/>
      <c r="B1908" s="5"/>
      <c r="C1908" s="401" t="s">
        <v>1141</v>
      </c>
      <c r="D1908" s="194"/>
      <c r="E1908" s="97"/>
      <c r="F1908" s="277"/>
      <c r="G1908" s="199"/>
      <c r="H1908" s="199"/>
      <c r="I1908" s="199"/>
      <c r="J1908" s="174">
        <f>SUBTOTAL(9,J1909:J1925)</f>
        <v>606357980</v>
      </c>
      <c r="K1908" s="174">
        <f>SUBTOTAL(9,K1909:K1925)</f>
        <v>35796884</v>
      </c>
      <c r="L1908" s="843">
        <f>SUBTOTAL(9,L1909:L1925)</f>
        <v>642154864</v>
      </c>
      <c r="M1908" s="174"/>
      <c r="N1908" s="174"/>
      <c r="O1908" s="558" t="e">
        <f>#REF!+M1908+N1908</f>
        <v>#REF!</v>
      </c>
      <c r="P1908" s="558"/>
      <c r="Q1908" s="558"/>
      <c r="R1908" s="578">
        <f t="shared" si="707"/>
        <v>0</v>
      </c>
      <c r="S1908" s="174"/>
      <c r="T1908" s="174"/>
      <c r="U1908" s="558">
        <v>0</v>
      </c>
    </row>
    <row r="1909" spans="1:21" s="7" customFormat="1" outlineLevel="2">
      <c r="A1909" s="5"/>
      <c r="B1909" s="5"/>
      <c r="C1909" s="2" t="s">
        <v>1265</v>
      </c>
      <c r="D1909" s="194">
        <v>2</v>
      </c>
      <c r="E1909" s="97">
        <v>2</v>
      </c>
      <c r="F1909" s="277" t="s">
        <v>660</v>
      </c>
      <c r="G1909" s="199">
        <v>62381000.000000007</v>
      </c>
      <c r="H1909" s="199">
        <v>3920000.0000000005</v>
      </c>
      <c r="I1909" s="199">
        <f t="shared" ref="I1909:I1925" si="729">SUM(G1909:H1909)</f>
        <v>66301000.000000007</v>
      </c>
      <c r="J1909" s="199">
        <f t="shared" ref="J1909:J1925" si="730">G1909*E1909</f>
        <v>124762000.00000001</v>
      </c>
      <c r="K1909" s="199">
        <f t="shared" ref="K1909:K1925" si="731">H1909*E1909</f>
        <v>7840000.0000000009</v>
      </c>
      <c r="L1909" s="265">
        <f t="shared" ref="L1909:L1925" si="732">I1909*E1909</f>
        <v>132602000.00000001</v>
      </c>
      <c r="M1909" s="199"/>
      <c r="N1909" s="199"/>
      <c r="O1909" s="554" t="e">
        <f>#REF!+M1909+N1909</f>
        <v>#REF!</v>
      </c>
      <c r="P1909" s="554"/>
      <c r="Q1909" s="554">
        <v>0.45</v>
      </c>
      <c r="R1909" s="579">
        <f t="shared" si="707"/>
        <v>0.45</v>
      </c>
      <c r="S1909" s="199"/>
      <c r="T1909" s="199"/>
      <c r="U1909" s="554">
        <v>0</v>
      </c>
    </row>
    <row r="1910" spans="1:21" s="7" customFormat="1" outlineLevel="2">
      <c r="A1910" s="5"/>
      <c r="B1910" s="5"/>
      <c r="C1910" s="2" t="s">
        <v>1334</v>
      </c>
      <c r="D1910" s="194">
        <v>1</v>
      </c>
      <c r="E1910" s="97">
        <v>1</v>
      </c>
      <c r="F1910" s="277" t="s">
        <v>660</v>
      </c>
      <c r="G1910" s="199">
        <v>48310460.000000007</v>
      </c>
      <c r="H1910" s="199">
        <v>3304000.0000000005</v>
      </c>
      <c r="I1910" s="199">
        <f>SUM(G1910:H1910)</f>
        <v>51614460.000000007</v>
      </c>
      <c r="J1910" s="199">
        <f t="shared" si="730"/>
        <v>48310460.000000007</v>
      </c>
      <c r="K1910" s="199">
        <f t="shared" si="731"/>
        <v>3304000.0000000005</v>
      </c>
      <c r="L1910" s="265">
        <f t="shared" si="732"/>
        <v>51614460.000000007</v>
      </c>
      <c r="M1910" s="199"/>
      <c r="N1910" s="199"/>
      <c r="O1910" s="554" t="e">
        <f>#REF!+M1910+N1910</f>
        <v>#REF!</v>
      </c>
      <c r="P1910" s="554"/>
      <c r="Q1910" s="554">
        <v>0.45</v>
      </c>
      <c r="R1910" s="579">
        <f t="shared" si="707"/>
        <v>0.45</v>
      </c>
      <c r="S1910" s="199"/>
      <c r="T1910" s="199"/>
      <c r="U1910" s="554">
        <v>0</v>
      </c>
    </row>
    <row r="1911" spans="1:21" s="7" customFormat="1" outlineLevel="2">
      <c r="A1911" s="5"/>
      <c r="B1911" s="5"/>
      <c r="C1911" s="2" t="s">
        <v>1267</v>
      </c>
      <c r="D1911" s="194">
        <v>1</v>
      </c>
      <c r="E1911" s="97">
        <v>1</v>
      </c>
      <c r="F1911" s="277" t="s">
        <v>660</v>
      </c>
      <c r="G1911" s="199">
        <v>30222170.000000004</v>
      </c>
      <c r="H1911" s="199">
        <v>840000.00000000012</v>
      </c>
      <c r="I1911" s="199">
        <f t="shared" si="729"/>
        <v>31062170.000000004</v>
      </c>
      <c r="J1911" s="199">
        <f t="shared" si="730"/>
        <v>30222170.000000004</v>
      </c>
      <c r="K1911" s="199">
        <f t="shared" si="731"/>
        <v>840000.00000000012</v>
      </c>
      <c r="L1911" s="265">
        <f t="shared" si="732"/>
        <v>31062170.000000004</v>
      </c>
      <c r="M1911" s="199"/>
      <c r="N1911" s="199"/>
      <c r="O1911" s="554" t="e">
        <f>#REF!+M1911+N1911</f>
        <v>#REF!</v>
      </c>
      <c r="P1911" s="554"/>
      <c r="Q1911" s="554">
        <v>0.45</v>
      </c>
      <c r="R1911" s="579">
        <f t="shared" si="707"/>
        <v>0.45</v>
      </c>
      <c r="S1911" s="199"/>
      <c r="T1911" s="199"/>
      <c r="U1911" s="554">
        <v>0</v>
      </c>
    </row>
    <row r="1912" spans="1:21" s="7" customFormat="1" outlineLevel="2">
      <c r="A1912" s="5"/>
      <c r="B1912" s="5"/>
      <c r="C1912" s="2" t="s">
        <v>1269</v>
      </c>
      <c r="D1912" s="194">
        <f>13-7</f>
        <v>6</v>
      </c>
      <c r="E1912" s="97">
        <f>13-7</f>
        <v>6</v>
      </c>
      <c r="F1912" s="277" t="s">
        <v>660</v>
      </c>
      <c r="G1912" s="199">
        <v>9845660</v>
      </c>
      <c r="H1912" s="199">
        <v>537600</v>
      </c>
      <c r="I1912" s="199">
        <f t="shared" si="729"/>
        <v>10383260</v>
      </c>
      <c r="J1912" s="199">
        <f t="shared" si="730"/>
        <v>59073960</v>
      </c>
      <c r="K1912" s="199">
        <f t="shared" si="731"/>
        <v>3225600</v>
      </c>
      <c r="L1912" s="265">
        <f t="shared" si="732"/>
        <v>62299560</v>
      </c>
      <c r="M1912" s="199"/>
      <c r="N1912" s="199"/>
      <c r="O1912" s="554" t="e">
        <f>#REF!+M1912+N1912</f>
        <v>#REF!</v>
      </c>
      <c r="P1912" s="554"/>
      <c r="Q1912" s="554">
        <v>0.45</v>
      </c>
      <c r="R1912" s="579">
        <f t="shared" ref="R1912:R1975" si="733">P1912+Q1912</f>
        <v>0.45</v>
      </c>
      <c r="S1912" s="199"/>
      <c r="T1912" s="199"/>
      <c r="U1912" s="554">
        <v>0</v>
      </c>
    </row>
    <row r="1913" spans="1:21" s="7" customFormat="1" outlineLevel="2">
      <c r="A1913" s="5"/>
      <c r="B1913" s="5"/>
      <c r="C1913" s="2" t="s">
        <v>1271</v>
      </c>
      <c r="D1913" s="194">
        <f>20-13</f>
        <v>7</v>
      </c>
      <c r="E1913" s="97">
        <f>20-13</f>
        <v>7</v>
      </c>
      <c r="F1913" s="277" t="s">
        <v>660</v>
      </c>
      <c r="G1913" s="199">
        <v>9569780</v>
      </c>
      <c r="H1913" s="199">
        <v>537600</v>
      </c>
      <c r="I1913" s="199">
        <f t="shared" si="729"/>
        <v>10107380</v>
      </c>
      <c r="J1913" s="199">
        <f t="shared" si="730"/>
        <v>66988460</v>
      </c>
      <c r="K1913" s="199">
        <f t="shared" si="731"/>
        <v>3763200</v>
      </c>
      <c r="L1913" s="265">
        <f t="shared" si="732"/>
        <v>70751660</v>
      </c>
      <c r="M1913" s="199"/>
      <c r="N1913" s="199"/>
      <c r="O1913" s="554" t="e">
        <f>#REF!+M1913+N1913</f>
        <v>#REF!</v>
      </c>
      <c r="P1913" s="554"/>
      <c r="Q1913" s="554">
        <v>0.45</v>
      </c>
      <c r="R1913" s="579">
        <f t="shared" si="733"/>
        <v>0.45</v>
      </c>
      <c r="S1913" s="199"/>
      <c r="T1913" s="199"/>
      <c r="U1913" s="554">
        <v>0</v>
      </c>
    </row>
    <row r="1914" spans="1:21" s="7" customFormat="1" outlineLevel="2">
      <c r="A1914" s="5"/>
      <c r="B1914" s="5"/>
      <c r="C1914" s="2" t="s">
        <v>1273</v>
      </c>
      <c r="D1914" s="194">
        <v>1</v>
      </c>
      <c r="E1914" s="97">
        <v>1</v>
      </c>
      <c r="F1914" s="277" t="s">
        <v>660</v>
      </c>
      <c r="G1914" s="199">
        <v>8741260</v>
      </c>
      <c r="H1914" s="199">
        <v>504000.00000000006</v>
      </c>
      <c r="I1914" s="199">
        <f t="shared" si="729"/>
        <v>9245260</v>
      </c>
      <c r="J1914" s="199">
        <f t="shared" si="730"/>
        <v>8741260</v>
      </c>
      <c r="K1914" s="199">
        <f t="shared" si="731"/>
        <v>504000.00000000006</v>
      </c>
      <c r="L1914" s="265">
        <f t="shared" si="732"/>
        <v>9245260</v>
      </c>
      <c r="M1914" s="199"/>
      <c r="N1914" s="199"/>
      <c r="O1914" s="554" t="e">
        <f>#REF!+M1914+N1914</f>
        <v>#REF!</v>
      </c>
      <c r="P1914" s="554"/>
      <c r="Q1914" s="554">
        <v>0.45</v>
      </c>
      <c r="R1914" s="579">
        <f t="shared" si="733"/>
        <v>0.45</v>
      </c>
      <c r="S1914" s="199"/>
      <c r="T1914" s="199"/>
      <c r="U1914" s="554">
        <v>0</v>
      </c>
    </row>
    <row r="1915" spans="1:21" s="7" customFormat="1" ht="26.4" outlineLevel="2">
      <c r="A1915" s="5"/>
      <c r="B1915" s="5"/>
      <c r="C1915" s="2" t="s">
        <v>1279</v>
      </c>
      <c r="D1915" s="194">
        <v>2</v>
      </c>
      <c r="E1915" s="97">
        <v>2</v>
      </c>
      <c r="F1915" s="277" t="s">
        <v>660</v>
      </c>
      <c r="G1915" s="199">
        <v>12599730.000000002</v>
      </c>
      <c r="H1915" s="199">
        <v>621600.00000000012</v>
      </c>
      <c r="I1915" s="199">
        <f t="shared" si="729"/>
        <v>13221330.000000002</v>
      </c>
      <c r="J1915" s="199">
        <f t="shared" si="730"/>
        <v>25199460.000000004</v>
      </c>
      <c r="K1915" s="199">
        <f t="shared" si="731"/>
        <v>1243200.0000000002</v>
      </c>
      <c r="L1915" s="265">
        <f t="shared" si="732"/>
        <v>26442660.000000004</v>
      </c>
      <c r="M1915" s="199"/>
      <c r="N1915" s="199"/>
      <c r="O1915" s="554" t="e">
        <f>#REF!+M1915+N1915</f>
        <v>#REF!</v>
      </c>
      <c r="P1915" s="554"/>
      <c r="Q1915" s="554">
        <v>0.45</v>
      </c>
      <c r="R1915" s="579">
        <f t="shared" si="733"/>
        <v>0.45</v>
      </c>
      <c r="S1915" s="199"/>
      <c r="T1915" s="199"/>
      <c r="U1915" s="554">
        <v>0</v>
      </c>
    </row>
    <row r="1916" spans="1:21" s="7" customFormat="1" ht="26.4" outlineLevel="2">
      <c r="A1916" s="5"/>
      <c r="B1916" s="5"/>
      <c r="C1916" s="2" t="s">
        <v>1283</v>
      </c>
      <c r="D1916" s="194">
        <v>2</v>
      </c>
      <c r="E1916" s="97">
        <v>2</v>
      </c>
      <c r="F1916" s="277" t="s">
        <v>660</v>
      </c>
      <c r="G1916" s="199">
        <v>31227680.000000004</v>
      </c>
      <c r="H1916" s="199">
        <v>733600.00000000012</v>
      </c>
      <c r="I1916" s="199">
        <f t="shared" si="729"/>
        <v>31961280.000000004</v>
      </c>
      <c r="J1916" s="199">
        <f t="shared" si="730"/>
        <v>62455360.000000007</v>
      </c>
      <c r="K1916" s="199">
        <f t="shared" si="731"/>
        <v>1467200.0000000002</v>
      </c>
      <c r="L1916" s="265">
        <f t="shared" si="732"/>
        <v>63922560.000000007</v>
      </c>
      <c r="M1916" s="199"/>
      <c r="N1916" s="199"/>
      <c r="O1916" s="554" t="e">
        <f>#REF!+M1916+N1916</f>
        <v>#REF!</v>
      </c>
      <c r="P1916" s="554"/>
      <c r="Q1916" s="554">
        <v>0.45</v>
      </c>
      <c r="R1916" s="579">
        <f t="shared" si="733"/>
        <v>0.45</v>
      </c>
      <c r="S1916" s="199"/>
      <c r="T1916" s="199"/>
      <c r="U1916" s="554">
        <v>0</v>
      </c>
    </row>
    <row r="1917" spans="1:21" s="7" customFormat="1" ht="26.4" outlineLevel="2">
      <c r="A1917" s="5"/>
      <c r="B1917" s="5"/>
      <c r="C1917" s="2" t="s">
        <v>1336</v>
      </c>
      <c r="D1917" s="194">
        <v>1</v>
      </c>
      <c r="E1917" s="97">
        <v>1</v>
      </c>
      <c r="F1917" s="277" t="s">
        <v>660</v>
      </c>
      <c r="G1917" s="199">
        <v>21620170</v>
      </c>
      <c r="H1917" s="199">
        <v>733600.00000000012</v>
      </c>
      <c r="I1917" s="199">
        <f t="shared" si="729"/>
        <v>22353770</v>
      </c>
      <c r="J1917" s="199">
        <f t="shared" si="730"/>
        <v>21620170</v>
      </c>
      <c r="K1917" s="199">
        <f t="shared" si="731"/>
        <v>733600.00000000012</v>
      </c>
      <c r="L1917" s="265">
        <f t="shared" si="732"/>
        <v>22353770</v>
      </c>
      <c r="M1917" s="199"/>
      <c r="N1917" s="199"/>
      <c r="O1917" s="554" t="e">
        <f>#REF!+M1917+N1917</f>
        <v>#REF!</v>
      </c>
      <c r="P1917" s="554"/>
      <c r="Q1917" s="554">
        <v>0.45</v>
      </c>
      <c r="R1917" s="579">
        <f t="shared" si="733"/>
        <v>0.45</v>
      </c>
      <c r="S1917" s="199"/>
      <c r="T1917" s="199"/>
      <c r="U1917" s="554">
        <v>0</v>
      </c>
    </row>
    <row r="1918" spans="1:21" s="7" customFormat="1" outlineLevel="2">
      <c r="A1918" s="5"/>
      <c r="B1918" s="5"/>
      <c r="C1918" s="392" t="s">
        <v>1338</v>
      </c>
      <c r="D1918" s="97">
        <v>3</v>
      </c>
      <c r="E1918" s="97">
        <v>3</v>
      </c>
      <c r="F1918" s="277" t="s">
        <v>660</v>
      </c>
      <c r="G1918" s="199">
        <v>19690000</v>
      </c>
      <c r="H1918" s="199">
        <v>168000.00000000003</v>
      </c>
      <c r="I1918" s="199">
        <f t="shared" ref="I1918" si="734">SUM(G1918:H1918)</f>
        <v>19858000</v>
      </c>
      <c r="J1918" s="199">
        <f t="shared" si="730"/>
        <v>59070000</v>
      </c>
      <c r="K1918" s="199">
        <f t="shared" si="731"/>
        <v>504000.00000000012</v>
      </c>
      <c r="L1918" s="265">
        <f t="shared" si="732"/>
        <v>59574000</v>
      </c>
      <c r="M1918" s="199"/>
      <c r="N1918" s="199"/>
      <c r="O1918" s="554" t="e">
        <f>#REF!+M1918+N1918</f>
        <v>#REF!</v>
      </c>
      <c r="P1918" s="554"/>
      <c r="Q1918" s="554">
        <v>0.45</v>
      </c>
      <c r="R1918" s="579">
        <f t="shared" si="733"/>
        <v>0.45</v>
      </c>
      <c r="S1918" s="199"/>
      <c r="T1918" s="199"/>
      <c r="U1918" s="554">
        <v>0</v>
      </c>
    </row>
    <row r="1919" spans="1:21" s="7" customFormat="1" outlineLevel="2">
      <c r="A1919" s="5"/>
      <c r="B1919" s="5"/>
      <c r="C1919" s="2" t="s">
        <v>1288</v>
      </c>
      <c r="D1919" s="194">
        <f>40-21</f>
        <v>19</v>
      </c>
      <c r="E1919" s="97">
        <f>40-21</f>
        <v>19</v>
      </c>
      <c r="F1919" s="277" t="s">
        <v>660</v>
      </c>
      <c r="G1919" s="199">
        <v>1614800.0000000002</v>
      </c>
      <c r="H1919" s="199">
        <v>168000.00000000003</v>
      </c>
      <c r="I1919" s="199">
        <f t="shared" si="729"/>
        <v>1782800.0000000002</v>
      </c>
      <c r="J1919" s="199">
        <f t="shared" si="730"/>
        <v>30681200.000000004</v>
      </c>
      <c r="K1919" s="199">
        <f t="shared" si="731"/>
        <v>3192000.0000000005</v>
      </c>
      <c r="L1919" s="265">
        <f t="shared" si="732"/>
        <v>33873200.000000007</v>
      </c>
      <c r="M1919" s="199"/>
      <c r="N1919" s="199"/>
      <c r="O1919" s="554" t="e">
        <f>#REF!+M1919+N1919</f>
        <v>#REF!</v>
      </c>
      <c r="P1919" s="554"/>
      <c r="Q1919" s="554">
        <v>0.45</v>
      </c>
      <c r="R1919" s="579">
        <f t="shared" si="733"/>
        <v>0.45</v>
      </c>
      <c r="S1919" s="199"/>
      <c r="T1919" s="199"/>
      <c r="U1919" s="554">
        <v>0</v>
      </c>
    </row>
    <row r="1920" spans="1:21" s="7" customFormat="1" outlineLevel="2">
      <c r="A1920" s="5"/>
      <c r="B1920" s="5"/>
      <c r="C1920" s="2" t="s">
        <v>1339</v>
      </c>
      <c r="D1920" s="194">
        <v>2</v>
      </c>
      <c r="E1920" s="97">
        <v>10</v>
      </c>
      <c r="F1920" s="277" t="s">
        <v>660</v>
      </c>
      <c r="G1920" s="199">
        <v>873400.00000000012</v>
      </c>
      <c r="H1920" s="199">
        <v>50400.000000000007</v>
      </c>
      <c r="I1920" s="199">
        <f t="shared" si="729"/>
        <v>923800.00000000012</v>
      </c>
      <c r="J1920" s="199">
        <f t="shared" si="730"/>
        <v>8734000.0000000019</v>
      </c>
      <c r="K1920" s="199">
        <f t="shared" si="731"/>
        <v>504000.00000000006</v>
      </c>
      <c r="L1920" s="265">
        <f t="shared" si="732"/>
        <v>9238000.0000000019</v>
      </c>
      <c r="M1920" s="199"/>
      <c r="N1920" s="199"/>
      <c r="O1920" s="554" t="e">
        <f>#REF!+M1920+N1920</f>
        <v>#REF!</v>
      </c>
      <c r="P1920" s="554"/>
      <c r="Q1920" s="554">
        <v>0.45</v>
      </c>
      <c r="R1920" s="579">
        <f t="shared" si="733"/>
        <v>0.45</v>
      </c>
      <c r="S1920" s="199"/>
      <c r="T1920" s="199"/>
      <c r="U1920" s="554">
        <v>0</v>
      </c>
    </row>
    <row r="1921" spans="1:21" s="7" customFormat="1" outlineLevel="2">
      <c r="A1921" s="5"/>
      <c r="B1921" s="5"/>
      <c r="C1921" s="2" t="s">
        <v>1291</v>
      </c>
      <c r="D1921" s="194">
        <v>1</v>
      </c>
      <c r="E1921" s="97">
        <v>1</v>
      </c>
      <c r="F1921" s="277" t="s">
        <v>660</v>
      </c>
      <c r="G1921" s="199">
        <v>13200000.000000002</v>
      </c>
      <c r="H1921" s="199">
        <v>280000</v>
      </c>
      <c r="I1921" s="199">
        <f t="shared" si="729"/>
        <v>13480000.000000002</v>
      </c>
      <c r="J1921" s="199">
        <f t="shared" si="730"/>
        <v>13200000.000000002</v>
      </c>
      <c r="K1921" s="199">
        <f t="shared" si="731"/>
        <v>280000</v>
      </c>
      <c r="L1921" s="265">
        <f t="shared" si="732"/>
        <v>13480000.000000002</v>
      </c>
      <c r="M1921" s="199"/>
      <c r="N1921" s="199"/>
      <c r="O1921" s="554" t="e">
        <f>#REF!+M1921+N1921</f>
        <v>#REF!</v>
      </c>
      <c r="P1921" s="554"/>
      <c r="Q1921" s="554">
        <v>0.45</v>
      </c>
      <c r="R1921" s="579">
        <f t="shared" si="733"/>
        <v>0.45</v>
      </c>
      <c r="S1921" s="199"/>
      <c r="T1921" s="199"/>
      <c r="U1921" s="554">
        <v>0</v>
      </c>
    </row>
    <row r="1922" spans="1:21" s="7" customFormat="1" outlineLevel="2">
      <c r="A1922" s="5"/>
      <c r="B1922" s="5"/>
      <c r="C1922" s="2" t="s">
        <v>1292</v>
      </c>
      <c r="D1922" s="194">
        <v>5</v>
      </c>
      <c r="E1922" s="97">
        <v>8</v>
      </c>
      <c r="F1922" s="277" t="s">
        <v>660</v>
      </c>
      <c r="G1922" s="199">
        <v>1659900.0000000002</v>
      </c>
      <c r="H1922" s="199">
        <v>0</v>
      </c>
      <c r="I1922" s="199">
        <f t="shared" si="729"/>
        <v>1659900.0000000002</v>
      </c>
      <c r="J1922" s="199">
        <f t="shared" si="730"/>
        <v>13279200.000000002</v>
      </c>
      <c r="K1922" s="199">
        <f t="shared" si="731"/>
        <v>0</v>
      </c>
      <c r="L1922" s="265">
        <f t="shared" si="732"/>
        <v>13279200.000000002</v>
      </c>
      <c r="M1922" s="199"/>
      <c r="N1922" s="199"/>
      <c r="O1922" s="554" t="e">
        <f>#REF!+M1922+N1922</f>
        <v>#REF!</v>
      </c>
      <c r="P1922" s="554"/>
      <c r="Q1922" s="554">
        <v>0.45</v>
      </c>
      <c r="R1922" s="579">
        <f t="shared" si="733"/>
        <v>0.45</v>
      </c>
      <c r="S1922" s="199"/>
      <c r="T1922" s="199"/>
      <c r="U1922" s="554">
        <v>0</v>
      </c>
    </row>
    <row r="1923" spans="1:21" s="7" customFormat="1" outlineLevel="2">
      <c r="A1923" s="5"/>
      <c r="B1923" s="5"/>
      <c r="C1923" s="2" t="s">
        <v>1294</v>
      </c>
      <c r="D1923" s="194">
        <v>4</v>
      </c>
      <c r="E1923" s="97">
        <v>4</v>
      </c>
      <c r="F1923" s="277" t="s">
        <v>660</v>
      </c>
      <c r="G1923" s="199">
        <v>1300000</v>
      </c>
      <c r="H1923" s="199">
        <v>500000</v>
      </c>
      <c r="I1923" s="199">
        <f t="shared" si="729"/>
        <v>1800000</v>
      </c>
      <c r="J1923" s="199">
        <f t="shared" si="730"/>
        <v>5200000</v>
      </c>
      <c r="K1923" s="199">
        <f t="shared" si="731"/>
        <v>2000000</v>
      </c>
      <c r="L1923" s="265">
        <f t="shared" si="732"/>
        <v>7200000</v>
      </c>
      <c r="M1923" s="199"/>
      <c r="N1923" s="199"/>
      <c r="O1923" s="554" t="e">
        <f>#REF!+M1923+N1923</f>
        <v>#REF!</v>
      </c>
      <c r="P1923" s="554"/>
      <c r="Q1923" s="554">
        <v>0.45</v>
      </c>
      <c r="R1923" s="579">
        <f t="shared" si="733"/>
        <v>0.45</v>
      </c>
      <c r="S1923" s="199"/>
      <c r="T1923" s="199"/>
      <c r="U1923" s="554">
        <v>0</v>
      </c>
    </row>
    <row r="1924" spans="1:21" s="7" customFormat="1" outlineLevel="2">
      <c r="A1924" s="5"/>
      <c r="B1924" s="5"/>
      <c r="C1924" s="2" t="s">
        <v>1295</v>
      </c>
      <c r="D1924" s="194">
        <v>1</v>
      </c>
      <c r="E1924" s="97">
        <v>1</v>
      </c>
      <c r="F1924" s="277" t="s">
        <v>619</v>
      </c>
      <c r="G1924" s="199">
        <v>7500000</v>
      </c>
      <c r="H1924" s="199">
        <v>0</v>
      </c>
      <c r="I1924" s="199">
        <f t="shared" si="729"/>
        <v>7500000</v>
      </c>
      <c r="J1924" s="199">
        <f t="shared" si="730"/>
        <v>7500000</v>
      </c>
      <c r="K1924" s="199">
        <f t="shared" si="731"/>
        <v>0</v>
      </c>
      <c r="L1924" s="265">
        <f t="shared" si="732"/>
        <v>7500000</v>
      </c>
      <c r="M1924" s="199"/>
      <c r="N1924" s="199"/>
      <c r="O1924" s="554" t="e">
        <f>#REF!+M1924+N1924</f>
        <v>#REF!</v>
      </c>
      <c r="P1924" s="554"/>
      <c r="Q1924" s="554"/>
      <c r="R1924" s="579">
        <f t="shared" si="733"/>
        <v>0</v>
      </c>
      <c r="S1924" s="199"/>
      <c r="T1924" s="199"/>
      <c r="U1924" s="554">
        <v>0</v>
      </c>
    </row>
    <row r="1925" spans="1:21" s="403" customFormat="1" outlineLevel="2">
      <c r="A1925" s="391"/>
      <c r="B1925" s="391"/>
      <c r="C1925" s="392" t="s">
        <v>1151</v>
      </c>
      <c r="D1925" s="97">
        <v>1</v>
      </c>
      <c r="E1925" s="97">
        <v>1</v>
      </c>
      <c r="F1925" s="387" t="s">
        <v>619</v>
      </c>
      <c r="G1925" s="62">
        <v>21320280</v>
      </c>
      <c r="H1925" s="62">
        <v>6396084</v>
      </c>
      <c r="I1925" s="62">
        <f t="shared" si="729"/>
        <v>27716364</v>
      </c>
      <c r="J1925" s="62">
        <f t="shared" si="730"/>
        <v>21320280</v>
      </c>
      <c r="K1925" s="62">
        <f t="shared" si="731"/>
        <v>6396084</v>
      </c>
      <c r="L1925" s="255">
        <f t="shared" si="732"/>
        <v>27716364</v>
      </c>
      <c r="M1925" s="62"/>
      <c r="N1925" s="62"/>
      <c r="O1925" s="550" t="e">
        <f>#REF!+M1925+N1925</f>
        <v>#REF!</v>
      </c>
      <c r="P1925" s="550"/>
      <c r="Q1925" s="550"/>
      <c r="R1925" s="574">
        <f t="shared" si="733"/>
        <v>0</v>
      </c>
      <c r="S1925" s="62"/>
      <c r="T1925" s="62"/>
      <c r="U1925" s="550">
        <v>0</v>
      </c>
    </row>
    <row r="1926" spans="1:21" s="7" customFormat="1" outlineLevel="2">
      <c r="A1926" s="5"/>
      <c r="B1926" s="5"/>
      <c r="C1926" s="401" t="s">
        <v>1296</v>
      </c>
      <c r="D1926" s="194">
        <v>0</v>
      </c>
      <c r="E1926" s="97">
        <v>0</v>
      </c>
      <c r="F1926" s="277"/>
      <c r="G1926" s="199"/>
      <c r="H1926" s="199"/>
      <c r="I1926" s="199"/>
      <c r="J1926" s="174">
        <f>SUBTOTAL(9,J1927:J1934)</f>
        <v>28355645.258620687</v>
      </c>
      <c r="K1926" s="174">
        <f t="shared" ref="K1926:L1926" si="735">SUBTOTAL(9,K1927:K1934)</f>
        <v>9993875.3431034498</v>
      </c>
      <c r="L1926" s="843">
        <f t="shared" si="735"/>
        <v>38349520.60172414</v>
      </c>
      <c r="M1926" s="174"/>
      <c r="N1926" s="174"/>
      <c r="O1926" s="558" t="e">
        <f>#REF!+M1926+N1926</f>
        <v>#REF!</v>
      </c>
      <c r="P1926" s="558"/>
      <c r="Q1926" s="558"/>
      <c r="R1926" s="578">
        <f t="shared" si="733"/>
        <v>0</v>
      </c>
      <c r="S1926" s="174"/>
      <c r="T1926" s="174"/>
      <c r="U1926" s="558">
        <v>0</v>
      </c>
    </row>
    <row r="1927" spans="1:21" s="7" customFormat="1" outlineLevel="2">
      <c r="A1927" s="5"/>
      <c r="B1927" s="5"/>
      <c r="C1927" s="2" t="s">
        <v>1297</v>
      </c>
      <c r="D1927" s="194">
        <f>50-32</f>
        <v>18</v>
      </c>
      <c r="E1927" s="97">
        <v>19.95</v>
      </c>
      <c r="F1927" s="277" t="s">
        <v>624</v>
      </c>
      <c r="G1927" s="199">
        <v>38160</v>
      </c>
      <c r="H1927" s="199">
        <v>22400.000000000004</v>
      </c>
      <c r="I1927" s="199">
        <f t="shared" ref="I1927:I1934" si="736">SUM(G1927:H1927)</f>
        <v>60560</v>
      </c>
      <c r="J1927" s="199">
        <f t="shared" ref="J1927:J1934" si="737">G1927*E1927</f>
        <v>761292</v>
      </c>
      <c r="K1927" s="199">
        <f t="shared" ref="K1927:K1934" si="738">H1927*E1927</f>
        <v>446880.00000000006</v>
      </c>
      <c r="L1927" s="265">
        <f t="shared" ref="L1927:L1934" si="739">I1927*E1927</f>
        <v>1208172</v>
      </c>
      <c r="M1927" s="199"/>
      <c r="N1927" s="199"/>
      <c r="O1927" s="554" t="e">
        <f>#REF!+M1927+N1927</f>
        <v>#REF!</v>
      </c>
      <c r="P1927" s="554"/>
      <c r="Q1927" s="554"/>
      <c r="R1927" s="579">
        <f t="shared" si="733"/>
        <v>0</v>
      </c>
      <c r="S1927" s="199"/>
      <c r="T1927" s="199"/>
      <c r="U1927" s="554">
        <v>0</v>
      </c>
    </row>
    <row r="1928" spans="1:21" s="7" customFormat="1" outlineLevel="2">
      <c r="A1928" s="5"/>
      <c r="B1928" s="5"/>
      <c r="C1928" s="2" t="s">
        <v>1298</v>
      </c>
      <c r="D1928" s="194">
        <f>234-148</f>
        <v>86</v>
      </c>
      <c r="E1928" s="97">
        <v>94.5</v>
      </c>
      <c r="F1928" s="277" t="s">
        <v>624</v>
      </c>
      <c r="G1928" s="199">
        <v>60000</v>
      </c>
      <c r="H1928" s="199">
        <v>23520.000000000004</v>
      </c>
      <c r="I1928" s="199">
        <f t="shared" si="736"/>
        <v>83520</v>
      </c>
      <c r="J1928" s="199">
        <f t="shared" si="737"/>
        <v>5670000</v>
      </c>
      <c r="K1928" s="199">
        <f t="shared" si="738"/>
        <v>2222640.0000000005</v>
      </c>
      <c r="L1928" s="265">
        <f t="shared" si="739"/>
        <v>7892640</v>
      </c>
      <c r="M1928" s="199"/>
      <c r="N1928" s="199"/>
      <c r="O1928" s="554" t="e">
        <f>#REF!+M1928+N1928</f>
        <v>#REF!</v>
      </c>
      <c r="P1928" s="554"/>
      <c r="Q1928" s="554"/>
      <c r="R1928" s="579">
        <f t="shared" si="733"/>
        <v>0</v>
      </c>
      <c r="S1928" s="199"/>
      <c r="T1928" s="199"/>
      <c r="U1928" s="554">
        <v>0</v>
      </c>
    </row>
    <row r="1929" spans="1:21" s="7" customFormat="1" outlineLevel="2">
      <c r="A1929" s="5"/>
      <c r="B1929" s="5"/>
      <c r="C1929" s="2" t="s">
        <v>1299</v>
      </c>
      <c r="D1929" s="194">
        <f>78-50</f>
        <v>28</v>
      </c>
      <c r="E1929" s="97">
        <v>30.450000000000003</v>
      </c>
      <c r="F1929" s="277" t="s">
        <v>624</v>
      </c>
      <c r="G1929" s="199">
        <v>81840</v>
      </c>
      <c r="H1929" s="199">
        <v>28000.000000000004</v>
      </c>
      <c r="I1929" s="199">
        <f t="shared" si="736"/>
        <v>109840</v>
      </c>
      <c r="J1929" s="199">
        <f t="shared" si="737"/>
        <v>2492028</v>
      </c>
      <c r="K1929" s="199">
        <f t="shared" si="738"/>
        <v>852600.00000000023</v>
      </c>
      <c r="L1929" s="265">
        <f t="shared" si="739"/>
        <v>3344628.0000000005</v>
      </c>
      <c r="M1929" s="199"/>
      <c r="N1929" s="199"/>
      <c r="O1929" s="554" t="e">
        <f>#REF!+M1929+N1929</f>
        <v>#REF!</v>
      </c>
      <c r="P1929" s="554"/>
      <c r="Q1929" s="554"/>
      <c r="R1929" s="579">
        <f t="shared" si="733"/>
        <v>0</v>
      </c>
      <c r="S1929" s="199"/>
      <c r="T1929" s="199"/>
      <c r="U1929" s="554">
        <v>0</v>
      </c>
    </row>
    <row r="1930" spans="1:21" s="7" customFormat="1" outlineLevel="2">
      <c r="A1930" s="5"/>
      <c r="B1930" s="5"/>
      <c r="C1930" s="2" t="s">
        <v>1300</v>
      </c>
      <c r="D1930" s="194">
        <f>248-156</f>
        <v>92</v>
      </c>
      <c r="E1930" s="97">
        <v>101.85000000000001</v>
      </c>
      <c r="F1930" s="277" t="s">
        <v>624</v>
      </c>
      <c r="G1930" s="199">
        <v>103760</v>
      </c>
      <c r="H1930" s="199">
        <v>38808.000000000007</v>
      </c>
      <c r="I1930" s="199">
        <f t="shared" si="736"/>
        <v>142568</v>
      </c>
      <c r="J1930" s="199">
        <f t="shared" si="737"/>
        <v>10567956</v>
      </c>
      <c r="K1930" s="199">
        <f t="shared" si="738"/>
        <v>3952594.8000000012</v>
      </c>
      <c r="L1930" s="265">
        <f t="shared" si="739"/>
        <v>14520550.800000001</v>
      </c>
      <c r="M1930" s="199"/>
      <c r="N1930" s="199"/>
      <c r="O1930" s="554" t="e">
        <f>#REF!+M1930+N1930</f>
        <v>#REF!</v>
      </c>
      <c r="P1930" s="554"/>
      <c r="Q1930" s="554"/>
      <c r="R1930" s="579">
        <f t="shared" si="733"/>
        <v>0</v>
      </c>
      <c r="S1930" s="199"/>
      <c r="T1930" s="199"/>
      <c r="U1930" s="554">
        <v>0</v>
      </c>
    </row>
    <row r="1931" spans="1:21" s="7" customFormat="1" outlineLevel="2">
      <c r="A1931" s="5"/>
      <c r="B1931" s="5"/>
      <c r="C1931" s="2" t="s">
        <v>1301</v>
      </c>
      <c r="D1931" s="194">
        <f>8-5</f>
        <v>3</v>
      </c>
      <c r="E1931" s="97">
        <v>3.1500000000000004</v>
      </c>
      <c r="F1931" s="277" t="s">
        <v>624</v>
      </c>
      <c r="G1931" s="199">
        <v>129600</v>
      </c>
      <c r="H1931" s="199">
        <v>42560.000000000007</v>
      </c>
      <c r="I1931" s="199">
        <f t="shared" si="736"/>
        <v>172160</v>
      </c>
      <c r="J1931" s="199">
        <f t="shared" si="737"/>
        <v>408240.00000000006</v>
      </c>
      <c r="K1931" s="199">
        <f t="shared" si="738"/>
        <v>134064.00000000003</v>
      </c>
      <c r="L1931" s="265">
        <f t="shared" si="739"/>
        <v>542304.00000000012</v>
      </c>
      <c r="M1931" s="199"/>
      <c r="N1931" s="199"/>
      <c r="O1931" s="554" t="e">
        <f>#REF!+M1931+N1931</f>
        <v>#REF!</v>
      </c>
      <c r="P1931" s="554"/>
      <c r="Q1931" s="554"/>
      <c r="R1931" s="579">
        <f t="shared" si="733"/>
        <v>0</v>
      </c>
      <c r="S1931" s="199"/>
      <c r="T1931" s="199"/>
      <c r="U1931" s="554">
        <v>0</v>
      </c>
    </row>
    <row r="1932" spans="1:21" s="7" customFormat="1" outlineLevel="2">
      <c r="A1932" s="5"/>
      <c r="B1932" s="5"/>
      <c r="C1932" s="2" t="s">
        <v>1302</v>
      </c>
      <c r="D1932" s="194">
        <f>18-12</f>
        <v>6</v>
      </c>
      <c r="E1932" s="97">
        <v>6.3000000000000007</v>
      </c>
      <c r="F1932" s="277" t="s">
        <v>624</v>
      </c>
      <c r="G1932" s="199">
        <v>147310.3448275862</v>
      </c>
      <c r="H1932" s="199">
        <v>49392.000000000007</v>
      </c>
      <c r="I1932" s="199">
        <f t="shared" si="736"/>
        <v>196702.3448275862</v>
      </c>
      <c r="J1932" s="199">
        <f t="shared" si="737"/>
        <v>928055.17241379316</v>
      </c>
      <c r="K1932" s="199">
        <f t="shared" si="738"/>
        <v>311169.60000000009</v>
      </c>
      <c r="L1932" s="265">
        <f t="shared" si="739"/>
        <v>1239224.7724137933</v>
      </c>
      <c r="M1932" s="199"/>
      <c r="N1932" s="199"/>
      <c r="O1932" s="554" t="e">
        <f>#REF!+M1932+N1932</f>
        <v>#REF!</v>
      </c>
      <c r="P1932" s="554"/>
      <c r="Q1932" s="554"/>
      <c r="R1932" s="579">
        <f t="shared" si="733"/>
        <v>0</v>
      </c>
      <c r="S1932" s="199"/>
      <c r="T1932" s="199"/>
      <c r="U1932" s="554">
        <v>0</v>
      </c>
    </row>
    <row r="1933" spans="1:21" s="7" customFormat="1" outlineLevel="2">
      <c r="A1933" s="5"/>
      <c r="B1933" s="5"/>
      <c r="C1933" s="2" t="s">
        <v>1303</v>
      </c>
      <c r="D1933" s="194">
        <f>67-42</f>
        <v>25</v>
      </c>
      <c r="E1933" s="97">
        <v>27.3</v>
      </c>
      <c r="F1933" s="277" t="s">
        <v>624</v>
      </c>
      <c r="G1933" s="199">
        <v>234206.89655172414</v>
      </c>
      <c r="H1933" s="199">
        <v>63504.000000000007</v>
      </c>
      <c r="I1933" s="199">
        <f t="shared" si="736"/>
        <v>297710.89655172417</v>
      </c>
      <c r="J1933" s="199">
        <f t="shared" si="737"/>
        <v>6393848.2758620689</v>
      </c>
      <c r="K1933" s="199">
        <f t="shared" si="738"/>
        <v>1733659.2000000002</v>
      </c>
      <c r="L1933" s="265">
        <f t="shared" si="739"/>
        <v>8127507.47586207</v>
      </c>
      <c r="M1933" s="199"/>
      <c r="N1933" s="199"/>
      <c r="O1933" s="554" t="e">
        <f>#REF!+M1933+N1933</f>
        <v>#REF!</v>
      </c>
      <c r="P1933" s="554"/>
      <c r="Q1933" s="554"/>
      <c r="R1933" s="579">
        <f t="shared" si="733"/>
        <v>0</v>
      </c>
      <c r="S1933" s="199"/>
      <c r="T1933" s="199"/>
      <c r="U1933" s="554">
        <v>0</v>
      </c>
    </row>
    <row r="1934" spans="1:21" s="7" customFormat="1" outlineLevel="2">
      <c r="A1934" s="5"/>
      <c r="B1934" s="5"/>
      <c r="C1934" s="2" t="s">
        <v>1151</v>
      </c>
      <c r="D1934" s="194">
        <v>1</v>
      </c>
      <c r="E1934" s="97">
        <v>1</v>
      </c>
      <c r="F1934" s="277" t="s">
        <v>619</v>
      </c>
      <c r="G1934" s="199">
        <v>1134225.8103448278</v>
      </c>
      <c r="H1934" s="199">
        <v>340267.74310344836</v>
      </c>
      <c r="I1934" s="199">
        <f t="shared" si="736"/>
        <v>1474493.5534482761</v>
      </c>
      <c r="J1934" s="199">
        <f t="shared" si="737"/>
        <v>1134225.8103448278</v>
      </c>
      <c r="K1934" s="199">
        <f t="shared" si="738"/>
        <v>340267.74310344836</v>
      </c>
      <c r="L1934" s="265">
        <f t="shared" si="739"/>
        <v>1474493.5534482761</v>
      </c>
      <c r="M1934" s="199"/>
      <c r="N1934" s="199"/>
      <c r="O1934" s="554" t="e">
        <f>#REF!+M1934+N1934</f>
        <v>#REF!</v>
      </c>
      <c r="P1934" s="554"/>
      <c r="Q1934" s="554"/>
      <c r="R1934" s="579">
        <f t="shared" si="733"/>
        <v>0</v>
      </c>
      <c r="S1934" s="199"/>
      <c r="T1934" s="199"/>
      <c r="U1934" s="554">
        <v>0</v>
      </c>
    </row>
    <row r="1935" spans="1:21" s="7" customFormat="1" outlineLevel="2">
      <c r="A1935" s="5"/>
      <c r="B1935" s="5"/>
      <c r="C1935" s="401" t="s">
        <v>1304</v>
      </c>
      <c r="D1935" s="194">
        <v>0</v>
      </c>
      <c r="E1935" s="97">
        <v>0</v>
      </c>
      <c r="F1935" s="277"/>
      <c r="G1935" s="199"/>
      <c r="H1935" s="199"/>
      <c r="I1935" s="199"/>
      <c r="J1935" s="174">
        <f>SUBTOTAL(9,J1936:J1943)</f>
        <v>5768802.375</v>
      </c>
      <c r="K1935" s="174">
        <f t="shared" ref="K1935:L1935" si="740">SUBTOTAL(9,K1936:K1943)</f>
        <v>2703324.5085000005</v>
      </c>
      <c r="L1935" s="843">
        <f t="shared" si="740"/>
        <v>8472126.8835000023</v>
      </c>
      <c r="M1935" s="174"/>
      <c r="N1935" s="174"/>
      <c r="O1935" s="558" t="e">
        <f>#REF!+M1935+N1935</f>
        <v>#REF!</v>
      </c>
      <c r="P1935" s="558"/>
      <c r="Q1935" s="558"/>
      <c r="R1935" s="578">
        <f t="shared" si="733"/>
        <v>0</v>
      </c>
      <c r="S1935" s="174"/>
      <c r="T1935" s="174"/>
      <c r="U1935" s="558">
        <v>0</v>
      </c>
    </row>
    <row r="1936" spans="1:21" s="7" customFormat="1" outlineLevel="2">
      <c r="A1936" s="5"/>
      <c r="B1936" s="5"/>
      <c r="C1936" s="2" t="s">
        <v>1305</v>
      </c>
      <c r="D1936" s="194">
        <f>D1927</f>
        <v>18</v>
      </c>
      <c r="E1936" s="97">
        <f>E1927</f>
        <v>19.95</v>
      </c>
      <c r="F1936" s="277" t="s">
        <v>624</v>
      </c>
      <c r="G1936" s="199">
        <v>15358.8</v>
      </c>
      <c r="H1936" s="199">
        <v>5600.0000000000009</v>
      </c>
      <c r="I1936" s="199">
        <f t="shared" ref="I1936:I1943" si="741">SUM(G1936:H1936)</f>
        <v>20958.8</v>
      </c>
      <c r="J1936" s="199">
        <f t="shared" ref="J1936:J1943" si="742">G1936*E1936</f>
        <v>306408.06</v>
      </c>
      <c r="K1936" s="199">
        <f t="shared" ref="K1936:K1943" si="743">H1936*E1936</f>
        <v>111720.00000000001</v>
      </c>
      <c r="L1936" s="265">
        <f t="shared" ref="L1936:L1943" si="744">I1936*E1936</f>
        <v>418128.06</v>
      </c>
      <c r="M1936" s="199"/>
      <c r="N1936" s="199"/>
      <c r="O1936" s="554" t="e">
        <f>#REF!+M1936+N1936</f>
        <v>#REF!</v>
      </c>
      <c r="P1936" s="554"/>
      <c r="Q1936" s="554"/>
      <c r="R1936" s="579">
        <f t="shared" si="733"/>
        <v>0</v>
      </c>
      <c r="S1936" s="199"/>
      <c r="T1936" s="199"/>
      <c r="U1936" s="554">
        <v>0</v>
      </c>
    </row>
    <row r="1937" spans="1:21" s="7" customFormat="1" outlineLevel="2">
      <c r="A1937" s="5"/>
      <c r="B1937" s="5"/>
      <c r="C1937" s="2" t="s">
        <v>1306</v>
      </c>
      <c r="D1937" s="194">
        <f t="shared" ref="D1937:E1942" si="745">D1928</f>
        <v>86</v>
      </c>
      <c r="E1937" s="97">
        <f t="shared" si="745"/>
        <v>94.5</v>
      </c>
      <c r="F1937" s="277" t="s">
        <v>624</v>
      </c>
      <c r="G1937" s="199">
        <v>16754.399999999998</v>
      </c>
      <c r="H1937" s="199">
        <v>5644.8</v>
      </c>
      <c r="I1937" s="199">
        <f t="shared" si="741"/>
        <v>22399.199999999997</v>
      </c>
      <c r="J1937" s="199">
        <f t="shared" si="742"/>
        <v>1583290.7999999998</v>
      </c>
      <c r="K1937" s="199">
        <f t="shared" si="743"/>
        <v>533433.59999999998</v>
      </c>
      <c r="L1937" s="265">
        <f t="shared" si="744"/>
        <v>2116724.4</v>
      </c>
      <c r="M1937" s="199"/>
      <c r="N1937" s="199"/>
      <c r="O1937" s="554" t="e">
        <f>#REF!+M1937+N1937</f>
        <v>#REF!</v>
      </c>
      <c r="P1937" s="554"/>
      <c r="Q1937" s="554"/>
      <c r="R1937" s="579">
        <f t="shared" si="733"/>
        <v>0</v>
      </c>
      <c r="S1937" s="199"/>
      <c r="T1937" s="199"/>
      <c r="U1937" s="554">
        <v>0</v>
      </c>
    </row>
    <row r="1938" spans="1:21" s="7" customFormat="1" outlineLevel="2">
      <c r="A1938" s="5"/>
      <c r="B1938" s="5"/>
      <c r="C1938" s="2" t="s">
        <v>1307</v>
      </c>
      <c r="D1938" s="194">
        <f t="shared" si="745"/>
        <v>28</v>
      </c>
      <c r="E1938" s="97">
        <f t="shared" si="745"/>
        <v>30.450000000000003</v>
      </c>
      <c r="F1938" s="277" t="s">
        <v>624</v>
      </c>
      <c r="G1938" s="199">
        <v>17871.599999999999</v>
      </c>
      <c r="H1938" s="199">
        <v>7728.0000000000009</v>
      </c>
      <c r="I1938" s="199">
        <f t="shared" si="741"/>
        <v>25599.599999999999</v>
      </c>
      <c r="J1938" s="199">
        <f t="shared" si="742"/>
        <v>544190.22</v>
      </c>
      <c r="K1938" s="199">
        <f t="shared" si="743"/>
        <v>235317.60000000006</v>
      </c>
      <c r="L1938" s="265">
        <f t="shared" si="744"/>
        <v>779507.82000000007</v>
      </c>
      <c r="M1938" s="199"/>
      <c r="N1938" s="199"/>
      <c r="O1938" s="554" t="e">
        <f>#REF!+M1938+N1938</f>
        <v>#REF!</v>
      </c>
      <c r="P1938" s="554"/>
      <c r="Q1938" s="554"/>
      <c r="R1938" s="579">
        <f t="shared" si="733"/>
        <v>0</v>
      </c>
      <c r="S1938" s="199"/>
      <c r="T1938" s="199"/>
      <c r="U1938" s="554">
        <v>0</v>
      </c>
    </row>
    <row r="1939" spans="1:21" s="7" customFormat="1" outlineLevel="2">
      <c r="A1939" s="5"/>
      <c r="B1939" s="5"/>
      <c r="C1939" s="2" t="s">
        <v>1308</v>
      </c>
      <c r="D1939" s="194">
        <f t="shared" si="745"/>
        <v>92</v>
      </c>
      <c r="E1939" s="97">
        <f t="shared" si="745"/>
        <v>101.85000000000001</v>
      </c>
      <c r="F1939" s="277" t="s">
        <v>624</v>
      </c>
      <c r="G1939" s="199">
        <v>20664</v>
      </c>
      <c r="H1939" s="199">
        <v>9172.8000000000011</v>
      </c>
      <c r="I1939" s="199">
        <f t="shared" si="741"/>
        <v>29836.800000000003</v>
      </c>
      <c r="J1939" s="199">
        <f t="shared" si="742"/>
        <v>2104628.4000000004</v>
      </c>
      <c r="K1939" s="199">
        <f t="shared" si="743"/>
        <v>934249.68000000017</v>
      </c>
      <c r="L1939" s="265">
        <f t="shared" si="744"/>
        <v>3038878.0800000005</v>
      </c>
      <c r="M1939" s="199"/>
      <c r="N1939" s="199"/>
      <c r="O1939" s="554" t="e">
        <f>#REF!+M1939+N1939</f>
        <v>#REF!</v>
      </c>
      <c r="P1939" s="554"/>
      <c r="Q1939" s="554"/>
      <c r="R1939" s="579">
        <f t="shared" si="733"/>
        <v>0</v>
      </c>
      <c r="S1939" s="199"/>
      <c r="T1939" s="199"/>
      <c r="U1939" s="554">
        <v>0</v>
      </c>
    </row>
    <row r="1940" spans="1:21" s="7" customFormat="1" outlineLevel="2">
      <c r="A1940" s="5"/>
      <c r="B1940" s="5"/>
      <c r="C1940" s="2" t="s">
        <v>1309</v>
      </c>
      <c r="D1940" s="194">
        <f t="shared" si="745"/>
        <v>3</v>
      </c>
      <c r="E1940" s="97">
        <f t="shared" si="745"/>
        <v>3.1500000000000004</v>
      </c>
      <c r="F1940" s="277" t="s">
        <v>624</v>
      </c>
      <c r="G1940" s="199">
        <v>23176.799999999999</v>
      </c>
      <c r="H1940" s="199">
        <v>101595.20000000001</v>
      </c>
      <c r="I1940" s="199">
        <f t="shared" si="741"/>
        <v>124772.00000000001</v>
      </c>
      <c r="J1940" s="199">
        <f t="shared" si="742"/>
        <v>73006.920000000013</v>
      </c>
      <c r="K1940" s="199">
        <f t="shared" si="743"/>
        <v>320024.88000000006</v>
      </c>
      <c r="L1940" s="265">
        <f t="shared" si="744"/>
        <v>393031.8000000001</v>
      </c>
      <c r="M1940" s="199"/>
      <c r="N1940" s="199"/>
      <c r="O1940" s="554" t="e">
        <f>#REF!+M1940+N1940</f>
        <v>#REF!</v>
      </c>
      <c r="P1940" s="554"/>
      <c r="Q1940" s="554"/>
      <c r="R1940" s="579">
        <f t="shared" si="733"/>
        <v>0</v>
      </c>
      <c r="S1940" s="199"/>
      <c r="T1940" s="199"/>
      <c r="U1940" s="554">
        <v>0</v>
      </c>
    </row>
    <row r="1941" spans="1:21" s="7" customFormat="1" outlineLevel="2">
      <c r="A1941" s="5"/>
      <c r="B1941" s="5"/>
      <c r="C1941" s="2" t="s">
        <v>1310</v>
      </c>
      <c r="D1941" s="194">
        <f t="shared" si="745"/>
        <v>6</v>
      </c>
      <c r="E1941" s="97">
        <f t="shared" si="745"/>
        <v>6.3000000000000007</v>
      </c>
      <c r="F1941" s="277" t="s">
        <v>624</v>
      </c>
      <c r="G1941" s="199">
        <v>24852</v>
      </c>
      <c r="H1941" s="199">
        <v>11995.2</v>
      </c>
      <c r="I1941" s="199">
        <f t="shared" si="741"/>
        <v>36847.199999999997</v>
      </c>
      <c r="J1941" s="199">
        <f t="shared" si="742"/>
        <v>156567.6</v>
      </c>
      <c r="K1941" s="199">
        <f t="shared" si="743"/>
        <v>75569.760000000009</v>
      </c>
      <c r="L1941" s="265">
        <f t="shared" si="744"/>
        <v>232137.36000000002</v>
      </c>
      <c r="M1941" s="199"/>
      <c r="N1941" s="199"/>
      <c r="O1941" s="554" t="e">
        <f>#REF!+M1941+N1941</f>
        <v>#REF!</v>
      </c>
      <c r="P1941" s="554"/>
      <c r="Q1941" s="554"/>
      <c r="R1941" s="579">
        <f t="shared" si="733"/>
        <v>0</v>
      </c>
      <c r="S1941" s="199"/>
      <c r="T1941" s="199"/>
      <c r="U1941" s="554">
        <v>0</v>
      </c>
    </row>
    <row r="1942" spans="1:21" s="7" customFormat="1" outlineLevel="2">
      <c r="A1942" s="5"/>
      <c r="B1942" s="5"/>
      <c r="C1942" s="2" t="s">
        <v>1311</v>
      </c>
      <c r="D1942" s="194">
        <f t="shared" si="745"/>
        <v>25</v>
      </c>
      <c r="E1942" s="97">
        <f t="shared" si="745"/>
        <v>27.3</v>
      </c>
      <c r="F1942" s="277" t="s">
        <v>624</v>
      </c>
      <c r="G1942" s="199">
        <v>28203.599999999999</v>
      </c>
      <c r="H1942" s="199">
        <v>15523.2</v>
      </c>
      <c r="I1942" s="199">
        <f t="shared" si="741"/>
        <v>43726.8</v>
      </c>
      <c r="J1942" s="199">
        <f t="shared" si="742"/>
        <v>769958.28</v>
      </c>
      <c r="K1942" s="199">
        <f t="shared" si="743"/>
        <v>423783.36000000004</v>
      </c>
      <c r="L1942" s="265">
        <f t="shared" si="744"/>
        <v>1193741.6400000001</v>
      </c>
      <c r="M1942" s="199"/>
      <c r="N1942" s="199"/>
      <c r="O1942" s="554" t="e">
        <f>#REF!+M1942+N1942</f>
        <v>#REF!</v>
      </c>
      <c r="P1942" s="554"/>
      <c r="Q1942" s="554"/>
      <c r="R1942" s="579">
        <f t="shared" si="733"/>
        <v>0</v>
      </c>
      <c r="S1942" s="199"/>
      <c r="T1942" s="199"/>
      <c r="U1942" s="554">
        <v>0</v>
      </c>
    </row>
    <row r="1943" spans="1:21" s="7" customFormat="1" outlineLevel="2">
      <c r="A1943" s="5"/>
      <c r="B1943" s="5"/>
      <c r="C1943" s="2" t="s">
        <v>657</v>
      </c>
      <c r="D1943" s="194">
        <v>1</v>
      </c>
      <c r="E1943" s="97">
        <v>1</v>
      </c>
      <c r="F1943" s="277" t="s">
        <v>619</v>
      </c>
      <c r="G1943" s="199">
        <v>230752.09500000003</v>
      </c>
      <c r="H1943" s="199">
        <v>69225.628500000006</v>
      </c>
      <c r="I1943" s="199">
        <f t="shared" si="741"/>
        <v>299977.72350000002</v>
      </c>
      <c r="J1943" s="199">
        <f t="shared" si="742"/>
        <v>230752.09500000003</v>
      </c>
      <c r="K1943" s="199">
        <f t="shared" si="743"/>
        <v>69225.628500000006</v>
      </c>
      <c r="L1943" s="265">
        <f t="shared" si="744"/>
        <v>299977.72350000002</v>
      </c>
      <c r="M1943" s="199"/>
      <c r="N1943" s="199"/>
      <c r="O1943" s="554" t="e">
        <f>#REF!+M1943+N1943</f>
        <v>#REF!</v>
      </c>
      <c r="P1943" s="554"/>
      <c r="Q1943" s="554"/>
      <c r="R1943" s="579">
        <f t="shared" si="733"/>
        <v>0</v>
      </c>
      <c r="S1943" s="199"/>
      <c r="T1943" s="199"/>
      <c r="U1943" s="554">
        <v>0</v>
      </c>
    </row>
    <row r="1944" spans="1:21" s="7" customFormat="1" outlineLevel="2">
      <c r="A1944" s="5"/>
      <c r="B1944" s="5"/>
      <c r="C1944" s="401" t="s">
        <v>1312</v>
      </c>
      <c r="D1944" s="194">
        <v>0</v>
      </c>
      <c r="E1944" s="97">
        <v>0</v>
      </c>
      <c r="F1944" s="277"/>
      <c r="G1944" s="199"/>
      <c r="H1944" s="199"/>
      <c r="I1944" s="199"/>
      <c r="J1944" s="174">
        <f>SUBTOTAL(9,J1945:J1949)</f>
        <v>4058656.3500000006</v>
      </c>
      <c r="K1944" s="174">
        <f t="shared" ref="K1944:L1944" si="746">SUBTOTAL(9,K1945:K1949)</f>
        <v>2146658.409</v>
      </c>
      <c r="L1944" s="843">
        <f t="shared" si="746"/>
        <v>6205314.7590000015</v>
      </c>
      <c r="M1944" s="174"/>
      <c r="N1944" s="174"/>
      <c r="O1944" s="558" t="e">
        <f>#REF!+M1944+N1944</f>
        <v>#REF!</v>
      </c>
      <c r="P1944" s="558"/>
      <c r="Q1944" s="558"/>
      <c r="R1944" s="578">
        <f t="shared" si="733"/>
        <v>0</v>
      </c>
      <c r="S1944" s="174"/>
      <c r="T1944" s="174"/>
      <c r="U1944" s="558">
        <v>0</v>
      </c>
    </row>
    <row r="1945" spans="1:21" s="7" customFormat="1" outlineLevel="2">
      <c r="A1945" s="5"/>
      <c r="B1945" s="5"/>
      <c r="C1945" s="2" t="s">
        <v>1313</v>
      </c>
      <c r="D1945" s="194">
        <f>125-79</f>
        <v>46</v>
      </c>
      <c r="E1945" s="97">
        <v>50.400000000000006</v>
      </c>
      <c r="F1945" s="277" t="s">
        <v>624</v>
      </c>
      <c r="G1945" s="199">
        <v>8236.8000000000011</v>
      </c>
      <c r="H1945" s="199">
        <v>11743.2</v>
      </c>
      <c r="I1945" s="199">
        <f t="shared" ref="I1945:I1949" si="747">SUM(G1945:H1945)</f>
        <v>19980</v>
      </c>
      <c r="J1945" s="199">
        <f>G1945*E1945</f>
        <v>415134.72000000009</v>
      </c>
      <c r="K1945" s="199">
        <f>H1945*E1945</f>
        <v>591857.28000000014</v>
      </c>
      <c r="L1945" s="265">
        <f>I1945*E1945</f>
        <v>1006992.0000000001</v>
      </c>
      <c r="M1945" s="199"/>
      <c r="N1945" s="199"/>
      <c r="O1945" s="554" t="e">
        <f>#REF!+M1945+N1945</f>
        <v>#REF!</v>
      </c>
      <c r="P1945" s="554"/>
      <c r="Q1945" s="554"/>
      <c r="R1945" s="579">
        <f t="shared" si="733"/>
        <v>0</v>
      </c>
      <c r="S1945" s="199"/>
      <c r="T1945" s="199"/>
      <c r="U1945" s="554">
        <v>0</v>
      </c>
    </row>
    <row r="1946" spans="1:21" s="7" customFormat="1" outlineLevel="2">
      <c r="A1946" s="5"/>
      <c r="B1946" s="5"/>
      <c r="C1946" s="2" t="s">
        <v>1315</v>
      </c>
      <c r="D1946" s="194">
        <f>104-66</f>
        <v>38</v>
      </c>
      <c r="E1946" s="97">
        <v>42</v>
      </c>
      <c r="F1946" s="277" t="s">
        <v>624</v>
      </c>
      <c r="G1946" s="199">
        <v>16286.400000000001</v>
      </c>
      <c r="H1946" s="199">
        <v>12639.2</v>
      </c>
      <c r="I1946" s="199">
        <f t="shared" si="747"/>
        <v>28925.600000000002</v>
      </c>
      <c r="J1946" s="199">
        <f>G1946*E1946</f>
        <v>684028.8</v>
      </c>
      <c r="K1946" s="199">
        <f>H1946*E1946</f>
        <v>530846.4</v>
      </c>
      <c r="L1946" s="265">
        <f>I1946*E1946</f>
        <v>1214875.2000000002</v>
      </c>
      <c r="M1946" s="199"/>
      <c r="N1946" s="199"/>
      <c r="O1946" s="554" t="e">
        <f>#REF!+M1946+N1946</f>
        <v>#REF!</v>
      </c>
      <c r="P1946" s="554"/>
      <c r="Q1946" s="554"/>
      <c r="R1946" s="579">
        <f t="shared" si="733"/>
        <v>0</v>
      </c>
      <c r="S1946" s="199"/>
      <c r="T1946" s="199"/>
      <c r="U1946" s="554">
        <v>0</v>
      </c>
    </row>
    <row r="1947" spans="1:21" s="7" customFormat="1" outlineLevel="2">
      <c r="A1947" s="5"/>
      <c r="B1947" s="5"/>
      <c r="C1947" s="2" t="s">
        <v>1316</v>
      </c>
      <c r="D1947" s="194">
        <f>41-26</f>
        <v>15</v>
      </c>
      <c r="E1947" s="97">
        <v>16.8</v>
      </c>
      <c r="F1947" s="277" t="s">
        <v>624</v>
      </c>
      <c r="G1947" s="199">
        <v>21528</v>
      </c>
      <c r="H1947" s="199">
        <v>14560.000000000002</v>
      </c>
      <c r="I1947" s="199">
        <f t="shared" si="747"/>
        <v>36088</v>
      </c>
      <c r="J1947" s="199">
        <f>G1947*E1947</f>
        <v>361670.40000000002</v>
      </c>
      <c r="K1947" s="199">
        <f>H1947*E1947</f>
        <v>244608.00000000003</v>
      </c>
      <c r="L1947" s="265">
        <f>I1947*E1947</f>
        <v>606278.40000000002</v>
      </c>
      <c r="M1947" s="199"/>
      <c r="N1947" s="199"/>
      <c r="O1947" s="554" t="e">
        <f>#REF!+M1947+N1947</f>
        <v>#REF!</v>
      </c>
      <c r="P1947" s="554"/>
      <c r="Q1947" s="554"/>
      <c r="R1947" s="579">
        <f t="shared" si="733"/>
        <v>0</v>
      </c>
      <c r="S1947" s="199"/>
      <c r="T1947" s="199"/>
      <c r="U1947" s="554">
        <v>0</v>
      </c>
    </row>
    <row r="1948" spans="1:21" s="7" customFormat="1" outlineLevel="2">
      <c r="A1948" s="5"/>
      <c r="B1948" s="5"/>
      <c r="C1948" s="2" t="s">
        <v>1318</v>
      </c>
      <c r="D1948" s="194">
        <v>1</v>
      </c>
      <c r="E1948" s="97">
        <v>1</v>
      </c>
      <c r="F1948" s="277" t="s">
        <v>619</v>
      </c>
      <c r="G1948" s="199">
        <v>1953259.5600000003</v>
      </c>
      <c r="H1948" s="199">
        <v>585977.86800000002</v>
      </c>
      <c r="I1948" s="199">
        <f>SUM(G1948:H1948)</f>
        <v>2539237.4280000003</v>
      </c>
      <c r="J1948" s="199">
        <f>G1948*E1948</f>
        <v>1953259.5600000003</v>
      </c>
      <c r="K1948" s="199">
        <f>H1948*E1948</f>
        <v>585977.86800000002</v>
      </c>
      <c r="L1948" s="265">
        <f>I1948*E1948</f>
        <v>2539237.4280000003</v>
      </c>
      <c r="M1948" s="199"/>
      <c r="N1948" s="199"/>
      <c r="O1948" s="554" t="e">
        <f>#REF!+M1948+N1948</f>
        <v>#REF!</v>
      </c>
      <c r="P1948" s="554"/>
      <c r="Q1948" s="554"/>
      <c r="R1948" s="579">
        <f t="shared" si="733"/>
        <v>0</v>
      </c>
      <c r="S1948" s="199"/>
      <c r="T1948" s="199"/>
      <c r="U1948" s="554">
        <v>0</v>
      </c>
    </row>
    <row r="1949" spans="1:21" s="7" customFormat="1" outlineLevel="2">
      <c r="A1949" s="5"/>
      <c r="B1949" s="5"/>
      <c r="C1949" s="2" t="s">
        <v>1151</v>
      </c>
      <c r="D1949" s="194">
        <v>1</v>
      </c>
      <c r="E1949" s="97">
        <v>1</v>
      </c>
      <c r="F1949" s="277" t="s">
        <v>619</v>
      </c>
      <c r="G1949" s="199">
        <v>644562.87000000011</v>
      </c>
      <c r="H1949" s="199">
        <v>193368.86100000003</v>
      </c>
      <c r="I1949" s="199">
        <f t="shared" si="747"/>
        <v>837931.73100000015</v>
      </c>
      <c r="J1949" s="199">
        <f>G1949*E1949</f>
        <v>644562.87000000011</v>
      </c>
      <c r="K1949" s="199">
        <f>H1949*E1949</f>
        <v>193368.86100000003</v>
      </c>
      <c r="L1949" s="265">
        <f>I1949*E1949</f>
        <v>837931.73100000015</v>
      </c>
      <c r="M1949" s="199"/>
      <c r="N1949" s="199"/>
      <c r="O1949" s="554" t="e">
        <f>#REF!+M1949+N1949</f>
        <v>#REF!</v>
      </c>
      <c r="P1949" s="554"/>
      <c r="Q1949" s="554"/>
      <c r="R1949" s="579">
        <f t="shared" si="733"/>
        <v>0</v>
      </c>
      <c r="S1949" s="199"/>
      <c r="T1949" s="199"/>
      <c r="U1949" s="554">
        <v>0</v>
      </c>
    </row>
    <row r="1950" spans="1:21" s="7" customFormat="1" outlineLevel="2">
      <c r="A1950" s="5"/>
      <c r="B1950" s="5"/>
      <c r="C1950" s="401" t="s">
        <v>1319</v>
      </c>
      <c r="D1950" s="194">
        <v>0</v>
      </c>
      <c r="E1950" s="97">
        <v>0</v>
      </c>
      <c r="F1950" s="277"/>
      <c r="G1950" s="199"/>
      <c r="H1950" s="199"/>
      <c r="I1950" s="199"/>
      <c r="J1950" s="174">
        <f>SUBTOTAL(9,J1951:J1954)</f>
        <v>1524621.0000000002</v>
      </c>
      <c r="K1950" s="174">
        <f t="shared" ref="K1950:L1950" si="748">SUBTOTAL(9,K1951:K1954)</f>
        <v>1536840.7320000003</v>
      </c>
      <c r="L1950" s="843">
        <f t="shared" si="748"/>
        <v>3061461.7320000003</v>
      </c>
      <c r="M1950" s="174"/>
      <c r="N1950" s="174"/>
      <c r="O1950" s="558" t="e">
        <f>#REF!+M1950+N1950</f>
        <v>#REF!</v>
      </c>
      <c r="P1950" s="558"/>
      <c r="Q1950" s="558"/>
      <c r="R1950" s="578">
        <f t="shared" si="733"/>
        <v>0</v>
      </c>
      <c r="S1950" s="174"/>
      <c r="T1950" s="174"/>
      <c r="U1950" s="558">
        <v>0</v>
      </c>
    </row>
    <row r="1951" spans="1:21" s="7" customFormat="1" outlineLevel="2">
      <c r="A1951" s="5"/>
      <c r="B1951" s="5"/>
      <c r="C1951" s="2" t="s">
        <v>1320</v>
      </c>
      <c r="D1951" s="194">
        <f>D1945</f>
        <v>46</v>
      </c>
      <c r="E1951" s="97">
        <f>E1945</f>
        <v>50.400000000000006</v>
      </c>
      <c r="F1951" s="277" t="s">
        <v>624</v>
      </c>
      <c r="G1951" s="199">
        <v>11169.6</v>
      </c>
      <c r="H1951" s="199">
        <v>11743.2</v>
      </c>
      <c r="I1951" s="199">
        <f t="shared" ref="I1951:I1954" si="749">SUM(G1951:H1951)</f>
        <v>22912.800000000003</v>
      </c>
      <c r="J1951" s="199">
        <f>G1951*E1951</f>
        <v>562947.84000000008</v>
      </c>
      <c r="K1951" s="199">
        <f>H1951*E1951</f>
        <v>591857.28000000014</v>
      </c>
      <c r="L1951" s="265">
        <f>I1951*E1951</f>
        <v>1154805.1200000003</v>
      </c>
      <c r="M1951" s="199"/>
      <c r="N1951" s="199"/>
      <c r="O1951" s="554" t="e">
        <f>#REF!+M1951+N1951</f>
        <v>#REF!</v>
      </c>
      <c r="P1951" s="554"/>
      <c r="Q1951" s="554"/>
      <c r="R1951" s="579">
        <f t="shared" si="733"/>
        <v>0</v>
      </c>
      <c r="S1951" s="199"/>
      <c r="T1951" s="199"/>
      <c r="U1951" s="554">
        <v>0</v>
      </c>
    </row>
    <row r="1952" spans="1:21" s="7" customFormat="1" outlineLevel="2">
      <c r="A1952" s="5"/>
      <c r="B1952" s="5"/>
      <c r="C1952" s="2" t="s">
        <v>1321</v>
      </c>
      <c r="D1952" s="194">
        <f t="shared" ref="D1952:E1953" si="750">D1946</f>
        <v>38</v>
      </c>
      <c r="E1952" s="97">
        <f t="shared" si="750"/>
        <v>42</v>
      </c>
      <c r="F1952" s="277" t="s">
        <v>624</v>
      </c>
      <c r="G1952" s="199">
        <v>14520</v>
      </c>
      <c r="H1952" s="199">
        <v>15523.2</v>
      </c>
      <c r="I1952" s="199">
        <f t="shared" si="749"/>
        <v>30043.200000000001</v>
      </c>
      <c r="J1952" s="199">
        <f>G1952*E1952</f>
        <v>609840</v>
      </c>
      <c r="K1952" s="199">
        <f>H1952*E1952</f>
        <v>651974.40000000002</v>
      </c>
      <c r="L1952" s="265">
        <f>I1952*E1952</f>
        <v>1261814.4000000001</v>
      </c>
      <c r="M1952" s="199"/>
      <c r="N1952" s="199"/>
      <c r="O1952" s="554" t="e">
        <f>#REF!+M1952+N1952</f>
        <v>#REF!</v>
      </c>
      <c r="P1952" s="554"/>
      <c r="Q1952" s="554"/>
      <c r="R1952" s="579">
        <f t="shared" si="733"/>
        <v>0</v>
      </c>
      <c r="S1952" s="199"/>
      <c r="T1952" s="199"/>
      <c r="U1952" s="554">
        <v>0</v>
      </c>
    </row>
    <row r="1953" spans="1:21" s="7" customFormat="1" outlineLevel="2">
      <c r="A1953" s="5"/>
      <c r="B1953" s="5"/>
      <c r="C1953" s="2" t="s">
        <v>1322</v>
      </c>
      <c r="D1953" s="194">
        <f t="shared" si="750"/>
        <v>15</v>
      </c>
      <c r="E1953" s="97">
        <f t="shared" si="750"/>
        <v>16.8</v>
      </c>
      <c r="F1953" s="277" t="s">
        <v>624</v>
      </c>
      <c r="G1953" s="199">
        <v>17312.399999999998</v>
      </c>
      <c r="H1953" s="199">
        <v>16352.000000000002</v>
      </c>
      <c r="I1953" s="199">
        <f t="shared" si="749"/>
        <v>33664.400000000001</v>
      </c>
      <c r="J1953" s="199">
        <f>G1953*E1953</f>
        <v>290848.31999999995</v>
      </c>
      <c r="K1953" s="199">
        <f>H1953*E1953</f>
        <v>274713.60000000003</v>
      </c>
      <c r="L1953" s="265">
        <f>I1953*E1953</f>
        <v>565561.92000000004</v>
      </c>
      <c r="M1953" s="199"/>
      <c r="N1953" s="199"/>
      <c r="O1953" s="554" t="e">
        <f>#REF!+M1953+N1953</f>
        <v>#REF!</v>
      </c>
      <c r="P1953" s="554"/>
      <c r="Q1953" s="554"/>
      <c r="R1953" s="579">
        <f t="shared" si="733"/>
        <v>0</v>
      </c>
      <c r="S1953" s="199"/>
      <c r="T1953" s="199"/>
      <c r="U1953" s="554">
        <v>0</v>
      </c>
    </row>
    <row r="1954" spans="1:21" s="7" customFormat="1" outlineLevel="2">
      <c r="A1954" s="5"/>
      <c r="B1954" s="5"/>
      <c r="C1954" s="2" t="s">
        <v>657</v>
      </c>
      <c r="D1954" s="194">
        <v>1</v>
      </c>
      <c r="E1954" s="97">
        <v>1</v>
      </c>
      <c r="F1954" s="277" t="s">
        <v>619</v>
      </c>
      <c r="G1954" s="199">
        <v>60984.840000000004</v>
      </c>
      <c r="H1954" s="199">
        <v>18295.452000000001</v>
      </c>
      <c r="I1954" s="199">
        <f t="shared" si="749"/>
        <v>79280.292000000001</v>
      </c>
      <c r="J1954" s="199">
        <f>G1954*E1954</f>
        <v>60984.840000000004</v>
      </c>
      <c r="K1954" s="199">
        <f>H1954*E1954</f>
        <v>18295.452000000001</v>
      </c>
      <c r="L1954" s="265">
        <f>I1954*E1954</f>
        <v>79280.292000000001</v>
      </c>
      <c r="M1954" s="199"/>
      <c r="N1954" s="199"/>
      <c r="O1954" s="554" t="e">
        <f>#REF!+M1954+N1954</f>
        <v>#REF!</v>
      </c>
      <c r="P1954" s="554"/>
      <c r="Q1954" s="554"/>
      <c r="R1954" s="579">
        <f t="shared" si="733"/>
        <v>0</v>
      </c>
      <c r="S1954" s="199"/>
      <c r="T1954" s="199"/>
      <c r="U1954" s="554">
        <v>0</v>
      </c>
    </row>
    <row r="1955" spans="1:21" s="7" customFormat="1" outlineLevel="2">
      <c r="A1955" s="5"/>
      <c r="B1955" s="5"/>
      <c r="C1955" s="401" t="s">
        <v>1138</v>
      </c>
      <c r="D1955" s="194">
        <v>0</v>
      </c>
      <c r="E1955" s="97">
        <v>0</v>
      </c>
      <c r="F1955" s="277"/>
      <c r="G1955" s="199"/>
      <c r="H1955" s="199"/>
      <c r="I1955" s="199"/>
      <c r="J1955" s="174">
        <f>SUBTOTAL(9,J1956:J1974)</f>
        <v>61922739.842798293</v>
      </c>
      <c r="K1955" s="174">
        <f>SUBTOTAL(9,K1956:K1974)</f>
        <v>28313959.92651581</v>
      </c>
      <c r="L1955" s="843">
        <f>SUBTOTAL(9,L1956:L1974)</f>
        <v>90236699.769314095</v>
      </c>
      <c r="M1955" s="174"/>
      <c r="N1955" s="174"/>
      <c r="O1955" s="558" t="e">
        <f>#REF!+M1955+N1955</f>
        <v>#REF!</v>
      </c>
      <c r="P1955" s="558"/>
      <c r="Q1955" s="558"/>
      <c r="R1955" s="578">
        <f t="shared" si="733"/>
        <v>0</v>
      </c>
      <c r="S1955" s="174"/>
      <c r="T1955" s="174"/>
      <c r="U1955" s="558">
        <v>0</v>
      </c>
    </row>
    <row r="1956" spans="1:21" s="7" customFormat="1" outlineLevel="2">
      <c r="A1956" s="5"/>
      <c r="B1956" s="5"/>
      <c r="C1956" s="27" t="s">
        <v>1323</v>
      </c>
      <c r="D1956" s="194">
        <v>3</v>
      </c>
      <c r="E1956" s="97">
        <v>3</v>
      </c>
      <c r="F1956" s="277" t="s">
        <v>660</v>
      </c>
      <c r="G1956" s="199">
        <v>150480</v>
      </c>
      <c r="H1956" s="199">
        <v>54500.000000000007</v>
      </c>
      <c r="I1956" s="199">
        <f t="shared" ref="I1956:I1973" si="751">SUM(G1956:H1956)</f>
        <v>204980</v>
      </c>
      <c r="J1956" s="199">
        <f t="shared" ref="J1956:J1970" si="752">G1956*E1956</f>
        <v>451440</v>
      </c>
      <c r="K1956" s="199">
        <f t="shared" ref="K1956:K1970" si="753">H1956*E1956</f>
        <v>163500.00000000003</v>
      </c>
      <c r="L1956" s="265">
        <f t="shared" ref="L1956:L1970" si="754">I1956*E1956</f>
        <v>614940</v>
      </c>
      <c r="M1956" s="199"/>
      <c r="N1956" s="199"/>
      <c r="O1956" s="554" t="e">
        <f>#REF!+M1956+N1956</f>
        <v>#REF!</v>
      </c>
      <c r="P1956" s="554"/>
      <c r="Q1956" s="554"/>
      <c r="R1956" s="579">
        <f t="shared" si="733"/>
        <v>0</v>
      </c>
      <c r="S1956" s="199"/>
      <c r="T1956" s="199"/>
      <c r="U1956" s="554">
        <v>0</v>
      </c>
    </row>
    <row r="1957" spans="1:21" s="7" customFormat="1" outlineLevel="2">
      <c r="A1957" s="5"/>
      <c r="B1957" s="5"/>
      <c r="C1957" s="27" t="s">
        <v>791</v>
      </c>
      <c r="D1957" s="194">
        <f>300-165</f>
        <v>135</v>
      </c>
      <c r="E1957" s="97">
        <v>168</v>
      </c>
      <c r="F1957" s="277" t="s">
        <v>624</v>
      </c>
      <c r="G1957" s="199">
        <v>72299.399999999994</v>
      </c>
      <c r="H1957" s="199">
        <v>17189.865000000002</v>
      </c>
      <c r="I1957" s="199">
        <f t="shared" ref="I1957" si="755">SUM(G1957:H1957)</f>
        <v>89489.264999999999</v>
      </c>
      <c r="J1957" s="199">
        <f t="shared" si="752"/>
        <v>12146299.199999999</v>
      </c>
      <c r="K1957" s="199">
        <f t="shared" si="753"/>
        <v>2887897.3200000003</v>
      </c>
      <c r="L1957" s="265">
        <f t="shared" si="754"/>
        <v>15034196.52</v>
      </c>
      <c r="M1957" s="199"/>
      <c r="N1957" s="199"/>
      <c r="O1957" s="554" t="e">
        <f>#REF!+M1957+N1957</f>
        <v>#REF!</v>
      </c>
      <c r="P1957" s="554"/>
      <c r="Q1957" s="554"/>
      <c r="R1957" s="579">
        <f t="shared" si="733"/>
        <v>0</v>
      </c>
      <c r="S1957" s="199"/>
      <c r="T1957" s="199"/>
      <c r="U1957" s="554">
        <v>0</v>
      </c>
    </row>
    <row r="1958" spans="1:21" s="7" customFormat="1" outlineLevel="2">
      <c r="A1958" s="5"/>
      <c r="B1958" s="5"/>
      <c r="C1958" s="2" t="s">
        <v>1325</v>
      </c>
      <c r="D1958" s="194">
        <v>155</v>
      </c>
      <c r="E1958" s="97">
        <v>43.050000000000004</v>
      </c>
      <c r="F1958" s="277" t="s">
        <v>624</v>
      </c>
      <c r="G1958" s="199">
        <v>32518.739999999998</v>
      </c>
      <c r="H1958" s="199">
        <v>7485.6650000000009</v>
      </c>
      <c r="I1958" s="199">
        <f t="shared" si="751"/>
        <v>40004.404999999999</v>
      </c>
      <c r="J1958" s="199">
        <f t="shared" si="752"/>
        <v>1399931.757</v>
      </c>
      <c r="K1958" s="199">
        <f t="shared" si="753"/>
        <v>322257.87825000007</v>
      </c>
      <c r="L1958" s="265">
        <f t="shared" si="754"/>
        <v>1722189.6352500001</v>
      </c>
      <c r="M1958" s="199"/>
      <c r="N1958" s="199"/>
      <c r="O1958" s="554" t="e">
        <f>#REF!+M1958+N1958</f>
        <v>#REF!</v>
      </c>
      <c r="P1958" s="554"/>
      <c r="Q1958" s="554"/>
      <c r="R1958" s="579">
        <f t="shared" si="733"/>
        <v>0</v>
      </c>
      <c r="S1958" s="199"/>
      <c r="T1958" s="199"/>
      <c r="U1958" s="554">
        <v>0</v>
      </c>
    </row>
    <row r="1959" spans="1:21" s="7" customFormat="1" outlineLevel="2">
      <c r="A1959" s="5"/>
      <c r="B1959" s="5"/>
      <c r="C1959" s="2" t="s">
        <v>1326</v>
      </c>
      <c r="D1959" s="194">
        <f>450-231</f>
        <v>219</v>
      </c>
      <c r="E1959" s="97">
        <v>260.40000000000003</v>
      </c>
      <c r="F1959" s="277" t="s">
        <v>624</v>
      </c>
      <c r="G1959" s="199">
        <v>22980.09</v>
      </c>
      <c r="H1959" s="199">
        <v>5743.9305000000022</v>
      </c>
      <c r="I1959" s="199">
        <f t="shared" si="751"/>
        <v>28724.020500000002</v>
      </c>
      <c r="J1959" s="199">
        <f t="shared" si="752"/>
        <v>5984015.4360000007</v>
      </c>
      <c r="K1959" s="199">
        <f t="shared" si="753"/>
        <v>1495719.5022000007</v>
      </c>
      <c r="L1959" s="265">
        <f t="shared" si="754"/>
        <v>7479734.9382000016</v>
      </c>
      <c r="M1959" s="199"/>
      <c r="N1959" s="199"/>
      <c r="O1959" s="554" t="e">
        <f>#REF!+M1959+N1959</f>
        <v>#REF!</v>
      </c>
      <c r="P1959" s="554"/>
      <c r="Q1959" s="554"/>
      <c r="R1959" s="579">
        <f t="shared" si="733"/>
        <v>0</v>
      </c>
      <c r="S1959" s="199"/>
      <c r="T1959" s="199"/>
      <c r="U1959" s="554">
        <v>0</v>
      </c>
    </row>
    <row r="1960" spans="1:21" s="7" customFormat="1" outlineLevel="2">
      <c r="A1960" s="5"/>
      <c r="B1960" s="5"/>
      <c r="C1960" s="2" t="s">
        <v>1121</v>
      </c>
      <c r="D1960" s="194">
        <v>75</v>
      </c>
      <c r="E1960" s="97">
        <v>70.350000000000009</v>
      </c>
      <c r="F1960" s="277" t="s">
        <v>624</v>
      </c>
      <c r="G1960" s="199">
        <v>25928.399999999998</v>
      </c>
      <c r="H1960" s="199">
        <v>7485.6650000000009</v>
      </c>
      <c r="I1960" s="199">
        <f t="shared" ref="I1960:I1961" si="756">SUM(G1960:H1960)</f>
        <v>33414.065000000002</v>
      </c>
      <c r="J1960" s="199">
        <f t="shared" si="752"/>
        <v>1824062.9400000002</v>
      </c>
      <c r="K1960" s="199">
        <f t="shared" si="753"/>
        <v>526616.53275000013</v>
      </c>
      <c r="L1960" s="265">
        <f t="shared" si="754"/>
        <v>2350679.4727500007</v>
      </c>
      <c r="M1960" s="199"/>
      <c r="N1960" s="199"/>
      <c r="O1960" s="554" t="e">
        <f>#REF!+M1960+N1960</f>
        <v>#REF!</v>
      </c>
      <c r="P1960" s="554"/>
      <c r="Q1960" s="554"/>
      <c r="R1960" s="579">
        <f t="shared" si="733"/>
        <v>0</v>
      </c>
      <c r="S1960" s="199"/>
      <c r="T1960" s="199"/>
      <c r="U1960" s="554">
        <v>0</v>
      </c>
    </row>
    <row r="1961" spans="1:21" s="7" customFormat="1" outlineLevel="2">
      <c r="A1961" s="5"/>
      <c r="B1961" s="5"/>
      <c r="C1961" s="2" t="s">
        <v>1122</v>
      </c>
      <c r="D1961" s="194">
        <f>1470-924</f>
        <v>546</v>
      </c>
      <c r="E1961" s="97">
        <v>176.4</v>
      </c>
      <c r="F1961" s="277" t="s">
        <v>624</v>
      </c>
      <c r="G1961" s="199">
        <v>15443.88</v>
      </c>
      <c r="H1961" s="199">
        <v>5031.18</v>
      </c>
      <c r="I1961" s="199">
        <f t="shared" si="756"/>
        <v>20475.059999999998</v>
      </c>
      <c r="J1961" s="199">
        <f t="shared" si="752"/>
        <v>2724300.432</v>
      </c>
      <c r="K1961" s="199">
        <f t="shared" si="753"/>
        <v>887500.15200000012</v>
      </c>
      <c r="L1961" s="265">
        <f t="shared" si="754"/>
        <v>3611800.5839999998</v>
      </c>
      <c r="M1961" s="199"/>
      <c r="N1961" s="199"/>
      <c r="O1961" s="554" t="e">
        <f>#REF!+M1961+N1961</f>
        <v>#REF!</v>
      </c>
      <c r="P1961" s="554"/>
      <c r="Q1961" s="554"/>
      <c r="R1961" s="579">
        <f t="shared" si="733"/>
        <v>0</v>
      </c>
      <c r="S1961" s="199"/>
      <c r="T1961" s="199"/>
      <c r="U1961" s="554">
        <v>0</v>
      </c>
    </row>
    <row r="1962" spans="1:21" s="7" customFormat="1" outlineLevel="2">
      <c r="A1962" s="5"/>
      <c r="B1962" s="5"/>
      <c r="C1962" s="2" t="s">
        <v>1329</v>
      </c>
      <c r="D1962" s="194">
        <f>600-347</f>
        <v>253</v>
      </c>
      <c r="E1962" s="97">
        <v>396.90000000000003</v>
      </c>
      <c r="F1962" s="277" t="s">
        <v>624</v>
      </c>
      <c r="G1962" s="199">
        <v>21976.799999999999</v>
      </c>
      <c r="H1962" s="199">
        <v>3920.0000000000005</v>
      </c>
      <c r="I1962" s="199">
        <f t="shared" si="751"/>
        <v>25896.799999999999</v>
      </c>
      <c r="J1962" s="199">
        <f t="shared" si="752"/>
        <v>8722591.9199999999</v>
      </c>
      <c r="K1962" s="199">
        <f t="shared" si="753"/>
        <v>1555848.0000000002</v>
      </c>
      <c r="L1962" s="265">
        <f t="shared" si="754"/>
        <v>10278439.92</v>
      </c>
      <c r="M1962" s="199"/>
      <c r="N1962" s="199"/>
      <c r="O1962" s="554" t="e">
        <f>#REF!+M1962+N1962</f>
        <v>#REF!</v>
      </c>
      <c r="P1962" s="554"/>
      <c r="Q1962" s="554"/>
      <c r="R1962" s="579">
        <f t="shared" si="733"/>
        <v>0</v>
      </c>
      <c r="S1962" s="199"/>
      <c r="T1962" s="199"/>
      <c r="U1962" s="554">
        <v>0</v>
      </c>
    </row>
    <row r="1963" spans="1:21" s="7" customFormat="1" outlineLevel="2">
      <c r="A1963" s="5"/>
      <c r="B1963" s="5"/>
      <c r="C1963" s="2" t="s">
        <v>928</v>
      </c>
      <c r="D1963" s="194">
        <v>62</v>
      </c>
      <c r="E1963" s="97">
        <v>336</v>
      </c>
      <c r="F1963" s="277" t="s">
        <v>624</v>
      </c>
      <c r="G1963" s="199">
        <v>8773.9726027397246</v>
      </c>
      <c r="H1963" s="199">
        <v>14594.016411764707</v>
      </c>
      <c r="I1963" s="199">
        <f t="shared" si="751"/>
        <v>23367.989014504434</v>
      </c>
      <c r="J1963" s="199">
        <f t="shared" si="752"/>
        <v>2948054.7945205476</v>
      </c>
      <c r="K1963" s="199">
        <f t="shared" si="753"/>
        <v>4903589.5143529419</v>
      </c>
      <c r="L1963" s="265">
        <f t="shared" si="754"/>
        <v>7851644.3088734895</v>
      </c>
      <c r="M1963" s="199"/>
      <c r="N1963" s="199"/>
      <c r="O1963" s="554" t="e">
        <f>#REF!+M1963+N1963</f>
        <v>#REF!</v>
      </c>
      <c r="P1963" s="554"/>
      <c r="Q1963" s="554"/>
      <c r="R1963" s="579">
        <f t="shared" si="733"/>
        <v>0</v>
      </c>
      <c r="S1963" s="199"/>
      <c r="T1963" s="199"/>
      <c r="U1963" s="554">
        <v>0</v>
      </c>
    </row>
    <row r="1964" spans="1:21" s="7" customFormat="1" outlineLevel="2">
      <c r="A1964" s="5"/>
      <c r="B1964" s="5"/>
      <c r="C1964" s="2" t="s">
        <v>1201</v>
      </c>
      <c r="D1964" s="194">
        <f>768-441</f>
        <v>327</v>
      </c>
      <c r="E1964" s="97">
        <v>840</v>
      </c>
      <c r="F1964" s="277" t="s">
        <v>624</v>
      </c>
      <c r="G1964" s="199">
        <v>6646.869178082191</v>
      </c>
      <c r="H1964" s="199">
        <v>13183.42817647059</v>
      </c>
      <c r="I1964" s="199">
        <f t="shared" si="751"/>
        <v>19830.297354552782</v>
      </c>
      <c r="J1964" s="199">
        <f t="shared" si="752"/>
        <v>5583370.1095890403</v>
      </c>
      <c r="K1964" s="199">
        <f t="shared" si="753"/>
        <v>11074079.668235296</v>
      </c>
      <c r="L1964" s="265">
        <f t="shared" si="754"/>
        <v>16657449.777824337</v>
      </c>
      <c r="M1964" s="199"/>
      <c r="N1964" s="199"/>
      <c r="O1964" s="554" t="e">
        <f>#REF!+M1964+N1964</f>
        <v>#REF!</v>
      </c>
      <c r="P1964" s="554"/>
      <c r="Q1964" s="554"/>
      <c r="R1964" s="579">
        <f t="shared" si="733"/>
        <v>0</v>
      </c>
      <c r="S1964" s="199"/>
      <c r="T1964" s="199"/>
      <c r="U1964" s="554">
        <v>0</v>
      </c>
    </row>
    <row r="1965" spans="1:21" s="7" customFormat="1" outlineLevel="2">
      <c r="A1965" s="5"/>
      <c r="B1965" s="5"/>
      <c r="C1965" s="2" t="s">
        <v>1201</v>
      </c>
      <c r="D1965" s="194">
        <f>1338-315</f>
        <v>1023</v>
      </c>
      <c r="E1965" s="97">
        <v>0</v>
      </c>
      <c r="F1965" s="277" t="s">
        <v>624</v>
      </c>
      <c r="G1965" s="199">
        <v>6646.869178082191</v>
      </c>
      <c r="H1965" s="199">
        <v>13183.42817647059</v>
      </c>
      <c r="I1965" s="199">
        <f t="shared" si="751"/>
        <v>19830.297354552782</v>
      </c>
      <c r="J1965" s="199">
        <f t="shared" si="752"/>
        <v>0</v>
      </c>
      <c r="K1965" s="199">
        <f t="shared" si="753"/>
        <v>0</v>
      </c>
      <c r="L1965" s="265">
        <f t="shared" si="754"/>
        <v>0</v>
      </c>
      <c r="M1965" s="199"/>
      <c r="N1965" s="199"/>
      <c r="O1965" s="554" t="e">
        <f>#REF!+M1965+N1965</f>
        <v>#REF!</v>
      </c>
      <c r="P1965" s="554"/>
      <c r="Q1965" s="554"/>
      <c r="R1965" s="579">
        <f t="shared" si="733"/>
        <v>0</v>
      </c>
      <c r="S1965" s="199"/>
      <c r="T1965" s="199"/>
      <c r="U1965" s="554">
        <v>0</v>
      </c>
    </row>
    <row r="1966" spans="1:21" s="7" customFormat="1" outlineLevel="2">
      <c r="A1966" s="5"/>
      <c r="B1966" s="5"/>
      <c r="C1966" s="2" t="s">
        <v>928</v>
      </c>
      <c r="D1966" s="194">
        <v>86</v>
      </c>
      <c r="E1966" s="97">
        <v>0</v>
      </c>
      <c r="F1966" s="277" t="s">
        <v>624</v>
      </c>
      <c r="G1966" s="199">
        <v>8773.9726027397246</v>
      </c>
      <c r="H1966" s="199">
        <v>14594.016411764707</v>
      </c>
      <c r="I1966" s="199">
        <f t="shared" si="751"/>
        <v>23367.989014504434</v>
      </c>
      <c r="J1966" s="199">
        <f t="shared" si="752"/>
        <v>0</v>
      </c>
      <c r="K1966" s="199">
        <f t="shared" si="753"/>
        <v>0</v>
      </c>
      <c r="L1966" s="265">
        <f t="shared" si="754"/>
        <v>0</v>
      </c>
      <c r="M1966" s="199"/>
      <c r="N1966" s="199"/>
      <c r="O1966" s="554" t="e">
        <f>#REF!+M1966+N1966</f>
        <v>#REF!</v>
      </c>
      <c r="P1966" s="554"/>
      <c r="Q1966" s="554"/>
      <c r="R1966" s="579">
        <f t="shared" si="733"/>
        <v>0</v>
      </c>
      <c r="S1966" s="199"/>
      <c r="T1966" s="199"/>
      <c r="U1966" s="554">
        <v>0</v>
      </c>
    </row>
    <row r="1967" spans="1:21" s="7" customFormat="1" outlineLevel="2">
      <c r="A1967" s="5"/>
      <c r="B1967" s="5"/>
      <c r="C1967" s="2" t="s">
        <v>1330</v>
      </c>
      <c r="D1967" s="194">
        <f>210-111</f>
        <v>99</v>
      </c>
      <c r="E1967" s="97">
        <v>160</v>
      </c>
      <c r="F1967" s="277" t="s">
        <v>624</v>
      </c>
      <c r="G1967" s="199">
        <v>12762.035616438356</v>
      </c>
      <c r="H1967" s="199">
        <v>15805.000000000002</v>
      </c>
      <c r="I1967" s="199">
        <f t="shared" si="751"/>
        <v>28567.035616438356</v>
      </c>
      <c r="J1967" s="199">
        <f t="shared" si="752"/>
        <v>2041925.6986301369</v>
      </c>
      <c r="K1967" s="199">
        <f t="shared" si="753"/>
        <v>2528800.0000000005</v>
      </c>
      <c r="L1967" s="265">
        <f t="shared" si="754"/>
        <v>4570725.6986301374</v>
      </c>
      <c r="M1967" s="199"/>
      <c r="N1967" s="199"/>
      <c r="O1967" s="554" t="e">
        <f>#REF!+M1967+N1967</f>
        <v>#REF!</v>
      </c>
      <c r="P1967" s="554"/>
      <c r="Q1967" s="554"/>
      <c r="R1967" s="579">
        <f t="shared" si="733"/>
        <v>0</v>
      </c>
      <c r="S1967" s="199"/>
      <c r="T1967" s="199"/>
      <c r="U1967" s="554">
        <v>0</v>
      </c>
    </row>
    <row r="1968" spans="1:21" s="7" customFormat="1" outlineLevel="2">
      <c r="A1968" s="5"/>
      <c r="B1968" s="5"/>
      <c r="C1968" s="2" t="s">
        <v>1332</v>
      </c>
      <c r="D1968" s="194">
        <f>41-20</f>
        <v>21</v>
      </c>
      <c r="E1968" s="97">
        <v>31.5</v>
      </c>
      <c r="F1968" s="277" t="s">
        <v>624</v>
      </c>
      <c r="G1968" s="199">
        <v>3554.7229199999997</v>
      </c>
      <c r="H1968" s="199">
        <v>5289.7058823529414</v>
      </c>
      <c r="I1968" s="199">
        <f t="shared" si="751"/>
        <v>8844.4288023529407</v>
      </c>
      <c r="J1968" s="199">
        <f t="shared" si="752"/>
        <v>111973.77197999999</v>
      </c>
      <c r="K1968" s="199">
        <f t="shared" si="753"/>
        <v>166625.73529411765</v>
      </c>
      <c r="L1968" s="265">
        <f t="shared" si="754"/>
        <v>278599.50727411761</v>
      </c>
      <c r="M1968" s="199"/>
      <c r="N1968" s="199"/>
      <c r="O1968" s="554" t="e">
        <f>#REF!+M1968+N1968</f>
        <v>#REF!</v>
      </c>
      <c r="P1968" s="554"/>
      <c r="Q1968" s="554"/>
      <c r="R1968" s="579">
        <f t="shared" si="733"/>
        <v>0</v>
      </c>
      <c r="S1968" s="199"/>
      <c r="T1968" s="199"/>
      <c r="U1968" s="554">
        <v>0</v>
      </c>
    </row>
    <row r="1969" spans="1:21" s="7" customFormat="1" outlineLevel="2">
      <c r="A1969" s="5"/>
      <c r="B1969" s="5"/>
      <c r="C1969" s="2" t="s">
        <v>1332</v>
      </c>
      <c r="D1969" s="194">
        <f>25-14</f>
        <v>11</v>
      </c>
      <c r="E1969" s="97">
        <f>25-14</f>
        <v>11</v>
      </c>
      <c r="F1969" s="277" t="s">
        <v>624</v>
      </c>
      <c r="G1969" s="199">
        <v>3554.7229199999997</v>
      </c>
      <c r="H1969" s="199">
        <v>5289.7058823529414</v>
      </c>
      <c r="I1969" s="199">
        <f t="shared" si="751"/>
        <v>8844.4288023529407</v>
      </c>
      <c r="J1969" s="199">
        <f t="shared" si="752"/>
        <v>39101.952119999994</v>
      </c>
      <c r="K1969" s="199">
        <f t="shared" si="753"/>
        <v>58186.764705882357</v>
      </c>
      <c r="L1969" s="265">
        <f t="shared" si="754"/>
        <v>97288.716825882351</v>
      </c>
      <c r="M1969" s="199"/>
      <c r="N1969" s="199"/>
      <c r="O1969" s="554" t="e">
        <f>#REF!+M1969+N1969</f>
        <v>#REF!</v>
      </c>
      <c r="P1969" s="554"/>
      <c r="Q1969" s="554"/>
      <c r="R1969" s="579">
        <f t="shared" si="733"/>
        <v>0</v>
      </c>
      <c r="S1969" s="199"/>
      <c r="T1969" s="199"/>
      <c r="U1969" s="554">
        <v>0</v>
      </c>
    </row>
    <row r="1970" spans="1:21" s="7" customFormat="1" outlineLevel="2">
      <c r="A1970" s="5"/>
      <c r="B1970" s="5"/>
      <c r="C1970" s="2" t="s">
        <v>679</v>
      </c>
      <c r="D1970" s="194">
        <f>33-14</f>
        <v>19</v>
      </c>
      <c r="E1970" s="97">
        <v>20</v>
      </c>
      <c r="F1970" s="277" t="s">
        <v>624</v>
      </c>
      <c r="G1970" s="199">
        <v>776880</v>
      </c>
      <c r="H1970" s="199">
        <v>51045.865472000005</v>
      </c>
      <c r="I1970" s="199">
        <f t="shared" si="751"/>
        <v>827925.86547199998</v>
      </c>
      <c r="J1970" s="199">
        <f t="shared" si="752"/>
        <v>15537600</v>
      </c>
      <c r="K1970" s="199">
        <f t="shared" si="753"/>
        <v>1020917.3094400001</v>
      </c>
      <c r="L1970" s="265">
        <f t="shared" si="754"/>
        <v>16558517.30944</v>
      </c>
      <c r="M1970" s="199"/>
      <c r="N1970" s="199"/>
      <c r="O1970" s="554" t="e">
        <f>#REF!+M1970+N1970</f>
        <v>#REF!</v>
      </c>
      <c r="P1970" s="554"/>
      <c r="Q1970" s="554"/>
      <c r="R1970" s="579">
        <f t="shared" si="733"/>
        <v>0</v>
      </c>
      <c r="S1970" s="199"/>
      <c r="T1970" s="199"/>
      <c r="U1970" s="554">
        <v>0</v>
      </c>
    </row>
    <row r="1971" spans="1:21" s="7" customFormat="1" outlineLevel="2">
      <c r="A1971" s="5"/>
      <c r="B1971" s="5"/>
      <c r="C1971" s="2"/>
      <c r="D1971" s="194"/>
      <c r="E1971" s="97"/>
      <c r="F1971" s="277"/>
      <c r="G1971" s="199"/>
      <c r="H1971" s="199"/>
      <c r="I1971" s="199"/>
      <c r="J1971" s="199"/>
      <c r="K1971" s="199"/>
      <c r="L1971" s="265"/>
      <c r="M1971" s="199"/>
      <c r="N1971" s="199"/>
      <c r="O1971" s="554" t="e">
        <f>#REF!+M1971+N1971</f>
        <v>#REF!</v>
      </c>
      <c r="P1971" s="554"/>
      <c r="Q1971" s="554"/>
      <c r="R1971" s="579">
        <f t="shared" si="733"/>
        <v>0</v>
      </c>
      <c r="S1971" s="199"/>
      <c r="T1971" s="199"/>
      <c r="U1971" s="554">
        <v>0</v>
      </c>
    </row>
    <row r="1972" spans="1:21" s="7" customFormat="1" outlineLevel="2">
      <c r="A1972" s="5"/>
      <c r="B1972" s="5"/>
      <c r="C1972" s="2"/>
      <c r="D1972" s="194"/>
      <c r="E1972" s="97"/>
      <c r="F1972" s="277"/>
      <c r="G1972" s="199"/>
      <c r="H1972" s="199"/>
      <c r="I1972" s="199"/>
      <c r="J1972" s="199"/>
      <c r="K1972" s="199"/>
      <c r="L1972" s="265"/>
      <c r="M1972" s="199"/>
      <c r="N1972" s="199"/>
      <c r="O1972" s="554" t="e">
        <f>#REF!+M1972+N1972</f>
        <v>#REF!</v>
      </c>
      <c r="P1972" s="554"/>
      <c r="Q1972" s="554"/>
      <c r="R1972" s="579">
        <f t="shared" si="733"/>
        <v>0</v>
      </c>
      <c r="S1972" s="199"/>
      <c r="T1972" s="199"/>
      <c r="U1972" s="554">
        <v>0</v>
      </c>
    </row>
    <row r="1973" spans="1:21" s="7" customFormat="1" outlineLevel="2">
      <c r="A1973" s="5"/>
      <c r="B1973" s="5"/>
      <c r="C1973" s="2" t="s">
        <v>657</v>
      </c>
      <c r="D1973" s="194">
        <v>1</v>
      </c>
      <c r="E1973" s="97">
        <v>1</v>
      </c>
      <c r="F1973" s="277" t="s">
        <v>619</v>
      </c>
      <c r="G1973" s="199">
        <v>2408071.8309585615</v>
      </c>
      <c r="H1973" s="199">
        <v>722421.54928756843</v>
      </c>
      <c r="I1973" s="199">
        <f t="shared" si="751"/>
        <v>3130493.3802461298</v>
      </c>
      <c r="J1973" s="199">
        <f>G1973*E1973</f>
        <v>2408071.8309585615</v>
      </c>
      <c r="K1973" s="199">
        <f>H1973*E1973</f>
        <v>722421.54928756843</v>
      </c>
      <c r="L1973" s="265">
        <f>I1973*E1973</f>
        <v>3130493.3802461298</v>
      </c>
      <c r="M1973" s="199"/>
      <c r="N1973" s="199"/>
      <c r="O1973" s="554" t="e">
        <f>#REF!+M1973+N1973</f>
        <v>#REF!</v>
      </c>
      <c r="P1973" s="554"/>
      <c r="Q1973" s="554"/>
      <c r="R1973" s="579">
        <f t="shared" si="733"/>
        <v>0</v>
      </c>
      <c r="S1973" s="199"/>
      <c r="T1973" s="199"/>
      <c r="U1973" s="554">
        <v>0</v>
      </c>
    </row>
    <row r="1974" spans="1:21" s="7" customFormat="1" outlineLevel="1">
      <c r="A1974" s="5"/>
      <c r="B1974" s="5"/>
      <c r="C1974" s="2"/>
      <c r="D1974" s="194"/>
      <c r="E1974" s="194"/>
      <c r="F1974" s="277"/>
      <c r="G1974" s="199"/>
      <c r="H1974" s="199"/>
      <c r="I1974" s="199"/>
      <c r="J1974" s="199"/>
      <c r="K1974" s="199"/>
      <c r="L1974" s="265"/>
      <c r="M1974" s="199"/>
      <c r="N1974" s="199"/>
      <c r="O1974" s="554" t="e">
        <f>#REF!+M1974+N1974</f>
        <v>#REF!</v>
      </c>
      <c r="P1974" s="554"/>
      <c r="Q1974" s="554"/>
      <c r="R1974" s="579">
        <f t="shared" si="733"/>
        <v>0</v>
      </c>
      <c r="S1974" s="199"/>
      <c r="T1974" s="199"/>
      <c r="U1974" s="554">
        <v>0</v>
      </c>
    </row>
    <row r="1975" spans="1:21" s="6" customFormat="1">
      <c r="A1975" s="8"/>
      <c r="B1975" s="8"/>
      <c r="C1975" s="25"/>
      <c r="D1975" s="94"/>
      <c r="E1975" s="94"/>
      <c r="F1975" s="18"/>
      <c r="G1975" s="71"/>
      <c r="H1975" s="71"/>
      <c r="I1975" s="71"/>
      <c r="J1975" s="71"/>
      <c r="K1975" s="71"/>
      <c r="L1975" s="255"/>
      <c r="M1975" s="62"/>
      <c r="N1975" s="62"/>
      <c r="O1975" s="550" t="e">
        <f>#REF!+M1975+N1975</f>
        <v>#REF!</v>
      </c>
      <c r="P1975" s="550"/>
      <c r="Q1975" s="550"/>
      <c r="R1975" s="574">
        <f t="shared" si="733"/>
        <v>0</v>
      </c>
      <c r="S1975" s="62"/>
      <c r="T1975" s="62"/>
      <c r="U1975" s="550">
        <v>0</v>
      </c>
    </row>
    <row r="1976" spans="1:21" s="6" customFormat="1" ht="15.6">
      <c r="A1976" s="64" t="s">
        <v>41</v>
      </c>
      <c r="B1976" s="64"/>
      <c r="C1976" s="65" t="s">
        <v>42</v>
      </c>
      <c r="D1976" s="117"/>
      <c r="E1976" s="117"/>
      <c r="F1976" s="67"/>
      <c r="G1976" s="477"/>
      <c r="H1976" s="477"/>
      <c r="I1976" s="68"/>
      <c r="J1976" s="68"/>
      <c r="K1976" s="68"/>
      <c r="L1976" s="256">
        <f>SUBTOTAL(9,L1977:L1977)</f>
        <v>0</v>
      </c>
      <c r="M1976" s="68"/>
      <c r="N1976" s="68"/>
      <c r="O1976" s="886" t="e">
        <f>#REF!+M1976+N1976</f>
        <v>#REF!</v>
      </c>
      <c r="P1976" s="886"/>
      <c r="Q1976" s="886"/>
      <c r="R1976" s="580">
        <f t="shared" ref="R1976:R2039" si="757">P1976+Q1976</f>
        <v>0</v>
      </c>
      <c r="S1976" s="68"/>
      <c r="T1976" s="68"/>
      <c r="U1976" s="886">
        <v>0</v>
      </c>
    </row>
    <row r="1977" spans="1:21" s="6" customFormat="1">
      <c r="A1977" s="21"/>
      <c r="B1977" s="21"/>
      <c r="C1977" s="28"/>
      <c r="D1977" s="99"/>
      <c r="E1977" s="99"/>
      <c r="F1977" s="37"/>
      <c r="G1977" s="82"/>
      <c r="H1977" s="82"/>
      <c r="I1977" s="82"/>
      <c r="J1977" s="82"/>
      <c r="K1977" s="82"/>
      <c r="L1977" s="255"/>
      <c r="M1977" s="62"/>
      <c r="N1977" s="62"/>
      <c r="O1977" s="550" t="e">
        <f>#REF!+M1977+N1977</f>
        <v>#REF!</v>
      </c>
      <c r="P1977" s="550"/>
      <c r="Q1977" s="550"/>
      <c r="R1977" s="574">
        <f t="shared" si="757"/>
        <v>0</v>
      </c>
      <c r="S1977" s="62"/>
      <c r="T1977" s="62"/>
      <c r="U1977" s="550">
        <v>0</v>
      </c>
    </row>
    <row r="1978" spans="1:21" s="6" customFormat="1" ht="15.6">
      <c r="A1978" s="64" t="s">
        <v>43</v>
      </c>
      <c r="B1978" s="64"/>
      <c r="C1978" s="65" t="s">
        <v>44</v>
      </c>
      <c r="D1978" s="117"/>
      <c r="E1978" s="117"/>
      <c r="F1978" s="67"/>
      <c r="G1978" s="477"/>
      <c r="H1978" s="477"/>
      <c r="I1978" s="68"/>
      <c r="J1978" s="68"/>
      <c r="K1978" s="68"/>
      <c r="L1978" s="256">
        <f>SUBTOTAL(9,L1979:L1979)</f>
        <v>0</v>
      </c>
      <c r="M1978" s="68"/>
      <c r="N1978" s="68"/>
      <c r="O1978" s="886" t="e">
        <f>#REF!+M1978+N1978</f>
        <v>#REF!</v>
      </c>
      <c r="P1978" s="886"/>
      <c r="Q1978" s="886"/>
      <c r="R1978" s="580">
        <f t="shared" si="757"/>
        <v>0</v>
      </c>
      <c r="S1978" s="68"/>
      <c r="T1978" s="68"/>
      <c r="U1978" s="886">
        <v>0</v>
      </c>
    </row>
    <row r="1979" spans="1:21" s="6" customFormat="1">
      <c r="A1979" s="21"/>
      <c r="B1979" s="21"/>
      <c r="C1979" s="28"/>
      <c r="D1979" s="99"/>
      <c r="E1979" s="99"/>
      <c r="F1979" s="37"/>
      <c r="G1979" s="82"/>
      <c r="H1979" s="82"/>
      <c r="I1979" s="82"/>
      <c r="J1979" s="82"/>
      <c r="K1979" s="82"/>
      <c r="L1979" s="255"/>
      <c r="M1979" s="62"/>
      <c r="N1979" s="62"/>
      <c r="O1979" s="550" t="e">
        <f>#REF!+M1979+N1979</f>
        <v>#REF!</v>
      </c>
      <c r="P1979" s="550"/>
      <c r="Q1979" s="550"/>
      <c r="R1979" s="574">
        <f t="shared" si="757"/>
        <v>0</v>
      </c>
      <c r="S1979" s="62"/>
      <c r="T1979" s="62"/>
      <c r="U1979" s="550">
        <v>0</v>
      </c>
    </row>
    <row r="1980" spans="1:21" s="6" customFormat="1" ht="15.6">
      <c r="A1980" s="64" t="s">
        <v>45</v>
      </c>
      <c r="B1980" s="64"/>
      <c r="C1980" s="65" t="s">
        <v>46</v>
      </c>
      <c r="D1980" s="117"/>
      <c r="E1980" s="117"/>
      <c r="F1980" s="67"/>
      <c r="G1980" s="477"/>
      <c r="H1980" s="477"/>
      <c r="I1980" s="68"/>
      <c r="J1980" s="68">
        <f>SUBTOTAL(9,J1981:J2010)</f>
        <v>21057187.71986302</v>
      </c>
      <c r="K1980" s="68">
        <f>SUBTOTAL(9,K1981:K2010)</f>
        <v>2439460.9419995975</v>
      </c>
      <c r="L1980" s="256">
        <f>SUBTOTAL(9,L1981:L2010)</f>
        <v>23496648.661862612</v>
      </c>
      <c r="M1980" s="68"/>
      <c r="N1980" s="68"/>
      <c r="O1980" s="886" t="e">
        <f>#REF!+M1980+N1980</f>
        <v>#REF!</v>
      </c>
      <c r="P1980" s="886"/>
      <c r="Q1980" s="886"/>
      <c r="R1980" s="580">
        <f t="shared" si="757"/>
        <v>0</v>
      </c>
      <c r="S1980" s="68"/>
      <c r="T1980" s="68"/>
      <c r="U1980" s="886">
        <v>0</v>
      </c>
    </row>
    <row r="1981" spans="1:21" s="6" customFormat="1">
      <c r="A1981" s="21" t="s">
        <v>407</v>
      </c>
      <c r="B1981" s="21"/>
      <c r="C1981" s="21" t="s">
        <v>302</v>
      </c>
      <c r="D1981" s="37">
        <v>1</v>
      </c>
      <c r="E1981" s="388">
        <v>1</v>
      </c>
      <c r="F1981" s="37" t="s">
        <v>10</v>
      </c>
      <c r="G1981" s="82"/>
      <c r="H1981" s="82"/>
      <c r="I1981" s="82"/>
      <c r="J1981" s="82">
        <f>SUBTOTAL(9,J1982:J2010)</f>
        <v>21057187.71986302</v>
      </c>
      <c r="K1981" s="82">
        <f>SUBTOTAL(9,K1982:K2010)</f>
        <v>2439460.9419995975</v>
      </c>
      <c r="L1981" s="266">
        <f>SUBTOTAL(9,L1982:L2010)</f>
        <v>23496648.661862612</v>
      </c>
      <c r="M1981" s="82"/>
      <c r="N1981" s="82"/>
      <c r="O1981" s="553" t="e">
        <f>#REF!+M1981+N1981</f>
        <v>#REF!</v>
      </c>
      <c r="P1981" s="553"/>
      <c r="Q1981" s="553"/>
      <c r="R1981" s="576">
        <f t="shared" si="757"/>
        <v>0</v>
      </c>
      <c r="S1981" s="82"/>
      <c r="T1981" s="82"/>
      <c r="U1981" s="553">
        <v>0</v>
      </c>
    </row>
    <row r="1982" spans="1:21" s="7" customFormat="1" ht="26.4" outlineLevel="2">
      <c r="A1982" s="5"/>
      <c r="B1982" s="5"/>
      <c r="C1982" s="2" t="s">
        <v>1340</v>
      </c>
      <c r="D1982" s="194">
        <v>1</v>
      </c>
      <c r="E1982" s="97">
        <v>1</v>
      </c>
      <c r="F1982" s="277" t="s">
        <v>660</v>
      </c>
      <c r="G1982" s="199">
        <v>15455330.000000002</v>
      </c>
      <c r="H1982" s="199">
        <v>621600.00000000012</v>
      </c>
      <c r="I1982" s="199">
        <f t="shared" ref="I1982" si="758">SUM(G1982:H1982)</f>
        <v>16076930.000000002</v>
      </c>
      <c r="J1982" s="199">
        <f>G1982*E1982</f>
        <v>15455330.000000002</v>
      </c>
      <c r="K1982" s="199">
        <f>H1982*E1982</f>
        <v>621600.00000000012</v>
      </c>
      <c r="L1982" s="265">
        <f>I1982*E1982</f>
        <v>16076930.000000002</v>
      </c>
      <c r="M1982" s="199"/>
      <c r="N1982" s="199"/>
      <c r="O1982" s="554" t="e">
        <f>#REF!+M1982+N1982</f>
        <v>#REF!</v>
      </c>
      <c r="P1982" s="554"/>
      <c r="Q1982" s="554">
        <v>0.45</v>
      </c>
      <c r="R1982" s="579">
        <f t="shared" si="757"/>
        <v>0.45</v>
      </c>
      <c r="S1982" s="199"/>
      <c r="T1982" s="199"/>
      <c r="U1982" s="554">
        <v>0</v>
      </c>
    </row>
    <row r="1983" spans="1:21" s="7" customFormat="1" outlineLevel="2">
      <c r="A1983" s="5"/>
      <c r="B1983" s="5"/>
      <c r="C1983" s="2" t="s">
        <v>1288</v>
      </c>
      <c r="D1983" s="194">
        <v>1</v>
      </c>
      <c r="E1983" s="97">
        <v>1</v>
      </c>
      <c r="F1983" s="277" t="s">
        <v>660</v>
      </c>
      <c r="G1983" s="199">
        <v>1614800.0000000002</v>
      </c>
      <c r="H1983" s="199">
        <v>50400.000000000007</v>
      </c>
      <c r="I1983" s="199">
        <f t="shared" ref="I1983:I1984" si="759">SUM(G1983:H1983)</f>
        <v>1665200.0000000002</v>
      </c>
      <c r="J1983" s="199">
        <f>G1983*E1983</f>
        <v>1614800.0000000002</v>
      </c>
      <c r="K1983" s="199">
        <f>H1983*E1983</f>
        <v>50400.000000000007</v>
      </c>
      <c r="L1983" s="265">
        <f>I1983*E1983</f>
        <v>1665200.0000000002</v>
      </c>
      <c r="M1983" s="199"/>
      <c r="N1983" s="199"/>
      <c r="O1983" s="554" t="e">
        <f>#REF!+M1983+N1983</f>
        <v>#REF!</v>
      </c>
      <c r="P1983" s="554"/>
      <c r="Q1983" s="554">
        <v>0.45</v>
      </c>
      <c r="R1983" s="579">
        <f t="shared" si="757"/>
        <v>0.45</v>
      </c>
      <c r="S1983" s="199"/>
      <c r="T1983" s="199"/>
      <c r="U1983" s="554">
        <v>0</v>
      </c>
    </row>
    <row r="1984" spans="1:21" s="7" customFormat="1" outlineLevel="2">
      <c r="A1984" s="5"/>
      <c r="B1984" s="5"/>
      <c r="C1984" s="2" t="s">
        <v>1151</v>
      </c>
      <c r="D1984" s="194">
        <v>1</v>
      </c>
      <c r="E1984" s="97">
        <v>1</v>
      </c>
      <c r="F1984" s="277" t="s">
        <v>619</v>
      </c>
      <c r="G1984" s="199">
        <v>775915</v>
      </c>
      <c r="H1984" s="199">
        <v>232774.5</v>
      </c>
      <c r="I1984" s="199">
        <f t="shared" si="759"/>
        <v>1008689.5</v>
      </c>
      <c r="J1984" s="199">
        <f>G1984*E1984</f>
        <v>775915</v>
      </c>
      <c r="K1984" s="199">
        <f>H1984*E1984</f>
        <v>232774.5</v>
      </c>
      <c r="L1984" s="265">
        <f>I1984*E1984</f>
        <v>1008689.5</v>
      </c>
      <c r="M1984" s="199"/>
      <c r="N1984" s="199"/>
      <c r="O1984" s="554" t="e">
        <f>#REF!+M1984+N1984</f>
        <v>#REF!</v>
      </c>
      <c r="P1984" s="554"/>
      <c r="Q1984" s="554"/>
      <c r="R1984" s="579">
        <f t="shared" si="757"/>
        <v>0</v>
      </c>
      <c r="S1984" s="199"/>
      <c r="T1984" s="199"/>
      <c r="U1984" s="554">
        <v>0</v>
      </c>
    </row>
    <row r="1985" spans="1:21" s="7" customFormat="1" outlineLevel="2">
      <c r="A1985" s="5"/>
      <c r="B1985" s="5"/>
      <c r="C1985" s="401" t="s">
        <v>1296</v>
      </c>
      <c r="D1985" s="194">
        <v>0</v>
      </c>
      <c r="E1985" s="97">
        <v>0</v>
      </c>
      <c r="F1985" s="277"/>
      <c r="G1985" s="199"/>
      <c r="H1985" s="199"/>
      <c r="I1985" s="199"/>
      <c r="J1985" s="174">
        <f>SUBTOTAL(9,J1986:J1988)</f>
        <v>1022500</v>
      </c>
      <c r="K1985" s="174">
        <f>SUBTOTAL(9,K1986:K1988)</f>
        <v>471470.00000000006</v>
      </c>
      <c r="L1985" s="843">
        <f>SUBTOTAL(9,L1986:L1988)</f>
        <v>1493970</v>
      </c>
      <c r="M1985" s="174"/>
      <c r="N1985" s="174"/>
      <c r="O1985" s="558" t="e">
        <f>#REF!+M1985+N1985</f>
        <v>#REF!</v>
      </c>
      <c r="P1985" s="558"/>
      <c r="Q1985" s="558"/>
      <c r="R1985" s="578">
        <f t="shared" si="757"/>
        <v>0</v>
      </c>
      <c r="S1985" s="174"/>
      <c r="T1985" s="174"/>
      <c r="U1985" s="558">
        <v>0</v>
      </c>
    </row>
    <row r="1986" spans="1:21" s="7" customFormat="1" outlineLevel="2">
      <c r="A1986" s="5"/>
      <c r="B1986" s="5"/>
      <c r="C1986" s="2" t="s">
        <v>1297</v>
      </c>
      <c r="D1986" s="194">
        <v>10</v>
      </c>
      <c r="E1986" s="97">
        <v>10</v>
      </c>
      <c r="F1986" s="277" t="s">
        <v>624</v>
      </c>
      <c r="G1986" s="199">
        <v>38160</v>
      </c>
      <c r="H1986" s="199">
        <v>22400.000000000004</v>
      </c>
      <c r="I1986" s="199">
        <f t="shared" ref="I1986:I1988" si="760">SUM(G1986:H1986)</f>
        <v>60560</v>
      </c>
      <c r="J1986" s="199">
        <f>G1986*E1986</f>
        <v>381600</v>
      </c>
      <c r="K1986" s="199">
        <f>H1986*E1986</f>
        <v>224000.00000000003</v>
      </c>
      <c r="L1986" s="265">
        <f>I1986*E1986</f>
        <v>605600</v>
      </c>
      <c r="M1986" s="199"/>
      <c r="N1986" s="199"/>
      <c r="O1986" s="554" t="e">
        <f>#REF!+M1986+N1986</f>
        <v>#REF!</v>
      </c>
      <c r="P1986" s="554"/>
      <c r="Q1986" s="554"/>
      <c r="R1986" s="579">
        <f t="shared" si="757"/>
        <v>0</v>
      </c>
      <c r="S1986" s="199"/>
      <c r="T1986" s="199"/>
      <c r="U1986" s="554">
        <v>0</v>
      </c>
    </row>
    <row r="1987" spans="1:21" s="7" customFormat="1" outlineLevel="2">
      <c r="A1987" s="5"/>
      <c r="B1987" s="5"/>
      <c r="C1987" s="2" t="s">
        <v>1298</v>
      </c>
      <c r="D1987" s="194">
        <v>10</v>
      </c>
      <c r="E1987" s="97">
        <v>10</v>
      </c>
      <c r="F1987" s="277" t="s">
        <v>624</v>
      </c>
      <c r="G1987" s="199">
        <v>60000</v>
      </c>
      <c r="H1987" s="199">
        <v>23520.000000000004</v>
      </c>
      <c r="I1987" s="199">
        <f t="shared" si="760"/>
        <v>83520</v>
      </c>
      <c r="J1987" s="199">
        <f>G1987*E1987</f>
        <v>600000</v>
      </c>
      <c r="K1987" s="199">
        <f>H1987*E1987</f>
        <v>235200.00000000003</v>
      </c>
      <c r="L1987" s="265">
        <f>I1987*E1987</f>
        <v>835200</v>
      </c>
      <c r="M1987" s="199"/>
      <c r="N1987" s="199"/>
      <c r="O1987" s="554" t="e">
        <f>#REF!+M1987+N1987</f>
        <v>#REF!</v>
      </c>
      <c r="P1987" s="554"/>
      <c r="Q1987" s="554"/>
      <c r="R1987" s="579">
        <f t="shared" si="757"/>
        <v>0</v>
      </c>
      <c r="S1987" s="199"/>
      <c r="T1987" s="199"/>
      <c r="U1987" s="554">
        <v>0</v>
      </c>
    </row>
    <row r="1988" spans="1:21" s="7" customFormat="1" outlineLevel="2">
      <c r="A1988" s="5"/>
      <c r="B1988" s="5"/>
      <c r="C1988" s="2" t="s">
        <v>1151</v>
      </c>
      <c r="D1988" s="194">
        <v>1</v>
      </c>
      <c r="E1988" s="97">
        <v>1</v>
      </c>
      <c r="F1988" s="277" t="s">
        <v>619</v>
      </c>
      <c r="G1988" s="199">
        <v>40900</v>
      </c>
      <c r="H1988" s="199">
        <v>12270</v>
      </c>
      <c r="I1988" s="199">
        <f t="shared" si="760"/>
        <v>53170</v>
      </c>
      <c r="J1988" s="199">
        <f>G1988*E1988</f>
        <v>40900</v>
      </c>
      <c r="K1988" s="199">
        <f>H1988*E1988</f>
        <v>12270</v>
      </c>
      <c r="L1988" s="265">
        <f>I1988*E1988</f>
        <v>53170</v>
      </c>
      <c r="M1988" s="199"/>
      <c r="N1988" s="199"/>
      <c r="O1988" s="554" t="e">
        <f>#REF!+M1988+N1988</f>
        <v>#REF!</v>
      </c>
      <c r="P1988" s="554"/>
      <c r="Q1988" s="554"/>
      <c r="R1988" s="579">
        <f t="shared" si="757"/>
        <v>0</v>
      </c>
      <c r="S1988" s="199"/>
      <c r="T1988" s="199"/>
      <c r="U1988" s="554">
        <v>0</v>
      </c>
    </row>
    <row r="1989" spans="1:21" s="7" customFormat="1" outlineLevel="2">
      <c r="A1989" s="5"/>
      <c r="B1989" s="5"/>
      <c r="C1989" s="401" t="s">
        <v>1304</v>
      </c>
      <c r="D1989" s="194">
        <v>0</v>
      </c>
      <c r="E1989" s="97">
        <v>0</v>
      </c>
      <c r="F1989" s="277"/>
      <c r="G1989" s="199"/>
      <c r="H1989" s="199"/>
      <c r="I1989" s="199"/>
      <c r="J1989" s="174">
        <f>SUBTOTAL(9,J1990:J1992)</f>
        <v>334512.5</v>
      </c>
      <c r="K1989" s="174">
        <f>SUBTOTAL(9,K1990:K1992)</f>
        <v>116462.15</v>
      </c>
      <c r="L1989" s="843">
        <f>SUBTOTAL(9,L1990:L1992)</f>
        <v>450974.65</v>
      </c>
      <c r="M1989" s="174"/>
      <c r="N1989" s="174"/>
      <c r="O1989" s="558" t="e">
        <f>#REF!+M1989+N1989</f>
        <v>#REF!</v>
      </c>
      <c r="P1989" s="558"/>
      <c r="Q1989" s="558"/>
      <c r="R1989" s="578">
        <f t="shared" si="757"/>
        <v>0</v>
      </c>
      <c r="S1989" s="174"/>
      <c r="T1989" s="174"/>
      <c r="U1989" s="558">
        <v>0</v>
      </c>
    </row>
    <row r="1990" spans="1:21" s="7" customFormat="1" outlineLevel="2">
      <c r="A1990" s="5"/>
      <c r="B1990" s="5"/>
      <c r="C1990" s="2" t="s">
        <v>1305</v>
      </c>
      <c r="D1990" s="194">
        <v>10</v>
      </c>
      <c r="E1990" s="97">
        <v>10</v>
      </c>
      <c r="F1990" s="277" t="s">
        <v>624</v>
      </c>
      <c r="G1990" s="199">
        <v>15358.8</v>
      </c>
      <c r="H1990" s="199">
        <v>5600.0000000000009</v>
      </c>
      <c r="I1990" s="199">
        <f t="shared" ref="I1990:I1992" si="761">SUM(G1990:H1990)</f>
        <v>20958.8</v>
      </c>
      <c r="J1990" s="199">
        <f>G1990*E1990</f>
        <v>153588</v>
      </c>
      <c r="K1990" s="199">
        <f>H1990*E1990</f>
        <v>56000.000000000007</v>
      </c>
      <c r="L1990" s="265">
        <f>I1990*E1990</f>
        <v>209588</v>
      </c>
      <c r="M1990" s="199"/>
      <c r="N1990" s="199"/>
      <c r="O1990" s="554" t="e">
        <f>#REF!+M1990+N1990</f>
        <v>#REF!</v>
      </c>
      <c r="P1990" s="554"/>
      <c r="Q1990" s="554"/>
      <c r="R1990" s="579">
        <f t="shared" si="757"/>
        <v>0</v>
      </c>
      <c r="S1990" s="199"/>
      <c r="T1990" s="199"/>
      <c r="U1990" s="554">
        <v>0</v>
      </c>
    </row>
    <row r="1991" spans="1:21" s="7" customFormat="1" outlineLevel="2">
      <c r="A1991" s="5"/>
      <c r="B1991" s="5"/>
      <c r="C1991" s="2" t="s">
        <v>1306</v>
      </c>
      <c r="D1991" s="194">
        <v>10</v>
      </c>
      <c r="E1991" s="97">
        <v>10</v>
      </c>
      <c r="F1991" s="277" t="s">
        <v>624</v>
      </c>
      <c r="G1991" s="199">
        <v>16754.399999999998</v>
      </c>
      <c r="H1991" s="199">
        <v>5644.8</v>
      </c>
      <c r="I1991" s="199">
        <f t="shared" si="761"/>
        <v>22399.199999999997</v>
      </c>
      <c r="J1991" s="199">
        <f>G1991*E1991</f>
        <v>167543.99999999997</v>
      </c>
      <c r="K1991" s="199">
        <f>H1991*E1991</f>
        <v>56448</v>
      </c>
      <c r="L1991" s="265">
        <f>I1991*E1991</f>
        <v>223991.99999999997</v>
      </c>
      <c r="M1991" s="199"/>
      <c r="N1991" s="199"/>
      <c r="O1991" s="554" t="e">
        <f>#REF!+M1991+N1991</f>
        <v>#REF!</v>
      </c>
      <c r="P1991" s="554"/>
      <c r="Q1991" s="554"/>
      <c r="R1991" s="579">
        <f t="shared" si="757"/>
        <v>0</v>
      </c>
      <c r="S1991" s="199"/>
      <c r="T1991" s="199"/>
      <c r="U1991" s="554">
        <v>0</v>
      </c>
    </row>
    <row r="1992" spans="1:21" s="7" customFormat="1" outlineLevel="2">
      <c r="A1992" s="5"/>
      <c r="B1992" s="5"/>
      <c r="C1992" s="2" t="s">
        <v>657</v>
      </c>
      <c r="D1992" s="194">
        <v>1</v>
      </c>
      <c r="E1992" s="97">
        <v>1</v>
      </c>
      <c r="F1992" s="277" t="s">
        <v>619</v>
      </c>
      <c r="G1992" s="199">
        <v>13380.5</v>
      </c>
      <c r="H1992" s="199">
        <v>4014.1499999999996</v>
      </c>
      <c r="I1992" s="199">
        <f t="shared" si="761"/>
        <v>17394.650000000001</v>
      </c>
      <c r="J1992" s="199">
        <f>G1992*E1992</f>
        <v>13380.5</v>
      </c>
      <c r="K1992" s="199">
        <f>H1992*E1992</f>
        <v>4014.1499999999996</v>
      </c>
      <c r="L1992" s="265">
        <f>I1992*E1992</f>
        <v>17394.650000000001</v>
      </c>
      <c r="M1992" s="199"/>
      <c r="N1992" s="199"/>
      <c r="O1992" s="554" t="e">
        <f>#REF!+M1992+N1992</f>
        <v>#REF!</v>
      </c>
      <c r="P1992" s="554"/>
      <c r="Q1992" s="554"/>
      <c r="R1992" s="579">
        <f t="shared" si="757"/>
        <v>0</v>
      </c>
      <c r="S1992" s="199"/>
      <c r="T1992" s="199"/>
      <c r="U1992" s="554">
        <v>0</v>
      </c>
    </row>
    <row r="1993" spans="1:21" s="7" customFormat="1" outlineLevel="2">
      <c r="A1993" s="5"/>
      <c r="B1993" s="5"/>
      <c r="C1993" s="401" t="s">
        <v>1312</v>
      </c>
      <c r="D1993" s="194">
        <v>0</v>
      </c>
      <c r="E1993" s="97">
        <v>0</v>
      </c>
      <c r="F1993" s="277"/>
      <c r="G1993" s="199"/>
      <c r="H1993" s="199"/>
      <c r="I1993" s="199"/>
      <c r="J1993" s="174">
        <f>SUBTOTAL(9,J1994:J1996)</f>
        <v>107712.00000000001</v>
      </c>
      <c r="K1993" s="174">
        <f>SUBTOTAL(9,K1994:K1996)</f>
        <v>125035.2</v>
      </c>
      <c r="L1993" s="843">
        <f>SUBTOTAL(9,L1994:L1996)</f>
        <v>232747.19999999998</v>
      </c>
      <c r="M1993" s="174"/>
      <c r="N1993" s="174"/>
      <c r="O1993" s="558" t="e">
        <f>#REF!+M1993+N1993</f>
        <v>#REF!</v>
      </c>
      <c r="P1993" s="558"/>
      <c r="Q1993" s="558"/>
      <c r="R1993" s="578">
        <f t="shared" si="757"/>
        <v>0</v>
      </c>
      <c r="S1993" s="174"/>
      <c r="T1993" s="174"/>
      <c r="U1993" s="558">
        <v>0</v>
      </c>
    </row>
    <row r="1994" spans="1:21" s="7" customFormat="1" outlineLevel="2">
      <c r="A1994" s="5"/>
      <c r="B1994" s="5"/>
      <c r="C1994" s="2" t="s">
        <v>1313</v>
      </c>
      <c r="D1994" s="194">
        <v>10</v>
      </c>
      <c r="E1994" s="97">
        <v>10</v>
      </c>
      <c r="F1994" s="277" t="s">
        <v>624</v>
      </c>
      <c r="G1994" s="199">
        <v>8236.8000000000011</v>
      </c>
      <c r="H1994" s="199">
        <v>11743.2</v>
      </c>
      <c r="I1994" s="199">
        <f t="shared" ref="I1994" si="762">SUM(G1994:H1994)</f>
        <v>19980</v>
      </c>
      <c r="J1994" s="199">
        <f>G1994*E1994</f>
        <v>82368.000000000015</v>
      </c>
      <c r="K1994" s="199">
        <f>H1994*E1994</f>
        <v>117432</v>
      </c>
      <c r="L1994" s="265">
        <f>I1994*E1994</f>
        <v>199800</v>
      </c>
      <c r="M1994" s="199"/>
      <c r="N1994" s="199"/>
      <c r="O1994" s="554" t="e">
        <f>#REF!+M1994+N1994</f>
        <v>#REF!</v>
      </c>
      <c r="P1994" s="554"/>
      <c r="Q1994" s="554"/>
      <c r="R1994" s="579">
        <f t="shared" si="757"/>
        <v>0</v>
      </c>
      <c r="S1994" s="199"/>
      <c r="T1994" s="199"/>
      <c r="U1994" s="554">
        <v>0</v>
      </c>
    </row>
    <row r="1995" spans="1:21" s="7" customFormat="1" outlineLevel="2">
      <c r="A1995" s="5"/>
      <c r="B1995" s="5"/>
      <c r="C1995" s="2" t="s">
        <v>1318</v>
      </c>
      <c r="D1995" s="194">
        <v>1</v>
      </c>
      <c r="E1995" s="97">
        <v>1</v>
      </c>
      <c r="F1995" s="277" t="s">
        <v>619</v>
      </c>
      <c r="G1995" s="199">
        <v>19008</v>
      </c>
      <c r="H1995" s="199">
        <v>5702.4</v>
      </c>
      <c r="I1995" s="199">
        <f>SUM(G1995:H1995)</f>
        <v>24710.400000000001</v>
      </c>
      <c r="J1995" s="199">
        <f>G1995*E1995</f>
        <v>19008</v>
      </c>
      <c r="K1995" s="199">
        <f>H1995*E1995</f>
        <v>5702.4</v>
      </c>
      <c r="L1995" s="265">
        <f>I1995*E1995</f>
        <v>24710.400000000001</v>
      </c>
      <c r="M1995" s="199"/>
      <c r="N1995" s="199"/>
      <c r="O1995" s="554" t="e">
        <f>#REF!+M1995+N1995</f>
        <v>#REF!</v>
      </c>
      <c r="P1995" s="554"/>
      <c r="Q1995" s="554"/>
      <c r="R1995" s="579">
        <f t="shared" si="757"/>
        <v>0</v>
      </c>
      <c r="S1995" s="199"/>
      <c r="T1995" s="199"/>
      <c r="U1995" s="554">
        <v>0</v>
      </c>
    </row>
    <row r="1996" spans="1:21" s="7" customFormat="1" outlineLevel="2">
      <c r="A1996" s="5"/>
      <c r="B1996" s="5"/>
      <c r="C1996" s="2" t="s">
        <v>1151</v>
      </c>
      <c r="D1996" s="194">
        <v>1</v>
      </c>
      <c r="E1996" s="97">
        <v>1</v>
      </c>
      <c r="F1996" s="277" t="s">
        <v>619</v>
      </c>
      <c r="G1996" s="199">
        <v>6336</v>
      </c>
      <c r="H1996" s="199">
        <v>1900.8</v>
      </c>
      <c r="I1996" s="199">
        <f t="shared" ref="I1996" si="763">SUM(G1996:H1996)</f>
        <v>8236.7999999999993</v>
      </c>
      <c r="J1996" s="199">
        <f>G1996*E1996</f>
        <v>6336</v>
      </c>
      <c r="K1996" s="199">
        <f>H1996*E1996</f>
        <v>1900.8</v>
      </c>
      <c r="L1996" s="265">
        <f>I1996*E1996</f>
        <v>8236.7999999999993</v>
      </c>
      <c r="M1996" s="199"/>
      <c r="N1996" s="199"/>
      <c r="O1996" s="554" t="e">
        <f>#REF!+M1996+N1996</f>
        <v>#REF!</v>
      </c>
      <c r="P1996" s="554"/>
      <c r="Q1996" s="554"/>
      <c r="R1996" s="579">
        <f t="shared" si="757"/>
        <v>0</v>
      </c>
      <c r="S1996" s="199"/>
      <c r="T1996" s="199"/>
      <c r="U1996" s="554">
        <v>0</v>
      </c>
    </row>
    <row r="1997" spans="1:21" s="7" customFormat="1" outlineLevel="2">
      <c r="A1997" s="5"/>
      <c r="B1997" s="5"/>
      <c r="C1997" s="401" t="s">
        <v>1319</v>
      </c>
      <c r="D1997" s="194">
        <v>0</v>
      </c>
      <c r="E1997" s="97">
        <v>0</v>
      </c>
      <c r="F1997" s="277"/>
      <c r="G1997" s="199"/>
      <c r="H1997" s="199"/>
      <c r="I1997" s="199"/>
      <c r="J1997" s="174">
        <f>SUBTOTAL(9,J1998:J1999)</f>
        <v>116350</v>
      </c>
      <c r="K1997" s="174">
        <f>SUBTOTAL(9,K1998:K1999)</f>
        <v>118828.2</v>
      </c>
      <c r="L1997" s="843">
        <f>SUBTOTAL(9,L1998:L1999)</f>
        <v>235178.20000000004</v>
      </c>
      <c r="M1997" s="174"/>
      <c r="N1997" s="174"/>
      <c r="O1997" s="558" t="e">
        <f>#REF!+M1997+N1997</f>
        <v>#REF!</v>
      </c>
      <c r="P1997" s="558"/>
      <c r="Q1997" s="558"/>
      <c r="R1997" s="578">
        <f t="shared" si="757"/>
        <v>0</v>
      </c>
      <c r="S1997" s="174"/>
      <c r="T1997" s="174"/>
      <c r="U1997" s="558">
        <v>0</v>
      </c>
    </row>
    <row r="1998" spans="1:21" s="7" customFormat="1" outlineLevel="2">
      <c r="A1998" s="5"/>
      <c r="B1998" s="5"/>
      <c r="C1998" s="2" t="s">
        <v>1320</v>
      </c>
      <c r="D1998" s="194">
        <v>10</v>
      </c>
      <c r="E1998" s="97">
        <v>10</v>
      </c>
      <c r="F1998" s="277" t="s">
        <v>624</v>
      </c>
      <c r="G1998" s="199">
        <v>11169.6</v>
      </c>
      <c r="H1998" s="199">
        <v>11743.2</v>
      </c>
      <c r="I1998" s="199">
        <f t="shared" ref="I1998:I1999" si="764">SUM(G1998:H1998)</f>
        <v>22912.800000000003</v>
      </c>
      <c r="J1998" s="199">
        <f>G1998*E1998</f>
        <v>111696</v>
      </c>
      <c r="K1998" s="199">
        <f>H1998*E1998</f>
        <v>117432</v>
      </c>
      <c r="L1998" s="265">
        <f>I1998*E1998</f>
        <v>229128.00000000003</v>
      </c>
      <c r="M1998" s="199"/>
      <c r="N1998" s="199"/>
      <c r="O1998" s="554" t="e">
        <f>#REF!+M1998+N1998</f>
        <v>#REF!</v>
      </c>
      <c r="P1998" s="554"/>
      <c r="Q1998" s="554"/>
      <c r="R1998" s="579">
        <f t="shared" si="757"/>
        <v>0</v>
      </c>
      <c r="S1998" s="199"/>
      <c r="T1998" s="199"/>
      <c r="U1998" s="554">
        <v>0</v>
      </c>
    </row>
    <row r="1999" spans="1:21" s="7" customFormat="1" outlineLevel="2">
      <c r="A1999" s="5"/>
      <c r="B1999" s="5"/>
      <c r="C1999" s="2" t="s">
        <v>657</v>
      </c>
      <c r="D1999" s="194">
        <v>1</v>
      </c>
      <c r="E1999" s="97">
        <v>1</v>
      </c>
      <c r="F1999" s="277" t="s">
        <v>619</v>
      </c>
      <c r="G1999" s="199">
        <v>4654</v>
      </c>
      <c r="H1999" s="199">
        <v>1396.2</v>
      </c>
      <c r="I1999" s="199">
        <f t="shared" si="764"/>
        <v>6050.2</v>
      </c>
      <c r="J1999" s="199">
        <f>G1999*E1999</f>
        <v>4654</v>
      </c>
      <c r="K1999" s="199">
        <f>H1999*E1999</f>
        <v>1396.2</v>
      </c>
      <c r="L1999" s="265">
        <f>I1999*E1999</f>
        <v>6050.2</v>
      </c>
      <c r="M1999" s="199"/>
      <c r="N1999" s="199"/>
      <c r="O1999" s="554" t="e">
        <f>#REF!+M1999+N1999</f>
        <v>#REF!</v>
      </c>
      <c r="P1999" s="554"/>
      <c r="Q1999" s="554"/>
      <c r="R1999" s="579">
        <f t="shared" si="757"/>
        <v>0</v>
      </c>
      <c r="S1999" s="199"/>
      <c r="T1999" s="199"/>
      <c r="U1999" s="554">
        <v>0</v>
      </c>
    </row>
    <row r="2000" spans="1:21" s="7" customFormat="1" outlineLevel="2">
      <c r="A2000" s="5"/>
      <c r="B2000" s="5"/>
      <c r="C2000" s="401" t="s">
        <v>1138</v>
      </c>
      <c r="D2000" s="194">
        <v>0</v>
      </c>
      <c r="E2000" s="97">
        <v>0</v>
      </c>
      <c r="F2000" s="277"/>
      <c r="G2000" s="199"/>
      <c r="H2000" s="199"/>
      <c r="I2000" s="199"/>
      <c r="J2000" s="174">
        <f>SUBTOTAL(9,J2001:J2010)</f>
        <v>1630068.2198630136</v>
      </c>
      <c r="K2000" s="174">
        <f>SUBTOTAL(9,K2001:K2010)</f>
        <v>702890.89199959731</v>
      </c>
      <c r="L2000" s="843">
        <f>SUBTOTAL(9,L2001:L2010)</f>
        <v>2332959.111862611</v>
      </c>
      <c r="M2000" s="174"/>
      <c r="N2000" s="174"/>
      <c r="O2000" s="558" t="e">
        <f>#REF!+M2000+N2000</f>
        <v>#REF!</v>
      </c>
      <c r="P2000" s="558"/>
      <c r="Q2000" s="558"/>
      <c r="R2000" s="578">
        <f t="shared" si="757"/>
        <v>0</v>
      </c>
      <c r="S2000" s="174"/>
      <c r="T2000" s="174"/>
      <c r="U2000" s="558">
        <v>0</v>
      </c>
    </row>
    <row r="2001" spans="1:21" s="7" customFormat="1" outlineLevel="2">
      <c r="A2001" s="5"/>
      <c r="B2001" s="5"/>
      <c r="C2001" s="2" t="s">
        <v>1325</v>
      </c>
      <c r="D2001" s="194">
        <v>15</v>
      </c>
      <c r="E2001" s="97">
        <v>15</v>
      </c>
      <c r="F2001" s="277" t="s">
        <v>624</v>
      </c>
      <c r="G2001" s="199">
        <v>32518.739999999998</v>
      </c>
      <c r="H2001" s="199">
        <v>7485.6650000000009</v>
      </c>
      <c r="I2001" s="199">
        <f t="shared" ref="I2001" si="765">SUM(G2001:H2001)</f>
        <v>40004.404999999999</v>
      </c>
      <c r="J2001" s="199">
        <f t="shared" ref="J2001:J2006" si="766">G2001*E2001</f>
        <v>487781.1</v>
      </c>
      <c r="K2001" s="199">
        <f t="shared" ref="K2001:K2006" si="767">H2001*E2001</f>
        <v>112284.97500000001</v>
      </c>
      <c r="L2001" s="265">
        <f t="shared" ref="L2001:L2006" si="768">I2001*E2001</f>
        <v>600066.07499999995</v>
      </c>
      <c r="M2001" s="199"/>
      <c r="N2001" s="199"/>
      <c r="O2001" s="554" t="e">
        <f>#REF!+M2001+N2001</f>
        <v>#REF!</v>
      </c>
      <c r="P2001" s="554"/>
      <c r="Q2001" s="554"/>
      <c r="R2001" s="579">
        <f t="shared" si="757"/>
        <v>0</v>
      </c>
      <c r="S2001" s="199"/>
      <c r="T2001" s="199"/>
      <c r="U2001" s="554">
        <v>0</v>
      </c>
    </row>
    <row r="2002" spans="1:21" s="7" customFormat="1" outlineLevel="2">
      <c r="A2002" s="5"/>
      <c r="B2002" s="5"/>
      <c r="C2002" s="2" t="s">
        <v>1326</v>
      </c>
      <c r="D2002" s="194">
        <v>15</v>
      </c>
      <c r="E2002" s="97">
        <v>15</v>
      </c>
      <c r="F2002" s="277" t="s">
        <v>624</v>
      </c>
      <c r="G2002" s="199">
        <v>22980.09</v>
      </c>
      <c r="H2002" s="199">
        <v>5743.9305000000022</v>
      </c>
      <c r="I2002" s="199">
        <f t="shared" ref="I2002:I2009" si="769">SUM(G2002:H2002)</f>
        <v>28724.020500000002</v>
      </c>
      <c r="J2002" s="199">
        <f t="shared" si="766"/>
        <v>344701.35</v>
      </c>
      <c r="K2002" s="199">
        <f t="shared" si="767"/>
        <v>86158.957500000033</v>
      </c>
      <c r="L2002" s="265">
        <f t="shared" si="768"/>
        <v>430860.30750000005</v>
      </c>
      <c r="M2002" s="199"/>
      <c r="N2002" s="199"/>
      <c r="O2002" s="554" t="e">
        <f>#REF!+M2002+N2002</f>
        <v>#REF!</v>
      </c>
      <c r="P2002" s="554"/>
      <c r="Q2002" s="554"/>
      <c r="R2002" s="579">
        <f t="shared" si="757"/>
        <v>0</v>
      </c>
      <c r="S2002" s="199"/>
      <c r="T2002" s="199"/>
      <c r="U2002" s="554">
        <v>0</v>
      </c>
    </row>
    <row r="2003" spans="1:21" s="7" customFormat="1" outlineLevel="2">
      <c r="A2003" s="5"/>
      <c r="B2003" s="5"/>
      <c r="C2003" s="2" t="s">
        <v>1121</v>
      </c>
      <c r="D2003" s="194">
        <v>10</v>
      </c>
      <c r="E2003" s="97">
        <v>10</v>
      </c>
      <c r="F2003" s="277" t="s">
        <v>624</v>
      </c>
      <c r="G2003" s="199">
        <v>25928.399999999998</v>
      </c>
      <c r="H2003" s="199">
        <v>7485.6650000000009</v>
      </c>
      <c r="I2003" s="199">
        <f t="shared" si="769"/>
        <v>33414.065000000002</v>
      </c>
      <c r="J2003" s="199">
        <f t="shared" si="766"/>
        <v>259283.99999999997</v>
      </c>
      <c r="K2003" s="199">
        <f t="shared" si="767"/>
        <v>74856.650000000009</v>
      </c>
      <c r="L2003" s="265">
        <f t="shared" si="768"/>
        <v>334140.65000000002</v>
      </c>
      <c r="M2003" s="199"/>
      <c r="N2003" s="199"/>
      <c r="O2003" s="554" t="e">
        <f>#REF!+M2003+N2003</f>
        <v>#REF!</v>
      </c>
      <c r="P2003" s="554"/>
      <c r="Q2003" s="554"/>
      <c r="R2003" s="579">
        <f t="shared" si="757"/>
        <v>0</v>
      </c>
      <c r="S2003" s="199"/>
      <c r="T2003" s="199"/>
      <c r="U2003" s="554">
        <v>0</v>
      </c>
    </row>
    <row r="2004" spans="1:21" s="7" customFormat="1" outlineLevel="2">
      <c r="A2004" s="5"/>
      <c r="B2004" s="5"/>
      <c r="C2004" s="2" t="s">
        <v>1329</v>
      </c>
      <c r="D2004" s="194">
        <v>10</v>
      </c>
      <c r="E2004" s="97">
        <v>10</v>
      </c>
      <c r="F2004" s="277" t="s">
        <v>624</v>
      </c>
      <c r="G2004" s="199">
        <v>26400</v>
      </c>
      <c r="H2004" s="199">
        <v>3360.0000000000005</v>
      </c>
      <c r="I2004" s="199">
        <f t="shared" si="769"/>
        <v>29760</v>
      </c>
      <c r="J2004" s="199">
        <f t="shared" si="766"/>
        <v>264000</v>
      </c>
      <c r="K2004" s="199">
        <f t="shared" si="767"/>
        <v>33600.000000000007</v>
      </c>
      <c r="L2004" s="265">
        <f t="shared" si="768"/>
        <v>297600</v>
      </c>
      <c r="M2004" s="199"/>
      <c r="N2004" s="199"/>
      <c r="O2004" s="554" t="e">
        <f>#REF!+M2004+N2004</f>
        <v>#REF!</v>
      </c>
      <c r="P2004" s="554"/>
      <c r="Q2004" s="554"/>
      <c r="R2004" s="579">
        <f t="shared" si="757"/>
        <v>0</v>
      </c>
      <c r="S2004" s="199"/>
      <c r="T2004" s="199"/>
      <c r="U2004" s="554">
        <v>0</v>
      </c>
    </row>
    <row r="2005" spans="1:21" s="7" customFormat="1" outlineLevel="2">
      <c r="A2005" s="5"/>
      <c r="B2005" s="5"/>
      <c r="C2005" s="2" t="s">
        <v>928</v>
      </c>
      <c r="D2005" s="194">
        <v>15</v>
      </c>
      <c r="E2005" s="97">
        <v>15</v>
      </c>
      <c r="F2005" s="277" t="s">
        <v>624</v>
      </c>
      <c r="G2005" s="199">
        <v>8773.9726027397246</v>
      </c>
      <c r="H2005" s="199">
        <v>14594.016411764707</v>
      </c>
      <c r="I2005" s="199">
        <f t="shared" si="769"/>
        <v>23367.989014504434</v>
      </c>
      <c r="J2005" s="199">
        <f t="shared" si="766"/>
        <v>131609.58904109587</v>
      </c>
      <c r="K2005" s="199">
        <f t="shared" si="767"/>
        <v>218910.24617647059</v>
      </c>
      <c r="L2005" s="265">
        <f t="shared" si="768"/>
        <v>350519.83521756652</v>
      </c>
      <c r="M2005" s="199"/>
      <c r="N2005" s="199"/>
      <c r="O2005" s="554" t="e">
        <f>#REF!+M2005+N2005</f>
        <v>#REF!</v>
      </c>
      <c r="P2005" s="554"/>
      <c r="Q2005" s="554"/>
      <c r="R2005" s="579">
        <f t="shared" si="757"/>
        <v>0</v>
      </c>
      <c r="S2005" s="199"/>
      <c r="T2005" s="199"/>
      <c r="U2005" s="554">
        <v>0</v>
      </c>
    </row>
    <row r="2006" spans="1:21" s="7" customFormat="1" outlineLevel="2">
      <c r="A2006" s="5"/>
      <c r="B2006" s="5"/>
      <c r="C2006" s="2" t="s">
        <v>1201</v>
      </c>
      <c r="D2006" s="194">
        <v>12</v>
      </c>
      <c r="E2006" s="97">
        <v>12</v>
      </c>
      <c r="F2006" s="277" t="s">
        <v>624</v>
      </c>
      <c r="G2006" s="199">
        <v>6646.869178082191</v>
      </c>
      <c r="H2006" s="199">
        <v>13183.42817647059</v>
      </c>
      <c r="I2006" s="199">
        <f t="shared" si="769"/>
        <v>19830.297354552782</v>
      </c>
      <c r="J2006" s="199">
        <f t="shared" si="766"/>
        <v>79762.430136986295</v>
      </c>
      <c r="K2006" s="199">
        <f t="shared" si="767"/>
        <v>158201.13811764709</v>
      </c>
      <c r="L2006" s="265">
        <f t="shared" si="768"/>
        <v>237963.5682546334</v>
      </c>
      <c r="M2006" s="199"/>
      <c r="N2006" s="199"/>
      <c r="O2006" s="554" t="e">
        <f>#REF!+M2006+N2006</f>
        <v>#REF!</v>
      </c>
      <c r="P2006" s="554"/>
      <c r="Q2006" s="554"/>
      <c r="R2006" s="579">
        <f t="shared" si="757"/>
        <v>0</v>
      </c>
      <c r="S2006" s="199"/>
      <c r="T2006" s="199"/>
      <c r="U2006" s="554">
        <v>0</v>
      </c>
    </row>
    <row r="2007" spans="1:21" s="7" customFormat="1" outlineLevel="2">
      <c r="A2007" s="5"/>
      <c r="B2007" s="5"/>
      <c r="C2007" s="2"/>
      <c r="D2007" s="194"/>
      <c r="E2007" s="97"/>
      <c r="F2007" s="277"/>
      <c r="G2007" s="199"/>
      <c r="H2007" s="199"/>
      <c r="I2007" s="199"/>
      <c r="J2007" s="199"/>
      <c r="K2007" s="199"/>
      <c r="L2007" s="265"/>
      <c r="M2007" s="199"/>
      <c r="N2007" s="199"/>
      <c r="O2007" s="554" t="e">
        <f>#REF!+M2007+N2007</f>
        <v>#REF!</v>
      </c>
      <c r="P2007" s="554"/>
      <c r="Q2007" s="554"/>
      <c r="R2007" s="579">
        <f t="shared" si="757"/>
        <v>0</v>
      </c>
      <c r="S2007" s="199"/>
      <c r="T2007" s="199"/>
      <c r="U2007" s="554">
        <v>0</v>
      </c>
    </row>
    <row r="2008" spans="1:21" s="7" customFormat="1" outlineLevel="2">
      <c r="A2008" s="5"/>
      <c r="B2008" s="5"/>
      <c r="C2008" s="2"/>
      <c r="D2008" s="194"/>
      <c r="E2008" s="97"/>
      <c r="F2008" s="277"/>
      <c r="G2008" s="199"/>
      <c r="H2008" s="199"/>
      <c r="I2008" s="199"/>
      <c r="J2008" s="199"/>
      <c r="K2008" s="199"/>
      <c r="L2008" s="265"/>
      <c r="M2008" s="199"/>
      <c r="N2008" s="199"/>
      <c r="O2008" s="554" t="e">
        <f>#REF!+M2008+N2008</f>
        <v>#REF!</v>
      </c>
      <c r="P2008" s="554"/>
      <c r="Q2008" s="554"/>
      <c r="R2008" s="579">
        <f t="shared" si="757"/>
        <v>0</v>
      </c>
      <c r="S2008" s="199"/>
      <c r="T2008" s="199"/>
      <c r="U2008" s="554">
        <v>0</v>
      </c>
    </row>
    <row r="2009" spans="1:21" s="7" customFormat="1" outlineLevel="2">
      <c r="A2009" s="5"/>
      <c r="B2009" s="5"/>
      <c r="C2009" s="2" t="s">
        <v>657</v>
      </c>
      <c r="D2009" s="194">
        <v>1</v>
      </c>
      <c r="E2009" s="97">
        <v>1</v>
      </c>
      <c r="F2009" s="277" t="s">
        <v>619</v>
      </c>
      <c r="G2009" s="199">
        <v>62929.750684931503</v>
      </c>
      <c r="H2009" s="199">
        <v>18878.925205479449</v>
      </c>
      <c r="I2009" s="199">
        <f t="shared" si="769"/>
        <v>81808.675890410959</v>
      </c>
      <c r="J2009" s="199">
        <f>G2009*E2009</f>
        <v>62929.750684931503</v>
      </c>
      <c r="K2009" s="199">
        <f>H2009*E2009</f>
        <v>18878.925205479449</v>
      </c>
      <c r="L2009" s="265">
        <f>I2009*E2009</f>
        <v>81808.675890410959</v>
      </c>
      <c r="M2009" s="199"/>
      <c r="N2009" s="199"/>
      <c r="O2009" s="554" t="e">
        <f>#REF!+M2009+N2009</f>
        <v>#REF!</v>
      </c>
      <c r="P2009" s="554"/>
      <c r="Q2009" s="554"/>
      <c r="R2009" s="579">
        <f t="shared" si="757"/>
        <v>0</v>
      </c>
      <c r="S2009" s="199"/>
      <c r="T2009" s="199"/>
      <c r="U2009" s="554">
        <v>0</v>
      </c>
    </row>
    <row r="2010" spans="1:21" s="7" customFormat="1">
      <c r="A2010" s="408"/>
      <c r="B2010" s="408"/>
      <c r="C2010" s="401"/>
      <c r="D2010" s="190"/>
      <c r="E2010" s="190"/>
      <c r="F2010" s="409"/>
      <c r="G2010" s="174"/>
      <c r="H2010" s="174"/>
      <c r="I2010" s="174"/>
      <c r="J2010" s="174"/>
      <c r="K2010" s="174"/>
      <c r="L2010" s="265"/>
      <c r="M2010" s="199"/>
      <c r="N2010" s="199"/>
      <c r="O2010" s="554" t="e">
        <f>#REF!+M2010+N2010</f>
        <v>#REF!</v>
      </c>
      <c r="P2010" s="554"/>
      <c r="Q2010" s="554"/>
      <c r="R2010" s="579">
        <f t="shared" si="757"/>
        <v>0</v>
      </c>
      <c r="S2010" s="199"/>
      <c r="T2010" s="199"/>
      <c r="U2010" s="554">
        <v>0</v>
      </c>
    </row>
    <row r="2011" spans="1:21" ht="15.6">
      <c r="A2011" s="647"/>
      <c r="B2011" s="647"/>
      <c r="C2011" s="652" t="s">
        <v>1676</v>
      </c>
      <c r="D2011" s="648"/>
      <c r="E2011" s="648"/>
      <c r="F2011" s="649"/>
      <c r="G2011" s="650"/>
      <c r="H2011" s="650"/>
      <c r="I2011" s="650"/>
      <c r="J2011" s="650"/>
      <c r="K2011" s="650"/>
      <c r="L2011" s="863">
        <f>SUBTOTAL(9,L2012:L2306)</f>
        <v>2878365804.8713908</v>
      </c>
      <c r="M2011" s="651"/>
      <c r="N2011" s="651"/>
      <c r="O2011" s="651" t="e">
        <f>#REF!+M2011+N2011</f>
        <v>#REF!</v>
      </c>
      <c r="P2011" s="651"/>
      <c r="Q2011" s="651"/>
      <c r="R2011" s="651">
        <f t="shared" si="757"/>
        <v>0</v>
      </c>
      <c r="S2011" s="651"/>
      <c r="T2011" s="651"/>
      <c r="U2011" s="651">
        <v>0</v>
      </c>
    </row>
    <row r="2012" spans="1:21" ht="15.6">
      <c r="A2012" s="141" t="s">
        <v>39</v>
      </c>
      <c r="B2012" s="141"/>
      <c r="C2012" s="142" t="s">
        <v>40</v>
      </c>
      <c r="D2012" s="117"/>
      <c r="E2012" s="66"/>
      <c r="F2012" s="143"/>
      <c r="G2012" s="477"/>
      <c r="H2012" s="477"/>
      <c r="I2012" s="68"/>
      <c r="J2012" s="68">
        <f>SUBTOTAL(9,J2013:J2182)</f>
        <v>2135112119.45523</v>
      </c>
      <c r="K2012" s="68">
        <f>SUBTOTAL(9,K2013:K2182)</f>
        <v>210437879.89447534</v>
      </c>
      <c r="L2012" s="256">
        <f>SUBTOTAL(9,L2013:L2182)</f>
        <v>2345549999.3497057</v>
      </c>
      <c r="M2012" s="68"/>
      <c r="N2012" s="68"/>
      <c r="O2012" s="886" t="e">
        <f>#REF!+M2012+N2012</f>
        <v>#REF!</v>
      </c>
      <c r="P2012" s="886"/>
      <c r="Q2012" s="886"/>
      <c r="R2012" s="68">
        <f t="shared" si="757"/>
        <v>0</v>
      </c>
      <c r="S2012" s="68"/>
      <c r="T2012" s="68"/>
      <c r="U2012" s="886">
        <v>0</v>
      </c>
    </row>
    <row r="2013" spans="1:21">
      <c r="A2013" s="146"/>
      <c r="B2013" s="146"/>
      <c r="C2013" s="147"/>
      <c r="D2013" s="99"/>
      <c r="E2013" s="80"/>
      <c r="F2013" s="148"/>
      <c r="G2013" s="82"/>
      <c r="H2013" s="82"/>
      <c r="I2013" s="82"/>
      <c r="J2013" s="82"/>
      <c r="K2013" s="82"/>
      <c r="L2013" s="255"/>
      <c r="M2013" s="62"/>
      <c r="N2013" s="62"/>
      <c r="O2013" s="550" t="e">
        <f>#REF!+M2013+N2013</f>
        <v>#REF!</v>
      </c>
      <c r="P2013" s="550"/>
      <c r="Q2013" s="550"/>
      <c r="R2013" s="574">
        <f t="shared" si="757"/>
        <v>0</v>
      </c>
      <c r="S2013" s="62"/>
      <c r="T2013" s="62"/>
      <c r="U2013" s="550">
        <v>0</v>
      </c>
    </row>
    <row r="2014" spans="1:21" outlineLevel="1">
      <c r="A2014" s="149" t="s">
        <v>288</v>
      </c>
      <c r="B2014" s="149"/>
      <c r="C2014" s="150" t="s">
        <v>176</v>
      </c>
      <c r="D2014" s="100"/>
      <c r="E2014" s="447"/>
      <c r="F2014" s="151"/>
      <c r="G2014" s="75"/>
      <c r="H2014" s="75"/>
      <c r="I2014" s="75"/>
      <c r="J2014" s="75">
        <f>SUBTOTAL(9,J2015:J2182)</f>
        <v>2135112119.45523</v>
      </c>
      <c r="K2014" s="75">
        <f>SUBTOTAL(9,K2015:K2182)</f>
        <v>210437879.89447534</v>
      </c>
      <c r="L2014" s="259">
        <f>SUBTOTAL(9,L2015:L2182)</f>
        <v>2345549999.3497057</v>
      </c>
      <c r="M2014" s="75"/>
      <c r="N2014" s="75"/>
      <c r="O2014" s="555" t="e">
        <f>#REF!+M2014+N2014</f>
        <v>#REF!</v>
      </c>
      <c r="P2014" s="555"/>
      <c r="Q2014" s="555"/>
      <c r="R2014" s="571">
        <f t="shared" si="757"/>
        <v>0</v>
      </c>
      <c r="S2014" s="75"/>
      <c r="T2014" s="75"/>
      <c r="U2014" s="555">
        <v>0</v>
      </c>
    </row>
    <row r="2015" spans="1:21" outlineLevel="2">
      <c r="A2015" s="137" t="s">
        <v>289</v>
      </c>
      <c r="B2015" s="137"/>
      <c r="C2015" s="138" t="s">
        <v>290</v>
      </c>
      <c r="D2015" s="94">
        <v>1</v>
      </c>
      <c r="E2015" s="70">
        <v>1</v>
      </c>
      <c r="F2015" s="139" t="s">
        <v>10</v>
      </c>
      <c r="G2015" s="71"/>
      <c r="H2015" s="71"/>
      <c r="I2015" s="71"/>
      <c r="J2015" s="82">
        <f>SUBTOTAL(9,J2016:J2048)</f>
        <v>195924697.8575342</v>
      </c>
      <c r="K2015" s="82">
        <f>SUBTOTAL(9,K2016:K2048)</f>
        <v>71484007.416188568</v>
      </c>
      <c r="L2015" s="266">
        <f>SUBTOTAL(9,L2016:L2048)</f>
        <v>267408705.27372274</v>
      </c>
      <c r="M2015" s="82"/>
      <c r="N2015" s="82"/>
      <c r="O2015" s="553" t="e">
        <f>#REF!+M2015+N2015</f>
        <v>#REF!</v>
      </c>
      <c r="P2015" s="553"/>
      <c r="Q2015" s="553"/>
      <c r="R2015" s="576">
        <f t="shared" si="757"/>
        <v>0</v>
      </c>
      <c r="S2015" s="82"/>
      <c r="T2015" s="82"/>
      <c r="U2015" s="553">
        <v>0</v>
      </c>
    </row>
    <row r="2016" spans="1:21" s="11" customFormat="1" outlineLevel="3">
      <c r="A2016" s="192"/>
      <c r="B2016" s="192"/>
      <c r="C2016" s="189" t="s">
        <v>1342</v>
      </c>
      <c r="D2016" s="194">
        <v>0</v>
      </c>
      <c r="E2016" s="358">
        <v>0</v>
      </c>
      <c r="F2016" s="195" t="s">
        <v>624</v>
      </c>
      <c r="G2016" s="199">
        <v>0</v>
      </c>
      <c r="H2016" s="199">
        <v>0</v>
      </c>
      <c r="I2016" s="199">
        <f t="shared" ref="I2016:I2047" si="770">SUM(G2016:H2016)</f>
        <v>0</v>
      </c>
      <c r="J2016" s="174">
        <f>SUBTOTAL(9,J2017:J2027)</f>
        <v>79936135.199999988</v>
      </c>
      <c r="K2016" s="174">
        <f t="shared" ref="K2016:L2016" si="771">SUBTOTAL(9,K2017:K2027)</f>
        <v>44199519.520000003</v>
      </c>
      <c r="L2016" s="843">
        <f t="shared" si="771"/>
        <v>124135654.72</v>
      </c>
      <c r="M2016" s="174"/>
      <c r="N2016" s="174"/>
      <c r="O2016" s="558" t="e">
        <f>#REF!+M2016+N2016</f>
        <v>#REF!</v>
      </c>
      <c r="P2016" s="558"/>
      <c r="Q2016" s="558"/>
      <c r="R2016" s="578">
        <f t="shared" si="757"/>
        <v>0</v>
      </c>
      <c r="S2016" s="174"/>
      <c r="T2016" s="174"/>
      <c r="U2016" s="558">
        <v>0</v>
      </c>
    </row>
    <row r="2017" spans="1:21" s="11" customFormat="1" outlineLevel="3">
      <c r="A2017" s="192"/>
      <c r="B2017" s="192"/>
      <c r="C2017" s="193" t="s">
        <v>1343</v>
      </c>
      <c r="D2017" s="194">
        <v>35</v>
      </c>
      <c r="E2017" s="358">
        <v>40</v>
      </c>
      <c r="F2017" s="195" t="s">
        <v>624</v>
      </c>
      <c r="G2017" s="199">
        <v>356616</v>
      </c>
      <c r="H2017" s="199">
        <v>71941.40800000001</v>
      </c>
      <c r="I2017" s="199">
        <f t="shared" si="770"/>
        <v>428557.408</v>
      </c>
      <c r="J2017" s="199">
        <f t="shared" ref="J2017:J2047" si="772">G2017*E2017</f>
        <v>14264640</v>
      </c>
      <c r="K2017" s="199">
        <f t="shared" ref="K2017:K2047" si="773">H2017*E2017</f>
        <v>2877656.3200000003</v>
      </c>
      <c r="L2017" s="265">
        <f t="shared" ref="L2017:L2047" si="774">I2017*E2017</f>
        <v>17142296.32</v>
      </c>
      <c r="M2017" s="199"/>
      <c r="N2017" s="199"/>
      <c r="O2017" s="889" t="e">
        <f>#REF!+M2017+N2017</f>
        <v>#REF!</v>
      </c>
      <c r="P2017" s="889"/>
      <c r="Q2017" s="554">
        <v>0.15</v>
      </c>
      <c r="R2017" s="579">
        <f t="shared" si="757"/>
        <v>0.15</v>
      </c>
      <c r="S2017" s="199"/>
      <c r="T2017" s="199"/>
      <c r="U2017" s="889"/>
    </row>
    <row r="2018" spans="1:21" s="11" customFormat="1" outlineLevel="3">
      <c r="A2018" s="192"/>
      <c r="B2018" s="192"/>
      <c r="C2018" s="193" t="s">
        <v>1345</v>
      </c>
      <c r="D2018" s="194">
        <v>40</v>
      </c>
      <c r="E2018" s="358">
        <v>65</v>
      </c>
      <c r="F2018" s="195" t="s">
        <v>624</v>
      </c>
      <c r="G2018" s="199">
        <v>179337.60000000001</v>
      </c>
      <c r="H2018" s="199">
        <v>57600.928000000007</v>
      </c>
      <c r="I2018" s="199">
        <f t="shared" si="770"/>
        <v>236938.52800000002</v>
      </c>
      <c r="J2018" s="199">
        <f t="shared" si="772"/>
        <v>11656944</v>
      </c>
      <c r="K2018" s="199">
        <f t="shared" si="773"/>
        <v>3744060.3200000003</v>
      </c>
      <c r="L2018" s="265">
        <f t="shared" si="774"/>
        <v>15401004.320000002</v>
      </c>
      <c r="M2018" s="199"/>
      <c r="N2018" s="199"/>
      <c r="O2018" s="889" t="e">
        <f>#REF!+M2018+N2018</f>
        <v>#REF!</v>
      </c>
      <c r="P2018" s="889">
        <v>0.3</v>
      </c>
      <c r="Q2018" s="554">
        <v>0.15</v>
      </c>
      <c r="R2018" s="579">
        <f t="shared" si="757"/>
        <v>0.44999999999999996</v>
      </c>
      <c r="S2018" s="199"/>
      <c r="T2018" s="199"/>
      <c r="U2018" s="889"/>
    </row>
    <row r="2019" spans="1:21" s="11" customFormat="1" outlineLevel="3">
      <c r="A2019" s="192"/>
      <c r="B2019" s="192"/>
      <c r="C2019" s="193" t="s">
        <v>1347</v>
      </c>
      <c r="D2019" s="194">
        <v>115</v>
      </c>
      <c r="E2019" s="358">
        <v>156</v>
      </c>
      <c r="F2019" s="195" t="s">
        <v>624</v>
      </c>
      <c r="G2019" s="199">
        <v>93225.600000000006</v>
      </c>
      <c r="H2019" s="199">
        <v>42504.000000000007</v>
      </c>
      <c r="I2019" s="199">
        <f t="shared" si="770"/>
        <v>135729.60000000001</v>
      </c>
      <c r="J2019" s="199">
        <f t="shared" si="772"/>
        <v>14543193.600000001</v>
      </c>
      <c r="K2019" s="199">
        <f t="shared" si="773"/>
        <v>6630624.0000000009</v>
      </c>
      <c r="L2019" s="265">
        <f t="shared" si="774"/>
        <v>21173817.600000001</v>
      </c>
      <c r="M2019" s="199"/>
      <c r="N2019" s="199"/>
      <c r="O2019" s="889" t="e">
        <f>#REF!+M2019+N2019</f>
        <v>#REF!</v>
      </c>
      <c r="P2019" s="889">
        <v>0.3</v>
      </c>
      <c r="Q2019" s="554">
        <v>0.15</v>
      </c>
      <c r="R2019" s="579">
        <f t="shared" si="757"/>
        <v>0.44999999999999996</v>
      </c>
      <c r="S2019" s="199"/>
      <c r="T2019" s="199"/>
      <c r="U2019" s="889"/>
    </row>
    <row r="2020" spans="1:21" s="11" customFormat="1" outlineLevel="3">
      <c r="A2020" s="192"/>
      <c r="B2020" s="192"/>
      <c r="C2020" s="193" t="s">
        <v>1349</v>
      </c>
      <c r="D2020" s="194">
        <v>185</v>
      </c>
      <c r="E2020" s="358">
        <v>209</v>
      </c>
      <c r="F2020" s="195" t="s">
        <v>624</v>
      </c>
      <c r="G2020" s="199">
        <v>65145.600000000006</v>
      </c>
      <c r="H2020" s="199">
        <v>36064</v>
      </c>
      <c r="I2020" s="199">
        <f t="shared" si="770"/>
        <v>101209.60000000001</v>
      </c>
      <c r="J2020" s="199">
        <f t="shared" si="772"/>
        <v>13615430.4</v>
      </c>
      <c r="K2020" s="199">
        <f t="shared" si="773"/>
        <v>7537376</v>
      </c>
      <c r="L2020" s="265">
        <f t="shared" si="774"/>
        <v>21152806.400000002</v>
      </c>
      <c r="M2020" s="199"/>
      <c r="N2020" s="199"/>
      <c r="O2020" s="889" t="e">
        <f>#REF!+M2020+N2020</f>
        <v>#REF!</v>
      </c>
      <c r="P2020" s="889">
        <v>0.3</v>
      </c>
      <c r="Q2020" s="554">
        <v>0.15</v>
      </c>
      <c r="R2020" s="579">
        <f t="shared" si="757"/>
        <v>0.44999999999999996</v>
      </c>
      <c r="S2020" s="199"/>
      <c r="T2020" s="199"/>
      <c r="U2020" s="889"/>
    </row>
    <row r="2021" spans="1:21" s="11" customFormat="1" outlineLevel="3">
      <c r="A2021" s="192"/>
      <c r="B2021" s="192"/>
      <c r="C2021" s="193" t="s">
        <v>1351</v>
      </c>
      <c r="D2021" s="194">
        <v>153</v>
      </c>
      <c r="E2021" s="358">
        <v>187</v>
      </c>
      <c r="F2021" s="195" t="s">
        <v>624</v>
      </c>
      <c r="G2021" s="199">
        <v>29858.400000000001</v>
      </c>
      <c r="H2021" s="199">
        <v>24884.160000000003</v>
      </c>
      <c r="I2021" s="199">
        <f t="shared" si="770"/>
        <v>54742.560000000005</v>
      </c>
      <c r="J2021" s="199">
        <f t="shared" si="772"/>
        <v>5583520.7999999998</v>
      </c>
      <c r="K2021" s="199">
        <f t="shared" si="773"/>
        <v>4653337.9200000009</v>
      </c>
      <c r="L2021" s="265">
        <f t="shared" si="774"/>
        <v>10236858.720000001</v>
      </c>
      <c r="M2021" s="199"/>
      <c r="N2021" s="199"/>
      <c r="O2021" s="889" t="e">
        <f>#REF!+M2021+N2021</f>
        <v>#REF!</v>
      </c>
      <c r="P2021" s="889">
        <v>0.3</v>
      </c>
      <c r="Q2021" s="554">
        <v>0.15</v>
      </c>
      <c r="R2021" s="579">
        <f t="shared" si="757"/>
        <v>0.44999999999999996</v>
      </c>
      <c r="S2021" s="199"/>
      <c r="T2021" s="199"/>
      <c r="U2021" s="889"/>
    </row>
    <row r="2022" spans="1:21" s="11" customFormat="1" outlineLevel="3">
      <c r="A2022" s="192"/>
      <c r="B2022" s="192"/>
      <c r="C2022" s="193" t="s">
        <v>1353</v>
      </c>
      <c r="D2022" s="194">
        <v>65</v>
      </c>
      <c r="E2022" s="358">
        <v>68</v>
      </c>
      <c r="F2022" s="195" t="s">
        <v>624</v>
      </c>
      <c r="G2022" s="199">
        <v>21528</v>
      </c>
      <c r="H2022" s="199">
        <v>17851.68</v>
      </c>
      <c r="I2022" s="199">
        <f t="shared" si="770"/>
        <v>39379.68</v>
      </c>
      <c r="J2022" s="199">
        <f t="shared" si="772"/>
        <v>1463904</v>
      </c>
      <c r="K2022" s="199">
        <f t="shared" si="773"/>
        <v>1213914.24</v>
      </c>
      <c r="L2022" s="265">
        <f t="shared" si="774"/>
        <v>2677818.2400000002</v>
      </c>
      <c r="M2022" s="199"/>
      <c r="N2022" s="199"/>
      <c r="O2022" s="889" t="e">
        <f>#REF!+M2022+N2022</f>
        <v>#REF!</v>
      </c>
      <c r="P2022" s="889">
        <v>0.3</v>
      </c>
      <c r="Q2022" s="554">
        <v>0.15</v>
      </c>
      <c r="R2022" s="579">
        <f t="shared" si="757"/>
        <v>0.44999999999999996</v>
      </c>
      <c r="S2022" s="199"/>
      <c r="T2022" s="199"/>
      <c r="U2022" s="889"/>
    </row>
    <row r="2023" spans="1:21" s="11" customFormat="1" outlineLevel="3">
      <c r="A2023" s="192"/>
      <c r="B2023" s="192"/>
      <c r="C2023" s="193" t="s">
        <v>1354</v>
      </c>
      <c r="D2023" s="194">
        <v>1</v>
      </c>
      <c r="E2023" s="358">
        <v>1</v>
      </c>
      <c r="F2023" s="195" t="s">
        <v>619</v>
      </c>
      <c r="G2023" s="199">
        <v>14106376.799999999</v>
      </c>
      <c r="H2023" s="199">
        <v>4231913.0399999991</v>
      </c>
      <c r="I2023" s="199">
        <f t="shared" si="770"/>
        <v>18338289.839999996</v>
      </c>
      <c r="J2023" s="199">
        <f t="shared" si="772"/>
        <v>14106376.799999999</v>
      </c>
      <c r="K2023" s="199">
        <f t="shared" si="773"/>
        <v>4231913.0399999991</v>
      </c>
      <c r="L2023" s="265">
        <f t="shared" si="774"/>
        <v>18338289.839999996</v>
      </c>
      <c r="M2023" s="199"/>
      <c r="N2023" s="199"/>
      <c r="O2023" s="889" t="e">
        <f>#REF!+M2023+N2023</f>
        <v>#REF!</v>
      </c>
      <c r="P2023" s="889">
        <v>0.3</v>
      </c>
      <c r="Q2023" s="554">
        <v>0.15</v>
      </c>
      <c r="R2023" s="579">
        <f t="shared" si="757"/>
        <v>0.44999999999999996</v>
      </c>
      <c r="S2023" s="199"/>
      <c r="T2023" s="199"/>
      <c r="U2023" s="889"/>
    </row>
    <row r="2024" spans="1:21" s="11" customFormat="1" outlineLevel="3">
      <c r="A2024" s="192"/>
      <c r="B2024" s="192"/>
      <c r="C2024" s="193" t="s">
        <v>1355</v>
      </c>
      <c r="D2024" s="194">
        <v>37</v>
      </c>
      <c r="E2024" s="358">
        <v>37</v>
      </c>
      <c r="F2024" s="195" t="s">
        <v>1104</v>
      </c>
      <c r="G2024" s="199">
        <v>0</v>
      </c>
      <c r="H2024" s="199">
        <v>200000</v>
      </c>
      <c r="I2024" s="199">
        <f t="shared" si="770"/>
        <v>200000</v>
      </c>
      <c r="J2024" s="199">
        <f t="shared" si="772"/>
        <v>0</v>
      </c>
      <c r="K2024" s="199">
        <f t="shared" si="773"/>
        <v>7400000</v>
      </c>
      <c r="L2024" s="265">
        <f t="shared" si="774"/>
        <v>7400000</v>
      </c>
      <c r="M2024" s="199"/>
      <c r="N2024" s="199"/>
      <c r="O2024" s="889" t="e">
        <f>#REF!+M2024+N2024</f>
        <v>#REF!</v>
      </c>
      <c r="P2024" s="889">
        <v>0.7</v>
      </c>
      <c r="Q2024" s="889">
        <v>0.1</v>
      </c>
      <c r="R2024" s="579">
        <f t="shared" si="757"/>
        <v>0.79999999999999993</v>
      </c>
      <c r="S2024" s="199"/>
      <c r="T2024" s="199"/>
      <c r="U2024" s="889"/>
    </row>
    <row r="2025" spans="1:21" s="11" customFormat="1" outlineLevel="3">
      <c r="A2025" s="192"/>
      <c r="B2025" s="192"/>
      <c r="C2025" s="193" t="s">
        <v>1356</v>
      </c>
      <c r="D2025" s="194">
        <v>1</v>
      </c>
      <c r="E2025" s="358">
        <v>1</v>
      </c>
      <c r="F2025" s="195" t="s">
        <v>619</v>
      </c>
      <c r="G2025" s="199">
        <v>0</v>
      </c>
      <c r="H2025" s="199">
        <v>3000000</v>
      </c>
      <c r="I2025" s="199">
        <f t="shared" si="770"/>
        <v>3000000</v>
      </c>
      <c r="J2025" s="199">
        <f t="shared" si="772"/>
        <v>0</v>
      </c>
      <c r="K2025" s="199">
        <f t="shared" si="773"/>
        <v>3000000</v>
      </c>
      <c r="L2025" s="265">
        <f t="shared" si="774"/>
        <v>3000000</v>
      </c>
      <c r="M2025" s="199"/>
      <c r="N2025" s="199"/>
      <c r="O2025" s="889" t="e">
        <f>#REF!+M2025+N2025</f>
        <v>#REF!</v>
      </c>
      <c r="P2025" s="889"/>
      <c r="Q2025" s="889">
        <v>0.1</v>
      </c>
      <c r="R2025" s="579">
        <f t="shared" si="757"/>
        <v>0.1</v>
      </c>
      <c r="S2025" s="199"/>
      <c r="T2025" s="199"/>
      <c r="U2025" s="889"/>
    </row>
    <row r="2026" spans="1:21" s="11" customFormat="1" outlineLevel="3">
      <c r="A2026" s="192"/>
      <c r="B2026" s="192"/>
      <c r="C2026" s="193" t="s">
        <v>1357</v>
      </c>
      <c r="D2026" s="194">
        <v>1</v>
      </c>
      <c r="E2026" s="358">
        <v>1</v>
      </c>
      <c r="F2026" s="195" t="s">
        <v>619</v>
      </c>
      <c r="G2026" s="199">
        <v>0</v>
      </c>
      <c r="H2026" s="199">
        <v>1500000</v>
      </c>
      <c r="I2026" s="199">
        <f t="shared" si="770"/>
        <v>1500000</v>
      </c>
      <c r="J2026" s="199">
        <f t="shared" si="772"/>
        <v>0</v>
      </c>
      <c r="K2026" s="199">
        <f t="shared" si="773"/>
        <v>1500000</v>
      </c>
      <c r="L2026" s="265">
        <f t="shared" si="774"/>
        <v>1500000</v>
      </c>
      <c r="M2026" s="199"/>
      <c r="N2026" s="199"/>
      <c r="O2026" s="889" t="e">
        <f>#REF!+M2026+N2026</f>
        <v>#REF!</v>
      </c>
      <c r="P2026" s="889"/>
      <c r="Q2026" s="889">
        <v>0.1</v>
      </c>
      <c r="R2026" s="579">
        <f t="shared" si="757"/>
        <v>0.1</v>
      </c>
      <c r="S2026" s="199"/>
      <c r="T2026" s="199"/>
      <c r="U2026" s="889"/>
    </row>
    <row r="2027" spans="1:21" s="11" customFormat="1" outlineLevel="3">
      <c r="A2027" s="192"/>
      <c r="B2027" s="192"/>
      <c r="C2027" s="193" t="s">
        <v>657</v>
      </c>
      <c r="D2027" s="194">
        <v>1</v>
      </c>
      <c r="E2027" s="358">
        <v>1</v>
      </c>
      <c r="F2027" s="195" t="s">
        <v>619</v>
      </c>
      <c r="G2027" s="199">
        <v>4702125.6000000006</v>
      </c>
      <c r="H2027" s="199">
        <v>1410637.6800000002</v>
      </c>
      <c r="I2027" s="199">
        <f t="shared" si="770"/>
        <v>6112763.2800000012</v>
      </c>
      <c r="J2027" s="199">
        <f t="shared" si="772"/>
        <v>4702125.6000000006</v>
      </c>
      <c r="K2027" s="199">
        <f t="shared" si="773"/>
        <v>1410637.6800000002</v>
      </c>
      <c r="L2027" s="265">
        <f t="shared" si="774"/>
        <v>6112763.2800000012</v>
      </c>
      <c r="M2027" s="199"/>
      <c r="N2027" s="199"/>
      <c r="O2027" s="889" t="e">
        <f>#REF!+M2027+N2027</f>
        <v>#REF!</v>
      </c>
      <c r="P2027" s="889"/>
      <c r="Q2027" s="889">
        <v>0.1</v>
      </c>
      <c r="R2027" s="579">
        <f t="shared" si="757"/>
        <v>0.1</v>
      </c>
      <c r="S2027" s="199"/>
      <c r="T2027" s="199"/>
      <c r="U2027" s="889"/>
    </row>
    <row r="2028" spans="1:21" s="11" customFormat="1" outlineLevel="3">
      <c r="A2028" s="192"/>
      <c r="B2028" s="192"/>
      <c r="C2028" s="189" t="s">
        <v>1333</v>
      </c>
      <c r="D2028" s="194">
        <v>0</v>
      </c>
      <c r="E2028" s="358"/>
      <c r="F2028" s="195" t="s">
        <v>624</v>
      </c>
      <c r="G2028" s="199"/>
      <c r="H2028" s="199"/>
      <c r="I2028" s="199"/>
      <c r="J2028" s="174">
        <f>SUBTOTAL(9,J2029:J2048)</f>
        <v>115988562.65753426</v>
      </c>
      <c r="K2028" s="174">
        <f t="shared" ref="K2028:L2028" si="775">SUBTOTAL(9,K2029:K2048)</f>
        <v>27284487.896188557</v>
      </c>
      <c r="L2028" s="843">
        <f t="shared" si="775"/>
        <v>143273050.5537228</v>
      </c>
      <c r="M2028" s="174"/>
      <c r="N2028" s="174"/>
      <c r="O2028" s="558" t="e">
        <f>#REF!+M2028+N2028</f>
        <v>#REF!</v>
      </c>
      <c r="P2028" s="558"/>
      <c r="Q2028" s="558"/>
      <c r="R2028" s="578">
        <f t="shared" si="757"/>
        <v>0</v>
      </c>
      <c r="S2028" s="174"/>
      <c r="T2028" s="174"/>
      <c r="U2028" s="558"/>
    </row>
    <row r="2029" spans="1:21" s="11" customFormat="1" ht="25.5" customHeight="1" outlineLevel="3">
      <c r="A2029" s="192"/>
      <c r="B2029" s="192"/>
      <c r="C2029" s="193" t="s">
        <v>1358</v>
      </c>
      <c r="D2029" s="194">
        <v>2</v>
      </c>
      <c r="E2029" s="358">
        <v>2</v>
      </c>
      <c r="F2029" s="195" t="s">
        <v>660</v>
      </c>
      <c r="G2029" s="199">
        <v>19613000</v>
      </c>
      <c r="H2029" s="199">
        <v>616000.00000000012</v>
      </c>
      <c r="I2029" s="199">
        <f t="shared" ref="I2029" si="776">SUM(G2029:H2029)</f>
        <v>20229000</v>
      </c>
      <c r="J2029" s="199">
        <f t="shared" ref="J2029:J2037" si="777">G2029*E2029</f>
        <v>39226000</v>
      </c>
      <c r="K2029" s="199">
        <f t="shared" ref="K2029:K2037" si="778">H2029*E2029</f>
        <v>1232000.0000000002</v>
      </c>
      <c r="L2029" s="265">
        <f t="shared" ref="L2029:L2037" si="779">I2029*E2029</f>
        <v>40458000</v>
      </c>
      <c r="M2029" s="199"/>
      <c r="N2029" s="199"/>
      <c r="O2029" s="554" t="e">
        <f>#REF!+M2029+N2029</f>
        <v>#REF!</v>
      </c>
      <c r="P2029" s="554"/>
      <c r="Q2029" s="554"/>
      <c r="R2029" s="579">
        <f t="shared" si="757"/>
        <v>0</v>
      </c>
      <c r="S2029" s="199"/>
      <c r="T2029" s="199"/>
      <c r="U2029" s="554"/>
    </row>
    <row r="2030" spans="1:21" s="11" customFormat="1" ht="25.5" customHeight="1" outlineLevel="3">
      <c r="A2030" s="192"/>
      <c r="B2030" s="192"/>
      <c r="C2030" s="193" t="s">
        <v>1360</v>
      </c>
      <c r="D2030" s="194">
        <v>2</v>
      </c>
      <c r="E2030" s="358">
        <v>2</v>
      </c>
      <c r="F2030" s="195" t="s">
        <v>660</v>
      </c>
      <c r="G2030" s="199">
        <v>4488000</v>
      </c>
      <c r="H2030" s="199">
        <v>0</v>
      </c>
      <c r="I2030" s="199">
        <f t="shared" ref="I2030:I2037" si="780">SUM(G2030:H2030)</f>
        <v>4488000</v>
      </c>
      <c r="J2030" s="199">
        <f t="shared" si="777"/>
        <v>8976000</v>
      </c>
      <c r="K2030" s="199">
        <f t="shared" si="778"/>
        <v>0</v>
      </c>
      <c r="L2030" s="265">
        <f t="shared" si="779"/>
        <v>8976000</v>
      </c>
      <c r="M2030" s="199"/>
      <c r="N2030" s="199"/>
      <c r="O2030" s="554" t="e">
        <f>#REF!+M2030+N2030</f>
        <v>#REF!</v>
      </c>
      <c r="P2030" s="554"/>
      <c r="Q2030" s="554"/>
      <c r="R2030" s="579">
        <f t="shared" si="757"/>
        <v>0</v>
      </c>
      <c r="S2030" s="199"/>
      <c r="T2030" s="199"/>
      <c r="U2030" s="554"/>
    </row>
    <row r="2031" spans="1:21" s="11" customFormat="1" ht="25.5" customHeight="1" outlineLevel="3">
      <c r="A2031" s="192"/>
      <c r="B2031" s="192"/>
      <c r="C2031" s="193" t="s">
        <v>1362</v>
      </c>
      <c r="D2031" s="194">
        <v>2</v>
      </c>
      <c r="E2031" s="358">
        <v>2</v>
      </c>
      <c r="F2031" s="195" t="s">
        <v>660</v>
      </c>
      <c r="G2031" s="199">
        <v>3850000.0000000005</v>
      </c>
      <c r="H2031" s="199">
        <v>0</v>
      </c>
      <c r="I2031" s="199">
        <f t="shared" si="780"/>
        <v>3850000.0000000005</v>
      </c>
      <c r="J2031" s="199">
        <f t="shared" si="777"/>
        <v>7700000.0000000009</v>
      </c>
      <c r="K2031" s="199">
        <f t="shared" si="778"/>
        <v>0</v>
      </c>
      <c r="L2031" s="265">
        <f t="shared" si="779"/>
        <v>7700000.0000000009</v>
      </c>
      <c r="M2031" s="199"/>
      <c r="N2031" s="199"/>
      <c r="O2031" s="554" t="e">
        <f>#REF!+M2031+N2031</f>
        <v>#REF!</v>
      </c>
      <c r="P2031" s="554"/>
      <c r="Q2031" s="554"/>
      <c r="R2031" s="579">
        <f t="shared" si="757"/>
        <v>0</v>
      </c>
      <c r="S2031" s="199"/>
      <c r="T2031" s="199"/>
      <c r="U2031" s="554"/>
    </row>
    <row r="2032" spans="1:21" s="11" customFormat="1" ht="25.5" customHeight="1" outlineLevel="3">
      <c r="A2032" s="192"/>
      <c r="B2032" s="192"/>
      <c r="C2032" s="193" t="s">
        <v>1363</v>
      </c>
      <c r="D2032" s="194">
        <v>2</v>
      </c>
      <c r="E2032" s="358">
        <v>2</v>
      </c>
      <c r="F2032" s="195" t="s">
        <v>660</v>
      </c>
      <c r="G2032" s="199">
        <v>3850000.0000000005</v>
      </c>
      <c r="H2032" s="199">
        <v>168000.00000000003</v>
      </c>
      <c r="I2032" s="199">
        <f t="shared" si="780"/>
        <v>4018000.0000000005</v>
      </c>
      <c r="J2032" s="199">
        <f t="shared" si="777"/>
        <v>7700000.0000000009</v>
      </c>
      <c r="K2032" s="199">
        <f t="shared" si="778"/>
        <v>336000.00000000006</v>
      </c>
      <c r="L2032" s="265">
        <f t="shared" si="779"/>
        <v>8036000.0000000009</v>
      </c>
      <c r="M2032" s="199"/>
      <c r="N2032" s="199"/>
      <c r="O2032" s="554" t="e">
        <f>#REF!+M2032+N2032</f>
        <v>#REF!</v>
      </c>
      <c r="P2032" s="554"/>
      <c r="Q2032" s="554"/>
      <c r="R2032" s="579">
        <f t="shared" si="757"/>
        <v>0</v>
      </c>
      <c r="S2032" s="199"/>
      <c r="T2032" s="199"/>
      <c r="U2032" s="554"/>
    </row>
    <row r="2033" spans="1:21" s="11" customFormat="1" ht="25.5" customHeight="1" outlineLevel="3">
      <c r="A2033" s="192"/>
      <c r="B2033" s="192"/>
      <c r="C2033" s="193" t="s">
        <v>1364</v>
      </c>
      <c r="D2033" s="194">
        <v>1</v>
      </c>
      <c r="E2033" s="358">
        <v>1</v>
      </c>
      <c r="F2033" s="195" t="s">
        <v>660</v>
      </c>
      <c r="G2033" s="199">
        <v>13420000.000000002</v>
      </c>
      <c r="H2033" s="199">
        <v>840000.00000000012</v>
      </c>
      <c r="I2033" s="199">
        <f t="shared" si="780"/>
        <v>14260000.000000002</v>
      </c>
      <c r="J2033" s="199">
        <f t="shared" si="777"/>
        <v>13420000.000000002</v>
      </c>
      <c r="K2033" s="199">
        <f t="shared" si="778"/>
        <v>840000.00000000012</v>
      </c>
      <c r="L2033" s="265">
        <f t="shared" si="779"/>
        <v>14260000.000000002</v>
      </c>
      <c r="M2033" s="199"/>
      <c r="N2033" s="199"/>
      <c r="O2033" s="554" t="e">
        <f>#REF!+M2033+N2033</f>
        <v>#REF!</v>
      </c>
      <c r="P2033" s="554"/>
      <c r="Q2033" s="554"/>
      <c r="R2033" s="579">
        <f t="shared" si="757"/>
        <v>0</v>
      </c>
      <c r="S2033" s="199"/>
      <c r="T2033" s="199"/>
      <c r="U2033" s="554"/>
    </row>
    <row r="2034" spans="1:21" s="11" customFormat="1" outlineLevel="3">
      <c r="A2034" s="192"/>
      <c r="B2034" s="192"/>
      <c r="C2034" s="192" t="s">
        <v>1365</v>
      </c>
      <c r="D2034" s="194">
        <v>1</v>
      </c>
      <c r="E2034" s="358">
        <v>1</v>
      </c>
      <c r="F2034" s="195" t="s">
        <v>660</v>
      </c>
      <c r="G2034" s="199">
        <v>174200</v>
      </c>
      <c r="H2034" s="199">
        <v>61600.000000000007</v>
      </c>
      <c r="I2034" s="199">
        <f t="shared" si="780"/>
        <v>235800</v>
      </c>
      <c r="J2034" s="199">
        <f t="shared" si="777"/>
        <v>174200</v>
      </c>
      <c r="K2034" s="199">
        <f t="shared" si="778"/>
        <v>61600.000000000007</v>
      </c>
      <c r="L2034" s="265">
        <f t="shared" si="779"/>
        <v>235800</v>
      </c>
      <c r="M2034" s="199"/>
      <c r="N2034" s="199"/>
      <c r="O2034" s="554" t="e">
        <f>#REF!+M2034+N2034</f>
        <v>#REF!</v>
      </c>
      <c r="P2034" s="554"/>
      <c r="Q2034" s="554"/>
      <c r="R2034" s="579">
        <f t="shared" si="757"/>
        <v>0</v>
      </c>
      <c r="S2034" s="199"/>
      <c r="T2034" s="199"/>
      <c r="U2034" s="554"/>
    </row>
    <row r="2035" spans="1:21" s="11" customFormat="1" outlineLevel="3">
      <c r="A2035" s="192"/>
      <c r="B2035" s="192"/>
      <c r="C2035" s="192" t="s">
        <v>1367</v>
      </c>
      <c r="D2035" s="194">
        <v>1</v>
      </c>
      <c r="E2035" s="358">
        <v>1</v>
      </c>
      <c r="F2035" s="195" t="s">
        <v>660</v>
      </c>
      <c r="G2035" s="199">
        <v>128700</v>
      </c>
      <c r="H2035" s="199">
        <v>61600.000000000007</v>
      </c>
      <c r="I2035" s="199">
        <f t="shared" si="780"/>
        <v>190300</v>
      </c>
      <c r="J2035" s="199">
        <f t="shared" si="777"/>
        <v>128700</v>
      </c>
      <c r="K2035" s="199">
        <f t="shared" si="778"/>
        <v>61600.000000000007</v>
      </c>
      <c r="L2035" s="265">
        <f t="shared" si="779"/>
        <v>190300</v>
      </c>
      <c r="M2035" s="199"/>
      <c r="N2035" s="199"/>
      <c r="O2035" s="554" t="e">
        <f>#REF!+M2035+N2035</f>
        <v>#REF!</v>
      </c>
      <c r="P2035" s="554"/>
      <c r="Q2035" s="554"/>
      <c r="R2035" s="579">
        <f t="shared" si="757"/>
        <v>0</v>
      </c>
      <c r="S2035" s="199"/>
      <c r="T2035" s="199"/>
      <c r="U2035" s="554"/>
    </row>
    <row r="2036" spans="1:21" s="11" customFormat="1" outlineLevel="3">
      <c r="A2036" s="192"/>
      <c r="B2036" s="192"/>
      <c r="C2036" s="193" t="s">
        <v>1368</v>
      </c>
      <c r="D2036" s="194">
        <v>30</v>
      </c>
      <c r="E2036" s="358">
        <v>30</v>
      </c>
      <c r="F2036" s="195" t="s">
        <v>624</v>
      </c>
      <c r="G2036" s="199">
        <v>40467</v>
      </c>
      <c r="H2036" s="199">
        <v>9350</v>
      </c>
      <c r="I2036" s="199">
        <f t="shared" si="780"/>
        <v>49817</v>
      </c>
      <c r="J2036" s="199">
        <f t="shared" si="777"/>
        <v>1214010</v>
      </c>
      <c r="K2036" s="199">
        <f t="shared" si="778"/>
        <v>280500</v>
      </c>
      <c r="L2036" s="265">
        <f t="shared" si="779"/>
        <v>1494510</v>
      </c>
      <c r="M2036" s="199"/>
      <c r="N2036" s="199"/>
      <c r="O2036" s="554" t="e">
        <f>#REF!+M2036+N2036</f>
        <v>#REF!</v>
      </c>
      <c r="P2036" s="554"/>
      <c r="Q2036" s="554"/>
      <c r="R2036" s="579">
        <f t="shared" si="757"/>
        <v>0</v>
      </c>
      <c r="S2036" s="199"/>
      <c r="T2036" s="199"/>
      <c r="U2036" s="554"/>
    </row>
    <row r="2037" spans="1:21" s="11" customFormat="1" outlineLevel="3">
      <c r="A2037" s="192"/>
      <c r="B2037" s="192"/>
      <c r="C2037" s="193" t="s">
        <v>928</v>
      </c>
      <c r="D2037" s="194">
        <v>30</v>
      </c>
      <c r="E2037" s="358">
        <v>30</v>
      </c>
      <c r="F2037" s="195" t="s">
        <v>624</v>
      </c>
      <c r="G2037" s="199">
        <v>8773.9726027397246</v>
      </c>
      <c r="H2037" s="199">
        <v>14594.016411764707</v>
      </c>
      <c r="I2037" s="199">
        <f t="shared" si="780"/>
        <v>23367.989014504434</v>
      </c>
      <c r="J2037" s="199">
        <f t="shared" si="777"/>
        <v>263219.17808219173</v>
      </c>
      <c r="K2037" s="199">
        <f t="shared" si="778"/>
        <v>437820.49235294119</v>
      </c>
      <c r="L2037" s="265">
        <f t="shared" si="779"/>
        <v>701039.67043513304</v>
      </c>
      <c r="M2037" s="199"/>
      <c r="N2037" s="199"/>
      <c r="O2037" s="554" t="e">
        <f>#REF!+M2037+N2037</f>
        <v>#REF!</v>
      </c>
      <c r="P2037" s="554"/>
      <c r="Q2037" s="554"/>
      <c r="R2037" s="579">
        <f t="shared" si="757"/>
        <v>0</v>
      </c>
      <c r="S2037" s="199"/>
      <c r="T2037" s="199"/>
      <c r="U2037" s="554"/>
    </row>
    <row r="2038" spans="1:21" outlineLevel="3">
      <c r="A2038" s="137"/>
      <c r="B2038" s="137"/>
      <c r="C2038" s="138" t="s">
        <v>1345</v>
      </c>
      <c r="D2038" s="97">
        <v>29</v>
      </c>
      <c r="E2038" s="61">
        <v>35</v>
      </c>
      <c r="F2038" s="139" t="s">
        <v>624</v>
      </c>
      <c r="G2038" s="199">
        <v>179337.60000000001</v>
      </c>
      <c r="H2038" s="199">
        <v>57600.928000000007</v>
      </c>
      <c r="I2038" s="71">
        <f t="shared" si="770"/>
        <v>236938.52800000002</v>
      </c>
      <c r="J2038" s="71">
        <f t="shared" si="772"/>
        <v>6276816</v>
      </c>
      <c r="K2038" s="71">
        <f t="shared" si="773"/>
        <v>2016032.4800000002</v>
      </c>
      <c r="L2038" s="257">
        <f t="shared" si="774"/>
        <v>8292848.4800000004</v>
      </c>
      <c r="M2038" s="71"/>
      <c r="N2038" s="71"/>
      <c r="O2038" s="552" t="e">
        <f>#REF!+M2038+N2038</f>
        <v>#REF!</v>
      </c>
      <c r="P2038" s="552">
        <v>0.3</v>
      </c>
      <c r="Q2038" s="554">
        <v>0.15</v>
      </c>
      <c r="R2038" s="579">
        <f t="shared" si="757"/>
        <v>0.44999999999999996</v>
      </c>
      <c r="S2038" s="71"/>
      <c r="T2038" s="71"/>
      <c r="U2038" s="552"/>
    </row>
    <row r="2039" spans="1:21" outlineLevel="3">
      <c r="A2039" s="137"/>
      <c r="B2039" s="137"/>
      <c r="C2039" s="138" t="s">
        <v>1347</v>
      </c>
      <c r="D2039" s="97">
        <v>39</v>
      </c>
      <c r="E2039" s="61">
        <v>45</v>
      </c>
      <c r="F2039" s="139" t="s">
        <v>624</v>
      </c>
      <c r="G2039" s="199">
        <v>93225.600000000006</v>
      </c>
      <c r="H2039" s="199">
        <v>42504.000000000007</v>
      </c>
      <c r="I2039" s="71">
        <f t="shared" si="770"/>
        <v>135729.60000000001</v>
      </c>
      <c r="J2039" s="71">
        <f t="shared" si="772"/>
        <v>4195152</v>
      </c>
      <c r="K2039" s="71">
        <f t="shared" si="773"/>
        <v>1912680.0000000002</v>
      </c>
      <c r="L2039" s="257">
        <f t="shared" si="774"/>
        <v>6107832</v>
      </c>
      <c r="M2039" s="71"/>
      <c r="N2039" s="71"/>
      <c r="O2039" s="552" t="e">
        <f>#REF!+M2039+N2039</f>
        <v>#REF!</v>
      </c>
      <c r="P2039" s="552">
        <v>0.3</v>
      </c>
      <c r="Q2039" s="554">
        <v>0.15</v>
      </c>
      <c r="R2039" s="579">
        <f t="shared" si="757"/>
        <v>0.44999999999999996</v>
      </c>
      <c r="S2039" s="71"/>
      <c r="T2039" s="71"/>
      <c r="U2039" s="552"/>
    </row>
    <row r="2040" spans="1:21" outlineLevel="3">
      <c r="A2040" s="137"/>
      <c r="B2040" s="137"/>
      <c r="C2040" s="138" t="s">
        <v>1349</v>
      </c>
      <c r="D2040" s="97">
        <v>149</v>
      </c>
      <c r="E2040" s="61">
        <v>167</v>
      </c>
      <c r="F2040" s="139" t="s">
        <v>624</v>
      </c>
      <c r="G2040" s="199">
        <v>65145.600000000006</v>
      </c>
      <c r="H2040" s="199">
        <v>36064</v>
      </c>
      <c r="I2040" s="71">
        <f t="shared" si="770"/>
        <v>101209.60000000001</v>
      </c>
      <c r="J2040" s="71">
        <f t="shared" si="772"/>
        <v>10879315.200000001</v>
      </c>
      <c r="K2040" s="71">
        <f t="shared" si="773"/>
        <v>6022688</v>
      </c>
      <c r="L2040" s="257">
        <f t="shared" si="774"/>
        <v>16902003.199999999</v>
      </c>
      <c r="M2040" s="71"/>
      <c r="N2040" s="71"/>
      <c r="O2040" s="552" t="e">
        <f>#REF!+M2040+N2040</f>
        <v>#REF!</v>
      </c>
      <c r="P2040" s="552">
        <v>0.3</v>
      </c>
      <c r="Q2040" s="554">
        <v>0.15</v>
      </c>
      <c r="R2040" s="579">
        <f t="shared" ref="R2040:R2103" si="781">P2040+Q2040</f>
        <v>0.44999999999999996</v>
      </c>
      <c r="S2040" s="71"/>
      <c r="T2040" s="71"/>
      <c r="U2040" s="552"/>
    </row>
    <row r="2041" spans="1:21" outlineLevel="3">
      <c r="A2041" s="137"/>
      <c r="B2041" s="137"/>
      <c r="C2041" s="138" t="s">
        <v>1351</v>
      </c>
      <c r="D2041" s="97">
        <v>101</v>
      </c>
      <c r="E2041" s="61">
        <v>124</v>
      </c>
      <c r="F2041" s="139" t="s">
        <v>624</v>
      </c>
      <c r="G2041" s="199">
        <v>29858.400000000001</v>
      </c>
      <c r="H2041" s="199">
        <v>24884.160000000003</v>
      </c>
      <c r="I2041" s="71">
        <f t="shared" si="770"/>
        <v>54742.560000000005</v>
      </c>
      <c r="J2041" s="71">
        <f t="shared" si="772"/>
        <v>3702441.6</v>
      </c>
      <c r="K2041" s="71">
        <f t="shared" si="773"/>
        <v>3085635.8400000003</v>
      </c>
      <c r="L2041" s="257">
        <f t="shared" si="774"/>
        <v>6788077.4400000004</v>
      </c>
      <c r="M2041" s="71"/>
      <c r="N2041" s="71"/>
      <c r="O2041" s="552" t="e">
        <f>#REF!+M2041+N2041</f>
        <v>#REF!</v>
      </c>
      <c r="P2041" s="552">
        <v>0.3</v>
      </c>
      <c r="Q2041" s="554">
        <v>0.15</v>
      </c>
      <c r="R2041" s="579">
        <f t="shared" si="781"/>
        <v>0.44999999999999996</v>
      </c>
      <c r="S2041" s="71"/>
      <c r="T2041" s="71"/>
      <c r="U2041" s="552"/>
    </row>
    <row r="2042" spans="1:21" outlineLevel="3">
      <c r="A2042" s="137"/>
      <c r="B2042" s="137"/>
      <c r="C2042" s="138" t="s">
        <v>1353</v>
      </c>
      <c r="D2042" s="97">
        <v>18</v>
      </c>
      <c r="E2042" s="61">
        <v>23</v>
      </c>
      <c r="F2042" s="139" t="s">
        <v>624</v>
      </c>
      <c r="G2042" s="199">
        <v>21528</v>
      </c>
      <c r="H2042" s="199">
        <v>17851.68</v>
      </c>
      <c r="I2042" s="71">
        <f t="shared" si="770"/>
        <v>39379.68</v>
      </c>
      <c r="J2042" s="71">
        <f t="shared" si="772"/>
        <v>495144</v>
      </c>
      <c r="K2042" s="71">
        <f t="shared" si="773"/>
        <v>410588.64</v>
      </c>
      <c r="L2042" s="257">
        <f t="shared" si="774"/>
        <v>905732.64</v>
      </c>
      <c r="M2042" s="71"/>
      <c r="N2042" s="71"/>
      <c r="O2042" s="552" t="e">
        <f>#REF!+M2042+N2042</f>
        <v>#REF!</v>
      </c>
      <c r="P2042" s="552">
        <v>0.3</v>
      </c>
      <c r="Q2042" s="554">
        <v>0.15</v>
      </c>
      <c r="R2042" s="579">
        <f t="shared" si="781"/>
        <v>0.44999999999999996</v>
      </c>
      <c r="S2042" s="71"/>
      <c r="T2042" s="71"/>
      <c r="U2042" s="552"/>
    </row>
    <row r="2043" spans="1:21" outlineLevel="3">
      <c r="A2043" s="137"/>
      <c r="B2043" s="137"/>
      <c r="C2043" s="138" t="s">
        <v>1369</v>
      </c>
      <c r="D2043" s="97">
        <v>1</v>
      </c>
      <c r="E2043" s="61">
        <v>1</v>
      </c>
      <c r="F2043" s="139" t="s">
        <v>660</v>
      </c>
      <c r="G2043" s="199">
        <v>106423.2</v>
      </c>
      <c r="H2043" s="199">
        <v>28000.000000000004</v>
      </c>
      <c r="I2043" s="71">
        <f t="shared" si="770"/>
        <v>134423.20000000001</v>
      </c>
      <c r="J2043" s="71">
        <f t="shared" si="772"/>
        <v>106423.2</v>
      </c>
      <c r="K2043" s="71">
        <f t="shared" si="773"/>
        <v>28000.000000000004</v>
      </c>
      <c r="L2043" s="257">
        <f t="shared" si="774"/>
        <v>134423.20000000001</v>
      </c>
      <c r="M2043" s="71"/>
      <c r="N2043" s="71"/>
      <c r="O2043" s="552" t="e">
        <f>#REF!+M2043+N2043</f>
        <v>#REF!</v>
      </c>
      <c r="P2043" s="552">
        <v>0.3</v>
      </c>
      <c r="Q2043" s="552">
        <v>0.1</v>
      </c>
      <c r="R2043" s="579">
        <f t="shared" si="781"/>
        <v>0.4</v>
      </c>
      <c r="S2043" s="71"/>
      <c r="T2043" s="71"/>
      <c r="U2043" s="552"/>
    </row>
    <row r="2044" spans="1:21" outlineLevel="3">
      <c r="A2044" s="137"/>
      <c r="B2044" s="137"/>
      <c r="C2044" s="138" t="s">
        <v>1354</v>
      </c>
      <c r="D2044" s="97">
        <v>1</v>
      </c>
      <c r="E2044" s="61">
        <v>1</v>
      </c>
      <c r="F2044" s="139" t="s">
        <v>619</v>
      </c>
      <c r="G2044" s="199">
        <v>5976856.1095890412</v>
      </c>
      <c r="H2044" s="199">
        <v>1793056.8328767123</v>
      </c>
      <c r="I2044" s="71">
        <f t="shared" si="770"/>
        <v>7769912.9424657533</v>
      </c>
      <c r="J2044" s="71">
        <f t="shared" si="772"/>
        <v>5976856.1095890412</v>
      </c>
      <c r="K2044" s="71">
        <f t="shared" si="773"/>
        <v>1793056.8328767123</v>
      </c>
      <c r="L2044" s="257">
        <f t="shared" si="774"/>
        <v>7769912.9424657533</v>
      </c>
      <c r="M2044" s="71"/>
      <c r="N2044" s="71"/>
      <c r="O2044" s="552" t="e">
        <f>#REF!+M2044+N2044</f>
        <v>#REF!</v>
      </c>
      <c r="P2044" s="552">
        <v>0.3</v>
      </c>
      <c r="Q2044" s="554">
        <v>0.15</v>
      </c>
      <c r="R2044" s="579">
        <f t="shared" si="781"/>
        <v>0.44999999999999996</v>
      </c>
      <c r="S2044" s="71"/>
      <c r="T2044" s="71"/>
      <c r="U2044" s="552"/>
    </row>
    <row r="2045" spans="1:21" outlineLevel="3">
      <c r="A2045" s="137"/>
      <c r="B2045" s="137"/>
      <c r="C2045" s="138" t="s">
        <v>1355</v>
      </c>
      <c r="D2045" s="97">
        <v>21</v>
      </c>
      <c r="E2045" s="61">
        <v>28</v>
      </c>
      <c r="F2045" s="139" t="s">
        <v>1104</v>
      </c>
      <c r="G2045" s="199">
        <v>0</v>
      </c>
      <c r="H2045" s="199">
        <v>200000</v>
      </c>
      <c r="I2045" s="71">
        <f t="shared" si="770"/>
        <v>200000</v>
      </c>
      <c r="J2045" s="71">
        <f t="shared" si="772"/>
        <v>0</v>
      </c>
      <c r="K2045" s="71">
        <f t="shared" si="773"/>
        <v>5600000</v>
      </c>
      <c r="L2045" s="257">
        <f t="shared" si="774"/>
        <v>5600000</v>
      </c>
      <c r="M2045" s="71"/>
      <c r="N2045" s="71"/>
      <c r="O2045" s="552" t="e">
        <f>#REF!+M2045+N2045</f>
        <v>#REF!</v>
      </c>
      <c r="P2045" s="552">
        <v>0.7</v>
      </c>
      <c r="Q2045" s="552">
        <v>0.1</v>
      </c>
      <c r="R2045" s="570">
        <f t="shared" si="781"/>
        <v>0.79999999999999993</v>
      </c>
      <c r="S2045" s="71"/>
      <c r="T2045" s="71"/>
      <c r="U2045" s="552"/>
    </row>
    <row r="2046" spans="1:21" outlineLevel="3">
      <c r="A2046" s="137"/>
      <c r="B2046" s="137"/>
      <c r="C2046" s="138" t="s">
        <v>1356</v>
      </c>
      <c r="D2046" s="97">
        <v>1</v>
      </c>
      <c r="E2046" s="61">
        <v>1</v>
      </c>
      <c r="F2046" s="139" t="s">
        <v>619</v>
      </c>
      <c r="G2046" s="199">
        <v>0</v>
      </c>
      <c r="H2046" s="199">
        <v>1500000</v>
      </c>
      <c r="I2046" s="71">
        <f t="shared" si="770"/>
        <v>1500000</v>
      </c>
      <c r="J2046" s="71">
        <f t="shared" si="772"/>
        <v>0</v>
      </c>
      <c r="K2046" s="71">
        <f t="shared" si="773"/>
        <v>1500000</v>
      </c>
      <c r="L2046" s="257">
        <f t="shared" si="774"/>
        <v>1500000</v>
      </c>
      <c r="M2046" s="71"/>
      <c r="N2046" s="71"/>
      <c r="O2046" s="552" t="e">
        <f>#REF!+M2046+N2046</f>
        <v>#REF!</v>
      </c>
      <c r="P2046" s="552"/>
      <c r="Q2046" s="552"/>
      <c r="R2046" s="570">
        <f t="shared" si="781"/>
        <v>0</v>
      </c>
      <c r="S2046" s="71"/>
      <c r="T2046" s="71"/>
      <c r="U2046" s="552"/>
    </row>
    <row r="2047" spans="1:21" outlineLevel="3">
      <c r="A2047" s="137"/>
      <c r="B2047" s="137"/>
      <c r="C2047" s="138" t="s">
        <v>657</v>
      </c>
      <c r="D2047" s="97">
        <v>1</v>
      </c>
      <c r="E2047" s="61">
        <v>1</v>
      </c>
      <c r="F2047" s="139" t="s">
        <v>619</v>
      </c>
      <c r="G2047" s="199">
        <v>5554285.3698630147</v>
      </c>
      <c r="H2047" s="199">
        <v>1666285.6109589043</v>
      </c>
      <c r="I2047" s="71">
        <f t="shared" si="770"/>
        <v>7220570.9808219187</v>
      </c>
      <c r="J2047" s="71">
        <f t="shared" si="772"/>
        <v>5554285.3698630147</v>
      </c>
      <c r="K2047" s="71">
        <f t="shared" si="773"/>
        <v>1666285.6109589043</v>
      </c>
      <c r="L2047" s="257">
        <f t="shared" si="774"/>
        <v>7220570.9808219187</v>
      </c>
      <c r="M2047" s="71"/>
      <c r="N2047" s="71"/>
      <c r="O2047" s="552" t="e">
        <f>#REF!+M2047+N2047</f>
        <v>#REF!</v>
      </c>
      <c r="P2047" s="552"/>
      <c r="Q2047" s="552"/>
      <c r="R2047" s="570">
        <f t="shared" si="781"/>
        <v>0</v>
      </c>
      <c r="S2047" s="71"/>
      <c r="T2047" s="71"/>
      <c r="U2047" s="552">
        <v>0</v>
      </c>
    </row>
    <row r="2048" spans="1:21" outlineLevel="2">
      <c r="A2048" s="137"/>
      <c r="B2048" s="137"/>
      <c r="C2048" s="138"/>
      <c r="D2048" s="97"/>
      <c r="E2048" s="61"/>
      <c r="F2048" s="139"/>
      <c r="G2048" s="71"/>
      <c r="H2048" s="71"/>
      <c r="I2048" s="71"/>
      <c r="J2048" s="71"/>
      <c r="K2048" s="71"/>
      <c r="L2048" s="255"/>
      <c r="M2048" s="62"/>
      <c r="N2048" s="62"/>
      <c r="O2048" s="550" t="e">
        <f>#REF!+M2048+N2048</f>
        <v>#REF!</v>
      </c>
      <c r="P2048" s="550"/>
      <c r="Q2048" s="550"/>
      <c r="R2048" s="574">
        <f t="shared" si="781"/>
        <v>0</v>
      </c>
      <c r="S2048" s="62"/>
      <c r="T2048" s="62"/>
      <c r="U2048" s="550">
        <v>0</v>
      </c>
    </row>
    <row r="2049" spans="1:21" outlineLevel="2">
      <c r="A2049" s="137" t="s">
        <v>291</v>
      </c>
      <c r="B2049" s="137"/>
      <c r="C2049" s="138" t="s">
        <v>292</v>
      </c>
      <c r="D2049" s="94">
        <v>1</v>
      </c>
      <c r="E2049" s="70">
        <v>1</v>
      </c>
      <c r="F2049" s="139" t="s">
        <v>10</v>
      </c>
      <c r="G2049" s="71"/>
      <c r="H2049" s="71"/>
      <c r="I2049" s="71"/>
      <c r="J2049" s="82">
        <f>SUBTOTAL(9,J2050:J2145)</f>
        <v>350026408.45678711</v>
      </c>
      <c r="K2049" s="82">
        <f>SUBTOTAL(9,K2050:K2145)</f>
        <v>59395813.319104947</v>
      </c>
      <c r="L2049" s="266">
        <f>SUBTOTAL(9,L2050:L2145)</f>
        <v>409422221.77589172</v>
      </c>
      <c r="M2049" s="82"/>
      <c r="N2049" s="82"/>
      <c r="O2049" s="553" t="e">
        <f>#REF!+M2049+N2049</f>
        <v>#REF!</v>
      </c>
      <c r="P2049" s="553"/>
      <c r="Q2049" s="553"/>
      <c r="R2049" s="576">
        <f t="shared" si="781"/>
        <v>0</v>
      </c>
      <c r="S2049" s="82"/>
      <c r="T2049" s="82"/>
      <c r="U2049" s="553">
        <v>0</v>
      </c>
    </row>
    <row r="2050" spans="1:21" s="11" customFormat="1" outlineLevel="3">
      <c r="A2050" s="192"/>
      <c r="B2050" s="192"/>
      <c r="C2050" s="189" t="s">
        <v>1342</v>
      </c>
      <c r="D2050" s="194"/>
      <c r="E2050" s="358"/>
      <c r="F2050" s="195"/>
      <c r="G2050" s="199"/>
      <c r="H2050" s="199"/>
      <c r="I2050" s="199"/>
      <c r="J2050" s="174">
        <f>SUBTOTAL(9,J2051:J2100)</f>
        <v>205749865.95765883</v>
      </c>
      <c r="K2050" s="174">
        <f>SUBTOTAL(9,K2051:K2100)</f>
        <v>34591531.44037205</v>
      </c>
      <c r="L2050" s="843">
        <f>SUBTOTAL(9,L2051:L2100)</f>
        <v>240341397.39803082</v>
      </c>
      <c r="M2050" s="174"/>
      <c r="N2050" s="174"/>
      <c r="O2050" s="558" t="e">
        <f>#REF!+M2050+N2050</f>
        <v>#REF!</v>
      </c>
      <c r="P2050" s="558"/>
      <c r="Q2050" s="558"/>
      <c r="R2050" s="578">
        <f t="shared" si="781"/>
        <v>0</v>
      </c>
      <c r="S2050" s="174"/>
      <c r="T2050" s="174"/>
      <c r="U2050" s="558">
        <v>0</v>
      </c>
    </row>
    <row r="2051" spans="1:21" s="11" customFormat="1" outlineLevel="3">
      <c r="A2051" s="192"/>
      <c r="B2051" s="192"/>
      <c r="C2051" s="172" t="s">
        <v>1370</v>
      </c>
      <c r="D2051" s="194"/>
      <c r="E2051" s="358"/>
      <c r="F2051" s="195"/>
      <c r="G2051" s="199"/>
      <c r="H2051" s="199"/>
      <c r="I2051" s="199"/>
      <c r="J2051" s="174">
        <f>SUBTOTAL(9,J2052:J2063)</f>
        <v>149717065.9576588</v>
      </c>
      <c r="K2051" s="174">
        <f t="shared" ref="K2051:L2051" si="782">SUBTOTAL(9,K2052:K2063)</f>
        <v>8068928.1915720459</v>
      </c>
      <c r="L2051" s="843">
        <f t="shared" si="782"/>
        <v>157785994.14923084</v>
      </c>
      <c r="M2051" s="174"/>
      <c r="N2051" s="174"/>
      <c r="O2051" s="558" t="e">
        <f>#REF!+M2051+N2051</f>
        <v>#REF!</v>
      </c>
      <c r="P2051" s="558"/>
      <c r="Q2051" s="558"/>
      <c r="R2051" s="578">
        <f t="shared" si="781"/>
        <v>0</v>
      </c>
      <c r="S2051" s="174"/>
      <c r="T2051" s="174"/>
      <c r="U2051" s="558">
        <v>0</v>
      </c>
    </row>
    <row r="2052" spans="1:21" s="11" customFormat="1" outlineLevel="3">
      <c r="A2052" s="192"/>
      <c r="B2052" s="192"/>
      <c r="C2052" s="193" t="s">
        <v>1371</v>
      </c>
      <c r="D2052" s="194">
        <v>2</v>
      </c>
      <c r="E2052" s="358">
        <v>2</v>
      </c>
      <c r="F2052" s="195" t="s">
        <v>692</v>
      </c>
      <c r="G2052" s="199">
        <v>30745000.000000004</v>
      </c>
      <c r="H2052" s="199">
        <v>728000.00000000012</v>
      </c>
      <c r="I2052" s="199">
        <f t="shared" ref="I2052" si="783">SUM(G2052:H2052)</f>
        <v>31473000.000000004</v>
      </c>
      <c r="J2052" s="199">
        <f t="shared" ref="J2052:J2062" si="784">G2052*E2052</f>
        <v>61490000.000000007</v>
      </c>
      <c r="K2052" s="199">
        <f t="shared" ref="K2052:K2062" si="785">H2052*E2052</f>
        <v>1456000.0000000002</v>
      </c>
      <c r="L2052" s="265">
        <f t="shared" ref="L2052:L2062" si="786">I2052*E2052</f>
        <v>62946000.000000007</v>
      </c>
      <c r="M2052" s="199"/>
      <c r="N2052" s="199"/>
      <c r="O2052" s="554" t="e">
        <f>#REF!+M2052+N2052</f>
        <v>#REF!</v>
      </c>
      <c r="P2052" s="554"/>
      <c r="Q2052" s="554">
        <v>0.5</v>
      </c>
      <c r="R2052" s="579">
        <f t="shared" si="781"/>
        <v>0.5</v>
      </c>
      <c r="S2052" s="199"/>
      <c r="T2052" s="199"/>
      <c r="U2052" s="554">
        <v>0</v>
      </c>
    </row>
    <row r="2053" spans="1:21" s="11" customFormat="1" ht="16.2" customHeight="1" outlineLevel="3">
      <c r="A2053" s="192"/>
      <c r="B2053" s="192"/>
      <c r="C2053" s="193" t="s">
        <v>1372</v>
      </c>
      <c r="D2053" s="194">
        <v>1</v>
      </c>
      <c r="E2053" s="358">
        <v>1</v>
      </c>
      <c r="F2053" s="195" t="s">
        <v>692</v>
      </c>
      <c r="G2053" s="199">
        <v>44440000</v>
      </c>
      <c r="H2053" s="199">
        <v>1400000.0000000002</v>
      </c>
      <c r="I2053" s="199">
        <f t="shared" ref="I2053:I2062" si="787">SUM(G2053:H2053)</f>
        <v>45840000</v>
      </c>
      <c r="J2053" s="199">
        <f t="shared" si="784"/>
        <v>44440000</v>
      </c>
      <c r="K2053" s="199">
        <f t="shared" si="785"/>
        <v>1400000.0000000002</v>
      </c>
      <c r="L2053" s="265">
        <f t="shared" si="786"/>
        <v>45840000</v>
      </c>
      <c r="M2053" s="199"/>
      <c r="N2053" s="199"/>
      <c r="O2053" s="554" t="e">
        <f>#REF!+M2053+N2053</f>
        <v>#REF!</v>
      </c>
      <c r="P2053" s="554"/>
      <c r="Q2053" s="554"/>
      <c r="R2053" s="579">
        <f t="shared" si="781"/>
        <v>0</v>
      </c>
      <c r="S2053" s="199"/>
      <c r="T2053" s="199"/>
      <c r="U2053" s="554">
        <v>0</v>
      </c>
    </row>
    <row r="2054" spans="1:21" s="11" customFormat="1" outlineLevel="3">
      <c r="A2054" s="192"/>
      <c r="B2054" s="192"/>
      <c r="C2054" s="193" t="s">
        <v>1374</v>
      </c>
      <c r="D2054" s="194">
        <v>1</v>
      </c>
      <c r="E2054" s="358">
        <v>1</v>
      </c>
      <c r="F2054" s="195" t="s">
        <v>660</v>
      </c>
      <c r="G2054" s="199">
        <v>7915200</v>
      </c>
      <c r="H2054" s="199">
        <v>168000.00000000003</v>
      </c>
      <c r="I2054" s="199">
        <f t="shared" si="787"/>
        <v>8083200</v>
      </c>
      <c r="J2054" s="199">
        <f t="shared" si="784"/>
        <v>7915200</v>
      </c>
      <c r="K2054" s="199">
        <f t="shared" si="785"/>
        <v>168000.00000000003</v>
      </c>
      <c r="L2054" s="265">
        <f t="shared" si="786"/>
        <v>8083200</v>
      </c>
      <c r="M2054" s="199"/>
      <c r="N2054" s="199"/>
      <c r="O2054" s="554" t="e">
        <f>#REF!+M2054+N2054</f>
        <v>#REF!</v>
      </c>
      <c r="P2054" s="554"/>
      <c r="Q2054" s="554"/>
      <c r="R2054" s="579">
        <f t="shared" si="781"/>
        <v>0</v>
      </c>
      <c r="S2054" s="199"/>
      <c r="T2054" s="199"/>
      <c r="U2054" s="554">
        <v>0</v>
      </c>
    </row>
    <row r="2055" spans="1:21" s="11" customFormat="1" outlineLevel="3">
      <c r="A2055" s="192"/>
      <c r="B2055" s="192"/>
      <c r="C2055" s="193" t="s">
        <v>1376</v>
      </c>
      <c r="D2055" s="194">
        <v>1</v>
      </c>
      <c r="E2055" s="358">
        <v>1</v>
      </c>
      <c r="F2055" s="195" t="s">
        <v>660</v>
      </c>
      <c r="G2055" s="199">
        <v>9970909.0909090899</v>
      </c>
      <c r="H2055" s="199">
        <v>322000.00000000006</v>
      </c>
      <c r="I2055" s="199">
        <f t="shared" si="787"/>
        <v>10292909.09090909</v>
      </c>
      <c r="J2055" s="199">
        <f t="shared" si="784"/>
        <v>9970909.0909090899</v>
      </c>
      <c r="K2055" s="199">
        <f t="shared" si="785"/>
        <v>322000.00000000006</v>
      </c>
      <c r="L2055" s="265">
        <f t="shared" si="786"/>
        <v>10292909.09090909</v>
      </c>
      <c r="M2055" s="199"/>
      <c r="N2055" s="199"/>
      <c r="O2055" s="554" t="e">
        <f>#REF!+M2055+N2055</f>
        <v>#REF!</v>
      </c>
      <c r="P2055" s="554"/>
      <c r="Q2055" s="554"/>
      <c r="R2055" s="579">
        <f t="shared" si="781"/>
        <v>0</v>
      </c>
      <c r="S2055" s="199"/>
      <c r="T2055" s="199"/>
      <c r="U2055" s="554">
        <v>0</v>
      </c>
    </row>
    <row r="2056" spans="1:21" s="11" customFormat="1" outlineLevel="3">
      <c r="A2056" s="192"/>
      <c r="B2056" s="192"/>
      <c r="C2056" s="193" t="s">
        <v>1378</v>
      </c>
      <c r="D2056" s="194">
        <v>1</v>
      </c>
      <c r="E2056" s="358">
        <v>1</v>
      </c>
      <c r="F2056" s="195" t="s">
        <v>692</v>
      </c>
      <c r="G2056" s="199">
        <v>10800000</v>
      </c>
      <c r="H2056" s="199">
        <v>225400</v>
      </c>
      <c r="I2056" s="199">
        <f t="shared" si="787"/>
        <v>11025400</v>
      </c>
      <c r="J2056" s="199">
        <f t="shared" si="784"/>
        <v>10800000</v>
      </c>
      <c r="K2056" s="199">
        <f t="shared" si="785"/>
        <v>225400</v>
      </c>
      <c r="L2056" s="265">
        <f t="shared" si="786"/>
        <v>11025400</v>
      </c>
      <c r="M2056" s="199"/>
      <c r="N2056" s="199"/>
      <c r="O2056" s="554" t="e">
        <f>#REF!+M2056+N2056</f>
        <v>#REF!</v>
      </c>
      <c r="P2056" s="554"/>
      <c r="Q2056" s="554"/>
      <c r="R2056" s="579">
        <f t="shared" si="781"/>
        <v>0</v>
      </c>
      <c r="S2056" s="199"/>
      <c r="T2056" s="199"/>
      <c r="U2056" s="554">
        <v>0</v>
      </c>
    </row>
    <row r="2057" spans="1:21" s="11" customFormat="1" outlineLevel="3">
      <c r="A2057" s="192"/>
      <c r="B2057" s="192"/>
      <c r="C2057" s="193" t="s">
        <v>1379</v>
      </c>
      <c r="D2057" s="194">
        <v>1</v>
      </c>
      <c r="E2057" s="358">
        <v>1</v>
      </c>
      <c r="F2057" s="195" t="s">
        <v>660</v>
      </c>
      <c r="G2057" s="199">
        <v>2154000</v>
      </c>
      <c r="H2057" s="199">
        <v>75152</v>
      </c>
      <c r="I2057" s="199">
        <f t="shared" si="787"/>
        <v>2229152</v>
      </c>
      <c r="J2057" s="199">
        <f t="shared" si="784"/>
        <v>2154000</v>
      </c>
      <c r="K2057" s="199">
        <f t="shared" si="785"/>
        <v>75152</v>
      </c>
      <c r="L2057" s="265">
        <f t="shared" si="786"/>
        <v>2229152</v>
      </c>
      <c r="M2057" s="199"/>
      <c r="N2057" s="199"/>
      <c r="O2057" s="554" t="e">
        <f>#REF!+M2057+N2057</f>
        <v>#REF!</v>
      </c>
      <c r="P2057" s="554"/>
      <c r="Q2057" s="554"/>
      <c r="R2057" s="579">
        <f t="shared" si="781"/>
        <v>0</v>
      </c>
      <c r="S2057" s="199"/>
      <c r="T2057" s="199"/>
      <c r="U2057" s="554">
        <v>0</v>
      </c>
    </row>
    <row r="2058" spans="1:21" s="11" customFormat="1" outlineLevel="3">
      <c r="A2058" s="192"/>
      <c r="B2058" s="192"/>
      <c r="C2058" s="193" t="s">
        <v>1110</v>
      </c>
      <c r="D2058" s="194">
        <v>20</v>
      </c>
      <c r="E2058" s="358">
        <v>25</v>
      </c>
      <c r="F2058" s="195" t="s">
        <v>624</v>
      </c>
      <c r="G2058" s="199">
        <v>15443.88</v>
      </c>
      <c r="H2058" s="199">
        <v>5031.18</v>
      </c>
      <c r="I2058" s="199">
        <f t="shared" si="787"/>
        <v>20475.059999999998</v>
      </c>
      <c r="J2058" s="199">
        <f t="shared" si="784"/>
        <v>386097</v>
      </c>
      <c r="K2058" s="199">
        <f t="shared" si="785"/>
        <v>125779.5</v>
      </c>
      <c r="L2058" s="265">
        <f t="shared" si="786"/>
        <v>511876.49999999994</v>
      </c>
      <c r="M2058" s="199"/>
      <c r="N2058" s="199"/>
      <c r="O2058" s="554" t="e">
        <f>#REF!+M2058+N2058</f>
        <v>#REF!</v>
      </c>
      <c r="P2058" s="554"/>
      <c r="Q2058" s="554"/>
      <c r="R2058" s="579">
        <f t="shared" si="781"/>
        <v>0</v>
      </c>
      <c r="S2058" s="199"/>
      <c r="T2058" s="199"/>
      <c r="U2058" s="554">
        <v>0</v>
      </c>
    </row>
    <row r="2059" spans="1:21" s="11" customFormat="1" outlineLevel="3">
      <c r="A2059" s="192"/>
      <c r="B2059" s="192"/>
      <c r="C2059" s="193" t="s">
        <v>1368</v>
      </c>
      <c r="D2059" s="194">
        <v>20</v>
      </c>
      <c r="E2059" s="358">
        <v>25</v>
      </c>
      <c r="F2059" s="195" t="s">
        <v>624</v>
      </c>
      <c r="G2059" s="199">
        <v>40467</v>
      </c>
      <c r="H2059" s="199">
        <v>9350</v>
      </c>
      <c r="I2059" s="199">
        <f t="shared" si="787"/>
        <v>49817</v>
      </c>
      <c r="J2059" s="199">
        <f t="shared" si="784"/>
        <v>1011675</v>
      </c>
      <c r="K2059" s="199">
        <f t="shared" si="785"/>
        <v>233750</v>
      </c>
      <c r="L2059" s="265">
        <f t="shared" si="786"/>
        <v>1245425</v>
      </c>
      <c r="M2059" s="199"/>
      <c r="N2059" s="199"/>
      <c r="O2059" s="554" t="e">
        <f>#REF!+M2059+N2059</f>
        <v>#REF!</v>
      </c>
      <c r="P2059" s="554"/>
      <c r="Q2059" s="554"/>
      <c r="R2059" s="579">
        <f t="shared" si="781"/>
        <v>0</v>
      </c>
      <c r="S2059" s="199"/>
      <c r="T2059" s="199"/>
      <c r="U2059" s="554">
        <v>0</v>
      </c>
    </row>
    <row r="2060" spans="1:21" s="11" customFormat="1" outlineLevel="3">
      <c r="A2060" s="192"/>
      <c r="B2060" s="192"/>
      <c r="C2060" s="193" t="s">
        <v>928</v>
      </c>
      <c r="D2060" s="194">
        <v>40</v>
      </c>
      <c r="E2060" s="358">
        <v>50</v>
      </c>
      <c r="F2060" s="195" t="s">
        <v>624</v>
      </c>
      <c r="G2060" s="199">
        <v>8773.9726027397246</v>
      </c>
      <c r="H2060" s="199">
        <v>14594.016411764707</v>
      </c>
      <c r="I2060" s="199">
        <f t="shared" si="787"/>
        <v>23367.989014504434</v>
      </c>
      <c r="J2060" s="199">
        <f t="shared" si="784"/>
        <v>438698.6301369862</v>
      </c>
      <c r="K2060" s="199">
        <f t="shared" si="785"/>
        <v>729700.82058823539</v>
      </c>
      <c r="L2060" s="265">
        <f t="shared" si="786"/>
        <v>1168399.4507252218</v>
      </c>
      <c r="M2060" s="199"/>
      <c r="N2060" s="199"/>
      <c r="O2060" s="554" t="e">
        <f>#REF!+M2060+N2060</f>
        <v>#REF!</v>
      </c>
      <c r="P2060" s="554"/>
      <c r="Q2060" s="554"/>
      <c r="R2060" s="579">
        <f t="shared" si="781"/>
        <v>0</v>
      </c>
      <c r="S2060" s="199"/>
      <c r="T2060" s="199"/>
      <c r="U2060" s="554">
        <v>0</v>
      </c>
    </row>
    <row r="2061" spans="1:21" s="399" customFormat="1" outlineLevel="3">
      <c r="A2061" s="395"/>
      <c r="B2061" s="395"/>
      <c r="C2061" s="400" t="s">
        <v>1381</v>
      </c>
      <c r="D2061" s="97">
        <v>1</v>
      </c>
      <c r="E2061" s="61">
        <v>1</v>
      </c>
      <c r="F2061" s="397" t="s">
        <v>619</v>
      </c>
      <c r="G2061" s="62">
        <v>6172492.3536737235</v>
      </c>
      <c r="H2061" s="62">
        <v>1851747.706102117</v>
      </c>
      <c r="I2061" s="62">
        <f t="shared" si="787"/>
        <v>8024240.0597758405</v>
      </c>
      <c r="J2061" s="62">
        <f t="shared" si="784"/>
        <v>6172492.3536737235</v>
      </c>
      <c r="K2061" s="62">
        <f t="shared" si="785"/>
        <v>1851747.706102117</v>
      </c>
      <c r="L2061" s="255">
        <f t="shared" si="786"/>
        <v>8024240.0597758405</v>
      </c>
      <c r="M2061" s="62"/>
      <c r="N2061" s="62"/>
      <c r="O2061" s="550" t="e">
        <f>#REF!+M2061+N2061</f>
        <v>#REF!</v>
      </c>
      <c r="P2061" s="550"/>
      <c r="Q2061" s="550"/>
      <c r="R2061" s="574">
        <f t="shared" si="781"/>
        <v>0</v>
      </c>
      <c r="S2061" s="62"/>
      <c r="T2061" s="62"/>
      <c r="U2061" s="550">
        <v>0</v>
      </c>
    </row>
    <row r="2062" spans="1:21" s="399" customFormat="1" outlineLevel="3">
      <c r="A2062" s="395"/>
      <c r="B2062" s="395"/>
      <c r="C2062" s="400" t="s">
        <v>657</v>
      </c>
      <c r="D2062" s="97">
        <v>1</v>
      </c>
      <c r="E2062" s="61">
        <v>1</v>
      </c>
      <c r="F2062" s="397" t="s">
        <v>619</v>
      </c>
      <c r="G2062" s="62">
        <v>4937993.8829389792</v>
      </c>
      <c r="H2062" s="62">
        <v>1481398.1648816937</v>
      </c>
      <c r="I2062" s="62">
        <f t="shared" si="787"/>
        <v>6419392.0478206724</v>
      </c>
      <c r="J2062" s="62">
        <f t="shared" si="784"/>
        <v>4937993.8829389792</v>
      </c>
      <c r="K2062" s="62">
        <f t="shared" si="785"/>
        <v>1481398.1648816937</v>
      </c>
      <c r="L2062" s="255">
        <f t="shared" si="786"/>
        <v>6419392.0478206724</v>
      </c>
      <c r="M2062" s="62"/>
      <c r="N2062" s="62"/>
      <c r="O2062" s="550" t="e">
        <f>#REF!+M2062+N2062</f>
        <v>#REF!</v>
      </c>
      <c r="P2062" s="550"/>
      <c r="Q2062" s="550"/>
      <c r="R2062" s="574">
        <f t="shared" si="781"/>
        <v>0</v>
      </c>
      <c r="S2062" s="62"/>
      <c r="T2062" s="62"/>
      <c r="U2062" s="550">
        <v>0</v>
      </c>
    </row>
    <row r="2063" spans="1:21" s="11" customFormat="1" outlineLevel="3">
      <c r="A2063" s="192"/>
      <c r="B2063" s="192"/>
      <c r="C2063" s="193"/>
      <c r="D2063" s="194"/>
      <c r="E2063" s="358"/>
      <c r="F2063" s="195"/>
      <c r="G2063" s="199"/>
      <c r="H2063" s="199"/>
      <c r="I2063" s="199"/>
      <c r="J2063" s="199"/>
      <c r="K2063" s="199"/>
      <c r="L2063" s="265"/>
      <c r="M2063" s="199"/>
      <c r="N2063" s="199"/>
      <c r="O2063" s="554" t="e">
        <f>#REF!+M2063+N2063</f>
        <v>#REF!</v>
      </c>
      <c r="P2063" s="554"/>
      <c r="Q2063" s="554"/>
      <c r="R2063" s="579">
        <f t="shared" si="781"/>
        <v>0</v>
      </c>
      <c r="S2063" s="199"/>
      <c r="T2063" s="199"/>
      <c r="U2063" s="554">
        <v>0</v>
      </c>
    </row>
    <row r="2064" spans="1:21" s="11" customFormat="1" outlineLevel="3">
      <c r="A2064" s="192"/>
      <c r="B2064" s="192"/>
      <c r="C2064" s="172" t="s">
        <v>1382</v>
      </c>
      <c r="D2064" s="194"/>
      <c r="E2064" s="358"/>
      <c r="F2064" s="195"/>
      <c r="G2064" s="199"/>
      <c r="H2064" s="199"/>
      <c r="I2064" s="199"/>
      <c r="J2064" s="174">
        <f>SUBTOTAL(9,J2065:J2078)</f>
        <v>31053568.800000001</v>
      </c>
      <c r="K2064" s="174">
        <f>SUBTOTAL(9,K2065:K2078)</f>
        <v>3110074.6695999997</v>
      </c>
      <c r="L2064" s="843">
        <f>SUBTOTAL(9,L2065:L2078)</f>
        <v>34163643.469599999</v>
      </c>
      <c r="M2064" s="174"/>
      <c r="N2064" s="174"/>
      <c r="O2064" s="558" t="e">
        <f>#REF!+M2064+N2064</f>
        <v>#REF!</v>
      </c>
      <c r="P2064" s="558"/>
      <c r="Q2064" s="558"/>
      <c r="R2064" s="578">
        <f t="shared" si="781"/>
        <v>0</v>
      </c>
      <c r="S2064" s="174"/>
      <c r="T2064" s="174"/>
      <c r="U2064" s="558">
        <v>0</v>
      </c>
    </row>
    <row r="2065" spans="1:21" s="11" customFormat="1" ht="13.8" outlineLevel="3">
      <c r="A2065" s="410"/>
      <c r="B2065" s="411"/>
      <c r="C2065" s="412" t="s">
        <v>1383</v>
      </c>
      <c r="D2065" s="194">
        <v>1</v>
      </c>
      <c r="E2065" s="358">
        <v>1</v>
      </c>
      <c r="F2065" s="195" t="s">
        <v>660</v>
      </c>
      <c r="G2065" s="199">
        <v>1008000</v>
      </c>
      <c r="H2065" s="199">
        <v>49588.000000000007</v>
      </c>
      <c r="I2065" s="199">
        <f t="shared" ref="I2065:I2071" si="788">SUM(G2065:H2065)</f>
        <v>1057588</v>
      </c>
      <c r="J2065" s="199">
        <f t="shared" ref="J2065:J2077" si="789">G2065*E2065</f>
        <v>1008000</v>
      </c>
      <c r="K2065" s="199">
        <f t="shared" ref="K2065:K2077" si="790">H2065*E2065</f>
        <v>49588.000000000007</v>
      </c>
      <c r="L2065" s="265">
        <f t="shared" ref="L2065:L2077" si="791">I2065*E2065</f>
        <v>1057588</v>
      </c>
      <c r="M2065" s="199"/>
      <c r="N2065" s="199"/>
      <c r="O2065" s="554" t="e">
        <f>#REF!+M2065+N2065</f>
        <v>#REF!</v>
      </c>
      <c r="P2065" s="554"/>
      <c r="Q2065" s="554"/>
      <c r="R2065" s="579">
        <f t="shared" si="781"/>
        <v>0</v>
      </c>
      <c r="S2065" s="199"/>
      <c r="T2065" s="199"/>
      <c r="U2065" s="554">
        <v>0</v>
      </c>
    </row>
    <row r="2066" spans="1:21" s="11" customFormat="1" outlineLevel="3">
      <c r="A2066" s="192"/>
      <c r="B2066" s="192"/>
      <c r="C2066" s="192" t="s">
        <v>1385</v>
      </c>
      <c r="D2066" s="194">
        <v>4</v>
      </c>
      <c r="E2066" s="358">
        <v>4</v>
      </c>
      <c r="F2066" s="195" t="s">
        <v>660</v>
      </c>
      <c r="G2066" s="199">
        <v>825600</v>
      </c>
      <c r="H2066" s="199">
        <v>75152</v>
      </c>
      <c r="I2066" s="199">
        <f t="shared" ref="I2066:I2067" si="792">SUM(G2066:H2066)</f>
        <v>900752</v>
      </c>
      <c r="J2066" s="199">
        <f t="shared" si="789"/>
        <v>3302400</v>
      </c>
      <c r="K2066" s="199">
        <f t="shared" si="790"/>
        <v>300608</v>
      </c>
      <c r="L2066" s="265">
        <f t="shared" si="791"/>
        <v>3603008</v>
      </c>
      <c r="M2066" s="199"/>
      <c r="N2066" s="199"/>
      <c r="O2066" s="554" t="e">
        <f>#REF!+M2066+N2066</f>
        <v>#REF!</v>
      </c>
      <c r="P2066" s="554"/>
      <c r="Q2066" s="554"/>
      <c r="R2066" s="579">
        <f t="shared" si="781"/>
        <v>0</v>
      </c>
      <c r="S2066" s="199"/>
      <c r="T2066" s="199"/>
      <c r="U2066" s="554">
        <v>0</v>
      </c>
    </row>
    <row r="2067" spans="1:21" s="11" customFormat="1" outlineLevel="3">
      <c r="A2067" s="192"/>
      <c r="B2067" s="192"/>
      <c r="C2067" s="192" t="s">
        <v>1387</v>
      </c>
      <c r="D2067" s="194">
        <v>1</v>
      </c>
      <c r="E2067" s="358">
        <v>1</v>
      </c>
      <c r="F2067" s="195" t="s">
        <v>660</v>
      </c>
      <c r="G2067" s="199">
        <v>4200000</v>
      </c>
      <c r="H2067" s="199">
        <v>168000.00000000003</v>
      </c>
      <c r="I2067" s="199">
        <f t="shared" si="792"/>
        <v>4368000</v>
      </c>
      <c r="J2067" s="199">
        <f t="shared" si="789"/>
        <v>4200000</v>
      </c>
      <c r="K2067" s="199">
        <f t="shared" si="790"/>
        <v>168000.00000000003</v>
      </c>
      <c r="L2067" s="265">
        <f t="shared" si="791"/>
        <v>4368000</v>
      </c>
      <c r="M2067" s="199"/>
      <c r="N2067" s="199"/>
      <c r="O2067" s="554" t="e">
        <f>#REF!+M2067+N2067</f>
        <v>#REF!</v>
      </c>
      <c r="P2067" s="554"/>
      <c r="Q2067" s="554"/>
      <c r="R2067" s="579">
        <f t="shared" si="781"/>
        <v>0</v>
      </c>
      <c r="S2067" s="199"/>
      <c r="T2067" s="199"/>
      <c r="U2067" s="554">
        <v>0</v>
      </c>
    </row>
    <row r="2068" spans="1:21" s="11" customFormat="1" outlineLevel="3">
      <c r="A2068" s="192"/>
      <c r="B2068" s="192"/>
      <c r="C2068" s="192" t="s">
        <v>1389</v>
      </c>
      <c r="D2068" s="194">
        <v>1</v>
      </c>
      <c r="E2068" s="358">
        <v>1</v>
      </c>
      <c r="F2068" s="195" t="s">
        <v>660</v>
      </c>
      <c r="G2068" s="199">
        <v>2809200</v>
      </c>
      <c r="H2068" s="199">
        <v>75152</v>
      </c>
      <c r="I2068" s="199">
        <f t="shared" si="788"/>
        <v>2884352</v>
      </c>
      <c r="J2068" s="199">
        <f t="shared" si="789"/>
        <v>2809200</v>
      </c>
      <c r="K2068" s="199">
        <f t="shared" si="790"/>
        <v>75152</v>
      </c>
      <c r="L2068" s="265">
        <f t="shared" si="791"/>
        <v>2884352</v>
      </c>
      <c r="M2068" s="199"/>
      <c r="N2068" s="199"/>
      <c r="O2068" s="554" t="e">
        <f>#REF!+M2068+N2068</f>
        <v>#REF!</v>
      </c>
      <c r="P2068" s="554"/>
      <c r="Q2068" s="554"/>
      <c r="R2068" s="579">
        <f t="shared" si="781"/>
        <v>0</v>
      </c>
      <c r="S2068" s="199"/>
      <c r="T2068" s="199"/>
      <c r="U2068" s="554">
        <v>0</v>
      </c>
    </row>
    <row r="2069" spans="1:21" s="11" customFormat="1" outlineLevel="3">
      <c r="A2069" s="192"/>
      <c r="B2069" s="192"/>
      <c r="C2069" s="192" t="s">
        <v>1391</v>
      </c>
      <c r="D2069" s="194">
        <v>2</v>
      </c>
      <c r="E2069" s="358">
        <v>2</v>
      </c>
      <c r="F2069" s="195" t="s">
        <v>660</v>
      </c>
      <c r="G2069" s="199">
        <v>726000</v>
      </c>
      <c r="H2069" s="199">
        <v>75152</v>
      </c>
      <c r="I2069" s="199">
        <f t="shared" si="788"/>
        <v>801152</v>
      </c>
      <c r="J2069" s="199">
        <f t="shared" si="789"/>
        <v>1452000</v>
      </c>
      <c r="K2069" s="199">
        <f t="shared" si="790"/>
        <v>150304</v>
      </c>
      <c r="L2069" s="265">
        <f t="shared" si="791"/>
        <v>1602304</v>
      </c>
      <c r="M2069" s="199"/>
      <c r="N2069" s="199"/>
      <c r="O2069" s="554" t="e">
        <f>#REF!+M2069+N2069</f>
        <v>#REF!</v>
      </c>
      <c r="P2069" s="554"/>
      <c r="Q2069" s="554"/>
      <c r="R2069" s="579">
        <f t="shared" si="781"/>
        <v>0</v>
      </c>
      <c r="S2069" s="199"/>
      <c r="T2069" s="199"/>
      <c r="U2069" s="554">
        <v>0</v>
      </c>
    </row>
    <row r="2070" spans="1:21" s="11" customFormat="1" ht="13.8" outlineLevel="3">
      <c r="A2070" s="410"/>
      <c r="B2070" s="411"/>
      <c r="C2070" s="192" t="s">
        <v>1393</v>
      </c>
      <c r="D2070" s="194">
        <v>3</v>
      </c>
      <c r="E2070" s="358">
        <v>3</v>
      </c>
      <c r="F2070" s="195" t="s">
        <v>660</v>
      </c>
      <c r="G2070" s="199">
        <v>3133200</v>
      </c>
      <c r="H2070" s="199">
        <v>75152</v>
      </c>
      <c r="I2070" s="199">
        <f t="shared" si="788"/>
        <v>3208352</v>
      </c>
      <c r="J2070" s="199">
        <f t="shared" si="789"/>
        <v>9399600</v>
      </c>
      <c r="K2070" s="199">
        <f t="shared" si="790"/>
        <v>225456</v>
      </c>
      <c r="L2070" s="265">
        <f t="shared" si="791"/>
        <v>9625056</v>
      </c>
      <c r="M2070" s="199"/>
      <c r="N2070" s="199"/>
      <c r="O2070" s="554" t="e">
        <f>#REF!+M2070+N2070</f>
        <v>#REF!</v>
      </c>
      <c r="P2070" s="554"/>
      <c r="Q2070" s="554"/>
      <c r="R2070" s="579">
        <f t="shared" si="781"/>
        <v>0</v>
      </c>
      <c r="S2070" s="199"/>
      <c r="T2070" s="199"/>
      <c r="U2070" s="554">
        <v>0</v>
      </c>
    </row>
    <row r="2071" spans="1:21" s="11" customFormat="1" outlineLevel="3">
      <c r="A2071" s="192"/>
      <c r="B2071" s="192"/>
      <c r="C2071" s="192" t="s">
        <v>1395</v>
      </c>
      <c r="D2071" s="194">
        <v>3</v>
      </c>
      <c r="E2071" s="358">
        <v>3</v>
      </c>
      <c r="F2071" s="195" t="s">
        <v>660</v>
      </c>
      <c r="G2071" s="199">
        <v>867600</v>
      </c>
      <c r="H2071" s="199">
        <v>75152</v>
      </c>
      <c r="I2071" s="199">
        <f t="shared" si="788"/>
        <v>942752</v>
      </c>
      <c r="J2071" s="199">
        <f t="shared" si="789"/>
        <v>2602800</v>
      </c>
      <c r="K2071" s="199">
        <f t="shared" si="790"/>
        <v>225456</v>
      </c>
      <c r="L2071" s="265">
        <f t="shared" si="791"/>
        <v>2828256</v>
      </c>
      <c r="M2071" s="199"/>
      <c r="N2071" s="199"/>
      <c r="O2071" s="554" t="e">
        <f>#REF!+M2071+N2071</f>
        <v>#REF!</v>
      </c>
      <c r="P2071" s="554"/>
      <c r="Q2071" s="554"/>
      <c r="R2071" s="579">
        <f t="shared" si="781"/>
        <v>0</v>
      </c>
      <c r="S2071" s="199"/>
      <c r="T2071" s="199"/>
      <c r="U2071" s="554">
        <v>0</v>
      </c>
    </row>
    <row r="2072" spans="1:21" s="11" customFormat="1" outlineLevel="3">
      <c r="A2072" s="192"/>
      <c r="B2072" s="192"/>
      <c r="C2072" s="192" t="s">
        <v>1397</v>
      </c>
      <c r="D2072" s="194">
        <v>4</v>
      </c>
      <c r="E2072" s="358">
        <v>4</v>
      </c>
      <c r="F2072" s="195" t="s">
        <v>660</v>
      </c>
      <c r="G2072" s="199">
        <v>726000</v>
      </c>
      <c r="H2072" s="199">
        <v>75152</v>
      </c>
      <c r="I2072" s="199">
        <f t="shared" ref="I2072:I2077" si="793">SUM(G2072:H2072)</f>
        <v>801152</v>
      </c>
      <c r="J2072" s="199">
        <f t="shared" si="789"/>
        <v>2904000</v>
      </c>
      <c r="K2072" s="199">
        <f t="shared" si="790"/>
        <v>300608</v>
      </c>
      <c r="L2072" s="265">
        <f t="shared" si="791"/>
        <v>3204608</v>
      </c>
      <c r="M2072" s="199"/>
      <c r="N2072" s="199"/>
      <c r="O2072" s="554" t="e">
        <f>#REF!+M2072+N2072</f>
        <v>#REF!</v>
      </c>
      <c r="P2072" s="554"/>
      <c r="Q2072" s="554"/>
      <c r="R2072" s="579">
        <f t="shared" si="781"/>
        <v>0</v>
      </c>
      <c r="S2072" s="199"/>
      <c r="T2072" s="199"/>
      <c r="U2072" s="554">
        <v>0</v>
      </c>
    </row>
    <row r="2073" spans="1:21" s="11" customFormat="1" outlineLevel="3">
      <c r="A2073" s="192"/>
      <c r="B2073" s="192"/>
      <c r="C2073" s="192" t="s">
        <v>1399</v>
      </c>
      <c r="D2073" s="194">
        <v>1</v>
      </c>
      <c r="E2073" s="358">
        <v>1</v>
      </c>
      <c r="F2073" s="195" t="s">
        <v>660</v>
      </c>
      <c r="G2073" s="199">
        <v>322800</v>
      </c>
      <c r="H2073" s="199">
        <v>50880.368000000009</v>
      </c>
      <c r="I2073" s="199">
        <f t="shared" si="793"/>
        <v>373680.36800000002</v>
      </c>
      <c r="J2073" s="199">
        <f t="shared" si="789"/>
        <v>322800</v>
      </c>
      <c r="K2073" s="199">
        <f t="shared" si="790"/>
        <v>50880.368000000009</v>
      </c>
      <c r="L2073" s="265">
        <f t="shared" si="791"/>
        <v>373680.36800000002</v>
      </c>
      <c r="M2073" s="199"/>
      <c r="N2073" s="199"/>
      <c r="O2073" s="554" t="e">
        <f>#REF!+M2073+N2073</f>
        <v>#REF!</v>
      </c>
      <c r="P2073" s="554"/>
      <c r="Q2073" s="554"/>
      <c r="R2073" s="579">
        <f t="shared" si="781"/>
        <v>0</v>
      </c>
      <c r="S2073" s="199"/>
      <c r="T2073" s="199"/>
      <c r="U2073" s="554">
        <v>0</v>
      </c>
    </row>
    <row r="2074" spans="1:21" s="11" customFormat="1" outlineLevel="3">
      <c r="A2074" s="192"/>
      <c r="B2074" s="192"/>
      <c r="C2074" s="192" t="s">
        <v>1400</v>
      </c>
      <c r="D2074" s="194">
        <v>5</v>
      </c>
      <c r="E2074" s="358">
        <v>7</v>
      </c>
      <c r="F2074" s="195" t="s">
        <v>660</v>
      </c>
      <c r="G2074" s="199">
        <v>99122.400000000009</v>
      </c>
      <c r="H2074" s="199">
        <v>58877.300720000007</v>
      </c>
      <c r="I2074" s="199">
        <f t="shared" si="793"/>
        <v>157999.70072000002</v>
      </c>
      <c r="J2074" s="199">
        <f t="shared" si="789"/>
        <v>693856.8</v>
      </c>
      <c r="K2074" s="199">
        <f t="shared" si="790"/>
        <v>412141.10504000005</v>
      </c>
      <c r="L2074" s="265">
        <f t="shared" si="791"/>
        <v>1105997.9050400001</v>
      </c>
      <c r="M2074" s="199"/>
      <c r="N2074" s="199"/>
      <c r="O2074" s="554" t="e">
        <f>#REF!+M2074+N2074</f>
        <v>#REF!</v>
      </c>
      <c r="P2074" s="554"/>
      <c r="Q2074" s="554"/>
      <c r="R2074" s="579">
        <f t="shared" si="781"/>
        <v>0</v>
      </c>
      <c r="S2074" s="199"/>
      <c r="T2074" s="199"/>
      <c r="U2074" s="554">
        <v>0</v>
      </c>
    </row>
    <row r="2075" spans="1:21" outlineLevel="3">
      <c r="A2075" s="137"/>
      <c r="B2075" s="137"/>
      <c r="C2075" s="137" t="s">
        <v>1401</v>
      </c>
      <c r="D2075" s="97">
        <v>3</v>
      </c>
      <c r="E2075" s="61">
        <v>2</v>
      </c>
      <c r="F2075" s="139" t="s">
        <v>660</v>
      </c>
      <c r="G2075" s="199">
        <v>85924.800000000003</v>
      </c>
      <c r="H2075" s="199">
        <v>49415.098879999998</v>
      </c>
      <c r="I2075" s="71">
        <f t="shared" si="793"/>
        <v>135339.89887999999</v>
      </c>
      <c r="J2075" s="71">
        <f t="shared" si="789"/>
        <v>171849.60000000001</v>
      </c>
      <c r="K2075" s="71">
        <f t="shared" si="790"/>
        <v>98830.197759999995</v>
      </c>
      <c r="L2075" s="257">
        <f t="shared" si="791"/>
        <v>270679.79775999999</v>
      </c>
      <c r="M2075" s="71"/>
      <c r="N2075" s="71"/>
      <c r="O2075" s="552" t="e">
        <f>#REF!+M2075+N2075</f>
        <v>#REF!</v>
      </c>
      <c r="P2075" s="552"/>
      <c r="Q2075" s="552"/>
      <c r="R2075" s="570">
        <f t="shared" si="781"/>
        <v>0</v>
      </c>
      <c r="S2075" s="71"/>
      <c r="T2075" s="71"/>
      <c r="U2075" s="552">
        <v>0</v>
      </c>
    </row>
    <row r="2076" spans="1:21" outlineLevel="3">
      <c r="A2076" s="137"/>
      <c r="B2076" s="137"/>
      <c r="C2076" s="137" t="s">
        <v>1402</v>
      </c>
      <c r="D2076" s="97">
        <v>10</v>
      </c>
      <c r="E2076" s="61">
        <v>15</v>
      </c>
      <c r="F2076" s="139" t="s">
        <v>660</v>
      </c>
      <c r="G2076" s="199">
        <v>63367.200000000004</v>
      </c>
      <c r="H2076" s="199">
        <v>45472.31192</v>
      </c>
      <c r="I2076" s="71">
        <f t="shared" si="793"/>
        <v>108839.51192</v>
      </c>
      <c r="J2076" s="71">
        <f t="shared" si="789"/>
        <v>950508.00000000012</v>
      </c>
      <c r="K2076" s="71">
        <f t="shared" si="790"/>
        <v>682084.67879999999</v>
      </c>
      <c r="L2076" s="257">
        <f t="shared" si="791"/>
        <v>1632592.6788000001</v>
      </c>
      <c r="M2076" s="71"/>
      <c r="N2076" s="71"/>
      <c r="O2076" s="552" t="e">
        <f>#REF!+M2076+N2076</f>
        <v>#REF!</v>
      </c>
      <c r="P2076" s="552"/>
      <c r="Q2076" s="552"/>
      <c r="R2076" s="570">
        <f t="shared" si="781"/>
        <v>0</v>
      </c>
      <c r="S2076" s="71"/>
      <c r="T2076" s="71"/>
      <c r="U2076" s="552">
        <v>0</v>
      </c>
    </row>
    <row r="2077" spans="1:21" outlineLevel="3">
      <c r="A2077" s="137"/>
      <c r="B2077" s="137"/>
      <c r="C2077" s="138" t="s">
        <v>657</v>
      </c>
      <c r="D2077" s="97">
        <v>1</v>
      </c>
      <c r="E2077" s="61">
        <v>1</v>
      </c>
      <c r="F2077" s="139" t="s">
        <v>619</v>
      </c>
      <c r="G2077" s="199">
        <v>1236554.4000000001</v>
      </c>
      <c r="H2077" s="199">
        <v>370966.32</v>
      </c>
      <c r="I2077" s="71">
        <f t="shared" si="793"/>
        <v>1607520.7200000002</v>
      </c>
      <c r="J2077" s="71">
        <f t="shared" si="789"/>
        <v>1236554.4000000001</v>
      </c>
      <c r="K2077" s="71">
        <f t="shared" si="790"/>
        <v>370966.32</v>
      </c>
      <c r="L2077" s="257">
        <f t="shared" si="791"/>
        <v>1607520.7200000002</v>
      </c>
      <c r="M2077" s="71"/>
      <c r="N2077" s="71"/>
      <c r="O2077" s="552" t="e">
        <f>#REF!+M2077+N2077</f>
        <v>#REF!</v>
      </c>
      <c r="P2077" s="552"/>
      <c r="Q2077" s="552"/>
      <c r="R2077" s="570">
        <f t="shared" si="781"/>
        <v>0</v>
      </c>
      <c r="S2077" s="71"/>
      <c r="T2077" s="71"/>
      <c r="U2077" s="552">
        <v>0</v>
      </c>
    </row>
    <row r="2078" spans="1:21" outlineLevel="3">
      <c r="A2078" s="137"/>
      <c r="B2078" s="137"/>
      <c r="C2078" s="138"/>
      <c r="D2078" s="97"/>
      <c r="E2078" s="61"/>
      <c r="F2078" s="139"/>
      <c r="G2078" s="71"/>
      <c r="H2078" s="71"/>
      <c r="I2078" s="71"/>
      <c r="J2078" s="71"/>
      <c r="K2078" s="71"/>
      <c r="L2078" s="257"/>
      <c r="M2078" s="71"/>
      <c r="N2078" s="71"/>
      <c r="O2078" s="552" t="e">
        <f>#REF!+M2078+N2078</f>
        <v>#REF!</v>
      </c>
      <c r="P2078" s="552"/>
      <c r="Q2078" s="552"/>
      <c r="R2078" s="570">
        <f t="shared" si="781"/>
        <v>0</v>
      </c>
      <c r="S2078" s="71"/>
      <c r="T2078" s="71"/>
      <c r="U2078" s="552"/>
    </row>
    <row r="2079" spans="1:21" outlineLevel="3">
      <c r="A2079" s="137"/>
      <c r="B2079" s="137"/>
      <c r="C2079" s="146" t="s">
        <v>1403</v>
      </c>
      <c r="D2079" s="97"/>
      <c r="E2079" s="61"/>
      <c r="F2079" s="139"/>
      <c r="G2079" s="71"/>
      <c r="H2079" s="71"/>
      <c r="I2079" s="71"/>
      <c r="J2079" s="82">
        <f>SUBTOTAL(9,J2080:J2094)</f>
        <v>21159921.600000001</v>
      </c>
      <c r="K2079" s="82">
        <f t="shared" ref="K2079:L2079" si="794">SUBTOTAL(9,K2080:K2094)</f>
        <v>22158696.667999998</v>
      </c>
      <c r="L2079" s="266">
        <f t="shared" si="794"/>
        <v>43318618.267999992</v>
      </c>
      <c r="M2079" s="82"/>
      <c r="N2079" s="82"/>
      <c r="O2079" s="553" t="e">
        <f>#REF!+M2079+N2079</f>
        <v>#REF!</v>
      </c>
      <c r="P2079" s="553"/>
      <c r="Q2079" s="553"/>
      <c r="R2079" s="576">
        <f t="shared" si="781"/>
        <v>0</v>
      </c>
      <c r="S2079" s="82"/>
      <c r="T2079" s="82"/>
      <c r="U2079" s="553"/>
    </row>
    <row r="2080" spans="1:21" outlineLevel="3">
      <c r="A2080" s="137"/>
      <c r="B2080" s="137"/>
      <c r="C2080" s="138" t="s">
        <v>1404</v>
      </c>
      <c r="D2080" s="97">
        <v>10</v>
      </c>
      <c r="E2080" s="61">
        <v>11</v>
      </c>
      <c r="F2080" s="139" t="s">
        <v>624</v>
      </c>
      <c r="G2080" s="199">
        <v>99964.800000000003</v>
      </c>
      <c r="H2080" s="199">
        <v>39200.000000000007</v>
      </c>
      <c r="I2080" s="71">
        <f t="shared" ref="I2080:I2083" si="795">SUM(G2080:H2080)</f>
        <v>139164.80000000002</v>
      </c>
      <c r="J2080" s="71">
        <f t="shared" ref="J2080:J2094" si="796">G2080*E2080</f>
        <v>1099612.8</v>
      </c>
      <c r="K2080" s="71">
        <f t="shared" ref="K2080:K2094" si="797">H2080*E2080</f>
        <v>431200.00000000006</v>
      </c>
      <c r="L2080" s="257">
        <f t="shared" ref="L2080:L2094" si="798">I2080*E2080</f>
        <v>1530812.8000000003</v>
      </c>
      <c r="M2080" s="71"/>
      <c r="N2080" s="71"/>
      <c r="O2080" s="879" t="e">
        <f>#REF!+M2080+N2080</f>
        <v>#REF!</v>
      </c>
      <c r="P2080" s="879"/>
      <c r="Q2080" s="879"/>
      <c r="R2080" s="579">
        <f t="shared" si="781"/>
        <v>0</v>
      </c>
      <c r="S2080" s="71"/>
      <c r="T2080" s="71"/>
      <c r="U2080" s="879"/>
    </row>
    <row r="2081" spans="1:21" outlineLevel="3">
      <c r="A2081" s="137"/>
      <c r="B2081" s="137"/>
      <c r="C2081" s="138" t="s">
        <v>1406</v>
      </c>
      <c r="D2081" s="97">
        <v>23</v>
      </c>
      <c r="E2081" s="61">
        <v>25</v>
      </c>
      <c r="F2081" s="139" t="s">
        <v>624</v>
      </c>
      <c r="G2081" s="199">
        <v>71884.800000000003</v>
      </c>
      <c r="H2081" s="199">
        <v>34720</v>
      </c>
      <c r="I2081" s="71">
        <f t="shared" si="795"/>
        <v>106604.8</v>
      </c>
      <c r="J2081" s="71">
        <f t="shared" si="796"/>
        <v>1797120</v>
      </c>
      <c r="K2081" s="71">
        <f t="shared" si="797"/>
        <v>868000</v>
      </c>
      <c r="L2081" s="257">
        <f t="shared" si="798"/>
        <v>2665120</v>
      </c>
      <c r="M2081" s="71"/>
      <c r="N2081" s="71"/>
      <c r="O2081" s="879" t="e">
        <f>#REF!+M2081+N2081</f>
        <v>#REF!</v>
      </c>
      <c r="P2081" s="879"/>
      <c r="Q2081" s="879"/>
      <c r="R2081" s="579">
        <f t="shared" si="781"/>
        <v>0</v>
      </c>
      <c r="S2081" s="71"/>
      <c r="T2081" s="71"/>
      <c r="U2081" s="879"/>
    </row>
    <row r="2082" spans="1:21" outlineLevel="3">
      <c r="A2082" s="137"/>
      <c r="B2082" s="137"/>
      <c r="C2082" s="138" t="s">
        <v>1408</v>
      </c>
      <c r="D2082" s="97">
        <v>21</v>
      </c>
      <c r="E2082" s="61">
        <v>26</v>
      </c>
      <c r="F2082" s="139" t="s">
        <v>624</v>
      </c>
      <c r="G2082" s="199">
        <v>45208.800000000003</v>
      </c>
      <c r="H2082" s="199">
        <v>28000.000000000004</v>
      </c>
      <c r="I2082" s="71">
        <f t="shared" si="795"/>
        <v>73208.800000000003</v>
      </c>
      <c r="J2082" s="71">
        <f t="shared" si="796"/>
        <v>1175428.8</v>
      </c>
      <c r="K2082" s="71">
        <f t="shared" si="797"/>
        <v>728000.00000000012</v>
      </c>
      <c r="L2082" s="257">
        <f t="shared" si="798"/>
        <v>1903428.8</v>
      </c>
      <c r="M2082" s="71"/>
      <c r="N2082" s="71"/>
      <c r="O2082" s="879" t="e">
        <f>#REF!+M2082+N2082</f>
        <v>#REF!</v>
      </c>
      <c r="P2082" s="879"/>
      <c r="Q2082" s="879"/>
      <c r="R2082" s="579">
        <f t="shared" si="781"/>
        <v>0</v>
      </c>
      <c r="S2082" s="71"/>
      <c r="T2082" s="71"/>
      <c r="U2082" s="879"/>
    </row>
    <row r="2083" spans="1:21" outlineLevel="3">
      <c r="A2083" s="137"/>
      <c r="B2083" s="137"/>
      <c r="C2083" s="138" t="s">
        <v>1410</v>
      </c>
      <c r="D2083" s="97">
        <v>29</v>
      </c>
      <c r="E2083" s="61">
        <v>31</v>
      </c>
      <c r="F2083" s="139" t="s">
        <v>624</v>
      </c>
      <c r="G2083" s="199">
        <v>30841.200000000001</v>
      </c>
      <c r="H2083" s="199">
        <v>25388.154400000003</v>
      </c>
      <c r="I2083" s="71">
        <f t="shared" si="795"/>
        <v>56229.354400000004</v>
      </c>
      <c r="J2083" s="71">
        <f t="shared" si="796"/>
        <v>956077.20000000007</v>
      </c>
      <c r="K2083" s="71">
        <f t="shared" si="797"/>
        <v>787032.7864000001</v>
      </c>
      <c r="L2083" s="257">
        <f t="shared" si="798"/>
        <v>1743109.9864000001</v>
      </c>
      <c r="M2083" s="71"/>
      <c r="N2083" s="71"/>
      <c r="O2083" s="879" t="e">
        <f>#REF!+M2083+N2083</f>
        <v>#REF!</v>
      </c>
      <c r="P2083" s="879"/>
      <c r="Q2083" s="879"/>
      <c r="R2083" s="579">
        <f t="shared" si="781"/>
        <v>0</v>
      </c>
      <c r="S2083" s="71"/>
      <c r="T2083" s="71"/>
      <c r="U2083" s="879"/>
    </row>
    <row r="2084" spans="1:21" outlineLevel="3">
      <c r="A2084" s="137"/>
      <c r="B2084" s="137"/>
      <c r="C2084" s="138" t="s">
        <v>1412</v>
      </c>
      <c r="D2084" s="97">
        <v>47</v>
      </c>
      <c r="E2084" s="61">
        <v>72</v>
      </c>
      <c r="F2084" s="139" t="s">
        <v>624</v>
      </c>
      <c r="G2084" s="199">
        <v>22978.799999999999</v>
      </c>
      <c r="H2084" s="199">
        <v>22306.743200000004</v>
      </c>
      <c r="I2084" s="71">
        <f t="shared" ref="I2084:I2094" si="799">SUM(G2084:H2084)</f>
        <v>45285.5432</v>
      </c>
      <c r="J2084" s="71">
        <f t="shared" si="796"/>
        <v>1654473.5999999999</v>
      </c>
      <c r="K2084" s="71">
        <f t="shared" si="797"/>
        <v>1606085.5104000003</v>
      </c>
      <c r="L2084" s="257">
        <f t="shared" si="798"/>
        <v>3260559.1104000001</v>
      </c>
      <c r="M2084" s="71"/>
      <c r="N2084" s="71"/>
      <c r="O2084" s="879" t="e">
        <f>#REF!+M2084+N2084</f>
        <v>#REF!</v>
      </c>
      <c r="P2084" s="879"/>
      <c r="Q2084" s="879"/>
      <c r="R2084" s="579">
        <f t="shared" si="781"/>
        <v>0</v>
      </c>
      <c r="S2084" s="71"/>
      <c r="T2084" s="71"/>
      <c r="U2084" s="879"/>
    </row>
    <row r="2085" spans="1:21" outlineLevel="3">
      <c r="A2085" s="137"/>
      <c r="B2085" s="137"/>
      <c r="C2085" s="138" t="s">
        <v>1414</v>
      </c>
      <c r="D2085" s="97">
        <v>68</v>
      </c>
      <c r="E2085" s="61">
        <v>87</v>
      </c>
      <c r="F2085" s="139" t="s">
        <v>624</v>
      </c>
      <c r="G2085" s="199">
        <v>17737.2</v>
      </c>
      <c r="H2085" s="199">
        <v>18258.816800000001</v>
      </c>
      <c r="I2085" s="71">
        <f t="shared" si="799"/>
        <v>35996.016799999998</v>
      </c>
      <c r="J2085" s="71">
        <f t="shared" si="796"/>
        <v>1543136.4000000001</v>
      </c>
      <c r="K2085" s="71">
        <f t="shared" si="797"/>
        <v>1588517.0616000001</v>
      </c>
      <c r="L2085" s="257">
        <f t="shared" si="798"/>
        <v>3131653.4615999996</v>
      </c>
      <c r="M2085" s="71"/>
      <c r="N2085" s="71"/>
      <c r="O2085" s="879" t="e">
        <f>#REF!+M2085+N2085</f>
        <v>#REF!</v>
      </c>
      <c r="P2085" s="879"/>
      <c r="Q2085" s="879"/>
      <c r="R2085" s="579">
        <f t="shared" si="781"/>
        <v>0</v>
      </c>
      <c r="S2085" s="71"/>
      <c r="T2085" s="71"/>
      <c r="U2085" s="879"/>
    </row>
    <row r="2086" spans="1:21" outlineLevel="3">
      <c r="A2086" s="137"/>
      <c r="B2086" s="137"/>
      <c r="C2086" s="138" t="s">
        <v>1416</v>
      </c>
      <c r="D2086" s="97">
        <v>272</v>
      </c>
      <c r="E2086" s="61">
        <v>297</v>
      </c>
      <c r="F2086" s="139" t="s">
        <v>624</v>
      </c>
      <c r="G2086" s="199">
        <v>9921.6</v>
      </c>
      <c r="H2086" s="199">
        <v>15682.816800000001</v>
      </c>
      <c r="I2086" s="71">
        <f t="shared" si="799"/>
        <v>25604.416799999999</v>
      </c>
      <c r="J2086" s="71">
        <f t="shared" si="796"/>
        <v>2946715.2</v>
      </c>
      <c r="K2086" s="71">
        <f t="shared" si="797"/>
        <v>4657796.5896000005</v>
      </c>
      <c r="L2086" s="257">
        <f t="shared" si="798"/>
        <v>7604511.7895999998</v>
      </c>
      <c r="M2086" s="71"/>
      <c r="N2086" s="71"/>
      <c r="O2086" s="879" t="e">
        <f>#REF!+M2086+N2086</f>
        <v>#REF!</v>
      </c>
      <c r="P2086" s="879"/>
      <c r="Q2086" s="879"/>
      <c r="R2086" s="579">
        <f t="shared" si="781"/>
        <v>0</v>
      </c>
      <c r="S2086" s="71"/>
      <c r="T2086" s="71"/>
      <c r="U2086" s="879"/>
    </row>
    <row r="2087" spans="1:21" outlineLevel="3">
      <c r="A2087" s="137"/>
      <c r="B2087" s="137"/>
      <c r="C2087" s="138" t="s">
        <v>1418</v>
      </c>
      <c r="D2087" s="97">
        <v>1</v>
      </c>
      <c r="E2087" s="61">
        <v>1</v>
      </c>
      <c r="F2087" s="139" t="s">
        <v>619</v>
      </c>
      <c r="G2087" s="199">
        <v>2578284</v>
      </c>
      <c r="H2087" s="199">
        <v>773485.2</v>
      </c>
      <c r="I2087" s="71">
        <f t="shared" si="799"/>
        <v>3351769.2</v>
      </c>
      <c r="J2087" s="71">
        <f t="shared" si="796"/>
        <v>2578284</v>
      </c>
      <c r="K2087" s="71">
        <f t="shared" si="797"/>
        <v>773485.2</v>
      </c>
      <c r="L2087" s="257">
        <f t="shared" si="798"/>
        <v>3351769.2</v>
      </c>
      <c r="M2087" s="71"/>
      <c r="N2087" s="71"/>
      <c r="O2087" s="879" t="e">
        <f>#REF!+M2087+N2087</f>
        <v>#REF!</v>
      </c>
      <c r="P2087" s="879"/>
      <c r="Q2087" s="879"/>
      <c r="R2087" s="579">
        <f t="shared" si="781"/>
        <v>0</v>
      </c>
      <c r="S2087" s="71"/>
      <c r="T2087" s="71"/>
      <c r="U2087" s="879"/>
    </row>
    <row r="2088" spans="1:21" outlineLevel="3">
      <c r="A2088" s="137"/>
      <c r="B2088" s="137"/>
      <c r="C2088" s="138" t="s">
        <v>1419</v>
      </c>
      <c r="D2088" s="97">
        <v>54</v>
      </c>
      <c r="E2088" s="61">
        <v>62</v>
      </c>
      <c r="F2088" s="139" t="s">
        <v>624</v>
      </c>
      <c r="G2088" s="199">
        <v>35287.200000000004</v>
      </c>
      <c r="H2088" s="199">
        <v>24884.160000000003</v>
      </c>
      <c r="I2088" s="71">
        <f t="shared" si="799"/>
        <v>60171.360000000008</v>
      </c>
      <c r="J2088" s="71">
        <f t="shared" si="796"/>
        <v>2187806.4000000004</v>
      </c>
      <c r="K2088" s="71">
        <f t="shared" si="797"/>
        <v>1542817.9200000002</v>
      </c>
      <c r="L2088" s="257">
        <f t="shared" si="798"/>
        <v>3730624.3200000003</v>
      </c>
      <c r="M2088" s="71"/>
      <c r="N2088" s="71"/>
      <c r="O2088" s="879" t="e">
        <f>#REF!+M2088+N2088</f>
        <v>#REF!</v>
      </c>
      <c r="P2088" s="879"/>
      <c r="Q2088" s="554">
        <v>0.4</v>
      </c>
      <c r="R2088" s="579">
        <f t="shared" si="781"/>
        <v>0.4</v>
      </c>
      <c r="S2088" s="71"/>
      <c r="T2088" s="71"/>
      <c r="U2088" s="879"/>
    </row>
    <row r="2089" spans="1:21" outlineLevel="3">
      <c r="A2089" s="137"/>
      <c r="B2089" s="137"/>
      <c r="C2089" s="138" t="s">
        <v>1421</v>
      </c>
      <c r="D2089" s="97">
        <v>104</v>
      </c>
      <c r="E2089" s="61">
        <v>118</v>
      </c>
      <c r="F2089" s="139" t="s">
        <v>624</v>
      </c>
      <c r="G2089" s="199">
        <v>16286.400000000001</v>
      </c>
      <c r="H2089" s="199">
        <v>13440.000000000002</v>
      </c>
      <c r="I2089" s="71">
        <f t="shared" si="799"/>
        <v>29726.400000000001</v>
      </c>
      <c r="J2089" s="71">
        <f t="shared" si="796"/>
        <v>1921795.2000000002</v>
      </c>
      <c r="K2089" s="71">
        <f t="shared" si="797"/>
        <v>1585920.0000000002</v>
      </c>
      <c r="L2089" s="257">
        <f t="shared" si="798"/>
        <v>3507715.2</v>
      </c>
      <c r="M2089" s="71"/>
      <c r="N2089" s="71"/>
      <c r="O2089" s="879" t="e">
        <f>#REF!+M2089+N2089</f>
        <v>#REF!</v>
      </c>
      <c r="P2089" s="879"/>
      <c r="Q2089" s="554">
        <v>0.4</v>
      </c>
      <c r="R2089" s="579">
        <f t="shared" si="781"/>
        <v>0.4</v>
      </c>
      <c r="S2089" s="71"/>
      <c r="T2089" s="71"/>
      <c r="U2089" s="879"/>
    </row>
    <row r="2090" spans="1:21" outlineLevel="3">
      <c r="A2090" s="137"/>
      <c r="B2090" s="137"/>
      <c r="C2090" s="138" t="s">
        <v>1354</v>
      </c>
      <c r="D2090" s="97">
        <v>1</v>
      </c>
      <c r="E2090" s="61">
        <v>1</v>
      </c>
      <c r="F2090" s="139" t="s">
        <v>619</v>
      </c>
      <c r="G2090" s="199">
        <v>948369.6</v>
      </c>
      <c r="H2090" s="199">
        <v>284510.88</v>
      </c>
      <c r="I2090" s="71">
        <f t="shared" si="799"/>
        <v>1232880.48</v>
      </c>
      <c r="J2090" s="71">
        <f t="shared" si="796"/>
        <v>948369.6</v>
      </c>
      <c r="K2090" s="71">
        <f t="shared" si="797"/>
        <v>284510.88</v>
      </c>
      <c r="L2090" s="257">
        <f t="shared" si="798"/>
        <v>1232880.48</v>
      </c>
      <c r="M2090" s="71"/>
      <c r="N2090" s="71"/>
      <c r="O2090" s="879" t="e">
        <f>#REF!+M2090+N2090</f>
        <v>#REF!</v>
      </c>
      <c r="P2090" s="879"/>
      <c r="Q2090" s="554">
        <v>0.4</v>
      </c>
      <c r="R2090" s="579">
        <f t="shared" si="781"/>
        <v>0.4</v>
      </c>
      <c r="S2090" s="71"/>
      <c r="T2090" s="71"/>
      <c r="U2090" s="879"/>
    </row>
    <row r="2091" spans="1:21" outlineLevel="3">
      <c r="A2091" s="137"/>
      <c r="B2091" s="137"/>
      <c r="C2091" s="138" t="s">
        <v>1422</v>
      </c>
      <c r="D2091" s="97">
        <v>1</v>
      </c>
      <c r="E2091" s="61">
        <v>1</v>
      </c>
      <c r="F2091" s="139" t="s">
        <v>619</v>
      </c>
      <c r="G2091" s="199">
        <v>0</v>
      </c>
      <c r="H2091" s="199">
        <v>1000000</v>
      </c>
      <c r="I2091" s="71">
        <f t="shared" si="799"/>
        <v>1000000</v>
      </c>
      <c r="J2091" s="71">
        <f t="shared" si="796"/>
        <v>0</v>
      </c>
      <c r="K2091" s="71">
        <f t="shared" si="797"/>
        <v>1000000</v>
      </c>
      <c r="L2091" s="257">
        <f t="shared" si="798"/>
        <v>1000000</v>
      </c>
      <c r="M2091" s="71"/>
      <c r="N2091" s="71"/>
      <c r="O2091" s="552" t="e">
        <f>#REF!+M2091+N2091</f>
        <v>#REF!</v>
      </c>
      <c r="P2091" s="552"/>
      <c r="Q2091" s="552"/>
      <c r="R2091" s="570">
        <f t="shared" si="781"/>
        <v>0</v>
      </c>
      <c r="S2091" s="71"/>
      <c r="T2091" s="71"/>
      <c r="U2091" s="552">
        <v>0</v>
      </c>
    </row>
    <row r="2092" spans="1:21" s="11" customFormat="1" outlineLevel="3">
      <c r="A2092" s="192"/>
      <c r="B2092" s="192"/>
      <c r="C2092" s="193" t="s">
        <v>1355</v>
      </c>
      <c r="D2092" s="194">
        <v>14</v>
      </c>
      <c r="E2092" s="358">
        <v>28</v>
      </c>
      <c r="F2092" s="195" t="s">
        <v>1104</v>
      </c>
      <c r="G2092" s="199">
        <v>0</v>
      </c>
      <c r="H2092" s="199">
        <v>200000</v>
      </c>
      <c r="I2092" s="199">
        <f t="shared" si="799"/>
        <v>200000</v>
      </c>
      <c r="J2092" s="199">
        <f t="shared" si="796"/>
        <v>0</v>
      </c>
      <c r="K2092" s="199">
        <f t="shared" si="797"/>
        <v>5600000</v>
      </c>
      <c r="L2092" s="265">
        <f t="shared" si="798"/>
        <v>5600000</v>
      </c>
      <c r="M2092" s="199"/>
      <c r="N2092" s="199"/>
      <c r="O2092" s="554" t="e">
        <f>#REF!+M2092+N2092</f>
        <v>#REF!</v>
      </c>
      <c r="P2092" s="554"/>
      <c r="Q2092" s="554"/>
      <c r="R2092" s="579">
        <f t="shared" si="781"/>
        <v>0</v>
      </c>
      <c r="S2092" s="199"/>
      <c r="T2092" s="199"/>
      <c r="U2092" s="554"/>
    </row>
    <row r="2093" spans="1:21" s="11" customFormat="1" outlineLevel="3">
      <c r="A2093" s="192"/>
      <c r="B2093" s="192"/>
      <c r="C2093" s="193"/>
      <c r="D2093" s="194"/>
      <c r="E2093" s="358"/>
      <c r="F2093" s="195"/>
      <c r="G2093" s="199"/>
      <c r="H2093" s="199"/>
      <c r="I2093" s="199"/>
      <c r="J2093" s="199"/>
      <c r="K2093" s="199"/>
      <c r="L2093" s="265"/>
      <c r="M2093" s="199"/>
      <c r="N2093" s="199"/>
      <c r="O2093" s="554" t="e">
        <f>#REF!+M2093+N2093</f>
        <v>#REF!</v>
      </c>
      <c r="P2093" s="554"/>
      <c r="Q2093" s="554"/>
      <c r="R2093" s="579">
        <f t="shared" si="781"/>
        <v>0</v>
      </c>
      <c r="S2093" s="199"/>
      <c r="T2093" s="199"/>
      <c r="U2093" s="554"/>
    </row>
    <row r="2094" spans="1:21" s="11" customFormat="1" outlineLevel="3">
      <c r="A2094" s="192"/>
      <c r="B2094" s="192"/>
      <c r="C2094" s="193" t="s">
        <v>1424</v>
      </c>
      <c r="D2094" s="194">
        <v>1</v>
      </c>
      <c r="E2094" s="358">
        <v>1</v>
      </c>
      <c r="F2094" s="195" t="s">
        <v>619</v>
      </c>
      <c r="G2094" s="199">
        <v>2351102.4</v>
      </c>
      <c r="H2094" s="199">
        <v>705330.72</v>
      </c>
      <c r="I2094" s="199">
        <f t="shared" si="799"/>
        <v>3056433.12</v>
      </c>
      <c r="J2094" s="199">
        <f t="shared" si="796"/>
        <v>2351102.4</v>
      </c>
      <c r="K2094" s="199">
        <f t="shared" si="797"/>
        <v>705330.72</v>
      </c>
      <c r="L2094" s="265">
        <f t="shared" si="798"/>
        <v>3056433.12</v>
      </c>
      <c r="M2094" s="199"/>
      <c r="N2094" s="199"/>
      <c r="O2094" s="554" t="e">
        <f>#REF!+M2094+N2094</f>
        <v>#REF!</v>
      </c>
      <c r="P2094" s="554"/>
      <c r="Q2094" s="554"/>
      <c r="R2094" s="579">
        <f t="shared" si="781"/>
        <v>0</v>
      </c>
      <c r="S2094" s="199"/>
      <c r="T2094" s="199"/>
      <c r="U2094" s="554"/>
    </row>
    <row r="2095" spans="1:21" s="11" customFormat="1" outlineLevel="3">
      <c r="A2095" s="192"/>
      <c r="B2095" s="192"/>
      <c r="C2095" s="172" t="s">
        <v>1425</v>
      </c>
      <c r="D2095" s="194"/>
      <c r="E2095" s="358"/>
      <c r="F2095" s="195"/>
      <c r="G2095" s="199"/>
      <c r="H2095" s="199"/>
      <c r="I2095" s="199"/>
      <c r="J2095" s="174">
        <f>SUBTOTAL(9,J2096:J2100)</f>
        <v>3819309.5999999996</v>
      </c>
      <c r="K2095" s="174">
        <f t="shared" ref="K2095:L2095" si="800">SUBTOTAL(9,K2096:K2100)</f>
        <v>1253831.9112</v>
      </c>
      <c r="L2095" s="843">
        <f t="shared" si="800"/>
        <v>5073141.5112000005</v>
      </c>
      <c r="M2095" s="174"/>
      <c r="N2095" s="174"/>
      <c r="O2095" s="558" t="e">
        <f>#REF!+M2095+N2095</f>
        <v>#REF!</v>
      </c>
      <c r="P2095" s="558"/>
      <c r="Q2095" s="558"/>
      <c r="R2095" s="578">
        <f t="shared" si="781"/>
        <v>0</v>
      </c>
      <c r="S2095" s="174"/>
      <c r="T2095" s="174"/>
      <c r="U2095" s="558"/>
    </row>
    <row r="2096" spans="1:21" s="11" customFormat="1" outlineLevel="3">
      <c r="A2096" s="192"/>
      <c r="B2096" s="192"/>
      <c r="C2096" s="193" t="s">
        <v>1426</v>
      </c>
      <c r="D2096" s="194">
        <v>7</v>
      </c>
      <c r="E2096" s="358">
        <v>9</v>
      </c>
      <c r="F2096" s="195" t="s">
        <v>624</v>
      </c>
      <c r="G2096" s="199">
        <v>12261.6</v>
      </c>
      <c r="H2096" s="199">
        <v>15682.816800000001</v>
      </c>
      <c r="I2096" s="199">
        <f t="shared" ref="I2096:I2100" si="801">SUM(G2096:H2096)</f>
        <v>27944.416799999999</v>
      </c>
      <c r="J2096" s="199">
        <f t="shared" ref="J2096:J2100" si="802">G2096*E2096</f>
        <v>110354.40000000001</v>
      </c>
      <c r="K2096" s="199">
        <f t="shared" ref="K2096:K2100" si="803">H2096*E2096</f>
        <v>141145.3512</v>
      </c>
      <c r="L2096" s="265">
        <f t="shared" ref="L2096:L2100" si="804">I2096*E2096</f>
        <v>251499.7512</v>
      </c>
      <c r="M2096" s="199"/>
      <c r="N2096" s="199"/>
      <c r="O2096" s="554" t="e">
        <f>#REF!+M2096+N2096</f>
        <v>#REF!</v>
      </c>
      <c r="P2096" s="554"/>
      <c r="Q2096" s="554"/>
      <c r="R2096" s="579">
        <f t="shared" si="781"/>
        <v>0</v>
      </c>
      <c r="S2096" s="199"/>
      <c r="T2096" s="199"/>
      <c r="U2096" s="554"/>
    </row>
    <row r="2097" spans="1:21" s="11" customFormat="1" outlineLevel="3">
      <c r="A2097" s="192"/>
      <c r="B2097" s="192"/>
      <c r="C2097" s="193" t="s">
        <v>1418</v>
      </c>
      <c r="D2097" s="194">
        <v>1</v>
      </c>
      <c r="E2097" s="358">
        <v>1</v>
      </c>
      <c r="F2097" s="195" t="s">
        <v>619</v>
      </c>
      <c r="G2097" s="199">
        <v>25466.399999999998</v>
      </c>
      <c r="H2097" s="199">
        <v>7639.9199999999992</v>
      </c>
      <c r="I2097" s="199">
        <f t="shared" si="801"/>
        <v>33106.32</v>
      </c>
      <c r="J2097" s="199">
        <f t="shared" si="802"/>
        <v>25466.399999999998</v>
      </c>
      <c r="K2097" s="199">
        <f t="shared" si="803"/>
        <v>7639.9199999999992</v>
      </c>
      <c r="L2097" s="265">
        <f t="shared" si="804"/>
        <v>33106.32</v>
      </c>
      <c r="M2097" s="199"/>
      <c r="N2097" s="199"/>
      <c r="O2097" s="554" t="e">
        <f>#REF!+M2097+N2097</f>
        <v>#REF!</v>
      </c>
      <c r="P2097" s="554"/>
      <c r="Q2097" s="554"/>
      <c r="R2097" s="579">
        <f t="shared" si="781"/>
        <v>0</v>
      </c>
      <c r="S2097" s="199"/>
      <c r="T2097" s="199"/>
      <c r="U2097" s="554"/>
    </row>
    <row r="2098" spans="1:21" s="11" customFormat="1" outlineLevel="3">
      <c r="A2098" s="192"/>
      <c r="B2098" s="192"/>
      <c r="C2098" s="193" t="s">
        <v>691</v>
      </c>
      <c r="D2098" s="194">
        <v>1</v>
      </c>
      <c r="E2098" s="358">
        <v>1</v>
      </c>
      <c r="F2098" s="195" t="s">
        <v>619</v>
      </c>
      <c r="G2098" s="199">
        <v>3500000</v>
      </c>
      <c r="H2098" s="199">
        <v>1050000</v>
      </c>
      <c r="I2098" s="199">
        <f t="shared" si="801"/>
        <v>4550000</v>
      </c>
      <c r="J2098" s="199">
        <f t="shared" si="802"/>
        <v>3500000</v>
      </c>
      <c r="K2098" s="199">
        <f t="shared" si="803"/>
        <v>1050000</v>
      </c>
      <c r="L2098" s="265">
        <f t="shared" si="804"/>
        <v>4550000</v>
      </c>
      <c r="M2098" s="199"/>
      <c r="N2098" s="199"/>
      <c r="O2098" s="554" t="e">
        <f>#REF!+M2098+N2098</f>
        <v>#REF!</v>
      </c>
      <c r="P2098" s="554"/>
      <c r="Q2098" s="554"/>
      <c r="R2098" s="579">
        <f t="shared" si="781"/>
        <v>0</v>
      </c>
      <c r="S2098" s="199"/>
      <c r="T2098" s="199"/>
      <c r="U2098" s="554"/>
    </row>
    <row r="2099" spans="1:21" s="11" customFormat="1" outlineLevel="3">
      <c r="A2099" s="192"/>
      <c r="B2099" s="192"/>
      <c r="C2099" s="193"/>
      <c r="D2099" s="194"/>
      <c r="E2099" s="358"/>
      <c r="F2099" s="195"/>
      <c r="G2099" s="199"/>
      <c r="H2099" s="199"/>
      <c r="I2099" s="199"/>
      <c r="J2099" s="199"/>
      <c r="K2099" s="199"/>
      <c r="L2099" s="265"/>
      <c r="M2099" s="199"/>
      <c r="N2099" s="199"/>
      <c r="O2099" s="554" t="e">
        <f>#REF!+M2099+N2099</f>
        <v>#REF!</v>
      </c>
      <c r="P2099" s="554"/>
      <c r="Q2099" s="554"/>
      <c r="R2099" s="579">
        <f t="shared" si="781"/>
        <v>0</v>
      </c>
      <c r="S2099" s="199"/>
      <c r="T2099" s="199"/>
      <c r="U2099" s="554"/>
    </row>
    <row r="2100" spans="1:21" s="11" customFormat="1" outlineLevel="3">
      <c r="A2100" s="192"/>
      <c r="B2100" s="192"/>
      <c r="C2100" s="193" t="s">
        <v>1424</v>
      </c>
      <c r="D2100" s="194">
        <v>1</v>
      </c>
      <c r="E2100" s="358">
        <v>1</v>
      </c>
      <c r="F2100" s="195" t="s">
        <v>619</v>
      </c>
      <c r="G2100" s="199">
        <v>183488.80000000002</v>
      </c>
      <c r="H2100" s="199">
        <v>55046.640000000007</v>
      </c>
      <c r="I2100" s="199">
        <f t="shared" si="801"/>
        <v>238535.44000000003</v>
      </c>
      <c r="J2100" s="199">
        <f t="shared" si="802"/>
        <v>183488.80000000002</v>
      </c>
      <c r="K2100" s="199">
        <f t="shared" si="803"/>
        <v>55046.640000000007</v>
      </c>
      <c r="L2100" s="265">
        <f t="shared" si="804"/>
        <v>238535.44000000003</v>
      </c>
      <c r="M2100" s="199"/>
      <c r="N2100" s="199"/>
      <c r="O2100" s="554" t="e">
        <f>#REF!+M2100+N2100</f>
        <v>#REF!</v>
      </c>
      <c r="P2100" s="554"/>
      <c r="Q2100" s="554"/>
      <c r="R2100" s="579">
        <f t="shared" si="781"/>
        <v>0</v>
      </c>
      <c r="S2100" s="199"/>
      <c r="T2100" s="199"/>
      <c r="U2100" s="554">
        <v>0</v>
      </c>
    </row>
    <row r="2101" spans="1:21" s="11" customFormat="1" outlineLevel="3">
      <c r="A2101" s="192"/>
      <c r="B2101" s="192"/>
      <c r="C2101" s="189" t="s">
        <v>1333</v>
      </c>
      <c r="D2101" s="194"/>
      <c r="E2101" s="358"/>
      <c r="F2101" s="195"/>
      <c r="G2101" s="199"/>
      <c r="H2101" s="199"/>
      <c r="I2101" s="199"/>
      <c r="J2101" s="174">
        <f>SUBTOTAL(9,J2102:J2145)</f>
        <v>144276542.49912828</v>
      </c>
      <c r="K2101" s="174">
        <f t="shared" ref="K2101:L2101" si="805">SUBTOTAL(9,K2102:K2145)</f>
        <v>24804281.878732897</v>
      </c>
      <c r="L2101" s="843">
        <f t="shared" si="805"/>
        <v>169080824.3778612</v>
      </c>
      <c r="M2101" s="174"/>
      <c r="N2101" s="174"/>
      <c r="O2101" s="558" t="e">
        <f>#REF!+M2101+N2101</f>
        <v>#REF!</v>
      </c>
      <c r="P2101" s="558"/>
      <c r="Q2101" s="558"/>
      <c r="R2101" s="578">
        <f t="shared" si="781"/>
        <v>0</v>
      </c>
      <c r="S2101" s="174"/>
      <c r="T2101" s="174"/>
      <c r="U2101" s="558">
        <v>0</v>
      </c>
    </row>
    <row r="2102" spans="1:21" outlineLevel="3">
      <c r="A2102" s="137"/>
      <c r="B2102" s="137"/>
      <c r="C2102" s="146" t="s">
        <v>1370</v>
      </c>
      <c r="D2102" s="94"/>
      <c r="E2102" s="70"/>
      <c r="F2102" s="139"/>
      <c r="G2102" s="71"/>
      <c r="H2102" s="71"/>
      <c r="I2102" s="71"/>
      <c r="J2102" s="82">
        <f>SUBTOTAL(9,J2103:J2113)</f>
        <v>121538562.89912827</v>
      </c>
      <c r="K2102" s="82">
        <f t="shared" ref="K2102:L2102" si="806">SUBTOTAL(9,K2103:K2113)</f>
        <v>7728105.6420128923</v>
      </c>
      <c r="L2102" s="266">
        <f t="shared" si="806"/>
        <v>129266668.54114118</v>
      </c>
      <c r="M2102" s="82"/>
      <c r="N2102" s="82"/>
      <c r="O2102" s="553" t="e">
        <f>#REF!+M2102+N2102</f>
        <v>#REF!</v>
      </c>
      <c r="P2102" s="553"/>
      <c r="Q2102" s="553"/>
      <c r="R2102" s="576">
        <f t="shared" si="781"/>
        <v>0</v>
      </c>
      <c r="S2102" s="82"/>
      <c r="T2102" s="82"/>
      <c r="U2102" s="553">
        <v>0</v>
      </c>
    </row>
    <row r="2103" spans="1:21" outlineLevel="3">
      <c r="A2103" s="137"/>
      <c r="B2103" s="137"/>
      <c r="C2103" s="138" t="s">
        <v>1371</v>
      </c>
      <c r="D2103" s="97">
        <v>2</v>
      </c>
      <c r="E2103" s="61">
        <v>2</v>
      </c>
      <c r="F2103" s="139" t="s">
        <v>692</v>
      </c>
      <c r="G2103" s="199">
        <v>17380000</v>
      </c>
      <c r="H2103" s="199">
        <v>616000.00000000012</v>
      </c>
      <c r="I2103" s="71">
        <f t="shared" ref="I2103" si="807">SUM(G2103:H2103)</f>
        <v>17996000</v>
      </c>
      <c r="J2103" s="71">
        <f t="shared" ref="J2103:J2113" si="808">G2103*E2103</f>
        <v>34760000</v>
      </c>
      <c r="K2103" s="71">
        <f t="shared" ref="K2103:K2113" si="809">H2103*E2103</f>
        <v>1232000.0000000002</v>
      </c>
      <c r="L2103" s="257">
        <f t="shared" ref="L2103:L2113" si="810">I2103*E2103</f>
        <v>35992000</v>
      </c>
      <c r="M2103" s="71"/>
      <c r="N2103" s="71"/>
      <c r="O2103" s="552" t="e">
        <f>#REF!+M2103+N2103</f>
        <v>#REF!</v>
      </c>
      <c r="P2103" s="552"/>
      <c r="Q2103" s="552">
        <v>0.5</v>
      </c>
      <c r="R2103" s="570">
        <f t="shared" si="781"/>
        <v>0.5</v>
      </c>
      <c r="S2103" s="71"/>
      <c r="T2103" s="71"/>
      <c r="U2103" s="552">
        <v>0</v>
      </c>
    </row>
    <row r="2104" spans="1:21" outlineLevel="3">
      <c r="A2104" s="137"/>
      <c r="B2104" s="137"/>
      <c r="C2104" s="138" t="s">
        <v>1372</v>
      </c>
      <c r="D2104" s="97">
        <v>1</v>
      </c>
      <c r="E2104" s="61">
        <v>1</v>
      </c>
      <c r="F2104" s="139" t="s">
        <v>692</v>
      </c>
      <c r="G2104" s="199">
        <v>44440000</v>
      </c>
      <c r="H2104" s="199">
        <v>1400000.0000000002</v>
      </c>
      <c r="I2104" s="71">
        <f t="shared" ref="I2104:I2113" si="811">SUM(G2104:H2104)</f>
        <v>45840000</v>
      </c>
      <c r="J2104" s="71">
        <f t="shared" si="808"/>
        <v>44440000</v>
      </c>
      <c r="K2104" s="71">
        <f t="shared" si="809"/>
        <v>1400000.0000000002</v>
      </c>
      <c r="L2104" s="257">
        <f t="shared" si="810"/>
        <v>45840000</v>
      </c>
      <c r="M2104" s="71"/>
      <c r="N2104" s="71"/>
      <c r="O2104" s="552" t="e">
        <f>#REF!+M2104+N2104</f>
        <v>#REF!</v>
      </c>
      <c r="P2104" s="552"/>
      <c r="Q2104" s="552"/>
      <c r="R2104" s="570">
        <f t="shared" ref="R2104:R2167" si="812">P2104+Q2104</f>
        <v>0</v>
      </c>
      <c r="S2104" s="71"/>
      <c r="T2104" s="71"/>
      <c r="U2104" s="552">
        <v>0</v>
      </c>
    </row>
    <row r="2105" spans="1:21" outlineLevel="3">
      <c r="A2105" s="137"/>
      <c r="B2105" s="137"/>
      <c r="C2105" s="138" t="s">
        <v>1374</v>
      </c>
      <c r="D2105" s="97">
        <v>1</v>
      </c>
      <c r="E2105" s="61">
        <v>1</v>
      </c>
      <c r="F2105" s="139" t="s">
        <v>660</v>
      </c>
      <c r="G2105" s="199">
        <v>7915200</v>
      </c>
      <c r="H2105" s="199">
        <v>168000.00000000003</v>
      </c>
      <c r="I2105" s="71">
        <f t="shared" si="811"/>
        <v>8083200</v>
      </c>
      <c r="J2105" s="71">
        <f t="shared" si="808"/>
        <v>7915200</v>
      </c>
      <c r="K2105" s="71">
        <f t="shared" si="809"/>
        <v>168000.00000000003</v>
      </c>
      <c r="L2105" s="257">
        <f t="shared" si="810"/>
        <v>8083200</v>
      </c>
      <c r="M2105" s="71"/>
      <c r="N2105" s="71"/>
      <c r="O2105" s="552" t="e">
        <f>#REF!+M2105+N2105</f>
        <v>#REF!</v>
      </c>
      <c r="P2105" s="552"/>
      <c r="Q2105" s="552"/>
      <c r="R2105" s="570">
        <f t="shared" si="812"/>
        <v>0</v>
      </c>
      <c r="S2105" s="71"/>
      <c r="T2105" s="71"/>
      <c r="U2105" s="552">
        <v>0</v>
      </c>
    </row>
    <row r="2106" spans="1:21" outlineLevel="3">
      <c r="A2106" s="137"/>
      <c r="B2106" s="137"/>
      <c r="C2106" s="138" t="s">
        <v>1376</v>
      </c>
      <c r="D2106" s="97">
        <v>1</v>
      </c>
      <c r="E2106" s="61">
        <v>1</v>
      </c>
      <c r="F2106" s="139" t="s">
        <v>660</v>
      </c>
      <c r="G2106" s="199">
        <v>9970909.0909090899</v>
      </c>
      <c r="H2106" s="199">
        <v>322000.00000000006</v>
      </c>
      <c r="I2106" s="71">
        <f t="shared" si="811"/>
        <v>10292909.09090909</v>
      </c>
      <c r="J2106" s="71">
        <f t="shared" si="808"/>
        <v>9970909.0909090899</v>
      </c>
      <c r="K2106" s="71">
        <f t="shared" si="809"/>
        <v>322000.00000000006</v>
      </c>
      <c r="L2106" s="257">
        <f t="shared" si="810"/>
        <v>10292909.09090909</v>
      </c>
      <c r="M2106" s="71"/>
      <c r="N2106" s="71"/>
      <c r="O2106" s="552" t="e">
        <f>#REF!+M2106+N2106</f>
        <v>#REF!</v>
      </c>
      <c r="P2106" s="552"/>
      <c r="Q2106" s="552"/>
      <c r="R2106" s="570">
        <f t="shared" si="812"/>
        <v>0</v>
      </c>
      <c r="S2106" s="71"/>
      <c r="T2106" s="71"/>
      <c r="U2106" s="552">
        <v>0</v>
      </c>
    </row>
    <row r="2107" spans="1:21" outlineLevel="3">
      <c r="A2107" s="137"/>
      <c r="B2107" s="137"/>
      <c r="C2107" s="138" t="s">
        <v>1378</v>
      </c>
      <c r="D2107" s="97">
        <v>1</v>
      </c>
      <c r="E2107" s="61">
        <v>1</v>
      </c>
      <c r="F2107" s="139" t="s">
        <v>692</v>
      </c>
      <c r="G2107" s="199">
        <v>10800000</v>
      </c>
      <c r="H2107" s="199">
        <v>225400</v>
      </c>
      <c r="I2107" s="71">
        <f t="shared" si="811"/>
        <v>11025400</v>
      </c>
      <c r="J2107" s="71">
        <f t="shared" si="808"/>
        <v>10800000</v>
      </c>
      <c r="K2107" s="71">
        <f t="shared" si="809"/>
        <v>225400</v>
      </c>
      <c r="L2107" s="257">
        <f t="shared" si="810"/>
        <v>11025400</v>
      </c>
      <c r="M2107" s="71"/>
      <c r="N2107" s="71"/>
      <c r="O2107" s="552" t="e">
        <f>#REF!+M2107+N2107</f>
        <v>#REF!</v>
      </c>
      <c r="P2107" s="552"/>
      <c r="Q2107" s="552"/>
      <c r="R2107" s="570">
        <f t="shared" si="812"/>
        <v>0</v>
      </c>
      <c r="S2107" s="71"/>
      <c r="T2107" s="71"/>
      <c r="U2107" s="552">
        <v>0</v>
      </c>
    </row>
    <row r="2108" spans="1:21" s="11" customFormat="1" outlineLevel="3">
      <c r="A2108" s="192"/>
      <c r="B2108" s="192"/>
      <c r="C2108" s="193" t="s">
        <v>1428</v>
      </c>
      <c r="D2108" s="194">
        <v>1</v>
      </c>
      <c r="E2108" s="358">
        <v>1</v>
      </c>
      <c r="F2108" s="195" t="s">
        <v>660</v>
      </c>
      <c r="G2108" s="199">
        <v>1014000</v>
      </c>
      <c r="H2108" s="199">
        <v>50880.368000000009</v>
      </c>
      <c r="I2108" s="199">
        <f t="shared" si="811"/>
        <v>1064880.368</v>
      </c>
      <c r="J2108" s="199">
        <f t="shared" si="808"/>
        <v>1014000</v>
      </c>
      <c r="K2108" s="199">
        <f t="shared" si="809"/>
        <v>50880.368000000009</v>
      </c>
      <c r="L2108" s="265">
        <f t="shared" si="810"/>
        <v>1064880.368</v>
      </c>
      <c r="M2108" s="199"/>
      <c r="N2108" s="199"/>
      <c r="O2108" s="554" t="e">
        <f>#REF!+M2108+N2108</f>
        <v>#REF!</v>
      </c>
      <c r="P2108" s="554"/>
      <c r="Q2108" s="554"/>
      <c r="R2108" s="579">
        <f t="shared" si="812"/>
        <v>0</v>
      </c>
      <c r="S2108" s="199"/>
      <c r="T2108" s="199"/>
      <c r="U2108" s="554">
        <v>0</v>
      </c>
    </row>
    <row r="2109" spans="1:21" s="11" customFormat="1" outlineLevel="3">
      <c r="A2109" s="192"/>
      <c r="B2109" s="192"/>
      <c r="C2109" s="193" t="s">
        <v>1110</v>
      </c>
      <c r="D2109" s="194">
        <v>20</v>
      </c>
      <c r="E2109" s="358">
        <v>25</v>
      </c>
      <c r="F2109" s="195" t="s">
        <v>624</v>
      </c>
      <c r="G2109" s="199">
        <v>15443.88</v>
      </c>
      <c r="H2109" s="199">
        <v>5031.18</v>
      </c>
      <c r="I2109" s="199">
        <f t="shared" si="811"/>
        <v>20475.059999999998</v>
      </c>
      <c r="J2109" s="199">
        <f t="shared" si="808"/>
        <v>386097</v>
      </c>
      <c r="K2109" s="199">
        <f t="shared" si="809"/>
        <v>125779.5</v>
      </c>
      <c r="L2109" s="265">
        <f t="shared" si="810"/>
        <v>511876.49999999994</v>
      </c>
      <c r="M2109" s="199"/>
      <c r="N2109" s="199"/>
      <c r="O2109" s="554" t="e">
        <f>#REF!+M2109+N2109</f>
        <v>#REF!</v>
      </c>
      <c r="P2109" s="554"/>
      <c r="Q2109" s="554"/>
      <c r="R2109" s="579">
        <f t="shared" si="812"/>
        <v>0</v>
      </c>
      <c r="S2109" s="199"/>
      <c r="T2109" s="199"/>
      <c r="U2109" s="554">
        <v>0</v>
      </c>
    </row>
    <row r="2110" spans="1:21" s="11" customFormat="1" outlineLevel="3">
      <c r="A2110" s="192"/>
      <c r="B2110" s="192"/>
      <c r="C2110" s="193" t="s">
        <v>1368</v>
      </c>
      <c r="D2110" s="194">
        <v>20</v>
      </c>
      <c r="E2110" s="358">
        <v>25</v>
      </c>
      <c r="F2110" s="195" t="s">
        <v>624</v>
      </c>
      <c r="G2110" s="199">
        <v>40467</v>
      </c>
      <c r="H2110" s="199">
        <v>9350</v>
      </c>
      <c r="I2110" s="199">
        <f t="shared" si="811"/>
        <v>49817</v>
      </c>
      <c r="J2110" s="199">
        <f t="shared" si="808"/>
        <v>1011675</v>
      </c>
      <c r="K2110" s="199">
        <f t="shared" si="809"/>
        <v>233750</v>
      </c>
      <c r="L2110" s="265">
        <f t="shared" si="810"/>
        <v>1245425</v>
      </c>
      <c r="M2110" s="199"/>
      <c r="N2110" s="199"/>
      <c r="O2110" s="554" t="e">
        <f>#REF!+M2110+N2110</f>
        <v>#REF!</v>
      </c>
      <c r="P2110" s="554"/>
      <c r="Q2110" s="554"/>
      <c r="R2110" s="579">
        <f t="shared" si="812"/>
        <v>0</v>
      </c>
      <c r="S2110" s="199"/>
      <c r="T2110" s="199"/>
      <c r="U2110" s="554">
        <v>0</v>
      </c>
    </row>
    <row r="2111" spans="1:21" s="11" customFormat="1" outlineLevel="3">
      <c r="A2111" s="192"/>
      <c r="B2111" s="192"/>
      <c r="C2111" s="193" t="s">
        <v>928</v>
      </c>
      <c r="D2111" s="194">
        <v>40</v>
      </c>
      <c r="E2111" s="358">
        <v>50</v>
      </c>
      <c r="F2111" s="195" t="s">
        <v>624</v>
      </c>
      <c r="G2111" s="199">
        <v>8773.9726027397246</v>
      </c>
      <c r="H2111" s="199">
        <v>14594.016411764707</v>
      </c>
      <c r="I2111" s="199">
        <f t="shared" si="811"/>
        <v>23367.989014504434</v>
      </c>
      <c r="J2111" s="199">
        <f t="shared" si="808"/>
        <v>438698.6301369862</v>
      </c>
      <c r="K2111" s="199">
        <f t="shared" si="809"/>
        <v>729700.82058823539</v>
      </c>
      <c r="L2111" s="265">
        <f t="shared" si="810"/>
        <v>1168399.4507252218</v>
      </c>
      <c r="M2111" s="199"/>
      <c r="N2111" s="199"/>
      <c r="O2111" s="554" t="e">
        <f>#REF!+M2111+N2111</f>
        <v>#REF!</v>
      </c>
      <c r="P2111" s="554"/>
      <c r="Q2111" s="554"/>
      <c r="R2111" s="579">
        <f t="shared" si="812"/>
        <v>0</v>
      </c>
      <c r="S2111" s="199"/>
      <c r="T2111" s="199"/>
      <c r="U2111" s="554">
        <v>0</v>
      </c>
    </row>
    <row r="2112" spans="1:21" s="399" customFormat="1" outlineLevel="3">
      <c r="A2112" s="395"/>
      <c r="B2112" s="395"/>
      <c r="C2112" s="400" t="s">
        <v>1381</v>
      </c>
      <c r="D2112" s="97">
        <v>1</v>
      </c>
      <c r="E2112" s="61">
        <v>1</v>
      </c>
      <c r="F2112" s="397" t="s">
        <v>619</v>
      </c>
      <c r="G2112" s="62">
        <v>4909992.3536737235</v>
      </c>
      <c r="H2112" s="62">
        <v>1472997.706102117</v>
      </c>
      <c r="I2112" s="62">
        <f t="shared" si="811"/>
        <v>6382990.0597758405</v>
      </c>
      <c r="J2112" s="62">
        <f t="shared" si="808"/>
        <v>4909992.3536737235</v>
      </c>
      <c r="K2112" s="62">
        <f t="shared" si="809"/>
        <v>1472997.706102117</v>
      </c>
      <c r="L2112" s="255">
        <f t="shared" si="810"/>
        <v>6382990.0597758405</v>
      </c>
      <c r="M2112" s="62"/>
      <c r="N2112" s="62"/>
      <c r="O2112" s="550" t="e">
        <f>#REF!+M2112+N2112</f>
        <v>#REF!</v>
      </c>
      <c r="P2112" s="550"/>
      <c r="Q2112" s="550"/>
      <c r="R2112" s="574">
        <f t="shared" si="812"/>
        <v>0</v>
      </c>
      <c r="S2112" s="62"/>
      <c r="T2112" s="62"/>
      <c r="U2112" s="550">
        <v>0</v>
      </c>
    </row>
    <row r="2113" spans="1:21" s="399" customFormat="1" outlineLevel="3">
      <c r="A2113" s="395"/>
      <c r="B2113" s="395"/>
      <c r="C2113" s="400" t="s">
        <v>657</v>
      </c>
      <c r="D2113" s="97">
        <v>1</v>
      </c>
      <c r="E2113" s="61">
        <v>1</v>
      </c>
      <c r="F2113" s="397" t="s">
        <v>619</v>
      </c>
      <c r="G2113" s="62">
        <v>5891990.8244084679</v>
      </c>
      <c r="H2113" s="62">
        <v>1767597.2473225403</v>
      </c>
      <c r="I2113" s="62">
        <f t="shared" si="811"/>
        <v>7659588.0717310086</v>
      </c>
      <c r="J2113" s="62">
        <f t="shared" si="808"/>
        <v>5891990.8244084679</v>
      </c>
      <c r="K2113" s="62">
        <f t="shared" si="809"/>
        <v>1767597.2473225403</v>
      </c>
      <c r="L2113" s="255">
        <f t="shared" si="810"/>
        <v>7659588.0717310086</v>
      </c>
      <c r="M2113" s="62"/>
      <c r="N2113" s="62"/>
      <c r="O2113" s="550" t="e">
        <f>#REF!+M2113+N2113</f>
        <v>#REF!</v>
      </c>
      <c r="P2113" s="550"/>
      <c r="Q2113" s="550"/>
      <c r="R2113" s="574">
        <f t="shared" si="812"/>
        <v>0</v>
      </c>
      <c r="S2113" s="62"/>
      <c r="T2113" s="62"/>
      <c r="U2113" s="550">
        <v>0</v>
      </c>
    </row>
    <row r="2114" spans="1:21" s="11" customFormat="1" outlineLevel="3">
      <c r="A2114" s="192"/>
      <c r="B2114" s="192"/>
      <c r="C2114" s="172" t="s">
        <v>1382</v>
      </c>
      <c r="D2114" s="194"/>
      <c r="E2114" s="358"/>
      <c r="F2114" s="195"/>
      <c r="G2114" s="199"/>
      <c r="H2114" s="199"/>
      <c r="I2114" s="199"/>
      <c r="J2114" s="174">
        <f>SUBTOTAL(9,J2115:J2125)</f>
        <v>15191076.4</v>
      </c>
      <c r="K2114" s="174">
        <f t="shared" ref="K2114:L2114" si="813">SUBTOTAL(9,K2115:K2125)</f>
        <v>2017377.4463200003</v>
      </c>
      <c r="L2114" s="843">
        <f t="shared" si="813"/>
        <v>17208453.84632</v>
      </c>
      <c r="M2114" s="174"/>
      <c r="N2114" s="174"/>
      <c r="O2114" s="558" t="e">
        <f>#REF!+M2114+N2114</f>
        <v>#REF!</v>
      </c>
      <c r="P2114" s="558"/>
      <c r="Q2114" s="558"/>
      <c r="R2114" s="578">
        <f t="shared" si="812"/>
        <v>0</v>
      </c>
      <c r="S2114" s="174"/>
      <c r="T2114" s="174"/>
      <c r="U2114" s="558">
        <v>0</v>
      </c>
    </row>
    <row r="2115" spans="1:21" s="11" customFormat="1" ht="13.8" outlineLevel="3">
      <c r="A2115" s="410"/>
      <c r="B2115" s="411"/>
      <c r="C2115" s="412" t="s">
        <v>1383</v>
      </c>
      <c r="D2115" s="194">
        <v>1</v>
      </c>
      <c r="E2115" s="358">
        <v>1</v>
      </c>
      <c r="F2115" s="195" t="s">
        <v>660</v>
      </c>
      <c r="G2115" s="199">
        <v>1008000</v>
      </c>
      <c r="H2115" s="199">
        <v>49588.000000000007</v>
      </c>
      <c r="I2115" s="199">
        <f t="shared" ref="I2115" si="814">SUM(G2115:H2115)</f>
        <v>1057588</v>
      </c>
      <c r="J2115" s="199">
        <f t="shared" ref="J2115:J2125" si="815">G2115*E2115</f>
        <v>1008000</v>
      </c>
      <c r="K2115" s="199">
        <f t="shared" ref="K2115:K2125" si="816">H2115*E2115</f>
        <v>49588.000000000007</v>
      </c>
      <c r="L2115" s="265">
        <f t="shared" ref="L2115:L2125" si="817">I2115*E2115</f>
        <v>1057588</v>
      </c>
      <c r="M2115" s="199"/>
      <c r="N2115" s="199"/>
      <c r="O2115" s="554" t="e">
        <f>#REF!+M2115+N2115</f>
        <v>#REF!</v>
      </c>
      <c r="P2115" s="554"/>
      <c r="Q2115" s="554"/>
      <c r="R2115" s="579">
        <f t="shared" si="812"/>
        <v>0</v>
      </c>
      <c r="S2115" s="199"/>
      <c r="T2115" s="199"/>
      <c r="U2115" s="554">
        <v>0</v>
      </c>
    </row>
    <row r="2116" spans="1:21" s="11" customFormat="1" outlineLevel="3">
      <c r="A2116" s="192"/>
      <c r="B2116" s="192"/>
      <c r="C2116" s="192" t="s">
        <v>1429</v>
      </c>
      <c r="D2116" s="194">
        <v>4</v>
      </c>
      <c r="E2116" s="358">
        <v>4</v>
      </c>
      <c r="F2116" s="195" t="s">
        <v>660</v>
      </c>
      <c r="G2116" s="199">
        <v>568800</v>
      </c>
      <c r="H2116" s="199">
        <v>50880.368000000009</v>
      </c>
      <c r="I2116" s="199">
        <f t="shared" ref="I2116:I2125" si="818">SUM(G2116:H2116)</f>
        <v>619680.36800000002</v>
      </c>
      <c r="J2116" s="199">
        <f t="shared" si="815"/>
        <v>2275200</v>
      </c>
      <c r="K2116" s="199">
        <f t="shared" si="816"/>
        <v>203521.47200000004</v>
      </c>
      <c r="L2116" s="265">
        <f t="shared" si="817"/>
        <v>2478721.4720000001</v>
      </c>
      <c r="M2116" s="199"/>
      <c r="N2116" s="199"/>
      <c r="O2116" s="554" t="e">
        <f>#REF!+M2116+N2116</f>
        <v>#REF!</v>
      </c>
      <c r="P2116" s="554"/>
      <c r="Q2116" s="554"/>
      <c r="R2116" s="579">
        <f t="shared" si="812"/>
        <v>0</v>
      </c>
      <c r="S2116" s="199"/>
      <c r="T2116" s="199"/>
      <c r="U2116" s="554">
        <v>0</v>
      </c>
    </row>
    <row r="2117" spans="1:21" s="11" customFormat="1" outlineLevel="3">
      <c r="A2117" s="192"/>
      <c r="B2117" s="192"/>
      <c r="C2117" s="192" t="s">
        <v>1387</v>
      </c>
      <c r="D2117" s="194">
        <v>1</v>
      </c>
      <c r="E2117" s="358">
        <v>1</v>
      </c>
      <c r="F2117" s="195" t="s">
        <v>660</v>
      </c>
      <c r="G2117" s="199">
        <v>4200000</v>
      </c>
      <c r="H2117" s="199">
        <v>168000.00000000003</v>
      </c>
      <c r="I2117" s="199">
        <f t="shared" si="818"/>
        <v>4368000</v>
      </c>
      <c r="J2117" s="199">
        <f t="shared" si="815"/>
        <v>4200000</v>
      </c>
      <c r="K2117" s="199">
        <f t="shared" si="816"/>
        <v>168000.00000000003</v>
      </c>
      <c r="L2117" s="265">
        <f t="shared" si="817"/>
        <v>4368000</v>
      </c>
      <c r="M2117" s="199"/>
      <c r="N2117" s="199"/>
      <c r="O2117" s="554" t="e">
        <f>#REF!+M2117+N2117</f>
        <v>#REF!</v>
      </c>
      <c r="P2117" s="554"/>
      <c r="Q2117" s="554"/>
      <c r="R2117" s="579">
        <f t="shared" si="812"/>
        <v>0</v>
      </c>
      <c r="S2117" s="199"/>
      <c r="T2117" s="199"/>
      <c r="U2117" s="554">
        <v>0</v>
      </c>
    </row>
    <row r="2118" spans="1:21" s="11" customFormat="1" outlineLevel="3">
      <c r="A2118" s="192"/>
      <c r="B2118" s="192"/>
      <c r="C2118" s="192" t="s">
        <v>1430</v>
      </c>
      <c r="D2118" s="194">
        <v>1</v>
      </c>
      <c r="E2118" s="358">
        <v>1</v>
      </c>
      <c r="F2118" s="195" t="s">
        <v>660</v>
      </c>
      <c r="G2118" s="199">
        <v>770400</v>
      </c>
      <c r="H2118" s="199">
        <v>50880.368000000009</v>
      </c>
      <c r="I2118" s="199">
        <f t="shared" si="818"/>
        <v>821280.36800000002</v>
      </c>
      <c r="J2118" s="199">
        <f t="shared" si="815"/>
        <v>770400</v>
      </c>
      <c r="K2118" s="199">
        <f t="shared" si="816"/>
        <v>50880.368000000009</v>
      </c>
      <c r="L2118" s="265">
        <f t="shared" si="817"/>
        <v>821280.36800000002</v>
      </c>
      <c r="M2118" s="199"/>
      <c r="N2118" s="199"/>
      <c r="O2118" s="554" t="e">
        <f>#REF!+M2118+N2118</f>
        <v>#REF!</v>
      </c>
      <c r="P2118" s="554"/>
      <c r="Q2118" s="554"/>
      <c r="R2118" s="579">
        <f t="shared" si="812"/>
        <v>0</v>
      </c>
      <c r="S2118" s="199"/>
      <c r="T2118" s="199"/>
      <c r="U2118" s="554">
        <v>0</v>
      </c>
    </row>
    <row r="2119" spans="1:21" s="11" customFormat="1" outlineLevel="3">
      <c r="A2119" s="192"/>
      <c r="B2119" s="192"/>
      <c r="C2119" s="192" t="s">
        <v>1431</v>
      </c>
      <c r="D2119" s="194">
        <v>2</v>
      </c>
      <c r="E2119" s="358">
        <v>2</v>
      </c>
      <c r="F2119" s="195" t="s">
        <v>660</v>
      </c>
      <c r="G2119" s="199">
        <v>322800</v>
      </c>
      <c r="H2119" s="199">
        <v>50880.368000000009</v>
      </c>
      <c r="I2119" s="199">
        <f t="shared" si="818"/>
        <v>373680.36800000002</v>
      </c>
      <c r="J2119" s="199">
        <f t="shared" si="815"/>
        <v>645600</v>
      </c>
      <c r="K2119" s="199">
        <f t="shared" si="816"/>
        <v>101760.73600000002</v>
      </c>
      <c r="L2119" s="265">
        <f t="shared" si="817"/>
        <v>747360.73600000003</v>
      </c>
      <c r="M2119" s="199"/>
      <c r="N2119" s="199"/>
      <c r="O2119" s="554" t="e">
        <f>#REF!+M2119+N2119</f>
        <v>#REF!</v>
      </c>
      <c r="P2119" s="554"/>
      <c r="Q2119" s="554"/>
      <c r="R2119" s="579">
        <f t="shared" si="812"/>
        <v>0</v>
      </c>
      <c r="S2119" s="199"/>
      <c r="T2119" s="199"/>
      <c r="U2119" s="554">
        <v>0</v>
      </c>
    </row>
    <row r="2120" spans="1:21" s="11" customFormat="1" ht="13.8" outlineLevel="3">
      <c r="A2120" s="410"/>
      <c r="B2120" s="411"/>
      <c r="C2120" s="192" t="s">
        <v>1432</v>
      </c>
      <c r="D2120" s="194">
        <v>1</v>
      </c>
      <c r="E2120" s="358">
        <v>1</v>
      </c>
      <c r="F2120" s="195" t="s">
        <v>660</v>
      </c>
      <c r="G2120" s="199">
        <v>1376400</v>
      </c>
      <c r="H2120" s="199">
        <v>50880.368000000009</v>
      </c>
      <c r="I2120" s="199">
        <f t="shared" si="818"/>
        <v>1427280.368</v>
      </c>
      <c r="J2120" s="199">
        <f t="shared" si="815"/>
        <v>1376400</v>
      </c>
      <c r="K2120" s="199">
        <f t="shared" si="816"/>
        <v>50880.368000000009</v>
      </c>
      <c r="L2120" s="265">
        <f t="shared" si="817"/>
        <v>1427280.368</v>
      </c>
      <c r="M2120" s="199"/>
      <c r="N2120" s="199"/>
      <c r="O2120" s="554" t="e">
        <f>#REF!+M2120+N2120</f>
        <v>#REF!</v>
      </c>
      <c r="P2120" s="554"/>
      <c r="Q2120" s="554"/>
      <c r="R2120" s="579">
        <f t="shared" si="812"/>
        <v>0</v>
      </c>
      <c r="S2120" s="199"/>
      <c r="T2120" s="199"/>
      <c r="U2120" s="554">
        <v>0</v>
      </c>
    </row>
    <row r="2121" spans="1:21" s="11" customFormat="1" outlineLevel="3">
      <c r="A2121" s="192"/>
      <c r="B2121" s="192"/>
      <c r="C2121" s="192" t="s">
        <v>1433</v>
      </c>
      <c r="D2121" s="194">
        <v>3</v>
      </c>
      <c r="E2121" s="358">
        <v>3</v>
      </c>
      <c r="F2121" s="195" t="s">
        <v>660</v>
      </c>
      <c r="G2121" s="199">
        <v>480000</v>
      </c>
      <c r="H2121" s="199">
        <v>50880.368000000009</v>
      </c>
      <c r="I2121" s="199">
        <f t="shared" si="818"/>
        <v>530880.36800000002</v>
      </c>
      <c r="J2121" s="199">
        <f t="shared" si="815"/>
        <v>1440000</v>
      </c>
      <c r="K2121" s="199">
        <f t="shared" si="816"/>
        <v>152641.10400000002</v>
      </c>
      <c r="L2121" s="265">
        <f t="shared" si="817"/>
        <v>1592641.1040000001</v>
      </c>
      <c r="M2121" s="199"/>
      <c r="N2121" s="199"/>
      <c r="O2121" s="554" t="e">
        <f>#REF!+M2121+N2121</f>
        <v>#REF!</v>
      </c>
      <c r="P2121" s="554"/>
      <c r="Q2121" s="554"/>
      <c r="R2121" s="579">
        <f t="shared" si="812"/>
        <v>0</v>
      </c>
      <c r="S2121" s="199"/>
      <c r="T2121" s="199"/>
      <c r="U2121" s="554">
        <v>0</v>
      </c>
    </row>
    <row r="2122" spans="1:21" s="11" customFormat="1" outlineLevel="3">
      <c r="A2122" s="192"/>
      <c r="B2122" s="192"/>
      <c r="C2122" s="192" t="s">
        <v>1399</v>
      </c>
      <c r="D2122" s="194">
        <v>5</v>
      </c>
      <c r="E2122" s="358">
        <v>5</v>
      </c>
      <c r="F2122" s="195" t="s">
        <v>660</v>
      </c>
      <c r="G2122" s="199">
        <v>322800</v>
      </c>
      <c r="H2122" s="199">
        <v>50880.368000000009</v>
      </c>
      <c r="I2122" s="199">
        <f t="shared" si="818"/>
        <v>373680.36800000002</v>
      </c>
      <c r="J2122" s="199">
        <f t="shared" si="815"/>
        <v>1614000</v>
      </c>
      <c r="K2122" s="199">
        <f t="shared" si="816"/>
        <v>254401.84000000005</v>
      </c>
      <c r="L2122" s="265">
        <f t="shared" si="817"/>
        <v>1868401.84</v>
      </c>
      <c r="M2122" s="199"/>
      <c r="N2122" s="199"/>
      <c r="O2122" s="554" t="e">
        <f>#REF!+M2122+N2122</f>
        <v>#REF!</v>
      </c>
      <c r="P2122" s="554"/>
      <c r="Q2122" s="554"/>
      <c r="R2122" s="579">
        <f t="shared" si="812"/>
        <v>0</v>
      </c>
      <c r="S2122" s="199"/>
      <c r="T2122" s="199"/>
      <c r="U2122" s="554">
        <v>0</v>
      </c>
    </row>
    <row r="2123" spans="1:21" s="11" customFormat="1" outlineLevel="3">
      <c r="A2123" s="192"/>
      <c r="B2123" s="192"/>
      <c r="C2123" s="192" t="s">
        <v>1401</v>
      </c>
      <c r="D2123" s="194">
        <v>8</v>
      </c>
      <c r="E2123" s="358">
        <v>8</v>
      </c>
      <c r="F2123" s="195" t="s">
        <v>660</v>
      </c>
      <c r="G2123" s="199">
        <v>85924.800000000003</v>
      </c>
      <c r="H2123" s="199">
        <v>49415.098879999998</v>
      </c>
      <c r="I2123" s="199">
        <f t="shared" si="818"/>
        <v>135339.89887999999</v>
      </c>
      <c r="J2123" s="199">
        <f t="shared" si="815"/>
        <v>687398.40000000002</v>
      </c>
      <c r="K2123" s="199">
        <f t="shared" si="816"/>
        <v>395320.79103999998</v>
      </c>
      <c r="L2123" s="265">
        <f t="shared" si="817"/>
        <v>1082719.1910399999</v>
      </c>
      <c r="M2123" s="199"/>
      <c r="N2123" s="199"/>
      <c r="O2123" s="554" t="e">
        <f>#REF!+M2123+N2123</f>
        <v>#REF!</v>
      </c>
      <c r="P2123" s="554"/>
      <c r="Q2123" s="554"/>
      <c r="R2123" s="579">
        <f t="shared" si="812"/>
        <v>0</v>
      </c>
      <c r="S2123" s="199"/>
      <c r="T2123" s="199"/>
      <c r="U2123" s="554"/>
    </row>
    <row r="2124" spans="1:21" s="11" customFormat="1" outlineLevel="3">
      <c r="A2124" s="192"/>
      <c r="B2124" s="192"/>
      <c r="C2124" s="192" t="s">
        <v>1402</v>
      </c>
      <c r="D2124" s="194">
        <v>9</v>
      </c>
      <c r="E2124" s="358">
        <v>9</v>
      </c>
      <c r="F2124" s="195" t="s">
        <v>660</v>
      </c>
      <c r="G2124" s="199">
        <v>63367.200000000004</v>
      </c>
      <c r="H2124" s="199">
        <v>45472.31192</v>
      </c>
      <c r="I2124" s="199">
        <f t="shared" si="818"/>
        <v>108839.51192</v>
      </c>
      <c r="J2124" s="199">
        <f t="shared" si="815"/>
        <v>570304.80000000005</v>
      </c>
      <c r="K2124" s="199">
        <f t="shared" si="816"/>
        <v>409250.80728000001</v>
      </c>
      <c r="L2124" s="265">
        <f t="shared" si="817"/>
        <v>979555.60728</v>
      </c>
      <c r="M2124" s="199"/>
      <c r="N2124" s="199"/>
      <c r="O2124" s="554" t="e">
        <f>#REF!+M2124+N2124</f>
        <v>#REF!</v>
      </c>
      <c r="P2124" s="554"/>
      <c r="Q2124" s="554"/>
      <c r="R2124" s="579">
        <f t="shared" si="812"/>
        <v>0</v>
      </c>
      <c r="S2124" s="199"/>
      <c r="T2124" s="199"/>
      <c r="U2124" s="554"/>
    </row>
    <row r="2125" spans="1:21" s="11" customFormat="1" outlineLevel="3">
      <c r="A2125" s="192"/>
      <c r="B2125" s="192"/>
      <c r="C2125" s="193" t="s">
        <v>657</v>
      </c>
      <c r="D2125" s="194">
        <v>1</v>
      </c>
      <c r="E2125" s="358">
        <v>1</v>
      </c>
      <c r="F2125" s="195" t="s">
        <v>619</v>
      </c>
      <c r="G2125" s="199">
        <v>603773.20000000007</v>
      </c>
      <c r="H2125" s="199">
        <v>181131.96000000002</v>
      </c>
      <c r="I2125" s="199">
        <f t="shared" si="818"/>
        <v>784905.16000000015</v>
      </c>
      <c r="J2125" s="199">
        <f t="shared" si="815"/>
        <v>603773.20000000007</v>
      </c>
      <c r="K2125" s="199">
        <f t="shared" si="816"/>
        <v>181131.96000000002</v>
      </c>
      <c r="L2125" s="265">
        <f t="shared" si="817"/>
        <v>784905.16000000015</v>
      </c>
      <c r="M2125" s="199"/>
      <c r="N2125" s="199"/>
      <c r="O2125" s="554" t="e">
        <f>#REF!+M2125+N2125</f>
        <v>#REF!</v>
      </c>
      <c r="P2125" s="554"/>
      <c r="Q2125" s="554"/>
      <c r="R2125" s="579">
        <f t="shared" si="812"/>
        <v>0</v>
      </c>
      <c r="S2125" s="199"/>
      <c r="T2125" s="199"/>
      <c r="U2125" s="554"/>
    </row>
    <row r="2126" spans="1:21" s="11" customFormat="1" outlineLevel="3">
      <c r="A2126" s="192"/>
      <c r="B2126" s="192"/>
      <c r="C2126" s="172" t="s">
        <v>1403</v>
      </c>
      <c r="D2126" s="194"/>
      <c r="E2126" s="358"/>
      <c r="F2126" s="195"/>
      <c r="G2126" s="199"/>
      <c r="H2126" s="199"/>
      <c r="I2126" s="199"/>
      <c r="J2126" s="174">
        <f>SUBTOTAL(9,J2127:J2138)</f>
        <v>7418628</v>
      </c>
      <c r="K2126" s="174">
        <f t="shared" ref="K2126:L2126" si="819">SUBTOTAL(9,K2127:K2138)</f>
        <v>14924281.536</v>
      </c>
      <c r="L2126" s="843">
        <f t="shared" si="819"/>
        <v>22342909.536000002</v>
      </c>
      <c r="M2126" s="174"/>
      <c r="N2126" s="174"/>
      <c r="O2126" s="558" t="e">
        <f>#REF!+M2126+N2126</f>
        <v>#REF!</v>
      </c>
      <c r="P2126" s="558"/>
      <c r="Q2126" s="558"/>
      <c r="R2126" s="578">
        <f t="shared" si="812"/>
        <v>0</v>
      </c>
      <c r="S2126" s="174"/>
      <c r="T2126" s="174"/>
      <c r="U2126" s="558"/>
    </row>
    <row r="2127" spans="1:21" s="11" customFormat="1" outlineLevel="3">
      <c r="A2127" s="192"/>
      <c r="B2127" s="192"/>
      <c r="C2127" s="193" t="s">
        <v>1406</v>
      </c>
      <c r="D2127" s="194">
        <v>10</v>
      </c>
      <c r="E2127" s="358">
        <v>12</v>
      </c>
      <c r="F2127" s="195" t="s">
        <v>624</v>
      </c>
      <c r="G2127" s="199">
        <v>71884.800000000003</v>
      </c>
      <c r="H2127" s="199">
        <v>34720</v>
      </c>
      <c r="I2127" s="199">
        <f t="shared" ref="I2127:I2131" si="820">SUM(G2127:H2127)</f>
        <v>106604.8</v>
      </c>
      <c r="J2127" s="199">
        <f t="shared" ref="J2127:J2138" si="821">G2127*E2127</f>
        <v>862617.60000000009</v>
      </c>
      <c r="K2127" s="199">
        <f t="shared" ref="K2127:K2138" si="822">H2127*E2127</f>
        <v>416640</v>
      </c>
      <c r="L2127" s="265">
        <f t="shared" ref="L2127:L2138" si="823">I2127*E2127</f>
        <v>1279257.6000000001</v>
      </c>
      <c r="M2127" s="199"/>
      <c r="N2127" s="199"/>
      <c r="O2127" s="889" t="e">
        <f>#REF!+M2127+N2127</f>
        <v>#REF!</v>
      </c>
      <c r="P2127" s="889"/>
      <c r="Q2127" s="889"/>
      <c r="R2127" s="579">
        <f t="shared" si="812"/>
        <v>0</v>
      </c>
      <c r="S2127" s="199"/>
      <c r="T2127" s="199"/>
      <c r="U2127" s="889"/>
    </row>
    <row r="2128" spans="1:21" s="11" customFormat="1" outlineLevel="3">
      <c r="A2128" s="192"/>
      <c r="B2128" s="192"/>
      <c r="C2128" s="193" t="s">
        <v>1410</v>
      </c>
      <c r="D2128" s="194">
        <v>5</v>
      </c>
      <c r="E2128" s="358">
        <v>7</v>
      </c>
      <c r="F2128" s="195" t="s">
        <v>624</v>
      </c>
      <c r="G2128" s="199">
        <v>30841.200000000001</v>
      </c>
      <c r="H2128" s="199">
        <v>25388.154400000003</v>
      </c>
      <c r="I2128" s="199">
        <f t="shared" si="820"/>
        <v>56229.354400000004</v>
      </c>
      <c r="J2128" s="199">
        <f t="shared" si="821"/>
        <v>215888.4</v>
      </c>
      <c r="K2128" s="199">
        <f t="shared" si="822"/>
        <v>177717.08080000003</v>
      </c>
      <c r="L2128" s="265">
        <f t="shared" si="823"/>
        <v>393605.48080000002</v>
      </c>
      <c r="M2128" s="199"/>
      <c r="N2128" s="199"/>
      <c r="O2128" s="889" t="e">
        <f>#REF!+M2128+N2128</f>
        <v>#REF!</v>
      </c>
      <c r="P2128" s="889"/>
      <c r="Q2128" s="889"/>
      <c r="R2128" s="579">
        <f t="shared" si="812"/>
        <v>0</v>
      </c>
      <c r="S2128" s="199"/>
      <c r="T2128" s="199"/>
      <c r="U2128" s="889"/>
    </row>
    <row r="2129" spans="1:21" s="11" customFormat="1" outlineLevel="3">
      <c r="A2129" s="192"/>
      <c r="B2129" s="192"/>
      <c r="C2129" s="193" t="s">
        <v>1412</v>
      </c>
      <c r="D2129" s="194">
        <v>29</v>
      </c>
      <c r="E2129" s="358">
        <v>32</v>
      </c>
      <c r="F2129" s="195" t="s">
        <v>624</v>
      </c>
      <c r="G2129" s="199">
        <v>22978.799999999999</v>
      </c>
      <c r="H2129" s="199">
        <v>22306.743200000004</v>
      </c>
      <c r="I2129" s="199">
        <f t="shared" si="820"/>
        <v>45285.5432</v>
      </c>
      <c r="J2129" s="199">
        <f t="shared" si="821"/>
        <v>735321.59999999998</v>
      </c>
      <c r="K2129" s="199">
        <f t="shared" si="822"/>
        <v>713815.78240000014</v>
      </c>
      <c r="L2129" s="265">
        <f t="shared" si="823"/>
        <v>1449137.3824</v>
      </c>
      <c r="M2129" s="199"/>
      <c r="N2129" s="199"/>
      <c r="O2129" s="889" t="e">
        <f>#REF!+M2129+N2129</f>
        <v>#REF!</v>
      </c>
      <c r="P2129" s="889"/>
      <c r="Q2129" s="889"/>
      <c r="R2129" s="579">
        <f t="shared" si="812"/>
        <v>0</v>
      </c>
      <c r="S2129" s="199"/>
      <c r="T2129" s="199"/>
      <c r="U2129" s="889"/>
    </row>
    <row r="2130" spans="1:21" outlineLevel="3">
      <c r="A2130" s="137"/>
      <c r="B2130" s="137"/>
      <c r="C2130" s="138" t="s">
        <v>1414</v>
      </c>
      <c r="D2130" s="97">
        <v>21</v>
      </c>
      <c r="E2130" s="61">
        <v>28</v>
      </c>
      <c r="F2130" s="139" t="s">
        <v>624</v>
      </c>
      <c r="G2130" s="199">
        <v>17737.2</v>
      </c>
      <c r="H2130" s="199">
        <v>18258.816800000001</v>
      </c>
      <c r="I2130" s="71">
        <f t="shared" si="820"/>
        <v>35996.016799999998</v>
      </c>
      <c r="J2130" s="71">
        <f t="shared" si="821"/>
        <v>496641.60000000003</v>
      </c>
      <c r="K2130" s="71">
        <f t="shared" si="822"/>
        <v>511246.87040000001</v>
      </c>
      <c r="L2130" s="257">
        <f t="shared" si="823"/>
        <v>1007888.4704</v>
      </c>
      <c r="M2130" s="71"/>
      <c r="N2130" s="71"/>
      <c r="O2130" s="879" t="e">
        <f>#REF!+M2130+N2130</f>
        <v>#REF!</v>
      </c>
      <c r="P2130" s="879"/>
      <c r="Q2130" s="879"/>
      <c r="R2130" s="579">
        <f t="shared" si="812"/>
        <v>0</v>
      </c>
      <c r="S2130" s="71"/>
      <c r="T2130" s="71"/>
      <c r="U2130" s="879"/>
    </row>
    <row r="2131" spans="1:21" outlineLevel="3">
      <c r="A2131" s="137"/>
      <c r="B2131" s="137"/>
      <c r="C2131" s="138" t="s">
        <v>1416</v>
      </c>
      <c r="D2131" s="97">
        <v>130</v>
      </c>
      <c r="E2131" s="61">
        <v>143</v>
      </c>
      <c r="F2131" s="139" t="s">
        <v>624</v>
      </c>
      <c r="G2131" s="199">
        <v>9921.6</v>
      </c>
      <c r="H2131" s="199">
        <v>15682.816800000001</v>
      </c>
      <c r="I2131" s="71">
        <f t="shared" si="820"/>
        <v>25604.416799999999</v>
      </c>
      <c r="J2131" s="71">
        <f t="shared" si="821"/>
        <v>1418788.8</v>
      </c>
      <c r="K2131" s="71">
        <f t="shared" si="822"/>
        <v>2242642.8023999999</v>
      </c>
      <c r="L2131" s="257">
        <f t="shared" si="823"/>
        <v>3661431.6023999997</v>
      </c>
      <c r="M2131" s="71"/>
      <c r="N2131" s="71"/>
      <c r="O2131" s="879" t="e">
        <f>#REF!+M2131+N2131</f>
        <v>#REF!</v>
      </c>
      <c r="P2131" s="879"/>
      <c r="Q2131" s="879"/>
      <c r="R2131" s="579">
        <f t="shared" si="812"/>
        <v>0</v>
      </c>
      <c r="S2131" s="71"/>
      <c r="T2131" s="71"/>
      <c r="U2131" s="879"/>
    </row>
    <row r="2132" spans="1:21" outlineLevel="3">
      <c r="A2132" s="137"/>
      <c r="B2132" s="137"/>
      <c r="C2132" s="138" t="s">
        <v>1418</v>
      </c>
      <c r="D2132" s="97">
        <v>1</v>
      </c>
      <c r="E2132" s="61">
        <v>1</v>
      </c>
      <c r="F2132" s="139" t="s">
        <v>619</v>
      </c>
      <c r="G2132" s="199">
        <v>860598</v>
      </c>
      <c r="H2132" s="199">
        <v>258179.4</v>
      </c>
      <c r="I2132" s="71">
        <f t="shared" ref="I2132:I2138" si="824">SUM(G2132:H2132)</f>
        <v>1118777.3999999999</v>
      </c>
      <c r="J2132" s="71">
        <f t="shared" si="821"/>
        <v>860598</v>
      </c>
      <c r="K2132" s="71">
        <f t="shared" si="822"/>
        <v>258179.4</v>
      </c>
      <c r="L2132" s="257">
        <f t="shared" si="823"/>
        <v>1118777.3999999999</v>
      </c>
      <c r="M2132" s="71"/>
      <c r="N2132" s="71"/>
      <c r="O2132" s="879" t="e">
        <f>#REF!+M2132+N2132</f>
        <v>#REF!</v>
      </c>
      <c r="P2132" s="879"/>
      <c r="Q2132" s="879"/>
      <c r="R2132" s="579">
        <f t="shared" si="812"/>
        <v>0</v>
      </c>
      <c r="S2132" s="71"/>
      <c r="T2132" s="71"/>
      <c r="U2132" s="879"/>
    </row>
    <row r="2133" spans="1:21" s="11" customFormat="1" outlineLevel="3">
      <c r="A2133" s="192"/>
      <c r="B2133" s="192"/>
      <c r="C2133" s="193" t="s">
        <v>1421</v>
      </c>
      <c r="D2133" s="194">
        <v>104</v>
      </c>
      <c r="E2133" s="358">
        <v>100</v>
      </c>
      <c r="F2133" s="195" t="s">
        <v>624</v>
      </c>
      <c r="G2133" s="199">
        <v>16286.400000000001</v>
      </c>
      <c r="H2133" s="199">
        <v>13440.000000000002</v>
      </c>
      <c r="I2133" s="199">
        <f t="shared" si="824"/>
        <v>29726.400000000001</v>
      </c>
      <c r="J2133" s="199">
        <f t="shared" si="821"/>
        <v>1628640.0000000002</v>
      </c>
      <c r="K2133" s="199">
        <f t="shared" si="822"/>
        <v>1344000.0000000002</v>
      </c>
      <c r="L2133" s="265">
        <f t="shared" si="823"/>
        <v>2972640</v>
      </c>
      <c r="M2133" s="199"/>
      <c r="N2133" s="199"/>
      <c r="O2133" s="889" t="e">
        <f>#REF!+M2133+N2133</f>
        <v>#REF!</v>
      </c>
      <c r="P2133" s="889"/>
      <c r="Q2133" s="554">
        <v>0.4</v>
      </c>
      <c r="R2133" s="579">
        <f t="shared" si="812"/>
        <v>0.4</v>
      </c>
      <c r="S2133" s="199"/>
      <c r="T2133" s="199"/>
      <c r="U2133" s="889"/>
    </row>
    <row r="2134" spans="1:21" s="11" customFormat="1" outlineLevel="3">
      <c r="A2134" s="192"/>
      <c r="B2134" s="192"/>
      <c r="C2134" s="193" t="s">
        <v>1354</v>
      </c>
      <c r="D2134" s="194">
        <v>1</v>
      </c>
      <c r="E2134" s="358">
        <v>1</v>
      </c>
      <c r="F2134" s="195" t="s">
        <v>619</v>
      </c>
      <c r="G2134" s="199">
        <v>375840</v>
      </c>
      <c r="H2134" s="199">
        <v>112752</v>
      </c>
      <c r="I2134" s="199">
        <f t="shared" si="824"/>
        <v>488592</v>
      </c>
      <c r="J2134" s="199">
        <f t="shared" si="821"/>
        <v>375840</v>
      </c>
      <c r="K2134" s="199">
        <f t="shared" si="822"/>
        <v>112752</v>
      </c>
      <c r="L2134" s="265">
        <f t="shared" si="823"/>
        <v>488592</v>
      </c>
      <c r="M2134" s="199"/>
      <c r="N2134" s="199"/>
      <c r="O2134" s="889" t="e">
        <f>#REF!+M2134+N2134</f>
        <v>#REF!</v>
      </c>
      <c r="P2134" s="889"/>
      <c r="Q2134" s="554">
        <v>0.4</v>
      </c>
      <c r="R2134" s="579">
        <f t="shared" si="812"/>
        <v>0.4</v>
      </c>
      <c r="S2134" s="199"/>
      <c r="T2134" s="199"/>
      <c r="U2134" s="889"/>
    </row>
    <row r="2135" spans="1:21" s="11" customFormat="1" outlineLevel="3">
      <c r="A2135" s="192"/>
      <c r="B2135" s="192"/>
      <c r="C2135" s="193" t="s">
        <v>1422</v>
      </c>
      <c r="D2135" s="194">
        <v>1</v>
      </c>
      <c r="E2135" s="358">
        <v>1</v>
      </c>
      <c r="F2135" s="195" t="s">
        <v>619</v>
      </c>
      <c r="G2135" s="199">
        <v>0</v>
      </c>
      <c r="H2135" s="199">
        <v>1000000</v>
      </c>
      <c r="I2135" s="199">
        <f t="shared" si="824"/>
        <v>1000000</v>
      </c>
      <c r="J2135" s="199">
        <f t="shared" si="821"/>
        <v>0</v>
      </c>
      <c r="K2135" s="199">
        <f t="shared" si="822"/>
        <v>1000000</v>
      </c>
      <c r="L2135" s="265">
        <f t="shared" si="823"/>
        <v>1000000</v>
      </c>
      <c r="M2135" s="199"/>
      <c r="N2135" s="199"/>
      <c r="O2135" s="554" t="e">
        <f>#REF!+M2135+N2135</f>
        <v>#REF!</v>
      </c>
      <c r="P2135" s="554"/>
      <c r="Q2135" s="554"/>
      <c r="R2135" s="579">
        <f t="shared" si="812"/>
        <v>0</v>
      </c>
      <c r="S2135" s="199"/>
      <c r="T2135" s="199"/>
      <c r="U2135" s="554"/>
    </row>
    <row r="2136" spans="1:21" s="11" customFormat="1" outlineLevel="3">
      <c r="A2136" s="192"/>
      <c r="B2136" s="192"/>
      <c r="C2136" s="193" t="s">
        <v>1355</v>
      </c>
      <c r="D2136" s="194">
        <v>10</v>
      </c>
      <c r="E2136" s="358">
        <v>20</v>
      </c>
      <c r="F2136" s="195" t="s">
        <v>1104</v>
      </c>
      <c r="G2136" s="199">
        <v>0</v>
      </c>
      <c r="H2136" s="199">
        <v>200000</v>
      </c>
      <c r="I2136" s="199">
        <f t="shared" si="824"/>
        <v>200000</v>
      </c>
      <c r="J2136" s="199">
        <f t="shared" si="821"/>
        <v>0</v>
      </c>
      <c r="K2136" s="199">
        <f t="shared" si="822"/>
        <v>4000000</v>
      </c>
      <c r="L2136" s="265">
        <f t="shared" si="823"/>
        <v>4000000</v>
      </c>
      <c r="M2136" s="199"/>
      <c r="N2136" s="199"/>
      <c r="O2136" s="554" t="e">
        <f>#REF!+M2136+N2136</f>
        <v>#REF!</v>
      </c>
      <c r="P2136" s="554"/>
      <c r="Q2136" s="554"/>
      <c r="R2136" s="579">
        <f t="shared" si="812"/>
        <v>0</v>
      </c>
      <c r="S2136" s="199"/>
      <c r="T2136" s="199"/>
      <c r="U2136" s="554">
        <v>0</v>
      </c>
    </row>
    <row r="2137" spans="1:21" s="11" customFormat="1" outlineLevel="3">
      <c r="A2137" s="192"/>
      <c r="B2137" s="192"/>
      <c r="C2137" s="193" t="s">
        <v>1423</v>
      </c>
      <c r="D2137" s="194">
        <v>91</v>
      </c>
      <c r="E2137" s="358">
        <v>130</v>
      </c>
      <c r="F2137" s="195" t="s">
        <v>624</v>
      </c>
      <c r="G2137" s="199">
        <v>0</v>
      </c>
      <c r="H2137" s="199">
        <v>30000</v>
      </c>
      <c r="I2137" s="199">
        <f t="shared" si="824"/>
        <v>30000</v>
      </c>
      <c r="J2137" s="199">
        <f t="shared" si="821"/>
        <v>0</v>
      </c>
      <c r="K2137" s="199">
        <f t="shared" si="822"/>
        <v>3900000</v>
      </c>
      <c r="L2137" s="265">
        <f t="shared" si="823"/>
        <v>3900000</v>
      </c>
      <c r="M2137" s="199"/>
      <c r="N2137" s="199"/>
      <c r="O2137" s="554" t="e">
        <f>#REF!+M2137+N2137</f>
        <v>#REF!</v>
      </c>
      <c r="P2137" s="554"/>
      <c r="Q2137" s="554"/>
      <c r="R2137" s="579">
        <f t="shared" si="812"/>
        <v>0</v>
      </c>
      <c r="S2137" s="199"/>
      <c r="T2137" s="199"/>
      <c r="U2137" s="554">
        <v>0</v>
      </c>
    </row>
    <row r="2138" spans="1:21" s="11" customFormat="1" outlineLevel="3">
      <c r="A2138" s="192"/>
      <c r="B2138" s="192"/>
      <c r="C2138" s="193" t="s">
        <v>1424</v>
      </c>
      <c r="D2138" s="194">
        <v>1</v>
      </c>
      <c r="E2138" s="358">
        <v>1</v>
      </c>
      <c r="F2138" s="195" t="s">
        <v>619</v>
      </c>
      <c r="G2138" s="199">
        <v>824292</v>
      </c>
      <c r="H2138" s="199">
        <v>247287.59999999998</v>
      </c>
      <c r="I2138" s="199">
        <f t="shared" si="824"/>
        <v>1071579.6000000001</v>
      </c>
      <c r="J2138" s="199">
        <f t="shared" si="821"/>
        <v>824292</v>
      </c>
      <c r="K2138" s="199">
        <f t="shared" si="822"/>
        <v>247287.59999999998</v>
      </c>
      <c r="L2138" s="265">
        <f t="shared" si="823"/>
        <v>1071579.6000000001</v>
      </c>
      <c r="M2138" s="199"/>
      <c r="N2138" s="199"/>
      <c r="O2138" s="554" t="e">
        <f>#REF!+M2138+N2138</f>
        <v>#REF!</v>
      </c>
      <c r="P2138" s="554"/>
      <c r="Q2138" s="554"/>
      <c r="R2138" s="579">
        <f t="shared" si="812"/>
        <v>0</v>
      </c>
      <c r="S2138" s="199"/>
      <c r="T2138" s="199"/>
      <c r="U2138" s="554">
        <v>0</v>
      </c>
    </row>
    <row r="2139" spans="1:21" s="11" customFormat="1" outlineLevel="3">
      <c r="A2139" s="192"/>
      <c r="B2139" s="192"/>
      <c r="C2139" s="172" t="s">
        <v>1425</v>
      </c>
      <c r="D2139" s="194"/>
      <c r="E2139" s="358"/>
      <c r="F2139" s="195"/>
      <c r="G2139" s="199"/>
      <c r="H2139" s="199"/>
      <c r="I2139" s="199"/>
      <c r="J2139" s="174">
        <f>SUBTOTAL(9,J2140:J2145)</f>
        <v>128275.20000000001</v>
      </c>
      <c r="K2139" s="174">
        <f t="shared" ref="K2139:L2139" si="825">SUBTOTAL(9,K2140:K2145)</f>
        <v>134517.25440000001</v>
      </c>
      <c r="L2139" s="843">
        <f t="shared" si="825"/>
        <v>262792.45439999999</v>
      </c>
      <c r="M2139" s="174"/>
      <c r="N2139" s="174"/>
      <c r="O2139" s="558" t="e">
        <f>#REF!+M2139+N2139</f>
        <v>#REF!</v>
      </c>
      <c r="P2139" s="558"/>
      <c r="Q2139" s="558"/>
      <c r="R2139" s="578">
        <f t="shared" si="812"/>
        <v>0</v>
      </c>
      <c r="S2139" s="174"/>
      <c r="T2139" s="174"/>
      <c r="U2139" s="558">
        <v>0</v>
      </c>
    </row>
    <row r="2140" spans="1:21" s="11" customFormat="1" outlineLevel="3">
      <c r="A2140" s="192"/>
      <c r="B2140" s="192"/>
      <c r="C2140" s="193" t="s">
        <v>1426</v>
      </c>
      <c r="D2140" s="194">
        <v>7</v>
      </c>
      <c r="E2140" s="358">
        <v>8</v>
      </c>
      <c r="F2140" s="195" t="s">
        <v>624</v>
      </c>
      <c r="G2140" s="199">
        <v>12261.6</v>
      </c>
      <c r="H2140" s="199">
        <v>15682.816800000001</v>
      </c>
      <c r="I2140" s="199">
        <f t="shared" ref="I2140:I2144" si="826">SUM(G2140:H2140)</f>
        <v>27944.416799999999</v>
      </c>
      <c r="J2140" s="199">
        <f t="shared" ref="J2140:J2144" si="827">G2140*E2140</f>
        <v>98092.800000000003</v>
      </c>
      <c r="K2140" s="199">
        <f t="shared" ref="K2140:K2144" si="828">H2140*E2140</f>
        <v>125462.5344</v>
      </c>
      <c r="L2140" s="265">
        <f t="shared" ref="L2140:L2144" si="829">I2140*E2140</f>
        <v>223555.33439999999</v>
      </c>
      <c r="M2140" s="199"/>
      <c r="N2140" s="199"/>
      <c r="O2140" s="554" t="e">
        <f>#REF!+M2140+N2140</f>
        <v>#REF!</v>
      </c>
      <c r="P2140" s="554"/>
      <c r="Q2140" s="554"/>
      <c r="R2140" s="579">
        <f t="shared" si="812"/>
        <v>0</v>
      </c>
      <c r="S2140" s="199"/>
      <c r="T2140" s="199"/>
      <c r="U2140" s="554">
        <v>0</v>
      </c>
    </row>
    <row r="2141" spans="1:21" s="11" customFormat="1" outlineLevel="3">
      <c r="A2141" s="192"/>
      <c r="B2141" s="192"/>
      <c r="C2141" s="193" t="s">
        <v>1418</v>
      </c>
      <c r="D2141" s="194">
        <v>1</v>
      </c>
      <c r="E2141" s="358">
        <v>1</v>
      </c>
      <c r="F2141" s="195" t="s">
        <v>619</v>
      </c>
      <c r="G2141" s="199">
        <v>22636.799999999999</v>
      </c>
      <c r="H2141" s="199">
        <v>6791.04</v>
      </c>
      <c r="I2141" s="199">
        <f t="shared" si="826"/>
        <v>29427.84</v>
      </c>
      <c r="J2141" s="199">
        <f t="shared" si="827"/>
        <v>22636.799999999999</v>
      </c>
      <c r="K2141" s="199">
        <f t="shared" si="828"/>
        <v>6791.04</v>
      </c>
      <c r="L2141" s="265">
        <f t="shared" si="829"/>
        <v>29427.84</v>
      </c>
      <c r="M2141" s="199"/>
      <c r="N2141" s="199"/>
      <c r="O2141" s="554" t="e">
        <f>#REF!+M2141+N2141</f>
        <v>#REF!</v>
      </c>
      <c r="P2141" s="554"/>
      <c r="Q2141" s="554"/>
      <c r="R2141" s="579">
        <f t="shared" si="812"/>
        <v>0</v>
      </c>
      <c r="S2141" s="199"/>
      <c r="T2141" s="199"/>
      <c r="U2141" s="554">
        <v>0</v>
      </c>
    </row>
    <row r="2142" spans="1:21" s="11" customFormat="1" outlineLevel="3">
      <c r="A2142" s="192"/>
      <c r="B2142" s="192"/>
      <c r="C2142" s="193"/>
      <c r="D2142" s="194"/>
      <c r="E2142" s="358"/>
      <c r="F2142" s="195"/>
      <c r="G2142" s="199"/>
      <c r="H2142" s="199"/>
      <c r="I2142" s="199"/>
      <c r="J2142" s="199"/>
      <c r="K2142" s="199"/>
      <c r="L2142" s="265"/>
      <c r="M2142" s="199"/>
      <c r="N2142" s="199"/>
      <c r="O2142" s="554" t="e">
        <f>#REF!+M2142+N2142</f>
        <v>#REF!</v>
      </c>
      <c r="P2142" s="554"/>
      <c r="Q2142" s="554"/>
      <c r="R2142" s="579">
        <f t="shared" si="812"/>
        <v>0</v>
      </c>
      <c r="S2142" s="199"/>
      <c r="T2142" s="199"/>
      <c r="U2142" s="554">
        <v>0</v>
      </c>
    </row>
    <row r="2143" spans="1:21" s="11" customFormat="1" outlineLevel="3">
      <c r="A2143" s="192"/>
      <c r="B2143" s="192"/>
      <c r="C2143" s="193"/>
      <c r="D2143" s="194"/>
      <c r="E2143" s="358"/>
      <c r="F2143" s="195"/>
      <c r="G2143" s="199"/>
      <c r="H2143" s="199"/>
      <c r="I2143" s="199"/>
      <c r="J2143" s="199"/>
      <c r="K2143" s="199"/>
      <c r="L2143" s="265"/>
      <c r="M2143" s="199"/>
      <c r="N2143" s="199"/>
      <c r="O2143" s="554" t="e">
        <f>#REF!+M2143+N2143</f>
        <v>#REF!</v>
      </c>
      <c r="P2143" s="554"/>
      <c r="Q2143" s="554"/>
      <c r="R2143" s="579">
        <f t="shared" si="812"/>
        <v>0</v>
      </c>
      <c r="S2143" s="199"/>
      <c r="T2143" s="199"/>
      <c r="U2143" s="554">
        <v>0</v>
      </c>
    </row>
    <row r="2144" spans="1:21" outlineLevel="3">
      <c r="A2144" s="137"/>
      <c r="B2144" s="137"/>
      <c r="C2144" s="138" t="s">
        <v>1424</v>
      </c>
      <c r="D2144" s="97">
        <v>1</v>
      </c>
      <c r="E2144" s="61">
        <v>1</v>
      </c>
      <c r="F2144" s="139" t="s">
        <v>619</v>
      </c>
      <c r="G2144" s="199">
        <v>7545.6</v>
      </c>
      <c r="H2144" s="199">
        <v>2263.6799999999998</v>
      </c>
      <c r="I2144" s="71">
        <f t="shared" si="826"/>
        <v>9809.2800000000007</v>
      </c>
      <c r="J2144" s="71">
        <f t="shared" si="827"/>
        <v>7545.6</v>
      </c>
      <c r="K2144" s="71">
        <f t="shared" si="828"/>
        <v>2263.6799999999998</v>
      </c>
      <c r="L2144" s="257">
        <f t="shared" si="829"/>
        <v>9809.2800000000007</v>
      </c>
      <c r="M2144" s="71"/>
      <c r="N2144" s="71"/>
      <c r="O2144" s="552" t="e">
        <f>#REF!+M2144+N2144</f>
        <v>#REF!</v>
      </c>
      <c r="P2144" s="552"/>
      <c r="Q2144" s="552"/>
      <c r="R2144" s="570">
        <f t="shared" si="812"/>
        <v>0</v>
      </c>
      <c r="S2144" s="71"/>
      <c r="T2144" s="71"/>
      <c r="U2144" s="552">
        <v>0</v>
      </c>
    </row>
    <row r="2145" spans="1:21" outlineLevel="2">
      <c r="A2145" s="137"/>
      <c r="B2145" s="137"/>
      <c r="C2145" s="138"/>
      <c r="D2145" s="94"/>
      <c r="E2145" s="70"/>
      <c r="F2145" s="139"/>
      <c r="G2145" s="71"/>
      <c r="H2145" s="71"/>
      <c r="I2145" s="71"/>
      <c r="J2145" s="71"/>
      <c r="K2145" s="71"/>
      <c r="L2145" s="255"/>
      <c r="M2145" s="62"/>
      <c r="N2145" s="62"/>
      <c r="O2145" s="550" t="e">
        <f>#REF!+M2145+N2145</f>
        <v>#REF!</v>
      </c>
      <c r="P2145" s="550"/>
      <c r="Q2145" s="550"/>
      <c r="R2145" s="574">
        <f t="shared" si="812"/>
        <v>0</v>
      </c>
      <c r="S2145" s="62"/>
      <c r="T2145" s="62"/>
      <c r="U2145" s="550">
        <v>0</v>
      </c>
    </row>
    <row r="2146" spans="1:21" outlineLevel="2">
      <c r="A2146" s="137" t="s">
        <v>293</v>
      </c>
      <c r="B2146" s="137"/>
      <c r="C2146" s="138" t="s">
        <v>294</v>
      </c>
      <c r="D2146" s="94">
        <v>1</v>
      </c>
      <c r="E2146" s="70">
        <v>1</v>
      </c>
      <c r="F2146" s="139" t="s">
        <v>10</v>
      </c>
      <c r="G2146" s="71"/>
      <c r="H2146" s="71"/>
      <c r="I2146" s="71"/>
      <c r="J2146" s="82">
        <f>SUBTOTAL(9,J2147:J2182)</f>
        <v>1589161013.140909</v>
      </c>
      <c r="K2146" s="82">
        <f>SUBTOTAL(9,K2147:K2182)</f>
        <v>79558059.159181818</v>
      </c>
      <c r="L2146" s="266">
        <f>SUBTOTAL(9,L2147:L2182)</f>
        <v>1668719072.3000908</v>
      </c>
      <c r="M2146" s="82"/>
      <c r="N2146" s="82"/>
      <c r="O2146" s="553" t="e">
        <f>#REF!+M2146+N2146</f>
        <v>#REF!</v>
      </c>
      <c r="P2146" s="553"/>
      <c r="Q2146" s="553"/>
      <c r="R2146" s="576">
        <f t="shared" si="812"/>
        <v>0</v>
      </c>
      <c r="S2146" s="82"/>
      <c r="T2146" s="82"/>
      <c r="U2146" s="553">
        <v>0</v>
      </c>
    </row>
    <row r="2147" spans="1:21" s="399" customFormat="1" outlineLevel="3">
      <c r="A2147" s="395"/>
      <c r="B2147" s="395"/>
      <c r="C2147" s="396" t="s">
        <v>1342</v>
      </c>
      <c r="D2147" s="97">
        <v>0</v>
      </c>
      <c r="E2147" s="61"/>
      <c r="F2147" s="397" t="s">
        <v>624</v>
      </c>
      <c r="G2147" s="199"/>
      <c r="H2147" s="199"/>
      <c r="I2147" s="62"/>
      <c r="J2147" s="82"/>
      <c r="K2147" s="82">
        <f>SUBTOTAL(9,K2148:K2165)</f>
        <v>50588775.252381824</v>
      </c>
      <c r="L2147" s="266">
        <f>SUBTOTAL(9,L2148:L2165)</f>
        <v>1032592350.3478364</v>
      </c>
      <c r="M2147" s="82"/>
      <c r="N2147" s="82"/>
      <c r="O2147" s="553" t="e">
        <f>#REF!+M2147+N2147</f>
        <v>#REF!</v>
      </c>
      <c r="P2147" s="553"/>
      <c r="Q2147" s="553"/>
      <c r="R2147" s="576">
        <f t="shared" si="812"/>
        <v>0</v>
      </c>
      <c r="S2147" s="82"/>
      <c r="T2147" s="82"/>
      <c r="U2147" s="553">
        <v>0</v>
      </c>
    </row>
    <row r="2148" spans="1:21" s="399" customFormat="1" outlineLevel="3">
      <c r="A2148" s="395"/>
      <c r="B2148" s="395"/>
      <c r="C2148" s="396" t="s">
        <v>1445</v>
      </c>
      <c r="D2148" s="97"/>
      <c r="E2148" s="61"/>
      <c r="F2148" s="397"/>
      <c r="G2148" s="62"/>
      <c r="H2148" s="62"/>
      <c r="I2148" s="62"/>
      <c r="J2148" s="82">
        <f>SUBTOTAL(9,J2149:J2165)</f>
        <v>982003575.09545445</v>
      </c>
      <c r="K2148" s="82">
        <f t="shared" ref="K2148:L2148" si="830">SUBTOTAL(9,K2149:K2165)</f>
        <v>50588775.252381824</v>
      </c>
      <c r="L2148" s="266">
        <f t="shared" si="830"/>
        <v>1032592350.3478364</v>
      </c>
      <c r="M2148" s="82"/>
      <c r="N2148" s="82"/>
      <c r="O2148" s="553" t="e">
        <f>#REF!+M2148+N2148</f>
        <v>#REF!</v>
      </c>
      <c r="P2148" s="553"/>
      <c r="Q2148" s="553"/>
      <c r="R2148" s="576">
        <f t="shared" si="812"/>
        <v>0</v>
      </c>
      <c r="S2148" s="82"/>
      <c r="T2148" s="82"/>
      <c r="U2148" s="553">
        <v>0</v>
      </c>
    </row>
    <row r="2149" spans="1:21" s="399" customFormat="1" outlineLevel="3">
      <c r="A2149" s="395"/>
      <c r="B2149" s="395"/>
      <c r="C2149" s="400" t="s">
        <v>1446</v>
      </c>
      <c r="D2149" s="97">
        <v>37</v>
      </c>
      <c r="E2149" s="61">
        <v>37</v>
      </c>
      <c r="F2149" s="397" t="s">
        <v>660</v>
      </c>
      <c r="G2149" s="199">
        <v>14750000</v>
      </c>
      <c r="H2149" s="199">
        <v>413200.44640000002</v>
      </c>
      <c r="I2149" s="62">
        <f t="shared" ref="I2149:I2163" si="831">SUM(G2149:H2149)</f>
        <v>15163200.4464</v>
      </c>
      <c r="J2149" s="62">
        <f t="shared" ref="J2149:J2163" si="832">G2149*E2149</f>
        <v>545750000</v>
      </c>
      <c r="K2149" s="62">
        <f t="shared" ref="K2149:K2163" si="833">H2149*E2149</f>
        <v>15288416.516800001</v>
      </c>
      <c r="L2149" s="255">
        <f t="shared" ref="L2149:L2163" si="834">I2149*E2149</f>
        <v>561038416.51680005</v>
      </c>
      <c r="M2149" s="62"/>
      <c r="N2149" s="62"/>
      <c r="O2149" s="550" t="e">
        <f>#REF!+M2149+N2149</f>
        <v>#REF!</v>
      </c>
      <c r="P2149" s="550"/>
      <c r="Q2149" s="550"/>
      <c r="R2149" s="574">
        <f t="shared" si="812"/>
        <v>0</v>
      </c>
      <c r="S2149" s="62"/>
      <c r="T2149" s="62"/>
      <c r="U2149" s="550">
        <v>0</v>
      </c>
    </row>
    <row r="2150" spans="1:21" s="399" customFormat="1" outlineLevel="3">
      <c r="A2150" s="395"/>
      <c r="B2150" s="395"/>
      <c r="C2150" s="400" t="s">
        <v>1448</v>
      </c>
      <c r="D2150" s="97">
        <v>37</v>
      </c>
      <c r="E2150" s="61">
        <v>37</v>
      </c>
      <c r="F2150" s="397" t="s">
        <v>660</v>
      </c>
      <c r="G2150" s="199">
        <v>638000</v>
      </c>
      <c r="H2150" s="199">
        <v>50232.000000000007</v>
      </c>
      <c r="I2150" s="62">
        <f t="shared" si="831"/>
        <v>688232</v>
      </c>
      <c r="J2150" s="62">
        <f t="shared" si="832"/>
        <v>23606000</v>
      </c>
      <c r="K2150" s="62">
        <f t="shared" si="833"/>
        <v>1858584.0000000002</v>
      </c>
      <c r="L2150" s="255">
        <f t="shared" si="834"/>
        <v>25464584</v>
      </c>
      <c r="M2150" s="62"/>
      <c r="N2150" s="62"/>
      <c r="O2150" s="550" t="e">
        <f>#REF!+M2150+N2150</f>
        <v>#REF!</v>
      </c>
      <c r="P2150" s="550"/>
      <c r="Q2150" s="550"/>
      <c r="R2150" s="574">
        <f t="shared" si="812"/>
        <v>0</v>
      </c>
      <c r="S2150" s="62"/>
      <c r="T2150" s="62"/>
      <c r="U2150" s="550">
        <v>0</v>
      </c>
    </row>
    <row r="2151" spans="1:21" s="399" customFormat="1" outlineLevel="3">
      <c r="A2151" s="395"/>
      <c r="B2151" s="395"/>
      <c r="C2151" s="400" t="s">
        <v>1450</v>
      </c>
      <c r="D2151" s="97">
        <v>37</v>
      </c>
      <c r="E2151" s="61">
        <v>37</v>
      </c>
      <c r="F2151" s="397" t="s">
        <v>660</v>
      </c>
      <c r="G2151" s="199">
        <v>652999.99999999988</v>
      </c>
      <c r="H2151" s="199">
        <v>50232.000000000007</v>
      </c>
      <c r="I2151" s="62">
        <f t="shared" si="831"/>
        <v>703231.99999999988</v>
      </c>
      <c r="J2151" s="62">
        <f t="shared" si="832"/>
        <v>24160999.999999996</v>
      </c>
      <c r="K2151" s="62">
        <f t="shared" si="833"/>
        <v>1858584.0000000002</v>
      </c>
      <c r="L2151" s="255">
        <f t="shared" si="834"/>
        <v>26019583.999999996</v>
      </c>
      <c r="M2151" s="62"/>
      <c r="N2151" s="62"/>
      <c r="O2151" s="550" t="e">
        <f>#REF!+M2151+N2151</f>
        <v>#REF!</v>
      </c>
      <c r="P2151" s="550"/>
      <c r="Q2151" s="550"/>
      <c r="R2151" s="574">
        <f t="shared" si="812"/>
        <v>0</v>
      </c>
      <c r="S2151" s="62"/>
      <c r="T2151" s="62"/>
      <c r="U2151" s="550">
        <v>0</v>
      </c>
    </row>
    <row r="2152" spans="1:21" s="399" customFormat="1" outlineLevel="3">
      <c r="A2152" s="395"/>
      <c r="B2152" s="395"/>
      <c r="C2152" s="400" t="s">
        <v>1452</v>
      </c>
      <c r="D2152" s="97">
        <v>43</v>
      </c>
      <c r="E2152" s="61">
        <v>43</v>
      </c>
      <c r="F2152" s="397" t="s">
        <v>660</v>
      </c>
      <c r="G2152" s="199">
        <v>1443000</v>
      </c>
      <c r="H2152" s="199">
        <v>300710.77679999999</v>
      </c>
      <c r="I2152" s="62">
        <f t="shared" si="831"/>
        <v>1743710.7768000001</v>
      </c>
      <c r="J2152" s="62">
        <f t="shared" si="832"/>
        <v>62049000</v>
      </c>
      <c r="K2152" s="62">
        <f t="shared" si="833"/>
        <v>12930563.4024</v>
      </c>
      <c r="L2152" s="255">
        <f t="shared" si="834"/>
        <v>74979563.402400002</v>
      </c>
      <c r="M2152" s="62"/>
      <c r="N2152" s="62"/>
      <c r="O2152" s="550" t="e">
        <f>#REF!+M2152+N2152</f>
        <v>#REF!</v>
      </c>
      <c r="P2152" s="550"/>
      <c r="Q2152" s="550"/>
      <c r="R2152" s="574">
        <f t="shared" si="812"/>
        <v>0</v>
      </c>
      <c r="S2152" s="62"/>
      <c r="T2152" s="62"/>
      <c r="U2152" s="550">
        <v>0</v>
      </c>
    </row>
    <row r="2153" spans="1:21" s="399" customFormat="1" outlineLevel="3">
      <c r="A2153" s="395"/>
      <c r="B2153" s="395"/>
      <c r="C2153" s="400" t="s">
        <v>1454</v>
      </c>
      <c r="D2153" s="97">
        <v>43</v>
      </c>
      <c r="E2153" s="61">
        <v>43</v>
      </c>
      <c r="F2153" s="397" t="s">
        <v>660</v>
      </c>
      <c r="G2153" s="62">
        <v>952999.99999999988</v>
      </c>
      <c r="H2153" s="62">
        <v>50232.000000000007</v>
      </c>
      <c r="I2153" s="62">
        <f t="shared" si="831"/>
        <v>1003231.9999999999</v>
      </c>
      <c r="J2153" s="62">
        <f t="shared" si="832"/>
        <v>40978999.999999993</v>
      </c>
      <c r="K2153" s="62">
        <f t="shared" si="833"/>
        <v>2159976.0000000005</v>
      </c>
      <c r="L2153" s="255">
        <f t="shared" si="834"/>
        <v>43138975.999999993</v>
      </c>
      <c r="M2153" s="62"/>
      <c r="N2153" s="62"/>
      <c r="O2153" s="550" t="e">
        <f>#REF!+M2153+N2153</f>
        <v>#REF!</v>
      </c>
      <c r="P2153" s="550"/>
      <c r="Q2153" s="550"/>
      <c r="R2153" s="574">
        <f t="shared" si="812"/>
        <v>0</v>
      </c>
      <c r="S2153" s="62"/>
      <c r="T2153" s="62"/>
      <c r="U2153" s="550">
        <v>0</v>
      </c>
    </row>
    <row r="2154" spans="1:21" s="399" customFormat="1" outlineLevel="3">
      <c r="A2154" s="395"/>
      <c r="B2154" s="395"/>
      <c r="C2154" s="400" t="s">
        <v>1560</v>
      </c>
      <c r="D2154" s="97">
        <v>33</v>
      </c>
      <c r="E2154" s="61">
        <v>33</v>
      </c>
      <c r="F2154" s="397" t="s">
        <v>1109</v>
      </c>
      <c r="G2154" s="62">
        <v>768883.50000000012</v>
      </c>
      <c r="H2154" s="62">
        <v>123200.00000000001</v>
      </c>
      <c r="I2154" s="62">
        <f t="shared" si="831"/>
        <v>892083.50000000012</v>
      </c>
      <c r="J2154" s="62">
        <f t="shared" si="832"/>
        <v>25373155.500000004</v>
      </c>
      <c r="K2154" s="62">
        <f t="shared" si="833"/>
        <v>4065600.0000000005</v>
      </c>
      <c r="L2154" s="255">
        <f t="shared" si="834"/>
        <v>29438755.500000004</v>
      </c>
      <c r="M2154" s="62"/>
      <c r="N2154" s="62"/>
      <c r="O2154" s="550" t="e">
        <f>#REF!+M2154+N2154</f>
        <v>#REF!</v>
      </c>
      <c r="P2154" s="550"/>
      <c r="Q2154" s="550"/>
      <c r="R2154" s="574">
        <f t="shared" si="812"/>
        <v>0</v>
      </c>
      <c r="S2154" s="62"/>
      <c r="T2154" s="62"/>
      <c r="U2154" s="550">
        <v>0</v>
      </c>
    </row>
    <row r="2155" spans="1:21" s="399" customFormat="1" outlineLevel="3">
      <c r="A2155" s="395"/>
      <c r="B2155" s="395"/>
      <c r="C2155" s="400" t="s">
        <v>1457</v>
      </c>
      <c r="D2155" s="97">
        <v>8</v>
      </c>
      <c r="E2155" s="61">
        <v>8</v>
      </c>
      <c r="F2155" s="397" t="s">
        <v>660</v>
      </c>
      <c r="G2155" s="199">
        <v>5018000</v>
      </c>
      <c r="H2155" s="199">
        <v>61600.000000000007</v>
      </c>
      <c r="I2155" s="62">
        <f t="shared" si="831"/>
        <v>5079600</v>
      </c>
      <c r="J2155" s="62">
        <f t="shared" si="832"/>
        <v>40144000</v>
      </c>
      <c r="K2155" s="62">
        <f t="shared" si="833"/>
        <v>492800.00000000006</v>
      </c>
      <c r="L2155" s="255">
        <f t="shared" si="834"/>
        <v>40636800</v>
      </c>
      <c r="M2155" s="62"/>
      <c r="N2155" s="62"/>
      <c r="O2155" s="550" t="e">
        <f>#REF!+M2155+N2155</f>
        <v>#REF!</v>
      </c>
      <c r="P2155" s="550"/>
      <c r="Q2155" s="550"/>
      <c r="R2155" s="574">
        <f t="shared" si="812"/>
        <v>0</v>
      </c>
      <c r="S2155" s="62"/>
      <c r="T2155" s="62"/>
      <c r="U2155" s="550">
        <v>0</v>
      </c>
    </row>
    <row r="2156" spans="1:21" s="399" customFormat="1" outlineLevel="3">
      <c r="A2156" s="395"/>
      <c r="B2156" s="395"/>
      <c r="C2156" s="400" t="s">
        <v>1459</v>
      </c>
      <c r="D2156" s="97">
        <v>15</v>
      </c>
      <c r="E2156" s="61">
        <v>15</v>
      </c>
      <c r="F2156" s="397" t="s">
        <v>660</v>
      </c>
      <c r="G2156" s="199">
        <v>11003000</v>
      </c>
      <c r="H2156" s="199">
        <v>280000</v>
      </c>
      <c r="I2156" s="62">
        <f t="shared" ref="I2156:I2161" si="835">SUM(G2156:H2156)</f>
        <v>11283000</v>
      </c>
      <c r="J2156" s="62">
        <f t="shared" si="832"/>
        <v>165045000</v>
      </c>
      <c r="K2156" s="62">
        <f t="shared" si="833"/>
        <v>4200000</v>
      </c>
      <c r="L2156" s="255">
        <f t="shared" si="834"/>
        <v>169245000</v>
      </c>
      <c r="M2156" s="62"/>
      <c r="N2156" s="62"/>
      <c r="O2156" s="550" t="e">
        <f>#REF!+M2156+N2156</f>
        <v>#REF!</v>
      </c>
      <c r="P2156" s="550"/>
      <c r="Q2156" s="550"/>
      <c r="R2156" s="574">
        <f t="shared" si="812"/>
        <v>0</v>
      </c>
      <c r="S2156" s="62"/>
      <c r="T2156" s="62"/>
      <c r="U2156" s="550">
        <v>0</v>
      </c>
    </row>
    <row r="2157" spans="1:21" s="399" customFormat="1" outlineLevel="3">
      <c r="A2157" s="395"/>
      <c r="B2157" s="395"/>
      <c r="C2157" s="400" t="s">
        <v>1461</v>
      </c>
      <c r="D2157" s="97">
        <v>16</v>
      </c>
      <c r="E2157" s="61">
        <v>16</v>
      </c>
      <c r="F2157" s="397" t="s">
        <v>660</v>
      </c>
      <c r="G2157" s="199">
        <v>855000</v>
      </c>
      <c r="H2157" s="199">
        <v>88480.000000000015</v>
      </c>
      <c r="I2157" s="62">
        <f t="shared" si="835"/>
        <v>943480</v>
      </c>
      <c r="J2157" s="62">
        <f t="shared" si="832"/>
        <v>13680000</v>
      </c>
      <c r="K2157" s="62">
        <f t="shared" si="833"/>
        <v>1415680.0000000002</v>
      </c>
      <c r="L2157" s="255">
        <f t="shared" si="834"/>
        <v>15095680</v>
      </c>
      <c r="M2157" s="62"/>
      <c r="N2157" s="62"/>
      <c r="O2157" s="550" t="e">
        <f>#REF!+M2157+N2157</f>
        <v>#REF!</v>
      </c>
      <c r="P2157" s="550"/>
      <c r="Q2157" s="550"/>
      <c r="R2157" s="574">
        <f t="shared" si="812"/>
        <v>0</v>
      </c>
      <c r="S2157" s="62"/>
      <c r="T2157" s="62"/>
      <c r="U2157" s="550">
        <v>0</v>
      </c>
    </row>
    <row r="2158" spans="1:21" s="399" customFormat="1" outlineLevel="3">
      <c r="A2158" s="395"/>
      <c r="B2158" s="395"/>
      <c r="C2158" s="400" t="s">
        <v>1463</v>
      </c>
      <c r="D2158" s="97">
        <v>1</v>
      </c>
      <c r="E2158" s="61">
        <v>1</v>
      </c>
      <c r="F2158" s="397" t="s">
        <v>660</v>
      </c>
      <c r="G2158" s="199">
        <v>5417500</v>
      </c>
      <c r="H2158" s="199">
        <v>476000.00000000006</v>
      </c>
      <c r="I2158" s="62">
        <f t="shared" si="835"/>
        <v>5893500</v>
      </c>
      <c r="J2158" s="62">
        <f t="shared" si="832"/>
        <v>5417500</v>
      </c>
      <c r="K2158" s="62">
        <f t="shared" si="833"/>
        <v>476000.00000000006</v>
      </c>
      <c r="L2158" s="255">
        <f t="shared" si="834"/>
        <v>5893500</v>
      </c>
      <c r="M2158" s="62"/>
      <c r="N2158" s="62"/>
      <c r="O2158" s="550" t="e">
        <f>#REF!+M2158+N2158</f>
        <v>#REF!</v>
      </c>
      <c r="P2158" s="550"/>
      <c r="Q2158" s="550"/>
      <c r="R2158" s="574">
        <f t="shared" si="812"/>
        <v>0</v>
      </c>
      <c r="S2158" s="62"/>
      <c r="T2158" s="62"/>
      <c r="U2158" s="550">
        <v>0</v>
      </c>
    </row>
    <row r="2159" spans="1:21" s="399" customFormat="1" outlineLevel="3">
      <c r="A2159" s="395"/>
      <c r="B2159" s="395"/>
      <c r="C2159" s="400" t="s">
        <v>1465</v>
      </c>
      <c r="D2159" s="97">
        <v>1</v>
      </c>
      <c r="E2159" s="61">
        <v>1</v>
      </c>
      <c r="F2159" s="397" t="s">
        <v>660</v>
      </c>
      <c r="G2159" s="199">
        <v>4334000</v>
      </c>
      <c r="H2159" s="199">
        <v>380800.00000000006</v>
      </c>
      <c r="I2159" s="62">
        <f t="shared" si="835"/>
        <v>4714800</v>
      </c>
      <c r="J2159" s="62">
        <f t="shared" si="832"/>
        <v>4334000</v>
      </c>
      <c r="K2159" s="62">
        <f t="shared" si="833"/>
        <v>380800.00000000006</v>
      </c>
      <c r="L2159" s="255">
        <f t="shared" si="834"/>
        <v>4714800</v>
      </c>
      <c r="M2159" s="62"/>
      <c r="N2159" s="62"/>
      <c r="O2159" s="550" t="e">
        <f>#REF!+M2159+N2159</f>
        <v>#REF!</v>
      </c>
      <c r="P2159" s="550"/>
      <c r="Q2159" s="550"/>
      <c r="R2159" s="574">
        <f t="shared" si="812"/>
        <v>0</v>
      </c>
      <c r="S2159" s="62"/>
      <c r="T2159" s="62"/>
      <c r="U2159" s="550">
        <v>0</v>
      </c>
    </row>
    <row r="2160" spans="1:21" s="399" customFormat="1" outlineLevel="3">
      <c r="A2160" s="395"/>
      <c r="B2160" s="395"/>
      <c r="C2160" s="400" t="s">
        <v>1466</v>
      </c>
      <c r="D2160" s="97">
        <v>1</v>
      </c>
      <c r="E2160" s="61">
        <v>1</v>
      </c>
      <c r="F2160" s="397" t="s">
        <v>660</v>
      </c>
      <c r="G2160" s="199">
        <v>3250500.0000000005</v>
      </c>
      <c r="H2160" s="199">
        <v>285600</v>
      </c>
      <c r="I2160" s="62">
        <f t="shared" si="835"/>
        <v>3536100.0000000005</v>
      </c>
      <c r="J2160" s="62">
        <f t="shared" si="832"/>
        <v>3250500.0000000005</v>
      </c>
      <c r="K2160" s="62">
        <f t="shared" si="833"/>
        <v>285600</v>
      </c>
      <c r="L2160" s="255">
        <f t="shared" si="834"/>
        <v>3536100.0000000005</v>
      </c>
      <c r="M2160" s="62"/>
      <c r="N2160" s="62"/>
      <c r="O2160" s="550" t="e">
        <f>#REF!+M2160+N2160</f>
        <v>#REF!</v>
      </c>
      <c r="P2160" s="550"/>
      <c r="Q2160" s="550"/>
      <c r="R2160" s="574">
        <f t="shared" si="812"/>
        <v>0</v>
      </c>
      <c r="S2160" s="62"/>
      <c r="T2160" s="62"/>
      <c r="U2160" s="550">
        <v>0</v>
      </c>
    </row>
    <row r="2161" spans="1:21" s="399" customFormat="1" outlineLevel="3">
      <c r="A2161" s="395"/>
      <c r="B2161" s="395"/>
      <c r="C2161" s="400" t="s">
        <v>1467</v>
      </c>
      <c r="D2161" s="97">
        <v>1</v>
      </c>
      <c r="E2161" s="61">
        <v>1</v>
      </c>
      <c r="F2161" s="397" t="s">
        <v>660</v>
      </c>
      <c r="G2161" s="62">
        <v>7305000.0000000009</v>
      </c>
      <c r="H2161" s="62">
        <v>196000.00000000003</v>
      </c>
      <c r="I2161" s="62">
        <f t="shared" si="835"/>
        <v>7501000.0000000009</v>
      </c>
      <c r="J2161" s="62">
        <f t="shared" si="832"/>
        <v>7305000.0000000009</v>
      </c>
      <c r="K2161" s="62">
        <f t="shared" si="833"/>
        <v>196000.00000000003</v>
      </c>
      <c r="L2161" s="255">
        <f t="shared" si="834"/>
        <v>7501000.0000000009</v>
      </c>
      <c r="M2161" s="62"/>
      <c r="N2161" s="62"/>
      <c r="O2161" s="550" t="e">
        <f>#REF!+M2161+N2161</f>
        <v>#REF!</v>
      </c>
      <c r="P2161" s="550"/>
      <c r="Q2161" s="550"/>
      <c r="R2161" s="574">
        <f t="shared" si="812"/>
        <v>0</v>
      </c>
      <c r="S2161" s="62"/>
      <c r="T2161" s="62"/>
      <c r="U2161" s="550">
        <v>0</v>
      </c>
    </row>
    <row r="2162" spans="1:21" s="399" customFormat="1" outlineLevel="3">
      <c r="A2162" s="395"/>
      <c r="B2162" s="395"/>
      <c r="C2162" s="400" t="s">
        <v>1469</v>
      </c>
      <c r="D2162" s="97">
        <v>2</v>
      </c>
      <c r="E2162" s="61">
        <v>2</v>
      </c>
      <c r="F2162" s="397" t="s">
        <v>660</v>
      </c>
      <c r="G2162" s="199">
        <v>1628727.2727272725</v>
      </c>
      <c r="H2162" s="199">
        <v>168000.00000000003</v>
      </c>
      <c r="I2162" s="62">
        <f t="shared" si="831"/>
        <v>1796727.2727272725</v>
      </c>
      <c r="J2162" s="62">
        <f t="shared" si="832"/>
        <v>3257454.5454545449</v>
      </c>
      <c r="K2162" s="62">
        <f t="shared" si="833"/>
        <v>336000.00000000006</v>
      </c>
      <c r="L2162" s="255">
        <f t="shared" si="834"/>
        <v>3593454.5454545449</v>
      </c>
      <c r="M2162" s="62"/>
      <c r="N2162" s="62"/>
      <c r="O2162" s="550" t="e">
        <f>#REF!+M2162+N2162</f>
        <v>#REF!</v>
      </c>
      <c r="P2162" s="550"/>
      <c r="Q2162" s="550"/>
      <c r="R2162" s="574">
        <f t="shared" si="812"/>
        <v>0</v>
      </c>
      <c r="S2162" s="62"/>
      <c r="T2162" s="62"/>
      <c r="U2162" s="550">
        <v>0</v>
      </c>
    </row>
    <row r="2163" spans="1:21" s="399" customFormat="1" outlineLevel="3">
      <c r="A2163" s="395"/>
      <c r="B2163" s="395"/>
      <c r="C2163" s="400" t="s">
        <v>1471</v>
      </c>
      <c r="D2163" s="97">
        <v>1</v>
      </c>
      <c r="E2163" s="61">
        <v>1</v>
      </c>
      <c r="F2163" s="397" t="s">
        <v>660</v>
      </c>
      <c r="G2163" s="199">
        <v>3104727.2727272725</v>
      </c>
      <c r="H2163" s="199">
        <v>280000</v>
      </c>
      <c r="I2163" s="62">
        <f t="shared" si="831"/>
        <v>3384727.2727272725</v>
      </c>
      <c r="J2163" s="62">
        <f t="shared" si="832"/>
        <v>3104727.2727272725</v>
      </c>
      <c r="K2163" s="62">
        <f t="shared" si="833"/>
        <v>280000</v>
      </c>
      <c r="L2163" s="255">
        <f t="shared" si="834"/>
        <v>3384727.2727272725</v>
      </c>
      <c r="M2163" s="62"/>
      <c r="N2163" s="62"/>
      <c r="O2163" s="550" t="e">
        <f>#REF!+M2163+N2163</f>
        <v>#REF!</v>
      </c>
      <c r="P2163" s="550"/>
      <c r="Q2163" s="550"/>
      <c r="R2163" s="574">
        <f t="shared" si="812"/>
        <v>0</v>
      </c>
      <c r="S2163" s="62"/>
      <c r="T2163" s="62"/>
      <c r="U2163" s="550">
        <v>0</v>
      </c>
    </row>
    <row r="2164" spans="1:21" s="399" customFormat="1" outlineLevel="3">
      <c r="A2164" s="395"/>
      <c r="B2164" s="395"/>
      <c r="C2164" s="400" t="s">
        <v>1473</v>
      </c>
      <c r="D2164" s="97">
        <v>114</v>
      </c>
      <c r="E2164" s="61">
        <v>114</v>
      </c>
      <c r="F2164" s="397" t="s">
        <v>897</v>
      </c>
      <c r="G2164" s="199">
        <v>50000</v>
      </c>
      <c r="H2164" s="199">
        <v>15000</v>
      </c>
      <c r="I2164" s="62">
        <f>SUM(G2164:H2164)</f>
        <v>65000</v>
      </c>
      <c r="J2164" s="62">
        <f>G2164*E2164</f>
        <v>5700000</v>
      </c>
      <c r="K2164" s="62">
        <f>H2164*E2164</f>
        <v>1710000</v>
      </c>
      <c r="L2164" s="255">
        <f>I2164*E2164</f>
        <v>7410000</v>
      </c>
      <c r="M2164" s="62"/>
      <c r="N2164" s="62"/>
      <c r="O2164" s="550" t="e">
        <f>#REF!+M2164+N2164</f>
        <v>#REF!</v>
      </c>
      <c r="P2164" s="550"/>
      <c r="Q2164" s="550"/>
      <c r="R2164" s="574">
        <f t="shared" si="812"/>
        <v>0</v>
      </c>
      <c r="S2164" s="62"/>
      <c r="T2164" s="62"/>
      <c r="U2164" s="550">
        <v>0</v>
      </c>
    </row>
    <row r="2165" spans="1:21" s="399" customFormat="1" outlineLevel="3">
      <c r="A2165" s="395"/>
      <c r="B2165" s="395"/>
      <c r="C2165" s="400" t="s">
        <v>657</v>
      </c>
      <c r="D2165" s="97">
        <v>1</v>
      </c>
      <c r="E2165" s="61">
        <v>1</v>
      </c>
      <c r="F2165" s="397" t="s">
        <v>619</v>
      </c>
      <c r="G2165" s="62">
        <v>8847237.7772727292</v>
      </c>
      <c r="H2165" s="62">
        <v>2654171.3331818185</v>
      </c>
      <c r="I2165" s="62">
        <f t="shared" ref="I2165" si="836">SUM(G2165:H2165)</f>
        <v>11501409.110454548</v>
      </c>
      <c r="J2165" s="62">
        <f t="shared" ref="J2165:J2179" si="837">G2165*E2165</f>
        <v>8847237.7772727292</v>
      </c>
      <c r="K2165" s="62">
        <f t="shared" ref="K2165:K2179" si="838">H2165*E2165</f>
        <v>2654171.3331818185</v>
      </c>
      <c r="L2165" s="255">
        <f t="shared" ref="L2165:L2179" si="839">I2165*E2165</f>
        <v>11501409.110454548</v>
      </c>
      <c r="M2165" s="62"/>
      <c r="N2165" s="62"/>
      <c r="O2165" s="550" t="e">
        <f>#REF!+M2165+N2165</f>
        <v>#REF!</v>
      </c>
      <c r="P2165" s="550"/>
      <c r="Q2165" s="550"/>
      <c r="R2165" s="574">
        <f t="shared" si="812"/>
        <v>0</v>
      </c>
      <c r="S2165" s="62"/>
      <c r="T2165" s="62"/>
      <c r="U2165" s="550">
        <v>0</v>
      </c>
    </row>
    <row r="2166" spans="1:21" s="399" customFormat="1" outlineLevel="3">
      <c r="A2166" s="395"/>
      <c r="B2166" s="395"/>
      <c r="C2166" s="396" t="s">
        <v>1333</v>
      </c>
      <c r="D2166" s="97"/>
      <c r="E2166" s="61"/>
      <c r="F2166" s="397"/>
      <c r="G2166" s="62"/>
      <c r="H2166" s="62"/>
      <c r="I2166" s="62"/>
      <c r="J2166" s="82">
        <f>SUBTOTAL(9,J2167:J2182)</f>
        <v>607157438.0454545</v>
      </c>
      <c r="K2166" s="82">
        <f>SUBTOTAL(9,K2167:K2182)</f>
        <v>28969283.906800002</v>
      </c>
      <c r="L2166" s="266">
        <f>SUBTOTAL(9,L2167:L2182)</f>
        <v>636126721.95225441</v>
      </c>
      <c r="M2166" s="82"/>
      <c r="N2166" s="82"/>
      <c r="O2166" s="553" t="e">
        <f>#REF!+M2166+N2166</f>
        <v>#REF!</v>
      </c>
      <c r="P2166" s="553"/>
      <c r="Q2166" s="550"/>
      <c r="R2166" s="576">
        <f t="shared" si="812"/>
        <v>0</v>
      </c>
      <c r="S2166" s="82"/>
      <c r="T2166" s="82"/>
      <c r="U2166" s="553">
        <v>0</v>
      </c>
    </row>
    <row r="2167" spans="1:21" s="399" customFormat="1" outlineLevel="3">
      <c r="A2167" s="395"/>
      <c r="B2167" s="395"/>
      <c r="C2167" s="396" t="s">
        <v>1445</v>
      </c>
      <c r="D2167" s="97"/>
      <c r="E2167" s="61"/>
      <c r="F2167" s="397"/>
      <c r="G2167" s="62"/>
      <c r="H2167" s="62"/>
      <c r="I2167" s="62"/>
      <c r="J2167" s="82">
        <f>SUBTOTAL(9,J2168:J2182)</f>
        <v>607157438.0454545</v>
      </c>
      <c r="K2167" s="82">
        <f t="shared" ref="K2167:L2167" si="840">SUBTOTAL(9,K2168:K2182)</f>
        <v>28969283.906800002</v>
      </c>
      <c r="L2167" s="266">
        <f t="shared" si="840"/>
        <v>636126721.95225441</v>
      </c>
      <c r="M2167" s="82"/>
      <c r="N2167" s="82"/>
      <c r="O2167" s="553" t="e">
        <f>#REF!+M2167+N2167</f>
        <v>#REF!</v>
      </c>
      <c r="P2167" s="553"/>
      <c r="Q2167" s="550"/>
      <c r="R2167" s="576">
        <f t="shared" si="812"/>
        <v>0</v>
      </c>
      <c r="S2167" s="82"/>
      <c r="T2167" s="82"/>
      <c r="U2167" s="553">
        <v>0</v>
      </c>
    </row>
    <row r="2168" spans="1:21" s="399" customFormat="1" outlineLevel="3">
      <c r="A2168" s="395"/>
      <c r="B2168" s="395"/>
      <c r="C2168" s="400" t="s">
        <v>1446</v>
      </c>
      <c r="D2168" s="97">
        <v>24</v>
      </c>
      <c r="E2168" s="61">
        <v>24</v>
      </c>
      <c r="F2168" s="397" t="s">
        <v>660</v>
      </c>
      <c r="G2168" s="199">
        <v>14750000</v>
      </c>
      <c r="H2168" s="199">
        <v>413200.44640000002</v>
      </c>
      <c r="I2168" s="62">
        <f t="shared" ref="I2168:I2179" si="841">SUM(G2168:H2168)</f>
        <v>15163200.4464</v>
      </c>
      <c r="J2168" s="62">
        <f t="shared" si="837"/>
        <v>354000000</v>
      </c>
      <c r="K2168" s="62">
        <f t="shared" si="838"/>
        <v>9916810.7136000004</v>
      </c>
      <c r="L2168" s="255">
        <f t="shared" si="839"/>
        <v>363916810.71359998</v>
      </c>
      <c r="M2168" s="62"/>
      <c r="N2168" s="62"/>
      <c r="O2168" s="550" t="e">
        <f>#REF!+M2168+N2168</f>
        <v>#REF!</v>
      </c>
      <c r="P2168" s="550"/>
      <c r="Q2168" s="550"/>
      <c r="R2168" s="574">
        <f t="shared" ref="R2168:R2231" si="842">P2168+Q2168</f>
        <v>0</v>
      </c>
      <c r="S2168" s="62"/>
      <c r="T2168" s="62"/>
      <c r="U2168" s="550">
        <v>0</v>
      </c>
    </row>
    <row r="2169" spans="1:21" s="399" customFormat="1" outlineLevel="3">
      <c r="A2169" s="395"/>
      <c r="B2169" s="395"/>
      <c r="C2169" s="400" t="s">
        <v>1448</v>
      </c>
      <c r="D2169" s="97">
        <v>24</v>
      </c>
      <c r="E2169" s="61">
        <v>24</v>
      </c>
      <c r="F2169" s="397" t="s">
        <v>660</v>
      </c>
      <c r="G2169" s="199">
        <v>638000</v>
      </c>
      <c r="H2169" s="199">
        <v>50232.000000000007</v>
      </c>
      <c r="I2169" s="62">
        <f t="shared" si="841"/>
        <v>688232</v>
      </c>
      <c r="J2169" s="62">
        <f t="shared" si="837"/>
        <v>15312000</v>
      </c>
      <c r="K2169" s="62">
        <f t="shared" si="838"/>
        <v>1205568.0000000002</v>
      </c>
      <c r="L2169" s="255">
        <f t="shared" si="839"/>
        <v>16517568</v>
      </c>
      <c r="M2169" s="62"/>
      <c r="N2169" s="62"/>
      <c r="O2169" s="550" t="e">
        <f>#REF!+M2169+N2169</f>
        <v>#REF!</v>
      </c>
      <c r="P2169" s="550"/>
      <c r="Q2169" s="550"/>
      <c r="R2169" s="574">
        <f t="shared" si="842"/>
        <v>0</v>
      </c>
      <c r="S2169" s="62"/>
      <c r="T2169" s="62"/>
      <c r="U2169" s="550">
        <v>0</v>
      </c>
    </row>
    <row r="2170" spans="1:21" s="399" customFormat="1" outlineLevel="3">
      <c r="A2170" s="395"/>
      <c r="B2170" s="395"/>
      <c r="C2170" s="400" t="s">
        <v>1450</v>
      </c>
      <c r="D2170" s="97">
        <v>24</v>
      </c>
      <c r="E2170" s="61">
        <v>24</v>
      </c>
      <c r="F2170" s="397" t="s">
        <v>660</v>
      </c>
      <c r="G2170" s="199">
        <v>652999.99999999988</v>
      </c>
      <c r="H2170" s="199">
        <v>50232.000000000007</v>
      </c>
      <c r="I2170" s="62">
        <f t="shared" si="841"/>
        <v>703231.99999999988</v>
      </c>
      <c r="J2170" s="62">
        <f t="shared" si="837"/>
        <v>15671999.999999996</v>
      </c>
      <c r="K2170" s="62">
        <f t="shared" si="838"/>
        <v>1205568.0000000002</v>
      </c>
      <c r="L2170" s="255">
        <f t="shared" si="839"/>
        <v>16877567.999999996</v>
      </c>
      <c r="M2170" s="62"/>
      <c r="N2170" s="62"/>
      <c r="O2170" s="550" t="e">
        <f>#REF!+M2170+N2170</f>
        <v>#REF!</v>
      </c>
      <c r="P2170" s="550"/>
      <c r="Q2170" s="550"/>
      <c r="R2170" s="574">
        <f t="shared" si="842"/>
        <v>0</v>
      </c>
      <c r="S2170" s="62"/>
      <c r="T2170" s="62"/>
      <c r="U2170" s="550">
        <v>0</v>
      </c>
    </row>
    <row r="2171" spans="1:21" s="399" customFormat="1" outlineLevel="3">
      <c r="A2171" s="395"/>
      <c r="B2171" s="395"/>
      <c r="C2171" s="400" t="s">
        <v>1452</v>
      </c>
      <c r="D2171" s="97">
        <v>12</v>
      </c>
      <c r="E2171" s="61">
        <v>24</v>
      </c>
      <c r="F2171" s="397" t="s">
        <v>660</v>
      </c>
      <c r="G2171" s="199">
        <v>1443000</v>
      </c>
      <c r="H2171" s="199">
        <v>300710.77679999999</v>
      </c>
      <c r="I2171" s="62">
        <f t="shared" si="841"/>
        <v>1743710.7768000001</v>
      </c>
      <c r="J2171" s="62">
        <f t="shared" si="837"/>
        <v>34632000</v>
      </c>
      <c r="K2171" s="62">
        <f t="shared" si="838"/>
        <v>7217058.6431999998</v>
      </c>
      <c r="L2171" s="255">
        <f t="shared" si="839"/>
        <v>41849058.643200003</v>
      </c>
      <c r="M2171" s="62"/>
      <c r="N2171" s="62"/>
      <c r="O2171" s="550" t="e">
        <f>#REF!+M2171+N2171</f>
        <v>#REF!</v>
      </c>
      <c r="P2171" s="550"/>
      <c r="Q2171" s="550"/>
      <c r="R2171" s="574">
        <f t="shared" si="842"/>
        <v>0</v>
      </c>
      <c r="S2171" s="62"/>
      <c r="T2171" s="62"/>
      <c r="U2171" s="550">
        <v>0</v>
      </c>
    </row>
    <row r="2172" spans="1:21" s="399" customFormat="1" outlineLevel="3">
      <c r="A2172" s="395"/>
      <c r="B2172" s="395"/>
      <c r="C2172" s="400" t="s">
        <v>1454</v>
      </c>
      <c r="D2172" s="97">
        <v>12</v>
      </c>
      <c r="E2172" s="61">
        <v>12</v>
      </c>
      <c r="F2172" s="397" t="s">
        <v>660</v>
      </c>
      <c r="G2172" s="62">
        <v>952999.99999999988</v>
      </c>
      <c r="H2172" s="62">
        <v>50232.000000000007</v>
      </c>
      <c r="I2172" s="62">
        <f t="shared" si="841"/>
        <v>1003231.9999999999</v>
      </c>
      <c r="J2172" s="62">
        <f t="shared" si="837"/>
        <v>11435999.999999998</v>
      </c>
      <c r="K2172" s="62">
        <f t="shared" si="838"/>
        <v>602784.00000000012</v>
      </c>
      <c r="L2172" s="255">
        <f t="shared" si="839"/>
        <v>12038783.999999998</v>
      </c>
      <c r="M2172" s="62"/>
      <c r="N2172" s="62"/>
      <c r="O2172" s="550" t="e">
        <f>#REF!+M2172+N2172</f>
        <v>#REF!</v>
      </c>
      <c r="P2172" s="550"/>
      <c r="Q2172" s="550"/>
      <c r="R2172" s="574">
        <f t="shared" si="842"/>
        <v>0</v>
      </c>
      <c r="S2172" s="62"/>
      <c r="T2172" s="62"/>
      <c r="U2172" s="550">
        <v>0</v>
      </c>
    </row>
    <row r="2173" spans="1:21" s="399" customFormat="1" outlineLevel="3">
      <c r="A2173" s="395"/>
      <c r="B2173" s="395"/>
      <c r="C2173" s="400" t="s">
        <v>1560</v>
      </c>
      <c r="D2173" s="97">
        <v>10</v>
      </c>
      <c r="E2173" s="61">
        <v>10</v>
      </c>
      <c r="F2173" s="397" t="s">
        <v>1109</v>
      </c>
      <c r="G2173" s="62">
        <v>768883.50000000012</v>
      </c>
      <c r="H2173" s="62">
        <v>123200.00000000001</v>
      </c>
      <c r="I2173" s="62">
        <f t="shared" si="841"/>
        <v>892083.50000000012</v>
      </c>
      <c r="J2173" s="62">
        <f t="shared" si="837"/>
        <v>7688835.0000000009</v>
      </c>
      <c r="K2173" s="62">
        <f t="shared" si="838"/>
        <v>1232000.0000000002</v>
      </c>
      <c r="L2173" s="255">
        <f t="shared" si="839"/>
        <v>8920835.0000000019</v>
      </c>
      <c r="M2173" s="62"/>
      <c r="N2173" s="62"/>
      <c r="O2173" s="550" t="e">
        <f>#REF!+M2173+N2173</f>
        <v>#REF!</v>
      </c>
      <c r="P2173" s="550"/>
      <c r="Q2173" s="550"/>
      <c r="R2173" s="574">
        <f t="shared" si="842"/>
        <v>0</v>
      </c>
      <c r="S2173" s="62"/>
      <c r="T2173" s="62"/>
      <c r="U2173" s="550">
        <v>0</v>
      </c>
    </row>
    <row r="2174" spans="1:21" s="399" customFormat="1" outlineLevel="3">
      <c r="A2174" s="395"/>
      <c r="B2174" s="395"/>
      <c r="C2174" s="400" t="s">
        <v>1457</v>
      </c>
      <c r="D2174" s="97">
        <v>4</v>
      </c>
      <c r="E2174" s="61">
        <v>4</v>
      </c>
      <c r="F2174" s="397" t="s">
        <v>660</v>
      </c>
      <c r="G2174" s="199">
        <v>5018000</v>
      </c>
      <c r="H2174" s="199">
        <v>61600.000000000007</v>
      </c>
      <c r="I2174" s="62">
        <f t="shared" si="841"/>
        <v>5079600</v>
      </c>
      <c r="J2174" s="62">
        <f t="shared" si="837"/>
        <v>20072000</v>
      </c>
      <c r="K2174" s="62">
        <f t="shared" si="838"/>
        <v>246400.00000000003</v>
      </c>
      <c r="L2174" s="255">
        <f t="shared" si="839"/>
        <v>20318400</v>
      </c>
      <c r="M2174" s="62"/>
      <c r="N2174" s="62"/>
      <c r="O2174" s="550" t="e">
        <f>#REF!+M2174+N2174</f>
        <v>#REF!</v>
      </c>
      <c r="P2174" s="550"/>
      <c r="Q2174" s="550"/>
      <c r="R2174" s="574">
        <f t="shared" si="842"/>
        <v>0</v>
      </c>
      <c r="S2174" s="62"/>
      <c r="T2174" s="62"/>
      <c r="U2174" s="550">
        <v>0</v>
      </c>
    </row>
    <row r="2175" spans="1:21" s="399" customFormat="1" outlineLevel="3">
      <c r="A2175" s="395"/>
      <c r="B2175" s="395"/>
      <c r="C2175" s="400" t="s">
        <v>1459</v>
      </c>
      <c r="D2175" s="97">
        <v>11</v>
      </c>
      <c r="E2175" s="61">
        <v>11</v>
      </c>
      <c r="F2175" s="397" t="s">
        <v>660</v>
      </c>
      <c r="G2175" s="199">
        <v>11003000</v>
      </c>
      <c r="H2175" s="199">
        <v>280000</v>
      </c>
      <c r="I2175" s="62">
        <f t="shared" si="841"/>
        <v>11283000</v>
      </c>
      <c r="J2175" s="62">
        <f t="shared" si="837"/>
        <v>121033000</v>
      </c>
      <c r="K2175" s="62">
        <f t="shared" si="838"/>
        <v>3080000</v>
      </c>
      <c r="L2175" s="255">
        <f t="shared" si="839"/>
        <v>124113000</v>
      </c>
      <c r="M2175" s="62"/>
      <c r="N2175" s="62"/>
      <c r="O2175" s="550" t="e">
        <f>#REF!+M2175+N2175</f>
        <v>#REF!</v>
      </c>
      <c r="P2175" s="550"/>
      <c r="Q2175" s="550"/>
      <c r="R2175" s="574">
        <f t="shared" si="842"/>
        <v>0</v>
      </c>
      <c r="S2175" s="62"/>
      <c r="T2175" s="62"/>
      <c r="U2175" s="550">
        <v>0</v>
      </c>
    </row>
    <row r="2176" spans="1:21" s="399" customFormat="1" outlineLevel="3">
      <c r="A2176" s="395"/>
      <c r="B2176" s="395"/>
      <c r="C2176" s="400" t="s">
        <v>1461</v>
      </c>
      <c r="D2176" s="97">
        <v>10</v>
      </c>
      <c r="E2176" s="61">
        <v>10</v>
      </c>
      <c r="F2176" s="397" t="s">
        <v>660</v>
      </c>
      <c r="G2176" s="199">
        <v>855000</v>
      </c>
      <c r="H2176" s="199">
        <v>88480.000000000015</v>
      </c>
      <c r="I2176" s="62">
        <f t="shared" si="841"/>
        <v>943480</v>
      </c>
      <c r="J2176" s="62">
        <f t="shared" si="837"/>
        <v>8550000</v>
      </c>
      <c r="K2176" s="62">
        <f t="shared" si="838"/>
        <v>884800.00000000012</v>
      </c>
      <c r="L2176" s="255">
        <f t="shared" si="839"/>
        <v>9434800</v>
      </c>
      <c r="M2176" s="62"/>
      <c r="N2176" s="62"/>
      <c r="O2176" s="550" t="e">
        <f>#REF!+M2176+N2176</f>
        <v>#REF!</v>
      </c>
      <c r="P2176" s="550"/>
      <c r="Q2176" s="550"/>
      <c r="R2176" s="574">
        <f t="shared" si="842"/>
        <v>0</v>
      </c>
      <c r="S2176" s="62"/>
      <c r="T2176" s="62"/>
      <c r="U2176" s="550">
        <v>0</v>
      </c>
    </row>
    <row r="2177" spans="1:21" s="399" customFormat="1" outlineLevel="3">
      <c r="A2177" s="395"/>
      <c r="B2177" s="395"/>
      <c r="C2177" s="400" t="s">
        <v>1474</v>
      </c>
      <c r="D2177" s="97">
        <v>1</v>
      </c>
      <c r="E2177" s="61">
        <v>1</v>
      </c>
      <c r="F2177" s="397" t="s">
        <v>660</v>
      </c>
      <c r="G2177" s="199">
        <v>4334000</v>
      </c>
      <c r="H2177" s="199">
        <v>380800.00000000006</v>
      </c>
      <c r="I2177" s="62">
        <f t="shared" ref="I2177:I2178" si="843">SUM(G2177:H2177)</f>
        <v>4714800</v>
      </c>
      <c r="J2177" s="62">
        <f t="shared" si="837"/>
        <v>4334000</v>
      </c>
      <c r="K2177" s="62">
        <f t="shared" si="838"/>
        <v>380800.00000000006</v>
      </c>
      <c r="L2177" s="255">
        <f t="shared" si="839"/>
        <v>4714800</v>
      </c>
      <c r="M2177" s="62"/>
      <c r="N2177" s="62"/>
      <c r="O2177" s="550" t="e">
        <f>#REF!+M2177+N2177</f>
        <v>#REF!</v>
      </c>
      <c r="P2177" s="550"/>
      <c r="Q2177" s="550"/>
      <c r="R2177" s="574">
        <f t="shared" si="842"/>
        <v>0</v>
      </c>
      <c r="S2177" s="62"/>
      <c r="T2177" s="62"/>
      <c r="U2177" s="550">
        <v>0</v>
      </c>
    </row>
    <row r="2178" spans="1:21" outlineLevel="3">
      <c r="A2178" s="137"/>
      <c r="B2178" s="137"/>
      <c r="C2178" s="138" t="s">
        <v>1475</v>
      </c>
      <c r="D2178" s="97">
        <v>1</v>
      </c>
      <c r="E2178" s="61">
        <v>1</v>
      </c>
      <c r="F2178" s="139" t="s">
        <v>660</v>
      </c>
      <c r="G2178" s="199">
        <v>3250500.0000000005</v>
      </c>
      <c r="H2178" s="199">
        <v>285600</v>
      </c>
      <c r="I2178" s="71">
        <f t="shared" si="843"/>
        <v>3536100.0000000005</v>
      </c>
      <c r="J2178" s="71">
        <f t="shared" si="837"/>
        <v>3250500.0000000005</v>
      </c>
      <c r="K2178" s="71">
        <f t="shared" si="838"/>
        <v>285600</v>
      </c>
      <c r="L2178" s="257">
        <f t="shared" si="839"/>
        <v>3536100.0000000005</v>
      </c>
      <c r="M2178" s="71"/>
      <c r="N2178" s="71"/>
      <c r="O2178" s="552" t="e">
        <f>#REF!+M2178+N2178</f>
        <v>#REF!</v>
      </c>
      <c r="P2178" s="552"/>
      <c r="Q2178" s="550"/>
      <c r="R2178" s="570">
        <f t="shared" si="842"/>
        <v>0</v>
      </c>
      <c r="S2178" s="71"/>
      <c r="T2178" s="71"/>
      <c r="U2178" s="552">
        <v>0</v>
      </c>
    </row>
    <row r="2179" spans="1:21" outlineLevel="3">
      <c r="A2179" s="137"/>
      <c r="B2179" s="137"/>
      <c r="C2179" s="138" t="s">
        <v>1469</v>
      </c>
      <c r="D2179" s="97">
        <v>2</v>
      </c>
      <c r="E2179" s="61">
        <v>2</v>
      </c>
      <c r="F2179" s="139" t="s">
        <v>660</v>
      </c>
      <c r="G2179" s="199">
        <v>1628727.2727272725</v>
      </c>
      <c r="H2179" s="199">
        <v>168000.00000000003</v>
      </c>
      <c r="I2179" s="71">
        <f t="shared" si="841"/>
        <v>1796727.2727272725</v>
      </c>
      <c r="J2179" s="71">
        <f t="shared" si="837"/>
        <v>3257454.5454545449</v>
      </c>
      <c r="K2179" s="71">
        <f t="shared" si="838"/>
        <v>336000.00000000006</v>
      </c>
      <c r="L2179" s="257">
        <f t="shared" si="839"/>
        <v>3593454.5454545449</v>
      </c>
      <c r="M2179" s="71"/>
      <c r="N2179" s="71"/>
      <c r="O2179" s="552" t="e">
        <f>#REF!+M2179+N2179</f>
        <v>#REF!</v>
      </c>
      <c r="P2179" s="552"/>
      <c r="Q2179" s="550"/>
      <c r="R2179" s="570">
        <f t="shared" si="842"/>
        <v>0</v>
      </c>
      <c r="S2179" s="71"/>
      <c r="T2179" s="71"/>
      <c r="U2179" s="552">
        <v>0</v>
      </c>
    </row>
    <row r="2180" spans="1:21" outlineLevel="3">
      <c r="A2180" s="137"/>
      <c r="B2180" s="137"/>
      <c r="C2180" s="138" t="s">
        <v>1473</v>
      </c>
      <c r="D2180" s="97">
        <v>49</v>
      </c>
      <c r="E2180" s="61">
        <v>49</v>
      </c>
      <c r="F2180" s="139" t="s">
        <v>897</v>
      </c>
      <c r="G2180" s="199">
        <v>50000</v>
      </c>
      <c r="H2180" s="199">
        <v>15000</v>
      </c>
      <c r="I2180" s="71">
        <f>SUM(G2180:H2180)</f>
        <v>65000</v>
      </c>
      <c r="J2180" s="71">
        <f>G2180*E2180</f>
        <v>2450000</v>
      </c>
      <c r="K2180" s="71">
        <f>H2180*E2180</f>
        <v>735000</v>
      </c>
      <c r="L2180" s="257">
        <f>I2180*E2180</f>
        <v>3185000</v>
      </c>
      <c r="M2180" s="71"/>
      <c r="N2180" s="71"/>
      <c r="O2180" s="552" t="e">
        <f>#REF!+M2180+N2180</f>
        <v>#REF!</v>
      </c>
      <c r="P2180" s="552"/>
      <c r="Q2180" s="550"/>
      <c r="R2180" s="570">
        <f t="shared" si="842"/>
        <v>0</v>
      </c>
      <c r="S2180" s="71"/>
      <c r="T2180" s="71"/>
      <c r="U2180" s="552">
        <v>0</v>
      </c>
    </row>
    <row r="2181" spans="1:21" s="399" customFormat="1" outlineLevel="3">
      <c r="A2181" s="395"/>
      <c r="B2181" s="395"/>
      <c r="C2181" s="400" t="s">
        <v>657</v>
      </c>
      <c r="D2181" s="97">
        <v>1</v>
      </c>
      <c r="E2181" s="61">
        <v>1</v>
      </c>
      <c r="F2181" s="397" t="s">
        <v>619</v>
      </c>
      <c r="G2181" s="62">
        <v>5469648.5</v>
      </c>
      <c r="H2181" s="62">
        <v>1640894.55</v>
      </c>
      <c r="I2181" s="62">
        <f t="shared" ref="I2181" si="844">SUM(G2181:H2181)</f>
        <v>7110543.0499999998</v>
      </c>
      <c r="J2181" s="62">
        <f t="shared" ref="J2181" si="845">G2181*E2181</f>
        <v>5469648.5</v>
      </c>
      <c r="K2181" s="62">
        <f t="shared" ref="K2181" si="846">H2181*E2181</f>
        <v>1640894.55</v>
      </c>
      <c r="L2181" s="255">
        <f t="shared" ref="L2181" si="847">I2181*E2181</f>
        <v>7110543.0499999998</v>
      </c>
      <c r="M2181" s="62"/>
      <c r="N2181" s="62"/>
      <c r="O2181" s="550" t="e">
        <f>#REF!+M2181+N2181</f>
        <v>#REF!</v>
      </c>
      <c r="P2181" s="550"/>
      <c r="Q2181" s="550"/>
      <c r="R2181" s="574">
        <f t="shared" si="842"/>
        <v>0</v>
      </c>
      <c r="S2181" s="62"/>
      <c r="T2181" s="62"/>
      <c r="U2181" s="550">
        <v>0</v>
      </c>
    </row>
    <row r="2182" spans="1:21" outlineLevel="2">
      <c r="A2182" s="137"/>
      <c r="B2182" s="137"/>
      <c r="C2182" s="138"/>
      <c r="D2182" s="97"/>
      <c r="E2182" s="61"/>
      <c r="F2182" s="139"/>
      <c r="G2182" s="71"/>
      <c r="H2182" s="71"/>
      <c r="I2182" s="71"/>
      <c r="J2182" s="71"/>
      <c r="K2182" s="71"/>
      <c r="L2182" s="255"/>
      <c r="M2182" s="62"/>
      <c r="N2182" s="62"/>
      <c r="O2182" s="550" t="e">
        <f>#REF!+M2182+N2182</f>
        <v>#REF!</v>
      </c>
      <c r="P2182" s="550"/>
      <c r="Q2182" s="550"/>
      <c r="R2182" s="574">
        <f t="shared" si="842"/>
        <v>0</v>
      </c>
      <c r="S2182" s="62"/>
      <c r="T2182" s="62"/>
      <c r="U2182" s="550">
        <v>0</v>
      </c>
    </row>
    <row r="2183" spans="1:21" ht="15.6">
      <c r="A2183" s="141" t="s">
        <v>41</v>
      </c>
      <c r="B2183" s="141"/>
      <c r="C2183" s="142" t="s">
        <v>42</v>
      </c>
      <c r="D2183" s="143"/>
      <c r="E2183" s="445"/>
      <c r="F2183" s="143"/>
      <c r="G2183" s="477"/>
      <c r="H2183" s="477"/>
      <c r="I2183" s="68"/>
      <c r="J2183" s="68"/>
      <c r="K2183" s="68"/>
      <c r="L2183" s="256">
        <f>SUBTOTAL(9,L2184:L2184)</f>
        <v>0</v>
      </c>
      <c r="M2183" s="68"/>
      <c r="N2183" s="68"/>
      <c r="O2183" s="886" t="e">
        <f>#REF!+M2183+N2183</f>
        <v>#REF!</v>
      </c>
      <c r="P2183" s="886"/>
      <c r="Q2183" s="886"/>
      <c r="R2183" s="580">
        <f t="shared" si="842"/>
        <v>0</v>
      </c>
      <c r="S2183" s="68"/>
      <c r="T2183" s="68"/>
      <c r="U2183" s="886">
        <v>0</v>
      </c>
    </row>
    <row r="2184" spans="1:21">
      <c r="A2184" s="146"/>
      <c r="B2184" s="146"/>
      <c r="C2184" s="147"/>
      <c r="D2184" s="148"/>
      <c r="E2184" s="446"/>
      <c r="F2184" s="148"/>
      <c r="G2184" s="82"/>
      <c r="H2184" s="82"/>
      <c r="I2184" s="82"/>
      <c r="J2184" s="82"/>
      <c r="K2184" s="82"/>
      <c r="L2184" s="255"/>
      <c r="M2184" s="62"/>
      <c r="N2184" s="62"/>
      <c r="O2184" s="550" t="e">
        <f>#REF!+M2184+N2184</f>
        <v>#REF!</v>
      </c>
      <c r="P2184" s="550"/>
      <c r="Q2184" s="550"/>
      <c r="R2184" s="574">
        <f t="shared" si="842"/>
        <v>0</v>
      </c>
      <c r="S2184" s="62"/>
      <c r="T2184" s="62"/>
      <c r="U2184" s="550">
        <v>0</v>
      </c>
    </row>
    <row r="2185" spans="1:21" ht="15.6">
      <c r="A2185" s="141" t="s">
        <v>43</v>
      </c>
      <c r="B2185" s="141"/>
      <c r="C2185" s="142" t="s">
        <v>44</v>
      </c>
      <c r="D2185" s="143"/>
      <c r="E2185" s="445"/>
      <c r="F2185" s="143"/>
      <c r="G2185" s="477"/>
      <c r="H2185" s="477"/>
      <c r="I2185" s="68"/>
      <c r="J2185" s="68">
        <f t="shared" ref="J2185:K2185" si="848">SUBTOTAL(9,J2186:J2199)</f>
        <v>36457255.92727273</v>
      </c>
      <c r="K2185" s="68">
        <f t="shared" si="848"/>
        <v>16528783.25818182</v>
      </c>
      <c r="L2185" s="256">
        <f>SUBTOTAL(9,L2186:L2199)</f>
        <v>52986039.18545454</v>
      </c>
      <c r="M2185" s="68"/>
      <c r="N2185" s="68"/>
      <c r="O2185" s="886" t="e">
        <f>#REF!+M2185+N2185</f>
        <v>#REF!</v>
      </c>
      <c r="P2185" s="886"/>
      <c r="Q2185" s="886"/>
      <c r="R2185" s="580">
        <f t="shared" si="842"/>
        <v>0</v>
      </c>
      <c r="S2185" s="68"/>
      <c r="T2185" s="68"/>
      <c r="U2185" s="886">
        <v>0</v>
      </c>
    </row>
    <row r="2186" spans="1:21">
      <c r="A2186" s="146"/>
      <c r="B2186" s="146"/>
      <c r="C2186" s="147"/>
      <c r="D2186" s="99"/>
      <c r="E2186" s="80"/>
      <c r="F2186" s="148"/>
      <c r="G2186" s="82"/>
      <c r="H2186" s="82"/>
      <c r="I2186" s="82"/>
      <c r="J2186" s="82"/>
      <c r="K2186" s="82"/>
      <c r="L2186" s="255"/>
      <c r="M2186" s="62"/>
      <c r="N2186" s="62"/>
      <c r="O2186" s="550" t="e">
        <f>#REF!+M2186+N2186</f>
        <v>#REF!</v>
      </c>
      <c r="P2186" s="550"/>
      <c r="Q2186" s="550"/>
      <c r="R2186" s="574">
        <f t="shared" si="842"/>
        <v>0</v>
      </c>
      <c r="S2186" s="62"/>
      <c r="T2186" s="62"/>
      <c r="U2186" s="550">
        <v>0</v>
      </c>
    </row>
    <row r="2187" spans="1:21" outlineLevel="1">
      <c r="A2187" s="149" t="s">
        <v>335</v>
      </c>
      <c r="B2187" s="149"/>
      <c r="C2187" s="150" t="s">
        <v>336</v>
      </c>
      <c r="D2187" s="151"/>
      <c r="E2187" s="448"/>
      <c r="F2187" s="151"/>
      <c r="G2187" s="75"/>
      <c r="H2187" s="75"/>
      <c r="I2187" s="75"/>
      <c r="J2187" s="75">
        <f>SUBTOTAL(9,J2188:J2199)</f>
        <v>36457255.92727273</v>
      </c>
      <c r="K2187" s="75">
        <f>SUBTOTAL(9,K2188:K2199)</f>
        <v>16528783.25818182</v>
      </c>
      <c r="L2187" s="259">
        <f>SUBTOTAL(9,L2188:L2199)</f>
        <v>52986039.18545454</v>
      </c>
      <c r="M2187" s="75"/>
      <c r="N2187" s="75"/>
      <c r="O2187" s="555" t="e">
        <f>#REF!+M2187+N2187</f>
        <v>#REF!</v>
      </c>
      <c r="P2187" s="555"/>
      <c r="Q2187" s="555"/>
      <c r="R2187" s="571">
        <f t="shared" si="842"/>
        <v>0</v>
      </c>
      <c r="S2187" s="75"/>
      <c r="T2187" s="75"/>
      <c r="U2187" s="555">
        <v>0</v>
      </c>
    </row>
    <row r="2188" spans="1:21" outlineLevel="2">
      <c r="A2188" s="137" t="s">
        <v>337</v>
      </c>
      <c r="B2188" s="137"/>
      <c r="C2188" s="138" t="s">
        <v>338</v>
      </c>
      <c r="D2188" s="97">
        <v>1</v>
      </c>
      <c r="E2188" s="61">
        <v>1</v>
      </c>
      <c r="F2188" s="139" t="s">
        <v>10</v>
      </c>
      <c r="G2188" s="71"/>
      <c r="H2188" s="71"/>
      <c r="I2188" s="71"/>
      <c r="J2188" s="62">
        <f t="shared" ref="J2188:K2188" si="849">SUBTOTAL(9,J2189:J2199)</f>
        <v>36457255.92727273</v>
      </c>
      <c r="K2188" s="62">
        <f t="shared" si="849"/>
        <v>16528783.25818182</v>
      </c>
      <c r="L2188" s="255">
        <f>SUBTOTAL(9,L2189:L2199)</f>
        <v>52986039.18545454</v>
      </c>
      <c r="M2188" s="62"/>
      <c r="N2188" s="62"/>
      <c r="O2188" s="550" t="e">
        <f>#REF!+M2188+N2188</f>
        <v>#REF!</v>
      </c>
      <c r="P2188" s="550"/>
      <c r="Q2188" s="550"/>
      <c r="R2188" s="574">
        <f t="shared" si="842"/>
        <v>0</v>
      </c>
      <c r="S2188" s="62"/>
      <c r="T2188" s="62"/>
      <c r="U2188" s="550">
        <v>0</v>
      </c>
    </row>
    <row r="2189" spans="1:21" outlineLevel="2">
      <c r="A2189" s="137"/>
      <c r="B2189" s="137"/>
      <c r="C2189" s="138" t="s">
        <v>1476</v>
      </c>
      <c r="D2189" s="97">
        <v>12</v>
      </c>
      <c r="E2189" s="61">
        <v>15</v>
      </c>
      <c r="F2189" s="139" t="s">
        <v>624</v>
      </c>
      <c r="G2189" s="199">
        <v>356616</v>
      </c>
      <c r="H2189" s="199">
        <v>71941.40800000001</v>
      </c>
      <c r="I2189" s="71">
        <f t="shared" ref="I2189:I2197" si="850">SUM(G2189:H2189)</f>
        <v>428557.408</v>
      </c>
      <c r="J2189" s="71">
        <f t="shared" ref="J2189:J2198" si="851">G2189*E2189</f>
        <v>5349240</v>
      </c>
      <c r="K2189" s="71">
        <f t="shared" ref="K2189:K2198" si="852">H2189*E2189</f>
        <v>1079121.1200000001</v>
      </c>
      <c r="L2189" s="257">
        <f t="shared" ref="L2189:L2198" si="853">I2189*E2189</f>
        <v>6428361.1200000001</v>
      </c>
      <c r="M2189" s="71"/>
      <c r="N2189" s="71"/>
      <c r="O2189" s="552" t="e">
        <f>#REF!+M2189+N2189</f>
        <v>#REF!</v>
      </c>
      <c r="P2189" s="552"/>
      <c r="Q2189" s="554">
        <v>0.5</v>
      </c>
      <c r="R2189" s="579">
        <f t="shared" si="842"/>
        <v>0.5</v>
      </c>
      <c r="S2189" s="71"/>
      <c r="T2189" s="71"/>
      <c r="U2189" s="552"/>
    </row>
    <row r="2190" spans="1:21" outlineLevel="2">
      <c r="A2190" s="137"/>
      <c r="B2190" s="137"/>
      <c r="C2190" s="138" t="s">
        <v>1477</v>
      </c>
      <c r="D2190" s="97">
        <v>92</v>
      </c>
      <c r="E2190" s="61">
        <v>112</v>
      </c>
      <c r="F2190" s="139" t="s">
        <v>624</v>
      </c>
      <c r="G2190" s="199">
        <v>93225.600000000006</v>
      </c>
      <c r="H2190" s="199">
        <v>42504.000000000007</v>
      </c>
      <c r="I2190" s="71">
        <f t="shared" si="850"/>
        <v>135729.60000000001</v>
      </c>
      <c r="J2190" s="71">
        <f t="shared" si="851"/>
        <v>10441267.200000001</v>
      </c>
      <c r="K2190" s="71">
        <f t="shared" si="852"/>
        <v>4760448.0000000009</v>
      </c>
      <c r="L2190" s="257">
        <f t="shared" si="853"/>
        <v>15201715.200000001</v>
      </c>
      <c r="M2190" s="71"/>
      <c r="N2190" s="71"/>
      <c r="O2190" s="552" t="e">
        <f>#REF!+M2190+N2190</f>
        <v>#REF!</v>
      </c>
      <c r="P2190" s="552"/>
      <c r="Q2190" s="554">
        <v>0.15</v>
      </c>
      <c r="R2190" s="579">
        <f t="shared" si="842"/>
        <v>0.15</v>
      </c>
      <c r="S2190" s="71"/>
      <c r="T2190" s="71"/>
      <c r="U2190" s="552"/>
    </row>
    <row r="2191" spans="1:21" s="11" customFormat="1" outlineLevel="2">
      <c r="A2191" s="192"/>
      <c r="B2191" s="192"/>
      <c r="C2191" s="193" t="s">
        <v>1478</v>
      </c>
      <c r="D2191" s="194">
        <v>59</v>
      </c>
      <c r="E2191" s="358">
        <v>55</v>
      </c>
      <c r="F2191" s="195" t="s">
        <v>624</v>
      </c>
      <c r="G2191" s="199">
        <v>29858.400000000001</v>
      </c>
      <c r="H2191" s="199">
        <v>24884.160000000003</v>
      </c>
      <c r="I2191" s="199">
        <f t="shared" si="850"/>
        <v>54742.560000000005</v>
      </c>
      <c r="J2191" s="199">
        <f t="shared" si="851"/>
        <v>1642212</v>
      </c>
      <c r="K2191" s="199">
        <f t="shared" si="852"/>
        <v>1368628.8000000003</v>
      </c>
      <c r="L2191" s="265">
        <f t="shared" si="853"/>
        <v>3010840.8000000003</v>
      </c>
      <c r="M2191" s="199"/>
      <c r="N2191" s="199"/>
      <c r="O2191" s="554" t="e">
        <f>#REF!+M2191+N2191</f>
        <v>#REF!</v>
      </c>
      <c r="P2191" s="554"/>
      <c r="Q2191" s="554">
        <v>0.15</v>
      </c>
      <c r="R2191" s="579">
        <f t="shared" si="842"/>
        <v>0.15</v>
      </c>
      <c r="S2191" s="199"/>
      <c r="T2191" s="199"/>
      <c r="U2191" s="554"/>
    </row>
    <row r="2192" spans="1:21" s="11" customFormat="1" outlineLevel="2">
      <c r="A2192" s="192"/>
      <c r="B2192" s="192"/>
      <c r="C2192" s="193" t="s">
        <v>1479</v>
      </c>
      <c r="D2192" s="194">
        <v>8</v>
      </c>
      <c r="E2192" s="358">
        <v>8</v>
      </c>
      <c r="F2192" s="195" t="s">
        <v>660</v>
      </c>
      <c r="G2192" s="199">
        <v>106423.2</v>
      </c>
      <c r="H2192" s="199">
        <v>28000.000000000004</v>
      </c>
      <c r="I2192" s="199">
        <f t="shared" si="850"/>
        <v>134423.20000000001</v>
      </c>
      <c r="J2192" s="199">
        <f t="shared" si="851"/>
        <v>851385.6</v>
      </c>
      <c r="K2192" s="199">
        <f t="shared" si="852"/>
        <v>224000.00000000003</v>
      </c>
      <c r="L2192" s="265">
        <f t="shared" si="853"/>
        <v>1075385.6000000001</v>
      </c>
      <c r="M2192" s="199"/>
      <c r="N2192" s="199"/>
      <c r="O2192" s="554" t="e">
        <f>#REF!+M2192+N2192</f>
        <v>#REF!</v>
      </c>
      <c r="P2192" s="554"/>
      <c r="Q2192" s="554">
        <v>0.15</v>
      </c>
      <c r="R2192" s="579">
        <f t="shared" si="842"/>
        <v>0.15</v>
      </c>
      <c r="S2192" s="199"/>
      <c r="T2192" s="199"/>
      <c r="U2192" s="554"/>
    </row>
    <row r="2193" spans="1:21" s="11" customFormat="1" outlineLevel="2">
      <c r="A2193" s="192"/>
      <c r="B2193" s="192"/>
      <c r="C2193" s="193" t="s">
        <v>1480</v>
      </c>
      <c r="D2193" s="194">
        <v>8</v>
      </c>
      <c r="E2193" s="358">
        <v>8</v>
      </c>
      <c r="F2193" s="195" t="s">
        <v>660</v>
      </c>
      <c r="G2193" s="199">
        <v>231000.00000000003</v>
      </c>
      <c r="H2193" s="199">
        <v>50400.000000000007</v>
      </c>
      <c r="I2193" s="199">
        <f t="shared" si="850"/>
        <v>281400.00000000006</v>
      </c>
      <c r="J2193" s="199">
        <f t="shared" si="851"/>
        <v>1848000.0000000002</v>
      </c>
      <c r="K2193" s="199">
        <f t="shared" si="852"/>
        <v>403200.00000000006</v>
      </c>
      <c r="L2193" s="265">
        <f t="shared" si="853"/>
        <v>2251200.0000000005</v>
      </c>
      <c r="M2193" s="199"/>
      <c r="N2193" s="199"/>
      <c r="O2193" s="554" t="e">
        <f>#REF!+M2193+N2193</f>
        <v>#REF!</v>
      </c>
      <c r="P2193" s="554"/>
      <c r="Q2193" s="554"/>
      <c r="R2193" s="579">
        <f t="shared" si="842"/>
        <v>0</v>
      </c>
      <c r="S2193" s="199"/>
      <c r="T2193" s="199"/>
      <c r="U2193" s="554">
        <v>0</v>
      </c>
    </row>
    <row r="2194" spans="1:21" s="11" customFormat="1" outlineLevel="2">
      <c r="A2194" s="192"/>
      <c r="B2194" s="192"/>
      <c r="C2194" s="193" t="s">
        <v>1482</v>
      </c>
      <c r="D2194" s="194">
        <v>8</v>
      </c>
      <c r="E2194" s="358">
        <v>8</v>
      </c>
      <c r="F2194" s="195" t="s">
        <v>660</v>
      </c>
      <c r="G2194" s="199">
        <v>855000</v>
      </c>
      <c r="H2194" s="199">
        <v>88480.000000000015</v>
      </c>
      <c r="I2194" s="199">
        <f t="shared" si="850"/>
        <v>943480</v>
      </c>
      <c r="J2194" s="199">
        <f t="shared" si="851"/>
        <v>6840000</v>
      </c>
      <c r="K2194" s="199">
        <f t="shared" si="852"/>
        <v>707840.00000000012</v>
      </c>
      <c r="L2194" s="265">
        <f t="shared" si="853"/>
        <v>7547840</v>
      </c>
      <c r="M2194" s="199"/>
      <c r="N2194" s="199"/>
      <c r="O2194" s="554" t="e">
        <f>#REF!+M2194+N2194</f>
        <v>#REF!</v>
      </c>
      <c r="P2194" s="554"/>
      <c r="Q2194" s="554"/>
      <c r="R2194" s="579">
        <f t="shared" si="842"/>
        <v>0</v>
      </c>
      <c r="S2194" s="199"/>
      <c r="T2194" s="199"/>
      <c r="U2194" s="554">
        <v>0</v>
      </c>
    </row>
    <row r="2195" spans="1:21" outlineLevel="2">
      <c r="A2195" s="137"/>
      <c r="B2195" s="137"/>
      <c r="C2195" s="138" t="s">
        <v>1483</v>
      </c>
      <c r="D2195" s="97">
        <v>8</v>
      </c>
      <c r="E2195" s="61">
        <v>1</v>
      </c>
      <c r="F2195" s="139" t="s">
        <v>619</v>
      </c>
      <c r="G2195" s="199">
        <v>6588863.3454545448</v>
      </c>
      <c r="H2195" s="199">
        <v>1976659.0036363634</v>
      </c>
      <c r="I2195" s="71">
        <f t="shared" si="850"/>
        <v>8565522.3490909077</v>
      </c>
      <c r="J2195" s="71">
        <f t="shared" si="851"/>
        <v>6588863.3454545448</v>
      </c>
      <c r="K2195" s="71">
        <f t="shared" si="852"/>
        <v>1976659.0036363634</v>
      </c>
      <c r="L2195" s="257">
        <f t="shared" si="853"/>
        <v>8565522.3490909077</v>
      </c>
      <c r="M2195" s="71"/>
      <c r="N2195" s="71"/>
      <c r="O2195" s="552" t="e">
        <f>#REF!+M2195+N2195</f>
        <v>#REF!</v>
      </c>
      <c r="P2195" s="552"/>
      <c r="Q2195" s="554">
        <v>0.15</v>
      </c>
      <c r="R2195" s="570">
        <f t="shared" si="842"/>
        <v>0.15</v>
      </c>
      <c r="S2195" s="71"/>
      <c r="T2195" s="71"/>
      <c r="U2195" s="552">
        <v>0</v>
      </c>
    </row>
    <row r="2196" spans="1:21" outlineLevel="2">
      <c r="A2196" s="137"/>
      <c r="B2196" s="137"/>
      <c r="C2196" s="138" t="s">
        <v>1103</v>
      </c>
      <c r="D2196" s="97">
        <v>15</v>
      </c>
      <c r="E2196" s="61">
        <v>18</v>
      </c>
      <c r="F2196" s="139" t="s">
        <v>1104</v>
      </c>
      <c r="G2196" s="199">
        <v>0</v>
      </c>
      <c r="H2196" s="199">
        <v>200000</v>
      </c>
      <c r="I2196" s="71">
        <f t="shared" si="850"/>
        <v>200000</v>
      </c>
      <c r="J2196" s="71">
        <f t="shared" si="851"/>
        <v>0</v>
      </c>
      <c r="K2196" s="71">
        <f t="shared" si="852"/>
        <v>3600000</v>
      </c>
      <c r="L2196" s="257">
        <f t="shared" si="853"/>
        <v>3600000</v>
      </c>
      <c r="M2196" s="71"/>
      <c r="N2196" s="71"/>
      <c r="O2196" s="552" t="e">
        <f>#REF!+M2196+N2196</f>
        <v>#REF!</v>
      </c>
      <c r="P2196" s="552"/>
      <c r="Q2196" s="552"/>
      <c r="R2196" s="570">
        <f t="shared" si="842"/>
        <v>0</v>
      </c>
      <c r="S2196" s="71"/>
      <c r="T2196" s="71"/>
      <c r="U2196" s="552">
        <v>0</v>
      </c>
    </row>
    <row r="2197" spans="1:21" outlineLevel="2">
      <c r="A2197" s="137"/>
      <c r="B2197" s="137"/>
      <c r="C2197" s="138" t="s">
        <v>1484</v>
      </c>
      <c r="D2197" s="97">
        <v>1</v>
      </c>
      <c r="E2197" s="61">
        <v>1</v>
      </c>
      <c r="F2197" s="139" t="s">
        <v>619</v>
      </c>
      <c r="G2197" s="199">
        <v>2196287.7818181817</v>
      </c>
      <c r="H2197" s="199">
        <v>658886.33454545448</v>
      </c>
      <c r="I2197" s="71">
        <f t="shared" si="850"/>
        <v>2855174.1163636362</v>
      </c>
      <c r="J2197" s="71">
        <f t="shared" si="851"/>
        <v>2196287.7818181817</v>
      </c>
      <c r="K2197" s="71">
        <f t="shared" si="852"/>
        <v>658886.33454545448</v>
      </c>
      <c r="L2197" s="257">
        <f t="shared" si="853"/>
        <v>2855174.1163636362</v>
      </c>
      <c r="M2197" s="71"/>
      <c r="N2197" s="71"/>
      <c r="O2197" s="552" t="e">
        <f>#REF!+M2197+N2197</f>
        <v>#REF!</v>
      </c>
      <c r="P2197" s="552"/>
      <c r="Q2197" s="552"/>
      <c r="R2197" s="570">
        <f t="shared" si="842"/>
        <v>0</v>
      </c>
      <c r="S2197" s="71"/>
      <c r="T2197" s="71"/>
      <c r="U2197" s="552">
        <v>0</v>
      </c>
    </row>
    <row r="2198" spans="1:21" outlineLevel="2">
      <c r="A2198" s="137"/>
      <c r="B2198" s="137"/>
      <c r="C2198" s="138" t="s">
        <v>1485</v>
      </c>
      <c r="D2198" s="97">
        <v>1</v>
      </c>
      <c r="E2198" s="61">
        <v>1</v>
      </c>
      <c r="F2198" s="139" t="s">
        <v>619</v>
      </c>
      <c r="G2198" s="199">
        <v>700000</v>
      </c>
      <c r="H2198" s="199">
        <v>1750000</v>
      </c>
      <c r="I2198" s="71">
        <f t="shared" ref="I2198" si="854">SUM(G2198:H2198)</f>
        <v>2450000</v>
      </c>
      <c r="J2198" s="71">
        <f t="shared" si="851"/>
        <v>700000</v>
      </c>
      <c r="K2198" s="71">
        <f t="shared" si="852"/>
        <v>1750000</v>
      </c>
      <c r="L2198" s="257">
        <f t="shared" si="853"/>
        <v>2450000</v>
      </c>
      <c r="M2198" s="71"/>
      <c r="N2198" s="71"/>
      <c r="O2198" s="552" t="e">
        <f>#REF!+M2198+N2198</f>
        <v>#REF!</v>
      </c>
      <c r="P2198" s="552"/>
      <c r="Q2198" s="552"/>
      <c r="R2198" s="570">
        <f t="shared" si="842"/>
        <v>0</v>
      </c>
      <c r="S2198" s="71"/>
      <c r="T2198" s="71"/>
      <c r="U2198" s="552">
        <v>0</v>
      </c>
    </row>
    <row r="2199" spans="1:21" outlineLevel="1">
      <c r="A2199" s="137"/>
      <c r="B2199" s="137"/>
      <c r="C2199" s="138"/>
      <c r="D2199" s="97"/>
      <c r="E2199" s="61"/>
      <c r="F2199" s="139"/>
      <c r="G2199" s="71"/>
      <c r="H2199" s="71"/>
      <c r="I2199" s="71"/>
      <c r="J2199" s="71"/>
      <c r="K2199" s="71"/>
      <c r="L2199" s="255"/>
      <c r="M2199" s="62"/>
      <c r="N2199" s="62"/>
      <c r="O2199" s="550" t="e">
        <f>#REF!+M2199+N2199</f>
        <v>#REF!</v>
      </c>
      <c r="P2199" s="550"/>
      <c r="Q2199" s="550"/>
      <c r="R2199" s="574">
        <f t="shared" si="842"/>
        <v>0</v>
      </c>
      <c r="S2199" s="62"/>
      <c r="T2199" s="62"/>
      <c r="U2199" s="550">
        <v>0</v>
      </c>
    </row>
    <row r="2200" spans="1:21" ht="15.6">
      <c r="A2200" s="141" t="s">
        <v>45</v>
      </c>
      <c r="B2200" s="141"/>
      <c r="C2200" s="142" t="s">
        <v>46</v>
      </c>
      <c r="D2200" s="143"/>
      <c r="E2200" s="445"/>
      <c r="F2200" s="143"/>
      <c r="G2200" s="477"/>
      <c r="H2200" s="477"/>
      <c r="I2200" s="68"/>
      <c r="J2200" s="68">
        <f>SUBTOTAL(9,J2201:J2308)</f>
        <v>420920023.64217305</v>
      </c>
      <c r="K2200" s="68">
        <f>SUBTOTAL(9,K2201:K2308)</f>
        <v>58959472.374057263</v>
      </c>
      <c r="L2200" s="256">
        <f>SUBTOTAL(9,L2201:L2308)</f>
        <v>479879496.01623017</v>
      </c>
      <c r="M2200" s="68"/>
      <c r="N2200" s="68"/>
      <c r="O2200" s="886" t="e">
        <f>#REF!+M2200+N2200</f>
        <v>#REF!</v>
      </c>
      <c r="P2200" s="886"/>
      <c r="Q2200" s="886"/>
      <c r="R2200" s="580">
        <f t="shared" si="842"/>
        <v>0</v>
      </c>
      <c r="S2200" s="68"/>
      <c r="T2200" s="68"/>
      <c r="U2200" s="886">
        <v>0</v>
      </c>
    </row>
    <row r="2201" spans="1:21">
      <c r="A2201" s="146"/>
      <c r="B2201" s="146"/>
      <c r="C2201" s="147"/>
      <c r="D2201" s="148"/>
      <c r="E2201" s="446"/>
      <c r="F2201" s="148"/>
      <c r="G2201" s="82"/>
      <c r="H2201" s="82"/>
      <c r="I2201" s="82"/>
      <c r="J2201" s="82"/>
      <c r="K2201" s="82"/>
      <c r="L2201" s="255"/>
      <c r="M2201" s="62"/>
      <c r="N2201" s="62"/>
      <c r="O2201" s="550" t="e">
        <f>#REF!+M2201+N2201</f>
        <v>#REF!</v>
      </c>
      <c r="P2201" s="550"/>
      <c r="Q2201" s="550"/>
      <c r="R2201" s="574">
        <f t="shared" si="842"/>
        <v>0</v>
      </c>
      <c r="S2201" s="62"/>
      <c r="T2201" s="62"/>
      <c r="U2201" s="550">
        <v>0</v>
      </c>
    </row>
    <row r="2202" spans="1:21" outlineLevel="1">
      <c r="A2202" s="149" t="s">
        <v>402</v>
      </c>
      <c r="B2202" s="149"/>
      <c r="C2202" s="150" t="s">
        <v>336</v>
      </c>
      <c r="D2202" s="151"/>
      <c r="E2202" s="448"/>
      <c r="F2202" s="151"/>
      <c r="G2202" s="75"/>
      <c r="H2202" s="75"/>
      <c r="I2202" s="75"/>
      <c r="J2202" s="75">
        <f>SUBTOTAL(9,J2203:J2308)</f>
        <v>420920023.64217305</v>
      </c>
      <c r="K2202" s="75">
        <f>SUBTOTAL(9,K2203:K2308)</f>
        <v>58959472.374057263</v>
      </c>
      <c r="L2202" s="259">
        <f>SUBTOTAL(9,L2203:L2308)</f>
        <v>479879496.01623017</v>
      </c>
      <c r="M2202" s="75"/>
      <c r="N2202" s="75"/>
      <c r="O2202" s="555" t="e">
        <f>#REF!+M2202+N2202</f>
        <v>#REF!</v>
      </c>
      <c r="P2202" s="555"/>
      <c r="Q2202" s="555"/>
      <c r="R2202" s="571">
        <f t="shared" si="842"/>
        <v>0</v>
      </c>
      <c r="S2202" s="75"/>
      <c r="T2202" s="75"/>
      <c r="U2202" s="555">
        <v>0</v>
      </c>
    </row>
    <row r="2203" spans="1:21" outlineLevel="1">
      <c r="A2203" s="137" t="s">
        <v>403</v>
      </c>
      <c r="B2203" s="137"/>
      <c r="C2203" s="138" t="s">
        <v>338</v>
      </c>
      <c r="D2203" s="97">
        <v>1</v>
      </c>
      <c r="E2203" s="61">
        <v>1</v>
      </c>
      <c r="F2203" s="139" t="s">
        <v>10</v>
      </c>
      <c r="G2203" s="71"/>
      <c r="H2203" s="71"/>
      <c r="I2203" s="71"/>
      <c r="J2203" s="82">
        <f>SUBTOTAL(9,J2204:J2211)</f>
        <v>16378977.600000001</v>
      </c>
      <c r="K2203" s="82">
        <f>SUBTOTAL(9,K2204:K2211)</f>
        <v>11954799.359999999</v>
      </c>
      <c r="L2203" s="266">
        <f>SUBTOTAL(9,L2204:L2211)</f>
        <v>28333776.960000001</v>
      </c>
      <c r="M2203" s="82"/>
      <c r="N2203" s="82"/>
      <c r="O2203" s="553" t="e">
        <f>#REF!+M2203+N2203</f>
        <v>#REF!</v>
      </c>
      <c r="P2203" s="553"/>
      <c r="Q2203" s="553"/>
      <c r="R2203" s="576">
        <f t="shared" si="842"/>
        <v>0</v>
      </c>
      <c r="S2203" s="82"/>
      <c r="T2203" s="82"/>
      <c r="U2203" s="553">
        <v>0</v>
      </c>
    </row>
    <row r="2204" spans="1:21" outlineLevel="2">
      <c r="A2204" s="137"/>
      <c r="B2204" s="137"/>
      <c r="C2204" s="138" t="s">
        <v>1477</v>
      </c>
      <c r="D2204" s="97">
        <v>93</v>
      </c>
      <c r="E2204" s="61">
        <v>112</v>
      </c>
      <c r="F2204" s="139" t="s">
        <v>624</v>
      </c>
      <c r="G2204" s="199">
        <v>93225.600000000006</v>
      </c>
      <c r="H2204" s="199">
        <v>42504.000000000007</v>
      </c>
      <c r="I2204" s="71">
        <f t="shared" ref="I2204:I2209" si="855">SUM(G2204:H2204)</f>
        <v>135729.60000000001</v>
      </c>
      <c r="J2204" s="71">
        <f t="shared" ref="J2204:J2210" si="856">G2204*E2204</f>
        <v>10441267.200000001</v>
      </c>
      <c r="K2204" s="71">
        <f t="shared" ref="K2204:K2210" si="857">H2204*E2204</f>
        <v>4760448.0000000009</v>
      </c>
      <c r="L2204" s="257">
        <f t="shared" ref="L2204:L2210" si="858">I2204*E2204</f>
        <v>15201715.200000001</v>
      </c>
      <c r="M2204" s="71"/>
      <c r="N2204" s="71"/>
      <c r="O2204" s="552" t="e">
        <f>#REF!+M2204+N2204</f>
        <v>#REF!</v>
      </c>
      <c r="P2204" s="552"/>
      <c r="Q2204" s="554">
        <v>0.15</v>
      </c>
      <c r="R2204" s="570">
        <f t="shared" si="842"/>
        <v>0.15</v>
      </c>
      <c r="S2204" s="71"/>
      <c r="T2204" s="71"/>
      <c r="U2204" s="552">
        <v>0</v>
      </c>
    </row>
    <row r="2205" spans="1:21" outlineLevel="2">
      <c r="A2205" s="137"/>
      <c r="B2205" s="137"/>
      <c r="C2205" s="138" t="s">
        <v>1480</v>
      </c>
      <c r="D2205" s="97">
        <v>6</v>
      </c>
      <c r="E2205" s="61">
        <v>6</v>
      </c>
      <c r="F2205" s="139" t="s">
        <v>660</v>
      </c>
      <c r="G2205" s="199">
        <v>231000.00000000003</v>
      </c>
      <c r="H2205" s="199">
        <v>50400.000000000007</v>
      </c>
      <c r="I2205" s="71">
        <f t="shared" si="855"/>
        <v>281400.00000000006</v>
      </c>
      <c r="J2205" s="71">
        <f t="shared" si="856"/>
        <v>1386000.0000000002</v>
      </c>
      <c r="K2205" s="71">
        <f t="shared" si="857"/>
        <v>302400.00000000006</v>
      </c>
      <c r="L2205" s="257">
        <f t="shared" si="858"/>
        <v>1688400.0000000005</v>
      </c>
      <c r="M2205" s="71"/>
      <c r="N2205" s="71"/>
      <c r="O2205" s="552" t="e">
        <f>#REF!+M2205+N2205</f>
        <v>#REF!</v>
      </c>
      <c r="P2205" s="552"/>
      <c r="Q2205" s="552"/>
      <c r="R2205" s="570">
        <f t="shared" si="842"/>
        <v>0</v>
      </c>
      <c r="S2205" s="71"/>
      <c r="T2205" s="71"/>
      <c r="U2205" s="552">
        <v>0</v>
      </c>
    </row>
    <row r="2206" spans="1:21" s="11" customFormat="1" outlineLevel="2">
      <c r="A2206" s="192"/>
      <c r="B2206" s="192"/>
      <c r="C2206" s="193" t="s">
        <v>1479</v>
      </c>
      <c r="D2206" s="194">
        <v>6</v>
      </c>
      <c r="E2206" s="358">
        <v>6</v>
      </c>
      <c r="F2206" s="195" t="s">
        <v>660</v>
      </c>
      <c r="G2206" s="199">
        <v>106423.2</v>
      </c>
      <c r="H2206" s="199">
        <v>28000.000000000004</v>
      </c>
      <c r="I2206" s="199">
        <f t="shared" ref="I2206" si="859">SUM(G2206:H2206)</f>
        <v>134423.20000000001</v>
      </c>
      <c r="J2206" s="199">
        <f t="shared" si="856"/>
        <v>638539.19999999995</v>
      </c>
      <c r="K2206" s="199">
        <f t="shared" si="857"/>
        <v>168000.00000000003</v>
      </c>
      <c r="L2206" s="265">
        <f t="shared" si="858"/>
        <v>806539.20000000007</v>
      </c>
      <c r="M2206" s="199"/>
      <c r="N2206" s="199"/>
      <c r="O2206" s="554" t="e">
        <f>#REF!+M2206+N2206</f>
        <v>#REF!</v>
      </c>
      <c r="P2206" s="554"/>
      <c r="Q2206" s="554">
        <v>0.15</v>
      </c>
      <c r="R2206" s="579">
        <f t="shared" si="842"/>
        <v>0.15</v>
      </c>
      <c r="S2206" s="199"/>
      <c r="T2206" s="199"/>
      <c r="U2206" s="554">
        <v>0</v>
      </c>
    </row>
    <row r="2207" spans="1:21" s="11" customFormat="1" outlineLevel="2">
      <c r="A2207" s="192"/>
      <c r="B2207" s="192"/>
      <c r="C2207" s="193" t="s">
        <v>1483</v>
      </c>
      <c r="D2207" s="194">
        <v>1</v>
      </c>
      <c r="E2207" s="358">
        <v>1</v>
      </c>
      <c r="F2207" s="195" t="s">
        <v>619</v>
      </c>
      <c r="G2207" s="199">
        <v>2934878.4</v>
      </c>
      <c r="H2207" s="199">
        <v>880463.5199999999</v>
      </c>
      <c r="I2207" s="199">
        <f t="shared" si="855"/>
        <v>3815341.92</v>
      </c>
      <c r="J2207" s="199">
        <f t="shared" si="856"/>
        <v>2934878.4</v>
      </c>
      <c r="K2207" s="199">
        <f t="shared" si="857"/>
        <v>880463.5199999999</v>
      </c>
      <c r="L2207" s="265">
        <f t="shared" si="858"/>
        <v>3815341.92</v>
      </c>
      <c r="M2207" s="199"/>
      <c r="N2207" s="199"/>
      <c r="O2207" s="554" t="e">
        <f>#REF!+M2207+N2207</f>
        <v>#REF!</v>
      </c>
      <c r="P2207" s="554"/>
      <c r="Q2207" s="554">
        <v>0.15</v>
      </c>
      <c r="R2207" s="579">
        <f t="shared" si="842"/>
        <v>0.15</v>
      </c>
      <c r="S2207" s="199"/>
      <c r="T2207" s="199"/>
      <c r="U2207" s="554">
        <v>0</v>
      </c>
    </row>
    <row r="2208" spans="1:21" s="11" customFormat="1" outlineLevel="2">
      <c r="A2208" s="192"/>
      <c r="B2208" s="192"/>
      <c r="C2208" s="193" t="s">
        <v>1103</v>
      </c>
      <c r="D2208" s="194">
        <v>13</v>
      </c>
      <c r="E2208" s="358">
        <v>19</v>
      </c>
      <c r="F2208" s="195" t="s">
        <v>1104</v>
      </c>
      <c r="G2208" s="199">
        <v>0</v>
      </c>
      <c r="H2208" s="199">
        <v>200000</v>
      </c>
      <c r="I2208" s="199">
        <f t="shared" si="855"/>
        <v>200000</v>
      </c>
      <c r="J2208" s="199">
        <f t="shared" si="856"/>
        <v>0</v>
      </c>
      <c r="K2208" s="199">
        <f t="shared" si="857"/>
        <v>3800000</v>
      </c>
      <c r="L2208" s="265">
        <f t="shared" si="858"/>
        <v>3800000</v>
      </c>
      <c r="M2208" s="199"/>
      <c r="N2208" s="199"/>
      <c r="O2208" s="554" t="e">
        <f>#REF!+M2208+N2208</f>
        <v>#REF!</v>
      </c>
      <c r="P2208" s="554"/>
      <c r="Q2208" s="552">
        <v>0.15</v>
      </c>
      <c r="R2208" s="579">
        <f t="shared" si="842"/>
        <v>0.15</v>
      </c>
      <c r="S2208" s="199"/>
      <c r="T2208" s="199"/>
      <c r="U2208" s="554">
        <v>0</v>
      </c>
    </row>
    <row r="2209" spans="1:21" outlineLevel="2">
      <c r="A2209" s="137"/>
      <c r="B2209" s="137"/>
      <c r="C2209" s="138" t="s">
        <v>1484</v>
      </c>
      <c r="D2209" s="97">
        <v>1</v>
      </c>
      <c r="E2209" s="61">
        <v>1</v>
      </c>
      <c r="F2209" s="139" t="s">
        <v>619</v>
      </c>
      <c r="G2209" s="199">
        <v>978292.8</v>
      </c>
      <c r="H2209" s="199">
        <v>293487.84000000003</v>
      </c>
      <c r="I2209" s="71">
        <f t="shared" si="855"/>
        <v>1271780.6400000001</v>
      </c>
      <c r="J2209" s="71">
        <f t="shared" si="856"/>
        <v>978292.8</v>
      </c>
      <c r="K2209" s="71">
        <f t="shared" si="857"/>
        <v>293487.84000000003</v>
      </c>
      <c r="L2209" s="257">
        <f t="shared" si="858"/>
        <v>1271780.6400000001</v>
      </c>
      <c r="M2209" s="71"/>
      <c r="N2209" s="71"/>
      <c r="O2209" s="552" t="e">
        <f>#REF!+M2209+N2209</f>
        <v>#REF!</v>
      </c>
      <c r="P2209" s="552"/>
      <c r="Q2209" s="552">
        <v>0.15</v>
      </c>
      <c r="R2209" s="570">
        <f t="shared" si="842"/>
        <v>0.15</v>
      </c>
      <c r="S2209" s="71"/>
      <c r="T2209" s="71"/>
      <c r="U2209" s="552">
        <v>0</v>
      </c>
    </row>
    <row r="2210" spans="1:21" outlineLevel="2">
      <c r="A2210" s="137"/>
      <c r="B2210" s="137"/>
      <c r="C2210" s="138" t="s">
        <v>1485</v>
      </c>
      <c r="D2210" s="97">
        <v>1</v>
      </c>
      <c r="E2210" s="61">
        <v>1</v>
      </c>
      <c r="F2210" s="139" t="s">
        <v>619</v>
      </c>
      <c r="G2210" s="199">
        <v>0</v>
      </c>
      <c r="H2210" s="199">
        <v>1750000</v>
      </c>
      <c r="I2210" s="71">
        <f t="shared" ref="I2210" si="860">SUM(G2210:H2210)</f>
        <v>1750000</v>
      </c>
      <c r="J2210" s="71">
        <f t="shared" si="856"/>
        <v>0</v>
      </c>
      <c r="K2210" s="71">
        <f t="shared" si="857"/>
        <v>1750000</v>
      </c>
      <c r="L2210" s="257">
        <f t="shared" si="858"/>
        <v>1750000</v>
      </c>
      <c r="M2210" s="71"/>
      <c r="N2210" s="71"/>
      <c r="O2210" s="552" t="e">
        <f>#REF!+M2210+N2210</f>
        <v>#REF!</v>
      </c>
      <c r="P2210" s="552"/>
      <c r="Q2210" s="552">
        <v>0.15</v>
      </c>
      <c r="R2210" s="570">
        <f t="shared" si="842"/>
        <v>0.15</v>
      </c>
      <c r="S2210" s="71"/>
      <c r="T2210" s="71"/>
      <c r="U2210" s="552">
        <v>0</v>
      </c>
    </row>
    <row r="2211" spans="1:21" outlineLevel="1">
      <c r="A2211" s="137"/>
      <c r="B2211" s="137"/>
      <c r="C2211" s="138"/>
      <c r="D2211" s="97"/>
      <c r="E2211" s="61"/>
      <c r="F2211" s="139"/>
      <c r="G2211" s="71"/>
      <c r="H2211" s="71"/>
      <c r="I2211" s="71"/>
      <c r="J2211" s="71"/>
      <c r="K2211" s="71"/>
      <c r="L2211" s="255"/>
      <c r="M2211" s="62"/>
      <c r="N2211" s="62"/>
      <c r="O2211" s="550" t="e">
        <f>#REF!+M2211+N2211</f>
        <v>#REF!</v>
      </c>
      <c r="P2211" s="550"/>
      <c r="Q2211" s="550"/>
      <c r="R2211" s="574">
        <f t="shared" si="842"/>
        <v>0</v>
      </c>
      <c r="S2211" s="62"/>
      <c r="T2211" s="62"/>
      <c r="U2211" s="550">
        <v>0</v>
      </c>
    </row>
    <row r="2212" spans="1:21" outlineLevel="1">
      <c r="A2212" s="137" t="s">
        <v>404</v>
      </c>
      <c r="B2212" s="137"/>
      <c r="C2212" s="138" t="s">
        <v>290</v>
      </c>
      <c r="D2212" s="97">
        <v>1</v>
      </c>
      <c r="E2212" s="61">
        <v>1</v>
      </c>
      <c r="F2212" s="139" t="s">
        <v>10</v>
      </c>
      <c r="G2212" s="71"/>
      <c r="H2212" s="71"/>
      <c r="I2212" s="71"/>
      <c r="J2212" s="82">
        <f>SUBTOTAL(9,J2214:J2229)</f>
        <v>20651731.200000003</v>
      </c>
      <c r="K2212" s="82">
        <f>SUBTOTAL(9,K2214:K2229)</f>
        <v>14688997.440000001</v>
      </c>
      <c r="L2212" s="266">
        <f>SUBTOTAL(9,L2214:L2229)</f>
        <v>35340728.640000001</v>
      </c>
      <c r="M2212" s="82"/>
      <c r="N2212" s="82"/>
      <c r="O2212" s="553" t="e">
        <f>#REF!+M2212+N2212</f>
        <v>#REF!</v>
      </c>
      <c r="P2212" s="553"/>
      <c r="Q2212" s="553"/>
      <c r="R2212" s="576">
        <f t="shared" si="842"/>
        <v>0</v>
      </c>
      <c r="S2212" s="82"/>
      <c r="T2212" s="82"/>
      <c r="U2212" s="553">
        <v>0</v>
      </c>
    </row>
    <row r="2213" spans="1:21" outlineLevel="2">
      <c r="A2213" s="137"/>
      <c r="B2213" s="137"/>
      <c r="C2213" s="147" t="s">
        <v>1553</v>
      </c>
      <c r="D2213" s="97"/>
      <c r="E2213" s="61"/>
      <c r="F2213" s="139"/>
      <c r="G2213" s="71"/>
      <c r="H2213" s="71"/>
      <c r="I2213" s="71"/>
      <c r="J2213" s="71"/>
      <c r="K2213" s="71"/>
      <c r="L2213" s="257"/>
      <c r="M2213" s="71"/>
      <c r="N2213" s="71"/>
      <c r="O2213" s="552" t="e">
        <f>#REF!+M2213+N2213</f>
        <v>#REF!</v>
      </c>
      <c r="P2213" s="552"/>
      <c r="Q2213" s="552"/>
      <c r="R2213" s="570">
        <f t="shared" si="842"/>
        <v>0</v>
      </c>
      <c r="S2213" s="71"/>
      <c r="T2213" s="71"/>
      <c r="U2213" s="552">
        <v>0</v>
      </c>
    </row>
    <row r="2214" spans="1:21" outlineLevel="2">
      <c r="A2214" s="137"/>
      <c r="B2214" s="137"/>
      <c r="C2214" s="138" t="s">
        <v>1552</v>
      </c>
      <c r="D2214" s="97">
        <v>43</v>
      </c>
      <c r="E2214" s="61">
        <v>50</v>
      </c>
      <c r="F2214" s="139" t="s">
        <v>624</v>
      </c>
      <c r="G2214" s="199">
        <v>65145.600000000006</v>
      </c>
      <c r="H2214" s="199">
        <v>36064</v>
      </c>
      <c r="I2214" s="71">
        <f t="shared" ref="I2214:I2224" si="861">SUM(G2214:H2214)</f>
        <v>101209.60000000001</v>
      </c>
      <c r="J2214" s="71">
        <f t="shared" ref="J2214:J2224" si="862">G2214*E2214</f>
        <v>3257280.0000000005</v>
      </c>
      <c r="K2214" s="71">
        <f t="shared" ref="K2214:K2224" si="863">H2214*E2214</f>
        <v>1803200</v>
      </c>
      <c r="L2214" s="257">
        <f t="shared" ref="L2214:L2224" si="864">I2214*E2214</f>
        <v>5060480</v>
      </c>
      <c r="M2214" s="71"/>
      <c r="N2214" s="71"/>
      <c r="O2214" s="552" t="e">
        <f>#REF!+M2214+N2214</f>
        <v>#REF!</v>
      </c>
      <c r="P2214" s="552"/>
      <c r="Q2214" s="554">
        <v>0.15</v>
      </c>
      <c r="R2214" s="570">
        <f t="shared" si="842"/>
        <v>0.15</v>
      </c>
      <c r="S2214" s="71"/>
      <c r="T2214" s="71"/>
      <c r="U2214" s="552">
        <v>0</v>
      </c>
    </row>
    <row r="2215" spans="1:21" outlineLevel="2">
      <c r="A2215" s="137"/>
      <c r="B2215" s="137"/>
      <c r="C2215" s="138" t="s">
        <v>1486</v>
      </c>
      <c r="D2215" s="97">
        <v>1</v>
      </c>
      <c r="E2215" s="61">
        <v>1</v>
      </c>
      <c r="F2215" s="139" t="s">
        <v>619</v>
      </c>
      <c r="G2215" s="199"/>
      <c r="H2215" s="199"/>
      <c r="I2215" s="71"/>
      <c r="J2215" s="71"/>
      <c r="K2215" s="71">
        <f t="shared" si="863"/>
        <v>0</v>
      </c>
      <c r="L2215" s="257">
        <f t="shared" si="864"/>
        <v>0</v>
      </c>
      <c r="M2215" s="71"/>
      <c r="N2215" s="71"/>
      <c r="O2215" s="552" t="e">
        <f>#REF!+M2215+N2215</f>
        <v>#REF!</v>
      </c>
      <c r="P2215" s="552"/>
      <c r="Q2215" s="552"/>
      <c r="R2215" s="570">
        <f t="shared" si="842"/>
        <v>0</v>
      </c>
      <c r="S2215" s="71"/>
      <c r="T2215" s="71"/>
      <c r="U2215" s="552">
        <v>0</v>
      </c>
    </row>
    <row r="2216" spans="1:21" outlineLevel="2">
      <c r="A2216" s="137"/>
      <c r="B2216" s="137"/>
      <c r="C2216" s="138" t="s">
        <v>1483</v>
      </c>
      <c r="D2216" s="97">
        <v>1</v>
      </c>
      <c r="E2216" s="61">
        <v>1</v>
      </c>
      <c r="F2216" s="139" t="s">
        <v>619</v>
      </c>
      <c r="G2216" s="199">
        <v>751680</v>
      </c>
      <c r="H2216" s="199">
        <v>225504</v>
      </c>
      <c r="I2216" s="71">
        <f>SUM(G2216:H2216)</f>
        <v>977184</v>
      </c>
      <c r="J2216" s="71">
        <f>G2216*E2216</f>
        <v>751680</v>
      </c>
      <c r="K2216" s="71">
        <f>H2216*E2216</f>
        <v>225504</v>
      </c>
      <c r="L2216" s="257">
        <f>I2216*E2216</f>
        <v>977184</v>
      </c>
      <c r="M2216" s="71"/>
      <c r="N2216" s="71"/>
      <c r="O2216" s="552" t="e">
        <f>#REF!+M2216+N2216</f>
        <v>#REF!</v>
      </c>
      <c r="P2216" s="552"/>
      <c r="Q2216" s="554">
        <v>0.15</v>
      </c>
      <c r="R2216" s="570">
        <f t="shared" si="842"/>
        <v>0.15</v>
      </c>
      <c r="S2216" s="71"/>
      <c r="T2216" s="71"/>
      <c r="U2216" s="552">
        <v>0</v>
      </c>
    </row>
    <row r="2217" spans="1:21" outlineLevel="2">
      <c r="A2217" s="137"/>
      <c r="B2217" s="137"/>
      <c r="C2217" s="138" t="s">
        <v>1484</v>
      </c>
      <c r="D2217" s="97">
        <v>1</v>
      </c>
      <c r="E2217" s="61">
        <v>1</v>
      </c>
      <c r="F2217" s="139" t="s">
        <v>619</v>
      </c>
      <c r="G2217" s="199">
        <v>250560</v>
      </c>
      <c r="H2217" s="199">
        <v>75168</v>
      </c>
      <c r="I2217" s="71">
        <f t="shared" ref="I2217" si="865">SUM(G2217:H2217)</f>
        <v>325728</v>
      </c>
      <c r="J2217" s="71">
        <f t="shared" ref="J2217" si="866">G2217*E2217</f>
        <v>250560</v>
      </c>
      <c r="K2217" s="71">
        <f t="shared" ref="K2217" si="867">H2217*E2217</f>
        <v>75168</v>
      </c>
      <c r="L2217" s="257">
        <f t="shared" ref="L2217" si="868">I2217*E2217</f>
        <v>325728</v>
      </c>
      <c r="M2217" s="71"/>
      <c r="N2217" s="71"/>
      <c r="O2217" s="552" t="e">
        <f>#REF!+M2217+N2217</f>
        <v>#REF!</v>
      </c>
      <c r="P2217" s="552"/>
      <c r="Q2217" s="552"/>
      <c r="R2217" s="570">
        <f t="shared" si="842"/>
        <v>0</v>
      </c>
      <c r="S2217" s="71"/>
      <c r="T2217" s="71"/>
      <c r="U2217" s="552"/>
    </row>
    <row r="2218" spans="1:21" outlineLevel="2">
      <c r="A2218" s="137"/>
      <c r="B2218" s="137"/>
      <c r="C2218" s="147" t="s">
        <v>1487</v>
      </c>
      <c r="D2218" s="97"/>
      <c r="E2218" s="61"/>
      <c r="F2218" s="139"/>
      <c r="G2218" s="71"/>
      <c r="H2218" s="71"/>
      <c r="I2218" s="71"/>
      <c r="J2218" s="82">
        <f>SUBTOTAL(9,J2219:J2229)</f>
        <v>16392211.200000001</v>
      </c>
      <c r="K2218" s="82">
        <f t="shared" ref="K2218:L2218" si="869">SUBTOTAL(9,K2219:K2229)</f>
        <v>12585125.439999999</v>
      </c>
      <c r="L2218" s="266">
        <f t="shared" si="869"/>
        <v>28977336.640000001</v>
      </c>
      <c r="M2218" s="82"/>
      <c r="N2218" s="82"/>
      <c r="O2218" s="553" t="e">
        <f>#REF!+M2218+N2218</f>
        <v>#REF!</v>
      </c>
      <c r="P2218" s="553"/>
      <c r="Q2218" s="553"/>
      <c r="R2218" s="576">
        <f t="shared" si="842"/>
        <v>0</v>
      </c>
      <c r="S2218" s="82"/>
      <c r="T2218" s="82"/>
      <c r="U2218" s="553"/>
    </row>
    <row r="2219" spans="1:21" outlineLevel="2">
      <c r="A2219" s="137"/>
      <c r="B2219" s="137"/>
      <c r="C2219" s="138" t="s">
        <v>1488</v>
      </c>
      <c r="D2219" s="97">
        <v>7</v>
      </c>
      <c r="E2219" s="61">
        <v>9</v>
      </c>
      <c r="F2219" s="139" t="s">
        <v>624</v>
      </c>
      <c r="G2219" s="199">
        <v>93225.600000000006</v>
      </c>
      <c r="H2219" s="199">
        <v>42504.000000000007</v>
      </c>
      <c r="I2219" s="71">
        <f t="shared" si="861"/>
        <v>135729.60000000001</v>
      </c>
      <c r="J2219" s="71">
        <f t="shared" si="862"/>
        <v>839030.4</v>
      </c>
      <c r="K2219" s="71">
        <f t="shared" si="863"/>
        <v>382536.00000000006</v>
      </c>
      <c r="L2219" s="257">
        <f t="shared" si="864"/>
        <v>1221566.4000000001</v>
      </c>
      <c r="M2219" s="71"/>
      <c r="N2219" s="71"/>
      <c r="O2219" s="552" t="e">
        <f>#REF!+M2219+N2219</f>
        <v>#REF!</v>
      </c>
      <c r="P2219" s="552"/>
      <c r="Q2219" s="554">
        <v>0.15</v>
      </c>
      <c r="R2219" s="579">
        <f t="shared" si="842"/>
        <v>0.15</v>
      </c>
      <c r="S2219" s="71"/>
      <c r="T2219" s="71"/>
      <c r="U2219" s="552"/>
    </row>
    <row r="2220" spans="1:21" outlineLevel="2">
      <c r="A2220" s="137"/>
      <c r="B2220" s="137"/>
      <c r="C2220" s="138" t="s">
        <v>1489</v>
      </c>
      <c r="D2220" s="97">
        <v>89</v>
      </c>
      <c r="E2220" s="61">
        <v>96</v>
      </c>
      <c r="F2220" s="139" t="s">
        <v>624</v>
      </c>
      <c r="G2220" s="199">
        <v>65145.600000000006</v>
      </c>
      <c r="H2220" s="199">
        <v>36064</v>
      </c>
      <c r="I2220" s="71">
        <f t="shared" si="861"/>
        <v>101209.60000000001</v>
      </c>
      <c r="J2220" s="71">
        <f t="shared" si="862"/>
        <v>6253977.6000000006</v>
      </c>
      <c r="K2220" s="71">
        <f t="shared" si="863"/>
        <v>3462144</v>
      </c>
      <c r="L2220" s="257">
        <f t="shared" si="864"/>
        <v>9716121.6000000015</v>
      </c>
      <c r="M2220" s="71"/>
      <c r="N2220" s="71"/>
      <c r="O2220" s="552" t="e">
        <f>#REF!+M2220+N2220</f>
        <v>#REF!</v>
      </c>
      <c r="P2220" s="552"/>
      <c r="Q2220" s="554">
        <v>0.15</v>
      </c>
      <c r="R2220" s="579">
        <f t="shared" si="842"/>
        <v>0.15</v>
      </c>
      <c r="S2220" s="71"/>
      <c r="T2220" s="71"/>
      <c r="U2220" s="552"/>
    </row>
    <row r="2221" spans="1:21" outlineLevel="2">
      <c r="A2221" s="137"/>
      <c r="B2221" s="137"/>
      <c r="C2221" s="138" t="s">
        <v>1490</v>
      </c>
      <c r="D2221" s="97">
        <v>75</v>
      </c>
      <c r="E2221" s="61">
        <v>82</v>
      </c>
      <c r="F2221" s="139" t="s">
        <v>624</v>
      </c>
      <c r="G2221" s="199">
        <v>29858.400000000001</v>
      </c>
      <c r="H2221" s="199">
        <v>24884.160000000003</v>
      </c>
      <c r="I2221" s="71">
        <f t="shared" si="861"/>
        <v>54742.560000000005</v>
      </c>
      <c r="J2221" s="71">
        <f t="shared" si="862"/>
        <v>2448388.8000000003</v>
      </c>
      <c r="K2221" s="71">
        <f t="shared" si="863"/>
        <v>2040501.1200000003</v>
      </c>
      <c r="L2221" s="257">
        <f t="shared" si="864"/>
        <v>4488889.9200000009</v>
      </c>
      <c r="M2221" s="71"/>
      <c r="N2221" s="71"/>
      <c r="O2221" s="552" t="e">
        <f>#REF!+M2221+N2221</f>
        <v>#REF!</v>
      </c>
      <c r="P2221" s="552"/>
      <c r="Q2221" s="554">
        <v>0.15</v>
      </c>
      <c r="R2221" s="579">
        <f t="shared" si="842"/>
        <v>0.15</v>
      </c>
      <c r="S2221" s="71"/>
      <c r="T2221" s="71"/>
      <c r="U2221" s="552"/>
    </row>
    <row r="2222" spans="1:21" outlineLevel="2">
      <c r="A2222" s="137"/>
      <c r="B2222" s="137"/>
      <c r="C2222" s="138" t="s">
        <v>1491</v>
      </c>
      <c r="D2222" s="97">
        <v>1</v>
      </c>
      <c r="E2222" s="61">
        <v>1</v>
      </c>
      <c r="F2222" s="139" t="s">
        <v>624</v>
      </c>
      <c r="G2222" s="199">
        <v>297000</v>
      </c>
      <c r="H2222" s="199">
        <v>84000.000000000015</v>
      </c>
      <c r="I2222" s="71">
        <f t="shared" si="861"/>
        <v>381000</v>
      </c>
      <c r="J2222" s="71">
        <f t="shared" si="862"/>
        <v>297000</v>
      </c>
      <c r="K2222" s="71">
        <f t="shared" si="863"/>
        <v>84000.000000000015</v>
      </c>
      <c r="L2222" s="257">
        <f t="shared" si="864"/>
        <v>381000</v>
      </c>
      <c r="M2222" s="71"/>
      <c r="N2222" s="71"/>
      <c r="O2222" s="552" t="e">
        <f>#REF!+M2222+N2222</f>
        <v>#REF!</v>
      </c>
      <c r="P2222" s="552"/>
      <c r="Q2222" s="552"/>
      <c r="R2222" s="570">
        <f t="shared" si="842"/>
        <v>0</v>
      </c>
      <c r="S2222" s="71"/>
      <c r="T2222" s="71"/>
      <c r="U2222" s="552">
        <v>0</v>
      </c>
    </row>
    <row r="2223" spans="1:21" outlineLevel="2">
      <c r="A2223" s="137"/>
      <c r="B2223" s="137"/>
      <c r="C2223" s="138" t="s">
        <v>1493</v>
      </c>
      <c r="D2223" s="97">
        <v>7</v>
      </c>
      <c r="E2223" s="61">
        <v>7</v>
      </c>
      <c r="F2223" s="139" t="s">
        <v>624</v>
      </c>
      <c r="G2223" s="199">
        <v>319000</v>
      </c>
      <c r="H2223" s="199">
        <v>84000.000000000015</v>
      </c>
      <c r="I2223" s="71">
        <f t="shared" si="861"/>
        <v>403000</v>
      </c>
      <c r="J2223" s="71">
        <f t="shared" si="862"/>
        <v>2233000</v>
      </c>
      <c r="K2223" s="71">
        <f t="shared" si="863"/>
        <v>588000.00000000012</v>
      </c>
      <c r="L2223" s="257">
        <f t="shared" si="864"/>
        <v>2821000</v>
      </c>
      <c r="M2223" s="71"/>
      <c r="N2223" s="71"/>
      <c r="O2223" s="552" t="e">
        <f>#REF!+M2223+N2223</f>
        <v>#REF!</v>
      </c>
      <c r="P2223" s="552"/>
      <c r="Q2223" s="552"/>
      <c r="R2223" s="570">
        <f t="shared" si="842"/>
        <v>0</v>
      </c>
      <c r="S2223" s="71"/>
      <c r="T2223" s="71"/>
      <c r="U2223" s="552">
        <v>0</v>
      </c>
    </row>
    <row r="2224" spans="1:21" outlineLevel="2">
      <c r="A2224" s="137"/>
      <c r="B2224" s="137"/>
      <c r="C2224" s="138" t="s">
        <v>1494</v>
      </c>
      <c r="D2224" s="97">
        <v>1</v>
      </c>
      <c r="E2224" s="61">
        <v>1</v>
      </c>
      <c r="F2224" s="139" t="s">
        <v>624</v>
      </c>
      <c r="G2224" s="199">
        <v>341000</v>
      </c>
      <c r="H2224" s="199">
        <v>84000.000000000015</v>
      </c>
      <c r="I2224" s="71">
        <f t="shared" si="861"/>
        <v>425000</v>
      </c>
      <c r="J2224" s="71">
        <f t="shared" si="862"/>
        <v>341000</v>
      </c>
      <c r="K2224" s="71">
        <f t="shared" si="863"/>
        <v>84000.000000000015</v>
      </c>
      <c r="L2224" s="257">
        <f t="shared" si="864"/>
        <v>425000</v>
      </c>
      <c r="M2224" s="71"/>
      <c r="N2224" s="71"/>
      <c r="O2224" s="552" t="e">
        <f>#REF!+M2224+N2224</f>
        <v>#REF!</v>
      </c>
      <c r="P2224" s="552"/>
      <c r="Q2224" s="552"/>
      <c r="R2224" s="570">
        <f t="shared" si="842"/>
        <v>0</v>
      </c>
      <c r="S2224" s="71"/>
      <c r="T2224" s="71"/>
      <c r="U2224" s="552">
        <v>0</v>
      </c>
    </row>
    <row r="2225" spans="1:21" outlineLevel="2">
      <c r="A2225" s="137"/>
      <c r="B2225" s="137"/>
      <c r="C2225" s="138" t="s">
        <v>1483</v>
      </c>
      <c r="D2225" s="97">
        <v>1</v>
      </c>
      <c r="E2225" s="61">
        <v>1</v>
      </c>
      <c r="F2225" s="139" t="s">
        <v>619</v>
      </c>
      <c r="G2225" s="199">
        <v>2984860.8</v>
      </c>
      <c r="H2225" s="199">
        <v>895458.23999999987</v>
      </c>
      <c r="I2225" s="71">
        <f>SUM(G2225:H2225)</f>
        <v>3880319.0399999996</v>
      </c>
      <c r="J2225" s="71">
        <f>G2225*E2225</f>
        <v>2984860.8</v>
      </c>
      <c r="K2225" s="71">
        <f>H2225*E2225</f>
        <v>895458.23999999987</v>
      </c>
      <c r="L2225" s="257">
        <f>I2225*E2225</f>
        <v>3880319.0399999996</v>
      </c>
      <c r="M2225" s="71"/>
      <c r="N2225" s="71"/>
      <c r="O2225" s="552" t="e">
        <f>#REF!+M2225+N2225</f>
        <v>#REF!</v>
      </c>
      <c r="P2225" s="552"/>
      <c r="Q2225" s="554">
        <v>0.15</v>
      </c>
      <c r="R2225" s="570">
        <f t="shared" si="842"/>
        <v>0.15</v>
      </c>
      <c r="S2225" s="71"/>
      <c r="T2225" s="71"/>
      <c r="U2225" s="552">
        <v>0</v>
      </c>
    </row>
    <row r="2226" spans="1:21" outlineLevel="2">
      <c r="A2226" s="137"/>
      <c r="B2226" s="137"/>
      <c r="C2226" s="138" t="s">
        <v>1495</v>
      </c>
      <c r="D2226" s="97">
        <v>1</v>
      </c>
      <c r="E2226" s="61">
        <v>1</v>
      </c>
      <c r="F2226" s="139" t="s">
        <v>619</v>
      </c>
      <c r="G2226" s="199">
        <v>0</v>
      </c>
      <c r="H2226" s="199">
        <v>1750000</v>
      </c>
      <c r="I2226" s="71">
        <f t="shared" ref="I2226:I2228" si="870">SUM(G2226:H2226)</f>
        <v>1750000</v>
      </c>
      <c r="J2226" s="71">
        <f t="shared" ref="J2226:J2228" si="871">G2226*E2226</f>
        <v>0</v>
      </c>
      <c r="K2226" s="71">
        <f t="shared" ref="K2226:K2228" si="872">H2226*E2226</f>
        <v>1750000</v>
      </c>
      <c r="L2226" s="257">
        <f t="shared" ref="L2226:L2228" si="873">I2226*E2226</f>
        <v>1750000</v>
      </c>
      <c r="M2226" s="71"/>
      <c r="N2226" s="71"/>
      <c r="O2226" s="552" t="e">
        <f>#REF!+M2226+N2226</f>
        <v>#REF!</v>
      </c>
      <c r="P2226" s="552"/>
      <c r="Q2226" s="552"/>
      <c r="R2226" s="570">
        <f t="shared" si="842"/>
        <v>0</v>
      </c>
      <c r="S2226" s="71"/>
      <c r="T2226" s="71"/>
      <c r="U2226" s="552">
        <v>0</v>
      </c>
    </row>
    <row r="2227" spans="1:21" outlineLevel="2">
      <c r="A2227" s="137"/>
      <c r="B2227" s="137"/>
      <c r="C2227" s="138" t="s">
        <v>1103</v>
      </c>
      <c r="D2227" s="97">
        <v>8</v>
      </c>
      <c r="E2227" s="61">
        <v>15</v>
      </c>
      <c r="F2227" s="139" t="s">
        <v>1104</v>
      </c>
      <c r="G2227" s="199">
        <v>0</v>
      </c>
      <c r="H2227" s="199">
        <v>200000</v>
      </c>
      <c r="I2227" s="71">
        <f t="shared" si="870"/>
        <v>200000</v>
      </c>
      <c r="J2227" s="71">
        <f t="shared" si="871"/>
        <v>0</v>
      </c>
      <c r="K2227" s="71">
        <f t="shared" si="872"/>
        <v>3000000</v>
      </c>
      <c r="L2227" s="257">
        <f t="shared" si="873"/>
        <v>3000000</v>
      </c>
      <c r="M2227" s="71"/>
      <c r="N2227" s="71"/>
      <c r="O2227" s="552" t="e">
        <f>#REF!+M2227+N2227</f>
        <v>#REF!</v>
      </c>
      <c r="P2227" s="552"/>
      <c r="Q2227" s="552"/>
      <c r="R2227" s="570">
        <f t="shared" si="842"/>
        <v>0</v>
      </c>
      <c r="S2227" s="71"/>
      <c r="T2227" s="71"/>
      <c r="U2227" s="552">
        <v>0</v>
      </c>
    </row>
    <row r="2228" spans="1:21" outlineLevel="2">
      <c r="A2228" s="137"/>
      <c r="B2228" s="137"/>
      <c r="C2228" s="138" t="s">
        <v>1484</v>
      </c>
      <c r="D2228" s="97">
        <v>1</v>
      </c>
      <c r="E2228" s="61">
        <v>1</v>
      </c>
      <c r="F2228" s="139" t="s">
        <v>619</v>
      </c>
      <c r="G2228" s="199">
        <v>994953.60000000009</v>
      </c>
      <c r="H2228" s="199">
        <v>298486.08</v>
      </c>
      <c r="I2228" s="71">
        <f t="shared" si="870"/>
        <v>1293439.6800000002</v>
      </c>
      <c r="J2228" s="71">
        <f t="shared" si="871"/>
        <v>994953.60000000009</v>
      </c>
      <c r="K2228" s="71">
        <f t="shared" si="872"/>
        <v>298486.08</v>
      </c>
      <c r="L2228" s="257">
        <f t="shared" si="873"/>
        <v>1293439.6800000002</v>
      </c>
      <c r="M2228" s="71"/>
      <c r="N2228" s="71"/>
      <c r="O2228" s="552" t="e">
        <f>#REF!+M2228+N2228</f>
        <v>#REF!</v>
      </c>
      <c r="P2228" s="552"/>
      <c r="Q2228" s="552"/>
      <c r="R2228" s="570">
        <f t="shared" si="842"/>
        <v>0</v>
      </c>
      <c r="S2228" s="71"/>
      <c r="T2228" s="71"/>
      <c r="U2228" s="552">
        <v>0</v>
      </c>
    </row>
    <row r="2229" spans="1:21" outlineLevel="1">
      <c r="A2229" s="137"/>
      <c r="B2229" s="137"/>
      <c r="C2229" s="138"/>
      <c r="D2229" s="97"/>
      <c r="E2229" s="61"/>
      <c r="F2229" s="139"/>
      <c r="G2229" s="71"/>
      <c r="H2229" s="71"/>
      <c r="I2229" s="71"/>
      <c r="J2229" s="71"/>
      <c r="K2229" s="71"/>
      <c r="L2229" s="255"/>
      <c r="M2229" s="62"/>
      <c r="N2229" s="62"/>
      <c r="O2229" s="550" t="e">
        <f>#REF!+M2229+N2229</f>
        <v>#REF!</v>
      </c>
      <c r="P2229" s="550"/>
      <c r="Q2229" s="550"/>
      <c r="R2229" s="574">
        <f t="shared" si="842"/>
        <v>0</v>
      </c>
      <c r="S2229" s="62"/>
      <c r="T2229" s="62"/>
      <c r="U2229" s="550">
        <v>0</v>
      </c>
    </row>
    <row r="2230" spans="1:21" outlineLevel="1">
      <c r="A2230" s="137" t="s">
        <v>405</v>
      </c>
      <c r="B2230" s="137"/>
      <c r="C2230" s="138" t="s">
        <v>292</v>
      </c>
      <c r="D2230" s="97">
        <v>1</v>
      </c>
      <c r="E2230" s="61">
        <v>1</v>
      </c>
      <c r="F2230" s="139" t="s">
        <v>10</v>
      </c>
      <c r="G2230" s="71"/>
      <c r="H2230" s="71"/>
      <c r="I2230" s="71"/>
      <c r="J2230" s="82">
        <f>SUBTOTAL(9,J2231:J2253)</f>
        <v>10371427.999999998</v>
      </c>
      <c r="K2230" s="82">
        <f>SUBTOTAL(9,K2231:K2253)</f>
        <v>9116560.5372800007</v>
      </c>
      <c r="L2230" s="266">
        <f>SUBTOTAL(9,L2231:L2253)</f>
        <v>19487988.537280001</v>
      </c>
      <c r="M2230" s="82"/>
      <c r="N2230" s="82"/>
      <c r="O2230" s="553" t="e">
        <f>#REF!+M2230+N2230</f>
        <v>#REF!</v>
      </c>
      <c r="P2230" s="553"/>
      <c r="Q2230" s="553"/>
      <c r="R2230" s="576">
        <f t="shared" si="842"/>
        <v>0</v>
      </c>
      <c r="S2230" s="82"/>
      <c r="T2230" s="82"/>
      <c r="U2230" s="553">
        <v>0</v>
      </c>
    </row>
    <row r="2231" spans="1:21" s="11" customFormat="1" outlineLevel="2">
      <c r="A2231" s="192"/>
      <c r="B2231" s="192"/>
      <c r="C2231" s="189" t="s">
        <v>1382</v>
      </c>
      <c r="D2231" s="194"/>
      <c r="E2231" s="358"/>
      <c r="F2231" s="195"/>
      <c r="G2231" s="199"/>
      <c r="H2231" s="199"/>
      <c r="I2231" s="199"/>
      <c r="J2231" s="174">
        <f>SUBTOTAL(9,J2232:J2235)</f>
        <v>2328612.7999999998</v>
      </c>
      <c r="K2231" s="174">
        <f>SUBTOTAL(9,K2232:K2235)</f>
        <v>1693755.9316799999</v>
      </c>
      <c r="L2231" s="843">
        <f>SUBTOTAL(9,L2232:L2235)</f>
        <v>4022368.7316800002</v>
      </c>
      <c r="M2231" s="174"/>
      <c r="N2231" s="174"/>
      <c r="O2231" s="558" t="e">
        <f>#REF!+M2231+N2231</f>
        <v>#REF!</v>
      </c>
      <c r="P2231" s="558"/>
      <c r="Q2231" s="558"/>
      <c r="R2231" s="578">
        <f t="shared" si="842"/>
        <v>0</v>
      </c>
      <c r="S2231" s="174"/>
      <c r="T2231" s="174"/>
      <c r="U2231" s="558">
        <v>0</v>
      </c>
    </row>
    <row r="2232" spans="1:21" s="11" customFormat="1" outlineLevel="2">
      <c r="A2232" s="192"/>
      <c r="B2232" s="192"/>
      <c r="C2232" s="192" t="s">
        <v>1399</v>
      </c>
      <c r="D2232" s="194">
        <v>1</v>
      </c>
      <c r="E2232" s="358">
        <v>1</v>
      </c>
      <c r="F2232" s="195" t="s">
        <v>660</v>
      </c>
      <c r="G2232" s="199">
        <v>322800</v>
      </c>
      <c r="H2232" s="199">
        <v>50880.368000000009</v>
      </c>
      <c r="I2232" s="199">
        <f t="shared" ref="I2232:I2234" si="874">SUM(G2232:H2232)</f>
        <v>373680.36800000002</v>
      </c>
      <c r="J2232" s="199">
        <f t="shared" ref="J2232:J2235" si="875">G2232*E2232</f>
        <v>322800</v>
      </c>
      <c r="K2232" s="199">
        <f t="shared" ref="K2232:K2235" si="876">H2232*E2232</f>
        <v>50880.368000000009</v>
      </c>
      <c r="L2232" s="265">
        <f t="shared" ref="L2232:L2235" si="877">I2232*E2232</f>
        <v>373680.36800000002</v>
      </c>
      <c r="M2232" s="199"/>
      <c r="N2232" s="199"/>
      <c r="O2232" s="554" t="e">
        <f>#REF!+M2232+N2232</f>
        <v>#REF!</v>
      </c>
      <c r="P2232" s="554"/>
      <c r="Q2232" s="554"/>
      <c r="R2232" s="579">
        <f t="shared" ref="R2232:R2295" si="878">P2232+Q2232</f>
        <v>0</v>
      </c>
      <c r="S2232" s="199"/>
      <c r="T2232" s="199"/>
      <c r="U2232" s="554">
        <v>0</v>
      </c>
    </row>
    <row r="2233" spans="1:21" s="11" customFormat="1" outlineLevel="2">
      <c r="A2233" s="192"/>
      <c r="B2233" s="192"/>
      <c r="C2233" s="192" t="s">
        <v>1401</v>
      </c>
      <c r="D2233" s="194">
        <v>7</v>
      </c>
      <c r="E2233" s="358">
        <v>7</v>
      </c>
      <c r="F2233" s="195" t="s">
        <v>660</v>
      </c>
      <c r="G2233" s="199">
        <v>85924.800000000003</v>
      </c>
      <c r="H2233" s="199">
        <v>49415.098879999998</v>
      </c>
      <c r="I2233" s="199">
        <f t="shared" si="874"/>
        <v>135339.89887999999</v>
      </c>
      <c r="J2233" s="199">
        <f t="shared" si="875"/>
        <v>601473.6</v>
      </c>
      <c r="K2233" s="199">
        <f t="shared" si="876"/>
        <v>345905.69215999998</v>
      </c>
      <c r="L2233" s="265">
        <f t="shared" si="877"/>
        <v>947379.29215999995</v>
      </c>
      <c r="M2233" s="199"/>
      <c r="N2233" s="199"/>
      <c r="O2233" s="554" t="e">
        <f>#REF!+M2233+N2233</f>
        <v>#REF!</v>
      </c>
      <c r="P2233" s="554"/>
      <c r="Q2233" s="554"/>
      <c r="R2233" s="579">
        <f t="shared" si="878"/>
        <v>0</v>
      </c>
      <c r="S2233" s="199"/>
      <c r="T2233" s="199"/>
      <c r="U2233" s="554">
        <v>0</v>
      </c>
    </row>
    <row r="2234" spans="1:21" s="11" customFormat="1" outlineLevel="2">
      <c r="A2234" s="192"/>
      <c r="B2234" s="192"/>
      <c r="C2234" s="192" t="s">
        <v>1402</v>
      </c>
      <c r="D2234" s="194">
        <v>6</v>
      </c>
      <c r="E2234" s="358">
        <v>6</v>
      </c>
      <c r="F2234" s="195" t="s">
        <v>660</v>
      </c>
      <c r="G2234" s="199">
        <v>63367.200000000004</v>
      </c>
      <c r="H2234" s="199">
        <v>45472.31192</v>
      </c>
      <c r="I2234" s="199">
        <f t="shared" si="874"/>
        <v>108839.51192</v>
      </c>
      <c r="J2234" s="199">
        <f t="shared" si="875"/>
        <v>380203.2</v>
      </c>
      <c r="K2234" s="199">
        <f t="shared" si="876"/>
        <v>272833.87151999999</v>
      </c>
      <c r="L2234" s="265">
        <f t="shared" si="877"/>
        <v>653037.07152</v>
      </c>
      <c r="M2234" s="199"/>
      <c r="N2234" s="199"/>
      <c r="O2234" s="554" t="e">
        <f>#REF!+M2234+N2234</f>
        <v>#REF!</v>
      </c>
      <c r="P2234" s="554"/>
      <c r="Q2234" s="554"/>
      <c r="R2234" s="579">
        <f t="shared" si="878"/>
        <v>0</v>
      </c>
      <c r="S2234" s="199"/>
      <c r="T2234" s="199"/>
      <c r="U2234" s="554">
        <v>0</v>
      </c>
    </row>
    <row r="2235" spans="1:21" s="11" customFormat="1" outlineLevel="2">
      <c r="A2235" s="192"/>
      <c r="B2235" s="192"/>
      <c r="C2235" s="193" t="s">
        <v>657</v>
      </c>
      <c r="D2235" s="194">
        <v>1</v>
      </c>
      <c r="E2235" s="358">
        <v>1</v>
      </c>
      <c r="F2235" s="195" t="s">
        <v>619</v>
      </c>
      <c r="G2235" s="199">
        <v>1024136</v>
      </c>
      <c r="H2235" s="199">
        <v>1024136</v>
      </c>
      <c r="I2235" s="199">
        <f t="shared" ref="I2235" si="879">SUM(G2235:H2235)</f>
        <v>2048272</v>
      </c>
      <c r="J2235" s="199">
        <f t="shared" si="875"/>
        <v>1024136</v>
      </c>
      <c r="K2235" s="199">
        <f t="shared" si="876"/>
        <v>1024136</v>
      </c>
      <c r="L2235" s="265">
        <f t="shared" si="877"/>
        <v>2048272</v>
      </c>
      <c r="M2235" s="199"/>
      <c r="N2235" s="199"/>
      <c r="O2235" s="554" t="e">
        <f>#REF!+M2235+N2235</f>
        <v>#REF!</v>
      </c>
      <c r="P2235" s="554"/>
      <c r="Q2235" s="554"/>
      <c r="R2235" s="579">
        <f t="shared" si="878"/>
        <v>0</v>
      </c>
      <c r="S2235" s="199"/>
      <c r="T2235" s="199"/>
      <c r="U2235" s="554"/>
    </row>
    <row r="2236" spans="1:21" s="11" customFormat="1" outlineLevel="2">
      <c r="A2236" s="192"/>
      <c r="B2236" s="192"/>
      <c r="C2236" s="172" t="s">
        <v>1403</v>
      </c>
      <c r="D2236" s="194"/>
      <c r="E2236" s="358"/>
      <c r="F2236" s="195"/>
      <c r="G2236" s="199"/>
      <c r="H2236" s="199"/>
      <c r="I2236" s="199"/>
      <c r="J2236" s="174">
        <f>SUBTOTAL(9,J2237:J2246)</f>
        <v>4239540</v>
      </c>
      <c r="K2236" s="174">
        <f>SUBTOTAL(9,K2237:K2246)</f>
        <v>3735787.3511999999</v>
      </c>
      <c r="L2236" s="843">
        <f>SUBTOTAL(9,L2237:L2246)</f>
        <v>7975327.3512000004</v>
      </c>
      <c r="M2236" s="174"/>
      <c r="N2236" s="174"/>
      <c r="O2236" s="558" t="e">
        <f>#REF!+M2236+N2236</f>
        <v>#REF!</v>
      </c>
      <c r="P2236" s="558"/>
      <c r="Q2236" s="558"/>
      <c r="R2236" s="578">
        <f t="shared" si="878"/>
        <v>0</v>
      </c>
      <c r="S2236" s="174"/>
      <c r="T2236" s="174"/>
      <c r="U2236" s="558"/>
    </row>
    <row r="2237" spans="1:21" s="11" customFormat="1" outlineLevel="2">
      <c r="A2237" s="192"/>
      <c r="B2237" s="192"/>
      <c r="C2237" s="193" t="s">
        <v>1499</v>
      </c>
      <c r="D2237" s="194">
        <v>12</v>
      </c>
      <c r="E2237" s="358">
        <v>8</v>
      </c>
      <c r="F2237" s="195" t="s">
        <v>624</v>
      </c>
      <c r="G2237" s="199">
        <v>45208.800000000003</v>
      </c>
      <c r="H2237" s="199">
        <v>28000.000000000004</v>
      </c>
      <c r="I2237" s="199">
        <f t="shared" ref="I2237:I2244" si="880">SUM(G2237:H2237)</f>
        <v>73208.800000000003</v>
      </c>
      <c r="J2237" s="199">
        <f t="shared" ref="J2237:J2246" si="881">G2237*E2237</f>
        <v>361670.40000000002</v>
      </c>
      <c r="K2237" s="199">
        <f t="shared" ref="K2237:K2246" si="882">H2237*E2237</f>
        <v>224000.00000000003</v>
      </c>
      <c r="L2237" s="265">
        <f t="shared" ref="L2237:L2246" si="883">I2237*E2237</f>
        <v>585670.40000000002</v>
      </c>
      <c r="M2237" s="199"/>
      <c r="N2237" s="199"/>
      <c r="O2237" s="554" t="e">
        <f>#REF!+M2237+N2237</f>
        <v>#REF!</v>
      </c>
      <c r="P2237" s="554"/>
      <c r="Q2237" s="554"/>
      <c r="R2237" s="579">
        <f t="shared" si="878"/>
        <v>0</v>
      </c>
      <c r="S2237" s="199"/>
      <c r="T2237" s="199"/>
      <c r="U2237" s="554"/>
    </row>
    <row r="2238" spans="1:21" s="11" customFormat="1" outlineLevel="2">
      <c r="A2238" s="192"/>
      <c r="B2238" s="192"/>
      <c r="C2238" s="193" t="s">
        <v>1500</v>
      </c>
      <c r="D2238" s="194">
        <v>5</v>
      </c>
      <c r="E2238" s="358">
        <v>6</v>
      </c>
      <c r="F2238" s="195" t="s">
        <v>624</v>
      </c>
      <c r="G2238" s="199">
        <v>30841.200000000001</v>
      </c>
      <c r="H2238" s="199">
        <v>25388.154400000003</v>
      </c>
      <c r="I2238" s="199">
        <f t="shared" si="880"/>
        <v>56229.354400000004</v>
      </c>
      <c r="J2238" s="199">
        <f t="shared" si="881"/>
        <v>185047.2</v>
      </c>
      <c r="K2238" s="199">
        <f t="shared" si="882"/>
        <v>152328.92640000003</v>
      </c>
      <c r="L2238" s="265">
        <f t="shared" si="883"/>
        <v>337376.12640000001</v>
      </c>
      <c r="M2238" s="199"/>
      <c r="N2238" s="199"/>
      <c r="O2238" s="554" t="e">
        <f>#REF!+M2238+N2238</f>
        <v>#REF!</v>
      </c>
      <c r="P2238" s="554"/>
      <c r="Q2238" s="554"/>
      <c r="R2238" s="579">
        <f t="shared" si="878"/>
        <v>0</v>
      </c>
      <c r="S2238" s="199"/>
      <c r="T2238" s="199"/>
      <c r="U2238" s="554"/>
    </row>
    <row r="2239" spans="1:21" s="11" customFormat="1" outlineLevel="2">
      <c r="A2239" s="192"/>
      <c r="B2239" s="192"/>
      <c r="C2239" s="193" t="s">
        <v>1501</v>
      </c>
      <c r="D2239" s="194">
        <v>7</v>
      </c>
      <c r="E2239" s="358">
        <v>10</v>
      </c>
      <c r="F2239" s="195" t="s">
        <v>624</v>
      </c>
      <c r="G2239" s="199">
        <v>22978.799999999999</v>
      </c>
      <c r="H2239" s="199">
        <v>22306.743200000004</v>
      </c>
      <c r="I2239" s="199">
        <f t="shared" si="880"/>
        <v>45285.5432</v>
      </c>
      <c r="J2239" s="199">
        <f t="shared" si="881"/>
        <v>229788</v>
      </c>
      <c r="K2239" s="199">
        <f t="shared" si="882"/>
        <v>223067.43200000003</v>
      </c>
      <c r="L2239" s="265">
        <f t="shared" si="883"/>
        <v>452855.43200000003</v>
      </c>
      <c r="M2239" s="199"/>
      <c r="N2239" s="199"/>
      <c r="O2239" s="554" t="e">
        <f>#REF!+M2239+N2239</f>
        <v>#REF!</v>
      </c>
      <c r="P2239" s="554"/>
      <c r="Q2239" s="554"/>
      <c r="R2239" s="579">
        <f t="shared" si="878"/>
        <v>0</v>
      </c>
      <c r="S2239" s="199"/>
      <c r="T2239" s="199"/>
      <c r="U2239" s="554"/>
    </row>
    <row r="2240" spans="1:21" s="11" customFormat="1" outlineLevel="2">
      <c r="A2240" s="192"/>
      <c r="B2240" s="192"/>
      <c r="C2240" s="193" t="s">
        <v>1502</v>
      </c>
      <c r="D2240" s="194">
        <v>61</v>
      </c>
      <c r="E2240" s="358">
        <v>71</v>
      </c>
      <c r="F2240" s="195" t="s">
        <v>624</v>
      </c>
      <c r="G2240" s="199">
        <v>17737.2</v>
      </c>
      <c r="H2240" s="199">
        <v>18258.816800000001</v>
      </c>
      <c r="I2240" s="199">
        <f t="shared" si="880"/>
        <v>35996.016799999998</v>
      </c>
      <c r="J2240" s="199">
        <f t="shared" si="881"/>
        <v>1259341.2</v>
      </c>
      <c r="K2240" s="199">
        <f t="shared" si="882"/>
        <v>1296375.9928000001</v>
      </c>
      <c r="L2240" s="265">
        <f t="shared" si="883"/>
        <v>2555717.1927999998</v>
      </c>
      <c r="M2240" s="199"/>
      <c r="N2240" s="199"/>
      <c r="O2240" s="554" t="e">
        <f>#REF!+M2240+N2240</f>
        <v>#REF!</v>
      </c>
      <c r="P2240" s="554"/>
      <c r="Q2240" s="554"/>
      <c r="R2240" s="579">
        <f t="shared" si="878"/>
        <v>0</v>
      </c>
      <c r="S2240" s="199"/>
      <c r="T2240" s="199"/>
      <c r="U2240" s="554"/>
    </row>
    <row r="2241" spans="1:21" outlineLevel="2">
      <c r="A2241" s="137"/>
      <c r="B2241" s="137"/>
      <c r="C2241" s="138" t="s">
        <v>1418</v>
      </c>
      <c r="D2241" s="97">
        <v>1</v>
      </c>
      <c r="E2241" s="61">
        <v>1</v>
      </c>
      <c r="F2241" s="139" t="s">
        <v>619</v>
      </c>
      <c r="G2241" s="199">
        <v>469810.8</v>
      </c>
      <c r="H2241" s="199">
        <v>140943.24</v>
      </c>
      <c r="I2241" s="71">
        <f>SUM(G2241:H2241)</f>
        <v>610754.04</v>
      </c>
      <c r="J2241" s="71">
        <f>G2241*E2241</f>
        <v>469810.8</v>
      </c>
      <c r="K2241" s="71">
        <f>H2241*E2241</f>
        <v>140943.24</v>
      </c>
      <c r="L2241" s="257">
        <f>I2241*E2241</f>
        <v>610754.04</v>
      </c>
      <c r="M2241" s="71"/>
      <c r="N2241" s="71"/>
      <c r="O2241" s="552" t="e">
        <f>#REF!+M2241+N2241</f>
        <v>#REF!</v>
      </c>
      <c r="P2241" s="552"/>
      <c r="Q2241" s="552"/>
      <c r="R2241" s="579">
        <f t="shared" si="878"/>
        <v>0</v>
      </c>
      <c r="S2241" s="71"/>
      <c r="T2241" s="71"/>
      <c r="U2241" s="552"/>
    </row>
    <row r="2242" spans="1:21" outlineLevel="2">
      <c r="A2242" s="137"/>
      <c r="B2242" s="137"/>
      <c r="C2242" s="138" t="s">
        <v>1421</v>
      </c>
      <c r="D2242" s="97">
        <v>60</v>
      </c>
      <c r="E2242" s="61">
        <v>63</v>
      </c>
      <c r="F2242" s="139" t="s">
        <v>624</v>
      </c>
      <c r="G2242" s="199">
        <v>16286.400000000001</v>
      </c>
      <c r="H2242" s="199">
        <v>13440.000000000002</v>
      </c>
      <c r="I2242" s="71">
        <f t="shared" ref="I2242" si="884">SUM(G2242:H2242)</f>
        <v>29726.400000000001</v>
      </c>
      <c r="J2242" s="71">
        <f t="shared" ref="J2242" si="885">G2242*E2242</f>
        <v>1026043.2000000001</v>
      </c>
      <c r="K2242" s="71">
        <f t="shared" ref="K2242" si="886">H2242*E2242</f>
        <v>846720.00000000012</v>
      </c>
      <c r="L2242" s="257">
        <f t="shared" ref="L2242" si="887">I2242*E2242</f>
        <v>1872763.2000000002</v>
      </c>
      <c r="M2242" s="71"/>
      <c r="N2242" s="71"/>
      <c r="O2242" s="552" t="e">
        <f>#REF!+M2242+N2242</f>
        <v>#REF!</v>
      </c>
      <c r="P2242" s="552"/>
      <c r="Q2242" s="554">
        <v>0.15</v>
      </c>
      <c r="R2242" s="579">
        <f t="shared" si="878"/>
        <v>0.15</v>
      </c>
      <c r="S2242" s="71"/>
      <c r="T2242" s="71"/>
      <c r="U2242" s="552"/>
    </row>
    <row r="2243" spans="1:21" outlineLevel="2">
      <c r="A2243" s="137"/>
      <c r="B2243" s="137"/>
      <c r="C2243" s="138" t="s">
        <v>1483</v>
      </c>
      <c r="D2243" s="97">
        <v>1</v>
      </c>
      <c r="E2243" s="61">
        <v>1</v>
      </c>
      <c r="F2243" s="139" t="s">
        <v>619</v>
      </c>
      <c r="G2243" s="199">
        <v>236779.19999999998</v>
      </c>
      <c r="H2243" s="199">
        <v>71033.759999999995</v>
      </c>
      <c r="I2243" s="71">
        <f t="shared" si="880"/>
        <v>307812.95999999996</v>
      </c>
      <c r="J2243" s="71">
        <f t="shared" si="881"/>
        <v>236779.19999999998</v>
      </c>
      <c r="K2243" s="71">
        <f t="shared" si="882"/>
        <v>71033.759999999995</v>
      </c>
      <c r="L2243" s="257">
        <f t="shared" si="883"/>
        <v>307812.95999999996</v>
      </c>
      <c r="M2243" s="71"/>
      <c r="N2243" s="71"/>
      <c r="O2243" s="552" t="e">
        <f>#REF!+M2243+N2243</f>
        <v>#REF!</v>
      </c>
      <c r="P2243" s="552"/>
      <c r="Q2243" s="554">
        <v>0.15</v>
      </c>
      <c r="R2243" s="570">
        <f t="shared" si="878"/>
        <v>0.15</v>
      </c>
      <c r="S2243" s="71"/>
      <c r="T2243" s="71"/>
      <c r="U2243" s="552">
        <v>0</v>
      </c>
    </row>
    <row r="2244" spans="1:21" s="11" customFormat="1" outlineLevel="2">
      <c r="A2244" s="192"/>
      <c r="B2244" s="192"/>
      <c r="C2244" s="193" t="s">
        <v>1103</v>
      </c>
      <c r="D2244" s="194">
        <v>2</v>
      </c>
      <c r="E2244" s="358">
        <v>3.2</v>
      </c>
      <c r="F2244" s="195" t="s">
        <v>1104</v>
      </c>
      <c r="G2244" s="199">
        <v>0</v>
      </c>
      <c r="H2244" s="199">
        <v>200000</v>
      </c>
      <c r="I2244" s="199">
        <f t="shared" si="880"/>
        <v>200000</v>
      </c>
      <c r="J2244" s="199">
        <f t="shared" si="881"/>
        <v>0</v>
      </c>
      <c r="K2244" s="199">
        <f t="shared" si="882"/>
        <v>640000</v>
      </c>
      <c r="L2244" s="265">
        <f t="shared" si="883"/>
        <v>640000</v>
      </c>
      <c r="M2244" s="199"/>
      <c r="N2244" s="199"/>
      <c r="O2244" s="554" t="e">
        <f>#REF!+M2244+N2244</f>
        <v>#REF!</v>
      </c>
      <c r="P2244" s="554"/>
      <c r="Q2244" s="554"/>
      <c r="R2244" s="579">
        <f t="shared" si="878"/>
        <v>0</v>
      </c>
      <c r="S2244" s="199"/>
      <c r="T2244" s="199"/>
      <c r="U2244" s="554">
        <v>0</v>
      </c>
    </row>
    <row r="2245" spans="1:21" s="11" customFormat="1" outlineLevel="2">
      <c r="A2245" s="192"/>
      <c r="B2245" s="192"/>
      <c r="C2245" s="193"/>
      <c r="D2245" s="194"/>
      <c r="E2245" s="358"/>
      <c r="F2245" s="195"/>
      <c r="G2245" s="199"/>
      <c r="H2245" s="199"/>
      <c r="I2245" s="199"/>
      <c r="J2245" s="199"/>
      <c r="K2245" s="199"/>
      <c r="L2245" s="265"/>
      <c r="M2245" s="199"/>
      <c r="N2245" s="199"/>
      <c r="O2245" s="554" t="e">
        <f>#REF!+M2245+N2245</f>
        <v>#REF!</v>
      </c>
      <c r="P2245" s="554"/>
      <c r="Q2245" s="554"/>
      <c r="R2245" s="579">
        <f t="shared" si="878"/>
        <v>0</v>
      </c>
      <c r="S2245" s="199"/>
      <c r="T2245" s="199"/>
      <c r="U2245" s="554">
        <v>0</v>
      </c>
    </row>
    <row r="2246" spans="1:21" s="11" customFormat="1" outlineLevel="2">
      <c r="A2246" s="192"/>
      <c r="B2246" s="192"/>
      <c r="C2246" s="193" t="s">
        <v>1424</v>
      </c>
      <c r="D2246" s="194">
        <v>1</v>
      </c>
      <c r="E2246" s="358">
        <v>1</v>
      </c>
      <c r="F2246" s="195" t="s">
        <v>619</v>
      </c>
      <c r="G2246" s="199">
        <v>471060</v>
      </c>
      <c r="H2246" s="199">
        <v>141318</v>
      </c>
      <c r="I2246" s="199">
        <f t="shared" ref="I2246" si="888">SUM(G2246:H2246)</f>
        <v>612378</v>
      </c>
      <c r="J2246" s="199">
        <f t="shared" si="881"/>
        <v>471060</v>
      </c>
      <c r="K2246" s="199">
        <f t="shared" si="882"/>
        <v>141318</v>
      </c>
      <c r="L2246" s="265">
        <f t="shared" si="883"/>
        <v>612378</v>
      </c>
      <c r="M2246" s="199"/>
      <c r="N2246" s="199"/>
      <c r="O2246" s="554" t="e">
        <f>#REF!+M2246+N2246</f>
        <v>#REF!</v>
      </c>
      <c r="P2246" s="554"/>
      <c r="Q2246" s="554"/>
      <c r="R2246" s="579">
        <f t="shared" si="878"/>
        <v>0</v>
      </c>
      <c r="S2246" s="199"/>
      <c r="T2246" s="199"/>
      <c r="U2246" s="554">
        <v>0</v>
      </c>
    </row>
    <row r="2247" spans="1:21" s="11" customFormat="1" outlineLevel="2">
      <c r="A2247" s="192"/>
      <c r="B2247" s="192"/>
      <c r="C2247" s="172" t="s">
        <v>1503</v>
      </c>
      <c r="D2247" s="194"/>
      <c r="E2247" s="358"/>
      <c r="F2247" s="195"/>
      <c r="G2247" s="199"/>
      <c r="H2247" s="199"/>
      <c r="I2247" s="199"/>
      <c r="J2247" s="174">
        <f>SUBTOTAL(9,J2248:J2253)</f>
        <v>3803275.2</v>
      </c>
      <c r="K2247" s="174">
        <f t="shared" ref="K2247:L2247" si="889">SUBTOTAL(9,K2248:K2253)</f>
        <v>3687017.2544</v>
      </c>
      <c r="L2247" s="843">
        <f t="shared" si="889"/>
        <v>7490292.4544000002</v>
      </c>
      <c r="M2247" s="174"/>
      <c r="N2247" s="174"/>
      <c r="O2247" s="558" t="e">
        <f>#REF!+M2247+N2247</f>
        <v>#REF!</v>
      </c>
      <c r="P2247" s="558"/>
      <c r="Q2247" s="558"/>
      <c r="R2247" s="578">
        <f t="shared" si="878"/>
        <v>0</v>
      </c>
      <c r="S2247" s="174"/>
      <c r="T2247" s="174"/>
      <c r="U2247" s="558">
        <v>0</v>
      </c>
    </row>
    <row r="2248" spans="1:21" s="11" customFormat="1" outlineLevel="2">
      <c r="A2248" s="192"/>
      <c r="B2248" s="192"/>
      <c r="C2248" s="193" t="s">
        <v>1504</v>
      </c>
      <c r="D2248" s="194">
        <v>10</v>
      </c>
      <c r="E2248" s="358">
        <v>8</v>
      </c>
      <c r="F2248" s="195" t="s">
        <v>624</v>
      </c>
      <c r="G2248" s="199">
        <v>12261.6</v>
      </c>
      <c r="H2248" s="199">
        <v>15682.816800000001</v>
      </c>
      <c r="I2248" s="199">
        <f t="shared" ref="I2248:I2252" si="890">SUM(G2248:H2248)</f>
        <v>27944.416799999999</v>
      </c>
      <c r="J2248" s="199">
        <f t="shared" ref="J2248:J2252" si="891">G2248*E2248</f>
        <v>98092.800000000003</v>
      </c>
      <c r="K2248" s="199">
        <f t="shared" ref="K2248:K2252" si="892">H2248*E2248</f>
        <v>125462.5344</v>
      </c>
      <c r="L2248" s="265">
        <f t="shared" ref="L2248:L2252" si="893">I2248*E2248</f>
        <v>223555.33439999999</v>
      </c>
      <c r="M2248" s="199"/>
      <c r="N2248" s="199"/>
      <c r="O2248" s="554" t="e">
        <f>#REF!+M2248+N2248</f>
        <v>#REF!</v>
      </c>
      <c r="P2248" s="554"/>
      <c r="Q2248" s="554"/>
      <c r="R2248" s="579">
        <f t="shared" si="878"/>
        <v>0</v>
      </c>
      <c r="S2248" s="199"/>
      <c r="T2248" s="199"/>
      <c r="U2248" s="554">
        <v>0</v>
      </c>
    </row>
    <row r="2249" spans="1:21" s="11" customFormat="1" outlineLevel="2">
      <c r="A2249" s="192"/>
      <c r="B2249" s="192"/>
      <c r="C2249" s="193" t="s">
        <v>1418</v>
      </c>
      <c r="D2249" s="194">
        <v>1</v>
      </c>
      <c r="E2249" s="358">
        <v>1</v>
      </c>
      <c r="F2249" s="195" t="s">
        <v>619</v>
      </c>
      <c r="G2249" s="199">
        <v>22636.799999999999</v>
      </c>
      <c r="H2249" s="199">
        <v>6791.04</v>
      </c>
      <c r="I2249" s="199">
        <f t="shared" si="890"/>
        <v>29427.84</v>
      </c>
      <c r="J2249" s="199">
        <f t="shared" si="891"/>
        <v>22636.799999999999</v>
      </c>
      <c r="K2249" s="199">
        <f t="shared" si="892"/>
        <v>6791.04</v>
      </c>
      <c r="L2249" s="265">
        <f t="shared" si="893"/>
        <v>29427.84</v>
      </c>
      <c r="M2249" s="199"/>
      <c r="N2249" s="199"/>
      <c r="O2249" s="554" t="e">
        <f>#REF!+M2249+N2249</f>
        <v>#REF!</v>
      </c>
      <c r="P2249" s="554"/>
      <c r="Q2249" s="554"/>
      <c r="R2249" s="579">
        <f t="shared" si="878"/>
        <v>0</v>
      </c>
      <c r="S2249" s="199"/>
      <c r="T2249" s="199"/>
      <c r="U2249" s="554">
        <v>0</v>
      </c>
    </row>
    <row r="2250" spans="1:21" outlineLevel="2">
      <c r="A2250" s="137"/>
      <c r="B2250" s="137"/>
      <c r="C2250" s="138" t="s">
        <v>691</v>
      </c>
      <c r="D2250" s="97">
        <v>1</v>
      </c>
      <c r="E2250" s="61">
        <v>1</v>
      </c>
      <c r="F2250" s="139" t="s">
        <v>619</v>
      </c>
      <c r="G2250" s="199">
        <v>3500000</v>
      </c>
      <c r="H2250" s="199">
        <v>3500000</v>
      </c>
      <c r="I2250" s="71">
        <f t="shared" ref="I2250" si="894">SUM(G2250:H2250)</f>
        <v>7000000</v>
      </c>
      <c r="J2250" s="71">
        <f t="shared" si="891"/>
        <v>3500000</v>
      </c>
      <c r="K2250" s="71">
        <f t="shared" si="892"/>
        <v>3500000</v>
      </c>
      <c r="L2250" s="257">
        <f t="shared" si="893"/>
        <v>7000000</v>
      </c>
      <c r="M2250" s="71"/>
      <c r="N2250" s="71"/>
      <c r="O2250" s="552" t="e">
        <f>#REF!+M2250+N2250</f>
        <v>#REF!</v>
      </c>
      <c r="P2250" s="552"/>
      <c r="Q2250" s="552"/>
      <c r="R2250" s="570">
        <f t="shared" si="878"/>
        <v>0</v>
      </c>
      <c r="S2250" s="71"/>
      <c r="T2250" s="71"/>
      <c r="U2250" s="552">
        <v>0</v>
      </c>
    </row>
    <row r="2251" spans="1:21" outlineLevel="2">
      <c r="A2251" s="137"/>
      <c r="B2251" s="137"/>
      <c r="C2251" s="138"/>
      <c r="D2251" s="97"/>
      <c r="E2251" s="61"/>
      <c r="F2251" s="139"/>
      <c r="G2251" s="71"/>
      <c r="H2251" s="71"/>
      <c r="I2251" s="71"/>
      <c r="J2251" s="71"/>
      <c r="K2251" s="71"/>
      <c r="L2251" s="257"/>
      <c r="M2251" s="71"/>
      <c r="N2251" s="71"/>
      <c r="O2251" s="552" t="e">
        <f>#REF!+M2251+N2251</f>
        <v>#REF!</v>
      </c>
      <c r="P2251" s="552"/>
      <c r="Q2251" s="552"/>
      <c r="R2251" s="570">
        <f t="shared" si="878"/>
        <v>0</v>
      </c>
      <c r="S2251" s="71"/>
      <c r="T2251" s="71"/>
      <c r="U2251" s="552">
        <v>0</v>
      </c>
    </row>
    <row r="2252" spans="1:21" outlineLevel="2">
      <c r="A2252" s="137"/>
      <c r="B2252" s="137"/>
      <c r="C2252" s="138" t="s">
        <v>1424</v>
      </c>
      <c r="D2252" s="97">
        <v>1</v>
      </c>
      <c r="E2252" s="61">
        <v>1</v>
      </c>
      <c r="F2252" s="139" t="s">
        <v>619</v>
      </c>
      <c r="G2252" s="199">
        <v>182545.6</v>
      </c>
      <c r="H2252" s="199">
        <v>54763.68</v>
      </c>
      <c r="I2252" s="71">
        <f t="shared" si="890"/>
        <v>237309.28</v>
      </c>
      <c r="J2252" s="71">
        <f t="shared" si="891"/>
        <v>182545.6</v>
      </c>
      <c r="K2252" s="71">
        <f t="shared" si="892"/>
        <v>54763.68</v>
      </c>
      <c r="L2252" s="257">
        <f t="shared" si="893"/>
        <v>237309.28</v>
      </c>
      <c r="M2252" s="71"/>
      <c r="N2252" s="71"/>
      <c r="O2252" s="552" t="e">
        <f>#REF!+M2252+N2252</f>
        <v>#REF!</v>
      </c>
      <c r="P2252" s="552"/>
      <c r="Q2252" s="552"/>
      <c r="R2252" s="570">
        <f t="shared" si="878"/>
        <v>0</v>
      </c>
      <c r="S2252" s="71"/>
      <c r="T2252" s="71"/>
      <c r="U2252" s="552">
        <v>0</v>
      </c>
    </row>
    <row r="2253" spans="1:21" outlineLevel="1">
      <c r="A2253" s="137"/>
      <c r="B2253" s="137"/>
      <c r="C2253" s="138"/>
      <c r="D2253" s="97"/>
      <c r="E2253" s="61"/>
      <c r="F2253" s="139"/>
      <c r="G2253" s="71"/>
      <c r="H2253" s="71"/>
      <c r="I2253" s="71"/>
      <c r="J2253" s="71"/>
      <c r="K2253" s="71"/>
      <c r="L2253" s="255"/>
      <c r="M2253" s="62"/>
      <c r="N2253" s="62"/>
      <c r="O2253" s="550" t="e">
        <f>#REF!+M2253+N2253</f>
        <v>#REF!</v>
      </c>
      <c r="P2253" s="550"/>
      <c r="Q2253" s="550"/>
      <c r="R2253" s="574">
        <f t="shared" si="878"/>
        <v>0</v>
      </c>
      <c r="S2253" s="62"/>
      <c r="T2253" s="62"/>
      <c r="U2253" s="550">
        <v>0</v>
      </c>
    </row>
    <row r="2254" spans="1:21" outlineLevel="1">
      <c r="A2254" s="137" t="s">
        <v>406</v>
      </c>
      <c r="B2254" s="137"/>
      <c r="C2254" s="138" t="s">
        <v>294</v>
      </c>
      <c r="D2254" s="97">
        <v>1</v>
      </c>
      <c r="E2254" s="61">
        <v>1</v>
      </c>
      <c r="F2254" s="139" t="s">
        <v>10</v>
      </c>
      <c r="G2254" s="71"/>
      <c r="H2254" s="71"/>
      <c r="I2254" s="71"/>
      <c r="J2254" s="82">
        <f>SUBTOTAL(9,J2255:J2278)</f>
        <v>240793394.36745328</v>
      </c>
      <c r="K2254" s="82">
        <f>SUBTOTAL(9,K2255:K2278)</f>
        <v>15204292.8420869</v>
      </c>
      <c r="L2254" s="266">
        <f>SUBTOTAL(9,L2255:L2278)</f>
        <v>255997687.20954019</v>
      </c>
      <c r="M2254" s="82"/>
      <c r="N2254" s="82"/>
      <c r="O2254" s="553" t="e">
        <f>#REF!+M2254+N2254</f>
        <v>#REF!</v>
      </c>
      <c r="P2254" s="553"/>
      <c r="Q2254" s="553"/>
      <c r="R2254" s="576">
        <f t="shared" si="878"/>
        <v>0</v>
      </c>
      <c r="S2254" s="82"/>
      <c r="T2254" s="82"/>
      <c r="U2254" s="553">
        <v>0</v>
      </c>
    </row>
    <row r="2255" spans="1:21" outlineLevel="2">
      <c r="A2255" s="137"/>
      <c r="B2255" s="137"/>
      <c r="C2255" s="138" t="s">
        <v>1452</v>
      </c>
      <c r="D2255" s="97">
        <v>2</v>
      </c>
      <c r="E2255" s="61">
        <v>2</v>
      </c>
      <c r="F2255" s="139" t="s">
        <v>660</v>
      </c>
      <c r="G2255" s="199">
        <v>1443000</v>
      </c>
      <c r="H2255" s="199">
        <v>300710.77679999999</v>
      </c>
      <c r="I2255" s="71">
        <f t="shared" ref="I2255:I2263" si="895">SUM(G2255:H2255)</f>
        <v>1743710.7768000001</v>
      </c>
      <c r="J2255" s="71">
        <f t="shared" ref="J2255:J2277" si="896">G2255*E2255</f>
        <v>2886000</v>
      </c>
      <c r="K2255" s="71">
        <f t="shared" ref="K2255:K2277" si="897">H2255*E2255</f>
        <v>601421.55359999998</v>
      </c>
      <c r="L2255" s="257">
        <f t="shared" ref="L2255:L2277" si="898">I2255*E2255</f>
        <v>3487421.5536000002</v>
      </c>
      <c r="M2255" s="71"/>
      <c r="N2255" s="71"/>
      <c r="O2255" s="552" t="e">
        <f>#REF!+M2255+N2255</f>
        <v>#REF!</v>
      </c>
      <c r="P2255" s="552"/>
      <c r="Q2255" s="552"/>
      <c r="R2255" s="570">
        <f t="shared" si="878"/>
        <v>0</v>
      </c>
      <c r="S2255" s="71"/>
      <c r="T2255" s="71"/>
      <c r="U2255" s="552">
        <v>0</v>
      </c>
    </row>
    <row r="2256" spans="1:21" outlineLevel="2">
      <c r="A2256" s="137"/>
      <c r="B2256" s="137"/>
      <c r="C2256" s="138" t="s">
        <v>1505</v>
      </c>
      <c r="D2256" s="97">
        <v>1</v>
      </c>
      <c r="E2256" s="61">
        <v>1</v>
      </c>
      <c r="F2256" s="139" t="s">
        <v>660</v>
      </c>
      <c r="G2256" s="199">
        <v>1253000</v>
      </c>
      <c r="H2256" s="199">
        <v>300710.77679999999</v>
      </c>
      <c r="I2256" s="71">
        <f t="shared" ref="I2256" si="899">SUM(G2256:H2256)</f>
        <v>1553710.7768000001</v>
      </c>
      <c r="J2256" s="71">
        <f t="shared" si="896"/>
        <v>1253000</v>
      </c>
      <c r="K2256" s="71">
        <f t="shared" si="897"/>
        <v>300710.77679999999</v>
      </c>
      <c r="L2256" s="257">
        <f t="shared" si="898"/>
        <v>1553710.7768000001</v>
      </c>
      <c r="M2256" s="71"/>
      <c r="N2256" s="71"/>
      <c r="O2256" s="552" t="e">
        <f>#REF!+M2256+N2256</f>
        <v>#REF!</v>
      </c>
      <c r="P2256" s="552"/>
      <c r="Q2256" s="552"/>
      <c r="R2256" s="570">
        <f t="shared" si="878"/>
        <v>0</v>
      </c>
      <c r="S2256" s="71"/>
      <c r="T2256" s="71"/>
      <c r="U2256" s="552">
        <v>0</v>
      </c>
    </row>
    <row r="2257" spans="1:21" s="399" customFormat="1" outlineLevel="2">
      <c r="A2257" s="137"/>
      <c r="B2257" s="137"/>
      <c r="C2257" s="400" t="s">
        <v>1507</v>
      </c>
      <c r="D2257" s="97">
        <v>2</v>
      </c>
      <c r="E2257" s="61">
        <v>2</v>
      </c>
      <c r="F2257" s="397" t="s">
        <v>660</v>
      </c>
      <c r="G2257" s="62">
        <v>1320000</v>
      </c>
      <c r="H2257" s="62">
        <v>50232.000000000007</v>
      </c>
      <c r="I2257" s="62">
        <f t="shared" si="895"/>
        <v>1370232</v>
      </c>
      <c r="J2257" s="62">
        <f t="shared" si="896"/>
        <v>2640000</v>
      </c>
      <c r="K2257" s="62">
        <f t="shared" si="897"/>
        <v>100464.00000000001</v>
      </c>
      <c r="L2257" s="255">
        <f t="shared" si="898"/>
        <v>2740464</v>
      </c>
      <c r="M2257" s="62"/>
      <c r="N2257" s="62"/>
      <c r="O2257" s="550" t="e">
        <f>#REF!+M2257+N2257</f>
        <v>#REF!</v>
      </c>
      <c r="P2257" s="550"/>
      <c r="Q2257" s="550"/>
      <c r="R2257" s="574">
        <f t="shared" si="878"/>
        <v>0</v>
      </c>
      <c r="S2257" s="62"/>
      <c r="T2257" s="62"/>
      <c r="U2257" s="550">
        <v>0</v>
      </c>
    </row>
    <row r="2258" spans="1:21" s="399" customFormat="1" outlineLevel="2">
      <c r="A2258" s="137"/>
      <c r="B2258" s="137"/>
      <c r="C2258" s="400" t="s">
        <v>1454</v>
      </c>
      <c r="D2258" s="97">
        <v>1</v>
      </c>
      <c r="E2258" s="61">
        <v>1</v>
      </c>
      <c r="F2258" s="397" t="s">
        <v>660</v>
      </c>
      <c r="G2258" s="62">
        <v>952999.99999999988</v>
      </c>
      <c r="H2258" s="62">
        <v>50232.000000000007</v>
      </c>
      <c r="I2258" s="62">
        <f t="shared" ref="I2258" si="900">SUM(G2258:H2258)</f>
        <v>1003231.9999999999</v>
      </c>
      <c r="J2258" s="62">
        <f t="shared" si="896"/>
        <v>952999.99999999988</v>
      </c>
      <c r="K2258" s="62">
        <f t="shared" si="897"/>
        <v>50232.000000000007</v>
      </c>
      <c r="L2258" s="255">
        <f t="shared" si="898"/>
        <v>1003231.9999999999</v>
      </c>
      <c r="M2258" s="62"/>
      <c r="N2258" s="62"/>
      <c r="O2258" s="550" t="e">
        <f>#REF!+M2258+N2258</f>
        <v>#REF!</v>
      </c>
      <c r="P2258" s="550"/>
      <c r="Q2258" s="550"/>
      <c r="R2258" s="574">
        <f t="shared" si="878"/>
        <v>0</v>
      </c>
      <c r="S2258" s="62"/>
      <c r="T2258" s="62"/>
      <c r="U2258" s="550">
        <v>0</v>
      </c>
    </row>
    <row r="2259" spans="1:21" outlineLevel="2">
      <c r="A2259" s="137"/>
      <c r="B2259" s="137"/>
      <c r="C2259" s="138" t="s">
        <v>1509</v>
      </c>
      <c r="D2259" s="97">
        <v>3</v>
      </c>
      <c r="E2259" s="61">
        <v>3</v>
      </c>
      <c r="F2259" s="139" t="s">
        <v>660</v>
      </c>
      <c r="G2259" s="199">
        <v>2896300.0000000005</v>
      </c>
      <c r="H2259" s="199">
        <v>61600.000000000007</v>
      </c>
      <c r="I2259" s="71">
        <f t="shared" si="895"/>
        <v>2957900.0000000005</v>
      </c>
      <c r="J2259" s="71">
        <f t="shared" si="896"/>
        <v>8688900.0000000019</v>
      </c>
      <c r="K2259" s="71">
        <f t="shared" si="897"/>
        <v>184800.00000000003</v>
      </c>
      <c r="L2259" s="257">
        <f t="shared" si="898"/>
        <v>8873700.0000000019</v>
      </c>
      <c r="M2259" s="71"/>
      <c r="N2259" s="71"/>
      <c r="O2259" s="552" t="e">
        <f>#REF!+M2259+N2259</f>
        <v>#REF!</v>
      </c>
      <c r="P2259" s="552"/>
      <c r="Q2259" s="552"/>
      <c r="R2259" s="570">
        <f t="shared" si="878"/>
        <v>0</v>
      </c>
      <c r="S2259" s="71"/>
      <c r="T2259" s="71"/>
      <c r="U2259" s="552">
        <v>0</v>
      </c>
    </row>
    <row r="2260" spans="1:21" outlineLevel="2">
      <c r="A2260" s="137"/>
      <c r="B2260" s="137"/>
      <c r="C2260" s="138" t="s">
        <v>1446</v>
      </c>
      <c r="D2260" s="97">
        <v>2</v>
      </c>
      <c r="E2260" s="61">
        <v>2</v>
      </c>
      <c r="F2260" s="139" t="s">
        <v>692</v>
      </c>
      <c r="G2260" s="199">
        <v>14750000</v>
      </c>
      <c r="H2260" s="199">
        <v>413200.44640000002</v>
      </c>
      <c r="I2260" s="71">
        <f t="shared" si="895"/>
        <v>15163200.4464</v>
      </c>
      <c r="J2260" s="71">
        <f t="shared" si="896"/>
        <v>29500000</v>
      </c>
      <c r="K2260" s="71">
        <f t="shared" si="897"/>
        <v>826400.89280000003</v>
      </c>
      <c r="L2260" s="257">
        <f t="shared" si="898"/>
        <v>30326400.8928</v>
      </c>
      <c r="M2260" s="71"/>
      <c r="N2260" s="71"/>
      <c r="O2260" s="552" t="e">
        <f>#REF!+M2260+N2260</f>
        <v>#REF!</v>
      </c>
      <c r="P2260" s="552"/>
      <c r="Q2260" s="552"/>
      <c r="R2260" s="570">
        <f t="shared" si="878"/>
        <v>0</v>
      </c>
      <c r="S2260" s="71"/>
      <c r="T2260" s="71"/>
      <c r="U2260" s="552">
        <v>0</v>
      </c>
    </row>
    <row r="2261" spans="1:21" outlineLevel="2">
      <c r="A2261" s="137"/>
      <c r="B2261" s="137"/>
      <c r="C2261" s="138" t="s">
        <v>1448</v>
      </c>
      <c r="D2261" s="97">
        <v>2</v>
      </c>
      <c r="E2261" s="61">
        <v>2</v>
      </c>
      <c r="F2261" s="139" t="s">
        <v>660</v>
      </c>
      <c r="G2261" s="199">
        <v>638000</v>
      </c>
      <c r="H2261" s="199">
        <v>50232.000000000007</v>
      </c>
      <c r="I2261" s="71">
        <f t="shared" si="895"/>
        <v>688232</v>
      </c>
      <c r="J2261" s="71">
        <f t="shared" si="896"/>
        <v>1276000</v>
      </c>
      <c r="K2261" s="71">
        <f t="shared" si="897"/>
        <v>100464.00000000001</v>
      </c>
      <c r="L2261" s="257">
        <f t="shared" si="898"/>
        <v>1376464</v>
      </c>
      <c r="M2261" s="71"/>
      <c r="N2261" s="71"/>
      <c r="O2261" s="552" t="e">
        <f>#REF!+M2261+N2261</f>
        <v>#REF!</v>
      </c>
      <c r="P2261" s="552"/>
      <c r="Q2261" s="552"/>
      <c r="R2261" s="570">
        <f t="shared" si="878"/>
        <v>0</v>
      </c>
      <c r="S2261" s="71"/>
      <c r="T2261" s="71"/>
      <c r="U2261" s="552">
        <v>0</v>
      </c>
    </row>
    <row r="2262" spans="1:21" outlineLevel="2">
      <c r="A2262" s="137"/>
      <c r="B2262" s="137"/>
      <c r="C2262" s="138" t="s">
        <v>1450</v>
      </c>
      <c r="D2262" s="97">
        <v>2</v>
      </c>
      <c r="E2262" s="61">
        <v>2</v>
      </c>
      <c r="F2262" s="139" t="s">
        <v>660</v>
      </c>
      <c r="G2262" s="199">
        <v>652999.99999999988</v>
      </c>
      <c r="H2262" s="199">
        <v>50232.000000000007</v>
      </c>
      <c r="I2262" s="71">
        <f t="shared" si="895"/>
        <v>703231.99999999988</v>
      </c>
      <c r="J2262" s="71">
        <f t="shared" si="896"/>
        <v>1305999.9999999998</v>
      </c>
      <c r="K2262" s="71">
        <f t="shared" si="897"/>
        <v>100464.00000000001</v>
      </c>
      <c r="L2262" s="257">
        <f t="shared" si="898"/>
        <v>1406463.9999999998</v>
      </c>
      <c r="M2262" s="71"/>
      <c r="N2262" s="71"/>
      <c r="O2262" s="552" t="e">
        <f>#REF!+M2262+N2262</f>
        <v>#REF!</v>
      </c>
      <c r="P2262" s="552"/>
      <c r="Q2262" s="552"/>
      <c r="R2262" s="570">
        <f t="shared" si="878"/>
        <v>0</v>
      </c>
      <c r="S2262" s="71"/>
      <c r="T2262" s="71"/>
      <c r="U2262" s="552">
        <v>0</v>
      </c>
    </row>
    <row r="2263" spans="1:21" outlineLevel="2">
      <c r="A2263" s="137"/>
      <c r="B2263" s="137"/>
      <c r="C2263" s="138" t="s">
        <v>1457</v>
      </c>
      <c r="D2263" s="97">
        <v>1</v>
      </c>
      <c r="E2263" s="61">
        <v>1</v>
      </c>
      <c r="F2263" s="139" t="s">
        <v>660</v>
      </c>
      <c r="G2263" s="199">
        <v>5018000</v>
      </c>
      <c r="H2263" s="199">
        <v>61600.000000000007</v>
      </c>
      <c r="I2263" s="71">
        <f t="shared" si="895"/>
        <v>5079600</v>
      </c>
      <c r="J2263" s="71">
        <f t="shared" si="896"/>
        <v>5018000</v>
      </c>
      <c r="K2263" s="71">
        <f t="shared" si="897"/>
        <v>61600.000000000007</v>
      </c>
      <c r="L2263" s="257">
        <f t="shared" si="898"/>
        <v>5079600</v>
      </c>
      <c r="M2263" s="71"/>
      <c r="N2263" s="71"/>
      <c r="O2263" s="552" t="e">
        <f>#REF!+M2263+N2263</f>
        <v>#REF!</v>
      </c>
      <c r="P2263" s="552"/>
      <c r="Q2263" s="552"/>
      <c r="R2263" s="570">
        <f t="shared" si="878"/>
        <v>0</v>
      </c>
      <c r="S2263" s="71"/>
      <c r="T2263" s="71"/>
      <c r="U2263" s="552">
        <v>0</v>
      </c>
    </row>
    <row r="2264" spans="1:21" outlineLevel="2">
      <c r="A2264" s="137"/>
      <c r="B2264" s="137"/>
      <c r="C2264" s="138" t="s">
        <v>1482</v>
      </c>
      <c r="D2264" s="97">
        <v>1</v>
      </c>
      <c r="E2264" s="61">
        <v>1</v>
      </c>
      <c r="F2264" s="139" t="s">
        <v>624</v>
      </c>
      <c r="G2264" s="199">
        <v>855000</v>
      </c>
      <c r="H2264" s="199">
        <v>88480.000000000015</v>
      </c>
      <c r="I2264" s="71">
        <f t="shared" ref="I2264:I2265" si="901">SUM(G2264:H2264)</f>
        <v>943480</v>
      </c>
      <c r="J2264" s="71">
        <f t="shared" si="896"/>
        <v>855000</v>
      </c>
      <c r="K2264" s="71">
        <f t="shared" si="897"/>
        <v>88480.000000000015</v>
      </c>
      <c r="L2264" s="257">
        <f t="shared" si="898"/>
        <v>943480</v>
      </c>
      <c r="M2264" s="71"/>
      <c r="N2264" s="71"/>
      <c r="O2264" s="552" t="e">
        <f>#REF!+M2264+N2264</f>
        <v>#REF!</v>
      </c>
      <c r="P2264" s="552"/>
      <c r="Q2264" s="552"/>
      <c r="R2264" s="570">
        <f t="shared" si="878"/>
        <v>0</v>
      </c>
      <c r="S2264" s="71"/>
      <c r="T2264" s="71"/>
      <c r="U2264" s="552">
        <v>0</v>
      </c>
    </row>
    <row r="2265" spans="1:21" outlineLevel="2">
      <c r="A2265" s="137"/>
      <c r="B2265" s="137"/>
      <c r="C2265" s="138" t="s">
        <v>1511</v>
      </c>
      <c r="D2265" s="97">
        <v>12</v>
      </c>
      <c r="E2265" s="61">
        <v>12</v>
      </c>
      <c r="F2265" s="139" t="s">
        <v>624</v>
      </c>
      <c r="G2265" s="199">
        <v>855000</v>
      </c>
      <c r="H2265" s="199">
        <v>88480.000000000015</v>
      </c>
      <c r="I2265" s="71">
        <f t="shared" si="901"/>
        <v>943480</v>
      </c>
      <c r="J2265" s="71">
        <f t="shared" si="896"/>
        <v>10260000</v>
      </c>
      <c r="K2265" s="71">
        <f t="shared" si="897"/>
        <v>1061760.0000000002</v>
      </c>
      <c r="L2265" s="257">
        <f t="shared" si="898"/>
        <v>11321760</v>
      </c>
      <c r="M2265" s="71"/>
      <c r="N2265" s="71"/>
      <c r="O2265" s="552" t="e">
        <f>#REF!+M2265+N2265</f>
        <v>#REF!</v>
      </c>
      <c r="P2265" s="552"/>
      <c r="Q2265" s="552"/>
      <c r="R2265" s="570">
        <f t="shared" si="878"/>
        <v>0</v>
      </c>
      <c r="S2265" s="71"/>
      <c r="T2265" s="71"/>
      <c r="U2265" s="552">
        <v>0</v>
      </c>
    </row>
    <row r="2266" spans="1:21" outlineLevel="2">
      <c r="A2266" s="137"/>
      <c r="B2266" s="137"/>
      <c r="C2266" s="479" t="s">
        <v>1512</v>
      </c>
      <c r="D2266" s="97">
        <v>1</v>
      </c>
      <c r="E2266" s="61">
        <v>1</v>
      </c>
      <c r="F2266" s="139" t="s">
        <v>660</v>
      </c>
      <c r="G2266" s="199">
        <v>44000000</v>
      </c>
      <c r="H2266" s="199">
        <v>2240000</v>
      </c>
      <c r="I2266" s="71">
        <f>SUM(G2266:H2266)</f>
        <v>46240000</v>
      </c>
      <c r="J2266" s="71">
        <f>G2266*E2266</f>
        <v>44000000</v>
      </c>
      <c r="K2266" s="71">
        <f>H2266*E2266</f>
        <v>2240000</v>
      </c>
      <c r="L2266" s="257">
        <f>I2266*E2266</f>
        <v>46240000</v>
      </c>
      <c r="M2266" s="71"/>
      <c r="N2266" s="71"/>
      <c r="O2266" s="552" t="e">
        <f>#REF!+M2266+N2266</f>
        <v>#REF!</v>
      </c>
      <c r="P2266" s="552"/>
      <c r="Q2266" s="552"/>
      <c r="R2266" s="570">
        <f t="shared" si="878"/>
        <v>0</v>
      </c>
      <c r="S2266" s="71"/>
      <c r="T2266" s="71"/>
      <c r="U2266" s="552">
        <v>0</v>
      </c>
    </row>
    <row r="2267" spans="1:21" ht="44.25" customHeight="1" outlineLevel="2">
      <c r="A2267" s="137"/>
      <c r="B2267" s="137"/>
      <c r="C2267" s="138" t="s">
        <v>1514</v>
      </c>
      <c r="D2267" s="97">
        <v>14</v>
      </c>
      <c r="E2267" s="61">
        <v>14</v>
      </c>
      <c r="F2267" s="139" t="s">
        <v>660</v>
      </c>
      <c r="G2267" s="199">
        <v>7755000.0000000009</v>
      </c>
      <c r="H2267" s="199">
        <v>50400.000000000007</v>
      </c>
      <c r="I2267" s="71">
        <f t="shared" ref="I2267:I2275" si="902">SUM(G2267:H2267)</f>
        <v>7805400.0000000009</v>
      </c>
      <c r="J2267" s="71">
        <f t="shared" ref="J2267" si="903">G2267*E2267</f>
        <v>108570000.00000001</v>
      </c>
      <c r="K2267" s="71">
        <f t="shared" ref="K2267" si="904">H2267*E2267</f>
        <v>705600.00000000012</v>
      </c>
      <c r="L2267" s="257">
        <f t="shared" ref="L2267" si="905">I2267*E2267</f>
        <v>109275600.00000001</v>
      </c>
      <c r="M2267" s="71"/>
      <c r="N2267" s="71"/>
      <c r="O2267" s="552" t="e">
        <f>#REF!+M2267+N2267</f>
        <v>#REF!</v>
      </c>
      <c r="P2267" s="552"/>
      <c r="Q2267" s="552"/>
      <c r="R2267" s="570">
        <f t="shared" si="878"/>
        <v>0</v>
      </c>
      <c r="S2267" s="71"/>
      <c r="T2267" s="71"/>
      <c r="U2267" s="552">
        <v>0</v>
      </c>
    </row>
    <row r="2268" spans="1:21" outlineLevel="2">
      <c r="A2268" s="137"/>
      <c r="B2268" s="137"/>
      <c r="C2268" s="138" t="s">
        <v>1516</v>
      </c>
      <c r="D2268" s="97">
        <v>2</v>
      </c>
      <c r="E2268" s="61">
        <v>2</v>
      </c>
      <c r="F2268" s="139" t="s">
        <v>660</v>
      </c>
      <c r="G2268" s="199">
        <v>1628727.2727272725</v>
      </c>
      <c r="H2268" s="199">
        <v>168000.00000000003</v>
      </c>
      <c r="I2268" s="71">
        <f t="shared" si="902"/>
        <v>1796727.2727272725</v>
      </c>
      <c r="J2268" s="71">
        <f t="shared" si="896"/>
        <v>3257454.5454545449</v>
      </c>
      <c r="K2268" s="71">
        <f t="shared" si="897"/>
        <v>336000.00000000006</v>
      </c>
      <c r="L2268" s="257">
        <f t="shared" si="898"/>
        <v>3593454.5454545449</v>
      </c>
      <c r="M2268" s="71"/>
      <c r="N2268" s="71"/>
      <c r="O2268" s="552" t="e">
        <f>#REF!+M2268+N2268</f>
        <v>#REF!</v>
      </c>
      <c r="P2268" s="552"/>
      <c r="Q2268" s="552"/>
      <c r="R2268" s="570">
        <f t="shared" si="878"/>
        <v>0</v>
      </c>
      <c r="S2268" s="71"/>
      <c r="T2268" s="71"/>
      <c r="U2268" s="552">
        <v>0</v>
      </c>
    </row>
    <row r="2269" spans="1:21" outlineLevel="2">
      <c r="A2269" s="137"/>
      <c r="B2269" s="137"/>
      <c r="C2269" s="138" t="s">
        <v>919</v>
      </c>
      <c r="D2269" s="97">
        <v>3</v>
      </c>
      <c r="E2269" s="61">
        <v>3</v>
      </c>
      <c r="F2269" s="139" t="s">
        <v>660</v>
      </c>
      <c r="G2269" s="199">
        <v>150480</v>
      </c>
      <c r="H2269" s="199">
        <v>54500.000000000007</v>
      </c>
      <c r="I2269" s="71">
        <f t="shared" si="902"/>
        <v>204980</v>
      </c>
      <c r="J2269" s="71">
        <f t="shared" si="896"/>
        <v>451440</v>
      </c>
      <c r="K2269" s="71">
        <f t="shared" si="897"/>
        <v>163500.00000000003</v>
      </c>
      <c r="L2269" s="257">
        <f t="shared" si="898"/>
        <v>614940</v>
      </c>
      <c r="M2269" s="71"/>
      <c r="N2269" s="71"/>
      <c r="O2269" s="552" t="e">
        <f>#REF!+M2269+N2269</f>
        <v>#REF!</v>
      </c>
      <c r="P2269" s="552"/>
      <c r="Q2269" s="552"/>
      <c r="R2269" s="570">
        <f t="shared" si="878"/>
        <v>0</v>
      </c>
      <c r="S2269" s="71"/>
      <c r="T2269" s="71"/>
      <c r="U2269" s="552">
        <v>0</v>
      </c>
    </row>
    <row r="2270" spans="1:21" outlineLevel="2">
      <c r="A2270" s="137"/>
      <c r="B2270" s="137"/>
      <c r="C2270" s="138" t="s">
        <v>735</v>
      </c>
      <c r="D2270" s="97">
        <v>14</v>
      </c>
      <c r="E2270" s="61">
        <v>14</v>
      </c>
      <c r="F2270" s="139" t="s">
        <v>660</v>
      </c>
      <c r="G2270" s="199">
        <v>124560</v>
      </c>
      <c r="H2270" s="199">
        <v>54500.000000000007</v>
      </c>
      <c r="I2270" s="71">
        <f t="shared" si="902"/>
        <v>179060</v>
      </c>
      <c r="J2270" s="71">
        <f t="shared" si="896"/>
        <v>1743840</v>
      </c>
      <c r="K2270" s="71">
        <f t="shared" si="897"/>
        <v>763000.00000000012</v>
      </c>
      <c r="L2270" s="257">
        <f t="shared" si="898"/>
        <v>2506840</v>
      </c>
      <c r="M2270" s="71"/>
      <c r="N2270" s="71"/>
      <c r="O2270" s="552" t="e">
        <f>#REF!+M2270+N2270</f>
        <v>#REF!</v>
      </c>
      <c r="P2270" s="552"/>
      <c r="Q2270" s="552"/>
      <c r="R2270" s="570">
        <f t="shared" si="878"/>
        <v>0</v>
      </c>
      <c r="S2270" s="71"/>
      <c r="T2270" s="71"/>
      <c r="U2270" s="552">
        <v>0</v>
      </c>
    </row>
    <row r="2271" spans="1:21" outlineLevel="2">
      <c r="A2271" s="137"/>
      <c r="B2271" s="137"/>
      <c r="C2271" s="138" t="s">
        <v>842</v>
      </c>
      <c r="D2271" s="97">
        <v>105</v>
      </c>
      <c r="E2271" s="61">
        <v>112</v>
      </c>
      <c r="F2271" s="139" t="s">
        <v>624</v>
      </c>
      <c r="G2271" s="199">
        <v>32518.739999999998</v>
      </c>
      <c r="H2271" s="199">
        <v>7485.6650000000009</v>
      </c>
      <c r="I2271" s="71">
        <f t="shared" si="902"/>
        <v>40004.404999999999</v>
      </c>
      <c r="J2271" s="71">
        <f t="shared" si="896"/>
        <v>3642098.88</v>
      </c>
      <c r="K2271" s="71">
        <f t="shared" si="897"/>
        <v>838394.4800000001</v>
      </c>
      <c r="L2271" s="257">
        <f t="shared" si="898"/>
        <v>4480493.3599999994</v>
      </c>
      <c r="M2271" s="71"/>
      <c r="N2271" s="71"/>
      <c r="O2271" s="552" t="e">
        <f>#REF!+M2271+N2271</f>
        <v>#REF!</v>
      </c>
      <c r="P2271" s="552"/>
      <c r="Q2271" s="554"/>
      <c r="R2271" s="570">
        <f t="shared" si="878"/>
        <v>0</v>
      </c>
      <c r="S2271" s="71"/>
      <c r="T2271" s="71"/>
      <c r="U2271" s="552">
        <v>0</v>
      </c>
    </row>
    <row r="2272" spans="1:21" outlineLevel="2">
      <c r="A2272" s="137"/>
      <c r="B2272" s="137"/>
      <c r="C2272" s="138" t="s">
        <v>812</v>
      </c>
      <c r="D2272" s="97">
        <v>84</v>
      </c>
      <c r="E2272" s="61">
        <v>95</v>
      </c>
      <c r="F2272" s="139" t="s">
        <v>624</v>
      </c>
      <c r="G2272" s="199">
        <v>22980.09</v>
      </c>
      <c r="H2272" s="199">
        <v>5743.9305000000022</v>
      </c>
      <c r="I2272" s="71">
        <f t="shared" si="902"/>
        <v>28724.020500000002</v>
      </c>
      <c r="J2272" s="71">
        <f t="shared" si="896"/>
        <v>2183108.5499999998</v>
      </c>
      <c r="K2272" s="71">
        <f t="shared" si="897"/>
        <v>545673.3975000002</v>
      </c>
      <c r="L2272" s="257">
        <f t="shared" si="898"/>
        <v>2728781.9475000002</v>
      </c>
      <c r="M2272" s="71"/>
      <c r="N2272" s="71"/>
      <c r="O2272" s="552" t="e">
        <f>#REF!+M2272+N2272</f>
        <v>#REF!</v>
      </c>
      <c r="P2272" s="552"/>
      <c r="Q2272" s="554"/>
      <c r="R2272" s="570">
        <f t="shared" si="878"/>
        <v>0</v>
      </c>
      <c r="S2272" s="71"/>
      <c r="T2272" s="71"/>
      <c r="U2272" s="552">
        <v>0</v>
      </c>
    </row>
    <row r="2273" spans="1:21" outlineLevel="2">
      <c r="A2273" s="137"/>
      <c r="B2273" s="137"/>
      <c r="C2273" s="138" t="s">
        <v>928</v>
      </c>
      <c r="D2273" s="97">
        <v>105</v>
      </c>
      <c r="E2273" s="61">
        <v>110</v>
      </c>
      <c r="F2273" s="139" t="s">
        <v>624</v>
      </c>
      <c r="G2273" s="199">
        <v>8773.9726027397246</v>
      </c>
      <c r="H2273" s="199">
        <v>14594.016411764707</v>
      </c>
      <c r="I2273" s="71">
        <f t="shared" si="902"/>
        <v>23367.989014504434</v>
      </c>
      <c r="J2273" s="71">
        <f t="shared" si="896"/>
        <v>965136.98630136973</v>
      </c>
      <c r="K2273" s="71">
        <f t="shared" si="897"/>
        <v>1605341.8052941179</v>
      </c>
      <c r="L2273" s="257">
        <f t="shared" si="898"/>
        <v>2570478.7915954879</v>
      </c>
      <c r="M2273" s="71"/>
      <c r="N2273" s="71"/>
      <c r="O2273" s="552" t="e">
        <f>#REF!+M2273+N2273</f>
        <v>#REF!</v>
      </c>
      <c r="P2273" s="552"/>
      <c r="Q2273" s="552"/>
      <c r="R2273" s="570">
        <f t="shared" si="878"/>
        <v>0</v>
      </c>
      <c r="S2273" s="71"/>
      <c r="T2273" s="71"/>
      <c r="U2273" s="552">
        <v>0</v>
      </c>
    </row>
    <row r="2274" spans="1:21" outlineLevel="2">
      <c r="A2274" s="137"/>
      <c r="B2274" s="137"/>
      <c r="C2274" s="138" t="s">
        <v>928</v>
      </c>
      <c r="D2274" s="97">
        <v>8</v>
      </c>
      <c r="E2274" s="61">
        <v>10</v>
      </c>
      <c r="F2274" s="139" t="s">
        <v>624</v>
      </c>
      <c r="G2274" s="199">
        <v>8773.9726027397246</v>
      </c>
      <c r="H2274" s="199">
        <v>14594.016411764707</v>
      </c>
      <c r="I2274" s="71">
        <f t="shared" si="902"/>
        <v>23367.989014504434</v>
      </c>
      <c r="J2274" s="71">
        <f t="shared" si="896"/>
        <v>87739.72602739725</v>
      </c>
      <c r="K2274" s="71">
        <f t="shared" si="897"/>
        <v>145940.16411764707</v>
      </c>
      <c r="L2274" s="257">
        <f t="shared" si="898"/>
        <v>233679.89014504434</v>
      </c>
      <c r="M2274" s="71"/>
      <c r="N2274" s="71"/>
      <c r="O2274" s="552" t="e">
        <f>#REF!+M2274+N2274</f>
        <v>#REF!</v>
      </c>
      <c r="P2274" s="552"/>
      <c r="Q2274" s="552"/>
      <c r="R2274" s="570">
        <f t="shared" si="878"/>
        <v>0</v>
      </c>
      <c r="S2274" s="71"/>
      <c r="T2274" s="71"/>
      <c r="U2274" s="552">
        <v>0</v>
      </c>
    </row>
    <row r="2275" spans="1:21" outlineLevel="2">
      <c r="A2275" s="137"/>
      <c r="B2275" s="137"/>
      <c r="C2275" s="138" t="s">
        <v>1201</v>
      </c>
      <c r="D2275" s="97">
        <v>84</v>
      </c>
      <c r="E2275" s="61">
        <v>90</v>
      </c>
      <c r="F2275" s="139" t="s">
        <v>624</v>
      </c>
      <c r="G2275" s="199">
        <v>6646.869178082191</v>
      </c>
      <c r="H2275" s="199">
        <v>13183.42817647059</v>
      </c>
      <c r="I2275" s="71">
        <f t="shared" si="902"/>
        <v>19830.297354552782</v>
      </c>
      <c r="J2275" s="71">
        <f t="shared" si="896"/>
        <v>598218.22602739721</v>
      </c>
      <c r="K2275" s="71">
        <f t="shared" si="897"/>
        <v>1186508.5358823531</v>
      </c>
      <c r="L2275" s="257">
        <f t="shared" si="898"/>
        <v>1784726.7619097503</v>
      </c>
      <c r="M2275" s="71"/>
      <c r="N2275" s="71"/>
      <c r="O2275" s="552" t="e">
        <f>#REF!+M2275+N2275</f>
        <v>#REF!</v>
      </c>
      <c r="P2275" s="552"/>
      <c r="Q2275" s="552"/>
      <c r="R2275" s="570">
        <f t="shared" si="878"/>
        <v>0</v>
      </c>
      <c r="S2275" s="71"/>
      <c r="T2275" s="71"/>
      <c r="U2275" s="552">
        <v>0</v>
      </c>
    </row>
    <row r="2276" spans="1:21" outlineLevel="2">
      <c r="A2276" s="137"/>
      <c r="B2276" s="137"/>
      <c r="C2276" s="138" t="s">
        <v>1473</v>
      </c>
      <c r="D2276" s="97">
        <v>5</v>
      </c>
      <c r="E2276" s="61">
        <v>5</v>
      </c>
      <c r="F2276" s="139" t="s">
        <v>897</v>
      </c>
      <c r="G2276" s="199">
        <v>50000</v>
      </c>
      <c r="H2276" s="199">
        <v>15000</v>
      </c>
      <c r="I2276" s="71">
        <f>SUM(G2276:H2276)</f>
        <v>65000</v>
      </c>
      <c r="J2276" s="71">
        <f t="shared" si="896"/>
        <v>250000</v>
      </c>
      <c r="K2276" s="71">
        <f t="shared" si="897"/>
        <v>75000</v>
      </c>
      <c r="L2276" s="257">
        <f t="shared" si="898"/>
        <v>325000</v>
      </c>
      <c r="M2276" s="71"/>
      <c r="N2276" s="71"/>
      <c r="O2276" s="552" t="e">
        <f>#REF!+M2276+N2276</f>
        <v>#REF!</v>
      </c>
      <c r="P2276" s="552"/>
      <c r="Q2276" s="552"/>
      <c r="R2276" s="570">
        <f t="shared" si="878"/>
        <v>0</v>
      </c>
      <c r="S2276" s="71"/>
      <c r="T2276" s="71"/>
      <c r="U2276" s="552">
        <v>0</v>
      </c>
    </row>
    <row r="2277" spans="1:21" s="399" customFormat="1" outlineLevel="2">
      <c r="A2277" s="395"/>
      <c r="B2277" s="395"/>
      <c r="C2277" s="400" t="s">
        <v>657</v>
      </c>
      <c r="D2277" s="97">
        <v>1</v>
      </c>
      <c r="E2277" s="61">
        <v>1</v>
      </c>
      <c r="F2277" s="397" t="s">
        <v>619</v>
      </c>
      <c r="G2277" s="62">
        <v>10408457.453642592</v>
      </c>
      <c r="H2277" s="62">
        <v>3122537.2360927775</v>
      </c>
      <c r="I2277" s="62">
        <f>SUM(G2277:H2277)</f>
        <v>13530994.68973537</v>
      </c>
      <c r="J2277" s="62">
        <f t="shared" si="896"/>
        <v>10408457.453642592</v>
      </c>
      <c r="K2277" s="62">
        <f t="shared" si="897"/>
        <v>3122537.2360927775</v>
      </c>
      <c r="L2277" s="255">
        <f t="shared" si="898"/>
        <v>13530994.68973537</v>
      </c>
      <c r="M2277" s="62"/>
      <c r="N2277" s="62"/>
      <c r="O2277" s="550" t="e">
        <f>#REF!+M2277+N2277</f>
        <v>#REF!</v>
      </c>
      <c r="P2277" s="550"/>
      <c r="Q2277" s="550"/>
      <c r="R2277" s="574">
        <f t="shared" si="878"/>
        <v>0</v>
      </c>
      <c r="S2277" s="62"/>
      <c r="T2277" s="62"/>
      <c r="U2277" s="550">
        <v>0</v>
      </c>
    </row>
    <row r="2278" spans="1:21" outlineLevel="1">
      <c r="A2278" s="137"/>
      <c r="B2278" s="137"/>
      <c r="C2278" s="138"/>
      <c r="D2278" s="97"/>
      <c r="E2278" s="61"/>
      <c r="F2278" s="139"/>
      <c r="G2278" s="71"/>
      <c r="H2278" s="71"/>
      <c r="I2278" s="71"/>
      <c r="J2278" s="71"/>
      <c r="K2278" s="71"/>
      <c r="L2278" s="257"/>
      <c r="M2278" s="71"/>
      <c r="N2278" s="71"/>
      <c r="O2278" s="552" t="e">
        <f>#REF!+M2278+N2278</f>
        <v>#REF!</v>
      </c>
      <c r="P2278" s="552"/>
      <c r="Q2278" s="552"/>
      <c r="R2278" s="570">
        <f t="shared" si="878"/>
        <v>0</v>
      </c>
      <c r="S2278" s="71"/>
      <c r="T2278" s="71"/>
      <c r="U2278" s="552">
        <v>0</v>
      </c>
    </row>
    <row r="2279" spans="1:21" outlineLevel="1">
      <c r="A2279" s="292" t="s">
        <v>413</v>
      </c>
      <c r="B2279" s="292"/>
      <c r="C2279" s="293" t="s">
        <v>1518</v>
      </c>
      <c r="D2279" s="287">
        <v>1</v>
      </c>
      <c r="E2279" s="287"/>
      <c r="F2279" s="294" t="s">
        <v>10</v>
      </c>
      <c r="G2279" s="478"/>
      <c r="H2279" s="478"/>
      <c r="I2279" s="289"/>
      <c r="J2279" s="289">
        <f t="shared" ref="J2279:K2279" si="906">SUBTOTAL(9,J2280:J2308)</f>
        <v>132724492.47471979</v>
      </c>
      <c r="K2279" s="289">
        <f t="shared" si="906"/>
        <v>7994822.1946903523</v>
      </c>
      <c r="L2279" s="851">
        <f>SUBTOTAL(9,L2280:L2308)</f>
        <v>140719314.66941017</v>
      </c>
      <c r="M2279" s="289"/>
      <c r="N2279" s="289"/>
      <c r="O2279" s="887" t="e">
        <f>#REF!+M2279+N2279</f>
        <v>#REF!</v>
      </c>
      <c r="P2279" s="887"/>
      <c r="Q2279" s="887"/>
      <c r="R2279" s="577">
        <f t="shared" si="878"/>
        <v>0</v>
      </c>
      <c r="S2279" s="289"/>
      <c r="T2279" s="289"/>
      <c r="U2279" s="887">
        <v>0</v>
      </c>
    </row>
    <row r="2280" spans="1:21" outlineLevel="2">
      <c r="A2280" s="137"/>
      <c r="B2280" s="137"/>
      <c r="C2280" s="147" t="s">
        <v>1496</v>
      </c>
      <c r="D2280" s="97"/>
      <c r="E2280" s="61"/>
      <c r="F2280" s="139"/>
      <c r="G2280" s="71"/>
      <c r="H2280" s="71"/>
      <c r="I2280" s="71"/>
      <c r="J2280" s="82">
        <f>SUBTOTAL(9,J2281:J2293)</f>
        <v>119059072.0747198</v>
      </c>
      <c r="K2280" s="82">
        <f t="shared" ref="K2280" si="907">SUBTOTAL(9,K2282:K2293)</f>
        <v>5427258.3946903516</v>
      </c>
      <c r="L2280" s="266">
        <f>SUBTOTAL(9,L2281:L2293)</f>
        <v>125718330.46941015</v>
      </c>
      <c r="M2280" s="82"/>
      <c r="N2280" s="82"/>
      <c r="O2280" s="553" t="e">
        <f>#REF!+M2280+N2280</f>
        <v>#REF!</v>
      </c>
      <c r="P2280" s="553"/>
      <c r="Q2280" s="553"/>
      <c r="R2280" s="576">
        <f t="shared" si="878"/>
        <v>0</v>
      </c>
      <c r="S2280" s="82"/>
      <c r="T2280" s="82"/>
      <c r="U2280" s="553">
        <v>0</v>
      </c>
    </row>
    <row r="2281" spans="1:21" outlineLevel="2">
      <c r="A2281" s="137"/>
      <c r="B2281" s="137"/>
      <c r="C2281" s="138" t="s">
        <v>1497</v>
      </c>
      <c r="D2281" s="97">
        <v>2</v>
      </c>
      <c r="E2281" s="61">
        <v>2</v>
      </c>
      <c r="F2281" s="139" t="s">
        <v>692</v>
      </c>
      <c r="G2281" s="199">
        <v>17380000</v>
      </c>
      <c r="H2281" s="199">
        <v>616000.00000000012</v>
      </c>
      <c r="I2281" s="71">
        <f t="shared" ref="I2281" si="908">SUM(G2281:H2281)</f>
        <v>17996000</v>
      </c>
      <c r="J2281" s="71">
        <f t="shared" ref="J2281:J2293" si="909">G2281*E2281</f>
        <v>34760000</v>
      </c>
      <c r="K2281" s="71">
        <f t="shared" ref="K2281:K2293" si="910">H2281*E2281</f>
        <v>1232000.0000000002</v>
      </c>
      <c r="L2281" s="257">
        <f t="shared" ref="L2281:L2293" si="911">I2281*E2281</f>
        <v>35992000</v>
      </c>
      <c r="M2281" s="71"/>
      <c r="N2281" s="71"/>
      <c r="O2281" s="552" t="e">
        <f>#REF!+M2281+N2281</f>
        <v>#REF!</v>
      </c>
      <c r="P2281" s="552"/>
      <c r="Q2281" s="552">
        <v>0.5</v>
      </c>
      <c r="R2281" s="570">
        <f t="shared" si="878"/>
        <v>0.5</v>
      </c>
      <c r="S2281" s="71"/>
      <c r="T2281" s="71"/>
      <c r="U2281" s="552">
        <v>0</v>
      </c>
    </row>
    <row r="2282" spans="1:21" outlineLevel="2">
      <c r="A2282" s="137"/>
      <c r="B2282" s="137"/>
      <c r="C2282" s="138" t="s">
        <v>1372</v>
      </c>
      <c r="D2282" s="97">
        <v>1</v>
      </c>
      <c r="E2282" s="61">
        <v>1</v>
      </c>
      <c r="F2282" s="139" t="s">
        <v>692</v>
      </c>
      <c r="G2282" s="199">
        <v>44440000</v>
      </c>
      <c r="H2282" s="199">
        <v>1400000.0000000002</v>
      </c>
      <c r="I2282" s="71">
        <f t="shared" ref="I2282:I2293" si="912">SUM(G2282:H2282)</f>
        <v>45840000</v>
      </c>
      <c r="J2282" s="71">
        <f t="shared" si="909"/>
        <v>44440000</v>
      </c>
      <c r="K2282" s="71">
        <f t="shared" si="910"/>
        <v>1400000.0000000002</v>
      </c>
      <c r="L2282" s="257">
        <f t="shared" si="911"/>
        <v>45840000</v>
      </c>
      <c r="M2282" s="71"/>
      <c r="N2282" s="71"/>
      <c r="O2282" s="552" t="e">
        <f>#REF!+M2282+N2282</f>
        <v>#REF!</v>
      </c>
      <c r="P2282" s="552"/>
      <c r="Q2282" s="552"/>
      <c r="R2282" s="570">
        <f t="shared" si="878"/>
        <v>0</v>
      </c>
      <c r="S2282" s="71"/>
      <c r="T2282" s="71"/>
      <c r="U2282" s="552">
        <v>0</v>
      </c>
    </row>
    <row r="2283" spans="1:21" outlineLevel="2">
      <c r="A2283" s="137"/>
      <c r="B2283" s="137"/>
      <c r="C2283" s="138" t="s">
        <v>1374</v>
      </c>
      <c r="D2283" s="97">
        <v>1</v>
      </c>
      <c r="E2283" s="61">
        <v>1</v>
      </c>
      <c r="F2283" s="139" t="s">
        <v>660</v>
      </c>
      <c r="G2283" s="199">
        <v>7915200</v>
      </c>
      <c r="H2283" s="199">
        <v>168000.00000000003</v>
      </c>
      <c r="I2283" s="71">
        <f t="shared" si="912"/>
        <v>8083200</v>
      </c>
      <c r="J2283" s="71">
        <f t="shared" si="909"/>
        <v>7915200</v>
      </c>
      <c r="K2283" s="71">
        <f t="shared" si="910"/>
        <v>168000.00000000003</v>
      </c>
      <c r="L2283" s="257">
        <f t="shared" si="911"/>
        <v>8083200</v>
      </c>
      <c r="M2283" s="71"/>
      <c r="N2283" s="71"/>
      <c r="O2283" s="552" t="e">
        <f>#REF!+M2283+N2283</f>
        <v>#REF!</v>
      </c>
      <c r="P2283" s="552"/>
      <c r="Q2283" s="552"/>
      <c r="R2283" s="570">
        <f t="shared" si="878"/>
        <v>0</v>
      </c>
      <c r="S2283" s="71"/>
      <c r="T2283" s="71"/>
      <c r="U2283" s="552">
        <v>0</v>
      </c>
    </row>
    <row r="2284" spans="1:21" s="11" customFormat="1" outlineLevel="2">
      <c r="A2284" s="192"/>
      <c r="B2284" s="192"/>
      <c r="C2284" s="193" t="s">
        <v>1376</v>
      </c>
      <c r="D2284" s="194">
        <v>1</v>
      </c>
      <c r="E2284" s="358">
        <v>1</v>
      </c>
      <c r="F2284" s="195" t="s">
        <v>660</v>
      </c>
      <c r="G2284" s="199">
        <v>9970909.0909090899</v>
      </c>
      <c r="H2284" s="199">
        <v>322000.00000000006</v>
      </c>
      <c r="I2284" s="199">
        <f t="shared" si="912"/>
        <v>10292909.09090909</v>
      </c>
      <c r="J2284" s="199">
        <f t="shared" si="909"/>
        <v>9970909.0909090899</v>
      </c>
      <c r="K2284" s="199">
        <f t="shared" si="910"/>
        <v>322000.00000000006</v>
      </c>
      <c r="L2284" s="265">
        <f t="shared" si="911"/>
        <v>10292909.09090909</v>
      </c>
      <c r="M2284" s="199"/>
      <c r="N2284" s="199"/>
      <c r="O2284" s="554" t="e">
        <f>#REF!+M2284+N2284</f>
        <v>#REF!</v>
      </c>
      <c r="P2284" s="554"/>
      <c r="Q2284" s="554"/>
      <c r="R2284" s="579">
        <f t="shared" si="878"/>
        <v>0</v>
      </c>
      <c r="S2284" s="199"/>
      <c r="T2284" s="199"/>
      <c r="U2284" s="554">
        <v>0</v>
      </c>
    </row>
    <row r="2285" spans="1:21" s="11" customFormat="1" outlineLevel="2">
      <c r="A2285" s="192"/>
      <c r="B2285" s="192"/>
      <c r="C2285" s="193" t="s">
        <v>1378</v>
      </c>
      <c r="D2285" s="194">
        <v>1</v>
      </c>
      <c r="E2285" s="358">
        <v>1</v>
      </c>
      <c r="F2285" s="195" t="s">
        <v>692</v>
      </c>
      <c r="G2285" s="199">
        <v>10800000</v>
      </c>
      <c r="H2285" s="199">
        <v>225400</v>
      </c>
      <c r="I2285" s="199">
        <f t="shared" si="912"/>
        <v>11025400</v>
      </c>
      <c r="J2285" s="199">
        <f t="shared" si="909"/>
        <v>10800000</v>
      </c>
      <c r="K2285" s="199">
        <f t="shared" si="910"/>
        <v>225400</v>
      </c>
      <c r="L2285" s="265">
        <f t="shared" si="911"/>
        <v>11025400</v>
      </c>
      <c r="M2285" s="199"/>
      <c r="N2285" s="199"/>
      <c r="O2285" s="554" t="e">
        <f>#REF!+M2285+N2285</f>
        <v>#REF!</v>
      </c>
      <c r="P2285" s="554"/>
      <c r="Q2285" s="554"/>
      <c r="R2285" s="579">
        <f t="shared" si="878"/>
        <v>0</v>
      </c>
      <c r="S2285" s="199"/>
      <c r="T2285" s="199"/>
      <c r="U2285" s="554">
        <v>0</v>
      </c>
    </row>
    <row r="2286" spans="1:21" s="11" customFormat="1" outlineLevel="2">
      <c r="A2286" s="192"/>
      <c r="B2286" s="192"/>
      <c r="C2286" s="193" t="s">
        <v>1428</v>
      </c>
      <c r="D2286" s="194">
        <v>1</v>
      </c>
      <c r="E2286" s="358">
        <v>1</v>
      </c>
      <c r="F2286" s="195" t="s">
        <v>660</v>
      </c>
      <c r="G2286" s="199">
        <v>1014000</v>
      </c>
      <c r="H2286" s="199">
        <v>50880.368000000009</v>
      </c>
      <c r="I2286" s="199">
        <f t="shared" si="912"/>
        <v>1064880.368</v>
      </c>
      <c r="J2286" s="199">
        <f t="shared" si="909"/>
        <v>1014000</v>
      </c>
      <c r="K2286" s="199">
        <f t="shared" si="910"/>
        <v>50880.368000000009</v>
      </c>
      <c r="L2286" s="265">
        <f t="shared" si="911"/>
        <v>1064880.368</v>
      </c>
      <c r="M2286" s="199"/>
      <c r="N2286" s="199"/>
      <c r="O2286" s="554" t="e">
        <f>#REF!+M2286+N2286</f>
        <v>#REF!</v>
      </c>
      <c r="P2286" s="554"/>
      <c r="Q2286" s="554"/>
      <c r="R2286" s="579">
        <f t="shared" si="878"/>
        <v>0</v>
      </c>
      <c r="S2286" s="199"/>
      <c r="T2286" s="199"/>
      <c r="U2286" s="554">
        <v>0</v>
      </c>
    </row>
    <row r="2287" spans="1:21" s="11" customFormat="1" outlineLevel="2">
      <c r="A2287" s="192"/>
      <c r="B2287" s="192"/>
      <c r="C2287" s="193" t="s">
        <v>1110</v>
      </c>
      <c r="D2287" s="194">
        <v>20</v>
      </c>
      <c r="E2287" s="358">
        <v>25</v>
      </c>
      <c r="F2287" s="195" t="s">
        <v>624</v>
      </c>
      <c r="G2287" s="199">
        <v>15443.88</v>
      </c>
      <c r="H2287" s="199">
        <v>5031.18</v>
      </c>
      <c r="I2287" s="199">
        <f t="shared" si="912"/>
        <v>20475.059999999998</v>
      </c>
      <c r="J2287" s="199">
        <f t="shared" si="909"/>
        <v>386097</v>
      </c>
      <c r="K2287" s="199">
        <f t="shared" si="910"/>
        <v>125779.5</v>
      </c>
      <c r="L2287" s="265">
        <f t="shared" si="911"/>
        <v>511876.49999999994</v>
      </c>
      <c r="M2287" s="199"/>
      <c r="N2287" s="199"/>
      <c r="O2287" s="554" t="e">
        <f>#REF!+M2287+N2287</f>
        <v>#REF!</v>
      </c>
      <c r="P2287" s="554"/>
      <c r="Q2287" s="554"/>
      <c r="R2287" s="579">
        <f t="shared" si="878"/>
        <v>0</v>
      </c>
      <c r="S2287" s="199"/>
      <c r="T2287" s="199"/>
      <c r="U2287" s="554">
        <v>0</v>
      </c>
    </row>
    <row r="2288" spans="1:21" s="11" customFormat="1" outlineLevel="2">
      <c r="A2288" s="192"/>
      <c r="B2288" s="192"/>
      <c r="C2288" s="193" t="s">
        <v>1368</v>
      </c>
      <c r="D2288" s="194">
        <v>20</v>
      </c>
      <c r="E2288" s="358">
        <v>25</v>
      </c>
      <c r="F2288" s="195" t="s">
        <v>624</v>
      </c>
      <c r="G2288" s="199">
        <v>40467</v>
      </c>
      <c r="H2288" s="199">
        <v>9350</v>
      </c>
      <c r="I2288" s="199">
        <f t="shared" si="912"/>
        <v>49817</v>
      </c>
      <c r="J2288" s="199">
        <f t="shared" si="909"/>
        <v>1011675</v>
      </c>
      <c r="K2288" s="199">
        <f t="shared" si="910"/>
        <v>233750</v>
      </c>
      <c r="L2288" s="265">
        <f t="shared" si="911"/>
        <v>1245425</v>
      </c>
      <c r="M2288" s="199"/>
      <c r="N2288" s="199"/>
      <c r="O2288" s="554" t="e">
        <f>#REF!+M2288+N2288</f>
        <v>#REF!</v>
      </c>
      <c r="P2288" s="554"/>
      <c r="Q2288" s="554"/>
      <c r="R2288" s="579">
        <f t="shared" si="878"/>
        <v>0</v>
      </c>
      <c r="S2288" s="199"/>
      <c r="T2288" s="199"/>
      <c r="U2288" s="554">
        <v>0</v>
      </c>
    </row>
    <row r="2289" spans="1:21" s="11" customFormat="1" outlineLevel="2">
      <c r="A2289" s="192"/>
      <c r="B2289" s="192"/>
      <c r="C2289" s="193" t="s">
        <v>928</v>
      </c>
      <c r="D2289" s="194">
        <v>40</v>
      </c>
      <c r="E2289" s="358">
        <v>50</v>
      </c>
      <c r="F2289" s="195" t="s">
        <v>624</v>
      </c>
      <c r="G2289" s="199">
        <v>8773.9726027397246</v>
      </c>
      <c r="H2289" s="199">
        <v>14594.016411764707</v>
      </c>
      <c r="I2289" s="199">
        <f t="shared" si="912"/>
        <v>23367.989014504434</v>
      </c>
      <c r="J2289" s="199">
        <f t="shared" si="909"/>
        <v>438698.6301369862</v>
      </c>
      <c r="K2289" s="199">
        <f t="shared" si="910"/>
        <v>729700.82058823539</v>
      </c>
      <c r="L2289" s="265">
        <f t="shared" si="911"/>
        <v>1168399.4507252218</v>
      </c>
      <c r="M2289" s="199"/>
      <c r="N2289" s="199"/>
      <c r="O2289" s="554" t="e">
        <f>#REF!+M2289+N2289</f>
        <v>#REF!</v>
      </c>
      <c r="P2289" s="554"/>
      <c r="Q2289" s="554"/>
      <c r="R2289" s="579">
        <f t="shared" si="878"/>
        <v>0</v>
      </c>
      <c r="S2289" s="199"/>
      <c r="T2289" s="199"/>
      <c r="U2289" s="554">
        <v>0</v>
      </c>
    </row>
    <row r="2290" spans="1:21" s="11" customFormat="1" outlineLevel="2">
      <c r="A2290" s="192"/>
      <c r="B2290" s="192"/>
      <c r="C2290" s="193" t="s">
        <v>1519</v>
      </c>
      <c r="D2290" s="194">
        <v>1</v>
      </c>
      <c r="E2290" s="358">
        <v>1</v>
      </c>
      <c r="F2290" s="195" t="s">
        <v>619</v>
      </c>
      <c r="G2290" s="199">
        <v>2500000</v>
      </c>
      <c r="H2290" s="199">
        <v>450000</v>
      </c>
      <c r="I2290" s="199">
        <f t="shared" si="912"/>
        <v>2950000</v>
      </c>
      <c r="J2290" s="199">
        <f t="shared" si="909"/>
        <v>2500000</v>
      </c>
      <c r="K2290" s="199">
        <f t="shared" si="910"/>
        <v>450000</v>
      </c>
      <c r="L2290" s="265">
        <f t="shared" si="911"/>
        <v>2950000</v>
      </c>
      <c r="M2290" s="199"/>
      <c r="N2290" s="199"/>
      <c r="O2290" s="554" t="e">
        <f>#REF!+M2290+N2290</f>
        <v>#REF!</v>
      </c>
      <c r="P2290" s="554"/>
      <c r="Q2290" s="554"/>
      <c r="R2290" s="579">
        <f t="shared" si="878"/>
        <v>0</v>
      </c>
      <c r="S2290" s="199"/>
      <c r="T2290" s="199"/>
      <c r="U2290" s="554">
        <v>0</v>
      </c>
    </row>
    <row r="2291" spans="1:21" s="11" customFormat="1" outlineLevel="2">
      <c r="A2291" s="192"/>
      <c r="B2291" s="192"/>
      <c r="C2291" s="193" t="s">
        <v>1520</v>
      </c>
      <c r="D2291" s="194">
        <v>1</v>
      </c>
      <c r="E2291" s="358">
        <v>1</v>
      </c>
      <c r="F2291" s="195" t="s">
        <v>619</v>
      </c>
      <c r="G2291" s="199">
        <v>750000</v>
      </c>
      <c r="H2291" s="199">
        <v>200000</v>
      </c>
      <c r="I2291" s="199">
        <f t="shared" si="912"/>
        <v>950000</v>
      </c>
      <c r="J2291" s="199">
        <f t="shared" si="909"/>
        <v>750000</v>
      </c>
      <c r="K2291" s="199">
        <f t="shared" si="910"/>
        <v>200000</v>
      </c>
      <c r="L2291" s="265">
        <f t="shared" si="911"/>
        <v>950000</v>
      </c>
      <c r="M2291" s="199"/>
      <c r="N2291" s="199"/>
      <c r="O2291" s="554" t="e">
        <f>#REF!+M2291+N2291</f>
        <v>#REF!</v>
      </c>
      <c r="P2291" s="554"/>
      <c r="Q2291" s="554"/>
      <c r="R2291" s="579">
        <f t="shared" si="878"/>
        <v>0</v>
      </c>
      <c r="S2291" s="199"/>
      <c r="T2291" s="199"/>
      <c r="U2291" s="554">
        <v>0</v>
      </c>
    </row>
    <row r="2292" spans="1:21" s="11" customFormat="1" outlineLevel="2">
      <c r="A2292" s="192"/>
      <c r="B2292" s="192"/>
      <c r="C2292" s="193" t="s">
        <v>1381</v>
      </c>
      <c r="D2292" s="194">
        <v>1</v>
      </c>
      <c r="E2292" s="358">
        <v>1</v>
      </c>
      <c r="F2292" s="195" t="s">
        <v>619</v>
      </c>
      <c r="G2292" s="199">
        <v>3043495.4122042339</v>
      </c>
      <c r="H2292" s="199">
        <v>913048.62366127013</v>
      </c>
      <c r="I2292" s="199">
        <f t="shared" si="912"/>
        <v>3956544.0358655043</v>
      </c>
      <c r="J2292" s="199">
        <f t="shared" si="909"/>
        <v>3043495.4122042339</v>
      </c>
      <c r="K2292" s="199">
        <f t="shared" si="910"/>
        <v>913048.62366127013</v>
      </c>
      <c r="L2292" s="265">
        <f t="shared" si="911"/>
        <v>3956544.0358655043</v>
      </c>
      <c r="M2292" s="199"/>
      <c r="N2292" s="199"/>
      <c r="O2292" s="554" t="e">
        <f>#REF!+M2292+N2292</f>
        <v>#REF!</v>
      </c>
      <c r="P2292" s="554"/>
      <c r="Q2292" s="554"/>
      <c r="R2292" s="579">
        <f t="shared" si="878"/>
        <v>0</v>
      </c>
      <c r="S2292" s="199"/>
      <c r="T2292" s="199"/>
      <c r="U2292" s="554">
        <v>0</v>
      </c>
    </row>
    <row r="2293" spans="1:21" s="11" customFormat="1" outlineLevel="2">
      <c r="A2293" s="192"/>
      <c r="B2293" s="192"/>
      <c r="C2293" s="193" t="s">
        <v>657</v>
      </c>
      <c r="D2293" s="194">
        <v>1</v>
      </c>
      <c r="E2293" s="358">
        <v>1</v>
      </c>
      <c r="F2293" s="195" t="s">
        <v>619</v>
      </c>
      <c r="G2293" s="199">
        <v>2028996.9414694894</v>
      </c>
      <c r="H2293" s="199">
        <v>608699.08244084683</v>
      </c>
      <c r="I2293" s="199">
        <f t="shared" si="912"/>
        <v>2637696.0239103362</v>
      </c>
      <c r="J2293" s="199">
        <f t="shared" si="909"/>
        <v>2028996.9414694894</v>
      </c>
      <c r="K2293" s="199">
        <f t="shared" si="910"/>
        <v>608699.08244084683</v>
      </c>
      <c r="L2293" s="265">
        <f t="shared" si="911"/>
        <v>2637696.0239103362</v>
      </c>
      <c r="M2293" s="199"/>
      <c r="N2293" s="199"/>
      <c r="O2293" s="554" t="e">
        <f>#REF!+M2293+N2293</f>
        <v>#REF!</v>
      </c>
      <c r="P2293" s="554"/>
      <c r="Q2293" s="554"/>
      <c r="R2293" s="579">
        <f t="shared" si="878"/>
        <v>0</v>
      </c>
      <c r="S2293" s="199"/>
      <c r="T2293" s="199"/>
      <c r="U2293" s="554">
        <v>0</v>
      </c>
    </row>
    <row r="2294" spans="1:21" s="11" customFormat="1" outlineLevel="2">
      <c r="A2294" s="192"/>
      <c r="B2294" s="192"/>
      <c r="C2294" s="189" t="s">
        <v>1382</v>
      </c>
      <c r="D2294" s="194"/>
      <c r="E2294" s="358"/>
      <c r="F2294" s="195"/>
      <c r="G2294" s="199"/>
      <c r="H2294" s="199"/>
      <c r="I2294" s="199"/>
      <c r="J2294" s="174">
        <f>SUBTOTAL(9,J2295:J2303)</f>
        <v>13303750</v>
      </c>
      <c r="K2294" s="174">
        <f>SUBTOTAL(9,K2295:K2303)</f>
        <v>1140438.5200000003</v>
      </c>
      <c r="L2294" s="843">
        <f>SUBTOTAL(9,L2295:L2303)</f>
        <v>14444188.52</v>
      </c>
      <c r="M2294" s="174"/>
      <c r="N2294" s="174"/>
      <c r="O2294" s="558" t="e">
        <f>#REF!+M2294+N2294</f>
        <v>#REF!</v>
      </c>
      <c r="P2294" s="558"/>
      <c r="Q2294" s="558"/>
      <c r="R2294" s="578">
        <f t="shared" si="878"/>
        <v>0</v>
      </c>
      <c r="S2294" s="174"/>
      <c r="T2294" s="174"/>
      <c r="U2294" s="558">
        <v>0</v>
      </c>
    </row>
    <row r="2295" spans="1:21" s="11" customFormat="1" ht="13.8" outlineLevel="2">
      <c r="A2295" s="410"/>
      <c r="B2295" s="411"/>
      <c r="C2295" s="412" t="s">
        <v>1383</v>
      </c>
      <c r="D2295" s="194">
        <v>1</v>
      </c>
      <c r="E2295" s="358">
        <v>1</v>
      </c>
      <c r="F2295" s="195" t="s">
        <v>660</v>
      </c>
      <c r="G2295" s="199">
        <v>1008000</v>
      </c>
      <c r="H2295" s="199">
        <v>49588.000000000007</v>
      </c>
      <c r="I2295" s="199">
        <f t="shared" ref="I2295:I2302" si="913">SUM(G2295:H2295)</f>
        <v>1057588</v>
      </c>
      <c r="J2295" s="199">
        <f t="shared" ref="J2295:J2303" si="914">G2295*E2295</f>
        <v>1008000</v>
      </c>
      <c r="K2295" s="199">
        <f t="shared" ref="K2295:K2303" si="915">H2295*E2295</f>
        <v>49588.000000000007</v>
      </c>
      <c r="L2295" s="265">
        <f t="shared" ref="L2295:L2303" si="916">I2295*E2295</f>
        <v>1057588</v>
      </c>
      <c r="M2295" s="199"/>
      <c r="N2295" s="199"/>
      <c r="O2295" s="554" t="e">
        <f>#REF!+M2295+N2295</f>
        <v>#REF!</v>
      </c>
      <c r="P2295" s="554"/>
      <c r="Q2295" s="554"/>
      <c r="R2295" s="579">
        <f t="shared" si="878"/>
        <v>0</v>
      </c>
      <c r="S2295" s="199"/>
      <c r="T2295" s="199"/>
      <c r="U2295" s="554">
        <v>0</v>
      </c>
    </row>
    <row r="2296" spans="1:21" s="11" customFormat="1" outlineLevel="2">
      <c r="A2296" s="192"/>
      <c r="B2296" s="192"/>
      <c r="C2296" s="192" t="s">
        <v>1429</v>
      </c>
      <c r="D2296" s="194">
        <v>4</v>
      </c>
      <c r="E2296" s="358">
        <v>4</v>
      </c>
      <c r="F2296" s="195" t="s">
        <v>660</v>
      </c>
      <c r="G2296" s="199">
        <v>568800</v>
      </c>
      <c r="H2296" s="199">
        <v>50880.368000000009</v>
      </c>
      <c r="I2296" s="199">
        <f t="shared" si="913"/>
        <v>619680.36800000002</v>
      </c>
      <c r="J2296" s="199">
        <f t="shared" si="914"/>
        <v>2275200</v>
      </c>
      <c r="K2296" s="199">
        <f t="shared" si="915"/>
        <v>203521.47200000004</v>
      </c>
      <c r="L2296" s="265">
        <f t="shared" si="916"/>
        <v>2478721.4720000001</v>
      </c>
      <c r="M2296" s="199"/>
      <c r="N2296" s="199"/>
      <c r="O2296" s="554" t="e">
        <f>#REF!+M2296+N2296</f>
        <v>#REF!</v>
      </c>
      <c r="P2296" s="554"/>
      <c r="Q2296" s="554"/>
      <c r="R2296" s="579">
        <f t="shared" ref="R2296:R2359" si="917">P2296+Q2296</f>
        <v>0</v>
      </c>
      <c r="S2296" s="199"/>
      <c r="T2296" s="199"/>
      <c r="U2296" s="554">
        <v>0</v>
      </c>
    </row>
    <row r="2297" spans="1:21" s="11" customFormat="1" outlineLevel="2">
      <c r="A2297" s="192"/>
      <c r="B2297" s="192"/>
      <c r="C2297" s="192" t="s">
        <v>1387</v>
      </c>
      <c r="D2297" s="194">
        <v>1</v>
      </c>
      <c r="E2297" s="358">
        <v>1</v>
      </c>
      <c r="F2297" s="195" t="s">
        <v>660</v>
      </c>
      <c r="G2297" s="199">
        <v>4200000</v>
      </c>
      <c r="H2297" s="199">
        <v>168000.00000000003</v>
      </c>
      <c r="I2297" s="199">
        <f t="shared" si="913"/>
        <v>4368000</v>
      </c>
      <c r="J2297" s="199">
        <f t="shared" si="914"/>
        <v>4200000</v>
      </c>
      <c r="K2297" s="199">
        <f t="shared" si="915"/>
        <v>168000.00000000003</v>
      </c>
      <c r="L2297" s="265">
        <f t="shared" si="916"/>
        <v>4368000</v>
      </c>
      <c r="M2297" s="199"/>
      <c r="N2297" s="199"/>
      <c r="O2297" s="554" t="e">
        <f>#REF!+M2297+N2297</f>
        <v>#REF!</v>
      </c>
      <c r="P2297" s="554"/>
      <c r="Q2297" s="554"/>
      <c r="R2297" s="579">
        <f t="shared" si="917"/>
        <v>0</v>
      </c>
      <c r="S2297" s="199"/>
      <c r="T2297" s="199"/>
      <c r="U2297" s="554">
        <v>0</v>
      </c>
    </row>
    <row r="2298" spans="1:21" s="11" customFormat="1" outlineLevel="2">
      <c r="A2298" s="192"/>
      <c r="B2298" s="192"/>
      <c r="C2298" s="192" t="s">
        <v>1430</v>
      </c>
      <c r="D2298" s="194">
        <v>1</v>
      </c>
      <c r="E2298" s="358">
        <v>1</v>
      </c>
      <c r="F2298" s="195" t="s">
        <v>660</v>
      </c>
      <c r="G2298" s="199">
        <v>770400</v>
      </c>
      <c r="H2298" s="199">
        <v>50880.368000000009</v>
      </c>
      <c r="I2298" s="199">
        <f t="shared" si="913"/>
        <v>821280.36800000002</v>
      </c>
      <c r="J2298" s="199">
        <f t="shared" si="914"/>
        <v>770400</v>
      </c>
      <c r="K2298" s="199">
        <f t="shared" si="915"/>
        <v>50880.368000000009</v>
      </c>
      <c r="L2298" s="265">
        <f t="shared" si="916"/>
        <v>821280.36800000002</v>
      </c>
      <c r="M2298" s="199"/>
      <c r="N2298" s="199"/>
      <c r="O2298" s="554" t="e">
        <f>#REF!+M2298+N2298</f>
        <v>#REF!</v>
      </c>
      <c r="P2298" s="554"/>
      <c r="Q2298" s="554"/>
      <c r="R2298" s="579">
        <f t="shared" si="917"/>
        <v>0</v>
      </c>
      <c r="S2298" s="199"/>
      <c r="T2298" s="199"/>
      <c r="U2298" s="554">
        <v>0</v>
      </c>
    </row>
    <row r="2299" spans="1:21" s="11" customFormat="1" outlineLevel="2">
      <c r="A2299" s="192"/>
      <c r="B2299" s="192"/>
      <c r="C2299" s="192" t="s">
        <v>1431</v>
      </c>
      <c r="D2299" s="194">
        <v>2</v>
      </c>
      <c r="E2299" s="358">
        <v>2</v>
      </c>
      <c r="F2299" s="195" t="s">
        <v>660</v>
      </c>
      <c r="G2299" s="199">
        <v>322800</v>
      </c>
      <c r="H2299" s="199">
        <v>50880.368000000009</v>
      </c>
      <c r="I2299" s="199">
        <f t="shared" si="913"/>
        <v>373680.36800000002</v>
      </c>
      <c r="J2299" s="199">
        <f t="shared" si="914"/>
        <v>645600</v>
      </c>
      <c r="K2299" s="199">
        <f t="shared" si="915"/>
        <v>101760.73600000002</v>
      </c>
      <c r="L2299" s="265">
        <f t="shared" si="916"/>
        <v>747360.73600000003</v>
      </c>
      <c r="M2299" s="199"/>
      <c r="N2299" s="199"/>
      <c r="O2299" s="554" t="e">
        <f>#REF!+M2299+N2299</f>
        <v>#REF!</v>
      </c>
      <c r="P2299" s="554"/>
      <c r="Q2299" s="554"/>
      <c r="R2299" s="579">
        <f t="shared" si="917"/>
        <v>0</v>
      </c>
      <c r="S2299" s="199"/>
      <c r="T2299" s="199"/>
      <c r="U2299" s="554">
        <v>0</v>
      </c>
    </row>
    <row r="2300" spans="1:21" s="11" customFormat="1" ht="13.8" outlineLevel="2">
      <c r="A2300" s="410"/>
      <c r="B2300" s="411"/>
      <c r="C2300" s="192" t="s">
        <v>1432</v>
      </c>
      <c r="D2300" s="194">
        <v>1</v>
      </c>
      <c r="E2300" s="358">
        <v>1</v>
      </c>
      <c r="F2300" s="195" t="s">
        <v>660</v>
      </c>
      <c r="G2300" s="199">
        <v>1376400</v>
      </c>
      <c r="H2300" s="199">
        <v>50880.368000000009</v>
      </c>
      <c r="I2300" s="199">
        <f t="shared" si="913"/>
        <v>1427280.368</v>
      </c>
      <c r="J2300" s="199">
        <f t="shared" si="914"/>
        <v>1376400</v>
      </c>
      <c r="K2300" s="199">
        <f t="shared" si="915"/>
        <v>50880.368000000009</v>
      </c>
      <c r="L2300" s="265">
        <f t="shared" si="916"/>
        <v>1427280.368</v>
      </c>
      <c r="M2300" s="199"/>
      <c r="N2300" s="199"/>
      <c r="O2300" s="554" t="e">
        <f>#REF!+M2300+N2300</f>
        <v>#REF!</v>
      </c>
      <c r="P2300" s="554"/>
      <c r="Q2300" s="554"/>
      <c r="R2300" s="579">
        <f t="shared" si="917"/>
        <v>0</v>
      </c>
      <c r="S2300" s="199"/>
      <c r="T2300" s="199"/>
      <c r="U2300" s="554">
        <v>0</v>
      </c>
    </row>
    <row r="2301" spans="1:21" s="11" customFormat="1" outlineLevel="2">
      <c r="A2301" s="192"/>
      <c r="B2301" s="192"/>
      <c r="C2301" s="192" t="s">
        <v>1433</v>
      </c>
      <c r="D2301" s="194">
        <v>3</v>
      </c>
      <c r="E2301" s="358">
        <v>3</v>
      </c>
      <c r="F2301" s="195" t="s">
        <v>660</v>
      </c>
      <c r="G2301" s="199">
        <v>480000</v>
      </c>
      <c r="H2301" s="199">
        <v>50880.368000000009</v>
      </c>
      <c r="I2301" s="199">
        <f t="shared" si="913"/>
        <v>530880.36800000002</v>
      </c>
      <c r="J2301" s="199">
        <f t="shared" si="914"/>
        <v>1440000</v>
      </c>
      <c r="K2301" s="199">
        <f t="shared" si="915"/>
        <v>152641.10400000002</v>
      </c>
      <c r="L2301" s="265">
        <f t="shared" si="916"/>
        <v>1592641.1040000001</v>
      </c>
      <c r="M2301" s="199"/>
      <c r="N2301" s="199"/>
      <c r="O2301" s="554" t="e">
        <f>#REF!+M2301+N2301</f>
        <v>#REF!</v>
      </c>
      <c r="P2301" s="554"/>
      <c r="Q2301" s="554"/>
      <c r="R2301" s="579">
        <f t="shared" si="917"/>
        <v>0</v>
      </c>
      <c r="S2301" s="199"/>
      <c r="T2301" s="199"/>
      <c r="U2301" s="554">
        <v>0</v>
      </c>
    </row>
    <row r="2302" spans="1:21" s="11" customFormat="1" outlineLevel="2">
      <c r="A2302" s="192"/>
      <c r="B2302" s="192"/>
      <c r="C2302" s="192" t="s">
        <v>1399</v>
      </c>
      <c r="D2302" s="194">
        <v>4</v>
      </c>
      <c r="E2302" s="358">
        <v>4</v>
      </c>
      <c r="F2302" s="195" t="s">
        <v>660</v>
      </c>
      <c r="G2302" s="199">
        <v>264000</v>
      </c>
      <c r="H2302" s="199">
        <v>50880.368000000009</v>
      </c>
      <c r="I2302" s="199">
        <f t="shared" si="913"/>
        <v>314880.36800000002</v>
      </c>
      <c r="J2302" s="199">
        <f t="shared" si="914"/>
        <v>1056000</v>
      </c>
      <c r="K2302" s="199">
        <f t="shared" si="915"/>
        <v>203521.47200000004</v>
      </c>
      <c r="L2302" s="265">
        <f t="shared" si="916"/>
        <v>1259521.4720000001</v>
      </c>
      <c r="M2302" s="199"/>
      <c r="N2302" s="199"/>
      <c r="O2302" s="554" t="e">
        <f>#REF!+M2302+N2302</f>
        <v>#REF!</v>
      </c>
      <c r="P2302" s="554"/>
      <c r="Q2302" s="554"/>
      <c r="R2302" s="579">
        <f t="shared" si="917"/>
        <v>0</v>
      </c>
      <c r="S2302" s="199"/>
      <c r="T2302" s="199"/>
      <c r="U2302" s="554">
        <v>0</v>
      </c>
    </row>
    <row r="2303" spans="1:21" s="11" customFormat="1" outlineLevel="2">
      <c r="A2303" s="192"/>
      <c r="B2303" s="192"/>
      <c r="C2303" s="193" t="s">
        <v>657</v>
      </c>
      <c r="D2303" s="194">
        <v>1</v>
      </c>
      <c r="E2303" s="358">
        <v>1</v>
      </c>
      <c r="F2303" s="195" t="s">
        <v>619</v>
      </c>
      <c r="G2303" s="199">
        <v>532150</v>
      </c>
      <c r="H2303" s="199">
        <v>159645</v>
      </c>
      <c r="I2303" s="199">
        <f t="shared" ref="I2303" si="918">SUM(G2303:H2303)</f>
        <v>691795</v>
      </c>
      <c r="J2303" s="199">
        <f t="shared" si="914"/>
        <v>532150</v>
      </c>
      <c r="K2303" s="199">
        <f t="shared" si="915"/>
        <v>159645</v>
      </c>
      <c r="L2303" s="265">
        <f t="shared" si="916"/>
        <v>691795</v>
      </c>
      <c r="M2303" s="199"/>
      <c r="N2303" s="199"/>
      <c r="O2303" s="554" t="e">
        <f>#REF!+M2303+N2303</f>
        <v>#REF!</v>
      </c>
      <c r="P2303" s="554"/>
      <c r="Q2303" s="554"/>
      <c r="R2303" s="579">
        <f t="shared" si="917"/>
        <v>0</v>
      </c>
      <c r="S2303" s="199"/>
      <c r="T2303" s="199"/>
      <c r="U2303" s="554">
        <v>0</v>
      </c>
    </row>
    <row r="2304" spans="1:21" s="11" customFormat="1" outlineLevel="2">
      <c r="A2304" s="192"/>
      <c r="B2304" s="192"/>
      <c r="C2304" s="172" t="s">
        <v>1403</v>
      </c>
      <c r="D2304" s="194"/>
      <c r="E2304" s="358"/>
      <c r="F2304" s="195"/>
      <c r="G2304" s="199"/>
      <c r="H2304" s="199"/>
      <c r="I2304" s="199"/>
      <c r="J2304" s="174">
        <f>SUBTOTAL(9,J2305:J2307)</f>
        <v>361670.40000000002</v>
      </c>
      <c r="K2304" s="174">
        <f>SUBTOTAL(9,K2305:K2307)</f>
        <v>195125.28000000003</v>
      </c>
      <c r="L2304" s="843">
        <f>SUBTOTAL(9,L2305:L2307)</f>
        <v>556795.68000000005</v>
      </c>
      <c r="M2304" s="174"/>
      <c r="N2304" s="174"/>
      <c r="O2304" s="558" t="e">
        <f>#REF!+M2304+N2304</f>
        <v>#REF!</v>
      </c>
      <c r="P2304" s="558"/>
      <c r="Q2304" s="558"/>
      <c r="R2304" s="578">
        <f t="shared" si="917"/>
        <v>0</v>
      </c>
      <c r="S2304" s="174"/>
      <c r="T2304" s="174"/>
      <c r="U2304" s="558">
        <v>0</v>
      </c>
    </row>
    <row r="2305" spans="1:21" s="11" customFormat="1" outlineLevel="2">
      <c r="A2305" s="192"/>
      <c r="B2305" s="192"/>
      <c r="C2305" s="193" t="s">
        <v>1498</v>
      </c>
      <c r="D2305" s="194">
        <v>5</v>
      </c>
      <c r="E2305" s="358">
        <v>6</v>
      </c>
      <c r="F2305" s="195" t="s">
        <v>624</v>
      </c>
      <c r="G2305" s="199">
        <v>45208.800000000003</v>
      </c>
      <c r="H2305" s="199">
        <v>28000.000000000004</v>
      </c>
      <c r="I2305" s="199">
        <f t="shared" ref="I2305" si="919">SUM(G2305:H2305)</f>
        <v>73208.800000000003</v>
      </c>
      <c r="J2305" s="199">
        <f t="shared" ref="J2305" si="920">G2305*E2305</f>
        <v>271252.80000000005</v>
      </c>
      <c r="K2305" s="199">
        <f t="shared" ref="K2305" si="921">H2305*E2305</f>
        <v>168000.00000000003</v>
      </c>
      <c r="L2305" s="265">
        <f t="shared" ref="L2305" si="922">I2305*E2305</f>
        <v>439252.80000000005</v>
      </c>
      <c r="M2305" s="199"/>
      <c r="N2305" s="199"/>
      <c r="O2305" s="554" t="e">
        <f>#REF!+M2305+N2305</f>
        <v>#REF!</v>
      </c>
      <c r="P2305" s="554"/>
      <c r="Q2305" s="554"/>
      <c r="R2305" s="579">
        <f t="shared" si="917"/>
        <v>0</v>
      </c>
      <c r="S2305" s="199"/>
      <c r="T2305" s="199"/>
      <c r="U2305" s="554">
        <v>0</v>
      </c>
    </row>
    <row r="2306" spans="1:21" outlineLevel="2">
      <c r="A2306" s="137"/>
      <c r="B2306" s="137"/>
      <c r="C2306" s="138" t="s">
        <v>1418</v>
      </c>
      <c r="D2306" s="97">
        <v>1</v>
      </c>
      <c r="E2306" s="61">
        <v>1</v>
      </c>
      <c r="F2306" s="139" t="s">
        <v>619</v>
      </c>
      <c r="G2306" s="199">
        <v>52164</v>
      </c>
      <c r="H2306" s="199">
        <v>15649.199999999999</v>
      </c>
      <c r="I2306" s="71">
        <f>SUM(G2306:H2306)</f>
        <v>67813.2</v>
      </c>
      <c r="J2306" s="71">
        <f>G2306*E2306</f>
        <v>52164</v>
      </c>
      <c r="K2306" s="71">
        <f>H2306*E2306</f>
        <v>15649.199999999999</v>
      </c>
      <c r="L2306" s="257">
        <f>I2306*E2306</f>
        <v>67813.2</v>
      </c>
      <c r="M2306" s="71"/>
      <c r="N2306" s="71"/>
      <c r="O2306" s="552" t="e">
        <f>#REF!+M2306+N2306</f>
        <v>#REF!</v>
      </c>
      <c r="P2306" s="552"/>
      <c r="Q2306" s="552"/>
      <c r="R2306" s="570">
        <f t="shared" si="917"/>
        <v>0</v>
      </c>
      <c r="S2306" s="71"/>
      <c r="T2306" s="71"/>
      <c r="U2306" s="552">
        <v>0</v>
      </c>
    </row>
    <row r="2307" spans="1:21" outlineLevel="2">
      <c r="A2307" s="137"/>
      <c r="B2307" s="137"/>
      <c r="C2307" s="138" t="s">
        <v>1424</v>
      </c>
      <c r="D2307" s="97">
        <v>1</v>
      </c>
      <c r="E2307" s="61">
        <v>1</v>
      </c>
      <c r="F2307" s="139" t="s">
        <v>619</v>
      </c>
      <c r="G2307" s="199">
        <v>38253.599999999999</v>
      </c>
      <c r="H2307" s="199">
        <v>11476.08</v>
      </c>
      <c r="I2307" s="71">
        <f t="shared" ref="I2307" si="923">SUM(G2307:H2307)</f>
        <v>49729.68</v>
      </c>
      <c r="J2307" s="71">
        <f t="shared" ref="J2307" si="924">G2307*E2307</f>
        <v>38253.599999999999</v>
      </c>
      <c r="K2307" s="71">
        <f t="shared" ref="K2307" si="925">H2307*E2307</f>
        <v>11476.08</v>
      </c>
      <c r="L2307" s="257">
        <f t="shared" ref="L2307" si="926">I2307*E2307</f>
        <v>49729.68</v>
      </c>
      <c r="M2307" s="71"/>
      <c r="N2307" s="71"/>
      <c r="O2307" s="552" t="e">
        <f>#REF!+M2307+N2307</f>
        <v>#REF!</v>
      </c>
      <c r="P2307" s="552"/>
      <c r="Q2307" s="552"/>
      <c r="R2307" s="570">
        <f t="shared" si="917"/>
        <v>0</v>
      </c>
      <c r="S2307" s="71"/>
      <c r="T2307" s="71"/>
      <c r="U2307" s="552">
        <v>0</v>
      </c>
    </row>
    <row r="2308" spans="1:21" outlineLevel="1">
      <c r="A2308" s="137"/>
      <c r="B2308" s="137"/>
      <c r="C2308" s="138"/>
      <c r="D2308" s="94"/>
      <c r="E2308" s="70"/>
      <c r="F2308" s="139"/>
      <c r="G2308" s="71"/>
      <c r="H2308" s="71"/>
      <c r="I2308" s="71"/>
      <c r="J2308" s="71"/>
      <c r="K2308" s="71"/>
      <c r="L2308" s="255"/>
      <c r="M2308" s="62"/>
      <c r="N2308" s="62"/>
      <c r="O2308" s="550" t="e">
        <f>#REF!+M2308+N2308</f>
        <v>#REF!</v>
      </c>
      <c r="P2308" s="550"/>
      <c r="Q2308" s="550"/>
      <c r="R2308" s="574">
        <f t="shared" si="917"/>
        <v>0</v>
      </c>
      <c r="S2308" s="62"/>
      <c r="T2308" s="62"/>
      <c r="U2308" s="550">
        <v>0</v>
      </c>
    </row>
    <row r="2309" spans="1:21">
      <c r="A2309" s="137"/>
      <c r="B2309" s="137"/>
      <c r="C2309" s="138"/>
      <c r="D2309" s="94"/>
      <c r="E2309" s="70"/>
      <c r="F2309" s="139"/>
      <c r="G2309" s="71"/>
      <c r="H2309" s="71"/>
      <c r="I2309" s="71"/>
      <c r="J2309" s="71"/>
      <c r="K2309" s="71"/>
      <c r="L2309" s="257"/>
      <c r="M2309" s="71"/>
      <c r="N2309" s="71"/>
      <c r="O2309" s="552" t="e">
        <f>#REF!+M2309+N2309</f>
        <v>#REF!</v>
      </c>
      <c r="P2309" s="552"/>
      <c r="Q2309" s="552"/>
      <c r="R2309" s="570">
        <f t="shared" si="917"/>
        <v>0</v>
      </c>
      <c r="S2309" s="71"/>
      <c r="T2309" s="71"/>
      <c r="U2309" s="552">
        <v>0</v>
      </c>
    </row>
    <row r="2310" spans="1:21" ht="15.6">
      <c r="A2310" s="647"/>
      <c r="B2310" s="647"/>
      <c r="C2310" s="652" t="s">
        <v>1677</v>
      </c>
      <c r="D2310" s="648"/>
      <c r="E2310" s="648"/>
      <c r="F2310" s="649"/>
      <c r="G2310" s="650"/>
      <c r="H2310" s="650"/>
      <c r="I2310" s="650"/>
      <c r="J2310" s="650"/>
      <c r="K2310" s="650"/>
      <c r="L2310" s="863">
        <f>SUBTOTAL(9,L2311:L2334)</f>
        <v>337968025</v>
      </c>
      <c r="M2310" s="651"/>
      <c r="N2310" s="651"/>
      <c r="O2310" s="651" t="e">
        <f>#REF!+M2310+N2310</f>
        <v>#REF!</v>
      </c>
      <c r="P2310" s="651"/>
      <c r="Q2310" s="651"/>
      <c r="R2310" s="651">
        <f t="shared" si="917"/>
        <v>0</v>
      </c>
      <c r="S2310" s="651"/>
      <c r="T2310" s="651"/>
      <c r="U2310" s="651">
        <v>0</v>
      </c>
    </row>
    <row r="2311" spans="1:21" ht="15.6">
      <c r="A2311" s="141" t="s">
        <v>47</v>
      </c>
      <c r="B2311" s="141"/>
      <c r="C2311" s="142" t="s">
        <v>48</v>
      </c>
      <c r="D2311" s="117"/>
      <c r="E2311" s="117"/>
      <c r="F2311" s="143"/>
      <c r="G2311" s="68"/>
      <c r="H2311" s="68"/>
      <c r="I2311" s="68"/>
      <c r="J2311" s="68">
        <f>SUBTOTAL(9,J2312:J2335)</f>
        <v>187529525</v>
      </c>
      <c r="K2311" s="68">
        <f>SUBTOTAL(9,K2312:K2335)</f>
        <v>150438500</v>
      </c>
      <c r="L2311" s="256">
        <f>SUBTOTAL(9,L2312:L2335)</f>
        <v>337968025</v>
      </c>
      <c r="M2311" s="68"/>
      <c r="N2311" s="68"/>
      <c r="O2311" s="886" t="e">
        <f>#REF!+M2311+N2311</f>
        <v>#REF!</v>
      </c>
      <c r="P2311" s="886"/>
      <c r="Q2311" s="886"/>
      <c r="R2311" s="68">
        <f t="shared" si="917"/>
        <v>0</v>
      </c>
      <c r="S2311" s="68"/>
      <c r="T2311" s="68"/>
      <c r="U2311" s="886">
        <v>0</v>
      </c>
    </row>
    <row r="2312" spans="1:21">
      <c r="A2312" s="146"/>
      <c r="B2312" s="146"/>
      <c r="C2312" s="147"/>
      <c r="D2312" s="99"/>
      <c r="E2312" s="99"/>
      <c r="F2312" s="148"/>
      <c r="G2312" s="82"/>
      <c r="H2312" s="82"/>
      <c r="I2312" s="82"/>
      <c r="J2312" s="82"/>
      <c r="K2312" s="82"/>
      <c r="L2312" s="255"/>
      <c r="M2312" s="62"/>
      <c r="N2312" s="62"/>
      <c r="O2312" s="550" t="e">
        <f>#REF!+M2312+N2312</f>
        <v>#REF!</v>
      </c>
      <c r="P2312" s="550"/>
      <c r="Q2312" s="550"/>
      <c r="R2312" s="574"/>
      <c r="S2312" s="62"/>
      <c r="T2312" s="62"/>
      <c r="U2312" s="550">
        <v>0</v>
      </c>
    </row>
    <row r="2313" spans="1:21" outlineLevel="1">
      <c r="A2313" s="149" t="s">
        <v>415</v>
      </c>
      <c r="B2313" s="149"/>
      <c r="C2313" s="149" t="s">
        <v>78</v>
      </c>
      <c r="D2313" s="100"/>
      <c r="E2313" s="100"/>
      <c r="F2313" s="151"/>
      <c r="G2313" s="75"/>
      <c r="H2313" s="75"/>
      <c r="I2313" s="75"/>
      <c r="J2313" s="75">
        <f>SUBTOTAL(9,J2314:J2335)</f>
        <v>187529525</v>
      </c>
      <c r="K2313" s="75">
        <f>SUBTOTAL(9,K2314:K2335)</f>
        <v>150438500</v>
      </c>
      <c r="L2313" s="259">
        <f>SUBTOTAL(9,L2314:L2335)</f>
        <v>337968025</v>
      </c>
      <c r="M2313" s="75"/>
      <c r="N2313" s="75"/>
      <c r="O2313" s="555" t="e">
        <f>#REF!+M2313+N2313</f>
        <v>#REF!</v>
      </c>
      <c r="P2313" s="555"/>
      <c r="Q2313" s="555"/>
      <c r="R2313" s="571"/>
      <c r="S2313" s="75"/>
      <c r="T2313" s="75"/>
      <c r="U2313" s="555">
        <v>0</v>
      </c>
    </row>
    <row r="2314" spans="1:21" outlineLevel="1">
      <c r="A2314" s="146" t="s">
        <v>424</v>
      </c>
      <c r="B2314" s="146"/>
      <c r="C2314" s="147" t="s">
        <v>425</v>
      </c>
      <c r="D2314" s="122">
        <v>1</v>
      </c>
      <c r="E2314" s="99">
        <v>1</v>
      </c>
      <c r="F2314" s="148" t="s">
        <v>10</v>
      </c>
      <c r="G2314" s="77"/>
      <c r="H2314" s="77"/>
      <c r="I2314" s="77"/>
      <c r="J2314" s="82">
        <f>SUBTOTAL(9,J2315:J2328)</f>
        <v>86750000</v>
      </c>
      <c r="K2314" s="82">
        <f>SUBTOTAL(9,K2315:K2328)</f>
        <v>108855000</v>
      </c>
      <c r="L2314" s="266">
        <f>SUBTOTAL(9,L2315:L2328)</f>
        <v>195605000</v>
      </c>
      <c r="M2314" s="82"/>
      <c r="N2314" s="82"/>
      <c r="O2314" s="553" t="e">
        <f>#REF!+M2314+N2314</f>
        <v>#REF!</v>
      </c>
      <c r="P2314" s="553"/>
      <c r="Q2314" s="553"/>
      <c r="R2314" s="576"/>
      <c r="S2314" s="82"/>
      <c r="T2314" s="82"/>
      <c r="U2314" s="553">
        <v>0</v>
      </c>
    </row>
    <row r="2315" spans="1:21" s="363" customFormat="1" outlineLevel="2">
      <c r="A2315" s="172"/>
      <c r="B2315" s="172"/>
      <c r="C2315" s="189" t="s">
        <v>1523</v>
      </c>
      <c r="D2315" s="190"/>
      <c r="E2315" s="99"/>
      <c r="F2315" s="191"/>
      <c r="G2315" s="174"/>
      <c r="H2315" s="174"/>
      <c r="I2315" s="174"/>
      <c r="J2315" s="174">
        <f>SUBTOTAL(9,J2316:J2318)</f>
        <v>58500000</v>
      </c>
      <c r="K2315" s="174">
        <f t="shared" ref="K2315" si="927">SUBTOTAL(9,K2316:K2318)</f>
        <v>54800000</v>
      </c>
      <c r="L2315" s="843">
        <f>SUBTOTAL(9,L2316:L2319)</f>
        <v>115800000</v>
      </c>
      <c r="M2315" s="174"/>
      <c r="N2315" s="174"/>
      <c r="O2315" s="558" t="e">
        <f>#REF!+M2315+N2315</f>
        <v>#REF!</v>
      </c>
      <c r="P2315" s="558"/>
      <c r="Q2315" s="558"/>
      <c r="R2315" s="578"/>
      <c r="S2315" s="174"/>
      <c r="T2315" s="174"/>
      <c r="U2315" s="558">
        <v>0</v>
      </c>
    </row>
    <row r="2316" spans="1:21" s="11" customFormat="1" outlineLevel="2">
      <c r="A2316" s="192"/>
      <c r="B2316" s="192"/>
      <c r="C2316" s="193" t="s">
        <v>1524</v>
      </c>
      <c r="D2316" s="194">
        <v>5</v>
      </c>
      <c r="E2316" s="97">
        <v>5</v>
      </c>
      <c r="F2316" s="195" t="s">
        <v>624</v>
      </c>
      <c r="G2316" s="199">
        <v>4500000</v>
      </c>
      <c r="H2316" s="199">
        <v>2000000</v>
      </c>
      <c r="I2316" s="199">
        <f t="shared" ref="I2316:I2318" si="928">SUM(G2316:H2316)</f>
        <v>6500000</v>
      </c>
      <c r="J2316" s="199">
        <f t="shared" ref="J2316:J2319" si="929">G2316*E2316</f>
        <v>22500000</v>
      </c>
      <c r="K2316" s="199">
        <f t="shared" ref="K2316:K2319" si="930">H2316*E2316</f>
        <v>10000000</v>
      </c>
      <c r="L2316" s="265">
        <f t="shared" ref="L2316:L2319" si="931">I2316*E2316</f>
        <v>32500000</v>
      </c>
      <c r="M2316" s="199"/>
      <c r="N2316" s="199"/>
      <c r="O2316" s="554" t="e">
        <f>#REF!+M2316+N2316</f>
        <v>#REF!</v>
      </c>
      <c r="P2316" s="554"/>
      <c r="Q2316" s="554">
        <v>0.7</v>
      </c>
      <c r="R2316" s="579">
        <f t="shared" si="917"/>
        <v>0.7</v>
      </c>
      <c r="S2316" s="199"/>
      <c r="T2316" s="199"/>
      <c r="U2316" s="554">
        <v>0</v>
      </c>
    </row>
    <row r="2317" spans="1:21" s="11" customFormat="1" outlineLevel="2">
      <c r="A2317" s="192"/>
      <c r="B2317" s="192"/>
      <c r="C2317" s="193" t="s">
        <v>1525</v>
      </c>
      <c r="D2317" s="194">
        <v>164</v>
      </c>
      <c r="E2317" s="97">
        <v>164</v>
      </c>
      <c r="F2317" s="195" t="s">
        <v>1104</v>
      </c>
      <c r="G2317" s="199">
        <v>0</v>
      </c>
      <c r="H2317" s="199">
        <v>200000</v>
      </c>
      <c r="I2317" s="199">
        <f t="shared" si="928"/>
        <v>200000</v>
      </c>
      <c r="J2317" s="199">
        <f t="shared" si="929"/>
        <v>0</v>
      </c>
      <c r="K2317" s="199">
        <f t="shared" si="930"/>
        <v>32800000</v>
      </c>
      <c r="L2317" s="265">
        <f t="shared" si="931"/>
        <v>32800000</v>
      </c>
      <c r="M2317" s="199"/>
      <c r="N2317" s="199"/>
      <c r="O2317" s="554" t="e">
        <f>#REF!+M2317+N2317</f>
        <v>#REF!</v>
      </c>
      <c r="P2317" s="554"/>
      <c r="Q2317" s="554">
        <v>0.7</v>
      </c>
      <c r="R2317" s="579">
        <f t="shared" si="917"/>
        <v>0.7</v>
      </c>
      <c r="S2317" s="199"/>
      <c r="T2317" s="199"/>
      <c r="U2317" s="554">
        <v>0</v>
      </c>
    </row>
    <row r="2318" spans="1:21" s="11" customFormat="1" outlineLevel="2">
      <c r="A2318" s="192"/>
      <c r="B2318" s="192"/>
      <c r="C2318" s="193" t="s">
        <v>1526</v>
      </c>
      <c r="D2318" s="194">
        <v>190</v>
      </c>
      <c r="E2318" s="97">
        <v>120</v>
      </c>
      <c r="F2318" s="195" t="s">
        <v>624</v>
      </c>
      <c r="G2318" s="199">
        <v>300000</v>
      </c>
      <c r="H2318" s="199">
        <v>100000</v>
      </c>
      <c r="I2318" s="199">
        <f t="shared" si="928"/>
        <v>400000</v>
      </c>
      <c r="J2318" s="199">
        <f t="shared" si="929"/>
        <v>36000000</v>
      </c>
      <c r="K2318" s="199">
        <f t="shared" si="930"/>
        <v>12000000</v>
      </c>
      <c r="L2318" s="265">
        <f t="shared" si="931"/>
        <v>48000000</v>
      </c>
      <c r="M2318" s="199"/>
      <c r="N2318" s="199"/>
      <c r="O2318" s="554" t="e">
        <f>#REF!+M2318+N2318</f>
        <v>#REF!</v>
      </c>
      <c r="P2318" s="554"/>
      <c r="Q2318" s="554">
        <v>0.7</v>
      </c>
      <c r="R2318" s="579">
        <f t="shared" si="917"/>
        <v>0.7</v>
      </c>
      <c r="S2318" s="199"/>
      <c r="T2318" s="199"/>
      <c r="U2318" s="554">
        <v>0</v>
      </c>
    </row>
    <row r="2319" spans="1:21" s="11" customFormat="1" outlineLevel="2">
      <c r="A2319" s="192"/>
      <c r="B2319" s="192"/>
      <c r="C2319" s="193" t="s">
        <v>1527</v>
      </c>
      <c r="D2319" s="194">
        <v>1</v>
      </c>
      <c r="E2319" s="97">
        <v>1</v>
      </c>
      <c r="F2319" s="195" t="s">
        <v>624</v>
      </c>
      <c r="G2319" s="199">
        <v>0</v>
      </c>
      <c r="H2319" s="199">
        <v>2500000</v>
      </c>
      <c r="I2319" s="199">
        <f t="shared" ref="I2319" si="932">SUM(G2319:H2319)</f>
        <v>2500000</v>
      </c>
      <c r="J2319" s="199">
        <f t="shared" si="929"/>
        <v>0</v>
      </c>
      <c r="K2319" s="199">
        <f t="shared" si="930"/>
        <v>2500000</v>
      </c>
      <c r="L2319" s="265">
        <f t="shared" si="931"/>
        <v>2500000</v>
      </c>
      <c r="M2319" s="199"/>
      <c r="N2319" s="199"/>
      <c r="O2319" s="554" t="e">
        <f>#REF!+M2319+N2319</f>
        <v>#REF!</v>
      </c>
      <c r="P2319" s="554"/>
      <c r="Q2319" s="554">
        <v>0.7</v>
      </c>
      <c r="R2319" s="579">
        <f t="shared" si="917"/>
        <v>0.7</v>
      </c>
      <c r="S2319" s="199"/>
      <c r="T2319" s="199"/>
      <c r="U2319" s="554">
        <v>0</v>
      </c>
    </row>
    <row r="2320" spans="1:21" s="363" customFormat="1" outlineLevel="2">
      <c r="A2320" s="172"/>
      <c r="B2320" s="172"/>
      <c r="C2320" s="189" t="s">
        <v>1528</v>
      </c>
      <c r="D2320" s="190"/>
      <c r="E2320" s="99"/>
      <c r="F2320" s="191"/>
      <c r="G2320" s="174"/>
      <c r="H2320" s="174"/>
      <c r="I2320" s="174"/>
      <c r="J2320" s="174">
        <f>SUBTOTAL(9,J2321:J2322)</f>
        <v>1250000</v>
      </c>
      <c r="K2320" s="174">
        <f>SUBTOTAL(9,K2321:K2322)</f>
        <v>4515000</v>
      </c>
      <c r="L2320" s="843">
        <f>SUBTOTAL(9,L2321:L2322)</f>
        <v>5765000</v>
      </c>
      <c r="M2320" s="174"/>
      <c r="N2320" s="174"/>
      <c r="O2320" s="558" t="e">
        <f>#REF!+M2320+N2320</f>
        <v>#REF!</v>
      </c>
      <c r="P2320" s="558"/>
      <c r="Q2320" s="554">
        <v>0.7</v>
      </c>
      <c r="R2320" s="578"/>
      <c r="S2320" s="174"/>
      <c r="T2320" s="174"/>
      <c r="U2320" s="558">
        <v>0</v>
      </c>
    </row>
    <row r="2321" spans="1:21" s="11" customFormat="1" outlineLevel="2">
      <c r="A2321" s="192"/>
      <c r="B2321" s="192"/>
      <c r="C2321" s="193" t="s">
        <v>1103</v>
      </c>
      <c r="D2321" s="194">
        <v>31</v>
      </c>
      <c r="E2321" s="97">
        <v>20.7</v>
      </c>
      <c r="F2321" s="195" t="s">
        <v>1104</v>
      </c>
      <c r="G2321" s="199">
        <v>0</v>
      </c>
      <c r="H2321" s="199">
        <v>200000</v>
      </c>
      <c r="I2321" s="199">
        <f t="shared" ref="I2321" si="933">SUM(G2321:H2321)</f>
        <v>200000</v>
      </c>
      <c r="J2321" s="199">
        <f t="shared" ref="J2321:J2322" si="934">G2321*E2321</f>
        <v>0</v>
      </c>
      <c r="K2321" s="199">
        <f t="shared" ref="K2321:K2322" si="935">H2321*E2321</f>
        <v>4140000</v>
      </c>
      <c r="L2321" s="265">
        <f t="shared" ref="L2321:L2322" si="936">I2321*E2321</f>
        <v>4140000</v>
      </c>
      <c r="M2321" s="199"/>
      <c r="N2321" s="199"/>
      <c r="O2321" s="554" t="e">
        <f>#REF!+M2321+N2321</f>
        <v>#REF!</v>
      </c>
      <c r="P2321" s="554"/>
      <c r="Q2321" s="554">
        <v>0.7</v>
      </c>
      <c r="R2321" s="579">
        <f t="shared" si="917"/>
        <v>0.7</v>
      </c>
      <c r="S2321" s="199"/>
      <c r="T2321" s="199"/>
      <c r="U2321" s="554">
        <v>0</v>
      </c>
    </row>
    <row r="2322" spans="1:21" s="11" customFormat="1" ht="26.4" outlineLevel="2">
      <c r="A2322" s="192"/>
      <c r="B2322" s="192"/>
      <c r="C2322" s="193" t="s">
        <v>1050</v>
      </c>
      <c r="D2322" s="194">
        <v>15</v>
      </c>
      <c r="E2322" s="97">
        <v>10</v>
      </c>
      <c r="F2322" s="195" t="s">
        <v>624</v>
      </c>
      <c r="G2322" s="199">
        <v>125000</v>
      </c>
      <c r="H2322" s="199">
        <v>37500</v>
      </c>
      <c r="I2322" s="199">
        <f t="shared" ref="I2322" si="937">SUM(G2322:H2322)</f>
        <v>162500</v>
      </c>
      <c r="J2322" s="199">
        <f t="shared" si="934"/>
        <v>1250000</v>
      </c>
      <c r="K2322" s="199">
        <f t="shared" si="935"/>
        <v>375000</v>
      </c>
      <c r="L2322" s="265">
        <f t="shared" si="936"/>
        <v>1625000</v>
      </c>
      <c r="M2322" s="199"/>
      <c r="N2322" s="199"/>
      <c r="O2322" s="554" t="e">
        <f>#REF!+M2322+N2322</f>
        <v>#REF!</v>
      </c>
      <c r="P2322" s="554"/>
      <c r="Q2322" s="554">
        <v>0.7</v>
      </c>
      <c r="R2322" s="579">
        <f t="shared" si="917"/>
        <v>0.7</v>
      </c>
      <c r="S2322" s="199"/>
      <c r="T2322" s="199"/>
      <c r="U2322" s="554">
        <v>0</v>
      </c>
    </row>
    <row r="2323" spans="1:21" s="363" customFormat="1" outlineLevel="2">
      <c r="A2323" s="172"/>
      <c r="B2323" s="172"/>
      <c r="C2323" s="189" t="s">
        <v>1529</v>
      </c>
      <c r="D2323" s="190"/>
      <c r="E2323" s="99">
        <v>11</v>
      </c>
      <c r="F2323" s="191"/>
      <c r="G2323" s="174"/>
      <c r="H2323" s="174"/>
      <c r="I2323" s="174"/>
      <c r="J2323" s="174">
        <f>SUBTOTAL(9,J2324:J2327)</f>
        <v>27000000</v>
      </c>
      <c r="K2323" s="174">
        <f>SUBTOTAL(9,K2324:K2327)</f>
        <v>47040000</v>
      </c>
      <c r="L2323" s="843">
        <f>SUBTOTAL(9,L2324:L2327)</f>
        <v>74040000</v>
      </c>
      <c r="M2323" s="174"/>
      <c r="N2323" s="174"/>
      <c r="O2323" s="558" t="e">
        <f>#REF!+M2323+N2323</f>
        <v>#REF!</v>
      </c>
      <c r="P2323" s="558"/>
      <c r="Q2323" s="554">
        <v>0.7</v>
      </c>
      <c r="R2323" s="578"/>
      <c r="S2323" s="174"/>
      <c r="T2323" s="174"/>
      <c r="U2323" s="558">
        <v>0</v>
      </c>
    </row>
    <row r="2324" spans="1:21" s="11" customFormat="1" ht="17.25" customHeight="1" outlineLevel="2">
      <c r="A2324" s="192"/>
      <c r="B2324" s="192"/>
      <c r="C2324" s="193" t="s">
        <v>1531</v>
      </c>
      <c r="D2324" s="194">
        <v>52</v>
      </c>
      <c r="E2324" s="97">
        <v>52</v>
      </c>
      <c r="F2324" s="195" t="s">
        <v>624</v>
      </c>
      <c r="G2324" s="199">
        <v>0</v>
      </c>
      <c r="H2324" s="199">
        <v>300000</v>
      </c>
      <c r="I2324" s="199">
        <f t="shared" ref="I2324:I2327" si="938">SUM(G2324:H2324)</f>
        <v>300000</v>
      </c>
      <c r="J2324" s="199">
        <f t="shared" ref="J2324:J2327" si="939">G2324*E2324</f>
        <v>0</v>
      </c>
      <c r="K2324" s="199">
        <f t="shared" ref="K2324:K2327" si="940">H2324*E2324</f>
        <v>15600000</v>
      </c>
      <c r="L2324" s="265">
        <f t="shared" ref="L2324:L2327" si="941">I2324*E2324</f>
        <v>15600000</v>
      </c>
      <c r="M2324" s="199"/>
      <c r="N2324" s="199"/>
      <c r="O2324" s="554" t="e">
        <f>#REF!+M2324+N2324</f>
        <v>#REF!</v>
      </c>
      <c r="P2324" s="554"/>
      <c r="Q2324" s="554">
        <v>0.7</v>
      </c>
      <c r="R2324" s="579">
        <f t="shared" si="917"/>
        <v>0.7</v>
      </c>
      <c r="S2324" s="199"/>
      <c r="T2324" s="199"/>
      <c r="U2324" s="554">
        <v>0</v>
      </c>
    </row>
    <row r="2325" spans="1:21" s="11" customFormat="1" ht="17.25" customHeight="1" outlineLevel="2">
      <c r="A2325" s="192"/>
      <c r="B2325" s="192"/>
      <c r="C2325" s="193" t="s">
        <v>1532</v>
      </c>
      <c r="D2325" s="194">
        <v>4</v>
      </c>
      <c r="E2325" s="97">
        <v>6</v>
      </c>
      <c r="F2325" s="195" t="s">
        <v>660</v>
      </c>
      <c r="G2325" s="199">
        <v>4500000</v>
      </c>
      <c r="H2325" s="199">
        <v>2000000</v>
      </c>
      <c r="I2325" s="199">
        <f t="shared" si="938"/>
        <v>6500000</v>
      </c>
      <c r="J2325" s="199">
        <f t="shared" si="939"/>
        <v>27000000</v>
      </c>
      <c r="K2325" s="199">
        <f t="shared" si="940"/>
        <v>12000000</v>
      </c>
      <c r="L2325" s="265">
        <f t="shared" si="941"/>
        <v>39000000</v>
      </c>
      <c r="M2325" s="199"/>
      <c r="N2325" s="199"/>
      <c r="O2325" s="554" t="e">
        <f>#REF!+M2325+N2325</f>
        <v>#REF!</v>
      </c>
      <c r="P2325" s="554"/>
      <c r="Q2325" s="554">
        <v>0.7</v>
      </c>
      <c r="R2325" s="579">
        <f t="shared" si="917"/>
        <v>0.7</v>
      </c>
      <c r="S2325" s="199"/>
      <c r="T2325" s="199"/>
      <c r="U2325" s="554">
        <v>0</v>
      </c>
    </row>
    <row r="2326" spans="1:21" s="11" customFormat="1" ht="26.4" outlineLevel="2">
      <c r="A2326" s="192"/>
      <c r="B2326" s="192"/>
      <c r="C2326" s="193" t="s">
        <v>1533</v>
      </c>
      <c r="D2326" s="194">
        <v>6</v>
      </c>
      <c r="E2326" s="97">
        <v>6</v>
      </c>
      <c r="F2326" s="195" t="s">
        <v>660</v>
      </c>
      <c r="G2326" s="199">
        <v>0</v>
      </c>
      <c r="H2326" s="199">
        <v>1200000</v>
      </c>
      <c r="I2326" s="199">
        <f t="shared" si="938"/>
        <v>1200000</v>
      </c>
      <c r="J2326" s="199">
        <f t="shared" si="939"/>
        <v>0</v>
      </c>
      <c r="K2326" s="199">
        <f t="shared" si="940"/>
        <v>7200000</v>
      </c>
      <c r="L2326" s="265">
        <f t="shared" si="941"/>
        <v>7200000</v>
      </c>
      <c r="M2326" s="199"/>
      <c r="N2326" s="199"/>
      <c r="O2326" s="554" t="e">
        <f>#REF!+M2326+N2326</f>
        <v>#REF!</v>
      </c>
      <c r="P2326" s="554"/>
      <c r="Q2326" s="554">
        <v>0.7</v>
      </c>
      <c r="R2326" s="579">
        <f t="shared" si="917"/>
        <v>0.7</v>
      </c>
      <c r="S2326" s="199"/>
      <c r="T2326" s="199"/>
      <c r="U2326" s="554">
        <v>0</v>
      </c>
    </row>
    <row r="2327" spans="1:21" s="11" customFormat="1" outlineLevel="2">
      <c r="A2327" s="192"/>
      <c r="B2327" s="192"/>
      <c r="C2327" s="193" t="s">
        <v>1103</v>
      </c>
      <c r="D2327" s="194">
        <v>100</v>
      </c>
      <c r="E2327" s="97">
        <v>61.2</v>
      </c>
      <c r="F2327" s="195" t="s">
        <v>1104</v>
      </c>
      <c r="G2327" s="199">
        <v>0</v>
      </c>
      <c r="H2327" s="199">
        <v>200000</v>
      </c>
      <c r="I2327" s="199">
        <f t="shared" si="938"/>
        <v>200000</v>
      </c>
      <c r="J2327" s="199">
        <f t="shared" si="939"/>
        <v>0</v>
      </c>
      <c r="K2327" s="199">
        <f t="shared" si="940"/>
        <v>12240000</v>
      </c>
      <c r="L2327" s="265">
        <f t="shared" si="941"/>
        <v>12240000</v>
      </c>
      <c r="M2327" s="199"/>
      <c r="N2327" s="199"/>
      <c r="O2327" s="554" t="e">
        <f>#REF!+M2327+N2327</f>
        <v>#REF!</v>
      </c>
      <c r="P2327" s="554"/>
      <c r="Q2327" s="554">
        <v>0.7</v>
      </c>
      <c r="R2327" s="579">
        <f t="shared" si="917"/>
        <v>0.7</v>
      </c>
      <c r="S2327" s="199"/>
      <c r="T2327" s="199"/>
      <c r="U2327" s="554">
        <v>0</v>
      </c>
    </row>
    <row r="2328" spans="1:21" s="11" customFormat="1" outlineLevel="1">
      <c r="A2328" s="192"/>
      <c r="B2328" s="192"/>
      <c r="C2328" s="193"/>
      <c r="D2328" s="194"/>
      <c r="E2328" s="97"/>
      <c r="F2328" s="195"/>
      <c r="G2328" s="199"/>
      <c r="H2328" s="199"/>
      <c r="I2328" s="199"/>
      <c r="J2328" s="199"/>
      <c r="K2328" s="199"/>
      <c r="L2328" s="265"/>
      <c r="M2328" s="199"/>
      <c r="N2328" s="199"/>
      <c r="O2328" s="554" t="e">
        <f>#REF!+M2328+N2328</f>
        <v>#REF!</v>
      </c>
      <c r="P2328" s="554"/>
      <c r="Q2328" s="554">
        <v>0.7</v>
      </c>
      <c r="R2328" s="579">
        <f t="shared" si="917"/>
        <v>0.7</v>
      </c>
      <c r="S2328" s="199"/>
      <c r="T2328" s="199"/>
      <c r="U2328" s="554">
        <v>0</v>
      </c>
    </row>
    <row r="2329" spans="1:21" s="11" customFormat="1" outlineLevel="1">
      <c r="A2329" s="172" t="s">
        <v>426</v>
      </c>
      <c r="B2329" s="172"/>
      <c r="C2329" s="189" t="s">
        <v>427</v>
      </c>
      <c r="D2329" s="190">
        <v>1</v>
      </c>
      <c r="E2329" s="99"/>
      <c r="F2329" s="191" t="s">
        <v>10</v>
      </c>
      <c r="G2329" s="174"/>
      <c r="H2329" s="174"/>
      <c r="I2329" s="174"/>
      <c r="J2329" s="174">
        <f>SUBTOTAL(9,J2330:J2335)</f>
        <v>100779525</v>
      </c>
      <c r="K2329" s="174">
        <f t="shared" ref="K2329" si="942">SUBTOTAL(9,K2330:K2335)</f>
        <v>41583500</v>
      </c>
      <c r="L2329" s="843">
        <f>SUBTOTAL(9,L2330:L2335)</f>
        <v>142363025</v>
      </c>
      <c r="M2329" s="174"/>
      <c r="N2329" s="174"/>
      <c r="O2329" s="558" t="e">
        <f>#REF!+M2329+N2329</f>
        <v>#REF!</v>
      </c>
      <c r="P2329" s="558"/>
      <c r="Q2329" s="558"/>
      <c r="R2329" s="578"/>
      <c r="S2329" s="174"/>
      <c r="T2329" s="174"/>
      <c r="U2329" s="558">
        <v>0</v>
      </c>
    </row>
    <row r="2330" spans="1:21" s="363" customFormat="1" outlineLevel="2">
      <c r="A2330" s="172"/>
      <c r="B2330" s="172"/>
      <c r="C2330" s="189" t="s">
        <v>1534</v>
      </c>
      <c r="D2330" s="190"/>
      <c r="E2330" s="99"/>
      <c r="F2330" s="191"/>
      <c r="G2330" s="174"/>
      <c r="H2330" s="174"/>
      <c r="I2330" s="174"/>
      <c r="J2330" s="174">
        <f>SUBTOTAL(9,J2331:J2332)</f>
        <v>41773725</v>
      </c>
      <c r="K2330" s="174">
        <f t="shared" ref="K2330:L2330" si="943">SUBTOTAL(9,K2331:K2332)</f>
        <v>16061150</v>
      </c>
      <c r="L2330" s="843">
        <f t="shared" si="943"/>
        <v>57834875</v>
      </c>
      <c r="M2330" s="174"/>
      <c r="N2330" s="174"/>
      <c r="O2330" s="558" t="e">
        <f>#REF!+M2330+N2330</f>
        <v>#REF!</v>
      </c>
      <c r="P2330" s="558"/>
      <c r="Q2330" s="558"/>
      <c r="R2330" s="578"/>
      <c r="S2330" s="174"/>
      <c r="T2330" s="174"/>
      <c r="U2330" s="558">
        <v>0</v>
      </c>
    </row>
    <row r="2331" spans="1:21" s="11" customFormat="1" ht="17.25" customHeight="1" outlineLevel="2">
      <c r="A2331" s="192"/>
      <c r="B2331" s="192"/>
      <c r="C2331" s="193" t="s">
        <v>1530</v>
      </c>
      <c r="D2331" s="194">
        <v>340</v>
      </c>
      <c r="E2331" s="97">
        <v>421</v>
      </c>
      <c r="F2331" s="195" t="s">
        <v>624</v>
      </c>
      <c r="G2331" s="199">
        <v>88200</v>
      </c>
      <c r="H2331" s="199">
        <v>38150</v>
      </c>
      <c r="I2331" s="199">
        <f t="shared" ref="I2331" si="944">SUM(G2331:H2331)</f>
        <v>126350</v>
      </c>
      <c r="J2331" s="199">
        <f t="shared" ref="J2331:J2332" si="945">G2331*E2331</f>
        <v>37132200</v>
      </c>
      <c r="K2331" s="199">
        <f t="shared" ref="K2331:K2332" si="946">H2331*E2331</f>
        <v>16061150</v>
      </c>
      <c r="L2331" s="265">
        <f t="shared" ref="L2331:L2332" si="947">I2331*E2331</f>
        <v>53193350</v>
      </c>
      <c r="M2331" s="199"/>
      <c r="N2331" s="199"/>
      <c r="O2331" s="889" t="e">
        <f>#REF!+M2331+N2331</f>
        <v>#REF!</v>
      </c>
      <c r="P2331" s="889">
        <v>0.3</v>
      </c>
      <c r="Q2331" s="889">
        <v>0.4</v>
      </c>
      <c r="R2331" s="579">
        <f t="shared" si="917"/>
        <v>0.7</v>
      </c>
      <c r="S2331" s="199"/>
      <c r="T2331" s="199"/>
      <c r="U2331" s="889">
        <v>0.3</v>
      </c>
    </row>
    <row r="2332" spans="1:21" s="11" customFormat="1" outlineLevel="2">
      <c r="A2332" s="192"/>
      <c r="B2332" s="192"/>
      <c r="C2332" s="193" t="s">
        <v>657</v>
      </c>
      <c r="D2332" s="194">
        <v>1</v>
      </c>
      <c r="E2332" s="97">
        <v>1</v>
      </c>
      <c r="F2332" s="195" t="s">
        <v>619</v>
      </c>
      <c r="G2332" s="199">
        <v>4641525</v>
      </c>
      <c r="H2332" s="199">
        <v>0</v>
      </c>
      <c r="I2332" s="199">
        <f t="shared" ref="I2332" si="948">SUM(G2332:H2332)</f>
        <v>4641525</v>
      </c>
      <c r="J2332" s="199">
        <f t="shared" si="945"/>
        <v>4641525</v>
      </c>
      <c r="K2332" s="199">
        <f t="shared" si="946"/>
        <v>0</v>
      </c>
      <c r="L2332" s="265">
        <f t="shared" si="947"/>
        <v>4641525</v>
      </c>
      <c r="M2332" s="199"/>
      <c r="N2332" s="199"/>
      <c r="O2332" s="554" t="e">
        <f>#REF!+M2332+N2332</f>
        <v>#REF!</v>
      </c>
      <c r="P2332" s="554"/>
      <c r="Q2332" s="554"/>
      <c r="R2332" s="579">
        <f t="shared" si="917"/>
        <v>0</v>
      </c>
      <c r="S2332" s="199"/>
      <c r="T2332" s="199"/>
      <c r="U2332" s="554">
        <v>0</v>
      </c>
    </row>
    <row r="2333" spans="1:21" s="363" customFormat="1" outlineLevel="2">
      <c r="A2333" s="172"/>
      <c r="B2333" s="172"/>
      <c r="C2333" s="189" t="s">
        <v>1529</v>
      </c>
      <c r="D2333" s="190"/>
      <c r="E2333" s="99"/>
      <c r="F2333" s="191"/>
      <c r="G2333" s="174"/>
      <c r="H2333" s="174"/>
      <c r="I2333" s="174"/>
      <c r="J2333" s="174">
        <f>SUBTOTAL(9,J2334:J2335)</f>
        <v>59005800</v>
      </c>
      <c r="K2333" s="174">
        <f>SUBTOTAL(9,K2334:K2335)</f>
        <v>25522350</v>
      </c>
      <c r="L2333" s="843">
        <f>SUBTOTAL(9,L2334:L2335)</f>
        <v>84528150</v>
      </c>
      <c r="M2333" s="174"/>
      <c r="N2333" s="174"/>
      <c r="O2333" s="558" t="e">
        <f>#REF!+M2333+N2333</f>
        <v>#REF!</v>
      </c>
      <c r="P2333" s="558"/>
      <c r="Q2333" s="558"/>
      <c r="R2333" s="578"/>
      <c r="S2333" s="174"/>
      <c r="T2333" s="174"/>
      <c r="U2333" s="558">
        <v>0</v>
      </c>
    </row>
    <row r="2334" spans="1:21" s="11" customFormat="1" ht="17.25" customHeight="1" outlineLevel="2">
      <c r="A2334" s="192"/>
      <c r="B2334" s="192"/>
      <c r="C2334" s="193" t="s">
        <v>1530</v>
      </c>
      <c r="D2334" s="194">
        <v>848</v>
      </c>
      <c r="E2334" s="97">
        <v>669</v>
      </c>
      <c r="F2334" s="195" t="s">
        <v>624</v>
      </c>
      <c r="G2334" s="199">
        <v>88200</v>
      </c>
      <c r="H2334" s="199">
        <v>38150</v>
      </c>
      <c r="I2334" s="199">
        <f t="shared" ref="I2334" si="949">SUM(G2334:H2334)</f>
        <v>126350</v>
      </c>
      <c r="J2334" s="199">
        <f t="shared" ref="J2334" si="950">G2334*E2334</f>
        <v>59005800</v>
      </c>
      <c r="K2334" s="199">
        <f t="shared" ref="K2334" si="951">H2334*E2334</f>
        <v>25522350</v>
      </c>
      <c r="L2334" s="265">
        <f t="shared" ref="L2334" si="952">I2334*E2334</f>
        <v>84528150</v>
      </c>
      <c r="M2334" s="199"/>
      <c r="N2334" s="199"/>
      <c r="O2334" s="889" t="e">
        <f>#REF!+M2334+N2334</f>
        <v>#REF!</v>
      </c>
      <c r="P2334" s="889">
        <v>0.3</v>
      </c>
      <c r="Q2334" s="889">
        <v>0.4</v>
      </c>
      <c r="R2334" s="579">
        <f t="shared" si="917"/>
        <v>0.7</v>
      </c>
      <c r="S2334" s="199"/>
      <c r="T2334" s="199"/>
      <c r="U2334" s="889">
        <v>0.3</v>
      </c>
    </row>
    <row r="2335" spans="1:21" outlineLevel="1">
      <c r="A2335" s="146"/>
      <c r="B2335" s="146"/>
      <c r="C2335" s="147"/>
      <c r="D2335" s="99"/>
      <c r="E2335" s="99"/>
      <c r="F2335" s="148"/>
      <c r="G2335" s="82"/>
      <c r="H2335" s="82"/>
      <c r="I2335" s="82"/>
      <c r="J2335" s="82"/>
      <c r="K2335" s="82"/>
      <c r="L2335" s="255"/>
      <c r="M2335" s="62"/>
      <c r="N2335" s="62"/>
      <c r="O2335" s="550" t="e">
        <f>#REF!+M2335+N2335</f>
        <v>#REF!</v>
      </c>
      <c r="P2335" s="550"/>
      <c r="Q2335" s="550"/>
      <c r="R2335" s="574">
        <f t="shared" si="917"/>
        <v>0</v>
      </c>
      <c r="S2335" s="62"/>
      <c r="T2335" s="62"/>
      <c r="U2335" s="550">
        <v>0</v>
      </c>
    </row>
    <row r="2336" spans="1:21" ht="15.6">
      <c r="A2336" s="647"/>
      <c r="B2336" s="647"/>
      <c r="C2336" s="652" t="s">
        <v>1678</v>
      </c>
      <c r="D2336" s="648"/>
      <c r="E2336" s="648"/>
      <c r="F2336" s="649"/>
      <c r="G2336" s="650"/>
      <c r="H2336" s="650"/>
      <c r="I2336" s="650"/>
      <c r="J2336" s="650"/>
      <c r="K2336" s="650"/>
      <c r="L2336" s="863">
        <f>SUBTOTAL(9,L2337:L2357)</f>
        <v>229689172.31781819</v>
      </c>
      <c r="M2336" s="651"/>
      <c r="N2336" s="651"/>
      <c r="O2336" s="651" t="e">
        <f>#REF!+M2336+N2336</f>
        <v>#REF!</v>
      </c>
      <c r="P2336" s="651"/>
      <c r="Q2336" s="651"/>
      <c r="R2336" s="651">
        <f t="shared" si="917"/>
        <v>0</v>
      </c>
      <c r="S2336" s="651"/>
      <c r="T2336" s="651"/>
      <c r="U2336" s="651">
        <v>0</v>
      </c>
    </row>
    <row r="2337" spans="1:21" ht="15.6">
      <c r="A2337" s="141" t="s">
        <v>39</v>
      </c>
      <c r="B2337" s="141"/>
      <c r="C2337" s="142" t="s">
        <v>40</v>
      </c>
      <c r="D2337" s="117"/>
      <c r="E2337" s="117"/>
      <c r="F2337" s="143"/>
      <c r="G2337" s="68"/>
      <c r="H2337" s="68"/>
      <c r="I2337" s="68"/>
      <c r="J2337" s="68">
        <f>SUBTOTAL(9,J2338:J2358)</f>
        <v>225500372.31781819</v>
      </c>
      <c r="K2337" s="68">
        <f>SUBTOTAL(9,K2338:K2358)</f>
        <v>4188800</v>
      </c>
      <c r="L2337" s="256">
        <f>SUBTOTAL(9,L2338:L2358)</f>
        <v>229689172.31781819</v>
      </c>
      <c r="M2337" s="68"/>
      <c r="N2337" s="68"/>
      <c r="O2337" s="886" t="e">
        <f>#REF!+M2337+N2337</f>
        <v>#REF!</v>
      </c>
      <c r="P2337" s="886"/>
      <c r="Q2337" s="886"/>
      <c r="R2337" s="68">
        <f t="shared" si="917"/>
        <v>0</v>
      </c>
      <c r="S2337" s="68"/>
      <c r="T2337" s="68"/>
      <c r="U2337" s="886">
        <v>0</v>
      </c>
    </row>
    <row r="2338" spans="1:21">
      <c r="A2338" s="146"/>
      <c r="B2338" s="146"/>
      <c r="C2338" s="147"/>
      <c r="D2338" s="99"/>
      <c r="E2338" s="99"/>
      <c r="F2338" s="148"/>
      <c r="G2338" s="82"/>
      <c r="H2338" s="82"/>
      <c r="I2338" s="82"/>
      <c r="J2338" s="82"/>
      <c r="K2338" s="82"/>
      <c r="L2338" s="255"/>
      <c r="M2338" s="62"/>
      <c r="N2338" s="62"/>
      <c r="O2338" s="550" t="e">
        <f>#REF!+M2338+N2338</f>
        <v>#REF!</v>
      </c>
      <c r="P2338" s="550"/>
      <c r="Q2338" s="550"/>
      <c r="R2338" s="62">
        <f t="shared" si="917"/>
        <v>0</v>
      </c>
      <c r="S2338" s="62"/>
      <c r="T2338" s="62"/>
      <c r="U2338" s="550">
        <v>0</v>
      </c>
    </row>
    <row r="2339" spans="1:21" outlineLevel="1">
      <c r="A2339" s="149" t="s">
        <v>288</v>
      </c>
      <c r="B2339" s="149"/>
      <c r="C2339" s="150" t="s">
        <v>176</v>
      </c>
      <c r="D2339" s="100"/>
      <c r="E2339" s="100"/>
      <c r="F2339" s="151"/>
      <c r="G2339" s="75"/>
      <c r="H2339" s="75"/>
      <c r="I2339" s="75"/>
      <c r="J2339" s="75">
        <f>SUBTOTAL(9,J2340:J2357)</f>
        <v>225500372.31781819</v>
      </c>
      <c r="K2339" s="75">
        <f>SUBTOTAL(9,K2340:K2357)</f>
        <v>4188800</v>
      </c>
      <c r="L2339" s="259">
        <f>SUBTOTAL(9,L2340:L2357)</f>
        <v>229689172.31781819</v>
      </c>
      <c r="M2339" s="75"/>
      <c r="N2339" s="75"/>
      <c r="O2339" s="555" t="e">
        <f>#REF!+M2339+N2339</f>
        <v>#REF!</v>
      </c>
      <c r="P2339" s="555"/>
      <c r="Q2339" s="555"/>
      <c r="R2339" s="75">
        <f t="shared" si="917"/>
        <v>0</v>
      </c>
      <c r="S2339" s="75"/>
      <c r="T2339" s="75"/>
      <c r="U2339" s="555">
        <v>0</v>
      </c>
    </row>
    <row r="2340" spans="1:21" outlineLevel="2">
      <c r="A2340" s="137" t="s">
        <v>293</v>
      </c>
      <c r="B2340" s="137"/>
      <c r="C2340" s="138" t="s">
        <v>294</v>
      </c>
      <c r="D2340" s="94">
        <v>1</v>
      </c>
      <c r="E2340" s="94">
        <v>1</v>
      </c>
      <c r="F2340" s="139" t="s">
        <v>10</v>
      </c>
      <c r="G2340" s="71"/>
      <c r="H2340" s="71"/>
      <c r="I2340" s="71"/>
      <c r="J2340" s="82">
        <f>SUBTOTAL(9,J2341:J2357)</f>
        <v>225500372.31781819</v>
      </c>
      <c r="K2340" s="82">
        <f>SUBTOTAL(9,K2341:K2357)</f>
        <v>4188800</v>
      </c>
      <c r="L2340" s="266">
        <f>SUBTOTAL(9,L2341:L2357)</f>
        <v>229689172.31781819</v>
      </c>
      <c r="M2340" s="82"/>
      <c r="N2340" s="82"/>
      <c r="O2340" s="553" t="e">
        <f>#REF!+M2340+N2340</f>
        <v>#REF!</v>
      </c>
      <c r="P2340" s="553"/>
      <c r="Q2340" s="553"/>
      <c r="R2340" s="82">
        <f t="shared" si="917"/>
        <v>0</v>
      </c>
      <c r="S2340" s="82"/>
      <c r="T2340" s="82"/>
      <c r="U2340" s="553">
        <v>0</v>
      </c>
    </row>
    <row r="2341" spans="1:21" s="11" customFormat="1" outlineLevel="3">
      <c r="A2341" s="192"/>
      <c r="B2341" s="192"/>
      <c r="C2341" s="189" t="s">
        <v>1342</v>
      </c>
      <c r="D2341" s="194">
        <v>0</v>
      </c>
      <c r="E2341" s="194">
        <v>0</v>
      </c>
      <c r="F2341" s="195" t="s">
        <v>624</v>
      </c>
      <c r="G2341" s="199"/>
      <c r="H2341" s="199"/>
      <c r="I2341" s="199">
        <f t="shared" ref="I2341" si="953">SUM(G2341:H2341)</f>
        <v>0</v>
      </c>
      <c r="J2341" s="174">
        <f>SUBTOTAL(9,J2342:J2347)</f>
        <v>107848004.15200001</v>
      </c>
      <c r="K2341" s="174">
        <f>SUBTOTAL(9,K2342:K2347)</f>
        <v>2094400</v>
      </c>
      <c r="L2341" s="843">
        <f>SUBTOTAL(9,L2342:L2347)</f>
        <v>109942404.15200001</v>
      </c>
      <c r="M2341" s="174"/>
      <c r="N2341" s="174"/>
      <c r="O2341" s="558" t="e">
        <f>#REF!+M2341+N2341</f>
        <v>#REF!</v>
      </c>
      <c r="P2341" s="558"/>
      <c r="Q2341" s="558"/>
      <c r="R2341" s="174">
        <f t="shared" si="917"/>
        <v>0</v>
      </c>
      <c r="S2341" s="174"/>
      <c r="T2341" s="174"/>
      <c r="U2341" s="558">
        <v>0</v>
      </c>
    </row>
    <row r="2342" spans="1:21" s="11" customFormat="1" outlineLevel="3">
      <c r="A2342" s="192"/>
      <c r="B2342" s="192"/>
      <c r="C2342" s="189" t="s">
        <v>1434</v>
      </c>
      <c r="D2342" s="194"/>
      <c r="E2342" s="194"/>
      <c r="F2342" s="195"/>
      <c r="G2342" s="199"/>
      <c r="H2342" s="199"/>
      <c r="I2342" s="199"/>
      <c r="J2342" s="174">
        <f>SUBTOTAL(9,J2343:J2347)</f>
        <v>107848004.15200001</v>
      </c>
      <c r="K2342" s="174">
        <f t="shared" ref="K2342:L2342" si="954">SUBTOTAL(9,K2343:K2347)</f>
        <v>2094400</v>
      </c>
      <c r="L2342" s="843">
        <f t="shared" si="954"/>
        <v>109942404.15200001</v>
      </c>
      <c r="M2342" s="174"/>
      <c r="N2342" s="174"/>
      <c r="O2342" s="558" t="e">
        <f>#REF!+M2342+N2342</f>
        <v>#REF!</v>
      </c>
      <c r="P2342" s="558"/>
      <c r="Q2342" s="558"/>
      <c r="R2342" s="174">
        <f t="shared" si="917"/>
        <v>0</v>
      </c>
      <c r="S2342" s="174"/>
      <c r="T2342" s="174"/>
      <c r="U2342" s="558">
        <v>0</v>
      </c>
    </row>
    <row r="2343" spans="1:21" s="11" customFormat="1" outlineLevel="3">
      <c r="A2343" s="192"/>
      <c r="B2343" s="192"/>
      <c r="C2343" s="193" t="s">
        <v>1435</v>
      </c>
      <c r="D2343" s="194">
        <v>2</v>
      </c>
      <c r="E2343" s="194">
        <v>2</v>
      </c>
      <c r="F2343" s="195" t="s">
        <v>660</v>
      </c>
      <c r="G2343" s="199">
        <v>20093299.732000005</v>
      </c>
      <c r="H2343" s="199">
        <v>224000.00000000003</v>
      </c>
      <c r="I2343" s="199">
        <f t="shared" ref="I2343:I2347" si="955">SUM(G2343:H2343)</f>
        <v>20317299.732000005</v>
      </c>
      <c r="J2343" s="199">
        <f t="shared" ref="J2343:J2348" si="956">G2343*E2343</f>
        <v>40186599.464000009</v>
      </c>
      <c r="K2343" s="199">
        <f t="shared" ref="K2343:K2348" si="957">H2343*E2343</f>
        <v>448000.00000000006</v>
      </c>
      <c r="L2343" s="265">
        <f t="shared" ref="L2343:L2348" si="958">I2343*E2343</f>
        <v>40634599.464000009</v>
      </c>
      <c r="M2343" s="199"/>
      <c r="N2343" s="199"/>
      <c r="O2343" s="554" t="e">
        <f>#REF!+M2343+N2343</f>
        <v>#REF!</v>
      </c>
      <c r="P2343" s="554"/>
      <c r="Q2343" s="554"/>
      <c r="R2343" s="199">
        <f t="shared" si="917"/>
        <v>0</v>
      </c>
      <c r="S2343" s="199"/>
      <c r="T2343" s="199"/>
      <c r="U2343" s="554">
        <v>0</v>
      </c>
    </row>
    <row r="2344" spans="1:21" s="11" customFormat="1" ht="26.4" outlineLevel="3">
      <c r="A2344" s="192"/>
      <c r="B2344" s="192"/>
      <c r="C2344" s="193" t="s">
        <v>1437</v>
      </c>
      <c r="D2344" s="194">
        <v>2</v>
      </c>
      <c r="E2344" s="194">
        <v>2</v>
      </c>
      <c r="F2344" s="195" t="s">
        <v>660</v>
      </c>
      <c r="G2344" s="199">
        <v>3486000.21</v>
      </c>
      <c r="H2344" s="199">
        <v>280000</v>
      </c>
      <c r="I2344" s="199">
        <f t="shared" si="955"/>
        <v>3766000.21</v>
      </c>
      <c r="J2344" s="199">
        <f t="shared" si="956"/>
        <v>6972000.4199999999</v>
      </c>
      <c r="K2344" s="199">
        <f t="shared" si="957"/>
        <v>560000</v>
      </c>
      <c r="L2344" s="265">
        <f t="shared" si="958"/>
        <v>7532000.4199999999</v>
      </c>
      <c r="M2344" s="199"/>
      <c r="N2344" s="199"/>
      <c r="O2344" s="554" t="e">
        <f>#REF!+M2344+N2344</f>
        <v>#REF!</v>
      </c>
      <c r="P2344" s="554"/>
      <c r="Q2344" s="554"/>
      <c r="R2344" s="199">
        <f t="shared" si="917"/>
        <v>0</v>
      </c>
      <c r="S2344" s="199"/>
      <c r="T2344" s="199"/>
      <c r="U2344" s="554">
        <v>0</v>
      </c>
    </row>
    <row r="2345" spans="1:21" s="11" customFormat="1" outlineLevel="3">
      <c r="A2345" s="192"/>
      <c r="B2345" s="192"/>
      <c r="C2345" s="193" t="s">
        <v>1439</v>
      </c>
      <c r="D2345" s="194">
        <v>2</v>
      </c>
      <c r="E2345" s="194">
        <v>2</v>
      </c>
      <c r="F2345" s="195" t="s">
        <v>660</v>
      </c>
      <c r="G2345" s="199">
        <v>15336300.067000002</v>
      </c>
      <c r="H2345" s="199">
        <v>168000.00000000003</v>
      </c>
      <c r="I2345" s="199">
        <f t="shared" si="955"/>
        <v>15504300.067000002</v>
      </c>
      <c r="J2345" s="199">
        <f t="shared" si="956"/>
        <v>30672600.134000003</v>
      </c>
      <c r="K2345" s="199">
        <f t="shared" si="957"/>
        <v>336000.00000000006</v>
      </c>
      <c r="L2345" s="265">
        <f t="shared" si="958"/>
        <v>31008600.134000003</v>
      </c>
      <c r="M2345" s="199"/>
      <c r="N2345" s="199"/>
      <c r="O2345" s="554" t="e">
        <f>#REF!+M2345+N2345</f>
        <v>#REF!</v>
      </c>
      <c r="P2345" s="554"/>
      <c r="Q2345" s="554"/>
      <c r="R2345" s="199">
        <f t="shared" si="917"/>
        <v>0</v>
      </c>
      <c r="S2345" s="199"/>
      <c r="T2345" s="199"/>
      <c r="U2345" s="554">
        <v>0</v>
      </c>
    </row>
    <row r="2346" spans="1:21" s="11" customFormat="1" outlineLevel="3">
      <c r="A2346" s="192"/>
      <c r="B2346" s="192"/>
      <c r="C2346" s="193" t="s">
        <v>1441</v>
      </c>
      <c r="D2346" s="194">
        <v>2</v>
      </c>
      <c r="E2346" s="194">
        <v>2</v>
      </c>
      <c r="F2346" s="195" t="s">
        <v>660</v>
      </c>
      <c r="G2346" s="199">
        <v>2807300.0670000003</v>
      </c>
      <c r="H2346" s="199">
        <v>95200.000000000015</v>
      </c>
      <c r="I2346" s="199">
        <f t="shared" si="955"/>
        <v>2902500.0670000003</v>
      </c>
      <c r="J2346" s="199">
        <f t="shared" si="956"/>
        <v>5614600.1340000005</v>
      </c>
      <c r="K2346" s="199">
        <f t="shared" si="957"/>
        <v>190400.00000000003</v>
      </c>
      <c r="L2346" s="265">
        <f t="shared" si="958"/>
        <v>5805000.1340000005</v>
      </c>
      <c r="M2346" s="199"/>
      <c r="N2346" s="199"/>
      <c r="O2346" s="554" t="e">
        <f>#REF!+M2346+N2346</f>
        <v>#REF!</v>
      </c>
      <c r="P2346" s="554"/>
      <c r="Q2346" s="554"/>
      <c r="R2346" s="199">
        <f t="shared" si="917"/>
        <v>0</v>
      </c>
      <c r="S2346" s="199"/>
      <c r="T2346" s="199"/>
      <c r="U2346" s="554">
        <v>0</v>
      </c>
    </row>
    <row r="2347" spans="1:21" s="11" customFormat="1" outlineLevel="3">
      <c r="A2347" s="192"/>
      <c r="B2347" s="192"/>
      <c r="C2347" s="193" t="s">
        <v>1443</v>
      </c>
      <c r="D2347" s="194">
        <v>4</v>
      </c>
      <c r="E2347" s="194">
        <v>4</v>
      </c>
      <c r="F2347" s="195" t="s">
        <v>660</v>
      </c>
      <c r="G2347" s="199">
        <v>6100550.9999999981</v>
      </c>
      <c r="H2347" s="199">
        <v>140000</v>
      </c>
      <c r="I2347" s="199">
        <f t="shared" si="955"/>
        <v>6240550.9999999981</v>
      </c>
      <c r="J2347" s="199">
        <f t="shared" si="956"/>
        <v>24402203.999999993</v>
      </c>
      <c r="K2347" s="199">
        <f t="shared" si="957"/>
        <v>560000</v>
      </c>
      <c r="L2347" s="265">
        <f t="shared" si="958"/>
        <v>24962203.999999993</v>
      </c>
      <c r="M2347" s="199"/>
      <c r="N2347" s="199"/>
      <c r="O2347" s="554" t="e">
        <f>#REF!+M2347+N2347</f>
        <v>#REF!</v>
      </c>
      <c r="P2347" s="554"/>
      <c r="Q2347" s="554"/>
      <c r="R2347" s="199">
        <f t="shared" si="917"/>
        <v>0</v>
      </c>
      <c r="S2347" s="199"/>
      <c r="T2347" s="199"/>
      <c r="U2347" s="554">
        <v>0</v>
      </c>
    </row>
    <row r="2348" spans="1:21" s="11" customFormat="1" outlineLevel="3">
      <c r="A2348" s="192"/>
      <c r="B2348" s="192"/>
      <c r="C2348" s="193" t="s">
        <v>657</v>
      </c>
      <c r="D2348" s="194">
        <v>1</v>
      </c>
      <c r="E2348" s="194">
        <v>1</v>
      </c>
      <c r="F2348" s="195" t="s">
        <v>619</v>
      </c>
      <c r="G2348" s="199">
        <v>4902182.0069090901</v>
      </c>
      <c r="H2348" s="199">
        <v>0</v>
      </c>
      <c r="I2348" s="199">
        <f t="shared" ref="I2348" si="959">SUM(G2348:H2348)</f>
        <v>4902182.0069090901</v>
      </c>
      <c r="J2348" s="199">
        <f t="shared" si="956"/>
        <v>4902182.0069090901</v>
      </c>
      <c r="K2348" s="199">
        <f t="shared" si="957"/>
        <v>0</v>
      </c>
      <c r="L2348" s="265">
        <f t="shared" si="958"/>
        <v>4902182.0069090901</v>
      </c>
      <c r="M2348" s="199"/>
      <c r="N2348" s="199"/>
      <c r="O2348" s="554" t="e">
        <f>#REF!+M2348+N2348</f>
        <v>#REF!</v>
      </c>
      <c r="P2348" s="554"/>
      <c r="Q2348" s="554"/>
      <c r="R2348" s="199">
        <f t="shared" si="917"/>
        <v>0</v>
      </c>
      <c r="S2348" s="199"/>
      <c r="T2348" s="199"/>
      <c r="U2348" s="554">
        <v>0</v>
      </c>
    </row>
    <row r="2349" spans="1:21" s="11" customFormat="1" outlineLevel="3">
      <c r="A2349" s="192"/>
      <c r="B2349" s="192"/>
      <c r="C2349" s="189" t="s">
        <v>1333</v>
      </c>
      <c r="D2349" s="194"/>
      <c r="E2349" s="194"/>
      <c r="F2349" s="195"/>
      <c r="G2349" s="199"/>
      <c r="H2349" s="199"/>
      <c r="I2349" s="199"/>
      <c r="J2349" s="174">
        <f>SUBTOTAL(9,J2350:J2357)</f>
        <v>112750186.1589091</v>
      </c>
      <c r="K2349" s="174">
        <f>SUBTOTAL(9,K2350:K2357)</f>
        <v>2094400</v>
      </c>
      <c r="L2349" s="843">
        <f>SUBTOTAL(9,L2350:L2357)</f>
        <v>114844586.1589091</v>
      </c>
      <c r="M2349" s="174"/>
      <c r="N2349" s="174"/>
      <c r="O2349" s="558" t="e">
        <f>#REF!+M2349+N2349</f>
        <v>#REF!</v>
      </c>
      <c r="P2349" s="558"/>
      <c r="Q2349" s="558"/>
      <c r="R2349" s="174">
        <f t="shared" si="917"/>
        <v>0</v>
      </c>
      <c r="S2349" s="174"/>
      <c r="T2349" s="174"/>
      <c r="U2349" s="558">
        <v>0</v>
      </c>
    </row>
    <row r="2350" spans="1:21" s="11" customFormat="1" outlineLevel="3">
      <c r="A2350" s="192"/>
      <c r="B2350" s="192"/>
      <c r="C2350" s="189" t="s">
        <v>1434</v>
      </c>
      <c r="D2350" s="194"/>
      <c r="E2350" s="194"/>
      <c r="F2350" s="195"/>
      <c r="G2350" s="199"/>
      <c r="H2350" s="199"/>
      <c r="I2350" s="199"/>
      <c r="J2350" s="174">
        <f>SUBTOTAL(9,J2351:J2355)</f>
        <v>107848004.15200001</v>
      </c>
      <c r="K2350" s="174">
        <f t="shared" ref="K2350:L2350" si="960">SUBTOTAL(9,K2351:K2355)</f>
        <v>2094400</v>
      </c>
      <c r="L2350" s="843">
        <f t="shared" si="960"/>
        <v>109942404.15200001</v>
      </c>
      <c r="M2350" s="174"/>
      <c r="N2350" s="174"/>
      <c r="O2350" s="558" t="e">
        <f>#REF!+M2350+N2350</f>
        <v>#REF!</v>
      </c>
      <c r="P2350" s="558"/>
      <c r="Q2350" s="558"/>
      <c r="R2350" s="174">
        <f t="shared" si="917"/>
        <v>0</v>
      </c>
      <c r="S2350" s="174"/>
      <c r="T2350" s="174"/>
      <c r="U2350" s="558">
        <v>0</v>
      </c>
    </row>
    <row r="2351" spans="1:21" outlineLevel="3">
      <c r="A2351" s="137"/>
      <c r="B2351" s="137"/>
      <c r="C2351" s="138" t="s">
        <v>1435</v>
      </c>
      <c r="D2351" s="194">
        <v>2</v>
      </c>
      <c r="E2351" s="194">
        <v>2</v>
      </c>
      <c r="F2351" s="139" t="s">
        <v>660</v>
      </c>
      <c r="G2351" s="199">
        <v>20093299.732000005</v>
      </c>
      <c r="H2351" s="199">
        <v>224000.00000000003</v>
      </c>
      <c r="I2351" s="71">
        <f t="shared" ref="I2351:I2356" si="961">SUM(G2351:H2351)</f>
        <v>20317299.732000005</v>
      </c>
      <c r="J2351" s="71">
        <f t="shared" ref="J2351:J2356" si="962">G2351*E2351</f>
        <v>40186599.464000009</v>
      </c>
      <c r="K2351" s="71">
        <f t="shared" ref="K2351:K2356" si="963">H2351*E2351</f>
        <v>448000.00000000006</v>
      </c>
      <c r="L2351" s="257">
        <f t="shared" ref="L2351:L2356" si="964">I2351*E2351</f>
        <v>40634599.464000009</v>
      </c>
      <c r="M2351" s="71"/>
      <c r="N2351" s="71"/>
      <c r="O2351" s="552" t="e">
        <f>#REF!+M2351+N2351</f>
        <v>#REF!</v>
      </c>
      <c r="P2351" s="552"/>
      <c r="Q2351" s="552"/>
      <c r="R2351" s="71">
        <f t="shared" si="917"/>
        <v>0</v>
      </c>
      <c r="S2351" s="71"/>
      <c r="T2351" s="71"/>
      <c r="U2351" s="552">
        <v>0</v>
      </c>
    </row>
    <row r="2352" spans="1:21" ht="26.4" outlineLevel="3">
      <c r="A2352" s="137"/>
      <c r="B2352" s="137"/>
      <c r="C2352" s="138" t="s">
        <v>1437</v>
      </c>
      <c r="D2352" s="194">
        <v>2</v>
      </c>
      <c r="E2352" s="194">
        <v>2</v>
      </c>
      <c r="F2352" s="139" t="s">
        <v>660</v>
      </c>
      <c r="G2352" s="199">
        <v>3486000.21</v>
      </c>
      <c r="H2352" s="199">
        <v>280000</v>
      </c>
      <c r="I2352" s="71">
        <f t="shared" si="961"/>
        <v>3766000.21</v>
      </c>
      <c r="J2352" s="71">
        <f t="shared" si="962"/>
        <v>6972000.4199999999</v>
      </c>
      <c r="K2352" s="71">
        <f t="shared" si="963"/>
        <v>560000</v>
      </c>
      <c r="L2352" s="257">
        <f t="shared" si="964"/>
        <v>7532000.4199999999</v>
      </c>
      <c r="M2352" s="71"/>
      <c r="N2352" s="71"/>
      <c r="O2352" s="552" t="e">
        <f>#REF!+M2352+N2352</f>
        <v>#REF!</v>
      </c>
      <c r="P2352" s="552"/>
      <c r="Q2352" s="552"/>
      <c r="R2352" s="71">
        <f t="shared" si="917"/>
        <v>0</v>
      </c>
      <c r="S2352" s="71"/>
      <c r="T2352" s="71"/>
      <c r="U2352" s="552">
        <v>0</v>
      </c>
    </row>
    <row r="2353" spans="1:231" outlineLevel="3">
      <c r="A2353" s="137"/>
      <c r="B2353" s="137"/>
      <c r="C2353" s="138" t="s">
        <v>1439</v>
      </c>
      <c r="D2353" s="194">
        <v>2</v>
      </c>
      <c r="E2353" s="194">
        <v>2</v>
      </c>
      <c r="F2353" s="139" t="s">
        <v>660</v>
      </c>
      <c r="G2353" s="199">
        <v>15336300.067000002</v>
      </c>
      <c r="H2353" s="199">
        <v>168000.00000000003</v>
      </c>
      <c r="I2353" s="71">
        <f t="shared" si="961"/>
        <v>15504300.067000002</v>
      </c>
      <c r="J2353" s="71">
        <f t="shared" si="962"/>
        <v>30672600.134000003</v>
      </c>
      <c r="K2353" s="71">
        <f t="shared" si="963"/>
        <v>336000.00000000006</v>
      </c>
      <c r="L2353" s="257">
        <f t="shared" si="964"/>
        <v>31008600.134000003</v>
      </c>
      <c r="M2353" s="71"/>
      <c r="N2353" s="71"/>
      <c r="O2353" s="552" t="e">
        <f>#REF!+M2353+N2353</f>
        <v>#REF!</v>
      </c>
      <c r="P2353" s="552"/>
      <c r="Q2353" s="552"/>
      <c r="R2353" s="71">
        <f t="shared" si="917"/>
        <v>0</v>
      </c>
      <c r="S2353" s="71"/>
      <c r="T2353" s="71"/>
      <c r="U2353" s="552">
        <v>0</v>
      </c>
    </row>
    <row r="2354" spans="1:231" outlineLevel="3">
      <c r="A2354" s="137"/>
      <c r="B2354" s="137"/>
      <c r="C2354" s="138" t="s">
        <v>1441</v>
      </c>
      <c r="D2354" s="194">
        <v>2</v>
      </c>
      <c r="E2354" s="194">
        <v>2</v>
      </c>
      <c r="F2354" s="139" t="s">
        <v>660</v>
      </c>
      <c r="G2354" s="199">
        <v>2807300.0670000003</v>
      </c>
      <c r="H2354" s="199">
        <v>95200.000000000015</v>
      </c>
      <c r="I2354" s="71">
        <f t="shared" si="961"/>
        <v>2902500.0670000003</v>
      </c>
      <c r="J2354" s="71">
        <f t="shared" si="962"/>
        <v>5614600.1340000005</v>
      </c>
      <c r="K2354" s="71">
        <f t="shared" si="963"/>
        <v>190400.00000000003</v>
      </c>
      <c r="L2354" s="257">
        <f t="shared" si="964"/>
        <v>5805000.1340000005</v>
      </c>
      <c r="M2354" s="71"/>
      <c r="N2354" s="71"/>
      <c r="O2354" s="552" t="e">
        <f>#REF!+M2354+N2354</f>
        <v>#REF!</v>
      </c>
      <c r="P2354" s="552"/>
      <c r="Q2354" s="552"/>
      <c r="R2354" s="71">
        <f t="shared" si="917"/>
        <v>0</v>
      </c>
      <c r="S2354" s="71"/>
      <c r="T2354" s="71"/>
      <c r="U2354" s="552">
        <v>0</v>
      </c>
    </row>
    <row r="2355" spans="1:231" outlineLevel="3">
      <c r="A2355" s="137"/>
      <c r="B2355" s="137"/>
      <c r="C2355" s="138" t="s">
        <v>1443</v>
      </c>
      <c r="D2355" s="194">
        <v>4</v>
      </c>
      <c r="E2355" s="194">
        <v>4</v>
      </c>
      <c r="F2355" s="139" t="s">
        <v>660</v>
      </c>
      <c r="G2355" s="199">
        <v>6100550.9999999981</v>
      </c>
      <c r="H2355" s="199">
        <v>140000</v>
      </c>
      <c r="I2355" s="71">
        <f t="shared" si="961"/>
        <v>6240550.9999999981</v>
      </c>
      <c r="J2355" s="71">
        <f t="shared" si="962"/>
        <v>24402203.999999993</v>
      </c>
      <c r="K2355" s="71">
        <f t="shared" si="963"/>
        <v>560000</v>
      </c>
      <c r="L2355" s="257">
        <f t="shared" si="964"/>
        <v>24962203.999999993</v>
      </c>
      <c r="M2355" s="71"/>
      <c r="N2355" s="71"/>
      <c r="O2355" s="552" t="e">
        <f>#REF!+M2355+N2355</f>
        <v>#REF!</v>
      </c>
      <c r="P2355" s="552"/>
      <c r="Q2355" s="552"/>
      <c r="R2355" s="71">
        <f t="shared" si="917"/>
        <v>0</v>
      </c>
      <c r="S2355" s="71"/>
      <c r="T2355" s="71"/>
      <c r="U2355" s="552">
        <v>0</v>
      </c>
    </row>
    <row r="2356" spans="1:231" outlineLevel="3">
      <c r="A2356" s="137"/>
      <c r="B2356" s="137"/>
      <c r="C2356" s="138" t="s">
        <v>657</v>
      </c>
      <c r="D2356" s="194">
        <v>1</v>
      </c>
      <c r="E2356" s="194">
        <v>1</v>
      </c>
      <c r="F2356" s="139" t="s">
        <v>619</v>
      </c>
      <c r="G2356" s="199">
        <v>4902182.0069090901</v>
      </c>
      <c r="H2356" s="199">
        <v>0</v>
      </c>
      <c r="I2356" s="71">
        <f t="shared" si="961"/>
        <v>4902182.0069090901</v>
      </c>
      <c r="J2356" s="71">
        <f t="shared" si="962"/>
        <v>4902182.0069090901</v>
      </c>
      <c r="K2356" s="71">
        <f t="shared" si="963"/>
        <v>0</v>
      </c>
      <c r="L2356" s="257">
        <f t="shared" si="964"/>
        <v>4902182.0069090901</v>
      </c>
      <c r="M2356" s="71"/>
      <c r="N2356" s="71"/>
      <c r="O2356" s="552" t="e">
        <f>#REF!+M2356+N2356</f>
        <v>#REF!</v>
      </c>
      <c r="P2356" s="552"/>
      <c r="Q2356" s="552"/>
      <c r="R2356" s="71">
        <f t="shared" si="917"/>
        <v>0</v>
      </c>
      <c r="S2356" s="71"/>
      <c r="T2356" s="71"/>
      <c r="U2356" s="552">
        <v>0</v>
      </c>
    </row>
    <row r="2357" spans="1:231" outlineLevel="2">
      <c r="A2357" s="137"/>
      <c r="B2357" s="137"/>
      <c r="C2357" s="138"/>
      <c r="D2357" s="97"/>
      <c r="E2357" s="97"/>
      <c r="F2357" s="139"/>
      <c r="G2357" s="71"/>
      <c r="H2357" s="71"/>
      <c r="I2357" s="71"/>
      <c r="J2357" s="71"/>
      <c r="K2357" s="71"/>
      <c r="L2357" s="255"/>
      <c r="M2357" s="62"/>
      <c r="N2357" s="62"/>
      <c r="O2357" s="550" t="e">
        <f>#REF!+M2357+N2357</f>
        <v>#REF!</v>
      </c>
      <c r="P2357" s="550"/>
      <c r="Q2357" s="550"/>
      <c r="R2357" s="62">
        <f t="shared" si="917"/>
        <v>0</v>
      </c>
      <c r="S2357" s="62"/>
      <c r="T2357" s="62"/>
      <c r="U2357" s="550">
        <v>0</v>
      </c>
    </row>
    <row r="2358" spans="1:231">
      <c r="A2358" s="153"/>
      <c r="B2358" s="153"/>
      <c r="C2358" s="130"/>
      <c r="D2358" s="101"/>
      <c r="E2358" s="101"/>
      <c r="F2358" s="154"/>
      <c r="G2358" s="91"/>
      <c r="H2358" s="91"/>
      <c r="I2358" s="91"/>
      <c r="J2358" s="91"/>
      <c r="K2358" s="91"/>
      <c r="L2358" s="268"/>
      <c r="M2358" s="91"/>
      <c r="N2358" s="91"/>
      <c r="O2358" s="602" t="e">
        <f>#REF!+M2358+N2358</f>
        <v>#REF!</v>
      </c>
      <c r="P2358" s="602"/>
      <c r="Q2358" s="602"/>
      <c r="R2358" s="975">
        <f t="shared" si="917"/>
        <v>0</v>
      </c>
      <c r="S2358" s="91"/>
      <c r="T2358" s="91"/>
      <c r="U2358" s="602">
        <v>0</v>
      </c>
    </row>
    <row r="2359" spans="1:231" ht="15.6">
      <c r="A2359" s="647"/>
      <c r="B2359" s="647"/>
      <c r="C2359" s="652" t="s">
        <v>1679</v>
      </c>
      <c r="D2359" s="648"/>
      <c r="E2359" s="648"/>
      <c r="F2359" s="649"/>
      <c r="G2359" s="650"/>
      <c r="H2359" s="650"/>
      <c r="I2359" s="650"/>
      <c r="J2359" s="650"/>
      <c r="K2359" s="650"/>
      <c r="L2359" s="863">
        <f>SUBTOTAL(9,L2360:L2363)</f>
        <v>280000000</v>
      </c>
      <c r="M2359" s="651"/>
      <c r="N2359" s="651"/>
      <c r="O2359" s="651" t="e">
        <f>#REF!+M2359+N2359</f>
        <v>#REF!</v>
      </c>
      <c r="P2359" s="651"/>
      <c r="Q2359" s="651"/>
      <c r="R2359" s="651">
        <f t="shared" si="917"/>
        <v>0</v>
      </c>
      <c r="S2359" s="651"/>
      <c r="T2359" s="651"/>
      <c r="U2359" s="651">
        <v>0</v>
      </c>
    </row>
    <row r="2360" spans="1:231" ht="15.6">
      <c r="A2360" s="141" t="s">
        <v>45</v>
      </c>
      <c r="B2360" s="141"/>
      <c r="C2360" s="142" t="s">
        <v>46</v>
      </c>
      <c r="D2360" s="66"/>
      <c r="E2360" s="66"/>
      <c r="F2360" s="143"/>
      <c r="G2360" s="68"/>
      <c r="H2360" s="68"/>
      <c r="I2360" s="68"/>
      <c r="J2360" s="68">
        <f>SUBTOTAL(9,J2361:J2370)</f>
        <v>280000000</v>
      </c>
      <c r="K2360" s="68">
        <f>SUBTOTAL(9,K2361:K2370)</f>
        <v>0</v>
      </c>
      <c r="L2360" s="256">
        <f>SUBTOTAL(9,L2361:L2363)</f>
        <v>280000000</v>
      </c>
      <c r="M2360" s="68"/>
      <c r="N2360" s="68"/>
      <c r="O2360" s="886" t="e">
        <f>#REF!+M2360+N2360</f>
        <v>#REF!</v>
      </c>
      <c r="P2360" s="886"/>
      <c r="Q2360" s="886"/>
      <c r="R2360" s="68">
        <f t="shared" ref="R2360:R2368" si="965">P2360+Q2360</f>
        <v>0</v>
      </c>
      <c r="S2360" s="68"/>
      <c r="T2360" s="68"/>
      <c r="U2360" s="886">
        <v>0</v>
      </c>
    </row>
    <row r="2361" spans="1:231" outlineLevel="1">
      <c r="A2361" s="383" t="s">
        <v>341</v>
      </c>
      <c r="B2361" s="383"/>
      <c r="C2361" s="383" t="s">
        <v>78</v>
      </c>
      <c r="D2361" s="383"/>
      <c r="E2361" s="383"/>
      <c r="F2361" s="383"/>
      <c r="G2361" s="383"/>
      <c r="H2361" s="383"/>
      <c r="I2361" s="383"/>
      <c r="J2361" s="384">
        <f>SUBTOTAL(9,J2363:J2370)</f>
        <v>280000000</v>
      </c>
      <c r="K2361" s="384">
        <f>SUBTOTAL(9,K2363:K2370)</f>
        <v>0</v>
      </c>
      <c r="L2361" s="853">
        <f>SUBTOTAL(9,L2363)</f>
        <v>280000000</v>
      </c>
      <c r="M2361" s="384"/>
      <c r="N2361" s="384"/>
      <c r="O2361" s="890" t="e">
        <f>#REF!+M2361+N2361</f>
        <v>#REF!</v>
      </c>
      <c r="P2361" s="890"/>
      <c r="Q2361" s="890"/>
      <c r="R2361" s="384">
        <f t="shared" si="965"/>
        <v>0</v>
      </c>
      <c r="S2361" s="384"/>
      <c r="T2361" s="384"/>
      <c r="U2361" s="890">
        <v>0</v>
      </c>
    </row>
    <row r="2362" spans="1:231" s="11" customFormat="1" ht="13.8" outlineLevel="2">
      <c r="A2362" s="407" t="s">
        <v>383</v>
      </c>
      <c r="B2362" s="669"/>
      <c r="C2362" s="407" t="s">
        <v>384</v>
      </c>
      <c r="D2362" s="358"/>
      <c r="E2362" s="358"/>
      <c r="F2362" s="195"/>
      <c r="G2362" s="199"/>
      <c r="H2362" s="199"/>
      <c r="I2362" s="199"/>
      <c r="J2362" s="199">
        <f>SUBTOTAL(9,J2363:J2370)</f>
        <v>280000000</v>
      </c>
      <c r="K2362" s="199">
        <f>SUBTOTAL(9,K2363:K2370)</f>
        <v>0</v>
      </c>
      <c r="L2362" s="265">
        <f>SUBTOTAL(9,L2363)</f>
        <v>280000000</v>
      </c>
      <c r="M2362" s="199"/>
      <c r="N2362" s="199"/>
      <c r="O2362" s="554" t="e">
        <f>#REF!+M2362+N2362</f>
        <v>#REF!</v>
      </c>
      <c r="P2362" s="554"/>
      <c r="Q2362" s="554"/>
      <c r="R2362" s="199">
        <f t="shared" si="965"/>
        <v>0</v>
      </c>
      <c r="S2362" s="199"/>
      <c r="T2362" s="199"/>
      <c r="U2362" s="554">
        <v>0</v>
      </c>
    </row>
    <row r="2363" spans="1:231" s="11" customFormat="1" ht="26.4" outlineLevel="2">
      <c r="A2363" s="192"/>
      <c r="B2363" s="669"/>
      <c r="C2363" s="193" t="s">
        <v>1555</v>
      </c>
      <c r="D2363" s="194">
        <v>1</v>
      </c>
      <c r="E2363" s="194">
        <v>1</v>
      </c>
      <c r="F2363" s="195" t="s">
        <v>619</v>
      </c>
      <c r="G2363" s="199">
        <v>280000000</v>
      </c>
      <c r="H2363" s="199">
        <v>0</v>
      </c>
      <c r="I2363" s="199">
        <f t="shared" ref="I2363" si="966">SUM(G2363:H2363)</f>
        <v>280000000</v>
      </c>
      <c r="J2363" s="199">
        <f t="shared" ref="J2363" si="967">G2363*E2363</f>
        <v>280000000</v>
      </c>
      <c r="K2363" s="199">
        <f t="shared" ref="K2363" si="968">H2363*E2363</f>
        <v>0</v>
      </c>
      <c r="L2363" s="265">
        <f t="shared" ref="L2363" si="969">I2363*E2363</f>
        <v>280000000</v>
      </c>
      <c r="M2363" s="199"/>
      <c r="N2363" s="199"/>
      <c r="O2363" s="554" t="e">
        <f>#REF!+M2363+N2363</f>
        <v>#REF!</v>
      </c>
      <c r="P2363" s="554">
        <v>0</v>
      </c>
      <c r="Q2363" s="554"/>
      <c r="R2363" s="199">
        <f t="shared" si="965"/>
        <v>0</v>
      </c>
      <c r="S2363" s="199"/>
      <c r="T2363" s="199"/>
      <c r="U2363" s="554">
        <v>0</v>
      </c>
    </row>
    <row r="2364" spans="1:231" s="668" customFormat="1" ht="19.95" customHeight="1">
      <c r="A2364" s="661" t="s">
        <v>1683</v>
      </c>
      <c r="C2364" s="468" t="s">
        <v>1604</v>
      </c>
      <c r="D2364" s="661"/>
      <c r="E2364" s="662"/>
      <c r="F2364" s="662"/>
      <c r="G2364" s="663"/>
      <c r="H2364" s="664"/>
      <c r="I2364" s="664"/>
      <c r="J2364" s="664"/>
      <c r="K2364" s="662">
        <f>SUBTOTAL(9,K2365:K2367)</f>
        <v>0</v>
      </c>
      <c r="L2364" s="864">
        <f>SUBTOTAL(9,L2365:L2369)</f>
        <v>1090000000</v>
      </c>
      <c r="M2364" s="665"/>
      <c r="N2364" s="666"/>
      <c r="O2364" s="891"/>
      <c r="P2364" s="891"/>
      <c r="Q2364" s="891"/>
      <c r="R2364" s="970">
        <f t="shared" si="965"/>
        <v>0</v>
      </c>
      <c r="S2364" s="665"/>
      <c r="T2364" s="666"/>
      <c r="U2364" s="891"/>
      <c r="V2364" s="667"/>
      <c r="W2364" s="667"/>
      <c r="X2364" s="667"/>
      <c r="Y2364" s="667"/>
      <c r="Z2364" s="667"/>
      <c r="AA2364" s="667"/>
      <c r="AB2364" s="667"/>
      <c r="AC2364" s="667"/>
      <c r="AD2364" s="667"/>
      <c r="AE2364" s="667"/>
      <c r="AF2364" s="667"/>
      <c r="AG2364" s="667"/>
      <c r="AH2364" s="667"/>
      <c r="AI2364" s="667"/>
      <c r="AJ2364" s="667"/>
      <c r="AK2364" s="667"/>
      <c r="AL2364" s="667"/>
      <c r="AM2364" s="667"/>
      <c r="AN2364" s="667"/>
      <c r="AO2364" s="667"/>
      <c r="AP2364" s="667"/>
      <c r="AQ2364" s="667"/>
      <c r="AR2364" s="667"/>
      <c r="AS2364" s="667"/>
      <c r="AT2364" s="667"/>
      <c r="AU2364" s="667"/>
      <c r="AV2364" s="667"/>
      <c r="AW2364" s="667"/>
      <c r="AX2364" s="667"/>
      <c r="AY2364" s="667"/>
      <c r="AZ2364" s="667"/>
      <c r="BA2364" s="667"/>
      <c r="BB2364" s="667"/>
      <c r="BC2364" s="667"/>
      <c r="BD2364" s="667"/>
      <c r="BE2364" s="667"/>
      <c r="BF2364" s="667"/>
      <c r="BG2364" s="667"/>
      <c r="BH2364" s="667"/>
      <c r="BI2364" s="667"/>
      <c r="BJ2364" s="667"/>
      <c r="BK2364" s="667"/>
      <c r="BL2364" s="667"/>
      <c r="BM2364" s="667"/>
      <c r="BN2364" s="667"/>
      <c r="BO2364" s="667"/>
      <c r="BP2364" s="667"/>
      <c r="BQ2364" s="667"/>
      <c r="BR2364" s="667"/>
      <c r="BS2364" s="667"/>
      <c r="BT2364" s="667"/>
      <c r="BU2364" s="667"/>
      <c r="BV2364" s="667"/>
      <c r="BW2364" s="667"/>
      <c r="BX2364" s="667"/>
      <c r="BY2364" s="667"/>
      <c r="BZ2364" s="667"/>
      <c r="CA2364" s="667"/>
      <c r="CB2364" s="667"/>
      <c r="CC2364" s="667"/>
      <c r="CD2364" s="667"/>
      <c r="CE2364" s="667"/>
      <c r="CF2364" s="667"/>
      <c r="CG2364" s="667"/>
      <c r="CH2364" s="667"/>
      <c r="CI2364" s="667"/>
      <c r="CJ2364" s="667"/>
      <c r="CK2364" s="667"/>
      <c r="CL2364" s="667"/>
      <c r="CM2364" s="667"/>
      <c r="CN2364" s="667"/>
      <c r="CO2364" s="667"/>
      <c r="CP2364" s="667"/>
      <c r="CQ2364" s="667"/>
      <c r="CR2364" s="667"/>
      <c r="CS2364" s="667"/>
      <c r="CT2364" s="667"/>
      <c r="CU2364" s="667"/>
      <c r="CV2364" s="667"/>
      <c r="CW2364" s="667"/>
      <c r="CX2364" s="667"/>
      <c r="CY2364" s="667"/>
      <c r="CZ2364" s="667"/>
      <c r="DA2364" s="667"/>
      <c r="DB2364" s="667"/>
      <c r="DC2364" s="667"/>
      <c r="DD2364" s="667"/>
      <c r="DE2364" s="667"/>
      <c r="DF2364" s="667"/>
      <c r="DG2364" s="667"/>
      <c r="DH2364" s="667"/>
      <c r="DI2364" s="667"/>
      <c r="DJ2364" s="667"/>
      <c r="DK2364" s="667"/>
      <c r="DL2364" s="667"/>
      <c r="DM2364" s="667"/>
      <c r="DN2364" s="667"/>
      <c r="DO2364" s="667"/>
      <c r="DP2364" s="667"/>
      <c r="DQ2364" s="667"/>
      <c r="DR2364" s="667"/>
      <c r="DS2364" s="667"/>
      <c r="DT2364" s="667"/>
      <c r="DU2364" s="667"/>
      <c r="DV2364" s="667"/>
      <c r="DW2364" s="667"/>
      <c r="DX2364" s="667"/>
      <c r="DY2364" s="667"/>
      <c r="DZ2364" s="667"/>
      <c r="EA2364" s="667"/>
      <c r="EB2364" s="667"/>
      <c r="EC2364" s="667"/>
      <c r="ED2364" s="667"/>
      <c r="EE2364" s="667"/>
      <c r="EF2364" s="667"/>
      <c r="EG2364" s="667"/>
      <c r="EH2364" s="667"/>
      <c r="EI2364" s="667"/>
      <c r="EJ2364" s="667"/>
      <c r="EK2364" s="667"/>
      <c r="EL2364" s="667"/>
      <c r="EM2364" s="667"/>
      <c r="EN2364" s="667"/>
      <c r="EO2364" s="667"/>
      <c r="EP2364" s="667"/>
      <c r="EQ2364" s="667"/>
      <c r="ER2364" s="667"/>
      <c r="ES2364" s="667"/>
      <c r="ET2364" s="667"/>
      <c r="EU2364" s="667"/>
      <c r="EV2364" s="667"/>
      <c r="EW2364" s="667"/>
      <c r="EX2364" s="667"/>
      <c r="EY2364" s="667"/>
      <c r="EZ2364" s="667"/>
      <c r="FA2364" s="667"/>
      <c r="FB2364" s="667"/>
      <c r="FC2364" s="667"/>
      <c r="FD2364" s="667"/>
      <c r="FE2364" s="667"/>
      <c r="FF2364" s="667"/>
      <c r="FG2364" s="667"/>
      <c r="FH2364" s="667"/>
      <c r="FI2364" s="667"/>
      <c r="FJ2364" s="667"/>
      <c r="FK2364" s="667"/>
      <c r="FL2364" s="667"/>
      <c r="FM2364" s="667"/>
      <c r="FN2364" s="667"/>
      <c r="FO2364" s="667"/>
      <c r="FP2364" s="667"/>
      <c r="FQ2364" s="667"/>
      <c r="FR2364" s="667"/>
      <c r="FS2364" s="667"/>
      <c r="FT2364" s="667"/>
      <c r="FU2364" s="667"/>
      <c r="FV2364" s="667"/>
      <c r="FW2364" s="667"/>
      <c r="FX2364" s="667"/>
      <c r="FY2364" s="667"/>
      <c r="FZ2364" s="667"/>
      <c r="GA2364" s="667"/>
      <c r="GB2364" s="667"/>
      <c r="GC2364" s="667"/>
      <c r="GD2364" s="667"/>
      <c r="GE2364" s="667"/>
      <c r="GF2364" s="667"/>
      <c r="GG2364" s="667"/>
      <c r="GH2364" s="667"/>
      <c r="GI2364" s="667"/>
      <c r="GJ2364" s="667"/>
      <c r="GK2364" s="667"/>
      <c r="GL2364" s="667"/>
      <c r="GM2364" s="667"/>
      <c r="GN2364" s="667"/>
      <c r="GO2364" s="667"/>
      <c r="GP2364" s="667"/>
      <c r="GQ2364" s="667"/>
      <c r="GR2364" s="667"/>
      <c r="GS2364" s="667"/>
      <c r="GT2364" s="667"/>
      <c r="GU2364" s="667"/>
      <c r="GV2364" s="667"/>
      <c r="GW2364" s="667"/>
      <c r="GX2364" s="667"/>
      <c r="GY2364" s="667"/>
      <c r="GZ2364" s="667"/>
      <c r="HA2364" s="667"/>
      <c r="HB2364" s="667"/>
      <c r="HC2364" s="667"/>
      <c r="HD2364" s="667"/>
      <c r="HE2364" s="667"/>
      <c r="HF2364" s="667"/>
      <c r="HG2364" s="667"/>
      <c r="HH2364" s="667"/>
      <c r="HI2364" s="667"/>
      <c r="HJ2364" s="667"/>
      <c r="HK2364" s="667"/>
      <c r="HL2364" s="667"/>
      <c r="HM2364" s="667"/>
      <c r="HN2364" s="667"/>
      <c r="HO2364" s="667"/>
      <c r="HP2364" s="667"/>
      <c r="HQ2364" s="667"/>
      <c r="HR2364" s="667"/>
      <c r="HS2364" s="667"/>
      <c r="HT2364" s="667"/>
      <c r="HU2364" s="667"/>
      <c r="HV2364" s="667"/>
      <c r="HW2364" s="667"/>
    </row>
    <row r="2365" spans="1:231" s="630" customFormat="1" ht="13.8">
      <c r="A2365" s="669"/>
      <c r="B2365" s="669"/>
      <c r="C2365" s="482" t="s">
        <v>1601</v>
      </c>
      <c r="D2365" s="483">
        <v>1</v>
      </c>
      <c r="E2365" s="483">
        <v>1</v>
      </c>
      <c r="F2365" s="483" t="s">
        <v>1521</v>
      </c>
      <c r="G2365" s="484"/>
      <c r="H2365" s="670"/>
      <c r="I2365" s="670"/>
      <c r="J2365" s="670"/>
      <c r="K2365" s="671"/>
      <c r="L2365" s="871">
        <v>250000000</v>
      </c>
      <c r="M2365" s="672"/>
      <c r="N2365" s="673"/>
      <c r="O2365" s="550" t="e">
        <f>#REF!+M2365+N2365</f>
        <v>#REF!</v>
      </c>
      <c r="P2365" s="550">
        <v>0.26</v>
      </c>
      <c r="Q2365" s="550">
        <v>0.22</v>
      </c>
      <c r="R2365" s="672">
        <f>P2365+Q2365</f>
        <v>0.48</v>
      </c>
      <c r="S2365" s="672"/>
      <c r="T2365" s="673"/>
      <c r="U2365" s="552"/>
    </row>
    <row r="2366" spans="1:231" s="630" customFormat="1" ht="13.8">
      <c r="A2366" s="669"/>
      <c r="B2366" s="669"/>
      <c r="C2366" s="482" t="s">
        <v>1602</v>
      </c>
      <c r="D2366" s="483">
        <v>1</v>
      </c>
      <c r="E2366" s="483">
        <v>1</v>
      </c>
      <c r="F2366" s="483" t="s">
        <v>1521</v>
      </c>
      <c r="G2366" s="484"/>
      <c r="H2366" s="670"/>
      <c r="I2366" s="670"/>
      <c r="J2366" s="670"/>
      <c r="K2366" s="671"/>
      <c r="L2366" s="871">
        <v>70000000</v>
      </c>
      <c r="M2366" s="672"/>
      <c r="N2366" s="673"/>
      <c r="O2366" s="550" t="e">
        <f>#REF!+M2366+N2366</f>
        <v>#REF!</v>
      </c>
      <c r="P2366" s="550">
        <v>0.26</v>
      </c>
      <c r="Q2366" s="550">
        <v>0.22</v>
      </c>
      <c r="R2366" s="672">
        <f t="shared" si="965"/>
        <v>0.48</v>
      </c>
      <c r="S2366" s="672"/>
      <c r="T2366" s="673"/>
      <c r="U2366" s="552"/>
    </row>
    <row r="2367" spans="1:231" s="630" customFormat="1" ht="13.8">
      <c r="A2367" s="669"/>
      <c r="B2367" s="669"/>
      <c r="C2367" s="482" t="s">
        <v>1603</v>
      </c>
      <c r="D2367" s="483">
        <v>1</v>
      </c>
      <c r="E2367" s="483">
        <v>1</v>
      </c>
      <c r="F2367" s="483" t="s">
        <v>1521</v>
      </c>
      <c r="G2367" s="484"/>
      <c r="H2367" s="670"/>
      <c r="I2367" s="670"/>
      <c r="J2367" s="670"/>
      <c r="K2367" s="671"/>
      <c r="L2367" s="871">
        <v>600000000</v>
      </c>
      <c r="M2367" s="672"/>
      <c r="N2367" s="673"/>
      <c r="O2367" s="550" t="e">
        <f>#REF!+M2367+N2367</f>
        <v>#REF!</v>
      </c>
      <c r="P2367" s="550">
        <v>0.26</v>
      </c>
      <c r="Q2367" s="550">
        <v>0.22</v>
      </c>
      <c r="R2367" s="672">
        <f t="shared" si="965"/>
        <v>0.48</v>
      </c>
      <c r="S2367" s="672"/>
      <c r="T2367" s="673"/>
      <c r="U2367" s="552"/>
    </row>
    <row r="2368" spans="1:231" s="630" customFormat="1" ht="13.8">
      <c r="A2368" s="669"/>
      <c r="B2368" s="669"/>
      <c r="C2368" s="486" t="s">
        <v>1606</v>
      </c>
      <c r="D2368" s="487">
        <v>1</v>
      </c>
      <c r="E2368" s="483">
        <v>1</v>
      </c>
      <c r="F2368" s="483" t="s">
        <v>1521</v>
      </c>
      <c r="G2368" s="484"/>
      <c r="H2368" s="670"/>
      <c r="I2368" s="670"/>
      <c r="J2368" s="670"/>
      <c r="K2368" s="671"/>
      <c r="L2368" s="488">
        <v>50000000</v>
      </c>
      <c r="M2368" s="672"/>
      <c r="N2368" s="673"/>
      <c r="O2368" s="550" t="e">
        <f>#REF!+M2368+N2368</f>
        <v>#REF!</v>
      </c>
      <c r="P2368" s="550">
        <v>0.15</v>
      </c>
      <c r="Q2368" s="550">
        <v>0.22</v>
      </c>
      <c r="R2368" s="672">
        <f t="shared" si="965"/>
        <v>0.37</v>
      </c>
      <c r="S2368" s="672"/>
      <c r="T2368" s="673"/>
      <c r="U2368" s="552"/>
    </row>
    <row r="2369" spans="1:21" s="630" customFormat="1" ht="13.8">
      <c r="A2369" s="669"/>
      <c r="B2369" s="669"/>
      <c r="C2369" s="486" t="s">
        <v>1607</v>
      </c>
      <c r="D2369" s="487">
        <v>1</v>
      </c>
      <c r="E2369" s="483">
        <v>1</v>
      </c>
      <c r="F2369" s="491" t="s">
        <v>619</v>
      </c>
      <c r="G2369" s="488"/>
      <c r="H2369" s="670"/>
      <c r="I2369" s="670"/>
      <c r="J2369" s="670"/>
      <c r="K2369" s="671"/>
      <c r="L2369" s="488">
        <v>120000000</v>
      </c>
      <c r="M2369" s="672"/>
      <c r="N2369" s="673"/>
      <c r="O2369" s="550" t="e">
        <f>#REF!+M2369+N2369</f>
        <v>#REF!</v>
      </c>
      <c r="P2369" s="550"/>
      <c r="Q2369" s="550"/>
      <c r="R2369" s="672"/>
      <c r="S2369" s="672"/>
      <c r="T2369" s="673"/>
      <c r="U2369" s="552"/>
    </row>
    <row r="2370" spans="1:21">
      <c r="A2370" s="146"/>
      <c r="B2370" s="146"/>
      <c r="C2370" s="147"/>
      <c r="D2370" s="80"/>
      <c r="E2370" s="80"/>
      <c r="F2370" s="148"/>
      <c r="G2370" s="82"/>
      <c r="H2370" s="82"/>
      <c r="I2370" s="82"/>
      <c r="J2370" s="82"/>
      <c r="K2370" s="82"/>
      <c r="L2370" s="255"/>
      <c r="M2370" s="62"/>
      <c r="N2370" s="62"/>
      <c r="O2370" s="550"/>
      <c r="P2370" s="550"/>
      <c r="Q2370" s="550"/>
      <c r="R2370" s="62"/>
      <c r="S2370" s="62"/>
      <c r="T2370" s="62"/>
      <c r="U2370" s="550"/>
    </row>
    <row r="2371" spans="1:21" s="630" customFormat="1" ht="13.8">
      <c r="A2371" s="654"/>
      <c r="B2371" s="654" t="s">
        <v>1680</v>
      </c>
      <c r="C2371" s="654"/>
      <c r="D2371" s="654"/>
      <c r="E2371" s="655"/>
      <c r="F2371" s="656"/>
      <c r="G2371" s="657"/>
      <c r="H2371" s="658"/>
      <c r="I2371" s="658"/>
      <c r="J2371" s="658"/>
      <c r="K2371" s="658"/>
      <c r="L2371" s="872">
        <f>SUBTOTAL(9,L13:L2370)</f>
        <v>33142000000.000019</v>
      </c>
      <c r="M2371" s="659"/>
      <c r="N2371" s="657"/>
      <c r="O2371" s="892"/>
      <c r="P2371" s="892"/>
      <c r="Q2371" s="892"/>
      <c r="R2371" s="659"/>
      <c r="S2371" s="659"/>
      <c r="T2371" s="657"/>
      <c r="U2371" s="892"/>
    </row>
    <row r="2372" spans="1:21" s="630" customFormat="1" ht="13.8">
      <c r="A2372" s="654"/>
      <c r="B2372" s="654" t="s">
        <v>1681</v>
      </c>
      <c r="C2372" s="654"/>
      <c r="D2372" s="654"/>
      <c r="E2372" s="655"/>
      <c r="F2372" s="656"/>
      <c r="G2372" s="657"/>
      <c r="H2372" s="658"/>
      <c r="I2372" s="658"/>
      <c r="J2372" s="658"/>
      <c r="K2372" s="656"/>
      <c r="L2372" s="873">
        <f>0.08*L2371</f>
        <v>2651360000.0000014</v>
      </c>
      <c r="M2372" s="660"/>
      <c r="N2372" s="656"/>
      <c r="O2372" s="893"/>
      <c r="P2372" s="893"/>
      <c r="Q2372" s="893"/>
      <c r="R2372" s="660"/>
      <c r="S2372" s="660"/>
      <c r="T2372" s="656"/>
      <c r="U2372" s="893"/>
    </row>
    <row r="2373" spans="1:21" s="630" customFormat="1" ht="13.8">
      <c r="A2373" s="654"/>
      <c r="B2373" s="654" t="s">
        <v>1682</v>
      </c>
      <c r="C2373" s="654"/>
      <c r="D2373" s="654"/>
      <c r="E2373" s="655"/>
      <c r="F2373" s="656"/>
      <c r="G2373" s="657"/>
      <c r="H2373" s="658"/>
      <c r="I2373" s="658"/>
      <c r="J2373" s="658"/>
      <c r="K2373" s="656"/>
      <c r="L2373" s="873">
        <f>L2371+L2372</f>
        <v>35793360000.000023</v>
      </c>
      <c r="M2373" s="660"/>
      <c r="N2373" s="656"/>
      <c r="O2373" s="893"/>
      <c r="P2373" s="893"/>
      <c r="Q2373" s="893"/>
      <c r="R2373" s="660"/>
      <c r="S2373" s="660"/>
      <c r="T2373" s="656"/>
      <c r="U2373" s="893"/>
    </row>
    <row r="2374" spans="1:21" s="567" customFormat="1" ht="19.2" customHeight="1">
      <c r="A2374" s="1122" t="s">
        <v>1684</v>
      </c>
      <c r="B2374" s="1122"/>
      <c r="C2374" s="1122"/>
      <c r="D2374" s="1122"/>
      <c r="E2374" s="1122"/>
      <c r="F2374" s="1122"/>
      <c r="G2374" s="1122"/>
      <c r="H2374" s="1122"/>
      <c r="I2374" s="1122"/>
      <c r="J2374" s="1122"/>
      <c r="K2374" s="951" t="s">
        <v>1665</v>
      </c>
      <c r="L2374" s="963"/>
      <c r="M2374" s="952"/>
      <c r="N2374" s="952"/>
      <c r="O2374" s="952"/>
      <c r="P2374" s="1124" t="s">
        <v>1665</v>
      </c>
      <c r="Q2374" s="1124"/>
      <c r="R2374" s="953"/>
      <c r="S2374" s="952"/>
      <c r="T2374" s="952"/>
      <c r="U2374" s="953"/>
    </row>
    <row r="2375" spans="1:21" s="567" customFormat="1" ht="13.8">
      <c r="A2375" s="675" t="s">
        <v>1779</v>
      </c>
      <c r="B2375" s="676"/>
      <c r="C2375" s="972" t="s">
        <v>1753</v>
      </c>
      <c r="D2375" s="677" t="s">
        <v>1753</v>
      </c>
      <c r="E2375" s="971"/>
      <c r="F2375" s="676"/>
      <c r="G2375" s="676"/>
      <c r="H2375" s="1125" t="s">
        <v>1687</v>
      </c>
      <c r="I2375" s="1125"/>
      <c r="J2375" s="1126"/>
      <c r="K2375" s="954" t="s">
        <v>1751</v>
      </c>
      <c r="L2375" s="1128" t="s">
        <v>1777</v>
      </c>
      <c r="M2375" s="1128"/>
      <c r="N2375" s="1128"/>
      <c r="O2375" s="1128"/>
      <c r="P2375" s="1128"/>
      <c r="Q2375" s="1128"/>
      <c r="R2375" s="955"/>
      <c r="S2375" s="869"/>
      <c r="T2375" s="869"/>
      <c r="U2375" s="955"/>
    </row>
    <row r="2376" spans="1:21" s="687" customFormat="1" ht="13.8">
      <c r="A2376" s="679"/>
      <c r="B2376" s="680"/>
      <c r="C2376" s="680"/>
      <c r="D2376" s="681"/>
      <c r="E2376" s="682"/>
      <c r="F2376" s="681"/>
      <c r="G2376" s="681"/>
      <c r="H2376" s="682"/>
      <c r="I2376" s="681"/>
      <c r="J2376" s="683"/>
      <c r="K2376" s="684"/>
      <c r="L2376" s="857"/>
      <c r="M2376" s="685"/>
      <c r="N2376" s="686"/>
      <c r="O2376" s="894"/>
      <c r="P2376" s="894"/>
      <c r="Q2376" s="894"/>
      <c r="R2376" s="958"/>
      <c r="S2376" s="685"/>
      <c r="T2376" s="686"/>
      <c r="U2376" s="936"/>
    </row>
    <row r="2377" spans="1:21" s="687" customFormat="1" ht="28.5" customHeight="1">
      <c r="A2377" s="679"/>
      <c r="B2377" s="680"/>
      <c r="C2377" s="680"/>
      <c r="D2377" s="681"/>
      <c r="E2377" s="682"/>
      <c r="F2377" s="681"/>
      <c r="G2377" s="681"/>
      <c r="H2377" s="682"/>
      <c r="I2377" s="681"/>
      <c r="J2377" s="683"/>
      <c r="K2377" s="684"/>
      <c r="L2377" s="857"/>
      <c r="M2377" s="685"/>
      <c r="N2377" s="623"/>
      <c r="O2377" s="895"/>
      <c r="P2377" s="895"/>
      <c r="Q2377" s="895"/>
      <c r="R2377" s="958"/>
      <c r="S2377" s="685"/>
      <c r="T2377" s="623"/>
      <c r="U2377" s="937"/>
    </row>
    <row r="2378" spans="1:21" s="687" customFormat="1" ht="5.7" customHeight="1">
      <c r="A2378" s="679"/>
      <c r="B2378" s="680"/>
      <c r="C2378" s="680"/>
      <c r="D2378" s="681"/>
      <c r="E2378" s="682"/>
      <c r="F2378" s="681"/>
      <c r="G2378" s="681"/>
      <c r="H2378" s="682"/>
      <c r="I2378" s="681"/>
      <c r="J2378" s="683"/>
      <c r="K2378" s="684"/>
      <c r="L2378" s="857"/>
      <c r="M2378" s="685"/>
      <c r="N2378" s="688"/>
      <c r="O2378" s="896"/>
      <c r="P2378" s="896"/>
      <c r="Q2378" s="896"/>
      <c r="R2378" s="958"/>
      <c r="S2378" s="685"/>
      <c r="T2378" s="688"/>
      <c r="U2378" s="938"/>
    </row>
    <row r="2379" spans="1:21" s="687" customFormat="1" ht="13.8">
      <c r="A2379" s="679"/>
      <c r="B2379" s="680"/>
      <c r="C2379" s="680"/>
      <c r="D2379" s="681"/>
      <c r="E2379" s="682"/>
      <c r="F2379" s="681"/>
      <c r="G2379" s="681"/>
      <c r="H2379" s="682"/>
      <c r="I2379" s="681"/>
      <c r="J2379" s="683"/>
      <c r="K2379" s="684"/>
      <c r="L2379" s="857"/>
      <c r="M2379" s="685"/>
      <c r="N2379" s="685"/>
      <c r="O2379" s="896"/>
      <c r="P2379" s="896"/>
      <c r="Q2379" s="896"/>
      <c r="R2379" s="958"/>
      <c r="S2379" s="685"/>
      <c r="T2379" s="685"/>
      <c r="U2379" s="938"/>
    </row>
    <row r="2380" spans="1:21" s="687" customFormat="1" ht="13.8">
      <c r="A2380" s="679"/>
      <c r="B2380" s="680"/>
      <c r="C2380" s="680"/>
      <c r="D2380" s="681"/>
      <c r="E2380" s="682"/>
      <c r="F2380" s="681"/>
      <c r="G2380" s="681"/>
      <c r="H2380" s="682"/>
      <c r="I2380" s="681"/>
      <c r="J2380" s="683"/>
      <c r="K2380" s="684"/>
      <c r="L2380" s="857"/>
      <c r="M2380" s="685"/>
      <c r="N2380" s="685"/>
      <c r="O2380" s="896"/>
      <c r="P2380" s="896"/>
      <c r="Q2380" s="896"/>
      <c r="R2380" s="958"/>
      <c r="S2380" s="685"/>
      <c r="T2380" s="685"/>
      <c r="U2380" s="938"/>
    </row>
    <row r="2381" spans="1:21" s="687" customFormat="1" ht="19.2" customHeight="1">
      <c r="A2381" s="1138" t="s">
        <v>1776</v>
      </c>
      <c r="B2381" s="1139"/>
      <c r="C2381" s="969" t="s">
        <v>1768</v>
      </c>
      <c r="D2381" s="969"/>
      <c r="E2381" s="969"/>
      <c r="F2381" s="693"/>
      <c r="G2381" s="693"/>
      <c r="H2381" s="694" t="s">
        <v>1689</v>
      </c>
      <c r="I2381" s="695"/>
      <c r="J2381" s="696"/>
      <c r="K2381" s="956" t="s">
        <v>1752</v>
      </c>
      <c r="L2381" s="962" t="s">
        <v>1778</v>
      </c>
      <c r="M2381" s="959"/>
      <c r="N2381" s="959"/>
      <c r="O2381" s="960"/>
      <c r="P2381" s="960"/>
      <c r="Q2381" s="960"/>
      <c r="R2381" s="961"/>
      <c r="S2381" s="868"/>
      <c r="T2381" s="868"/>
      <c r="U2381" s="957"/>
    </row>
    <row r="2382" spans="1:21">
      <c r="B2382" s="13"/>
      <c r="C2382" s="48"/>
      <c r="D2382" s="48"/>
      <c r="E2382" s="48"/>
      <c r="F2382" s="48"/>
      <c r="H2382" s="216"/>
      <c r="K2382" s="592"/>
      <c r="L2382" s="592"/>
      <c r="M2382" s="592"/>
      <c r="O2382" s="48"/>
      <c r="P2382" s="48"/>
      <c r="R2382" s="10"/>
      <c r="S2382" s="10"/>
      <c r="T2382" s="10"/>
      <c r="U2382" s="10"/>
    </row>
    <row r="2383" spans="1:21">
      <c r="C2383" s="10"/>
      <c r="D2383" s="10"/>
      <c r="E2383" s="10"/>
      <c r="F2383" s="10"/>
      <c r="G2383" s="10"/>
      <c r="H2383" s="10"/>
      <c r="I2383" s="10"/>
      <c r="J2383" s="10"/>
      <c r="K2383" s="10"/>
      <c r="L2383" s="10"/>
      <c r="M2383" s="10"/>
      <c r="N2383" s="10"/>
      <c r="O2383" s="10"/>
      <c r="P2383" s="10"/>
      <c r="Q2383" s="10"/>
      <c r="R2383" s="10"/>
      <c r="S2383" s="10"/>
      <c r="T2383" s="10"/>
      <c r="U2383" s="10"/>
    </row>
    <row r="2384" spans="1:21">
      <c r="C2384" s="10"/>
      <c r="D2384" s="10"/>
      <c r="E2384" s="10"/>
      <c r="F2384" s="10"/>
      <c r="G2384" s="10"/>
      <c r="H2384" s="10"/>
      <c r="I2384" s="10"/>
      <c r="J2384" s="10"/>
      <c r="K2384" s="10"/>
      <c r="L2384" s="10"/>
      <c r="M2384" s="10"/>
      <c r="N2384" s="10"/>
      <c r="O2384" s="10"/>
      <c r="P2384" s="10"/>
      <c r="Q2384" s="10"/>
      <c r="R2384" s="10"/>
      <c r="S2384" s="10"/>
      <c r="T2384" s="10"/>
      <c r="U2384" s="10"/>
    </row>
    <row r="2385" spans="3:21">
      <c r="C2385" s="10"/>
      <c r="D2385" s="10"/>
      <c r="E2385" s="10"/>
      <c r="F2385" s="10"/>
      <c r="G2385" s="10"/>
      <c r="H2385" s="10"/>
      <c r="I2385" s="10"/>
      <c r="J2385" s="10"/>
      <c r="K2385" s="10"/>
      <c r="L2385" s="10"/>
      <c r="M2385" s="10"/>
      <c r="N2385" s="10"/>
      <c r="O2385" s="10"/>
      <c r="P2385" s="10"/>
      <c r="Q2385" s="10"/>
      <c r="R2385" s="10"/>
      <c r="S2385" s="10"/>
      <c r="T2385" s="10"/>
      <c r="U2385" s="10"/>
    </row>
    <row r="2386" spans="3:21">
      <c r="C2386" s="48"/>
      <c r="D2386" s="48"/>
      <c r="E2386" s="592"/>
      <c r="F2386" s="10"/>
      <c r="G2386" s="10"/>
      <c r="H2386" s="10"/>
      <c r="I2386" s="10"/>
      <c r="J2386" s="10"/>
      <c r="K2386" s="10"/>
      <c r="L2386" s="10"/>
      <c r="M2386" s="10"/>
      <c r="N2386" s="10"/>
      <c r="O2386" s="10"/>
      <c r="P2386" s="10"/>
      <c r="Q2386" s="10"/>
      <c r="R2386" s="10"/>
      <c r="S2386" s="10"/>
      <c r="T2386" s="10"/>
      <c r="U2386" s="10"/>
    </row>
  </sheetData>
  <mergeCells count="8">
    <mergeCell ref="A2381:B2381"/>
    <mergeCell ref="A2374:J2374"/>
    <mergeCell ref="H2375:J2375"/>
    <mergeCell ref="M11:O11"/>
    <mergeCell ref="R11:R12"/>
    <mergeCell ref="P11:Q11"/>
    <mergeCell ref="P2374:Q2374"/>
    <mergeCell ref="L2375:Q2375"/>
  </mergeCells>
  <phoneticPr fontId="56" type="noConversion"/>
  <conditionalFormatting sqref="G140:G141 G143:G144 G134">
    <cfRule type="expression" dxfId="5" priority="3" stopIfTrue="1">
      <formula>($L134="Cancelled")</formula>
    </cfRule>
  </conditionalFormatting>
  <conditionalFormatting sqref="G148:G149">
    <cfRule type="expression" dxfId="4" priority="2" stopIfTrue="1">
      <formula>($L148="Cancelled")</formula>
    </cfRule>
  </conditionalFormatting>
  <conditionalFormatting sqref="H140:I141 H143:I144 H134:I134 H148:I149">
    <cfRule type="expression" dxfId="3" priority="5" stopIfTrue="1">
      <formula>(#REF!="Cancelled")</formula>
    </cfRule>
  </conditionalFormatting>
  <printOptions horizontalCentered="1"/>
  <pageMargins left="0.27559055118110237" right="0.19685039370078741" top="0.98425196850393704" bottom="0.55118110236220474" header="0.31496062992125984" footer="0.31496062992125984"/>
  <pageSetup paperSize="9" scale="49" fitToHeight="0" orientation="portrait" r:id="rId1"/>
  <headerFooter>
    <oddFooter>&amp;L&amp;8&amp;A&amp;R&amp;P / &amp;N</oddFooter>
  </headerFooter>
  <rowBreaks count="1" manualBreakCount="1">
    <brk id="2313" max="17" man="1"/>
  </rowBreaks>
  <legacy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outlinePr summaryBelow="0"/>
  </sheetPr>
  <dimension ref="A1:IA2401"/>
  <sheetViews>
    <sheetView showGridLines="0" showZeros="0" tabSelected="1" showRuler="0" view="pageBreakPreview" topLeftCell="A2358" zoomScale="55" zoomScaleNormal="70" zoomScaleSheetLayoutView="55" workbookViewId="0">
      <selection activeCell="T25" sqref="T25"/>
    </sheetView>
  </sheetViews>
  <sheetFormatPr defaultColWidth="8.6640625" defaultRowHeight="13.2" outlineLevelRow="3" outlineLevelCol="2"/>
  <cols>
    <col min="1" max="1" width="12" style="10" customWidth="1"/>
    <col min="2" max="2" width="8" style="10" customWidth="1"/>
    <col min="3" max="3" width="49" style="14" customWidth="1"/>
    <col min="4" max="4" width="15.44140625" style="14" hidden="1" customWidth="1" outlineLevel="1"/>
    <col min="5" max="5" width="14" style="93" customWidth="1" collapsed="1"/>
    <col min="6" max="6" width="16.44140625" style="13" customWidth="1" outlineLevel="1"/>
    <col min="7" max="8" width="15.33203125" style="48" hidden="1" customWidth="1" outlineLevel="2"/>
    <col min="9" max="9" width="15.33203125" style="48" hidden="1" customWidth="1" outlineLevel="1"/>
    <col min="10" max="10" width="29.6640625" style="48" hidden="1" customWidth="1" outlineLevel="1"/>
    <col min="11" max="11" width="20.44140625" style="48" hidden="1" customWidth="1" outlineLevel="1"/>
    <col min="12" max="12" width="20.88671875" style="48" customWidth="1" collapsed="1"/>
    <col min="13" max="15" width="23.6640625" style="48" customWidth="1"/>
    <col min="16" max="17" width="20.88671875" style="48" hidden="1" customWidth="1"/>
    <col min="18" max="18" width="3.44140625" style="48" hidden="1" customWidth="1"/>
    <col min="19" max="19" width="0" style="216" hidden="1" customWidth="1"/>
    <col min="20" max="20" width="20.44140625" style="10" customWidth="1"/>
    <col min="21" max="24" width="8.6640625" style="10"/>
    <col min="25" max="25" width="46" style="10" customWidth="1"/>
    <col min="26" max="16384" width="8.6640625" style="10"/>
  </cols>
  <sheetData>
    <row r="1" spans="1:22" s="567" customFormat="1" ht="32.700000000000003" customHeight="1">
      <c r="A1" s="1141" t="s">
        <v>1690</v>
      </c>
      <c r="B1" s="1142"/>
      <c r="C1" s="1142"/>
      <c r="D1" s="1142"/>
      <c r="E1" s="1142"/>
      <c r="F1" s="1142"/>
      <c r="G1" s="1142"/>
      <c r="H1" s="1142"/>
      <c r="I1" s="1142"/>
      <c r="J1" s="1142"/>
      <c r="K1" s="1142"/>
      <c r="L1" s="1142"/>
      <c r="M1" s="1142"/>
      <c r="N1" s="1142"/>
      <c r="O1" s="1143"/>
      <c r="P1" s="968"/>
      <c r="Q1" s="968"/>
      <c r="R1" s="968"/>
      <c r="S1" s="697"/>
      <c r="T1" s="697"/>
      <c r="U1" s="697"/>
      <c r="V1" s="697"/>
    </row>
    <row r="2" spans="1:22" s="567" customFormat="1" ht="13.8">
      <c r="A2" s="912"/>
      <c r="B2" s="701"/>
      <c r="C2" s="913"/>
      <c r="D2" s="701"/>
      <c r="E2" s="914"/>
      <c r="F2" s="914"/>
      <c r="G2" s="915"/>
      <c r="H2" s="915"/>
      <c r="I2" s="915"/>
      <c r="J2" s="915"/>
      <c r="K2" s="915"/>
      <c r="L2" s="915"/>
      <c r="M2" s="915"/>
      <c r="N2" s="915"/>
      <c r="O2" s="964"/>
      <c r="P2" s="915"/>
      <c r="Q2" s="915"/>
      <c r="R2" s="915"/>
      <c r="S2" s="698"/>
      <c r="T2" s="699"/>
      <c r="U2" s="698"/>
      <c r="V2" s="700"/>
    </row>
    <row r="3" spans="1:22" s="567" customFormat="1" ht="13.8">
      <c r="A3" s="912"/>
      <c r="B3" s="916" t="s">
        <v>1716</v>
      </c>
      <c r="C3" s="917"/>
      <c r="D3" s="701"/>
      <c r="E3" s="914"/>
      <c r="F3" s="914"/>
      <c r="G3" s="915"/>
      <c r="H3" s="915"/>
      <c r="I3" s="915"/>
      <c r="J3" s="915"/>
      <c r="K3" s="915"/>
      <c r="L3" s="915"/>
      <c r="M3" s="915"/>
      <c r="N3" s="915"/>
      <c r="O3" s="964"/>
      <c r="P3" s="915"/>
      <c r="Q3" s="915"/>
      <c r="R3" s="915"/>
      <c r="S3" s="698"/>
      <c r="T3" s="699"/>
      <c r="U3" s="698"/>
      <c r="V3" s="700"/>
    </row>
    <row r="4" spans="1:22" s="567" customFormat="1" ht="13.8">
      <c r="A4" s="912"/>
      <c r="B4" s="916" t="s">
        <v>1691</v>
      </c>
      <c r="C4" s="917"/>
      <c r="D4" s="701"/>
      <c r="E4" s="914"/>
      <c r="F4" s="914"/>
      <c r="G4" s="915"/>
      <c r="H4" s="915"/>
      <c r="I4" s="915"/>
      <c r="J4" s="915"/>
      <c r="K4" s="915"/>
      <c r="L4" s="915"/>
      <c r="M4" s="915"/>
      <c r="N4" s="915"/>
      <c r="O4" s="964"/>
      <c r="P4" s="915"/>
      <c r="Q4" s="915"/>
      <c r="R4" s="915"/>
      <c r="S4" s="698"/>
      <c r="T4" s="699"/>
      <c r="U4" s="698"/>
      <c r="V4" s="700"/>
    </row>
    <row r="5" spans="1:22" s="567" customFormat="1" ht="13.8">
      <c r="A5" s="912"/>
      <c r="B5" s="916" t="s">
        <v>1692</v>
      </c>
      <c r="C5" s="917"/>
      <c r="D5" s="701"/>
      <c r="E5" s="914"/>
      <c r="F5" s="914"/>
      <c r="G5" s="915"/>
      <c r="H5" s="915"/>
      <c r="I5" s="915"/>
      <c r="J5" s="915"/>
      <c r="K5" s="915"/>
      <c r="L5" s="915"/>
      <c r="M5" s="915"/>
      <c r="N5" s="915"/>
      <c r="O5" s="964"/>
      <c r="P5" s="915"/>
      <c r="Q5" s="915"/>
      <c r="R5" s="915"/>
      <c r="S5" s="698"/>
      <c r="T5" s="699"/>
      <c r="U5" s="698"/>
      <c r="V5" s="700"/>
    </row>
    <row r="6" spans="1:22" s="567" customFormat="1" ht="6.75" customHeight="1">
      <c r="A6" s="912"/>
      <c r="B6" s="701"/>
      <c r="C6" s="917"/>
      <c r="D6" s="701"/>
      <c r="E6" s="914"/>
      <c r="F6" s="914"/>
      <c r="G6" s="915"/>
      <c r="H6" s="915"/>
      <c r="I6" s="915"/>
      <c r="J6" s="915"/>
      <c r="K6" s="915"/>
      <c r="L6" s="915"/>
      <c r="M6" s="915"/>
      <c r="N6" s="915"/>
      <c r="O6" s="964"/>
      <c r="P6" s="915"/>
      <c r="Q6" s="915"/>
      <c r="R6" s="915"/>
      <c r="S6" s="698"/>
      <c r="T6" s="699"/>
      <c r="U6" s="698"/>
      <c r="V6" s="700"/>
    </row>
    <row r="7" spans="1:22" s="567" customFormat="1" ht="13.8">
      <c r="A7" s="918">
        <v>1</v>
      </c>
      <c r="B7" s="919" t="s">
        <v>1693</v>
      </c>
      <c r="C7" s="917"/>
      <c r="D7" s="701"/>
      <c r="E7" s="914"/>
      <c r="F7" s="914"/>
      <c r="G7" s="915"/>
      <c r="H7" s="915"/>
      <c r="I7" s="915"/>
      <c r="J7" s="915"/>
      <c r="K7" s="915"/>
      <c r="L7" s="915"/>
      <c r="M7" s="915"/>
      <c r="N7" s="915"/>
      <c r="O7" s="964"/>
      <c r="P7" s="915"/>
      <c r="Q7" s="915"/>
      <c r="R7" s="915"/>
      <c r="S7" s="698"/>
      <c r="T7" s="699"/>
      <c r="U7" s="698"/>
      <c r="V7" s="700"/>
    </row>
    <row r="8" spans="1:22" s="567" customFormat="1" ht="13.8">
      <c r="A8" s="920" t="s">
        <v>1694</v>
      </c>
      <c r="B8" s="916" t="s">
        <v>1695</v>
      </c>
      <c r="C8" s="917"/>
      <c r="D8" s="701"/>
      <c r="E8" s="914"/>
      <c r="F8" s="914"/>
      <c r="G8" s="915"/>
      <c r="H8" s="915"/>
      <c r="I8" s="915"/>
      <c r="J8" s="915"/>
      <c r="K8" s="915"/>
      <c r="L8" s="915"/>
      <c r="M8" s="915"/>
      <c r="N8" s="915"/>
      <c r="O8" s="964"/>
      <c r="P8" s="915"/>
      <c r="Q8" s="915"/>
      <c r="R8" s="915"/>
      <c r="S8" s="698"/>
      <c r="T8" s="699"/>
      <c r="U8" s="698"/>
      <c r="V8" s="700"/>
    </row>
    <row r="9" spans="1:22" s="567" customFormat="1" ht="13.8">
      <c r="A9" s="920"/>
      <c r="B9" s="921" t="s">
        <v>1696</v>
      </c>
      <c r="C9" s="917"/>
      <c r="D9" s="701" t="s">
        <v>1697</v>
      </c>
      <c r="E9" s="914"/>
      <c r="F9" s="914"/>
      <c r="G9" s="915"/>
      <c r="H9" s="915"/>
      <c r="I9" s="915"/>
      <c r="J9" s="915"/>
      <c r="K9" s="915"/>
      <c r="L9" s="915"/>
      <c r="M9" s="915"/>
      <c r="N9" s="915"/>
      <c r="O9" s="964"/>
      <c r="P9" s="915"/>
      <c r="Q9" s="915"/>
      <c r="R9" s="915"/>
      <c r="S9" s="698"/>
      <c r="T9" s="699"/>
      <c r="U9" s="698"/>
      <c r="V9" s="700"/>
    </row>
    <row r="10" spans="1:22" s="567" customFormat="1" ht="13.8">
      <c r="A10" s="920"/>
      <c r="B10" s="921" t="s">
        <v>1698</v>
      </c>
      <c r="C10" s="917"/>
      <c r="D10" s="701" t="s">
        <v>1699</v>
      </c>
      <c r="E10" s="914"/>
      <c r="F10" s="914"/>
      <c r="G10" s="915"/>
      <c r="H10" s="915"/>
      <c r="I10" s="915"/>
      <c r="J10" s="915"/>
      <c r="K10" s="915"/>
      <c r="L10" s="915"/>
      <c r="M10" s="915"/>
      <c r="N10" s="915"/>
      <c r="O10" s="964"/>
      <c r="P10" s="915"/>
      <c r="Q10" s="915"/>
      <c r="R10" s="915"/>
      <c r="S10" s="698"/>
      <c r="T10" s="699"/>
      <c r="U10" s="698"/>
      <c r="V10" s="700"/>
    </row>
    <row r="11" spans="1:22" s="567" customFormat="1" ht="13.8">
      <c r="A11" s="920"/>
      <c r="B11" s="921" t="s">
        <v>1700</v>
      </c>
      <c r="C11" s="917"/>
      <c r="D11" s="701" t="s">
        <v>1699</v>
      </c>
      <c r="E11" s="914"/>
      <c r="F11" s="914"/>
      <c r="G11" s="915"/>
      <c r="H11" s="915"/>
      <c r="I11" s="915"/>
      <c r="J11" s="915"/>
      <c r="K11" s="915"/>
      <c r="L11" s="915"/>
      <c r="M11" s="915"/>
      <c r="N11" s="915"/>
      <c r="O11" s="964"/>
      <c r="P11" s="915"/>
      <c r="Q11" s="915"/>
      <c r="R11" s="915"/>
      <c r="S11" s="698"/>
      <c r="T11" s="699"/>
      <c r="U11" s="698"/>
      <c r="V11" s="700"/>
    </row>
    <row r="12" spans="1:22" s="567" customFormat="1" ht="13.8">
      <c r="A12" s="920" t="s">
        <v>1694</v>
      </c>
      <c r="B12" s="916" t="s">
        <v>1701</v>
      </c>
      <c r="C12" s="917"/>
      <c r="D12" s="701"/>
      <c r="E12" s="914"/>
      <c r="F12" s="914"/>
      <c r="G12" s="915"/>
      <c r="H12" s="915"/>
      <c r="I12" s="915"/>
      <c r="J12" s="915"/>
      <c r="K12" s="915"/>
      <c r="L12" s="915"/>
      <c r="M12" s="915"/>
      <c r="N12" s="915"/>
      <c r="O12" s="964"/>
      <c r="P12" s="915"/>
      <c r="Q12" s="915"/>
      <c r="R12" s="915"/>
      <c r="S12" s="698"/>
      <c r="T12" s="699"/>
      <c r="U12" s="698"/>
      <c r="V12" s="700"/>
    </row>
    <row r="13" spans="1:22" s="567" customFormat="1" ht="13.8">
      <c r="A13" s="920"/>
      <c r="B13" s="921" t="s">
        <v>1702</v>
      </c>
      <c r="C13" s="917"/>
      <c r="D13" s="701" t="s">
        <v>1703</v>
      </c>
      <c r="E13" s="914"/>
      <c r="F13" s="914"/>
      <c r="G13" s="915"/>
      <c r="H13" s="915"/>
      <c r="I13" s="915"/>
      <c r="J13" s="915"/>
      <c r="K13" s="915"/>
      <c r="L13" s="915"/>
      <c r="M13" s="915"/>
      <c r="N13" s="915"/>
      <c r="O13" s="964"/>
      <c r="P13" s="915"/>
      <c r="Q13" s="915"/>
      <c r="R13" s="915"/>
      <c r="S13" s="698"/>
      <c r="T13" s="699"/>
      <c r="U13" s="698"/>
      <c r="V13" s="700"/>
    </row>
    <row r="14" spans="1:22" s="567" customFormat="1" ht="13.8">
      <c r="A14" s="920"/>
      <c r="B14" s="921" t="s">
        <v>1704</v>
      </c>
      <c r="C14" s="917"/>
      <c r="D14" s="701"/>
      <c r="E14" s="914"/>
      <c r="F14" s="914"/>
      <c r="G14" s="915"/>
      <c r="H14" s="915"/>
      <c r="I14" s="915"/>
      <c r="J14" s="915"/>
      <c r="K14" s="915"/>
      <c r="L14" s="915"/>
      <c r="M14" s="915"/>
      <c r="N14" s="915"/>
      <c r="O14" s="964"/>
      <c r="P14" s="915"/>
      <c r="Q14" s="915"/>
      <c r="R14" s="915"/>
      <c r="S14" s="698"/>
      <c r="T14" s="699"/>
      <c r="U14" s="698"/>
      <c r="V14" s="700"/>
    </row>
    <row r="15" spans="1:22" s="567" customFormat="1" ht="13.8">
      <c r="A15" s="920"/>
      <c r="B15" s="921" t="s">
        <v>1738</v>
      </c>
      <c r="C15" s="917"/>
      <c r="D15" s="701" t="s">
        <v>1705</v>
      </c>
      <c r="E15" s="914"/>
      <c r="F15" s="914"/>
      <c r="G15" s="915"/>
      <c r="H15" s="915"/>
      <c r="I15" s="915"/>
      <c r="J15" s="915"/>
      <c r="K15" s="915"/>
      <c r="L15" s="915"/>
      <c r="M15" s="915"/>
      <c r="N15" s="915"/>
      <c r="O15" s="964"/>
      <c r="P15" s="915"/>
      <c r="Q15" s="915"/>
      <c r="R15" s="915"/>
      <c r="S15" s="698"/>
      <c r="T15" s="699"/>
      <c r="U15" s="698"/>
      <c r="V15" s="700"/>
    </row>
    <row r="16" spans="1:22" s="567" customFormat="1" ht="13.8">
      <c r="A16" s="918">
        <f>A7+1</f>
        <v>2</v>
      </c>
      <c r="B16" s="919" t="s">
        <v>1706</v>
      </c>
      <c r="C16" s="917"/>
      <c r="D16" s="701"/>
      <c r="E16" s="914"/>
      <c r="F16" s="914"/>
      <c r="G16" s="915"/>
      <c r="H16" s="915"/>
      <c r="I16" s="915"/>
      <c r="J16" s="915"/>
      <c r="K16" s="915"/>
      <c r="L16" s="915"/>
      <c r="M16" s="915"/>
      <c r="N16" s="915"/>
      <c r="O16" s="964"/>
      <c r="P16" s="915"/>
      <c r="Q16" s="915"/>
      <c r="R16" s="915"/>
      <c r="S16" s="698"/>
      <c r="T16" s="699"/>
      <c r="U16" s="698"/>
      <c r="V16" s="700"/>
    </row>
    <row r="17" spans="1:22" s="567" customFormat="1" ht="13.8">
      <c r="A17" s="920" t="s">
        <v>1694</v>
      </c>
      <c r="B17" s="701" t="s">
        <v>1749</v>
      </c>
      <c r="C17" s="917"/>
      <c r="D17" s="701"/>
      <c r="E17" s="914"/>
      <c r="F17" s="914"/>
      <c r="G17" s="915"/>
      <c r="H17" s="915"/>
      <c r="I17" s="915"/>
      <c r="J17" s="915"/>
      <c r="K17" s="915"/>
      <c r="L17" s="915"/>
      <c r="M17" s="915"/>
      <c r="N17" s="915"/>
      <c r="O17" s="964"/>
      <c r="P17" s="915"/>
      <c r="Q17" s="915"/>
      <c r="R17" s="915"/>
      <c r="S17" s="698"/>
      <c r="T17" s="699"/>
      <c r="U17" s="698"/>
      <c r="V17" s="700"/>
    </row>
    <row r="18" spans="1:22" s="567" customFormat="1" ht="13.8">
      <c r="A18" s="920" t="s">
        <v>1694</v>
      </c>
      <c r="B18" s="701" t="s">
        <v>1750</v>
      </c>
      <c r="C18" s="917"/>
      <c r="D18" s="701"/>
      <c r="E18" s="914"/>
      <c r="F18" s="914"/>
      <c r="G18" s="915"/>
      <c r="H18" s="915"/>
      <c r="I18" s="915"/>
      <c r="J18" s="915"/>
      <c r="K18" s="915"/>
      <c r="L18" s="915"/>
      <c r="M18" s="915"/>
      <c r="N18" s="915"/>
      <c r="O18" s="964"/>
      <c r="P18" s="915"/>
      <c r="Q18" s="915"/>
      <c r="R18" s="915"/>
      <c r="S18" s="698"/>
      <c r="T18" s="699"/>
      <c r="U18" s="698"/>
      <c r="V18" s="700"/>
    </row>
    <row r="19" spans="1:22" s="567" customFormat="1" ht="13.8">
      <c r="A19" s="920"/>
      <c r="B19" s="701" t="s">
        <v>1707</v>
      </c>
      <c r="C19" s="917"/>
      <c r="D19" s="701"/>
      <c r="E19" s="914"/>
      <c r="F19" s="914"/>
      <c r="G19" s="915"/>
      <c r="H19" s="915"/>
      <c r="I19" s="915"/>
      <c r="J19" s="915"/>
      <c r="K19" s="915"/>
      <c r="L19" s="915"/>
      <c r="M19" s="915"/>
      <c r="N19" s="915"/>
      <c r="O19" s="964"/>
      <c r="P19" s="915"/>
      <c r="Q19" s="915"/>
      <c r="R19" s="915"/>
      <c r="S19" s="698"/>
      <c r="T19" s="699"/>
      <c r="U19" s="698"/>
      <c r="V19" s="700"/>
    </row>
    <row r="20" spans="1:22" s="567" customFormat="1" ht="13.8">
      <c r="A20" s="918">
        <f>A16+1</f>
        <v>3</v>
      </c>
      <c r="B20" s="919" t="s">
        <v>1708</v>
      </c>
      <c r="C20" s="917"/>
      <c r="D20" s="701"/>
      <c r="E20" s="914"/>
      <c r="F20" s="914"/>
      <c r="G20" s="915"/>
      <c r="H20" s="915"/>
      <c r="I20" s="915"/>
      <c r="J20" s="915"/>
      <c r="K20" s="915"/>
      <c r="L20" s="915"/>
      <c r="M20" s="915"/>
      <c r="N20" s="915"/>
      <c r="O20" s="964"/>
      <c r="P20" s="915"/>
      <c r="Q20" s="915"/>
      <c r="R20" s="915"/>
      <c r="S20" s="698"/>
      <c r="T20" s="699"/>
      <c r="U20" s="698"/>
      <c r="V20" s="700"/>
    </row>
    <row r="21" spans="1:22" s="567" customFormat="1" ht="13.8">
      <c r="A21" s="922" t="s">
        <v>1709</v>
      </c>
      <c r="B21" s="916" t="s">
        <v>1710</v>
      </c>
      <c r="C21" s="923"/>
      <c r="D21" s="702"/>
      <c r="E21" s="924"/>
      <c r="F21" s="924"/>
      <c r="G21" s="925"/>
      <c r="H21" s="925"/>
      <c r="I21" s="925"/>
      <c r="J21" s="925"/>
      <c r="K21" s="925"/>
      <c r="L21" s="925"/>
      <c r="M21" s="925"/>
      <c r="N21" s="925"/>
      <c r="O21" s="965"/>
      <c r="P21" s="925"/>
      <c r="Q21" s="925"/>
      <c r="R21" s="925"/>
      <c r="S21" s="703"/>
      <c r="T21" s="704"/>
      <c r="U21" s="703"/>
      <c r="V21" s="705"/>
    </row>
    <row r="22" spans="1:22" s="567" customFormat="1" ht="15.6">
      <c r="A22" s="922"/>
      <c r="B22" s="701" t="s">
        <v>1745</v>
      </c>
      <c r="C22" s="926"/>
      <c r="D22" s="702"/>
      <c r="E22" s="924"/>
      <c r="F22" s="924"/>
      <c r="G22" s="925"/>
      <c r="H22" s="925"/>
      <c r="I22" s="925"/>
      <c r="J22" s="925"/>
      <c r="K22" s="925"/>
      <c r="L22" s="925"/>
      <c r="M22" s="925"/>
      <c r="N22" s="925"/>
      <c r="O22" s="965"/>
      <c r="P22" s="925"/>
      <c r="Q22" s="925"/>
      <c r="R22" s="925"/>
      <c r="S22" s="703"/>
      <c r="T22" s="704"/>
      <c r="U22" s="703"/>
      <c r="V22" s="705"/>
    </row>
    <row r="23" spans="1:22" s="567" customFormat="1" ht="15.6">
      <c r="A23" s="922"/>
      <c r="B23" s="701" t="s">
        <v>1711</v>
      </c>
      <c r="C23" s="926"/>
      <c r="D23" s="702"/>
      <c r="E23" s="924"/>
      <c r="F23" s="924"/>
      <c r="G23" s="925"/>
      <c r="H23" s="925"/>
      <c r="I23" s="925"/>
      <c r="J23" s="925"/>
      <c r="K23" s="925"/>
      <c r="L23" s="925"/>
      <c r="M23" s="925"/>
      <c r="N23" s="925"/>
      <c r="O23" s="965"/>
      <c r="P23" s="925"/>
      <c r="Q23" s="925"/>
      <c r="R23" s="925"/>
      <c r="S23" s="703"/>
      <c r="T23" s="704"/>
      <c r="U23" s="703"/>
      <c r="V23" s="705"/>
    </row>
    <row r="24" spans="1:22" s="567" customFormat="1" ht="15.6" customHeight="1">
      <c r="A24" s="922"/>
      <c r="B24" s="701" t="s">
        <v>1712</v>
      </c>
      <c r="C24" s="926"/>
      <c r="D24" s="702"/>
      <c r="E24" s="924"/>
      <c r="F24" s="924"/>
      <c r="G24" s="925"/>
      <c r="H24" s="925"/>
      <c r="I24" s="925"/>
      <c r="J24" s="925"/>
      <c r="K24" s="925"/>
      <c r="L24" s="925"/>
      <c r="M24" s="925"/>
      <c r="N24" s="925"/>
      <c r="O24" s="965"/>
      <c r="P24" s="925"/>
      <c r="Q24" s="925"/>
      <c r="R24" s="925"/>
      <c r="S24" s="703"/>
      <c r="T24" s="704"/>
      <c r="U24" s="703"/>
      <c r="V24" s="705"/>
    </row>
    <row r="25" spans="1:22" s="567" customFormat="1" ht="13.8">
      <c r="A25" s="922"/>
      <c r="B25" s="701" t="s">
        <v>1713</v>
      </c>
      <c r="C25" s="923"/>
      <c r="D25" s="702"/>
      <c r="E25" s="924"/>
      <c r="F25" s="924"/>
      <c r="G25" s="925"/>
      <c r="H25" s="925"/>
      <c r="I25" s="925"/>
      <c r="J25" s="925"/>
      <c r="K25" s="925"/>
      <c r="L25" s="925"/>
      <c r="M25" s="925"/>
      <c r="N25" s="925"/>
      <c r="O25" s="965"/>
      <c r="P25" s="925"/>
      <c r="Q25" s="925"/>
      <c r="R25" s="925"/>
      <c r="S25" s="703"/>
      <c r="T25" s="704"/>
      <c r="U25" s="703"/>
      <c r="V25" s="705"/>
    </row>
    <row r="26" spans="1:22" s="567" customFormat="1" ht="13.8">
      <c r="A26" s="922" t="s">
        <v>1714</v>
      </c>
      <c r="B26" s="916" t="s">
        <v>1715</v>
      </c>
      <c r="C26" s="923"/>
      <c r="D26" s="702"/>
      <c r="E26" s="924"/>
      <c r="F26" s="924"/>
      <c r="G26" s="925"/>
      <c r="H26" s="925"/>
      <c r="I26" s="925"/>
      <c r="J26" s="925"/>
      <c r="K26" s="925"/>
      <c r="L26" s="925"/>
      <c r="M26" s="925"/>
      <c r="N26" s="925"/>
      <c r="O26" s="965"/>
      <c r="P26" s="925"/>
      <c r="Q26" s="925"/>
      <c r="R26" s="925"/>
      <c r="S26" s="703"/>
      <c r="T26" s="704"/>
      <c r="U26" s="703"/>
      <c r="V26" s="705"/>
    </row>
    <row r="27" spans="1:22" s="630" customFormat="1" ht="13.8">
      <c r="A27" s="927"/>
      <c r="B27" s="928"/>
      <c r="C27" s="928"/>
      <c r="D27" s="929"/>
      <c r="E27" s="721"/>
      <c r="F27" s="929"/>
      <c r="G27" s="929"/>
      <c r="H27" s="737"/>
      <c r="I27" s="737"/>
      <c r="J27" s="737"/>
      <c r="K27" s="737"/>
      <c r="L27" s="930"/>
      <c r="M27" s="930"/>
      <c r="N27" s="930"/>
      <c r="O27" s="966"/>
      <c r="P27" s="930"/>
      <c r="Q27" s="930"/>
      <c r="R27" s="930"/>
      <c r="S27" s="707"/>
      <c r="T27" s="707"/>
      <c r="U27" s="706"/>
    </row>
    <row r="28" spans="1:22" s="716" customFormat="1" ht="13.8" outlineLevel="1">
      <c r="A28" s="745"/>
      <c r="B28" s="708"/>
      <c r="C28" s="709"/>
      <c r="D28" s="710"/>
      <c r="E28" s="711"/>
      <c r="F28" s="712"/>
      <c r="G28" s="712"/>
      <c r="H28" s="713"/>
      <c r="I28" s="713"/>
      <c r="J28" s="713"/>
      <c r="K28" s="713"/>
      <c r="L28" s="714"/>
      <c r="M28" s="714"/>
      <c r="N28" s="738"/>
      <c r="O28" s="948"/>
      <c r="P28" s="714"/>
      <c r="Q28" s="714"/>
      <c r="R28" s="714"/>
      <c r="S28" s="713"/>
      <c r="T28" s="713"/>
      <c r="U28" s="715"/>
    </row>
    <row r="29" spans="1:22" ht="13.8">
      <c r="A29" s="509" t="s">
        <v>1616</v>
      </c>
      <c r="B29" s="520"/>
      <c r="C29" s="521"/>
      <c r="D29" s="521"/>
      <c r="E29" s="522"/>
      <c r="F29" s="523"/>
      <c r="G29" s="524"/>
      <c r="H29" s="524"/>
      <c r="I29" s="524"/>
      <c r="J29" s="524"/>
      <c r="K29" s="524"/>
      <c r="L29" s="524"/>
      <c r="M29" s="967"/>
      <c r="N29" s="985"/>
      <c r="O29" s="967"/>
      <c r="P29" s="524"/>
      <c r="Q29" s="524"/>
      <c r="R29" s="524"/>
    </row>
    <row r="30" spans="1:22" ht="20.399999999999999" customHeight="1">
      <c r="M30" s="961"/>
      <c r="N30" s="961"/>
      <c r="O30" s="961"/>
    </row>
    <row r="31" spans="1:22" ht="30.75" customHeight="1">
      <c r="A31" s="135" t="s">
        <v>66</v>
      </c>
      <c r="B31" s="135"/>
      <c r="C31" s="136" t="s">
        <v>67</v>
      </c>
      <c r="D31" s="96" t="s">
        <v>611</v>
      </c>
      <c r="E31" s="390" t="s">
        <v>1559</v>
      </c>
      <c r="F31" s="135" t="s">
        <v>69</v>
      </c>
      <c r="G31" s="58" t="s">
        <v>612</v>
      </c>
      <c r="H31" s="58" t="s">
        <v>613</v>
      </c>
      <c r="I31" s="59" t="s">
        <v>614</v>
      </c>
      <c r="J31" s="59" t="s">
        <v>615</v>
      </c>
      <c r="K31" s="59" t="s">
        <v>616</v>
      </c>
      <c r="L31" s="60" t="s">
        <v>617</v>
      </c>
      <c r="M31" s="1057" t="s">
        <v>1747</v>
      </c>
      <c r="N31" s="1059"/>
      <c r="O31" s="984" t="s">
        <v>1759</v>
      </c>
      <c r="P31" s="939"/>
      <c r="Q31" s="939"/>
      <c r="R31" s="940"/>
    </row>
    <row r="32" spans="1:22">
      <c r="A32" s="137"/>
      <c r="B32" s="137"/>
      <c r="C32" s="138"/>
      <c r="D32" s="97"/>
      <c r="E32" s="97"/>
      <c r="F32" s="139"/>
      <c r="G32" s="62"/>
      <c r="H32" s="62"/>
      <c r="I32" s="62"/>
      <c r="J32" s="62"/>
      <c r="K32" s="62"/>
      <c r="L32" s="62"/>
      <c r="M32" s="550" t="s">
        <v>1635</v>
      </c>
      <c r="N32" s="550" t="s">
        <v>1669</v>
      </c>
      <c r="O32" s="550"/>
      <c r="P32" s="550" t="s">
        <v>1669</v>
      </c>
      <c r="Q32" s="550" t="s">
        <v>1670</v>
      </c>
      <c r="R32" s="550" t="s">
        <v>1637</v>
      </c>
    </row>
    <row r="33" spans="1:19">
      <c r="A33" s="647"/>
      <c r="B33" s="647"/>
      <c r="C33" s="652" t="s">
        <v>1671</v>
      </c>
      <c r="D33" s="648"/>
      <c r="E33" s="648"/>
      <c r="F33" s="649"/>
      <c r="G33" s="650"/>
      <c r="H33" s="650"/>
      <c r="I33" s="650"/>
      <c r="J33" s="650"/>
      <c r="K33" s="650"/>
      <c r="L33" s="650">
        <f>SUBTOTAL(9,L34:L885)</f>
        <v>18337127645.635746</v>
      </c>
      <c r="M33" s="651"/>
      <c r="N33" s="651"/>
      <c r="O33" s="651"/>
      <c r="P33" s="651"/>
      <c r="Q33" s="651"/>
      <c r="R33" s="651"/>
    </row>
    <row r="34" spans="1:19" collapsed="1">
      <c r="A34" s="165" t="s">
        <v>71</v>
      </c>
      <c r="B34" s="165"/>
      <c r="C34" s="166" t="s">
        <v>36</v>
      </c>
      <c r="D34" s="200"/>
      <c r="E34" s="200"/>
      <c r="F34" s="201"/>
      <c r="G34" s="169"/>
      <c r="H34" s="169"/>
      <c r="I34" s="169"/>
      <c r="J34" s="169"/>
      <c r="K34" s="169"/>
      <c r="L34" s="169">
        <f>SUM(L36:L37)</f>
        <v>0</v>
      </c>
      <c r="M34" s="551"/>
      <c r="N34" s="551"/>
      <c r="O34" s="551"/>
      <c r="P34" s="551"/>
      <c r="Q34" s="551"/>
      <c r="R34" s="551"/>
    </row>
    <row r="35" spans="1:19" hidden="1" outlineLevel="1">
      <c r="A35" s="137"/>
      <c r="B35" s="137"/>
      <c r="C35" s="138"/>
      <c r="D35" s="94"/>
      <c r="E35" s="94"/>
      <c r="F35" s="139"/>
      <c r="G35" s="71"/>
      <c r="H35" s="71"/>
      <c r="I35" s="71"/>
      <c r="J35" s="71"/>
      <c r="K35" s="71"/>
      <c r="L35" s="71"/>
      <c r="M35" s="552">
        <f>'KL TTHT CV DOT 2'!Q15</f>
        <v>0</v>
      </c>
      <c r="N35" s="552">
        <f>'KL TTHT CV DOT 2'!Q15</f>
        <v>0</v>
      </c>
      <c r="O35" s="552">
        <f>'KL TTHT CV DOT 2'!R15</f>
        <v>0</v>
      </c>
      <c r="P35" s="552"/>
      <c r="Q35" s="552"/>
      <c r="R35" s="553">
        <v>0</v>
      </c>
    </row>
    <row r="36" spans="1:19" hidden="1" outlineLevel="1">
      <c r="A36" s="137" t="s">
        <v>72</v>
      </c>
      <c r="B36" s="146"/>
      <c r="C36" s="171" t="s">
        <v>36</v>
      </c>
      <c r="D36" s="97">
        <v>1</v>
      </c>
      <c r="E36" s="97"/>
      <c r="F36" s="139" t="s">
        <v>73</v>
      </c>
      <c r="G36" s="62"/>
      <c r="H36" s="62"/>
      <c r="I36" s="62"/>
      <c r="J36" s="62"/>
      <c r="K36" s="62"/>
      <c r="L36" s="62">
        <v>0</v>
      </c>
      <c r="M36" s="552">
        <f>'KL TTHT CV DOT 2'!Q16</f>
        <v>0</v>
      </c>
      <c r="N36" s="552">
        <f>'KL TTHT CV DOT 2'!Q16</f>
        <v>0</v>
      </c>
      <c r="O36" s="552">
        <f>'KL TTHT CV DOT 2'!R16</f>
        <v>0</v>
      </c>
      <c r="P36" s="550"/>
      <c r="Q36" s="550"/>
      <c r="R36" s="553">
        <v>0</v>
      </c>
    </row>
    <row r="37" spans="1:19" s="11" customFormat="1" hidden="1" outlineLevel="1">
      <c r="A37" s="192" t="s">
        <v>74</v>
      </c>
      <c r="B37" s="172"/>
      <c r="C37" s="385" t="s">
        <v>75</v>
      </c>
      <c r="D37" s="194">
        <v>1</v>
      </c>
      <c r="E37" s="194"/>
      <c r="F37" s="195" t="s">
        <v>73</v>
      </c>
      <c r="G37" s="199"/>
      <c r="H37" s="199"/>
      <c r="I37" s="199"/>
      <c r="J37" s="199"/>
      <c r="K37" s="199"/>
      <c r="L37" s="199">
        <v>0</v>
      </c>
      <c r="M37" s="552">
        <f>'KL TTHT CV DOT 2'!Q17</f>
        <v>0</v>
      </c>
      <c r="N37" s="552">
        <f>'KL TTHT CV DOT 2'!Q17</f>
        <v>0</v>
      </c>
      <c r="O37" s="552">
        <f>'KL TTHT CV DOT 2'!R17</f>
        <v>0</v>
      </c>
      <c r="P37" s="554"/>
      <c r="Q37" s="554"/>
      <c r="R37" s="553">
        <v>0</v>
      </c>
      <c r="S37" s="534"/>
    </row>
    <row r="38" spans="1:19" collapsed="1">
      <c r="A38" s="137"/>
      <c r="B38" s="137"/>
      <c r="C38" s="138"/>
      <c r="D38" s="94"/>
      <c r="E38" s="94"/>
      <c r="F38" s="139"/>
      <c r="G38" s="71"/>
      <c r="H38" s="71"/>
      <c r="I38" s="71"/>
      <c r="J38" s="71"/>
      <c r="K38" s="71"/>
      <c r="L38" s="71"/>
      <c r="M38" s="552">
        <f>'KL TTHT CV DOT 2'!Q18</f>
        <v>0</v>
      </c>
      <c r="N38" s="552">
        <f>'KL TTHT CV DOT 2'!Q18</f>
        <v>0</v>
      </c>
      <c r="O38" s="552">
        <f>'KL TTHT CV DOT 2'!R18</f>
        <v>0</v>
      </c>
      <c r="P38" s="552"/>
      <c r="Q38" s="552"/>
      <c r="R38" s="552">
        <v>0</v>
      </c>
    </row>
    <row r="39" spans="1:19">
      <c r="A39" s="165" t="s">
        <v>76</v>
      </c>
      <c r="B39" s="165"/>
      <c r="C39" s="166" t="s">
        <v>38</v>
      </c>
      <c r="D39" s="200"/>
      <c r="E39" s="200"/>
      <c r="F39" s="201"/>
      <c r="G39" s="169"/>
      <c r="H39" s="169"/>
      <c r="I39" s="169"/>
      <c r="J39" s="169">
        <f>SUBTOTAL(9,J40:J348)</f>
        <v>4384819997.1498795</v>
      </c>
      <c r="K39" s="169">
        <f>SUBTOTAL(9,K40:K348)</f>
        <v>819871975.32591212</v>
      </c>
      <c r="L39" s="169">
        <f>SUBTOTAL(9,L40:L348)</f>
        <v>5204691972.4757881</v>
      </c>
      <c r="M39" s="551">
        <f>'KL TTHT CV DOT 2'!Q19</f>
        <v>0</v>
      </c>
      <c r="N39" s="551">
        <f>'KL TTHT CV DOT 2'!Q19</f>
        <v>0</v>
      </c>
      <c r="O39" s="551">
        <f>'KL TTHT CV DOT 2'!R19</f>
        <v>0</v>
      </c>
      <c r="P39" s="551"/>
      <c r="Q39" s="551"/>
      <c r="R39" s="551">
        <v>0</v>
      </c>
    </row>
    <row r="40" spans="1:19">
      <c r="A40" s="137"/>
      <c r="B40" s="137"/>
      <c r="C40" s="138"/>
      <c r="D40" s="94"/>
      <c r="E40" s="94"/>
      <c r="F40" s="139"/>
      <c r="G40" s="71"/>
      <c r="H40" s="71"/>
      <c r="I40" s="71"/>
      <c r="J40" s="71"/>
      <c r="K40" s="71"/>
      <c r="L40" s="71"/>
      <c r="M40" s="552">
        <f>'KL TTHT CV DOT 2'!Q20</f>
        <v>0</v>
      </c>
      <c r="N40" s="552">
        <f>'KL TTHT CV DOT 2'!Q20</f>
        <v>0</v>
      </c>
      <c r="O40" s="552">
        <f>'KL TTHT CV DOT 2'!R20</f>
        <v>0</v>
      </c>
      <c r="P40" s="552"/>
      <c r="Q40" s="552"/>
      <c r="R40" s="552">
        <v>0</v>
      </c>
    </row>
    <row r="41" spans="1:19" collapsed="1">
      <c r="A41" s="149" t="s">
        <v>77</v>
      </c>
      <c r="B41" s="149"/>
      <c r="C41" s="150" t="s">
        <v>78</v>
      </c>
      <c r="D41" s="100">
        <v>1</v>
      </c>
      <c r="E41" s="100"/>
      <c r="F41" s="151" t="s">
        <v>10</v>
      </c>
      <c r="G41" s="75"/>
      <c r="H41" s="75"/>
      <c r="I41" s="75"/>
      <c r="J41" s="75"/>
      <c r="K41" s="75"/>
      <c r="L41" s="75"/>
      <c r="M41" s="555">
        <f>'KL TTHT CV DOT 2'!Q21</f>
        <v>0</v>
      </c>
      <c r="N41" s="555">
        <f>'KL TTHT CV DOT 2'!Q21</f>
        <v>0</v>
      </c>
      <c r="O41" s="555">
        <f>'KL TTHT CV DOT 2'!R21</f>
        <v>0</v>
      </c>
      <c r="P41" s="555"/>
      <c r="Q41" s="555"/>
      <c r="R41" s="555">
        <v>0</v>
      </c>
    </row>
    <row r="42" spans="1:19" hidden="1" outlineLevel="1">
      <c r="A42" s="137" t="s">
        <v>79</v>
      </c>
      <c r="B42" s="137"/>
      <c r="C42" s="138" t="s">
        <v>80</v>
      </c>
      <c r="D42" s="94">
        <v>1</v>
      </c>
      <c r="E42" s="94"/>
      <c r="F42" s="139" t="s">
        <v>10</v>
      </c>
      <c r="G42" s="62"/>
      <c r="H42" s="62"/>
      <c r="I42" s="62"/>
      <c r="J42" s="62"/>
      <c r="K42" s="62"/>
      <c r="L42" s="62">
        <v>0</v>
      </c>
      <c r="M42" s="550">
        <f>'KL TTHT CV DOT 2'!P22</f>
        <v>0</v>
      </c>
      <c r="N42" s="550">
        <f>'KL TTHT CV DOT 2'!Q22</f>
        <v>0</v>
      </c>
      <c r="O42" s="550">
        <f>'KL TTHT CV DOT 2'!R22</f>
        <v>0</v>
      </c>
      <c r="P42" s="550"/>
      <c r="Q42" s="550"/>
      <c r="R42" s="553">
        <v>0</v>
      </c>
    </row>
    <row r="43" spans="1:19" hidden="1" outlineLevel="1">
      <c r="A43" s="137" t="s">
        <v>81</v>
      </c>
      <c r="B43" s="137"/>
      <c r="C43" s="138" t="s">
        <v>82</v>
      </c>
      <c r="D43" s="94">
        <v>1</v>
      </c>
      <c r="E43" s="94"/>
      <c r="F43" s="139" t="s">
        <v>10</v>
      </c>
      <c r="G43" s="71"/>
      <c r="H43" s="71"/>
      <c r="I43" s="71"/>
      <c r="J43" s="71"/>
      <c r="K43" s="71"/>
      <c r="L43" s="62">
        <v>0</v>
      </c>
      <c r="M43" s="550">
        <f>'KL TTHT CV DOT 2'!P23</f>
        <v>0</v>
      </c>
      <c r="N43" s="550">
        <f>'KL TTHT CV DOT 2'!Q23</f>
        <v>0</v>
      </c>
      <c r="O43" s="550">
        <f>'KL TTHT CV DOT 2'!R23</f>
        <v>0</v>
      </c>
      <c r="P43" s="550"/>
      <c r="Q43" s="550"/>
      <c r="R43" s="553">
        <v>0</v>
      </c>
    </row>
    <row r="44" spans="1:19" hidden="1" outlineLevel="1">
      <c r="A44" s="137" t="s">
        <v>83</v>
      </c>
      <c r="B44" s="137"/>
      <c r="C44" s="138" t="s">
        <v>84</v>
      </c>
      <c r="D44" s="94">
        <v>1</v>
      </c>
      <c r="E44" s="94"/>
      <c r="F44" s="139" t="s">
        <v>10</v>
      </c>
      <c r="G44" s="71"/>
      <c r="H44" s="71"/>
      <c r="I44" s="71"/>
      <c r="J44" s="71"/>
      <c r="K44" s="71"/>
      <c r="L44" s="62">
        <v>0</v>
      </c>
      <c r="M44" s="550">
        <f>'KL TTHT CV DOT 2'!P24</f>
        <v>0</v>
      </c>
      <c r="N44" s="550">
        <f>'KL TTHT CV DOT 2'!Q24</f>
        <v>0</v>
      </c>
      <c r="O44" s="550">
        <f>'KL TTHT CV DOT 2'!R24</f>
        <v>0</v>
      </c>
      <c r="P44" s="550"/>
      <c r="Q44" s="550"/>
      <c r="R44" s="553">
        <v>0</v>
      </c>
    </row>
    <row r="45" spans="1:19" hidden="1" outlineLevel="1">
      <c r="A45" s="137" t="s">
        <v>85</v>
      </c>
      <c r="B45" s="137"/>
      <c r="C45" s="138" t="s">
        <v>86</v>
      </c>
      <c r="D45" s="94">
        <v>1</v>
      </c>
      <c r="E45" s="94"/>
      <c r="F45" s="139" t="s">
        <v>10</v>
      </c>
      <c r="G45" s="71"/>
      <c r="H45" s="71"/>
      <c r="I45" s="71"/>
      <c r="J45" s="71"/>
      <c r="K45" s="71"/>
      <c r="L45" s="62">
        <v>0</v>
      </c>
      <c r="M45" s="550">
        <f>'KL TTHT CV DOT 2'!P25</f>
        <v>0</v>
      </c>
      <c r="N45" s="550">
        <f>'KL TTHT CV DOT 2'!Q25</f>
        <v>0</v>
      </c>
      <c r="O45" s="550">
        <f>'KL TTHT CV DOT 2'!R25</f>
        <v>0</v>
      </c>
      <c r="P45" s="550"/>
      <c r="Q45" s="550"/>
      <c r="R45" s="553">
        <v>0</v>
      </c>
    </row>
    <row r="46" spans="1:19" hidden="1" outlineLevel="1">
      <c r="A46" s="137" t="s">
        <v>87</v>
      </c>
      <c r="B46" s="137"/>
      <c r="C46" s="138" t="s">
        <v>88</v>
      </c>
      <c r="D46" s="94">
        <v>1</v>
      </c>
      <c r="E46" s="94"/>
      <c r="F46" s="139" t="s">
        <v>10</v>
      </c>
      <c r="G46" s="71"/>
      <c r="H46" s="71"/>
      <c r="I46" s="71"/>
      <c r="J46" s="71"/>
      <c r="K46" s="71"/>
      <c r="L46" s="62">
        <v>0</v>
      </c>
      <c r="M46" s="550">
        <f>'KL TTHT CV DOT 2'!P26</f>
        <v>0</v>
      </c>
      <c r="N46" s="550">
        <f>'KL TTHT CV DOT 2'!Q26</f>
        <v>0</v>
      </c>
      <c r="O46" s="550">
        <f>'KL TTHT CV DOT 2'!R26</f>
        <v>0</v>
      </c>
      <c r="P46" s="550"/>
      <c r="Q46" s="550"/>
      <c r="R46" s="553">
        <v>0</v>
      </c>
    </row>
    <row r="47" spans="1:19" hidden="1" outlineLevel="1">
      <c r="A47" s="137" t="s">
        <v>89</v>
      </c>
      <c r="B47" s="137"/>
      <c r="C47" s="138" t="s">
        <v>90</v>
      </c>
      <c r="D47" s="94">
        <v>1</v>
      </c>
      <c r="E47" s="94"/>
      <c r="F47" s="139" t="s">
        <v>10</v>
      </c>
      <c r="G47" s="71"/>
      <c r="H47" s="71"/>
      <c r="I47" s="71"/>
      <c r="J47" s="71"/>
      <c r="K47" s="71"/>
      <c r="L47" s="62">
        <v>0</v>
      </c>
      <c r="M47" s="550">
        <f>'KL TTHT CV DOT 2'!P27</f>
        <v>0</v>
      </c>
      <c r="N47" s="550">
        <f>'KL TTHT CV DOT 2'!Q27</f>
        <v>0</v>
      </c>
      <c r="O47" s="550">
        <f>'KL TTHT CV DOT 2'!R27</f>
        <v>0</v>
      </c>
      <c r="P47" s="550"/>
      <c r="Q47" s="550"/>
      <c r="R47" s="553">
        <v>0</v>
      </c>
    </row>
    <row r="48" spans="1:19" hidden="1" outlineLevel="1">
      <c r="A48" s="137" t="s">
        <v>91</v>
      </c>
      <c r="B48" s="137"/>
      <c r="C48" s="138" t="s">
        <v>92</v>
      </c>
      <c r="D48" s="94">
        <v>1</v>
      </c>
      <c r="E48" s="94"/>
      <c r="F48" s="139" t="s">
        <v>10</v>
      </c>
      <c r="G48" s="71"/>
      <c r="H48" s="71"/>
      <c r="I48" s="71"/>
      <c r="J48" s="71"/>
      <c r="K48" s="71"/>
      <c r="L48" s="62">
        <v>0</v>
      </c>
      <c r="M48" s="550">
        <f>'KL TTHT CV DOT 2'!P28</f>
        <v>0</v>
      </c>
      <c r="N48" s="550">
        <f>'KL TTHT CV DOT 2'!Q28</f>
        <v>0</v>
      </c>
      <c r="O48" s="550">
        <f>'KL TTHT CV DOT 2'!R28</f>
        <v>0</v>
      </c>
      <c r="P48" s="550"/>
      <c r="Q48" s="550"/>
      <c r="R48" s="553">
        <v>0</v>
      </c>
    </row>
    <row r="49" spans="1:18" hidden="1" outlineLevel="1">
      <c r="A49" s="137" t="s">
        <v>93</v>
      </c>
      <c r="B49" s="137"/>
      <c r="C49" s="138" t="s">
        <v>94</v>
      </c>
      <c r="D49" s="94">
        <v>1</v>
      </c>
      <c r="E49" s="94"/>
      <c r="F49" s="139" t="s">
        <v>10</v>
      </c>
      <c r="G49" s="71"/>
      <c r="H49" s="71"/>
      <c r="I49" s="71"/>
      <c r="J49" s="71"/>
      <c r="K49" s="71"/>
      <c r="L49" s="62">
        <v>0</v>
      </c>
      <c r="M49" s="550">
        <f>'KL TTHT CV DOT 2'!P29</f>
        <v>0</v>
      </c>
      <c r="N49" s="550">
        <f>'KL TTHT CV DOT 2'!Q29</f>
        <v>0</v>
      </c>
      <c r="O49" s="550">
        <f>'KL TTHT CV DOT 2'!R29</f>
        <v>0</v>
      </c>
      <c r="P49" s="550"/>
      <c r="Q49" s="550"/>
      <c r="R49" s="553">
        <v>0</v>
      </c>
    </row>
    <row r="50" spans="1:18" hidden="1" outlineLevel="1">
      <c r="A50" s="137" t="s">
        <v>95</v>
      </c>
      <c r="B50" s="137"/>
      <c r="C50" s="138" t="s">
        <v>96</v>
      </c>
      <c r="D50" s="94">
        <v>1</v>
      </c>
      <c r="E50" s="94"/>
      <c r="F50" s="139" t="s">
        <v>10</v>
      </c>
      <c r="G50" s="71"/>
      <c r="H50" s="71"/>
      <c r="I50" s="71"/>
      <c r="J50" s="71"/>
      <c r="K50" s="71"/>
      <c r="L50" s="62">
        <v>0</v>
      </c>
      <c r="M50" s="550">
        <f>'KL TTHT CV DOT 2'!P30</f>
        <v>0</v>
      </c>
      <c r="N50" s="550">
        <f>'KL TTHT CV DOT 2'!Q30</f>
        <v>0</v>
      </c>
      <c r="O50" s="550">
        <f>'KL TTHT CV DOT 2'!R30</f>
        <v>0</v>
      </c>
      <c r="P50" s="550"/>
      <c r="Q50" s="550"/>
      <c r="R50" s="553">
        <v>0</v>
      </c>
    </row>
    <row r="51" spans="1:18" hidden="1" outlineLevel="1">
      <c r="A51" s="137" t="s">
        <v>97</v>
      </c>
      <c r="B51" s="137"/>
      <c r="C51" s="138" t="s">
        <v>98</v>
      </c>
      <c r="D51" s="94">
        <v>1</v>
      </c>
      <c r="E51" s="94"/>
      <c r="F51" s="139" t="s">
        <v>10</v>
      </c>
      <c r="G51" s="71"/>
      <c r="H51" s="71"/>
      <c r="I51" s="71"/>
      <c r="J51" s="71"/>
      <c r="K51" s="71"/>
      <c r="L51" s="62">
        <v>0</v>
      </c>
      <c r="M51" s="550">
        <f>'KL TTHT CV DOT 2'!P31</f>
        <v>0</v>
      </c>
      <c r="N51" s="550">
        <f>'KL TTHT CV DOT 2'!Q31</f>
        <v>0</v>
      </c>
      <c r="O51" s="550">
        <f>'KL TTHT CV DOT 2'!R31</f>
        <v>0</v>
      </c>
      <c r="P51" s="550"/>
      <c r="Q51" s="550"/>
      <c r="R51" s="553">
        <v>0</v>
      </c>
    </row>
    <row r="52" spans="1:18" hidden="1" outlineLevel="1">
      <c r="A52" s="137" t="s">
        <v>99</v>
      </c>
      <c r="B52" s="137"/>
      <c r="C52" s="138" t="s">
        <v>100</v>
      </c>
      <c r="D52" s="94">
        <v>1</v>
      </c>
      <c r="E52" s="94"/>
      <c r="F52" s="139" t="s">
        <v>10</v>
      </c>
      <c r="G52" s="71"/>
      <c r="H52" s="71"/>
      <c r="I52" s="71"/>
      <c r="J52" s="71"/>
      <c r="K52" s="71"/>
      <c r="L52" s="62">
        <v>0</v>
      </c>
      <c r="M52" s="550">
        <f>'KL TTHT CV DOT 2'!P32</f>
        <v>0</v>
      </c>
      <c r="N52" s="550">
        <f>'KL TTHT CV DOT 2'!Q32</f>
        <v>0</v>
      </c>
      <c r="O52" s="550">
        <f>'KL TTHT CV DOT 2'!R32</f>
        <v>0</v>
      </c>
      <c r="P52" s="550"/>
      <c r="Q52" s="550"/>
      <c r="R52" s="553">
        <v>0</v>
      </c>
    </row>
    <row r="53" spans="1:18" hidden="1" outlineLevel="1">
      <c r="A53" s="137" t="s">
        <v>101</v>
      </c>
      <c r="B53" s="137"/>
      <c r="C53" s="138" t="s">
        <v>102</v>
      </c>
      <c r="D53" s="94">
        <v>1</v>
      </c>
      <c r="E53" s="94"/>
      <c r="F53" s="139" t="s">
        <v>10</v>
      </c>
      <c r="G53" s="71"/>
      <c r="H53" s="71"/>
      <c r="I53" s="71"/>
      <c r="J53" s="71"/>
      <c r="K53" s="71"/>
      <c r="L53" s="62">
        <v>0</v>
      </c>
      <c r="M53" s="550">
        <f>'KL TTHT CV DOT 2'!P33</f>
        <v>0</v>
      </c>
      <c r="N53" s="550">
        <f>'KL TTHT CV DOT 2'!Q33</f>
        <v>0</v>
      </c>
      <c r="O53" s="550">
        <f>'KL TTHT CV DOT 2'!R33</f>
        <v>0</v>
      </c>
      <c r="P53" s="550"/>
      <c r="Q53" s="550"/>
      <c r="R53" s="553">
        <v>0</v>
      </c>
    </row>
    <row r="54" spans="1:18" hidden="1" outlineLevel="1">
      <c r="A54" s="137" t="s">
        <v>103</v>
      </c>
      <c r="B54" s="137"/>
      <c r="C54" s="138" t="s">
        <v>104</v>
      </c>
      <c r="D54" s="94">
        <v>1</v>
      </c>
      <c r="E54" s="94"/>
      <c r="F54" s="139" t="s">
        <v>10</v>
      </c>
      <c r="G54" s="71"/>
      <c r="H54" s="71"/>
      <c r="I54" s="71"/>
      <c r="J54" s="71"/>
      <c r="K54" s="71"/>
      <c r="L54" s="62">
        <v>0</v>
      </c>
      <c r="M54" s="550">
        <f>'KL TTHT CV DOT 2'!P34</f>
        <v>0</v>
      </c>
      <c r="N54" s="550">
        <f>'KL TTHT CV DOT 2'!Q34</f>
        <v>0</v>
      </c>
      <c r="O54" s="550">
        <f>'KL TTHT CV DOT 2'!R34</f>
        <v>0</v>
      </c>
      <c r="P54" s="550"/>
      <c r="Q54" s="550"/>
      <c r="R54" s="553">
        <v>0</v>
      </c>
    </row>
    <row r="55" spans="1:18" hidden="1" outlineLevel="1">
      <c r="A55" s="137" t="s">
        <v>105</v>
      </c>
      <c r="B55" s="137"/>
      <c r="C55" s="138" t="s">
        <v>106</v>
      </c>
      <c r="D55" s="94">
        <v>1</v>
      </c>
      <c r="E55" s="94"/>
      <c r="F55" s="139" t="s">
        <v>10</v>
      </c>
      <c r="G55" s="71"/>
      <c r="H55" s="71"/>
      <c r="I55" s="71"/>
      <c r="J55" s="71"/>
      <c r="K55" s="71"/>
      <c r="L55" s="62">
        <v>0</v>
      </c>
      <c r="M55" s="550">
        <f>'KL TTHT CV DOT 2'!P35</f>
        <v>0</v>
      </c>
      <c r="N55" s="550">
        <f>'KL TTHT CV DOT 2'!Q35</f>
        <v>0</v>
      </c>
      <c r="O55" s="550">
        <f>'KL TTHT CV DOT 2'!R35</f>
        <v>0</v>
      </c>
      <c r="P55" s="550"/>
      <c r="Q55" s="550"/>
      <c r="R55" s="553">
        <v>0</v>
      </c>
    </row>
    <row r="56" spans="1:18" hidden="1" outlineLevel="1">
      <c r="A56" s="137" t="s">
        <v>107</v>
      </c>
      <c r="B56" s="137"/>
      <c r="C56" s="138" t="s">
        <v>108</v>
      </c>
      <c r="D56" s="94">
        <v>1</v>
      </c>
      <c r="E56" s="94"/>
      <c r="F56" s="139" t="s">
        <v>10</v>
      </c>
      <c r="G56" s="71"/>
      <c r="H56" s="71"/>
      <c r="I56" s="71"/>
      <c r="J56" s="71"/>
      <c r="K56" s="71"/>
      <c r="L56" s="62">
        <v>0</v>
      </c>
      <c r="M56" s="550">
        <f>'KL TTHT CV DOT 2'!P36</f>
        <v>0</v>
      </c>
      <c r="N56" s="550">
        <f>'KL TTHT CV DOT 2'!Q36</f>
        <v>0</v>
      </c>
      <c r="O56" s="550">
        <f>'KL TTHT CV DOT 2'!R36</f>
        <v>0</v>
      </c>
      <c r="P56" s="550"/>
      <c r="Q56" s="550"/>
      <c r="R56" s="553">
        <v>0</v>
      </c>
    </row>
    <row r="57" spans="1:18" hidden="1" outlineLevel="1">
      <c r="A57" s="137" t="s">
        <v>109</v>
      </c>
      <c r="B57" s="137"/>
      <c r="C57" s="138" t="s">
        <v>110</v>
      </c>
      <c r="D57" s="94">
        <v>1</v>
      </c>
      <c r="E57" s="94"/>
      <c r="F57" s="139" t="s">
        <v>10</v>
      </c>
      <c r="G57" s="71"/>
      <c r="H57" s="71"/>
      <c r="I57" s="71"/>
      <c r="J57" s="71"/>
      <c r="K57" s="71"/>
      <c r="L57" s="62">
        <v>0</v>
      </c>
      <c r="M57" s="550">
        <f>'KL TTHT CV DOT 2'!P37</f>
        <v>0</v>
      </c>
      <c r="N57" s="550">
        <f>'KL TTHT CV DOT 2'!Q37</f>
        <v>0</v>
      </c>
      <c r="O57" s="550">
        <f>'KL TTHT CV DOT 2'!R37</f>
        <v>0</v>
      </c>
      <c r="P57" s="550"/>
      <c r="Q57" s="550"/>
      <c r="R57" s="553">
        <v>0</v>
      </c>
    </row>
    <row r="58" spans="1:18" hidden="1" outlineLevel="1">
      <c r="A58" s="137" t="s">
        <v>111</v>
      </c>
      <c r="B58" s="137"/>
      <c r="C58" s="138" t="s">
        <v>112</v>
      </c>
      <c r="D58" s="94">
        <v>1</v>
      </c>
      <c r="E58" s="94"/>
      <c r="F58" s="139" t="s">
        <v>10</v>
      </c>
      <c r="G58" s="71"/>
      <c r="H58" s="71"/>
      <c r="I58" s="71"/>
      <c r="J58" s="71"/>
      <c r="K58" s="71"/>
      <c r="L58" s="62">
        <v>0</v>
      </c>
      <c r="M58" s="550">
        <f>'KL TTHT CV DOT 2'!P38</f>
        <v>0</v>
      </c>
      <c r="N58" s="550">
        <f>'KL TTHT CV DOT 2'!Q38</f>
        <v>0</v>
      </c>
      <c r="O58" s="550">
        <f>'KL TTHT CV DOT 2'!R38</f>
        <v>0</v>
      </c>
      <c r="P58" s="550"/>
      <c r="Q58" s="550"/>
      <c r="R58" s="553">
        <v>0</v>
      </c>
    </row>
    <row r="59" spans="1:18" hidden="1" outlineLevel="1">
      <c r="A59" s="137" t="s">
        <v>113</v>
      </c>
      <c r="B59" s="137"/>
      <c r="C59" s="138" t="s">
        <v>114</v>
      </c>
      <c r="D59" s="94">
        <v>1</v>
      </c>
      <c r="E59" s="94"/>
      <c r="F59" s="139" t="s">
        <v>10</v>
      </c>
      <c r="G59" s="71"/>
      <c r="H59" s="71"/>
      <c r="I59" s="71"/>
      <c r="J59" s="71"/>
      <c r="K59" s="71"/>
      <c r="L59" s="62">
        <v>0</v>
      </c>
      <c r="M59" s="550">
        <f>'KL TTHT CV DOT 2'!P39</f>
        <v>0</v>
      </c>
      <c r="N59" s="550">
        <f>'KL TTHT CV DOT 2'!Q39</f>
        <v>0</v>
      </c>
      <c r="O59" s="550">
        <f>'KL TTHT CV DOT 2'!R39</f>
        <v>0</v>
      </c>
      <c r="P59" s="550"/>
      <c r="Q59" s="550"/>
      <c r="R59" s="553">
        <v>0</v>
      </c>
    </row>
    <row r="60" spans="1:18" hidden="1" outlineLevel="1">
      <c r="A60" s="137" t="s">
        <v>115</v>
      </c>
      <c r="B60" s="137"/>
      <c r="C60" s="138" t="s">
        <v>116</v>
      </c>
      <c r="D60" s="94">
        <v>1</v>
      </c>
      <c r="E60" s="94"/>
      <c r="F60" s="139" t="s">
        <v>10</v>
      </c>
      <c r="G60" s="71"/>
      <c r="H60" s="71"/>
      <c r="I60" s="71"/>
      <c r="J60" s="71"/>
      <c r="K60" s="71"/>
      <c r="L60" s="62">
        <v>0</v>
      </c>
      <c r="M60" s="550">
        <f>'KL TTHT CV DOT 2'!P40</f>
        <v>0</v>
      </c>
      <c r="N60" s="550">
        <f>'KL TTHT CV DOT 2'!Q40</f>
        <v>0</v>
      </c>
      <c r="O60" s="550">
        <f>'KL TTHT CV DOT 2'!R40</f>
        <v>0</v>
      </c>
      <c r="P60" s="550"/>
      <c r="Q60" s="550"/>
      <c r="R60" s="553">
        <v>0</v>
      </c>
    </row>
    <row r="61" spans="1:18" hidden="1" outlineLevel="1">
      <c r="A61" s="137" t="s">
        <v>117</v>
      </c>
      <c r="B61" s="137"/>
      <c r="C61" s="138" t="s">
        <v>118</v>
      </c>
      <c r="D61" s="94">
        <v>1</v>
      </c>
      <c r="E61" s="94"/>
      <c r="F61" s="139" t="s">
        <v>10</v>
      </c>
      <c r="G61" s="71"/>
      <c r="H61" s="71"/>
      <c r="I61" s="71"/>
      <c r="J61" s="71"/>
      <c r="K61" s="71"/>
      <c r="L61" s="62">
        <v>0</v>
      </c>
      <c r="M61" s="550">
        <f>'KL TTHT CV DOT 2'!P41</f>
        <v>0</v>
      </c>
      <c r="N61" s="550">
        <f>'KL TTHT CV DOT 2'!Q41</f>
        <v>0</v>
      </c>
      <c r="O61" s="550">
        <f>'KL TTHT CV DOT 2'!R41</f>
        <v>0</v>
      </c>
      <c r="P61" s="550"/>
      <c r="Q61" s="550"/>
      <c r="R61" s="553">
        <v>0</v>
      </c>
    </row>
    <row r="62" spans="1:18" hidden="1" outlineLevel="1">
      <c r="A62" s="137" t="s">
        <v>119</v>
      </c>
      <c r="B62" s="137"/>
      <c r="C62" s="138" t="s">
        <v>120</v>
      </c>
      <c r="D62" s="94">
        <v>1</v>
      </c>
      <c r="E62" s="94"/>
      <c r="F62" s="139" t="s">
        <v>10</v>
      </c>
      <c r="G62" s="71"/>
      <c r="H62" s="71"/>
      <c r="I62" s="71"/>
      <c r="J62" s="71"/>
      <c r="K62" s="71"/>
      <c r="L62" s="62">
        <v>0</v>
      </c>
      <c r="M62" s="550">
        <f>'KL TTHT CV DOT 2'!P42</f>
        <v>0</v>
      </c>
      <c r="N62" s="550">
        <f>'KL TTHT CV DOT 2'!Q42</f>
        <v>0</v>
      </c>
      <c r="O62" s="550">
        <f>'KL TTHT CV DOT 2'!R42</f>
        <v>0</v>
      </c>
      <c r="P62" s="550"/>
      <c r="Q62" s="550"/>
      <c r="R62" s="553">
        <v>0</v>
      </c>
    </row>
    <row r="63" spans="1:18" hidden="1" outlineLevel="1">
      <c r="A63" s="137" t="s">
        <v>121</v>
      </c>
      <c r="B63" s="137"/>
      <c r="C63" s="138" t="s">
        <v>122</v>
      </c>
      <c r="D63" s="94">
        <v>1</v>
      </c>
      <c r="E63" s="94"/>
      <c r="F63" s="139" t="s">
        <v>10</v>
      </c>
      <c r="G63" s="71"/>
      <c r="H63" s="71"/>
      <c r="I63" s="71"/>
      <c r="J63" s="71"/>
      <c r="K63" s="71"/>
      <c r="L63" s="62">
        <v>0</v>
      </c>
      <c r="M63" s="550">
        <f>'KL TTHT CV DOT 2'!P43</f>
        <v>0</v>
      </c>
      <c r="N63" s="550">
        <f>'KL TTHT CV DOT 2'!Q43</f>
        <v>0</v>
      </c>
      <c r="O63" s="550">
        <f>'KL TTHT CV DOT 2'!R43</f>
        <v>0</v>
      </c>
      <c r="P63" s="550"/>
      <c r="Q63" s="550"/>
      <c r="R63" s="553">
        <v>0</v>
      </c>
    </row>
    <row r="64" spans="1:18" hidden="1" outlineLevel="1">
      <c r="A64" s="137" t="s">
        <v>123</v>
      </c>
      <c r="B64" s="137"/>
      <c r="C64" s="138" t="s">
        <v>124</v>
      </c>
      <c r="D64" s="94">
        <v>1</v>
      </c>
      <c r="E64" s="94"/>
      <c r="F64" s="139" t="s">
        <v>10</v>
      </c>
      <c r="G64" s="71"/>
      <c r="H64" s="71"/>
      <c r="I64" s="71"/>
      <c r="J64" s="71"/>
      <c r="K64" s="71"/>
      <c r="L64" s="62">
        <v>0</v>
      </c>
      <c r="M64" s="550">
        <f>'KL TTHT CV DOT 2'!P44</f>
        <v>0</v>
      </c>
      <c r="N64" s="550">
        <f>'KL TTHT CV DOT 2'!Q44</f>
        <v>0</v>
      </c>
      <c r="O64" s="550">
        <f>'KL TTHT CV DOT 2'!R44</f>
        <v>0</v>
      </c>
      <c r="P64" s="550"/>
      <c r="Q64" s="550"/>
      <c r="R64" s="553">
        <v>0</v>
      </c>
    </row>
    <row r="65" spans="1:19" hidden="1" outlineLevel="1">
      <c r="A65" s="137" t="s">
        <v>125</v>
      </c>
      <c r="B65" s="137"/>
      <c r="C65" s="138" t="s">
        <v>126</v>
      </c>
      <c r="D65" s="94">
        <v>1</v>
      </c>
      <c r="E65" s="94"/>
      <c r="F65" s="139" t="s">
        <v>10</v>
      </c>
      <c r="G65" s="71"/>
      <c r="H65" s="71"/>
      <c r="I65" s="71"/>
      <c r="J65" s="71"/>
      <c r="K65" s="71"/>
      <c r="L65" s="62">
        <v>0</v>
      </c>
      <c r="M65" s="550">
        <f>'KL TTHT CV DOT 2'!P45</f>
        <v>0</v>
      </c>
      <c r="N65" s="550">
        <f>'KL TTHT CV DOT 2'!Q45</f>
        <v>0</v>
      </c>
      <c r="O65" s="550">
        <f>'KL TTHT CV DOT 2'!R45</f>
        <v>0</v>
      </c>
      <c r="P65" s="550"/>
      <c r="Q65" s="550"/>
      <c r="R65" s="553">
        <v>0</v>
      </c>
    </row>
    <row r="66" spans="1:19" hidden="1" outlineLevel="1">
      <c r="A66" s="137" t="s">
        <v>127</v>
      </c>
      <c r="B66" s="137"/>
      <c r="C66" s="138" t="s">
        <v>128</v>
      </c>
      <c r="D66" s="94">
        <v>1</v>
      </c>
      <c r="E66" s="94"/>
      <c r="F66" s="139" t="s">
        <v>10</v>
      </c>
      <c r="G66" s="71"/>
      <c r="H66" s="71"/>
      <c r="I66" s="71"/>
      <c r="J66" s="71"/>
      <c r="K66" s="71"/>
      <c r="L66" s="62">
        <v>0</v>
      </c>
      <c r="M66" s="550">
        <f>'KL TTHT CV DOT 2'!P46</f>
        <v>0</v>
      </c>
      <c r="N66" s="550">
        <f>'KL TTHT CV DOT 2'!Q46</f>
        <v>0</v>
      </c>
      <c r="O66" s="550">
        <f>'KL TTHT CV DOT 2'!R46</f>
        <v>0</v>
      </c>
      <c r="P66" s="550"/>
      <c r="Q66" s="550"/>
      <c r="R66" s="553">
        <v>0</v>
      </c>
    </row>
    <row r="67" spans="1:19" hidden="1" outlineLevel="1">
      <c r="A67" s="137" t="s">
        <v>129</v>
      </c>
      <c r="B67" s="137"/>
      <c r="C67" s="138" t="s">
        <v>130</v>
      </c>
      <c r="D67" s="94">
        <v>1</v>
      </c>
      <c r="E67" s="94"/>
      <c r="F67" s="139" t="s">
        <v>10</v>
      </c>
      <c r="G67" s="71"/>
      <c r="H67" s="71"/>
      <c r="I67" s="71"/>
      <c r="J67" s="71"/>
      <c r="K67" s="71"/>
      <c r="L67" s="62">
        <v>0</v>
      </c>
      <c r="M67" s="550">
        <f>'KL TTHT CV DOT 2'!P47</f>
        <v>0</v>
      </c>
      <c r="N67" s="550">
        <f>'KL TTHT CV DOT 2'!Q47</f>
        <v>0</v>
      </c>
      <c r="O67" s="550">
        <f>'KL TTHT CV DOT 2'!R47</f>
        <v>0</v>
      </c>
      <c r="P67" s="550"/>
      <c r="Q67" s="550"/>
      <c r="R67" s="553">
        <v>0</v>
      </c>
    </row>
    <row r="68" spans="1:19" hidden="1" outlineLevel="1">
      <c r="A68" s="137" t="s">
        <v>131</v>
      </c>
      <c r="B68" s="137"/>
      <c r="C68" s="138" t="s">
        <v>132</v>
      </c>
      <c r="D68" s="94">
        <v>1</v>
      </c>
      <c r="E68" s="94"/>
      <c r="F68" s="139" t="s">
        <v>10</v>
      </c>
      <c r="G68" s="71"/>
      <c r="H68" s="71"/>
      <c r="I68" s="71"/>
      <c r="J68" s="71"/>
      <c r="K68" s="71"/>
      <c r="L68" s="62">
        <v>0</v>
      </c>
      <c r="M68" s="550">
        <f>'KL TTHT CV DOT 2'!P48</f>
        <v>0</v>
      </c>
      <c r="N68" s="550">
        <f>'KL TTHT CV DOT 2'!Q48</f>
        <v>0</v>
      </c>
      <c r="O68" s="550">
        <f>'KL TTHT CV DOT 2'!R48</f>
        <v>0</v>
      </c>
      <c r="P68" s="550"/>
      <c r="Q68" s="550"/>
      <c r="R68" s="553">
        <v>0</v>
      </c>
    </row>
    <row r="69" spans="1:19" hidden="1" outlineLevel="1">
      <c r="A69" s="137" t="s">
        <v>133</v>
      </c>
      <c r="B69" s="137"/>
      <c r="C69" s="138" t="s">
        <v>134</v>
      </c>
      <c r="D69" s="94">
        <v>1</v>
      </c>
      <c r="E69" s="94"/>
      <c r="F69" s="139" t="s">
        <v>10</v>
      </c>
      <c r="G69" s="71"/>
      <c r="H69" s="71"/>
      <c r="I69" s="71"/>
      <c r="J69" s="71"/>
      <c r="K69" s="71"/>
      <c r="L69" s="62">
        <v>0</v>
      </c>
      <c r="M69" s="550">
        <f>'KL TTHT CV DOT 2'!P49</f>
        <v>0</v>
      </c>
      <c r="N69" s="550">
        <f>'KL TTHT CV DOT 2'!Q49</f>
        <v>0</v>
      </c>
      <c r="O69" s="550">
        <f>'KL TTHT CV DOT 2'!R49</f>
        <v>0</v>
      </c>
      <c r="P69" s="550"/>
      <c r="Q69" s="550"/>
      <c r="R69" s="553">
        <v>0</v>
      </c>
    </row>
    <row r="70" spans="1:19" hidden="1" outlineLevel="1">
      <c r="A70" s="137" t="s">
        <v>135</v>
      </c>
      <c r="B70" s="137"/>
      <c r="C70" s="138" t="s">
        <v>136</v>
      </c>
      <c r="D70" s="94">
        <v>1</v>
      </c>
      <c r="E70" s="94"/>
      <c r="F70" s="139" t="s">
        <v>10</v>
      </c>
      <c r="G70" s="71"/>
      <c r="H70" s="71"/>
      <c r="I70" s="71"/>
      <c r="J70" s="71"/>
      <c r="K70" s="71"/>
      <c r="L70" s="62">
        <v>0</v>
      </c>
      <c r="M70" s="550">
        <f>'KL TTHT CV DOT 2'!P50</f>
        <v>0</v>
      </c>
      <c r="N70" s="550">
        <f>'KL TTHT CV DOT 2'!Q50</f>
        <v>0</v>
      </c>
      <c r="O70" s="550">
        <f>'KL TTHT CV DOT 2'!R50</f>
        <v>0</v>
      </c>
      <c r="P70" s="550"/>
      <c r="Q70" s="550"/>
      <c r="R70" s="553">
        <v>0</v>
      </c>
    </row>
    <row r="71" spans="1:19" hidden="1" outlineLevel="1">
      <c r="A71" s="137" t="s">
        <v>137</v>
      </c>
      <c r="B71" s="137"/>
      <c r="C71" s="138" t="s">
        <v>138</v>
      </c>
      <c r="D71" s="94">
        <v>1</v>
      </c>
      <c r="E71" s="94"/>
      <c r="F71" s="139" t="s">
        <v>10</v>
      </c>
      <c r="G71" s="71"/>
      <c r="H71" s="71"/>
      <c r="I71" s="71"/>
      <c r="J71" s="71"/>
      <c r="K71" s="71"/>
      <c r="L71" s="62">
        <v>0</v>
      </c>
      <c r="M71" s="550">
        <f>'KL TTHT CV DOT 2'!P51</f>
        <v>0</v>
      </c>
      <c r="N71" s="550">
        <f>'KL TTHT CV DOT 2'!Q51</f>
        <v>0</v>
      </c>
      <c r="O71" s="550">
        <f>'KL TTHT CV DOT 2'!R51</f>
        <v>0</v>
      </c>
      <c r="P71" s="550"/>
      <c r="Q71" s="550"/>
      <c r="R71" s="553">
        <v>0</v>
      </c>
    </row>
    <row r="72" spans="1:19" hidden="1" outlineLevel="1">
      <c r="A72" s="137" t="s">
        <v>139</v>
      </c>
      <c r="B72" s="137"/>
      <c r="C72" s="138" t="s">
        <v>140</v>
      </c>
      <c r="D72" s="94">
        <v>1</v>
      </c>
      <c r="E72" s="94"/>
      <c r="F72" s="139" t="s">
        <v>10</v>
      </c>
      <c r="G72" s="71"/>
      <c r="H72" s="71"/>
      <c r="I72" s="71"/>
      <c r="J72" s="71"/>
      <c r="K72" s="71"/>
      <c r="L72" s="62">
        <v>0</v>
      </c>
      <c r="M72" s="550">
        <f>'KL TTHT CV DOT 2'!P52</f>
        <v>0</v>
      </c>
      <c r="N72" s="550">
        <f>'KL TTHT CV DOT 2'!Q52</f>
        <v>0</v>
      </c>
      <c r="O72" s="550">
        <f>'KL TTHT CV DOT 2'!R52</f>
        <v>0</v>
      </c>
      <c r="P72" s="550"/>
      <c r="Q72" s="550"/>
      <c r="R72" s="553">
        <v>0</v>
      </c>
    </row>
    <row r="73" spans="1:19" hidden="1" outlineLevel="1">
      <c r="A73" s="137" t="s">
        <v>141</v>
      </c>
      <c r="B73" s="137"/>
      <c r="C73" s="138" t="s">
        <v>142</v>
      </c>
      <c r="D73" s="94">
        <v>1</v>
      </c>
      <c r="E73" s="94"/>
      <c r="F73" s="139" t="s">
        <v>10</v>
      </c>
      <c r="G73" s="71"/>
      <c r="H73" s="71"/>
      <c r="I73" s="71"/>
      <c r="J73" s="71"/>
      <c r="K73" s="71"/>
      <c r="L73" s="62">
        <v>0</v>
      </c>
      <c r="M73" s="550">
        <f>'KL TTHT CV DOT 2'!P53</f>
        <v>0</v>
      </c>
      <c r="N73" s="550">
        <f>'KL TTHT CV DOT 2'!Q53</f>
        <v>0</v>
      </c>
      <c r="O73" s="550">
        <f>'KL TTHT CV DOT 2'!R53</f>
        <v>0</v>
      </c>
      <c r="P73" s="550"/>
      <c r="Q73" s="550"/>
      <c r="R73" s="553">
        <v>0</v>
      </c>
    </row>
    <row r="74" spans="1:19">
      <c r="A74" s="146"/>
      <c r="B74" s="146"/>
      <c r="C74" s="147"/>
      <c r="D74" s="99"/>
      <c r="E74" s="99"/>
      <c r="F74" s="148"/>
      <c r="G74" s="82"/>
      <c r="H74" s="82"/>
      <c r="I74" s="82"/>
      <c r="J74" s="82"/>
      <c r="K74" s="82"/>
      <c r="L74" s="62"/>
      <c r="M74" s="550">
        <f>'KL TTHT CV DOT 2'!P54</f>
        <v>0</v>
      </c>
      <c r="N74" s="550">
        <f>'KL TTHT CV DOT 2'!Q54</f>
        <v>0</v>
      </c>
      <c r="O74" s="550">
        <f>'KL TTHT CV DOT 2'!R54</f>
        <v>0</v>
      </c>
      <c r="P74" s="550"/>
      <c r="Q74" s="550"/>
      <c r="R74" s="553">
        <v>0</v>
      </c>
    </row>
    <row r="75" spans="1:19">
      <c r="A75" s="149" t="s">
        <v>143</v>
      </c>
      <c r="B75" s="149"/>
      <c r="C75" s="150" t="s">
        <v>144</v>
      </c>
      <c r="D75" s="100">
        <v>1</v>
      </c>
      <c r="E75" s="100"/>
      <c r="F75" s="151" t="s">
        <v>10</v>
      </c>
      <c r="G75" s="74"/>
      <c r="H75" s="74"/>
      <c r="I75" s="74"/>
      <c r="J75" s="75">
        <f>SUBTOTAL(9,J76:J348)</f>
        <v>4384819997.1498795</v>
      </c>
      <c r="K75" s="75">
        <f>SUBTOTAL(9,K76:K348)</f>
        <v>819871975.32591212</v>
      </c>
      <c r="L75" s="75">
        <f>SUBTOTAL(9,L76:L348)</f>
        <v>5204691972.4757881</v>
      </c>
      <c r="M75" s="555">
        <f>'KL TTHT CV DOT 2'!P55</f>
        <v>0</v>
      </c>
      <c r="N75" s="555">
        <f>'KL TTHT CV DOT 2'!Q55</f>
        <v>0</v>
      </c>
      <c r="O75" s="555">
        <f>'KL TTHT CV DOT 2'!R55</f>
        <v>0</v>
      </c>
      <c r="P75" s="555"/>
      <c r="Q75" s="555"/>
      <c r="R75" s="555">
        <v>0</v>
      </c>
    </row>
    <row r="76" spans="1:19" s="153" customFormat="1" ht="28.5" customHeight="1" outlineLevel="1">
      <c r="A76" s="146" t="s">
        <v>145</v>
      </c>
      <c r="B76" s="146"/>
      <c r="C76" s="147" t="s">
        <v>146</v>
      </c>
      <c r="D76" s="99">
        <v>1</v>
      </c>
      <c r="E76" s="99">
        <v>1</v>
      </c>
      <c r="F76" s="148" t="s">
        <v>10</v>
      </c>
      <c r="G76" s="82"/>
      <c r="H76" s="82"/>
      <c r="I76" s="82"/>
      <c r="J76" s="82">
        <f t="shared" ref="J76:K76" si="0">SUBTOTAL(9,J77:J79)</f>
        <v>0</v>
      </c>
      <c r="K76" s="82">
        <f t="shared" si="0"/>
        <v>24400000</v>
      </c>
      <c r="L76" s="82">
        <f>SUBTOTAL(9,L77:L79)</f>
        <v>24400000</v>
      </c>
      <c r="M76" s="553">
        <f>'KL TTHT CV DOT 2'!P56</f>
        <v>0</v>
      </c>
      <c r="N76" s="553">
        <f>'KL TTHT CV DOT 2'!Q56</f>
        <v>0</v>
      </c>
      <c r="O76" s="553">
        <f>'KL TTHT CV DOT 2'!R56</f>
        <v>0</v>
      </c>
      <c r="P76" s="553"/>
      <c r="Q76" s="553"/>
      <c r="R76" s="553">
        <v>0</v>
      </c>
      <c r="S76" s="535"/>
    </row>
    <row r="77" spans="1:19" ht="26.4" outlineLevel="1">
      <c r="A77" s="137"/>
      <c r="B77" s="137"/>
      <c r="C77" s="138" t="s">
        <v>618</v>
      </c>
      <c r="D77" s="194">
        <v>1</v>
      </c>
      <c r="E77" s="97">
        <v>1</v>
      </c>
      <c r="F77" s="195" t="s">
        <v>619</v>
      </c>
      <c r="G77" s="199">
        <v>0</v>
      </c>
      <c r="H77" s="199">
        <v>14000000</v>
      </c>
      <c r="I77" s="71">
        <f t="shared" ref="I77:I347" si="1">SUM(G77:H77)</f>
        <v>14000000</v>
      </c>
      <c r="J77" s="71">
        <f>G77*E77</f>
        <v>0</v>
      </c>
      <c r="K77" s="71">
        <f>H77*E77</f>
        <v>14000000</v>
      </c>
      <c r="L77" s="71">
        <f>I77*E77</f>
        <v>14000000</v>
      </c>
      <c r="M77" s="552">
        <f>'KL TTHT CV DOT 2'!P57</f>
        <v>0</v>
      </c>
      <c r="N77" s="552">
        <f>'KL TTHT CV DOT 2'!Q57</f>
        <v>0.8</v>
      </c>
      <c r="O77" s="552">
        <f>'KL TTHT CV DOT 2'!R57</f>
        <v>0.8</v>
      </c>
      <c r="P77" s="552"/>
      <c r="Q77" s="552"/>
      <c r="R77" s="553">
        <v>0</v>
      </c>
    </row>
    <row r="78" spans="1:19" ht="26.4" outlineLevel="1">
      <c r="A78" s="137"/>
      <c r="B78" s="137"/>
      <c r="C78" s="138" t="s">
        <v>621</v>
      </c>
      <c r="D78" s="194">
        <v>1</v>
      </c>
      <c r="E78" s="97">
        <v>1</v>
      </c>
      <c r="F78" s="195" t="s">
        <v>619</v>
      </c>
      <c r="G78" s="199">
        <v>0</v>
      </c>
      <c r="H78" s="199">
        <v>10400000</v>
      </c>
      <c r="I78" s="71">
        <f t="shared" si="1"/>
        <v>10400000</v>
      </c>
      <c r="J78" s="71">
        <f>G78*E78</f>
        <v>0</v>
      </c>
      <c r="K78" s="71">
        <f>H78*E78</f>
        <v>10400000</v>
      </c>
      <c r="L78" s="71">
        <f>I78*E78</f>
        <v>10400000</v>
      </c>
      <c r="M78" s="552">
        <f>'KL TTHT CV DOT 2'!P58</f>
        <v>0</v>
      </c>
      <c r="N78" s="552">
        <f>'KL TTHT CV DOT 2'!Q58</f>
        <v>0</v>
      </c>
      <c r="O78" s="552">
        <f>'KL TTHT CV DOT 2'!R58</f>
        <v>0</v>
      </c>
      <c r="P78" s="552"/>
      <c r="Q78" s="552"/>
      <c r="R78" s="553">
        <v>0</v>
      </c>
    </row>
    <row r="79" spans="1:19" outlineLevel="1">
      <c r="A79" s="137"/>
      <c r="B79" s="137"/>
      <c r="C79" s="138"/>
      <c r="D79" s="94"/>
      <c r="E79" s="97"/>
      <c r="F79" s="139"/>
      <c r="G79" s="71"/>
      <c r="H79" s="71"/>
      <c r="I79" s="71"/>
      <c r="J79" s="71"/>
      <c r="K79" s="71"/>
      <c r="L79" s="71"/>
      <c r="M79" s="552">
        <f>'KL TTHT CV DOT 2'!P59</f>
        <v>0</v>
      </c>
      <c r="N79" s="552">
        <f>'KL TTHT CV DOT 2'!Q59</f>
        <v>0</v>
      </c>
      <c r="O79" s="552">
        <f>'KL TTHT CV DOT 2'!R59</f>
        <v>0</v>
      </c>
      <c r="P79" s="552"/>
      <c r="Q79" s="552"/>
      <c r="R79" s="553">
        <v>0</v>
      </c>
    </row>
    <row r="80" spans="1:19" ht="26.4" outlineLevel="1">
      <c r="A80" s="137" t="s">
        <v>147</v>
      </c>
      <c r="B80" s="137"/>
      <c r="C80" s="138" t="s">
        <v>148</v>
      </c>
      <c r="D80" s="94">
        <v>1</v>
      </c>
      <c r="E80" s="97">
        <v>1</v>
      </c>
      <c r="F80" s="139" t="s">
        <v>10</v>
      </c>
      <c r="G80" s="199">
        <v>0</v>
      </c>
      <c r="H80" s="199">
        <v>5000000</v>
      </c>
      <c r="I80" s="71">
        <f t="shared" si="1"/>
        <v>5000000</v>
      </c>
      <c r="J80" s="71">
        <f>G80*E80</f>
        <v>0</v>
      </c>
      <c r="K80" s="71">
        <f>H80*E80</f>
        <v>5000000</v>
      </c>
      <c r="L80" s="71">
        <f>I80*E80</f>
        <v>5000000</v>
      </c>
      <c r="M80" s="552">
        <f>'KL TTHT CV DOT 2'!P60</f>
        <v>0</v>
      </c>
      <c r="N80" s="552">
        <f>'KL TTHT CV DOT 2'!Q60</f>
        <v>0</v>
      </c>
      <c r="O80" s="552">
        <f>'KL TTHT CV DOT 2'!R60</f>
        <v>0</v>
      </c>
      <c r="P80" s="552"/>
      <c r="Q80" s="552"/>
      <c r="R80" s="553">
        <v>0</v>
      </c>
    </row>
    <row r="81" spans="1:19" outlineLevel="1">
      <c r="A81" s="137"/>
      <c r="B81" s="137"/>
      <c r="C81" s="138"/>
      <c r="D81" s="94"/>
      <c r="E81" s="97"/>
      <c r="F81" s="139"/>
      <c r="G81" s="199"/>
      <c r="H81" s="199"/>
      <c r="I81" s="71"/>
      <c r="J81" s="71"/>
      <c r="K81" s="71"/>
      <c r="L81" s="71"/>
      <c r="M81" s="552">
        <f>'KL TTHT CV DOT 2'!P61</f>
        <v>0</v>
      </c>
      <c r="N81" s="552">
        <f>'KL TTHT CV DOT 2'!Q61</f>
        <v>0</v>
      </c>
      <c r="O81" s="552">
        <f>'KL TTHT CV DOT 2'!R61</f>
        <v>0</v>
      </c>
      <c r="P81" s="552"/>
      <c r="Q81" s="552"/>
      <c r="R81" s="552">
        <v>0</v>
      </c>
    </row>
    <row r="82" spans="1:19" outlineLevel="1">
      <c r="A82" s="137"/>
      <c r="B82" s="137"/>
      <c r="C82" s="138"/>
      <c r="D82" s="94"/>
      <c r="E82" s="97"/>
      <c r="F82" s="139"/>
      <c r="G82" s="199"/>
      <c r="H82" s="199"/>
      <c r="I82" s="71"/>
      <c r="J82" s="71"/>
      <c r="K82" s="71"/>
      <c r="L82" s="71"/>
      <c r="M82" s="552">
        <f>'KL TTHT CV DOT 2'!P62</f>
        <v>0</v>
      </c>
      <c r="N82" s="552">
        <f>'KL TTHT CV DOT 2'!Q62</f>
        <v>0</v>
      </c>
      <c r="O82" s="552">
        <f>'KL TTHT CV DOT 2'!R62</f>
        <v>0</v>
      </c>
      <c r="P82" s="552"/>
      <c r="Q82" s="552"/>
      <c r="R82" s="552">
        <v>0</v>
      </c>
    </row>
    <row r="83" spans="1:19" ht="36" customHeight="1" outlineLevel="1">
      <c r="A83" s="137" t="s">
        <v>149</v>
      </c>
      <c r="B83" s="137"/>
      <c r="C83" s="138" t="s">
        <v>150</v>
      </c>
      <c r="D83" s="94">
        <v>1</v>
      </c>
      <c r="E83" s="97">
        <v>1</v>
      </c>
      <c r="F83" s="139" t="s">
        <v>10</v>
      </c>
      <c r="G83" s="199">
        <v>0</v>
      </c>
      <c r="H83" s="199">
        <v>2500000</v>
      </c>
      <c r="I83" s="71">
        <f t="shared" si="1"/>
        <v>2500000</v>
      </c>
      <c r="J83" s="71">
        <f>G83*E83</f>
        <v>0</v>
      </c>
      <c r="K83" s="71">
        <f>H83*E83</f>
        <v>2500000</v>
      </c>
      <c r="L83" s="71">
        <f>I83*E83</f>
        <v>2500000</v>
      </c>
      <c r="M83" s="552">
        <f>'KL TTHT CV DOT 2'!P63</f>
        <v>0</v>
      </c>
      <c r="N83" s="552">
        <f>'KL TTHT CV DOT 2'!Q63</f>
        <v>0</v>
      </c>
      <c r="O83" s="552">
        <f>'KL TTHT CV DOT 2'!R63</f>
        <v>0</v>
      </c>
      <c r="P83" s="552"/>
      <c r="Q83" s="552"/>
      <c r="R83" s="552">
        <v>0</v>
      </c>
    </row>
    <row r="84" spans="1:19" outlineLevel="1">
      <c r="A84" s="137"/>
      <c r="B84" s="137"/>
      <c r="C84" s="138"/>
      <c r="D84" s="94"/>
      <c r="E84" s="94"/>
      <c r="F84" s="139"/>
      <c r="G84" s="199"/>
      <c r="H84" s="199"/>
      <c r="I84" s="71"/>
      <c r="J84" s="71"/>
      <c r="K84" s="71"/>
      <c r="L84" s="71"/>
      <c r="M84" s="552">
        <f>'KL TTHT CV DOT 2'!P64</f>
        <v>0</v>
      </c>
      <c r="N84" s="552">
        <f>'KL TTHT CV DOT 2'!Q64</f>
        <v>0</v>
      </c>
      <c r="O84" s="552">
        <f>'KL TTHT CV DOT 2'!R64</f>
        <v>0</v>
      </c>
      <c r="P84" s="552"/>
      <c r="Q84" s="552"/>
      <c r="R84" s="552">
        <v>0</v>
      </c>
    </row>
    <row r="85" spans="1:19" s="153" customFormat="1" outlineLevel="1">
      <c r="A85" s="146" t="s">
        <v>151</v>
      </c>
      <c r="B85" s="146"/>
      <c r="C85" s="147" t="s">
        <v>152</v>
      </c>
      <c r="D85" s="122">
        <v>1</v>
      </c>
      <c r="E85" s="122">
        <v>1</v>
      </c>
      <c r="F85" s="148" t="s">
        <v>10</v>
      </c>
      <c r="G85" s="77"/>
      <c r="H85" s="77"/>
      <c r="I85" s="77"/>
      <c r="J85" s="77">
        <f>SUBTOTAL(9,J86:J152)</f>
        <v>1266144274.1142004</v>
      </c>
      <c r="K85" s="77">
        <f t="shared" ref="K85:L85" si="2">SUBTOTAL(9,K86:K152)</f>
        <v>405876628.14587003</v>
      </c>
      <c r="L85" s="77">
        <f t="shared" si="2"/>
        <v>1672020902.2600706</v>
      </c>
      <c r="M85" s="556">
        <f>'KL TTHT CV DOT 2'!P65</f>
        <v>0</v>
      </c>
      <c r="N85" s="556">
        <f>'KL TTHT CV DOT 2'!Q65</f>
        <v>0</v>
      </c>
      <c r="O85" s="556">
        <f>'KL TTHT CV DOT 2'!R65</f>
        <v>0</v>
      </c>
      <c r="P85" s="556"/>
      <c r="Q85" s="556"/>
      <c r="R85" s="556">
        <v>0</v>
      </c>
      <c r="S85" s="535"/>
    </row>
    <row r="86" spans="1:19" s="11" customFormat="1" outlineLevel="1">
      <c r="A86" s="192"/>
      <c r="B86" s="192"/>
      <c r="C86" s="380" t="s">
        <v>623</v>
      </c>
      <c r="D86" s="194"/>
      <c r="E86" s="194"/>
      <c r="F86" s="195"/>
      <c r="G86" s="199"/>
      <c r="H86" s="199"/>
      <c r="I86" s="199"/>
      <c r="J86" s="199"/>
      <c r="K86" s="199"/>
      <c r="L86" s="199"/>
      <c r="M86" s="554">
        <f>'KL TTHT CV DOT 2'!P66</f>
        <v>0</v>
      </c>
      <c r="N86" s="554">
        <f>'KL TTHT CV DOT 2'!Q66</f>
        <v>0</v>
      </c>
      <c r="O86" s="554">
        <f>'KL TTHT CV DOT 2'!R66</f>
        <v>0</v>
      </c>
      <c r="P86" s="554"/>
      <c r="Q86" s="554"/>
      <c r="R86" s="554">
        <v>0</v>
      </c>
      <c r="S86" s="534"/>
    </row>
    <row r="87" spans="1:19" s="11" customFormat="1" outlineLevel="1">
      <c r="A87" s="192"/>
      <c r="B87" s="192"/>
      <c r="C87" s="386" t="s">
        <v>1535</v>
      </c>
      <c r="D87" s="194">
        <v>67</v>
      </c>
      <c r="E87" s="61">
        <v>64.900000000000006</v>
      </c>
      <c r="F87" s="195" t="s">
        <v>624</v>
      </c>
      <c r="G87" s="199">
        <v>2672599.35</v>
      </c>
      <c r="H87" s="199">
        <v>818400.00000000012</v>
      </c>
      <c r="I87" s="199">
        <f t="shared" ref="I87" si="3">SUM(G87:H87)</f>
        <v>3490999.35</v>
      </c>
      <c r="J87" s="199">
        <f>G87*E87</f>
        <v>173451697.81500003</v>
      </c>
      <c r="K87" s="199">
        <f>H87*E87</f>
        <v>53114160.000000015</v>
      </c>
      <c r="L87" s="199">
        <f>I87*E87</f>
        <v>226565857.81500003</v>
      </c>
      <c r="M87" s="554">
        <f>'KL TTHT CV DOT 2'!P67</f>
        <v>0.36</v>
      </c>
      <c r="N87" s="554">
        <f>'KL TTHT CV DOT 2'!Q67</f>
        <v>0.39</v>
      </c>
      <c r="O87" s="554">
        <f>'KL TTHT CV DOT 2'!R67</f>
        <v>0.75</v>
      </c>
      <c r="P87" s="554"/>
      <c r="Q87" s="554"/>
      <c r="R87" s="554">
        <v>0</v>
      </c>
      <c r="S87" s="534"/>
    </row>
    <row r="88" spans="1:19" s="439" customFormat="1" outlineLevel="1">
      <c r="A88" s="434"/>
      <c r="B88" s="435" t="s">
        <v>1595</v>
      </c>
      <c r="C88" s="433" t="s">
        <v>623</v>
      </c>
      <c r="D88" s="436"/>
      <c r="E88" s="436"/>
      <c r="F88" s="436"/>
      <c r="G88" s="436"/>
      <c r="H88" s="436"/>
      <c r="I88" s="436"/>
      <c r="J88" s="436"/>
      <c r="K88" s="437"/>
      <c r="L88" s="437"/>
      <c r="M88" s="557">
        <f>'KL TTHT CV DOT 2'!P68</f>
        <v>0</v>
      </c>
      <c r="N88" s="557">
        <f>'KL TTHT CV DOT 2'!Q68</f>
        <v>0</v>
      </c>
      <c r="O88" s="557">
        <f>'KL TTHT CV DOT 2'!R68</f>
        <v>0</v>
      </c>
      <c r="P88" s="557"/>
      <c r="Q88" s="557"/>
      <c r="R88" s="557">
        <v>0</v>
      </c>
      <c r="S88" s="536"/>
    </row>
    <row r="89" spans="1:19" s="439" customFormat="1" outlineLevel="1">
      <c r="A89" s="434"/>
      <c r="B89" s="435"/>
      <c r="C89" s="441" t="s">
        <v>1594</v>
      </c>
      <c r="D89" s="436">
        <v>67</v>
      </c>
      <c r="E89" s="436">
        <v>67</v>
      </c>
      <c r="F89" s="436" t="s">
        <v>624</v>
      </c>
      <c r="G89" s="436">
        <v>15029239.742999999</v>
      </c>
      <c r="H89" s="436">
        <v>686400</v>
      </c>
      <c r="I89" s="436"/>
      <c r="J89" s="436"/>
      <c r="K89" s="437"/>
      <c r="L89" s="437"/>
      <c r="M89" s="557">
        <f>'KL TTHT CV DOT 2'!P69</f>
        <v>0</v>
      </c>
      <c r="N89" s="557">
        <f>'KL TTHT CV DOT 2'!Q69</f>
        <v>0</v>
      </c>
      <c r="O89" s="557">
        <f>'KL TTHT CV DOT 2'!R69</f>
        <v>0</v>
      </c>
      <c r="P89" s="557"/>
      <c r="Q89" s="557"/>
      <c r="R89" s="557">
        <v>0</v>
      </c>
      <c r="S89" s="536"/>
    </row>
    <row r="90" spans="1:19" s="11" customFormat="1" outlineLevel="1">
      <c r="A90" s="192"/>
      <c r="B90" s="192"/>
      <c r="C90" s="380" t="s">
        <v>626</v>
      </c>
      <c r="D90" s="194"/>
      <c r="E90" s="61"/>
      <c r="F90" s="195"/>
      <c r="G90" s="199"/>
      <c r="H90" s="199"/>
      <c r="I90" s="199"/>
      <c r="J90" s="199"/>
      <c r="K90" s="199"/>
      <c r="L90" s="199"/>
      <c r="M90" s="554">
        <f>'KL TTHT CV DOT 2'!P70</f>
        <v>0</v>
      </c>
      <c r="N90" s="554">
        <f>'KL TTHT CV DOT 2'!Q70</f>
        <v>0</v>
      </c>
      <c r="O90" s="554">
        <f>'KL TTHT CV DOT 2'!R70</f>
        <v>0</v>
      </c>
      <c r="P90" s="554"/>
      <c r="Q90" s="554"/>
      <c r="R90" s="554">
        <v>0</v>
      </c>
      <c r="S90" s="534"/>
    </row>
    <row r="91" spans="1:19" s="11" customFormat="1" outlineLevel="1">
      <c r="A91" s="192"/>
      <c r="B91" s="192"/>
      <c r="C91" s="386" t="s">
        <v>1536</v>
      </c>
      <c r="D91" s="194">
        <v>15</v>
      </c>
      <c r="E91" s="61">
        <v>14</v>
      </c>
      <c r="F91" s="195" t="s">
        <v>624</v>
      </c>
      <c r="G91" s="199">
        <v>481493.33999999997</v>
      </c>
      <c r="H91" s="199">
        <v>158400</v>
      </c>
      <c r="I91" s="199">
        <f t="shared" ref="I91" si="4">SUM(G91:H91)</f>
        <v>639893.34</v>
      </c>
      <c r="J91" s="199">
        <f>G91*E91</f>
        <v>6740906.7599999998</v>
      </c>
      <c r="K91" s="199">
        <f>H91*E91</f>
        <v>2217600</v>
      </c>
      <c r="L91" s="199">
        <f>I91*E91</f>
        <v>8958506.7599999998</v>
      </c>
      <c r="M91" s="554">
        <f>'KL TTHT CV DOT 2'!P71</f>
        <v>0.36</v>
      </c>
      <c r="N91" s="554">
        <f>'KL TTHT CV DOT 2'!Q71</f>
        <v>0.39</v>
      </c>
      <c r="O91" s="554">
        <f>'KL TTHT CV DOT 2'!R71</f>
        <v>0.75</v>
      </c>
      <c r="P91" s="554"/>
      <c r="Q91" s="554"/>
      <c r="R91" s="554">
        <v>0</v>
      </c>
      <c r="S91" s="534"/>
    </row>
    <row r="92" spans="1:19" s="11" customFormat="1" outlineLevel="1">
      <c r="A92" s="192"/>
      <c r="B92" s="192"/>
      <c r="C92" s="380" t="s">
        <v>627</v>
      </c>
      <c r="D92" s="194"/>
      <c r="E92" s="61"/>
      <c r="F92" s="195"/>
      <c r="G92" s="199"/>
      <c r="H92" s="199"/>
      <c r="I92" s="199"/>
      <c r="J92" s="199"/>
      <c r="K92" s="199"/>
      <c r="L92" s="199"/>
      <c r="M92" s="554">
        <f>'KL TTHT CV DOT 2'!P72</f>
        <v>0</v>
      </c>
      <c r="N92" s="554">
        <f>'KL TTHT CV DOT 2'!Q72</f>
        <v>0</v>
      </c>
      <c r="O92" s="554">
        <f>'KL TTHT CV DOT 2'!R72</f>
        <v>0</v>
      </c>
      <c r="P92" s="554"/>
      <c r="Q92" s="554"/>
      <c r="R92" s="554">
        <v>0</v>
      </c>
      <c r="S92" s="534"/>
    </row>
    <row r="93" spans="1:19" s="11" customFormat="1" outlineLevel="1">
      <c r="A93" s="192"/>
      <c r="B93" s="192"/>
      <c r="C93" s="386" t="s">
        <v>1537</v>
      </c>
      <c r="D93" s="194">
        <v>116</v>
      </c>
      <c r="E93" s="61">
        <v>106</v>
      </c>
      <c r="F93" s="195" t="s">
        <v>624</v>
      </c>
      <c r="G93" s="199">
        <v>618512.88</v>
      </c>
      <c r="H93" s="199">
        <v>176000</v>
      </c>
      <c r="I93" s="199">
        <f t="shared" ref="I93" si="5">SUM(G93:H93)</f>
        <v>794512.88</v>
      </c>
      <c r="J93" s="199">
        <f>G93*E93</f>
        <v>65562365.280000001</v>
      </c>
      <c r="K93" s="199">
        <f>H93*E93</f>
        <v>18656000</v>
      </c>
      <c r="L93" s="199">
        <f>I93*E93</f>
        <v>84218365.280000001</v>
      </c>
      <c r="M93" s="554">
        <f>'KL TTHT CV DOT 2'!P73</f>
        <v>0.36</v>
      </c>
      <c r="N93" s="554">
        <f>'KL TTHT CV DOT 2'!Q73</f>
        <v>0.39</v>
      </c>
      <c r="O93" s="554">
        <f>'KL TTHT CV DOT 2'!R73</f>
        <v>0.75</v>
      </c>
      <c r="P93" s="554"/>
      <c r="Q93" s="554"/>
      <c r="R93" s="554">
        <v>0</v>
      </c>
      <c r="S93" s="534"/>
    </row>
    <row r="94" spans="1:19" s="11" customFormat="1" outlineLevel="1">
      <c r="A94" s="192"/>
      <c r="B94" s="192"/>
      <c r="C94" s="380" t="s">
        <v>628</v>
      </c>
      <c r="D94" s="194"/>
      <c r="E94" s="97"/>
      <c r="F94" s="195"/>
      <c r="G94" s="199"/>
      <c r="H94" s="199"/>
      <c r="I94" s="199"/>
      <c r="J94" s="199"/>
      <c r="K94" s="199"/>
      <c r="L94" s="199"/>
      <c r="M94" s="554">
        <f>'KL TTHT CV DOT 2'!P74</f>
        <v>0</v>
      </c>
      <c r="N94" s="554">
        <f>'KL TTHT CV DOT 2'!Q74</f>
        <v>0</v>
      </c>
      <c r="O94" s="554">
        <f>'KL TTHT CV DOT 2'!R74</f>
        <v>0</v>
      </c>
      <c r="P94" s="554"/>
      <c r="Q94" s="554"/>
      <c r="R94" s="554">
        <v>0</v>
      </c>
      <c r="S94" s="534"/>
    </row>
    <row r="95" spans="1:19" s="11" customFormat="1" ht="26.4" outlineLevel="1">
      <c r="A95" s="192"/>
      <c r="B95" s="192"/>
      <c r="C95" s="386" t="s">
        <v>1538</v>
      </c>
      <c r="D95" s="194">
        <v>182</v>
      </c>
      <c r="E95" s="61">
        <v>203.50000000000003</v>
      </c>
      <c r="F95" s="195" t="s">
        <v>624</v>
      </c>
      <c r="G95" s="199">
        <v>909229.53</v>
      </c>
      <c r="H95" s="199">
        <v>304700</v>
      </c>
      <c r="I95" s="199">
        <f t="shared" ref="I95" si="6">SUM(G95:H95)</f>
        <v>1213929.53</v>
      </c>
      <c r="J95" s="199">
        <f>G95*E95</f>
        <v>185028209.35500002</v>
      </c>
      <c r="K95" s="199">
        <f>H95*E95</f>
        <v>62006450.000000007</v>
      </c>
      <c r="L95" s="199">
        <f>I95*E95</f>
        <v>247034659.35500005</v>
      </c>
      <c r="M95" s="554">
        <f>'KL TTHT CV DOT 2'!P75</f>
        <v>0.36</v>
      </c>
      <c r="N95" s="554">
        <f>'KL TTHT CV DOT 2'!Q75</f>
        <v>0.39</v>
      </c>
      <c r="O95" s="554">
        <f>'KL TTHT CV DOT 2'!R75</f>
        <v>0.75</v>
      </c>
      <c r="P95" s="554"/>
      <c r="Q95" s="554"/>
      <c r="R95" s="554">
        <v>0</v>
      </c>
      <c r="S95" s="534"/>
    </row>
    <row r="96" spans="1:19" s="11" customFormat="1" outlineLevel="1">
      <c r="A96" s="192"/>
      <c r="B96" s="192"/>
      <c r="C96" s="380" t="s">
        <v>629</v>
      </c>
      <c r="D96" s="194"/>
      <c r="E96" s="97"/>
      <c r="F96" s="195"/>
      <c r="G96" s="199"/>
      <c r="H96" s="199"/>
      <c r="I96" s="199"/>
      <c r="J96" s="199"/>
      <c r="K96" s="199"/>
      <c r="L96" s="199"/>
      <c r="M96" s="554">
        <f>'KL TTHT CV DOT 2'!P76</f>
        <v>0</v>
      </c>
      <c r="N96" s="554">
        <f>'KL TTHT CV DOT 2'!Q76</f>
        <v>0</v>
      </c>
      <c r="O96" s="554">
        <f>'KL TTHT CV DOT 2'!R76</f>
        <v>0</v>
      </c>
      <c r="P96" s="554"/>
      <c r="Q96" s="554"/>
      <c r="R96" s="554">
        <v>0</v>
      </c>
      <c r="S96" s="534"/>
    </row>
    <row r="97" spans="1:19" s="11" customFormat="1" ht="26.4" outlineLevel="1">
      <c r="A97" s="192"/>
      <c r="B97" s="192"/>
      <c r="C97" s="386" t="s">
        <v>1539</v>
      </c>
      <c r="D97" s="194">
        <v>135</v>
      </c>
      <c r="E97" s="61">
        <v>143</v>
      </c>
      <c r="F97" s="195" t="s">
        <v>624</v>
      </c>
      <c r="G97" s="199">
        <v>1018095.6</v>
      </c>
      <c r="H97" s="199">
        <v>304700</v>
      </c>
      <c r="I97" s="199">
        <f t="shared" ref="I97" si="7">SUM(G97:H97)</f>
        <v>1322795.6000000001</v>
      </c>
      <c r="J97" s="199">
        <f>G97*E97</f>
        <v>145587670.79999998</v>
      </c>
      <c r="K97" s="199">
        <f>H97*E97</f>
        <v>43572100</v>
      </c>
      <c r="L97" s="199">
        <f>I97*E97</f>
        <v>189159770.80000001</v>
      </c>
      <c r="M97" s="554">
        <f>'KL TTHT CV DOT 2'!P77</f>
        <v>0.36</v>
      </c>
      <c r="N97" s="554">
        <f>'KL TTHT CV DOT 2'!Q77</f>
        <v>0.39</v>
      </c>
      <c r="O97" s="554">
        <f>'KL TTHT CV DOT 2'!R77</f>
        <v>0.75</v>
      </c>
      <c r="P97" s="554"/>
      <c r="Q97" s="554"/>
      <c r="R97" s="554">
        <v>0</v>
      </c>
      <c r="S97" s="534"/>
    </row>
    <row r="98" spans="1:19" s="11" customFormat="1" outlineLevel="1">
      <c r="A98" s="192"/>
      <c r="B98" s="192"/>
      <c r="C98" s="380" t="s">
        <v>630</v>
      </c>
      <c r="D98" s="194"/>
      <c r="E98" s="97"/>
      <c r="F98" s="195"/>
      <c r="G98" s="199"/>
      <c r="H98" s="199"/>
      <c r="I98" s="199"/>
      <c r="J98" s="199"/>
      <c r="K98" s="199"/>
      <c r="L98" s="199"/>
      <c r="M98" s="554">
        <f>'KL TTHT CV DOT 2'!P78</f>
        <v>0</v>
      </c>
      <c r="N98" s="554">
        <f>'KL TTHT CV DOT 2'!Q78</f>
        <v>0</v>
      </c>
      <c r="O98" s="554">
        <f>'KL TTHT CV DOT 2'!R78</f>
        <v>0</v>
      </c>
      <c r="P98" s="554"/>
      <c r="Q98" s="554"/>
      <c r="R98" s="554">
        <v>0</v>
      </c>
      <c r="S98" s="534"/>
    </row>
    <row r="99" spans="1:19" s="11" customFormat="1" ht="26.4" outlineLevel="1">
      <c r="A99" s="192"/>
      <c r="B99" s="192"/>
      <c r="C99" s="386" t="s">
        <v>1539</v>
      </c>
      <c r="D99" s="194">
        <v>136</v>
      </c>
      <c r="E99" s="61">
        <v>137</v>
      </c>
      <c r="F99" s="195" t="s">
        <v>624</v>
      </c>
      <c r="G99" s="199">
        <v>1018095.6</v>
      </c>
      <c r="H99" s="199">
        <v>304700</v>
      </c>
      <c r="I99" s="199">
        <f t="shared" ref="I99" si="8">SUM(G99:H99)</f>
        <v>1322795.6000000001</v>
      </c>
      <c r="J99" s="199">
        <f>G99*E99</f>
        <v>139479097.19999999</v>
      </c>
      <c r="K99" s="199">
        <f>H99*E99</f>
        <v>41743900</v>
      </c>
      <c r="L99" s="199">
        <f>I99*E99</f>
        <v>181222997.20000002</v>
      </c>
      <c r="M99" s="554">
        <f>'KL TTHT CV DOT 2'!P79</f>
        <v>0.36</v>
      </c>
      <c r="N99" s="554">
        <f>'KL TTHT CV DOT 2'!Q79</f>
        <v>0.39</v>
      </c>
      <c r="O99" s="554">
        <f>'KL TTHT CV DOT 2'!R79</f>
        <v>0.75</v>
      </c>
      <c r="P99" s="554"/>
      <c r="Q99" s="554"/>
      <c r="R99" s="554">
        <v>0</v>
      </c>
      <c r="S99" s="534"/>
    </row>
    <row r="100" spans="1:19" s="11" customFormat="1" outlineLevel="1">
      <c r="A100" s="192"/>
      <c r="B100" s="192"/>
      <c r="C100" s="380" t="s">
        <v>631</v>
      </c>
      <c r="D100" s="194"/>
      <c r="E100" s="97"/>
      <c r="F100" s="195"/>
      <c r="G100" s="199"/>
      <c r="H100" s="199"/>
      <c r="I100" s="199"/>
      <c r="J100" s="199"/>
      <c r="K100" s="199"/>
      <c r="L100" s="199"/>
      <c r="M100" s="554">
        <f>'KL TTHT CV DOT 2'!P80</f>
        <v>0</v>
      </c>
      <c r="N100" s="554">
        <f>'KL TTHT CV DOT 2'!Q80</f>
        <v>0</v>
      </c>
      <c r="O100" s="554">
        <f>'KL TTHT CV DOT 2'!R80</f>
        <v>0</v>
      </c>
      <c r="P100" s="554"/>
      <c r="Q100" s="554"/>
      <c r="R100" s="554">
        <v>0</v>
      </c>
      <c r="S100" s="534"/>
    </row>
    <row r="101" spans="1:19" s="11" customFormat="1" outlineLevel="1">
      <c r="A101" s="192"/>
      <c r="B101" s="192"/>
      <c r="C101" s="386" t="s">
        <v>1540</v>
      </c>
      <c r="D101" s="194">
        <v>70</v>
      </c>
      <c r="E101" s="97">
        <v>16.5</v>
      </c>
      <c r="F101" s="195" t="s">
        <v>624</v>
      </c>
      <c r="G101" s="199">
        <v>247104.54</v>
      </c>
      <c r="H101" s="199">
        <v>116765.30250000003</v>
      </c>
      <c r="I101" s="199">
        <f t="shared" ref="I101" si="9">SUM(G101:H101)</f>
        <v>363869.84250000003</v>
      </c>
      <c r="J101" s="199">
        <f>G101*E101</f>
        <v>4077224.91</v>
      </c>
      <c r="K101" s="199">
        <f>H101*E101</f>
        <v>1926627.4912500007</v>
      </c>
      <c r="L101" s="199">
        <f>I101*E101</f>
        <v>6003852.4012500001</v>
      </c>
      <c r="M101" s="554">
        <f>'KL TTHT CV DOT 2'!P81</f>
        <v>0.36</v>
      </c>
      <c r="N101" s="554">
        <f>'KL TTHT CV DOT 2'!Q81</f>
        <v>0.39</v>
      </c>
      <c r="O101" s="554">
        <f>'KL TTHT CV DOT 2'!R81</f>
        <v>0.75</v>
      </c>
      <c r="P101" s="554"/>
      <c r="Q101" s="554"/>
      <c r="R101" s="554">
        <v>0</v>
      </c>
      <c r="S101" s="534"/>
    </row>
    <row r="102" spans="1:19" s="11" customFormat="1" outlineLevel="1">
      <c r="A102" s="192"/>
      <c r="B102" s="192"/>
      <c r="C102" s="380" t="s">
        <v>632</v>
      </c>
      <c r="D102" s="194"/>
      <c r="E102" s="97"/>
      <c r="F102" s="195"/>
      <c r="G102" s="199"/>
      <c r="H102" s="199"/>
      <c r="I102" s="199"/>
      <c r="J102" s="199"/>
      <c r="K102" s="199"/>
      <c r="L102" s="199"/>
      <c r="M102" s="554">
        <f>'KL TTHT CV DOT 2'!P82</f>
        <v>0</v>
      </c>
      <c r="N102" s="554">
        <f>'KL TTHT CV DOT 2'!Q82</f>
        <v>0</v>
      </c>
      <c r="O102" s="554">
        <f>'KL TTHT CV DOT 2'!R82</f>
        <v>0</v>
      </c>
      <c r="P102" s="554"/>
      <c r="Q102" s="554"/>
      <c r="R102" s="554">
        <v>0</v>
      </c>
      <c r="S102" s="534"/>
    </row>
    <row r="103" spans="1:19" s="11" customFormat="1" outlineLevel="1">
      <c r="A103" s="192"/>
      <c r="B103" s="192"/>
      <c r="C103" s="386" t="s">
        <v>1541</v>
      </c>
      <c r="D103" s="194">
        <v>15</v>
      </c>
      <c r="E103" s="97">
        <v>99</v>
      </c>
      <c r="F103" s="195" t="s">
        <v>624</v>
      </c>
      <c r="G103" s="199">
        <v>497079.89999999997</v>
      </c>
      <c r="H103" s="199">
        <v>138600</v>
      </c>
      <c r="I103" s="199">
        <f t="shared" ref="I103" si="10">SUM(G103:H103)</f>
        <v>635679.89999999991</v>
      </c>
      <c r="J103" s="199">
        <f>G103*E103</f>
        <v>49210910.099999994</v>
      </c>
      <c r="K103" s="199">
        <f>H103*E103</f>
        <v>13721400</v>
      </c>
      <c r="L103" s="199">
        <f>I103*E103</f>
        <v>62932310.099999994</v>
      </c>
      <c r="M103" s="554">
        <f>'KL TTHT CV DOT 2'!P83</f>
        <v>0.36</v>
      </c>
      <c r="N103" s="554">
        <f>'KL TTHT CV DOT 2'!Q83</f>
        <v>0.39</v>
      </c>
      <c r="O103" s="554">
        <f>'KL TTHT CV DOT 2'!R83</f>
        <v>0.75</v>
      </c>
      <c r="P103" s="554"/>
      <c r="Q103" s="554"/>
      <c r="R103" s="554">
        <v>0</v>
      </c>
      <c r="S103" s="534"/>
    </row>
    <row r="104" spans="1:19" s="11" customFormat="1" outlineLevel="1">
      <c r="A104" s="192"/>
      <c r="B104" s="192"/>
      <c r="C104" s="380" t="s">
        <v>633</v>
      </c>
      <c r="D104" s="194"/>
      <c r="E104" s="97"/>
      <c r="F104" s="195"/>
      <c r="G104" s="199"/>
      <c r="H104" s="199"/>
      <c r="I104" s="199"/>
      <c r="J104" s="199"/>
      <c r="K104" s="199"/>
      <c r="L104" s="199"/>
      <c r="M104" s="554">
        <f>'KL TTHT CV DOT 2'!P84</f>
        <v>0</v>
      </c>
      <c r="N104" s="554">
        <f>'KL TTHT CV DOT 2'!Q84</f>
        <v>0</v>
      </c>
      <c r="O104" s="554">
        <f>'KL TTHT CV DOT 2'!R84</f>
        <v>0</v>
      </c>
      <c r="P104" s="554"/>
      <c r="Q104" s="554"/>
      <c r="R104" s="554">
        <v>0</v>
      </c>
      <c r="S104" s="534"/>
    </row>
    <row r="105" spans="1:19" s="11" customFormat="1" ht="26.4" outlineLevel="1">
      <c r="A105" s="192"/>
      <c r="B105" s="192"/>
      <c r="C105" s="386" t="s">
        <v>1542</v>
      </c>
      <c r="D105" s="194">
        <v>116</v>
      </c>
      <c r="E105" s="97">
        <v>191.1</v>
      </c>
      <c r="F105" s="195" t="s">
        <v>624</v>
      </c>
      <c r="G105" s="199">
        <v>1018095.6</v>
      </c>
      <c r="H105" s="199">
        <v>304700</v>
      </c>
      <c r="I105" s="199">
        <f t="shared" ref="I105" si="11">SUM(G105:H105)</f>
        <v>1322795.6000000001</v>
      </c>
      <c r="J105" s="199">
        <f>G105*E105</f>
        <v>194558069.16</v>
      </c>
      <c r="K105" s="199">
        <f>H105*E105</f>
        <v>58228170</v>
      </c>
      <c r="L105" s="199">
        <f>I105*E105</f>
        <v>252786239.16</v>
      </c>
      <c r="M105" s="554">
        <f>'KL TTHT CV DOT 2'!P85</f>
        <v>0.36</v>
      </c>
      <c r="N105" s="554">
        <f>'KL TTHT CV DOT 2'!Q85</f>
        <v>0.39</v>
      </c>
      <c r="O105" s="554">
        <f>'KL TTHT CV DOT 2'!R85</f>
        <v>0.75</v>
      </c>
      <c r="P105" s="554"/>
      <c r="Q105" s="554"/>
      <c r="R105" s="554">
        <v>0</v>
      </c>
      <c r="S105" s="534"/>
    </row>
    <row r="106" spans="1:19" s="11" customFormat="1" ht="26.4" outlineLevel="1">
      <c r="A106" s="192"/>
      <c r="B106" s="192"/>
      <c r="C106" s="380" t="s">
        <v>634</v>
      </c>
      <c r="D106" s="194"/>
      <c r="E106" s="97"/>
      <c r="F106" s="195"/>
      <c r="G106" s="199"/>
      <c r="H106" s="199"/>
      <c r="I106" s="199"/>
      <c r="J106" s="199"/>
      <c r="K106" s="199"/>
      <c r="L106" s="199"/>
      <c r="M106" s="554">
        <f>'KL TTHT CV DOT 2'!P86</f>
        <v>0</v>
      </c>
      <c r="N106" s="554">
        <f>'KL TTHT CV DOT 2'!Q86</f>
        <v>0</v>
      </c>
      <c r="O106" s="554">
        <f>'KL TTHT CV DOT 2'!R86</f>
        <v>0</v>
      </c>
      <c r="P106" s="554"/>
      <c r="Q106" s="554"/>
      <c r="R106" s="554">
        <v>0</v>
      </c>
      <c r="S106" s="534"/>
    </row>
    <row r="107" spans="1:19" s="11" customFormat="1" outlineLevel="1">
      <c r="A107" s="192"/>
      <c r="B107" s="192"/>
      <c r="C107" s="386" t="s">
        <v>1543</v>
      </c>
      <c r="D107" s="194">
        <v>131</v>
      </c>
      <c r="E107" s="97">
        <v>86</v>
      </c>
      <c r="F107" s="195" t="s">
        <v>624</v>
      </c>
      <c r="G107" s="199">
        <v>70862.759999999995</v>
      </c>
      <c r="H107" s="199">
        <v>46119.149999999994</v>
      </c>
      <c r="I107" s="199">
        <f t="shared" ref="I107" si="12">SUM(G107:H107)</f>
        <v>116981.90999999999</v>
      </c>
      <c r="J107" s="199">
        <f>G107*E107</f>
        <v>6094197.3599999994</v>
      </c>
      <c r="K107" s="199">
        <f>H107*E107</f>
        <v>3966246.8999999994</v>
      </c>
      <c r="L107" s="199">
        <f>I107*E107</f>
        <v>10060444.26</v>
      </c>
      <c r="M107" s="554">
        <f>'KL TTHT CV DOT 2'!P87</f>
        <v>0.36</v>
      </c>
      <c r="N107" s="554">
        <f>'KL TTHT CV DOT 2'!Q87</f>
        <v>0</v>
      </c>
      <c r="O107" s="554">
        <f>'KL TTHT CV DOT 2'!R87</f>
        <v>0.36</v>
      </c>
      <c r="P107" s="554"/>
      <c r="Q107" s="554"/>
      <c r="R107" s="554">
        <v>0</v>
      </c>
      <c r="S107" s="534"/>
    </row>
    <row r="108" spans="1:19" s="11" customFormat="1" outlineLevel="1">
      <c r="A108" s="192"/>
      <c r="B108" s="192"/>
      <c r="C108" s="380" t="s">
        <v>635</v>
      </c>
      <c r="D108" s="194"/>
      <c r="E108" s="97"/>
      <c r="F108" s="195"/>
      <c r="G108" s="199"/>
      <c r="H108" s="199"/>
      <c r="I108" s="199"/>
      <c r="J108" s="199"/>
      <c r="K108" s="199"/>
      <c r="L108" s="199"/>
      <c r="M108" s="554">
        <f>'KL TTHT CV DOT 2'!P88</f>
        <v>0</v>
      </c>
      <c r="N108" s="554">
        <f>'KL TTHT CV DOT 2'!Q88</f>
        <v>0</v>
      </c>
      <c r="O108" s="554">
        <f>'KL TTHT CV DOT 2'!R88</f>
        <v>0</v>
      </c>
      <c r="P108" s="554"/>
      <c r="Q108" s="554"/>
      <c r="R108" s="554">
        <v>0</v>
      </c>
      <c r="S108" s="534"/>
    </row>
    <row r="109" spans="1:19" s="399" customFormat="1" ht="26.4" outlineLevel="1">
      <c r="A109" s="395"/>
      <c r="B109" s="395"/>
      <c r="C109" s="526" t="s">
        <v>1544</v>
      </c>
      <c r="D109" s="97">
        <v>174</v>
      </c>
      <c r="E109" s="97">
        <v>181</v>
      </c>
      <c r="F109" s="397" t="s">
        <v>624</v>
      </c>
      <c r="G109" s="62">
        <v>165603.51</v>
      </c>
      <c r="H109" s="62">
        <v>101462.13</v>
      </c>
      <c r="I109" s="62">
        <f t="shared" ref="I109" si="13">SUM(G109:H109)</f>
        <v>267065.64</v>
      </c>
      <c r="J109" s="62">
        <f>G109*E109</f>
        <v>29974235.310000002</v>
      </c>
      <c r="K109" s="62">
        <f>H109*E109</f>
        <v>18364645.530000001</v>
      </c>
      <c r="L109" s="62">
        <f>I109*E109</f>
        <v>48338880.840000004</v>
      </c>
      <c r="M109" s="554">
        <f>'KL TTHT CV DOT 2'!P89</f>
        <v>0.36</v>
      </c>
      <c r="N109" s="554">
        <f>'KL TTHT CV DOT 2'!Q89</f>
        <v>0</v>
      </c>
      <c r="O109" s="554">
        <f>'KL TTHT CV DOT 2'!R89</f>
        <v>0.36</v>
      </c>
      <c r="P109" s="550"/>
      <c r="Q109" s="550"/>
      <c r="R109" s="550">
        <v>0</v>
      </c>
      <c r="S109" s="537"/>
    </row>
    <row r="110" spans="1:19" s="11" customFormat="1" ht="26.4" outlineLevel="1">
      <c r="A110" s="192"/>
      <c r="B110" s="192"/>
      <c r="C110" s="380" t="s">
        <v>636</v>
      </c>
      <c r="D110" s="194"/>
      <c r="E110" s="97"/>
      <c r="F110" s="195"/>
      <c r="G110" s="199"/>
      <c r="H110" s="199"/>
      <c r="I110" s="199"/>
      <c r="J110" s="199"/>
      <c r="K110" s="199"/>
      <c r="L110" s="199"/>
      <c r="M110" s="554">
        <f>'KL TTHT CV DOT 2'!P90</f>
        <v>0</v>
      </c>
      <c r="N110" s="554">
        <f>'KL TTHT CV DOT 2'!Q90</f>
        <v>0</v>
      </c>
      <c r="O110" s="554">
        <f>'KL TTHT CV DOT 2'!R90</f>
        <v>0</v>
      </c>
      <c r="P110" s="554"/>
      <c r="Q110" s="554"/>
      <c r="R110" s="554">
        <v>0</v>
      </c>
      <c r="S110" s="534"/>
    </row>
    <row r="111" spans="1:19" s="11" customFormat="1" outlineLevel="1">
      <c r="A111" s="192"/>
      <c r="B111" s="192"/>
      <c r="C111" s="386" t="s">
        <v>1545</v>
      </c>
      <c r="D111" s="194">
        <v>106</v>
      </c>
      <c r="E111" s="97">
        <v>121.00000000000001</v>
      </c>
      <c r="F111" s="195" t="s">
        <v>624</v>
      </c>
      <c r="G111" s="199">
        <v>128659.23</v>
      </c>
      <c r="H111" s="199">
        <v>83182.176000000021</v>
      </c>
      <c r="I111" s="199">
        <f t="shared" ref="I111" si="14">SUM(G111:H111)</f>
        <v>211841.40600000002</v>
      </c>
      <c r="J111" s="199">
        <f>G111*E111</f>
        <v>15567766.830000002</v>
      </c>
      <c r="K111" s="199">
        <f>H111*E111</f>
        <v>10065043.296000004</v>
      </c>
      <c r="L111" s="199">
        <f>I111*E111</f>
        <v>25632810.126000006</v>
      </c>
      <c r="M111" s="554">
        <f>'KL TTHT CV DOT 2'!P91</f>
        <v>0.36</v>
      </c>
      <c r="N111" s="554">
        <f>'KL TTHT CV DOT 2'!Q91</f>
        <v>0</v>
      </c>
      <c r="O111" s="554">
        <f>'KL TTHT CV DOT 2'!R91</f>
        <v>0.36</v>
      </c>
      <c r="P111" s="554"/>
      <c r="Q111" s="554"/>
      <c r="R111" s="554">
        <v>0</v>
      </c>
      <c r="S111" s="534"/>
    </row>
    <row r="112" spans="1:19" s="11" customFormat="1" ht="26.4" outlineLevel="1">
      <c r="A112" s="192"/>
      <c r="B112" s="192"/>
      <c r="C112" s="380" t="s">
        <v>643</v>
      </c>
      <c r="D112" s="194"/>
      <c r="E112" s="97"/>
      <c r="F112" s="195"/>
      <c r="G112" s="199"/>
      <c r="H112" s="199"/>
      <c r="I112" s="199"/>
      <c r="J112" s="199"/>
      <c r="K112" s="199"/>
      <c r="L112" s="199"/>
      <c r="M112" s="554">
        <f>'KL TTHT CV DOT 2'!P92</f>
        <v>0</v>
      </c>
      <c r="N112" s="554">
        <f>'KL TTHT CV DOT 2'!Q92</f>
        <v>0</v>
      </c>
      <c r="O112" s="554">
        <f>'KL TTHT CV DOT 2'!R92</f>
        <v>0</v>
      </c>
      <c r="P112" s="554"/>
      <c r="Q112" s="554"/>
      <c r="R112" s="554">
        <v>0</v>
      </c>
      <c r="S112" s="534"/>
    </row>
    <row r="113" spans="1:19" s="11" customFormat="1" outlineLevel="1">
      <c r="A113" s="192"/>
      <c r="B113" s="192"/>
      <c r="C113" s="386" t="s">
        <v>1545</v>
      </c>
      <c r="D113" s="194">
        <v>20</v>
      </c>
      <c r="E113" s="97">
        <v>18.700000000000003</v>
      </c>
      <c r="F113" s="195" t="s">
        <v>624</v>
      </c>
      <c r="G113" s="199">
        <v>128659.23</v>
      </c>
      <c r="H113" s="199">
        <v>83182.176000000021</v>
      </c>
      <c r="I113" s="199">
        <f t="shared" ref="I113" si="15">SUM(G113:H113)</f>
        <v>211841.40600000002</v>
      </c>
      <c r="J113" s="199">
        <f>G113*E113</f>
        <v>2405927.6010000003</v>
      </c>
      <c r="K113" s="199">
        <f>H113*E113</f>
        <v>1555506.6912000007</v>
      </c>
      <c r="L113" s="199">
        <f>I113*E113</f>
        <v>3961434.292200001</v>
      </c>
      <c r="M113" s="554">
        <f>'KL TTHT CV DOT 2'!P93</f>
        <v>0.36</v>
      </c>
      <c r="N113" s="554">
        <f>'KL TTHT CV DOT 2'!Q93</f>
        <v>0</v>
      </c>
      <c r="O113" s="554">
        <f>'KL TTHT CV DOT 2'!R93</f>
        <v>0.36</v>
      </c>
      <c r="P113" s="554"/>
      <c r="Q113" s="554"/>
      <c r="R113" s="554">
        <v>0</v>
      </c>
      <c r="S113" s="534"/>
    </row>
    <row r="114" spans="1:19" s="11" customFormat="1" ht="26.4" outlineLevel="1">
      <c r="A114" s="192"/>
      <c r="B114" s="192"/>
      <c r="C114" s="380" t="s">
        <v>647</v>
      </c>
      <c r="D114" s="194"/>
      <c r="E114" s="97"/>
      <c r="F114" s="195"/>
      <c r="G114" s="199"/>
      <c r="H114" s="199"/>
      <c r="I114" s="199"/>
      <c r="J114" s="199"/>
      <c r="K114" s="199"/>
      <c r="L114" s="199"/>
      <c r="M114" s="554">
        <f>'KL TTHT CV DOT 2'!P94</f>
        <v>0</v>
      </c>
      <c r="N114" s="554">
        <f>'KL TTHT CV DOT 2'!Q94</f>
        <v>0</v>
      </c>
      <c r="O114" s="554">
        <f>'KL TTHT CV DOT 2'!R94</f>
        <v>0</v>
      </c>
      <c r="P114" s="554"/>
      <c r="Q114" s="554"/>
      <c r="R114" s="554">
        <v>0</v>
      </c>
      <c r="S114" s="534"/>
    </row>
    <row r="115" spans="1:19" s="11" customFormat="1" outlineLevel="1">
      <c r="A115" s="192"/>
      <c r="B115" s="192"/>
      <c r="C115" s="386" t="s">
        <v>1545</v>
      </c>
      <c r="D115" s="194">
        <v>18</v>
      </c>
      <c r="E115" s="97">
        <v>27.500000000000004</v>
      </c>
      <c r="F115" s="195" t="s">
        <v>624</v>
      </c>
      <c r="G115" s="199">
        <v>128659.23</v>
      </c>
      <c r="H115" s="199">
        <v>83182.176000000021</v>
      </c>
      <c r="I115" s="199">
        <f t="shared" ref="I115" si="16">SUM(G115:H115)</f>
        <v>211841.40600000002</v>
      </c>
      <c r="J115" s="199">
        <f>G115*E115</f>
        <v>3538128.8250000002</v>
      </c>
      <c r="K115" s="199">
        <f>H115*E115</f>
        <v>2287509.8400000008</v>
      </c>
      <c r="L115" s="199">
        <f>I115*E115</f>
        <v>5825638.665000001</v>
      </c>
      <c r="M115" s="554">
        <f>'KL TTHT CV DOT 2'!P95</f>
        <v>0.36</v>
      </c>
      <c r="N115" s="554">
        <f>'KL TTHT CV DOT 2'!Q95</f>
        <v>0</v>
      </c>
      <c r="O115" s="554">
        <f>'KL TTHT CV DOT 2'!R95</f>
        <v>0.36</v>
      </c>
      <c r="P115" s="554"/>
      <c r="Q115" s="554"/>
      <c r="R115" s="554">
        <v>0</v>
      </c>
      <c r="S115" s="534"/>
    </row>
    <row r="116" spans="1:19" s="11" customFormat="1" ht="26.4" outlineLevel="1">
      <c r="A116" s="192"/>
      <c r="B116" s="192"/>
      <c r="C116" s="380" t="s">
        <v>649</v>
      </c>
      <c r="D116" s="194"/>
      <c r="E116" s="97"/>
      <c r="F116" s="195"/>
      <c r="G116" s="199"/>
      <c r="H116" s="199"/>
      <c r="I116" s="199"/>
      <c r="J116" s="199"/>
      <c r="K116" s="199"/>
      <c r="L116" s="199"/>
      <c r="M116" s="554">
        <f>'KL TTHT CV DOT 2'!P96</f>
        <v>0</v>
      </c>
      <c r="N116" s="554">
        <f>'KL TTHT CV DOT 2'!Q96</f>
        <v>0</v>
      </c>
      <c r="O116" s="554">
        <f>'KL TTHT CV DOT 2'!R96</f>
        <v>0</v>
      </c>
      <c r="P116" s="554"/>
      <c r="Q116" s="554"/>
      <c r="R116" s="554">
        <v>0</v>
      </c>
      <c r="S116" s="534"/>
    </row>
    <row r="117" spans="1:19" s="11" customFormat="1" outlineLevel="1">
      <c r="A117" s="192"/>
      <c r="B117" s="192"/>
      <c r="C117" s="386" t="s">
        <v>1545</v>
      </c>
      <c r="D117" s="194">
        <v>25</v>
      </c>
      <c r="E117" s="97">
        <v>27.500000000000004</v>
      </c>
      <c r="F117" s="195" t="s">
        <v>624</v>
      </c>
      <c r="G117" s="199">
        <v>128659.23</v>
      </c>
      <c r="H117" s="199">
        <v>83182.176000000021</v>
      </c>
      <c r="I117" s="199">
        <f t="shared" ref="I117" si="17">SUM(G117:H117)</f>
        <v>211841.40600000002</v>
      </c>
      <c r="J117" s="199">
        <f>G117*E117</f>
        <v>3538128.8250000002</v>
      </c>
      <c r="K117" s="199">
        <f>H117*E117</f>
        <v>2287509.8400000008</v>
      </c>
      <c r="L117" s="199">
        <f>I117*E117</f>
        <v>5825638.665000001</v>
      </c>
      <c r="M117" s="554">
        <f>'KL TTHT CV DOT 2'!P97</f>
        <v>0.36</v>
      </c>
      <c r="N117" s="554">
        <f>'KL TTHT CV DOT 2'!Q97</f>
        <v>0</v>
      </c>
      <c r="O117" s="554">
        <f>'KL TTHT CV DOT 2'!R97</f>
        <v>0.36</v>
      </c>
      <c r="P117" s="554"/>
      <c r="Q117" s="554"/>
      <c r="R117" s="554">
        <v>0</v>
      </c>
      <c r="S117" s="534"/>
    </row>
    <row r="118" spans="1:19" s="11" customFormat="1" ht="26.4" outlineLevel="1">
      <c r="A118" s="192"/>
      <c r="B118" s="192"/>
      <c r="C118" s="380" t="s">
        <v>639</v>
      </c>
      <c r="D118" s="194"/>
      <c r="E118" s="97"/>
      <c r="F118" s="195"/>
      <c r="G118" s="199"/>
      <c r="H118" s="199"/>
      <c r="I118" s="199"/>
      <c r="J118" s="199"/>
      <c r="K118" s="199"/>
      <c r="L118" s="199"/>
      <c r="M118" s="554">
        <f>'KL TTHT CV DOT 2'!P98</f>
        <v>0</v>
      </c>
      <c r="N118" s="554">
        <f>'KL TTHT CV DOT 2'!Q98</f>
        <v>0</v>
      </c>
      <c r="O118" s="554">
        <f>'KL TTHT CV DOT 2'!R98</f>
        <v>0</v>
      </c>
      <c r="P118" s="554"/>
      <c r="Q118" s="554"/>
      <c r="R118" s="554">
        <v>0</v>
      </c>
      <c r="S118" s="534"/>
    </row>
    <row r="119" spans="1:19" s="11" customFormat="1" outlineLevel="1">
      <c r="A119" s="192"/>
      <c r="B119" s="192"/>
      <c r="C119" s="193" t="s">
        <v>640</v>
      </c>
      <c r="D119" s="194">
        <v>185</v>
      </c>
      <c r="E119" s="97">
        <v>184.8</v>
      </c>
      <c r="F119" s="195" t="s">
        <v>624</v>
      </c>
      <c r="G119" s="199">
        <v>102150.27</v>
      </c>
      <c r="H119" s="199">
        <v>17818.762500000004</v>
      </c>
      <c r="I119" s="199">
        <f t="shared" ref="I119" si="18">SUM(G119:H119)</f>
        <v>119969.0325</v>
      </c>
      <c r="J119" s="199">
        <f>G119*E119</f>
        <v>18877369.896000002</v>
      </c>
      <c r="K119" s="199">
        <f>H119*E119</f>
        <v>3292907.310000001</v>
      </c>
      <c r="L119" s="199">
        <f>I119*E119</f>
        <v>22170277.206</v>
      </c>
      <c r="M119" s="554">
        <f>'KL TTHT CV DOT 2'!P99</f>
        <v>0.36</v>
      </c>
      <c r="N119" s="554">
        <f>'KL TTHT CV DOT 2'!Q99</f>
        <v>0</v>
      </c>
      <c r="O119" s="554">
        <f>'KL TTHT CV DOT 2'!R99</f>
        <v>0.36</v>
      </c>
      <c r="P119" s="554"/>
      <c r="Q119" s="554"/>
      <c r="R119" s="554">
        <v>0</v>
      </c>
      <c r="S119" s="534"/>
    </row>
    <row r="120" spans="1:19" s="11" customFormat="1" ht="26.4" outlineLevel="1">
      <c r="A120" s="192"/>
      <c r="B120" s="192"/>
      <c r="C120" s="380" t="s">
        <v>641</v>
      </c>
      <c r="D120" s="194"/>
      <c r="E120" s="97"/>
      <c r="F120" s="195"/>
      <c r="G120" s="199"/>
      <c r="H120" s="199"/>
      <c r="I120" s="199"/>
      <c r="J120" s="199"/>
      <c r="K120" s="199"/>
      <c r="L120" s="199"/>
      <c r="M120" s="554">
        <f>'KL TTHT CV DOT 2'!P100</f>
        <v>0</v>
      </c>
      <c r="N120" s="554">
        <f>'KL TTHT CV DOT 2'!Q100</f>
        <v>0</v>
      </c>
      <c r="O120" s="554">
        <f>'KL TTHT CV DOT 2'!R100</f>
        <v>0</v>
      </c>
      <c r="P120" s="554"/>
      <c r="Q120" s="554"/>
      <c r="R120" s="554">
        <v>0</v>
      </c>
      <c r="S120" s="534"/>
    </row>
    <row r="121" spans="1:19" outlineLevel="1">
      <c r="A121" s="137"/>
      <c r="B121" s="137"/>
      <c r="C121" s="138" t="s">
        <v>642</v>
      </c>
      <c r="D121" s="194">
        <v>115</v>
      </c>
      <c r="E121" s="97">
        <v>105</v>
      </c>
      <c r="F121" s="139" t="s">
        <v>624</v>
      </c>
      <c r="G121" s="199">
        <v>65470.44</v>
      </c>
      <c r="H121" s="199">
        <v>17189.865000000002</v>
      </c>
      <c r="I121" s="71">
        <f t="shared" ref="I121" si="19">SUM(G121:H121)</f>
        <v>82660.305000000008</v>
      </c>
      <c r="J121" s="71">
        <f>G121*E121</f>
        <v>6874396.2000000002</v>
      </c>
      <c r="K121" s="71">
        <f>H121*E121</f>
        <v>1804935.8250000002</v>
      </c>
      <c r="L121" s="71">
        <f>I121*E121</f>
        <v>8679332.0250000004</v>
      </c>
      <c r="M121" s="554">
        <f>'KL TTHT CV DOT 2'!P101</f>
        <v>0.36</v>
      </c>
      <c r="N121" s="554">
        <f>'KL TTHT CV DOT 2'!Q101</f>
        <v>0</v>
      </c>
      <c r="O121" s="554">
        <f>'KL TTHT CV DOT 2'!R101</f>
        <v>0.36</v>
      </c>
      <c r="P121" s="552"/>
      <c r="Q121" s="552"/>
      <c r="R121" s="552">
        <v>0</v>
      </c>
    </row>
    <row r="122" spans="1:19" ht="26.4" outlineLevel="1">
      <c r="A122" s="137"/>
      <c r="B122" s="137"/>
      <c r="C122" s="203" t="s">
        <v>643</v>
      </c>
      <c r="D122" s="194"/>
      <c r="E122" s="97"/>
      <c r="F122" s="139"/>
      <c r="G122" s="71"/>
      <c r="H122" s="71"/>
      <c r="I122" s="71"/>
      <c r="J122" s="71"/>
      <c r="K122" s="71"/>
      <c r="L122" s="71"/>
      <c r="M122" s="552">
        <f>'KL TTHT CV DOT 2'!P102</f>
        <v>0</v>
      </c>
      <c r="N122" s="552">
        <f>'KL TTHT CV DOT 2'!Q102</f>
        <v>0</v>
      </c>
      <c r="O122" s="552">
        <f>'KL TTHT CV DOT 2'!R102</f>
        <v>0</v>
      </c>
      <c r="P122" s="552"/>
      <c r="Q122" s="552"/>
      <c r="R122" s="552">
        <v>0</v>
      </c>
    </row>
    <row r="123" spans="1:19" outlineLevel="1">
      <c r="A123" s="137"/>
      <c r="B123" s="137"/>
      <c r="C123" s="138" t="s">
        <v>644</v>
      </c>
      <c r="D123" s="194">
        <v>115</v>
      </c>
      <c r="E123" s="97">
        <v>90</v>
      </c>
      <c r="F123" s="139" t="s">
        <v>624</v>
      </c>
      <c r="G123" s="199">
        <v>166514.94</v>
      </c>
      <c r="H123" s="199">
        <v>52580.000000000007</v>
      </c>
      <c r="I123" s="71">
        <f t="shared" ref="I123" si="20">SUM(G123:H123)</f>
        <v>219094.94</v>
      </c>
      <c r="J123" s="71">
        <f>G123*E123</f>
        <v>14986344.6</v>
      </c>
      <c r="K123" s="71">
        <f>H123*E123</f>
        <v>4732200.0000000009</v>
      </c>
      <c r="L123" s="71">
        <f>I123*E123</f>
        <v>19718544.600000001</v>
      </c>
      <c r="M123" s="554">
        <f>'KL TTHT CV DOT 2'!P103</f>
        <v>0.36</v>
      </c>
      <c r="N123" s="554">
        <f>'KL TTHT CV DOT 2'!Q103</f>
        <v>0</v>
      </c>
      <c r="O123" s="554">
        <f>'KL TTHT CV DOT 2'!R103</f>
        <v>0.36</v>
      </c>
      <c r="P123" s="552"/>
      <c r="Q123" s="552"/>
      <c r="R123" s="552">
        <v>0</v>
      </c>
    </row>
    <row r="124" spans="1:19" outlineLevel="1">
      <c r="A124" s="137"/>
      <c r="B124" s="137"/>
      <c r="C124" s="203" t="s">
        <v>645</v>
      </c>
      <c r="D124" s="194"/>
      <c r="E124" s="97"/>
      <c r="F124" s="139"/>
      <c r="G124" s="71"/>
      <c r="H124" s="71"/>
      <c r="I124" s="71"/>
      <c r="J124" s="71"/>
      <c r="K124" s="71"/>
      <c r="L124" s="71"/>
      <c r="M124" s="552">
        <f>'KL TTHT CV DOT 2'!P104</f>
        <v>0</v>
      </c>
      <c r="N124" s="552">
        <f>'KL TTHT CV DOT 2'!Q104</f>
        <v>0</v>
      </c>
      <c r="O124" s="552">
        <f>'KL TTHT CV DOT 2'!R104</f>
        <v>0</v>
      </c>
      <c r="P124" s="552"/>
      <c r="Q124" s="552"/>
      <c r="R124" s="552">
        <v>0</v>
      </c>
    </row>
    <row r="125" spans="1:19" outlineLevel="1">
      <c r="A125" s="137"/>
      <c r="B125" s="137"/>
      <c r="C125" s="138" t="s">
        <v>646</v>
      </c>
      <c r="D125" s="194">
        <v>590</v>
      </c>
      <c r="E125" s="97">
        <v>480</v>
      </c>
      <c r="F125" s="139" t="s">
        <v>624</v>
      </c>
      <c r="G125" s="199">
        <v>32518.739999999998</v>
      </c>
      <c r="H125" s="199">
        <v>7485.6650000000009</v>
      </c>
      <c r="I125" s="71">
        <f t="shared" ref="I125" si="21">SUM(G125:H125)</f>
        <v>40004.404999999999</v>
      </c>
      <c r="J125" s="71">
        <f>G125*E125</f>
        <v>15608995.199999999</v>
      </c>
      <c r="K125" s="71">
        <f>H125*E125</f>
        <v>3593119.2</v>
      </c>
      <c r="L125" s="71">
        <f>I125*E125</f>
        <v>19202114.399999999</v>
      </c>
      <c r="M125" s="554">
        <f>'KL TTHT CV DOT 2'!P105</f>
        <v>0.36</v>
      </c>
      <c r="N125" s="554">
        <f>'KL TTHT CV DOT 2'!Q105</f>
        <v>0</v>
      </c>
      <c r="O125" s="554">
        <f>'KL TTHT CV DOT 2'!R105</f>
        <v>0.36</v>
      </c>
      <c r="P125" s="552"/>
      <c r="Q125" s="552"/>
      <c r="R125" s="552">
        <v>0</v>
      </c>
    </row>
    <row r="126" spans="1:19" outlineLevel="1">
      <c r="A126" s="137"/>
      <c r="B126" s="137"/>
      <c r="C126" s="138"/>
      <c r="D126" s="194"/>
      <c r="E126" s="97"/>
      <c r="F126" s="139"/>
      <c r="G126" s="71"/>
      <c r="H126" s="71"/>
      <c r="I126" s="71"/>
      <c r="J126" s="71"/>
      <c r="K126" s="71"/>
      <c r="L126" s="71"/>
      <c r="M126" s="552">
        <f>'KL TTHT CV DOT 2'!P106</f>
        <v>0</v>
      </c>
      <c r="N126" s="552">
        <f>'KL TTHT CV DOT 2'!Q106</f>
        <v>0</v>
      </c>
      <c r="O126" s="552">
        <f>'KL TTHT CV DOT 2'!R106</f>
        <v>0</v>
      </c>
      <c r="P126" s="552"/>
      <c r="Q126" s="552"/>
      <c r="R126" s="552">
        <v>0</v>
      </c>
    </row>
    <row r="127" spans="1:19" ht="26.4" outlineLevel="1">
      <c r="A127" s="137"/>
      <c r="B127" s="137"/>
      <c r="C127" s="203" t="s">
        <v>647</v>
      </c>
      <c r="D127" s="194"/>
      <c r="E127" s="97"/>
      <c r="F127" s="139"/>
      <c r="G127" s="71"/>
      <c r="H127" s="71"/>
      <c r="I127" s="71"/>
      <c r="J127" s="71"/>
      <c r="K127" s="71"/>
      <c r="L127" s="71"/>
      <c r="M127" s="552">
        <f>'KL TTHT CV DOT 2'!P107</f>
        <v>0</v>
      </c>
      <c r="N127" s="552">
        <f>'KL TTHT CV DOT 2'!Q107</f>
        <v>0</v>
      </c>
      <c r="O127" s="552">
        <f>'KL TTHT CV DOT 2'!R107</f>
        <v>0</v>
      </c>
      <c r="P127" s="552"/>
      <c r="Q127" s="552"/>
      <c r="R127" s="552">
        <v>0</v>
      </c>
    </row>
    <row r="128" spans="1:19" outlineLevel="1">
      <c r="A128" s="137"/>
      <c r="B128" s="137"/>
      <c r="C128" s="138" t="s">
        <v>637</v>
      </c>
      <c r="D128" s="194">
        <v>18</v>
      </c>
      <c r="E128" s="97">
        <v>27.500000000000004</v>
      </c>
      <c r="F128" s="139" t="s">
        <v>624</v>
      </c>
      <c r="G128" s="199">
        <v>448964.76</v>
      </c>
      <c r="H128" s="199">
        <v>46119.149999999994</v>
      </c>
      <c r="I128" s="71">
        <f t="shared" ref="I128" si="22">SUM(G128:H128)</f>
        <v>495083.91000000003</v>
      </c>
      <c r="J128" s="71">
        <f>G128*E128</f>
        <v>12346530.900000002</v>
      </c>
      <c r="K128" s="71">
        <f>H128*E128</f>
        <v>1268276.625</v>
      </c>
      <c r="L128" s="71">
        <f>I128*E128</f>
        <v>13614807.525000002</v>
      </c>
      <c r="M128" s="554">
        <f>'KL TTHT CV DOT 2'!P108</f>
        <v>0.36</v>
      </c>
      <c r="N128" s="554">
        <f>'KL TTHT CV DOT 2'!Q108</f>
        <v>0</v>
      </c>
      <c r="O128" s="554">
        <f>'KL TTHT CV DOT 2'!R108</f>
        <v>0.36</v>
      </c>
      <c r="P128" s="552"/>
      <c r="Q128" s="552"/>
      <c r="R128" s="552">
        <v>0</v>
      </c>
    </row>
    <row r="129" spans="1:19" ht="26.4" outlineLevel="1">
      <c r="A129" s="137"/>
      <c r="B129" s="137"/>
      <c r="C129" s="203" t="s">
        <v>648</v>
      </c>
      <c r="D129" s="194"/>
      <c r="E129" s="97"/>
      <c r="F129" s="139"/>
      <c r="G129" s="71"/>
      <c r="H129" s="71"/>
      <c r="I129" s="71"/>
      <c r="J129" s="71"/>
      <c r="K129" s="71"/>
      <c r="L129" s="71"/>
      <c r="M129" s="552">
        <f>'KL TTHT CV DOT 2'!P109</f>
        <v>0</v>
      </c>
      <c r="N129" s="552">
        <f>'KL TTHT CV DOT 2'!Q109</f>
        <v>0</v>
      </c>
      <c r="O129" s="552">
        <f>'KL TTHT CV DOT 2'!R109</f>
        <v>0</v>
      </c>
      <c r="P129" s="552"/>
      <c r="Q129" s="552"/>
      <c r="R129" s="552">
        <v>0</v>
      </c>
    </row>
    <row r="130" spans="1:19" outlineLevel="1">
      <c r="A130" s="137"/>
      <c r="B130" s="137"/>
      <c r="C130" s="138" t="s">
        <v>638</v>
      </c>
      <c r="D130" s="194">
        <v>25</v>
      </c>
      <c r="E130" s="97">
        <v>20</v>
      </c>
      <c r="F130" s="139" t="s">
        <v>624</v>
      </c>
      <c r="G130" s="199">
        <v>46999.53</v>
      </c>
      <c r="H130" s="199">
        <v>9969.2394999999997</v>
      </c>
      <c r="I130" s="71">
        <f t="shared" ref="I130" si="23">SUM(G130:H130)</f>
        <v>56968.769499999995</v>
      </c>
      <c r="J130" s="71">
        <f>G130*E130</f>
        <v>939990.6</v>
      </c>
      <c r="K130" s="71">
        <f>H130*E130</f>
        <v>199384.78999999998</v>
      </c>
      <c r="L130" s="71">
        <f>I130*E130</f>
        <v>1139375.3899999999</v>
      </c>
      <c r="M130" s="554">
        <f>'KL TTHT CV DOT 2'!P110</f>
        <v>0.36</v>
      </c>
      <c r="N130" s="554">
        <f>'KL TTHT CV DOT 2'!Q110</f>
        <v>0</v>
      </c>
      <c r="O130" s="554">
        <f>'KL TTHT CV DOT 2'!R110</f>
        <v>0.36</v>
      </c>
      <c r="P130" s="552"/>
      <c r="Q130" s="552"/>
      <c r="R130" s="552">
        <v>0</v>
      </c>
    </row>
    <row r="131" spans="1:19" ht="26.4" outlineLevel="1">
      <c r="A131" s="137"/>
      <c r="B131" s="137"/>
      <c r="C131" s="203" t="s">
        <v>639</v>
      </c>
      <c r="D131" s="194"/>
      <c r="E131" s="97"/>
      <c r="F131" s="139"/>
      <c r="G131" s="71"/>
      <c r="H131" s="71"/>
      <c r="I131" s="71"/>
      <c r="J131" s="71"/>
      <c r="K131" s="71"/>
      <c r="L131" s="71"/>
      <c r="M131" s="552">
        <f>'KL TTHT CV DOT 2'!P111</f>
        <v>0</v>
      </c>
      <c r="N131" s="552">
        <f>'KL TTHT CV DOT 2'!Q111</f>
        <v>0</v>
      </c>
      <c r="O131" s="552">
        <f>'KL TTHT CV DOT 2'!R111</f>
        <v>0</v>
      </c>
      <c r="P131" s="552"/>
      <c r="Q131" s="552"/>
      <c r="R131" s="552">
        <v>0</v>
      </c>
    </row>
    <row r="132" spans="1:19" outlineLevel="1">
      <c r="A132" s="137"/>
      <c r="B132" s="137"/>
      <c r="C132" s="138" t="s">
        <v>640</v>
      </c>
      <c r="D132" s="194">
        <v>180</v>
      </c>
      <c r="E132" s="97">
        <v>193.60000000000002</v>
      </c>
      <c r="F132" s="139" t="s">
        <v>624</v>
      </c>
      <c r="G132" s="199">
        <v>102150.27</v>
      </c>
      <c r="H132" s="199">
        <v>17818.762500000004</v>
      </c>
      <c r="I132" s="71">
        <f t="shared" ref="I132" si="24">SUM(G132:H132)</f>
        <v>119969.0325</v>
      </c>
      <c r="J132" s="71">
        <f>G132*E132</f>
        <v>19776292.272000004</v>
      </c>
      <c r="K132" s="71">
        <f>H132*E132</f>
        <v>3449712.4200000013</v>
      </c>
      <c r="L132" s="71">
        <f>I132*E132</f>
        <v>23226004.692000002</v>
      </c>
      <c r="M132" s="554">
        <f>'KL TTHT CV DOT 2'!P112</f>
        <v>0.36</v>
      </c>
      <c r="N132" s="554">
        <f>'KL TTHT CV DOT 2'!Q112</f>
        <v>0</v>
      </c>
      <c r="O132" s="554">
        <f>'KL TTHT CV DOT 2'!R112</f>
        <v>0.36</v>
      </c>
      <c r="P132" s="552"/>
      <c r="Q132" s="552"/>
      <c r="R132" s="552">
        <v>0</v>
      </c>
    </row>
    <row r="133" spans="1:19" ht="26.4" outlineLevel="1">
      <c r="A133" s="137"/>
      <c r="B133" s="137"/>
      <c r="C133" s="203" t="s">
        <v>639</v>
      </c>
      <c r="D133" s="194"/>
      <c r="E133" s="97"/>
      <c r="F133" s="139"/>
      <c r="G133" s="71"/>
      <c r="H133" s="71"/>
      <c r="I133" s="71"/>
      <c r="J133" s="71"/>
      <c r="K133" s="71"/>
      <c r="L133" s="71"/>
      <c r="M133" s="552">
        <f>'KL TTHT CV DOT 2'!P113</f>
        <v>0</v>
      </c>
      <c r="N133" s="552">
        <f>'KL TTHT CV DOT 2'!Q113</f>
        <v>0</v>
      </c>
      <c r="O133" s="552">
        <f>'KL TTHT CV DOT 2'!R113</f>
        <v>0</v>
      </c>
      <c r="P133" s="552"/>
      <c r="Q133" s="552"/>
      <c r="R133" s="552">
        <v>0</v>
      </c>
    </row>
    <row r="134" spans="1:19" outlineLevel="1">
      <c r="A134" s="137"/>
      <c r="B134" s="137"/>
      <c r="C134" s="138" t="s">
        <v>642</v>
      </c>
      <c r="D134" s="194">
        <v>115</v>
      </c>
      <c r="E134" s="97">
        <v>187</v>
      </c>
      <c r="F134" s="139" t="s">
        <v>624</v>
      </c>
      <c r="G134" s="199">
        <v>65470.44</v>
      </c>
      <c r="H134" s="199">
        <v>14173.4395</v>
      </c>
      <c r="I134" s="71">
        <f t="shared" ref="I134" si="25">SUM(G134:H134)</f>
        <v>79643.87950000001</v>
      </c>
      <c r="J134" s="71">
        <f>G134*E134</f>
        <v>12242972.280000001</v>
      </c>
      <c r="K134" s="71">
        <f>H134*E134</f>
        <v>2650433.1865000003</v>
      </c>
      <c r="L134" s="71">
        <f>I134*E134</f>
        <v>14893405.466500001</v>
      </c>
      <c r="M134" s="554">
        <f>'KL TTHT CV DOT 2'!P114</f>
        <v>0.36</v>
      </c>
      <c r="N134" s="554">
        <f>'KL TTHT CV DOT 2'!Q114</f>
        <v>0</v>
      </c>
      <c r="O134" s="554">
        <f>'KL TTHT CV DOT 2'!R114</f>
        <v>0.36</v>
      </c>
      <c r="P134" s="552"/>
      <c r="Q134" s="552"/>
      <c r="R134" s="552">
        <v>0</v>
      </c>
    </row>
    <row r="135" spans="1:19" ht="26.4" outlineLevel="1">
      <c r="A135" s="137"/>
      <c r="B135" s="137"/>
      <c r="C135" s="203" t="s">
        <v>649</v>
      </c>
      <c r="D135" s="194"/>
      <c r="E135" s="97"/>
      <c r="F135" s="139"/>
      <c r="G135" s="71"/>
      <c r="H135" s="71"/>
      <c r="I135" s="71"/>
      <c r="J135" s="71"/>
      <c r="K135" s="71"/>
      <c r="L135" s="71"/>
      <c r="M135" s="552">
        <f>'KL TTHT CV DOT 2'!P115</f>
        <v>0</v>
      </c>
      <c r="N135" s="552">
        <f>'KL TTHT CV DOT 2'!Q115</f>
        <v>0</v>
      </c>
      <c r="O135" s="552">
        <f>'KL TTHT CV DOT 2'!R115</f>
        <v>0</v>
      </c>
      <c r="P135" s="552"/>
      <c r="Q135" s="552"/>
      <c r="R135" s="552">
        <v>0</v>
      </c>
    </row>
    <row r="136" spans="1:19" outlineLevel="1">
      <c r="A136" s="137"/>
      <c r="B136" s="137"/>
      <c r="C136" s="138" t="s">
        <v>644</v>
      </c>
      <c r="D136" s="194">
        <v>115</v>
      </c>
      <c r="E136" s="97">
        <v>117.7</v>
      </c>
      <c r="F136" s="139" t="s">
        <v>624</v>
      </c>
      <c r="G136" s="199">
        <v>166514.94</v>
      </c>
      <c r="H136" s="199">
        <v>52580.000000000007</v>
      </c>
      <c r="I136" s="71">
        <f t="shared" ref="I136" si="26">SUM(G136:H136)</f>
        <v>219094.94</v>
      </c>
      <c r="J136" s="71">
        <f>G136*E136</f>
        <v>19598808.438000001</v>
      </c>
      <c r="K136" s="71">
        <f>H136*E136</f>
        <v>6188666.0000000009</v>
      </c>
      <c r="L136" s="71">
        <f>I136*E136</f>
        <v>25787474.438000001</v>
      </c>
      <c r="M136" s="554">
        <f>'KL TTHT CV DOT 2'!P116</f>
        <v>0.36</v>
      </c>
      <c r="N136" s="554">
        <f>'KL TTHT CV DOT 2'!Q116</f>
        <v>0</v>
      </c>
      <c r="O136" s="554">
        <f>'KL TTHT CV DOT 2'!R116</f>
        <v>0.36</v>
      </c>
      <c r="P136" s="552"/>
      <c r="Q136" s="552"/>
      <c r="R136" s="552">
        <v>0</v>
      </c>
    </row>
    <row r="137" spans="1:19" outlineLevel="1">
      <c r="A137" s="137"/>
      <c r="B137" s="137"/>
      <c r="C137" s="203" t="s">
        <v>650</v>
      </c>
      <c r="D137" s="194"/>
      <c r="E137" s="97"/>
      <c r="F137" s="139"/>
      <c r="G137" s="62"/>
      <c r="H137" s="62"/>
      <c r="I137" s="62"/>
      <c r="J137" s="62"/>
      <c r="K137" s="62"/>
      <c r="L137" s="62"/>
      <c r="M137" s="550">
        <f>'KL TTHT CV DOT 2'!P117</f>
        <v>0</v>
      </c>
      <c r="N137" s="550">
        <f>'KL TTHT CV DOT 2'!Q117</f>
        <v>0</v>
      </c>
      <c r="O137" s="550">
        <f>'KL TTHT CV DOT 2'!R117</f>
        <v>0</v>
      </c>
      <c r="P137" s="550"/>
      <c r="Q137" s="550"/>
      <c r="R137" s="550">
        <v>0</v>
      </c>
    </row>
    <row r="138" spans="1:19" outlineLevel="1">
      <c r="A138" s="137"/>
      <c r="B138" s="137"/>
      <c r="C138" s="138" t="s">
        <v>646</v>
      </c>
      <c r="D138" s="194">
        <v>590</v>
      </c>
      <c r="E138" s="97">
        <v>480</v>
      </c>
      <c r="F138" s="139" t="s">
        <v>624</v>
      </c>
      <c r="G138" s="199">
        <v>32518.739999999998</v>
      </c>
      <c r="H138" s="199">
        <v>7485.6650000000009</v>
      </c>
      <c r="I138" s="62">
        <f t="shared" ref="I138" si="27">SUM(G138:H138)</f>
        <v>40004.404999999999</v>
      </c>
      <c r="J138" s="62">
        <f>G138*E138</f>
        <v>15608995.199999999</v>
      </c>
      <c r="K138" s="62">
        <f>H138*E138</f>
        <v>3593119.2</v>
      </c>
      <c r="L138" s="62">
        <f>I138*E138</f>
        <v>19202114.399999999</v>
      </c>
      <c r="M138" s="554">
        <f>'KL TTHT CV DOT 2'!P118</f>
        <v>0.36</v>
      </c>
      <c r="N138" s="554">
        <f>'KL TTHT CV DOT 2'!Q118</f>
        <v>0</v>
      </c>
      <c r="O138" s="554">
        <f>'KL TTHT CV DOT 2'!R118</f>
        <v>0.36</v>
      </c>
      <c r="P138" s="550"/>
      <c r="Q138" s="550"/>
      <c r="R138" s="550">
        <v>0</v>
      </c>
    </row>
    <row r="139" spans="1:19" outlineLevel="1">
      <c r="A139" s="137"/>
      <c r="B139" s="137"/>
      <c r="C139" s="380" t="s">
        <v>651</v>
      </c>
      <c r="D139" s="194"/>
      <c r="E139" s="97"/>
      <c r="F139" s="139"/>
      <c r="G139" s="62"/>
      <c r="H139" s="62"/>
      <c r="I139" s="62"/>
      <c r="J139" s="62"/>
      <c r="K139" s="62"/>
      <c r="L139" s="62"/>
      <c r="M139" s="550">
        <f>'KL TTHT CV DOT 2'!P119</f>
        <v>0</v>
      </c>
      <c r="N139" s="550">
        <f>'KL TTHT CV DOT 2'!Q119</f>
        <v>0</v>
      </c>
      <c r="O139" s="550">
        <f>'KL TTHT CV DOT 2'!R119</f>
        <v>0</v>
      </c>
      <c r="P139" s="550"/>
      <c r="Q139" s="550"/>
      <c r="R139" s="550">
        <v>0</v>
      </c>
    </row>
    <row r="140" spans="1:19" s="11" customFormat="1" outlineLevel="1">
      <c r="A140" s="192"/>
      <c r="B140" s="192"/>
      <c r="C140" s="386" t="s">
        <v>1540</v>
      </c>
      <c r="D140" s="194">
        <v>24</v>
      </c>
      <c r="E140" s="97">
        <v>26.400000000000002</v>
      </c>
      <c r="F140" s="195" t="s">
        <v>624</v>
      </c>
      <c r="G140" s="199">
        <v>247104.54</v>
      </c>
      <c r="H140" s="199">
        <v>116765.30250000003</v>
      </c>
      <c r="I140" s="199">
        <f t="shared" ref="I140" si="28">SUM(G140:H140)</f>
        <v>363869.84250000003</v>
      </c>
      <c r="J140" s="199">
        <f>G140*E140</f>
        <v>6523559.8560000006</v>
      </c>
      <c r="K140" s="199">
        <f>H140*E140</f>
        <v>3082603.986000001</v>
      </c>
      <c r="L140" s="199">
        <f>I140*E140</f>
        <v>9606163.842000002</v>
      </c>
      <c r="M140" s="554">
        <f>'KL TTHT CV DOT 2'!P120</f>
        <v>0.36</v>
      </c>
      <c r="N140" s="554">
        <f>'KL TTHT CV DOT 2'!Q120</f>
        <v>0.39</v>
      </c>
      <c r="O140" s="554">
        <f>'KL TTHT CV DOT 2'!R120</f>
        <v>0.75</v>
      </c>
      <c r="P140" s="554"/>
      <c r="Q140" s="554"/>
      <c r="R140" s="554">
        <v>0</v>
      </c>
      <c r="S140" s="534"/>
    </row>
    <row r="141" spans="1:19" s="11" customFormat="1" outlineLevel="1">
      <c r="A141" s="192"/>
      <c r="B141" s="192"/>
      <c r="C141" s="380" t="s">
        <v>652</v>
      </c>
      <c r="D141" s="194"/>
      <c r="E141" s="97"/>
      <c r="F141" s="195"/>
      <c r="G141" s="199"/>
      <c r="H141" s="199"/>
      <c r="I141" s="199"/>
      <c r="J141" s="199"/>
      <c r="K141" s="199"/>
      <c r="L141" s="199"/>
      <c r="M141" s="554">
        <f>'KL TTHT CV DOT 2'!P121</f>
        <v>0</v>
      </c>
      <c r="N141" s="554">
        <f>'KL TTHT CV DOT 2'!Q121</f>
        <v>0</v>
      </c>
      <c r="O141" s="554">
        <f>'KL TTHT CV DOT 2'!R121</f>
        <v>0</v>
      </c>
      <c r="P141" s="554"/>
      <c r="Q141" s="554"/>
      <c r="R141" s="554">
        <v>0</v>
      </c>
      <c r="S141" s="534"/>
    </row>
    <row r="142" spans="1:19" s="11" customFormat="1" outlineLevel="1">
      <c r="A142" s="192"/>
      <c r="B142" s="192"/>
      <c r="C142" s="386" t="s">
        <v>1540</v>
      </c>
      <c r="D142" s="194">
        <v>16</v>
      </c>
      <c r="E142" s="97">
        <v>17.600000000000001</v>
      </c>
      <c r="F142" s="195" t="s">
        <v>624</v>
      </c>
      <c r="G142" s="199">
        <v>247104.54</v>
      </c>
      <c r="H142" s="199">
        <v>116765.30250000003</v>
      </c>
      <c r="I142" s="199">
        <f t="shared" ref="I142" si="29">SUM(G142:H142)</f>
        <v>363869.84250000003</v>
      </c>
      <c r="J142" s="199">
        <f>G142*E142</f>
        <v>4349039.9040000001</v>
      </c>
      <c r="K142" s="199">
        <f>H142*E142</f>
        <v>2055069.3240000007</v>
      </c>
      <c r="L142" s="199">
        <f>I142*E142</f>
        <v>6404109.2280000011</v>
      </c>
      <c r="M142" s="554">
        <f>'KL TTHT CV DOT 2'!P122</f>
        <v>0.36</v>
      </c>
      <c r="N142" s="554">
        <f>'KL TTHT CV DOT 2'!Q122</f>
        <v>0.39</v>
      </c>
      <c r="O142" s="554">
        <f>'KL TTHT CV DOT 2'!R122</f>
        <v>0.75</v>
      </c>
      <c r="P142" s="554"/>
      <c r="Q142" s="554"/>
      <c r="R142" s="554">
        <v>0</v>
      </c>
      <c r="S142" s="534"/>
    </row>
    <row r="143" spans="1:19" s="11" customFormat="1" outlineLevel="1">
      <c r="A143" s="192"/>
      <c r="B143" s="192"/>
      <c r="C143" s="380" t="s">
        <v>653</v>
      </c>
      <c r="D143" s="194"/>
      <c r="E143" s="97"/>
      <c r="F143" s="195"/>
      <c r="G143" s="199"/>
      <c r="H143" s="199"/>
      <c r="I143" s="199"/>
      <c r="J143" s="199"/>
      <c r="K143" s="199"/>
      <c r="L143" s="199"/>
      <c r="M143" s="554">
        <f>'KL TTHT CV DOT 2'!P123</f>
        <v>0</v>
      </c>
      <c r="N143" s="554">
        <f>'KL TTHT CV DOT 2'!Q123</f>
        <v>0</v>
      </c>
      <c r="O143" s="554">
        <f>'KL TTHT CV DOT 2'!R123</f>
        <v>0</v>
      </c>
      <c r="P143" s="554"/>
      <c r="Q143" s="554"/>
      <c r="R143" s="554">
        <v>0</v>
      </c>
      <c r="S143" s="534"/>
    </row>
    <row r="144" spans="1:19" s="11" customFormat="1" outlineLevel="1">
      <c r="A144" s="192"/>
      <c r="B144" s="192"/>
      <c r="C144" s="386" t="s">
        <v>1540</v>
      </c>
      <c r="D144" s="194">
        <v>57</v>
      </c>
      <c r="E144" s="97">
        <v>68.2</v>
      </c>
      <c r="F144" s="195" t="s">
        <v>624</v>
      </c>
      <c r="G144" s="199">
        <v>247104.54</v>
      </c>
      <c r="H144" s="199">
        <v>116765.30250000003</v>
      </c>
      <c r="I144" s="199">
        <f t="shared" ref="I144" si="30">SUM(G144:H144)</f>
        <v>363869.84250000003</v>
      </c>
      <c r="J144" s="199">
        <f>G144*E144</f>
        <v>16852529.628000002</v>
      </c>
      <c r="K144" s="199">
        <f>H144*E144</f>
        <v>7963393.6305000028</v>
      </c>
      <c r="L144" s="199">
        <f>I144*E144</f>
        <v>24815923.258500002</v>
      </c>
      <c r="M144" s="554">
        <f>'KL TTHT CV DOT 2'!P124</f>
        <v>0.36</v>
      </c>
      <c r="N144" s="554">
        <f>'KL TTHT CV DOT 2'!Q124</f>
        <v>0.39</v>
      </c>
      <c r="O144" s="554">
        <f>'KL TTHT CV DOT 2'!R124</f>
        <v>0.75</v>
      </c>
      <c r="P144" s="554"/>
      <c r="Q144" s="554"/>
      <c r="R144" s="554">
        <v>0</v>
      </c>
      <c r="S144" s="534"/>
    </row>
    <row r="145" spans="1:19" s="11" customFormat="1" outlineLevel="1">
      <c r="A145" s="192"/>
      <c r="B145" s="192"/>
      <c r="C145" s="380" t="s">
        <v>654</v>
      </c>
      <c r="D145" s="194"/>
      <c r="E145" s="97"/>
      <c r="F145" s="195"/>
      <c r="G145" s="199"/>
      <c r="H145" s="199"/>
      <c r="I145" s="199"/>
      <c r="J145" s="199"/>
      <c r="K145" s="199"/>
      <c r="L145" s="199"/>
      <c r="M145" s="554">
        <f>'KL TTHT CV DOT 2'!P125</f>
        <v>0</v>
      </c>
      <c r="N145" s="554">
        <f>'KL TTHT CV DOT 2'!Q125</f>
        <v>0</v>
      </c>
      <c r="O145" s="554">
        <f>'KL TTHT CV DOT 2'!R125</f>
        <v>0</v>
      </c>
      <c r="P145" s="554"/>
      <c r="Q145" s="554"/>
      <c r="R145" s="554">
        <v>0</v>
      </c>
      <c r="S145" s="534"/>
    </row>
    <row r="146" spans="1:19" s="11" customFormat="1" outlineLevel="1">
      <c r="A146" s="192"/>
      <c r="B146" s="192"/>
      <c r="C146" s="386" t="s">
        <v>1540</v>
      </c>
      <c r="D146" s="194">
        <v>24</v>
      </c>
      <c r="E146" s="97">
        <v>26.400000000000002</v>
      </c>
      <c r="F146" s="195" t="s">
        <v>624</v>
      </c>
      <c r="G146" s="199">
        <v>247104.54</v>
      </c>
      <c r="H146" s="199">
        <v>116765.30250000003</v>
      </c>
      <c r="I146" s="199">
        <f t="shared" ref="I146" si="31">SUM(G146:H146)</f>
        <v>363869.84250000003</v>
      </c>
      <c r="J146" s="199">
        <f>G146*E146</f>
        <v>6523559.8560000006</v>
      </c>
      <c r="K146" s="199">
        <f>H146*E146</f>
        <v>3082603.986000001</v>
      </c>
      <c r="L146" s="199">
        <f>I146*E146</f>
        <v>9606163.842000002</v>
      </c>
      <c r="M146" s="554">
        <f>'KL TTHT CV DOT 2'!P126</f>
        <v>0.36</v>
      </c>
      <c r="N146" s="554">
        <f>'KL TTHT CV DOT 2'!Q126</f>
        <v>0.39</v>
      </c>
      <c r="O146" s="554">
        <f>'KL TTHT CV DOT 2'!R126</f>
        <v>0.75</v>
      </c>
      <c r="P146" s="554"/>
      <c r="Q146" s="554"/>
      <c r="R146" s="554">
        <v>0</v>
      </c>
      <c r="S146" s="534"/>
    </row>
    <row r="147" spans="1:19" s="11" customFormat="1" outlineLevel="1">
      <c r="A147" s="192"/>
      <c r="B147" s="192"/>
      <c r="C147" s="380" t="s">
        <v>655</v>
      </c>
      <c r="D147" s="194"/>
      <c r="E147" s="97"/>
      <c r="F147" s="195"/>
      <c r="G147" s="199"/>
      <c r="H147" s="199"/>
      <c r="I147" s="199"/>
      <c r="J147" s="199"/>
      <c r="K147" s="199"/>
      <c r="L147" s="199"/>
      <c r="M147" s="554">
        <f>'KL TTHT CV DOT 2'!P127</f>
        <v>0</v>
      </c>
      <c r="N147" s="554">
        <f>'KL TTHT CV DOT 2'!Q127</f>
        <v>0</v>
      </c>
      <c r="O147" s="554">
        <f>'KL TTHT CV DOT 2'!R127</f>
        <v>0</v>
      </c>
      <c r="P147" s="554"/>
      <c r="Q147" s="554"/>
      <c r="R147" s="554">
        <v>0</v>
      </c>
      <c r="S147" s="534"/>
    </row>
    <row r="148" spans="1:19" s="11" customFormat="1" outlineLevel="1">
      <c r="A148" s="192"/>
      <c r="B148" s="192"/>
      <c r="C148" s="386" t="s">
        <v>1540</v>
      </c>
      <c r="D148" s="194">
        <v>16</v>
      </c>
      <c r="E148" s="97">
        <v>17.600000000000001</v>
      </c>
      <c r="F148" s="195" t="s">
        <v>624</v>
      </c>
      <c r="G148" s="199">
        <v>247104.54</v>
      </c>
      <c r="H148" s="199">
        <v>116765.30250000003</v>
      </c>
      <c r="I148" s="199">
        <f t="shared" ref="I148" si="32">SUM(G148:H148)</f>
        <v>363869.84250000003</v>
      </c>
      <c r="J148" s="199">
        <f>G148*E148</f>
        <v>4349039.9040000001</v>
      </c>
      <c r="K148" s="199">
        <f>H148*E148</f>
        <v>2055069.3240000007</v>
      </c>
      <c r="L148" s="199">
        <f>I148*E148</f>
        <v>6404109.2280000011</v>
      </c>
      <c r="M148" s="554">
        <f>'KL TTHT CV DOT 2'!P128</f>
        <v>0.36</v>
      </c>
      <c r="N148" s="554">
        <f>'KL TTHT CV DOT 2'!Q128</f>
        <v>0.39</v>
      </c>
      <c r="O148" s="554">
        <f>'KL TTHT CV DOT 2'!R128</f>
        <v>0.75</v>
      </c>
      <c r="P148" s="554"/>
      <c r="Q148" s="554"/>
      <c r="R148" s="554">
        <v>0</v>
      </c>
      <c r="S148" s="534"/>
    </row>
    <row r="149" spans="1:19" s="11" customFormat="1" outlineLevel="1">
      <c r="A149" s="192"/>
      <c r="B149" s="192"/>
      <c r="C149" s="380" t="s">
        <v>656</v>
      </c>
      <c r="D149" s="194"/>
      <c r="E149" s="97"/>
      <c r="F149" s="195"/>
      <c r="G149" s="199"/>
      <c r="H149" s="199"/>
      <c r="I149" s="199"/>
      <c r="J149" s="199"/>
      <c r="K149" s="199"/>
      <c r="L149" s="199"/>
      <c r="M149" s="554">
        <f>'KL TTHT CV DOT 2'!P129</f>
        <v>0</v>
      </c>
      <c r="N149" s="554">
        <f>'KL TTHT CV DOT 2'!Q129</f>
        <v>0</v>
      </c>
      <c r="O149" s="554">
        <f>'KL TTHT CV DOT 2'!R129</f>
        <v>0</v>
      </c>
      <c r="P149" s="554"/>
      <c r="Q149" s="554"/>
      <c r="R149" s="554">
        <v>0</v>
      </c>
      <c r="S149" s="534"/>
    </row>
    <row r="150" spans="1:19" s="11" customFormat="1" outlineLevel="1">
      <c r="A150" s="192"/>
      <c r="B150" s="192"/>
      <c r="C150" s="386" t="s">
        <v>1540</v>
      </c>
      <c r="D150" s="194">
        <v>57</v>
      </c>
      <c r="E150" s="97">
        <v>68.2</v>
      </c>
      <c r="F150" s="195" t="s">
        <v>624</v>
      </c>
      <c r="G150" s="199">
        <v>247104.54</v>
      </c>
      <c r="H150" s="199">
        <v>116765.30250000003</v>
      </c>
      <c r="I150" s="199">
        <f t="shared" ref="I150:I151" si="33">SUM(G150:H150)</f>
        <v>363869.84250000003</v>
      </c>
      <c r="J150" s="199">
        <f>G150*E150</f>
        <v>16852529.628000002</v>
      </c>
      <c r="K150" s="199">
        <f>H150*E150</f>
        <v>7963393.6305000028</v>
      </c>
      <c r="L150" s="199">
        <f>I150*E150</f>
        <v>24815923.258500002</v>
      </c>
      <c r="M150" s="554">
        <f>'KL TTHT CV DOT 2'!P130</f>
        <v>0.36</v>
      </c>
      <c r="N150" s="554">
        <f>'KL TTHT CV DOT 2'!Q130</f>
        <v>0.39</v>
      </c>
      <c r="O150" s="554">
        <f>'KL TTHT CV DOT 2'!R130</f>
        <v>0.75</v>
      </c>
      <c r="P150" s="554"/>
      <c r="Q150" s="554"/>
      <c r="R150" s="554">
        <v>0</v>
      </c>
      <c r="S150" s="534"/>
    </row>
    <row r="151" spans="1:19" s="399" customFormat="1" ht="19.5" customHeight="1" outlineLevel="1">
      <c r="A151" s="395"/>
      <c r="B151" s="395"/>
      <c r="C151" s="400" t="s">
        <v>657</v>
      </c>
      <c r="D151" s="97">
        <v>1</v>
      </c>
      <c r="E151" s="97">
        <v>1</v>
      </c>
      <c r="F151" s="397" t="s">
        <v>619</v>
      </c>
      <c r="G151" s="62">
        <f>50629567.0664-871703.4452-739080</f>
        <v>49018783.621199995</v>
      </c>
      <c r="H151" s="62">
        <v>15188870.119919999</v>
      </c>
      <c r="I151" s="62">
        <f t="shared" si="33"/>
        <v>64207653.741119996</v>
      </c>
      <c r="J151" s="62">
        <f>G151*E151</f>
        <v>49018783.621199995</v>
      </c>
      <c r="K151" s="62">
        <f>H151*E151</f>
        <v>15188870.119919999</v>
      </c>
      <c r="L151" s="62">
        <f>I151*E151</f>
        <v>64207653.741119996</v>
      </c>
      <c r="M151" s="554">
        <f>'KL TTHT CV DOT 2'!P131</f>
        <v>0</v>
      </c>
      <c r="N151" s="554">
        <f>'KL TTHT CV DOT 2'!Q131</f>
        <v>0</v>
      </c>
      <c r="O151" s="554">
        <f>'KL TTHT CV DOT 2'!R131</f>
        <v>0</v>
      </c>
      <c r="P151" s="550"/>
      <c r="Q151" s="550"/>
      <c r="R151" s="550">
        <v>0</v>
      </c>
      <c r="S151" s="537"/>
    </row>
    <row r="152" spans="1:19" outlineLevel="1">
      <c r="A152" s="137"/>
      <c r="B152" s="137"/>
      <c r="C152" s="138"/>
      <c r="D152" s="94"/>
      <c r="E152" s="94"/>
      <c r="F152" s="139"/>
      <c r="G152" s="71"/>
      <c r="H152" s="71"/>
      <c r="I152" s="71"/>
      <c r="J152" s="71"/>
      <c r="K152" s="71"/>
      <c r="L152" s="71"/>
      <c r="M152" s="552">
        <f>'KL TTHT CV DOT 2'!P132</f>
        <v>0</v>
      </c>
      <c r="N152" s="552">
        <f>'KL TTHT CV DOT 2'!Q132</f>
        <v>0</v>
      </c>
      <c r="O152" s="552">
        <f>'KL TTHT CV DOT 2'!R132</f>
        <v>0</v>
      </c>
      <c r="P152" s="552"/>
      <c r="Q152" s="552"/>
      <c r="R152" s="552">
        <v>0</v>
      </c>
    </row>
    <row r="153" spans="1:19" s="153" customFormat="1" outlineLevel="1">
      <c r="A153" s="146" t="s">
        <v>153</v>
      </c>
      <c r="B153" s="146"/>
      <c r="C153" s="147" t="s">
        <v>154</v>
      </c>
      <c r="D153" s="99">
        <v>1</v>
      </c>
      <c r="E153" s="99">
        <v>1</v>
      </c>
      <c r="F153" s="148" t="s">
        <v>10</v>
      </c>
      <c r="G153" s="82"/>
      <c r="H153" s="82"/>
      <c r="I153" s="82"/>
      <c r="J153" s="82">
        <f>SUBTOTAL(9,J154:J173)</f>
        <v>315804122.07680213</v>
      </c>
      <c r="K153" s="82">
        <f>SUBTOTAL(9,K154:K173)</f>
        <v>12524296.235714853</v>
      </c>
      <c r="L153" s="82">
        <f>SUBTOTAL(9,L154:L173)</f>
        <v>328328418.31251699</v>
      </c>
      <c r="M153" s="553">
        <f>'KL TTHT CV DOT 2'!P133</f>
        <v>0</v>
      </c>
      <c r="N153" s="553">
        <f>'KL TTHT CV DOT 2'!Q133</f>
        <v>0</v>
      </c>
      <c r="O153" s="553">
        <f>'KL TTHT CV DOT 2'!R133</f>
        <v>0</v>
      </c>
      <c r="P153" s="553"/>
      <c r="Q153" s="553"/>
      <c r="R153" s="553">
        <v>0</v>
      </c>
      <c r="S153" s="535"/>
    </row>
    <row r="154" spans="1:19" outlineLevel="1">
      <c r="A154" s="137"/>
      <c r="B154" s="137"/>
      <c r="C154" s="147" t="s">
        <v>658</v>
      </c>
      <c r="D154" s="39"/>
      <c r="E154" s="39"/>
      <c r="F154" s="12"/>
      <c r="G154" s="39"/>
      <c r="H154" s="39"/>
      <c r="I154" s="205"/>
      <c r="J154" s="62"/>
      <c r="K154" s="62"/>
      <c r="L154" s="62"/>
      <c r="M154" s="550">
        <f>'KL TTHT CV DOT 2'!P134</f>
        <v>0</v>
      </c>
      <c r="N154" s="550">
        <f>'KL TTHT CV DOT 2'!Q134</f>
        <v>0</v>
      </c>
      <c r="O154" s="550">
        <f>'KL TTHT CV DOT 2'!R134</f>
        <v>0</v>
      </c>
      <c r="P154" s="550"/>
      <c r="Q154" s="550"/>
      <c r="R154" s="550">
        <v>0</v>
      </c>
    </row>
    <row r="155" spans="1:19" s="11" customFormat="1" outlineLevel="1">
      <c r="A155" s="192"/>
      <c r="B155" s="192"/>
      <c r="C155" s="193" t="s">
        <v>659</v>
      </c>
      <c r="D155" s="194">
        <v>11</v>
      </c>
      <c r="E155" s="97">
        <v>11</v>
      </c>
      <c r="F155" s="365" t="s">
        <v>660</v>
      </c>
      <c r="G155" s="62">
        <v>343200</v>
      </c>
      <c r="H155" s="62">
        <v>0</v>
      </c>
      <c r="I155" s="199">
        <f t="shared" ref="I155:I159" si="34">SUM(G155:H155)</f>
        <v>343200</v>
      </c>
      <c r="J155" s="199">
        <f>G155*E155</f>
        <v>3775200</v>
      </c>
      <c r="K155" s="199">
        <f>H155*E155</f>
        <v>0</v>
      </c>
      <c r="L155" s="199">
        <f>I155*E155</f>
        <v>3775200</v>
      </c>
      <c r="M155" s="554">
        <f>'KL TTHT CV DOT 2'!P135</f>
        <v>0</v>
      </c>
      <c r="N155" s="554">
        <f>'KL TTHT CV DOT 2'!Q135</f>
        <v>0</v>
      </c>
      <c r="O155" s="554">
        <f>'KL TTHT CV DOT 2'!R135</f>
        <v>0</v>
      </c>
      <c r="P155" s="554"/>
      <c r="Q155" s="554"/>
      <c r="R155" s="554">
        <v>0</v>
      </c>
      <c r="S155" s="534"/>
    </row>
    <row r="156" spans="1:19" s="11" customFormat="1" outlineLevel="1">
      <c r="A156" s="192"/>
      <c r="B156" s="192"/>
      <c r="C156" s="193" t="s">
        <v>662</v>
      </c>
      <c r="D156" s="194">
        <v>3</v>
      </c>
      <c r="E156" s="97">
        <v>3</v>
      </c>
      <c r="F156" s="365" t="s">
        <v>660</v>
      </c>
      <c r="G156" s="62">
        <v>6063200.0000000009</v>
      </c>
      <c r="H156" s="62">
        <v>0</v>
      </c>
      <c r="I156" s="199">
        <f t="shared" si="34"/>
        <v>6063200.0000000009</v>
      </c>
      <c r="J156" s="199">
        <f>G156*E156</f>
        <v>18189600.000000004</v>
      </c>
      <c r="K156" s="199">
        <f>H156*E156</f>
        <v>0</v>
      </c>
      <c r="L156" s="199">
        <f>I156*E156</f>
        <v>18189600.000000004</v>
      </c>
      <c r="M156" s="554">
        <f>'KL TTHT CV DOT 2'!P136</f>
        <v>0</v>
      </c>
      <c r="N156" s="554">
        <f>'KL TTHT CV DOT 2'!Q136</f>
        <v>0</v>
      </c>
      <c r="O156" s="554">
        <f>'KL TTHT CV DOT 2'!R136</f>
        <v>0</v>
      </c>
      <c r="P156" s="554"/>
      <c r="Q156" s="554"/>
      <c r="R156" s="554">
        <v>0</v>
      </c>
      <c r="S156" s="534"/>
    </row>
    <row r="157" spans="1:19" s="11" customFormat="1" ht="26.4" outlineLevel="1">
      <c r="A157" s="192"/>
      <c r="B157" s="192"/>
      <c r="C157" s="193" t="s">
        <v>664</v>
      </c>
      <c r="D157" s="194">
        <v>11</v>
      </c>
      <c r="E157" s="97">
        <v>11</v>
      </c>
      <c r="F157" s="365" t="s">
        <v>660</v>
      </c>
      <c r="G157" s="62">
        <v>3832400.0000000005</v>
      </c>
      <c r="H157" s="62">
        <v>0</v>
      </c>
      <c r="I157" s="199">
        <f t="shared" si="34"/>
        <v>3832400.0000000005</v>
      </c>
      <c r="J157" s="199">
        <f>G157*E157</f>
        <v>42156400.000000007</v>
      </c>
      <c r="K157" s="199">
        <f>H157*E157</f>
        <v>0</v>
      </c>
      <c r="L157" s="199">
        <f>I157*E157</f>
        <v>42156400.000000007</v>
      </c>
      <c r="M157" s="554">
        <f>'KL TTHT CV DOT 2'!P137</f>
        <v>0</v>
      </c>
      <c r="N157" s="554">
        <f>'KL TTHT CV DOT 2'!Q137</f>
        <v>0</v>
      </c>
      <c r="O157" s="554">
        <f>'KL TTHT CV DOT 2'!R137</f>
        <v>0</v>
      </c>
      <c r="P157" s="554"/>
      <c r="Q157" s="554"/>
      <c r="R157" s="554">
        <v>0</v>
      </c>
      <c r="S157" s="534"/>
    </row>
    <row r="158" spans="1:19" s="11" customFormat="1" outlineLevel="1">
      <c r="A158" s="192"/>
      <c r="B158" s="192"/>
      <c r="C158" s="193" t="s">
        <v>666</v>
      </c>
      <c r="D158" s="194">
        <v>1</v>
      </c>
      <c r="E158" s="97">
        <v>1</v>
      </c>
      <c r="F158" s="365" t="s">
        <v>619</v>
      </c>
      <c r="G158" s="62">
        <v>5291000</v>
      </c>
      <c r="H158" s="62">
        <v>0</v>
      </c>
      <c r="I158" s="199">
        <f t="shared" si="34"/>
        <v>5291000</v>
      </c>
      <c r="J158" s="199">
        <f>G158*E158</f>
        <v>5291000</v>
      </c>
      <c r="K158" s="199">
        <f>H158*E158</f>
        <v>0</v>
      </c>
      <c r="L158" s="199">
        <f>I158*E158</f>
        <v>5291000</v>
      </c>
      <c r="M158" s="554">
        <f>'KL TTHT CV DOT 2'!P138</f>
        <v>0</v>
      </c>
      <c r="N158" s="554">
        <f>'KL TTHT CV DOT 2'!Q138</f>
        <v>0</v>
      </c>
      <c r="O158" s="554">
        <f>'KL TTHT CV DOT 2'!R138</f>
        <v>0</v>
      </c>
      <c r="P158" s="554"/>
      <c r="Q158" s="554"/>
      <c r="R158" s="554">
        <v>0</v>
      </c>
      <c r="S158" s="534"/>
    </row>
    <row r="159" spans="1:19" s="11" customFormat="1" outlineLevel="1">
      <c r="A159" s="192"/>
      <c r="B159" s="192"/>
      <c r="C159" s="193" t="s">
        <v>657</v>
      </c>
      <c r="D159" s="194">
        <v>1</v>
      </c>
      <c r="E159" s="97">
        <v>1</v>
      </c>
      <c r="F159" s="365" t="s">
        <v>619</v>
      </c>
      <c r="G159" s="62">
        <v>3344406</v>
      </c>
      <c r="H159" s="62">
        <v>1003321.7999999999</v>
      </c>
      <c r="I159" s="199">
        <f t="shared" si="34"/>
        <v>4347727.8</v>
      </c>
      <c r="J159" s="199">
        <f>G159*E159</f>
        <v>3344406</v>
      </c>
      <c r="K159" s="199">
        <f>H159*E159</f>
        <v>1003321.7999999999</v>
      </c>
      <c r="L159" s="199">
        <f>I159*E159</f>
        <v>4347727.8</v>
      </c>
      <c r="M159" s="554">
        <f>'KL TTHT CV DOT 2'!P139</f>
        <v>0</v>
      </c>
      <c r="N159" s="554">
        <f>'KL TTHT CV DOT 2'!Q139</f>
        <v>0</v>
      </c>
      <c r="O159" s="554">
        <f>'KL TTHT CV DOT 2'!R139</f>
        <v>0</v>
      </c>
      <c r="P159" s="554"/>
      <c r="Q159" s="554"/>
      <c r="R159" s="554">
        <v>0</v>
      </c>
      <c r="S159" s="534"/>
    </row>
    <row r="160" spans="1:19" s="11" customFormat="1" outlineLevel="1">
      <c r="A160" s="192"/>
      <c r="B160" s="192"/>
      <c r="C160" s="193"/>
      <c r="D160" s="366"/>
      <c r="E160" s="366"/>
      <c r="F160" s="365"/>
      <c r="G160" s="39"/>
      <c r="H160" s="39"/>
      <c r="I160" s="367"/>
      <c r="J160" s="199"/>
      <c r="K160" s="199"/>
      <c r="L160" s="199"/>
      <c r="M160" s="554">
        <f>'KL TTHT CV DOT 2'!P140</f>
        <v>0</v>
      </c>
      <c r="N160" s="554">
        <f>'KL TTHT CV DOT 2'!Q140</f>
        <v>0</v>
      </c>
      <c r="O160" s="554">
        <f>'KL TTHT CV DOT 2'!R140</f>
        <v>0</v>
      </c>
      <c r="P160" s="554"/>
      <c r="Q160" s="554"/>
      <c r="R160" s="554">
        <v>0</v>
      </c>
      <c r="S160" s="534"/>
    </row>
    <row r="161" spans="1:19" s="363" customFormat="1" outlineLevel="1">
      <c r="A161" s="172"/>
      <c r="B161" s="172"/>
      <c r="C161" s="189" t="s">
        <v>667</v>
      </c>
      <c r="D161" s="368"/>
      <c r="E161" s="368"/>
      <c r="F161" s="369"/>
      <c r="G161" s="39"/>
      <c r="H161" s="39"/>
      <c r="I161" s="367"/>
      <c r="J161" s="199"/>
      <c r="K161" s="199"/>
      <c r="L161" s="199"/>
      <c r="M161" s="554">
        <f>'KL TTHT CV DOT 2'!P141</f>
        <v>0</v>
      </c>
      <c r="N161" s="554">
        <f>'KL TTHT CV DOT 2'!Q141</f>
        <v>0</v>
      </c>
      <c r="O161" s="554">
        <f>'KL TTHT CV DOT 2'!R141</f>
        <v>0</v>
      </c>
      <c r="P161" s="554"/>
      <c r="Q161" s="554"/>
      <c r="R161" s="554">
        <v>0</v>
      </c>
      <c r="S161" s="538"/>
    </row>
    <row r="162" spans="1:19" s="11" customFormat="1" ht="35.25" customHeight="1" outlineLevel="1">
      <c r="A162" s="192"/>
      <c r="B162" s="192"/>
      <c r="C162" s="193" t="s">
        <v>668</v>
      </c>
      <c r="D162" s="194">
        <v>11</v>
      </c>
      <c r="E162" s="97">
        <v>11</v>
      </c>
      <c r="F162" s="365" t="s">
        <v>660</v>
      </c>
      <c r="G162" s="62">
        <v>21251230</v>
      </c>
      <c r="H162" s="62">
        <v>275000</v>
      </c>
      <c r="I162" s="199">
        <f t="shared" ref="I162" si="35">SUM(G162:H162)</f>
        <v>21526230</v>
      </c>
      <c r="J162" s="199">
        <f>G162*E162</f>
        <v>233763530</v>
      </c>
      <c r="K162" s="199">
        <f>H162*E162</f>
        <v>3025000</v>
      </c>
      <c r="L162" s="199">
        <f>I162*E162</f>
        <v>236788530</v>
      </c>
      <c r="M162" s="554">
        <f>'KL TTHT CV DOT 2'!P142</f>
        <v>0</v>
      </c>
      <c r="N162" s="554">
        <f>'KL TTHT CV DOT 2'!Q142</f>
        <v>0</v>
      </c>
      <c r="O162" s="554">
        <f>'KL TTHT CV DOT 2'!R142</f>
        <v>0</v>
      </c>
      <c r="P162" s="554"/>
      <c r="Q162" s="554"/>
      <c r="R162" s="554">
        <v>0</v>
      </c>
      <c r="S162" s="534"/>
    </row>
    <row r="163" spans="1:19" s="354" customFormat="1" outlineLevel="1">
      <c r="A163" s="348"/>
      <c r="B163" s="348"/>
      <c r="C163" s="349"/>
      <c r="D163" s="370"/>
      <c r="E163" s="474"/>
      <c r="F163" s="371"/>
      <c r="G163" s="39"/>
      <c r="H163" s="39"/>
      <c r="I163" s="367"/>
      <c r="J163" s="199"/>
      <c r="K163" s="199"/>
      <c r="L163" s="199"/>
      <c r="M163" s="554">
        <f>'KL TTHT CV DOT 2'!P143</f>
        <v>0</v>
      </c>
      <c r="N163" s="554">
        <f>'KL TTHT CV DOT 2'!Q143</f>
        <v>0</v>
      </c>
      <c r="O163" s="554">
        <f>'KL TTHT CV DOT 2'!R143</f>
        <v>0</v>
      </c>
      <c r="P163" s="554"/>
      <c r="Q163" s="554"/>
      <c r="R163" s="554">
        <v>0</v>
      </c>
      <c r="S163" s="539"/>
    </row>
    <row r="164" spans="1:19" s="377" customFormat="1" outlineLevel="1">
      <c r="A164" s="372"/>
      <c r="B164" s="372"/>
      <c r="C164" s="373" t="s">
        <v>670</v>
      </c>
      <c r="D164" s="374"/>
      <c r="E164" s="475"/>
      <c r="F164" s="375"/>
      <c r="G164" s="38"/>
      <c r="H164" s="38"/>
      <c r="I164" s="376"/>
      <c r="J164" s="174"/>
      <c r="K164" s="174"/>
      <c r="L164" s="174"/>
      <c r="M164" s="558">
        <f>'KL TTHT CV DOT 2'!P144</f>
        <v>0</v>
      </c>
      <c r="N164" s="558">
        <f>'KL TTHT CV DOT 2'!Q144</f>
        <v>0</v>
      </c>
      <c r="O164" s="558">
        <f>'KL TTHT CV DOT 2'!R144</f>
        <v>0</v>
      </c>
      <c r="P164" s="558"/>
      <c r="Q164" s="558"/>
      <c r="R164" s="558">
        <v>0</v>
      </c>
      <c r="S164" s="540"/>
    </row>
    <row r="165" spans="1:19" s="11" customFormat="1" outlineLevel="1">
      <c r="A165" s="192"/>
      <c r="B165" s="192"/>
      <c r="C165" s="193" t="s">
        <v>671</v>
      </c>
      <c r="D165" s="194">
        <v>330</v>
      </c>
      <c r="E165" s="97">
        <v>330</v>
      </c>
      <c r="F165" s="365" t="s">
        <v>624</v>
      </c>
      <c r="G165" s="62">
        <v>21639.344262295082</v>
      </c>
      <c r="H165" s="62">
        <v>3360.0000000000005</v>
      </c>
      <c r="I165" s="199">
        <f t="shared" ref="I165:I167" si="36">SUM(G165:H165)</f>
        <v>24999.344262295082</v>
      </c>
      <c r="J165" s="199">
        <f>G165*E165</f>
        <v>7140983.6065573776</v>
      </c>
      <c r="K165" s="199">
        <f>H165*E165</f>
        <v>1108800.0000000002</v>
      </c>
      <c r="L165" s="199">
        <f>I165*E165</f>
        <v>8249783.6065573776</v>
      </c>
      <c r="M165" s="554">
        <f>'KL TTHT CV DOT 2'!P145</f>
        <v>0</v>
      </c>
      <c r="N165" s="554">
        <f>'KL TTHT CV DOT 2'!Q145</f>
        <v>0</v>
      </c>
      <c r="O165" s="554">
        <f>'KL TTHT CV DOT 2'!R145</f>
        <v>0</v>
      </c>
      <c r="P165" s="554"/>
      <c r="Q165" s="554"/>
      <c r="R165" s="554">
        <v>0</v>
      </c>
      <c r="S165" s="534"/>
    </row>
    <row r="166" spans="1:19" s="11" customFormat="1" outlineLevel="1">
      <c r="A166" s="192"/>
      <c r="B166" s="192"/>
      <c r="C166" s="386" t="s">
        <v>928</v>
      </c>
      <c r="D166" s="194">
        <v>150</v>
      </c>
      <c r="E166" s="97">
        <v>150</v>
      </c>
      <c r="F166" s="365" t="s">
        <v>624</v>
      </c>
      <c r="G166" s="62">
        <v>8773.9726027397246</v>
      </c>
      <c r="H166" s="62">
        <v>14594.016411764707</v>
      </c>
      <c r="I166" s="199">
        <f t="shared" si="36"/>
        <v>23367.989014504434</v>
      </c>
      <c r="J166" s="199">
        <f>G166*E166</f>
        <v>1316095.8904109588</v>
      </c>
      <c r="K166" s="199">
        <f>H166*E166</f>
        <v>2189102.4617647063</v>
      </c>
      <c r="L166" s="199">
        <f>I166*E166</f>
        <v>3505198.3521756651</v>
      </c>
      <c r="M166" s="554">
        <f>'KL TTHT CV DOT 2'!P146</f>
        <v>0</v>
      </c>
      <c r="N166" s="554">
        <f>'KL TTHT CV DOT 2'!Q146</f>
        <v>0</v>
      </c>
      <c r="O166" s="554">
        <f>'KL TTHT CV DOT 2'!R146</f>
        <v>0</v>
      </c>
      <c r="P166" s="554"/>
      <c r="Q166" s="554"/>
      <c r="R166" s="554">
        <v>0</v>
      </c>
      <c r="S166" s="534"/>
    </row>
    <row r="167" spans="1:19" s="11" customFormat="1" outlineLevel="1">
      <c r="A167" s="192"/>
      <c r="B167" s="192"/>
      <c r="C167" s="193" t="s">
        <v>657</v>
      </c>
      <c r="D167" s="194">
        <v>1</v>
      </c>
      <c r="E167" s="97">
        <v>1</v>
      </c>
      <c r="F167" s="365" t="s">
        <v>619</v>
      </c>
      <c r="G167" s="62">
        <v>826906.57983382</v>
      </c>
      <c r="H167" s="62">
        <v>248071.973950146</v>
      </c>
      <c r="I167" s="199">
        <f t="shared" si="36"/>
        <v>1074978.553783966</v>
      </c>
      <c r="J167" s="199">
        <f>G167*E167</f>
        <v>826906.57983382</v>
      </c>
      <c r="K167" s="199">
        <f>H167*E167</f>
        <v>248071.973950146</v>
      </c>
      <c r="L167" s="199">
        <f>I167*E167</f>
        <v>1074978.553783966</v>
      </c>
      <c r="M167" s="554">
        <f>'KL TTHT CV DOT 2'!P147</f>
        <v>0</v>
      </c>
      <c r="N167" s="554">
        <f>'KL TTHT CV DOT 2'!Q147</f>
        <v>0</v>
      </c>
      <c r="O167" s="554">
        <f>'KL TTHT CV DOT 2'!R147</f>
        <v>0</v>
      </c>
      <c r="P167" s="554"/>
      <c r="Q167" s="554"/>
      <c r="R167" s="554">
        <v>0</v>
      </c>
      <c r="S167" s="534"/>
    </row>
    <row r="168" spans="1:19" s="11" customFormat="1" outlineLevel="1">
      <c r="A168" s="192"/>
      <c r="B168" s="192"/>
      <c r="C168" s="193"/>
      <c r="D168" s="366"/>
      <c r="E168" s="39"/>
      <c r="F168" s="365"/>
      <c r="G168" s="39"/>
      <c r="H168" s="39"/>
      <c r="I168" s="367"/>
      <c r="J168" s="199"/>
      <c r="K168" s="199"/>
      <c r="L168" s="199"/>
      <c r="M168" s="554">
        <f>'KL TTHT CV DOT 2'!P148</f>
        <v>0</v>
      </c>
      <c r="N168" s="554">
        <f>'KL TTHT CV DOT 2'!Q148</f>
        <v>0</v>
      </c>
      <c r="O168" s="554">
        <f>'KL TTHT CV DOT 2'!R148</f>
        <v>0</v>
      </c>
      <c r="P168" s="554"/>
      <c r="Q168" s="554"/>
      <c r="R168" s="554">
        <v>0</v>
      </c>
      <c r="S168" s="534"/>
    </row>
    <row r="169" spans="1:19" s="153" customFormat="1" outlineLevel="1">
      <c r="A169" s="146"/>
      <c r="B169" s="146"/>
      <c r="C169" s="189" t="s">
        <v>673</v>
      </c>
      <c r="D169" s="38"/>
      <c r="E169" s="38"/>
      <c r="F169" s="44"/>
      <c r="G169" s="39"/>
      <c r="H169" s="39"/>
      <c r="I169" s="205"/>
      <c r="J169" s="62"/>
      <c r="K169" s="62"/>
      <c r="L169" s="62"/>
      <c r="M169" s="550">
        <f>'KL TTHT CV DOT 2'!P149</f>
        <v>0</v>
      </c>
      <c r="N169" s="550">
        <f>'KL TTHT CV DOT 2'!Q149</f>
        <v>0</v>
      </c>
      <c r="O169" s="550">
        <f>'KL TTHT CV DOT 2'!R149</f>
        <v>0</v>
      </c>
      <c r="P169" s="550"/>
      <c r="Q169" s="550"/>
      <c r="R169" s="550">
        <v>0</v>
      </c>
      <c r="S169" s="535"/>
    </row>
    <row r="170" spans="1:19" ht="26.4" outlineLevel="1">
      <c r="A170" s="137"/>
      <c r="B170" s="137"/>
      <c r="C170" s="193" t="s">
        <v>674</v>
      </c>
      <c r="D170" s="39">
        <v>1</v>
      </c>
      <c r="E170" s="39">
        <v>1</v>
      </c>
      <c r="F170" s="12" t="s">
        <v>619</v>
      </c>
      <c r="G170" s="62">
        <v>0</v>
      </c>
      <c r="H170" s="62">
        <v>4950000</v>
      </c>
      <c r="I170" s="62">
        <f t="shared" ref="I170" si="37">SUM(G170:H170)</f>
        <v>4950000</v>
      </c>
      <c r="J170" s="62">
        <f>G170*E170</f>
        <v>0</v>
      </c>
      <c r="K170" s="62">
        <f>H170*E170</f>
        <v>4950000</v>
      </c>
      <c r="L170" s="62">
        <f>I170*E170</f>
        <v>4950000</v>
      </c>
      <c r="M170" s="550">
        <f>'KL TTHT CV DOT 2'!P150</f>
        <v>0</v>
      </c>
      <c r="N170" s="550">
        <f>'KL TTHT CV DOT 2'!Q150</f>
        <v>0</v>
      </c>
      <c r="O170" s="550">
        <f>'KL TTHT CV DOT 2'!R150</f>
        <v>0</v>
      </c>
      <c r="P170" s="550"/>
      <c r="Q170" s="550"/>
      <c r="R170" s="550">
        <v>0</v>
      </c>
    </row>
    <row r="171" spans="1:19" outlineLevel="1">
      <c r="A171" s="137"/>
      <c r="B171" s="137"/>
      <c r="C171" s="193"/>
      <c r="D171" s="139"/>
      <c r="E171" s="139"/>
      <c r="F171" s="12"/>
      <c r="G171" s="43"/>
      <c r="H171" s="43"/>
      <c r="I171" s="137"/>
      <c r="J171" s="62"/>
      <c r="K171" s="62"/>
      <c r="L171" s="62"/>
      <c r="M171" s="550">
        <f>'KL TTHT CV DOT 2'!P151</f>
        <v>0</v>
      </c>
      <c r="N171" s="550">
        <f>'KL TTHT CV DOT 2'!Q151</f>
        <v>0</v>
      </c>
      <c r="O171" s="550">
        <f>'KL TTHT CV DOT 2'!R151</f>
        <v>0</v>
      </c>
      <c r="P171" s="550"/>
      <c r="Q171" s="550"/>
      <c r="R171" s="550">
        <v>0</v>
      </c>
    </row>
    <row r="172" spans="1:19" outlineLevel="1">
      <c r="A172" s="137"/>
      <c r="B172" s="137"/>
      <c r="C172" s="193"/>
      <c r="D172" s="97"/>
      <c r="E172" s="97"/>
      <c r="F172" s="139"/>
      <c r="G172" s="62"/>
      <c r="H172" s="62"/>
      <c r="I172" s="62"/>
      <c r="J172" s="62"/>
      <c r="K172" s="62"/>
      <c r="L172" s="62"/>
      <c r="M172" s="550">
        <f>'KL TTHT CV DOT 2'!P152</f>
        <v>0</v>
      </c>
      <c r="N172" s="550">
        <f>'KL TTHT CV DOT 2'!Q152</f>
        <v>0</v>
      </c>
      <c r="O172" s="550">
        <f>'KL TTHT CV DOT 2'!R152</f>
        <v>0</v>
      </c>
      <c r="P172" s="550"/>
      <c r="Q172" s="550"/>
      <c r="R172" s="550">
        <v>0</v>
      </c>
    </row>
    <row r="173" spans="1:19" outlineLevel="1">
      <c r="A173" s="137"/>
      <c r="B173" s="137"/>
      <c r="C173" s="193"/>
      <c r="D173" s="97"/>
      <c r="E173" s="97"/>
      <c r="F173" s="139"/>
      <c r="G173" s="62"/>
      <c r="H173" s="62"/>
      <c r="I173" s="62"/>
      <c r="J173" s="62"/>
      <c r="K173" s="62"/>
      <c r="L173" s="62"/>
      <c r="M173" s="550">
        <f>'KL TTHT CV DOT 2'!P153</f>
        <v>0</v>
      </c>
      <c r="N173" s="550">
        <f>'KL TTHT CV DOT 2'!Q153</f>
        <v>0</v>
      </c>
      <c r="O173" s="550">
        <f>'KL TTHT CV DOT 2'!R153</f>
        <v>0</v>
      </c>
      <c r="P173" s="550"/>
      <c r="Q173" s="550"/>
      <c r="R173" s="550">
        <v>0</v>
      </c>
    </row>
    <row r="174" spans="1:19" s="153" customFormat="1" outlineLevel="1">
      <c r="A174" s="146" t="s">
        <v>155</v>
      </c>
      <c r="B174" s="146"/>
      <c r="C174" s="189" t="s">
        <v>156</v>
      </c>
      <c r="D174" s="99">
        <v>1</v>
      </c>
      <c r="E174" s="99">
        <v>1</v>
      </c>
      <c r="F174" s="148" t="s">
        <v>10</v>
      </c>
      <c r="G174" s="82"/>
      <c r="H174" s="82"/>
      <c r="I174" s="82"/>
      <c r="J174" s="82">
        <f>SUBTOTAL(9,J175:J259)</f>
        <v>2359220157.2575059</v>
      </c>
      <c r="K174" s="82">
        <f>SUBTOTAL(9,K175:K259)</f>
        <v>298880144.66200978</v>
      </c>
      <c r="L174" s="82">
        <f>SUBTOTAL(9,L175:L259)</f>
        <v>2658100301.9195161</v>
      </c>
      <c r="M174" s="553">
        <f>'KL TTHT CV DOT 2'!P154</f>
        <v>0</v>
      </c>
      <c r="N174" s="553">
        <f>'KL TTHT CV DOT 2'!Q154</f>
        <v>0</v>
      </c>
      <c r="O174" s="553">
        <f>'KL TTHT CV DOT 2'!R154</f>
        <v>0</v>
      </c>
      <c r="P174" s="553"/>
      <c r="Q174" s="553"/>
      <c r="R174" s="553">
        <v>0</v>
      </c>
      <c r="S174" s="535"/>
    </row>
    <row r="175" spans="1:19" outlineLevel="1">
      <c r="A175" s="137"/>
      <c r="B175" s="137"/>
      <c r="C175" s="189" t="s">
        <v>1591</v>
      </c>
      <c r="D175" s="97"/>
      <c r="E175" s="97"/>
      <c r="F175" s="139"/>
      <c r="G175" s="62"/>
      <c r="H175" s="62"/>
      <c r="I175" s="62"/>
      <c r="J175" s="62"/>
      <c r="K175" s="62"/>
      <c r="L175" s="62"/>
      <c r="M175" s="550">
        <f>'KL TTHT CV DOT 2'!P155</f>
        <v>0</v>
      </c>
      <c r="N175" s="550">
        <f>'KL TTHT CV DOT 2'!Q155</f>
        <v>0</v>
      </c>
      <c r="O175" s="550">
        <f>'KL TTHT CV DOT 2'!R155</f>
        <v>0</v>
      </c>
      <c r="P175" s="550"/>
      <c r="Q175" s="550"/>
      <c r="R175" s="550">
        <v>0</v>
      </c>
    </row>
    <row r="176" spans="1:19" outlineLevel="1">
      <c r="A176" s="137"/>
      <c r="B176" s="137"/>
      <c r="C176" s="189" t="s">
        <v>676</v>
      </c>
      <c r="D176" s="97"/>
      <c r="E176" s="97"/>
      <c r="F176" s="139"/>
      <c r="G176" s="62"/>
      <c r="H176" s="62"/>
      <c r="I176" s="62"/>
      <c r="J176" s="82">
        <f>SUBTOTAL(9,J177:J191)</f>
        <v>1059238180</v>
      </c>
      <c r="K176" s="82">
        <f t="shared" ref="K176:L176" si="38">SUBTOTAL(9,K177:K191)</f>
        <v>131854511.86761728</v>
      </c>
      <c r="L176" s="82">
        <f t="shared" si="38"/>
        <v>1191092691.8676174</v>
      </c>
      <c r="M176" s="553">
        <f>'KL TTHT CV DOT 2'!P156</f>
        <v>0</v>
      </c>
      <c r="N176" s="553">
        <f>'KL TTHT CV DOT 2'!Q156</f>
        <v>0</v>
      </c>
      <c r="O176" s="553">
        <f>'KL TTHT CV DOT 2'!R156</f>
        <v>0</v>
      </c>
      <c r="P176" s="553"/>
      <c r="Q176" s="553"/>
      <c r="R176" s="553">
        <v>0</v>
      </c>
    </row>
    <row r="177" spans="1:18" outlineLevel="1">
      <c r="A177" s="137"/>
      <c r="B177" s="137"/>
      <c r="C177" s="193" t="s">
        <v>677</v>
      </c>
      <c r="D177" s="194">
        <v>0</v>
      </c>
      <c r="E177" s="194">
        <v>0</v>
      </c>
      <c r="F177" s="139" t="s">
        <v>624</v>
      </c>
      <c r="G177" s="199">
        <v>1443780</v>
      </c>
      <c r="H177" s="199">
        <v>81001.384755200008</v>
      </c>
      <c r="I177" s="62">
        <f t="shared" ref="I177:I235" si="39">SUM(G177:H177)</f>
        <v>1524781.3847552</v>
      </c>
      <c r="J177" s="62">
        <f t="shared" ref="J177:J189" si="40">G177*E177</f>
        <v>0</v>
      </c>
      <c r="K177" s="62">
        <f t="shared" ref="K177:K189" si="41">H177*E177</f>
        <v>0</v>
      </c>
      <c r="L177" s="62">
        <f t="shared" ref="L177:L189" si="42">I177*E177</f>
        <v>0</v>
      </c>
      <c r="M177" s="550">
        <f>'KL TTHT CV DOT 2'!P157</f>
        <v>0</v>
      </c>
      <c r="N177" s="550">
        <f>'KL TTHT CV DOT 2'!Q157</f>
        <v>0</v>
      </c>
      <c r="O177" s="550">
        <f>'KL TTHT CV DOT 2'!R157</f>
        <v>0</v>
      </c>
      <c r="P177" s="550"/>
      <c r="Q177" s="550"/>
      <c r="R177" s="550">
        <v>0</v>
      </c>
    </row>
    <row r="178" spans="1:18" outlineLevel="1">
      <c r="A178" s="137"/>
      <c r="B178" s="137"/>
      <c r="C178" s="193" t="s">
        <v>678</v>
      </c>
      <c r="D178" s="194">
        <v>0</v>
      </c>
      <c r="E178" s="97">
        <v>129.80000000000001</v>
      </c>
      <c r="F178" s="139" t="s">
        <v>624</v>
      </c>
      <c r="G178" s="199">
        <v>1009709.9999999999</v>
      </c>
      <c r="H178" s="199">
        <v>61078.452019199976</v>
      </c>
      <c r="I178" s="62">
        <f t="shared" si="39"/>
        <v>1070788.4520192</v>
      </c>
      <c r="J178" s="62">
        <f t="shared" si="40"/>
        <v>131060358</v>
      </c>
      <c r="K178" s="62">
        <f t="shared" si="41"/>
        <v>7927983.0720921578</v>
      </c>
      <c r="L178" s="62">
        <f t="shared" si="42"/>
        <v>138988341.07209218</v>
      </c>
      <c r="M178" s="550">
        <f>'KL TTHT CV DOT 2'!P158</f>
        <v>0.3</v>
      </c>
      <c r="N178" s="550">
        <f>'KL TTHT CV DOT 2'!Q158</f>
        <v>0.45</v>
      </c>
      <c r="O178" s="550">
        <f>'KL TTHT CV DOT 2'!R158</f>
        <v>0.75</v>
      </c>
      <c r="P178" s="550">
        <v>0.25</v>
      </c>
      <c r="Q178" s="550">
        <v>0.25</v>
      </c>
      <c r="R178" s="550">
        <v>0.25</v>
      </c>
    </row>
    <row r="179" spans="1:18" outlineLevel="1">
      <c r="A179" s="137"/>
      <c r="B179" s="137"/>
      <c r="C179" s="193" t="s">
        <v>679</v>
      </c>
      <c r="D179" s="194">
        <v>13</v>
      </c>
      <c r="E179" s="97">
        <v>129.80000000000001</v>
      </c>
      <c r="F179" s="139" t="s">
        <v>624</v>
      </c>
      <c r="G179" s="199">
        <v>776880</v>
      </c>
      <c r="H179" s="199">
        <v>51045.865472000005</v>
      </c>
      <c r="I179" s="62">
        <f t="shared" ref="I179:I181" si="43">SUM(G179:H179)</f>
        <v>827925.86547199998</v>
      </c>
      <c r="J179" s="62">
        <f t="shared" si="40"/>
        <v>100839024.00000001</v>
      </c>
      <c r="K179" s="62">
        <f t="shared" si="41"/>
        <v>6625753.3382656015</v>
      </c>
      <c r="L179" s="62">
        <f t="shared" si="42"/>
        <v>107464777.33826561</v>
      </c>
      <c r="M179" s="550">
        <f>'KL TTHT CV DOT 2'!P159</f>
        <v>0.3</v>
      </c>
      <c r="N179" s="550">
        <f>'KL TTHT CV DOT 2'!Q159</f>
        <v>0.45</v>
      </c>
      <c r="O179" s="550">
        <f>'KL TTHT CV DOT 2'!R159</f>
        <v>0.75</v>
      </c>
      <c r="P179" s="550">
        <v>0.25</v>
      </c>
      <c r="Q179" s="550">
        <v>0.25</v>
      </c>
      <c r="R179" s="550">
        <v>0.25</v>
      </c>
    </row>
    <row r="180" spans="1:18" outlineLevel="1">
      <c r="A180" s="137"/>
      <c r="B180" s="137"/>
      <c r="C180" s="193" t="s">
        <v>681</v>
      </c>
      <c r="D180" s="194">
        <v>185</v>
      </c>
      <c r="E180" s="97">
        <v>215.60000000000002</v>
      </c>
      <c r="F180" s="139" t="s">
        <v>624</v>
      </c>
      <c r="G180" s="199">
        <v>1525680</v>
      </c>
      <c r="H180" s="199">
        <v>81001.384755200008</v>
      </c>
      <c r="I180" s="62">
        <f t="shared" si="43"/>
        <v>1606681.3847552</v>
      </c>
      <c r="J180" s="62">
        <f t="shared" si="40"/>
        <v>328936608.00000006</v>
      </c>
      <c r="K180" s="62">
        <f t="shared" si="41"/>
        <v>17463898.553221125</v>
      </c>
      <c r="L180" s="62">
        <f t="shared" si="42"/>
        <v>346400506.55322117</v>
      </c>
      <c r="M180" s="550">
        <f>'KL TTHT CV DOT 2'!P160</f>
        <v>0.3</v>
      </c>
      <c r="N180" s="550">
        <f>'KL TTHT CV DOT 2'!Q160</f>
        <v>0.45</v>
      </c>
      <c r="O180" s="550">
        <f>'KL TTHT CV DOT 2'!R160</f>
        <v>0.75</v>
      </c>
      <c r="P180" s="550">
        <v>0.25</v>
      </c>
      <c r="Q180" s="550">
        <v>0.25</v>
      </c>
      <c r="R180" s="550">
        <v>0.25</v>
      </c>
    </row>
    <row r="181" spans="1:18" outlineLevel="1">
      <c r="A181" s="137"/>
      <c r="B181" s="137"/>
      <c r="C181" s="193" t="s">
        <v>682</v>
      </c>
      <c r="D181" s="194">
        <v>232</v>
      </c>
      <c r="E181" s="97">
        <v>269.5</v>
      </c>
      <c r="F181" s="139" t="s">
        <v>624</v>
      </c>
      <c r="G181" s="199">
        <v>826020</v>
      </c>
      <c r="H181" s="199">
        <v>68320</v>
      </c>
      <c r="I181" s="62">
        <f t="shared" si="43"/>
        <v>894340</v>
      </c>
      <c r="J181" s="62">
        <f t="shared" si="40"/>
        <v>222612390</v>
      </c>
      <c r="K181" s="62">
        <f t="shared" si="41"/>
        <v>18412240</v>
      </c>
      <c r="L181" s="62">
        <f t="shared" si="42"/>
        <v>241024630</v>
      </c>
      <c r="M181" s="550">
        <f>'KL TTHT CV DOT 2'!P161</f>
        <v>0.3</v>
      </c>
      <c r="N181" s="550">
        <f>'KL TTHT CV DOT 2'!Q161</f>
        <v>0.45</v>
      </c>
      <c r="O181" s="550">
        <f>'KL TTHT CV DOT 2'!R161</f>
        <v>0.75</v>
      </c>
      <c r="P181" s="550">
        <v>0.25</v>
      </c>
      <c r="Q181" s="550">
        <v>0.25</v>
      </c>
      <c r="R181" s="550">
        <v>0.25</v>
      </c>
    </row>
    <row r="182" spans="1:18" outlineLevel="1">
      <c r="A182" s="137"/>
      <c r="B182" s="137"/>
      <c r="C182" s="193" t="s">
        <v>683</v>
      </c>
      <c r="D182" s="194">
        <v>112</v>
      </c>
      <c r="E182" s="97">
        <v>0</v>
      </c>
      <c r="F182" s="139" t="s">
        <v>624</v>
      </c>
      <c r="G182" s="199">
        <v>1091610</v>
      </c>
      <c r="H182" s="199">
        <v>61078.452019199976</v>
      </c>
      <c r="I182" s="62">
        <f t="shared" si="39"/>
        <v>1152688.4520192</v>
      </c>
      <c r="J182" s="62">
        <f t="shared" si="40"/>
        <v>0</v>
      </c>
      <c r="K182" s="62">
        <f t="shared" si="41"/>
        <v>0</v>
      </c>
      <c r="L182" s="62">
        <f t="shared" si="42"/>
        <v>0</v>
      </c>
      <c r="M182" s="550">
        <f>'KL TTHT CV DOT 2'!P162</f>
        <v>0</v>
      </c>
      <c r="N182" s="550">
        <f>'KL TTHT CV DOT 2'!Q162</f>
        <v>0</v>
      </c>
      <c r="O182" s="550">
        <f>'KL TTHT CV DOT 2'!R162</f>
        <v>0</v>
      </c>
      <c r="P182" s="550"/>
      <c r="Q182" s="550"/>
      <c r="R182" s="550">
        <v>0</v>
      </c>
    </row>
    <row r="183" spans="1:18" outlineLevel="1">
      <c r="A183" s="137"/>
      <c r="B183" s="137"/>
      <c r="C183" s="193" t="s">
        <v>684</v>
      </c>
      <c r="D183" s="194">
        <v>112</v>
      </c>
      <c r="E183" s="97">
        <v>0</v>
      </c>
      <c r="F183" s="139" t="s">
        <v>624</v>
      </c>
      <c r="G183" s="199">
        <v>858780</v>
      </c>
      <c r="H183" s="199">
        <v>51045.865472000005</v>
      </c>
      <c r="I183" s="62">
        <f t="shared" si="39"/>
        <v>909825.86547199998</v>
      </c>
      <c r="J183" s="62">
        <f t="shared" si="40"/>
        <v>0</v>
      </c>
      <c r="K183" s="62">
        <f t="shared" si="41"/>
        <v>0</v>
      </c>
      <c r="L183" s="62">
        <f t="shared" si="42"/>
        <v>0</v>
      </c>
      <c r="M183" s="550">
        <f>'KL TTHT CV DOT 2'!P163</f>
        <v>0</v>
      </c>
      <c r="N183" s="550">
        <f>'KL TTHT CV DOT 2'!Q163</f>
        <v>0</v>
      </c>
      <c r="O183" s="550">
        <f>'KL TTHT CV DOT 2'!R163</f>
        <v>0</v>
      </c>
      <c r="P183" s="550"/>
      <c r="Q183" s="550"/>
      <c r="R183" s="550">
        <v>0</v>
      </c>
    </row>
    <row r="184" spans="1:18" outlineLevel="1">
      <c r="A184" s="137"/>
      <c r="B184" s="137"/>
      <c r="C184" s="193" t="s">
        <v>685</v>
      </c>
      <c r="D184" s="194">
        <v>187</v>
      </c>
      <c r="E184" s="97">
        <v>0</v>
      </c>
      <c r="F184" s="139" t="s">
        <v>624</v>
      </c>
      <c r="G184" s="199">
        <v>669240</v>
      </c>
      <c r="H184" s="199">
        <v>51045.865472000005</v>
      </c>
      <c r="I184" s="62">
        <f t="shared" ref="I184:I185" si="44">SUM(G184:H184)</f>
        <v>720285.86547199998</v>
      </c>
      <c r="J184" s="62">
        <f t="shared" si="40"/>
        <v>0</v>
      </c>
      <c r="K184" s="62">
        <f t="shared" si="41"/>
        <v>0</v>
      </c>
      <c r="L184" s="62">
        <f t="shared" si="42"/>
        <v>0</v>
      </c>
      <c r="M184" s="550">
        <f>'KL TTHT CV DOT 2'!P164</f>
        <v>0</v>
      </c>
      <c r="N184" s="550">
        <f>'KL TTHT CV DOT 2'!Q164</f>
        <v>0</v>
      </c>
      <c r="O184" s="550">
        <f>'KL TTHT CV DOT 2'!R164</f>
        <v>0</v>
      </c>
      <c r="P184" s="550"/>
      <c r="Q184" s="550"/>
      <c r="R184" s="550">
        <v>0</v>
      </c>
    </row>
    <row r="185" spans="1:18" outlineLevel="1">
      <c r="A185" s="137"/>
      <c r="B185" s="137"/>
      <c r="C185" s="193" t="s">
        <v>686</v>
      </c>
      <c r="D185" s="194">
        <v>9</v>
      </c>
      <c r="E185" s="97">
        <v>0</v>
      </c>
      <c r="F185" s="139" t="s">
        <v>624</v>
      </c>
      <c r="G185" s="199">
        <v>1199250</v>
      </c>
      <c r="H185" s="199">
        <v>91952.000000000015</v>
      </c>
      <c r="I185" s="62">
        <f t="shared" si="44"/>
        <v>1291202</v>
      </c>
      <c r="J185" s="62">
        <f t="shared" si="40"/>
        <v>0</v>
      </c>
      <c r="K185" s="62">
        <f t="shared" si="41"/>
        <v>0</v>
      </c>
      <c r="L185" s="62">
        <f t="shared" si="42"/>
        <v>0</v>
      </c>
      <c r="M185" s="550">
        <f>'KL TTHT CV DOT 2'!P165</f>
        <v>0</v>
      </c>
      <c r="N185" s="550">
        <f>'KL TTHT CV DOT 2'!Q165</f>
        <v>0</v>
      </c>
      <c r="O185" s="550">
        <f>'KL TTHT CV DOT 2'!R165</f>
        <v>0</v>
      </c>
      <c r="P185" s="550"/>
      <c r="Q185" s="550"/>
      <c r="R185" s="550">
        <v>0</v>
      </c>
    </row>
    <row r="186" spans="1:18" outlineLevel="1">
      <c r="A186" s="137"/>
      <c r="B186" s="137"/>
      <c r="C186" s="193" t="s">
        <v>687</v>
      </c>
      <c r="D186" s="194">
        <v>0</v>
      </c>
      <c r="E186" s="97">
        <v>0</v>
      </c>
      <c r="F186" s="139" t="s">
        <v>624</v>
      </c>
      <c r="G186" s="199">
        <v>1067040</v>
      </c>
      <c r="H186" s="199">
        <v>81001.384755200008</v>
      </c>
      <c r="I186" s="62">
        <f>SUM(G186:H186)</f>
        <v>1148041.3847552</v>
      </c>
      <c r="J186" s="62">
        <f t="shared" si="40"/>
        <v>0</v>
      </c>
      <c r="K186" s="62">
        <f t="shared" si="41"/>
        <v>0</v>
      </c>
      <c r="L186" s="62">
        <f t="shared" si="42"/>
        <v>0</v>
      </c>
      <c r="M186" s="550">
        <f>'KL TTHT CV DOT 2'!P166</f>
        <v>0</v>
      </c>
      <c r="N186" s="550">
        <f>'KL TTHT CV DOT 2'!Q166</f>
        <v>0</v>
      </c>
      <c r="O186" s="550">
        <f>'KL TTHT CV DOT 2'!R166</f>
        <v>0</v>
      </c>
      <c r="P186" s="550"/>
      <c r="Q186" s="550"/>
      <c r="R186" s="550">
        <v>0</v>
      </c>
    </row>
    <row r="187" spans="1:18" outlineLevel="1">
      <c r="A187" s="137"/>
      <c r="B187" s="137"/>
      <c r="C187" s="193" t="s">
        <v>688</v>
      </c>
      <c r="D187" s="194">
        <v>5</v>
      </c>
      <c r="E187" s="97">
        <v>5</v>
      </c>
      <c r="F187" s="139" t="s">
        <v>624</v>
      </c>
      <c r="G187" s="199">
        <v>933660</v>
      </c>
      <c r="H187" s="199">
        <v>68320</v>
      </c>
      <c r="I187" s="62">
        <f t="shared" ref="I187" si="45">SUM(G187:H187)</f>
        <v>1001980</v>
      </c>
      <c r="J187" s="62">
        <f t="shared" si="40"/>
        <v>4668300</v>
      </c>
      <c r="K187" s="62">
        <f t="shared" si="41"/>
        <v>341600</v>
      </c>
      <c r="L187" s="62">
        <f t="shared" si="42"/>
        <v>5009900</v>
      </c>
      <c r="M187" s="550">
        <f>'KL TTHT CV DOT 2'!P167</f>
        <v>0.3</v>
      </c>
      <c r="N187" s="550">
        <f>'KL TTHT CV DOT 2'!Q167</f>
        <v>0.45</v>
      </c>
      <c r="O187" s="550">
        <f>'KL TTHT CV DOT 2'!R167</f>
        <v>0.75</v>
      </c>
      <c r="P187" s="550">
        <v>0.25</v>
      </c>
      <c r="Q187" s="550">
        <v>0.25</v>
      </c>
      <c r="R187" s="550">
        <v>0.25</v>
      </c>
    </row>
    <row r="188" spans="1:18" outlineLevel="1">
      <c r="A188" s="137"/>
      <c r="B188" s="137"/>
      <c r="C188" s="193" t="s">
        <v>689</v>
      </c>
      <c r="D188" s="194">
        <v>2</v>
      </c>
      <c r="E188" s="97">
        <v>2</v>
      </c>
      <c r="F188" s="139" t="s">
        <v>624</v>
      </c>
      <c r="G188" s="199">
        <v>625950</v>
      </c>
      <c r="H188" s="199">
        <v>61078.452019199976</v>
      </c>
      <c r="I188" s="62">
        <f t="shared" si="39"/>
        <v>687028.45201919996</v>
      </c>
      <c r="J188" s="62">
        <f t="shared" si="40"/>
        <v>1251900</v>
      </c>
      <c r="K188" s="62">
        <f t="shared" si="41"/>
        <v>122156.90403839995</v>
      </c>
      <c r="L188" s="62">
        <f t="shared" si="42"/>
        <v>1374056.9040383999</v>
      </c>
      <c r="M188" s="550">
        <f>'KL TTHT CV DOT 2'!P168</f>
        <v>0.3</v>
      </c>
      <c r="N188" s="550">
        <f>'KL TTHT CV DOT 2'!Q168</f>
        <v>0.45</v>
      </c>
      <c r="O188" s="550">
        <f>'KL TTHT CV DOT 2'!R168</f>
        <v>0.75</v>
      </c>
      <c r="P188" s="550">
        <v>0.25</v>
      </c>
      <c r="Q188" s="550">
        <v>0.25</v>
      </c>
      <c r="R188" s="550">
        <v>0.25</v>
      </c>
    </row>
    <row r="189" spans="1:18" outlineLevel="1">
      <c r="A189" s="137"/>
      <c r="B189" s="137"/>
      <c r="C189" s="193" t="s">
        <v>690</v>
      </c>
      <c r="D189" s="194">
        <v>1</v>
      </c>
      <c r="E189" s="194">
        <v>1</v>
      </c>
      <c r="F189" s="139" t="s">
        <v>619</v>
      </c>
      <c r="G189" s="199">
        <v>269869600</v>
      </c>
      <c r="H189" s="199">
        <v>80960880</v>
      </c>
      <c r="I189" s="62">
        <f t="shared" si="39"/>
        <v>350830480</v>
      </c>
      <c r="J189" s="62">
        <f t="shared" si="40"/>
        <v>269869600</v>
      </c>
      <c r="K189" s="62">
        <f t="shared" si="41"/>
        <v>80960880</v>
      </c>
      <c r="L189" s="62">
        <f t="shared" si="42"/>
        <v>350830480</v>
      </c>
      <c r="M189" s="550">
        <f>'KL TTHT CV DOT 2'!P169</f>
        <v>0.3</v>
      </c>
      <c r="N189" s="550">
        <f>'KL TTHT CV DOT 2'!Q169</f>
        <v>0.45</v>
      </c>
      <c r="O189" s="550">
        <f>'KL TTHT CV DOT 2'!R169</f>
        <v>0.75</v>
      </c>
      <c r="P189" s="550">
        <v>0.25</v>
      </c>
      <c r="Q189" s="550">
        <v>0.25</v>
      </c>
      <c r="R189" s="550">
        <v>0.25</v>
      </c>
    </row>
    <row r="190" spans="1:18" outlineLevel="1">
      <c r="A190" s="137"/>
      <c r="B190" s="137"/>
      <c r="C190" s="193"/>
      <c r="D190" s="194"/>
      <c r="E190" s="194"/>
      <c r="F190" s="139"/>
      <c r="G190" s="62"/>
      <c r="H190" s="62"/>
      <c r="I190" s="62"/>
      <c r="J190" s="62"/>
      <c r="K190" s="62"/>
      <c r="L190" s="62"/>
      <c r="M190" s="550">
        <f>'KL TTHT CV DOT 2'!P170</f>
        <v>0</v>
      </c>
      <c r="N190" s="550">
        <f>'KL TTHT CV DOT 2'!Q170</f>
        <v>0</v>
      </c>
      <c r="O190" s="550">
        <f>'KL TTHT CV DOT 2'!R170</f>
        <v>0</v>
      </c>
      <c r="P190" s="550"/>
      <c r="Q190" s="550"/>
      <c r="R190" s="550">
        <v>0</v>
      </c>
    </row>
    <row r="191" spans="1:18" outlineLevel="1">
      <c r="A191" s="137"/>
      <c r="B191" s="137"/>
      <c r="C191" s="193"/>
      <c r="D191" s="97"/>
      <c r="E191" s="97"/>
      <c r="F191" s="139"/>
      <c r="G191" s="62"/>
      <c r="H191" s="62"/>
      <c r="I191" s="62"/>
      <c r="J191" s="62"/>
      <c r="K191" s="62"/>
      <c r="L191" s="62"/>
      <c r="M191" s="550">
        <f>'KL TTHT CV DOT 2'!P171</f>
        <v>0</v>
      </c>
      <c r="N191" s="550">
        <f>'KL TTHT CV DOT 2'!Q171</f>
        <v>0</v>
      </c>
      <c r="O191" s="550">
        <f>'KL TTHT CV DOT 2'!R171</f>
        <v>0</v>
      </c>
      <c r="P191" s="550"/>
      <c r="Q191" s="550"/>
      <c r="R191" s="550">
        <v>0</v>
      </c>
    </row>
    <row r="192" spans="1:18" outlineLevel="1">
      <c r="A192" s="137"/>
      <c r="B192" s="137"/>
      <c r="C192" s="189" t="s">
        <v>693</v>
      </c>
      <c r="D192" s="97"/>
      <c r="E192" s="97"/>
      <c r="F192" s="139"/>
      <c r="G192" s="62"/>
      <c r="H192" s="62"/>
      <c r="I192" s="62"/>
      <c r="J192" s="82">
        <f>SUBTOTAL(9,J193:J208)</f>
        <v>205951658</v>
      </c>
      <c r="K192" s="82">
        <f t="shared" ref="K192:L192" si="46">SUBTOTAL(9,K193:K208)</f>
        <v>26469471.777689599</v>
      </c>
      <c r="L192" s="82">
        <f t="shared" si="46"/>
        <v>232421129.77768961</v>
      </c>
      <c r="M192" s="553">
        <f>'KL TTHT CV DOT 2'!P172</f>
        <v>0</v>
      </c>
      <c r="N192" s="553">
        <f>'KL TTHT CV DOT 2'!Q172</f>
        <v>0</v>
      </c>
      <c r="O192" s="553">
        <f>'KL TTHT CV DOT 2'!R172</f>
        <v>0</v>
      </c>
      <c r="P192" s="553"/>
      <c r="Q192" s="553"/>
      <c r="R192" s="553">
        <v>0</v>
      </c>
    </row>
    <row r="193" spans="1:19" outlineLevel="1">
      <c r="A193" s="137"/>
      <c r="B193" s="137"/>
      <c r="C193" s="193" t="s">
        <v>677</v>
      </c>
      <c r="D193" s="97">
        <v>0</v>
      </c>
      <c r="E193" s="97"/>
      <c r="F193" s="139" t="s">
        <v>624</v>
      </c>
      <c r="G193" s="199">
        <v>1443780</v>
      </c>
      <c r="H193" s="199">
        <v>81001.384755200008</v>
      </c>
      <c r="I193" s="62">
        <f t="shared" ref="I193:I206" si="47">SUM(G193:H193)</f>
        <v>1524781.3847552</v>
      </c>
      <c r="J193" s="62">
        <f t="shared" ref="J193:J206" si="48">G193*E193</f>
        <v>0</v>
      </c>
      <c r="K193" s="62">
        <f t="shared" ref="K193:K206" si="49">H193*E193</f>
        <v>0</v>
      </c>
      <c r="L193" s="62">
        <f t="shared" ref="L193:L206" si="50">I193*E193</f>
        <v>0</v>
      </c>
      <c r="M193" s="550">
        <f>'KL TTHT CV DOT 2'!P173</f>
        <v>0</v>
      </c>
      <c r="N193" s="550">
        <f>'KL TTHT CV DOT 2'!Q173</f>
        <v>0</v>
      </c>
      <c r="O193" s="550">
        <f>'KL TTHT CV DOT 2'!R173</f>
        <v>0</v>
      </c>
      <c r="P193" s="550"/>
      <c r="Q193" s="550"/>
      <c r="R193" s="550">
        <v>0</v>
      </c>
    </row>
    <row r="194" spans="1:19" outlineLevel="1">
      <c r="A194" s="137"/>
      <c r="B194" s="137"/>
      <c r="C194" s="193" t="s">
        <v>678</v>
      </c>
      <c r="D194" s="97">
        <v>0</v>
      </c>
      <c r="E194" s="97"/>
      <c r="F194" s="139" t="s">
        <v>624</v>
      </c>
      <c r="G194" s="199">
        <v>1009709.9999999999</v>
      </c>
      <c r="H194" s="199">
        <v>61078.452019199976</v>
      </c>
      <c r="I194" s="62">
        <f t="shared" si="47"/>
        <v>1070788.4520192</v>
      </c>
      <c r="J194" s="62">
        <f t="shared" si="48"/>
        <v>0</v>
      </c>
      <c r="K194" s="62">
        <f t="shared" si="49"/>
        <v>0</v>
      </c>
      <c r="L194" s="62">
        <f t="shared" si="50"/>
        <v>0</v>
      </c>
      <c r="M194" s="550">
        <f>'KL TTHT CV DOT 2'!P174</f>
        <v>0</v>
      </c>
      <c r="N194" s="550">
        <f>'KL TTHT CV DOT 2'!Q174</f>
        <v>0</v>
      </c>
      <c r="O194" s="550">
        <f>'KL TTHT CV DOT 2'!R174</f>
        <v>0</v>
      </c>
      <c r="P194" s="550"/>
      <c r="Q194" s="550"/>
      <c r="R194" s="550">
        <v>0</v>
      </c>
    </row>
    <row r="195" spans="1:19" outlineLevel="1">
      <c r="A195" s="137"/>
      <c r="B195" s="137"/>
      <c r="C195" s="193" t="s">
        <v>679</v>
      </c>
      <c r="D195" s="194">
        <v>10</v>
      </c>
      <c r="E195" s="97"/>
      <c r="F195" s="139" t="s">
        <v>624</v>
      </c>
      <c r="G195" s="199">
        <v>776880</v>
      </c>
      <c r="H195" s="199">
        <v>51045.865472000005</v>
      </c>
      <c r="I195" s="62">
        <f t="shared" si="47"/>
        <v>827925.86547199998</v>
      </c>
      <c r="J195" s="62">
        <f t="shared" si="48"/>
        <v>0</v>
      </c>
      <c r="K195" s="62">
        <f t="shared" si="49"/>
        <v>0</v>
      </c>
      <c r="L195" s="62">
        <f t="shared" si="50"/>
        <v>0</v>
      </c>
      <c r="M195" s="550">
        <f>'KL TTHT CV DOT 2'!P175</f>
        <v>0</v>
      </c>
      <c r="N195" s="550">
        <f>'KL TTHT CV DOT 2'!Q175</f>
        <v>0</v>
      </c>
      <c r="O195" s="550">
        <f>'KL TTHT CV DOT 2'!R175</f>
        <v>0</v>
      </c>
      <c r="P195" s="550"/>
      <c r="Q195" s="550"/>
      <c r="R195" s="550">
        <v>0</v>
      </c>
    </row>
    <row r="196" spans="1:19" outlineLevel="1">
      <c r="A196" s="137"/>
      <c r="B196" s="137"/>
      <c r="C196" s="193" t="s">
        <v>681</v>
      </c>
      <c r="D196" s="194">
        <v>0</v>
      </c>
      <c r="E196" s="97"/>
      <c r="F196" s="139" t="s">
        <v>624</v>
      </c>
      <c r="G196" s="199">
        <v>1525680</v>
      </c>
      <c r="H196" s="199">
        <v>81001.384755200008</v>
      </c>
      <c r="I196" s="62">
        <f t="shared" si="47"/>
        <v>1606681.3847552</v>
      </c>
      <c r="J196" s="62">
        <f t="shared" si="48"/>
        <v>0</v>
      </c>
      <c r="K196" s="62">
        <f t="shared" si="49"/>
        <v>0</v>
      </c>
      <c r="L196" s="62">
        <f t="shared" si="50"/>
        <v>0</v>
      </c>
      <c r="M196" s="550">
        <f>'KL TTHT CV DOT 2'!P176</f>
        <v>0</v>
      </c>
      <c r="N196" s="550">
        <f>'KL TTHT CV DOT 2'!Q176</f>
        <v>0</v>
      </c>
      <c r="O196" s="550">
        <f>'KL TTHT CV DOT 2'!R176</f>
        <v>0</v>
      </c>
      <c r="P196" s="550"/>
      <c r="Q196" s="550"/>
      <c r="R196" s="550">
        <v>0</v>
      </c>
    </row>
    <row r="197" spans="1:19" outlineLevel="1">
      <c r="A197" s="137"/>
      <c r="B197" s="137"/>
      <c r="C197" s="193" t="s">
        <v>682</v>
      </c>
      <c r="D197" s="194">
        <v>64</v>
      </c>
      <c r="E197" s="97">
        <v>73.7</v>
      </c>
      <c r="F197" s="139" t="s">
        <v>624</v>
      </c>
      <c r="G197" s="199">
        <v>826020</v>
      </c>
      <c r="H197" s="199">
        <v>68320</v>
      </c>
      <c r="I197" s="62">
        <f t="shared" si="47"/>
        <v>894340</v>
      </c>
      <c r="J197" s="62">
        <f t="shared" si="48"/>
        <v>60877674</v>
      </c>
      <c r="K197" s="62">
        <f t="shared" si="49"/>
        <v>5035184</v>
      </c>
      <c r="L197" s="62">
        <f t="shared" si="50"/>
        <v>65912858</v>
      </c>
      <c r="M197" s="550">
        <f>'KL TTHT CV DOT 2'!P177</f>
        <v>0.3</v>
      </c>
      <c r="N197" s="550">
        <f>'KL TTHT CV DOT 2'!Q177</f>
        <v>0.45</v>
      </c>
      <c r="O197" s="550">
        <f>'KL TTHT CV DOT 2'!R177</f>
        <v>0.75</v>
      </c>
      <c r="P197" s="550">
        <v>0.25</v>
      </c>
      <c r="Q197" s="550">
        <v>0.25</v>
      </c>
      <c r="R197" s="550">
        <v>0.25</v>
      </c>
    </row>
    <row r="198" spans="1:19" outlineLevel="1">
      <c r="A198" s="137"/>
      <c r="B198" s="137"/>
      <c r="C198" s="193" t="s">
        <v>683</v>
      </c>
      <c r="D198" s="194">
        <v>0</v>
      </c>
      <c r="E198" s="97">
        <v>0</v>
      </c>
      <c r="F198" s="139" t="s">
        <v>624</v>
      </c>
      <c r="G198" s="199">
        <v>1091610</v>
      </c>
      <c r="H198" s="199">
        <v>61078.452019199976</v>
      </c>
      <c r="I198" s="62">
        <f t="shared" si="47"/>
        <v>1152688.4520192</v>
      </c>
      <c r="J198" s="62">
        <f t="shared" si="48"/>
        <v>0</v>
      </c>
      <c r="K198" s="62">
        <f t="shared" si="49"/>
        <v>0</v>
      </c>
      <c r="L198" s="62">
        <f t="shared" si="50"/>
        <v>0</v>
      </c>
      <c r="M198" s="550">
        <f>'KL TTHT CV DOT 2'!P178</f>
        <v>0</v>
      </c>
      <c r="N198" s="550">
        <f>'KL TTHT CV DOT 2'!Q178</f>
        <v>0</v>
      </c>
      <c r="O198" s="550">
        <f>'KL TTHT CV DOT 2'!R178</f>
        <v>0</v>
      </c>
      <c r="P198" s="550"/>
      <c r="Q198" s="550"/>
      <c r="R198" s="550">
        <v>0</v>
      </c>
    </row>
    <row r="199" spans="1:19" outlineLevel="1">
      <c r="A199" s="137"/>
      <c r="B199" s="137"/>
      <c r="C199" s="193" t="s">
        <v>684</v>
      </c>
      <c r="D199" s="194">
        <v>82</v>
      </c>
      <c r="E199" s="97">
        <v>94.600000000000009</v>
      </c>
      <c r="F199" s="139" t="s">
        <v>624</v>
      </c>
      <c r="G199" s="199">
        <v>858780</v>
      </c>
      <c r="H199" s="199">
        <v>51045.865472000005</v>
      </c>
      <c r="I199" s="71">
        <f t="shared" si="47"/>
        <v>909825.86547199998</v>
      </c>
      <c r="J199" s="71">
        <f t="shared" si="48"/>
        <v>81240588</v>
      </c>
      <c r="K199" s="71">
        <f t="shared" si="49"/>
        <v>4828938.8736512009</v>
      </c>
      <c r="L199" s="71">
        <f t="shared" si="50"/>
        <v>86069526.873651206</v>
      </c>
      <c r="M199" s="550">
        <f>'KL TTHT CV DOT 2'!P179</f>
        <v>0.3</v>
      </c>
      <c r="N199" s="550">
        <f>'KL TTHT CV DOT 2'!Q179</f>
        <v>0.45</v>
      </c>
      <c r="O199" s="550">
        <f>'KL TTHT CV DOT 2'!R179</f>
        <v>0.75</v>
      </c>
      <c r="P199" s="552">
        <v>0.25</v>
      </c>
      <c r="Q199" s="552">
        <v>0.25</v>
      </c>
      <c r="R199" s="552">
        <v>0.25</v>
      </c>
    </row>
    <row r="200" spans="1:19" outlineLevel="1">
      <c r="A200" s="137"/>
      <c r="B200" s="137"/>
      <c r="C200" s="193" t="s">
        <v>685</v>
      </c>
      <c r="D200" s="194">
        <v>66</v>
      </c>
      <c r="E200" s="97">
        <v>0</v>
      </c>
      <c r="F200" s="139" t="s">
        <v>624</v>
      </c>
      <c r="G200" s="199">
        <v>669240</v>
      </c>
      <c r="H200" s="199">
        <v>51045.865472000005</v>
      </c>
      <c r="I200" s="71">
        <f t="shared" si="47"/>
        <v>720285.86547199998</v>
      </c>
      <c r="J200" s="71">
        <f t="shared" si="48"/>
        <v>0</v>
      </c>
      <c r="K200" s="71">
        <f t="shared" si="49"/>
        <v>0</v>
      </c>
      <c r="L200" s="71">
        <f t="shared" si="50"/>
        <v>0</v>
      </c>
      <c r="M200" s="550">
        <f>'KL TTHT CV DOT 2'!P180</f>
        <v>0</v>
      </c>
      <c r="N200" s="550">
        <f>'KL TTHT CV DOT 2'!Q180</f>
        <v>0</v>
      </c>
      <c r="O200" s="550">
        <f>'KL TTHT CV DOT 2'!R180</f>
        <v>0</v>
      </c>
      <c r="P200" s="552"/>
      <c r="Q200" s="552"/>
      <c r="R200" s="552">
        <v>0</v>
      </c>
    </row>
    <row r="201" spans="1:19" outlineLevel="1">
      <c r="A201" s="137"/>
      <c r="B201" s="137"/>
      <c r="C201" s="193" t="s">
        <v>686</v>
      </c>
      <c r="D201" s="194">
        <v>0</v>
      </c>
      <c r="E201" s="97">
        <v>0</v>
      </c>
      <c r="F201" s="139" t="s">
        <v>624</v>
      </c>
      <c r="G201" s="199">
        <v>1199250</v>
      </c>
      <c r="H201" s="199">
        <v>91952.000000000015</v>
      </c>
      <c r="I201" s="71">
        <f t="shared" si="47"/>
        <v>1291202</v>
      </c>
      <c r="J201" s="71">
        <f t="shared" si="48"/>
        <v>0</v>
      </c>
      <c r="K201" s="71">
        <f t="shared" si="49"/>
        <v>0</v>
      </c>
      <c r="L201" s="71">
        <f t="shared" si="50"/>
        <v>0</v>
      </c>
      <c r="M201" s="550">
        <f>'KL TTHT CV DOT 2'!P181</f>
        <v>0</v>
      </c>
      <c r="N201" s="550">
        <f>'KL TTHT CV DOT 2'!Q181</f>
        <v>0</v>
      </c>
      <c r="O201" s="550">
        <f>'KL TTHT CV DOT 2'!R181</f>
        <v>0</v>
      </c>
      <c r="P201" s="552"/>
      <c r="Q201" s="552"/>
      <c r="R201" s="552">
        <v>0</v>
      </c>
    </row>
    <row r="202" spans="1:19" outlineLevel="1">
      <c r="A202" s="137"/>
      <c r="B202" s="137"/>
      <c r="C202" s="193" t="s">
        <v>687</v>
      </c>
      <c r="D202" s="194">
        <v>0</v>
      </c>
      <c r="E202" s="97">
        <v>0</v>
      </c>
      <c r="F202" s="139" t="s">
        <v>624</v>
      </c>
      <c r="G202" s="199">
        <v>1067040</v>
      </c>
      <c r="H202" s="199">
        <v>81001.384755200008</v>
      </c>
      <c r="I202" s="71">
        <f t="shared" si="47"/>
        <v>1148041.3847552</v>
      </c>
      <c r="J202" s="71">
        <f t="shared" si="48"/>
        <v>0</v>
      </c>
      <c r="K202" s="71">
        <f t="shared" si="49"/>
        <v>0</v>
      </c>
      <c r="L202" s="71">
        <f t="shared" si="50"/>
        <v>0</v>
      </c>
      <c r="M202" s="550">
        <f>'KL TTHT CV DOT 2'!P182</f>
        <v>0</v>
      </c>
      <c r="N202" s="550">
        <f>'KL TTHT CV DOT 2'!Q182</f>
        <v>0</v>
      </c>
      <c r="O202" s="550">
        <f>'KL TTHT CV DOT 2'!R182</f>
        <v>0</v>
      </c>
      <c r="P202" s="552"/>
      <c r="Q202" s="552"/>
      <c r="R202" s="552">
        <v>0</v>
      </c>
    </row>
    <row r="203" spans="1:19" outlineLevel="1">
      <c r="A203" s="137"/>
      <c r="B203" s="137"/>
      <c r="C203" s="193" t="s">
        <v>688</v>
      </c>
      <c r="D203" s="194">
        <v>11</v>
      </c>
      <c r="E203" s="97">
        <v>11</v>
      </c>
      <c r="F203" s="139" t="s">
        <v>624</v>
      </c>
      <c r="G203" s="199">
        <v>933660</v>
      </c>
      <c r="H203" s="199">
        <v>68320</v>
      </c>
      <c r="I203" s="71">
        <f t="shared" si="47"/>
        <v>1001980</v>
      </c>
      <c r="J203" s="71">
        <f t="shared" si="48"/>
        <v>10270260</v>
      </c>
      <c r="K203" s="71">
        <f t="shared" si="49"/>
        <v>751520</v>
      </c>
      <c r="L203" s="71">
        <f t="shared" si="50"/>
        <v>11021780</v>
      </c>
      <c r="M203" s="550">
        <f>'KL TTHT CV DOT 2'!P183</f>
        <v>0.3</v>
      </c>
      <c r="N203" s="550">
        <f>'KL TTHT CV DOT 2'!Q183</f>
        <v>0.45</v>
      </c>
      <c r="O203" s="550">
        <f>'KL TTHT CV DOT 2'!R183</f>
        <v>0.75</v>
      </c>
      <c r="P203" s="552">
        <v>0.25</v>
      </c>
      <c r="Q203" s="552">
        <v>0.25</v>
      </c>
      <c r="R203" s="552">
        <v>0.25</v>
      </c>
    </row>
    <row r="204" spans="1:19" outlineLevel="1">
      <c r="A204" s="137"/>
      <c r="B204" s="137"/>
      <c r="C204" s="193" t="s">
        <v>689</v>
      </c>
      <c r="D204" s="97">
        <v>0</v>
      </c>
      <c r="E204" s="97">
        <v>0</v>
      </c>
      <c r="F204" s="139" t="s">
        <v>624</v>
      </c>
      <c r="G204" s="199">
        <v>625950</v>
      </c>
      <c r="H204" s="199">
        <v>61078.452019199976</v>
      </c>
      <c r="I204" s="71">
        <f t="shared" si="47"/>
        <v>687028.45201919996</v>
      </c>
      <c r="J204" s="71">
        <f t="shared" si="48"/>
        <v>0</v>
      </c>
      <c r="K204" s="71">
        <f t="shared" si="49"/>
        <v>0</v>
      </c>
      <c r="L204" s="71">
        <f t="shared" si="50"/>
        <v>0</v>
      </c>
      <c r="M204" s="552">
        <f>'KL TTHT CV DOT 2'!P184</f>
        <v>0</v>
      </c>
      <c r="N204" s="552">
        <f>'KL TTHT CV DOT 2'!Q184</f>
        <v>0</v>
      </c>
      <c r="O204" s="552">
        <f>'KL TTHT CV DOT 2'!R184</f>
        <v>0</v>
      </c>
      <c r="P204" s="552"/>
      <c r="Q204" s="552"/>
      <c r="R204" s="552">
        <v>0</v>
      </c>
    </row>
    <row r="205" spans="1:19" outlineLevel="1">
      <c r="A205" s="137"/>
      <c r="B205" s="137"/>
      <c r="C205" s="193" t="s">
        <v>694</v>
      </c>
      <c r="D205" s="97">
        <v>2</v>
      </c>
      <c r="E205" s="97">
        <v>2.2000000000000002</v>
      </c>
      <c r="F205" s="139" t="s">
        <v>624</v>
      </c>
      <c r="G205" s="199">
        <v>496079.99999999994</v>
      </c>
      <c r="H205" s="199">
        <v>51045.865472000005</v>
      </c>
      <c r="I205" s="71">
        <f t="shared" si="47"/>
        <v>547125.86547199998</v>
      </c>
      <c r="J205" s="71">
        <f t="shared" si="48"/>
        <v>1091376</v>
      </c>
      <c r="K205" s="71">
        <f t="shared" si="49"/>
        <v>112300.90403840003</v>
      </c>
      <c r="L205" s="71">
        <f t="shared" si="50"/>
        <v>1203676.9040384002</v>
      </c>
      <c r="M205" s="552">
        <f>'KL TTHT CV DOT 2'!P185</f>
        <v>0.3</v>
      </c>
      <c r="N205" s="552">
        <f>'KL TTHT CV DOT 2'!Q185</f>
        <v>0.45</v>
      </c>
      <c r="O205" s="552">
        <f>'KL TTHT CV DOT 2'!R185</f>
        <v>0.75</v>
      </c>
      <c r="P205" s="552">
        <v>0.25</v>
      </c>
      <c r="Q205" s="552">
        <v>0.25</v>
      </c>
      <c r="R205" s="552">
        <v>0.25</v>
      </c>
    </row>
    <row r="206" spans="1:19" outlineLevel="1">
      <c r="A206" s="137"/>
      <c r="B206" s="137"/>
      <c r="C206" s="138" t="s">
        <v>690</v>
      </c>
      <c r="D206" s="97">
        <v>1</v>
      </c>
      <c r="E206" s="97">
        <v>1</v>
      </c>
      <c r="F206" s="139" t="s">
        <v>619</v>
      </c>
      <c r="G206" s="199">
        <v>52471760</v>
      </c>
      <c r="H206" s="199">
        <v>15741528</v>
      </c>
      <c r="I206" s="71">
        <f t="shared" si="47"/>
        <v>68213288</v>
      </c>
      <c r="J206" s="71">
        <f t="shared" si="48"/>
        <v>52471760</v>
      </c>
      <c r="K206" s="71">
        <f t="shared" si="49"/>
        <v>15741528</v>
      </c>
      <c r="L206" s="71">
        <f t="shared" si="50"/>
        <v>68213288</v>
      </c>
      <c r="M206" s="552">
        <f>'KL TTHT CV DOT 2'!P186</f>
        <v>0.3</v>
      </c>
      <c r="N206" s="552">
        <f>'KL TTHT CV DOT 2'!Q186</f>
        <v>0.45</v>
      </c>
      <c r="O206" s="552">
        <f>'KL TTHT CV DOT 2'!R186</f>
        <v>0.75</v>
      </c>
      <c r="P206" s="552">
        <v>0.25</v>
      </c>
      <c r="Q206" s="552">
        <v>0.25</v>
      </c>
      <c r="R206" s="552">
        <v>0.25</v>
      </c>
    </row>
    <row r="207" spans="1:19" s="11" customFormat="1" outlineLevel="1">
      <c r="A207" s="192"/>
      <c r="B207" s="192"/>
      <c r="C207" s="193"/>
      <c r="D207" s="97"/>
      <c r="E207" s="97"/>
      <c r="F207" s="195"/>
      <c r="G207" s="199"/>
      <c r="H207" s="199"/>
      <c r="I207" s="199"/>
      <c r="J207" s="199"/>
      <c r="K207" s="199"/>
      <c r="L207" s="199"/>
      <c r="M207" s="554">
        <f>'KL TTHT CV DOT 2'!P187</f>
        <v>0</v>
      </c>
      <c r="N207" s="554">
        <f>'KL TTHT CV DOT 2'!Q187</f>
        <v>0</v>
      </c>
      <c r="O207" s="554">
        <f>'KL TTHT CV DOT 2'!R187</f>
        <v>0</v>
      </c>
      <c r="P207" s="554"/>
      <c r="Q207" s="554"/>
      <c r="R207" s="554">
        <v>0</v>
      </c>
      <c r="S207" s="534"/>
    </row>
    <row r="208" spans="1:19" outlineLevel="1">
      <c r="A208" s="137"/>
      <c r="B208" s="137"/>
      <c r="C208" s="138"/>
      <c r="D208" s="97"/>
      <c r="E208" s="97"/>
      <c r="F208" s="139"/>
      <c r="G208" s="71"/>
      <c r="H208" s="71"/>
      <c r="I208" s="71"/>
      <c r="J208" s="71"/>
      <c r="K208" s="71"/>
      <c r="L208" s="71"/>
      <c r="M208" s="552">
        <f>'KL TTHT CV DOT 2'!P188</f>
        <v>0</v>
      </c>
      <c r="N208" s="552">
        <f>'KL TTHT CV DOT 2'!Q188</f>
        <v>0</v>
      </c>
      <c r="O208" s="552">
        <f>'KL TTHT CV DOT 2'!R188</f>
        <v>0</v>
      </c>
      <c r="P208" s="552"/>
      <c r="Q208" s="552"/>
      <c r="R208" s="552">
        <v>0</v>
      </c>
    </row>
    <row r="209" spans="1:19" outlineLevel="1">
      <c r="A209" s="137"/>
      <c r="B209" s="137"/>
      <c r="C209" s="147" t="s">
        <v>695</v>
      </c>
      <c r="D209" s="97"/>
      <c r="E209" s="97"/>
      <c r="F209" s="139"/>
      <c r="G209" s="71"/>
      <c r="H209" s="71"/>
      <c r="I209" s="71"/>
      <c r="J209" s="71"/>
      <c r="K209" s="71"/>
      <c r="L209" s="71"/>
      <c r="M209" s="552">
        <f>'KL TTHT CV DOT 2'!P189</f>
        <v>0</v>
      </c>
      <c r="N209" s="552">
        <f>'KL TTHT CV DOT 2'!Q189</f>
        <v>0</v>
      </c>
      <c r="O209" s="552">
        <f>'KL TTHT CV DOT 2'!R189</f>
        <v>0</v>
      </c>
      <c r="P209" s="552"/>
      <c r="Q209" s="552"/>
      <c r="R209" s="552">
        <v>0</v>
      </c>
    </row>
    <row r="210" spans="1:19" outlineLevel="1">
      <c r="A210" s="137"/>
      <c r="B210" s="137"/>
      <c r="C210" s="147" t="s">
        <v>676</v>
      </c>
      <c r="D210" s="94"/>
      <c r="E210" s="94"/>
      <c r="F210" s="139"/>
      <c r="G210" s="71"/>
      <c r="H210" s="71"/>
      <c r="I210" s="71"/>
      <c r="J210" s="82">
        <f>SUBTOTAL(9,J211:J219)</f>
        <v>4068960</v>
      </c>
      <c r="K210" s="82">
        <f t="shared" ref="K210:L210" si="51">SUBTOTAL(9,K211:K219)</f>
        <v>2081884.0000000002</v>
      </c>
      <c r="L210" s="82">
        <f t="shared" si="51"/>
        <v>6150844</v>
      </c>
      <c r="M210" s="553">
        <f>'KL TTHT CV DOT 2'!P190</f>
        <v>0</v>
      </c>
      <c r="N210" s="553">
        <f>'KL TTHT CV DOT 2'!Q190</f>
        <v>0</v>
      </c>
      <c r="O210" s="553">
        <f>'KL TTHT CV DOT 2'!R190</f>
        <v>0</v>
      </c>
      <c r="P210" s="553"/>
      <c r="Q210" s="553"/>
      <c r="R210" s="553">
        <v>0</v>
      </c>
    </row>
    <row r="211" spans="1:19" outlineLevel="1">
      <c r="A211" s="137"/>
      <c r="B211" s="137"/>
      <c r="C211" s="138" t="s">
        <v>696</v>
      </c>
      <c r="D211" s="97">
        <v>0</v>
      </c>
      <c r="E211" s="97">
        <v>0</v>
      </c>
      <c r="F211" s="139" t="s">
        <v>660</v>
      </c>
      <c r="G211" s="199">
        <v>46800</v>
      </c>
      <c r="H211" s="199">
        <v>54500.000000000007</v>
      </c>
      <c r="I211" s="71">
        <f t="shared" si="39"/>
        <v>101300</v>
      </c>
      <c r="J211" s="71">
        <f t="shared" ref="J211:J218" si="52">G211*E211</f>
        <v>0</v>
      </c>
      <c r="K211" s="71">
        <f t="shared" ref="K211:K218" si="53">H211*E211</f>
        <v>0</v>
      </c>
      <c r="L211" s="71">
        <f t="shared" ref="L211:L218" si="54">I211*E211</f>
        <v>0</v>
      </c>
      <c r="M211" s="552">
        <f>'KL TTHT CV DOT 2'!P191</f>
        <v>0</v>
      </c>
      <c r="N211" s="552">
        <f>'KL TTHT CV DOT 2'!Q191</f>
        <v>0</v>
      </c>
      <c r="O211" s="552">
        <f>'KL TTHT CV DOT 2'!R191</f>
        <v>0</v>
      </c>
      <c r="P211" s="552"/>
      <c r="Q211" s="552"/>
      <c r="R211" s="552">
        <v>0</v>
      </c>
    </row>
    <row r="212" spans="1:19" outlineLevel="1">
      <c r="A212" s="137"/>
      <c r="B212" s="137"/>
      <c r="C212" s="138" t="s">
        <v>698</v>
      </c>
      <c r="D212" s="97">
        <v>0</v>
      </c>
      <c r="E212" s="97">
        <v>0</v>
      </c>
      <c r="F212" s="139" t="s">
        <v>660</v>
      </c>
      <c r="G212" s="199">
        <v>0</v>
      </c>
      <c r="H212" s="199">
        <v>54500.000000000007</v>
      </c>
      <c r="I212" s="71">
        <f t="shared" si="39"/>
        <v>54500.000000000007</v>
      </c>
      <c r="J212" s="71">
        <f t="shared" si="52"/>
        <v>0</v>
      </c>
      <c r="K212" s="71">
        <f t="shared" si="53"/>
        <v>0</v>
      </c>
      <c r="L212" s="71">
        <f t="shared" si="54"/>
        <v>0</v>
      </c>
      <c r="M212" s="552">
        <f>'KL TTHT CV DOT 2'!P192</f>
        <v>0</v>
      </c>
      <c r="N212" s="552">
        <f>'KL TTHT CV DOT 2'!Q192</f>
        <v>0</v>
      </c>
      <c r="O212" s="552">
        <f>'KL TTHT CV DOT 2'!R192</f>
        <v>0</v>
      </c>
      <c r="P212" s="552"/>
      <c r="Q212" s="552"/>
      <c r="R212" s="552">
        <v>0</v>
      </c>
    </row>
    <row r="213" spans="1:19" outlineLevel="1">
      <c r="A213" s="137"/>
      <c r="B213" s="137"/>
      <c r="C213" s="138" t="s">
        <v>700</v>
      </c>
      <c r="D213" s="97">
        <v>10</v>
      </c>
      <c r="E213" s="97">
        <v>10</v>
      </c>
      <c r="F213" s="139" t="s">
        <v>660</v>
      </c>
      <c r="G213" s="199">
        <v>124560</v>
      </c>
      <c r="H213" s="199">
        <v>54500.000000000007</v>
      </c>
      <c r="I213" s="71">
        <f t="shared" si="39"/>
        <v>179060</v>
      </c>
      <c r="J213" s="71">
        <f t="shared" si="52"/>
        <v>1245600</v>
      </c>
      <c r="K213" s="71">
        <f t="shared" si="53"/>
        <v>545000.00000000012</v>
      </c>
      <c r="L213" s="71">
        <f t="shared" si="54"/>
        <v>1790600</v>
      </c>
      <c r="M213" s="552">
        <f>'KL TTHT CV DOT 2'!P193</f>
        <v>0</v>
      </c>
      <c r="N213" s="552">
        <f>'KL TTHT CV DOT 2'!Q193</f>
        <v>0</v>
      </c>
      <c r="O213" s="552">
        <f>'KL TTHT CV DOT 2'!R193</f>
        <v>0</v>
      </c>
      <c r="P213" s="552"/>
      <c r="Q213" s="552"/>
      <c r="R213" s="552">
        <v>0</v>
      </c>
    </row>
    <row r="214" spans="1:19" outlineLevel="1">
      <c r="A214" s="137"/>
      <c r="B214" s="137"/>
      <c r="C214" s="138" t="s">
        <v>702</v>
      </c>
      <c r="D214" s="97">
        <v>0</v>
      </c>
      <c r="E214" s="97">
        <v>0</v>
      </c>
      <c r="F214" s="139" t="s">
        <v>660</v>
      </c>
      <c r="G214" s="62">
        <v>249120</v>
      </c>
      <c r="H214" s="62">
        <v>54500.000000000007</v>
      </c>
      <c r="I214" s="71">
        <f t="shared" si="39"/>
        <v>303620</v>
      </c>
      <c r="J214" s="71">
        <f t="shared" si="52"/>
        <v>0</v>
      </c>
      <c r="K214" s="71">
        <f t="shared" si="53"/>
        <v>0</v>
      </c>
      <c r="L214" s="71">
        <f t="shared" si="54"/>
        <v>0</v>
      </c>
      <c r="M214" s="552">
        <f>'KL TTHT CV DOT 2'!P194</f>
        <v>0</v>
      </c>
      <c r="N214" s="552">
        <f>'KL TTHT CV DOT 2'!Q194</f>
        <v>0</v>
      </c>
      <c r="O214" s="552">
        <f>'KL TTHT CV DOT 2'!R194</f>
        <v>0</v>
      </c>
      <c r="P214" s="552"/>
      <c r="Q214" s="552"/>
      <c r="R214" s="552">
        <v>0</v>
      </c>
    </row>
    <row r="215" spans="1:19" ht="26.4" outlineLevel="1">
      <c r="A215" s="137"/>
      <c r="B215" s="137"/>
      <c r="C215" s="138" t="s">
        <v>703</v>
      </c>
      <c r="D215" s="97">
        <v>18</v>
      </c>
      <c r="E215" s="97">
        <v>18</v>
      </c>
      <c r="F215" s="139" t="s">
        <v>660</v>
      </c>
      <c r="G215" s="62">
        <v>124560</v>
      </c>
      <c r="H215" s="62">
        <v>54500.000000000007</v>
      </c>
      <c r="I215" s="71">
        <f t="shared" si="39"/>
        <v>179060</v>
      </c>
      <c r="J215" s="71">
        <f t="shared" si="52"/>
        <v>2242080</v>
      </c>
      <c r="K215" s="71">
        <f t="shared" si="53"/>
        <v>981000.00000000012</v>
      </c>
      <c r="L215" s="71">
        <f t="shared" si="54"/>
        <v>3223080</v>
      </c>
      <c r="M215" s="552">
        <f>'KL TTHT CV DOT 2'!P195</f>
        <v>0</v>
      </c>
      <c r="N215" s="552">
        <f>'KL TTHT CV DOT 2'!Q195</f>
        <v>0</v>
      </c>
      <c r="O215" s="552">
        <f>'KL TTHT CV DOT 2'!R195</f>
        <v>0</v>
      </c>
      <c r="P215" s="552"/>
      <c r="Q215" s="552"/>
      <c r="R215" s="552">
        <v>0</v>
      </c>
    </row>
    <row r="216" spans="1:19" s="11" customFormat="1" outlineLevel="1">
      <c r="A216" s="192"/>
      <c r="B216" s="192"/>
      <c r="C216" s="193" t="s">
        <v>704</v>
      </c>
      <c r="D216" s="194">
        <v>1</v>
      </c>
      <c r="E216" s="194">
        <v>1</v>
      </c>
      <c r="F216" s="195" t="s">
        <v>660</v>
      </c>
      <c r="G216" s="62">
        <v>0</v>
      </c>
      <c r="H216" s="62">
        <v>381500</v>
      </c>
      <c r="I216" s="199">
        <f t="shared" si="39"/>
        <v>381500</v>
      </c>
      <c r="J216" s="199">
        <f t="shared" si="52"/>
        <v>0</v>
      </c>
      <c r="K216" s="199">
        <f t="shared" si="53"/>
        <v>381500</v>
      </c>
      <c r="L216" s="199">
        <f t="shared" si="54"/>
        <v>381500</v>
      </c>
      <c r="M216" s="554">
        <f>'KL TTHT CV DOT 2'!P196</f>
        <v>0</v>
      </c>
      <c r="N216" s="554">
        <f>'KL TTHT CV DOT 2'!Q196</f>
        <v>0</v>
      </c>
      <c r="O216" s="554">
        <f>'KL TTHT CV DOT 2'!R196</f>
        <v>0</v>
      </c>
      <c r="P216" s="554"/>
      <c r="Q216" s="554"/>
      <c r="R216" s="554">
        <v>0</v>
      </c>
      <c r="S216" s="534"/>
    </row>
    <row r="217" spans="1:19" s="11" customFormat="1" outlineLevel="1">
      <c r="A217" s="192"/>
      <c r="B217" s="192"/>
      <c r="C217" s="193" t="s">
        <v>705</v>
      </c>
      <c r="D217" s="194">
        <v>0</v>
      </c>
      <c r="E217" s="194">
        <v>0</v>
      </c>
      <c r="F217" s="195" t="s">
        <v>660</v>
      </c>
      <c r="G217" s="62">
        <v>0</v>
      </c>
      <c r="H217" s="62">
        <v>381500</v>
      </c>
      <c r="I217" s="199">
        <f t="shared" si="39"/>
        <v>381500</v>
      </c>
      <c r="J217" s="199">
        <f t="shared" si="52"/>
        <v>0</v>
      </c>
      <c r="K217" s="199">
        <f t="shared" si="53"/>
        <v>0</v>
      </c>
      <c r="L217" s="199">
        <f t="shared" si="54"/>
        <v>0</v>
      </c>
      <c r="M217" s="554">
        <f>'KL TTHT CV DOT 2'!P197</f>
        <v>0</v>
      </c>
      <c r="N217" s="554">
        <f>'KL TTHT CV DOT 2'!Q197</f>
        <v>0</v>
      </c>
      <c r="O217" s="554">
        <f>'KL TTHT CV DOT 2'!R197</f>
        <v>0</v>
      </c>
      <c r="P217" s="554"/>
      <c r="Q217" s="554"/>
      <c r="R217" s="554">
        <v>0</v>
      </c>
      <c r="S217" s="534"/>
    </row>
    <row r="218" spans="1:19" s="11" customFormat="1" outlineLevel="1">
      <c r="A218" s="192"/>
      <c r="B218" s="192"/>
      <c r="C218" s="193" t="s">
        <v>657</v>
      </c>
      <c r="D218" s="194">
        <v>1</v>
      </c>
      <c r="E218" s="194">
        <v>1</v>
      </c>
      <c r="F218" s="195" t="s">
        <v>619</v>
      </c>
      <c r="G218" s="62">
        <v>581280</v>
      </c>
      <c r="H218" s="62">
        <v>174384</v>
      </c>
      <c r="I218" s="199">
        <f t="shared" si="39"/>
        <v>755664</v>
      </c>
      <c r="J218" s="199">
        <f t="shared" si="52"/>
        <v>581280</v>
      </c>
      <c r="K218" s="199">
        <f t="shared" si="53"/>
        <v>174384</v>
      </c>
      <c r="L218" s="199">
        <f t="shared" si="54"/>
        <v>755664</v>
      </c>
      <c r="M218" s="554">
        <f>'KL TTHT CV DOT 2'!P198</f>
        <v>0</v>
      </c>
      <c r="N218" s="554">
        <f>'KL TTHT CV DOT 2'!Q198</f>
        <v>0</v>
      </c>
      <c r="O218" s="554">
        <f>'KL TTHT CV DOT 2'!R198</f>
        <v>0</v>
      </c>
      <c r="P218" s="554"/>
      <c r="Q218" s="554"/>
      <c r="R218" s="554">
        <v>0</v>
      </c>
      <c r="S218" s="534"/>
    </row>
    <row r="219" spans="1:19" s="11" customFormat="1" outlineLevel="1">
      <c r="A219" s="192"/>
      <c r="B219" s="192"/>
      <c r="C219" s="193"/>
      <c r="D219" s="194"/>
      <c r="E219" s="194"/>
      <c r="F219" s="195"/>
      <c r="G219" s="62"/>
      <c r="H219" s="62"/>
      <c r="I219" s="199"/>
      <c r="J219" s="199"/>
      <c r="K219" s="199"/>
      <c r="L219" s="199"/>
      <c r="M219" s="554">
        <f>'KL TTHT CV DOT 2'!P199</f>
        <v>0</v>
      </c>
      <c r="N219" s="554">
        <f>'KL TTHT CV DOT 2'!Q199</f>
        <v>0</v>
      </c>
      <c r="O219" s="554">
        <f>'KL TTHT CV DOT 2'!R199</f>
        <v>0</v>
      </c>
      <c r="P219" s="554"/>
      <c r="Q219" s="554"/>
      <c r="R219" s="554">
        <v>0</v>
      </c>
      <c r="S219" s="534"/>
    </row>
    <row r="220" spans="1:19" s="11" customFormat="1" outlineLevel="1">
      <c r="A220" s="192"/>
      <c r="B220" s="192"/>
      <c r="C220" s="189" t="s">
        <v>693</v>
      </c>
      <c r="D220" s="194"/>
      <c r="E220" s="194"/>
      <c r="F220" s="195"/>
      <c r="G220" s="62"/>
      <c r="H220" s="62"/>
      <c r="I220" s="199"/>
      <c r="J220" s="174">
        <f>SUBTOTAL(9,J221:J229)</f>
        <v>1017240</v>
      </c>
      <c r="K220" s="174">
        <f t="shared" ref="K220:L220" si="55">SUBTOTAL(9,K221:K229)</f>
        <v>425096.00000000006</v>
      </c>
      <c r="L220" s="174">
        <f t="shared" si="55"/>
        <v>1442336</v>
      </c>
      <c r="M220" s="558">
        <f>'KL TTHT CV DOT 2'!P200</f>
        <v>0</v>
      </c>
      <c r="N220" s="558">
        <f>'KL TTHT CV DOT 2'!Q200</f>
        <v>0</v>
      </c>
      <c r="O220" s="558">
        <f>'KL TTHT CV DOT 2'!R200</f>
        <v>0</v>
      </c>
      <c r="P220" s="558"/>
      <c r="Q220" s="558"/>
      <c r="R220" s="558">
        <v>0</v>
      </c>
      <c r="S220" s="534"/>
    </row>
    <row r="221" spans="1:19" s="11" customFormat="1" outlineLevel="1">
      <c r="A221" s="192"/>
      <c r="B221" s="192"/>
      <c r="C221" s="193" t="s">
        <v>696</v>
      </c>
      <c r="D221" s="194">
        <v>0</v>
      </c>
      <c r="E221" s="194">
        <v>0</v>
      </c>
      <c r="F221" s="195" t="s">
        <v>660</v>
      </c>
      <c r="G221" s="62">
        <v>46800</v>
      </c>
      <c r="H221" s="62">
        <v>54500.000000000007</v>
      </c>
      <c r="I221" s="199">
        <f t="shared" ref="I221:I228" si="56">SUM(G221:H221)</f>
        <v>101300</v>
      </c>
      <c r="J221" s="199">
        <f t="shared" ref="J221:J228" si="57">G221*E221</f>
        <v>0</v>
      </c>
      <c r="K221" s="199">
        <f t="shared" ref="K221:K228" si="58">H221*E221</f>
        <v>0</v>
      </c>
      <c r="L221" s="199">
        <f t="shared" ref="L221:L228" si="59">I221*E221</f>
        <v>0</v>
      </c>
      <c r="M221" s="554">
        <f>'KL TTHT CV DOT 2'!P201</f>
        <v>0</v>
      </c>
      <c r="N221" s="554">
        <f>'KL TTHT CV DOT 2'!Q201</f>
        <v>0</v>
      </c>
      <c r="O221" s="554">
        <f>'KL TTHT CV DOT 2'!R201</f>
        <v>0</v>
      </c>
      <c r="P221" s="554"/>
      <c r="Q221" s="554"/>
      <c r="R221" s="554">
        <v>0</v>
      </c>
      <c r="S221" s="534"/>
    </row>
    <row r="222" spans="1:19" s="11" customFormat="1" outlineLevel="1">
      <c r="A222" s="192"/>
      <c r="B222" s="192"/>
      <c r="C222" s="193" t="s">
        <v>698</v>
      </c>
      <c r="D222" s="194">
        <v>0</v>
      </c>
      <c r="E222" s="194">
        <v>0</v>
      </c>
      <c r="F222" s="195" t="s">
        <v>660</v>
      </c>
      <c r="G222" s="62">
        <v>0</v>
      </c>
      <c r="H222" s="62">
        <v>54500.000000000007</v>
      </c>
      <c r="I222" s="199">
        <f t="shared" si="56"/>
        <v>54500.000000000007</v>
      </c>
      <c r="J222" s="199">
        <f t="shared" si="57"/>
        <v>0</v>
      </c>
      <c r="K222" s="199">
        <f t="shared" si="58"/>
        <v>0</v>
      </c>
      <c r="L222" s="199">
        <f t="shared" si="59"/>
        <v>0</v>
      </c>
      <c r="M222" s="554">
        <f>'KL TTHT CV DOT 2'!P202</f>
        <v>0</v>
      </c>
      <c r="N222" s="554">
        <f>'KL TTHT CV DOT 2'!Q202</f>
        <v>0</v>
      </c>
      <c r="O222" s="554">
        <f>'KL TTHT CV DOT 2'!R202</f>
        <v>0</v>
      </c>
      <c r="P222" s="554"/>
      <c r="Q222" s="554"/>
      <c r="R222" s="554">
        <v>0</v>
      </c>
      <c r="S222" s="534"/>
    </row>
    <row r="223" spans="1:19" s="11" customFormat="1" outlineLevel="1">
      <c r="A223" s="192"/>
      <c r="B223" s="192"/>
      <c r="C223" s="193" t="s">
        <v>700</v>
      </c>
      <c r="D223" s="194">
        <v>2</v>
      </c>
      <c r="E223" s="194">
        <v>2</v>
      </c>
      <c r="F223" s="195" t="s">
        <v>660</v>
      </c>
      <c r="G223" s="62">
        <v>124560</v>
      </c>
      <c r="H223" s="62">
        <v>54500.000000000007</v>
      </c>
      <c r="I223" s="199">
        <f t="shared" si="56"/>
        <v>179060</v>
      </c>
      <c r="J223" s="199">
        <f t="shared" si="57"/>
        <v>249120</v>
      </c>
      <c r="K223" s="199">
        <f t="shared" si="58"/>
        <v>109000.00000000001</v>
      </c>
      <c r="L223" s="199">
        <f t="shared" si="59"/>
        <v>358120</v>
      </c>
      <c r="M223" s="554">
        <f>'KL TTHT CV DOT 2'!P203</f>
        <v>0</v>
      </c>
      <c r="N223" s="554">
        <f>'KL TTHT CV DOT 2'!Q203</f>
        <v>0</v>
      </c>
      <c r="O223" s="554">
        <f>'KL TTHT CV DOT 2'!R203</f>
        <v>0</v>
      </c>
      <c r="P223" s="554"/>
      <c r="Q223" s="554"/>
      <c r="R223" s="554">
        <v>0</v>
      </c>
      <c r="S223" s="534"/>
    </row>
    <row r="224" spans="1:19" s="11" customFormat="1" outlineLevel="1">
      <c r="A224" s="192"/>
      <c r="B224" s="192"/>
      <c r="C224" s="193" t="s">
        <v>702</v>
      </c>
      <c r="D224" s="194">
        <v>0</v>
      </c>
      <c r="E224" s="194">
        <v>0</v>
      </c>
      <c r="F224" s="195" t="s">
        <v>660</v>
      </c>
      <c r="G224" s="62">
        <v>249120</v>
      </c>
      <c r="H224" s="62">
        <v>54500.000000000007</v>
      </c>
      <c r="I224" s="199">
        <f t="shared" si="56"/>
        <v>303620</v>
      </c>
      <c r="J224" s="199">
        <f t="shared" si="57"/>
        <v>0</v>
      </c>
      <c r="K224" s="199">
        <f t="shared" si="58"/>
        <v>0</v>
      </c>
      <c r="L224" s="199">
        <f t="shared" si="59"/>
        <v>0</v>
      </c>
      <c r="M224" s="554">
        <f>'KL TTHT CV DOT 2'!P204</f>
        <v>0</v>
      </c>
      <c r="N224" s="554">
        <f>'KL TTHT CV DOT 2'!Q204</f>
        <v>0</v>
      </c>
      <c r="O224" s="554">
        <f>'KL TTHT CV DOT 2'!R204</f>
        <v>0</v>
      </c>
      <c r="P224" s="554"/>
      <c r="Q224" s="554"/>
      <c r="R224" s="554">
        <v>0</v>
      </c>
      <c r="S224" s="534"/>
    </row>
    <row r="225" spans="1:19" s="11" customFormat="1" ht="26.4" outlineLevel="1">
      <c r="A225" s="192"/>
      <c r="B225" s="192"/>
      <c r="C225" s="193" t="s">
        <v>703</v>
      </c>
      <c r="D225" s="194">
        <v>5</v>
      </c>
      <c r="E225" s="194">
        <v>5</v>
      </c>
      <c r="F225" s="195" t="s">
        <v>660</v>
      </c>
      <c r="G225" s="62">
        <v>124560</v>
      </c>
      <c r="H225" s="62">
        <v>54500.000000000007</v>
      </c>
      <c r="I225" s="199">
        <f t="shared" si="56"/>
        <v>179060</v>
      </c>
      <c r="J225" s="199">
        <f t="shared" si="57"/>
        <v>622800</v>
      </c>
      <c r="K225" s="199">
        <f t="shared" si="58"/>
        <v>272500.00000000006</v>
      </c>
      <c r="L225" s="199">
        <f t="shared" si="59"/>
        <v>895300</v>
      </c>
      <c r="M225" s="554">
        <f>'KL TTHT CV DOT 2'!P205</f>
        <v>0</v>
      </c>
      <c r="N225" s="554">
        <f>'KL TTHT CV DOT 2'!Q205</f>
        <v>0</v>
      </c>
      <c r="O225" s="554">
        <f>'KL TTHT CV DOT 2'!R205</f>
        <v>0</v>
      </c>
      <c r="P225" s="554"/>
      <c r="Q225" s="554"/>
      <c r="R225" s="554">
        <v>0</v>
      </c>
      <c r="S225" s="534"/>
    </row>
    <row r="226" spans="1:19" s="11" customFormat="1" outlineLevel="1">
      <c r="A226" s="192"/>
      <c r="B226" s="192"/>
      <c r="C226" s="193" t="s">
        <v>704</v>
      </c>
      <c r="D226" s="194">
        <v>0</v>
      </c>
      <c r="E226" s="194">
        <v>0</v>
      </c>
      <c r="F226" s="195" t="s">
        <v>660</v>
      </c>
      <c r="G226" s="62">
        <v>0</v>
      </c>
      <c r="H226" s="62">
        <v>381500</v>
      </c>
      <c r="I226" s="199">
        <f t="shared" si="56"/>
        <v>381500</v>
      </c>
      <c r="J226" s="199">
        <f t="shared" si="57"/>
        <v>0</v>
      </c>
      <c r="K226" s="199">
        <f t="shared" si="58"/>
        <v>0</v>
      </c>
      <c r="L226" s="199">
        <f t="shared" si="59"/>
        <v>0</v>
      </c>
      <c r="M226" s="554">
        <f>'KL TTHT CV DOT 2'!P206</f>
        <v>0</v>
      </c>
      <c r="N226" s="554">
        <f>'KL TTHT CV DOT 2'!Q206</f>
        <v>0</v>
      </c>
      <c r="O226" s="554">
        <f>'KL TTHT CV DOT 2'!R206</f>
        <v>0</v>
      </c>
      <c r="P226" s="554"/>
      <c r="Q226" s="554"/>
      <c r="R226" s="554">
        <v>0</v>
      </c>
      <c r="S226" s="534"/>
    </row>
    <row r="227" spans="1:19" s="11" customFormat="1" outlineLevel="1">
      <c r="A227" s="192"/>
      <c r="B227" s="192"/>
      <c r="C227" s="193" t="s">
        <v>705</v>
      </c>
      <c r="D227" s="194">
        <v>0</v>
      </c>
      <c r="E227" s="194">
        <v>0</v>
      </c>
      <c r="F227" s="195" t="s">
        <v>660</v>
      </c>
      <c r="G227" s="62">
        <v>0</v>
      </c>
      <c r="H227" s="62">
        <v>381500</v>
      </c>
      <c r="I227" s="199">
        <f t="shared" si="56"/>
        <v>381500</v>
      </c>
      <c r="J227" s="199">
        <f t="shared" si="57"/>
        <v>0</v>
      </c>
      <c r="K227" s="199">
        <f t="shared" si="58"/>
        <v>0</v>
      </c>
      <c r="L227" s="199">
        <f t="shared" si="59"/>
        <v>0</v>
      </c>
      <c r="M227" s="554">
        <f>'KL TTHT CV DOT 2'!P207</f>
        <v>0</v>
      </c>
      <c r="N227" s="554">
        <f>'KL TTHT CV DOT 2'!Q207</f>
        <v>0</v>
      </c>
      <c r="O227" s="554">
        <f>'KL TTHT CV DOT 2'!R207</f>
        <v>0</v>
      </c>
      <c r="P227" s="554"/>
      <c r="Q227" s="554"/>
      <c r="R227" s="554">
        <v>0</v>
      </c>
      <c r="S227" s="534"/>
    </row>
    <row r="228" spans="1:19" outlineLevel="1">
      <c r="A228" s="137"/>
      <c r="B228" s="137"/>
      <c r="C228" s="138" t="s">
        <v>657</v>
      </c>
      <c r="D228" s="97">
        <v>1</v>
      </c>
      <c r="E228" s="97">
        <v>1</v>
      </c>
      <c r="F228" s="139" t="s">
        <v>619</v>
      </c>
      <c r="G228" s="62">
        <v>145320</v>
      </c>
      <c r="H228" s="62">
        <v>43596</v>
      </c>
      <c r="I228" s="71">
        <f t="shared" si="56"/>
        <v>188916</v>
      </c>
      <c r="J228" s="71">
        <f t="shared" si="57"/>
        <v>145320</v>
      </c>
      <c r="K228" s="71">
        <f t="shared" si="58"/>
        <v>43596</v>
      </c>
      <c r="L228" s="71">
        <f t="shared" si="59"/>
        <v>188916</v>
      </c>
      <c r="M228" s="552">
        <f>'KL TTHT CV DOT 2'!P208</f>
        <v>0</v>
      </c>
      <c r="N228" s="552">
        <f>'KL TTHT CV DOT 2'!Q208</f>
        <v>0</v>
      </c>
      <c r="O228" s="552">
        <f>'KL TTHT CV DOT 2'!R208</f>
        <v>0</v>
      </c>
      <c r="P228" s="552"/>
      <c r="Q228" s="552"/>
      <c r="R228" s="552">
        <v>0</v>
      </c>
    </row>
    <row r="229" spans="1:19" outlineLevel="1">
      <c r="A229" s="137"/>
      <c r="B229" s="137"/>
      <c r="C229" s="138"/>
      <c r="D229" s="97"/>
      <c r="E229" s="97"/>
      <c r="F229" s="139"/>
      <c r="G229" s="62"/>
      <c r="H229" s="62"/>
      <c r="I229" s="71"/>
      <c r="J229" s="71"/>
      <c r="K229" s="71"/>
      <c r="L229" s="71"/>
      <c r="M229" s="552">
        <f>'KL TTHT CV DOT 2'!P209</f>
        <v>0</v>
      </c>
      <c r="N229" s="552">
        <f>'KL TTHT CV DOT 2'!Q209</f>
        <v>0</v>
      </c>
      <c r="O229" s="552">
        <f>'KL TTHT CV DOT 2'!R209</f>
        <v>0</v>
      </c>
      <c r="P229" s="552"/>
      <c r="Q229" s="552"/>
      <c r="R229" s="552">
        <v>0</v>
      </c>
    </row>
    <row r="230" spans="1:19" outlineLevel="1">
      <c r="A230" s="137"/>
      <c r="B230" s="137"/>
      <c r="C230" s="147" t="s">
        <v>706</v>
      </c>
      <c r="D230" s="97"/>
      <c r="E230" s="97"/>
      <c r="F230" s="139"/>
      <c r="G230" s="62"/>
      <c r="H230" s="62"/>
      <c r="I230" s="71"/>
      <c r="J230" s="71"/>
      <c r="K230" s="71"/>
      <c r="L230" s="71"/>
      <c r="M230" s="552">
        <f>'KL TTHT CV DOT 2'!P210</f>
        <v>0</v>
      </c>
      <c r="N230" s="552">
        <f>'KL TTHT CV DOT 2'!Q210</f>
        <v>0</v>
      </c>
      <c r="O230" s="552">
        <f>'KL TTHT CV DOT 2'!R210</f>
        <v>0</v>
      </c>
      <c r="P230" s="552"/>
      <c r="Q230" s="552"/>
      <c r="R230" s="552">
        <v>0</v>
      </c>
    </row>
    <row r="231" spans="1:19" outlineLevel="1">
      <c r="A231" s="137"/>
      <c r="B231" s="137"/>
      <c r="C231" s="147" t="s">
        <v>676</v>
      </c>
      <c r="D231" s="97"/>
      <c r="E231" s="97"/>
      <c r="F231" s="139"/>
      <c r="G231" s="62"/>
      <c r="H231" s="62"/>
      <c r="I231" s="71"/>
      <c r="J231" s="82">
        <f>SUBTOTAL(9,J232:J245)</f>
        <v>891792936.32394421</v>
      </c>
      <c r="K231" s="82">
        <f t="shared" ref="K231:L231" si="60">SUBTOTAL(9,K232:K245)</f>
        <v>117504814.17324361</v>
      </c>
      <c r="L231" s="82">
        <f t="shared" si="60"/>
        <v>1009297750.4971879</v>
      </c>
      <c r="M231" s="553">
        <f>'KL TTHT CV DOT 2'!P211</f>
        <v>0</v>
      </c>
      <c r="N231" s="553">
        <f>'KL TTHT CV DOT 2'!Q211</f>
        <v>0</v>
      </c>
      <c r="O231" s="553">
        <f>'KL TTHT CV DOT 2'!R211</f>
        <v>0</v>
      </c>
      <c r="P231" s="553"/>
      <c r="Q231" s="553"/>
      <c r="R231" s="553">
        <v>0</v>
      </c>
    </row>
    <row r="232" spans="1:19" outlineLevel="1">
      <c r="A232" s="137"/>
      <c r="B232" s="137"/>
      <c r="C232" s="138" t="s">
        <v>707</v>
      </c>
      <c r="D232" s="97">
        <v>154</v>
      </c>
      <c r="E232" s="97">
        <v>154</v>
      </c>
      <c r="F232" s="139" t="s">
        <v>660</v>
      </c>
      <c r="G232" s="62">
        <v>4081000.0000000005</v>
      </c>
      <c r="H232" s="62">
        <v>196000.00000000003</v>
      </c>
      <c r="I232" s="71">
        <f t="shared" si="39"/>
        <v>4277000.0000000009</v>
      </c>
      <c r="J232" s="71">
        <f>G232*E232</f>
        <v>628474000.00000012</v>
      </c>
      <c r="K232" s="71">
        <f>H232*E232</f>
        <v>30184000.000000004</v>
      </c>
      <c r="L232" s="71">
        <f>I232*E232</f>
        <v>658658000.00000012</v>
      </c>
      <c r="M232" s="552">
        <f>'KL TTHT CV DOT 2'!P212</f>
        <v>0</v>
      </c>
      <c r="N232" s="552">
        <f>'KL TTHT CV DOT 2'!Q212</f>
        <v>0</v>
      </c>
      <c r="O232" s="552">
        <f>'KL TTHT CV DOT 2'!R212</f>
        <v>0</v>
      </c>
      <c r="P232" s="552"/>
      <c r="Q232" s="552"/>
      <c r="R232" s="552">
        <v>0</v>
      </c>
    </row>
    <row r="233" spans="1:19" outlineLevel="1">
      <c r="A233" s="137"/>
      <c r="B233" s="137"/>
      <c r="C233" s="138" t="s">
        <v>709</v>
      </c>
      <c r="D233" s="97">
        <v>2</v>
      </c>
      <c r="E233" s="97">
        <v>2</v>
      </c>
      <c r="F233" s="139" t="s">
        <v>660</v>
      </c>
      <c r="G233" s="199">
        <v>1607100.0000000002</v>
      </c>
      <c r="H233" s="199">
        <v>63504.000000000007</v>
      </c>
      <c r="I233" s="71">
        <f t="shared" si="39"/>
        <v>1670604.0000000002</v>
      </c>
      <c r="J233" s="71">
        <f>G233*E233</f>
        <v>3214200.0000000005</v>
      </c>
      <c r="K233" s="71">
        <f>H233*E233</f>
        <v>127008.00000000001</v>
      </c>
      <c r="L233" s="71">
        <f>I233*E233</f>
        <v>3341208.0000000005</v>
      </c>
      <c r="M233" s="552">
        <f>'KL TTHT CV DOT 2'!P213</f>
        <v>0</v>
      </c>
      <c r="N233" s="552">
        <f>'KL TTHT CV DOT 2'!Q213</f>
        <v>0</v>
      </c>
      <c r="O233" s="552">
        <f>'KL TTHT CV DOT 2'!R213</f>
        <v>0</v>
      </c>
      <c r="P233" s="552"/>
      <c r="Q233" s="552"/>
      <c r="R233" s="552">
        <v>0</v>
      </c>
    </row>
    <row r="234" spans="1:19" s="399" customFormat="1" outlineLevel="1">
      <c r="A234" s="395"/>
      <c r="B234" s="395"/>
      <c r="C234" s="400" t="s">
        <v>711</v>
      </c>
      <c r="D234" s="97">
        <v>18</v>
      </c>
      <c r="E234" s="97">
        <v>18</v>
      </c>
      <c r="F234" s="397" t="s">
        <v>660</v>
      </c>
      <c r="G234" s="62">
        <v>585200</v>
      </c>
      <c r="H234" s="62">
        <v>63504.000000000007</v>
      </c>
      <c r="I234" s="62">
        <f t="shared" si="39"/>
        <v>648704</v>
      </c>
      <c r="J234" s="62">
        <f>G234*E234</f>
        <v>10533600</v>
      </c>
      <c r="K234" s="62">
        <f>H234*E234</f>
        <v>1143072.0000000002</v>
      </c>
      <c r="L234" s="62">
        <f>I234*E234</f>
        <v>11676672</v>
      </c>
      <c r="M234" s="550">
        <f>'KL TTHT CV DOT 2'!P214</f>
        <v>0</v>
      </c>
      <c r="N234" s="550">
        <f>'KL TTHT CV DOT 2'!Q214</f>
        <v>0</v>
      </c>
      <c r="O234" s="550">
        <f>'KL TTHT CV DOT 2'!R214</f>
        <v>0</v>
      </c>
      <c r="P234" s="550"/>
      <c r="Q234" s="550"/>
      <c r="R234" s="550">
        <v>0</v>
      </c>
      <c r="S234" s="537"/>
    </row>
    <row r="235" spans="1:19" s="399" customFormat="1" outlineLevel="1">
      <c r="A235" s="395"/>
      <c r="B235" s="395"/>
      <c r="C235" s="400" t="s">
        <v>657</v>
      </c>
      <c r="D235" s="97">
        <v>1</v>
      </c>
      <c r="E235" s="97">
        <v>1</v>
      </c>
      <c r="F235" s="397" t="s">
        <v>619</v>
      </c>
      <c r="G235" s="62">
        <v>19140000</v>
      </c>
      <c r="H235" s="62">
        <v>3828000</v>
      </c>
      <c r="I235" s="62">
        <f t="shared" si="39"/>
        <v>22968000</v>
      </c>
      <c r="J235" s="62">
        <f>G235*E235</f>
        <v>19140000</v>
      </c>
      <c r="K235" s="62">
        <f>H235*E235</f>
        <v>3828000</v>
      </c>
      <c r="L235" s="62">
        <f>I235*E235</f>
        <v>22968000</v>
      </c>
      <c r="M235" s="550">
        <f>'KL TTHT CV DOT 2'!P215</f>
        <v>0</v>
      </c>
      <c r="N235" s="550">
        <f>'KL TTHT CV DOT 2'!Q215</f>
        <v>0</v>
      </c>
      <c r="O235" s="550">
        <f>'KL TTHT CV DOT 2'!R215</f>
        <v>0</v>
      </c>
      <c r="P235" s="550"/>
      <c r="Q235" s="550"/>
      <c r="R235" s="550">
        <v>0</v>
      </c>
      <c r="S235" s="537"/>
    </row>
    <row r="236" spans="1:19" s="399" customFormat="1" outlineLevel="1">
      <c r="A236" s="395"/>
      <c r="B236" s="395"/>
      <c r="C236" s="400"/>
      <c r="D236" s="97"/>
      <c r="E236" s="97"/>
      <c r="F236" s="397"/>
      <c r="G236" s="62"/>
      <c r="H236" s="62"/>
      <c r="I236" s="62"/>
      <c r="J236" s="62"/>
      <c r="K236" s="62"/>
      <c r="L236" s="62"/>
      <c r="M236" s="550">
        <f>'KL TTHT CV DOT 2'!P216</f>
        <v>0</v>
      </c>
      <c r="N236" s="550">
        <f>'KL TTHT CV DOT 2'!Q216</f>
        <v>0</v>
      </c>
      <c r="O236" s="550">
        <f>'KL TTHT CV DOT 2'!R216</f>
        <v>0</v>
      </c>
      <c r="P236" s="550"/>
      <c r="Q236" s="550"/>
      <c r="R236" s="550">
        <v>0</v>
      </c>
      <c r="S236" s="537"/>
    </row>
    <row r="237" spans="1:19" s="399" customFormat="1" ht="19.5" customHeight="1" outlineLevel="1">
      <c r="A237" s="395"/>
      <c r="B237" s="395"/>
      <c r="C237" s="527" t="s">
        <v>714</v>
      </c>
      <c r="D237" s="97"/>
      <c r="E237" s="97"/>
      <c r="F237" s="397"/>
      <c r="G237" s="62"/>
      <c r="H237" s="62"/>
      <c r="I237" s="62"/>
      <c r="J237" s="82">
        <f>SUBTOTAL(9,J238:J245)</f>
        <v>230431136.32394409</v>
      </c>
      <c r="K237" s="82">
        <f t="shared" ref="K237:L237" si="61">SUBTOTAL(9,K238:K245)</f>
        <v>82222734.173243612</v>
      </c>
      <c r="L237" s="82">
        <f t="shared" si="61"/>
        <v>312653870.49718773</v>
      </c>
      <c r="M237" s="553">
        <f>'KL TTHT CV DOT 2'!P217</f>
        <v>0</v>
      </c>
      <c r="N237" s="553">
        <f>'KL TTHT CV DOT 2'!Q217</f>
        <v>0</v>
      </c>
      <c r="O237" s="553">
        <f>'KL TTHT CV DOT 2'!R217</f>
        <v>0</v>
      </c>
      <c r="P237" s="553"/>
      <c r="Q237" s="553"/>
      <c r="R237" s="553">
        <v>0</v>
      </c>
      <c r="S237" s="537"/>
    </row>
    <row r="238" spans="1:19" s="399" customFormat="1" ht="19.5" customHeight="1" outlineLevel="1">
      <c r="A238" s="395"/>
      <c r="B238" s="395"/>
      <c r="C238" s="400" t="s">
        <v>715</v>
      </c>
      <c r="D238" s="97">
        <v>565</v>
      </c>
      <c r="E238" s="97">
        <f>1500-700</f>
        <v>800</v>
      </c>
      <c r="F238" s="397" t="s">
        <v>624</v>
      </c>
      <c r="G238" s="62">
        <v>46999.53</v>
      </c>
      <c r="H238" s="62">
        <v>8250</v>
      </c>
      <c r="I238" s="62">
        <f t="shared" ref="I238" si="62">SUM(G238:H238)</f>
        <v>55249.53</v>
      </c>
      <c r="J238" s="62">
        <f t="shared" ref="J238:J245" si="63">G238*E238</f>
        <v>37599624</v>
      </c>
      <c r="K238" s="62">
        <f t="shared" ref="K238:K245" si="64">H238*E238</f>
        <v>6600000</v>
      </c>
      <c r="L238" s="62">
        <f t="shared" ref="L238:L245" si="65">I238*E238</f>
        <v>44199624</v>
      </c>
      <c r="M238" s="554">
        <f>'KL TTHT CV DOT 2'!P218</f>
        <v>0.36</v>
      </c>
      <c r="N238" s="554">
        <f>'KL TTHT CV DOT 2'!Q218</f>
        <v>0.39</v>
      </c>
      <c r="O238" s="554">
        <f>'KL TTHT CV DOT 2'!R218</f>
        <v>0.75</v>
      </c>
      <c r="P238" s="550"/>
      <c r="Q238" s="550"/>
      <c r="R238" s="550">
        <v>0</v>
      </c>
      <c r="S238" s="537"/>
    </row>
    <row r="239" spans="1:19" s="399" customFormat="1" outlineLevel="1">
      <c r="A239" s="395"/>
      <c r="B239" s="395"/>
      <c r="C239" s="528" t="s">
        <v>646</v>
      </c>
      <c r="D239" s="97">
        <v>2404</v>
      </c>
      <c r="E239" s="97">
        <v>2550</v>
      </c>
      <c r="F239" s="397" t="s">
        <v>624</v>
      </c>
      <c r="G239" s="62">
        <v>32518.739999999998</v>
      </c>
      <c r="H239" s="62">
        <v>7485.6650000000009</v>
      </c>
      <c r="I239" s="62">
        <f t="shared" ref="I239:I245" si="66">SUM(G239:H239)</f>
        <v>40004.404999999999</v>
      </c>
      <c r="J239" s="62">
        <f t="shared" si="63"/>
        <v>82922787</v>
      </c>
      <c r="K239" s="62">
        <f t="shared" si="64"/>
        <v>19088445.750000004</v>
      </c>
      <c r="L239" s="62">
        <f t="shared" si="65"/>
        <v>102011232.75</v>
      </c>
      <c r="M239" s="554">
        <f>'KL TTHT CV DOT 2'!P219</f>
        <v>0.36</v>
      </c>
      <c r="N239" s="554">
        <f>'KL TTHT CV DOT 2'!Q219</f>
        <v>0.39</v>
      </c>
      <c r="O239" s="554">
        <f>'KL TTHT CV DOT 2'!R219</f>
        <v>0.75</v>
      </c>
      <c r="P239" s="550"/>
      <c r="Q239" s="550"/>
      <c r="R239" s="550">
        <v>0</v>
      </c>
      <c r="S239" s="537"/>
    </row>
    <row r="240" spans="1:19" s="399" customFormat="1" outlineLevel="1">
      <c r="A240" s="395"/>
      <c r="B240" s="395"/>
      <c r="C240" s="400" t="s">
        <v>716</v>
      </c>
      <c r="D240" s="97">
        <v>359</v>
      </c>
      <c r="E240" s="97">
        <v>889</v>
      </c>
      <c r="F240" s="397" t="s">
        <v>624</v>
      </c>
      <c r="G240" s="62">
        <v>22980.09</v>
      </c>
      <c r="H240" s="62">
        <v>5743.9305000000022</v>
      </c>
      <c r="I240" s="62">
        <f t="shared" si="66"/>
        <v>28724.020500000002</v>
      </c>
      <c r="J240" s="62">
        <f t="shared" si="63"/>
        <v>20429300.010000002</v>
      </c>
      <c r="K240" s="62">
        <f t="shared" si="64"/>
        <v>5106354.2145000016</v>
      </c>
      <c r="L240" s="62">
        <f t="shared" si="65"/>
        <v>25535654.2245</v>
      </c>
      <c r="M240" s="554">
        <f>'KL TTHT CV DOT 2'!P220</f>
        <v>0.36</v>
      </c>
      <c r="N240" s="554">
        <f>'KL TTHT CV DOT 2'!Q220</f>
        <v>0.39</v>
      </c>
      <c r="O240" s="554">
        <f>'KL TTHT CV DOT 2'!R220</f>
        <v>0.75</v>
      </c>
      <c r="P240" s="550"/>
      <c r="Q240" s="550"/>
      <c r="R240" s="550">
        <v>0</v>
      </c>
      <c r="S240" s="537"/>
    </row>
    <row r="241" spans="1:19" s="399" customFormat="1" outlineLevel="1">
      <c r="A241" s="395"/>
      <c r="B241" s="395"/>
      <c r="C241" s="526" t="s">
        <v>928</v>
      </c>
      <c r="D241" s="97">
        <v>1061</v>
      </c>
      <c r="E241" s="97">
        <v>1850</v>
      </c>
      <c r="F241" s="397" t="s">
        <v>624</v>
      </c>
      <c r="G241" s="62">
        <v>8773.9726027397246</v>
      </c>
      <c r="H241" s="62">
        <v>14594.016411764707</v>
      </c>
      <c r="I241" s="62">
        <f t="shared" si="66"/>
        <v>23367.989014504434</v>
      </c>
      <c r="J241" s="62">
        <f t="shared" si="63"/>
        <v>16231849.315068491</v>
      </c>
      <c r="K241" s="62">
        <f t="shared" si="64"/>
        <v>26998930.361764707</v>
      </c>
      <c r="L241" s="62">
        <f t="shared" si="65"/>
        <v>43230779.676833205</v>
      </c>
      <c r="M241" s="550">
        <f>'KL TTHT CV DOT 2'!P221</f>
        <v>0</v>
      </c>
      <c r="N241" s="550">
        <f>'KL TTHT CV DOT 2'!Q221</f>
        <v>0</v>
      </c>
      <c r="O241" s="550">
        <f>'KL TTHT CV DOT 2'!R221</f>
        <v>0</v>
      </c>
      <c r="P241" s="550"/>
      <c r="Q241" s="550"/>
      <c r="R241" s="550">
        <v>0</v>
      </c>
      <c r="S241" s="537"/>
    </row>
    <row r="242" spans="1:19" s="399" customFormat="1" ht="19.5" customHeight="1" outlineLevel="1">
      <c r="A242" s="395"/>
      <c r="B242" s="395"/>
      <c r="C242" s="479" t="s">
        <v>1609</v>
      </c>
      <c r="D242" s="97"/>
      <c r="E242" s="97">
        <f>366+11+50+46*(12-8.5)*2</f>
        <v>749</v>
      </c>
      <c r="F242" s="397" t="s">
        <v>624</v>
      </c>
      <c r="G242" s="62">
        <v>19428.082191780813</v>
      </c>
      <c r="H242" s="62">
        <v>20044.016411764664</v>
      </c>
      <c r="I242" s="62">
        <f t="shared" si="66"/>
        <v>39472.098603545477</v>
      </c>
      <c r="J242" s="62">
        <f t="shared" si="63"/>
        <v>14551633.56164383</v>
      </c>
      <c r="K242" s="62">
        <f t="shared" si="64"/>
        <v>15012968.292411733</v>
      </c>
      <c r="L242" s="62">
        <f t="shared" si="65"/>
        <v>29564601.854055561</v>
      </c>
      <c r="M242" s="550">
        <f>'KL TTHT CV DOT 2'!P222</f>
        <v>0</v>
      </c>
      <c r="N242" s="550">
        <f>'KL TTHT CV DOT 2'!Q222</f>
        <v>0</v>
      </c>
      <c r="O242" s="550">
        <f>'KL TTHT CV DOT 2'!R222</f>
        <v>0</v>
      </c>
      <c r="P242" s="550"/>
      <c r="Q242" s="550"/>
      <c r="R242" s="550">
        <v>0</v>
      </c>
      <c r="S242" s="537"/>
    </row>
    <row r="243" spans="1:19" s="399" customFormat="1" ht="19.5" customHeight="1" outlineLevel="1">
      <c r="A243" s="395"/>
      <c r="B243" s="395"/>
      <c r="C243" s="400" t="s">
        <v>1183</v>
      </c>
      <c r="D243" s="97">
        <v>220</v>
      </c>
      <c r="E243" s="97">
        <v>220.00000000000003</v>
      </c>
      <c r="F243" s="397" t="s">
        <v>624</v>
      </c>
      <c r="G243" s="62">
        <v>3554.7229199999997</v>
      </c>
      <c r="H243" s="62">
        <v>5289.7058823529414</v>
      </c>
      <c r="I243" s="62">
        <f t="shared" si="66"/>
        <v>8844.4288023529407</v>
      </c>
      <c r="J243" s="62">
        <f t="shared" si="63"/>
        <v>782039.04240000003</v>
      </c>
      <c r="K243" s="62">
        <f t="shared" si="64"/>
        <v>1163735.2941176472</v>
      </c>
      <c r="L243" s="62">
        <f t="shared" si="65"/>
        <v>1945774.3365176471</v>
      </c>
      <c r="M243" s="550">
        <f>'KL TTHT CV DOT 2'!P223</f>
        <v>0</v>
      </c>
      <c r="N243" s="550">
        <f>'KL TTHT CV DOT 2'!Q223</f>
        <v>0</v>
      </c>
      <c r="O243" s="550">
        <f>'KL TTHT CV DOT 2'!R223</f>
        <v>0</v>
      </c>
      <c r="P243" s="550"/>
      <c r="Q243" s="550"/>
      <c r="R243" s="550">
        <v>0</v>
      </c>
      <c r="S243" s="537"/>
    </row>
    <row r="244" spans="1:19" s="399" customFormat="1" ht="19.5" customHeight="1" outlineLevel="1">
      <c r="A244" s="395"/>
      <c r="B244" s="395"/>
      <c r="C244" s="400" t="s">
        <v>657</v>
      </c>
      <c r="D244" s="97">
        <v>1</v>
      </c>
      <c r="E244" s="97">
        <v>1</v>
      </c>
      <c r="F244" s="397" t="s">
        <v>619</v>
      </c>
      <c r="G244" s="62">
        <v>5485667.5348317819</v>
      </c>
      <c r="H244" s="62">
        <v>1645700.2604495345</v>
      </c>
      <c r="I244" s="62">
        <f t="shared" si="66"/>
        <v>7131367.7952813162</v>
      </c>
      <c r="J244" s="62">
        <f t="shared" si="63"/>
        <v>5485667.5348317819</v>
      </c>
      <c r="K244" s="62">
        <f t="shared" si="64"/>
        <v>1645700.2604495345</v>
      </c>
      <c r="L244" s="62">
        <f t="shared" si="65"/>
        <v>7131367.7952813162</v>
      </c>
      <c r="M244" s="550">
        <f>'KL TTHT CV DOT 2'!P224</f>
        <v>0</v>
      </c>
      <c r="N244" s="550">
        <f>'KL TTHT CV DOT 2'!Q224</f>
        <v>0</v>
      </c>
      <c r="O244" s="550">
        <f>'KL TTHT CV DOT 2'!R224</f>
        <v>0</v>
      </c>
      <c r="P244" s="550"/>
      <c r="Q244" s="550"/>
      <c r="R244" s="550">
        <v>0</v>
      </c>
      <c r="S244" s="537"/>
    </row>
    <row r="245" spans="1:19" s="399" customFormat="1" ht="16.5" customHeight="1" outlineLevel="1">
      <c r="A245" s="395"/>
      <c r="B245" s="395"/>
      <c r="C245" s="400" t="s">
        <v>1611</v>
      </c>
      <c r="D245" s="97"/>
      <c r="E245" s="97">
        <f>366+11+50+46*(12-8.5+0.4)*2+15</f>
        <v>800.8</v>
      </c>
      <c r="F245" s="397" t="s">
        <v>624</v>
      </c>
      <c r="G245" s="62">
        <v>65469.824999999997</v>
      </c>
      <c r="H245" s="62">
        <v>8250</v>
      </c>
      <c r="I245" s="62">
        <f t="shared" si="66"/>
        <v>73719.824999999997</v>
      </c>
      <c r="J245" s="62">
        <f t="shared" si="63"/>
        <v>52428235.859999992</v>
      </c>
      <c r="K245" s="62">
        <f t="shared" si="64"/>
        <v>6606600</v>
      </c>
      <c r="L245" s="62">
        <f t="shared" si="65"/>
        <v>59034835.859999992</v>
      </c>
      <c r="M245" s="554">
        <f>'KL TTHT CV DOT 2'!P225</f>
        <v>0.36</v>
      </c>
      <c r="N245" s="554">
        <f>'KL TTHT CV DOT 2'!Q225</f>
        <v>0.39</v>
      </c>
      <c r="O245" s="554">
        <f>'KL TTHT CV DOT 2'!R225</f>
        <v>0.75</v>
      </c>
      <c r="P245" s="550"/>
      <c r="Q245" s="550"/>
      <c r="R245" s="550">
        <v>0</v>
      </c>
      <c r="S245" s="537"/>
    </row>
    <row r="246" spans="1:19" s="399" customFormat="1" outlineLevel="1">
      <c r="A246" s="395"/>
      <c r="B246" s="395"/>
      <c r="C246" s="396" t="s">
        <v>693</v>
      </c>
      <c r="D246" s="97"/>
      <c r="E246" s="97"/>
      <c r="F246" s="397"/>
      <c r="G246" s="62"/>
      <c r="H246" s="62"/>
      <c r="I246" s="62"/>
      <c r="J246" s="82">
        <f>SUBTOTAL(9,J247:J251)</f>
        <v>171116000.00000003</v>
      </c>
      <c r="K246" s="82">
        <f t="shared" ref="K246:L246" si="67">SUBTOTAL(9,K247:K251)</f>
        <v>9147520</v>
      </c>
      <c r="L246" s="82">
        <f t="shared" si="67"/>
        <v>180263520.00000003</v>
      </c>
      <c r="M246" s="553">
        <f>'KL TTHT CV DOT 2'!P226</f>
        <v>0</v>
      </c>
      <c r="N246" s="553">
        <f>'KL TTHT CV DOT 2'!Q226</f>
        <v>0</v>
      </c>
      <c r="O246" s="553">
        <f>'KL TTHT CV DOT 2'!R226</f>
        <v>0</v>
      </c>
      <c r="P246" s="553"/>
      <c r="Q246" s="553"/>
      <c r="R246" s="553">
        <v>0</v>
      </c>
      <c r="S246" s="537"/>
    </row>
    <row r="247" spans="1:19" s="399" customFormat="1" outlineLevel="1">
      <c r="A247" s="395"/>
      <c r="B247" s="395"/>
      <c r="C247" s="400" t="s">
        <v>707</v>
      </c>
      <c r="D247" s="97">
        <v>40</v>
      </c>
      <c r="E247" s="97">
        <v>40</v>
      </c>
      <c r="F247" s="397" t="s">
        <v>660</v>
      </c>
      <c r="G247" s="62">
        <v>4081000.0000000005</v>
      </c>
      <c r="H247" s="62">
        <v>196000.00000000003</v>
      </c>
      <c r="I247" s="62">
        <f t="shared" ref="I247:I248" si="68">SUM(G247:H247)</f>
        <v>4277000.0000000009</v>
      </c>
      <c r="J247" s="62">
        <f>G247*E247</f>
        <v>163240000.00000003</v>
      </c>
      <c r="K247" s="62">
        <f>H247*E247</f>
        <v>7840000.0000000009</v>
      </c>
      <c r="L247" s="62">
        <f>I247*E247</f>
        <v>171080000.00000003</v>
      </c>
      <c r="M247" s="550">
        <f>'KL TTHT CV DOT 2'!P227</f>
        <v>0</v>
      </c>
      <c r="N247" s="550">
        <f>'KL TTHT CV DOT 2'!Q227</f>
        <v>0</v>
      </c>
      <c r="O247" s="550">
        <f>'KL TTHT CV DOT 2'!R227</f>
        <v>0</v>
      </c>
      <c r="P247" s="550"/>
      <c r="Q247" s="550"/>
      <c r="R247" s="550">
        <v>0</v>
      </c>
      <c r="S247" s="537"/>
    </row>
    <row r="248" spans="1:19" s="399" customFormat="1" outlineLevel="1">
      <c r="A248" s="395"/>
      <c r="B248" s="395"/>
      <c r="C248" s="400" t="s">
        <v>709</v>
      </c>
      <c r="D248" s="97">
        <v>0</v>
      </c>
      <c r="E248" s="97">
        <v>0</v>
      </c>
      <c r="F248" s="397" t="s">
        <v>660</v>
      </c>
      <c r="G248" s="62">
        <v>1607100.0000000002</v>
      </c>
      <c r="H248" s="62">
        <v>63504.000000000007</v>
      </c>
      <c r="I248" s="62">
        <f t="shared" si="68"/>
        <v>1670604.0000000002</v>
      </c>
      <c r="J248" s="62">
        <f>G248*E248</f>
        <v>0</v>
      </c>
      <c r="K248" s="62">
        <f>H248*E248</f>
        <v>0</v>
      </c>
      <c r="L248" s="62">
        <f>I248*E248</f>
        <v>0</v>
      </c>
      <c r="M248" s="550">
        <f>'KL TTHT CV DOT 2'!P228</f>
        <v>0</v>
      </c>
      <c r="N248" s="550">
        <f>'KL TTHT CV DOT 2'!Q228</f>
        <v>0</v>
      </c>
      <c r="O248" s="550">
        <f>'KL TTHT CV DOT 2'!R228</f>
        <v>0</v>
      </c>
      <c r="P248" s="550"/>
      <c r="Q248" s="550"/>
      <c r="R248" s="550">
        <v>0</v>
      </c>
      <c r="S248" s="537"/>
    </row>
    <row r="249" spans="1:19" s="399" customFormat="1" outlineLevel="1">
      <c r="A249" s="395"/>
      <c r="B249" s="395"/>
      <c r="C249" s="400" t="s">
        <v>711</v>
      </c>
      <c r="D249" s="97">
        <v>5</v>
      </c>
      <c r="E249" s="97">
        <v>5</v>
      </c>
      <c r="F249" s="397" t="s">
        <v>660</v>
      </c>
      <c r="G249" s="62">
        <v>585200</v>
      </c>
      <c r="H249" s="62">
        <v>63504.000000000007</v>
      </c>
      <c r="I249" s="62">
        <f t="shared" ref="I249:I250" si="69">SUM(G249:H249)</f>
        <v>648704</v>
      </c>
      <c r="J249" s="62">
        <f>G249*E249</f>
        <v>2926000</v>
      </c>
      <c r="K249" s="62">
        <f>H249*E249</f>
        <v>317520.00000000006</v>
      </c>
      <c r="L249" s="62">
        <f>I249*E249</f>
        <v>3243520</v>
      </c>
      <c r="M249" s="550">
        <f>'KL TTHT CV DOT 2'!P229</f>
        <v>0</v>
      </c>
      <c r="N249" s="550">
        <f>'KL TTHT CV DOT 2'!Q229</f>
        <v>0</v>
      </c>
      <c r="O249" s="550">
        <f>'KL TTHT CV DOT 2'!R229</f>
        <v>0</v>
      </c>
      <c r="P249" s="550"/>
      <c r="Q249" s="550"/>
      <c r="R249" s="550">
        <v>0</v>
      </c>
      <c r="S249" s="537"/>
    </row>
    <row r="250" spans="1:19" s="399" customFormat="1" outlineLevel="1">
      <c r="A250" s="395"/>
      <c r="B250" s="395"/>
      <c r="C250" s="400" t="s">
        <v>657</v>
      </c>
      <c r="D250" s="97">
        <v>1</v>
      </c>
      <c r="E250" s="97">
        <v>1</v>
      </c>
      <c r="F250" s="397" t="s">
        <v>619</v>
      </c>
      <c r="G250" s="62">
        <v>4950000</v>
      </c>
      <c r="H250" s="62">
        <v>990000</v>
      </c>
      <c r="I250" s="62">
        <f t="shared" si="69"/>
        <v>5940000</v>
      </c>
      <c r="J250" s="62">
        <f>G250*E250</f>
        <v>4950000</v>
      </c>
      <c r="K250" s="62">
        <f>H250*E250</f>
        <v>990000</v>
      </c>
      <c r="L250" s="62">
        <f>I250*E250</f>
        <v>5940000</v>
      </c>
      <c r="M250" s="550">
        <f>'KL TTHT CV DOT 2'!P230</f>
        <v>0</v>
      </c>
      <c r="N250" s="550">
        <f>'KL TTHT CV DOT 2'!Q230</f>
        <v>0</v>
      </c>
      <c r="O250" s="550">
        <f>'KL TTHT CV DOT 2'!R230</f>
        <v>0</v>
      </c>
      <c r="P250" s="550"/>
      <c r="Q250" s="550"/>
      <c r="R250" s="550">
        <v>0</v>
      </c>
      <c r="S250" s="537"/>
    </row>
    <row r="251" spans="1:19" s="399" customFormat="1" outlineLevel="1">
      <c r="A251" s="395"/>
      <c r="B251" s="395"/>
      <c r="C251" s="400"/>
      <c r="D251" s="400"/>
      <c r="E251" s="400"/>
      <c r="F251" s="397"/>
      <c r="G251" s="62"/>
      <c r="H251" s="62"/>
      <c r="I251" s="62"/>
      <c r="J251" s="62"/>
      <c r="K251" s="62"/>
      <c r="L251" s="62"/>
      <c r="M251" s="550">
        <f>'KL TTHT CV DOT 2'!P231</f>
        <v>0</v>
      </c>
      <c r="N251" s="550">
        <f>'KL TTHT CV DOT 2'!Q231</f>
        <v>0</v>
      </c>
      <c r="O251" s="550">
        <f>'KL TTHT CV DOT 2'!R231</f>
        <v>0</v>
      </c>
      <c r="P251" s="550"/>
      <c r="Q251" s="550"/>
      <c r="R251" s="550">
        <v>0</v>
      </c>
      <c r="S251" s="537"/>
    </row>
    <row r="252" spans="1:19" s="399" customFormat="1" ht="19.5" customHeight="1" outlineLevel="1">
      <c r="A252" s="395"/>
      <c r="B252" s="395"/>
      <c r="C252" s="527" t="s">
        <v>717</v>
      </c>
      <c r="D252" s="97"/>
      <c r="E252" s="97"/>
      <c r="F252" s="397"/>
      <c r="G252" s="62"/>
      <c r="H252" s="62"/>
      <c r="I252" s="62"/>
      <c r="J252" s="82">
        <f>SUBTOTAL(9,J253:J259)</f>
        <v>26035182.933561508</v>
      </c>
      <c r="K252" s="82">
        <f t="shared" ref="K252:L252" si="70">SUBTOTAL(9,K253:K259)</f>
        <v>11396846.843459284</v>
      </c>
      <c r="L252" s="82">
        <f t="shared" si="70"/>
        <v>37432029.777020797</v>
      </c>
      <c r="M252" s="553">
        <f>'KL TTHT CV DOT 2'!P232</f>
        <v>0</v>
      </c>
      <c r="N252" s="553">
        <f>'KL TTHT CV DOT 2'!Q232</f>
        <v>0</v>
      </c>
      <c r="O252" s="553">
        <f>'KL TTHT CV DOT 2'!R232</f>
        <v>0</v>
      </c>
      <c r="P252" s="553"/>
      <c r="Q252" s="553"/>
      <c r="R252" s="553">
        <v>0</v>
      </c>
      <c r="S252" s="537"/>
    </row>
    <row r="253" spans="1:19" s="399" customFormat="1" outlineLevel="1">
      <c r="A253" s="395"/>
      <c r="B253" s="395"/>
      <c r="C253" s="528" t="s">
        <v>646</v>
      </c>
      <c r="D253" s="97">
        <v>536</v>
      </c>
      <c r="E253" s="97">
        <v>560</v>
      </c>
      <c r="F253" s="397" t="s">
        <v>624</v>
      </c>
      <c r="G253" s="62">
        <v>32518.739999999998</v>
      </c>
      <c r="H253" s="62">
        <v>7485.6650000000009</v>
      </c>
      <c r="I253" s="62">
        <f t="shared" ref="I253:I254" si="71">SUM(G253:H253)</f>
        <v>40004.404999999999</v>
      </c>
      <c r="J253" s="62">
        <f t="shared" ref="J253:J258" si="72">G253*E253</f>
        <v>18210494.399999999</v>
      </c>
      <c r="K253" s="62">
        <f t="shared" ref="K253:K258" si="73">H253*E253</f>
        <v>4191972.4000000004</v>
      </c>
      <c r="L253" s="62">
        <f t="shared" ref="L253:L258" si="74">I253*E253</f>
        <v>22402466.800000001</v>
      </c>
      <c r="M253" s="554">
        <f>'KL TTHT CV DOT 2'!P233</f>
        <v>0.36</v>
      </c>
      <c r="N253" s="554">
        <f>'KL TTHT CV DOT 2'!Q233</f>
        <v>0.39</v>
      </c>
      <c r="O253" s="554">
        <f>'KL TTHT CV DOT 2'!R233</f>
        <v>0.75</v>
      </c>
      <c r="P253" s="550"/>
      <c r="Q253" s="550"/>
      <c r="R253" s="550">
        <v>0</v>
      </c>
      <c r="S253" s="537"/>
    </row>
    <row r="254" spans="1:19" s="399" customFormat="1" outlineLevel="1">
      <c r="A254" s="395"/>
      <c r="B254" s="395"/>
      <c r="C254" s="400" t="s">
        <v>716</v>
      </c>
      <c r="D254" s="97">
        <v>96</v>
      </c>
      <c r="E254" s="97">
        <v>120</v>
      </c>
      <c r="F254" s="397" t="s">
        <v>624</v>
      </c>
      <c r="G254" s="62">
        <v>22980.09</v>
      </c>
      <c r="H254" s="62">
        <v>5743.9305000000022</v>
      </c>
      <c r="I254" s="62">
        <f t="shared" si="71"/>
        <v>28724.020500000002</v>
      </c>
      <c r="J254" s="62">
        <f t="shared" si="72"/>
        <v>2757610.8</v>
      </c>
      <c r="K254" s="62">
        <f t="shared" si="73"/>
        <v>689271.66000000027</v>
      </c>
      <c r="L254" s="62">
        <f t="shared" si="74"/>
        <v>3446882.4600000004</v>
      </c>
      <c r="M254" s="554">
        <f>'KL TTHT CV DOT 2'!P234</f>
        <v>0.36</v>
      </c>
      <c r="N254" s="554">
        <f>'KL TTHT CV DOT 2'!Q234</f>
        <v>0.39</v>
      </c>
      <c r="O254" s="554">
        <f>'KL TTHT CV DOT 2'!R234</f>
        <v>0.75</v>
      </c>
      <c r="P254" s="550"/>
      <c r="Q254" s="550"/>
      <c r="R254" s="550">
        <v>0</v>
      </c>
      <c r="S254" s="537"/>
    </row>
    <row r="255" spans="1:19" s="399" customFormat="1" outlineLevel="1">
      <c r="A255" s="395"/>
      <c r="B255" s="395"/>
      <c r="C255" s="526" t="s">
        <v>928</v>
      </c>
      <c r="D255" s="97">
        <v>277</v>
      </c>
      <c r="E255" s="97">
        <v>398.20000000000005</v>
      </c>
      <c r="F255" s="397" t="s">
        <v>624</v>
      </c>
      <c r="G255" s="62">
        <v>8773.9726027397246</v>
      </c>
      <c r="H255" s="62">
        <v>14594.016411764707</v>
      </c>
      <c r="I255" s="62">
        <f t="shared" ref="I255:I258" si="75">SUM(G255:H255)</f>
        <v>23367.989014504434</v>
      </c>
      <c r="J255" s="62">
        <f t="shared" si="72"/>
        <v>3493795.8904109588</v>
      </c>
      <c r="K255" s="62">
        <f t="shared" si="73"/>
        <v>5811337.3351647072</v>
      </c>
      <c r="L255" s="62">
        <f t="shared" si="74"/>
        <v>9305133.2255756669</v>
      </c>
      <c r="M255" s="550">
        <f>'KL TTHT CV DOT 2'!P235</f>
        <v>0</v>
      </c>
      <c r="N255" s="550">
        <f>'KL TTHT CV DOT 2'!Q235</f>
        <v>0</v>
      </c>
      <c r="O255" s="550">
        <f>'KL TTHT CV DOT 2'!R235</f>
        <v>0</v>
      </c>
      <c r="P255" s="550"/>
      <c r="Q255" s="550"/>
      <c r="R255" s="550">
        <v>0</v>
      </c>
      <c r="S255" s="537"/>
    </row>
    <row r="256" spans="1:19" s="399" customFormat="1" ht="19.5" customHeight="1" outlineLevel="1">
      <c r="A256" s="395"/>
      <c r="B256" s="395"/>
      <c r="C256" s="526" t="s">
        <v>928</v>
      </c>
      <c r="D256" s="97">
        <v>88</v>
      </c>
      <c r="E256" s="97">
        <v>0</v>
      </c>
      <c r="F256" s="397" t="s">
        <v>624</v>
      </c>
      <c r="G256" s="62">
        <v>8773.9726027397246</v>
      </c>
      <c r="H256" s="62">
        <v>14594.016411764707</v>
      </c>
      <c r="I256" s="62">
        <f t="shared" si="75"/>
        <v>23367.989014504434</v>
      </c>
      <c r="J256" s="62">
        <f t="shared" si="72"/>
        <v>0</v>
      </c>
      <c r="K256" s="62">
        <f t="shared" si="73"/>
        <v>0</v>
      </c>
      <c r="L256" s="62">
        <f t="shared" si="74"/>
        <v>0</v>
      </c>
      <c r="M256" s="550">
        <f>'KL TTHT CV DOT 2'!P236</f>
        <v>0</v>
      </c>
      <c r="N256" s="550">
        <f>'KL TTHT CV DOT 2'!Q236</f>
        <v>0</v>
      </c>
      <c r="O256" s="550">
        <f>'KL TTHT CV DOT 2'!R236</f>
        <v>0</v>
      </c>
      <c r="P256" s="550"/>
      <c r="Q256" s="550"/>
      <c r="R256" s="550">
        <v>0</v>
      </c>
      <c r="S256" s="537"/>
    </row>
    <row r="257" spans="1:19" s="11" customFormat="1" ht="19.5" customHeight="1" outlineLevel="1">
      <c r="A257" s="192"/>
      <c r="B257" s="192"/>
      <c r="C257" s="386" t="s">
        <v>1183</v>
      </c>
      <c r="D257" s="194">
        <v>57</v>
      </c>
      <c r="E257" s="97">
        <v>55.000000000000007</v>
      </c>
      <c r="F257" s="195" t="s">
        <v>624</v>
      </c>
      <c r="G257" s="199">
        <v>3554.7229199999997</v>
      </c>
      <c r="H257" s="199">
        <v>5289.7058823529414</v>
      </c>
      <c r="I257" s="199">
        <f t="shared" si="75"/>
        <v>8844.4288023529407</v>
      </c>
      <c r="J257" s="199">
        <f t="shared" si="72"/>
        <v>195509.76060000001</v>
      </c>
      <c r="K257" s="199">
        <f t="shared" si="73"/>
        <v>290933.82352941181</v>
      </c>
      <c r="L257" s="199">
        <f t="shared" si="74"/>
        <v>486443.58412941179</v>
      </c>
      <c r="M257" s="554">
        <f>'KL TTHT CV DOT 2'!P237</f>
        <v>0</v>
      </c>
      <c r="N257" s="554">
        <f>'KL TTHT CV DOT 2'!Q237</f>
        <v>0</v>
      </c>
      <c r="O257" s="554">
        <f>'KL TTHT CV DOT 2'!R237</f>
        <v>0</v>
      </c>
      <c r="P257" s="554"/>
      <c r="Q257" s="554"/>
      <c r="R257" s="554">
        <v>0</v>
      </c>
      <c r="S257" s="534"/>
    </row>
    <row r="258" spans="1:19" s="11" customFormat="1" ht="19.5" customHeight="1" outlineLevel="1">
      <c r="A258" s="192"/>
      <c r="B258" s="192"/>
      <c r="C258" s="193" t="s">
        <v>657</v>
      </c>
      <c r="D258" s="194">
        <v>1</v>
      </c>
      <c r="E258" s="194">
        <v>1</v>
      </c>
      <c r="F258" s="195" t="s">
        <v>619</v>
      </c>
      <c r="G258" s="199">
        <v>1377772.082550548</v>
      </c>
      <c r="H258" s="199">
        <v>413331.62476516439</v>
      </c>
      <c r="I258" s="199">
        <f t="shared" si="75"/>
        <v>1791103.7073157125</v>
      </c>
      <c r="J258" s="199">
        <f t="shared" si="72"/>
        <v>1377772.082550548</v>
      </c>
      <c r="K258" s="199">
        <f t="shared" si="73"/>
        <v>413331.62476516439</v>
      </c>
      <c r="L258" s="199">
        <f t="shared" si="74"/>
        <v>1791103.7073157125</v>
      </c>
      <c r="M258" s="554">
        <f>'KL TTHT CV DOT 2'!P238</f>
        <v>0</v>
      </c>
      <c r="N258" s="554">
        <f>'KL TTHT CV DOT 2'!Q238</f>
        <v>0</v>
      </c>
      <c r="O258" s="554">
        <f>'KL TTHT CV DOT 2'!R238</f>
        <v>0</v>
      </c>
      <c r="P258" s="554"/>
      <c r="Q258" s="554"/>
      <c r="R258" s="554">
        <v>0</v>
      </c>
      <c r="S258" s="534"/>
    </row>
    <row r="259" spans="1:19" s="11" customFormat="1" outlineLevel="1">
      <c r="A259" s="192"/>
      <c r="B259" s="192"/>
      <c r="C259" s="193"/>
      <c r="D259" s="194"/>
      <c r="E259" s="194"/>
      <c r="F259" s="195"/>
      <c r="G259" s="199"/>
      <c r="H259" s="199"/>
      <c r="I259" s="199"/>
      <c r="J259" s="199"/>
      <c r="K259" s="199"/>
      <c r="L259" s="199"/>
      <c r="M259" s="554">
        <f>'KL TTHT CV DOT 2'!P239</f>
        <v>0</v>
      </c>
      <c r="N259" s="554">
        <f>'KL TTHT CV DOT 2'!Q239</f>
        <v>0</v>
      </c>
      <c r="O259" s="554">
        <f>'KL TTHT CV DOT 2'!R239</f>
        <v>0</v>
      </c>
      <c r="P259" s="554"/>
      <c r="Q259" s="554"/>
      <c r="R259" s="554">
        <v>0</v>
      </c>
      <c r="S259" s="534"/>
    </row>
    <row r="260" spans="1:19" s="363" customFormat="1" outlineLevel="1">
      <c r="A260" s="172" t="s">
        <v>157</v>
      </c>
      <c r="B260" s="172"/>
      <c r="C260" s="189" t="s">
        <v>158</v>
      </c>
      <c r="D260" s="190">
        <v>1</v>
      </c>
      <c r="E260" s="190">
        <v>1</v>
      </c>
      <c r="F260" s="191" t="s">
        <v>10</v>
      </c>
      <c r="G260" s="174"/>
      <c r="H260" s="174"/>
      <c r="I260" s="174"/>
      <c r="J260" s="174">
        <f>SUBTOTAL(9,J261:J300)</f>
        <v>365728225.59109569</v>
      </c>
      <c r="K260" s="174">
        <f>SUBTOTAL(9,K261:K300)</f>
        <v>45073708.113944173</v>
      </c>
      <c r="L260" s="174">
        <f>SUBTOTAL(9,L261:L300)</f>
        <v>410801933.70503998</v>
      </c>
      <c r="M260" s="558">
        <f>'KL TTHT CV DOT 2'!P240</f>
        <v>0</v>
      </c>
      <c r="N260" s="558">
        <f>'KL TTHT CV DOT 2'!Q240</f>
        <v>0</v>
      </c>
      <c r="O260" s="558">
        <f>'KL TTHT CV DOT 2'!R240</f>
        <v>0</v>
      </c>
      <c r="P260" s="558"/>
      <c r="Q260" s="558"/>
      <c r="R260" s="558">
        <v>0</v>
      </c>
      <c r="S260" s="538"/>
    </row>
    <row r="261" spans="1:19" outlineLevel="1">
      <c r="A261" s="137"/>
      <c r="B261" s="137"/>
      <c r="C261" s="189" t="s">
        <v>1591</v>
      </c>
      <c r="D261" s="97"/>
      <c r="E261" s="97"/>
      <c r="F261" s="139"/>
      <c r="G261" s="71"/>
      <c r="H261" s="71"/>
      <c r="I261" s="71"/>
      <c r="J261" s="77">
        <f t="shared" ref="J261:K261" si="76">SUBTOTAL(9,J262:J277)</f>
        <v>184238087</v>
      </c>
      <c r="K261" s="77">
        <f t="shared" si="76"/>
        <v>23645406.873651199</v>
      </c>
      <c r="L261" s="77">
        <f>SUBTOTAL(9,L262:L277)</f>
        <v>207883493.87365121</v>
      </c>
      <c r="M261" s="556">
        <f>'KL TTHT CV DOT 2'!P241</f>
        <v>0</v>
      </c>
      <c r="N261" s="556">
        <f>'KL TTHT CV DOT 2'!Q241</f>
        <v>0</v>
      </c>
      <c r="O261" s="556">
        <f>'KL TTHT CV DOT 2'!R241</f>
        <v>0</v>
      </c>
      <c r="P261" s="556"/>
      <c r="Q261" s="556"/>
      <c r="R261" s="556">
        <v>0</v>
      </c>
    </row>
    <row r="262" spans="1:19" outlineLevel="1">
      <c r="A262" s="137"/>
      <c r="B262" s="137"/>
      <c r="C262" s="138" t="s">
        <v>677</v>
      </c>
      <c r="D262" s="97">
        <v>0</v>
      </c>
      <c r="E262" s="97">
        <v>0</v>
      </c>
      <c r="F262" s="139" t="s">
        <v>624</v>
      </c>
      <c r="G262" s="199">
        <v>1443780</v>
      </c>
      <c r="H262" s="199">
        <v>81001.384755200008</v>
      </c>
      <c r="I262" s="71">
        <f t="shared" ref="I262:I273" si="77">SUM(G262:H262)</f>
        <v>1524781.3847552</v>
      </c>
      <c r="J262" s="71">
        <f t="shared" ref="J262:J275" si="78">G262*E262</f>
        <v>0</v>
      </c>
      <c r="K262" s="71">
        <f t="shared" ref="K262:K275" si="79">H262*E262</f>
        <v>0</v>
      </c>
      <c r="L262" s="71">
        <f t="shared" ref="L262:L275" si="80">I262*E262</f>
        <v>0</v>
      </c>
      <c r="M262" s="552">
        <f>'KL TTHT CV DOT 2'!P242</f>
        <v>0</v>
      </c>
      <c r="N262" s="552">
        <f>'KL TTHT CV DOT 2'!Q242</f>
        <v>0</v>
      </c>
      <c r="O262" s="552">
        <f>'KL TTHT CV DOT 2'!R242</f>
        <v>0</v>
      </c>
      <c r="P262" s="552"/>
      <c r="Q262" s="552"/>
      <c r="R262" s="552">
        <v>0</v>
      </c>
    </row>
    <row r="263" spans="1:19" outlineLevel="1">
      <c r="A263" s="137"/>
      <c r="B263" s="137"/>
      <c r="C263" s="138" t="s">
        <v>678</v>
      </c>
      <c r="D263" s="97">
        <v>0</v>
      </c>
      <c r="E263" s="97">
        <v>0</v>
      </c>
      <c r="F263" s="139" t="s">
        <v>624</v>
      </c>
      <c r="G263" s="199">
        <v>1009709.9999999999</v>
      </c>
      <c r="H263" s="199">
        <v>61078.452019199976</v>
      </c>
      <c r="I263" s="71">
        <f t="shared" si="77"/>
        <v>1070788.4520192</v>
      </c>
      <c r="J263" s="71">
        <f t="shared" si="78"/>
        <v>0</v>
      </c>
      <c r="K263" s="71">
        <f t="shared" si="79"/>
        <v>0</v>
      </c>
      <c r="L263" s="71">
        <f t="shared" si="80"/>
        <v>0</v>
      </c>
      <c r="M263" s="552">
        <f>'KL TTHT CV DOT 2'!P243</f>
        <v>0</v>
      </c>
      <c r="N263" s="552">
        <f>'KL TTHT CV DOT 2'!Q243</f>
        <v>0</v>
      </c>
      <c r="O263" s="552">
        <f>'KL TTHT CV DOT 2'!R243</f>
        <v>0</v>
      </c>
      <c r="P263" s="552"/>
      <c r="Q263" s="552"/>
      <c r="R263" s="552">
        <v>0</v>
      </c>
    </row>
    <row r="264" spans="1:19" outlineLevel="1">
      <c r="A264" s="137"/>
      <c r="B264" s="137"/>
      <c r="C264" s="138" t="s">
        <v>679</v>
      </c>
      <c r="D264" s="97">
        <v>10</v>
      </c>
      <c r="E264" s="97"/>
      <c r="F264" s="139" t="s">
        <v>624</v>
      </c>
      <c r="G264" s="199">
        <v>776880</v>
      </c>
      <c r="H264" s="199">
        <v>51045.865472000005</v>
      </c>
      <c r="I264" s="71">
        <f t="shared" si="77"/>
        <v>827925.86547199998</v>
      </c>
      <c r="J264" s="71">
        <f t="shared" si="78"/>
        <v>0</v>
      </c>
      <c r="K264" s="71">
        <f t="shared" si="79"/>
        <v>0</v>
      </c>
      <c r="L264" s="71">
        <f t="shared" si="80"/>
        <v>0</v>
      </c>
      <c r="M264" s="552">
        <f>'KL TTHT CV DOT 2'!P244</f>
        <v>0</v>
      </c>
      <c r="N264" s="552">
        <f>'KL TTHT CV DOT 2'!Q244</f>
        <v>0</v>
      </c>
      <c r="O264" s="552">
        <f>'KL TTHT CV DOT 2'!R244</f>
        <v>0</v>
      </c>
      <c r="P264" s="552"/>
      <c r="Q264" s="552"/>
      <c r="R264" s="552">
        <v>0</v>
      </c>
    </row>
    <row r="265" spans="1:19" s="11" customFormat="1" outlineLevel="1">
      <c r="A265" s="192"/>
      <c r="B265" s="192"/>
      <c r="C265" s="193" t="s">
        <v>718</v>
      </c>
      <c r="D265" s="194">
        <v>9</v>
      </c>
      <c r="E265" s="97"/>
      <c r="F265" s="195" t="s">
        <v>624</v>
      </c>
      <c r="G265" s="199">
        <v>1525680</v>
      </c>
      <c r="H265" s="199">
        <v>81001.384755200008</v>
      </c>
      <c r="I265" s="199">
        <f t="shared" si="77"/>
        <v>1606681.3847552</v>
      </c>
      <c r="J265" s="199">
        <f t="shared" si="78"/>
        <v>0</v>
      </c>
      <c r="K265" s="199">
        <f t="shared" si="79"/>
        <v>0</v>
      </c>
      <c r="L265" s="199">
        <f t="shared" si="80"/>
        <v>0</v>
      </c>
      <c r="M265" s="554">
        <f>'KL TTHT CV DOT 2'!P245</f>
        <v>0</v>
      </c>
      <c r="N265" s="554">
        <f>'KL TTHT CV DOT 2'!Q245</f>
        <v>0</v>
      </c>
      <c r="O265" s="554">
        <f>'KL TTHT CV DOT 2'!R245</f>
        <v>0</v>
      </c>
      <c r="P265" s="554"/>
      <c r="Q265" s="554"/>
      <c r="R265" s="554">
        <v>0</v>
      </c>
      <c r="S265" s="534"/>
    </row>
    <row r="266" spans="1:19" s="11" customFormat="1" outlineLevel="1">
      <c r="A266" s="192"/>
      <c r="B266" s="192"/>
      <c r="C266" s="193" t="s">
        <v>719</v>
      </c>
      <c r="D266" s="194">
        <v>56</v>
      </c>
      <c r="E266" s="97">
        <v>66</v>
      </c>
      <c r="F266" s="195" t="s">
        <v>624</v>
      </c>
      <c r="G266" s="199">
        <v>826020</v>
      </c>
      <c r="H266" s="199">
        <v>68320</v>
      </c>
      <c r="I266" s="199">
        <f t="shared" si="77"/>
        <v>894340</v>
      </c>
      <c r="J266" s="199">
        <f t="shared" si="78"/>
        <v>54517320</v>
      </c>
      <c r="K266" s="199">
        <f t="shared" si="79"/>
        <v>4509120</v>
      </c>
      <c r="L266" s="199">
        <f t="shared" si="80"/>
        <v>59026440</v>
      </c>
      <c r="M266" s="554">
        <f>'KL TTHT CV DOT 2'!P246</f>
        <v>0.3</v>
      </c>
      <c r="N266" s="554">
        <f>'KL TTHT CV DOT 2'!Q246</f>
        <v>0.45</v>
      </c>
      <c r="O266" s="554">
        <f>'KL TTHT CV DOT 2'!R246</f>
        <v>0.75</v>
      </c>
      <c r="P266" s="554">
        <v>0.25</v>
      </c>
      <c r="Q266" s="554">
        <v>0.25</v>
      </c>
      <c r="R266" s="554">
        <v>0.25</v>
      </c>
      <c r="S266" s="534"/>
    </row>
    <row r="267" spans="1:19" s="11" customFormat="1" outlineLevel="1">
      <c r="A267" s="192"/>
      <c r="B267" s="192"/>
      <c r="C267" s="193" t="s">
        <v>720</v>
      </c>
      <c r="D267" s="194">
        <v>0</v>
      </c>
      <c r="E267" s="97">
        <v>0</v>
      </c>
      <c r="F267" s="195" t="s">
        <v>624</v>
      </c>
      <c r="G267" s="199">
        <v>1091610</v>
      </c>
      <c r="H267" s="199">
        <v>61078.452019199976</v>
      </c>
      <c r="I267" s="199">
        <f t="shared" si="77"/>
        <v>1152688.4520192</v>
      </c>
      <c r="J267" s="199">
        <f t="shared" si="78"/>
        <v>0</v>
      </c>
      <c r="K267" s="199">
        <f t="shared" si="79"/>
        <v>0</v>
      </c>
      <c r="L267" s="199">
        <f t="shared" si="80"/>
        <v>0</v>
      </c>
      <c r="M267" s="554">
        <f>'KL TTHT CV DOT 2'!P247</f>
        <v>0</v>
      </c>
      <c r="N267" s="554">
        <f>'KL TTHT CV DOT 2'!Q247</f>
        <v>0</v>
      </c>
      <c r="O267" s="554">
        <f>'KL TTHT CV DOT 2'!R247</f>
        <v>0</v>
      </c>
      <c r="P267" s="554"/>
      <c r="Q267" s="554"/>
      <c r="R267" s="554">
        <v>0</v>
      </c>
      <c r="S267" s="534"/>
    </row>
    <row r="268" spans="1:19" s="11" customFormat="1" outlineLevel="1">
      <c r="A268" s="192"/>
      <c r="B268" s="192"/>
      <c r="C268" s="193" t="s">
        <v>721</v>
      </c>
      <c r="D268" s="194">
        <v>83</v>
      </c>
      <c r="E268" s="97">
        <v>94.600000000000009</v>
      </c>
      <c r="F268" s="195" t="s">
        <v>624</v>
      </c>
      <c r="G268" s="199">
        <v>858780</v>
      </c>
      <c r="H268" s="199">
        <v>51045.865472000005</v>
      </c>
      <c r="I268" s="199">
        <f t="shared" si="77"/>
        <v>909825.86547199998</v>
      </c>
      <c r="J268" s="199">
        <f t="shared" si="78"/>
        <v>81240588</v>
      </c>
      <c r="K268" s="199">
        <f t="shared" si="79"/>
        <v>4828938.8736512009</v>
      </c>
      <c r="L268" s="199">
        <f t="shared" si="80"/>
        <v>86069526.873651206</v>
      </c>
      <c r="M268" s="554">
        <f>'KL TTHT CV DOT 2'!P248</f>
        <v>0.3</v>
      </c>
      <c r="N268" s="554">
        <f>'KL TTHT CV DOT 2'!Q248</f>
        <v>0.45</v>
      </c>
      <c r="O268" s="554">
        <f>'KL TTHT CV DOT 2'!R248</f>
        <v>0.75</v>
      </c>
      <c r="P268" s="554">
        <v>0.25</v>
      </c>
      <c r="Q268" s="554">
        <v>0.25</v>
      </c>
      <c r="R268" s="554">
        <v>0.25</v>
      </c>
      <c r="S268" s="534"/>
    </row>
    <row r="269" spans="1:19" s="11" customFormat="1" outlineLevel="1">
      <c r="A269" s="192"/>
      <c r="B269" s="192"/>
      <c r="C269" s="193" t="s">
        <v>722</v>
      </c>
      <c r="D269" s="194">
        <v>66</v>
      </c>
      <c r="E269" s="97">
        <v>0</v>
      </c>
      <c r="F269" s="195" t="s">
        <v>624</v>
      </c>
      <c r="G269" s="199">
        <v>669240</v>
      </c>
      <c r="H269" s="199">
        <v>51045.865472000005</v>
      </c>
      <c r="I269" s="199">
        <f t="shared" si="77"/>
        <v>720285.86547199998</v>
      </c>
      <c r="J269" s="199">
        <f t="shared" si="78"/>
        <v>0</v>
      </c>
      <c r="K269" s="199">
        <f t="shared" si="79"/>
        <v>0</v>
      </c>
      <c r="L269" s="199">
        <f t="shared" si="80"/>
        <v>0</v>
      </c>
      <c r="M269" s="554">
        <f>'KL TTHT CV DOT 2'!P249</f>
        <v>0</v>
      </c>
      <c r="N269" s="554">
        <f>'KL TTHT CV DOT 2'!Q249</f>
        <v>0</v>
      </c>
      <c r="O269" s="554">
        <f>'KL TTHT CV DOT 2'!R249</f>
        <v>0</v>
      </c>
      <c r="P269" s="554"/>
      <c r="Q269" s="554"/>
      <c r="R269" s="554">
        <v>0</v>
      </c>
      <c r="S269" s="534"/>
    </row>
    <row r="270" spans="1:19" s="11" customFormat="1" outlineLevel="1">
      <c r="A270" s="192"/>
      <c r="B270" s="192"/>
      <c r="C270" s="193" t="s">
        <v>723</v>
      </c>
      <c r="D270" s="194">
        <v>0</v>
      </c>
      <c r="E270" s="97">
        <v>0</v>
      </c>
      <c r="F270" s="195" t="s">
        <v>624</v>
      </c>
      <c r="G270" s="199">
        <v>1199250</v>
      </c>
      <c r="H270" s="199">
        <v>91952.000000000015</v>
      </c>
      <c r="I270" s="199">
        <f t="shared" si="77"/>
        <v>1291202</v>
      </c>
      <c r="J270" s="199">
        <f t="shared" si="78"/>
        <v>0</v>
      </c>
      <c r="K270" s="199">
        <f t="shared" si="79"/>
        <v>0</v>
      </c>
      <c r="L270" s="199">
        <f t="shared" si="80"/>
        <v>0</v>
      </c>
      <c r="M270" s="554">
        <f>'KL TTHT CV DOT 2'!P250</f>
        <v>0</v>
      </c>
      <c r="N270" s="554">
        <f>'KL TTHT CV DOT 2'!Q250</f>
        <v>0</v>
      </c>
      <c r="O270" s="554">
        <f>'KL TTHT CV DOT 2'!R250</f>
        <v>0</v>
      </c>
      <c r="P270" s="554"/>
      <c r="Q270" s="554"/>
      <c r="R270" s="554">
        <v>0</v>
      </c>
      <c r="S270" s="534"/>
    </row>
    <row r="271" spans="1:19" s="11" customFormat="1" outlineLevel="1">
      <c r="A271" s="192"/>
      <c r="B271" s="192"/>
      <c r="C271" s="193" t="s">
        <v>724</v>
      </c>
      <c r="D271" s="194">
        <v>0</v>
      </c>
      <c r="E271" s="97">
        <v>0</v>
      </c>
      <c r="F271" s="195" t="s">
        <v>624</v>
      </c>
      <c r="G271" s="199">
        <v>1067040</v>
      </c>
      <c r="H271" s="199">
        <v>81001.384755200008</v>
      </c>
      <c r="I271" s="199">
        <f t="shared" si="77"/>
        <v>1148041.3847552</v>
      </c>
      <c r="J271" s="199">
        <f t="shared" si="78"/>
        <v>0</v>
      </c>
      <c r="K271" s="199">
        <f t="shared" si="79"/>
        <v>0</v>
      </c>
      <c r="L271" s="199">
        <f t="shared" si="80"/>
        <v>0</v>
      </c>
      <c r="M271" s="554">
        <f>'KL TTHT CV DOT 2'!P251</f>
        <v>0</v>
      </c>
      <c r="N271" s="554">
        <f>'KL TTHT CV DOT 2'!Q251</f>
        <v>0</v>
      </c>
      <c r="O271" s="554">
        <f>'KL TTHT CV DOT 2'!R251</f>
        <v>0</v>
      </c>
      <c r="P271" s="554"/>
      <c r="Q271" s="554"/>
      <c r="R271" s="554">
        <v>0</v>
      </c>
      <c r="S271" s="534"/>
    </row>
    <row r="272" spans="1:19" s="11" customFormat="1" outlineLevel="1">
      <c r="A272" s="192"/>
      <c r="B272" s="192"/>
      <c r="C272" s="193" t="s">
        <v>725</v>
      </c>
      <c r="D272" s="194">
        <v>3</v>
      </c>
      <c r="E272" s="97">
        <v>3.3000000000000003</v>
      </c>
      <c r="F272" s="195" t="s">
        <v>624</v>
      </c>
      <c r="G272" s="199">
        <v>466830</v>
      </c>
      <c r="H272" s="199">
        <v>68320</v>
      </c>
      <c r="I272" s="199">
        <f t="shared" si="77"/>
        <v>535150</v>
      </c>
      <c r="J272" s="199">
        <f t="shared" si="78"/>
        <v>1540539.0000000002</v>
      </c>
      <c r="K272" s="199">
        <f t="shared" si="79"/>
        <v>225456.00000000003</v>
      </c>
      <c r="L272" s="199">
        <f t="shared" si="80"/>
        <v>1765995.0000000002</v>
      </c>
      <c r="M272" s="554">
        <f>'KL TTHT CV DOT 2'!P252</f>
        <v>0.3</v>
      </c>
      <c r="N272" s="554">
        <f>'KL TTHT CV DOT 2'!Q252</f>
        <v>0.45</v>
      </c>
      <c r="O272" s="554">
        <f>'KL TTHT CV DOT 2'!R252</f>
        <v>0.75</v>
      </c>
      <c r="P272" s="554">
        <v>0.25</v>
      </c>
      <c r="Q272" s="554">
        <v>0.25</v>
      </c>
      <c r="R272" s="554">
        <v>0.25</v>
      </c>
      <c r="S272" s="534"/>
    </row>
    <row r="273" spans="1:19" outlineLevel="1">
      <c r="A273" s="137"/>
      <c r="B273" s="137"/>
      <c r="C273" s="138" t="s">
        <v>726</v>
      </c>
      <c r="D273" s="97">
        <v>0</v>
      </c>
      <c r="E273" s="97">
        <v>0</v>
      </c>
      <c r="F273" s="139" t="s">
        <v>624</v>
      </c>
      <c r="G273" s="199">
        <v>625950</v>
      </c>
      <c r="H273" s="199">
        <v>61078.452019199976</v>
      </c>
      <c r="I273" s="71">
        <f t="shared" si="77"/>
        <v>687028.45201919996</v>
      </c>
      <c r="J273" s="71">
        <f t="shared" si="78"/>
        <v>0</v>
      </c>
      <c r="K273" s="71">
        <f t="shared" si="79"/>
        <v>0</v>
      </c>
      <c r="L273" s="71">
        <f t="shared" si="80"/>
        <v>0</v>
      </c>
      <c r="M273" s="552">
        <f>'KL TTHT CV DOT 2'!P253</f>
        <v>0</v>
      </c>
      <c r="N273" s="552">
        <f>'KL TTHT CV DOT 2'!Q253</f>
        <v>0</v>
      </c>
      <c r="O273" s="552">
        <f>'KL TTHT CV DOT 2'!R253</f>
        <v>0</v>
      </c>
      <c r="P273" s="552"/>
      <c r="Q273" s="552"/>
      <c r="R273" s="552">
        <v>0</v>
      </c>
    </row>
    <row r="274" spans="1:19" outlineLevel="1">
      <c r="A274" s="137"/>
      <c r="B274" s="137"/>
      <c r="C274" s="138" t="s">
        <v>727</v>
      </c>
      <c r="D274" s="97">
        <v>0</v>
      </c>
      <c r="E274" s="97">
        <v>0</v>
      </c>
      <c r="F274" s="139" t="s">
        <v>624</v>
      </c>
      <c r="G274" s="199">
        <v>496079.99999999994</v>
      </c>
      <c r="H274" s="199">
        <v>51045.865472000005</v>
      </c>
      <c r="I274" s="71">
        <f t="shared" ref="I274:I275" si="81">SUM(G274:H274)</f>
        <v>547125.86547199998</v>
      </c>
      <c r="J274" s="71">
        <f t="shared" si="78"/>
        <v>0</v>
      </c>
      <c r="K274" s="71">
        <f t="shared" si="79"/>
        <v>0</v>
      </c>
      <c r="L274" s="71">
        <f t="shared" si="80"/>
        <v>0</v>
      </c>
      <c r="M274" s="552">
        <f>'KL TTHT CV DOT 2'!P254</f>
        <v>0</v>
      </c>
      <c r="N274" s="552">
        <f>'KL TTHT CV DOT 2'!Q254</f>
        <v>0</v>
      </c>
      <c r="O274" s="552">
        <f>'KL TTHT CV DOT 2'!R254</f>
        <v>0</v>
      </c>
      <c r="P274" s="552"/>
      <c r="Q274" s="552"/>
      <c r="R274" s="552">
        <v>0</v>
      </c>
    </row>
    <row r="275" spans="1:19" outlineLevel="1">
      <c r="A275" s="137"/>
      <c r="B275" s="137"/>
      <c r="C275" s="138" t="s">
        <v>690</v>
      </c>
      <c r="D275" s="97">
        <v>1</v>
      </c>
      <c r="E275" s="97">
        <v>1</v>
      </c>
      <c r="F275" s="139" t="s">
        <v>619</v>
      </c>
      <c r="G275" s="199">
        <v>46939640</v>
      </c>
      <c r="H275" s="199">
        <v>14081892</v>
      </c>
      <c r="I275" s="71">
        <f t="shared" si="81"/>
        <v>61021532</v>
      </c>
      <c r="J275" s="71">
        <f t="shared" si="78"/>
        <v>46939640</v>
      </c>
      <c r="K275" s="71">
        <f t="shared" si="79"/>
        <v>14081892</v>
      </c>
      <c r="L275" s="71">
        <f t="shared" si="80"/>
        <v>61021532</v>
      </c>
      <c r="M275" s="552">
        <f>'KL TTHT CV DOT 2'!P255</f>
        <v>0.3</v>
      </c>
      <c r="N275" s="552">
        <f>'KL TTHT CV DOT 2'!Q255</f>
        <v>0.45</v>
      </c>
      <c r="O275" s="552">
        <f>'KL TTHT CV DOT 2'!R255</f>
        <v>0.75</v>
      </c>
      <c r="P275" s="552">
        <v>0.25</v>
      </c>
      <c r="Q275" s="552">
        <v>0.25</v>
      </c>
      <c r="R275" s="552">
        <v>0.25</v>
      </c>
    </row>
    <row r="276" spans="1:19" s="11" customFormat="1" outlineLevel="1">
      <c r="A276" s="192"/>
      <c r="B276" s="192"/>
      <c r="C276" s="193"/>
      <c r="D276" s="97"/>
      <c r="E276" s="97"/>
      <c r="F276" s="195"/>
      <c r="G276" s="199"/>
      <c r="H276" s="199"/>
      <c r="I276" s="199"/>
      <c r="J276" s="199"/>
      <c r="K276" s="199"/>
      <c r="L276" s="199"/>
      <c r="M276" s="554">
        <f>'KL TTHT CV DOT 2'!P256</f>
        <v>0</v>
      </c>
      <c r="N276" s="554">
        <f>'KL TTHT CV DOT 2'!Q256</f>
        <v>0</v>
      </c>
      <c r="O276" s="554">
        <f>'KL TTHT CV DOT 2'!R256</f>
        <v>0</v>
      </c>
      <c r="P276" s="554"/>
      <c r="Q276" s="554"/>
      <c r="R276" s="554">
        <v>0</v>
      </c>
      <c r="S276" s="534"/>
    </row>
    <row r="277" spans="1:19" outlineLevel="1">
      <c r="A277" s="137"/>
      <c r="B277" s="137"/>
      <c r="C277" s="138"/>
      <c r="D277" s="97"/>
      <c r="E277" s="97"/>
      <c r="F277" s="139"/>
      <c r="G277" s="71"/>
      <c r="H277" s="71"/>
      <c r="I277" s="71"/>
      <c r="J277" s="71"/>
      <c r="K277" s="71"/>
      <c r="L277" s="71"/>
      <c r="M277" s="552">
        <f>'KL TTHT CV DOT 2'!P257</f>
        <v>0</v>
      </c>
      <c r="N277" s="552">
        <f>'KL TTHT CV DOT 2'!Q257</f>
        <v>0</v>
      </c>
      <c r="O277" s="552">
        <f>'KL TTHT CV DOT 2'!R257</f>
        <v>0</v>
      </c>
      <c r="P277" s="552"/>
      <c r="Q277" s="552"/>
      <c r="R277" s="552">
        <v>0</v>
      </c>
    </row>
    <row r="278" spans="1:19" outlineLevel="1">
      <c r="A278" s="137"/>
      <c r="B278" s="137"/>
      <c r="C278" s="147" t="s">
        <v>695</v>
      </c>
      <c r="D278" s="97"/>
      <c r="E278" s="97"/>
      <c r="F278" s="139"/>
      <c r="G278" s="71"/>
      <c r="H278" s="71"/>
      <c r="I278" s="71"/>
      <c r="J278" s="77">
        <f>SUBTOTAL(9,J279:J286)</f>
        <v>0</v>
      </c>
      <c r="K278" s="77">
        <f t="shared" ref="K278:L278" si="82">SUBTOTAL(9,K279:K286)</f>
        <v>0</v>
      </c>
      <c r="L278" s="77">
        <f t="shared" si="82"/>
        <v>0</v>
      </c>
      <c r="M278" s="556">
        <f>'KL TTHT CV DOT 2'!P258</f>
        <v>0</v>
      </c>
      <c r="N278" s="556">
        <f>'KL TTHT CV DOT 2'!Q258</f>
        <v>0</v>
      </c>
      <c r="O278" s="556">
        <f>'KL TTHT CV DOT 2'!R258</f>
        <v>0</v>
      </c>
      <c r="P278" s="556"/>
      <c r="Q278" s="556"/>
      <c r="R278" s="556">
        <v>0</v>
      </c>
    </row>
    <row r="279" spans="1:19" outlineLevel="1">
      <c r="A279" s="137"/>
      <c r="B279" s="137"/>
      <c r="C279" s="138" t="s">
        <v>696</v>
      </c>
      <c r="D279" s="97">
        <v>0</v>
      </c>
      <c r="E279" s="97">
        <v>0</v>
      </c>
      <c r="F279" s="139" t="s">
        <v>660</v>
      </c>
      <c r="G279" s="199">
        <v>46800</v>
      </c>
      <c r="H279" s="199">
        <v>54500.000000000007</v>
      </c>
      <c r="I279" s="71">
        <f t="shared" ref="I279:I285" si="83">SUM(G279:H279)</f>
        <v>101300</v>
      </c>
      <c r="J279" s="71">
        <f t="shared" ref="J279:J285" si="84">G279*E279</f>
        <v>0</v>
      </c>
      <c r="K279" s="71">
        <f t="shared" ref="K279:K285" si="85">H279*E279</f>
        <v>0</v>
      </c>
      <c r="L279" s="71">
        <f t="shared" ref="L279:L285" si="86">I279*E279</f>
        <v>0</v>
      </c>
      <c r="M279" s="552">
        <f>'KL TTHT CV DOT 2'!P259</f>
        <v>0</v>
      </c>
      <c r="N279" s="552">
        <f>'KL TTHT CV DOT 2'!Q259</f>
        <v>0</v>
      </c>
      <c r="O279" s="552">
        <f>'KL TTHT CV DOT 2'!R259</f>
        <v>0</v>
      </c>
      <c r="P279" s="552"/>
      <c r="Q279" s="552"/>
      <c r="R279" s="552">
        <v>0</v>
      </c>
    </row>
    <row r="280" spans="1:19" outlineLevel="1">
      <c r="A280" s="137"/>
      <c r="B280" s="137"/>
      <c r="C280" s="138" t="s">
        <v>698</v>
      </c>
      <c r="D280" s="97">
        <v>0</v>
      </c>
      <c r="E280" s="97">
        <v>0</v>
      </c>
      <c r="F280" s="139" t="s">
        <v>660</v>
      </c>
      <c r="G280" s="199">
        <v>0</v>
      </c>
      <c r="H280" s="199">
        <v>54500.000000000007</v>
      </c>
      <c r="I280" s="71">
        <f t="shared" si="83"/>
        <v>54500.000000000007</v>
      </c>
      <c r="J280" s="71">
        <f t="shared" si="84"/>
        <v>0</v>
      </c>
      <c r="K280" s="71">
        <f t="shared" si="85"/>
        <v>0</v>
      </c>
      <c r="L280" s="71">
        <f t="shared" si="86"/>
        <v>0</v>
      </c>
      <c r="M280" s="552">
        <f>'KL TTHT CV DOT 2'!P260</f>
        <v>0</v>
      </c>
      <c r="N280" s="552">
        <f>'KL TTHT CV DOT 2'!Q260</f>
        <v>0</v>
      </c>
      <c r="O280" s="552">
        <f>'KL TTHT CV DOT 2'!R260</f>
        <v>0</v>
      </c>
      <c r="P280" s="552"/>
      <c r="Q280" s="552"/>
      <c r="R280" s="552">
        <v>0</v>
      </c>
    </row>
    <row r="281" spans="1:19" ht="21" customHeight="1" outlineLevel="1">
      <c r="A281" s="137"/>
      <c r="B281" s="137"/>
      <c r="C281" s="138" t="s">
        <v>700</v>
      </c>
      <c r="D281" s="97">
        <v>0</v>
      </c>
      <c r="E281" s="97">
        <v>0</v>
      </c>
      <c r="F281" s="139" t="s">
        <v>660</v>
      </c>
      <c r="G281" s="199">
        <v>124560</v>
      </c>
      <c r="H281" s="199">
        <v>54500.000000000007</v>
      </c>
      <c r="I281" s="71">
        <f t="shared" si="83"/>
        <v>179060</v>
      </c>
      <c r="J281" s="71">
        <f t="shared" si="84"/>
        <v>0</v>
      </c>
      <c r="K281" s="71">
        <f t="shared" si="85"/>
        <v>0</v>
      </c>
      <c r="L281" s="71">
        <f t="shared" si="86"/>
        <v>0</v>
      </c>
      <c r="M281" s="552">
        <f>'KL TTHT CV DOT 2'!P261</f>
        <v>0</v>
      </c>
      <c r="N281" s="552">
        <f>'KL TTHT CV DOT 2'!Q261</f>
        <v>0</v>
      </c>
      <c r="O281" s="552">
        <f>'KL TTHT CV DOT 2'!R261</f>
        <v>0</v>
      </c>
      <c r="P281" s="552"/>
      <c r="Q281" s="552"/>
      <c r="R281" s="552">
        <v>0</v>
      </c>
    </row>
    <row r="282" spans="1:19" ht="21" customHeight="1" outlineLevel="1">
      <c r="A282" s="137"/>
      <c r="B282" s="137"/>
      <c r="C282" s="138" t="s">
        <v>702</v>
      </c>
      <c r="D282" s="94">
        <v>0</v>
      </c>
      <c r="E282" s="94">
        <v>0</v>
      </c>
      <c r="F282" s="139" t="s">
        <v>660</v>
      </c>
      <c r="G282" s="199">
        <v>249120</v>
      </c>
      <c r="H282" s="199">
        <v>54500.000000000007</v>
      </c>
      <c r="I282" s="71">
        <f t="shared" si="83"/>
        <v>303620</v>
      </c>
      <c r="J282" s="71">
        <f t="shared" si="84"/>
        <v>0</v>
      </c>
      <c r="K282" s="71">
        <f t="shared" si="85"/>
        <v>0</v>
      </c>
      <c r="L282" s="71">
        <f t="shared" si="86"/>
        <v>0</v>
      </c>
      <c r="M282" s="552">
        <f>'KL TTHT CV DOT 2'!P262</f>
        <v>0</v>
      </c>
      <c r="N282" s="552">
        <f>'KL TTHT CV DOT 2'!Q262</f>
        <v>0</v>
      </c>
      <c r="O282" s="552">
        <f>'KL TTHT CV DOT 2'!R262</f>
        <v>0</v>
      </c>
      <c r="P282" s="552"/>
      <c r="Q282" s="552"/>
      <c r="R282" s="552">
        <v>0</v>
      </c>
    </row>
    <row r="283" spans="1:19" s="11" customFormat="1" outlineLevel="1">
      <c r="A283" s="192"/>
      <c r="B283" s="192"/>
      <c r="C283" s="193" t="s">
        <v>704</v>
      </c>
      <c r="D283" s="194">
        <v>0</v>
      </c>
      <c r="E283" s="194">
        <v>0</v>
      </c>
      <c r="F283" s="195" t="s">
        <v>660</v>
      </c>
      <c r="G283" s="199">
        <v>0</v>
      </c>
      <c r="H283" s="199">
        <v>381500</v>
      </c>
      <c r="I283" s="199">
        <f t="shared" si="83"/>
        <v>381500</v>
      </c>
      <c r="J283" s="199">
        <f t="shared" si="84"/>
        <v>0</v>
      </c>
      <c r="K283" s="199">
        <f t="shared" si="85"/>
        <v>0</v>
      </c>
      <c r="L283" s="199">
        <f t="shared" si="86"/>
        <v>0</v>
      </c>
      <c r="M283" s="554">
        <f>'KL TTHT CV DOT 2'!P263</f>
        <v>0</v>
      </c>
      <c r="N283" s="554">
        <f>'KL TTHT CV DOT 2'!Q263</f>
        <v>0</v>
      </c>
      <c r="O283" s="554">
        <f>'KL TTHT CV DOT 2'!R263</f>
        <v>0</v>
      </c>
      <c r="P283" s="554"/>
      <c r="Q283" s="554"/>
      <c r="R283" s="554">
        <v>0</v>
      </c>
      <c r="S283" s="534"/>
    </row>
    <row r="284" spans="1:19" s="11" customFormat="1" outlineLevel="1">
      <c r="A284" s="192"/>
      <c r="B284" s="192"/>
      <c r="C284" s="193" t="s">
        <v>705</v>
      </c>
      <c r="D284" s="194">
        <v>0</v>
      </c>
      <c r="E284" s="194">
        <v>0</v>
      </c>
      <c r="F284" s="195" t="s">
        <v>660</v>
      </c>
      <c r="G284" s="199">
        <v>0</v>
      </c>
      <c r="H284" s="199">
        <v>381500</v>
      </c>
      <c r="I284" s="199">
        <f t="shared" si="83"/>
        <v>381500</v>
      </c>
      <c r="J284" s="199">
        <f t="shared" si="84"/>
        <v>0</v>
      </c>
      <c r="K284" s="199">
        <f t="shared" si="85"/>
        <v>0</v>
      </c>
      <c r="L284" s="199">
        <f t="shared" si="86"/>
        <v>0</v>
      </c>
      <c r="M284" s="554">
        <f>'KL TTHT CV DOT 2'!P264</f>
        <v>0</v>
      </c>
      <c r="N284" s="554">
        <f>'KL TTHT CV DOT 2'!Q264</f>
        <v>0</v>
      </c>
      <c r="O284" s="554">
        <f>'KL TTHT CV DOT 2'!R264</f>
        <v>0</v>
      </c>
      <c r="P284" s="554"/>
      <c r="Q284" s="554"/>
      <c r="R284" s="554">
        <v>0</v>
      </c>
      <c r="S284" s="534"/>
    </row>
    <row r="285" spans="1:19" s="399" customFormat="1" outlineLevel="1">
      <c r="A285" s="395"/>
      <c r="B285" s="395"/>
      <c r="C285" s="400" t="s">
        <v>657</v>
      </c>
      <c r="D285" s="97">
        <v>1</v>
      </c>
      <c r="E285" s="97"/>
      <c r="F285" s="397" t="s">
        <v>619</v>
      </c>
      <c r="G285" s="62">
        <v>0</v>
      </c>
      <c r="H285" s="62">
        <v>0</v>
      </c>
      <c r="I285" s="62">
        <f t="shared" si="83"/>
        <v>0</v>
      </c>
      <c r="J285" s="62">
        <f t="shared" si="84"/>
        <v>0</v>
      </c>
      <c r="K285" s="62">
        <f t="shared" si="85"/>
        <v>0</v>
      </c>
      <c r="L285" s="62">
        <f t="shared" si="86"/>
        <v>0</v>
      </c>
      <c r="M285" s="550">
        <f>'KL TTHT CV DOT 2'!P265</f>
        <v>0</v>
      </c>
      <c r="N285" s="550">
        <f>'KL TTHT CV DOT 2'!Q265</f>
        <v>0</v>
      </c>
      <c r="O285" s="550">
        <f>'KL TTHT CV DOT 2'!R265</f>
        <v>0</v>
      </c>
      <c r="P285" s="550"/>
      <c r="Q285" s="550"/>
      <c r="R285" s="550">
        <v>0</v>
      </c>
      <c r="S285" s="537"/>
    </row>
    <row r="286" spans="1:19" outlineLevel="1">
      <c r="A286" s="137"/>
      <c r="B286" s="137"/>
      <c r="C286" s="138"/>
      <c r="D286" s="97"/>
      <c r="E286" s="97"/>
      <c r="F286" s="139"/>
      <c r="G286" s="62"/>
      <c r="H286" s="62"/>
      <c r="I286" s="62"/>
      <c r="J286" s="62"/>
      <c r="K286" s="62"/>
      <c r="L286" s="71"/>
      <c r="M286" s="552">
        <f>'KL TTHT CV DOT 2'!P266</f>
        <v>0</v>
      </c>
      <c r="N286" s="552">
        <f>'KL TTHT CV DOT 2'!Q266</f>
        <v>0</v>
      </c>
      <c r="O286" s="552">
        <f>'KL TTHT CV DOT 2'!R266</f>
        <v>0</v>
      </c>
      <c r="P286" s="552"/>
      <c r="Q286" s="552"/>
      <c r="R286" s="552">
        <v>0</v>
      </c>
    </row>
    <row r="287" spans="1:19" outlineLevel="1">
      <c r="A287" s="137"/>
      <c r="B287" s="137"/>
      <c r="C287" s="147" t="s">
        <v>706</v>
      </c>
      <c r="D287" s="97"/>
      <c r="E287" s="97"/>
      <c r="F287" s="139"/>
      <c r="G287" s="62"/>
      <c r="H287" s="62"/>
      <c r="I287" s="62"/>
      <c r="J287" s="77">
        <f>SUBTOTAL(9,J288:J292)</f>
        <v>147378000.00000003</v>
      </c>
      <c r="K287" s="77">
        <f t="shared" ref="K287:L287" si="87">SUBTOTAL(9,K288:K292)</f>
        <v>7630000.0000000009</v>
      </c>
      <c r="L287" s="77">
        <f t="shared" si="87"/>
        <v>155008000.00000003</v>
      </c>
      <c r="M287" s="556">
        <f>'KL TTHT CV DOT 2'!P267</f>
        <v>0</v>
      </c>
      <c r="N287" s="556">
        <f>'KL TTHT CV DOT 2'!Q267</f>
        <v>0</v>
      </c>
      <c r="O287" s="556">
        <f>'KL TTHT CV DOT 2'!R267</f>
        <v>0</v>
      </c>
      <c r="P287" s="556"/>
      <c r="Q287" s="556"/>
      <c r="R287" s="556">
        <v>0</v>
      </c>
    </row>
    <row r="288" spans="1:19" outlineLevel="1">
      <c r="A288" s="137"/>
      <c r="B288" s="137"/>
      <c r="C288" s="138" t="s">
        <v>728</v>
      </c>
      <c r="D288" s="97">
        <v>35</v>
      </c>
      <c r="E288" s="97">
        <v>35</v>
      </c>
      <c r="F288" s="139" t="s">
        <v>660</v>
      </c>
      <c r="G288" s="199">
        <v>4100800.0000000005</v>
      </c>
      <c r="H288" s="199">
        <v>196000.00000000003</v>
      </c>
      <c r="I288" s="62">
        <f t="shared" ref="I288:I291" si="88">SUM(G288:H288)</f>
        <v>4296800.0000000009</v>
      </c>
      <c r="J288" s="62">
        <f>G288*E288</f>
        <v>143528000.00000003</v>
      </c>
      <c r="K288" s="62">
        <f>H288*E288</f>
        <v>6860000.0000000009</v>
      </c>
      <c r="L288" s="71">
        <f>I288*E288</f>
        <v>150388000.00000003</v>
      </c>
      <c r="M288" s="552">
        <f>'KL TTHT CV DOT 2'!P268</f>
        <v>0</v>
      </c>
      <c r="N288" s="552">
        <f>'KL TTHT CV DOT 2'!Q268</f>
        <v>0</v>
      </c>
      <c r="O288" s="552">
        <f>'KL TTHT CV DOT 2'!R268</f>
        <v>0</v>
      </c>
      <c r="P288" s="552"/>
      <c r="Q288" s="552"/>
      <c r="R288" s="552">
        <v>0</v>
      </c>
    </row>
    <row r="289" spans="1:19" outlineLevel="1">
      <c r="A289" s="137"/>
      <c r="B289" s="137"/>
      <c r="C289" s="138" t="s">
        <v>709</v>
      </c>
      <c r="D289" s="97">
        <v>0</v>
      </c>
      <c r="E289" s="97">
        <v>0</v>
      </c>
      <c r="F289" s="139" t="s">
        <v>660</v>
      </c>
      <c r="G289" s="62">
        <v>1607100.0000000002</v>
      </c>
      <c r="H289" s="62">
        <v>63504.000000000007</v>
      </c>
      <c r="I289" s="62">
        <f t="shared" si="88"/>
        <v>1670604.0000000002</v>
      </c>
      <c r="J289" s="62">
        <f>G289*E289</f>
        <v>0</v>
      </c>
      <c r="K289" s="62">
        <f>H289*E289</f>
        <v>0</v>
      </c>
      <c r="L289" s="71">
        <f>I289*E289</f>
        <v>0</v>
      </c>
      <c r="M289" s="552">
        <f>'KL TTHT CV DOT 2'!P269</f>
        <v>0</v>
      </c>
      <c r="N289" s="552">
        <f>'KL TTHT CV DOT 2'!Q269</f>
        <v>0</v>
      </c>
      <c r="O289" s="552">
        <f>'KL TTHT CV DOT 2'!R269</f>
        <v>0</v>
      </c>
      <c r="P289" s="552"/>
      <c r="Q289" s="552"/>
      <c r="R289" s="552">
        <v>0</v>
      </c>
    </row>
    <row r="290" spans="1:19" outlineLevel="1">
      <c r="A290" s="137"/>
      <c r="B290" s="137"/>
      <c r="C290" s="138" t="s">
        <v>711</v>
      </c>
      <c r="D290" s="97">
        <v>0</v>
      </c>
      <c r="E290" s="97">
        <v>0</v>
      </c>
      <c r="F290" s="139" t="s">
        <v>660</v>
      </c>
      <c r="G290" s="62">
        <v>585200</v>
      </c>
      <c r="H290" s="62">
        <v>63504.000000000007</v>
      </c>
      <c r="I290" s="62">
        <f t="shared" si="88"/>
        <v>648704</v>
      </c>
      <c r="J290" s="62">
        <f>G290*E290</f>
        <v>0</v>
      </c>
      <c r="K290" s="62">
        <f>H290*E290</f>
        <v>0</v>
      </c>
      <c r="L290" s="71">
        <f>I290*E290</f>
        <v>0</v>
      </c>
      <c r="M290" s="552">
        <f>'KL TTHT CV DOT 2'!P270</f>
        <v>0</v>
      </c>
      <c r="N290" s="552">
        <f>'KL TTHT CV DOT 2'!Q270</f>
        <v>0</v>
      </c>
      <c r="O290" s="552">
        <f>'KL TTHT CV DOT 2'!R270</f>
        <v>0</v>
      </c>
      <c r="P290" s="552"/>
      <c r="Q290" s="552"/>
      <c r="R290" s="552">
        <v>0</v>
      </c>
    </row>
    <row r="291" spans="1:19" outlineLevel="1">
      <c r="A291" s="137"/>
      <c r="B291" s="137"/>
      <c r="C291" s="138" t="s">
        <v>657</v>
      </c>
      <c r="D291" s="97">
        <v>1</v>
      </c>
      <c r="E291" s="97">
        <v>1</v>
      </c>
      <c r="F291" s="139" t="s">
        <v>619</v>
      </c>
      <c r="G291" s="62">
        <v>3850000</v>
      </c>
      <c r="H291" s="62">
        <v>770000</v>
      </c>
      <c r="I291" s="62">
        <f t="shared" si="88"/>
        <v>4620000</v>
      </c>
      <c r="J291" s="62">
        <f>G291*E291</f>
        <v>3850000</v>
      </c>
      <c r="K291" s="62">
        <f>H291*E291</f>
        <v>770000</v>
      </c>
      <c r="L291" s="71">
        <f>I291*E291</f>
        <v>4620000</v>
      </c>
      <c r="M291" s="552">
        <f>'KL TTHT CV DOT 2'!P271</f>
        <v>0</v>
      </c>
      <c r="N291" s="552">
        <f>'KL TTHT CV DOT 2'!Q271</f>
        <v>0</v>
      </c>
      <c r="O291" s="552">
        <f>'KL TTHT CV DOT 2'!R271</f>
        <v>0</v>
      </c>
      <c r="P291" s="552"/>
      <c r="Q291" s="552"/>
      <c r="R291" s="552">
        <v>0</v>
      </c>
    </row>
    <row r="292" spans="1:19" outlineLevel="1">
      <c r="A292" s="137"/>
      <c r="B292" s="137"/>
      <c r="C292" s="138"/>
      <c r="D292" s="97"/>
      <c r="E292" s="97"/>
      <c r="F292" s="139"/>
      <c r="G292" s="62"/>
      <c r="H292" s="62"/>
      <c r="I292" s="62"/>
      <c r="J292" s="62"/>
      <c r="K292" s="62"/>
      <c r="L292" s="71"/>
      <c r="M292" s="552">
        <f>'KL TTHT CV DOT 2'!P272</f>
        <v>0</v>
      </c>
      <c r="N292" s="552">
        <f>'KL TTHT CV DOT 2'!Q272</f>
        <v>0</v>
      </c>
      <c r="O292" s="552">
        <f>'KL TTHT CV DOT 2'!R272</f>
        <v>0</v>
      </c>
      <c r="P292" s="552"/>
      <c r="Q292" s="552"/>
      <c r="R292" s="552">
        <v>0</v>
      </c>
    </row>
    <row r="293" spans="1:19" ht="19.5" customHeight="1" outlineLevel="1">
      <c r="A293" s="137"/>
      <c r="B293" s="137"/>
      <c r="C293" s="202" t="s">
        <v>730</v>
      </c>
      <c r="D293" s="97"/>
      <c r="E293" s="97"/>
      <c r="F293" s="139"/>
      <c r="G293" s="62"/>
      <c r="H293" s="62"/>
      <c r="I293" s="62"/>
      <c r="J293" s="77">
        <f>SUBTOTAL(9,J294:J300)</f>
        <v>34112138.591095753</v>
      </c>
      <c r="K293" s="77">
        <f t="shared" ref="K293:L293" si="89">SUBTOTAL(9,K294:K300)</f>
        <v>13798301.240292966</v>
      </c>
      <c r="L293" s="77">
        <f t="shared" si="89"/>
        <v>47910439.831388719</v>
      </c>
      <c r="M293" s="556">
        <f>'KL TTHT CV DOT 2'!P273</f>
        <v>0</v>
      </c>
      <c r="N293" s="556">
        <f>'KL TTHT CV DOT 2'!Q273</f>
        <v>0</v>
      </c>
      <c r="O293" s="556">
        <f>'KL TTHT CV DOT 2'!R273</f>
        <v>0</v>
      </c>
      <c r="P293" s="556"/>
      <c r="Q293" s="556"/>
      <c r="R293" s="556">
        <v>0</v>
      </c>
    </row>
    <row r="294" spans="1:19" s="11" customFormat="1" outlineLevel="1">
      <c r="A294" s="192"/>
      <c r="B294" s="192"/>
      <c r="C294" s="378" t="s">
        <v>646</v>
      </c>
      <c r="D294" s="194">
        <v>693</v>
      </c>
      <c r="E294" s="97">
        <v>805</v>
      </c>
      <c r="F294" s="195" t="s">
        <v>624</v>
      </c>
      <c r="G294" s="62">
        <v>32518.739999999998</v>
      </c>
      <c r="H294" s="62">
        <v>7485.6650000000009</v>
      </c>
      <c r="I294" s="62">
        <f t="shared" ref="I294:I295" si="90">SUM(G294:H294)</f>
        <v>40004.404999999999</v>
      </c>
      <c r="J294" s="199">
        <f t="shared" ref="J294:J299" si="91">G294*E294</f>
        <v>26177585.699999999</v>
      </c>
      <c r="K294" s="199">
        <f t="shared" ref="K294:K299" si="92">H294*E294</f>
        <v>6025960.3250000011</v>
      </c>
      <c r="L294" s="199">
        <f t="shared" ref="L294:L299" si="93">I294*E294</f>
        <v>32203546.024999999</v>
      </c>
      <c r="M294" s="554">
        <f>'KL TTHT CV DOT 2'!P274</f>
        <v>0.36</v>
      </c>
      <c r="N294" s="554">
        <f>'KL TTHT CV DOT 2'!Q274</f>
        <v>0.39</v>
      </c>
      <c r="O294" s="554">
        <f>'KL TTHT CV DOT 2'!R274</f>
        <v>0.75</v>
      </c>
      <c r="P294" s="554"/>
      <c r="Q294" s="554"/>
      <c r="R294" s="554">
        <v>0</v>
      </c>
      <c r="S294" s="534"/>
    </row>
    <row r="295" spans="1:19" s="11" customFormat="1" outlineLevel="1">
      <c r="A295" s="192"/>
      <c r="B295" s="192"/>
      <c r="C295" s="193" t="s">
        <v>716</v>
      </c>
      <c r="D295" s="194">
        <v>96</v>
      </c>
      <c r="E295" s="97">
        <v>90</v>
      </c>
      <c r="F295" s="195" t="s">
        <v>624</v>
      </c>
      <c r="G295" s="62">
        <v>22980.09</v>
      </c>
      <c r="H295" s="62">
        <v>5743.9305000000022</v>
      </c>
      <c r="I295" s="62">
        <f t="shared" si="90"/>
        <v>28724.020500000002</v>
      </c>
      <c r="J295" s="199">
        <f t="shared" si="91"/>
        <v>2068208.1</v>
      </c>
      <c r="K295" s="199">
        <f t="shared" si="92"/>
        <v>516953.74500000023</v>
      </c>
      <c r="L295" s="199">
        <f t="shared" si="93"/>
        <v>2585161.8450000002</v>
      </c>
      <c r="M295" s="554">
        <f>'KL TTHT CV DOT 2'!P275</f>
        <v>0.36</v>
      </c>
      <c r="N295" s="554">
        <f>'KL TTHT CV DOT 2'!Q275</f>
        <v>0.39</v>
      </c>
      <c r="O295" s="554">
        <f>'KL TTHT CV DOT 2'!R275</f>
        <v>0.75</v>
      </c>
      <c r="P295" s="554"/>
      <c r="Q295" s="554"/>
      <c r="R295" s="554">
        <v>0</v>
      </c>
      <c r="S295" s="534"/>
    </row>
    <row r="296" spans="1:19" s="11" customFormat="1" outlineLevel="1">
      <c r="A296" s="192"/>
      <c r="B296" s="192"/>
      <c r="C296" s="386" t="s">
        <v>928</v>
      </c>
      <c r="D296" s="194">
        <v>277</v>
      </c>
      <c r="E296" s="97">
        <v>440.00000000000006</v>
      </c>
      <c r="F296" s="195" t="s">
        <v>624</v>
      </c>
      <c r="G296" s="62">
        <v>8773.9726027397246</v>
      </c>
      <c r="H296" s="62">
        <v>14594.016411764707</v>
      </c>
      <c r="I296" s="62">
        <f t="shared" ref="I296:I299" si="94">SUM(G296:H296)</f>
        <v>23367.989014504434</v>
      </c>
      <c r="J296" s="199">
        <f t="shared" si="91"/>
        <v>3860547.9452054794</v>
      </c>
      <c r="K296" s="199">
        <f t="shared" si="92"/>
        <v>6421367.2211764725</v>
      </c>
      <c r="L296" s="199">
        <f t="shared" si="93"/>
        <v>10281915.166381951</v>
      </c>
      <c r="M296" s="554">
        <f>'KL TTHT CV DOT 2'!P276</f>
        <v>0</v>
      </c>
      <c r="N296" s="554">
        <f>'KL TTHT CV DOT 2'!Q276</f>
        <v>0</v>
      </c>
      <c r="O296" s="554">
        <f>'KL TTHT CV DOT 2'!R276</f>
        <v>0</v>
      </c>
      <c r="P296" s="554"/>
      <c r="Q296" s="554"/>
      <c r="R296" s="554">
        <v>0</v>
      </c>
      <c r="S296" s="534"/>
    </row>
    <row r="297" spans="1:19" s="11" customFormat="1" ht="19.5" customHeight="1" outlineLevel="1">
      <c r="A297" s="192"/>
      <c r="B297" s="192"/>
      <c r="C297" s="386" t="s">
        <v>928</v>
      </c>
      <c r="D297" s="194">
        <v>88</v>
      </c>
      <c r="E297" s="97">
        <v>0</v>
      </c>
      <c r="F297" s="195" t="s">
        <v>624</v>
      </c>
      <c r="G297" s="199">
        <v>8773.9726027397246</v>
      </c>
      <c r="H297" s="199">
        <v>14594.016411764707</v>
      </c>
      <c r="I297" s="199">
        <f t="shared" si="94"/>
        <v>23367.989014504434</v>
      </c>
      <c r="J297" s="199">
        <f t="shared" si="91"/>
        <v>0</v>
      </c>
      <c r="K297" s="199">
        <f t="shared" si="92"/>
        <v>0</v>
      </c>
      <c r="L297" s="199">
        <f t="shared" si="93"/>
        <v>0</v>
      </c>
      <c r="M297" s="554">
        <f>'KL TTHT CV DOT 2'!P277</f>
        <v>0</v>
      </c>
      <c r="N297" s="554">
        <f>'KL TTHT CV DOT 2'!Q277</f>
        <v>0</v>
      </c>
      <c r="O297" s="554">
        <f>'KL TTHT CV DOT 2'!R277</f>
        <v>0</v>
      </c>
      <c r="P297" s="554"/>
      <c r="Q297" s="554"/>
      <c r="R297" s="554">
        <v>0</v>
      </c>
      <c r="S297" s="534"/>
    </row>
    <row r="298" spans="1:19" s="11" customFormat="1" ht="19.5" customHeight="1" outlineLevel="1">
      <c r="A298" s="192"/>
      <c r="B298" s="192"/>
      <c r="C298" s="386" t="s">
        <v>1183</v>
      </c>
      <c r="D298" s="194">
        <v>33</v>
      </c>
      <c r="E298" s="97">
        <v>55.000000000000007</v>
      </c>
      <c r="F298" s="195" t="s">
        <v>624</v>
      </c>
      <c r="G298" s="199">
        <v>3554.7229199999997</v>
      </c>
      <c r="H298" s="199">
        <v>5289.7058823529414</v>
      </c>
      <c r="I298" s="199">
        <f t="shared" si="94"/>
        <v>8844.4288023529407</v>
      </c>
      <c r="J298" s="199">
        <f t="shared" si="91"/>
        <v>195509.76060000001</v>
      </c>
      <c r="K298" s="199">
        <f t="shared" si="92"/>
        <v>290933.82352941181</v>
      </c>
      <c r="L298" s="199">
        <f t="shared" si="93"/>
        <v>486443.58412941179</v>
      </c>
      <c r="M298" s="554">
        <f>'KL TTHT CV DOT 2'!P278</f>
        <v>0</v>
      </c>
      <c r="N298" s="554">
        <f>'KL TTHT CV DOT 2'!Q278</f>
        <v>0</v>
      </c>
      <c r="O298" s="554">
        <f>'KL TTHT CV DOT 2'!R278</f>
        <v>0</v>
      </c>
      <c r="P298" s="554"/>
      <c r="Q298" s="554"/>
      <c r="R298" s="554">
        <v>0</v>
      </c>
      <c r="S298" s="534"/>
    </row>
    <row r="299" spans="1:19" ht="19.5" customHeight="1" outlineLevel="1">
      <c r="A299" s="137"/>
      <c r="B299" s="137"/>
      <c r="C299" s="138" t="s">
        <v>657</v>
      </c>
      <c r="D299" s="97">
        <v>1</v>
      </c>
      <c r="E299" s="97">
        <v>1</v>
      </c>
      <c r="F299" s="139" t="s">
        <v>619</v>
      </c>
      <c r="G299" s="199">
        <v>1810287.0852902743</v>
      </c>
      <c r="H299" s="199">
        <v>543086.12558708224</v>
      </c>
      <c r="I299" s="62">
        <f t="shared" si="94"/>
        <v>2353373.2108773566</v>
      </c>
      <c r="J299" s="62">
        <f t="shared" si="91"/>
        <v>1810287.0852902743</v>
      </c>
      <c r="K299" s="71">
        <f t="shared" si="92"/>
        <v>543086.12558708224</v>
      </c>
      <c r="L299" s="71">
        <f t="shared" si="93"/>
        <v>2353373.2108773566</v>
      </c>
      <c r="M299" s="552">
        <f>'KL TTHT CV DOT 2'!P279</f>
        <v>0</v>
      </c>
      <c r="N299" s="552">
        <f>'KL TTHT CV DOT 2'!Q279</f>
        <v>0</v>
      </c>
      <c r="O299" s="552">
        <f>'KL TTHT CV DOT 2'!R279</f>
        <v>0</v>
      </c>
      <c r="P299" s="552"/>
      <c r="Q299" s="552"/>
      <c r="R299" s="552">
        <v>0</v>
      </c>
    </row>
    <row r="300" spans="1:19" outlineLevel="1">
      <c r="A300" s="137"/>
      <c r="B300" s="137"/>
      <c r="C300" s="138"/>
      <c r="D300" s="97"/>
      <c r="E300" s="97"/>
      <c r="F300" s="139"/>
      <c r="G300" s="62"/>
      <c r="H300" s="62"/>
      <c r="I300" s="62"/>
      <c r="J300" s="62"/>
      <c r="K300" s="71"/>
      <c r="L300" s="71"/>
      <c r="M300" s="552">
        <f>'KL TTHT CV DOT 2'!P280</f>
        <v>0</v>
      </c>
      <c r="N300" s="552">
        <f>'KL TTHT CV DOT 2'!Q280</f>
        <v>0</v>
      </c>
      <c r="O300" s="552">
        <f>'KL TTHT CV DOT 2'!R280</f>
        <v>0</v>
      </c>
      <c r="P300" s="552"/>
      <c r="Q300" s="552"/>
      <c r="R300" s="552">
        <v>0</v>
      </c>
    </row>
    <row r="301" spans="1:19" s="153" customFormat="1" outlineLevel="1">
      <c r="A301" s="146" t="s">
        <v>159</v>
      </c>
      <c r="B301" s="146"/>
      <c r="C301" s="147" t="s">
        <v>160</v>
      </c>
      <c r="D301" s="99">
        <v>1</v>
      </c>
      <c r="E301" s="99">
        <v>1</v>
      </c>
      <c r="F301" s="148" t="s">
        <v>10</v>
      </c>
      <c r="G301" s="82"/>
      <c r="H301" s="82"/>
      <c r="I301" s="82">
        <f t="shared" si="1"/>
        <v>0</v>
      </c>
      <c r="J301" s="82">
        <f>G301*E301</f>
        <v>0</v>
      </c>
      <c r="K301" s="77">
        <f>H301*E301</f>
        <v>0</v>
      </c>
      <c r="L301" s="77">
        <f>I301*E301</f>
        <v>0</v>
      </c>
      <c r="M301" s="556">
        <f>'KL TTHT CV DOT 2'!P281</f>
        <v>0</v>
      </c>
      <c r="N301" s="556">
        <f>'KL TTHT CV DOT 2'!Q281</f>
        <v>0</v>
      </c>
      <c r="O301" s="556">
        <f>'KL TTHT CV DOT 2'!R281</f>
        <v>0</v>
      </c>
      <c r="P301" s="556"/>
      <c r="Q301" s="556"/>
      <c r="R301" s="556">
        <v>0</v>
      </c>
      <c r="S301" s="535"/>
    </row>
    <row r="302" spans="1:19" outlineLevel="1">
      <c r="A302" s="137"/>
      <c r="B302" s="137"/>
      <c r="C302" s="138"/>
      <c r="D302" s="97"/>
      <c r="E302" s="97"/>
      <c r="F302" s="139"/>
      <c r="G302" s="62"/>
      <c r="H302" s="62"/>
      <c r="I302" s="62"/>
      <c r="J302" s="62"/>
      <c r="K302" s="71"/>
      <c r="L302" s="71"/>
      <c r="M302" s="552">
        <f>'KL TTHT CV DOT 2'!P282</f>
        <v>0</v>
      </c>
      <c r="N302" s="552">
        <f>'KL TTHT CV DOT 2'!Q282</f>
        <v>0</v>
      </c>
      <c r="O302" s="552">
        <f>'KL TTHT CV DOT 2'!R282</f>
        <v>0</v>
      </c>
      <c r="P302" s="552"/>
      <c r="Q302" s="552"/>
      <c r="R302" s="552">
        <v>0</v>
      </c>
    </row>
    <row r="303" spans="1:19" outlineLevel="1">
      <c r="A303" s="137"/>
      <c r="B303" s="137"/>
      <c r="C303" s="138"/>
      <c r="D303" s="97"/>
      <c r="E303" s="97"/>
      <c r="F303" s="139"/>
      <c r="G303" s="62"/>
      <c r="H303" s="62"/>
      <c r="I303" s="62"/>
      <c r="J303" s="62"/>
      <c r="K303" s="71"/>
      <c r="L303" s="71"/>
      <c r="M303" s="552">
        <f>'KL TTHT CV DOT 2'!P283</f>
        <v>0</v>
      </c>
      <c r="N303" s="552">
        <f>'KL TTHT CV DOT 2'!Q283</f>
        <v>0</v>
      </c>
      <c r="O303" s="552">
        <f>'KL TTHT CV DOT 2'!R283</f>
        <v>0</v>
      </c>
      <c r="P303" s="552"/>
      <c r="Q303" s="552"/>
      <c r="R303" s="552">
        <v>0</v>
      </c>
    </row>
    <row r="304" spans="1:19" outlineLevel="1">
      <c r="A304" s="137"/>
      <c r="B304" s="137"/>
      <c r="C304" s="138"/>
      <c r="D304" s="97"/>
      <c r="E304" s="97"/>
      <c r="F304" s="139"/>
      <c r="G304" s="62"/>
      <c r="H304" s="62"/>
      <c r="I304" s="62"/>
      <c r="J304" s="62"/>
      <c r="K304" s="71"/>
      <c r="L304" s="71"/>
      <c r="M304" s="552">
        <f>'KL TTHT CV DOT 2'!P284</f>
        <v>0</v>
      </c>
      <c r="N304" s="552">
        <f>'KL TTHT CV DOT 2'!Q284</f>
        <v>0</v>
      </c>
      <c r="O304" s="552">
        <f>'KL TTHT CV DOT 2'!R284</f>
        <v>0</v>
      </c>
      <c r="P304" s="552"/>
      <c r="Q304" s="552"/>
      <c r="R304" s="552">
        <v>0</v>
      </c>
    </row>
    <row r="305" spans="1:19" s="153" customFormat="1" ht="15.75" customHeight="1" outlineLevel="1">
      <c r="A305" s="146" t="s">
        <v>162</v>
      </c>
      <c r="B305" s="146"/>
      <c r="C305" s="147" t="s">
        <v>163</v>
      </c>
      <c r="D305" s="99">
        <v>1</v>
      </c>
      <c r="E305" s="99">
        <v>1</v>
      </c>
      <c r="F305" s="148" t="s">
        <v>10</v>
      </c>
      <c r="G305" s="82"/>
      <c r="H305" s="82"/>
      <c r="I305" s="82"/>
      <c r="J305" s="82">
        <f>SUBTOTAL(9,J306:J306)</f>
        <v>0</v>
      </c>
      <c r="K305" s="77">
        <f>SUBTOTAL(9,K306:K306)</f>
        <v>0</v>
      </c>
      <c r="L305" s="77">
        <f>SUBTOTAL(9,L306:L306)</f>
        <v>0</v>
      </c>
      <c r="M305" s="556">
        <f>'KL TTHT CV DOT 2'!P285</f>
        <v>0</v>
      </c>
      <c r="N305" s="556">
        <f>'KL TTHT CV DOT 2'!Q285</f>
        <v>0</v>
      </c>
      <c r="O305" s="556">
        <f>'KL TTHT CV DOT 2'!R285</f>
        <v>0</v>
      </c>
      <c r="P305" s="556"/>
      <c r="Q305" s="556"/>
      <c r="R305" s="556">
        <v>0</v>
      </c>
      <c r="S305" s="535"/>
    </row>
    <row r="306" spans="1:19" outlineLevel="1">
      <c r="A306" s="137"/>
      <c r="B306" s="137"/>
      <c r="C306" s="138"/>
      <c r="D306" s="97"/>
      <c r="E306" s="97"/>
      <c r="F306" s="139"/>
      <c r="G306" s="62"/>
      <c r="H306" s="62"/>
      <c r="I306" s="62"/>
      <c r="J306" s="62"/>
      <c r="K306" s="71"/>
      <c r="L306" s="71"/>
      <c r="M306" s="552">
        <f>'KL TTHT CV DOT 2'!P286</f>
        <v>0</v>
      </c>
      <c r="N306" s="552">
        <f>'KL TTHT CV DOT 2'!Q286</f>
        <v>0</v>
      </c>
      <c r="O306" s="552">
        <f>'KL TTHT CV DOT 2'!R286</f>
        <v>0</v>
      </c>
      <c r="P306" s="552"/>
      <c r="Q306" s="552"/>
      <c r="R306" s="552">
        <v>0</v>
      </c>
    </row>
    <row r="307" spans="1:19" s="153" customFormat="1" ht="13.5" customHeight="1" outlineLevel="1">
      <c r="A307" s="146" t="s">
        <v>164</v>
      </c>
      <c r="B307" s="146"/>
      <c r="C307" s="147" t="s">
        <v>165</v>
      </c>
      <c r="D307" s="99">
        <v>1</v>
      </c>
      <c r="E307" s="99">
        <v>1</v>
      </c>
      <c r="F307" s="148" t="s">
        <v>10</v>
      </c>
      <c r="G307" s="82"/>
      <c r="H307" s="82"/>
      <c r="I307" s="82"/>
      <c r="J307" s="82">
        <f t="shared" ref="J307:K307" si="95">SUBTOTAL(9,J308:J343)</f>
        <v>77923218.11027357</v>
      </c>
      <c r="K307" s="77">
        <f t="shared" si="95"/>
        <v>25617198.168373659</v>
      </c>
      <c r="L307" s="77">
        <f>SUBTOTAL(9,L308:L343)</f>
        <v>103540416.27864723</v>
      </c>
      <c r="M307" s="556">
        <f>'KL TTHT CV DOT 2'!P287</f>
        <v>0</v>
      </c>
      <c r="N307" s="556">
        <f>'KL TTHT CV DOT 2'!Q287</f>
        <v>0</v>
      </c>
      <c r="O307" s="556">
        <f>'KL TTHT CV DOT 2'!R287</f>
        <v>0</v>
      </c>
      <c r="P307" s="556"/>
      <c r="Q307" s="556"/>
      <c r="R307" s="556">
        <v>0</v>
      </c>
      <c r="S307" s="535"/>
    </row>
    <row r="308" spans="1:19" outlineLevel="1">
      <c r="A308" s="137"/>
      <c r="B308" s="137"/>
      <c r="C308" s="147" t="s">
        <v>676</v>
      </c>
      <c r="D308" s="97"/>
      <c r="E308" s="97"/>
      <c r="F308" s="139"/>
      <c r="G308" s="62"/>
      <c r="H308" s="62"/>
      <c r="I308" s="62"/>
      <c r="J308" s="77">
        <f>SUBTOTAL(9,J309:J313)</f>
        <v>18834457.199999999</v>
      </c>
      <c r="K308" s="77">
        <f t="shared" ref="K308" si="96">SUBTOTAL(9,K309:K313)</f>
        <v>3323337.1600000006</v>
      </c>
      <c r="L308" s="77">
        <f>SUBTOTAL(9,L309:L313)</f>
        <v>22157794.359999999</v>
      </c>
      <c r="M308" s="556">
        <f>'KL TTHT CV DOT 2'!P288</f>
        <v>0</v>
      </c>
      <c r="N308" s="556">
        <f>'KL TTHT CV DOT 2'!Q288</f>
        <v>0</v>
      </c>
      <c r="O308" s="556">
        <f>'KL TTHT CV DOT 2'!R288</f>
        <v>0</v>
      </c>
      <c r="P308" s="556"/>
      <c r="Q308" s="556"/>
      <c r="R308" s="556">
        <v>0</v>
      </c>
    </row>
    <row r="309" spans="1:19" outlineLevel="1">
      <c r="A309" s="137"/>
      <c r="B309" s="137"/>
      <c r="C309" s="138" t="s">
        <v>731</v>
      </c>
      <c r="D309" s="97">
        <v>13</v>
      </c>
      <c r="E309" s="97">
        <v>13</v>
      </c>
      <c r="F309" s="139" t="s">
        <v>660</v>
      </c>
      <c r="G309" s="199">
        <v>516120.00000000006</v>
      </c>
      <c r="H309" s="199">
        <v>63504.000000000007</v>
      </c>
      <c r="I309" s="62">
        <f>SUM(G309:H309)</f>
        <v>579624.00000000012</v>
      </c>
      <c r="J309" s="62">
        <f>G309*E309</f>
        <v>6709560.0000000009</v>
      </c>
      <c r="K309" s="71">
        <f>H309*E309</f>
        <v>825552.00000000012</v>
      </c>
      <c r="L309" s="71">
        <f>I309*E309</f>
        <v>7535112.0000000019</v>
      </c>
      <c r="M309" s="552">
        <f>'KL TTHT CV DOT 2'!P289</f>
        <v>0</v>
      </c>
      <c r="N309" s="552">
        <f>'KL TTHT CV DOT 2'!Q289</f>
        <v>0</v>
      </c>
      <c r="O309" s="552">
        <f>'KL TTHT CV DOT 2'!R289</f>
        <v>0</v>
      </c>
      <c r="P309" s="552"/>
      <c r="Q309" s="552"/>
      <c r="R309" s="552">
        <v>0</v>
      </c>
    </row>
    <row r="310" spans="1:19" outlineLevel="1">
      <c r="A310" s="137"/>
      <c r="B310" s="137"/>
      <c r="C310" s="138" t="s">
        <v>733</v>
      </c>
      <c r="D310" s="97">
        <v>13</v>
      </c>
      <c r="E310" s="97">
        <v>13</v>
      </c>
      <c r="F310" s="139" t="s">
        <v>660</v>
      </c>
      <c r="G310" s="199">
        <v>566280</v>
      </c>
      <c r="H310" s="199">
        <v>63504.000000000007</v>
      </c>
      <c r="I310" s="62">
        <f t="shared" ref="I310:I312" si="97">SUM(G310:H310)</f>
        <v>629784</v>
      </c>
      <c r="J310" s="62">
        <f>G310*E310</f>
        <v>7361640</v>
      </c>
      <c r="K310" s="71">
        <f>H310*E310</f>
        <v>825552.00000000012</v>
      </c>
      <c r="L310" s="71">
        <f>I310*E310</f>
        <v>8187192</v>
      </c>
      <c r="M310" s="552">
        <f>'KL TTHT CV DOT 2'!P290</f>
        <v>0</v>
      </c>
      <c r="N310" s="552">
        <f>'KL TTHT CV DOT 2'!Q290</f>
        <v>0</v>
      </c>
      <c r="O310" s="552">
        <f>'KL TTHT CV DOT 2'!R290</f>
        <v>0</v>
      </c>
      <c r="P310" s="552"/>
      <c r="Q310" s="552"/>
      <c r="R310" s="552">
        <v>0</v>
      </c>
    </row>
    <row r="311" spans="1:19" outlineLevel="1">
      <c r="A311" s="137"/>
      <c r="B311" s="137"/>
      <c r="C311" s="138" t="s">
        <v>735</v>
      </c>
      <c r="D311" s="97">
        <v>26</v>
      </c>
      <c r="E311" s="97">
        <v>26</v>
      </c>
      <c r="F311" s="139" t="s">
        <v>660</v>
      </c>
      <c r="G311" s="199">
        <v>150480</v>
      </c>
      <c r="H311" s="199">
        <v>54500.000000000007</v>
      </c>
      <c r="I311" s="62">
        <f t="shared" si="97"/>
        <v>204980</v>
      </c>
      <c r="J311" s="62">
        <f>G311*E311</f>
        <v>3912480</v>
      </c>
      <c r="K311" s="71">
        <f>H311*E311</f>
        <v>1417000.0000000002</v>
      </c>
      <c r="L311" s="71">
        <f>I311*E311</f>
        <v>5329480</v>
      </c>
      <c r="M311" s="552">
        <f>'KL TTHT CV DOT 2'!P291</f>
        <v>0</v>
      </c>
      <c r="N311" s="552">
        <f>'KL TTHT CV DOT 2'!Q291</f>
        <v>0</v>
      </c>
      <c r="O311" s="552">
        <f>'KL TTHT CV DOT 2'!R291</f>
        <v>0</v>
      </c>
      <c r="P311" s="552"/>
      <c r="Q311" s="552"/>
      <c r="R311" s="552">
        <v>0</v>
      </c>
    </row>
    <row r="312" spans="1:19" outlineLevel="1">
      <c r="A312" s="137"/>
      <c r="B312" s="137"/>
      <c r="C312" s="138" t="s">
        <v>657</v>
      </c>
      <c r="D312" s="97">
        <v>1</v>
      </c>
      <c r="E312" s="97">
        <v>1</v>
      </c>
      <c r="F312" s="139" t="s">
        <v>660</v>
      </c>
      <c r="G312" s="199">
        <v>850777.2</v>
      </c>
      <c r="H312" s="199">
        <v>255233.15999999997</v>
      </c>
      <c r="I312" s="62">
        <f t="shared" si="97"/>
        <v>1106010.3599999999</v>
      </c>
      <c r="J312" s="62">
        <f>G312*E312</f>
        <v>850777.2</v>
      </c>
      <c r="K312" s="71">
        <f>H312*E312</f>
        <v>255233.15999999997</v>
      </c>
      <c r="L312" s="71">
        <f>I312*E312</f>
        <v>1106010.3599999999</v>
      </c>
      <c r="M312" s="552">
        <f>'KL TTHT CV DOT 2'!P292</f>
        <v>0</v>
      </c>
      <c r="N312" s="552">
        <f>'KL TTHT CV DOT 2'!Q292</f>
        <v>0</v>
      </c>
      <c r="O312" s="552">
        <f>'KL TTHT CV DOT 2'!R292</f>
        <v>0</v>
      </c>
      <c r="P312" s="552"/>
      <c r="Q312" s="552"/>
      <c r="R312" s="552">
        <v>0</v>
      </c>
    </row>
    <row r="313" spans="1:19" outlineLevel="1">
      <c r="A313" s="137"/>
      <c r="B313" s="137"/>
      <c r="C313" s="138"/>
      <c r="D313" s="94"/>
      <c r="E313" s="97"/>
      <c r="F313" s="139"/>
      <c r="G313" s="71"/>
      <c r="H313" s="71"/>
      <c r="I313" s="71"/>
      <c r="J313" s="71"/>
      <c r="K313" s="71"/>
      <c r="L313" s="71"/>
      <c r="M313" s="552">
        <f>'KL TTHT CV DOT 2'!P293</f>
        <v>0</v>
      </c>
      <c r="N313" s="552">
        <f>'KL TTHT CV DOT 2'!Q293</f>
        <v>0</v>
      </c>
      <c r="O313" s="552">
        <f>'KL TTHT CV DOT 2'!R293</f>
        <v>0</v>
      </c>
      <c r="P313" s="552"/>
      <c r="Q313" s="552"/>
      <c r="R313" s="552">
        <v>0</v>
      </c>
    </row>
    <row r="314" spans="1:19" ht="19.5" customHeight="1" outlineLevel="1">
      <c r="A314" s="137"/>
      <c r="B314" s="137"/>
      <c r="C314" s="202" t="s">
        <v>737</v>
      </c>
      <c r="D314" s="97"/>
      <c r="E314" s="97"/>
      <c r="F314" s="139"/>
      <c r="G314" s="62"/>
      <c r="H314" s="62"/>
      <c r="I314" s="62"/>
      <c r="J314" s="77">
        <f>SUBTOTAL(9,J315:J319)</f>
        <v>22294958.437671095</v>
      </c>
      <c r="K314" s="77">
        <f t="shared" ref="K314" si="98">SUBTOTAL(9,K315:K319)</f>
        <v>8918664.6671600081</v>
      </c>
      <c r="L314" s="77">
        <f>SUBTOTAL(9,L315:L319)</f>
        <v>31213623.104831103</v>
      </c>
      <c r="M314" s="556">
        <f>'KL TTHT CV DOT 2'!P294</f>
        <v>0</v>
      </c>
      <c r="N314" s="556">
        <f>'KL TTHT CV DOT 2'!Q294</f>
        <v>0</v>
      </c>
      <c r="O314" s="556">
        <f>'KL TTHT CV DOT 2'!R294</f>
        <v>0</v>
      </c>
      <c r="P314" s="556"/>
      <c r="Q314" s="556"/>
      <c r="R314" s="556">
        <v>0</v>
      </c>
    </row>
    <row r="315" spans="1:19" s="11" customFormat="1" outlineLevel="1">
      <c r="A315" s="192"/>
      <c r="B315" s="192"/>
      <c r="C315" s="193" t="s">
        <v>738</v>
      </c>
      <c r="D315" s="194">
        <v>619</v>
      </c>
      <c r="E315" s="97">
        <v>569</v>
      </c>
      <c r="F315" s="195" t="s">
        <v>624</v>
      </c>
      <c r="G315" s="199">
        <v>32518.739999999998</v>
      </c>
      <c r="H315" s="199">
        <v>7485.6650000000009</v>
      </c>
      <c r="I315" s="199">
        <f t="shared" ref="I315" si="99">SUM(G315:H315)</f>
        <v>40004.404999999999</v>
      </c>
      <c r="J315" s="199">
        <f>G315*E315</f>
        <v>18503163.059999999</v>
      </c>
      <c r="K315" s="199">
        <f>H315*E315</f>
        <v>4259343.3850000007</v>
      </c>
      <c r="L315" s="199">
        <f>I315*E315</f>
        <v>22762506.445</v>
      </c>
      <c r="M315" s="554">
        <f>'KL TTHT CV DOT 2'!P295</f>
        <v>0.36</v>
      </c>
      <c r="N315" s="554">
        <f>'KL TTHT CV DOT 2'!Q295</f>
        <v>0</v>
      </c>
      <c r="O315" s="554">
        <f>'KL TTHT CV DOT 2'!R295</f>
        <v>0.36</v>
      </c>
      <c r="P315" s="554"/>
      <c r="Q315" s="554"/>
      <c r="R315" s="554">
        <v>0</v>
      </c>
      <c r="S315" s="534"/>
    </row>
    <row r="316" spans="1:19" s="11" customFormat="1" ht="19.5" customHeight="1" outlineLevel="1">
      <c r="A316" s="192"/>
      <c r="B316" s="192"/>
      <c r="C316" s="386" t="s">
        <v>928</v>
      </c>
      <c r="D316" s="194">
        <v>371</v>
      </c>
      <c r="E316" s="97">
        <v>275</v>
      </c>
      <c r="F316" s="195" t="s">
        <v>624</v>
      </c>
      <c r="G316" s="199">
        <v>8773.9726027397246</v>
      </c>
      <c r="H316" s="199">
        <v>14594.016411764707</v>
      </c>
      <c r="I316" s="199">
        <f t="shared" ref="I316:I318" si="100">SUM(G316:H316)</f>
        <v>23367.989014504434</v>
      </c>
      <c r="J316" s="199">
        <f>G316*E316</f>
        <v>2412842.4657534244</v>
      </c>
      <c r="K316" s="199">
        <f>H316*E316</f>
        <v>4013354.5132352947</v>
      </c>
      <c r="L316" s="199">
        <f>I316*E316</f>
        <v>6426196.9789887192</v>
      </c>
      <c r="M316" s="554">
        <f>'KL TTHT CV DOT 2'!P296</f>
        <v>0</v>
      </c>
      <c r="N316" s="554">
        <f>'KL TTHT CV DOT 2'!Q296</f>
        <v>0</v>
      </c>
      <c r="O316" s="554">
        <f>'KL TTHT CV DOT 2'!R296</f>
        <v>0</v>
      </c>
      <c r="P316" s="554"/>
      <c r="Q316" s="554"/>
      <c r="R316" s="554">
        <v>0</v>
      </c>
      <c r="S316" s="534"/>
    </row>
    <row r="317" spans="1:19" s="11" customFormat="1" ht="19.5" customHeight="1" outlineLevel="1">
      <c r="A317" s="192"/>
      <c r="B317" s="192"/>
      <c r="C317" s="386" t="s">
        <v>1183</v>
      </c>
      <c r="D317" s="194">
        <v>74</v>
      </c>
      <c r="E317" s="97">
        <v>55.000000000000007</v>
      </c>
      <c r="F317" s="195" t="s">
        <v>624</v>
      </c>
      <c r="G317" s="199">
        <v>3554.7229199999997</v>
      </c>
      <c r="H317" s="199">
        <v>5289.7058823529414</v>
      </c>
      <c r="I317" s="199">
        <f t="shared" si="100"/>
        <v>8844.4288023529407</v>
      </c>
      <c r="J317" s="199">
        <f>G317*E317</f>
        <v>195509.76060000001</v>
      </c>
      <c r="K317" s="199">
        <f>H317*E317</f>
        <v>290933.82352941181</v>
      </c>
      <c r="L317" s="199">
        <f>I317*E317</f>
        <v>486443.58412941179</v>
      </c>
      <c r="M317" s="554">
        <f>'KL TTHT CV DOT 2'!P297</f>
        <v>0</v>
      </c>
      <c r="N317" s="554">
        <f>'KL TTHT CV DOT 2'!Q297</f>
        <v>0</v>
      </c>
      <c r="O317" s="554">
        <f>'KL TTHT CV DOT 2'!R297</f>
        <v>0</v>
      </c>
      <c r="P317" s="554"/>
      <c r="Q317" s="554"/>
      <c r="R317" s="554">
        <v>0</v>
      </c>
      <c r="S317" s="534"/>
    </row>
    <row r="318" spans="1:19" s="11" customFormat="1" ht="19.5" customHeight="1" outlineLevel="1">
      <c r="A318" s="192"/>
      <c r="B318" s="192"/>
      <c r="C318" s="193" t="s">
        <v>657</v>
      </c>
      <c r="D318" s="194">
        <v>1</v>
      </c>
      <c r="E318" s="97">
        <v>1</v>
      </c>
      <c r="F318" s="195" t="s">
        <v>619</v>
      </c>
      <c r="G318" s="199">
        <v>1183443.1513176714</v>
      </c>
      <c r="H318" s="199">
        <v>355032.94539530139</v>
      </c>
      <c r="I318" s="199">
        <f t="shared" si="100"/>
        <v>1538476.0967129727</v>
      </c>
      <c r="J318" s="199">
        <f>G318*E318</f>
        <v>1183443.1513176714</v>
      </c>
      <c r="K318" s="199">
        <f>H318*E318</f>
        <v>355032.94539530139</v>
      </c>
      <c r="L318" s="199">
        <f>I318*E318</f>
        <v>1538476.0967129727</v>
      </c>
      <c r="M318" s="554">
        <f>'KL TTHT CV DOT 2'!P298</f>
        <v>0</v>
      </c>
      <c r="N318" s="554">
        <f>'KL TTHT CV DOT 2'!Q298</f>
        <v>0</v>
      </c>
      <c r="O318" s="554">
        <f>'KL TTHT CV DOT 2'!R298</f>
        <v>0</v>
      </c>
      <c r="P318" s="554"/>
      <c r="Q318" s="554"/>
      <c r="R318" s="554">
        <v>0</v>
      </c>
      <c r="S318" s="534"/>
    </row>
    <row r="319" spans="1:19" s="11" customFormat="1" outlineLevel="1">
      <c r="A319" s="192"/>
      <c r="B319" s="192"/>
      <c r="C319" s="193"/>
      <c r="D319" s="194"/>
      <c r="E319" s="97"/>
      <c r="F319" s="195"/>
      <c r="G319" s="199"/>
      <c r="H319" s="199"/>
      <c r="I319" s="199"/>
      <c r="J319" s="199"/>
      <c r="K319" s="199"/>
      <c r="L319" s="199"/>
      <c r="M319" s="554">
        <f>'KL TTHT CV DOT 2'!P299</f>
        <v>0</v>
      </c>
      <c r="N319" s="554">
        <f>'KL TTHT CV DOT 2'!Q299</f>
        <v>0</v>
      </c>
      <c r="O319" s="554">
        <f>'KL TTHT CV DOT 2'!R299</f>
        <v>0</v>
      </c>
      <c r="P319" s="554"/>
      <c r="Q319" s="554"/>
      <c r="R319" s="554">
        <v>0</v>
      </c>
      <c r="S319" s="534"/>
    </row>
    <row r="320" spans="1:19" s="11" customFormat="1" outlineLevel="1">
      <c r="A320" s="192"/>
      <c r="B320" s="192"/>
      <c r="C320" s="189" t="s">
        <v>693</v>
      </c>
      <c r="D320" s="194"/>
      <c r="E320" s="97"/>
      <c r="F320" s="195"/>
      <c r="G320" s="199"/>
      <c r="H320" s="199"/>
      <c r="I320" s="199"/>
      <c r="J320" s="174">
        <f>SUBTOTAL(9,J321:J325)</f>
        <v>8540160</v>
      </c>
      <c r="K320" s="174">
        <f t="shared" ref="K320" si="101">SUBTOTAL(9,K321:K325)</f>
        <v>1464048.0000000002</v>
      </c>
      <c r="L320" s="174">
        <f>SUBTOTAL(9,L321:L325)</f>
        <v>10004208</v>
      </c>
      <c r="M320" s="558">
        <f>'KL TTHT CV DOT 2'!P300</f>
        <v>0</v>
      </c>
      <c r="N320" s="558">
        <f>'KL TTHT CV DOT 2'!Q300</f>
        <v>0</v>
      </c>
      <c r="O320" s="558">
        <f>'KL TTHT CV DOT 2'!R300</f>
        <v>0</v>
      </c>
      <c r="P320" s="558"/>
      <c r="Q320" s="558"/>
      <c r="R320" s="558">
        <v>0</v>
      </c>
      <c r="S320" s="534"/>
    </row>
    <row r="321" spans="1:19" s="11" customFormat="1" outlineLevel="1">
      <c r="A321" s="192"/>
      <c r="B321" s="192"/>
      <c r="C321" s="193" t="s">
        <v>731</v>
      </c>
      <c r="D321" s="194">
        <v>6</v>
      </c>
      <c r="E321" s="97">
        <v>6</v>
      </c>
      <c r="F321" s="195" t="s">
        <v>660</v>
      </c>
      <c r="G321" s="199">
        <v>516120.00000000006</v>
      </c>
      <c r="H321" s="199">
        <v>63504.000000000007</v>
      </c>
      <c r="I321" s="199">
        <f>SUM(G321:H321)</f>
        <v>579624.00000000012</v>
      </c>
      <c r="J321" s="199">
        <f>G321*E321</f>
        <v>3096720.0000000005</v>
      </c>
      <c r="K321" s="199">
        <f>H321*E321</f>
        <v>381024.00000000006</v>
      </c>
      <c r="L321" s="199">
        <f>I321*E321</f>
        <v>3477744.0000000009</v>
      </c>
      <c r="M321" s="554">
        <f>'KL TTHT CV DOT 2'!P301</f>
        <v>0</v>
      </c>
      <c r="N321" s="554">
        <f>'KL TTHT CV DOT 2'!Q301</f>
        <v>0</v>
      </c>
      <c r="O321" s="554">
        <f>'KL TTHT CV DOT 2'!R301</f>
        <v>0</v>
      </c>
      <c r="P321" s="554"/>
      <c r="Q321" s="554"/>
      <c r="R321" s="554">
        <v>0</v>
      </c>
      <c r="S321" s="534"/>
    </row>
    <row r="322" spans="1:19" s="11" customFormat="1" outlineLevel="1">
      <c r="A322" s="192"/>
      <c r="B322" s="192"/>
      <c r="C322" s="193" t="s">
        <v>733</v>
      </c>
      <c r="D322" s="194">
        <v>6</v>
      </c>
      <c r="E322" s="97">
        <v>6</v>
      </c>
      <c r="F322" s="195" t="s">
        <v>660</v>
      </c>
      <c r="G322" s="62">
        <v>566280</v>
      </c>
      <c r="H322" s="62">
        <v>63504.000000000007</v>
      </c>
      <c r="I322" s="62">
        <f t="shared" ref="I322:I324" si="102">SUM(G322:H322)</f>
        <v>629784</v>
      </c>
      <c r="J322" s="199">
        <f>G322*E322</f>
        <v>3397680</v>
      </c>
      <c r="K322" s="199">
        <f>H322*E322</f>
        <v>381024.00000000006</v>
      </c>
      <c r="L322" s="199">
        <f>I322*E322</f>
        <v>3778704</v>
      </c>
      <c r="M322" s="554">
        <f>'KL TTHT CV DOT 2'!P302</f>
        <v>0</v>
      </c>
      <c r="N322" s="554">
        <f>'KL TTHT CV DOT 2'!Q302</f>
        <v>0</v>
      </c>
      <c r="O322" s="554">
        <f>'KL TTHT CV DOT 2'!R302</f>
        <v>0</v>
      </c>
      <c r="P322" s="554"/>
      <c r="Q322" s="554"/>
      <c r="R322" s="554">
        <v>0</v>
      </c>
      <c r="S322" s="534"/>
    </row>
    <row r="323" spans="1:19" s="11" customFormat="1" outlineLevel="1">
      <c r="A323" s="192"/>
      <c r="B323" s="192"/>
      <c r="C323" s="193" t="s">
        <v>735</v>
      </c>
      <c r="D323" s="194">
        <v>12</v>
      </c>
      <c r="E323" s="97">
        <v>12</v>
      </c>
      <c r="F323" s="195" t="s">
        <v>660</v>
      </c>
      <c r="G323" s="62">
        <v>150480</v>
      </c>
      <c r="H323" s="62">
        <v>54500.000000000007</v>
      </c>
      <c r="I323" s="62">
        <f t="shared" si="102"/>
        <v>204980</v>
      </c>
      <c r="J323" s="199">
        <f>G323*E323</f>
        <v>1805760</v>
      </c>
      <c r="K323" s="199">
        <f>H323*E323</f>
        <v>654000.00000000012</v>
      </c>
      <c r="L323" s="199">
        <f>I323*E323</f>
        <v>2459760</v>
      </c>
      <c r="M323" s="554">
        <f>'KL TTHT CV DOT 2'!P303</f>
        <v>0</v>
      </c>
      <c r="N323" s="554">
        <f>'KL TTHT CV DOT 2'!Q303</f>
        <v>0</v>
      </c>
      <c r="O323" s="554">
        <f>'KL TTHT CV DOT 2'!R303</f>
        <v>0</v>
      </c>
      <c r="P323" s="554"/>
      <c r="Q323" s="554"/>
      <c r="R323" s="554">
        <v>0</v>
      </c>
      <c r="S323" s="534"/>
    </row>
    <row r="324" spans="1:19" s="11" customFormat="1" outlineLevel="1">
      <c r="A324" s="192"/>
      <c r="B324" s="192"/>
      <c r="C324" s="193" t="s">
        <v>657</v>
      </c>
      <c r="D324" s="194">
        <v>1</v>
      </c>
      <c r="E324" s="97">
        <v>1</v>
      </c>
      <c r="F324" s="195" t="s">
        <v>660</v>
      </c>
      <c r="G324" s="62">
        <v>240000</v>
      </c>
      <c r="H324" s="62">
        <v>48000</v>
      </c>
      <c r="I324" s="62">
        <f t="shared" si="102"/>
        <v>288000</v>
      </c>
      <c r="J324" s="199">
        <f>G324*E324</f>
        <v>240000</v>
      </c>
      <c r="K324" s="199">
        <f>H324*E324</f>
        <v>48000</v>
      </c>
      <c r="L324" s="199">
        <f>I324*E324</f>
        <v>288000</v>
      </c>
      <c r="M324" s="554">
        <f>'KL TTHT CV DOT 2'!P304</f>
        <v>0</v>
      </c>
      <c r="N324" s="554">
        <f>'KL TTHT CV DOT 2'!Q304</f>
        <v>0</v>
      </c>
      <c r="O324" s="554">
        <f>'KL TTHT CV DOT 2'!R304</f>
        <v>0</v>
      </c>
      <c r="P324" s="554"/>
      <c r="Q324" s="554"/>
      <c r="R324" s="554">
        <v>0</v>
      </c>
      <c r="S324" s="534"/>
    </row>
    <row r="325" spans="1:19" s="11" customFormat="1" outlineLevel="1">
      <c r="A325" s="192"/>
      <c r="B325" s="192"/>
      <c r="C325" s="193"/>
      <c r="D325" s="194"/>
      <c r="E325" s="97"/>
      <c r="F325" s="195"/>
      <c r="G325" s="62"/>
      <c r="H325" s="62"/>
      <c r="I325" s="62"/>
      <c r="J325" s="199"/>
      <c r="K325" s="199"/>
      <c r="L325" s="199"/>
      <c r="M325" s="554">
        <f>'KL TTHT CV DOT 2'!P305</f>
        <v>0</v>
      </c>
      <c r="N325" s="554">
        <f>'KL TTHT CV DOT 2'!Q305</f>
        <v>0</v>
      </c>
      <c r="O325" s="554">
        <f>'KL TTHT CV DOT 2'!R305</f>
        <v>0</v>
      </c>
      <c r="P325" s="554"/>
      <c r="Q325" s="554"/>
      <c r="R325" s="554">
        <v>0</v>
      </c>
      <c r="S325" s="534"/>
    </row>
    <row r="326" spans="1:19" s="11" customFormat="1" ht="19.5" customHeight="1" outlineLevel="1">
      <c r="A326" s="192"/>
      <c r="B326" s="192"/>
      <c r="C326" s="379" t="s">
        <v>737</v>
      </c>
      <c r="D326" s="194"/>
      <c r="E326" s="97"/>
      <c r="F326" s="195"/>
      <c r="G326" s="62"/>
      <c r="H326" s="62"/>
      <c r="I326" s="62"/>
      <c r="J326" s="174">
        <f>SUBTOTAL(9,J327:J331)</f>
        <v>10420834.202054657</v>
      </c>
      <c r="K326" s="174">
        <f t="shared" ref="K326" si="103">SUBTOTAL(9,K327:K331)</f>
        <v>4757933.0990713704</v>
      </c>
      <c r="L326" s="174">
        <f>SUBTOTAL(9,L327:L331)</f>
        <v>15178767.301126026</v>
      </c>
      <c r="M326" s="558">
        <f>'KL TTHT CV DOT 2'!P306</f>
        <v>0</v>
      </c>
      <c r="N326" s="558">
        <f>'KL TTHT CV DOT 2'!Q306</f>
        <v>0</v>
      </c>
      <c r="O326" s="558">
        <f>'KL TTHT CV DOT 2'!R306</f>
        <v>0</v>
      </c>
      <c r="P326" s="558"/>
      <c r="Q326" s="558"/>
      <c r="R326" s="558">
        <v>0</v>
      </c>
      <c r="S326" s="534"/>
    </row>
    <row r="327" spans="1:19" s="11" customFormat="1" outlineLevel="1">
      <c r="A327" s="192"/>
      <c r="B327" s="192"/>
      <c r="C327" s="193" t="s">
        <v>738</v>
      </c>
      <c r="D327" s="194">
        <v>286</v>
      </c>
      <c r="E327" s="97">
        <v>253</v>
      </c>
      <c r="F327" s="195" t="s">
        <v>624</v>
      </c>
      <c r="G327" s="62">
        <v>32518.739999999998</v>
      </c>
      <c r="H327" s="62">
        <v>7485.6650000000009</v>
      </c>
      <c r="I327" s="62">
        <f t="shared" ref="I327" si="104">SUM(G327:H327)</f>
        <v>40004.404999999999</v>
      </c>
      <c r="J327" s="199">
        <f>G327*E327</f>
        <v>8227241.2199999997</v>
      </c>
      <c r="K327" s="199">
        <f>H327*E327</f>
        <v>1893873.2450000001</v>
      </c>
      <c r="L327" s="199">
        <f>I327*E327</f>
        <v>10121114.465</v>
      </c>
      <c r="M327" s="554">
        <f>'KL TTHT CV DOT 2'!P307</f>
        <v>0.36</v>
      </c>
      <c r="N327" s="554">
        <f>'KL TTHT CV DOT 2'!Q307</f>
        <v>0</v>
      </c>
      <c r="O327" s="554">
        <f>'KL TTHT CV DOT 2'!R307</f>
        <v>0.36</v>
      </c>
      <c r="P327" s="554"/>
      <c r="Q327" s="554"/>
      <c r="R327" s="554">
        <v>0</v>
      </c>
      <c r="S327" s="534"/>
    </row>
    <row r="328" spans="1:19" s="11" customFormat="1" ht="19.5" customHeight="1" outlineLevel="1">
      <c r="A328" s="192"/>
      <c r="B328" s="192"/>
      <c r="C328" s="386" t="s">
        <v>928</v>
      </c>
      <c r="D328" s="194">
        <v>171</v>
      </c>
      <c r="E328" s="97">
        <v>165</v>
      </c>
      <c r="F328" s="195" t="s">
        <v>624</v>
      </c>
      <c r="G328" s="62">
        <v>8773.9726027397246</v>
      </c>
      <c r="H328" s="62">
        <v>14594.016411764707</v>
      </c>
      <c r="I328" s="62">
        <f t="shared" ref="I328:I330" si="105">SUM(G328:H328)</f>
        <v>23367.989014504434</v>
      </c>
      <c r="J328" s="199">
        <f>G328*E328</f>
        <v>1447705.4794520545</v>
      </c>
      <c r="K328" s="199">
        <f>H328*E328</f>
        <v>2408012.7079411768</v>
      </c>
      <c r="L328" s="199">
        <f>I328*E328</f>
        <v>3855718.1873932318</v>
      </c>
      <c r="M328" s="554">
        <f>'KL TTHT CV DOT 2'!P308</f>
        <v>0</v>
      </c>
      <c r="N328" s="554">
        <f>'KL TTHT CV DOT 2'!Q308</f>
        <v>0</v>
      </c>
      <c r="O328" s="554">
        <f>'KL TTHT CV DOT 2'!R308</f>
        <v>0</v>
      </c>
      <c r="P328" s="554"/>
      <c r="Q328" s="554"/>
      <c r="R328" s="554">
        <v>0</v>
      </c>
      <c r="S328" s="534"/>
    </row>
    <row r="329" spans="1:19" s="11" customFormat="1" ht="19.5" customHeight="1" outlineLevel="1">
      <c r="A329" s="192"/>
      <c r="B329" s="192"/>
      <c r="C329" s="386" t="s">
        <v>1183</v>
      </c>
      <c r="D329" s="194">
        <v>34</v>
      </c>
      <c r="E329" s="97">
        <v>55.000000000000007</v>
      </c>
      <c r="F329" s="195" t="s">
        <v>624</v>
      </c>
      <c r="G329" s="62">
        <v>3554.7229199999997</v>
      </c>
      <c r="H329" s="62">
        <v>5289.7058823529414</v>
      </c>
      <c r="I329" s="62">
        <f t="shared" si="105"/>
        <v>8844.4288023529407</v>
      </c>
      <c r="J329" s="199">
        <f>G329*E329</f>
        <v>195509.76060000001</v>
      </c>
      <c r="K329" s="199">
        <f>H329*E329</f>
        <v>290933.82352941181</v>
      </c>
      <c r="L329" s="199">
        <f>I329*E329</f>
        <v>486443.58412941179</v>
      </c>
      <c r="M329" s="554">
        <f>'KL TTHT CV DOT 2'!P309</f>
        <v>0</v>
      </c>
      <c r="N329" s="554">
        <f>'KL TTHT CV DOT 2'!Q309</f>
        <v>0</v>
      </c>
      <c r="O329" s="554">
        <f>'KL TTHT CV DOT 2'!R309</f>
        <v>0</v>
      </c>
      <c r="P329" s="554"/>
      <c r="Q329" s="554"/>
      <c r="R329" s="554">
        <v>0</v>
      </c>
      <c r="S329" s="534"/>
    </row>
    <row r="330" spans="1:19" s="11" customFormat="1" ht="19.5" customHeight="1" outlineLevel="1">
      <c r="A330" s="192"/>
      <c r="B330" s="192"/>
      <c r="C330" s="193" t="s">
        <v>657</v>
      </c>
      <c r="D330" s="194">
        <v>1</v>
      </c>
      <c r="E330" s="97">
        <v>1</v>
      </c>
      <c r="F330" s="195" t="s">
        <v>619</v>
      </c>
      <c r="G330" s="62">
        <v>550377.74200260278</v>
      </c>
      <c r="H330" s="62">
        <v>165113.32260078084</v>
      </c>
      <c r="I330" s="62">
        <f t="shared" si="105"/>
        <v>715491.06460338365</v>
      </c>
      <c r="J330" s="199">
        <f>G330*E330</f>
        <v>550377.74200260278</v>
      </c>
      <c r="K330" s="199">
        <f>H330*E330</f>
        <v>165113.32260078084</v>
      </c>
      <c r="L330" s="199">
        <f>I330*E330</f>
        <v>715491.06460338365</v>
      </c>
      <c r="M330" s="554">
        <f>'KL TTHT CV DOT 2'!P310</f>
        <v>0</v>
      </c>
      <c r="N330" s="554">
        <f>'KL TTHT CV DOT 2'!Q310</f>
        <v>0</v>
      </c>
      <c r="O330" s="554">
        <f>'KL TTHT CV DOT 2'!R310</f>
        <v>0</v>
      </c>
      <c r="P330" s="554"/>
      <c r="Q330" s="554"/>
      <c r="R330" s="554">
        <v>0</v>
      </c>
      <c r="S330" s="534"/>
    </row>
    <row r="331" spans="1:19" outlineLevel="1">
      <c r="A331" s="137"/>
      <c r="B331" s="137"/>
      <c r="C331" s="138"/>
      <c r="D331" s="97"/>
      <c r="E331" s="97"/>
      <c r="F331" s="139"/>
      <c r="G331" s="62"/>
      <c r="H331" s="62"/>
      <c r="I331" s="62"/>
      <c r="J331" s="71"/>
      <c r="K331" s="71"/>
      <c r="L331" s="71"/>
      <c r="M331" s="552">
        <f>'KL TTHT CV DOT 2'!P311</f>
        <v>0</v>
      </c>
      <c r="N331" s="552">
        <f>'KL TTHT CV DOT 2'!Q311</f>
        <v>0</v>
      </c>
      <c r="O331" s="552">
        <f>'KL TTHT CV DOT 2'!R311</f>
        <v>0</v>
      </c>
      <c r="P331" s="552"/>
      <c r="Q331" s="552"/>
      <c r="R331" s="552">
        <v>0</v>
      </c>
    </row>
    <row r="332" spans="1:19" outlineLevel="1">
      <c r="A332" s="137"/>
      <c r="B332" s="137"/>
      <c r="C332" s="147" t="s">
        <v>739</v>
      </c>
      <c r="D332" s="97"/>
      <c r="E332" s="97"/>
      <c r="F332" s="139"/>
      <c r="G332" s="62"/>
      <c r="H332" s="62"/>
      <c r="I332" s="62"/>
      <c r="J332" s="77">
        <f>SUBTOTAL(9,J333:J337)</f>
        <v>7116800</v>
      </c>
      <c r="K332" s="77">
        <f t="shared" ref="K332" si="106">SUBTOTAL(9,K333:K337)</f>
        <v>1220040.0000000002</v>
      </c>
      <c r="L332" s="77">
        <f>SUBTOTAL(9,L333:L337)</f>
        <v>8336840</v>
      </c>
      <c r="M332" s="556">
        <f>'KL TTHT CV DOT 2'!P312</f>
        <v>0</v>
      </c>
      <c r="N332" s="556">
        <f>'KL TTHT CV DOT 2'!Q312</f>
        <v>0</v>
      </c>
      <c r="O332" s="556">
        <f>'KL TTHT CV DOT 2'!R312</f>
        <v>0</v>
      </c>
      <c r="P332" s="556"/>
      <c r="Q332" s="556"/>
      <c r="R332" s="556">
        <v>0</v>
      </c>
    </row>
    <row r="333" spans="1:19" outlineLevel="1">
      <c r="A333" s="137"/>
      <c r="B333" s="137"/>
      <c r="C333" s="138" t="s">
        <v>731</v>
      </c>
      <c r="D333" s="97">
        <v>5</v>
      </c>
      <c r="E333" s="97">
        <v>5</v>
      </c>
      <c r="F333" s="139" t="s">
        <v>660</v>
      </c>
      <c r="G333" s="62">
        <v>516120.00000000006</v>
      </c>
      <c r="H333" s="62">
        <v>63504.000000000007</v>
      </c>
      <c r="I333" s="62">
        <f>SUM(G333:H333)</f>
        <v>579624.00000000012</v>
      </c>
      <c r="J333" s="71">
        <f>G333*E333</f>
        <v>2580600.0000000005</v>
      </c>
      <c r="K333" s="71">
        <f>H333*E333</f>
        <v>317520.00000000006</v>
      </c>
      <c r="L333" s="71">
        <f>I333*E333</f>
        <v>2898120.0000000005</v>
      </c>
      <c r="M333" s="552">
        <f>'KL TTHT CV DOT 2'!P313</f>
        <v>0</v>
      </c>
      <c r="N333" s="552">
        <f>'KL TTHT CV DOT 2'!Q313</f>
        <v>0</v>
      </c>
      <c r="O333" s="552">
        <f>'KL TTHT CV DOT 2'!R313</f>
        <v>0</v>
      </c>
      <c r="P333" s="552"/>
      <c r="Q333" s="552"/>
      <c r="R333" s="552">
        <v>0</v>
      </c>
    </row>
    <row r="334" spans="1:19" outlineLevel="1">
      <c r="A334" s="137"/>
      <c r="B334" s="137"/>
      <c r="C334" s="138" t="s">
        <v>733</v>
      </c>
      <c r="D334" s="97">
        <v>5</v>
      </c>
      <c r="E334" s="97">
        <v>5</v>
      </c>
      <c r="F334" s="139" t="s">
        <v>660</v>
      </c>
      <c r="G334" s="62">
        <v>566280</v>
      </c>
      <c r="H334" s="62">
        <v>63504.000000000007</v>
      </c>
      <c r="I334" s="62">
        <f t="shared" ref="I334:I336" si="107">SUM(G334:H334)</f>
        <v>629784</v>
      </c>
      <c r="J334" s="71">
        <f>G334*E334</f>
        <v>2831400</v>
      </c>
      <c r="K334" s="71">
        <f>H334*E334</f>
        <v>317520.00000000006</v>
      </c>
      <c r="L334" s="71">
        <f>I334*E334</f>
        <v>3148920</v>
      </c>
      <c r="M334" s="552">
        <f>'KL TTHT CV DOT 2'!P314</f>
        <v>0</v>
      </c>
      <c r="N334" s="552">
        <f>'KL TTHT CV DOT 2'!Q314</f>
        <v>0</v>
      </c>
      <c r="O334" s="552">
        <f>'KL TTHT CV DOT 2'!R314</f>
        <v>0</v>
      </c>
      <c r="P334" s="552"/>
      <c r="Q334" s="552"/>
      <c r="R334" s="552">
        <v>0</v>
      </c>
    </row>
    <row r="335" spans="1:19" outlineLevel="1">
      <c r="A335" s="137"/>
      <c r="B335" s="137"/>
      <c r="C335" s="138" t="s">
        <v>735</v>
      </c>
      <c r="D335" s="97">
        <v>10</v>
      </c>
      <c r="E335" s="97">
        <v>10</v>
      </c>
      <c r="F335" s="139" t="s">
        <v>660</v>
      </c>
      <c r="G335" s="62">
        <v>150480</v>
      </c>
      <c r="H335" s="62">
        <v>54500.000000000007</v>
      </c>
      <c r="I335" s="62">
        <f t="shared" si="107"/>
        <v>204980</v>
      </c>
      <c r="J335" s="71">
        <f>G335*E335</f>
        <v>1504800</v>
      </c>
      <c r="K335" s="71">
        <f>H335*E335</f>
        <v>545000.00000000012</v>
      </c>
      <c r="L335" s="71">
        <f>I335*E335</f>
        <v>2049800</v>
      </c>
      <c r="M335" s="552">
        <f>'KL TTHT CV DOT 2'!P315</f>
        <v>0</v>
      </c>
      <c r="N335" s="552">
        <f>'KL TTHT CV DOT 2'!Q315</f>
        <v>0</v>
      </c>
      <c r="O335" s="552">
        <f>'KL TTHT CV DOT 2'!R315</f>
        <v>0</v>
      </c>
      <c r="P335" s="552"/>
      <c r="Q335" s="552"/>
      <c r="R335" s="552">
        <v>0</v>
      </c>
    </row>
    <row r="336" spans="1:19" outlineLevel="1">
      <c r="A336" s="137"/>
      <c r="B336" s="137"/>
      <c r="C336" s="138" t="s">
        <v>657</v>
      </c>
      <c r="D336" s="97">
        <v>1</v>
      </c>
      <c r="E336" s="97">
        <v>1</v>
      </c>
      <c r="F336" s="139" t="s">
        <v>660</v>
      </c>
      <c r="G336" s="62">
        <v>200000</v>
      </c>
      <c r="H336" s="62">
        <v>40000</v>
      </c>
      <c r="I336" s="62">
        <f t="shared" si="107"/>
        <v>240000</v>
      </c>
      <c r="J336" s="71">
        <f>G336*E336</f>
        <v>200000</v>
      </c>
      <c r="K336" s="71">
        <f>H336*E336</f>
        <v>40000</v>
      </c>
      <c r="L336" s="71">
        <f>I336*E336</f>
        <v>240000</v>
      </c>
      <c r="M336" s="552">
        <f>'KL TTHT CV DOT 2'!P316</f>
        <v>0</v>
      </c>
      <c r="N336" s="552">
        <f>'KL TTHT CV DOT 2'!Q316</f>
        <v>0</v>
      </c>
      <c r="O336" s="552">
        <f>'KL TTHT CV DOT 2'!R316</f>
        <v>0</v>
      </c>
      <c r="P336" s="552"/>
      <c r="Q336" s="552"/>
      <c r="R336" s="552">
        <v>0</v>
      </c>
    </row>
    <row r="337" spans="1:19" outlineLevel="1">
      <c r="A337" s="137"/>
      <c r="B337" s="137"/>
      <c r="C337" s="138"/>
      <c r="D337" s="97"/>
      <c r="E337" s="97"/>
      <c r="F337" s="139"/>
      <c r="G337" s="62"/>
      <c r="H337" s="62"/>
      <c r="I337" s="62"/>
      <c r="J337" s="71"/>
      <c r="K337" s="71"/>
      <c r="L337" s="71"/>
      <c r="M337" s="552">
        <f>'KL TTHT CV DOT 2'!P317</f>
        <v>0</v>
      </c>
      <c r="N337" s="552">
        <f>'KL TTHT CV DOT 2'!Q317</f>
        <v>0</v>
      </c>
      <c r="O337" s="552">
        <f>'KL TTHT CV DOT 2'!R317</f>
        <v>0</v>
      </c>
      <c r="P337" s="552"/>
      <c r="Q337" s="552"/>
      <c r="R337" s="552">
        <v>0</v>
      </c>
    </row>
    <row r="338" spans="1:19" ht="19.5" customHeight="1" outlineLevel="1">
      <c r="A338" s="137"/>
      <c r="B338" s="137"/>
      <c r="C338" s="202" t="s">
        <v>737</v>
      </c>
      <c r="D338" s="97"/>
      <c r="E338" s="97"/>
      <c r="F338" s="139"/>
      <c r="G338" s="62"/>
      <c r="H338" s="62"/>
      <c r="I338" s="62"/>
      <c r="J338" s="77">
        <f>SUBTOTAL(9,J339:J343)</f>
        <v>10716008.270547807</v>
      </c>
      <c r="K338" s="77">
        <f t="shared" ref="K338" si="108">SUBTOTAL(9,K339:K343)</f>
        <v>5933175.2421422815</v>
      </c>
      <c r="L338" s="77">
        <f>SUBTOTAL(9,L339:L343)</f>
        <v>16649183.512690092</v>
      </c>
      <c r="M338" s="556">
        <f>'KL TTHT CV DOT 2'!P318</f>
        <v>0</v>
      </c>
      <c r="N338" s="556">
        <f>'KL TTHT CV DOT 2'!Q318</f>
        <v>0</v>
      </c>
      <c r="O338" s="556">
        <f>'KL TTHT CV DOT 2'!R318</f>
        <v>0</v>
      </c>
      <c r="P338" s="556"/>
      <c r="Q338" s="556"/>
      <c r="R338" s="556">
        <v>0</v>
      </c>
    </row>
    <row r="339" spans="1:19" s="11" customFormat="1" outlineLevel="1">
      <c r="A339" s="192"/>
      <c r="B339" s="192"/>
      <c r="C339" s="193" t="s">
        <v>738</v>
      </c>
      <c r="D339" s="194">
        <v>238</v>
      </c>
      <c r="E339" s="97">
        <v>238</v>
      </c>
      <c r="F339" s="195" t="s">
        <v>624</v>
      </c>
      <c r="G339" s="62">
        <v>32518.739999999998</v>
      </c>
      <c r="H339" s="62">
        <v>7485.6650000000009</v>
      </c>
      <c r="I339" s="62">
        <f t="shared" ref="I339" si="109">SUM(G339:H339)</f>
        <v>40004.404999999999</v>
      </c>
      <c r="J339" s="199">
        <f>G339*E339</f>
        <v>7739460.1199999992</v>
      </c>
      <c r="K339" s="199">
        <f>H339*E339</f>
        <v>1781588.2700000003</v>
      </c>
      <c r="L339" s="199">
        <f>I339*E339</f>
        <v>9521048.3900000006</v>
      </c>
      <c r="M339" s="554">
        <f>'KL TTHT CV DOT 2'!P319</f>
        <v>0.36</v>
      </c>
      <c r="N339" s="554">
        <f>'KL TTHT CV DOT 2'!Q319</f>
        <v>0</v>
      </c>
      <c r="O339" s="554">
        <f>'KL TTHT CV DOT 2'!R319</f>
        <v>0.36</v>
      </c>
      <c r="P339" s="554"/>
      <c r="Q339" s="554"/>
      <c r="R339" s="554">
        <v>0</v>
      </c>
      <c r="S339" s="534"/>
    </row>
    <row r="340" spans="1:19" s="11" customFormat="1" ht="19.5" customHeight="1" outlineLevel="1">
      <c r="A340" s="192"/>
      <c r="B340" s="192"/>
      <c r="C340" s="386" t="s">
        <v>928</v>
      </c>
      <c r="D340" s="194">
        <v>143</v>
      </c>
      <c r="E340" s="97">
        <v>253.00000000000003</v>
      </c>
      <c r="F340" s="195" t="s">
        <v>624</v>
      </c>
      <c r="G340" s="199">
        <v>8773.9726027397246</v>
      </c>
      <c r="H340" s="199">
        <v>14594.016411764707</v>
      </c>
      <c r="I340" s="199">
        <f t="shared" ref="I340:I342" si="110">SUM(G340:H340)</f>
        <v>23367.989014504434</v>
      </c>
      <c r="J340" s="199">
        <f>G340*E340</f>
        <v>2219815.0684931506</v>
      </c>
      <c r="K340" s="199">
        <f>H340*E340</f>
        <v>3692286.1521764714</v>
      </c>
      <c r="L340" s="199">
        <f>I340*E340</f>
        <v>5912101.2206696225</v>
      </c>
      <c r="M340" s="554">
        <f>'KL TTHT CV DOT 2'!P320</f>
        <v>0</v>
      </c>
      <c r="N340" s="554">
        <f>'KL TTHT CV DOT 2'!Q320</f>
        <v>0</v>
      </c>
      <c r="O340" s="554">
        <f>'KL TTHT CV DOT 2'!R320</f>
        <v>0</v>
      </c>
      <c r="P340" s="554"/>
      <c r="Q340" s="554"/>
      <c r="R340" s="554">
        <v>0</v>
      </c>
      <c r="S340" s="534"/>
    </row>
    <row r="341" spans="1:19" s="11" customFormat="1" ht="19.5" customHeight="1" outlineLevel="1">
      <c r="A341" s="192"/>
      <c r="B341" s="192"/>
      <c r="C341" s="386" t="s">
        <v>1183</v>
      </c>
      <c r="D341" s="194">
        <v>29</v>
      </c>
      <c r="E341" s="97">
        <v>55.000000000000007</v>
      </c>
      <c r="F341" s="195" t="s">
        <v>624</v>
      </c>
      <c r="G341" s="199">
        <v>3554.7229199999997</v>
      </c>
      <c r="H341" s="199">
        <v>5289.7058823529414</v>
      </c>
      <c r="I341" s="199">
        <f t="shared" si="110"/>
        <v>8844.4288023529407</v>
      </c>
      <c r="J341" s="199">
        <f>G341*E341</f>
        <v>195509.76060000001</v>
      </c>
      <c r="K341" s="199">
        <f>H341*E341</f>
        <v>290933.82352941181</v>
      </c>
      <c r="L341" s="199">
        <f>I341*E341</f>
        <v>486443.58412941179</v>
      </c>
      <c r="M341" s="554">
        <f>'KL TTHT CV DOT 2'!P321</f>
        <v>0</v>
      </c>
      <c r="N341" s="554">
        <f>'KL TTHT CV DOT 2'!Q321</f>
        <v>0</v>
      </c>
      <c r="O341" s="554">
        <f>'KL TTHT CV DOT 2'!R321</f>
        <v>0</v>
      </c>
      <c r="P341" s="554"/>
      <c r="Q341" s="554"/>
      <c r="R341" s="554">
        <v>0</v>
      </c>
      <c r="S341" s="534"/>
    </row>
    <row r="342" spans="1:19" s="11" customFormat="1" ht="19.5" customHeight="1" outlineLevel="1">
      <c r="A342" s="192"/>
      <c r="B342" s="192"/>
      <c r="C342" s="193" t="s">
        <v>657</v>
      </c>
      <c r="D342" s="194">
        <v>1</v>
      </c>
      <c r="E342" s="194">
        <v>1</v>
      </c>
      <c r="F342" s="195" t="s">
        <v>619</v>
      </c>
      <c r="G342" s="199">
        <v>561223.32145465759</v>
      </c>
      <c r="H342" s="199">
        <v>168366.99643639728</v>
      </c>
      <c r="I342" s="199">
        <f t="shared" si="110"/>
        <v>729590.3178910549</v>
      </c>
      <c r="J342" s="199">
        <f>G342*E342</f>
        <v>561223.32145465759</v>
      </c>
      <c r="K342" s="199">
        <f>H342*E342</f>
        <v>168366.99643639728</v>
      </c>
      <c r="L342" s="199">
        <f>I342*E342</f>
        <v>729590.3178910549</v>
      </c>
      <c r="M342" s="554">
        <f>'KL TTHT CV DOT 2'!P322</f>
        <v>0</v>
      </c>
      <c r="N342" s="554">
        <f>'KL TTHT CV DOT 2'!Q322</f>
        <v>0</v>
      </c>
      <c r="O342" s="554">
        <f>'KL TTHT CV DOT 2'!R322</f>
        <v>0</v>
      </c>
      <c r="P342" s="554"/>
      <c r="Q342" s="554"/>
      <c r="R342" s="554">
        <v>0</v>
      </c>
      <c r="S342" s="534"/>
    </row>
    <row r="343" spans="1:19" outlineLevel="1">
      <c r="A343" s="137"/>
      <c r="B343" s="137"/>
      <c r="C343" s="138"/>
      <c r="D343" s="97"/>
      <c r="E343" s="97"/>
      <c r="F343" s="139"/>
      <c r="G343" s="71"/>
      <c r="H343" s="71"/>
      <c r="I343" s="71"/>
      <c r="J343" s="71"/>
      <c r="K343" s="71"/>
      <c r="L343" s="71"/>
      <c r="M343" s="552">
        <f>'KL TTHT CV DOT 2'!P323</f>
        <v>0</v>
      </c>
      <c r="N343" s="552">
        <f>'KL TTHT CV DOT 2'!Q323</f>
        <v>0</v>
      </c>
      <c r="O343" s="552">
        <f>'KL TTHT CV DOT 2'!R323</f>
        <v>0</v>
      </c>
      <c r="P343" s="552"/>
      <c r="Q343" s="552"/>
      <c r="R343" s="552">
        <v>0</v>
      </c>
    </row>
    <row r="344" spans="1:19" outlineLevel="1">
      <c r="A344" s="137" t="s">
        <v>166</v>
      </c>
      <c r="B344" s="137"/>
      <c r="C344" s="138" t="s">
        <v>167</v>
      </c>
      <c r="D344" s="94">
        <v>1</v>
      </c>
      <c r="E344" s="94">
        <v>1</v>
      </c>
      <c r="F344" s="139" t="s">
        <v>10</v>
      </c>
      <c r="G344" s="199"/>
      <c r="H344" s="199"/>
      <c r="I344" s="71">
        <f t="shared" si="1"/>
        <v>0</v>
      </c>
      <c r="J344" s="71">
        <f>G344*E344</f>
        <v>0</v>
      </c>
      <c r="K344" s="71">
        <f>H344*E344</f>
        <v>0</v>
      </c>
      <c r="L344" s="71">
        <f>I344*E344</f>
        <v>0</v>
      </c>
      <c r="M344" s="552">
        <f>'KL TTHT CV DOT 2'!P324</f>
        <v>0</v>
      </c>
      <c r="N344" s="552">
        <f>'KL TTHT CV DOT 2'!Q324</f>
        <v>0</v>
      </c>
      <c r="O344" s="552">
        <f>'KL TTHT CV DOT 2'!R324</f>
        <v>0</v>
      </c>
      <c r="P344" s="552"/>
      <c r="Q344" s="552"/>
      <c r="R344" s="552">
        <v>0</v>
      </c>
    </row>
    <row r="345" spans="1:19" outlineLevel="1">
      <c r="A345" s="137" t="s">
        <v>168</v>
      </c>
      <c r="B345" s="137"/>
      <c r="C345" s="138" t="s">
        <v>169</v>
      </c>
      <c r="D345" s="94">
        <v>1</v>
      </c>
      <c r="E345" s="94">
        <v>1</v>
      </c>
      <c r="F345" s="139" t="s">
        <v>10</v>
      </c>
      <c r="G345" s="199"/>
      <c r="H345" s="199"/>
      <c r="I345" s="71">
        <f t="shared" si="1"/>
        <v>0</v>
      </c>
      <c r="J345" s="71">
        <f>G345*E345</f>
        <v>0</v>
      </c>
      <c r="K345" s="71">
        <f>H345*E345</f>
        <v>0</v>
      </c>
      <c r="L345" s="71">
        <f>I345*E345</f>
        <v>0</v>
      </c>
      <c r="M345" s="552">
        <f>'KL TTHT CV DOT 2'!P325</f>
        <v>0</v>
      </c>
      <c r="N345" s="552">
        <f>'KL TTHT CV DOT 2'!Q325</f>
        <v>0</v>
      </c>
      <c r="O345" s="552">
        <f>'KL TTHT CV DOT 2'!R325</f>
        <v>0</v>
      </c>
      <c r="P345" s="552"/>
      <c r="Q345" s="552"/>
      <c r="R345" s="552">
        <v>0</v>
      </c>
    </row>
    <row r="346" spans="1:19" outlineLevel="1">
      <c r="A346" s="137" t="s">
        <v>170</v>
      </c>
      <c r="B346" s="137"/>
      <c r="C346" s="138" t="s">
        <v>171</v>
      </c>
      <c r="D346" s="94">
        <v>1</v>
      </c>
      <c r="E346" s="94">
        <v>1</v>
      </c>
      <c r="F346" s="139" t="s">
        <v>10</v>
      </c>
      <c r="G346" s="199"/>
      <c r="H346" s="199"/>
      <c r="I346" s="71">
        <f t="shared" si="1"/>
        <v>0</v>
      </c>
      <c r="J346" s="71">
        <f>G346*E346</f>
        <v>0</v>
      </c>
      <c r="K346" s="71">
        <f>H346*E346</f>
        <v>0</v>
      </c>
      <c r="L346" s="71">
        <f>I346*E346</f>
        <v>0</v>
      </c>
      <c r="M346" s="552">
        <f>'KL TTHT CV DOT 2'!P326</f>
        <v>0</v>
      </c>
      <c r="N346" s="552">
        <f>'KL TTHT CV DOT 2'!Q326</f>
        <v>0</v>
      </c>
      <c r="O346" s="552">
        <f>'KL TTHT CV DOT 2'!R326</f>
        <v>0</v>
      </c>
      <c r="P346" s="552"/>
      <c r="Q346" s="552"/>
      <c r="R346" s="552">
        <v>0</v>
      </c>
    </row>
    <row r="347" spans="1:19" outlineLevel="1">
      <c r="A347" s="137" t="s">
        <v>173</v>
      </c>
      <c r="B347" s="137"/>
      <c r="C347" s="138" t="s">
        <v>174</v>
      </c>
      <c r="D347" s="94">
        <v>1</v>
      </c>
      <c r="E347" s="94">
        <v>1</v>
      </c>
      <c r="F347" s="139" t="s">
        <v>10</v>
      </c>
      <c r="G347" s="199"/>
      <c r="H347" s="199"/>
      <c r="I347" s="71">
        <f t="shared" si="1"/>
        <v>0</v>
      </c>
      <c r="J347" s="71">
        <f>G347*E347</f>
        <v>0</v>
      </c>
      <c r="K347" s="71">
        <f>H347*E347</f>
        <v>0</v>
      </c>
      <c r="L347" s="71">
        <f>I347*E347</f>
        <v>0</v>
      </c>
      <c r="M347" s="552">
        <f>'KL TTHT CV DOT 2'!P327</f>
        <v>0</v>
      </c>
      <c r="N347" s="552">
        <f>'KL TTHT CV DOT 2'!Q327</f>
        <v>0</v>
      </c>
      <c r="O347" s="552">
        <f>'KL TTHT CV DOT 2'!R327</f>
        <v>0</v>
      </c>
      <c r="P347" s="552"/>
      <c r="Q347" s="552"/>
      <c r="R347" s="552">
        <v>0</v>
      </c>
    </row>
    <row r="348" spans="1:19">
      <c r="A348" s="146"/>
      <c r="B348" s="146"/>
      <c r="C348" s="147"/>
      <c r="D348" s="99"/>
      <c r="E348" s="99"/>
      <c r="F348" s="148"/>
      <c r="G348" s="82"/>
      <c r="H348" s="82"/>
      <c r="I348" s="82"/>
      <c r="J348" s="82"/>
      <c r="K348" s="82"/>
      <c r="L348" s="62"/>
      <c r="M348" s="550">
        <f>'KL TTHT CV DOT 2'!P328</f>
        <v>0</v>
      </c>
      <c r="N348" s="550">
        <f>'KL TTHT CV DOT 2'!Q328</f>
        <v>0</v>
      </c>
      <c r="O348" s="550">
        <f>'KL TTHT CV DOT 2'!R328</f>
        <v>0</v>
      </c>
      <c r="P348" s="550"/>
      <c r="Q348" s="550"/>
      <c r="R348" s="550">
        <v>0</v>
      </c>
    </row>
    <row r="349" spans="1:19">
      <c r="A349" s="165" t="s">
        <v>39</v>
      </c>
      <c r="B349" s="165"/>
      <c r="C349" s="166" t="s">
        <v>40</v>
      </c>
      <c r="D349" s="200"/>
      <c r="E349" s="200"/>
      <c r="F349" s="201"/>
      <c r="G349" s="169"/>
      <c r="H349" s="169"/>
      <c r="I349" s="169"/>
      <c r="J349" s="169">
        <f>SUBTOTAL(9,J350:J722)</f>
        <v>8556494945.4535971</v>
      </c>
      <c r="K349" s="169">
        <f>SUBTOTAL(9,K350:K722)</f>
        <v>444494571.60594481</v>
      </c>
      <c r="L349" s="169">
        <f>SUBTOTAL(9,L350:L722)</f>
        <v>9000989517.0595379</v>
      </c>
      <c r="M349" s="551">
        <f>'KL TTHT CV DOT 2'!P329</f>
        <v>0</v>
      </c>
      <c r="N349" s="551">
        <f>'KL TTHT CV DOT 2'!Q329</f>
        <v>0</v>
      </c>
      <c r="O349" s="551">
        <f>'KL TTHT CV DOT 2'!R329</f>
        <v>0</v>
      </c>
      <c r="P349" s="551"/>
      <c r="Q349" s="551"/>
      <c r="R349" s="551">
        <v>0</v>
      </c>
    </row>
    <row r="350" spans="1:19">
      <c r="A350" s="146"/>
      <c r="B350" s="146"/>
      <c r="C350" s="147"/>
      <c r="D350" s="99"/>
      <c r="E350" s="99"/>
      <c r="F350" s="148"/>
      <c r="G350" s="82"/>
      <c r="H350" s="82"/>
      <c r="I350" s="82"/>
      <c r="J350" s="82"/>
      <c r="K350" s="82"/>
      <c r="L350" s="62"/>
      <c r="M350" s="550">
        <f>'KL TTHT CV DOT 2'!P330</f>
        <v>0</v>
      </c>
      <c r="N350" s="550">
        <f>'KL TTHT CV DOT 2'!Q330</f>
        <v>0</v>
      </c>
      <c r="O350" s="550">
        <f>'KL TTHT CV DOT 2'!R330</f>
        <v>0</v>
      </c>
      <c r="P350" s="550"/>
      <c r="Q350" s="550"/>
      <c r="R350" s="550">
        <v>0</v>
      </c>
    </row>
    <row r="351" spans="1:19">
      <c r="A351" s="149" t="s">
        <v>252</v>
      </c>
      <c r="B351" s="149"/>
      <c r="C351" s="150" t="s">
        <v>253</v>
      </c>
      <c r="D351" s="100">
        <v>1</v>
      </c>
      <c r="E351" s="100">
        <v>1</v>
      </c>
      <c r="F351" s="151" t="s">
        <v>10</v>
      </c>
      <c r="G351" s="75"/>
      <c r="H351" s="75"/>
      <c r="I351" s="75"/>
      <c r="J351" s="75">
        <f>SUBTOTAL(9,J352:J722)</f>
        <v>8556494945.4535971</v>
      </c>
      <c r="K351" s="75">
        <f>SUBTOTAL(9,K352:K722)</f>
        <v>444494571.60594481</v>
      </c>
      <c r="L351" s="75">
        <f>SUBTOTAL(9,L352:L722)</f>
        <v>9000989517.0595379</v>
      </c>
      <c r="M351" s="555">
        <f>'KL TTHT CV DOT 2'!P331</f>
        <v>0</v>
      </c>
      <c r="N351" s="555">
        <f>'KL TTHT CV DOT 2'!Q331</f>
        <v>0</v>
      </c>
      <c r="O351" s="555">
        <f>'KL TTHT CV DOT 2'!R331</f>
        <v>0</v>
      </c>
      <c r="P351" s="555"/>
      <c r="Q351" s="555"/>
      <c r="R351" s="555">
        <v>0</v>
      </c>
    </row>
    <row r="352" spans="1:19" s="182" customFormat="1" ht="20.25" customHeight="1" outlineLevel="1">
      <c r="A352" s="178" t="s">
        <v>254</v>
      </c>
      <c r="B352" s="178"/>
      <c r="C352" s="179" t="s">
        <v>148</v>
      </c>
      <c r="D352" s="206">
        <v>1</v>
      </c>
      <c r="E352" s="206">
        <v>1</v>
      </c>
      <c r="F352" s="207" t="s">
        <v>73</v>
      </c>
      <c r="G352" s="199"/>
      <c r="H352" s="199"/>
      <c r="I352" s="78"/>
      <c r="J352" s="78"/>
      <c r="K352" s="78"/>
      <c r="L352" s="83">
        <v>0</v>
      </c>
      <c r="M352" s="559">
        <f>'KL TTHT CV DOT 2'!P332</f>
        <v>0</v>
      </c>
      <c r="N352" s="559">
        <f>'KL TTHT CV DOT 2'!Q332</f>
        <v>0</v>
      </c>
      <c r="O352" s="559">
        <f>'KL TTHT CV DOT 2'!R332</f>
        <v>0</v>
      </c>
      <c r="P352" s="559"/>
      <c r="Q352" s="559"/>
      <c r="R352" s="559">
        <v>0</v>
      </c>
      <c r="S352" s="541"/>
    </row>
    <row r="353" spans="1:19" s="182" customFormat="1" ht="20.25" customHeight="1" outlineLevel="1">
      <c r="A353" s="178" t="s">
        <v>256</v>
      </c>
      <c r="B353" s="178"/>
      <c r="C353" s="179" t="s">
        <v>150</v>
      </c>
      <c r="D353" s="206">
        <v>1</v>
      </c>
      <c r="E353" s="206">
        <v>1</v>
      </c>
      <c r="F353" s="207" t="s">
        <v>73</v>
      </c>
      <c r="G353" s="199"/>
      <c r="H353" s="199"/>
      <c r="I353" s="78"/>
      <c r="J353" s="78"/>
      <c r="K353" s="78"/>
      <c r="L353" s="83">
        <v>0</v>
      </c>
      <c r="M353" s="559">
        <f>'KL TTHT CV DOT 2'!P333</f>
        <v>0</v>
      </c>
      <c r="N353" s="559">
        <f>'KL TTHT CV DOT 2'!Q333</f>
        <v>0</v>
      </c>
      <c r="O353" s="559">
        <f>'KL TTHT CV DOT 2'!R333</f>
        <v>0</v>
      </c>
      <c r="P353" s="559"/>
      <c r="Q353" s="559"/>
      <c r="R353" s="559">
        <v>0</v>
      </c>
      <c r="S353" s="541"/>
    </row>
    <row r="354" spans="1:19" s="153" customFormat="1" ht="20.25" customHeight="1" outlineLevel="1">
      <c r="A354" s="183" t="s">
        <v>257</v>
      </c>
      <c r="B354" s="183"/>
      <c r="C354" s="184" t="s">
        <v>258</v>
      </c>
      <c r="D354" s="185">
        <v>1</v>
      </c>
      <c r="E354" s="185">
        <v>1</v>
      </c>
      <c r="F354" s="186" t="s">
        <v>10</v>
      </c>
      <c r="G354" s="187"/>
      <c r="H354" s="187"/>
      <c r="I354" s="187"/>
      <c r="J354" s="187">
        <f>SUBTOTAL(9,J355:J441)</f>
        <v>4272504384.0250001</v>
      </c>
      <c r="K354" s="187">
        <f>SUBTOTAL(9,K355:K441)</f>
        <v>197907035.97475857</v>
      </c>
      <c r="L354" s="187">
        <f>SUBTOTAL(9,L355:L441)</f>
        <v>4470411419.9997587</v>
      </c>
      <c r="M354" s="560">
        <f>'KL TTHT CV DOT 2'!P334</f>
        <v>0</v>
      </c>
      <c r="N354" s="560">
        <f>'KL TTHT CV DOT 2'!Q334</f>
        <v>0</v>
      </c>
      <c r="O354" s="560">
        <f>'KL TTHT CV DOT 2'!R334</f>
        <v>0</v>
      </c>
      <c r="P354" s="560"/>
      <c r="Q354" s="560"/>
      <c r="R354" s="560">
        <v>0</v>
      </c>
      <c r="S354" s="535"/>
    </row>
    <row r="355" spans="1:19" s="11" customFormat="1" outlineLevel="1">
      <c r="A355" s="192"/>
      <c r="B355" s="192"/>
      <c r="C355" s="189" t="s">
        <v>740</v>
      </c>
      <c r="D355" s="194"/>
      <c r="E355" s="194"/>
      <c r="F355" s="195"/>
      <c r="G355" s="199"/>
      <c r="H355" s="199"/>
      <c r="I355" s="199"/>
      <c r="J355" s="174">
        <f>SUBTOTAL(9,J357:J383)</f>
        <v>2486429270</v>
      </c>
      <c r="K355" s="174">
        <f>SUBTOTAL(9,K357:K383)</f>
        <v>40937031</v>
      </c>
      <c r="L355" s="174">
        <f>SUBTOTAL(9,L357:L383)</f>
        <v>2527366301</v>
      </c>
      <c r="M355" s="558">
        <f>'KL TTHT CV DOT 2'!P335</f>
        <v>0</v>
      </c>
      <c r="N355" s="558">
        <f>'KL TTHT CV DOT 2'!Q335</f>
        <v>0</v>
      </c>
      <c r="O355" s="558">
        <f>'KL TTHT CV DOT 2'!R335</f>
        <v>0</v>
      </c>
      <c r="P355" s="558"/>
      <c r="Q355" s="558"/>
      <c r="R355" s="558">
        <v>0</v>
      </c>
      <c r="S355" s="534"/>
    </row>
    <row r="356" spans="1:19" outlineLevel="1">
      <c r="A356" s="137"/>
      <c r="B356" s="137"/>
      <c r="C356" s="138" t="s">
        <v>741</v>
      </c>
      <c r="D356" s="97">
        <v>1</v>
      </c>
      <c r="E356" s="97">
        <v>1</v>
      </c>
      <c r="F356" s="139" t="s">
        <v>660</v>
      </c>
      <c r="G356" s="199">
        <v>243347500.00000003</v>
      </c>
      <c r="H356" s="199">
        <v>1400000.0000000002</v>
      </c>
      <c r="I356" s="71">
        <f t="shared" ref="I356" si="111">SUM(G356:H356)</f>
        <v>244747500.00000003</v>
      </c>
      <c r="J356" s="71">
        <f t="shared" ref="J356:J382" si="112">G356*E356</f>
        <v>243347500.00000003</v>
      </c>
      <c r="K356" s="71">
        <f t="shared" ref="K356:K382" si="113">H356*E356</f>
        <v>1400000.0000000002</v>
      </c>
      <c r="L356" s="71">
        <f t="shared" ref="L356:L382" si="114">I356*E356</f>
        <v>244747500.00000003</v>
      </c>
      <c r="M356" s="552">
        <f>'KL TTHT CV DOT 2'!P336</f>
        <v>0</v>
      </c>
      <c r="N356" s="552">
        <f>'KL TTHT CV DOT 2'!Q336</f>
        <v>0</v>
      </c>
      <c r="O356" s="552">
        <f>'KL TTHT CV DOT 2'!R336</f>
        <v>0</v>
      </c>
      <c r="P356" s="552"/>
      <c r="Q356" s="552"/>
      <c r="R356" s="552">
        <v>0</v>
      </c>
    </row>
    <row r="357" spans="1:19" outlineLevel="1">
      <c r="A357" s="137"/>
      <c r="B357" s="137"/>
      <c r="C357" s="138" t="s">
        <v>743</v>
      </c>
      <c r="D357" s="97">
        <v>1</v>
      </c>
      <c r="E357" s="97">
        <v>1</v>
      </c>
      <c r="F357" s="139" t="s">
        <v>660</v>
      </c>
      <c r="G357" s="199">
        <v>581849400</v>
      </c>
      <c r="H357" s="199">
        <v>3920000.0000000005</v>
      </c>
      <c r="I357" s="71">
        <f t="shared" ref="I357:I382" si="115">SUM(G357:H357)</f>
        <v>585769400</v>
      </c>
      <c r="J357" s="71">
        <f t="shared" si="112"/>
        <v>581849400</v>
      </c>
      <c r="K357" s="71">
        <f t="shared" si="113"/>
        <v>3920000.0000000005</v>
      </c>
      <c r="L357" s="71">
        <f t="shared" si="114"/>
        <v>585769400</v>
      </c>
      <c r="M357" s="552">
        <f>'KL TTHT CV DOT 2'!P337</f>
        <v>0</v>
      </c>
      <c r="N357" s="552">
        <f>'KL TTHT CV DOT 2'!Q337</f>
        <v>0</v>
      </c>
      <c r="O357" s="552">
        <f>'KL TTHT CV DOT 2'!R337</f>
        <v>0</v>
      </c>
      <c r="P357" s="552"/>
      <c r="Q357" s="552"/>
      <c r="R357" s="552">
        <v>0</v>
      </c>
    </row>
    <row r="358" spans="1:19" outlineLevel="1">
      <c r="A358" s="137"/>
      <c r="B358" s="137"/>
      <c r="C358" s="138" t="s">
        <v>745</v>
      </c>
      <c r="D358" s="97">
        <v>1</v>
      </c>
      <c r="E358" s="97">
        <v>1</v>
      </c>
      <c r="F358" s="139" t="s">
        <v>660</v>
      </c>
      <c r="G358" s="199">
        <v>137478000</v>
      </c>
      <c r="H358" s="199">
        <v>1400000.0000000002</v>
      </c>
      <c r="I358" s="71">
        <f t="shared" si="115"/>
        <v>138878000</v>
      </c>
      <c r="J358" s="71">
        <f t="shared" si="112"/>
        <v>137478000</v>
      </c>
      <c r="K358" s="71">
        <f t="shared" si="113"/>
        <v>1400000.0000000002</v>
      </c>
      <c r="L358" s="71">
        <f t="shared" si="114"/>
        <v>138878000</v>
      </c>
      <c r="M358" s="552">
        <f>'KL TTHT CV DOT 2'!P338</f>
        <v>0</v>
      </c>
      <c r="N358" s="552">
        <f>'KL TTHT CV DOT 2'!Q338</f>
        <v>0</v>
      </c>
      <c r="O358" s="552">
        <f>'KL TTHT CV DOT 2'!R338</f>
        <v>0</v>
      </c>
      <c r="P358" s="552"/>
      <c r="Q358" s="552"/>
      <c r="R358" s="552">
        <v>0</v>
      </c>
    </row>
    <row r="359" spans="1:19" outlineLevel="1">
      <c r="A359" s="137"/>
      <c r="B359" s="137"/>
      <c r="C359" s="138" t="s">
        <v>746</v>
      </c>
      <c r="D359" s="97">
        <v>1</v>
      </c>
      <c r="E359" s="97">
        <v>1</v>
      </c>
      <c r="F359" s="139" t="s">
        <v>660</v>
      </c>
      <c r="G359" s="199">
        <v>124835700.00000001</v>
      </c>
      <c r="H359" s="199">
        <v>1400000.0000000002</v>
      </c>
      <c r="I359" s="71">
        <f t="shared" si="115"/>
        <v>126235700.00000001</v>
      </c>
      <c r="J359" s="71">
        <f t="shared" si="112"/>
        <v>124835700.00000001</v>
      </c>
      <c r="K359" s="71">
        <f t="shared" si="113"/>
        <v>1400000.0000000002</v>
      </c>
      <c r="L359" s="71">
        <f t="shared" si="114"/>
        <v>126235700.00000001</v>
      </c>
      <c r="M359" s="552">
        <f>'KL TTHT CV DOT 2'!P339</f>
        <v>0</v>
      </c>
      <c r="N359" s="552">
        <f>'KL TTHT CV DOT 2'!Q339</f>
        <v>0</v>
      </c>
      <c r="O359" s="552">
        <f>'KL TTHT CV DOT 2'!R339</f>
        <v>0</v>
      </c>
      <c r="P359" s="552"/>
      <c r="Q359" s="552"/>
      <c r="R359" s="552">
        <v>0</v>
      </c>
    </row>
    <row r="360" spans="1:19" outlineLevel="1">
      <c r="A360" s="137"/>
      <c r="B360" s="137"/>
      <c r="C360" s="138" t="s">
        <v>747</v>
      </c>
      <c r="D360" s="97">
        <v>1</v>
      </c>
      <c r="E360" s="97">
        <v>1</v>
      </c>
      <c r="F360" s="139" t="s">
        <v>660</v>
      </c>
      <c r="G360" s="199">
        <v>137478000</v>
      </c>
      <c r="H360" s="199">
        <v>1400000.0000000002</v>
      </c>
      <c r="I360" s="71">
        <f t="shared" si="115"/>
        <v>138878000</v>
      </c>
      <c r="J360" s="71">
        <f t="shared" si="112"/>
        <v>137478000</v>
      </c>
      <c r="K360" s="71">
        <f t="shared" si="113"/>
        <v>1400000.0000000002</v>
      </c>
      <c r="L360" s="71">
        <f t="shared" si="114"/>
        <v>138878000</v>
      </c>
      <c r="M360" s="552">
        <f>'KL TTHT CV DOT 2'!P340</f>
        <v>0</v>
      </c>
      <c r="N360" s="552">
        <f>'KL TTHT CV DOT 2'!Q340</f>
        <v>0</v>
      </c>
      <c r="O360" s="552">
        <f>'KL TTHT CV DOT 2'!R340</f>
        <v>0</v>
      </c>
      <c r="P360" s="552"/>
      <c r="Q360" s="552"/>
      <c r="R360" s="552">
        <v>0</v>
      </c>
    </row>
    <row r="361" spans="1:19" outlineLevel="1">
      <c r="A361" s="137"/>
      <c r="B361" s="137"/>
      <c r="C361" s="138" t="s">
        <v>748</v>
      </c>
      <c r="D361" s="97">
        <v>1</v>
      </c>
      <c r="E361" s="97">
        <v>1</v>
      </c>
      <c r="F361" s="139" t="s">
        <v>660</v>
      </c>
      <c r="G361" s="199">
        <v>160848600</v>
      </c>
      <c r="H361" s="199">
        <v>1400000.0000000002</v>
      </c>
      <c r="I361" s="71">
        <f t="shared" si="115"/>
        <v>162248600</v>
      </c>
      <c r="J361" s="71">
        <f t="shared" si="112"/>
        <v>160848600</v>
      </c>
      <c r="K361" s="71">
        <f t="shared" si="113"/>
        <v>1400000.0000000002</v>
      </c>
      <c r="L361" s="71">
        <f t="shared" si="114"/>
        <v>162248600</v>
      </c>
      <c r="M361" s="552">
        <f>'KL TTHT CV DOT 2'!P341</f>
        <v>0</v>
      </c>
      <c r="N361" s="552">
        <f>'KL TTHT CV DOT 2'!Q341</f>
        <v>0</v>
      </c>
      <c r="O361" s="552">
        <f>'KL TTHT CV DOT 2'!R341</f>
        <v>0</v>
      </c>
      <c r="P361" s="552"/>
      <c r="Q361" s="552"/>
      <c r="R361" s="552">
        <v>0</v>
      </c>
    </row>
    <row r="362" spans="1:19" outlineLevel="1">
      <c r="A362" s="137"/>
      <c r="B362" s="137"/>
      <c r="C362" s="138" t="s">
        <v>749</v>
      </c>
      <c r="D362" s="97">
        <v>1</v>
      </c>
      <c r="E362" s="97">
        <v>1</v>
      </c>
      <c r="F362" s="139" t="s">
        <v>660</v>
      </c>
      <c r="G362" s="199">
        <v>162050900</v>
      </c>
      <c r="H362" s="199">
        <v>1400000.0000000002</v>
      </c>
      <c r="I362" s="71">
        <f t="shared" si="115"/>
        <v>163450900</v>
      </c>
      <c r="J362" s="71">
        <f t="shared" si="112"/>
        <v>162050900</v>
      </c>
      <c r="K362" s="71">
        <f t="shared" si="113"/>
        <v>1400000.0000000002</v>
      </c>
      <c r="L362" s="71">
        <f t="shared" si="114"/>
        <v>163450900</v>
      </c>
      <c r="M362" s="552">
        <f>'KL TTHT CV DOT 2'!P342</f>
        <v>0</v>
      </c>
      <c r="N362" s="552">
        <f>'KL TTHT CV DOT 2'!Q342</f>
        <v>0</v>
      </c>
      <c r="O362" s="552">
        <f>'KL TTHT CV DOT 2'!R342</f>
        <v>0</v>
      </c>
      <c r="P362" s="552"/>
      <c r="Q362" s="552"/>
      <c r="R362" s="552">
        <v>0</v>
      </c>
    </row>
    <row r="363" spans="1:19" outlineLevel="1">
      <c r="A363" s="137"/>
      <c r="B363" s="137"/>
      <c r="C363" s="138" t="s">
        <v>750</v>
      </c>
      <c r="D363" s="97">
        <v>1</v>
      </c>
      <c r="E363" s="97">
        <v>1</v>
      </c>
      <c r="F363" s="139" t="s">
        <v>660</v>
      </c>
      <c r="G363" s="199">
        <v>113520000.00000001</v>
      </c>
      <c r="H363" s="199">
        <v>1400000.0000000002</v>
      </c>
      <c r="I363" s="71">
        <f t="shared" si="115"/>
        <v>114920000.00000001</v>
      </c>
      <c r="J363" s="71">
        <f t="shared" si="112"/>
        <v>113520000.00000001</v>
      </c>
      <c r="K363" s="71">
        <f t="shared" si="113"/>
        <v>1400000.0000000002</v>
      </c>
      <c r="L363" s="71">
        <f t="shared" si="114"/>
        <v>114920000.00000001</v>
      </c>
      <c r="M363" s="552">
        <f>'KL TTHT CV DOT 2'!P343</f>
        <v>0</v>
      </c>
      <c r="N363" s="552">
        <f>'KL TTHT CV DOT 2'!Q343</f>
        <v>0</v>
      </c>
      <c r="O363" s="552">
        <f>'KL TTHT CV DOT 2'!R343</f>
        <v>0</v>
      </c>
      <c r="P363" s="552"/>
      <c r="Q363" s="552"/>
      <c r="R363" s="552">
        <v>0</v>
      </c>
    </row>
    <row r="364" spans="1:19" outlineLevel="1">
      <c r="A364" s="137"/>
      <c r="B364" s="137"/>
      <c r="C364" s="138" t="s">
        <v>751</v>
      </c>
      <c r="D364" s="97">
        <v>1</v>
      </c>
      <c r="E364" s="97">
        <v>1</v>
      </c>
      <c r="F364" s="139" t="s">
        <v>660</v>
      </c>
      <c r="G364" s="199">
        <v>232601600.00000003</v>
      </c>
      <c r="H364" s="199">
        <v>1400000.0000000002</v>
      </c>
      <c r="I364" s="71">
        <f t="shared" si="115"/>
        <v>234001600.00000003</v>
      </c>
      <c r="J364" s="71">
        <f t="shared" si="112"/>
        <v>232601600.00000003</v>
      </c>
      <c r="K364" s="71">
        <f t="shared" si="113"/>
        <v>1400000.0000000002</v>
      </c>
      <c r="L364" s="71">
        <f t="shared" si="114"/>
        <v>234001600.00000003</v>
      </c>
      <c r="M364" s="552">
        <f>'KL TTHT CV DOT 2'!P344</f>
        <v>0</v>
      </c>
      <c r="N364" s="552">
        <f>'KL TTHT CV DOT 2'!Q344</f>
        <v>0</v>
      </c>
      <c r="O364" s="552">
        <f>'KL TTHT CV DOT 2'!R344</f>
        <v>0</v>
      </c>
      <c r="P364" s="552"/>
      <c r="Q364" s="552"/>
      <c r="R364" s="552">
        <v>0</v>
      </c>
    </row>
    <row r="365" spans="1:19" outlineLevel="1">
      <c r="A365" s="137"/>
      <c r="B365" s="137"/>
      <c r="C365" s="138" t="s">
        <v>752</v>
      </c>
      <c r="D365" s="97">
        <v>1</v>
      </c>
      <c r="E365" s="97">
        <v>1</v>
      </c>
      <c r="F365" s="139" t="s">
        <v>660</v>
      </c>
      <c r="G365" s="199">
        <v>246041400.00000003</v>
      </c>
      <c r="H365" s="199">
        <v>1400000.0000000002</v>
      </c>
      <c r="I365" s="71">
        <f t="shared" si="115"/>
        <v>247441400.00000003</v>
      </c>
      <c r="J365" s="71">
        <f t="shared" si="112"/>
        <v>246041400.00000003</v>
      </c>
      <c r="K365" s="71">
        <f t="shared" si="113"/>
        <v>1400000.0000000002</v>
      </c>
      <c r="L365" s="71">
        <f t="shared" si="114"/>
        <v>247441400.00000003</v>
      </c>
      <c r="M365" s="552">
        <f>'KL TTHT CV DOT 2'!P345</f>
        <v>0</v>
      </c>
      <c r="N365" s="552">
        <f>'KL TTHT CV DOT 2'!Q345</f>
        <v>0</v>
      </c>
      <c r="O365" s="552">
        <f>'KL TTHT CV DOT 2'!R345</f>
        <v>0</v>
      </c>
      <c r="P365" s="552"/>
      <c r="Q365" s="552"/>
      <c r="R365" s="552">
        <v>0</v>
      </c>
    </row>
    <row r="366" spans="1:19" outlineLevel="1">
      <c r="A366" s="137"/>
      <c r="B366" s="137"/>
      <c r="C366" s="138" t="s">
        <v>753</v>
      </c>
      <c r="D366" s="97">
        <v>1</v>
      </c>
      <c r="E366" s="97">
        <v>1</v>
      </c>
      <c r="F366" s="139" t="s">
        <v>660</v>
      </c>
      <c r="G366" s="199">
        <v>15643100.000000002</v>
      </c>
      <c r="H366" s="199">
        <v>840000.00000000012</v>
      </c>
      <c r="I366" s="71">
        <f t="shared" si="115"/>
        <v>16483100.000000002</v>
      </c>
      <c r="J366" s="71">
        <f t="shared" si="112"/>
        <v>15643100.000000002</v>
      </c>
      <c r="K366" s="71">
        <f t="shared" si="113"/>
        <v>840000.00000000012</v>
      </c>
      <c r="L366" s="71">
        <f t="shared" si="114"/>
        <v>16483100.000000002</v>
      </c>
      <c r="M366" s="552">
        <f>'KL TTHT CV DOT 2'!P346</f>
        <v>0</v>
      </c>
      <c r="N366" s="552">
        <f>'KL TTHT CV DOT 2'!Q346</f>
        <v>0</v>
      </c>
      <c r="O366" s="552">
        <f>'KL TTHT CV DOT 2'!R346</f>
        <v>0</v>
      </c>
      <c r="P366" s="552"/>
      <c r="Q366" s="552"/>
      <c r="R366" s="552">
        <v>0</v>
      </c>
    </row>
    <row r="367" spans="1:19" outlineLevel="1">
      <c r="A367" s="137"/>
      <c r="B367" s="137"/>
      <c r="C367" s="138" t="s">
        <v>754</v>
      </c>
      <c r="D367" s="97">
        <v>1</v>
      </c>
      <c r="E367" s="97">
        <v>1</v>
      </c>
      <c r="F367" s="139" t="s">
        <v>660</v>
      </c>
      <c r="G367" s="199">
        <v>47347300.000000007</v>
      </c>
      <c r="H367" s="199">
        <v>1400000.0000000002</v>
      </c>
      <c r="I367" s="71">
        <f t="shared" si="115"/>
        <v>48747300.000000007</v>
      </c>
      <c r="J367" s="71">
        <f t="shared" si="112"/>
        <v>47347300.000000007</v>
      </c>
      <c r="K367" s="71">
        <f t="shared" si="113"/>
        <v>1400000.0000000002</v>
      </c>
      <c r="L367" s="71">
        <f t="shared" si="114"/>
        <v>48747300.000000007</v>
      </c>
      <c r="M367" s="552">
        <f>'KL TTHT CV DOT 2'!P347</f>
        <v>0</v>
      </c>
      <c r="N367" s="552">
        <f>'KL TTHT CV DOT 2'!Q347</f>
        <v>0</v>
      </c>
      <c r="O367" s="552">
        <f>'KL TTHT CV DOT 2'!R347</f>
        <v>0</v>
      </c>
      <c r="P367" s="552"/>
      <c r="Q367" s="552"/>
      <c r="R367" s="552">
        <v>0</v>
      </c>
    </row>
    <row r="368" spans="1:19" outlineLevel="1">
      <c r="A368" s="137"/>
      <c r="B368" s="137"/>
      <c r="C368" s="138" t="s">
        <v>755</v>
      </c>
      <c r="D368" s="97">
        <v>1</v>
      </c>
      <c r="E368" s="97">
        <v>1</v>
      </c>
      <c r="F368" s="139" t="s">
        <v>660</v>
      </c>
      <c r="G368" s="199">
        <v>28968500.000000004</v>
      </c>
      <c r="H368" s="199">
        <v>840000.00000000012</v>
      </c>
      <c r="I368" s="71">
        <f t="shared" si="115"/>
        <v>29808500.000000004</v>
      </c>
      <c r="J368" s="71">
        <f t="shared" si="112"/>
        <v>28968500.000000004</v>
      </c>
      <c r="K368" s="71">
        <f t="shared" si="113"/>
        <v>840000.00000000012</v>
      </c>
      <c r="L368" s="71">
        <f t="shared" si="114"/>
        <v>29808500.000000004</v>
      </c>
      <c r="M368" s="552">
        <f>'KL TTHT CV DOT 2'!P348</f>
        <v>0</v>
      </c>
      <c r="N368" s="552">
        <f>'KL TTHT CV DOT 2'!Q348</f>
        <v>0</v>
      </c>
      <c r="O368" s="552">
        <f>'KL TTHT CV DOT 2'!R348</f>
        <v>0</v>
      </c>
      <c r="P368" s="552"/>
      <c r="Q368" s="552"/>
      <c r="R368" s="552">
        <v>0</v>
      </c>
    </row>
    <row r="369" spans="1:19" outlineLevel="1">
      <c r="A369" s="137"/>
      <c r="B369" s="137"/>
      <c r="C369" s="138" t="s">
        <v>756</v>
      </c>
      <c r="D369" s="97">
        <v>1</v>
      </c>
      <c r="E369" s="97">
        <v>1</v>
      </c>
      <c r="F369" s="139" t="s">
        <v>660</v>
      </c>
      <c r="G369" s="199">
        <v>24835800.000000004</v>
      </c>
      <c r="H369" s="199">
        <v>840000.00000000012</v>
      </c>
      <c r="I369" s="71">
        <f t="shared" si="115"/>
        <v>25675800.000000004</v>
      </c>
      <c r="J369" s="71">
        <f t="shared" si="112"/>
        <v>24835800.000000004</v>
      </c>
      <c r="K369" s="71">
        <f t="shared" si="113"/>
        <v>840000.00000000012</v>
      </c>
      <c r="L369" s="71">
        <f t="shared" si="114"/>
        <v>25675800.000000004</v>
      </c>
      <c r="M369" s="552">
        <f>'KL TTHT CV DOT 2'!P349</f>
        <v>0</v>
      </c>
      <c r="N369" s="552">
        <f>'KL TTHT CV DOT 2'!Q349</f>
        <v>0</v>
      </c>
      <c r="O369" s="552">
        <f>'KL TTHT CV DOT 2'!R349</f>
        <v>0</v>
      </c>
      <c r="P369" s="552"/>
      <c r="Q369" s="552"/>
      <c r="R369" s="552">
        <v>0</v>
      </c>
    </row>
    <row r="370" spans="1:19" outlineLevel="1">
      <c r="A370" s="137"/>
      <c r="B370" s="137"/>
      <c r="C370" s="138" t="s">
        <v>757</v>
      </c>
      <c r="D370" s="97">
        <v>1</v>
      </c>
      <c r="E370" s="97">
        <v>1</v>
      </c>
      <c r="F370" s="139" t="s">
        <v>660</v>
      </c>
      <c r="G370" s="199">
        <v>91081100</v>
      </c>
      <c r="H370" s="199">
        <v>1400000.0000000002</v>
      </c>
      <c r="I370" s="71">
        <f t="shared" si="115"/>
        <v>92481100</v>
      </c>
      <c r="J370" s="71">
        <f t="shared" si="112"/>
        <v>91081100</v>
      </c>
      <c r="K370" s="71">
        <f t="shared" si="113"/>
        <v>1400000.0000000002</v>
      </c>
      <c r="L370" s="71">
        <f t="shared" si="114"/>
        <v>92481100</v>
      </c>
      <c r="M370" s="552">
        <f>'KL TTHT CV DOT 2'!P350</f>
        <v>0</v>
      </c>
      <c r="N370" s="552">
        <f>'KL TTHT CV DOT 2'!Q350</f>
        <v>0</v>
      </c>
      <c r="O370" s="552">
        <f>'KL TTHT CV DOT 2'!R350</f>
        <v>0</v>
      </c>
      <c r="P370" s="552"/>
      <c r="Q370" s="552"/>
      <c r="R370" s="552">
        <v>0</v>
      </c>
    </row>
    <row r="371" spans="1:19" outlineLevel="1">
      <c r="A371" s="137"/>
      <c r="B371" s="137"/>
      <c r="C371" s="138" t="s">
        <v>758</v>
      </c>
      <c r="D371" s="97">
        <v>1</v>
      </c>
      <c r="E371" s="97">
        <v>1</v>
      </c>
      <c r="F371" s="139" t="s">
        <v>660</v>
      </c>
      <c r="G371" s="199">
        <v>79290200</v>
      </c>
      <c r="H371" s="199">
        <v>1400000.0000000002</v>
      </c>
      <c r="I371" s="71">
        <f t="shared" si="115"/>
        <v>80690200</v>
      </c>
      <c r="J371" s="71">
        <f t="shared" si="112"/>
        <v>79290200</v>
      </c>
      <c r="K371" s="71">
        <f t="shared" si="113"/>
        <v>1400000.0000000002</v>
      </c>
      <c r="L371" s="71">
        <f t="shared" si="114"/>
        <v>80690200</v>
      </c>
      <c r="M371" s="552">
        <f>'KL TTHT CV DOT 2'!P351</f>
        <v>0</v>
      </c>
      <c r="N371" s="552">
        <f>'KL TTHT CV DOT 2'!Q351</f>
        <v>0</v>
      </c>
      <c r="O371" s="552">
        <f>'KL TTHT CV DOT 2'!R351</f>
        <v>0</v>
      </c>
      <c r="P371" s="552"/>
      <c r="Q371" s="552"/>
      <c r="R371" s="552">
        <v>0</v>
      </c>
    </row>
    <row r="372" spans="1:19" outlineLevel="1">
      <c r="A372" s="137"/>
      <c r="B372" s="137"/>
      <c r="C372" s="138" t="s">
        <v>759</v>
      </c>
      <c r="D372" s="97">
        <v>1</v>
      </c>
      <c r="E372" s="97">
        <v>1</v>
      </c>
      <c r="F372" s="139" t="s">
        <v>660</v>
      </c>
      <c r="G372" s="199">
        <v>10457700</v>
      </c>
      <c r="H372" s="199">
        <v>840000.00000000012</v>
      </c>
      <c r="I372" s="71">
        <f t="shared" si="115"/>
        <v>11297700</v>
      </c>
      <c r="J372" s="71">
        <f t="shared" si="112"/>
        <v>10457700</v>
      </c>
      <c r="K372" s="71">
        <f t="shared" si="113"/>
        <v>840000.00000000012</v>
      </c>
      <c r="L372" s="71">
        <f t="shared" si="114"/>
        <v>11297700</v>
      </c>
      <c r="M372" s="552">
        <f>'KL TTHT CV DOT 2'!P352</f>
        <v>0</v>
      </c>
      <c r="N372" s="552">
        <f>'KL TTHT CV DOT 2'!Q352</f>
        <v>0</v>
      </c>
      <c r="O372" s="552">
        <f>'KL TTHT CV DOT 2'!R352</f>
        <v>0</v>
      </c>
      <c r="P372" s="552"/>
      <c r="Q372" s="552"/>
      <c r="R372" s="552">
        <v>0</v>
      </c>
    </row>
    <row r="373" spans="1:19" outlineLevel="1">
      <c r="A373" s="137"/>
      <c r="B373" s="137"/>
      <c r="C373" s="138" t="s">
        <v>760</v>
      </c>
      <c r="D373" s="97">
        <v>1</v>
      </c>
      <c r="E373" s="97">
        <v>1</v>
      </c>
      <c r="F373" s="139" t="s">
        <v>660</v>
      </c>
      <c r="G373" s="199">
        <v>8309400.0000000009</v>
      </c>
      <c r="H373" s="199">
        <v>840000.00000000012</v>
      </c>
      <c r="I373" s="71">
        <f t="shared" si="115"/>
        <v>9149400.0000000019</v>
      </c>
      <c r="J373" s="71">
        <f t="shared" si="112"/>
        <v>8309400.0000000009</v>
      </c>
      <c r="K373" s="71">
        <f t="shared" si="113"/>
        <v>840000.00000000012</v>
      </c>
      <c r="L373" s="71">
        <f t="shared" si="114"/>
        <v>9149400.0000000019</v>
      </c>
      <c r="M373" s="552">
        <f>'KL TTHT CV DOT 2'!P353</f>
        <v>0</v>
      </c>
      <c r="N373" s="552">
        <f>'KL TTHT CV DOT 2'!Q353</f>
        <v>0</v>
      </c>
      <c r="O373" s="552">
        <f>'KL TTHT CV DOT 2'!R353</f>
        <v>0</v>
      </c>
      <c r="P373" s="552"/>
      <c r="Q373" s="552"/>
      <c r="R373" s="552">
        <v>0</v>
      </c>
    </row>
    <row r="374" spans="1:19" outlineLevel="1">
      <c r="A374" s="137"/>
      <c r="B374" s="137"/>
      <c r="C374" s="138" t="s">
        <v>761</v>
      </c>
      <c r="D374" s="97">
        <v>1</v>
      </c>
      <c r="E374" s="97">
        <v>1</v>
      </c>
      <c r="F374" s="139" t="s">
        <v>660</v>
      </c>
      <c r="G374" s="199">
        <v>70643100</v>
      </c>
      <c r="H374" s="199">
        <v>1400000.0000000002</v>
      </c>
      <c r="I374" s="71">
        <f t="shared" si="115"/>
        <v>72043100</v>
      </c>
      <c r="J374" s="71">
        <f t="shared" si="112"/>
        <v>70643100</v>
      </c>
      <c r="K374" s="71">
        <f t="shared" si="113"/>
        <v>1400000.0000000002</v>
      </c>
      <c r="L374" s="71">
        <f t="shared" si="114"/>
        <v>72043100</v>
      </c>
      <c r="M374" s="552">
        <f>'KL TTHT CV DOT 2'!P354</f>
        <v>0</v>
      </c>
      <c r="N374" s="552">
        <f>'KL TTHT CV DOT 2'!Q354</f>
        <v>0</v>
      </c>
      <c r="O374" s="552">
        <f>'KL TTHT CV DOT 2'!R354</f>
        <v>0</v>
      </c>
      <c r="P374" s="552"/>
      <c r="Q374" s="552"/>
      <c r="R374" s="552">
        <v>0</v>
      </c>
    </row>
    <row r="375" spans="1:19" outlineLevel="1">
      <c r="A375" s="137"/>
      <c r="B375" s="137"/>
      <c r="C375" s="138" t="s">
        <v>762</v>
      </c>
      <c r="D375" s="97">
        <v>1</v>
      </c>
      <c r="E375" s="97">
        <v>1</v>
      </c>
      <c r="F375" s="139" t="s">
        <v>660</v>
      </c>
      <c r="G375" s="199">
        <v>79290200</v>
      </c>
      <c r="H375" s="199">
        <v>1400000.0000000002</v>
      </c>
      <c r="I375" s="71">
        <f t="shared" si="115"/>
        <v>80690200</v>
      </c>
      <c r="J375" s="71">
        <f t="shared" si="112"/>
        <v>79290200</v>
      </c>
      <c r="K375" s="71">
        <f t="shared" si="113"/>
        <v>1400000.0000000002</v>
      </c>
      <c r="L375" s="71">
        <f t="shared" si="114"/>
        <v>80690200</v>
      </c>
      <c r="M375" s="552">
        <f>'KL TTHT CV DOT 2'!P355</f>
        <v>0</v>
      </c>
      <c r="N375" s="552">
        <f>'KL TTHT CV DOT 2'!Q355</f>
        <v>0</v>
      </c>
      <c r="O375" s="552">
        <f>'KL TTHT CV DOT 2'!R355</f>
        <v>0</v>
      </c>
      <c r="P375" s="552"/>
      <c r="Q375" s="552"/>
      <c r="R375" s="552">
        <v>0</v>
      </c>
    </row>
    <row r="376" spans="1:19" outlineLevel="1">
      <c r="A376" s="137"/>
      <c r="B376" s="137"/>
      <c r="C376" s="138" t="s">
        <v>763</v>
      </c>
      <c r="D376" s="97">
        <v>1</v>
      </c>
      <c r="E376" s="97">
        <v>1</v>
      </c>
      <c r="F376" s="139" t="s">
        <v>660</v>
      </c>
      <c r="G376" s="199">
        <v>10457700</v>
      </c>
      <c r="H376" s="199">
        <v>840000.00000000012</v>
      </c>
      <c r="I376" s="71">
        <f t="shared" si="115"/>
        <v>11297700</v>
      </c>
      <c r="J376" s="71">
        <f t="shared" si="112"/>
        <v>10457700</v>
      </c>
      <c r="K376" s="71">
        <f t="shared" si="113"/>
        <v>840000.00000000012</v>
      </c>
      <c r="L376" s="71">
        <f t="shared" si="114"/>
        <v>11297700</v>
      </c>
      <c r="M376" s="552">
        <f>'KL TTHT CV DOT 2'!P356</f>
        <v>0</v>
      </c>
      <c r="N376" s="552">
        <f>'KL TTHT CV DOT 2'!Q356</f>
        <v>0</v>
      </c>
      <c r="O376" s="552">
        <f>'KL TTHT CV DOT 2'!R356</f>
        <v>0</v>
      </c>
      <c r="P376" s="552"/>
      <c r="Q376" s="552"/>
      <c r="R376" s="552">
        <v>0</v>
      </c>
    </row>
    <row r="377" spans="1:19" ht="25.2" customHeight="1" outlineLevel="1">
      <c r="A377" s="137"/>
      <c r="B377" s="137"/>
      <c r="C377" s="138" t="s">
        <v>764</v>
      </c>
      <c r="D377" s="97">
        <v>1</v>
      </c>
      <c r="E377" s="97">
        <v>1</v>
      </c>
      <c r="F377" s="139" t="s">
        <v>660</v>
      </c>
      <c r="G377" s="199">
        <v>8309400.0000000009</v>
      </c>
      <c r="H377" s="199">
        <v>840000.00000000012</v>
      </c>
      <c r="I377" s="71">
        <f t="shared" si="115"/>
        <v>9149400.0000000019</v>
      </c>
      <c r="J377" s="71">
        <f t="shared" si="112"/>
        <v>8309400.0000000009</v>
      </c>
      <c r="K377" s="71">
        <f t="shared" si="113"/>
        <v>840000.00000000012</v>
      </c>
      <c r="L377" s="71">
        <f t="shared" si="114"/>
        <v>9149400.0000000019</v>
      </c>
      <c r="M377" s="552">
        <f>'KL TTHT CV DOT 2'!P357</f>
        <v>0</v>
      </c>
      <c r="N377" s="552">
        <f>'KL TTHT CV DOT 2'!Q357</f>
        <v>0</v>
      </c>
      <c r="O377" s="552">
        <f>'KL TTHT CV DOT 2'!R357</f>
        <v>0</v>
      </c>
      <c r="P377" s="552"/>
      <c r="Q377" s="552"/>
      <c r="R377" s="552">
        <v>0</v>
      </c>
    </row>
    <row r="378" spans="1:19" outlineLevel="1">
      <c r="A378" s="137"/>
      <c r="B378" s="137"/>
      <c r="C378" s="138" t="s">
        <v>765</v>
      </c>
      <c r="D378" s="97">
        <v>1</v>
      </c>
      <c r="E378" s="97">
        <v>1</v>
      </c>
      <c r="F378" s="139" t="s">
        <v>660</v>
      </c>
      <c r="G378" s="199">
        <v>8309400.0000000009</v>
      </c>
      <c r="H378" s="199">
        <v>840000.00000000012</v>
      </c>
      <c r="I378" s="71">
        <f t="shared" si="115"/>
        <v>9149400.0000000019</v>
      </c>
      <c r="J378" s="71">
        <f t="shared" si="112"/>
        <v>8309400.0000000009</v>
      </c>
      <c r="K378" s="71">
        <f t="shared" si="113"/>
        <v>840000.00000000012</v>
      </c>
      <c r="L378" s="71">
        <f t="shared" si="114"/>
        <v>9149400.0000000019</v>
      </c>
      <c r="M378" s="552">
        <f>'KL TTHT CV DOT 2'!P358</f>
        <v>0</v>
      </c>
      <c r="N378" s="552">
        <f>'KL TTHT CV DOT 2'!Q358</f>
        <v>0</v>
      </c>
      <c r="O378" s="552">
        <f>'KL TTHT CV DOT 2'!R358</f>
        <v>0</v>
      </c>
      <c r="P378" s="552"/>
      <c r="Q378" s="552"/>
      <c r="R378" s="552">
        <v>0</v>
      </c>
    </row>
    <row r="379" spans="1:19" outlineLevel="1">
      <c r="A379" s="137"/>
      <c r="B379" s="137"/>
      <c r="C379" s="138" t="s">
        <v>766</v>
      </c>
      <c r="D379" s="97">
        <v>1</v>
      </c>
      <c r="E379" s="97">
        <v>1</v>
      </c>
      <c r="F379" s="139" t="s">
        <v>660</v>
      </c>
      <c r="G379" s="199">
        <v>71126000</v>
      </c>
      <c r="H379" s="199">
        <v>1400000.0000000002</v>
      </c>
      <c r="I379" s="71">
        <f t="shared" si="115"/>
        <v>72526000</v>
      </c>
      <c r="J379" s="71">
        <f t="shared" si="112"/>
        <v>71126000</v>
      </c>
      <c r="K379" s="71">
        <f t="shared" si="113"/>
        <v>1400000.0000000002</v>
      </c>
      <c r="L379" s="71">
        <f t="shared" si="114"/>
        <v>72526000</v>
      </c>
      <c r="M379" s="552">
        <f>'KL TTHT CV DOT 2'!P359</f>
        <v>0</v>
      </c>
      <c r="N379" s="552">
        <f>'KL TTHT CV DOT 2'!Q359</f>
        <v>0</v>
      </c>
      <c r="O379" s="552">
        <f>'KL TTHT CV DOT 2'!R359</f>
        <v>0</v>
      </c>
      <c r="P379" s="552"/>
      <c r="Q379" s="552"/>
      <c r="R379" s="552">
        <v>0</v>
      </c>
    </row>
    <row r="380" spans="1:19" outlineLevel="1">
      <c r="A380" s="137"/>
      <c r="B380" s="137"/>
      <c r="C380" s="138" t="s">
        <v>767</v>
      </c>
      <c r="D380" s="97">
        <v>1</v>
      </c>
      <c r="E380" s="97"/>
      <c r="F380" s="139" t="s">
        <v>660</v>
      </c>
      <c r="G380" s="199">
        <v>0</v>
      </c>
      <c r="H380" s="199">
        <v>0</v>
      </c>
      <c r="I380" s="71">
        <f t="shared" si="115"/>
        <v>0</v>
      </c>
      <c r="J380" s="71">
        <f t="shared" si="112"/>
        <v>0</v>
      </c>
      <c r="K380" s="71">
        <f t="shared" si="113"/>
        <v>0</v>
      </c>
      <c r="L380" s="71">
        <f t="shared" si="114"/>
        <v>0</v>
      </c>
      <c r="M380" s="552">
        <f>'KL TTHT CV DOT 2'!P360</f>
        <v>0</v>
      </c>
      <c r="N380" s="552">
        <f>'KL TTHT CV DOT 2'!Q360</f>
        <v>0</v>
      </c>
      <c r="O380" s="552">
        <f>'KL TTHT CV DOT 2'!R360</f>
        <v>0</v>
      </c>
      <c r="P380" s="552"/>
      <c r="Q380" s="552"/>
      <c r="R380" s="552">
        <v>0</v>
      </c>
    </row>
    <row r="381" spans="1:19" outlineLevel="1">
      <c r="A381" s="137"/>
      <c r="B381" s="137"/>
      <c r="C381" s="138" t="s">
        <v>768</v>
      </c>
      <c r="D381" s="97">
        <v>1</v>
      </c>
      <c r="E381" s="97"/>
      <c r="F381" s="139" t="s">
        <v>660</v>
      </c>
      <c r="G381" s="199">
        <v>0</v>
      </c>
      <c r="H381" s="199">
        <v>0</v>
      </c>
      <c r="I381" s="71">
        <f t="shared" si="115"/>
        <v>0</v>
      </c>
      <c r="J381" s="71">
        <f t="shared" si="112"/>
        <v>0</v>
      </c>
      <c r="K381" s="71">
        <f t="shared" si="113"/>
        <v>0</v>
      </c>
      <c r="L381" s="71">
        <f t="shared" si="114"/>
        <v>0</v>
      </c>
      <c r="M381" s="552">
        <f>'KL TTHT CV DOT 2'!P361</f>
        <v>0</v>
      </c>
      <c r="N381" s="552">
        <f>'KL TTHT CV DOT 2'!Q361</f>
        <v>0</v>
      </c>
      <c r="O381" s="552">
        <f>'KL TTHT CV DOT 2'!R361</f>
        <v>0</v>
      </c>
      <c r="P381" s="552"/>
      <c r="Q381" s="552"/>
      <c r="R381" s="552">
        <v>0</v>
      </c>
    </row>
    <row r="382" spans="1:19" s="399" customFormat="1" outlineLevel="1">
      <c r="A382" s="395"/>
      <c r="B382" s="395"/>
      <c r="C382" s="400" t="s">
        <v>690</v>
      </c>
      <c r="D382" s="97">
        <v>1</v>
      </c>
      <c r="E382" s="97">
        <v>1</v>
      </c>
      <c r="F382" s="397" t="s">
        <v>619</v>
      </c>
      <c r="G382" s="62">
        <v>35656770</v>
      </c>
      <c r="H382" s="62">
        <v>10697031</v>
      </c>
      <c r="I382" s="62">
        <f t="shared" si="115"/>
        <v>46353801</v>
      </c>
      <c r="J382" s="62">
        <f t="shared" si="112"/>
        <v>35656770</v>
      </c>
      <c r="K382" s="62">
        <f t="shared" si="113"/>
        <v>10697031</v>
      </c>
      <c r="L382" s="62">
        <f t="shared" si="114"/>
        <v>46353801</v>
      </c>
      <c r="M382" s="550">
        <f>'KL TTHT CV DOT 2'!P362</f>
        <v>0</v>
      </c>
      <c r="N382" s="550">
        <f>'KL TTHT CV DOT 2'!Q362</f>
        <v>0</v>
      </c>
      <c r="O382" s="550">
        <f>'KL TTHT CV DOT 2'!R362</f>
        <v>0</v>
      </c>
      <c r="P382" s="550"/>
      <c r="Q382" s="550"/>
      <c r="R382" s="550">
        <v>0</v>
      </c>
      <c r="S382" s="537"/>
    </row>
    <row r="383" spans="1:19" outlineLevel="1">
      <c r="A383" s="137"/>
      <c r="B383" s="137"/>
      <c r="C383" s="138"/>
      <c r="D383" s="97"/>
      <c r="E383" s="97"/>
      <c r="F383" s="139"/>
      <c r="G383" s="71"/>
      <c r="H383" s="71"/>
      <c r="I383" s="71"/>
      <c r="J383" s="71"/>
      <c r="K383" s="71"/>
      <c r="L383" s="71"/>
      <c r="M383" s="552">
        <f>'KL TTHT CV DOT 2'!P363</f>
        <v>0</v>
      </c>
      <c r="N383" s="552">
        <f>'KL TTHT CV DOT 2'!Q363</f>
        <v>0</v>
      </c>
      <c r="O383" s="552">
        <f>'KL TTHT CV DOT 2'!R363</f>
        <v>0</v>
      </c>
      <c r="P383" s="552"/>
      <c r="Q383" s="552"/>
      <c r="R383" s="552">
        <v>0</v>
      </c>
    </row>
    <row r="384" spans="1:19" outlineLevel="1">
      <c r="A384" s="137"/>
      <c r="B384" s="137"/>
      <c r="C384" s="189" t="s">
        <v>1591</v>
      </c>
      <c r="D384" s="97"/>
      <c r="E384" s="97"/>
      <c r="F384" s="139"/>
      <c r="G384" s="71"/>
      <c r="H384" s="71"/>
      <c r="I384" s="71"/>
      <c r="J384" s="82">
        <f>SUBTOTAL(9,J385:J404)</f>
        <v>982315957</v>
      </c>
      <c r="K384" s="82">
        <f t="shared" ref="K384:L384" si="116">SUBTOTAL(9,K385:K404)</f>
        <v>122770928.72825857</v>
      </c>
      <c r="L384" s="82">
        <f t="shared" si="116"/>
        <v>1105086885.7282586</v>
      </c>
      <c r="M384" s="553">
        <f>'KL TTHT CV DOT 2'!P364</f>
        <v>0</v>
      </c>
      <c r="N384" s="553">
        <f>'KL TTHT CV DOT 2'!Q364</f>
        <v>0</v>
      </c>
      <c r="O384" s="553">
        <f>'KL TTHT CV DOT 2'!R364</f>
        <v>0</v>
      </c>
      <c r="P384" s="553"/>
      <c r="Q384" s="553"/>
      <c r="R384" s="553">
        <v>0</v>
      </c>
    </row>
    <row r="385" spans="1:18" outlineLevel="1">
      <c r="A385" s="137"/>
      <c r="B385" s="137"/>
      <c r="C385" s="138" t="s">
        <v>677</v>
      </c>
      <c r="D385" s="97">
        <v>0</v>
      </c>
      <c r="E385" s="97">
        <v>0</v>
      </c>
      <c r="F385" s="139" t="s">
        <v>624</v>
      </c>
      <c r="G385" s="199">
        <v>1443780</v>
      </c>
      <c r="H385" s="199">
        <v>81001.384755200008</v>
      </c>
      <c r="I385" s="71">
        <f t="shared" ref="I385:I391" si="117">SUM(G385:H385)</f>
        <v>1524781.3847552</v>
      </c>
      <c r="J385" s="71">
        <f t="shared" ref="J385:J403" si="118">G385*E385</f>
        <v>0</v>
      </c>
      <c r="K385" s="71">
        <f t="shared" ref="K385:K403" si="119">H385*E385</f>
        <v>0</v>
      </c>
      <c r="L385" s="71">
        <f t="shared" ref="L385:L403" si="120">I385*E385</f>
        <v>0</v>
      </c>
      <c r="M385" s="552">
        <f>'KL TTHT CV DOT 2'!P365</f>
        <v>0</v>
      </c>
      <c r="N385" s="552">
        <f>'KL TTHT CV DOT 2'!Q365</f>
        <v>0</v>
      </c>
      <c r="O385" s="552">
        <f>'KL TTHT CV DOT 2'!R365</f>
        <v>0</v>
      </c>
      <c r="P385" s="552"/>
      <c r="Q385" s="552"/>
      <c r="R385" s="552">
        <v>0</v>
      </c>
    </row>
    <row r="386" spans="1:18" outlineLevel="1">
      <c r="A386" s="137"/>
      <c r="B386" s="137"/>
      <c r="C386" s="138" t="s">
        <v>678</v>
      </c>
      <c r="D386" s="97">
        <v>0</v>
      </c>
      <c r="E386" s="97">
        <v>0</v>
      </c>
      <c r="F386" s="139" t="s">
        <v>624</v>
      </c>
      <c r="G386" s="199">
        <v>1009709.9999999999</v>
      </c>
      <c r="H386" s="199">
        <v>61078.452019199976</v>
      </c>
      <c r="I386" s="71">
        <f t="shared" si="117"/>
        <v>1070788.4520192</v>
      </c>
      <c r="J386" s="71">
        <f t="shared" si="118"/>
        <v>0</v>
      </c>
      <c r="K386" s="71">
        <f t="shared" si="119"/>
        <v>0</v>
      </c>
      <c r="L386" s="71">
        <f t="shared" si="120"/>
        <v>0</v>
      </c>
      <c r="M386" s="552">
        <f>'KL TTHT CV DOT 2'!P366</f>
        <v>0</v>
      </c>
      <c r="N386" s="552">
        <f>'KL TTHT CV DOT 2'!Q366</f>
        <v>0</v>
      </c>
      <c r="O386" s="552">
        <f>'KL TTHT CV DOT 2'!R366</f>
        <v>0</v>
      </c>
      <c r="P386" s="552"/>
      <c r="Q386" s="552"/>
      <c r="R386" s="552">
        <v>0</v>
      </c>
    </row>
    <row r="387" spans="1:18" outlineLevel="1">
      <c r="A387" s="137"/>
      <c r="B387" s="137"/>
      <c r="C387" s="138" t="s">
        <v>679</v>
      </c>
      <c r="D387" s="97">
        <v>0</v>
      </c>
      <c r="E387" s="97">
        <v>0</v>
      </c>
      <c r="F387" s="139" t="s">
        <v>624</v>
      </c>
      <c r="G387" s="199">
        <v>776880</v>
      </c>
      <c r="H387" s="199">
        <v>51045.865472000005</v>
      </c>
      <c r="I387" s="71">
        <f t="shared" si="117"/>
        <v>827925.86547199998</v>
      </c>
      <c r="J387" s="71">
        <f t="shared" si="118"/>
        <v>0</v>
      </c>
      <c r="K387" s="71">
        <f t="shared" si="119"/>
        <v>0</v>
      </c>
      <c r="L387" s="71">
        <f t="shared" si="120"/>
        <v>0</v>
      </c>
      <c r="M387" s="552">
        <f>'KL TTHT CV DOT 2'!P367</f>
        <v>0</v>
      </c>
      <c r="N387" s="552">
        <f>'KL TTHT CV DOT 2'!Q367</f>
        <v>0</v>
      </c>
      <c r="O387" s="552">
        <f>'KL TTHT CV DOT 2'!R367</f>
        <v>0</v>
      </c>
      <c r="P387" s="552"/>
      <c r="Q387" s="552"/>
      <c r="R387" s="552">
        <v>0</v>
      </c>
    </row>
    <row r="388" spans="1:18" outlineLevel="1">
      <c r="A388" s="137"/>
      <c r="B388" s="137"/>
      <c r="C388" s="193" t="s">
        <v>681</v>
      </c>
      <c r="D388" s="97">
        <v>0</v>
      </c>
      <c r="E388" s="97">
        <v>93</v>
      </c>
      <c r="F388" s="139" t="s">
        <v>624</v>
      </c>
      <c r="G388" s="199">
        <v>1525680</v>
      </c>
      <c r="H388" s="199">
        <v>81001.384755200008</v>
      </c>
      <c r="I388" s="62">
        <f t="shared" si="117"/>
        <v>1606681.3847552</v>
      </c>
      <c r="J388" s="62">
        <f t="shared" si="118"/>
        <v>141888240</v>
      </c>
      <c r="K388" s="62">
        <f t="shared" si="119"/>
        <v>7533128.7822336005</v>
      </c>
      <c r="L388" s="62">
        <f t="shared" si="120"/>
        <v>149421368.7822336</v>
      </c>
      <c r="M388" s="550">
        <f>'KL TTHT CV DOT 2'!P368</f>
        <v>0.25</v>
      </c>
      <c r="N388" s="550">
        <f>'KL TTHT CV DOT 2'!Q368</f>
        <v>0.2</v>
      </c>
      <c r="O388" s="550">
        <f>'KL TTHT CV DOT 2'!R368</f>
        <v>0.45</v>
      </c>
      <c r="P388" s="550"/>
      <c r="Q388" s="550"/>
      <c r="R388" s="550">
        <v>0.25</v>
      </c>
    </row>
    <row r="389" spans="1:18" outlineLevel="1">
      <c r="A389" s="137"/>
      <c r="B389" s="137"/>
      <c r="C389" s="193" t="s">
        <v>682</v>
      </c>
      <c r="D389" s="97">
        <v>0</v>
      </c>
      <c r="E389" s="97">
        <v>0</v>
      </c>
      <c r="F389" s="139" t="s">
        <v>624</v>
      </c>
      <c r="G389" s="199">
        <v>826020</v>
      </c>
      <c r="H389" s="199">
        <v>68320</v>
      </c>
      <c r="I389" s="62">
        <f t="shared" si="117"/>
        <v>894340</v>
      </c>
      <c r="J389" s="62">
        <f t="shared" si="118"/>
        <v>0</v>
      </c>
      <c r="K389" s="62">
        <f t="shared" si="119"/>
        <v>0</v>
      </c>
      <c r="L389" s="62">
        <f t="shared" si="120"/>
        <v>0</v>
      </c>
      <c r="M389" s="550">
        <f>'KL TTHT CV DOT 2'!P369</f>
        <v>0</v>
      </c>
      <c r="N389" s="550">
        <f>'KL TTHT CV DOT 2'!Q369</f>
        <v>0</v>
      </c>
      <c r="O389" s="550">
        <f>'KL TTHT CV DOT 2'!R369</f>
        <v>0</v>
      </c>
      <c r="P389" s="550"/>
      <c r="Q389" s="550"/>
      <c r="R389" s="550">
        <v>0</v>
      </c>
    </row>
    <row r="390" spans="1:18" outlineLevel="1">
      <c r="A390" s="137"/>
      <c r="B390" s="137"/>
      <c r="C390" s="193" t="s">
        <v>683</v>
      </c>
      <c r="D390" s="194">
        <v>0</v>
      </c>
      <c r="E390" s="97">
        <v>0</v>
      </c>
      <c r="F390" s="139" t="s">
        <v>624</v>
      </c>
      <c r="G390" s="199">
        <v>1091610</v>
      </c>
      <c r="H390" s="199">
        <v>61078.452019199976</v>
      </c>
      <c r="I390" s="62">
        <f t="shared" si="117"/>
        <v>1152688.4520192</v>
      </c>
      <c r="J390" s="62">
        <f t="shared" si="118"/>
        <v>0</v>
      </c>
      <c r="K390" s="62">
        <f t="shared" si="119"/>
        <v>0</v>
      </c>
      <c r="L390" s="62">
        <f t="shared" si="120"/>
        <v>0</v>
      </c>
      <c r="M390" s="550">
        <f>'KL TTHT CV DOT 2'!P370</f>
        <v>0</v>
      </c>
      <c r="N390" s="550">
        <f>'KL TTHT CV DOT 2'!Q370</f>
        <v>0</v>
      </c>
      <c r="O390" s="550">
        <f>'KL TTHT CV DOT 2'!R370</f>
        <v>0</v>
      </c>
      <c r="P390" s="550"/>
      <c r="Q390" s="550"/>
      <c r="R390" s="550">
        <v>0</v>
      </c>
    </row>
    <row r="391" spans="1:18" outlineLevel="1">
      <c r="A391" s="137"/>
      <c r="B391" s="137"/>
      <c r="C391" s="193" t="s">
        <v>684</v>
      </c>
      <c r="D391" s="194">
        <v>0</v>
      </c>
      <c r="E391" s="97">
        <v>0</v>
      </c>
      <c r="F391" s="139" t="s">
        <v>624</v>
      </c>
      <c r="G391" s="199">
        <v>858780</v>
      </c>
      <c r="H391" s="199">
        <v>51045.865472000005</v>
      </c>
      <c r="I391" s="62">
        <f t="shared" si="117"/>
        <v>909825.86547199998</v>
      </c>
      <c r="J391" s="62">
        <f t="shared" si="118"/>
        <v>0</v>
      </c>
      <c r="K391" s="62">
        <f t="shared" si="119"/>
        <v>0</v>
      </c>
      <c r="L391" s="62">
        <f t="shared" si="120"/>
        <v>0</v>
      </c>
      <c r="M391" s="550">
        <f>'KL TTHT CV DOT 2'!P371</f>
        <v>0</v>
      </c>
      <c r="N391" s="550">
        <f>'KL TTHT CV DOT 2'!Q371</f>
        <v>0</v>
      </c>
      <c r="O391" s="550">
        <f>'KL TTHT CV DOT 2'!R371</f>
        <v>0</v>
      </c>
      <c r="P391" s="550"/>
      <c r="Q391" s="550"/>
      <c r="R391" s="550">
        <v>0</v>
      </c>
    </row>
    <row r="392" spans="1:18" outlineLevel="1">
      <c r="A392" s="137"/>
      <c r="B392" s="137"/>
      <c r="C392" s="193" t="s">
        <v>769</v>
      </c>
      <c r="D392" s="194">
        <v>26</v>
      </c>
      <c r="E392" s="97">
        <v>28.6</v>
      </c>
      <c r="F392" s="139" t="s">
        <v>624</v>
      </c>
      <c r="G392" s="199">
        <v>1568970</v>
      </c>
      <c r="H392" s="199">
        <v>87472.000000000015</v>
      </c>
      <c r="I392" s="62">
        <f t="shared" ref="I392:I403" si="121">SUM(G392:H392)</f>
        <v>1656442</v>
      </c>
      <c r="J392" s="62">
        <f t="shared" si="118"/>
        <v>44872542</v>
      </c>
      <c r="K392" s="62">
        <f t="shared" si="119"/>
        <v>2501699.2000000007</v>
      </c>
      <c r="L392" s="62">
        <f t="shared" si="120"/>
        <v>47374241.200000003</v>
      </c>
      <c r="M392" s="550">
        <f>'KL TTHT CV DOT 2'!P372</f>
        <v>0.25</v>
      </c>
      <c r="N392" s="550">
        <f>'KL TTHT CV DOT 2'!Q372</f>
        <v>0.2</v>
      </c>
      <c r="O392" s="550">
        <f>'KL TTHT CV DOT 2'!R372</f>
        <v>0.45</v>
      </c>
      <c r="P392" s="550"/>
      <c r="Q392" s="550"/>
      <c r="R392" s="550">
        <v>0.25</v>
      </c>
    </row>
    <row r="393" spans="1:18" outlineLevel="1">
      <c r="A393" s="137"/>
      <c r="B393" s="137"/>
      <c r="C393" s="193" t="s">
        <v>770</v>
      </c>
      <c r="D393" s="194">
        <v>6</v>
      </c>
      <c r="E393" s="97">
        <v>6.6000000000000005</v>
      </c>
      <c r="F393" s="139" t="s">
        <v>624</v>
      </c>
      <c r="G393" s="199">
        <v>1334970</v>
      </c>
      <c r="H393" s="199">
        <v>81001.384755200008</v>
      </c>
      <c r="I393" s="62">
        <f t="shared" si="121"/>
        <v>1415971.3847552</v>
      </c>
      <c r="J393" s="62">
        <f t="shared" si="118"/>
        <v>8810802</v>
      </c>
      <c r="K393" s="62">
        <f t="shared" si="119"/>
        <v>534609.13938432012</v>
      </c>
      <c r="L393" s="62">
        <f t="shared" si="120"/>
        <v>9345411.13938432</v>
      </c>
      <c r="M393" s="550">
        <f>'KL TTHT CV DOT 2'!P373</f>
        <v>0.25</v>
      </c>
      <c r="N393" s="550">
        <f>'KL TTHT CV DOT 2'!Q373</f>
        <v>0.2</v>
      </c>
      <c r="O393" s="550">
        <f>'KL TTHT CV DOT 2'!R373</f>
        <v>0.45</v>
      </c>
      <c r="P393" s="550"/>
      <c r="Q393" s="550"/>
      <c r="R393" s="550">
        <v>0.25</v>
      </c>
    </row>
    <row r="394" spans="1:18" outlineLevel="1">
      <c r="A394" s="137"/>
      <c r="B394" s="137"/>
      <c r="C394" s="193" t="s">
        <v>771</v>
      </c>
      <c r="D394" s="194">
        <v>165</v>
      </c>
      <c r="E394" s="97">
        <v>183.70000000000002</v>
      </c>
      <c r="F394" s="139" t="s">
        <v>624</v>
      </c>
      <c r="G394" s="199">
        <v>1136070</v>
      </c>
      <c r="H394" s="199">
        <v>68320</v>
      </c>
      <c r="I394" s="62">
        <f t="shared" si="121"/>
        <v>1204390</v>
      </c>
      <c r="J394" s="62">
        <f t="shared" si="118"/>
        <v>208696059.00000003</v>
      </c>
      <c r="K394" s="62">
        <f t="shared" si="119"/>
        <v>12550384.000000002</v>
      </c>
      <c r="L394" s="62">
        <f t="shared" si="120"/>
        <v>221246443.00000003</v>
      </c>
      <c r="M394" s="550">
        <f>'KL TTHT CV DOT 2'!P374</f>
        <v>0.25</v>
      </c>
      <c r="N394" s="550">
        <f>'KL TTHT CV DOT 2'!Q374</f>
        <v>0.2</v>
      </c>
      <c r="O394" s="550">
        <f>'KL TTHT CV DOT 2'!R374</f>
        <v>0.45</v>
      </c>
      <c r="P394" s="550"/>
      <c r="Q394" s="550"/>
      <c r="R394" s="550">
        <v>0.25</v>
      </c>
    </row>
    <row r="395" spans="1:18" outlineLevel="1">
      <c r="A395" s="137"/>
      <c r="B395" s="137"/>
      <c r="C395" s="193" t="s">
        <v>685</v>
      </c>
      <c r="D395" s="194">
        <v>303</v>
      </c>
      <c r="E395" s="97">
        <v>453.20000000000005</v>
      </c>
      <c r="F395" s="139" t="s">
        <v>624</v>
      </c>
      <c r="G395" s="199">
        <v>669240</v>
      </c>
      <c r="H395" s="199">
        <v>51045.865472000005</v>
      </c>
      <c r="I395" s="62">
        <f t="shared" si="121"/>
        <v>720285.86547199998</v>
      </c>
      <c r="J395" s="62">
        <f t="shared" si="118"/>
        <v>303299568.00000006</v>
      </c>
      <c r="K395" s="62">
        <f t="shared" si="119"/>
        <v>23133986.231910404</v>
      </c>
      <c r="L395" s="62">
        <f t="shared" si="120"/>
        <v>326433554.23191041</v>
      </c>
      <c r="M395" s="550">
        <f>'KL TTHT CV DOT 2'!P375</f>
        <v>0.25</v>
      </c>
      <c r="N395" s="550">
        <f>'KL TTHT CV DOT 2'!Q375</f>
        <v>0.2</v>
      </c>
      <c r="O395" s="550">
        <f>'KL TTHT CV DOT 2'!R375</f>
        <v>0.45</v>
      </c>
      <c r="P395" s="550"/>
      <c r="Q395" s="550"/>
      <c r="R395" s="550">
        <v>0.25</v>
      </c>
    </row>
    <row r="396" spans="1:18" outlineLevel="1">
      <c r="A396" s="137"/>
      <c r="B396" s="137"/>
      <c r="C396" s="193" t="s">
        <v>772</v>
      </c>
      <c r="D396" s="194">
        <v>14</v>
      </c>
      <c r="E396" s="97">
        <v>15.400000000000002</v>
      </c>
      <c r="F396" s="139" t="s">
        <v>624</v>
      </c>
      <c r="G396" s="199">
        <v>469170</v>
      </c>
      <c r="H396" s="199">
        <v>51045.865472000005</v>
      </c>
      <c r="I396" s="62">
        <f t="shared" si="121"/>
        <v>520215.86547199998</v>
      </c>
      <c r="J396" s="62">
        <f t="shared" si="118"/>
        <v>7225218.0000000009</v>
      </c>
      <c r="K396" s="62">
        <f t="shared" si="119"/>
        <v>786106.32826880016</v>
      </c>
      <c r="L396" s="62">
        <f t="shared" si="120"/>
        <v>8011324.3282688009</v>
      </c>
      <c r="M396" s="550">
        <f>'KL TTHT CV DOT 2'!P376</f>
        <v>0.25</v>
      </c>
      <c r="N396" s="550">
        <f>'KL TTHT CV DOT 2'!Q376</f>
        <v>0.2</v>
      </c>
      <c r="O396" s="550">
        <f>'KL TTHT CV DOT 2'!R376</f>
        <v>0.45</v>
      </c>
      <c r="P396" s="550"/>
      <c r="Q396" s="550"/>
      <c r="R396" s="550">
        <v>0.25</v>
      </c>
    </row>
    <row r="397" spans="1:18" outlineLevel="1">
      <c r="A397" s="137"/>
      <c r="B397" s="137"/>
      <c r="C397" s="193" t="s">
        <v>686</v>
      </c>
      <c r="D397" s="194">
        <v>0</v>
      </c>
      <c r="E397" s="97">
        <v>0</v>
      </c>
      <c r="F397" s="139" t="s">
        <v>624</v>
      </c>
      <c r="G397" s="199">
        <v>1199250</v>
      </c>
      <c r="H397" s="199">
        <v>91952.000000000015</v>
      </c>
      <c r="I397" s="62">
        <f t="shared" si="121"/>
        <v>1291202</v>
      </c>
      <c r="J397" s="62">
        <f t="shared" si="118"/>
        <v>0</v>
      </c>
      <c r="K397" s="62">
        <f t="shared" si="119"/>
        <v>0</v>
      </c>
      <c r="L397" s="62">
        <f t="shared" si="120"/>
        <v>0</v>
      </c>
      <c r="M397" s="550">
        <f>'KL TTHT CV DOT 2'!P377</f>
        <v>0.25</v>
      </c>
      <c r="N397" s="550">
        <f>'KL TTHT CV DOT 2'!Q377</f>
        <v>0.2</v>
      </c>
      <c r="O397" s="550">
        <f>'KL TTHT CV DOT 2'!R377</f>
        <v>0.45</v>
      </c>
      <c r="P397" s="550"/>
      <c r="Q397" s="550"/>
      <c r="R397" s="550">
        <v>0.25</v>
      </c>
    </row>
    <row r="398" spans="1:18" outlineLevel="1">
      <c r="A398" s="137"/>
      <c r="B398" s="137"/>
      <c r="C398" s="193" t="s">
        <v>687</v>
      </c>
      <c r="D398" s="194">
        <v>2</v>
      </c>
      <c r="E398" s="97">
        <v>2.2000000000000002</v>
      </c>
      <c r="F398" s="139" t="s">
        <v>624</v>
      </c>
      <c r="G398" s="199">
        <v>1067040</v>
      </c>
      <c r="H398" s="199">
        <v>81001.384755200008</v>
      </c>
      <c r="I398" s="62">
        <f t="shared" si="121"/>
        <v>1148041.3847552</v>
      </c>
      <c r="J398" s="62">
        <f t="shared" si="118"/>
        <v>2347488</v>
      </c>
      <c r="K398" s="62">
        <f t="shared" si="119"/>
        <v>178203.04646144004</v>
      </c>
      <c r="L398" s="62">
        <f t="shared" si="120"/>
        <v>2525691.0464614402</v>
      </c>
      <c r="M398" s="550">
        <f>'KL TTHT CV DOT 2'!P378</f>
        <v>0.25</v>
      </c>
      <c r="N398" s="550">
        <f>'KL TTHT CV DOT 2'!Q378</f>
        <v>0.2</v>
      </c>
      <c r="O398" s="550">
        <f>'KL TTHT CV DOT 2'!R378</f>
        <v>0.45</v>
      </c>
      <c r="P398" s="550"/>
      <c r="Q398" s="550"/>
      <c r="R398" s="550">
        <v>0.25</v>
      </c>
    </row>
    <row r="399" spans="1:18" outlineLevel="1">
      <c r="A399" s="137"/>
      <c r="B399" s="137"/>
      <c r="C399" s="193" t="s">
        <v>688</v>
      </c>
      <c r="D399" s="194">
        <v>0</v>
      </c>
      <c r="E399" s="97">
        <v>0</v>
      </c>
      <c r="F399" s="139" t="s">
        <v>624</v>
      </c>
      <c r="G399" s="199">
        <v>933660</v>
      </c>
      <c r="H399" s="199">
        <v>68320</v>
      </c>
      <c r="I399" s="62">
        <f t="shared" si="121"/>
        <v>1001980</v>
      </c>
      <c r="J399" s="62">
        <f t="shared" si="118"/>
        <v>0</v>
      </c>
      <c r="K399" s="62">
        <f t="shared" si="119"/>
        <v>0</v>
      </c>
      <c r="L399" s="62">
        <f t="shared" si="120"/>
        <v>0</v>
      </c>
      <c r="M399" s="550">
        <f>'KL TTHT CV DOT 2'!P379</f>
        <v>0.25</v>
      </c>
      <c r="N399" s="550">
        <f>'KL TTHT CV DOT 2'!Q379</f>
        <v>0.2</v>
      </c>
      <c r="O399" s="550">
        <f>'KL TTHT CV DOT 2'!R379</f>
        <v>0.45</v>
      </c>
      <c r="P399" s="550"/>
      <c r="Q399" s="550"/>
      <c r="R399" s="550">
        <v>0.25</v>
      </c>
    </row>
    <row r="400" spans="1:18" outlineLevel="1">
      <c r="A400" s="137"/>
      <c r="B400" s="137"/>
      <c r="C400" s="193" t="s">
        <v>689</v>
      </c>
      <c r="D400" s="97">
        <v>0</v>
      </c>
      <c r="E400" s="97">
        <v>0</v>
      </c>
      <c r="F400" s="139" t="s">
        <v>624</v>
      </c>
      <c r="G400" s="199">
        <v>625950</v>
      </c>
      <c r="H400" s="199">
        <v>61078.452019199976</v>
      </c>
      <c r="I400" s="62">
        <f t="shared" si="121"/>
        <v>687028.45201919996</v>
      </c>
      <c r="J400" s="62">
        <f t="shared" si="118"/>
        <v>0</v>
      </c>
      <c r="K400" s="62">
        <f t="shared" si="119"/>
        <v>0</v>
      </c>
      <c r="L400" s="62">
        <f t="shared" si="120"/>
        <v>0</v>
      </c>
      <c r="M400" s="550">
        <f>'KL TTHT CV DOT 2'!P380</f>
        <v>0.25</v>
      </c>
      <c r="N400" s="550">
        <f>'KL TTHT CV DOT 2'!Q380</f>
        <v>0.2</v>
      </c>
      <c r="O400" s="550">
        <f>'KL TTHT CV DOT 2'!R380</f>
        <v>0.45</v>
      </c>
      <c r="P400" s="550"/>
      <c r="Q400" s="550"/>
      <c r="R400" s="550">
        <v>0.25</v>
      </c>
    </row>
    <row r="401" spans="1:18" outlineLevel="1">
      <c r="A401" s="137"/>
      <c r="B401" s="137"/>
      <c r="C401" s="193" t="s">
        <v>694</v>
      </c>
      <c r="D401" s="97">
        <v>0</v>
      </c>
      <c r="E401" s="97">
        <v>0</v>
      </c>
      <c r="F401" s="139" t="s">
        <v>624</v>
      </c>
      <c r="G401" s="199">
        <v>496079.99999999994</v>
      </c>
      <c r="H401" s="199">
        <v>51045.865472000005</v>
      </c>
      <c r="I401" s="62">
        <f t="shared" si="121"/>
        <v>547125.86547199998</v>
      </c>
      <c r="J401" s="62">
        <f t="shared" si="118"/>
        <v>0</v>
      </c>
      <c r="K401" s="62">
        <f t="shared" si="119"/>
        <v>0</v>
      </c>
      <c r="L401" s="62">
        <f t="shared" si="120"/>
        <v>0</v>
      </c>
      <c r="M401" s="550">
        <f>'KL TTHT CV DOT 2'!P381</f>
        <v>0.25</v>
      </c>
      <c r="N401" s="550">
        <f>'KL TTHT CV DOT 2'!Q381</f>
        <v>0.2</v>
      </c>
      <c r="O401" s="550">
        <f>'KL TTHT CV DOT 2'!R381</f>
        <v>0.45</v>
      </c>
      <c r="P401" s="550"/>
      <c r="Q401" s="550"/>
      <c r="R401" s="550">
        <v>0.25</v>
      </c>
    </row>
    <row r="402" spans="1:18" outlineLevel="1">
      <c r="A402" s="137"/>
      <c r="B402" s="137"/>
      <c r="C402" s="138" t="s">
        <v>690</v>
      </c>
      <c r="D402" s="97">
        <v>1</v>
      </c>
      <c r="E402" s="97">
        <v>1</v>
      </c>
      <c r="F402" s="139" t="s">
        <v>619</v>
      </c>
      <c r="G402" s="199">
        <v>245176040</v>
      </c>
      <c r="H402" s="199">
        <v>73552812</v>
      </c>
      <c r="I402" s="62">
        <f t="shared" si="121"/>
        <v>318728852</v>
      </c>
      <c r="J402" s="62">
        <f t="shared" si="118"/>
        <v>245176040</v>
      </c>
      <c r="K402" s="62">
        <f t="shared" si="119"/>
        <v>73552812</v>
      </c>
      <c r="L402" s="62">
        <f t="shared" si="120"/>
        <v>318728852</v>
      </c>
      <c r="M402" s="550">
        <f>'KL TTHT CV DOT 2'!P382</f>
        <v>0.25</v>
      </c>
      <c r="N402" s="550">
        <f>'KL TTHT CV DOT 2'!Q382</f>
        <v>0.2</v>
      </c>
      <c r="O402" s="550">
        <f>'KL TTHT CV DOT 2'!R382</f>
        <v>0.45</v>
      </c>
      <c r="P402" s="550"/>
      <c r="Q402" s="550"/>
      <c r="R402" s="550">
        <v>0.25</v>
      </c>
    </row>
    <row r="403" spans="1:18" outlineLevel="1">
      <c r="A403" s="137"/>
      <c r="B403" s="137"/>
      <c r="C403" s="138" t="s">
        <v>691</v>
      </c>
      <c r="D403" s="97">
        <v>1</v>
      </c>
      <c r="E403" s="97">
        <v>1</v>
      </c>
      <c r="F403" s="139" t="s">
        <v>692</v>
      </c>
      <c r="G403" s="199">
        <v>20000000</v>
      </c>
      <c r="H403" s="199">
        <v>2000000</v>
      </c>
      <c r="I403" s="62">
        <f t="shared" si="121"/>
        <v>22000000</v>
      </c>
      <c r="J403" s="62">
        <f t="shared" si="118"/>
        <v>20000000</v>
      </c>
      <c r="K403" s="62">
        <f t="shared" si="119"/>
        <v>2000000</v>
      </c>
      <c r="L403" s="62">
        <f t="shared" si="120"/>
        <v>22000000</v>
      </c>
      <c r="M403" s="550">
        <f>'KL TTHT CV DOT 2'!P383</f>
        <v>0</v>
      </c>
      <c r="N403" s="550">
        <f>'KL TTHT CV DOT 2'!Q383</f>
        <v>0</v>
      </c>
      <c r="O403" s="550">
        <f>'KL TTHT CV DOT 2'!R383</f>
        <v>0</v>
      </c>
      <c r="P403" s="550"/>
      <c r="Q403" s="550"/>
      <c r="R403" s="550">
        <v>0</v>
      </c>
    </row>
    <row r="404" spans="1:18" outlineLevel="1">
      <c r="A404" s="137"/>
      <c r="B404" s="137"/>
      <c r="C404" s="138"/>
      <c r="D404" s="94"/>
      <c r="E404" s="94"/>
      <c r="F404" s="139"/>
      <c r="G404" s="71"/>
      <c r="H404" s="71"/>
      <c r="I404" s="71"/>
      <c r="J404" s="71"/>
      <c r="K404" s="71"/>
      <c r="L404" s="71"/>
      <c r="M404" s="552">
        <f>'KL TTHT CV DOT 2'!P384</f>
        <v>0</v>
      </c>
      <c r="N404" s="552">
        <f>'KL TTHT CV DOT 2'!Q384</f>
        <v>0</v>
      </c>
      <c r="O404" s="552">
        <f>'KL TTHT CV DOT 2'!R384</f>
        <v>0</v>
      </c>
      <c r="P404" s="552"/>
      <c r="Q404" s="552"/>
      <c r="R404" s="552">
        <v>0</v>
      </c>
    </row>
    <row r="405" spans="1:18" ht="23.25" customHeight="1" outlineLevel="1">
      <c r="A405" s="137"/>
      <c r="B405" s="137"/>
      <c r="C405" s="147" t="s">
        <v>773</v>
      </c>
      <c r="D405" s="97"/>
      <c r="E405" s="97"/>
      <c r="F405" s="139"/>
      <c r="G405" s="62"/>
      <c r="H405" s="62"/>
      <c r="I405" s="62"/>
      <c r="J405" s="62"/>
      <c r="K405" s="62"/>
      <c r="L405" s="62"/>
      <c r="M405" s="550">
        <f>'KL TTHT CV DOT 2'!P385</f>
        <v>0</v>
      </c>
      <c r="N405" s="550">
        <f>'KL TTHT CV DOT 2'!Q385</f>
        <v>0</v>
      </c>
      <c r="O405" s="550">
        <f>'KL TTHT CV DOT 2'!R385</f>
        <v>0</v>
      </c>
      <c r="P405" s="550"/>
      <c r="Q405" s="550"/>
      <c r="R405" s="550">
        <v>0</v>
      </c>
    </row>
    <row r="406" spans="1:18" ht="23.25" customHeight="1" outlineLevel="1">
      <c r="A406" s="137"/>
      <c r="B406" s="137"/>
      <c r="C406" s="147" t="s">
        <v>774</v>
      </c>
      <c r="D406" s="97"/>
      <c r="E406" s="97"/>
      <c r="F406" s="139"/>
      <c r="G406" s="62"/>
      <c r="H406" s="62"/>
      <c r="I406" s="62"/>
      <c r="J406" s="82">
        <f>SUBTOTAL(9,J407:J415)</f>
        <v>97882510.475000009</v>
      </c>
      <c r="K406" s="82">
        <f t="shared" ref="K406:L406" si="122">SUBTOTAL(9,K407:K415)</f>
        <v>7025037.0384999998</v>
      </c>
      <c r="L406" s="82">
        <f t="shared" si="122"/>
        <v>104907547.51350001</v>
      </c>
      <c r="M406" s="553">
        <f>'KL TTHT CV DOT 2'!P386</f>
        <v>0</v>
      </c>
      <c r="N406" s="553">
        <f>'KL TTHT CV DOT 2'!Q386</f>
        <v>0</v>
      </c>
      <c r="O406" s="553">
        <f>'KL TTHT CV DOT 2'!R386</f>
        <v>0</v>
      </c>
      <c r="P406" s="553"/>
      <c r="Q406" s="553"/>
      <c r="R406" s="553">
        <v>0</v>
      </c>
    </row>
    <row r="407" spans="1:18" ht="28.95" customHeight="1" outlineLevel="1">
      <c r="A407" s="137"/>
      <c r="B407" s="137"/>
      <c r="C407" s="138" t="s">
        <v>775</v>
      </c>
      <c r="D407" s="97">
        <v>1</v>
      </c>
      <c r="E407" s="97">
        <v>1</v>
      </c>
      <c r="F407" s="139" t="s">
        <v>660</v>
      </c>
      <c r="G407" s="199">
        <v>17060781.920000002</v>
      </c>
      <c r="H407" s="199">
        <v>137500</v>
      </c>
      <c r="I407" s="62">
        <f t="shared" ref="I407:I408" si="123">SUM(G407:H407)</f>
        <v>17198281.920000002</v>
      </c>
      <c r="J407" s="62">
        <f t="shared" ref="J407:J414" si="124">G407*E407</f>
        <v>17060781.920000002</v>
      </c>
      <c r="K407" s="62">
        <f t="shared" ref="K407:K414" si="125">H407*E407</f>
        <v>137500</v>
      </c>
      <c r="L407" s="62">
        <f t="shared" ref="L407:L414" si="126">I407*E407</f>
        <v>17198281.920000002</v>
      </c>
      <c r="M407" s="550">
        <f>'KL TTHT CV DOT 2'!P387</f>
        <v>0</v>
      </c>
      <c r="N407" s="550">
        <f>'KL TTHT CV DOT 2'!Q387</f>
        <v>0</v>
      </c>
      <c r="O407" s="550">
        <f>'KL TTHT CV DOT 2'!R387</f>
        <v>0</v>
      </c>
      <c r="P407" s="550"/>
      <c r="Q407" s="550"/>
      <c r="R407" s="550">
        <v>0</v>
      </c>
    </row>
    <row r="408" spans="1:18" ht="28.95" customHeight="1" outlineLevel="1">
      <c r="A408" s="137"/>
      <c r="B408" s="137"/>
      <c r="C408" s="138" t="s">
        <v>777</v>
      </c>
      <c r="D408" s="97">
        <v>2</v>
      </c>
      <c r="E408" s="97">
        <v>2</v>
      </c>
      <c r="F408" s="139" t="s">
        <v>660</v>
      </c>
      <c r="G408" s="199">
        <v>13652800.000000002</v>
      </c>
      <c r="H408" s="199">
        <v>137500</v>
      </c>
      <c r="I408" s="62">
        <f t="shared" si="123"/>
        <v>13790300.000000002</v>
      </c>
      <c r="J408" s="62">
        <f t="shared" si="124"/>
        <v>27305600.000000004</v>
      </c>
      <c r="K408" s="62">
        <f t="shared" si="125"/>
        <v>275000</v>
      </c>
      <c r="L408" s="62">
        <f t="shared" si="126"/>
        <v>27580600.000000004</v>
      </c>
      <c r="M408" s="550">
        <f>'KL TTHT CV DOT 2'!P388</f>
        <v>0</v>
      </c>
      <c r="N408" s="550">
        <f>'KL TTHT CV DOT 2'!Q388</f>
        <v>0</v>
      </c>
      <c r="O408" s="550">
        <f>'KL TTHT CV DOT 2'!R388</f>
        <v>0</v>
      </c>
      <c r="P408" s="550"/>
      <c r="Q408" s="550"/>
      <c r="R408" s="550">
        <v>0</v>
      </c>
    </row>
    <row r="409" spans="1:18" ht="28.95" customHeight="1" outlineLevel="1">
      <c r="A409" s="137"/>
      <c r="B409" s="137"/>
      <c r="C409" s="138" t="s">
        <v>779</v>
      </c>
      <c r="D409" s="97">
        <v>1</v>
      </c>
      <c r="E409" s="97">
        <v>1</v>
      </c>
      <c r="F409" s="139" t="s">
        <v>660</v>
      </c>
      <c r="G409" s="199">
        <v>19992667.520000003</v>
      </c>
      <c r="H409" s="199">
        <v>49500.000000000007</v>
      </c>
      <c r="I409" s="62">
        <f>SUM(G409:H409)</f>
        <v>20042167.520000003</v>
      </c>
      <c r="J409" s="62">
        <f t="shared" si="124"/>
        <v>19992667.520000003</v>
      </c>
      <c r="K409" s="62">
        <f t="shared" si="125"/>
        <v>49500.000000000007</v>
      </c>
      <c r="L409" s="62">
        <f t="shared" si="126"/>
        <v>20042167.520000003</v>
      </c>
      <c r="M409" s="550">
        <f>'KL TTHT CV DOT 2'!P389</f>
        <v>0</v>
      </c>
      <c r="N409" s="550">
        <f>'KL TTHT CV DOT 2'!Q389</f>
        <v>0</v>
      </c>
      <c r="O409" s="550">
        <f>'KL TTHT CV DOT 2'!R389</f>
        <v>0</v>
      </c>
      <c r="P409" s="550"/>
      <c r="Q409" s="550"/>
      <c r="R409" s="550">
        <v>0</v>
      </c>
    </row>
    <row r="410" spans="1:18" ht="28.95" customHeight="1" outlineLevel="1">
      <c r="A410" s="137"/>
      <c r="B410" s="137"/>
      <c r="C410" s="138" t="s">
        <v>781</v>
      </c>
      <c r="D410" s="97">
        <v>1</v>
      </c>
      <c r="E410" s="97">
        <v>1</v>
      </c>
      <c r="F410" s="139" t="s">
        <v>660</v>
      </c>
      <c r="G410" s="199">
        <v>14090720.000000002</v>
      </c>
      <c r="H410" s="199">
        <v>49500.000000000007</v>
      </c>
      <c r="I410" s="62">
        <f t="shared" ref="I410:I414" si="127">SUM(G410:H410)</f>
        <v>14140220.000000002</v>
      </c>
      <c r="J410" s="62">
        <f t="shared" si="124"/>
        <v>14090720.000000002</v>
      </c>
      <c r="K410" s="62">
        <f t="shared" si="125"/>
        <v>49500.000000000007</v>
      </c>
      <c r="L410" s="62">
        <f t="shared" si="126"/>
        <v>14140220.000000002</v>
      </c>
      <c r="M410" s="550">
        <f>'KL TTHT CV DOT 2'!P390</f>
        <v>0</v>
      </c>
      <c r="N410" s="550">
        <f>'KL TTHT CV DOT 2'!Q390</f>
        <v>0</v>
      </c>
      <c r="O410" s="550">
        <f>'KL TTHT CV DOT 2'!R390</f>
        <v>0</v>
      </c>
      <c r="P410" s="550"/>
      <c r="Q410" s="550"/>
      <c r="R410" s="550">
        <v>0</v>
      </c>
    </row>
    <row r="411" spans="1:18" ht="28.95" customHeight="1" outlineLevel="1">
      <c r="A411" s="137"/>
      <c r="B411" s="137"/>
      <c r="C411" s="138" t="s">
        <v>783</v>
      </c>
      <c r="D411" s="97">
        <v>2</v>
      </c>
      <c r="E411" s="97">
        <v>2</v>
      </c>
      <c r="F411" s="139" t="s">
        <v>660</v>
      </c>
      <c r="G411" s="199">
        <v>8376816.0000000009</v>
      </c>
      <c r="H411" s="199">
        <v>49500.000000000007</v>
      </c>
      <c r="I411" s="62">
        <f t="shared" si="127"/>
        <v>8426316.0000000019</v>
      </c>
      <c r="J411" s="62">
        <f t="shared" si="124"/>
        <v>16753632.000000002</v>
      </c>
      <c r="K411" s="62">
        <f t="shared" si="125"/>
        <v>99000.000000000015</v>
      </c>
      <c r="L411" s="62">
        <f t="shared" si="126"/>
        <v>16852632.000000004</v>
      </c>
      <c r="M411" s="550">
        <f>'KL TTHT CV DOT 2'!P391</f>
        <v>0</v>
      </c>
      <c r="N411" s="550">
        <f>'KL TTHT CV DOT 2'!Q391</f>
        <v>0</v>
      </c>
      <c r="O411" s="550">
        <f>'KL TTHT CV DOT 2'!R391</f>
        <v>0</v>
      </c>
      <c r="P411" s="550"/>
      <c r="Q411" s="550"/>
      <c r="R411" s="550">
        <v>0</v>
      </c>
    </row>
    <row r="412" spans="1:18" ht="28.95" customHeight="1" outlineLevel="1">
      <c r="A412" s="137"/>
      <c r="B412" s="137"/>
      <c r="C412" s="138" t="s">
        <v>785</v>
      </c>
      <c r="D412" s="97">
        <v>3</v>
      </c>
      <c r="E412" s="97">
        <v>3</v>
      </c>
      <c r="F412" s="139" t="s">
        <v>660</v>
      </c>
      <c r="G412" s="199">
        <v>41884.080000000002</v>
      </c>
      <c r="H412" s="199">
        <v>49500.000000000007</v>
      </c>
      <c r="I412" s="62">
        <f t="shared" si="127"/>
        <v>91384.080000000016</v>
      </c>
      <c r="J412" s="62">
        <f t="shared" si="124"/>
        <v>125652.24</v>
      </c>
      <c r="K412" s="62">
        <f t="shared" si="125"/>
        <v>148500.00000000003</v>
      </c>
      <c r="L412" s="62">
        <f t="shared" si="126"/>
        <v>274152.24000000005</v>
      </c>
      <c r="M412" s="550">
        <f>'KL TTHT CV DOT 2'!P392</f>
        <v>0</v>
      </c>
      <c r="N412" s="550">
        <f>'KL TTHT CV DOT 2'!Q392</f>
        <v>0</v>
      </c>
      <c r="O412" s="550">
        <f>'KL TTHT CV DOT 2'!R392</f>
        <v>0</v>
      </c>
      <c r="P412" s="550"/>
      <c r="Q412" s="550"/>
      <c r="R412" s="550">
        <v>0</v>
      </c>
    </row>
    <row r="413" spans="1:18" ht="23.25" customHeight="1" outlineLevel="1">
      <c r="A413" s="137"/>
      <c r="B413" s="137"/>
      <c r="C413" s="138" t="s">
        <v>657</v>
      </c>
      <c r="D413" s="97">
        <v>1</v>
      </c>
      <c r="E413" s="97">
        <v>1</v>
      </c>
      <c r="F413" s="139" t="s">
        <v>619</v>
      </c>
      <c r="G413" s="199">
        <v>2553456.7949999999</v>
      </c>
      <c r="H413" s="199">
        <v>766037.03849999991</v>
      </c>
      <c r="I413" s="62">
        <f t="shared" si="127"/>
        <v>3319493.8334999997</v>
      </c>
      <c r="J413" s="62">
        <f t="shared" si="124"/>
        <v>2553456.7949999999</v>
      </c>
      <c r="K413" s="62">
        <f t="shared" si="125"/>
        <v>766037.03849999991</v>
      </c>
      <c r="L413" s="62">
        <f t="shared" si="126"/>
        <v>3319493.8334999997</v>
      </c>
      <c r="M413" s="550">
        <f>'KL TTHT CV DOT 2'!P393</f>
        <v>0</v>
      </c>
      <c r="N413" s="550">
        <f>'KL TTHT CV DOT 2'!Q393</f>
        <v>0</v>
      </c>
      <c r="O413" s="550">
        <f>'KL TTHT CV DOT 2'!R393</f>
        <v>0</v>
      </c>
      <c r="P413" s="550"/>
      <c r="Q413" s="550"/>
      <c r="R413" s="550">
        <v>0</v>
      </c>
    </row>
    <row r="414" spans="1:18" ht="23.25" customHeight="1" outlineLevel="1">
      <c r="A414" s="137"/>
      <c r="B414" s="137"/>
      <c r="C414" s="138" t="s">
        <v>787</v>
      </c>
      <c r="D414" s="97">
        <v>1</v>
      </c>
      <c r="E414" s="97">
        <v>1</v>
      </c>
      <c r="F414" s="139" t="s">
        <v>619</v>
      </c>
      <c r="G414" s="199">
        <v>0</v>
      </c>
      <c r="H414" s="199">
        <v>5500000</v>
      </c>
      <c r="I414" s="62">
        <f t="shared" si="127"/>
        <v>5500000</v>
      </c>
      <c r="J414" s="62">
        <f t="shared" si="124"/>
        <v>0</v>
      </c>
      <c r="K414" s="62">
        <f t="shared" si="125"/>
        <v>5500000</v>
      </c>
      <c r="L414" s="62">
        <f t="shared" si="126"/>
        <v>5500000</v>
      </c>
      <c r="M414" s="550">
        <f>'KL TTHT CV DOT 2'!P394</f>
        <v>0</v>
      </c>
      <c r="N414" s="550">
        <f>'KL TTHT CV DOT 2'!Q394</f>
        <v>0</v>
      </c>
      <c r="O414" s="550">
        <f>'KL TTHT CV DOT 2'!R394</f>
        <v>0</v>
      </c>
      <c r="P414" s="550"/>
      <c r="Q414" s="550"/>
      <c r="R414" s="550">
        <v>0</v>
      </c>
    </row>
    <row r="415" spans="1:18" outlineLevel="1">
      <c r="A415" s="137"/>
      <c r="B415" s="137"/>
      <c r="C415" s="138"/>
      <c r="D415" s="97"/>
      <c r="E415" s="97"/>
      <c r="F415" s="139"/>
      <c r="G415" s="62"/>
      <c r="H415" s="62"/>
      <c r="I415" s="62"/>
      <c r="J415" s="62"/>
      <c r="K415" s="62"/>
      <c r="L415" s="62"/>
      <c r="M415" s="550">
        <f>'KL TTHT CV DOT 2'!P395</f>
        <v>0</v>
      </c>
      <c r="N415" s="550">
        <f>'KL TTHT CV DOT 2'!Q395</f>
        <v>0</v>
      </c>
      <c r="O415" s="550">
        <f>'KL TTHT CV DOT 2'!R395</f>
        <v>0</v>
      </c>
      <c r="P415" s="550"/>
      <c r="Q415" s="550"/>
      <c r="R415" s="550">
        <v>0</v>
      </c>
    </row>
    <row r="416" spans="1:18" ht="23.25" customHeight="1" outlineLevel="1">
      <c r="A416" s="137"/>
      <c r="B416" s="137"/>
      <c r="C416" s="147" t="s">
        <v>788</v>
      </c>
      <c r="D416" s="97"/>
      <c r="E416" s="97"/>
      <c r="F416" s="139"/>
      <c r="G416" s="62"/>
      <c r="H416" s="62"/>
      <c r="I416" s="62"/>
      <c r="J416" s="82">
        <f>SUBTOTAL(9,J417:J425)</f>
        <v>162133437.12500003</v>
      </c>
      <c r="K416" s="82">
        <f t="shared" ref="K416:L416" si="128">SUBTOTAL(9,K417:K425)</f>
        <v>10750870.377500001</v>
      </c>
      <c r="L416" s="82">
        <f t="shared" si="128"/>
        <v>172884307.50250003</v>
      </c>
      <c r="M416" s="553">
        <f>'KL TTHT CV DOT 2'!P396</f>
        <v>0</v>
      </c>
      <c r="N416" s="553">
        <f>'KL TTHT CV DOT 2'!Q396</f>
        <v>0</v>
      </c>
      <c r="O416" s="553">
        <f>'KL TTHT CV DOT 2'!R396</f>
        <v>0</v>
      </c>
      <c r="P416" s="553"/>
      <c r="Q416" s="553"/>
      <c r="R416" s="553">
        <v>0</v>
      </c>
    </row>
    <row r="417" spans="1:18" ht="23.25" customHeight="1" outlineLevel="1">
      <c r="A417" s="137"/>
      <c r="B417" s="137"/>
      <c r="C417" s="138" t="s">
        <v>775</v>
      </c>
      <c r="D417" s="97">
        <v>3</v>
      </c>
      <c r="E417" s="97">
        <v>3</v>
      </c>
      <c r="F417" s="139" t="s">
        <v>660</v>
      </c>
      <c r="G417" s="199">
        <v>17060781.920000002</v>
      </c>
      <c r="H417" s="199">
        <v>137500</v>
      </c>
      <c r="I417" s="62">
        <f t="shared" ref="I417:I424" si="129">SUM(G417:H417)</f>
        <v>17198281.920000002</v>
      </c>
      <c r="J417" s="62">
        <f t="shared" ref="J417:J424" si="130">G417*E417</f>
        <v>51182345.760000005</v>
      </c>
      <c r="K417" s="62">
        <f t="shared" ref="K417:K424" si="131">H417*E417</f>
        <v>412500</v>
      </c>
      <c r="L417" s="62">
        <f t="shared" ref="L417:L424" si="132">I417*E417</f>
        <v>51594845.760000005</v>
      </c>
      <c r="M417" s="550">
        <f>'KL TTHT CV DOT 2'!P397</f>
        <v>0</v>
      </c>
      <c r="N417" s="550">
        <f>'KL TTHT CV DOT 2'!Q397</f>
        <v>0</v>
      </c>
      <c r="O417" s="550">
        <f>'KL TTHT CV DOT 2'!R397</f>
        <v>0</v>
      </c>
      <c r="P417" s="550"/>
      <c r="Q417" s="550"/>
      <c r="R417" s="550">
        <v>0</v>
      </c>
    </row>
    <row r="418" spans="1:18" ht="23.25" customHeight="1" outlineLevel="1">
      <c r="A418" s="137"/>
      <c r="B418" s="137"/>
      <c r="C418" s="138" t="s">
        <v>777</v>
      </c>
      <c r="D418" s="97">
        <v>2</v>
      </c>
      <c r="E418" s="97">
        <v>2</v>
      </c>
      <c r="F418" s="139" t="s">
        <v>660</v>
      </c>
      <c r="G418" s="199">
        <v>13652800.000000002</v>
      </c>
      <c r="H418" s="199">
        <v>137500</v>
      </c>
      <c r="I418" s="62">
        <f t="shared" ref="I418:I420" si="133">SUM(G418:H418)</f>
        <v>13790300.000000002</v>
      </c>
      <c r="J418" s="62">
        <f t="shared" si="130"/>
        <v>27305600.000000004</v>
      </c>
      <c r="K418" s="62">
        <f t="shared" si="131"/>
        <v>275000</v>
      </c>
      <c r="L418" s="62">
        <f t="shared" si="132"/>
        <v>27580600.000000004</v>
      </c>
      <c r="M418" s="550">
        <f>'KL TTHT CV DOT 2'!P398</f>
        <v>0</v>
      </c>
      <c r="N418" s="550">
        <f>'KL TTHT CV DOT 2'!Q398</f>
        <v>0</v>
      </c>
      <c r="O418" s="550">
        <f>'KL TTHT CV DOT 2'!R398</f>
        <v>0</v>
      </c>
      <c r="P418" s="550"/>
      <c r="Q418" s="550"/>
      <c r="R418" s="550">
        <v>0</v>
      </c>
    </row>
    <row r="419" spans="1:18" ht="23.25" customHeight="1" outlineLevel="1">
      <c r="A419" s="137"/>
      <c r="B419" s="137"/>
      <c r="C419" s="138" t="s">
        <v>779</v>
      </c>
      <c r="D419" s="97">
        <v>2</v>
      </c>
      <c r="E419" s="97">
        <v>2</v>
      </c>
      <c r="F419" s="139" t="s">
        <v>660</v>
      </c>
      <c r="G419" s="199">
        <v>19992667.520000003</v>
      </c>
      <c r="H419" s="199">
        <v>49500.000000000007</v>
      </c>
      <c r="I419" s="62">
        <f>SUM(G419:H419)</f>
        <v>20042167.520000003</v>
      </c>
      <c r="J419" s="62">
        <f t="shared" si="130"/>
        <v>39985335.040000007</v>
      </c>
      <c r="K419" s="62">
        <f t="shared" si="131"/>
        <v>99000.000000000015</v>
      </c>
      <c r="L419" s="62">
        <f t="shared" si="132"/>
        <v>40084335.040000007</v>
      </c>
      <c r="M419" s="550">
        <f>'KL TTHT CV DOT 2'!P399</f>
        <v>0</v>
      </c>
      <c r="N419" s="550">
        <f>'KL TTHT CV DOT 2'!Q399</f>
        <v>0</v>
      </c>
      <c r="O419" s="550">
        <f>'KL TTHT CV DOT 2'!R399</f>
        <v>0</v>
      </c>
      <c r="P419" s="550"/>
      <c r="Q419" s="550"/>
      <c r="R419" s="550">
        <v>0</v>
      </c>
    </row>
    <row r="420" spans="1:18" ht="26.4" outlineLevel="1">
      <c r="A420" s="137"/>
      <c r="B420" s="137"/>
      <c r="C420" s="138" t="s">
        <v>781</v>
      </c>
      <c r="D420" s="97">
        <v>1</v>
      </c>
      <c r="E420" s="97">
        <v>1</v>
      </c>
      <c r="F420" s="139" t="s">
        <v>660</v>
      </c>
      <c r="G420" s="199">
        <v>14090720.000000002</v>
      </c>
      <c r="H420" s="199">
        <v>49500.000000000007</v>
      </c>
      <c r="I420" s="62">
        <f t="shared" si="133"/>
        <v>14140220.000000002</v>
      </c>
      <c r="J420" s="62">
        <f t="shared" si="130"/>
        <v>14090720.000000002</v>
      </c>
      <c r="K420" s="62">
        <f t="shared" si="131"/>
        <v>49500.000000000007</v>
      </c>
      <c r="L420" s="62">
        <f t="shared" si="132"/>
        <v>14140220.000000002</v>
      </c>
      <c r="M420" s="550">
        <f>'KL TTHT CV DOT 2'!P400</f>
        <v>0</v>
      </c>
      <c r="N420" s="550">
        <f>'KL TTHT CV DOT 2'!Q400</f>
        <v>0</v>
      </c>
      <c r="O420" s="550">
        <f>'KL TTHT CV DOT 2'!R400</f>
        <v>0</v>
      </c>
      <c r="P420" s="550"/>
      <c r="Q420" s="550"/>
      <c r="R420" s="550">
        <v>0</v>
      </c>
    </row>
    <row r="421" spans="1:18" ht="23.25" customHeight="1" outlineLevel="1">
      <c r="A421" s="137"/>
      <c r="B421" s="137"/>
      <c r="C421" s="138" t="s">
        <v>783</v>
      </c>
      <c r="D421" s="97">
        <v>3</v>
      </c>
      <c r="E421" s="97">
        <v>3</v>
      </c>
      <c r="F421" s="139" t="s">
        <v>660</v>
      </c>
      <c r="G421" s="199">
        <v>8376816.0000000009</v>
      </c>
      <c r="H421" s="199">
        <v>49500.000000000007</v>
      </c>
      <c r="I421" s="62">
        <f t="shared" si="129"/>
        <v>8426316.0000000019</v>
      </c>
      <c r="J421" s="62">
        <f t="shared" si="130"/>
        <v>25130448.000000004</v>
      </c>
      <c r="K421" s="62">
        <f t="shared" si="131"/>
        <v>148500.00000000003</v>
      </c>
      <c r="L421" s="62">
        <f t="shared" si="132"/>
        <v>25278948.000000007</v>
      </c>
      <c r="M421" s="550">
        <f>'KL TTHT CV DOT 2'!P401</f>
        <v>0</v>
      </c>
      <c r="N421" s="550">
        <f>'KL TTHT CV DOT 2'!Q401</f>
        <v>0</v>
      </c>
      <c r="O421" s="550">
        <f>'KL TTHT CV DOT 2'!R401</f>
        <v>0</v>
      </c>
      <c r="P421" s="550"/>
      <c r="Q421" s="550"/>
      <c r="R421" s="550">
        <v>0</v>
      </c>
    </row>
    <row r="422" spans="1:18" ht="23.25" customHeight="1" outlineLevel="1">
      <c r="A422" s="137"/>
      <c r="B422" s="137"/>
      <c r="C422" s="138" t="s">
        <v>785</v>
      </c>
      <c r="D422" s="97">
        <v>5</v>
      </c>
      <c r="E422" s="97">
        <v>5</v>
      </c>
      <c r="F422" s="139" t="s">
        <v>660</v>
      </c>
      <c r="G422" s="199">
        <v>41884.080000000002</v>
      </c>
      <c r="H422" s="199">
        <v>49500.000000000007</v>
      </c>
      <c r="I422" s="62">
        <f t="shared" si="129"/>
        <v>91384.080000000016</v>
      </c>
      <c r="J422" s="62">
        <f t="shared" si="130"/>
        <v>209420.40000000002</v>
      </c>
      <c r="K422" s="62">
        <f t="shared" si="131"/>
        <v>247500.00000000003</v>
      </c>
      <c r="L422" s="62">
        <f t="shared" si="132"/>
        <v>456920.40000000008</v>
      </c>
      <c r="M422" s="550">
        <f>'KL TTHT CV DOT 2'!P402</f>
        <v>0</v>
      </c>
      <c r="N422" s="550">
        <f>'KL TTHT CV DOT 2'!Q402</f>
        <v>0</v>
      </c>
      <c r="O422" s="550">
        <f>'KL TTHT CV DOT 2'!R402</f>
        <v>0</v>
      </c>
      <c r="P422" s="550"/>
      <c r="Q422" s="550"/>
      <c r="R422" s="550">
        <v>0</v>
      </c>
    </row>
    <row r="423" spans="1:18" ht="23.25" customHeight="1" outlineLevel="1">
      <c r="A423" s="137"/>
      <c r="B423" s="137"/>
      <c r="C423" s="138" t="s">
        <v>657</v>
      </c>
      <c r="D423" s="97">
        <v>1</v>
      </c>
      <c r="E423" s="97">
        <v>1</v>
      </c>
      <c r="F423" s="139" t="s">
        <v>619</v>
      </c>
      <c r="G423" s="199">
        <v>4229567.9249999998</v>
      </c>
      <c r="H423" s="199">
        <v>1268870.3774999999</v>
      </c>
      <c r="I423" s="62">
        <f t="shared" si="129"/>
        <v>5498438.3025000002</v>
      </c>
      <c r="J423" s="62">
        <f t="shared" si="130"/>
        <v>4229567.9249999998</v>
      </c>
      <c r="K423" s="62">
        <f t="shared" si="131"/>
        <v>1268870.3774999999</v>
      </c>
      <c r="L423" s="62">
        <f t="shared" si="132"/>
        <v>5498438.3025000002</v>
      </c>
      <c r="M423" s="550">
        <f>'KL TTHT CV DOT 2'!P403</f>
        <v>0</v>
      </c>
      <c r="N423" s="550">
        <f>'KL TTHT CV DOT 2'!Q403</f>
        <v>0</v>
      </c>
      <c r="O423" s="550">
        <f>'KL TTHT CV DOT 2'!R403</f>
        <v>0</v>
      </c>
      <c r="P423" s="550"/>
      <c r="Q423" s="550"/>
      <c r="R423" s="550">
        <v>0</v>
      </c>
    </row>
    <row r="424" spans="1:18" ht="23.25" customHeight="1" outlineLevel="1">
      <c r="A424" s="137"/>
      <c r="B424" s="137"/>
      <c r="C424" s="138" t="s">
        <v>787</v>
      </c>
      <c r="D424" s="97">
        <v>1</v>
      </c>
      <c r="E424" s="97">
        <v>1</v>
      </c>
      <c r="F424" s="139" t="s">
        <v>619</v>
      </c>
      <c r="G424" s="199">
        <v>0</v>
      </c>
      <c r="H424" s="199">
        <v>8250000.0000000009</v>
      </c>
      <c r="I424" s="62">
        <f t="shared" si="129"/>
        <v>8250000.0000000009</v>
      </c>
      <c r="J424" s="62">
        <f t="shared" si="130"/>
        <v>0</v>
      </c>
      <c r="K424" s="62">
        <f t="shared" si="131"/>
        <v>8250000.0000000009</v>
      </c>
      <c r="L424" s="62">
        <f t="shared" si="132"/>
        <v>8250000.0000000009</v>
      </c>
      <c r="M424" s="550">
        <f>'KL TTHT CV DOT 2'!P404</f>
        <v>0</v>
      </c>
      <c r="N424" s="550">
        <f>'KL TTHT CV DOT 2'!Q404</f>
        <v>0</v>
      </c>
      <c r="O424" s="550">
        <f>'KL TTHT CV DOT 2'!R404</f>
        <v>0</v>
      </c>
      <c r="P424" s="550"/>
      <c r="Q424" s="550"/>
      <c r="R424" s="550">
        <v>0</v>
      </c>
    </row>
    <row r="425" spans="1:18" outlineLevel="1">
      <c r="A425" s="137"/>
      <c r="B425" s="137"/>
      <c r="C425" s="138"/>
      <c r="D425" s="97"/>
      <c r="E425" s="97"/>
      <c r="F425" s="139"/>
      <c r="G425" s="62"/>
      <c r="H425" s="62"/>
      <c r="I425" s="62"/>
      <c r="J425" s="62"/>
      <c r="K425" s="62"/>
      <c r="L425" s="62"/>
      <c r="M425" s="550">
        <f>'KL TTHT CV DOT 2'!P405</f>
        <v>0</v>
      </c>
      <c r="N425" s="550">
        <f>'KL TTHT CV DOT 2'!Q405</f>
        <v>0</v>
      </c>
      <c r="O425" s="550">
        <f>'KL TTHT CV DOT 2'!R405</f>
        <v>0</v>
      </c>
      <c r="P425" s="550"/>
      <c r="Q425" s="550"/>
      <c r="R425" s="550">
        <v>0</v>
      </c>
    </row>
    <row r="426" spans="1:18" ht="23.25" customHeight="1" outlineLevel="1">
      <c r="A426" s="137"/>
      <c r="B426" s="137"/>
      <c r="C426" s="147" t="s">
        <v>789</v>
      </c>
      <c r="D426" s="97"/>
      <c r="E426" s="97"/>
      <c r="F426" s="139"/>
      <c r="G426" s="62"/>
      <c r="H426" s="62"/>
      <c r="I426" s="62"/>
      <c r="J426" s="82">
        <f>SUBTOTAL(9,J427:J435)</f>
        <v>290635290.42500007</v>
      </c>
      <c r="K426" s="82">
        <f t="shared" ref="K426:L426" si="134">SUBTOTAL(9,K427:K435)</f>
        <v>12702537.055500001</v>
      </c>
      <c r="L426" s="82">
        <f t="shared" si="134"/>
        <v>303337827.48050004</v>
      </c>
      <c r="M426" s="553">
        <f>'KL TTHT CV DOT 2'!P406</f>
        <v>0</v>
      </c>
      <c r="N426" s="553">
        <f>'KL TTHT CV DOT 2'!Q406</f>
        <v>0</v>
      </c>
      <c r="O426" s="553">
        <f>'KL TTHT CV DOT 2'!R406</f>
        <v>0</v>
      </c>
      <c r="P426" s="553"/>
      <c r="Q426" s="553"/>
      <c r="R426" s="553">
        <v>0</v>
      </c>
    </row>
    <row r="427" spans="1:18" ht="23.25" customHeight="1" outlineLevel="1">
      <c r="A427" s="137"/>
      <c r="B427" s="137"/>
      <c r="C427" s="138" t="s">
        <v>775</v>
      </c>
      <c r="D427" s="97">
        <v>7</v>
      </c>
      <c r="E427" s="97">
        <v>7</v>
      </c>
      <c r="F427" s="139" t="s">
        <v>660</v>
      </c>
      <c r="G427" s="199">
        <v>17060781.920000002</v>
      </c>
      <c r="H427" s="199">
        <v>137500</v>
      </c>
      <c r="I427" s="62">
        <f t="shared" ref="I427:I428" si="135">SUM(G427:H427)</f>
        <v>17198281.920000002</v>
      </c>
      <c r="J427" s="62">
        <f t="shared" ref="J427:J434" si="136">G427*E427</f>
        <v>119425473.44000001</v>
      </c>
      <c r="K427" s="62">
        <f t="shared" ref="K427:K434" si="137">H427*E427</f>
        <v>962500</v>
      </c>
      <c r="L427" s="62">
        <f t="shared" ref="L427:L434" si="138">I427*E427</f>
        <v>120387973.44000001</v>
      </c>
      <c r="M427" s="550">
        <f>'KL TTHT CV DOT 2'!P407</f>
        <v>0</v>
      </c>
      <c r="N427" s="550">
        <f>'KL TTHT CV DOT 2'!Q407</f>
        <v>0</v>
      </c>
      <c r="O427" s="550">
        <f>'KL TTHT CV DOT 2'!R407</f>
        <v>0</v>
      </c>
      <c r="P427" s="550"/>
      <c r="Q427" s="550"/>
      <c r="R427" s="550">
        <v>0</v>
      </c>
    </row>
    <row r="428" spans="1:18" ht="23.25" customHeight="1" outlineLevel="1">
      <c r="A428" s="137"/>
      <c r="B428" s="137"/>
      <c r="C428" s="138" t="s">
        <v>777</v>
      </c>
      <c r="D428" s="97">
        <v>2</v>
      </c>
      <c r="E428" s="97">
        <v>2</v>
      </c>
      <c r="F428" s="139" t="s">
        <v>660</v>
      </c>
      <c r="G428" s="199">
        <v>13652800.000000002</v>
      </c>
      <c r="H428" s="199">
        <v>137500</v>
      </c>
      <c r="I428" s="62">
        <f t="shared" si="135"/>
        <v>13790300.000000002</v>
      </c>
      <c r="J428" s="62">
        <f t="shared" si="136"/>
        <v>27305600.000000004</v>
      </c>
      <c r="K428" s="62">
        <f t="shared" si="137"/>
        <v>275000</v>
      </c>
      <c r="L428" s="62">
        <f t="shared" si="138"/>
        <v>27580600.000000004</v>
      </c>
      <c r="M428" s="550">
        <f>'KL TTHT CV DOT 2'!P408</f>
        <v>0</v>
      </c>
      <c r="N428" s="550">
        <f>'KL TTHT CV DOT 2'!Q408</f>
        <v>0</v>
      </c>
      <c r="O428" s="550">
        <f>'KL TTHT CV DOT 2'!R408</f>
        <v>0</v>
      </c>
      <c r="P428" s="550"/>
      <c r="Q428" s="550"/>
      <c r="R428" s="550">
        <v>0</v>
      </c>
    </row>
    <row r="429" spans="1:18" ht="23.25" customHeight="1" outlineLevel="1">
      <c r="A429" s="137"/>
      <c r="B429" s="137"/>
      <c r="C429" s="138" t="s">
        <v>779</v>
      </c>
      <c r="D429" s="97">
        <v>4</v>
      </c>
      <c r="E429" s="97">
        <v>4</v>
      </c>
      <c r="F429" s="139" t="s">
        <v>660</v>
      </c>
      <c r="G429" s="199">
        <v>19992667.520000003</v>
      </c>
      <c r="H429" s="199">
        <v>49500.000000000007</v>
      </c>
      <c r="I429" s="62">
        <f>SUM(G429:H429)</f>
        <v>20042167.520000003</v>
      </c>
      <c r="J429" s="62">
        <f t="shared" si="136"/>
        <v>79970670.080000013</v>
      </c>
      <c r="K429" s="62">
        <f t="shared" si="137"/>
        <v>198000.00000000003</v>
      </c>
      <c r="L429" s="62">
        <f t="shared" si="138"/>
        <v>80168670.080000013</v>
      </c>
      <c r="M429" s="550">
        <f>'KL TTHT CV DOT 2'!P409</f>
        <v>0</v>
      </c>
      <c r="N429" s="550">
        <f>'KL TTHT CV DOT 2'!Q409</f>
        <v>0</v>
      </c>
      <c r="O429" s="550">
        <f>'KL TTHT CV DOT 2'!R409</f>
        <v>0</v>
      </c>
      <c r="P429" s="550"/>
      <c r="Q429" s="550"/>
      <c r="R429" s="550">
        <v>0</v>
      </c>
    </row>
    <row r="430" spans="1:18" ht="23.25" customHeight="1" outlineLevel="1">
      <c r="A430" s="137"/>
      <c r="B430" s="137"/>
      <c r="C430" s="138" t="s">
        <v>781</v>
      </c>
      <c r="D430" s="97">
        <v>1</v>
      </c>
      <c r="E430" s="97">
        <v>1</v>
      </c>
      <c r="F430" s="139" t="s">
        <v>660</v>
      </c>
      <c r="G430" s="199">
        <v>14090720.000000002</v>
      </c>
      <c r="H430" s="199">
        <v>49500.000000000007</v>
      </c>
      <c r="I430" s="62">
        <f t="shared" ref="I430:I434" si="139">SUM(G430:H430)</f>
        <v>14140220.000000002</v>
      </c>
      <c r="J430" s="62">
        <f t="shared" si="136"/>
        <v>14090720.000000002</v>
      </c>
      <c r="K430" s="62">
        <f t="shared" si="137"/>
        <v>49500.000000000007</v>
      </c>
      <c r="L430" s="62">
        <f t="shared" si="138"/>
        <v>14140220.000000002</v>
      </c>
      <c r="M430" s="550">
        <f>'KL TTHT CV DOT 2'!P410</f>
        <v>0</v>
      </c>
      <c r="N430" s="550">
        <f>'KL TTHT CV DOT 2'!Q410</f>
        <v>0</v>
      </c>
      <c r="O430" s="550">
        <f>'KL TTHT CV DOT 2'!R410</f>
        <v>0</v>
      </c>
      <c r="P430" s="550"/>
      <c r="Q430" s="550"/>
      <c r="R430" s="550">
        <v>0</v>
      </c>
    </row>
    <row r="431" spans="1:18" ht="23.25" customHeight="1" outlineLevel="1">
      <c r="A431" s="137"/>
      <c r="B431" s="137"/>
      <c r="C431" s="138" t="s">
        <v>783</v>
      </c>
      <c r="D431" s="97">
        <v>5</v>
      </c>
      <c r="E431" s="97">
        <v>5</v>
      </c>
      <c r="F431" s="139" t="s">
        <v>660</v>
      </c>
      <c r="G431" s="199">
        <v>8376816.0000000009</v>
      </c>
      <c r="H431" s="199">
        <v>49500.000000000007</v>
      </c>
      <c r="I431" s="62">
        <f t="shared" si="139"/>
        <v>8426316.0000000019</v>
      </c>
      <c r="J431" s="62">
        <f t="shared" si="136"/>
        <v>41884080.000000007</v>
      </c>
      <c r="K431" s="62">
        <f t="shared" si="137"/>
        <v>247500.00000000003</v>
      </c>
      <c r="L431" s="62">
        <f t="shared" si="138"/>
        <v>42131580.000000007</v>
      </c>
      <c r="M431" s="550">
        <f>'KL TTHT CV DOT 2'!P411</f>
        <v>0</v>
      </c>
      <c r="N431" s="550">
        <f>'KL TTHT CV DOT 2'!Q411</f>
        <v>0</v>
      </c>
      <c r="O431" s="550">
        <f>'KL TTHT CV DOT 2'!R411</f>
        <v>0</v>
      </c>
      <c r="P431" s="550"/>
      <c r="Q431" s="550"/>
      <c r="R431" s="550">
        <v>0</v>
      </c>
    </row>
    <row r="432" spans="1:18" ht="23.25" customHeight="1" outlineLevel="1">
      <c r="A432" s="137"/>
      <c r="B432" s="137"/>
      <c r="C432" s="138" t="s">
        <v>785</v>
      </c>
      <c r="D432" s="97">
        <v>9</v>
      </c>
      <c r="E432" s="97">
        <v>9</v>
      </c>
      <c r="F432" s="139" t="s">
        <v>660</v>
      </c>
      <c r="G432" s="199">
        <v>41884.080000000002</v>
      </c>
      <c r="H432" s="199">
        <v>49500.000000000007</v>
      </c>
      <c r="I432" s="62">
        <f t="shared" si="139"/>
        <v>91384.080000000016</v>
      </c>
      <c r="J432" s="62">
        <f t="shared" si="136"/>
        <v>376956.72000000003</v>
      </c>
      <c r="K432" s="62">
        <f t="shared" si="137"/>
        <v>445500.00000000006</v>
      </c>
      <c r="L432" s="62">
        <f t="shared" si="138"/>
        <v>822456.7200000002</v>
      </c>
      <c r="M432" s="550">
        <f>'KL TTHT CV DOT 2'!P412</f>
        <v>0</v>
      </c>
      <c r="N432" s="550">
        <f>'KL TTHT CV DOT 2'!Q412</f>
        <v>0</v>
      </c>
      <c r="O432" s="550">
        <f>'KL TTHT CV DOT 2'!R412</f>
        <v>0</v>
      </c>
      <c r="P432" s="550"/>
      <c r="Q432" s="550"/>
      <c r="R432" s="550">
        <v>0</v>
      </c>
    </row>
    <row r="433" spans="1:19" ht="23.25" customHeight="1" outlineLevel="1">
      <c r="A433" s="137"/>
      <c r="B433" s="137"/>
      <c r="C433" s="138" t="s">
        <v>657</v>
      </c>
      <c r="D433" s="97">
        <v>1</v>
      </c>
      <c r="E433" s="97">
        <v>1</v>
      </c>
      <c r="F433" s="139" t="s">
        <v>619</v>
      </c>
      <c r="G433" s="199">
        <v>7581790.1849999996</v>
      </c>
      <c r="H433" s="199">
        <v>2274537.0554999998</v>
      </c>
      <c r="I433" s="62">
        <f t="shared" si="139"/>
        <v>9856327.2404999994</v>
      </c>
      <c r="J433" s="62">
        <f t="shared" si="136"/>
        <v>7581790.1849999996</v>
      </c>
      <c r="K433" s="62">
        <f t="shared" si="137"/>
        <v>2274537.0554999998</v>
      </c>
      <c r="L433" s="62">
        <f t="shared" si="138"/>
        <v>9856327.2404999994</v>
      </c>
      <c r="M433" s="550">
        <f>'KL TTHT CV DOT 2'!P413</f>
        <v>0</v>
      </c>
      <c r="N433" s="550">
        <f>'KL TTHT CV DOT 2'!Q413</f>
        <v>0</v>
      </c>
      <c r="O433" s="550">
        <f>'KL TTHT CV DOT 2'!R413</f>
        <v>0</v>
      </c>
      <c r="P433" s="550"/>
      <c r="Q433" s="550"/>
      <c r="R433" s="550">
        <v>0</v>
      </c>
    </row>
    <row r="434" spans="1:19" ht="23.25" customHeight="1" outlineLevel="1">
      <c r="A434" s="137"/>
      <c r="B434" s="137"/>
      <c r="C434" s="138" t="s">
        <v>787</v>
      </c>
      <c r="D434" s="97">
        <v>1</v>
      </c>
      <c r="E434" s="97">
        <v>1</v>
      </c>
      <c r="F434" s="139" t="s">
        <v>619</v>
      </c>
      <c r="G434" s="359">
        <v>0</v>
      </c>
      <c r="H434" s="359">
        <v>8250000.0000000009</v>
      </c>
      <c r="I434" s="62">
        <f t="shared" si="139"/>
        <v>8250000.0000000009</v>
      </c>
      <c r="J434" s="62">
        <f t="shared" si="136"/>
        <v>0</v>
      </c>
      <c r="K434" s="62">
        <f t="shared" si="137"/>
        <v>8250000.0000000009</v>
      </c>
      <c r="L434" s="62">
        <f t="shared" si="138"/>
        <v>8250000.0000000009</v>
      </c>
      <c r="M434" s="550">
        <f>'KL TTHT CV DOT 2'!P414</f>
        <v>0</v>
      </c>
      <c r="N434" s="550">
        <f>'KL TTHT CV DOT 2'!Q414</f>
        <v>0</v>
      </c>
      <c r="O434" s="550">
        <f>'KL TTHT CV DOT 2'!R414</f>
        <v>0</v>
      </c>
      <c r="P434" s="550"/>
      <c r="Q434" s="550"/>
      <c r="R434" s="550">
        <v>0</v>
      </c>
    </row>
    <row r="435" spans="1:19" ht="13.5" customHeight="1" outlineLevel="1">
      <c r="A435" s="137"/>
      <c r="B435" s="137"/>
      <c r="C435" s="138"/>
      <c r="D435" s="97"/>
      <c r="E435" s="97"/>
      <c r="F435" s="139"/>
      <c r="G435" s="62"/>
      <c r="H435" s="62"/>
      <c r="I435" s="62"/>
      <c r="J435" s="62"/>
      <c r="K435" s="62"/>
      <c r="L435" s="62"/>
      <c r="M435" s="550">
        <f>'KL TTHT CV DOT 2'!P415</f>
        <v>0</v>
      </c>
      <c r="N435" s="550">
        <f>'KL TTHT CV DOT 2'!Q415</f>
        <v>0</v>
      </c>
      <c r="O435" s="550">
        <f>'KL TTHT CV DOT 2'!R415</f>
        <v>0</v>
      </c>
      <c r="P435" s="550"/>
      <c r="Q435" s="550"/>
      <c r="R435" s="550">
        <v>0</v>
      </c>
    </row>
    <row r="436" spans="1:19" ht="19.5" customHeight="1" outlineLevel="1">
      <c r="A436" s="137"/>
      <c r="B436" s="137"/>
      <c r="C436" s="202" t="s">
        <v>737</v>
      </c>
      <c r="D436" s="94"/>
      <c r="E436" s="97"/>
      <c r="F436" s="139"/>
      <c r="G436" s="71"/>
      <c r="H436" s="71"/>
      <c r="I436" s="71"/>
      <c r="J436" s="82">
        <f>SUBTOTAL(9,J437:J441)</f>
        <v>9760419</v>
      </c>
      <c r="K436" s="82">
        <f t="shared" ref="K436:L436" si="140">SUBTOTAL(9,K437:K441)</f>
        <v>2320631.7750000004</v>
      </c>
      <c r="L436" s="82">
        <f t="shared" si="140"/>
        <v>12081050.775</v>
      </c>
      <c r="M436" s="553">
        <f>'KL TTHT CV DOT 2'!P416</f>
        <v>0</v>
      </c>
      <c r="N436" s="553">
        <f>'KL TTHT CV DOT 2'!Q416</f>
        <v>0</v>
      </c>
      <c r="O436" s="553">
        <f>'KL TTHT CV DOT 2'!R416</f>
        <v>0</v>
      </c>
      <c r="P436" s="553"/>
      <c r="Q436" s="553"/>
      <c r="R436" s="553">
        <v>0</v>
      </c>
    </row>
    <row r="437" spans="1:19" outlineLevel="1">
      <c r="A437" s="137"/>
      <c r="B437" s="137"/>
      <c r="C437" s="203" t="s">
        <v>790</v>
      </c>
      <c r="D437" s="97"/>
      <c r="E437" s="97"/>
      <c r="F437" s="139"/>
      <c r="G437" s="62"/>
      <c r="H437" s="62"/>
      <c r="I437" s="62"/>
      <c r="J437" s="62"/>
      <c r="K437" s="62"/>
      <c r="L437" s="62"/>
      <c r="M437" s="550">
        <f>'KL TTHT CV DOT 2'!P417</f>
        <v>0</v>
      </c>
      <c r="N437" s="550">
        <f>'KL TTHT CV DOT 2'!Q417</f>
        <v>0</v>
      </c>
      <c r="O437" s="550">
        <f>'KL TTHT CV DOT 2'!R417</f>
        <v>0</v>
      </c>
      <c r="P437" s="550"/>
      <c r="Q437" s="550"/>
      <c r="R437" s="550">
        <v>0</v>
      </c>
    </row>
    <row r="438" spans="1:19" outlineLevel="1">
      <c r="A438" s="137"/>
      <c r="B438" s="137"/>
      <c r="C438" s="138" t="s">
        <v>791</v>
      </c>
      <c r="D438" s="97">
        <v>71</v>
      </c>
      <c r="E438" s="97">
        <v>64</v>
      </c>
      <c r="F438" s="139" t="s">
        <v>624</v>
      </c>
      <c r="G438" s="199">
        <v>72299.399999999994</v>
      </c>
      <c r="H438" s="199">
        <v>17189.865000000002</v>
      </c>
      <c r="I438" s="62">
        <f t="shared" ref="I438" si="141">SUM(G438:H438)</f>
        <v>89489.264999999999</v>
      </c>
      <c r="J438" s="62">
        <f>G438*E438</f>
        <v>4627161.5999999996</v>
      </c>
      <c r="K438" s="62">
        <f>H438*E438</f>
        <v>1100151.3600000001</v>
      </c>
      <c r="L438" s="62">
        <f>I438*E438</f>
        <v>5727312.96</v>
      </c>
      <c r="M438" s="554">
        <f>'KL TTHT CV DOT 2'!P418</f>
        <v>0.36</v>
      </c>
      <c r="N438" s="554">
        <f>'KL TTHT CV DOT 2'!Q418</f>
        <v>0</v>
      </c>
      <c r="O438" s="554">
        <f>'KL TTHT CV DOT 2'!R418</f>
        <v>0.36</v>
      </c>
      <c r="P438" s="550"/>
      <c r="Q438" s="550"/>
      <c r="R438" s="550">
        <v>0</v>
      </c>
    </row>
    <row r="439" spans="1:19" outlineLevel="1">
      <c r="A439" s="137"/>
      <c r="B439" s="137"/>
      <c r="C439" s="203" t="s">
        <v>792</v>
      </c>
      <c r="D439" s="97"/>
      <c r="E439" s="97"/>
      <c r="F439" s="139"/>
      <c r="G439" s="62"/>
      <c r="H439" s="62"/>
      <c r="I439" s="62"/>
      <c r="J439" s="62"/>
      <c r="K439" s="62"/>
      <c r="L439" s="62"/>
      <c r="M439" s="550">
        <f>'KL TTHT CV DOT 2'!P419</f>
        <v>0</v>
      </c>
      <c r="N439" s="550">
        <f>'KL TTHT CV DOT 2'!Q419</f>
        <v>0</v>
      </c>
      <c r="O439" s="550">
        <f>'KL TTHT CV DOT 2'!R419</f>
        <v>0</v>
      </c>
      <c r="P439" s="550"/>
      <c r="Q439" s="550"/>
      <c r="R439" s="550">
        <v>0</v>
      </c>
    </row>
    <row r="440" spans="1:19" outlineLevel="1">
      <c r="A440" s="137"/>
      <c r="B440" s="137"/>
      <c r="C440" s="138" t="s">
        <v>791</v>
      </c>
      <c r="D440" s="97">
        <v>71</v>
      </c>
      <c r="E440" s="97">
        <v>71</v>
      </c>
      <c r="F440" s="139" t="s">
        <v>624</v>
      </c>
      <c r="G440" s="199">
        <v>72299.399999999994</v>
      </c>
      <c r="H440" s="199">
        <v>17189.865000000002</v>
      </c>
      <c r="I440" s="62">
        <f t="shared" ref="I440" si="142">SUM(G440:H440)</f>
        <v>89489.264999999999</v>
      </c>
      <c r="J440" s="62">
        <f>G440*E440</f>
        <v>5133257.3999999994</v>
      </c>
      <c r="K440" s="62">
        <f>H440*E440</f>
        <v>1220480.415</v>
      </c>
      <c r="L440" s="62">
        <f>I440*E440</f>
        <v>6353737.8150000004</v>
      </c>
      <c r="M440" s="554">
        <f>'KL TTHT CV DOT 2'!P420</f>
        <v>0.36</v>
      </c>
      <c r="N440" s="554">
        <f>'KL TTHT CV DOT 2'!Q420</f>
        <v>0</v>
      </c>
      <c r="O440" s="554">
        <f>'KL TTHT CV DOT 2'!R420</f>
        <v>0.36</v>
      </c>
      <c r="P440" s="550"/>
      <c r="Q440" s="550"/>
      <c r="R440" s="550">
        <v>0</v>
      </c>
    </row>
    <row r="441" spans="1:19" outlineLevel="1">
      <c r="A441" s="137"/>
      <c r="B441" s="137"/>
      <c r="C441" s="138"/>
      <c r="D441" s="97"/>
      <c r="E441" s="97"/>
      <c r="F441" s="139"/>
      <c r="G441" s="62"/>
      <c r="H441" s="62"/>
      <c r="I441" s="62"/>
      <c r="J441" s="62"/>
      <c r="K441" s="62"/>
      <c r="L441" s="62"/>
      <c r="M441" s="550">
        <f>'KL TTHT CV DOT 2'!P421</f>
        <v>0</v>
      </c>
      <c r="N441" s="550">
        <f>'KL TTHT CV DOT 2'!Q421</f>
        <v>0</v>
      </c>
      <c r="O441" s="550">
        <f>'KL TTHT CV DOT 2'!R421</f>
        <v>0</v>
      </c>
      <c r="P441" s="550"/>
      <c r="Q441" s="550"/>
      <c r="R441" s="550">
        <v>0</v>
      </c>
    </row>
    <row r="442" spans="1:19" s="153" customFormat="1" ht="18" customHeight="1" outlineLevel="1">
      <c r="A442" s="183" t="s">
        <v>259</v>
      </c>
      <c r="B442" s="183"/>
      <c r="C442" s="184" t="s">
        <v>260</v>
      </c>
      <c r="D442" s="185">
        <v>1</v>
      </c>
      <c r="E442" s="185">
        <v>1</v>
      </c>
      <c r="F442" s="186" t="s">
        <v>10</v>
      </c>
      <c r="G442" s="187"/>
      <c r="H442" s="187"/>
      <c r="I442" s="187"/>
      <c r="J442" s="187">
        <f>SUBTOTAL(9,J443:J461)</f>
        <v>2008718012.8937948</v>
      </c>
      <c r="K442" s="187">
        <f>SUBTOTAL(9,K443:K461)</f>
        <v>15050660.808721352</v>
      </c>
      <c r="L442" s="187">
        <f>SUBTOTAL(9,L443:L461)</f>
        <v>2023768673.7025161</v>
      </c>
      <c r="M442" s="560">
        <f>'KL TTHT CV DOT 2'!P422</f>
        <v>0</v>
      </c>
      <c r="N442" s="560">
        <f>'KL TTHT CV DOT 2'!Q422</f>
        <v>0</v>
      </c>
      <c r="O442" s="560">
        <f>'KL TTHT CV DOT 2'!R422</f>
        <v>0</v>
      </c>
      <c r="P442" s="560"/>
      <c r="Q442" s="560"/>
      <c r="R442" s="560">
        <v>0</v>
      </c>
      <c r="S442" s="535"/>
    </row>
    <row r="443" spans="1:19" s="363" customFormat="1" ht="26.4" outlineLevel="1">
      <c r="A443" s="172"/>
      <c r="B443" s="172"/>
      <c r="C443" s="184" t="s">
        <v>1629</v>
      </c>
      <c r="D443" s="190">
        <v>2</v>
      </c>
      <c r="E443" s="190">
        <v>2</v>
      </c>
      <c r="F443" s="191" t="s">
        <v>692</v>
      </c>
      <c r="G443" s="359">
        <v>967016600.00000012</v>
      </c>
      <c r="H443" s="359">
        <v>3300000.0000000005</v>
      </c>
      <c r="I443" s="199">
        <f>SUM(G443:H443)</f>
        <v>970316600.00000012</v>
      </c>
      <c r="J443" s="199">
        <f t="shared" ref="J443:J449" si="143">G443*E443</f>
        <v>1934033200.0000002</v>
      </c>
      <c r="K443" s="199">
        <f t="shared" ref="K443:K449" si="144">H443*E443</f>
        <v>6600000.0000000009</v>
      </c>
      <c r="L443" s="199">
        <f t="shared" ref="L443:L449" si="145">I443*E443</f>
        <v>1940633200.0000002</v>
      </c>
      <c r="M443" s="554">
        <f>'KL TTHT CV DOT 2'!P423</f>
        <v>0</v>
      </c>
      <c r="N443" s="554">
        <f>'KL TTHT CV DOT 2'!Q423</f>
        <v>0</v>
      </c>
      <c r="O443" s="554">
        <f>'KL TTHT CV DOT 2'!R423</f>
        <v>0</v>
      </c>
      <c r="P443" s="554"/>
      <c r="Q443" s="554"/>
      <c r="R443" s="554">
        <v>0</v>
      </c>
      <c r="S443" s="538"/>
    </row>
    <row r="444" spans="1:19" s="11" customFormat="1" ht="30.75" customHeight="1" outlineLevel="1">
      <c r="A444" s="192"/>
      <c r="B444" s="192"/>
      <c r="C444" s="533" t="s">
        <v>794</v>
      </c>
      <c r="D444" s="194">
        <v>0</v>
      </c>
      <c r="E444" s="194">
        <v>0</v>
      </c>
      <c r="F444" s="195"/>
      <c r="G444" s="359">
        <v>310491720</v>
      </c>
      <c r="H444" s="359">
        <v>0</v>
      </c>
      <c r="I444" s="199">
        <f t="shared" ref="I444:I449" si="146">SUM(G444:H444)</f>
        <v>310491720</v>
      </c>
      <c r="J444" s="199">
        <f t="shared" si="143"/>
        <v>0</v>
      </c>
      <c r="K444" s="199">
        <f t="shared" si="144"/>
        <v>0</v>
      </c>
      <c r="L444" s="199">
        <f t="shared" si="145"/>
        <v>0</v>
      </c>
      <c r="M444" s="554">
        <f>'KL TTHT CV DOT 2'!P424</f>
        <v>0</v>
      </c>
      <c r="N444" s="554">
        <f>'KL TTHT CV DOT 2'!Q424</f>
        <v>0</v>
      </c>
      <c r="O444" s="554">
        <f>'KL TTHT CV DOT 2'!R424</f>
        <v>0</v>
      </c>
      <c r="P444" s="554"/>
      <c r="Q444" s="554"/>
      <c r="R444" s="554">
        <v>0</v>
      </c>
      <c r="S444" s="534"/>
    </row>
    <row r="445" spans="1:19" s="11" customFormat="1" outlineLevel="1">
      <c r="A445" s="192"/>
      <c r="B445" s="192"/>
      <c r="C445" s="193" t="s">
        <v>796</v>
      </c>
      <c r="D445" s="194">
        <v>0</v>
      </c>
      <c r="E445" s="194">
        <v>0</v>
      </c>
      <c r="F445" s="195"/>
      <c r="G445" s="359">
        <v>101372040.00000001</v>
      </c>
      <c r="H445" s="359">
        <v>0</v>
      </c>
      <c r="I445" s="199">
        <f t="shared" si="146"/>
        <v>101372040.00000001</v>
      </c>
      <c r="J445" s="199">
        <f t="shared" si="143"/>
        <v>0</v>
      </c>
      <c r="K445" s="199">
        <f t="shared" si="144"/>
        <v>0</v>
      </c>
      <c r="L445" s="199">
        <f t="shared" si="145"/>
        <v>0</v>
      </c>
      <c r="M445" s="554">
        <f>'KL TTHT CV DOT 2'!P425</f>
        <v>0</v>
      </c>
      <c r="N445" s="554">
        <f>'KL TTHT CV DOT 2'!Q425</f>
        <v>0</v>
      </c>
      <c r="O445" s="554">
        <f>'KL TTHT CV DOT 2'!R425</f>
        <v>0</v>
      </c>
      <c r="P445" s="554"/>
      <c r="Q445" s="554"/>
      <c r="R445" s="554">
        <v>0</v>
      </c>
      <c r="S445" s="534"/>
    </row>
    <row r="446" spans="1:19" s="11" customFormat="1" outlineLevel="1">
      <c r="A446" s="192"/>
      <c r="B446" s="192"/>
      <c r="C446" s="193" t="s">
        <v>798</v>
      </c>
      <c r="D446" s="194">
        <v>0</v>
      </c>
      <c r="E446" s="194">
        <v>0</v>
      </c>
      <c r="F446" s="195"/>
      <c r="G446" s="359">
        <v>9882180</v>
      </c>
      <c r="H446" s="359">
        <v>0</v>
      </c>
      <c r="I446" s="199">
        <f t="shared" si="146"/>
        <v>9882180</v>
      </c>
      <c r="J446" s="199">
        <f t="shared" si="143"/>
        <v>0</v>
      </c>
      <c r="K446" s="199">
        <f t="shared" si="144"/>
        <v>0</v>
      </c>
      <c r="L446" s="199">
        <f t="shared" si="145"/>
        <v>0</v>
      </c>
      <c r="M446" s="554">
        <f>'KL TTHT CV DOT 2'!P426</f>
        <v>0</v>
      </c>
      <c r="N446" s="554">
        <f>'KL TTHT CV DOT 2'!Q426</f>
        <v>0</v>
      </c>
      <c r="O446" s="554">
        <f>'KL TTHT CV DOT 2'!R426</f>
        <v>0</v>
      </c>
      <c r="P446" s="554"/>
      <c r="Q446" s="554"/>
      <c r="R446" s="554">
        <v>0</v>
      </c>
      <c r="S446" s="534"/>
    </row>
    <row r="447" spans="1:19" s="11" customFormat="1" outlineLevel="1">
      <c r="A447" s="192"/>
      <c r="B447" s="192"/>
      <c r="C447" s="193" t="s">
        <v>800</v>
      </c>
      <c r="D447" s="194">
        <v>0</v>
      </c>
      <c r="E447" s="194">
        <v>0</v>
      </c>
      <c r="F447" s="195"/>
      <c r="G447" s="359">
        <v>6021400.0000000009</v>
      </c>
      <c r="H447" s="359">
        <v>0</v>
      </c>
      <c r="I447" s="199">
        <f t="shared" si="146"/>
        <v>6021400.0000000009</v>
      </c>
      <c r="J447" s="199">
        <f t="shared" si="143"/>
        <v>0</v>
      </c>
      <c r="K447" s="199">
        <f t="shared" si="144"/>
        <v>0</v>
      </c>
      <c r="L447" s="199">
        <f t="shared" si="145"/>
        <v>0</v>
      </c>
      <c r="M447" s="554">
        <f>'KL TTHT CV DOT 2'!P427</f>
        <v>0</v>
      </c>
      <c r="N447" s="554">
        <f>'KL TTHT CV DOT 2'!Q427</f>
        <v>0</v>
      </c>
      <c r="O447" s="554">
        <f>'KL TTHT CV DOT 2'!R427</f>
        <v>0</v>
      </c>
      <c r="P447" s="554"/>
      <c r="Q447" s="554"/>
      <c r="R447" s="554">
        <v>0</v>
      </c>
      <c r="S447" s="534"/>
    </row>
    <row r="448" spans="1:19" s="11" customFormat="1" ht="26.4" outlineLevel="1">
      <c r="A448" s="192"/>
      <c r="B448" s="192"/>
      <c r="C448" s="193" t="s">
        <v>801</v>
      </c>
      <c r="D448" s="194">
        <v>0</v>
      </c>
      <c r="E448" s="194">
        <v>0</v>
      </c>
      <c r="F448" s="195"/>
      <c r="G448" s="359">
        <v>99429000.000000015</v>
      </c>
      <c r="H448" s="359">
        <v>0</v>
      </c>
      <c r="I448" s="199">
        <f t="shared" si="146"/>
        <v>99429000.000000015</v>
      </c>
      <c r="J448" s="199">
        <f t="shared" si="143"/>
        <v>0</v>
      </c>
      <c r="K448" s="199">
        <f t="shared" si="144"/>
        <v>0</v>
      </c>
      <c r="L448" s="199">
        <f t="shared" si="145"/>
        <v>0</v>
      </c>
      <c r="M448" s="554">
        <f>'KL TTHT CV DOT 2'!P428</f>
        <v>0</v>
      </c>
      <c r="N448" s="554">
        <f>'KL TTHT CV DOT 2'!Q428</f>
        <v>0</v>
      </c>
      <c r="O448" s="554">
        <f>'KL TTHT CV DOT 2'!R428</f>
        <v>0</v>
      </c>
      <c r="P448" s="554"/>
      <c r="Q448" s="554"/>
      <c r="R448" s="554">
        <v>0</v>
      </c>
      <c r="S448" s="534"/>
    </row>
    <row r="449" spans="1:19" s="399" customFormat="1" ht="20.25" customHeight="1" outlineLevel="1">
      <c r="A449" s="395"/>
      <c r="B449" s="395"/>
      <c r="C449" s="400" t="s">
        <v>657</v>
      </c>
      <c r="D449" s="97">
        <v>1</v>
      </c>
      <c r="E449" s="97">
        <v>1</v>
      </c>
      <c r="F449" s="397" t="s">
        <v>619</v>
      </c>
      <c r="G449" s="497">
        <v>10000000</v>
      </c>
      <c r="H449" s="497">
        <v>2000000</v>
      </c>
      <c r="I449" s="62">
        <f t="shared" si="146"/>
        <v>12000000</v>
      </c>
      <c r="J449" s="62">
        <f t="shared" si="143"/>
        <v>10000000</v>
      </c>
      <c r="K449" s="62">
        <f t="shared" si="144"/>
        <v>2000000</v>
      </c>
      <c r="L449" s="62">
        <f t="shared" si="145"/>
        <v>12000000</v>
      </c>
      <c r="M449" s="550">
        <f>'KL TTHT CV DOT 2'!P429</f>
        <v>0</v>
      </c>
      <c r="N449" s="550">
        <f>'KL TTHT CV DOT 2'!Q429</f>
        <v>0</v>
      </c>
      <c r="O449" s="550">
        <f>'KL TTHT CV DOT 2'!R429</f>
        <v>0</v>
      </c>
      <c r="P449" s="550"/>
      <c r="Q449" s="550"/>
      <c r="R449" s="550">
        <v>0</v>
      </c>
      <c r="S449" s="537"/>
    </row>
    <row r="450" spans="1:19" ht="20.25" customHeight="1" outlineLevel="1">
      <c r="A450" s="137"/>
      <c r="B450" s="137"/>
      <c r="C450" s="138"/>
      <c r="D450" s="97"/>
      <c r="E450" s="97"/>
      <c r="F450" s="139"/>
      <c r="G450" s="62"/>
      <c r="H450" s="62"/>
      <c r="I450" s="62"/>
      <c r="J450" s="62"/>
      <c r="K450" s="62"/>
      <c r="L450" s="62"/>
      <c r="M450" s="550">
        <f>'KL TTHT CV DOT 2'!P430</f>
        <v>0</v>
      </c>
      <c r="N450" s="550">
        <f>'KL TTHT CV DOT 2'!Q430</f>
        <v>0</v>
      </c>
      <c r="O450" s="550">
        <f>'KL TTHT CV DOT 2'!R430</f>
        <v>0</v>
      </c>
      <c r="P450" s="550"/>
      <c r="Q450" s="550"/>
      <c r="R450" s="550">
        <v>0</v>
      </c>
    </row>
    <row r="451" spans="1:19" s="36" customFormat="1" ht="18" customHeight="1" outlineLevel="1">
      <c r="A451" s="21"/>
      <c r="B451" s="21"/>
      <c r="C451" s="28" t="s">
        <v>802</v>
      </c>
      <c r="D451" s="99">
        <v>2</v>
      </c>
      <c r="E451" s="99">
        <v>2</v>
      </c>
      <c r="F451" s="37" t="s">
        <v>619</v>
      </c>
      <c r="G451" s="82"/>
      <c r="H451" s="82"/>
      <c r="I451" s="82"/>
      <c r="J451" s="82">
        <f>SUBTOTAL(9,J452:J461)</f>
        <v>64684812.893794522</v>
      </c>
      <c r="K451" s="82">
        <f t="shared" ref="K451:L451" si="147">SUBTOTAL(9,K452:K461)</f>
        <v>6450660.8087213542</v>
      </c>
      <c r="L451" s="82">
        <f t="shared" si="147"/>
        <v>71135473.70251587</v>
      </c>
      <c r="M451" s="553">
        <f>'KL TTHT CV DOT 2'!P431</f>
        <v>0</v>
      </c>
      <c r="N451" s="553">
        <f>'KL TTHT CV DOT 2'!Q431</f>
        <v>0</v>
      </c>
      <c r="O451" s="553">
        <f>'KL TTHT CV DOT 2'!R431</f>
        <v>0</v>
      </c>
      <c r="P451" s="553"/>
      <c r="Q451" s="553"/>
      <c r="R451" s="553">
        <v>0</v>
      </c>
      <c r="S451" s="535"/>
    </row>
    <row r="452" spans="1:19" s="6" customFormat="1" ht="30.75" customHeight="1" outlineLevel="1">
      <c r="A452" s="8"/>
      <c r="B452" s="8"/>
      <c r="C452" s="25" t="s">
        <v>804</v>
      </c>
      <c r="D452" s="97">
        <v>4</v>
      </c>
      <c r="E452" s="97">
        <v>4</v>
      </c>
      <c r="F452" s="18" t="s">
        <v>660</v>
      </c>
      <c r="G452" s="199">
        <v>1586999.9999999998</v>
      </c>
      <c r="H452" s="199">
        <v>49500.000000000007</v>
      </c>
      <c r="I452" s="62">
        <f t="shared" ref="I452:I457" si="148">SUM(G452:H452)</f>
        <v>1636499.9999999998</v>
      </c>
      <c r="J452" s="62">
        <f t="shared" ref="J452:J460" si="149">G452*E452</f>
        <v>6347999.9999999991</v>
      </c>
      <c r="K452" s="62">
        <f t="shared" ref="K452:K460" si="150">H452*E452</f>
        <v>198000.00000000003</v>
      </c>
      <c r="L452" s="62">
        <f t="shared" ref="L452:L460" si="151">I452*E452</f>
        <v>6545999.9999999991</v>
      </c>
      <c r="M452" s="550">
        <f>'KL TTHT CV DOT 2'!P432</f>
        <v>0</v>
      </c>
      <c r="N452" s="550">
        <f>'KL TTHT CV DOT 2'!Q432</f>
        <v>0</v>
      </c>
      <c r="O452" s="550">
        <f>'KL TTHT CV DOT 2'!R432</f>
        <v>0</v>
      </c>
      <c r="P452" s="550"/>
      <c r="Q452" s="550"/>
      <c r="R452" s="550">
        <v>0</v>
      </c>
      <c r="S452" s="216"/>
    </row>
    <row r="453" spans="1:19" s="6" customFormat="1" ht="30.75" customHeight="1" outlineLevel="1">
      <c r="A453" s="8"/>
      <c r="B453" s="8"/>
      <c r="C453" s="25" t="s">
        <v>806</v>
      </c>
      <c r="D453" s="97">
        <v>4</v>
      </c>
      <c r="E453" s="97">
        <v>4</v>
      </c>
      <c r="F453" s="18" t="s">
        <v>660</v>
      </c>
      <c r="G453" s="199">
        <v>1724999.9999999998</v>
      </c>
      <c r="H453" s="199">
        <v>220000.00000000003</v>
      </c>
      <c r="I453" s="62">
        <f t="shared" si="148"/>
        <v>1944999.9999999998</v>
      </c>
      <c r="J453" s="62">
        <f t="shared" si="149"/>
        <v>6899999.9999999991</v>
      </c>
      <c r="K453" s="62">
        <f t="shared" si="150"/>
        <v>880000.00000000012</v>
      </c>
      <c r="L453" s="62">
        <f t="shared" si="151"/>
        <v>7779999.9999999991</v>
      </c>
      <c r="M453" s="550">
        <f>'KL TTHT CV DOT 2'!P433</f>
        <v>0</v>
      </c>
      <c r="N453" s="550">
        <f>'KL TTHT CV DOT 2'!Q433</f>
        <v>0</v>
      </c>
      <c r="O453" s="550">
        <f>'KL TTHT CV DOT 2'!R433</f>
        <v>0</v>
      </c>
      <c r="P453" s="550"/>
      <c r="Q453" s="550"/>
      <c r="R453" s="550">
        <v>0</v>
      </c>
      <c r="S453" s="216"/>
    </row>
    <row r="454" spans="1:19" s="6" customFormat="1" ht="30.75" customHeight="1" outlineLevel="1">
      <c r="A454" s="8"/>
      <c r="B454" s="8"/>
      <c r="C454" s="25" t="s">
        <v>152</v>
      </c>
      <c r="D454" s="97">
        <v>4</v>
      </c>
      <c r="E454" s="97">
        <v>4</v>
      </c>
      <c r="F454" s="18" t="s">
        <v>660</v>
      </c>
      <c r="G454" s="199">
        <v>862499.99999999988</v>
      </c>
      <c r="H454" s="199">
        <v>165000</v>
      </c>
      <c r="I454" s="62">
        <f t="shared" si="148"/>
        <v>1027499.9999999999</v>
      </c>
      <c r="J454" s="62">
        <f t="shared" si="149"/>
        <v>3449999.9999999995</v>
      </c>
      <c r="K454" s="62">
        <f t="shared" si="150"/>
        <v>660000</v>
      </c>
      <c r="L454" s="62">
        <f t="shared" si="151"/>
        <v>4109999.9999999995</v>
      </c>
      <c r="M454" s="550">
        <f>'KL TTHT CV DOT 2'!P434</f>
        <v>0</v>
      </c>
      <c r="N454" s="550">
        <f>'KL TTHT CV DOT 2'!Q434</f>
        <v>0</v>
      </c>
      <c r="O454" s="550">
        <f>'KL TTHT CV DOT 2'!R434</f>
        <v>0</v>
      </c>
      <c r="P454" s="550"/>
      <c r="Q454" s="550"/>
      <c r="R454" s="550">
        <v>0</v>
      </c>
      <c r="S454" s="216"/>
    </row>
    <row r="455" spans="1:19" s="6" customFormat="1" ht="30.75" customHeight="1" outlineLevel="1">
      <c r="A455" s="8"/>
      <c r="B455" s="8"/>
      <c r="C455" s="25" t="s">
        <v>807</v>
      </c>
      <c r="D455" s="97">
        <v>140</v>
      </c>
      <c r="E455" s="97">
        <v>120</v>
      </c>
      <c r="F455" s="18" t="s">
        <v>624</v>
      </c>
      <c r="G455" s="199">
        <v>317400</v>
      </c>
      <c r="H455" s="199">
        <v>22000</v>
      </c>
      <c r="I455" s="62">
        <f t="shared" si="148"/>
        <v>339400</v>
      </c>
      <c r="J455" s="62">
        <f t="shared" si="149"/>
        <v>38088000</v>
      </c>
      <c r="K455" s="62">
        <f t="shared" si="150"/>
        <v>2640000</v>
      </c>
      <c r="L455" s="62">
        <f t="shared" si="151"/>
        <v>40728000</v>
      </c>
      <c r="M455" s="550">
        <f>'KL TTHT CV DOT 2'!P435</f>
        <v>0</v>
      </c>
      <c r="N455" s="550">
        <f>'KL TTHT CV DOT 2'!Q435</f>
        <v>0</v>
      </c>
      <c r="O455" s="550">
        <f>'KL TTHT CV DOT 2'!R435</f>
        <v>0</v>
      </c>
      <c r="P455" s="550"/>
      <c r="Q455" s="550"/>
      <c r="R455" s="550">
        <v>0</v>
      </c>
      <c r="S455" s="216"/>
    </row>
    <row r="456" spans="1:19" s="6" customFormat="1" ht="30.75" customHeight="1" outlineLevel="1">
      <c r="A456" s="8"/>
      <c r="B456" s="8"/>
      <c r="C456" s="25" t="s">
        <v>809</v>
      </c>
      <c r="D456" s="97">
        <v>4</v>
      </c>
      <c r="E456" s="97">
        <v>4</v>
      </c>
      <c r="F456" s="18" t="s">
        <v>660</v>
      </c>
      <c r="G456" s="199">
        <v>1269600</v>
      </c>
      <c r="H456" s="199">
        <v>49500.000000000007</v>
      </c>
      <c r="I456" s="62">
        <f t="shared" si="148"/>
        <v>1319100</v>
      </c>
      <c r="J456" s="62">
        <f t="shared" si="149"/>
        <v>5078400</v>
      </c>
      <c r="K456" s="62">
        <f t="shared" si="150"/>
        <v>198000.00000000003</v>
      </c>
      <c r="L456" s="62">
        <f t="shared" si="151"/>
        <v>5276400</v>
      </c>
      <c r="M456" s="550">
        <f>'KL TTHT CV DOT 2'!P436</f>
        <v>0</v>
      </c>
      <c r="N456" s="550">
        <f>'KL TTHT CV DOT 2'!Q436</f>
        <v>0</v>
      </c>
      <c r="O456" s="550">
        <f>'KL TTHT CV DOT 2'!R436</f>
        <v>0</v>
      </c>
      <c r="P456" s="550"/>
      <c r="Q456" s="550"/>
      <c r="R456" s="550">
        <v>0</v>
      </c>
      <c r="S456" s="216"/>
    </row>
    <row r="457" spans="1:19" s="6" customFormat="1" ht="21" customHeight="1" outlineLevel="1">
      <c r="A457" s="8"/>
      <c r="B457" s="8"/>
      <c r="C457" s="25" t="s">
        <v>811</v>
      </c>
      <c r="D457" s="97">
        <v>4</v>
      </c>
      <c r="E457" s="97">
        <v>4</v>
      </c>
      <c r="F457" s="18" t="s">
        <v>660</v>
      </c>
      <c r="G457" s="199">
        <v>124560</v>
      </c>
      <c r="H457" s="199">
        <v>54500.000000000007</v>
      </c>
      <c r="I457" s="62">
        <f t="shared" si="148"/>
        <v>179060</v>
      </c>
      <c r="J457" s="62">
        <f t="shared" si="149"/>
        <v>498240</v>
      </c>
      <c r="K457" s="62">
        <f t="shared" si="150"/>
        <v>218000.00000000003</v>
      </c>
      <c r="L457" s="62">
        <f t="shared" si="151"/>
        <v>716240</v>
      </c>
      <c r="M457" s="550">
        <f>'KL TTHT CV DOT 2'!P437</f>
        <v>0</v>
      </c>
      <c r="N457" s="550">
        <f>'KL TTHT CV DOT 2'!Q437</f>
        <v>0</v>
      </c>
      <c r="O457" s="550">
        <f>'KL TTHT CV DOT 2'!R437</f>
        <v>0</v>
      </c>
      <c r="P457" s="550"/>
      <c r="Q457" s="550"/>
      <c r="R457" s="550">
        <v>0</v>
      </c>
      <c r="S457" s="216"/>
    </row>
    <row r="458" spans="1:19" s="6" customFormat="1" outlineLevel="1">
      <c r="A458" s="8"/>
      <c r="B458" s="8"/>
      <c r="C458" s="25" t="s">
        <v>812</v>
      </c>
      <c r="D458" s="97">
        <v>60</v>
      </c>
      <c r="E458" s="97">
        <v>51</v>
      </c>
      <c r="F458" s="18" t="s">
        <v>624</v>
      </c>
      <c r="G458" s="199">
        <v>22980.09</v>
      </c>
      <c r="H458" s="199">
        <v>5743.9305000000022</v>
      </c>
      <c r="I458" s="62">
        <f t="shared" ref="I458:I460" si="152">SUM(G458:H458)</f>
        <v>28724.020500000002</v>
      </c>
      <c r="J458" s="62">
        <f t="shared" si="149"/>
        <v>1171984.5900000001</v>
      </c>
      <c r="K458" s="62">
        <f t="shared" si="150"/>
        <v>292940.4555000001</v>
      </c>
      <c r="L458" s="62">
        <f t="shared" si="151"/>
        <v>1464925.0455</v>
      </c>
      <c r="M458" s="554">
        <f>'KL TTHT CV DOT 2'!P438</f>
        <v>0.36</v>
      </c>
      <c r="N458" s="554">
        <f>'KL TTHT CV DOT 2'!Q438</f>
        <v>0</v>
      </c>
      <c r="O458" s="554">
        <f>'KL TTHT CV DOT 2'!R438</f>
        <v>0.36</v>
      </c>
      <c r="P458" s="550"/>
      <c r="Q458" s="550"/>
      <c r="R458" s="550">
        <v>0</v>
      </c>
      <c r="S458" s="216"/>
    </row>
    <row r="459" spans="1:19" s="7" customFormat="1" ht="30.75" customHeight="1" outlineLevel="1">
      <c r="A459" s="5"/>
      <c r="B459" s="5"/>
      <c r="C459" s="386" t="s">
        <v>928</v>
      </c>
      <c r="D459" s="194">
        <v>58</v>
      </c>
      <c r="E459" s="97">
        <v>35</v>
      </c>
      <c r="F459" s="277" t="s">
        <v>624</v>
      </c>
      <c r="G459" s="199">
        <v>8773.9726027397246</v>
      </c>
      <c r="H459" s="199">
        <v>14594.016411764707</v>
      </c>
      <c r="I459" s="199">
        <f t="shared" si="152"/>
        <v>23367.989014504434</v>
      </c>
      <c r="J459" s="199">
        <f t="shared" si="149"/>
        <v>307089.04109589034</v>
      </c>
      <c r="K459" s="199">
        <f t="shared" si="150"/>
        <v>510790.57441176474</v>
      </c>
      <c r="L459" s="199">
        <f t="shared" si="151"/>
        <v>817879.61550765519</v>
      </c>
      <c r="M459" s="554">
        <f>'KL TTHT CV DOT 2'!P439</f>
        <v>0</v>
      </c>
      <c r="N459" s="554">
        <f>'KL TTHT CV DOT 2'!Q439</f>
        <v>0</v>
      </c>
      <c r="O459" s="554">
        <f>'KL TTHT CV DOT 2'!R439</f>
        <v>0</v>
      </c>
      <c r="P459" s="554"/>
      <c r="Q459" s="554"/>
      <c r="R459" s="554">
        <v>0</v>
      </c>
      <c r="S459" s="534"/>
    </row>
    <row r="460" spans="1:19" s="6" customFormat="1" ht="20.25" customHeight="1" outlineLevel="1">
      <c r="A460" s="8"/>
      <c r="B460" s="8"/>
      <c r="C460" s="25" t="s">
        <v>657</v>
      </c>
      <c r="D460" s="97">
        <v>1</v>
      </c>
      <c r="E460" s="97">
        <v>1</v>
      </c>
      <c r="F460" s="18" t="s">
        <v>619</v>
      </c>
      <c r="G460" s="199">
        <v>2843099.2626986299</v>
      </c>
      <c r="H460" s="199">
        <v>852929.77880958898</v>
      </c>
      <c r="I460" s="62">
        <f t="shared" si="152"/>
        <v>3696029.0415082187</v>
      </c>
      <c r="J460" s="62">
        <f t="shared" si="149"/>
        <v>2843099.2626986299</v>
      </c>
      <c r="K460" s="62">
        <f t="shared" si="150"/>
        <v>852929.77880958898</v>
      </c>
      <c r="L460" s="62">
        <f t="shared" si="151"/>
        <v>3696029.0415082187</v>
      </c>
      <c r="M460" s="550">
        <f>'KL TTHT CV DOT 2'!P440</f>
        <v>0</v>
      </c>
      <c r="N460" s="550">
        <f>'KL TTHT CV DOT 2'!Q440</f>
        <v>0</v>
      </c>
      <c r="O460" s="550">
        <f>'KL TTHT CV DOT 2'!R440</f>
        <v>0</v>
      </c>
      <c r="P460" s="550"/>
      <c r="Q460" s="550"/>
      <c r="R460" s="550">
        <v>0</v>
      </c>
      <c r="S460" s="216"/>
    </row>
    <row r="461" spans="1:19" outlineLevel="1">
      <c r="A461" s="137"/>
      <c r="B461" s="137"/>
      <c r="C461" s="138"/>
      <c r="D461" s="97"/>
      <c r="E461" s="97"/>
      <c r="F461" s="139"/>
      <c r="G461" s="62"/>
      <c r="H461" s="62"/>
      <c r="I461" s="62"/>
      <c r="J461" s="62"/>
      <c r="K461" s="62"/>
      <c r="L461" s="62"/>
      <c r="M461" s="550">
        <f>'KL TTHT CV DOT 2'!P441</f>
        <v>0</v>
      </c>
      <c r="N461" s="550">
        <f>'KL TTHT CV DOT 2'!Q441</f>
        <v>0</v>
      </c>
      <c r="O461" s="550">
        <f>'KL TTHT CV DOT 2'!R441</f>
        <v>0</v>
      </c>
      <c r="P461" s="550"/>
      <c r="Q461" s="550"/>
      <c r="R461" s="550">
        <v>0</v>
      </c>
    </row>
    <row r="462" spans="1:19" ht="18" customHeight="1" outlineLevel="1">
      <c r="A462" s="183" t="s">
        <v>262</v>
      </c>
      <c r="B462" s="183"/>
      <c r="C462" s="184" t="s">
        <v>263</v>
      </c>
      <c r="D462" s="185">
        <v>1</v>
      </c>
      <c r="E462" s="185">
        <v>1</v>
      </c>
      <c r="F462" s="186" t="s">
        <v>10</v>
      </c>
      <c r="G462" s="187"/>
      <c r="H462" s="187"/>
      <c r="I462" s="187"/>
      <c r="J462" s="187">
        <f>SUBTOTAL(9,J463:J465)</f>
        <v>0</v>
      </c>
      <c r="K462" s="187">
        <f t="shared" ref="K462:L462" si="153">SUBTOTAL(9,K463:K465)</f>
        <v>0</v>
      </c>
      <c r="L462" s="187">
        <f t="shared" si="153"/>
        <v>0</v>
      </c>
      <c r="M462" s="560">
        <f>'KL TTHT CV DOT 2'!P442</f>
        <v>0</v>
      </c>
      <c r="N462" s="560">
        <f>'KL TTHT CV DOT 2'!Q442</f>
        <v>0</v>
      </c>
      <c r="O462" s="560">
        <f>'KL TTHT CV DOT 2'!R442</f>
        <v>0</v>
      </c>
      <c r="P462" s="560"/>
      <c r="Q462" s="560"/>
      <c r="R462" s="560">
        <v>0</v>
      </c>
    </row>
    <row r="463" spans="1:19" outlineLevel="1">
      <c r="A463" s="137"/>
      <c r="B463" s="137"/>
      <c r="C463" s="138" t="s">
        <v>813</v>
      </c>
      <c r="D463" s="97">
        <v>1</v>
      </c>
      <c r="E463" s="97"/>
      <c r="F463" s="139" t="s">
        <v>660</v>
      </c>
      <c r="G463" s="199">
        <v>0</v>
      </c>
      <c r="H463" s="199">
        <v>0</v>
      </c>
      <c r="I463" s="71">
        <f t="shared" ref="I463:I464" si="154">SUM(G463:H463)</f>
        <v>0</v>
      </c>
      <c r="J463" s="71">
        <f>G463*E463</f>
        <v>0</v>
      </c>
      <c r="K463" s="71">
        <f>H463*E463</f>
        <v>0</v>
      </c>
      <c r="L463" s="71">
        <f>I463*E463</f>
        <v>0</v>
      </c>
      <c r="M463" s="552">
        <f>'KL TTHT CV DOT 2'!P443</f>
        <v>0</v>
      </c>
      <c r="N463" s="552">
        <f>'KL TTHT CV DOT 2'!Q443</f>
        <v>0</v>
      </c>
      <c r="O463" s="552">
        <f>'KL TTHT CV DOT 2'!R443</f>
        <v>0</v>
      </c>
      <c r="P463" s="552"/>
      <c r="Q463" s="552"/>
      <c r="R463" s="552">
        <v>0</v>
      </c>
    </row>
    <row r="464" spans="1:19" s="6" customFormat="1" ht="20.25" customHeight="1" outlineLevel="1">
      <c r="A464" s="8"/>
      <c r="B464" s="8"/>
      <c r="C464" s="25" t="s">
        <v>657</v>
      </c>
      <c r="D464" s="97">
        <v>1</v>
      </c>
      <c r="E464" s="97">
        <v>1</v>
      </c>
      <c r="F464" s="18" t="s">
        <v>619</v>
      </c>
      <c r="G464" s="199">
        <v>0</v>
      </c>
      <c r="H464" s="199">
        <v>0</v>
      </c>
      <c r="I464" s="62">
        <f t="shared" si="154"/>
        <v>0</v>
      </c>
      <c r="J464" s="62">
        <f>G464*E464</f>
        <v>0</v>
      </c>
      <c r="K464" s="62">
        <f>H464*E464</f>
        <v>0</v>
      </c>
      <c r="L464" s="62">
        <f>I464*E464</f>
        <v>0</v>
      </c>
      <c r="M464" s="550">
        <f>'KL TTHT CV DOT 2'!P444</f>
        <v>0</v>
      </c>
      <c r="N464" s="550">
        <f>'KL TTHT CV DOT 2'!Q444</f>
        <v>0</v>
      </c>
      <c r="O464" s="550">
        <f>'KL TTHT CV DOT 2'!R444</f>
        <v>0</v>
      </c>
      <c r="P464" s="550"/>
      <c r="Q464" s="550"/>
      <c r="R464" s="550">
        <v>0</v>
      </c>
      <c r="S464" s="216"/>
    </row>
    <row r="465" spans="1:19" s="11" customFormat="1" ht="18" customHeight="1" outlineLevel="1">
      <c r="A465" s="172"/>
      <c r="B465" s="172"/>
      <c r="C465" s="189"/>
      <c r="D465" s="190"/>
      <c r="E465" s="190"/>
      <c r="F465" s="191"/>
      <c r="G465" s="174"/>
      <c r="H465" s="174"/>
      <c r="I465" s="174"/>
      <c r="J465" s="174"/>
      <c r="K465" s="174"/>
      <c r="L465" s="174"/>
      <c r="M465" s="558">
        <f>'KL TTHT CV DOT 2'!P445</f>
        <v>0</v>
      </c>
      <c r="N465" s="558">
        <f>'KL TTHT CV DOT 2'!Q445</f>
        <v>0</v>
      </c>
      <c r="O465" s="558">
        <f>'KL TTHT CV DOT 2'!R445</f>
        <v>0</v>
      </c>
      <c r="P465" s="558"/>
      <c r="Q465" s="558"/>
      <c r="R465" s="558">
        <v>0</v>
      </c>
      <c r="S465" s="534"/>
    </row>
    <row r="466" spans="1:19" s="153" customFormat="1" ht="25.5" customHeight="1" outlineLevel="1">
      <c r="A466" s="183" t="s">
        <v>264</v>
      </c>
      <c r="B466" s="183"/>
      <c r="C466" s="184" t="s">
        <v>160</v>
      </c>
      <c r="D466" s="185">
        <v>1</v>
      </c>
      <c r="E466" s="185">
        <v>1</v>
      </c>
      <c r="F466" s="186" t="s">
        <v>10</v>
      </c>
      <c r="G466" s="187"/>
      <c r="H466" s="187"/>
      <c r="I466" s="187"/>
      <c r="J466" s="187"/>
      <c r="K466" s="187"/>
      <c r="L466" s="187"/>
      <c r="M466" s="560">
        <f>'KL TTHT CV DOT 2'!P446</f>
        <v>0</v>
      </c>
      <c r="N466" s="560">
        <f>'KL TTHT CV DOT 2'!Q446</f>
        <v>0</v>
      </c>
      <c r="O466" s="560">
        <f>'KL TTHT CV DOT 2'!R446</f>
        <v>0</v>
      </c>
      <c r="P466" s="560"/>
      <c r="Q466" s="560"/>
      <c r="R466" s="560">
        <v>0</v>
      </c>
      <c r="S466" s="535"/>
    </row>
    <row r="467" spans="1:19" outlineLevel="1">
      <c r="A467" s="183" t="s">
        <v>265</v>
      </c>
      <c r="B467" s="183"/>
      <c r="C467" s="184" t="s">
        <v>154</v>
      </c>
      <c r="D467" s="185">
        <v>1</v>
      </c>
      <c r="E467" s="185">
        <v>1</v>
      </c>
      <c r="F467" s="186" t="s">
        <v>10</v>
      </c>
      <c r="G467" s="187"/>
      <c r="H467" s="187"/>
      <c r="I467" s="187"/>
      <c r="J467" s="187"/>
      <c r="K467" s="187"/>
      <c r="L467" s="187"/>
      <c r="M467" s="560">
        <f>'KL TTHT CV DOT 2'!P447</f>
        <v>0</v>
      </c>
      <c r="N467" s="560">
        <f>'KL TTHT CV DOT 2'!Q447</f>
        <v>0</v>
      </c>
      <c r="O467" s="560">
        <f>'KL TTHT CV DOT 2'!R447</f>
        <v>0</v>
      </c>
      <c r="P467" s="560"/>
      <c r="Q467" s="560"/>
      <c r="R467" s="560">
        <v>0</v>
      </c>
    </row>
    <row r="468" spans="1:19" outlineLevel="1">
      <c r="A468" s="183" t="s">
        <v>267</v>
      </c>
      <c r="B468" s="183"/>
      <c r="C468" s="184" t="s">
        <v>268</v>
      </c>
      <c r="D468" s="185">
        <v>1</v>
      </c>
      <c r="E468" s="185">
        <v>1</v>
      </c>
      <c r="F468" s="186" t="s">
        <v>10</v>
      </c>
      <c r="G468" s="187"/>
      <c r="H468" s="187"/>
      <c r="I468" s="187"/>
      <c r="J468" s="187">
        <f>SUBTOTAL(9,J469:J507)</f>
        <v>1229075412.04568</v>
      </c>
      <c r="K468" s="187">
        <f t="shared" ref="K468:L468" si="155">SUBTOTAL(9,K469:K507)</f>
        <v>66404103.978211924</v>
      </c>
      <c r="L468" s="187">
        <f t="shared" si="155"/>
        <v>1295479516.0238922</v>
      </c>
      <c r="M468" s="560">
        <f>'KL TTHT CV DOT 2'!P448</f>
        <v>0</v>
      </c>
      <c r="N468" s="560">
        <f>'KL TTHT CV DOT 2'!Q448</f>
        <v>0</v>
      </c>
      <c r="O468" s="560">
        <f>'KL TTHT CV DOT 2'!R448</f>
        <v>0</v>
      </c>
      <c r="P468" s="560"/>
      <c r="Q468" s="560"/>
      <c r="R468" s="560">
        <v>0</v>
      </c>
    </row>
    <row r="469" spans="1:19" outlineLevel="1">
      <c r="A469" s="137"/>
      <c r="B469" s="137"/>
      <c r="C469" s="147" t="s">
        <v>815</v>
      </c>
      <c r="D469" s="94"/>
      <c r="E469" s="94"/>
      <c r="F469" s="139"/>
      <c r="G469" s="71"/>
      <c r="H469" s="71"/>
      <c r="I469" s="71"/>
      <c r="J469" s="82">
        <f t="shared" ref="J469:K469" si="156">SUBTOTAL(9,J470:J490)</f>
        <v>221333361.26181817</v>
      </c>
      <c r="K469" s="82">
        <f t="shared" si="156"/>
        <v>14243567.498545455</v>
      </c>
      <c r="L469" s="82">
        <f>SUBTOTAL(9,L470:L490)</f>
        <v>235576928.76036364</v>
      </c>
      <c r="M469" s="553">
        <f>'KL TTHT CV DOT 2'!P449</f>
        <v>0</v>
      </c>
      <c r="N469" s="553">
        <f>'KL TTHT CV DOT 2'!Q449</f>
        <v>0</v>
      </c>
      <c r="O469" s="553">
        <f>'KL TTHT CV DOT 2'!R449</f>
        <v>0</v>
      </c>
      <c r="P469" s="553"/>
      <c r="Q469" s="553"/>
      <c r="R469" s="553">
        <v>0</v>
      </c>
    </row>
    <row r="470" spans="1:19" outlineLevel="1">
      <c r="A470" s="137"/>
      <c r="B470" s="137"/>
      <c r="C470" s="138" t="s">
        <v>696</v>
      </c>
      <c r="D470" s="97">
        <v>0</v>
      </c>
      <c r="E470" s="97">
        <v>0</v>
      </c>
      <c r="F470" s="139" t="s">
        <v>660</v>
      </c>
      <c r="G470" s="199">
        <v>46800</v>
      </c>
      <c r="H470" s="199">
        <v>54500.000000000007</v>
      </c>
      <c r="I470" s="62">
        <f t="shared" ref="I470:I489" si="157">SUM(G470:H470)</f>
        <v>101300</v>
      </c>
      <c r="J470" s="62">
        <f t="shared" ref="J470:J489" si="158">G470*E470</f>
        <v>0</v>
      </c>
      <c r="K470" s="62">
        <f t="shared" ref="K470:K489" si="159">H470*E470</f>
        <v>0</v>
      </c>
      <c r="L470" s="62">
        <f t="shared" ref="L470:L489" si="160">I470*E470</f>
        <v>0</v>
      </c>
      <c r="M470" s="550">
        <f>'KL TTHT CV DOT 2'!P450</f>
        <v>0</v>
      </c>
      <c r="N470" s="550">
        <f>'KL TTHT CV DOT 2'!Q450</f>
        <v>0</v>
      </c>
      <c r="O470" s="550">
        <f>'KL TTHT CV DOT 2'!R450</f>
        <v>0</v>
      </c>
      <c r="P470" s="550"/>
      <c r="Q470" s="550"/>
      <c r="R470" s="550">
        <v>0</v>
      </c>
    </row>
    <row r="471" spans="1:19" outlineLevel="1">
      <c r="A471" s="137"/>
      <c r="B471" s="137"/>
      <c r="C471" s="138" t="s">
        <v>816</v>
      </c>
      <c r="D471" s="97">
        <v>0</v>
      </c>
      <c r="E471" s="97">
        <v>0</v>
      </c>
      <c r="F471" s="139" t="s">
        <v>660</v>
      </c>
      <c r="G471" s="199">
        <v>46800</v>
      </c>
      <c r="H471" s="199">
        <v>54500.000000000007</v>
      </c>
      <c r="I471" s="62">
        <f t="shared" si="157"/>
        <v>101300</v>
      </c>
      <c r="J471" s="62">
        <f t="shared" si="158"/>
        <v>0</v>
      </c>
      <c r="K471" s="62">
        <f t="shared" si="159"/>
        <v>0</v>
      </c>
      <c r="L471" s="62">
        <f t="shared" si="160"/>
        <v>0</v>
      </c>
      <c r="M471" s="550">
        <f>'KL TTHT CV DOT 2'!P451</f>
        <v>0</v>
      </c>
      <c r="N471" s="550">
        <f>'KL TTHT CV DOT 2'!Q451</f>
        <v>0</v>
      </c>
      <c r="O471" s="550">
        <f>'KL TTHT CV DOT 2'!R451</f>
        <v>0</v>
      </c>
      <c r="P471" s="550"/>
      <c r="Q471" s="550"/>
      <c r="R471" s="550">
        <v>0</v>
      </c>
    </row>
    <row r="472" spans="1:19" outlineLevel="1">
      <c r="A472" s="137"/>
      <c r="B472" s="137"/>
      <c r="C472" s="138" t="s">
        <v>817</v>
      </c>
      <c r="D472" s="97">
        <v>37</v>
      </c>
      <c r="E472" s="97">
        <v>37</v>
      </c>
      <c r="F472" s="139" t="s">
        <v>660</v>
      </c>
      <c r="G472" s="199">
        <v>223200</v>
      </c>
      <c r="H472" s="199">
        <v>54500.000000000007</v>
      </c>
      <c r="I472" s="62">
        <f t="shared" si="157"/>
        <v>277700</v>
      </c>
      <c r="J472" s="62">
        <f t="shared" si="158"/>
        <v>8258400</v>
      </c>
      <c r="K472" s="62">
        <f t="shared" si="159"/>
        <v>2016500.0000000002</v>
      </c>
      <c r="L472" s="62">
        <f t="shared" si="160"/>
        <v>10274900</v>
      </c>
      <c r="M472" s="550">
        <f>'KL TTHT CV DOT 2'!P452</f>
        <v>0</v>
      </c>
      <c r="N472" s="550">
        <f>'KL TTHT CV DOT 2'!Q452</f>
        <v>0</v>
      </c>
      <c r="O472" s="550">
        <f>'KL TTHT CV DOT 2'!R452</f>
        <v>0</v>
      </c>
      <c r="P472" s="550"/>
      <c r="Q472" s="550"/>
      <c r="R472" s="550">
        <v>0</v>
      </c>
    </row>
    <row r="473" spans="1:19" outlineLevel="1">
      <c r="A473" s="137"/>
      <c r="B473" s="137"/>
      <c r="C473" s="138" t="s">
        <v>700</v>
      </c>
      <c r="D473" s="97">
        <v>15</v>
      </c>
      <c r="E473" s="97">
        <v>15</v>
      </c>
      <c r="F473" s="139" t="s">
        <v>660</v>
      </c>
      <c r="G473" s="199">
        <v>124560</v>
      </c>
      <c r="H473" s="199">
        <v>54500.000000000007</v>
      </c>
      <c r="I473" s="62">
        <f t="shared" si="157"/>
        <v>179060</v>
      </c>
      <c r="J473" s="62">
        <f t="shared" si="158"/>
        <v>1868400</v>
      </c>
      <c r="K473" s="62">
        <f t="shared" si="159"/>
        <v>817500.00000000012</v>
      </c>
      <c r="L473" s="62">
        <f t="shared" si="160"/>
        <v>2685900</v>
      </c>
      <c r="M473" s="550">
        <f>'KL TTHT CV DOT 2'!P453</f>
        <v>0</v>
      </c>
      <c r="N473" s="550">
        <f>'KL TTHT CV DOT 2'!Q453</f>
        <v>0</v>
      </c>
      <c r="O473" s="550">
        <f>'KL TTHT CV DOT 2'!R453</f>
        <v>0</v>
      </c>
      <c r="P473" s="550"/>
      <c r="Q473" s="550"/>
      <c r="R473" s="550">
        <v>0</v>
      </c>
    </row>
    <row r="474" spans="1:19" outlineLevel="1">
      <c r="A474" s="137"/>
      <c r="B474" s="137"/>
      <c r="C474" s="138" t="s">
        <v>702</v>
      </c>
      <c r="D474" s="97">
        <v>15</v>
      </c>
      <c r="E474" s="97">
        <v>15</v>
      </c>
      <c r="F474" s="139" t="s">
        <v>660</v>
      </c>
      <c r="G474" s="199">
        <v>249120</v>
      </c>
      <c r="H474" s="199">
        <v>54500.000000000007</v>
      </c>
      <c r="I474" s="62">
        <f t="shared" si="157"/>
        <v>303620</v>
      </c>
      <c r="J474" s="62">
        <f t="shared" si="158"/>
        <v>3736800</v>
      </c>
      <c r="K474" s="62">
        <f t="shared" si="159"/>
        <v>817500.00000000012</v>
      </c>
      <c r="L474" s="62">
        <f t="shared" si="160"/>
        <v>4554300</v>
      </c>
      <c r="M474" s="550">
        <f>'KL TTHT CV DOT 2'!P454</f>
        <v>0</v>
      </c>
      <c r="N474" s="550">
        <f>'KL TTHT CV DOT 2'!Q454</f>
        <v>0</v>
      </c>
      <c r="O474" s="550">
        <f>'KL TTHT CV DOT 2'!R454</f>
        <v>0</v>
      </c>
      <c r="P474" s="550"/>
      <c r="Q474" s="550"/>
      <c r="R474" s="550">
        <v>0</v>
      </c>
    </row>
    <row r="475" spans="1:19" outlineLevel="1">
      <c r="A475" s="137"/>
      <c r="B475" s="137"/>
      <c r="C475" s="400" t="s">
        <v>819</v>
      </c>
      <c r="D475" s="97">
        <v>6</v>
      </c>
      <c r="E475" s="97">
        <v>6</v>
      </c>
      <c r="F475" s="139" t="s">
        <v>660</v>
      </c>
      <c r="G475" s="199">
        <v>254400</v>
      </c>
      <c r="H475" s="199">
        <v>54500.000000000007</v>
      </c>
      <c r="I475" s="62">
        <f t="shared" ref="I475" si="161">SUM(G475:H475)</f>
        <v>308900</v>
      </c>
      <c r="J475" s="62">
        <f t="shared" si="158"/>
        <v>1526400</v>
      </c>
      <c r="K475" s="62">
        <f t="shared" si="159"/>
        <v>327000.00000000006</v>
      </c>
      <c r="L475" s="62">
        <f t="shared" si="160"/>
        <v>1853400</v>
      </c>
      <c r="M475" s="550">
        <f>'KL TTHT CV DOT 2'!P455</f>
        <v>0</v>
      </c>
      <c r="N475" s="550">
        <f>'KL TTHT CV DOT 2'!Q455</f>
        <v>0</v>
      </c>
      <c r="O475" s="550">
        <f>'KL TTHT CV DOT 2'!R455</f>
        <v>0</v>
      </c>
      <c r="P475" s="550"/>
      <c r="Q475" s="550"/>
      <c r="R475" s="550">
        <v>0</v>
      </c>
    </row>
    <row r="476" spans="1:19" s="11" customFormat="1" outlineLevel="1">
      <c r="A476" s="192"/>
      <c r="B476" s="192"/>
      <c r="C476" s="193" t="s">
        <v>704</v>
      </c>
      <c r="D476" s="194">
        <v>0</v>
      </c>
      <c r="E476" s="194">
        <v>0</v>
      </c>
      <c r="F476" s="195" t="s">
        <v>660</v>
      </c>
      <c r="G476" s="199">
        <v>0</v>
      </c>
      <c r="H476" s="199">
        <v>381500</v>
      </c>
      <c r="I476" s="199">
        <f t="shared" si="157"/>
        <v>381500</v>
      </c>
      <c r="J476" s="199">
        <f t="shared" si="158"/>
        <v>0</v>
      </c>
      <c r="K476" s="199">
        <f t="shared" si="159"/>
        <v>0</v>
      </c>
      <c r="L476" s="199">
        <f t="shared" si="160"/>
        <v>0</v>
      </c>
      <c r="M476" s="554">
        <f>'KL TTHT CV DOT 2'!P456</f>
        <v>0</v>
      </c>
      <c r="N476" s="554">
        <f>'KL TTHT CV DOT 2'!Q456</f>
        <v>0</v>
      </c>
      <c r="O476" s="554">
        <f>'KL TTHT CV DOT 2'!R456</f>
        <v>0</v>
      </c>
      <c r="P476" s="554"/>
      <c r="Q476" s="554"/>
      <c r="R476" s="554">
        <v>0</v>
      </c>
      <c r="S476" s="534"/>
    </row>
    <row r="477" spans="1:19" s="11" customFormat="1" outlineLevel="1">
      <c r="A477" s="192"/>
      <c r="B477" s="192"/>
      <c r="C477" s="193" t="s">
        <v>705</v>
      </c>
      <c r="D477" s="194">
        <v>0</v>
      </c>
      <c r="E477" s="194">
        <v>0</v>
      </c>
      <c r="F477" s="195" t="s">
        <v>660</v>
      </c>
      <c r="G477" s="199">
        <v>0</v>
      </c>
      <c r="H477" s="199">
        <v>381500</v>
      </c>
      <c r="I477" s="199">
        <f t="shared" si="157"/>
        <v>381500</v>
      </c>
      <c r="J477" s="199">
        <f t="shared" si="158"/>
        <v>0</v>
      </c>
      <c r="K477" s="199">
        <f t="shared" si="159"/>
        <v>0</v>
      </c>
      <c r="L477" s="199">
        <f t="shared" si="160"/>
        <v>0</v>
      </c>
      <c r="M477" s="554">
        <f>'KL TTHT CV DOT 2'!P457</f>
        <v>0</v>
      </c>
      <c r="N477" s="554">
        <f>'KL TTHT CV DOT 2'!Q457</f>
        <v>0</v>
      </c>
      <c r="O477" s="554">
        <f>'KL TTHT CV DOT 2'!R457</f>
        <v>0</v>
      </c>
      <c r="P477" s="554"/>
      <c r="Q477" s="554"/>
      <c r="R477" s="554">
        <v>0</v>
      </c>
      <c r="S477" s="534"/>
    </row>
    <row r="478" spans="1:19" s="11" customFormat="1" ht="26.4" outlineLevel="1">
      <c r="A478" s="192"/>
      <c r="B478" s="192"/>
      <c r="C478" s="193" t="s">
        <v>820</v>
      </c>
      <c r="D478" s="194">
        <v>6</v>
      </c>
      <c r="E478" s="194">
        <v>6</v>
      </c>
      <c r="F478" s="195" t="s">
        <v>660</v>
      </c>
      <c r="G478" s="199">
        <v>507247.19999999995</v>
      </c>
      <c r="H478" s="199">
        <v>54500.000000000007</v>
      </c>
      <c r="I478" s="199">
        <f t="shared" ref="I478:I488" si="162">SUM(G478:H478)</f>
        <v>561747.19999999995</v>
      </c>
      <c r="J478" s="199">
        <f t="shared" si="158"/>
        <v>3043483.1999999997</v>
      </c>
      <c r="K478" s="199">
        <f t="shared" si="159"/>
        <v>327000.00000000006</v>
      </c>
      <c r="L478" s="199">
        <f t="shared" si="160"/>
        <v>3370483.1999999997</v>
      </c>
      <c r="M478" s="554">
        <f>'KL TTHT CV DOT 2'!P458</f>
        <v>0</v>
      </c>
      <c r="N478" s="554">
        <f>'KL TTHT CV DOT 2'!Q458</f>
        <v>0</v>
      </c>
      <c r="O478" s="554">
        <f>'KL TTHT CV DOT 2'!R458</f>
        <v>0</v>
      </c>
      <c r="P478" s="554"/>
      <c r="Q478" s="554"/>
      <c r="R478" s="554">
        <v>0</v>
      </c>
      <c r="S478" s="534"/>
    </row>
    <row r="479" spans="1:19" s="11" customFormat="1" ht="26.4" outlineLevel="1">
      <c r="A479" s="192"/>
      <c r="B479" s="192"/>
      <c r="C479" s="193" t="s">
        <v>822</v>
      </c>
      <c r="D479" s="194">
        <v>0</v>
      </c>
      <c r="E479" s="194">
        <v>0</v>
      </c>
      <c r="F479" s="195" t="s">
        <v>660</v>
      </c>
      <c r="G479" s="199">
        <v>507247.19999999995</v>
      </c>
      <c r="H479" s="199">
        <v>54500.000000000007</v>
      </c>
      <c r="I479" s="199">
        <f t="shared" si="162"/>
        <v>561747.19999999995</v>
      </c>
      <c r="J479" s="199">
        <f t="shared" si="158"/>
        <v>0</v>
      </c>
      <c r="K479" s="199">
        <f t="shared" si="159"/>
        <v>0</v>
      </c>
      <c r="L479" s="199">
        <f t="shared" si="160"/>
        <v>0</v>
      </c>
      <c r="M479" s="554">
        <f>'KL TTHT CV DOT 2'!P459</f>
        <v>0</v>
      </c>
      <c r="N479" s="554">
        <f>'KL TTHT CV DOT 2'!Q459</f>
        <v>0</v>
      </c>
      <c r="O479" s="554">
        <f>'KL TTHT CV DOT 2'!R459</f>
        <v>0</v>
      </c>
      <c r="P479" s="554"/>
      <c r="Q479" s="554"/>
      <c r="R479" s="554">
        <v>0</v>
      </c>
      <c r="S479" s="534"/>
    </row>
    <row r="480" spans="1:19" s="11" customFormat="1" ht="26.4" outlineLevel="1">
      <c r="A480" s="192"/>
      <c r="B480" s="192"/>
      <c r="C480" s="193" t="s">
        <v>823</v>
      </c>
      <c r="D480" s="194">
        <v>33</v>
      </c>
      <c r="E480" s="194">
        <v>33</v>
      </c>
      <c r="F480" s="195" t="s">
        <v>660</v>
      </c>
      <c r="G480" s="199">
        <v>507247.19999999995</v>
      </c>
      <c r="H480" s="199">
        <v>54500.000000000007</v>
      </c>
      <c r="I480" s="199">
        <f t="shared" si="162"/>
        <v>561747.19999999995</v>
      </c>
      <c r="J480" s="199">
        <f t="shared" si="158"/>
        <v>16739157.599999998</v>
      </c>
      <c r="K480" s="199">
        <f t="shared" si="159"/>
        <v>1798500.0000000002</v>
      </c>
      <c r="L480" s="199">
        <f t="shared" si="160"/>
        <v>18537657.599999998</v>
      </c>
      <c r="M480" s="554">
        <f>'KL TTHT CV DOT 2'!P460</f>
        <v>0</v>
      </c>
      <c r="N480" s="554">
        <f>'KL TTHT CV DOT 2'!Q460</f>
        <v>0</v>
      </c>
      <c r="O480" s="554">
        <f>'KL TTHT CV DOT 2'!R460</f>
        <v>0</v>
      </c>
      <c r="P480" s="554"/>
      <c r="Q480" s="554"/>
      <c r="R480" s="554">
        <v>0</v>
      </c>
      <c r="S480" s="534"/>
    </row>
    <row r="481" spans="1:19" ht="26.4" outlineLevel="1">
      <c r="A481" s="137"/>
      <c r="B481" s="137"/>
      <c r="C481" s="138" t="s">
        <v>824</v>
      </c>
      <c r="D481" s="97">
        <v>3</v>
      </c>
      <c r="E481" s="97">
        <v>3</v>
      </c>
      <c r="F481" s="139" t="s">
        <v>660</v>
      </c>
      <c r="G481" s="199">
        <v>8885676</v>
      </c>
      <c r="H481" s="199">
        <v>272500</v>
      </c>
      <c r="I481" s="62">
        <f t="shared" si="162"/>
        <v>9158176</v>
      </c>
      <c r="J481" s="62">
        <f t="shared" si="158"/>
        <v>26657028</v>
      </c>
      <c r="K481" s="62">
        <f t="shared" si="159"/>
        <v>817500</v>
      </c>
      <c r="L481" s="62">
        <f t="shared" si="160"/>
        <v>27474528</v>
      </c>
      <c r="M481" s="550">
        <f>'KL TTHT CV DOT 2'!P461</f>
        <v>0</v>
      </c>
      <c r="N481" s="550">
        <f>'KL TTHT CV DOT 2'!Q461</f>
        <v>0</v>
      </c>
      <c r="O481" s="550">
        <f>'KL TTHT CV DOT 2'!R461</f>
        <v>0</v>
      </c>
      <c r="P481" s="550"/>
      <c r="Q481" s="550"/>
      <c r="R481" s="550">
        <v>0</v>
      </c>
    </row>
    <row r="482" spans="1:19" ht="26.4" outlineLevel="1">
      <c r="A482" s="137"/>
      <c r="B482" s="137"/>
      <c r="C482" s="138" t="s">
        <v>826</v>
      </c>
      <c r="D482" s="97">
        <v>1</v>
      </c>
      <c r="E482" s="97">
        <v>1</v>
      </c>
      <c r="F482" s="139" t="s">
        <v>660</v>
      </c>
      <c r="G482" s="199">
        <v>9467332.7999999989</v>
      </c>
      <c r="H482" s="199">
        <v>272500</v>
      </c>
      <c r="I482" s="62">
        <f t="shared" si="162"/>
        <v>9739832.7999999989</v>
      </c>
      <c r="J482" s="62">
        <f t="shared" si="158"/>
        <v>9467332.7999999989</v>
      </c>
      <c r="K482" s="62">
        <f t="shared" si="159"/>
        <v>272500</v>
      </c>
      <c r="L482" s="62">
        <f t="shared" si="160"/>
        <v>9739832.7999999989</v>
      </c>
      <c r="M482" s="550">
        <f>'KL TTHT CV DOT 2'!P462</f>
        <v>0</v>
      </c>
      <c r="N482" s="550">
        <f>'KL TTHT CV DOT 2'!Q462</f>
        <v>0</v>
      </c>
      <c r="O482" s="550">
        <f>'KL TTHT CV DOT 2'!R462</f>
        <v>0</v>
      </c>
      <c r="P482" s="550"/>
      <c r="Q482" s="550"/>
      <c r="R482" s="550">
        <v>0</v>
      </c>
    </row>
    <row r="483" spans="1:19" ht="26.4" outlineLevel="1">
      <c r="A483" s="137"/>
      <c r="B483" s="137"/>
      <c r="C483" s="138" t="s">
        <v>827</v>
      </c>
      <c r="D483" s="97">
        <v>3</v>
      </c>
      <c r="E483" s="97">
        <v>3</v>
      </c>
      <c r="F483" s="139" t="s">
        <v>660</v>
      </c>
      <c r="G483" s="199">
        <v>9216914.4000000004</v>
      </c>
      <c r="H483" s="199">
        <v>272500</v>
      </c>
      <c r="I483" s="62">
        <f t="shared" si="162"/>
        <v>9489414.4000000004</v>
      </c>
      <c r="J483" s="62">
        <f t="shared" si="158"/>
        <v>27650743.200000003</v>
      </c>
      <c r="K483" s="62">
        <f t="shared" si="159"/>
        <v>817500</v>
      </c>
      <c r="L483" s="62">
        <f t="shared" si="160"/>
        <v>28468243.200000003</v>
      </c>
      <c r="M483" s="550">
        <f>'KL TTHT CV DOT 2'!P463</f>
        <v>0</v>
      </c>
      <c r="N483" s="550">
        <f>'KL TTHT CV DOT 2'!Q463</f>
        <v>0</v>
      </c>
      <c r="O483" s="550">
        <f>'KL TTHT CV DOT 2'!R463</f>
        <v>0</v>
      </c>
      <c r="P483" s="550"/>
      <c r="Q483" s="550"/>
      <c r="R483" s="550">
        <v>0</v>
      </c>
    </row>
    <row r="484" spans="1:19" ht="26.4" outlineLevel="1">
      <c r="A484" s="137"/>
      <c r="B484" s="137"/>
      <c r="C484" s="138" t="s">
        <v>829</v>
      </c>
      <c r="D484" s="97">
        <v>1</v>
      </c>
      <c r="E484" s="97">
        <v>1</v>
      </c>
      <c r="F484" s="139" t="s">
        <v>660</v>
      </c>
      <c r="G484" s="199">
        <v>10490947.199999999</v>
      </c>
      <c r="H484" s="199">
        <v>272500</v>
      </c>
      <c r="I484" s="71">
        <f t="shared" si="162"/>
        <v>10763447.199999999</v>
      </c>
      <c r="J484" s="71">
        <f t="shared" si="158"/>
        <v>10490947.199999999</v>
      </c>
      <c r="K484" s="71">
        <f t="shared" si="159"/>
        <v>272500</v>
      </c>
      <c r="L484" s="71">
        <f t="shared" si="160"/>
        <v>10763447.199999999</v>
      </c>
      <c r="M484" s="552">
        <f>'KL TTHT CV DOT 2'!P464</f>
        <v>0</v>
      </c>
      <c r="N484" s="552">
        <f>'KL TTHT CV DOT 2'!Q464</f>
        <v>0</v>
      </c>
      <c r="O484" s="552">
        <f>'KL TTHT CV DOT 2'!R464</f>
        <v>0</v>
      </c>
      <c r="P484" s="552"/>
      <c r="Q484" s="552"/>
      <c r="R484" s="552">
        <v>0</v>
      </c>
    </row>
    <row r="485" spans="1:19" ht="26.4" outlineLevel="1">
      <c r="A485" s="137"/>
      <c r="B485" s="137"/>
      <c r="C485" s="138" t="s">
        <v>831</v>
      </c>
      <c r="D485" s="97">
        <v>0</v>
      </c>
      <c r="E485" s="97">
        <v>0</v>
      </c>
      <c r="F485" s="139" t="s">
        <v>660</v>
      </c>
      <c r="G485" s="199">
        <v>11072604</v>
      </c>
      <c r="H485" s="199">
        <v>272500</v>
      </c>
      <c r="I485" s="71">
        <f t="shared" si="162"/>
        <v>11345104</v>
      </c>
      <c r="J485" s="71">
        <f t="shared" si="158"/>
        <v>0</v>
      </c>
      <c r="K485" s="71">
        <f t="shared" si="159"/>
        <v>0</v>
      </c>
      <c r="L485" s="71">
        <f t="shared" si="160"/>
        <v>0</v>
      </c>
      <c r="M485" s="552">
        <f>'KL TTHT CV DOT 2'!P465</f>
        <v>0</v>
      </c>
      <c r="N485" s="552">
        <f>'KL TTHT CV DOT 2'!Q465</f>
        <v>0</v>
      </c>
      <c r="O485" s="552">
        <f>'KL TTHT CV DOT 2'!R465</f>
        <v>0</v>
      </c>
      <c r="P485" s="552"/>
      <c r="Q485" s="552"/>
      <c r="R485" s="552">
        <v>0</v>
      </c>
    </row>
    <row r="486" spans="1:19" ht="26.4" outlineLevel="1">
      <c r="A486" s="137"/>
      <c r="B486" s="137"/>
      <c r="C486" s="138" t="s">
        <v>832</v>
      </c>
      <c r="D486" s="194">
        <v>2</v>
      </c>
      <c r="E486" s="194">
        <v>2</v>
      </c>
      <c r="F486" s="139" t="s">
        <v>660</v>
      </c>
      <c r="G486" s="199">
        <v>11654260.799999999</v>
      </c>
      <c r="H486" s="199">
        <v>272500</v>
      </c>
      <c r="I486" s="71">
        <f t="shared" si="162"/>
        <v>11926760.799999999</v>
      </c>
      <c r="J486" s="71">
        <f t="shared" si="158"/>
        <v>23308521.599999998</v>
      </c>
      <c r="K486" s="71">
        <f t="shared" si="159"/>
        <v>545000</v>
      </c>
      <c r="L486" s="71">
        <f t="shared" si="160"/>
        <v>23853521.599999998</v>
      </c>
      <c r="M486" s="552">
        <f>'KL TTHT CV DOT 2'!P466</f>
        <v>0</v>
      </c>
      <c r="N486" s="552">
        <f>'KL TTHT CV DOT 2'!Q466</f>
        <v>0</v>
      </c>
      <c r="O486" s="552">
        <f>'KL TTHT CV DOT 2'!R466</f>
        <v>0</v>
      </c>
      <c r="P486" s="552"/>
      <c r="Q486" s="552"/>
      <c r="R486" s="552">
        <v>0</v>
      </c>
    </row>
    <row r="487" spans="1:19" outlineLevel="1">
      <c r="A487" s="137"/>
      <c r="B487" s="137"/>
      <c r="C487" s="138" t="s">
        <v>833</v>
      </c>
      <c r="D487" s="194">
        <v>3</v>
      </c>
      <c r="E487" s="194">
        <v>3</v>
      </c>
      <c r="F487" s="139" t="s">
        <v>660</v>
      </c>
      <c r="G487" s="199">
        <v>18650000</v>
      </c>
      <c r="H487" s="199">
        <v>381500</v>
      </c>
      <c r="I487" s="71">
        <f t="shared" si="162"/>
        <v>19031500</v>
      </c>
      <c r="J487" s="71">
        <f t="shared" si="158"/>
        <v>55950000</v>
      </c>
      <c r="K487" s="71">
        <f t="shared" si="159"/>
        <v>1144500</v>
      </c>
      <c r="L487" s="71">
        <f t="shared" si="160"/>
        <v>57094500</v>
      </c>
      <c r="M487" s="552">
        <f>'KL TTHT CV DOT 2'!P467</f>
        <v>0</v>
      </c>
      <c r="N487" s="552">
        <f>'KL TTHT CV DOT 2'!Q467</f>
        <v>0</v>
      </c>
      <c r="O487" s="552">
        <f>'KL TTHT CV DOT 2'!R467</f>
        <v>0</v>
      </c>
      <c r="P487" s="552"/>
      <c r="Q487" s="552"/>
      <c r="R487" s="552">
        <v>0</v>
      </c>
    </row>
    <row r="488" spans="1:19" outlineLevel="1">
      <c r="A488" s="137"/>
      <c r="B488" s="137"/>
      <c r="C488" s="138" t="s">
        <v>835</v>
      </c>
      <c r="D488" s="194">
        <v>19</v>
      </c>
      <c r="E488" s="194">
        <v>19</v>
      </c>
      <c r="F488" s="139" t="s">
        <v>660</v>
      </c>
      <c r="G488" s="199">
        <v>1150224</v>
      </c>
      <c r="H488" s="199">
        <v>54500.000000000007</v>
      </c>
      <c r="I488" s="71">
        <f t="shared" si="162"/>
        <v>1204724</v>
      </c>
      <c r="J488" s="71">
        <f t="shared" si="158"/>
        <v>21854256</v>
      </c>
      <c r="K488" s="71">
        <f t="shared" si="159"/>
        <v>1035500.0000000001</v>
      </c>
      <c r="L488" s="71">
        <f t="shared" si="160"/>
        <v>22889756</v>
      </c>
      <c r="M488" s="552">
        <f>'KL TTHT CV DOT 2'!P468</f>
        <v>0</v>
      </c>
      <c r="N488" s="552">
        <f>'KL TTHT CV DOT 2'!Q468</f>
        <v>0</v>
      </c>
      <c r="O488" s="552">
        <f>'KL TTHT CV DOT 2'!R468</f>
        <v>0</v>
      </c>
      <c r="P488" s="552"/>
      <c r="Q488" s="552"/>
      <c r="R488" s="552">
        <v>0</v>
      </c>
    </row>
    <row r="489" spans="1:19" s="399" customFormat="1" outlineLevel="1">
      <c r="A489" s="395"/>
      <c r="B489" s="395"/>
      <c r="C489" s="400" t="s">
        <v>657</v>
      </c>
      <c r="D489" s="97">
        <v>1</v>
      </c>
      <c r="E489" s="97">
        <v>1</v>
      </c>
      <c r="F489" s="397" t="s">
        <v>619</v>
      </c>
      <c r="G489" s="62">
        <v>10781891.661818182</v>
      </c>
      <c r="H489" s="62">
        <v>3234567.4985454543</v>
      </c>
      <c r="I489" s="62">
        <f t="shared" si="157"/>
        <v>14016459.160363637</v>
      </c>
      <c r="J489" s="62">
        <f t="shared" si="158"/>
        <v>10781891.661818182</v>
      </c>
      <c r="K489" s="62">
        <f t="shared" si="159"/>
        <v>3234567.4985454543</v>
      </c>
      <c r="L489" s="62">
        <f t="shared" si="160"/>
        <v>14016459.160363637</v>
      </c>
      <c r="M489" s="550">
        <f>'KL TTHT CV DOT 2'!P469</f>
        <v>0</v>
      </c>
      <c r="N489" s="550">
        <f>'KL TTHT CV DOT 2'!Q469</f>
        <v>0</v>
      </c>
      <c r="O489" s="550">
        <f>'KL TTHT CV DOT 2'!R469</f>
        <v>0</v>
      </c>
      <c r="P489" s="550"/>
      <c r="Q489" s="550"/>
      <c r="R489" s="550">
        <v>0</v>
      </c>
      <c r="S489" s="537"/>
    </row>
    <row r="490" spans="1:19" outlineLevel="1">
      <c r="A490" s="137"/>
      <c r="B490" s="137"/>
      <c r="C490" s="138"/>
      <c r="D490" s="194">
        <v>0</v>
      </c>
      <c r="E490" s="194">
        <v>0</v>
      </c>
      <c r="F490" s="139"/>
      <c r="G490" s="71"/>
      <c r="H490" s="71"/>
      <c r="I490" s="71"/>
      <c r="J490" s="71"/>
      <c r="K490" s="71"/>
      <c r="L490" s="71"/>
      <c r="M490" s="552">
        <f>'KL TTHT CV DOT 2'!P470</f>
        <v>0</v>
      </c>
      <c r="N490" s="552">
        <f>'KL TTHT CV DOT 2'!Q470</f>
        <v>0</v>
      </c>
      <c r="O490" s="552">
        <f>'KL TTHT CV DOT 2'!R470</f>
        <v>0</v>
      </c>
      <c r="P490" s="552"/>
      <c r="Q490" s="552"/>
      <c r="R490" s="552">
        <v>0</v>
      </c>
    </row>
    <row r="491" spans="1:19" outlineLevel="1">
      <c r="A491" s="137"/>
      <c r="B491" s="137"/>
      <c r="C491" s="147" t="s">
        <v>706</v>
      </c>
      <c r="D491" s="194">
        <v>0</v>
      </c>
      <c r="E491" s="194">
        <v>0</v>
      </c>
      <c r="F491" s="139"/>
      <c r="G491" s="62"/>
      <c r="H491" s="62"/>
      <c r="I491" s="62"/>
      <c r="J491" s="82">
        <f t="shared" ref="J491:K491" si="163">SUBTOTAL(9,J492:J497)</f>
        <v>643593600.00000012</v>
      </c>
      <c r="K491" s="82">
        <f t="shared" si="163"/>
        <v>11842000.000000002</v>
      </c>
      <c r="L491" s="82">
        <f>SUBTOTAL(9,L492:L497)</f>
        <v>655435600.00000012</v>
      </c>
      <c r="M491" s="553">
        <f>'KL TTHT CV DOT 2'!P471</f>
        <v>0</v>
      </c>
      <c r="N491" s="553">
        <f>'KL TTHT CV DOT 2'!Q471</f>
        <v>0</v>
      </c>
      <c r="O491" s="553">
        <f>'KL TTHT CV DOT 2'!R471</f>
        <v>0</v>
      </c>
      <c r="P491" s="553"/>
      <c r="Q491" s="553"/>
      <c r="R491" s="553">
        <v>0</v>
      </c>
    </row>
    <row r="492" spans="1:19" outlineLevel="1">
      <c r="A492" s="137"/>
      <c r="B492" s="137"/>
      <c r="C492" s="138" t="s">
        <v>837</v>
      </c>
      <c r="D492" s="194">
        <v>168</v>
      </c>
      <c r="E492" s="194">
        <v>168</v>
      </c>
      <c r="F492" s="139" t="s">
        <v>660</v>
      </c>
      <c r="G492" s="199">
        <v>3339600.0000000005</v>
      </c>
      <c r="H492" s="199">
        <v>56000.000000000007</v>
      </c>
      <c r="I492" s="62">
        <f t="shared" ref="I492:I496" si="164">SUM(G492:H492)</f>
        <v>3395600.0000000005</v>
      </c>
      <c r="J492" s="62">
        <f>G492*E492</f>
        <v>561052800.00000012</v>
      </c>
      <c r="K492" s="62">
        <f>H492*E492</f>
        <v>9408000.0000000019</v>
      </c>
      <c r="L492" s="62">
        <f>I492*E492</f>
        <v>570460800.00000012</v>
      </c>
      <c r="M492" s="550">
        <f>'KL TTHT CV DOT 2'!P472</f>
        <v>0</v>
      </c>
      <c r="N492" s="550">
        <f>'KL TTHT CV DOT 2'!Q472</f>
        <v>0</v>
      </c>
      <c r="O492" s="550">
        <f>'KL TTHT CV DOT 2'!R472</f>
        <v>0</v>
      </c>
      <c r="P492" s="550"/>
      <c r="Q492" s="550"/>
      <c r="R492" s="550">
        <v>0</v>
      </c>
    </row>
    <row r="493" spans="1:19" outlineLevel="1">
      <c r="A493" s="137"/>
      <c r="B493" s="137"/>
      <c r="C493" s="204" t="s">
        <v>839</v>
      </c>
      <c r="D493" s="194">
        <v>23</v>
      </c>
      <c r="E493" s="194">
        <v>23</v>
      </c>
      <c r="F493" s="139" t="s">
        <v>660</v>
      </c>
      <c r="G493" s="199">
        <v>3339600.0000000005</v>
      </c>
      <c r="H493" s="199">
        <v>56000.000000000007</v>
      </c>
      <c r="I493" s="62">
        <f t="shared" ref="I493" si="165">SUM(G493:H493)</f>
        <v>3395600.0000000005</v>
      </c>
      <c r="J493" s="62">
        <f>G493*E493</f>
        <v>76810800.000000015</v>
      </c>
      <c r="K493" s="62">
        <f>H493*E493</f>
        <v>1288000.0000000002</v>
      </c>
      <c r="L493" s="62">
        <f>I493*E493</f>
        <v>78098800.000000015</v>
      </c>
      <c r="M493" s="550">
        <f>'KL TTHT CV DOT 2'!P473</f>
        <v>0</v>
      </c>
      <c r="N493" s="550">
        <f>'KL TTHT CV DOT 2'!Q473</f>
        <v>0</v>
      </c>
      <c r="O493" s="550">
        <f>'KL TTHT CV DOT 2'!R473</f>
        <v>0</v>
      </c>
      <c r="P493" s="550"/>
      <c r="Q493" s="550"/>
      <c r="R493" s="550">
        <v>0</v>
      </c>
    </row>
    <row r="494" spans="1:19" outlineLevel="1">
      <c r="A494" s="137"/>
      <c r="B494" s="137"/>
      <c r="C494" s="138" t="s">
        <v>709</v>
      </c>
      <c r="D494" s="194">
        <v>0</v>
      </c>
      <c r="E494" s="97">
        <v>0</v>
      </c>
      <c r="F494" s="139" t="s">
        <v>660</v>
      </c>
      <c r="G494" s="62">
        <v>1607100.0000000002</v>
      </c>
      <c r="H494" s="62">
        <v>56000.000000000007</v>
      </c>
      <c r="I494" s="62">
        <f t="shared" si="164"/>
        <v>1663100.0000000002</v>
      </c>
      <c r="J494" s="62">
        <f>G494*E494</f>
        <v>0</v>
      </c>
      <c r="K494" s="62">
        <f>H494*E494</f>
        <v>0</v>
      </c>
      <c r="L494" s="62">
        <f>I494*E494</f>
        <v>0</v>
      </c>
      <c r="M494" s="550">
        <f>'KL TTHT CV DOT 2'!P474</f>
        <v>0</v>
      </c>
      <c r="N494" s="550">
        <f>'KL TTHT CV DOT 2'!Q474</f>
        <v>0</v>
      </c>
      <c r="O494" s="550">
        <f>'KL TTHT CV DOT 2'!R474</f>
        <v>0</v>
      </c>
      <c r="P494" s="550"/>
      <c r="Q494" s="550"/>
      <c r="R494" s="550">
        <v>0</v>
      </c>
    </row>
    <row r="495" spans="1:19" outlineLevel="1">
      <c r="A495" s="137"/>
      <c r="B495" s="137"/>
      <c r="C495" s="138" t="s">
        <v>711</v>
      </c>
      <c r="D495" s="194">
        <v>0</v>
      </c>
      <c r="E495" s="97">
        <v>0</v>
      </c>
      <c r="F495" s="139" t="s">
        <v>660</v>
      </c>
      <c r="G495" s="62">
        <v>585200</v>
      </c>
      <c r="H495" s="62">
        <v>56000.000000000007</v>
      </c>
      <c r="I495" s="62">
        <f t="shared" si="164"/>
        <v>641200</v>
      </c>
      <c r="J495" s="62">
        <f>G495*E495</f>
        <v>0</v>
      </c>
      <c r="K495" s="62">
        <f>H495*E495</f>
        <v>0</v>
      </c>
      <c r="L495" s="62">
        <f>I495*E495</f>
        <v>0</v>
      </c>
      <c r="M495" s="550">
        <f>'KL TTHT CV DOT 2'!P475</f>
        <v>0</v>
      </c>
      <c r="N495" s="550">
        <f>'KL TTHT CV DOT 2'!Q475</f>
        <v>0</v>
      </c>
      <c r="O495" s="550">
        <f>'KL TTHT CV DOT 2'!R475</f>
        <v>0</v>
      </c>
      <c r="P495" s="550"/>
      <c r="Q495" s="550"/>
      <c r="R495" s="550">
        <v>0</v>
      </c>
    </row>
    <row r="496" spans="1:19" s="399" customFormat="1" outlineLevel="1">
      <c r="A496" s="395"/>
      <c r="B496" s="395"/>
      <c r="C496" s="400" t="s">
        <v>657</v>
      </c>
      <c r="D496" s="97">
        <v>1</v>
      </c>
      <c r="E496" s="97">
        <v>1</v>
      </c>
      <c r="F496" s="397" t="s">
        <v>619</v>
      </c>
      <c r="G496" s="62">
        <v>5730000</v>
      </c>
      <c r="H496" s="62">
        <v>1146000</v>
      </c>
      <c r="I496" s="62">
        <f t="shared" si="164"/>
        <v>6876000</v>
      </c>
      <c r="J496" s="62">
        <f>G496*E496</f>
        <v>5730000</v>
      </c>
      <c r="K496" s="62">
        <f>H496*E496</f>
        <v>1146000</v>
      </c>
      <c r="L496" s="62">
        <f>I496*E496</f>
        <v>6876000</v>
      </c>
      <c r="M496" s="550">
        <f>'KL TTHT CV DOT 2'!P476</f>
        <v>0</v>
      </c>
      <c r="N496" s="550">
        <f>'KL TTHT CV DOT 2'!Q476</f>
        <v>0</v>
      </c>
      <c r="O496" s="550">
        <f>'KL TTHT CV DOT 2'!R476</f>
        <v>0</v>
      </c>
      <c r="P496" s="550"/>
      <c r="Q496" s="550"/>
      <c r="R496" s="550">
        <v>0</v>
      </c>
      <c r="S496" s="537"/>
    </row>
    <row r="497" spans="1:19" outlineLevel="1">
      <c r="A497" s="137"/>
      <c r="B497" s="137"/>
      <c r="C497" s="138"/>
      <c r="D497" s="194"/>
      <c r="E497" s="194"/>
      <c r="F497" s="139"/>
      <c r="G497" s="62"/>
      <c r="H497" s="62"/>
      <c r="I497" s="62"/>
      <c r="J497" s="62"/>
      <c r="K497" s="62"/>
      <c r="L497" s="62"/>
      <c r="M497" s="550">
        <f>'KL TTHT CV DOT 2'!P477</f>
        <v>0</v>
      </c>
      <c r="N497" s="550">
        <f>'KL TTHT CV DOT 2'!Q477</f>
        <v>0</v>
      </c>
      <c r="O497" s="550">
        <f>'KL TTHT CV DOT 2'!R477</f>
        <v>0</v>
      </c>
      <c r="P497" s="550"/>
      <c r="Q497" s="550"/>
      <c r="R497" s="550">
        <v>0</v>
      </c>
    </row>
    <row r="498" spans="1:19" s="153" customFormat="1" outlineLevel="1">
      <c r="A498" s="146"/>
      <c r="B498" s="146"/>
      <c r="C498" s="147" t="s">
        <v>841</v>
      </c>
      <c r="D498" s="190"/>
      <c r="E498" s="190"/>
      <c r="F498" s="148"/>
      <c r="G498" s="82"/>
      <c r="H498" s="82"/>
      <c r="I498" s="82"/>
      <c r="J498" s="82">
        <f>SUBTOTAL(9,J499:J507)</f>
        <v>364148450.78386182</v>
      </c>
      <c r="K498" s="82">
        <f t="shared" ref="K498:L498" si="166">SUBTOTAL(9,K499:K507)</f>
        <v>40318536.479666471</v>
      </c>
      <c r="L498" s="82">
        <f t="shared" si="166"/>
        <v>404466987.26352829</v>
      </c>
      <c r="M498" s="553">
        <f>'KL TTHT CV DOT 2'!P478</f>
        <v>0</v>
      </c>
      <c r="N498" s="553">
        <f>'KL TTHT CV DOT 2'!Q478</f>
        <v>0</v>
      </c>
      <c r="O498" s="553">
        <f>'KL TTHT CV DOT 2'!R478</f>
        <v>0</v>
      </c>
      <c r="P498" s="553"/>
      <c r="Q498" s="553"/>
      <c r="R498" s="553">
        <v>0</v>
      </c>
      <c r="S498" s="535"/>
    </row>
    <row r="499" spans="1:19" outlineLevel="1">
      <c r="A499" s="137"/>
      <c r="B499" s="137"/>
      <c r="C499" s="138" t="s">
        <v>812</v>
      </c>
      <c r="D499" s="194">
        <v>1142</v>
      </c>
      <c r="E499" s="194">
        <v>1002</v>
      </c>
      <c r="F499" s="139" t="s">
        <v>624</v>
      </c>
      <c r="G499" s="62">
        <v>22980.09</v>
      </c>
      <c r="H499" s="62">
        <v>5743.9305000000022</v>
      </c>
      <c r="I499" s="62">
        <f t="shared" ref="I499" si="167">SUM(G499:H499)</f>
        <v>28724.020500000002</v>
      </c>
      <c r="J499" s="62">
        <f t="shared" ref="J499:J506" si="168">G499*E499</f>
        <v>23026050.18</v>
      </c>
      <c r="K499" s="62">
        <f t="shared" ref="K499:K506" si="169">H499*E499</f>
        <v>5755418.3610000024</v>
      </c>
      <c r="L499" s="62">
        <f t="shared" ref="L499:L506" si="170">I499*E499</f>
        <v>28781468.541000001</v>
      </c>
      <c r="M499" s="554">
        <f>'KL TTHT CV DOT 2'!P479</f>
        <v>0.36</v>
      </c>
      <c r="N499" s="554">
        <f>'KL TTHT CV DOT 2'!Q479</f>
        <v>0</v>
      </c>
      <c r="O499" s="554">
        <f>'KL TTHT CV DOT 2'!R479</f>
        <v>0.36</v>
      </c>
      <c r="P499" s="550"/>
      <c r="Q499" s="550"/>
      <c r="R499" s="550">
        <v>0</v>
      </c>
    </row>
    <row r="500" spans="1:19" outlineLevel="1">
      <c r="A500" s="137"/>
      <c r="B500" s="137"/>
      <c r="C500" s="138" t="s">
        <v>842</v>
      </c>
      <c r="D500" s="194">
        <v>630</v>
      </c>
      <c r="E500" s="194">
        <v>570</v>
      </c>
      <c r="F500" s="139" t="s">
        <v>624</v>
      </c>
      <c r="G500" s="62">
        <v>32518.739999999998</v>
      </c>
      <c r="H500" s="62">
        <v>7485.6650000000009</v>
      </c>
      <c r="I500" s="62">
        <f t="shared" ref="I500:I506" si="171">SUM(G500:H500)</f>
        <v>40004.404999999999</v>
      </c>
      <c r="J500" s="62">
        <f t="shared" si="168"/>
        <v>18535681.799999997</v>
      </c>
      <c r="K500" s="62">
        <f t="shared" si="169"/>
        <v>4266829.0500000007</v>
      </c>
      <c r="L500" s="62">
        <f t="shared" si="170"/>
        <v>22802510.849999998</v>
      </c>
      <c r="M500" s="554">
        <f>'KL TTHT CV DOT 2'!P480</f>
        <v>0.36</v>
      </c>
      <c r="N500" s="554">
        <f>'KL TTHT CV DOT 2'!Q480</f>
        <v>0</v>
      </c>
      <c r="O500" s="554">
        <f>'KL TTHT CV DOT 2'!R480</f>
        <v>0.36</v>
      </c>
      <c r="P500" s="550"/>
      <c r="Q500" s="550"/>
      <c r="R500" s="550">
        <v>0</v>
      </c>
    </row>
    <row r="501" spans="1:19" s="11" customFormat="1" outlineLevel="1">
      <c r="A501" s="192"/>
      <c r="B501" s="192"/>
      <c r="C501" s="193" t="s">
        <v>843</v>
      </c>
      <c r="D501" s="194">
        <v>303</v>
      </c>
      <c r="E501" s="194">
        <v>303</v>
      </c>
      <c r="F501" s="195" t="s">
        <v>624</v>
      </c>
      <c r="G501" s="62">
        <v>32518.739999999998</v>
      </c>
      <c r="H501" s="62">
        <v>7485.6650000000009</v>
      </c>
      <c r="I501" s="199">
        <f t="shared" si="171"/>
        <v>40004.404999999999</v>
      </c>
      <c r="J501" s="199">
        <f t="shared" si="168"/>
        <v>9853178.2199999988</v>
      </c>
      <c r="K501" s="199">
        <f t="shared" si="169"/>
        <v>2268156.4950000001</v>
      </c>
      <c r="L501" s="199">
        <f t="shared" si="170"/>
        <v>12121334.715</v>
      </c>
      <c r="M501" s="554">
        <f>'KL TTHT CV DOT 2'!P481</f>
        <v>0.36</v>
      </c>
      <c r="N501" s="554">
        <f>'KL TTHT CV DOT 2'!Q481</f>
        <v>0</v>
      </c>
      <c r="O501" s="554">
        <f>'KL TTHT CV DOT 2'!R481</f>
        <v>0.36</v>
      </c>
      <c r="P501" s="554"/>
      <c r="Q501" s="554"/>
      <c r="R501" s="554">
        <v>0</v>
      </c>
      <c r="S501" s="534"/>
    </row>
    <row r="502" spans="1:19" s="11" customFormat="1" outlineLevel="1">
      <c r="A502" s="192"/>
      <c r="B502" s="192"/>
      <c r="C502" s="193" t="s">
        <v>844</v>
      </c>
      <c r="D502" s="194">
        <v>0</v>
      </c>
      <c r="E502" s="194">
        <v>0</v>
      </c>
      <c r="F502" s="195" t="s">
        <v>624</v>
      </c>
      <c r="G502" s="62">
        <v>72299.399999999994</v>
      </c>
      <c r="H502" s="62">
        <v>17189.865000000002</v>
      </c>
      <c r="I502" s="199">
        <f t="shared" si="171"/>
        <v>89489.264999999999</v>
      </c>
      <c r="J502" s="199">
        <f t="shared" si="168"/>
        <v>0</v>
      </c>
      <c r="K502" s="199">
        <f t="shared" si="169"/>
        <v>0</v>
      </c>
      <c r="L502" s="199">
        <f t="shared" si="170"/>
        <v>0</v>
      </c>
      <c r="M502" s="554">
        <f>'KL TTHT CV DOT 2'!P482</f>
        <v>0</v>
      </c>
      <c r="N502" s="554">
        <f>'KL TTHT CV DOT 2'!Q482</f>
        <v>0</v>
      </c>
      <c r="O502" s="554">
        <f>'KL TTHT CV DOT 2'!R482</f>
        <v>0</v>
      </c>
      <c r="P502" s="554"/>
      <c r="Q502" s="554"/>
      <c r="R502" s="554">
        <v>0</v>
      </c>
      <c r="S502" s="534"/>
    </row>
    <row r="503" spans="1:19" s="11" customFormat="1" outlineLevel="1">
      <c r="A503" s="192"/>
      <c r="B503" s="192"/>
      <c r="C503" s="193" t="s">
        <v>845</v>
      </c>
      <c r="D503" s="194">
        <v>0</v>
      </c>
      <c r="E503" s="194">
        <v>0</v>
      </c>
      <c r="F503" s="195" t="s">
        <v>624</v>
      </c>
      <c r="G503" s="199">
        <v>102372.9</v>
      </c>
      <c r="H503" s="199">
        <v>18573.439500000004</v>
      </c>
      <c r="I503" s="199">
        <f t="shared" si="171"/>
        <v>120946.3395</v>
      </c>
      <c r="J503" s="199">
        <f t="shared" si="168"/>
        <v>0</v>
      </c>
      <c r="K503" s="199">
        <f t="shared" si="169"/>
        <v>0</v>
      </c>
      <c r="L503" s="199">
        <f t="shared" si="170"/>
        <v>0</v>
      </c>
      <c r="M503" s="554">
        <f>'KL TTHT CV DOT 2'!P483</f>
        <v>0</v>
      </c>
      <c r="N503" s="554">
        <f>'KL TTHT CV DOT 2'!Q483</f>
        <v>0</v>
      </c>
      <c r="O503" s="554">
        <f>'KL TTHT CV DOT 2'!R483</f>
        <v>0</v>
      </c>
      <c r="P503" s="554"/>
      <c r="Q503" s="554"/>
      <c r="R503" s="554">
        <v>0</v>
      </c>
      <c r="S503" s="534"/>
    </row>
    <row r="504" spans="1:19" s="11" customFormat="1" ht="21" customHeight="1" outlineLevel="1">
      <c r="A504" s="192"/>
      <c r="B504" s="192"/>
      <c r="C504" s="193" t="s">
        <v>846</v>
      </c>
      <c r="D504" s="194">
        <v>296</v>
      </c>
      <c r="E504" s="194">
        <v>296</v>
      </c>
      <c r="F504" s="195" t="s">
        <v>624</v>
      </c>
      <c r="G504" s="199">
        <v>985945.66091644217</v>
      </c>
      <c r="H504" s="199">
        <v>53025</v>
      </c>
      <c r="I504" s="199">
        <f t="shared" si="171"/>
        <v>1038970.6609164422</v>
      </c>
      <c r="J504" s="199">
        <f t="shared" si="168"/>
        <v>291839915.63126689</v>
      </c>
      <c r="K504" s="199">
        <f t="shared" si="169"/>
        <v>15695400</v>
      </c>
      <c r="L504" s="199">
        <f t="shared" si="170"/>
        <v>307535315.63126689</v>
      </c>
      <c r="M504" s="554">
        <f>'KL TTHT CV DOT 2'!P484</f>
        <v>0</v>
      </c>
      <c r="N504" s="554">
        <f>'KL TTHT CV DOT 2'!Q484</f>
        <v>0</v>
      </c>
      <c r="O504" s="554">
        <f>'KL TTHT CV DOT 2'!R484</f>
        <v>0</v>
      </c>
      <c r="P504" s="554"/>
      <c r="Q504" s="554"/>
      <c r="R504" s="554">
        <v>0</v>
      </c>
      <c r="S504" s="534"/>
    </row>
    <row r="505" spans="1:19" s="11" customFormat="1" ht="21" customHeight="1" outlineLevel="1">
      <c r="A505" s="192"/>
      <c r="B505" s="192"/>
      <c r="C505" s="386" t="s">
        <v>928</v>
      </c>
      <c r="D505" s="194">
        <v>507</v>
      </c>
      <c r="E505" s="194">
        <v>507</v>
      </c>
      <c r="F505" s="195" t="s">
        <v>624</v>
      </c>
      <c r="G505" s="199">
        <v>8773.9726027397246</v>
      </c>
      <c r="H505" s="199">
        <v>14594.016411764707</v>
      </c>
      <c r="I505" s="199">
        <f t="shared" si="171"/>
        <v>23367.989014504434</v>
      </c>
      <c r="J505" s="199">
        <f t="shared" si="168"/>
        <v>4448404.1095890403</v>
      </c>
      <c r="K505" s="199">
        <f t="shared" si="169"/>
        <v>7399166.3207647065</v>
      </c>
      <c r="L505" s="199">
        <f t="shared" si="170"/>
        <v>11847570.430353748</v>
      </c>
      <c r="M505" s="554">
        <f>'KL TTHT CV DOT 2'!P485</f>
        <v>0</v>
      </c>
      <c r="N505" s="554">
        <f>'KL TTHT CV DOT 2'!Q485</f>
        <v>0</v>
      </c>
      <c r="O505" s="554">
        <f>'KL TTHT CV DOT 2'!R485</f>
        <v>0</v>
      </c>
      <c r="P505" s="554"/>
      <c r="Q505" s="554"/>
      <c r="R505" s="554">
        <v>0</v>
      </c>
      <c r="S505" s="534"/>
    </row>
    <row r="506" spans="1:19" ht="20.25" customHeight="1" outlineLevel="1">
      <c r="A506" s="137"/>
      <c r="B506" s="137"/>
      <c r="C506" s="138" t="s">
        <v>657</v>
      </c>
      <c r="D506" s="194">
        <v>1</v>
      </c>
      <c r="E506" s="194">
        <v>1</v>
      </c>
      <c r="F506" s="139" t="s">
        <v>619</v>
      </c>
      <c r="G506" s="199">
        <v>16445220.843005871</v>
      </c>
      <c r="H506" s="199">
        <v>4933566.2529017609</v>
      </c>
      <c r="I506" s="62">
        <f t="shared" si="171"/>
        <v>21378787.095907632</v>
      </c>
      <c r="J506" s="62">
        <f t="shared" si="168"/>
        <v>16445220.843005871</v>
      </c>
      <c r="K506" s="62">
        <f t="shared" si="169"/>
        <v>4933566.2529017609</v>
      </c>
      <c r="L506" s="62">
        <f t="shared" si="170"/>
        <v>21378787.095907632</v>
      </c>
      <c r="M506" s="550">
        <f>'KL TTHT CV DOT 2'!P486</f>
        <v>0</v>
      </c>
      <c r="N506" s="550">
        <f>'KL TTHT CV DOT 2'!Q486</f>
        <v>0</v>
      </c>
      <c r="O506" s="550">
        <f>'KL TTHT CV DOT 2'!R486</f>
        <v>0</v>
      </c>
      <c r="P506" s="550"/>
      <c r="Q506" s="550"/>
      <c r="R506" s="550">
        <v>0</v>
      </c>
    </row>
    <row r="507" spans="1:19" outlineLevel="1">
      <c r="A507" s="137"/>
      <c r="B507" s="137"/>
      <c r="C507" s="138"/>
      <c r="D507" s="94">
        <v>0</v>
      </c>
      <c r="E507" s="94">
        <v>0</v>
      </c>
      <c r="F507" s="139"/>
      <c r="G507" s="71"/>
      <c r="H507" s="71"/>
      <c r="I507" s="71"/>
      <c r="J507" s="71"/>
      <c r="K507" s="71"/>
      <c r="L507" s="62"/>
      <c r="M507" s="550">
        <f>'KL TTHT CV DOT 2'!P487</f>
        <v>0</v>
      </c>
      <c r="N507" s="550">
        <f>'KL TTHT CV DOT 2'!Q487</f>
        <v>0</v>
      </c>
      <c r="O507" s="550">
        <f>'KL TTHT CV DOT 2'!R487</f>
        <v>0</v>
      </c>
      <c r="P507" s="550"/>
      <c r="Q507" s="550"/>
      <c r="R507" s="550">
        <v>0</v>
      </c>
    </row>
    <row r="508" spans="1:19" ht="18" customHeight="1" outlineLevel="1">
      <c r="A508" s="183" t="s">
        <v>269</v>
      </c>
      <c r="B508" s="183"/>
      <c r="C508" s="184" t="s">
        <v>270</v>
      </c>
      <c r="D508" s="185">
        <v>1</v>
      </c>
      <c r="E508" s="185">
        <v>1</v>
      </c>
      <c r="F508" s="186" t="s">
        <v>10</v>
      </c>
      <c r="G508" s="187"/>
      <c r="H508" s="187"/>
      <c r="I508" s="187"/>
      <c r="J508" s="187">
        <f t="shared" ref="J508:K508" si="172">SUBTOTAL(9,J509:J535)</f>
        <v>258752977.56514934</v>
      </c>
      <c r="K508" s="187">
        <f t="shared" si="172"/>
        <v>35385729.897953704</v>
      </c>
      <c r="L508" s="187">
        <f>SUBTOTAL(9,L509:L535)</f>
        <v>294138707.46310306</v>
      </c>
      <c r="M508" s="560">
        <f>'KL TTHT CV DOT 2'!P488</f>
        <v>0</v>
      </c>
      <c r="N508" s="560">
        <f>'KL TTHT CV DOT 2'!Q488</f>
        <v>0</v>
      </c>
      <c r="O508" s="560">
        <f>'KL TTHT CV DOT 2'!R488</f>
        <v>0</v>
      </c>
      <c r="P508" s="560"/>
      <c r="Q508" s="560"/>
      <c r="R508" s="560">
        <v>0</v>
      </c>
    </row>
    <row r="509" spans="1:19" outlineLevel="1">
      <c r="A509" s="137"/>
      <c r="B509" s="137"/>
      <c r="C509" s="147" t="s">
        <v>815</v>
      </c>
      <c r="D509" s="94"/>
      <c r="E509" s="94"/>
      <c r="F509" s="139"/>
      <c r="G509" s="71"/>
      <c r="H509" s="71"/>
      <c r="I509" s="71"/>
      <c r="J509" s="82">
        <f>SUBTOTAL(9,J510:J518)</f>
        <v>10372584.6</v>
      </c>
      <c r="K509" s="82">
        <f t="shared" ref="K509:L509" si="173">SUBTOTAL(9,K510:K518)</f>
        <v>3183623.3800000004</v>
      </c>
      <c r="L509" s="82">
        <f t="shared" si="173"/>
        <v>13556207.98</v>
      </c>
      <c r="M509" s="553">
        <f>'KL TTHT CV DOT 2'!P489</f>
        <v>0</v>
      </c>
      <c r="N509" s="553">
        <f>'KL TTHT CV DOT 2'!Q489</f>
        <v>0</v>
      </c>
      <c r="O509" s="553">
        <f>'KL TTHT CV DOT 2'!R489</f>
        <v>0</v>
      </c>
      <c r="P509" s="553"/>
      <c r="Q509" s="553"/>
      <c r="R509" s="553">
        <v>0</v>
      </c>
    </row>
    <row r="510" spans="1:19" outlineLevel="1">
      <c r="A510" s="137"/>
      <c r="B510" s="137"/>
      <c r="C510" s="138" t="s">
        <v>696</v>
      </c>
      <c r="D510" s="97">
        <v>2</v>
      </c>
      <c r="E510" s="97">
        <v>2</v>
      </c>
      <c r="F510" s="139" t="s">
        <v>660</v>
      </c>
      <c r="G510" s="199">
        <v>46800</v>
      </c>
      <c r="H510" s="199">
        <v>54500.000000000007</v>
      </c>
      <c r="I510" s="62">
        <f t="shared" ref="I510:I513" si="174">SUM(G510:H510)</f>
        <v>101300</v>
      </c>
      <c r="J510" s="62">
        <f t="shared" ref="J510:J517" si="175">G510*E510</f>
        <v>93600</v>
      </c>
      <c r="K510" s="62">
        <f t="shared" ref="K510:K517" si="176">H510*E510</f>
        <v>109000.00000000001</v>
      </c>
      <c r="L510" s="62">
        <f t="shared" ref="L510:L517" si="177">I510*E510</f>
        <v>202600</v>
      </c>
      <c r="M510" s="550">
        <f>'KL TTHT CV DOT 2'!P490</f>
        <v>0</v>
      </c>
      <c r="N510" s="550">
        <f>'KL TTHT CV DOT 2'!Q490</f>
        <v>0</v>
      </c>
      <c r="O510" s="550">
        <f>'KL TTHT CV DOT 2'!R490</f>
        <v>0</v>
      </c>
      <c r="P510" s="550"/>
      <c r="Q510" s="550"/>
      <c r="R510" s="550">
        <v>0</v>
      </c>
    </row>
    <row r="511" spans="1:19" outlineLevel="1">
      <c r="A511" s="137"/>
      <c r="B511" s="137"/>
      <c r="C511" s="138" t="s">
        <v>816</v>
      </c>
      <c r="D511" s="97">
        <v>0</v>
      </c>
      <c r="E511" s="97">
        <v>0</v>
      </c>
      <c r="F511" s="139" t="s">
        <v>660</v>
      </c>
      <c r="G511" s="199">
        <v>46800</v>
      </c>
      <c r="H511" s="199">
        <v>54500.000000000007</v>
      </c>
      <c r="I511" s="62">
        <f t="shared" si="174"/>
        <v>101300</v>
      </c>
      <c r="J511" s="62">
        <f t="shared" si="175"/>
        <v>0</v>
      </c>
      <c r="K511" s="62">
        <f t="shared" si="176"/>
        <v>0</v>
      </c>
      <c r="L511" s="62">
        <f t="shared" si="177"/>
        <v>0</v>
      </c>
      <c r="M511" s="550">
        <f>'KL TTHT CV DOT 2'!P491</f>
        <v>0</v>
      </c>
      <c r="N511" s="550">
        <f>'KL TTHT CV DOT 2'!Q491</f>
        <v>0</v>
      </c>
      <c r="O511" s="550">
        <f>'KL TTHT CV DOT 2'!R491</f>
        <v>0</v>
      </c>
      <c r="P511" s="550"/>
      <c r="Q511" s="550"/>
      <c r="R511" s="550">
        <v>0</v>
      </c>
    </row>
    <row r="512" spans="1:19" ht="21" customHeight="1" outlineLevel="1">
      <c r="A512" s="137"/>
      <c r="B512" s="137"/>
      <c r="C512" s="138" t="s">
        <v>700</v>
      </c>
      <c r="D512" s="97">
        <v>29</v>
      </c>
      <c r="E512" s="97">
        <v>29</v>
      </c>
      <c r="F512" s="139" t="s">
        <v>660</v>
      </c>
      <c r="G512" s="199">
        <v>124560</v>
      </c>
      <c r="H512" s="199">
        <v>54500.000000000007</v>
      </c>
      <c r="I512" s="62">
        <f t="shared" si="174"/>
        <v>179060</v>
      </c>
      <c r="J512" s="62">
        <f t="shared" si="175"/>
        <v>3612240</v>
      </c>
      <c r="K512" s="62">
        <f t="shared" si="176"/>
        <v>1580500.0000000002</v>
      </c>
      <c r="L512" s="62">
        <f t="shared" si="177"/>
        <v>5192740</v>
      </c>
      <c r="M512" s="550">
        <f>'KL TTHT CV DOT 2'!P492</f>
        <v>0</v>
      </c>
      <c r="N512" s="550">
        <f>'KL TTHT CV DOT 2'!Q492</f>
        <v>0</v>
      </c>
      <c r="O512" s="550">
        <f>'KL TTHT CV DOT 2'!R492</f>
        <v>0</v>
      </c>
      <c r="P512" s="550"/>
      <c r="Q512" s="550"/>
      <c r="R512" s="550">
        <v>0</v>
      </c>
    </row>
    <row r="513" spans="1:19" ht="21" customHeight="1" outlineLevel="1">
      <c r="A513" s="137"/>
      <c r="B513" s="137"/>
      <c r="C513" s="138" t="s">
        <v>702</v>
      </c>
      <c r="D513" s="97">
        <v>25</v>
      </c>
      <c r="E513" s="97">
        <v>25</v>
      </c>
      <c r="F513" s="139" t="s">
        <v>660</v>
      </c>
      <c r="G513" s="199">
        <v>249120</v>
      </c>
      <c r="H513" s="199">
        <v>54500.000000000007</v>
      </c>
      <c r="I513" s="62">
        <f t="shared" si="174"/>
        <v>303620</v>
      </c>
      <c r="J513" s="62">
        <f t="shared" si="175"/>
        <v>6228000</v>
      </c>
      <c r="K513" s="62">
        <f t="shared" si="176"/>
        <v>1362500.0000000002</v>
      </c>
      <c r="L513" s="62">
        <f t="shared" si="177"/>
        <v>7590500</v>
      </c>
      <c r="M513" s="550">
        <f>'KL TTHT CV DOT 2'!P493</f>
        <v>0</v>
      </c>
      <c r="N513" s="550">
        <f>'KL TTHT CV DOT 2'!Q493</f>
        <v>0</v>
      </c>
      <c r="O513" s="550">
        <f>'KL TTHT CV DOT 2'!R493</f>
        <v>0</v>
      </c>
      <c r="P513" s="550"/>
      <c r="Q513" s="550"/>
      <c r="R513" s="550">
        <v>0</v>
      </c>
    </row>
    <row r="514" spans="1:19" ht="21" customHeight="1" outlineLevel="1">
      <c r="A514" s="137"/>
      <c r="B514" s="137"/>
      <c r="C514" s="400" t="s">
        <v>848</v>
      </c>
      <c r="D514" s="97">
        <v>0</v>
      </c>
      <c r="E514" s="97">
        <v>0</v>
      </c>
      <c r="F514" s="139" t="s">
        <v>660</v>
      </c>
      <c r="G514" s="199">
        <v>150480</v>
      </c>
      <c r="H514" s="199">
        <v>54500.000000000007</v>
      </c>
      <c r="I514" s="62">
        <f t="shared" ref="I514:I517" si="178">SUM(G514:H514)</f>
        <v>204980</v>
      </c>
      <c r="J514" s="62">
        <f t="shared" si="175"/>
        <v>0</v>
      </c>
      <c r="K514" s="62">
        <f t="shared" si="176"/>
        <v>0</v>
      </c>
      <c r="L514" s="62">
        <f t="shared" si="177"/>
        <v>0</v>
      </c>
      <c r="M514" s="550">
        <f>'KL TTHT CV DOT 2'!P494</f>
        <v>0</v>
      </c>
      <c r="N514" s="550">
        <f>'KL TTHT CV DOT 2'!Q494</f>
        <v>0</v>
      </c>
      <c r="O514" s="550">
        <f>'KL TTHT CV DOT 2'!R494</f>
        <v>0</v>
      </c>
      <c r="P514" s="550"/>
      <c r="Q514" s="550"/>
      <c r="R514" s="550">
        <v>0</v>
      </c>
    </row>
    <row r="515" spans="1:19" s="11" customFormat="1" outlineLevel="1">
      <c r="A515" s="192"/>
      <c r="B515" s="192"/>
      <c r="C515" s="193" t="s">
        <v>704</v>
      </c>
      <c r="D515" s="194">
        <v>0</v>
      </c>
      <c r="E515" s="194">
        <v>0</v>
      </c>
      <c r="F515" s="195" t="s">
        <v>660</v>
      </c>
      <c r="G515" s="199">
        <v>0</v>
      </c>
      <c r="H515" s="199">
        <v>381500</v>
      </c>
      <c r="I515" s="199">
        <f t="shared" si="178"/>
        <v>381500</v>
      </c>
      <c r="J515" s="199">
        <f t="shared" si="175"/>
        <v>0</v>
      </c>
      <c r="K515" s="199">
        <f t="shared" si="176"/>
        <v>0</v>
      </c>
      <c r="L515" s="199">
        <f t="shared" si="177"/>
        <v>0</v>
      </c>
      <c r="M515" s="554">
        <f>'KL TTHT CV DOT 2'!P495</f>
        <v>0</v>
      </c>
      <c r="N515" s="554">
        <f>'KL TTHT CV DOT 2'!Q495</f>
        <v>0</v>
      </c>
      <c r="O515" s="554">
        <f>'KL TTHT CV DOT 2'!R495</f>
        <v>0</v>
      </c>
      <c r="P515" s="554"/>
      <c r="Q515" s="554"/>
      <c r="R515" s="554">
        <v>0</v>
      </c>
      <c r="S515" s="534"/>
    </row>
    <row r="516" spans="1:19" s="11" customFormat="1" outlineLevel="1">
      <c r="A516" s="192"/>
      <c r="B516" s="192"/>
      <c r="C516" s="193" t="s">
        <v>705</v>
      </c>
      <c r="D516" s="194">
        <v>0</v>
      </c>
      <c r="E516" s="194">
        <v>0</v>
      </c>
      <c r="F516" s="195" t="s">
        <v>660</v>
      </c>
      <c r="G516" s="199">
        <v>0</v>
      </c>
      <c r="H516" s="199">
        <v>381500</v>
      </c>
      <c r="I516" s="199">
        <f t="shared" si="178"/>
        <v>381500</v>
      </c>
      <c r="J516" s="199">
        <f t="shared" si="175"/>
        <v>0</v>
      </c>
      <c r="K516" s="199">
        <f t="shared" si="176"/>
        <v>0</v>
      </c>
      <c r="L516" s="199">
        <f t="shared" si="177"/>
        <v>0</v>
      </c>
      <c r="M516" s="554">
        <f>'KL TTHT CV DOT 2'!P496</f>
        <v>0</v>
      </c>
      <c r="N516" s="554">
        <f>'KL TTHT CV DOT 2'!Q496</f>
        <v>0</v>
      </c>
      <c r="O516" s="554">
        <f>'KL TTHT CV DOT 2'!R496</f>
        <v>0</v>
      </c>
      <c r="P516" s="554"/>
      <c r="Q516" s="554"/>
      <c r="R516" s="554">
        <v>0</v>
      </c>
      <c r="S516" s="534"/>
    </row>
    <row r="517" spans="1:19" outlineLevel="1">
      <c r="A517" s="137"/>
      <c r="B517" s="137"/>
      <c r="C517" s="138" t="s">
        <v>657</v>
      </c>
      <c r="D517" s="97">
        <v>1</v>
      </c>
      <c r="E517" s="97">
        <v>1</v>
      </c>
      <c r="F517" s="139" t="s">
        <v>619</v>
      </c>
      <c r="G517" s="199">
        <v>438744.6</v>
      </c>
      <c r="H517" s="199">
        <v>131623.37999999998</v>
      </c>
      <c r="I517" s="62">
        <f t="shared" si="178"/>
        <v>570367.98</v>
      </c>
      <c r="J517" s="62">
        <f t="shared" si="175"/>
        <v>438744.6</v>
      </c>
      <c r="K517" s="62">
        <f t="shared" si="176"/>
        <v>131623.37999999998</v>
      </c>
      <c r="L517" s="62">
        <f t="shared" si="177"/>
        <v>570367.98</v>
      </c>
      <c r="M517" s="550">
        <f>'KL TTHT CV DOT 2'!P497</f>
        <v>0</v>
      </c>
      <c r="N517" s="550">
        <f>'KL TTHT CV DOT 2'!Q497</f>
        <v>0</v>
      </c>
      <c r="O517" s="550">
        <f>'KL TTHT CV DOT 2'!R497</f>
        <v>0</v>
      </c>
      <c r="P517" s="550"/>
      <c r="Q517" s="550"/>
      <c r="R517" s="550">
        <v>0</v>
      </c>
    </row>
    <row r="518" spans="1:19" outlineLevel="1">
      <c r="A518" s="137"/>
      <c r="B518" s="137"/>
      <c r="C518" s="138"/>
      <c r="D518" s="97"/>
      <c r="E518" s="97"/>
      <c r="F518" s="139"/>
      <c r="G518" s="62"/>
      <c r="H518" s="62"/>
      <c r="I518" s="62"/>
      <c r="J518" s="62"/>
      <c r="K518" s="62"/>
      <c r="L518" s="62"/>
      <c r="M518" s="550">
        <f>'KL TTHT CV DOT 2'!P498</f>
        <v>0</v>
      </c>
      <c r="N518" s="550">
        <f>'KL TTHT CV DOT 2'!Q498</f>
        <v>0</v>
      </c>
      <c r="O518" s="550">
        <f>'KL TTHT CV DOT 2'!R498</f>
        <v>0</v>
      </c>
      <c r="P518" s="550"/>
      <c r="Q518" s="550"/>
      <c r="R518" s="550">
        <v>0</v>
      </c>
    </row>
    <row r="519" spans="1:19" outlineLevel="1">
      <c r="A519" s="137"/>
      <c r="B519" s="137"/>
      <c r="C519" s="147" t="s">
        <v>706</v>
      </c>
      <c r="D519" s="97"/>
      <c r="E519" s="97"/>
      <c r="F519" s="139"/>
      <c r="G519" s="62"/>
      <c r="H519" s="62"/>
      <c r="I519" s="62"/>
      <c r="J519" s="82">
        <f>SUBTOTAL(9,J520:J526)</f>
        <v>180626800</v>
      </c>
      <c r="K519" s="82">
        <f t="shared" ref="K519:L519" si="179">SUBTOTAL(9,K520:K526)</f>
        <v>8680000.0000000019</v>
      </c>
      <c r="L519" s="82">
        <f t="shared" si="179"/>
        <v>189306800</v>
      </c>
      <c r="M519" s="553">
        <f>'KL TTHT CV DOT 2'!P499</f>
        <v>0</v>
      </c>
      <c r="N519" s="553">
        <f>'KL TTHT CV DOT 2'!Q499</f>
        <v>0</v>
      </c>
      <c r="O519" s="553">
        <f>'KL TTHT CV DOT 2'!R499</f>
        <v>0</v>
      </c>
      <c r="P519" s="553"/>
      <c r="Q519" s="553"/>
      <c r="R519" s="553">
        <v>0</v>
      </c>
    </row>
    <row r="520" spans="1:19" outlineLevel="1">
      <c r="A520" s="137"/>
      <c r="B520" s="137"/>
      <c r="C520" s="138" t="s">
        <v>837</v>
      </c>
      <c r="D520" s="97">
        <v>0</v>
      </c>
      <c r="E520" s="97">
        <v>0</v>
      </c>
      <c r="F520" s="139" t="s">
        <v>660</v>
      </c>
      <c r="G520" s="199">
        <v>3339600.0000000005</v>
      </c>
      <c r="H520" s="199">
        <v>56000.000000000007</v>
      </c>
      <c r="I520" s="62">
        <f t="shared" ref="I520:I525" si="180">SUM(G520:H520)</f>
        <v>3395600.0000000005</v>
      </c>
      <c r="J520" s="62">
        <f t="shared" ref="J520:J525" si="181">G520*E520</f>
        <v>0</v>
      </c>
      <c r="K520" s="62">
        <f t="shared" ref="K520:K525" si="182">H520*E520</f>
        <v>0</v>
      </c>
      <c r="L520" s="62">
        <f t="shared" ref="L520:L525" si="183">I520*E520</f>
        <v>0</v>
      </c>
      <c r="M520" s="550">
        <f>'KL TTHT CV DOT 2'!P500</f>
        <v>0</v>
      </c>
      <c r="N520" s="550">
        <f>'KL TTHT CV DOT 2'!Q500</f>
        <v>0</v>
      </c>
      <c r="O520" s="550">
        <f>'KL TTHT CV DOT 2'!R500</f>
        <v>0</v>
      </c>
      <c r="P520" s="550"/>
      <c r="Q520" s="550"/>
      <c r="R520" s="550">
        <v>0</v>
      </c>
    </row>
    <row r="521" spans="1:19" outlineLevel="1">
      <c r="A521" s="137"/>
      <c r="B521" s="137"/>
      <c r="C521" s="138" t="s">
        <v>849</v>
      </c>
      <c r="D521" s="97">
        <v>56</v>
      </c>
      <c r="E521" s="97">
        <v>56</v>
      </c>
      <c r="F521" s="139" t="s">
        <v>660</v>
      </c>
      <c r="G521" s="199">
        <v>1346400</v>
      </c>
      <c r="H521" s="199">
        <v>56000.000000000007</v>
      </c>
      <c r="I521" s="62">
        <f t="shared" si="180"/>
        <v>1402400</v>
      </c>
      <c r="J521" s="62">
        <f t="shared" si="181"/>
        <v>75398400</v>
      </c>
      <c r="K521" s="62">
        <f t="shared" si="182"/>
        <v>3136000.0000000005</v>
      </c>
      <c r="L521" s="62">
        <f t="shared" si="183"/>
        <v>78534400</v>
      </c>
      <c r="M521" s="550">
        <f>'KL TTHT CV DOT 2'!P501</f>
        <v>0</v>
      </c>
      <c r="N521" s="550">
        <f>'KL TTHT CV DOT 2'!Q501</f>
        <v>0</v>
      </c>
      <c r="O521" s="550">
        <f>'KL TTHT CV DOT 2'!R501</f>
        <v>0</v>
      </c>
      <c r="P521" s="550"/>
      <c r="Q521" s="550"/>
      <c r="R521" s="550">
        <v>0</v>
      </c>
    </row>
    <row r="522" spans="1:19" outlineLevel="1">
      <c r="A522" s="137"/>
      <c r="B522" s="137"/>
      <c r="C522" s="138" t="s">
        <v>709</v>
      </c>
      <c r="D522" s="97">
        <v>4</v>
      </c>
      <c r="E522" s="97">
        <v>4</v>
      </c>
      <c r="F522" s="139" t="s">
        <v>660</v>
      </c>
      <c r="G522" s="199">
        <v>1607100.0000000002</v>
      </c>
      <c r="H522" s="199">
        <v>56000.000000000007</v>
      </c>
      <c r="I522" s="62">
        <f t="shared" si="180"/>
        <v>1663100.0000000002</v>
      </c>
      <c r="J522" s="62">
        <f t="shared" si="181"/>
        <v>6428400.0000000009</v>
      </c>
      <c r="K522" s="62">
        <f t="shared" si="182"/>
        <v>224000.00000000003</v>
      </c>
      <c r="L522" s="62">
        <f t="shared" si="183"/>
        <v>6652400.0000000009</v>
      </c>
      <c r="M522" s="550">
        <f>'KL TTHT CV DOT 2'!P502</f>
        <v>0</v>
      </c>
      <c r="N522" s="550">
        <f>'KL TTHT CV DOT 2'!Q502</f>
        <v>0</v>
      </c>
      <c r="O522" s="550">
        <f>'KL TTHT CV DOT 2'!R502</f>
        <v>0</v>
      </c>
      <c r="P522" s="550"/>
      <c r="Q522" s="550"/>
      <c r="R522" s="550">
        <v>0</v>
      </c>
    </row>
    <row r="523" spans="1:19" outlineLevel="1">
      <c r="A523" s="137"/>
      <c r="B523" s="137"/>
      <c r="C523" s="138" t="s">
        <v>711</v>
      </c>
      <c r="D523" s="97">
        <v>0</v>
      </c>
      <c r="E523" s="97">
        <v>0</v>
      </c>
      <c r="F523" s="139" t="s">
        <v>660</v>
      </c>
      <c r="G523" s="62">
        <v>585200</v>
      </c>
      <c r="H523" s="62">
        <v>56000.000000000007</v>
      </c>
      <c r="I523" s="62">
        <f t="shared" si="180"/>
        <v>641200</v>
      </c>
      <c r="J523" s="62">
        <f t="shared" si="181"/>
        <v>0</v>
      </c>
      <c r="K523" s="62">
        <f t="shared" si="182"/>
        <v>0</v>
      </c>
      <c r="L523" s="62">
        <f t="shared" si="183"/>
        <v>0</v>
      </c>
      <c r="M523" s="550">
        <f>'KL TTHT CV DOT 2'!P503</f>
        <v>0</v>
      </c>
      <c r="N523" s="550">
        <f>'KL TTHT CV DOT 2'!Q503</f>
        <v>0</v>
      </c>
      <c r="O523" s="550">
        <f>'KL TTHT CV DOT 2'!R503</f>
        <v>0</v>
      </c>
      <c r="P523" s="550"/>
      <c r="Q523" s="550"/>
      <c r="R523" s="550">
        <v>0</v>
      </c>
    </row>
    <row r="524" spans="1:19" outlineLevel="1">
      <c r="A524" s="137"/>
      <c r="B524" s="137"/>
      <c r="C524" s="138" t="s">
        <v>851</v>
      </c>
      <c r="D524" s="97">
        <v>80</v>
      </c>
      <c r="E524" s="97">
        <v>80</v>
      </c>
      <c r="F524" s="139" t="s">
        <v>660</v>
      </c>
      <c r="G524" s="62">
        <v>1182500</v>
      </c>
      <c r="H524" s="62">
        <v>56000.000000000007</v>
      </c>
      <c r="I524" s="62">
        <f t="shared" ref="I524" si="184">SUM(G524:H524)</f>
        <v>1238500</v>
      </c>
      <c r="J524" s="62">
        <f t="shared" si="181"/>
        <v>94600000</v>
      </c>
      <c r="K524" s="62">
        <f t="shared" si="182"/>
        <v>4480000.0000000009</v>
      </c>
      <c r="L524" s="62">
        <f t="shared" si="183"/>
        <v>99080000</v>
      </c>
      <c r="M524" s="550">
        <f>'KL TTHT CV DOT 2'!P504</f>
        <v>0</v>
      </c>
      <c r="N524" s="550">
        <f>'KL TTHT CV DOT 2'!Q504</f>
        <v>0</v>
      </c>
      <c r="O524" s="550">
        <f>'KL TTHT CV DOT 2'!R504</f>
        <v>0</v>
      </c>
      <c r="P524" s="550"/>
      <c r="Q524" s="550"/>
      <c r="R524" s="550">
        <v>0</v>
      </c>
    </row>
    <row r="525" spans="1:19" outlineLevel="1">
      <c r="A525" s="137"/>
      <c r="B525" s="137"/>
      <c r="C525" s="138" t="s">
        <v>657</v>
      </c>
      <c r="D525" s="194">
        <v>1</v>
      </c>
      <c r="E525" s="194">
        <v>1</v>
      </c>
      <c r="F525" s="139" t="s">
        <v>619</v>
      </c>
      <c r="G525" s="62">
        <v>4200000</v>
      </c>
      <c r="H525" s="62">
        <v>840000</v>
      </c>
      <c r="I525" s="62">
        <f t="shared" si="180"/>
        <v>5040000</v>
      </c>
      <c r="J525" s="62">
        <f t="shared" si="181"/>
        <v>4200000</v>
      </c>
      <c r="K525" s="62">
        <f t="shared" si="182"/>
        <v>840000</v>
      </c>
      <c r="L525" s="62">
        <f t="shared" si="183"/>
        <v>5040000</v>
      </c>
      <c r="M525" s="550">
        <f>'KL TTHT CV DOT 2'!P505</f>
        <v>0</v>
      </c>
      <c r="N525" s="550">
        <f>'KL TTHT CV DOT 2'!Q505</f>
        <v>0</v>
      </c>
      <c r="O525" s="550">
        <f>'KL TTHT CV DOT 2'!R505</f>
        <v>0</v>
      </c>
      <c r="P525" s="550"/>
      <c r="Q525" s="550"/>
      <c r="R525" s="550">
        <v>0</v>
      </c>
    </row>
    <row r="526" spans="1:19" outlineLevel="1">
      <c r="A526" s="137"/>
      <c r="B526" s="137"/>
      <c r="C526" s="138"/>
      <c r="D526" s="194"/>
      <c r="E526" s="194"/>
      <c r="F526" s="139"/>
      <c r="G526" s="62"/>
      <c r="H526" s="62"/>
      <c r="I526" s="62"/>
      <c r="J526" s="62"/>
      <c r="K526" s="62"/>
      <c r="L526" s="62"/>
      <c r="M526" s="550">
        <f>'KL TTHT CV DOT 2'!P506</f>
        <v>0</v>
      </c>
      <c r="N526" s="550">
        <f>'KL TTHT CV DOT 2'!Q506</f>
        <v>0</v>
      </c>
      <c r="O526" s="550">
        <f>'KL TTHT CV DOT 2'!R506</f>
        <v>0</v>
      </c>
      <c r="P526" s="550"/>
      <c r="Q526" s="550"/>
      <c r="R526" s="550">
        <v>0</v>
      </c>
    </row>
    <row r="527" spans="1:19" s="153" customFormat="1" outlineLevel="1">
      <c r="A527" s="146"/>
      <c r="B527" s="146"/>
      <c r="C527" s="147" t="s">
        <v>841</v>
      </c>
      <c r="D527" s="190"/>
      <c r="E527" s="190"/>
      <c r="F527" s="148"/>
      <c r="G527" s="82"/>
      <c r="H527" s="82"/>
      <c r="I527" s="82"/>
      <c r="J527" s="82">
        <f>SUBTOTAL(9,J528:J535)</f>
        <v>67753592.965149313</v>
      </c>
      <c r="K527" s="82">
        <f t="shared" ref="K527:L527" si="185">SUBTOTAL(9,K528:K535)</f>
        <v>23522106.517953701</v>
      </c>
      <c r="L527" s="82">
        <f t="shared" si="185"/>
        <v>91275699.483103022</v>
      </c>
      <c r="M527" s="553">
        <f>'KL TTHT CV DOT 2'!P507</f>
        <v>0</v>
      </c>
      <c r="N527" s="553">
        <f>'KL TTHT CV DOT 2'!Q507</f>
        <v>0</v>
      </c>
      <c r="O527" s="553">
        <f>'KL TTHT CV DOT 2'!R507</f>
        <v>0</v>
      </c>
      <c r="P527" s="553"/>
      <c r="Q527" s="553"/>
      <c r="R527" s="553">
        <v>0</v>
      </c>
      <c r="S527" s="535"/>
    </row>
    <row r="528" spans="1:19" outlineLevel="1">
      <c r="A528" s="137"/>
      <c r="B528" s="137"/>
      <c r="C528" s="138" t="s">
        <v>812</v>
      </c>
      <c r="D528" s="194">
        <v>1187</v>
      </c>
      <c r="E528" s="97">
        <v>1492.7</v>
      </c>
      <c r="F528" s="139" t="s">
        <v>624</v>
      </c>
      <c r="G528" s="62">
        <v>22980.09</v>
      </c>
      <c r="H528" s="62">
        <v>5743.9305000000022</v>
      </c>
      <c r="I528" s="62">
        <f t="shared" ref="I528:I533" si="186">SUM(G528:H528)</f>
        <v>28724.020500000002</v>
      </c>
      <c r="J528" s="62">
        <f t="shared" ref="J528:J534" si="187">G528*E528</f>
        <v>34302380.343000002</v>
      </c>
      <c r="K528" s="62">
        <f t="shared" ref="K528:K534" si="188">H528*E528</f>
        <v>8573965.0573500041</v>
      </c>
      <c r="L528" s="62">
        <f t="shared" ref="L528:L534" si="189">I528*E528</f>
        <v>42876345.400350004</v>
      </c>
      <c r="M528" s="554">
        <f>'KL TTHT CV DOT 2'!P508</f>
        <v>0.36</v>
      </c>
      <c r="N528" s="554">
        <f>'KL TTHT CV DOT 2'!Q508</f>
        <v>0</v>
      </c>
      <c r="O528" s="554">
        <f>'KL TTHT CV DOT 2'!R508</f>
        <v>0.36</v>
      </c>
      <c r="P528" s="550"/>
      <c r="Q528" s="550"/>
      <c r="R528" s="550">
        <v>0</v>
      </c>
    </row>
    <row r="529" spans="1:19" outlineLevel="1">
      <c r="A529" s="137"/>
      <c r="B529" s="137"/>
      <c r="C529" s="138" t="s">
        <v>842</v>
      </c>
      <c r="D529" s="194">
        <v>690</v>
      </c>
      <c r="E529" s="97">
        <v>792.00000000000011</v>
      </c>
      <c r="F529" s="139" t="s">
        <v>624</v>
      </c>
      <c r="G529" s="62">
        <v>32518.739999999998</v>
      </c>
      <c r="H529" s="62">
        <v>7485.6650000000009</v>
      </c>
      <c r="I529" s="62">
        <f t="shared" ref="I529" si="190">SUM(G529:H529)</f>
        <v>40004.404999999999</v>
      </c>
      <c r="J529" s="62">
        <f t="shared" si="187"/>
        <v>25754842.080000002</v>
      </c>
      <c r="K529" s="62">
        <f t="shared" si="188"/>
        <v>5928646.6800000016</v>
      </c>
      <c r="L529" s="62">
        <f t="shared" si="189"/>
        <v>31683488.760000005</v>
      </c>
      <c r="M529" s="554">
        <f>'KL TTHT CV DOT 2'!P509</f>
        <v>0.36</v>
      </c>
      <c r="N529" s="554">
        <f>'KL TTHT CV DOT 2'!Q509</f>
        <v>0</v>
      </c>
      <c r="O529" s="554">
        <f>'KL TTHT CV DOT 2'!R509</f>
        <v>0.36</v>
      </c>
      <c r="P529" s="550"/>
      <c r="Q529" s="550"/>
      <c r="R529" s="550">
        <v>0</v>
      </c>
    </row>
    <row r="530" spans="1:19" outlineLevel="1">
      <c r="A530" s="137"/>
      <c r="B530" s="137"/>
      <c r="C530" s="138" t="s">
        <v>844</v>
      </c>
      <c r="D530" s="194">
        <v>0</v>
      </c>
      <c r="E530" s="97">
        <v>0</v>
      </c>
      <c r="F530" s="139" t="s">
        <v>624</v>
      </c>
      <c r="G530" s="62">
        <v>72299.399999999994</v>
      </c>
      <c r="H530" s="62">
        <v>17189.865000000002</v>
      </c>
      <c r="I530" s="62">
        <f t="shared" si="186"/>
        <v>89489.264999999999</v>
      </c>
      <c r="J530" s="62">
        <f t="shared" si="187"/>
        <v>0</v>
      </c>
      <c r="K530" s="62">
        <f t="shared" si="188"/>
        <v>0</v>
      </c>
      <c r="L530" s="62">
        <f t="shared" si="189"/>
        <v>0</v>
      </c>
      <c r="M530" s="550">
        <f>'KL TTHT CV DOT 2'!P510</f>
        <v>0</v>
      </c>
      <c r="N530" s="550">
        <f>'KL TTHT CV DOT 2'!Q510</f>
        <v>0</v>
      </c>
      <c r="O530" s="550">
        <f>'KL TTHT CV DOT 2'!R510</f>
        <v>0</v>
      </c>
      <c r="P530" s="550"/>
      <c r="Q530" s="550"/>
      <c r="R530" s="550">
        <v>0</v>
      </c>
    </row>
    <row r="531" spans="1:19" outlineLevel="1">
      <c r="A531" s="137"/>
      <c r="B531" s="137"/>
      <c r="C531" s="138" t="s">
        <v>845</v>
      </c>
      <c r="D531" s="194">
        <v>0</v>
      </c>
      <c r="E531" s="97">
        <v>0</v>
      </c>
      <c r="F531" s="139" t="s">
        <v>624</v>
      </c>
      <c r="G531" s="199">
        <v>102372.9</v>
      </c>
      <c r="H531" s="199">
        <v>18573.439500000004</v>
      </c>
      <c r="I531" s="62">
        <f t="shared" si="186"/>
        <v>120946.3395</v>
      </c>
      <c r="J531" s="62">
        <f t="shared" si="187"/>
        <v>0</v>
      </c>
      <c r="K531" s="62">
        <f t="shared" si="188"/>
        <v>0</v>
      </c>
      <c r="L531" s="62">
        <f t="shared" si="189"/>
        <v>0</v>
      </c>
      <c r="M531" s="550">
        <f>'KL TTHT CV DOT 2'!P511</f>
        <v>0</v>
      </c>
      <c r="N531" s="550">
        <f>'KL TTHT CV DOT 2'!Q511</f>
        <v>0</v>
      </c>
      <c r="O531" s="550">
        <f>'KL TTHT CV DOT 2'!R511</f>
        <v>0</v>
      </c>
      <c r="P531" s="550"/>
      <c r="Q531" s="550"/>
      <c r="R531" s="550">
        <v>0</v>
      </c>
    </row>
    <row r="532" spans="1:19" ht="21" customHeight="1" outlineLevel="1">
      <c r="A532" s="137"/>
      <c r="B532" s="137"/>
      <c r="C532" s="138" t="s">
        <v>846</v>
      </c>
      <c r="D532" s="194">
        <v>0</v>
      </c>
      <c r="E532" s="97">
        <v>0</v>
      </c>
      <c r="F532" s="139" t="s">
        <v>624</v>
      </c>
      <c r="G532" s="199">
        <v>985945.66091644217</v>
      </c>
      <c r="H532" s="199">
        <v>53025</v>
      </c>
      <c r="I532" s="62">
        <f t="shared" si="186"/>
        <v>1038970.6609164422</v>
      </c>
      <c r="J532" s="62">
        <f t="shared" si="187"/>
        <v>0</v>
      </c>
      <c r="K532" s="62">
        <f t="shared" si="188"/>
        <v>0</v>
      </c>
      <c r="L532" s="62">
        <f t="shared" si="189"/>
        <v>0</v>
      </c>
      <c r="M532" s="550">
        <f>'KL TTHT CV DOT 2'!P512</f>
        <v>0</v>
      </c>
      <c r="N532" s="550">
        <f>'KL TTHT CV DOT 2'!Q512</f>
        <v>0</v>
      </c>
      <c r="O532" s="550">
        <f>'KL TTHT CV DOT 2'!R512</f>
        <v>0</v>
      </c>
      <c r="P532" s="550"/>
      <c r="Q532" s="550"/>
      <c r="R532" s="550">
        <v>0</v>
      </c>
    </row>
    <row r="533" spans="1:19" s="11" customFormat="1" ht="21" customHeight="1" outlineLevel="1">
      <c r="A533" s="192"/>
      <c r="B533" s="192"/>
      <c r="C533" s="386" t="s">
        <v>928</v>
      </c>
      <c r="D533" s="194">
        <v>703</v>
      </c>
      <c r="E533" s="97">
        <v>561</v>
      </c>
      <c r="F533" s="195" t="s">
        <v>624</v>
      </c>
      <c r="G533" s="199">
        <v>8773.9726027397246</v>
      </c>
      <c r="H533" s="199">
        <v>14594.016411764707</v>
      </c>
      <c r="I533" s="199">
        <f t="shared" si="186"/>
        <v>23367.989014504434</v>
      </c>
      <c r="J533" s="199">
        <f t="shared" si="187"/>
        <v>4922198.6301369853</v>
      </c>
      <c r="K533" s="199">
        <f t="shared" si="188"/>
        <v>8187243.2070000004</v>
      </c>
      <c r="L533" s="199">
        <f t="shared" si="189"/>
        <v>13109441.837136988</v>
      </c>
      <c r="M533" s="554">
        <f>'KL TTHT CV DOT 2'!P513</f>
        <v>0</v>
      </c>
      <c r="N533" s="554">
        <f>'KL TTHT CV DOT 2'!Q513</f>
        <v>0</v>
      </c>
      <c r="O533" s="554">
        <f>'KL TTHT CV DOT 2'!R513</f>
        <v>0</v>
      </c>
      <c r="P533" s="554"/>
      <c r="Q533" s="554"/>
      <c r="R533" s="554">
        <v>0</v>
      </c>
      <c r="S533" s="534"/>
    </row>
    <row r="534" spans="1:19" ht="20.25" customHeight="1" outlineLevel="1">
      <c r="A534" s="137"/>
      <c r="B534" s="137"/>
      <c r="C534" s="138" t="s">
        <v>657</v>
      </c>
      <c r="D534" s="194">
        <v>1</v>
      </c>
      <c r="E534" s="194">
        <v>1</v>
      </c>
      <c r="F534" s="139" t="s">
        <v>619</v>
      </c>
      <c r="G534" s="199">
        <v>2774171.9120123293</v>
      </c>
      <c r="H534" s="199">
        <v>832251.57360369875</v>
      </c>
      <c r="I534" s="62">
        <f t="shared" ref="I534" si="191">SUM(G534:H534)</f>
        <v>3606423.4856160283</v>
      </c>
      <c r="J534" s="62">
        <f t="shared" si="187"/>
        <v>2774171.9120123293</v>
      </c>
      <c r="K534" s="62">
        <f t="shared" si="188"/>
        <v>832251.57360369875</v>
      </c>
      <c r="L534" s="62">
        <f t="shared" si="189"/>
        <v>3606423.4856160283</v>
      </c>
      <c r="M534" s="550">
        <f>'KL TTHT CV DOT 2'!P514</f>
        <v>0</v>
      </c>
      <c r="N534" s="550">
        <f>'KL TTHT CV DOT 2'!Q514</f>
        <v>0</v>
      </c>
      <c r="O534" s="550">
        <f>'KL TTHT CV DOT 2'!R514</f>
        <v>0</v>
      </c>
      <c r="P534" s="550"/>
      <c r="Q534" s="550"/>
      <c r="R534" s="550">
        <v>0</v>
      </c>
    </row>
    <row r="535" spans="1:19" outlineLevel="1">
      <c r="A535" s="137"/>
      <c r="B535" s="137"/>
      <c r="C535" s="138"/>
      <c r="D535" s="94"/>
      <c r="E535" s="94"/>
      <c r="F535" s="139"/>
      <c r="G535" s="71"/>
      <c r="H535" s="71"/>
      <c r="I535" s="71"/>
      <c r="J535" s="71"/>
      <c r="K535" s="71"/>
      <c r="L535" s="62"/>
      <c r="M535" s="550">
        <f>'KL TTHT CV DOT 2'!P515</f>
        <v>0</v>
      </c>
      <c r="N535" s="550">
        <f>'KL TTHT CV DOT 2'!Q515</f>
        <v>0</v>
      </c>
      <c r="O535" s="550">
        <f>'KL TTHT CV DOT 2'!R515</f>
        <v>0</v>
      </c>
      <c r="P535" s="550"/>
      <c r="Q535" s="550"/>
      <c r="R535" s="550">
        <v>0</v>
      </c>
    </row>
    <row r="536" spans="1:19" outlineLevel="1">
      <c r="A536" s="183" t="s">
        <v>271</v>
      </c>
      <c r="B536" s="183"/>
      <c r="C536" s="184" t="s">
        <v>272</v>
      </c>
      <c r="D536" s="185">
        <v>1</v>
      </c>
      <c r="E536" s="185">
        <v>1</v>
      </c>
      <c r="F536" s="186" t="s">
        <v>10</v>
      </c>
      <c r="G536" s="187"/>
      <c r="H536" s="187"/>
      <c r="I536" s="187"/>
      <c r="J536" s="187">
        <f t="shared" ref="J536:K536" si="192">SUBTOTAL(9,J537:J566)</f>
        <v>74974338.22465755</v>
      </c>
      <c r="K536" s="187">
        <f t="shared" si="192"/>
        <v>17389802.695310239</v>
      </c>
      <c r="L536" s="187">
        <f>SUBTOTAL(9,L537:L566)</f>
        <v>92364140.919967785</v>
      </c>
      <c r="M536" s="560">
        <f>'KL TTHT CV DOT 2'!P516</f>
        <v>0</v>
      </c>
      <c r="N536" s="560">
        <f>'KL TTHT CV DOT 2'!Q516</f>
        <v>0</v>
      </c>
      <c r="O536" s="560">
        <f>'KL TTHT CV DOT 2'!R516</f>
        <v>0</v>
      </c>
      <c r="P536" s="560"/>
      <c r="Q536" s="560"/>
      <c r="R536" s="560">
        <v>0</v>
      </c>
    </row>
    <row r="537" spans="1:19" outlineLevel="1">
      <c r="A537" s="137"/>
      <c r="B537" s="137"/>
      <c r="C537" s="147" t="s">
        <v>815</v>
      </c>
      <c r="D537" s="94"/>
      <c r="E537" s="94"/>
      <c r="F537" s="139"/>
      <c r="G537" s="71"/>
      <c r="H537" s="71"/>
      <c r="I537" s="71"/>
      <c r="J537" s="82">
        <f>SUBTOTAL(9,J538:J549)</f>
        <v>13582018.800000001</v>
      </c>
      <c r="K537" s="82">
        <f t="shared" ref="K537:L537" si="193">SUBTOTAL(9,K538:K549)</f>
        <v>4641349.6400000006</v>
      </c>
      <c r="L537" s="82">
        <f t="shared" si="193"/>
        <v>18223368.440000001</v>
      </c>
      <c r="M537" s="553">
        <f>'KL TTHT CV DOT 2'!P517</f>
        <v>0</v>
      </c>
      <c r="N537" s="553">
        <f>'KL TTHT CV DOT 2'!Q517</f>
        <v>0</v>
      </c>
      <c r="O537" s="553">
        <f>'KL TTHT CV DOT 2'!R517</f>
        <v>0</v>
      </c>
      <c r="P537" s="553"/>
      <c r="Q537" s="553"/>
      <c r="R537" s="553">
        <v>0</v>
      </c>
    </row>
    <row r="538" spans="1:19" s="11" customFormat="1" outlineLevel="1">
      <c r="A538" s="192"/>
      <c r="B538" s="192"/>
      <c r="C538" s="193" t="s">
        <v>696</v>
      </c>
      <c r="D538" s="194">
        <v>6</v>
      </c>
      <c r="E538" s="97">
        <v>6</v>
      </c>
      <c r="F538" s="195" t="s">
        <v>660</v>
      </c>
      <c r="G538" s="199">
        <v>46800</v>
      </c>
      <c r="H538" s="199">
        <v>54500.000000000007</v>
      </c>
      <c r="I538" s="199">
        <f t="shared" ref="I538:I542" si="194">SUM(G538:H538)</f>
        <v>101300</v>
      </c>
      <c r="J538" s="199">
        <f t="shared" ref="J538:J548" si="195">G538*E538</f>
        <v>280800</v>
      </c>
      <c r="K538" s="199">
        <f t="shared" ref="K538:K548" si="196">H538*E538</f>
        <v>327000.00000000006</v>
      </c>
      <c r="L538" s="199">
        <f t="shared" ref="L538:L548" si="197">I538*E538</f>
        <v>607800</v>
      </c>
      <c r="M538" s="554">
        <f>'KL TTHT CV DOT 2'!P518</f>
        <v>0</v>
      </c>
      <c r="N538" s="554">
        <f>'KL TTHT CV DOT 2'!Q518</f>
        <v>0</v>
      </c>
      <c r="O538" s="554">
        <f>'KL TTHT CV DOT 2'!R518</f>
        <v>0</v>
      </c>
      <c r="P538" s="554"/>
      <c r="Q538" s="554"/>
      <c r="R538" s="554">
        <v>0</v>
      </c>
      <c r="S538" s="534"/>
    </row>
    <row r="539" spans="1:19" s="11" customFormat="1" outlineLevel="1">
      <c r="A539" s="192"/>
      <c r="B539" s="192"/>
      <c r="C539" s="193" t="s">
        <v>816</v>
      </c>
      <c r="D539" s="194">
        <v>0</v>
      </c>
      <c r="E539" s="194">
        <v>0</v>
      </c>
      <c r="F539" s="195" t="s">
        <v>660</v>
      </c>
      <c r="G539" s="199">
        <v>46800</v>
      </c>
      <c r="H539" s="199">
        <v>54500.000000000007</v>
      </c>
      <c r="I539" s="199">
        <f t="shared" si="194"/>
        <v>101300</v>
      </c>
      <c r="J539" s="199">
        <f t="shared" si="195"/>
        <v>0</v>
      </c>
      <c r="K539" s="199">
        <f t="shared" si="196"/>
        <v>0</v>
      </c>
      <c r="L539" s="199">
        <f t="shared" si="197"/>
        <v>0</v>
      </c>
      <c r="M539" s="554">
        <f>'KL TTHT CV DOT 2'!P519</f>
        <v>0</v>
      </c>
      <c r="N539" s="554">
        <f>'KL TTHT CV DOT 2'!Q519</f>
        <v>0</v>
      </c>
      <c r="O539" s="554">
        <f>'KL TTHT CV DOT 2'!R519</f>
        <v>0</v>
      </c>
      <c r="P539" s="554"/>
      <c r="Q539" s="554"/>
      <c r="R539" s="554">
        <v>0</v>
      </c>
      <c r="S539" s="534"/>
    </row>
    <row r="540" spans="1:19" s="11" customFormat="1" outlineLevel="1">
      <c r="A540" s="192"/>
      <c r="B540" s="192"/>
      <c r="C540" s="193" t="s">
        <v>852</v>
      </c>
      <c r="D540" s="194">
        <v>32</v>
      </c>
      <c r="E540" s="194">
        <v>32</v>
      </c>
      <c r="F540" s="195" t="s">
        <v>660</v>
      </c>
      <c r="G540" s="199">
        <v>223200</v>
      </c>
      <c r="H540" s="199">
        <v>54500.000000000007</v>
      </c>
      <c r="I540" s="199">
        <f t="shared" si="194"/>
        <v>277700</v>
      </c>
      <c r="J540" s="199">
        <f t="shared" si="195"/>
        <v>7142400</v>
      </c>
      <c r="K540" s="199">
        <f t="shared" si="196"/>
        <v>1744000.0000000002</v>
      </c>
      <c r="L540" s="199">
        <f t="shared" si="197"/>
        <v>8886400</v>
      </c>
      <c r="M540" s="554">
        <f>'KL TTHT CV DOT 2'!P520</f>
        <v>0</v>
      </c>
      <c r="N540" s="554">
        <f>'KL TTHT CV DOT 2'!Q520</f>
        <v>0</v>
      </c>
      <c r="O540" s="554">
        <f>'KL TTHT CV DOT 2'!R520</f>
        <v>0</v>
      </c>
      <c r="P540" s="554"/>
      <c r="Q540" s="554"/>
      <c r="R540" s="554">
        <v>0</v>
      </c>
      <c r="S540" s="534"/>
    </row>
    <row r="541" spans="1:19" s="11" customFormat="1" outlineLevel="1">
      <c r="A541" s="192"/>
      <c r="B541" s="192"/>
      <c r="C541" s="193" t="s">
        <v>700</v>
      </c>
      <c r="D541" s="194">
        <v>12</v>
      </c>
      <c r="E541" s="194">
        <v>12</v>
      </c>
      <c r="F541" s="195" t="s">
        <v>660</v>
      </c>
      <c r="G541" s="199">
        <v>124560</v>
      </c>
      <c r="H541" s="199">
        <v>54500.000000000007</v>
      </c>
      <c r="I541" s="199">
        <f t="shared" si="194"/>
        <v>179060</v>
      </c>
      <c r="J541" s="199">
        <f t="shared" si="195"/>
        <v>1494720</v>
      </c>
      <c r="K541" s="199">
        <f t="shared" si="196"/>
        <v>654000.00000000012</v>
      </c>
      <c r="L541" s="199">
        <f t="shared" si="197"/>
        <v>2148720</v>
      </c>
      <c r="M541" s="554">
        <f>'KL TTHT CV DOT 2'!P521</f>
        <v>0</v>
      </c>
      <c r="N541" s="554">
        <f>'KL TTHT CV DOT 2'!Q521</f>
        <v>0</v>
      </c>
      <c r="O541" s="554">
        <f>'KL TTHT CV DOT 2'!R521</f>
        <v>0</v>
      </c>
      <c r="P541" s="554"/>
      <c r="Q541" s="554"/>
      <c r="R541" s="554">
        <v>0</v>
      </c>
      <c r="S541" s="534"/>
    </row>
    <row r="542" spans="1:19" s="11" customFormat="1" outlineLevel="1">
      <c r="A542" s="192"/>
      <c r="B542" s="192"/>
      <c r="C542" s="193" t="s">
        <v>702</v>
      </c>
      <c r="D542" s="194">
        <v>0</v>
      </c>
      <c r="E542" s="194">
        <v>0</v>
      </c>
      <c r="F542" s="195" t="s">
        <v>660</v>
      </c>
      <c r="G542" s="199">
        <v>249120</v>
      </c>
      <c r="H542" s="199">
        <v>54500.000000000007</v>
      </c>
      <c r="I542" s="199">
        <f t="shared" si="194"/>
        <v>303620</v>
      </c>
      <c r="J542" s="199">
        <f t="shared" si="195"/>
        <v>0</v>
      </c>
      <c r="K542" s="199">
        <f t="shared" si="196"/>
        <v>0</v>
      </c>
      <c r="L542" s="199">
        <f t="shared" si="197"/>
        <v>0</v>
      </c>
      <c r="M542" s="554">
        <f>'KL TTHT CV DOT 2'!P522</f>
        <v>0</v>
      </c>
      <c r="N542" s="554">
        <f>'KL TTHT CV DOT 2'!Q522</f>
        <v>0</v>
      </c>
      <c r="O542" s="554">
        <f>'KL TTHT CV DOT 2'!R522</f>
        <v>0</v>
      </c>
      <c r="P542" s="554"/>
      <c r="Q542" s="554"/>
      <c r="R542" s="554">
        <v>0</v>
      </c>
      <c r="S542" s="534"/>
    </row>
    <row r="543" spans="1:19" s="11" customFormat="1" outlineLevel="1">
      <c r="A543" s="192"/>
      <c r="B543" s="192"/>
      <c r="C543" s="400" t="s">
        <v>853</v>
      </c>
      <c r="D543" s="194">
        <v>4</v>
      </c>
      <c r="E543" s="194">
        <v>4</v>
      </c>
      <c r="F543" s="195" t="s">
        <v>660</v>
      </c>
      <c r="G543" s="199">
        <v>150480</v>
      </c>
      <c r="H543" s="199">
        <v>54500.000000000007</v>
      </c>
      <c r="I543" s="199">
        <f t="shared" ref="I543:I548" si="198">SUM(G543:H543)</f>
        <v>204980</v>
      </c>
      <c r="J543" s="199">
        <f t="shared" si="195"/>
        <v>601920</v>
      </c>
      <c r="K543" s="199">
        <f t="shared" si="196"/>
        <v>218000.00000000003</v>
      </c>
      <c r="L543" s="199">
        <f t="shared" si="197"/>
        <v>819920</v>
      </c>
      <c r="M543" s="554">
        <f>'KL TTHT CV DOT 2'!P523</f>
        <v>0</v>
      </c>
      <c r="N543" s="554">
        <f>'KL TTHT CV DOT 2'!Q523</f>
        <v>0</v>
      </c>
      <c r="O543" s="554">
        <f>'KL TTHT CV DOT 2'!R523</f>
        <v>0</v>
      </c>
      <c r="P543" s="554"/>
      <c r="Q543" s="554"/>
      <c r="R543" s="554">
        <v>0</v>
      </c>
      <c r="S543" s="534"/>
    </row>
    <row r="544" spans="1:19" s="11" customFormat="1" outlineLevel="1">
      <c r="A544" s="192"/>
      <c r="B544" s="192"/>
      <c r="C544" s="400" t="s">
        <v>848</v>
      </c>
      <c r="D544" s="194">
        <v>0</v>
      </c>
      <c r="E544" s="194">
        <v>0</v>
      </c>
      <c r="F544" s="195" t="s">
        <v>660</v>
      </c>
      <c r="G544" s="199">
        <v>150480</v>
      </c>
      <c r="H544" s="199">
        <v>54500.000000000007</v>
      </c>
      <c r="I544" s="199">
        <f t="shared" si="198"/>
        <v>204980</v>
      </c>
      <c r="J544" s="199">
        <f t="shared" si="195"/>
        <v>0</v>
      </c>
      <c r="K544" s="199">
        <f t="shared" si="196"/>
        <v>0</v>
      </c>
      <c r="L544" s="199">
        <f t="shared" si="197"/>
        <v>0</v>
      </c>
      <c r="M544" s="554">
        <f>'KL TTHT CV DOT 2'!P524</f>
        <v>0</v>
      </c>
      <c r="N544" s="554">
        <f>'KL TTHT CV DOT 2'!Q524</f>
        <v>0</v>
      </c>
      <c r="O544" s="554">
        <f>'KL TTHT CV DOT 2'!R524</f>
        <v>0</v>
      </c>
      <c r="P544" s="554"/>
      <c r="Q544" s="554"/>
      <c r="R544" s="554">
        <v>0</v>
      </c>
      <c r="S544" s="534"/>
    </row>
    <row r="545" spans="1:19" s="11" customFormat="1" ht="26.4" outlineLevel="1">
      <c r="A545" s="192"/>
      <c r="B545" s="192"/>
      <c r="C545" s="193" t="s">
        <v>703</v>
      </c>
      <c r="D545" s="194">
        <v>28</v>
      </c>
      <c r="E545" s="194">
        <v>28</v>
      </c>
      <c r="F545" s="195" t="s">
        <v>660</v>
      </c>
      <c r="G545" s="199">
        <v>124560</v>
      </c>
      <c r="H545" s="199">
        <v>54500.000000000007</v>
      </c>
      <c r="I545" s="199">
        <f t="shared" si="198"/>
        <v>179060</v>
      </c>
      <c r="J545" s="199">
        <f t="shared" si="195"/>
        <v>3487680</v>
      </c>
      <c r="K545" s="199">
        <f t="shared" si="196"/>
        <v>1526000.0000000002</v>
      </c>
      <c r="L545" s="199">
        <f t="shared" si="197"/>
        <v>5013680</v>
      </c>
      <c r="M545" s="554">
        <f>'KL TTHT CV DOT 2'!P525</f>
        <v>0</v>
      </c>
      <c r="N545" s="554">
        <f>'KL TTHT CV DOT 2'!Q525</f>
        <v>0</v>
      </c>
      <c r="O545" s="554">
        <f>'KL TTHT CV DOT 2'!R525</f>
        <v>0</v>
      </c>
      <c r="P545" s="554"/>
      <c r="Q545" s="554"/>
      <c r="R545" s="554">
        <v>0</v>
      </c>
      <c r="S545" s="534"/>
    </row>
    <row r="546" spans="1:19" s="11" customFormat="1" outlineLevel="1">
      <c r="A546" s="192"/>
      <c r="B546" s="192"/>
      <c r="C546" s="193" t="s">
        <v>704</v>
      </c>
      <c r="D546" s="194">
        <v>0</v>
      </c>
      <c r="E546" s="194">
        <v>0</v>
      </c>
      <c r="F546" s="195" t="s">
        <v>660</v>
      </c>
      <c r="G546" s="199">
        <v>0</v>
      </c>
      <c r="H546" s="199">
        <v>381500</v>
      </c>
      <c r="I546" s="199">
        <f t="shared" si="198"/>
        <v>381500</v>
      </c>
      <c r="J546" s="199">
        <f t="shared" si="195"/>
        <v>0</v>
      </c>
      <c r="K546" s="199">
        <f t="shared" si="196"/>
        <v>0</v>
      </c>
      <c r="L546" s="199">
        <f t="shared" si="197"/>
        <v>0</v>
      </c>
      <c r="M546" s="554">
        <f>'KL TTHT CV DOT 2'!P526</f>
        <v>0</v>
      </c>
      <c r="N546" s="554">
        <f>'KL TTHT CV DOT 2'!Q526</f>
        <v>0</v>
      </c>
      <c r="O546" s="554">
        <f>'KL TTHT CV DOT 2'!R526</f>
        <v>0</v>
      </c>
      <c r="P546" s="554"/>
      <c r="Q546" s="554"/>
      <c r="R546" s="554">
        <v>0</v>
      </c>
      <c r="S546" s="534"/>
    </row>
    <row r="547" spans="1:19" s="11" customFormat="1" outlineLevel="1">
      <c r="A547" s="192"/>
      <c r="B547" s="192"/>
      <c r="C547" s="193" t="s">
        <v>705</v>
      </c>
      <c r="D547" s="194">
        <v>0</v>
      </c>
      <c r="E547" s="194">
        <v>0</v>
      </c>
      <c r="F547" s="195" t="s">
        <v>660</v>
      </c>
      <c r="G547" s="199">
        <v>0</v>
      </c>
      <c r="H547" s="199">
        <v>381500</v>
      </c>
      <c r="I547" s="199">
        <f t="shared" si="198"/>
        <v>381500</v>
      </c>
      <c r="J547" s="199">
        <f t="shared" si="195"/>
        <v>0</v>
      </c>
      <c r="K547" s="199">
        <f t="shared" si="196"/>
        <v>0</v>
      </c>
      <c r="L547" s="199">
        <f t="shared" si="197"/>
        <v>0</v>
      </c>
      <c r="M547" s="554">
        <f>'KL TTHT CV DOT 2'!P527</f>
        <v>0</v>
      </c>
      <c r="N547" s="554">
        <f>'KL TTHT CV DOT 2'!Q527</f>
        <v>0</v>
      </c>
      <c r="O547" s="554">
        <f>'KL TTHT CV DOT 2'!R527</f>
        <v>0</v>
      </c>
      <c r="P547" s="554"/>
      <c r="Q547" s="554"/>
      <c r="R547" s="554">
        <v>0</v>
      </c>
      <c r="S547" s="534"/>
    </row>
    <row r="548" spans="1:19" s="11" customFormat="1" outlineLevel="1">
      <c r="A548" s="192"/>
      <c r="B548" s="192"/>
      <c r="C548" s="193" t="s">
        <v>657</v>
      </c>
      <c r="D548" s="194">
        <v>1</v>
      </c>
      <c r="E548" s="194">
        <v>1</v>
      </c>
      <c r="F548" s="195" t="s">
        <v>619</v>
      </c>
      <c r="G548" s="199">
        <v>574498.79999999993</v>
      </c>
      <c r="H548" s="199">
        <v>172349.63999999998</v>
      </c>
      <c r="I548" s="199">
        <f t="shared" si="198"/>
        <v>746848.44</v>
      </c>
      <c r="J548" s="199">
        <f t="shared" si="195"/>
        <v>574498.79999999993</v>
      </c>
      <c r="K548" s="199">
        <f t="shared" si="196"/>
        <v>172349.63999999998</v>
      </c>
      <c r="L548" s="199">
        <f t="shared" si="197"/>
        <v>746848.44</v>
      </c>
      <c r="M548" s="554">
        <f>'KL TTHT CV DOT 2'!P528</f>
        <v>0</v>
      </c>
      <c r="N548" s="554">
        <f>'KL TTHT CV DOT 2'!Q528</f>
        <v>0</v>
      </c>
      <c r="O548" s="554">
        <f>'KL TTHT CV DOT 2'!R528</f>
        <v>0</v>
      </c>
      <c r="P548" s="554"/>
      <c r="Q548" s="554"/>
      <c r="R548" s="554">
        <v>0</v>
      </c>
      <c r="S548" s="534"/>
    </row>
    <row r="549" spans="1:19" s="11" customFormat="1" outlineLevel="1">
      <c r="A549" s="192"/>
      <c r="B549" s="192"/>
      <c r="C549" s="193"/>
      <c r="D549" s="194">
        <v>0</v>
      </c>
      <c r="E549" s="194">
        <v>0</v>
      </c>
      <c r="F549" s="195"/>
      <c r="G549" s="199"/>
      <c r="H549" s="199"/>
      <c r="I549" s="199"/>
      <c r="J549" s="199"/>
      <c r="K549" s="199"/>
      <c r="L549" s="199"/>
      <c r="M549" s="554">
        <f>'KL TTHT CV DOT 2'!P529</f>
        <v>0</v>
      </c>
      <c r="N549" s="554">
        <f>'KL TTHT CV DOT 2'!Q529</f>
        <v>0</v>
      </c>
      <c r="O549" s="554">
        <f>'KL TTHT CV DOT 2'!R529</f>
        <v>0</v>
      </c>
      <c r="P549" s="554"/>
      <c r="Q549" s="554"/>
      <c r="R549" s="554">
        <v>0</v>
      </c>
      <c r="S549" s="534"/>
    </row>
    <row r="550" spans="1:19" s="11" customFormat="1" outlineLevel="1">
      <c r="A550" s="192"/>
      <c r="B550" s="192"/>
      <c r="C550" s="189" t="s">
        <v>706</v>
      </c>
      <c r="D550" s="194">
        <v>0</v>
      </c>
      <c r="E550" s="194">
        <v>0</v>
      </c>
      <c r="F550" s="195"/>
      <c r="G550" s="199"/>
      <c r="H550" s="199"/>
      <c r="I550" s="199"/>
      <c r="J550" s="174">
        <f>SUBTOTAL(9,J551:J557)</f>
        <v>40385700</v>
      </c>
      <c r="K550" s="174">
        <f t="shared" ref="K550:L550" si="199">SUBTOTAL(9,K551:K557)</f>
        <v>2790000.0000000005</v>
      </c>
      <c r="L550" s="174">
        <f t="shared" si="199"/>
        <v>43175700</v>
      </c>
      <c r="M550" s="558">
        <f>'KL TTHT CV DOT 2'!P530</f>
        <v>0</v>
      </c>
      <c r="N550" s="558">
        <f>'KL TTHT CV DOT 2'!Q530</f>
        <v>0</v>
      </c>
      <c r="O550" s="558">
        <f>'KL TTHT CV DOT 2'!R530</f>
        <v>0</v>
      </c>
      <c r="P550" s="558"/>
      <c r="Q550" s="558"/>
      <c r="R550" s="558">
        <v>0</v>
      </c>
      <c r="S550" s="534"/>
    </row>
    <row r="551" spans="1:19" s="11" customFormat="1" outlineLevel="1">
      <c r="A551" s="192"/>
      <c r="B551" s="192"/>
      <c r="C551" s="193" t="s">
        <v>837</v>
      </c>
      <c r="D551" s="194">
        <v>0</v>
      </c>
      <c r="E551" s="194">
        <v>0</v>
      </c>
      <c r="F551" s="195" t="s">
        <v>660</v>
      </c>
      <c r="G551" s="199">
        <v>3339600.0000000005</v>
      </c>
      <c r="H551" s="199">
        <v>56000.000000000007</v>
      </c>
      <c r="I551" s="199">
        <f t="shared" ref="I551:I556" si="200">SUM(G551:H551)</f>
        <v>3395600.0000000005</v>
      </c>
      <c r="J551" s="199">
        <f t="shared" ref="J551:J556" si="201">G551*E551</f>
        <v>0</v>
      </c>
      <c r="K551" s="199">
        <f t="shared" ref="K551:K556" si="202">H551*E551</f>
        <v>0</v>
      </c>
      <c r="L551" s="199">
        <f t="shared" ref="L551:L556" si="203">I551*E551</f>
        <v>0</v>
      </c>
      <c r="M551" s="554">
        <f>'KL TTHT CV DOT 2'!P531</f>
        <v>0</v>
      </c>
      <c r="N551" s="554">
        <f>'KL TTHT CV DOT 2'!Q531</f>
        <v>0</v>
      </c>
      <c r="O551" s="554">
        <f>'KL TTHT CV DOT 2'!R531</f>
        <v>0</v>
      </c>
      <c r="P551" s="554"/>
      <c r="Q551" s="554"/>
      <c r="R551" s="554">
        <v>0</v>
      </c>
      <c r="S551" s="534"/>
    </row>
    <row r="552" spans="1:19" s="11" customFormat="1" outlineLevel="1">
      <c r="A552" s="192"/>
      <c r="B552" s="192"/>
      <c r="C552" s="193" t="s">
        <v>849</v>
      </c>
      <c r="D552" s="97">
        <v>0</v>
      </c>
      <c r="E552" s="97">
        <v>0</v>
      </c>
      <c r="F552" s="195" t="s">
        <v>660</v>
      </c>
      <c r="G552" s="199">
        <v>1346400</v>
      </c>
      <c r="H552" s="199">
        <v>56000.000000000007</v>
      </c>
      <c r="I552" s="199">
        <f t="shared" ref="I552" si="204">SUM(G552:H552)</f>
        <v>1402400</v>
      </c>
      <c r="J552" s="199">
        <f t="shared" si="201"/>
        <v>0</v>
      </c>
      <c r="K552" s="199">
        <f t="shared" si="202"/>
        <v>0</v>
      </c>
      <c r="L552" s="199">
        <f t="shared" si="203"/>
        <v>0</v>
      </c>
      <c r="M552" s="554">
        <f>'KL TTHT CV DOT 2'!P532</f>
        <v>0</v>
      </c>
      <c r="N552" s="554">
        <f>'KL TTHT CV DOT 2'!Q532</f>
        <v>0</v>
      </c>
      <c r="O552" s="554">
        <f>'KL TTHT CV DOT 2'!R532</f>
        <v>0</v>
      </c>
      <c r="P552" s="554"/>
      <c r="Q552" s="554"/>
      <c r="R552" s="554">
        <v>0</v>
      </c>
      <c r="S552" s="534"/>
    </row>
    <row r="553" spans="1:19" s="11" customFormat="1" outlineLevel="1">
      <c r="A553" s="192"/>
      <c r="B553" s="192"/>
      <c r="C553" s="193" t="s">
        <v>854</v>
      </c>
      <c r="D553" s="97">
        <v>6</v>
      </c>
      <c r="E553" s="97">
        <v>6</v>
      </c>
      <c r="F553" s="195" t="s">
        <v>660</v>
      </c>
      <c r="G553" s="62">
        <v>1607100.0000000002</v>
      </c>
      <c r="H553" s="62">
        <v>56000.000000000007</v>
      </c>
      <c r="I553" s="62">
        <f t="shared" si="200"/>
        <v>1663100.0000000002</v>
      </c>
      <c r="J553" s="199">
        <f t="shared" si="201"/>
        <v>9642600.0000000019</v>
      </c>
      <c r="K553" s="199">
        <f t="shared" si="202"/>
        <v>336000.00000000006</v>
      </c>
      <c r="L553" s="199">
        <f t="shared" si="203"/>
        <v>9978600.0000000019</v>
      </c>
      <c r="M553" s="554">
        <f>'KL TTHT CV DOT 2'!P533</f>
        <v>0</v>
      </c>
      <c r="N553" s="554">
        <f>'KL TTHT CV DOT 2'!Q533</f>
        <v>0</v>
      </c>
      <c r="O553" s="554">
        <f>'KL TTHT CV DOT 2'!R533</f>
        <v>0</v>
      </c>
      <c r="P553" s="554"/>
      <c r="Q553" s="554"/>
      <c r="R553" s="554">
        <v>0</v>
      </c>
      <c r="S553" s="534"/>
    </row>
    <row r="554" spans="1:19" s="11" customFormat="1" outlineLevel="1">
      <c r="A554" s="192"/>
      <c r="B554" s="192"/>
      <c r="C554" s="193" t="s">
        <v>711</v>
      </c>
      <c r="D554" s="97">
        <v>28</v>
      </c>
      <c r="E554" s="97">
        <v>28</v>
      </c>
      <c r="F554" s="195" t="s">
        <v>660</v>
      </c>
      <c r="G554" s="62">
        <v>585200</v>
      </c>
      <c r="H554" s="62">
        <v>56000.000000000007</v>
      </c>
      <c r="I554" s="62">
        <f t="shared" si="200"/>
        <v>641200</v>
      </c>
      <c r="J554" s="199">
        <f t="shared" si="201"/>
        <v>16385600</v>
      </c>
      <c r="K554" s="199">
        <f t="shared" si="202"/>
        <v>1568000.0000000002</v>
      </c>
      <c r="L554" s="199">
        <f t="shared" si="203"/>
        <v>17953600</v>
      </c>
      <c r="M554" s="554">
        <f>'KL TTHT CV DOT 2'!P534</f>
        <v>0</v>
      </c>
      <c r="N554" s="554">
        <f>'KL TTHT CV DOT 2'!Q534</f>
        <v>0</v>
      </c>
      <c r="O554" s="554">
        <f>'KL TTHT CV DOT 2'!R534</f>
        <v>0</v>
      </c>
      <c r="P554" s="554"/>
      <c r="Q554" s="554"/>
      <c r="R554" s="554">
        <v>0</v>
      </c>
      <c r="S554" s="534"/>
    </row>
    <row r="555" spans="1:19" outlineLevel="1">
      <c r="A555" s="137"/>
      <c r="B555" s="137"/>
      <c r="C555" s="138" t="s">
        <v>851</v>
      </c>
      <c r="D555" s="97">
        <v>16</v>
      </c>
      <c r="E555" s="97">
        <v>11</v>
      </c>
      <c r="F555" s="139" t="s">
        <v>660</v>
      </c>
      <c r="G555" s="62">
        <v>1182500</v>
      </c>
      <c r="H555" s="62">
        <v>56000.000000000007</v>
      </c>
      <c r="I555" s="62">
        <f t="shared" si="200"/>
        <v>1238500</v>
      </c>
      <c r="J555" s="71">
        <f t="shared" si="201"/>
        <v>13007500</v>
      </c>
      <c r="K555" s="71">
        <f t="shared" si="202"/>
        <v>616000.00000000012</v>
      </c>
      <c r="L555" s="71">
        <f t="shared" si="203"/>
        <v>13623500</v>
      </c>
      <c r="M555" s="552">
        <f>'KL TTHT CV DOT 2'!P535</f>
        <v>0</v>
      </c>
      <c r="N555" s="552">
        <f>'KL TTHT CV DOT 2'!Q535</f>
        <v>0</v>
      </c>
      <c r="O555" s="552">
        <f>'KL TTHT CV DOT 2'!R535</f>
        <v>0</v>
      </c>
      <c r="P555" s="552"/>
      <c r="Q555" s="552"/>
      <c r="R555" s="552">
        <v>0</v>
      </c>
    </row>
    <row r="556" spans="1:19" outlineLevel="1">
      <c r="A556" s="137"/>
      <c r="B556" s="137"/>
      <c r="C556" s="400" t="s">
        <v>657</v>
      </c>
      <c r="D556" s="97">
        <v>0</v>
      </c>
      <c r="E556" s="97">
        <v>1</v>
      </c>
      <c r="F556" s="139" t="s">
        <v>619</v>
      </c>
      <c r="G556" s="62">
        <v>1350000</v>
      </c>
      <c r="H556" s="62">
        <v>270000</v>
      </c>
      <c r="I556" s="62">
        <f t="shared" si="200"/>
        <v>1620000</v>
      </c>
      <c r="J556" s="71">
        <f t="shared" si="201"/>
        <v>1350000</v>
      </c>
      <c r="K556" s="71">
        <f t="shared" si="202"/>
        <v>270000</v>
      </c>
      <c r="L556" s="71">
        <f t="shared" si="203"/>
        <v>1620000</v>
      </c>
      <c r="M556" s="552">
        <f>'KL TTHT CV DOT 2'!P536</f>
        <v>0</v>
      </c>
      <c r="N556" s="552">
        <f>'KL TTHT CV DOT 2'!Q536</f>
        <v>0</v>
      </c>
      <c r="O556" s="552">
        <f>'KL TTHT CV DOT 2'!R536</f>
        <v>0</v>
      </c>
      <c r="P556" s="552"/>
      <c r="Q556" s="552"/>
      <c r="R556" s="552">
        <v>0</v>
      </c>
    </row>
    <row r="557" spans="1:19" outlineLevel="1">
      <c r="A557" s="137"/>
      <c r="B557" s="137"/>
      <c r="C557" s="138"/>
      <c r="D557" s="97">
        <v>0</v>
      </c>
      <c r="E557" s="97">
        <v>0</v>
      </c>
      <c r="F557" s="139"/>
      <c r="G557" s="62"/>
      <c r="H557" s="62"/>
      <c r="I557" s="62"/>
      <c r="J557" s="71"/>
      <c r="K557" s="71"/>
      <c r="L557" s="71"/>
      <c r="M557" s="552">
        <f>'KL TTHT CV DOT 2'!P537</f>
        <v>0</v>
      </c>
      <c r="N557" s="552">
        <f>'KL TTHT CV DOT 2'!Q537</f>
        <v>0</v>
      </c>
      <c r="O557" s="552">
        <f>'KL TTHT CV DOT 2'!R537</f>
        <v>0</v>
      </c>
      <c r="P557" s="552"/>
      <c r="Q557" s="552"/>
      <c r="R557" s="552">
        <v>0</v>
      </c>
    </row>
    <row r="558" spans="1:19" s="153" customFormat="1" outlineLevel="1">
      <c r="A558" s="146"/>
      <c r="B558" s="146"/>
      <c r="C558" s="147" t="s">
        <v>841</v>
      </c>
      <c r="D558" s="99">
        <v>0</v>
      </c>
      <c r="E558" s="99">
        <v>0</v>
      </c>
      <c r="F558" s="148"/>
      <c r="G558" s="82"/>
      <c r="H558" s="82"/>
      <c r="I558" s="82"/>
      <c r="J558" s="82">
        <f>SUBTOTAL(9,J559:J566)</f>
        <v>21006619.424657531</v>
      </c>
      <c r="K558" s="82">
        <f t="shared" ref="K558:L558" si="205">SUBTOTAL(9,K559:K566)</f>
        <v>9958453.0553102363</v>
      </c>
      <c r="L558" s="82">
        <f t="shared" si="205"/>
        <v>30965072.479967769</v>
      </c>
      <c r="M558" s="553">
        <f>'KL TTHT CV DOT 2'!P538</f>
        <v>0</v>
      </c>
      <c r="N558" s="553">
        <f>'KL TTHT CV DOT 2'!Q538</f>
        <v>0</v>
      </c>
      <c r="O558" s="553">
        <f>'KL TTHT CV DOT 2'!R538</f>
        <v>0</v>
      </c>
      <c r="P558" s="553"/>
      <c r="Q558" s="553"/>
      <c r="R558" s="553">
        <v>0</v>
      </c>
      <c r="S558" s="535"/>
    </row>
    <row r="559" spans="1:19" outlineLevel="1">
      <c r="A559" s="137"/>
      <c r="B559" s="137"/>
      <c r="C559" s="138" t="s">
        <v>812</v>
      </c>
      <c r="D559" s="97">
        <v>478</v>
      </c>
      <c r="E559" s="97">
        <v>450</v>
      </c>
      <c r="F559" s="139" t="s">
        <v>624</v>
      </c>
      <c r="G559" s="62">
        <v>22980.09</v>
      </c>
      <c r="H559" s="62">
        <v>5743.9305000000022</v>
      </c>
      <c r="I559" s="62">
        <f t="shared" ref="I559:I564" si="206">SUM(G559:H559)</f>
        <v>28724.020500000002</v>
      </c>
      <c r="J559" s="71">
        <f t="shared" ref="J559:J565" si="207">G559*E559</f>
        <v>10341040.5</v>
      </c>
      <c r="K559" s="71">
        <f t="shared" ref="K559:K565" si="208">H559*E559</f>
        <v>2584768.725000001</v>
      </c>
      <c r="L559" s="71">
        <f t="shared" ref="L559:L565" si="209">I559*E559</f>
        <v>12925809.225000001</v>
      </c>
      <c r="M559" s="554">
        <f>'KL TTHT CV DOT 2'!P539</f>
        <v>0.36</v>
      </c>
      <c r="N559" s="554">
        <f>'KL TTHT CV DOT 2'!Q539</f>
        <v>0</v>
      </c>
      <c r="O559" s="554">
        <f>'KL TTHT CV DOT 2'!R539</f>
        <v>0.36</v>
      </c>
      <c r="P559" s="552"/>
      <c r="Q559" s="552"/>
      <c r="R559" s="552">
        <v>0</v>
      </c>
    </row>
    <row r="560" spans="1:19" outlineLevel="1">
      <c r="A560" s="137"/>
      <c r="B560" s="137"/>
      <c r="C560" s="138" t="s">
        <v>842</v>
      </c>
      <c r="D560" s="97">
        <v>217</v>
      </c>
      <c r="E560" s="97">
        <v>190</v>
      </c>
      <c r="F560" s="139" t="s">
        <v>624</v>
      </c>
      <c r="G560" s="62">
        <v>32518.739999999998</v>
      </c>
      <c r="H560" s="62">
        <v>7485.6650000000009</v>
      </c>
      <c r="I560" s="62">
        <f t="shared" si="206"/>
        <v>40004.404999999999</v>
      </c>
      <c r="J560" s="71">
        <f t="shared" si="207"/>
        <v>6178560.5999999996</v>
      </c>
      <c r="K560" s="71">
        <f t="shared" si="208"/>
        <v>1422276.35</v>
      </c>
      <c r="L560" s="71">
        <f t="shared" si="209"/>
        <v>7600836.9500000002</v>
      </c>
      <c r="M560" s="554">
        <f>'KL TTHT CV DOT 2'!P540</f>
        <v>0.36</v>
      </c>
      <c r="N560" s="554">
        <f>'KL TTHT CV DOT 2'!Q540</f>
        <v>0</v>
      </c>
      <c r="O560" s="554">
        <f>'KL TTHT CV DOT 2'!R540</f>
        <v>0.36</v>
      </c>
      <c r="P560" s="552"/>
      <c r="Q560" s="552"/>
      <c r="R560" s="552">
        <v>0</v>
      </c>
    </row>
    <row r="561" spans="1:19" outlineLevel="1">
      <c r="A561" s="137"/>
      <c r="B561" s="137"/>
      <c r="C561" s="138" t="s">
        <v>844</v>
      </c>
      <c r="D561" s="97">
        <v>0</v>
      </c>
      <c r="E561" s="97">
        <v>0</v>
      </c>
      <c r="F561" s="139" t="s">
        <v>624</v>
      </c>
      <c r="G561" s="62">
        <v>72299.399999999994</v>
      </c>
      <c r="H561" s="62">
        <v>17189.865000000002</v>
      </c>
      <c r="I561" s="62">
        <f t="shared" si="206"/>
        <v>89489.264999999999</v>
      </c>
      <c r="J561" s="71">
        <f t="shared" si="207"/>
        <v>0</v>
      </c>
      <c r="K561" s="71">
        <f t="shared" si="208"/>
        <v>0</v>
      </c>
      <c r="L561" s="71">
        <f t="shared" si="209"/>
        <v>0</v>
      </c>
      <c r="M561" s="552">
        <f>'KL TTHT CV DOT 2'!P541</f>
        <v>0</v>
      </c>
      <c r="N561" s="552">
        <f>'KL TTHT CV DOT 2'!Q541</f>
        <v>0</v>
      </c>
      <c r="O561" s="552">
        <f>'KL TTHT CV DOT 2'!R541</f>
        <v>0</v>
      </c>
      <c r="P561" s="552"/>
      <c r="Q561" s="552"/>
      <c r="R561" s="552">
        <v>0</v>
      </c>
    </row>
    <row r="562" spans="1:19" outlineLevel="1">
      <c r="A562" s="137"/>
      <c r="B562" s="137"/>
      <c r="C562" s="138" t="s">
        <v>845</v>
      </c>
      <c r="D562" s="97">
        <v>0</v>
      </c>
      <c r="E562" s="97">
        <v>0</v>
      </c>
      <c r="F562" s="139" t="s">
        <v>624</v>
      </c>
      <c r="G562" s="62">
        <v>102372.9</v>
      </c>
      <c r="H562" s="62">
        <v>18573.439500000004</v>
      </c>
      <c r="I562" s="62">
        <f t="shared" si="206"/>
        <v>120946.3395</v>
      </c>
      <c r="J562" s="71">
        <f t="shared" si="207"/>
        <v>0</v>
      </c>
      <c r="K562" s="71">
        <f t="shared" si="208"/>
        <v>0</v>
      </c>
      <c r="L562" s="71">
        <f t="shared" si="209"/>
        <v>0</v>
      </c>
      <c r="M562" s="552">
        <f>'KL TTHT CV DOT 2'!P542</f>
        <v>0</v>
      </c>
      <c r="N562" s="552">
        <f>'KL TTHT CV DOT 2'!Q542</f>
        <v>0</v>
      </c>
      <c r="O562" s="552">
        <f>'KL TTHT CV DOT 2'!R542</f>
        <v>0</v>
      </c>
      <c r="P562" s="552"/>
      <c r="Q562" s="552"/>
      <c r="R562" s="552">
        <v>0</v>
      </c>
    </row>
    <row r="563" spans="1:19" ht="21" customHeight="1" outlineLevel="1">
      <c r="A563" s="137"/>
      <c r="B563" s="137"/>
      <c r="C563" s="138" t="s">
        <v>846</v>
      </c>
      <c r="D563" s="97">
        <v>0</v>
      </c>
      <c r="E563" s="97">
        <v>0</v>
      </c>
      <c r="F563" s="139" t="s">
        <v>624</v>
      </c>
      <c r="G563" s="199">
        <v>985945.66091644217</v>
      </c>
      <c r="H563" s="199">
        <v>53025</v>
      </c>
      <c r="I563" s="71">
        <f t="shared" si="206"/>
        <v>1038970.6609164422</v>
      </c>
      <c r="J563" s="71">
        <f t="shared" si="207"/>
        <v>0</v>
      </c>
      <c r="K563" s="71">
        <f t="shared" si="208"/>
        <v>0</v>
      </c>
      <c r="L563" s="71">
        <f t="shared" si="209"/>
        <v>0</v>
      </c>
      <c r="M563" s="552">
        <f>'KL TTHT CV DOT 2'!P543</f>
        <v>0</v>
      </c>
      <c r="N563" s="552">
        <f>'KL TTHT CV DOT 2'!Q543</f>
        <v>0</v>
      </c>
      <c r="O563" s="552">
        <f>'KL TTHT CV DOT 2'!R543</f>
        <v>0</v>
      </c>
      <c r="P563" s="552"/>
      <c r="Q563" s="552"/>
      <c r="R563" s="552">
        <v>0</v>
      </c>
    </row>
    <row r="564" spans="1:19" s="11" customFormat="1" ht="21" customHeight="1" outlineLevel="1">
      <c r="A564" s="192"/>
      <c r="B564" s="192"/>
      <c r="C564" s="386" t="s">
        <v>928</v>
      </c>
      <c r="D564" s="97">
        <v>384</v>
      </c>
      <c r="E564" s="97">
        <v>385.00000000000006</v>
      </c>
      <c r="F564" s="195" t="s">
        <v>624</v>
      </c>
      <c r="G564" s="199">
        <v>8773.9726027397246</v>
      </c>
      <c r="H564" s="199">
        <v>14594.016411764707</v>
      </c>
      <c r="I564" s="199">
        <f t="shared" si="206"/>
        <v>23367.989014504434</v>
      </c>
      <c r="J564" s="199">
        <f t="shared" si="207"/>
        <v>3377979.4520547944</v>
      </c>
      <c r="K564" s="199">
        <f t="shared" si="208"/>
        <v>5618696.3185294131</v>
      </c>
      <c r="L564" s="199">
        <f t="shared" si="209"/>
        <v>8996675.7705842089</v>
      </c>
      <c r="M564" s="554">
        <f>'KL TTHT CV DOT 2'!P544</f>
        <v>0</v>
      </c>
      <c r="N564" s="554">
        <f>'KL TTHT CV DOT 2'!Q544</f>
        <v>0</v>
      </c>
      <c r="O564" s="554">
        <f>'KL TTHT CV DOT 2'!R544</f>
        <v>0</v>
      </c>
      <c r="P564" s="554"/>
      <c r="Q564" s="554"/>
      <c r="R564" s="554">
        <v>0</v>
      </c>
      <c r="S564" s="534"/>
    </row>
    <row r="565" spans="1:19" ht="20.25" customHeight="1" outlineLevel="1">
      <c r="A565" s="137"/>
      <c r="B565" s="137"/>
      <c r="C565" s="138" t="s">
        <v>657</v>
      </c>
      <c r="D565" s="97">
        <v>1</v>
      </c>
      <c r="E565" s="97">
        <v>1</v>
      </c>
      <c r="F565" s="139" t="s">
        <v>619</v>
      </c>
      <c r="G565" s="199">
        <v>1109038.8726027398</v>
      </c>
      <c r="H565" s="199">
        <v>332711.66178082192</v>
      </c>
      <c r="I565" s="62">
        <f t="shared" ref="I565" si="210">SUM(G565:H565)</f>
        <v>1441750.5343835617</v>
      </c>
      <c r="J565" s="62">
        <f t="shared" si="207"/>
        <v>1109038.8726027398</v>
      </c>
      <c r="K565" s="62">
        <f t="shared" si="208"/>
        <v>332711.66178082192</v>
      </c>
      <c r="L565" s="62">
        <f t="shared" si="209"/>
        <v>1441750.5343835617</v>
      </c>
      <c r="M565" s="550">
        <f>'KL TTHT CV DOT 2'!P545</f>
        <v>0</v>
      </c>
      <c r="N565" s="550">
        <f>'KL TTHT CV DOT 2'!Q545</f>
        <v>0</v>
      </c>
      <c r="O565" s="550">
        <f>'KL TTHT CV DOT 2'!R545</f>
        <v>0</v>
      </c>
      <c r="P565" s="550"/>
      <c r="Q565" s="550"/>
      <c r="R565" s="550">
        <v>0</v>
      </c>
    </row>
    <row r="566" spans="1:19" outlineLevel="1">
      <c r="A566" s="137"/>
      <c r="B566" s="137"/>
      <c r="C566" s="138"/>
      <c r="D566" s="94"/>
      <c r="E566" s="94"/>
      <c r="F566" s="139"/>
      <c r="G566" s="71"/>
      <c r="H566" s="71"/>
      <c r="I566" s="71"/>
      <c r="J566" s="71"/>
      <c r="K566" s="71"/>
      <c r="L566" s="62"/>
      <c r="M566" s="550">
        <f>'KL TTHT CV DOT 2'!P546</f>
        <v>0</v>
      </c>
      <c r="N566" s="550">
        <f>'KL TTHT CV DOT 2'!Q546</f>
        <v>0</v>
      </c>
      <c r="O566" s="550">
        <f>'KL TTHT CV DOT 2'!R546</f>
        <v>0</v>
      </c>
      <c r="P566" s="550"/>
      <c r="Q566" s="550"/>
      <c r="R566" s="550">
        <v>0</v>
      </c>
    </row>
    <row r="567" spans="1:19" ht="13.5" customHeight="1" outlineLevel="1">
      <c r="A567" s="183" t="s">
        <v>273</v>
      </c>
      <c r="B567" s="183"/>
      <c r="C567" s="184" t="s">
        <v>274</v>
      </c>
      <c r="D567" s="185">
        <v>1</v>
      </c>
      <c r="E567" s="185">
        <v>1</v>
      </c>
      <c r="F567" s="186" t="s">
        <v>10</v>
      </c>
      <c r="G567" s="187"/>
      <c r="H567" s="187"/>
      <c r="I567" s="187"/>
      <c r="J567" s="187">
        <f t="shared" ref="J567:K567" si="211">SUBTOTAL(9,J568:J596)</f>
        <v>86058509.269863039</v>
      </c>
      <c r="K567" s="187">
        <f t="shared" si="211"/>
        <v>9713896.625174094</v>
      </c>
      <c r="L567" s="187">
        <f>SUBTOTAL(9,L568:L596)</f>
        <v>95772405.895037115</v>
      </c>
      <c r="M567" s="560">
        <f>'KL TTHT CV DOT 2'!P547</f>
        <v>0</v>
      </c>
      <c r="N567" s="560">
        <f>'KL TTHT CV DOT 2'!Q547</f>
        <v>0</v>
      </c>
      <c r="O567" s="560">
        <f>'KL TTHT CV DOT 2'!R547</f>
        <v>0</v>
      </c>
      <c r="P567" s="560"/>
      <c r="Q567" s="560"/>
      <c r="R567" s="560">
        <v>0</v>
      </c>
    </row>
    <row r="568" spans="1:19" outlineLevel="1">
      <c r="A568" s="137"/>
      <c r="B568" s="137"/>
      <c r="C568" s="147" t="s">
        <v>815</v>
      </c>
      <c r="D568" s="94"/>
      <c r="E568" s="94"/>
      <c r="F568" s="139"/>
      <c r="G568" s="71"/>
      <c r="H568" s="71"/>
      <c r="I568" s="71"/>
      <c r="J568" s="82">
        <f>SUBTOTAL(9,J569:J578)</f>
        <v>2553112.7999999998</v>
      </c>
      <c r="K568" s="82">
        <f t="shared" ref="K568:L568" si="212">SUBTOTAL(9,K569:K578)</f>
        <v>2375897.84</v>
      </c>
      <c r="L568" s="82">
        <f t="shared" si="212"/>
        <v>4929010.6399999997</v>
      </c>
      <c r="M568" s="553">
        <f>'KL TTHT CV DOT 2'!P548</f>
        <v>0</v>
      </c>
      <c r="N568" s="553">
        <f>'KL TTHT CV DOT 2'!Q548</f>
        <v>0</v>
      </c>
      <c r="O568" s="553">
        <f>'KL TTHT CV DOT 2'!R548</f>
        <v>0</v>
      </c>
      <c r="P568" s="553"/>
      <c r="Q568" s="553"/>
      <c r="R568" s="553">
        <v>0</v>
      </c>
    </row>
    <row r="569" spans="1:19" outlineLevel="1">
      <c r="A569" s="137"/>
      <c r="B569" s="137"/>
      <c r="C569" s="138" t="s">
        <v>696</v>
      </c>
      <c r="D569" s="97">
        <v>7</v>
      </c>
      <c r="E569" s="97">
        <v>7</v>
      </c>
      <c r="F569" s="139" t="s">
        <v>660</v>
      </c>
      <c r="G569" s="199">
        <v>46800</v>
      </c>
      <c r="H569" s="199">
        <v>54500.000000000007</v>
      </c>
      <c r="I569" s="62">
        <f t="shared" ref="I569:I572" si="213">SUM(G569:H569)</f>
        <v>101300</v>
      </c>
      <c r="J569" s="62">
        <f t="shared" ref="J569:J577" si="214">G569*E569</f>
        <v>327600</v>
      </c>
      <c r="K569" s="62">
        <f t="shared" ref="K569:K577" si="215">H569*E569</f>
        <v>381500.00000000006</v>
      </c>
      <c r="L569" s="62">
        <f t="shared" ref="L569:L577" si="216">I569*E569</f>
        <v>709100</v>
      </c>
      <c r="M569" s="550">
        <f>'KL TTHT CV DOT 2'!P549</f>
        <v>0</v>
      </c>
      <c r="N569" s="550">
        <f>'KL TTHT CV DOT 2'!Q549</f>
        <v>0</v>
      </c>
      <c r="O569" s="550">
        <f>'KL TTHT CV DOT 2'!R549</f>
        <v>0</v>
      </c>
      <c r="P569" s="550"/>
      <c r="Q569" s="550"/>
      <c r="R569" s="550">
        <v>0</v>
      </c>
    </row>
    <row r="570" spans="1:19" outlineLevel="1">
      <c r="A570" s="137"/>
      <c r="B570" s="137"/>
      <c r="C570" s="138" t="s">
        <v>816</v>
      </c>
      <c r="D570" s="97">
        <v>0</v>
      </c>
      <c r="E570" s="97">
        <v>0</v>
      </c>
      <c r="F570" s="139" t="s">
        <v>660</v>
      </c>
      <c r="G570" s="199">
        <v>46800</v>
      </c>
      <c r="H570" s="199">
        <v>54500.000000000007</v>
      </c>
      <c r="I570" s="62">
        <f t="shared" si="213"/>
        <v>101300</v>
      </c>
      <c r="J570" s="62">
        <f t="shared" si="214"/>
        <v>0</v>
      </c>
      <c r="K570" s="62">
        <f t="shared" si="215"/>
        <v>0</v>
      </c>
      <c r="L570" s="62">
        <f t="shared" si="216"/>
        <v>0</v>
      </c>
      <c r="M570" s="550">
        <f>'KL TTHT CV DOT 2'!P550</f>
        <v>0</v>
      </c>
      <c r="N570" s="550">
        <f>'KL TTHT CV DOT 2'!Q550</f>
        <v>0</v>
      </c>
      <c r="O570" s="550">
        <f>'KL TTHT CV DOT 2'!R550</f>
        <v>0</v>
      </c>
      <c r="P570" s="550"/>
      <c r="Q570" s="550"/>
      <c r="R570" s="550">
        <v>0</v>
      </c>
    </row>
    <row r="571" spans="1:19" outlineLevel="1">
      <c r="A571" s="137"/>
      <c r="B571" s="137"/>
      <c r="C571" s="138" t="s">
        <v>700</v>
      </c>
      <c r="D571" s="97">
        <v>13</v>
      </c>
      <c r="E571" s="97">
        <v>13</v>
      </c>
      <c r="F571" s="139" t="s">
        <v>660</v>
      </c>
      <c r="G571" s="199">
        <v>124560</v>
      </c>
      <c r="H571" s="199">
        <v>54500.000000000007</v>
      </c>
      <c r="I571" s="62">
        <f t="shared" si="213"/>
        <v>179060</v>
      </c>
      <c r="J571" s="62">
        <f t="shared" si="214"/>
        <v>1619280</v>
      </c>
      <c r="K571" s="62">
        <f t="shared" si="215"/>
        <v>708500.00000000012</v>
      </c>
      <c r="L571" s="62">
        <f t="shared" si="216"/>
        <v>2327780</v>
      </c>
      <c r="M571" s="550">
        <f>'KL TTHT CV DOT 2'!P551</f>
        <v>0</v>
      </c>
      <c r="N571" s="550">
        <f>'KL TTHT CV DOT 2'!Q551</f>
        <v>0</v>
      </c>
      <c r="O571" s="550">
        <f>'KL TTHT CV DOT 2'!R551</f>
        <v>0</v>
      </c>
      <c r="P571" s="550"/>
      <c r="Q571" s="550"/>
      <c r="R571" s="550">
        <v>0</v>
      </c>
    </row>
    <row r="572" spans="1:19" outlineLevel="1">
      <c r="A572" s="137"/>
      <c r="B572" s="137"/>
      <c r="C572" s="138" t="s">
        <v>702</v>
      </c>
      <c r="D572" s="97">
        <v>2</v>
      </c>
      <c r="E572" s="97">
        <v>2</v>
      </c>
      <c r="F572" s="139" t="s">
        <v>660</v>
      </c>
      <c r="G572" s="199">
        <v>249120</v>
      </c>
      <c r="H572" s="199">
        <v>54500.000000000007</v>
      </c>
      <c r="I572" s="62">
        <f t="shared" si="213"/>
        <v>303620</v>
      </c>
      <c r="J572" s="62">
        <f t="shared" si="214"/>
        <v>498240</v>
      </c>
      <c r="K572" s="62">
        <f t="shared" si="215"/>
        <v>109000.00000000001</v>
      </c>
      <c r="L572" s="62">
        <f t="shared" si="216"/>
        <v>607240</v>
      </c>
      <c r="M572" s="550">
        <f>'KL TTHT CV DOT 2'!P552</f>
        <v>0</v>
      </c>
      <c r="N572" s="550">
        <f>'KL TTHT CV DOT 2'!Q552</f>
        <v>0</v>
      </c>
      <c r="O572" s="550">
        <f>'KL TTHT CV DOT 2'!R552</f>
        <v>0</v>
      </c>
      <c r="P572" s="550"/>
      <c r="Q572" s="550"/>
      <c r="R572" s="550">
        <v>0</v>
      </c>
    </row>
    <row r="573" spans="1:19" outlineLevel="1">
      <c r="A573" s="137"/>
      <c r="B573" s="137"/>
      <c r="C573" s="400" t="s">
        <v>848</v>
      </c>
      <c r="D573" s="97">
        <v>0</v>
      </c>
      <c r="E573" s="97">
        <v>0</v>
      </c>
      <c r="F573" s="139" t="s">
        <v>660</v>
      </c>
      <c r="G573" s="199">
        <v>150480</v>
      </c>
      <c r="H573" s="199">
        <v>54500.000000000007</v>
      </c>
      <c r="I573" s="62">
        <f t="shared" ref="I573:I577" si="217">SUM(G573:H573)</f>
        <v>204980</v>
      </c>
      <c r="J573" s="62">
        <f t="shared" si="214"/>
        <v>0</v>
      </c>
      <c r="K573" s="62">
        <f t="shared" si="215"/>
        <v>0</v>
      </c>
      <c r="L573" s="62">
        <f t="shared" si="216"/>
        <v>0</v>
      </c>
      <c r="M573" s="550">
        <f>'KL TTHT CV DOT 2'!P553</f>
        <v>0</v>
      </c>
      <c r="N573" s="550">
        <f>'KL TTHT CV DOT 2'!Q553</f>
        <v>0</v>
      </c>
      <c r="O573" s="550">
        <f>'KL TTHT CV DOT 2'!R553</f>
        <v>0</v>
      </c>
      <c r="P573" s="550"/>
      <c r="Q573" s="550"/>
      <c r="R573" s="550">
        <v>0</v>
      </c>
    </row>
    <row r="574" spans="1:19" ht="26.4" outlineLevel="1">
      <c r="A574" s="137"/>
      <c r="B574" s="137"/>
      <c r="C574" s="138" t="s">
        <v>703</v>
      </c>
      <c r="D574" s="97">
        <v>0</v>
      </c>
      <c r="E574" s="97">
        <v>0</v>
      </c>
      <c r="F574" s="139" t="s">
        <v>660</v>
      </c>
      <c r="G574" s="199">
        <v>124560</v>
      </c>
      <c r="H574" s="199">
        <v>54500.000000000007</v>
      </c>
      <c r="I574" s="62">
        <f t="shared" si="217"/>
        <v>179060</v>
      </c>
      <c r="J574" s="62">
        <f t="shared" si="214"/>
        <v>0</v>
      </c>
      <c r="K574" s="62">
        <f t="shared" si="215"/>
        <v>0</v>
      </c>
      <c r="L574" s="62">
        <f t="shared" si="216"/>
        <v>0</v>
      </c>
      <c r="M574" s="550">
        <f>'KL TTHT CV DOT 2'!P554</f>
        <v>0</v>
      </c>
      <c r="N574" s="550">
        <f>'KL TTHT CV DOT 2'!Q554</f>
        <v>0</v>
      </c>
      <c r="O574" s="550">
        <f>'KL TTHT CV DOT 2'!R554</f>
        <v>0</v>
      </c>
      <c r="P574" s="550"/>
      <c r="Q574" s="550"/>
      <c r="R574" s="550">
        <v>0</v>
      </c>
    </row>
    <row r="575" spans="1:19" s="11" customFormat="1" outlineLevel="1">
      <c r="A575" s="192"/>
      <c r="B575" s="192"/>
      <c r="C575" s="193" t="s">
        <v>704</v>
      </c>
      <c r="D575" s="194">
        <v>3</v>
      </c>
      <c r="E575" s="194">
        <v>3</v>
      </c>
      <c r="F575" s="195" t="s">
        <v>660</v>
      </c>
      <c r="G575" s="199">
        <v>0</v>
      </c>
      <c r="H575" s="199">
        <v>381500</v>
      </c>
      <c r="I575" s="199">
        <f t="shared" si="217"/>
        <v>381500</v>
      </c>
      <c r="J575" s="199">
        <f t="shared" si="214"/>
        <v>0</v>
      </c>
      <c r="K575" s="199">
        <f t="shared" si="215"/>
        <v>1144500</v>
      </c>
      <c r="L575" s="199">
        <f t="shared" si="216"/>
        <v>1144500</v>
      </c>
      <c r="M575" s="554">
        <f>'KL TTHT CV DOT 2'!P555</f>
        <v>0</v>
      </c>
      <c r="N575" s="554">
        <f>'KL TTHT CV DOT 2'!Q555</f>
        <v>0</v>
      </c>
      <c r="O575" s="554">
        <f>'KL TTHT CV DOT 2'!R555</f>
        <v>0</v>
      </c>
      <c r="P575" s="554"/>
      <c r="Q575" s="554"/>
      <c r="R575" s="554">
        <v>0</v>
      </c>
      <c r="S575" s="534"/>
    </row>
    <row r="576" spans="1:19" s="11" customFormat="1" outlineLevel="1">
      <c r="A576" s="192"/>
      <c r="B576" s="192"/>
      <c r="C576" s="193" t="s">
        <v>705</v>
      </c>
      <c r="D576" s="194">
        <v>0</v>
      </c>
      <c r="E576" s="194">
        <v>0</v>
      </c>
      <c r="F576" s="195" t="s">
        <v>660</v>
      </c>
      <c r="G576" s="199">
        <v>0</v>
      </c>
      <c r="H576" s="199">
        <v>381500</v>
      </c>
      <c r="I576" s="199">
        <f t="shared" si="217"/>
        <v>381500</v>
      </c>
      <c r="J576" s="199">
        <f t="shared" si="214"/>
        <v>0</v>
      </c>
      <c r="K576" s="199">
        <f t="shared" si="215"/>
        <v>0</v>
      </c>
      <c r="L576" s="199">
        <f t="shared" si="216"/>
        <v>0</v>
      </c>
      <c r="M576" s="554">
        <f>'KL TTHT CV DOT 2'!P556</f>
        <v>0</v>
      </c>
      <c r="N576" s="554">
        <f>'KL TTHT CV DOT 2'!Q556</f>
        <v>0</v>
      </c>
      <c r="O576" s="554">
        <f>'KL TTHT CV DOT 2'!R556</f>
        <v>0</v>
      </c>
      <c r="P576" s="554"/>
      <c r="Q576" s="554"/>
      <c r="R576" s="554">
        <v>0</v>
      </c>
      <c r="S576" s="534"/>
    </row>
    <row r="577" spans="1:19" s="11" customFormat="1" outlineLevel="1">
      <c r="A577" s="192"/>
      <c r="B577" s="192"/>
      <c r="C577" s="193" t="s">
        <v>657</v>
      </c>
      <c r="D577" s="194">
        <v>1</v>
      </c>
      <c r="E577" s="194">
        <v>1</v>
      </c>
      <c r="F577" s="195" t="s">
        <v>619</v>
      </c>
      <c r="G577" s="199">
        <v>107992.8</v>
      </c>
      <c r="H577" s="199">
        <v>32397.84</v>
      </c>
      <c r="I577" s="199">
        <f t="shared" si="217"/>
        <v>140390.64000000001</v>
      </c>
      <c r="J577" s="199">
        <f t="shared" si="214"/>
        <v>107992.8</v>
      </c>
      <c r="K577" s="199">
        <f t="shared" si="215"/>
        <v>32397.84</v>
      </c>
      <c r="L577" s="199">
        <f t="shared" si="216"/>
        <v>140390.64000000001</v>
      </c>
      <c r="M577" s="554">
        <f>'KL TTHT CV DOT 2'!P557</f>
        <v>0</v>
      </c>
      <c r="N577" s="554">
        <f>'KL TTHT CV DOT 2'!Q557</f>
        <v>0</v>
      </c>
      <c r="O577" s="554">
        <f>'KL TTHT CV DOT 2'!R557</f>
        <v>0</v>
      </c>
      <c r="P577" s="554"/>
      <c r="Q577" s="554"/>
      <c r="R577" s="554">
        <v>0</v>
      </c>
      <c r="S577" s="534"/>
    </row>
    <row r="578" spans="1:19" s="11" customFormat="1" outlineLevel="1">
      <c r="A578" s="192"/>
      <c r="B578" s="192"/>
      <c r="C578" s="193"/>
      <c r="D578" s="194"/>
      <c r="E578" s="194"/>
      <c r="F578" s="195"/>
      <c r="G578" s="199"/>
      <c r="H578" s="199"/>
      <c r="I578" s="199"/>
      <c r="J578" s="199"/>
      <c r="K578" s="199"/>
      <c r="L578" s="199"/>
      <c r="M578" s="554">
        <f>'KL TTHT CV DOT 2'!P558</f>
        <v>0</v>
      </c>
      <c r="N578" s="554">
        <f>'KL TTHT CV DOT 2'!Q558</f>
        <v>0</v>
      </c>
      <c r="O578" s="554">
        <f>'KL TTHT CV DOT 2'!R558</f>
        <v>0</v>
      </c>
      <c r="P578" s="554"/>
      <c r="Q578" s="554"/>
      <c r="R578" s="554">
        <v>0</v>
      </c>
      <c r="S578" s="534"/>
    </row>
    <row r="579" spans="1:19" s="11" customFormat="1" outlineLevel="1">
      <c r="A579" s="192"/>
      <c r="B579" s="192"/>
      <c r="C579" s="189" t="s">
        <v>706</v>
      </c>
      <c r="D579" s="194"/>
      <c r="E579" s="194"/>
      <c r="F579" s="195"/>
      <c r="G579" s="199"/>
      <c r="H579" s="199"/>
      <c r="I579" s="199"/>
      <c r="J579" s="174">
        <f>SUBTOTAL(9,J580:J587)</f>
        <v>68830900</v>
      </c>
      <c r="K579" s="174">
        <f t="shared" ref="K579:L579" si="218">SUBTOTAL(9,K580:K587)</f>
        <v>2170000</v>
      </c>
      <c r="L579" s="174">
        <f t="shared" si="218"/>
        <v>71000900</v>
      </c>
      <c r="M579" s="558">
        <f>'KL TTHT CV DOT 2'!P559</f>
        <v>0</v>
      </c>
      <c r="N579" s="558">
        <f>'KL TTHT CV DOT 2'!Q559</f>
        <v>0</v>
      </c>
      <c r="O579" s="558">
        <f>'KL TTHT CV DOT 2'!R559</f>
        <v>0</v>
      </c>
      <c r="P579" s="558"/>
      <c r="Q579" s="558"/>
      <c r="R579" s="558">
        <v>0</v>
      </c>
      <c r="S579" s="534"/>
    </row>
    <row r="580" spans="1:19" s="11" customFormat="1" outlineLevel="1">
      <c r="A580" s="192"/>
      <c r="B580" s="192"/>
      <c r="C580" s="193" t="s">
        <v>837</v>
      </c>
      <c r="D580" s="194">
        <v>0</v>
      </c>
      <c r="E580" s="194">
        <v>0</v>
      </c>
      <c r="F580" s="195" t="s">
        <v>660</v>
      </c>
      <c r="G580" s="199">
        <v>3339600.0000000005</v>
      </c>
      <c r="H580" s="199">
        <v>56000.000000000007</v>
      </c>
      <c r="I580" s="199">
        <f t="shared" ref="I580:I586" si="219">SUM(G580:H580)</f>
        <v>3395600.0000000005</v>
      </c>
      <c r="J580" s="199">
        <f t="shared" ref="J580:J586" si="220">G580*E580</f>
        <v>0</v>
      </c>
      <c r="K580" s="199">
        <f t="shared" ref="K580:K586" si="221">H580*E580</f>
        <v>0</v>
      </c>
      <c r="L580" s="199">
        <f t="shared" ref="L580:L586" si="222">I580*E580</f>
        <v>0</v>
      </c>
      <c r="M580" s="554">
        <f>'KL TTHT CV DOT 2'!P560</f>
        <v>0</v>
      </c>
      <c r="N580" s="554">
        <f>'KL TTHT CV DOT 2'!Q560</f>
        <v>0</v>
      </c>
      <c r="O580" s="554">
        <f>'KL TTHT CV DOT 2'!R560</f>
        <v>0</v>
      </c>
      <c r="P580" s="554"/>
      <c r="Q580" s="554"/>
      <c r="R580" s="554">
        <v>0</v>
      </c>
      <c r="S580" s="534"/>
    </row>
    <row r="581" spans="1:19" s="11" customFormat="1" outlineLevel="1">
      <c r="A581" s="192"/>
      <c r="B581" s="192"/>
      <c r="C581" s="193" t="s">
        <v>849</v>
      </c>
      <c r="D581" s="97">
        <v>0</v>
      </c>
      <c r="E581" s="97">
        <v>0</v>
      </c>
      <c r="F581" s="195" t="s">
        <v>660</v>
      </c>
      <c r="G581" s="199">
        <v>1346400</v>
      </c>
      <c r="H581" s="199">
        <v>56000.000000000007</v>
      </c>
      <c r="I581" s="199">
        <f t="shared" si="219"/>
        <v>1402400</v>
      </c>
      <c r="J581" s="199">
        <f t="shared" si="220"/>
        <v>0</v>
      </c>
      <c r="K581" s="199">
        <f t="shared" si="221"/>
        <v>0</v>
      </c>
      <c r="L581" s="199">
        <f t="shared" si="222"/>
        <v>0</v>
      </c>
      <c r="M581" s="554">
        <f>'KL TTHT CV DOT 2'!P561</f>
        <v>0</v>
      </c>
      <c r="N581" s="554">
        <f>'KL TTHT CV DOT 2'!Q561</f>
        <v>0</v>
      </c>
      <c r="O581" s="554">
        <f>'KL TTHT CV DOT 2'!R561</f>
        <v>0</v>
      </c>
      <c r="P581" s="554"/>
      <c r="Q581" s="554"/>
      <c r="R581" s="554">
        <v>0</v>
      </c>
      <c r="S581" s="534"/>
    </row>
    <row r="582" spans="1:19" s="11" customFormat="1" outlineLevel="1">
      <c r="A582" s="192"/>
      <c r="B582" s="192"/>
      <c r="C582" s="193" t="s">
        <v>709</v>
      </c>
      <c r="D582" s="97">
        <v>28</v>
      </c>
      <c r="E582" s="97">
        <v>28</v>
      </c>
      <c r="F582" s="195" t="s">
        <v>660</v>
      </c>
      <c r="G582" s="199">
        <v>1607100.0000000002</v>
      </c>
      <c r="H582" s="199">
        <v>56000.000000000007</v>
      </c>
      <c r="I582" s="199">
        <f t="shared" si="219"/>
        <v>1663100.0000000002</v>
      </c>
      <c r="J582" s="199">
        <f t="shared" si="220"/>
        <v>44998800.000000007</v>
      </c>
      <c r="K582" s="199">
        <f t="shared" si="221"/>
        <v>1568000.0000000002</v>
      </c>
      <c r="L582" s="199">
        <f t="shared" si="222"/>
        <v>46566800.000000007</v>
      </c>
      <c r="M582" s="554">
        <f>'KL TTHT CV DOT 2'!P562</f>
        <v>0</v>
      </c>
      <c r="N582" s="554">
        <f>'KL TTHT CV DOT 2'!Q562</f>
        <v>0</v>
      </c>
      <c r="O582" s="554">
        <f>'KL TTHT CV DOT 2'!R562</f>
        <v>0</v>
      </c>
      <c r="P582" s="554"/>
      <c r="Q582" s="554"/>
      <c r="R582" s="554">
        <v>0</v>
      </c>
      <c r="S582" s="534"/>
    </row>
    <row r="583" spans="1:19" s="11" customFormat="1" outlineLevel="1">
      <c r="A583" s="192"/>
      <c r="B583" s="192"/>
      <c r="C583" s="193" t="s">
        <v>711</v>
      </c>
      <c r="D583" s="97">
        <v>0</v>
      </c>
      <c r="E583" s="97">
        <v>0</v>
      </c>
      <c r="F583" s="195" t="s">
        <v>660</v>
      </c>
      <c r="G583" s="199">
        <v>585200</v>
      </c>
      <c r="H583" s="199">
        <v>56000.000000000007</v>
      </c>
      <c r="I583" s="199">
        <f t="shared" si="219"/>
        <v>641200</v>
      </c>
      <c r="J583" s="199">
        <f t="shared" si="220"/>
        <v>0</v>
      </c>
      <c r="K583" s="199">
        <f t="shared" si="221"/>
        <v>0</v>
      </c>
      <c r="L583" s="199">
        <f t="shared" si="222"/>
        <v>0</v>
      </c>
      <c r="M583" s="554">
        <f>'KL TTHT CV DOT 2'!P563</f>
        <v>0</v>
      </c>
      <c r="N583" s="554">
        <f>'KL TTHT CV DOT 2'!Q563</f>
        <v>0</v>
      </c>
      <c r="O583" s="554">
        <f>'KL TTHT CV DOT 2'!R563</f>
        <v>0</v>
      </c>
      <c r="P583" s="554"/>
      <c r="Q583" s="554"/>
      <c r="R583" s="554">
        <v>0</v>
      </c>
      <c r="S583" s="534"/>
    </row>
    <row r="584" spans="1:19" s="11" customFormat="1" outlineLevel="1">
      <c r="A584" s="192"/>
      <c r="B584" s="192"/>
      <c r="C584" s="193" t="s">
        <v>851</v>
      </c>
      <c r="D584" s="97">
        <v>0</v>
      </c>
      <c r="E584" s="97">
        <v>0</v>
      </c>
      <c r="F584" s="195" t="s">
        <v>660</v>
      </c>
      <c r="G584" s="62">
        <v>1182500</v>
      </c>
      <c r="H584" s="62">
        <v>56000.000000000007</v>
      </c>
      <c r="I584" s="62">
        <f t="shared" si="219"/>
        <v>1238500</v>
      </c>
      <c r="J584" s="199">
        <f t="shared" si="220"/>
        <v>0</v>
      </c>
      <c r="K584" s="199">
        <f t="shared" si="221"/>
        <v>0</v>
      </c>
      <c r="L584" s="199">
        <f t="shared" si="222"/>
        <v>0</v>
      </c>
      <c r="M584" s="554">
        <f>'KL TTHT CV DOT 2'!P564</f>
        <v>0</v>
      </c>
      <c r="N584" s="554">
        <f>'KL TTHT CV DOT 2'!Q564</f>
        <v>0</v>
      </c>
      <c r="O584" s="554">
        <f>'KL TTHT CV DOT 2'!R564</f>
        <v>0</v>
      </c>
      <c r="P584" s="554"/>
      <c r="Q584" s="554"/>
      <c r="R584" s="554">
        <v>0</v>
      </c>
      <c r="S584" s="534"/>
    </row>
    <row r="585" spans="1:19" s="11" customFormat="1" outlineLevel="1">
      <c r="A585" s="192"/>
      <c r="B585" s="192"/>
      <c r="C585" s="193" t="s">
        <v>856</v>
      </c>
      <c r="D585" s="97">
        <v>7</v>
      </c>
      <c r="E585" s="97">
        <v>7</v>
      </c>
      <c r="F585" s="195" t="s">
        <v>660</v>
      </c>
      <c r="G585" s="62">
        <v>3254585.7142857146</v>
      </c>
      <c r="H585" s="62">
        <v>56000.000000000007</v>
      </c>
      <c r="I585" s="62">
        <f t="shared" ref="I585" si="223">SUM(G585:H585)</f>
        <v>3310585.7142857146</v>
      </c>
      <c r="J585" s="199">
        <f t="shared" si="220"/>
        <v>22782100</v>
      </c>
      <c r="K585" s="199">
        <f t="shared" si="221"/>
        <v>392000.00000000006</v>
      </c>
      <c r="L585" s="199">
        <f t="shared" si="222"/>
        <v>23174100</v>
      </c>
      <c r="M585" s="554">
        <f>'KL TTHT CV DOT 2'!P565</f>
        <v>0</v>
      </c>
      <c r="N585" s="554">
        <f>'KL TTHT CV DOT 2'!Q565</f>
        <v>0</v>
      </c>
      <c r="O585" s="554">
        <f>'KL TTHT CV DOT 2'!R565</f>
        <v>0</v>
      </c>
      <c r="P585" s="554"/>
      <c r="Q585" s="554"/>
      <c r="R585" s="554">
        <v>0</v>
      </c>
      <c r="S585" s="534"/>
    </row>
    <row r="586" spans="1:19" s="11" customFormat="1" outlineLevel="1">
      <c r="A586" s="192"/>
      <c r="B586" s="192"/>
      <c r="C586" s="193" t="s">
        <v>657</v>
      </c>
      <c r="D586" s="97">
        <v>1</v>
      </c>
      <c r="E586" s="97">
        <v>1</v>
      </c>
      <c r="F586" s="195" t="s">
        <v>619</v>
      </c>
      <c r="G586" s="62">
        <v>1050000</v>
      </c>
      <c r="H586" s="62">
        <v>210000</v>
      </c>
      <c r="I586" s="62">
        <f t="shared" si="219"/>
        <v>1260000</v>
      </c>
      <c r="J586" s="199">
        <f t="shared" si="220"/>
        <v>1050000</v>
      </c>
      <c r="K586" s="199">
        <f t="shared" si="221"/>
        <v>210000</v>
      </c>
      <c r="L586" s="199">
        <f t="shared" si="222"/>
        <v>1260000</v>
      </c>
      <c r="M586" s="554">
        <f>'KL TTHT CV DOT 2'!P566</f>
        <v>0</v>
      </c>
      <c r="N586" s="554">
        <f>'KL TTHT CV DOT 2'!Q566</f>
        <v>0</v>
      </c>
      <c r="O586" s="554">
        <f>'KL TTHT CV DOT 2'!R566</f>
        <v>0</v>
      </c>
      <c r="P586" s="554"/>
      <c r="Q586" s="554"/>
      <c r="R586" s="554">
        <v>0</v>
      </c>
      <c r="S586" s="534"/>
    </row>
    <row r="587" spans="1:19" s="11" customFormat="1" outlineLevel="1">
      <c r="A587" s="192"/>
      <c r="B587" s="192"/>
      <c r="C587" s="193"/>
      <c r="D587" s="97"/>
      <c r="E587" s="97"/>
      <c r="F587" s="195"/>
      <c r="G587" s="62"/>
      <c r="H587" s="62"/>
      <c r="I587" s="62"/>
      <c r="J587" s="199"/>
      <c r="K587" s="199"/>
      <c r="L587" s="199"/>
      <c r="M587" s="554">
        <f>'KL TTHT CV DOT 2'!P567</f>
        <v>0</v>
      </c>
      <c r="N587" s="554">
        <f>'KL TTHT CV DOT 2'!Q567</f>
        <v>0</v>
      </c>
      <c r="O587" s="554">
        <f>'KL TTHT CV DOT 2'!R567</f>
        <v>0</v>
      </c>
      <c r="P587" s="554"/>
      <c r="Q587" s="554"/>
      <c r="R587" s="554">
        <v>0</v>
      </c>
      <c r="S587" s="534"/>
    </row>
    <row r="588" spans="1:19" s="363" customFormat="1" outlineLevel="1">
      <c r="A588" s="172"/>
      <c r="B588" s="172"/>
      <c r="C588" s="189" t="s">
        <v>841</v>
      </c>
      <c r="D588" s="99"/>
      <c r="E588" s="99"/>
      <c r="F588" s="191"/>
      <c r="G588" s="82"/>
      <c r="H588" s="82"/>
      <c r="I588" s="82"/>
      <c r="J588" s="174">
        <f>SUBTOTAL(9,J589:J596)</f>
        <v>14674496.469863014</v>
      </c>
      <c r="K588" s="174">
        <f t="shared" ref="K588:L588" si="224">SUBTOTAL(9,K589:K596)</f>
        <v>5167998.7851740941</v>
      </c>
      <c r="L588" s="174">
        <f t="shared" si="224"/>
        <v>19842495.25503711</v>
      </c>
      <c r="M588" s="558">
        <f>'KL TTHT CV DOT 2'!P568</f>
        <v>0</v>
      </c>
      <c r="N588" s="558">
        <f>'KL TTHT CV DOT 2'!Q568</f>
        <v>0</v>
      </c>
      <c r="O588" s="558">
        <f>'KL TTHT CV DOT 2'!R568</f>
        <v>0</v>
      </c>
      <c r="P588" s="558"/>
      <c r="Q588" s="558"/>
      <c r="R588" s="558">
        <v>0</v>
      </c>
      <c r="S588" s="538"/>
    </row>
    <row r="589" spans="1:19" s="11" customFormat="1" outlineLevel="1">
      <c r="A589" s="192"/>
      <c r="B589" s="192"/>
      <c r="C589" s="193" t="s">
        <v>812</v>
      </c>
      <c r="D589" s="97">
        <v>167</v>
      </c>
      <c r="E589" s="97">
        <v>150</v>
      </c>
      <c r="F589" s="195" t="s">
        <v>624</v>
      </c>
      <c r="G589" s="62">
        <v>22980.09</v>
      </c>
      <c r="H589" s="62">
        <v>5743.9305000000022</v>
      </c>
      <c r="I589" s="62">
        <f t="shared" ref="I589:I594" si="225">SUM(G589:H589)</f>
        <v>28724.020500000002</v>
      </c>
      <c r="J589" s="199">
        <f t="shared" ref="J589:J595" si="226">G589*E589</f>
        <v>3447013.5</v>
      </c>
      <c r="K589" s="199">
        <f t="shared" ref="K589:K595" si="227">H589*E589</f>
        <v>861589.5750000003</v>
      </c>
      <c r="L589" s="199">
        <f t="shared" ref="L589:L595" si="228">I589*E589</f>
        <v>4308603.0750000002</v>
      </c>
      <c r="M589" s="554">
        <f>'KL TTHT CV DOT 2'!P569</f>
        <v>0.36</v>
      </c>
      <c r="N589" s="554">
        <f>'KL TTHT CV DOT 2'!Q569</f>
        <v>0</v>
      </c>
      <c r="O589" s="554">
        <f>'KL TTHT CV DOT 2'!R569</f>
        <v>0.36</v>
      </c>
      <c r="P589" s="554"/>
      <c r="Q589" s="554"/>
      <c r="R589" s="554">
        <v>0</v>
      </c>
      <c r="S589" s="534"/>
    </row>
    <row r="590" spans="1:19" s="11" customFormat="1" outlineLevel="1">
      <c r="A590" s="192"/>
      <c r="B590" s="192"/>
      <c r="C590" s="193" t="s">
        <v>842</v>
      </c>
      <c r="D590" s="97">
        <v>100</v>
      </c>
      <c r="E590" s="97">
        <v>110</v>
      </c>
      <c r="F590" s="195" t="s">
        <v>624</v>
      </c>
      <c r="G590" s="62">
        <v>32518.739999999998</v>
      </c>
      <c r="H590" s="62">
        <v>7485.6650000000009</v>
      </c>
      <c r="I590" s="62">
        <f t="shared" si="225"/>
        <v>40004.404999999999</v>
      </c>
      <c r="J590" s="199">
        <f t="shared" si="226"/>
        <v>3577061.4</v>
      </c>
      <c r="K590" s="199">
        <f t="shared" si="227"/>
        <v>823423.15000000014</v>
      </c>
      <c r="L590" s="199">
        <f t="shared" si="228"/>
        <v>4400484.55</v>
      </c>
      <c r="M590" s="554">
        <f>'KL TTHT CV DOT 2'!P570</f>
        <v>0.36</v>
      </c>
      <c r="N590" s="554">
        <f>'KL TTHT CV DOT 2'!Q570</f>
        <v>0</v>
      </c>
      <c r="O590" s="554">
        <f>'KL TTHT CV DOT 2'!R570</f>
        <v>0.36</v>
      </c>
      <c r="P590" s="554"/>
      <c r="Q590" s="554"/>
      <c r="R590" s="554">
        <v>0</v>
      </c>
      <c r="S590" s="534"/>
    </row>
    <row r="591" spans="1:19" s="11" customFormat="1" outlineLevel="1">
      <c r="A591" s="192"/>
      <c r="B591" s="192"/>
      <c r="C591" s="193" t="s">
        <v>844</v>
      </c>
      <c r="D591" s="97">
        <v>0</v>
      </c>
      <c r="E591" s="97">
        <v>0</v>
      </c>
      <c r="F591" s="195" t="s">
        <v>624</v>
      </c>
      <c r="G591" s="199">
        <v>72299.399999999994</v>
      </c>
      <c r="H591" s="199">
        <v>17189.865000000002</v>
      </c>
      <c r="I591" s="199">
        <f t="shared" si="225"/>
        <v>89489.264999999999</v>
      </c>
      <c r="J591" s="199">
        <f t="shared" si="226"/>
        <v>0</v>
      </c>
      <c r="K591" s="199">
        <f t="shared" si="227"/>
        <v>0</v>
      </c>
      <c r="L591" s="199">
        <f t="shared" si="228"/>
        <v>0</v>
      </c>
      <c r="M591" s="554">
        <f>'KL TTHT CV DOT 2'!P571</f>
        <v>0</v>
      </c>
      <c r="N591" s="554">
        <f>'KL TTHT CV DOT 2'!Q571</f>
        <v>0</v>
      </c>
      <c r="O591" s="554">
        <f>'KL TTHT CV DOT 2'!R571</f>
        <v>0</v>
      </c>
      <c r="P591" s="554"/>
      <c r="Q591" s="554"/>
      <c r="R591" s="554">
        <v>0</v>
      </c>
      <c r="S591" s="534"/>
    </row>
    <row r="592" spans="1:19" s="11" customFormat="1" outlineLevel="1">
      <c r="A592" s="192"/>
      <c r="B592" s="192"/>
      <c r="C592" s="193" t="s">
        <v>845</v>
      </c>
      <c r="D592" s="97">
        <v>43</v>
      </c>
      <c r="E592" s="97">
        <v>53.900000000000006</v>
      </c>
      <c r="F592" s="195" t="s">
        <v>624</v>
      </c>
      <c r="G592" s="199">
        <v>102372.9</v>
      </c>
      <c r="H592" s="199">
        <v>18573.439500000004</v>
      </c>
      <c r="I592" s="199">
        <f t="shared" si="225"/>
        <v>120946.3395</v>
      </c>
      <c r="J592" s="199">
        <f t="shared" si="226"/>
        <v>5517899.3100000005</v>
      </c>
      <c r="K592" s="199">
        <f t="shared" si="227"/>
        <v>1001108.3890500003</v>
      </c>
      <c r="L592" s="199">
        <f t="shared" si="228"/>
        <v>6519007.6990500009</v>
      </c>
      <c r="M592" s="554">
        <f>'KL TTHT CV DOT 2'!P572</f>
        <v>0.36</v>
      </c>
      <c r="N592" s="554">
        <f>'KL TTHT CV DOT 2'!Q572</f>
        <v>0</v>
      </c>
      <c r="O592" s="554">
        <f>'KL TTHT CV DOT 2'!R572</f>
        <v>0.36</v>
      </c>
      <c r="P592" s="554"/>
      <c r="Q592" s="554"/>
      <c r="R592" s="554">
        <v>0</v>
      </c>
      <c r="S592" s="534"/>
    </row>
    <row r="593" spans="1:19" ht="21" customHeight="1" outlineLevel="1">
      <c r="A593" s="137"/>
      <c r="B593" s="137"/>
      <c r="C593" s="138" t="s">
        <v>846</v>
      </c>
      <c r="D593" s="97">
        <v>0</v>
      </c>
      <c r="E593" s="97">
        <v>0</v>
      </c>
      <c r="F593" s="139" t="s">
        <v>624</v>
      </c>
      <c r="G593" s="199">
        <v>985945.66091644217</v>
      </c>
      <c r="H593" s="199">
        <v>53025</v>
      </c>
      <c r="I593" s="71">
        <f t="shared" si="225"/>
        <v>1038970.6609164422</v>
      </c>
      <c r="J593" s="71">
        <f t="shared" si="226"/>
        <v>0</v>
      </c>
      <c r="K593" s="71">
        <f t="shared" si="227"/>
        <v>0</v>
      </c>
      <c r="L593" s="71">
        <f t="shared" si="228"/>
        <v>0</v>
      </c>
      <c r="M593" s="552">
        <f>'KL TTHT CV DOT 2'!P573</f>
        <v>0</v>
      </c>
      <c r="N593" s="552">
        <f>'KL TTHT CV DOT 2'!Q573</f>
        <v>0</v>
      </c>
      <c r="O593" s="552">
        <f>'KL TTHT CV DOT 2'!R573</f>
        <v>0</v>
      </c>
      <c r="P593" s="552"/>
      <c r="Q593" s="552"/>
      <c r="R593" s="552">
        <v>0</v>
      </c>
    </row>
    <row r="594" spans="1:19" s="11" customFormat="1" ht="21" customHeight="1" outlineLevel="1">
      <c r="A594" s="192"/>
      <c r="B594" s="192"/>
      <c r="C594" s="386" t="s">
        <v>928</v>
      </c>
      <c r="D594" s="97">
        <v>150</v>
      </c>
      <c r="E594" s="97">
        <v>154</v>
      </c>
      <c r="F594" s="195" t="s">
        <v>624</v>
      </c>
      <c r="G594" s="199">
        <v>8773.9726027397246</v>
      </c>
      <c r="H594" s="199">
        <v>14594.016411764707</v>
      </c>
      <c r="I594" s="199">
        <f t="shared" si="225"/>
        <v>23367.989014504434</v>
      </c>
      <c r="J594" s="199">
        <f t="shared" si="226"/>
        <v>1351191.7808219176</v>
      </c>
      <c r="K594" s="199">
        <f t="shared" si="227"/>
        <v>2247478.527411765</v>
      </c>
      <c r="L594" s="199">
        <f t="shared" si="228"/>
        <v>3598670.308233683</v>
      </c>
      <c r="M594" s="554">
        <f>'KL TTHT CV DOT 2'!P574</f>
        <v>0</v>
      </c>
      <c r="N594" s="554">
        <f>'KL TTHT CV DOT 2'!Q574</f>
        <v>0</v>
      </c>
      <c r="O594" s="554">
        <f>'KL TTHT CV DOT 2'!R574</f>
        <v>0</v>
      </c>
      <c r="P594" s="554"/>
      <c r="Q594" s="554"/>
      <c r="R594" s="554">
        <v>0</v>
      </c>
      <c r="S594" s="534"/>
    </row>
    <row r="595" spans="1:19" ht="20.25" customHeight="1" outlineLevel="1">
      <c r="A595" s="137"/>
      <c r="B595" s="137"/>
      <c r="C595" s="138" t="s">
        <v>657</v>
      </c>
      <c r="D595" s="97">
        <v>1</v>
      </c>
      <c r="E595" s="97">
        <v>1</v>
      </c>
      <c r="F595" s="139" t="s">
        <v>619</v>
      </c>
      <c r="G595" s="199">
        <v>781330.47904109594</v>
      </c>
      <c r="H595" s="199">
        <v>234399.14371232878</v>
      </c>
      <c r="I595" s="71">
        <f t="shared" ref="I595" si="229">SUM(G595:H595)</f>
        <v>1015729.6227534247</v>
      </c>
      <c r="J595" s="71">
        <f t="shared" si="226"/>
        <v>781330.47904109594</v>
      </c>
      <c r="K595" s="71">
        <f t="shared" si="227"/>
        <v>234399.14371232878</v>
      </c>
      <c r="L595" s="71">
        <f t="shared" si="228"/>
        <v>1015729.6227534247</v>
      </c>
      <c r="M595" s="552">
        <f>'KL TTHT CV DOT 2'!P575</f>
        <v>0</v>
      </c>
      <c r="N595" s="552">
        <f>'KL TTHT CV DOT 2'!Q575</f>
        <v>0</v>
      </c>
      <c r="O595" s="552">
        <f>'KL TTHT CV DOT 2'!R575</f>
        <v>0</v>
      </c>
      <c r="P595" s="552"/>
      <c r="Q595" s="552"/>
      <c r="R595" s="552">
        <v>0</v>
      </c>
    </row>
    <row r="596" spans="1:19" outlineLevel="1">
      <c r="A596" s="137"/>
      <c r="B596" s="137"/>
      <c r="C596" s="138"/>
      <c r="D596" s="94"/>
      <c r="E596" s="94"/>
      <c r="F596" s="139"/>
      <c r="G596" s="71"/>
      <c r="H596" s="71"/>
      <c r="I596" s="71"/>
      <c r="J596" s="71"/>
      <c r="K596" s="71"/>
      <c r="L596" s="62"/>
      <c r="M596" s="550">
        <f>'KL TTHT CV DOT 2'!P576</f>
        <v>0</v>
      </c>
      <c r="N596" s="550">
        <f>'KL TTHT CV DOT 2'!Q576</f>
        <v>0</v>
      </c>
      <c r="O596" s="550">
        <f>'KL TTHT CV DOT 2'!R576</f>
        <v>0</v>
      </c>
      <c r="P596" s="550"/>
      <c r="Q596" s="550"/>
      <c r="R596" s="550">
        <v>0</v>
      </c>
    </row>
    <row r="597" spans="1:19" s="153" customFormat="1" outlineLevel="1">
      <c r="A597" s="183" t="s">
        <v>275</v>
      </c>
      <c r="B597" s="183"/>
      <c r="C597" s="184" t="s">
        <v>276</v>
      </c>
      <c r="D597" s="185">
        <v>1</v>
      </c>
      <c r="E597" s="185">
        <v>1</v>
      </c>
      <c r="F597" s="186" t="s">
        <v>10</v>
      </c>
      <c r="G597" s="187"/>
      <c r="H597" s="187"/>
      <c r="I597" s="187"/>
      <c r="J597" s="187">
        <f t="shared" ref="J597:K597" si="230">SUBTOTAL(9,J598:J620)</f>
        <v>92827708.594109595</v>
      </c>
      <c r="K597" s="187">
        <f t="shared" si="230"/>
        <v>16840279.048278809</v>
      </c>
      <c r="L597" s="187">
        <f>SUBTOTAL(9,L598:L620)</f>
        <v>109667987.6423884</v>
      </c>
      <c r="M597" s="560">
        <f>'KL TTHT CV DOT 2'!P577</f>
        <v>0</v>
      </c>
      <c r="N597" s="560">
        <f>'KL TTHT CV DOT 2'!Q577</f>
        <v>0</v>
      </c>
      <c r="O597" s="560">
        <f>'KL TTHT CV DOT 2'!R577</f>
        <v>0</v>
      </c>
      <c r="P597" s="560"/>
      <c r="Q597" s="560"/>
      <c r="R597" s="560">
        <v>0</v>
      </c>
      <c r="S597" s="535"/>
    </row>
    <row r="598" spans="1:19" outlineLevel="1">
      <c r="A598" s="137"/>
      <c r="B598" s="137"/>
      <c r="C598" s="147" t="s">
        <v>815</v>
      </c>
      <c r="D598" s="94"/>
      <c r="E598" s="94"/>
      <c r="F598" s="139"/>
      <c r="G598" s="71"/>
      <c r="H598" s="71"/>
      <c r="I598" s="71"/>
      <c r="J598" s="82">
        <f>SUBTOTAL(9,J599:J607)</f>
        <v>9916993.8000000007</v>
      </c>
      <c r="K598" s="82">
        <f t="shared" ref="K598:L598" si="231">SUBTOTAL(9,K599:K607)</f>
        <v>3613842.1400000006</v>
      </c>
      <c r="L598" s="82">
        <f t="shared" si="231"/>
        <v>13530835.939999999</v>
      </c>
      <c r="M598" s="553">
        <f>'KL TTHT CV DOT 2'!P578</f>
        <v>0</v>
      </c>
      <c r="N598" s="553">
        <f>'KL TTHT CV DOT 2'!Q578</f>
        <v>0</v>
      </c>
      <c r="O598" s="553">
        <f>'KL TTHT CV DOT 2'!R578</f>
        <v>0</v>
      </c>
      <c r="P598" s="553"/>
      <c r="Q598" s="553"/>
      <c r="R598" s="553">
        <v>0</v>
      </c>
    </row>
    <row r="599" spans="1:19" outlineLevel="1">
      <c r="A599" s="137"/>
      <c r="B599" s="137"/>
      <c r="C599" s="138" t="s">
        <v>696</v>
      </c>
      <c r="D599" s="97">
        <v>0</v>
      </c>
      <c r="E599" s="97">
        <v>0</v>
      </c>
      <c r="F599" s="139" t="s">
        <v>660</v>
      </c>
      <c r="G599" s="199">
        <v>46800</v>
      </c>
      <c r="H599" s="199">
        <v>54500.000000000007</v>
      </c>
      <c r="I599" s="62">
        <f t="shared" ref="I599:I606" si="232">SUM(G599:H599)</f>
        <v>101300</v>
      </c>
      <c r="J599" s="62">
        <f t="shared" ref="J599:J606" si="233">G599*E599</f>
        <v>0</v>
      </c>
      <c r="K599" s="62">
        <f t="shared" ref="K599:K606" si="234">H599*E599</f>
        <v>0</v>
      </c>
      <c r="L599" s="62">
        <f t="shared" ref="L599:L606" si="235">I599*E599</f>
        <v>0</v>
      </c>
      <c r="M599" s="550">
        <f>'KL TTHT CV DOT 2'!P579</f>
        <v>0</v>
      </c>
      <c r="N599" s="550">
        <f>'KL TTHT CV DOT 2'!Q579</f>
        <v>0</v>
      </c>
      <c r="O599" s="550">
        <f>'KL TTHT CV DOT 2'!R579</f>
        <v>0</v>
      </c>
      <c r="P599" s="550"/>
      <c r="Q599" s="550"/>
      <c r="R599" s="550">
        <v>0</v>
      </c>
    </row>
    <row r="600" spans="1:19" outlineLevel="1">
      <c r="A600" s="137"/>
      <c r="B600" s="137"/>
      <c r="C600" s="138" t="s">
        <v>816</v>
      </c>
      <c r="D600" s="97">
        <v>0</v>
      </c>
      <c r="E600" s="97">
        <v>0</v>
      </c>
      <c r="F600" s="139" t="s">
        <v>660</v>
      </c>
      <c r="G600" s="199">
        <v>46800</v>
      </c>
      <c r="H600" s="199">
        <v>54500.000000000007</v>
      </c>
      <c r="I600" s="62">
        <f t="shared" si="232"/>
        <v>101300</v>
      </c>
      <c r="J600" s="62">
        <f t="shared" si="233"/>
        <v>0</v>
      </c>
      <c r="K600" s="62">
        <f t="shared" si="234"/>
        <v>0</v>
      </c>
      <c r="L600" s="62">
        <f t="shared" si="235"/>
        <v>0</v>
      </c>
      <c r="M600" s="550">
        <f>'KL TTHT CV DOT 2'!P580</f>
        <v>0</v>
      </c>
      <c r="N600" s="550">
        <f>'KL TTHT CV DOT 2'!Q580</f>
        <v>0</v>
      </c>
      <c r="O600" s="550">
        <f>'KL TTHT CV DOT 2'!R580</f>
        <v>0</v>
      </c>
      <c r="P600" s="550"/>
      <c r="Q600" s="550"/>
      <c r="R600" s="550">
        <v>0</v>
      </c>
    </row>
    <row r="601" spans="1:19" ht="21" customHeight="1" outlineLevel="1">
      <c r="A601" s="137"/>
      <c r="B601" s="137"/>
      <c r="C601" s="138" t="s">
        <v>700</v>
      </c>
      <c r="D601" s="97">
        <v>47</v>
      </c>
      <c r="E601" s="97">
        <v>47</v>
      </c>
      <c r="F601" s="139" t="s">
        <v>660</v>
      </c>
      <c r="G601" s="199">
        <v>124560</v>
      </c>
      <c r="H601" s="199">
        <v>54500.000000000007</v>
      </c>
      <c r="I601" s="62">
        <f t="shared" si="232"/>
        <v>179060</v>
      </c>
      <c r="J601" s="62">
        <f t="shared" si="233"/>
        <v>5854320</v>
      </c>
      <c r="K601" s="62">
        <f t="shared" si="234"/>
        <v>2561500.0000000005</v>
      </c>
      <c r="L601" s="62">
        <f t="shared" si="235"/>
        <v>8415820</v>
      </c>
      <c r="M601" s="550">
        <f>'KL TTHT CV DOT 2'!P581</f>
        <v>0</v>
      </c>
      <c r="N601" s="550">
        <f>'KL TTHT CV DOT 2'!Q581</f>
        <v>0</v>
      </c>
      <c r="O601" s="550">
        <f>'KL TTHT CV DOT 2'!R581</f>
        <v>0</v>
      </c>
      <c r="P601" s="550"/>
      <c r="Q601" s="550"/>
      <c r="R601" s="550">
        <v>0</v>
      </c>
    </row>
    <row r="602" spans="1:19" ht="21" customHeight="1" outlineLevel="1">
      <c r="A602" s="137"/>
      <c r="B602" s="137"/>
      <c r="C602" s="138" t="s">
        <v>702</v>
      </c>
      <c r="D602" s="97">
        <v>11</v>
      </c>
      <c r="E602" s="97">
        <v>11</v>
      </c>
      <c r="F602" s="139" t="s">
        <v>660</v>
      </c>
      <c r="G602" s="199">
        <v>249120</v>
      </c>
      <c r="H602" s="199">
        <v>54500.000000000007</v>
      </c>
      <c r="I602" s="62">
        <f t="shared" si="232"/>
        <v>303620</v>
      </c>
      <c r="J602" s="62">
        <f t="shared" si="233"/>
        <v>2740320</v>
      </c>
      <c r="K602" s="62">
        <f t="shared" si="234"/>
        <v>599500.00000000012</v>
      </c>
      <c r="L602" s="62">
        <f t="shared" si="235"/>
        <v>3339820</v>
      </c>
      <c r="M602" s="550">
        <f>'KL TTHT CV DOT 2'!P582</f>
        <v>0</v>
      </c>
      <c r="N602" s="550">
        <f>'KL TTHT CV DOT 2'!Q582</f>
        <v>0</v>
      </c>
      <c r="O602" s="550">
        <f>'KL TTHT CV DOT 2'!R582</f>
        <v>0</v>
      </c>
      <c r="P602" s="550"/>
      <c r="Q602" s="550"/>
      <c r="R602" s="550">
        <v>0</v>
      </c>
    </row>
    <row r="603" spans="1:19" ht="21" customHeight="1" outlineLevel="1">
      <c r="A603" s="137"/>
      <c r="B603" s="137"/>
      <c r="C603" s="400" t="s">
        <v>848</v>
      </c>
      <c r="D603" s="97">
        <v>6</v>
      </c>
      <c r="E603" s="97">
        <v>6</v>
      </c>
      <c r="F603" s="139" t="s">
        <v>660</v>
      </c>
      <c r="G603" s="199">
        <v>150480</v>
      </c>
      <c r="H603" s="199">
        <v>54500.000000000007</v>
      </c>
      <c r="I603" s="62">
        <f t="shared" si="232"/>
        <v>204980</v>
      </c>
      <c r="J603" s="62">
        <f t="shared" si="233"/>
        <v>902880</v>
      </c>
      <c r="K603" s="62">
        <f t="shared" si="234"/>
        <v>327000.00000000006</v>
      </c>
      <c r="L603" s="62">
        <f t="shared" si="235"/>
        <v>1229880</v>
      </c>
      <c r="M603" s="550">
        <f>'KL TTHT CV DOT 2'!P583</f>
        <v>0</v>
      </c>
      <c r="N603" s="550">
        <f>'KL TTHT CV DOT 2'!Q583</f>
        <v>0</v>
      </c>
      <c r="O603" s="550">
        <f>'KL TTHT CV DOT 2'!R583</f>
        <v>0</v>
      </c>
      <c r="P603" s="550"/>
      <c r="Q603" s="550"/>
      <c r="R603" s="550">
        <v>0</v>
      </c>
    </row>
    <row r="604" spans="1:19" s="11" customFormat="1" outlineLevel="1">
      <c r="A604" s="192"/>
      <c r="B604" s="192"/>
      <c r="C604" s="193" t="s">
        <v>704</v>
      </c>
      <c r="D604" s="194">
        <v>0</v>
      </c>
      <c r="E604" s="97">
        <v>0</v>
      </c>
      <c r="F604" s="195" t="s">
        <v>660</v>
      </c>
      <c r="G604" s="199">
        <v>0</v>
      </c>
      <c r="H604" s="199">
        <v>381500</v>
      </c>
      <c r="I604" s="199">
        <f t="shared" si="232"/>
        <v>381500</v>
      </c>
      <c r="J604" s="199">
        <f t="shared" si="233"/>
        <v>0</v>
      </c>
      <c r="K604" s="199">
        <f t="shared" si="234"/>
        <v>0</v>
      </c>
      <c r="L604" s="199">
        <f t="shared" si="235"/>
        <v>0</v>
      </c>
      <c r="M604" s="554">
        <f>'KL TTHT CV DOT 2'!P584</f>
        <v>0</v>
      </c>
      <c r="N604" s="554">
        <f>'KL TTHT CV DOT 2'!Q584</f>
        <v>0</v>
      </c>
      <c r="O604" s="554">
        <f>'KL TTHT CV DOT 2'!R584</f>
        <v>0</v>
      </c>
      <c r="P604" s="554"/>
      <c r="Q604" s="554"/>
      <c r="R604" s="554">
        <v>0</v>
      </c>
      <c r="S604" s="534"/>
    </row>
    <row r="605" spans="1:19" s="11" customFormat="1" outlineLevel="1">
      <c r="A605" s="192"/>
      <c r="B605" s="192"/>
      <c r="C605" s="193" t="s">
        <v>705</v>
      </c>
      <c r="D605" s="194">
        <v>0</v>
      </c>
      <c r="E605" s="97">
        <v>0</v>
      </c>
      <c r="F605" s="195" t="s">
        <v>660</v>
      </c>
      <c r="G605" s="199">
        <v>0</v>
      </c>
      <c r="H605" s="199">
        <v>381500</v>
      </c>
      <c r="I605" s="199">
        <f t="shared" si="232"/>
        <v>381500</v>
      </c>
      <c r="J605" s="199">
        <f t="shared" si="233"/>
        <v>0</v>
      </c>
      <c r="K605" s="199">
        <f t="shared" si="234"/>
        <v>0</v>
      </c>
      <c r="L605" s="199">
        <f t="shared" si="235"/>
        <v>0</v>
      </c>
      <c r="M605" s="554">
        <f>'KL TTHT CV DOT 2'!P585</f>
        <v>0</v>
      </c>
      <c r="N605" s="554">
        <f>'KL TTHT CV DOT 2'!Q585</f>
        <v>0</v>
      </c>
      <c r="O605" s="554">
        <f>'KL TTHT CV DOT 2'!R585</f>
        <v>0</v>
      </c>
      <c r="P605" s="554"/>
      <c r="Q605" s="554"/>
      <c r="R605" s="554">
        <v>0</v>
      </c>
      <c r="S605" s="534"/>
    </row>
    <row r="606" spans="1:19" s="11" customFormat="1" outlineLevel="1">
      <c r="A606" s="192"/>
      <c r="B606" s="192"/>
      <c r="C606" s="193" t="s">
        <v>657</v>
      </c>
      <c r="D606" s="194">
        <v>1</v>
      </c>
      <c r="E606" s="97">
        <v>1</v>
      </c>
      <c r="F606" s="195" t="s">
        <v>619</v>
      </c>
      <c r="G606" s="199">
        <v>419473.8</v>
      </c>
      <c r="H606" s="199">
        <v>125842.13999999998</v>
      </c>
      <c r="I606" s="199">
        <f t="shared" si="232"/>
        <v>545315.93999999994</v>
      </c>
      <c r="J606" s="199">
        <f t="shared" si="233"/>
        <v>419473.8</v>
      </c>
      <c r="K606" s="199">
        <f t="shared" si="234"/>
        <v>125842.13999999998</v>
      </c>
      <c r="L606" s="199">
        <f t="shared" si="235"/>
        <v>545315.93999999994</v>
      </c>
      <c r="M606" s="554">
        <f>'KL TTHT CV DOT 2'!P586</f>
        <v>0</v>
      </c>
      <c r="N606" s="554">
        <f>'KL TTHT CV DOT 2'!Q586</f>
        <v>0</v>
      </c>
      <c r="O606" s="554">
        <f>'KL TTHT CV DOT 2'!R586</f>
        <v>0</v>
      </c>
      <c r="P606" s="554"/>
      <c r="Q606" s="554"/>
      <c r="R606" s="554">
        <v>0</v>
      </c>
      <c r="S606" s="534"/>
    </row>
    <row r="607" spans="1:19" s="11" customFormat="1" outlineLevel="1">
      <c r="A607" s="192"/>
      <c r="B607" s="192"/>
      <c r="C607" s="193"/>
      <c r="D607" s="194">
        <v>0</v>
      </c>
      <c r="E607" s="97">
        <v>0</v>
      </c>
      <c r="F607" s="195"/>
      <c r="G607" s="199"/>
      <c r="H607" s="199"/>
      <c r="I607" s="199"/>
      <c r="J607" s="199"/>
      <c r="K607" s="199"/>
      <c r="L607" s="199"/>
      <c r="M607" s="554">
        <f>'KL TTHT CV DOT 2'!P587</f>
        <v>0</v>
      </c>
      <c r="N607" s="554">
        <f>'KL TTHT CV DOT 2'!Q587</f>
        <v>0</v>
      </c>
      <c r="O607" s="554">
        <f>'KL TTHT CV DOT 2'!R587</f>
        <v>0</v>
      </c>
      <c r="P607" s="554"/>
      <c r="Q607" s="554"/>
      <c r="R607" s="554">
        <v>0</v>
      </c>
      <c r="S607" s="534"/>
    </row>
    <row r="608" spans="1:19" s="11" customFormat="1" outlineLevel="1">
      <c r="A608" s="192"/>
      <c r="B608" s="192"/>
      <c r="C608" s="189" t="s">
        <v>706</v>
      </c>
      <c r="D608" s="194">
        <v>0</v>
      </c>
      <c r="E608" s="97">
        <v>0</v>
      </c>
      <c r="F608" s="195"/>
      <c r="G608" s="199"/>
      <c r="H608" s="199"/>
      <c r="I608" s="199"/>
      <c r="J608" s="174">
        <f>SUBTOTAL(9,J609:J613)</f>
        <v>40075200.000000007</v>
      </c>
      <c r="K608" s="174">
        <f t="shared" ref="K608:L608" si="236">SUBTOTAL(9,K609:K613)</f>
        <v>672000.00000000012</v>
      </c>
      <c r="L608" s="174">
        <f t="shared" si="236"/>
        <v>40747200.000000007</v>
      </c>
      <c r="M608" s="558">
        <f>'KL TTHT CV DOT 2'!P588</f>
        <v>0</v>
      </c>
      <c r="N608" s="558">
        <f>'KL TTHT CV DOT 2'!Q588</f>
        <v>0</v>
      </c>
      <c r="O608" s="558">
        <f>'KL TTHT CV DOT 2'!R588</f>
        <v>0</v>
      </c>
      <c r="P608" s="558"/>
      <c r="Q608" s="558"/>
      <c r="R608" s="558">
        <v>0</v>
      </c>
      <c r="S608" s="534"/>
    </row>
    <row r="609" spans="1:19" s="11" customFormat="1" outlineLevel="1">
      <c r="A609" s="192"/>
      <c r="B609" s="192"/>
      <c r="C609" s="193" t="s">
        <v>837</v>
      </c>
      <c r="D609" s="194">
        <v>12</v>
      </c>
      <c r="E609" s="97">
        <v>12</v>
      </c>
      <c r="F609" s="195" t="s">
        <v>660</v>
      </c>
      <c r="G609" s="199">
        <v>3339600.0000000005</v>
      </c>
      <c r="H609" s="199">
        <v>56000.000000000007</v>
      </c>
      <c r="I609" s="199">
        <f t="shared" ref="I609:I612" si="237">SUM(G609:H609)</f>
        <v>3395600.0000000005</v>
      </c>
      <c r="J609" s="199">
        <f>G609*E609</f>
        <v>40075200.000000007</v>
      </c>
      <c r="K609" s="199">
        <f>H609*E609</f>
        <v>672000.00000000012</v>
      </c>
      <c r="L609" s="199">
        <f>I609*E609</f>
        <v>40747200.000000007</v>
      </c>
      <c r="M609" s="554">
        <f>'KL TTHT CV DOT 2'!P589</f>
        <v>0</v>
      </c>
      <c r="N609" s="554">
        <f>'KL TTHT CV DOT 2'!Q589</f>
        <v>0</v>
      </c>
      <c r="O609" s="554">
        <f>'KL TTHT CV DOT 2'!R589</f>
        <v>0</v>
      </c>
      <c r="P609" s="554"/>
      <c r="Q609" s="554"/>
      <c r="R609" s="554">
        <v>0</v>
      </c>
      <c r="S609" s="534"/>
    </row>
    <row r="610" spans="1:19" s="11" customFormat="1" outlineLevel="1">
      <c r="A610" s="192"/>
      <c r="B610" s="192"/>
      <c r="C610" s="193" t="s">
        <v>709</v>
      </c>
      <c r="D610" s="194">
        <v>0</v>
      </c>
      <c r="E610" s="97">
        <v>0</v>
      </c>
      <c r="F610" s="195" t="s">
        <v>660</v>
      </c>
      <c r="G610" s="62">
        <v>1607100.0000000002</v>
      </c>
      <c r="H610" s="62">
        <v>56000.000000000007</v>
      </c>
      <c r="I610" s="62">
        <f t="shared" si="237"/>
        <v>1663100.0000000002</v>
      </c>
      <c r="J610" s="62">
        <f>G610*E610</f>
        <v>0</v>
      </c>
      <c r="K610" s="199">
        <f>H610*E610</f>
        <v>0</v>
      </c>
      <c r="L610" s="199">
        <f>I610*E610</f>
        <v>0</v>
      </c>
      <c r="M610" s="554">
        <f>'KL TTHT CV DOT 2'!P590</f>
        <v>0</v>
      </c>
      <c r="N610" s="554">
        <f>'KL TTHT CV DOT 2'!Q590</f>
        <v>0</v>
      </c>
      <c r="O610" s="554">
        <f>'KL TTHT CV DOT 2'!R590</f>
        <v>0</v>
      </c>
      <c r="P610" s="554"/>
      <c r="Q610" s="554"/>
      <c r="R610" s="554">
        <v>0</v>
      </c>
      <c r="S610" s="534"/>
    </row>
    <row r="611" spans="1:19" s="11" customFormat="1" outlineLevel="1">
      <c r="A611" s="192"/>
      <c r="B611" s="192"/>
      <c r="C611" s="193" t="s">
        <v>711</v>
      </c>
      <c r="D611" s="194">
        <v>0</v>
      </c>
      <c r="E611" s="97">
        <v>0</v>
      </c>
      <c r="F611" s="195" t="s">
        <v>660</v>
      </c>
      <c r="G611" s="62">
        <v>585200</v>
      </c>
      <c r="H611" s="62">
        <v>56000.000000000007</v>
      </c>
      <c r="I611" s="62">
        <f t="shared" si="237"/>
        <v>641200</v>
      </c>
      <c r="J611" s="62">
        <f>G611*E611</f>
        <v>0</v>
      </c>
      <c r="K611" s="199">
        <f>H611*E611</f>
        <v>0</v>
      </c>
      <c r="L611" s="199">
        <f>I611*E611</f>
        <v>0</v>
      </c>
      <c r="M611" s="554">
        <f>'KL TTHT CV DOT 2'!P591</f>
        <v>0</v>
      </c>
      <c r="N611" s="554">
        <f>'KL TTHT CV DOT 2'!Q591</f>
        <v>0</v>
      </c>
      <c r="O611" s="554">
        <f>'KL TTHT CV DOT 2'!R591</f>
        <v>0</v>
      </c>
      <c r="P611" s="554"/>
      <c r="Q611" s="554"/>
      <c r="R611" s="554">
        <v>0</v>
      </c>
      <c r="S611" s="534"/>
    </row>
    <row r="612" spans="1:19" s="11" customFormat="1" outlineLevel="1">
      <c r="A612" s="192"/>
      <c r="B612" s="192"/>
      <c r="C612" s="193" t="s">
        <v>657</v>
      </c>
      <c r="D612" s="194">
        <v>0</v>
      </c>
      <c r="E612" s="97">
        <v>0</v>
      </c>
      <c r="F612" s="195" t="s">
        <v>619</v>
      </c>
      <c r="G612" s="62">
        <v>240000</v>
      </c>
      <c r="H612" s="62">
        <v>48000</v>
      </c>
      <c r="I612" s="62">
        <f t="shared" si="237"/>
        <v>288000</v>
      </c>
      <c r="J612" s="62">
        <f>G612*E612</f>
        <v>0</v>
      </c>
      <c r="K612" s="199">
        <f>H612*E612</f>
        <v>0</v>
      </c>
      <c r="L612" s="199">
        <f>I612*E612</f>
        <v>0</v>
      </c>
      <c r="M612" s="554">
        <f>'KL TTHT CV DOT 2'!P592</f>
        <v>0</v>
      </c>
      <c r="N612" s="554">
        <f>'KL TTHT CV DOT 2'!Q592</f>
        <v>0</v>
      </c>
      <c r="O612" s="554">
        <f>'KL TTHT CV DOT 2'!R592</f>
        <v>0</v>
      </c>
      <c r="P612" s="554"/>
      <c r="Q612" s="554"/>
      <c r="R612" s="554">
        <v>0</v>
      </c>
      <c r="S612" s="534"/>
    </row>
    <row r="613" spans="1:19" s="11" customFormat="1" outlineLevel="1">
      <c r="A613" s="192"/>
      <c r="B613" s="192"/>
      <c r="C613" s="193"/>
      <c r="D613" s="194">
        <v>0</v>
      </c>
      <c r="E613" s="97">
        <v>0</v>
      </c>
      <c r="F613" s="195"/>
      <c r="G613" s="62"/>
      <c r="H613" s="62"/>
      <c r="I613" s="62"/>
      <c r="J613" s="62"/>
      <c r="K613" s="199"/>
      <c r="L613" s="199"/>
      <c r="M613" s="554">
        <f>'KL TTHT CV DOT 2'!P593</f>
        <v>0</v>
      </c>
      <c r="N613" s="554">
        <f>'KL TTHT CV DOT 2'!Q593</f>
        <v>0</v>
      </c>
      <c r="O613" s="554">
        <f>'KL TTHT CV DOT 2'!R593</f>
        <v>0</v>
      </c>
      <c r="P613" s="554"/>
      <c r="Q613" s="554"/>
      <c r="R613" s="554">
        <v>0</v>
      </c>
      <c r="S613" s="534"/>
    </row>
    <row r="614" spans="1:19" s="363" customFormat="1" outlineLevel="1">
      <c r="A614" s="172"/>
      <c r="B614" s="172"/>
      <c r="C614" s="189" t="s">
        <v>841</v>
      </c>
      <c r="D614" s="190">
        <v>0</v>
      </c>
      <c r="E614" s="99">
        <v>0</v>
      </c>
      <c r="F614" s="191"/>
      <c r="G614" s="82"/>
      <c r="H614" s="82"/>
      <c r="I614" s="82"/>
      <c r="J614" s="82">
        <f>SUBTOTAL(9,J615:J620)</f>
        <v>42835514.794109575</v>
      </c>
      <c r="K614" s="174">
        <f t="shared" ref="K614:L614" si="238">SUBTOTAL(9,K615:K620)</f>
        <v>12554436.908278808</v>
      </c>
      <c r="L614" s="174">
        <f t="shared" si="238"/>
        <v>55389951.702388391</v>
      </c>
      <c r="M614" s="558">
        <f>'KL TTHT CV DOT 2'!P594</f>
        <v>0</v>
      </c>
      <c r="N614" s="558">
        <f>'KL TTHT CV DOT 2'!Q594</f>
        <v>0</v>
      </c>
      <c r="O614" s="558">
        <f>'KL TTHT CV DOT 2'!R594</f>
        <v>0</v>
      </c>
      <c r="P614" s="558"/>
      <c r="Q614" s="558"/>
      <c r="R614" s="558">
        <v>0</v>
      </c>
      <c r="S614" s="538"/>
    </row>
    <row r="615" spans="1:19" s="11" customFormat="1" outlineLevel="1">
      <c r="A615" s="192"/>
      <c r="B615" s="192"/>
      <c r="C615" s="193" t="s">
        <v>812</v>
      </c>
      <c r="D615" s="194">
        <v>196</v>
      </c>
      <c r="E615" s="97">
        <v>210</v>
      </c>
      <c r="F615" s="195" t="s">
        <v>624</v>
      </c>
      <c r="G615" s="62">
        <v>22980.09</v>
      </c>
      <c r="H615" s="62">
        <v>5743.9305000000022</v>
      </c>
      <c r="I615" s="62">
        <f t="shared" ref="I615:I618" si="239">SUM(G615:H615)</f>
        <v>28724.020500000002</v>
      </c>
      <c r="J615" s="62">
        <f>G615*E615</f>
        <v>4825818.9000000004</v>
      </c>
      <c r="K615" s="199">
        <f>H615*E615</f>
        <v>1206225.4050000005</v>
      </c>
      <c r="L615" s="199">
        <f>I615*E615</f>
        <v>6032044.3050000006</v>
      </c>
      <c r="M615" s="554">
        <f>'KL TTHT CV DOT 2'!P595</f>
        <v>0.36</v>
      </c>
      <c r="N615" s="554">
        <f>'KL TTHT CV DOT 2'!Q595</f>
        <v>0</v>
      </c>
      <c r="O615" s="554">
        <f>'KL TTHT CV DOT 2'!R595</f>
        <v>0.36</v>
      </c>
      <c r="P615" s="554"/>
      <c r="Q615" s="554"/>
      <c r="R615" s="554">
        <v>0</v>
      </c>
      <c r="S615" s="534"/>
    </row>
    <row r="616" spans="1:19" s="11" customFormat="1" outlineLevel="1">
      <c r="A616" s="192"/>
      <c r="B616" s="192"/>
      <c r="C616" s="193" t="s">
        <v>844</v>
      </c>
      <c r="D616" s="194">
        <v>501</v>
      </c>
      <c r="E616" s="97">
        <v>479.99999999999994</v>
      </c>
      <c r="F616" s="195" t="s">
        <v>624</v>
      </c>
      <c r="G616" s="62">
        <v>72299.399999999994</v>
      </c>
      <c r="H616" s="62">
        <v>17189.865000000002</v>
      </c>
      <c r="I616" s="62">
        <f t="shared" si="239"/>
        <v>89489.264999999999</v>
      </c>
      <c r="J616" s="62">
        <f>G616*E616</f>
        <v>34703711.999999993</v>
      </c>
      <c r="K616" s="199">
        <f>H616*E616</f>
        <v>8251135.2000000002</v>
      </c>
      <c r="L616" s="199">
        <f>I616*E616</f>
        <v>42954847.199999996</v>
      </c>
      <c r="M616" s="554">
        <f>'KL TTHT CV DOT 2'!P596</f>
        <v>0.36</v>
      </c>
      <c r="N616" s="554">
        <f>'KL TTHT CV DOT 2'!Q596</f>
        <v>0</v>
      </c>
      <c r="O616" s="554">
        <f>'KL TTHT CV DOT 2'!R596</f>
        <v>0.36</v>
      </c>
      <c r="P616" s="554"/>
      <c r="Q616" s="554"/>
      <c r="R616" s="554">
        <v>0</v>
      </c>
      <c r="S616" s="534"/>
    </row>
    <row r="617" spans="1:19" s="11" customFormat="1" ht="21" customHeight="1" outlineLevel="1">
      <c r="A617" s="192"/>
      <c r="B617" s="192"/>
      <c r="C617" s="193" t="s">
        <v>846</v>
      </c>
      <c r="D617" s="194">
        <v>0</v>
      </c>
      <c r="E617" s="97">
        <v>0</v>
      </c>
      <c r="F617" s="195" t="s">
        <v>624</v>
      </c>
      <c r="G617" s="62">
        <v>985945.66091644217</v>
      </c>
      <c r="H617" s="62">
        <v>53025</v>
      </c>
      <c r="I617" s="62">
        <f t="shared" si="239"/>
        <v>1038970.6609164422</v>
      </c>
      <c r="J617" s="62">
        <f>G617*E617</f>
        <v>0</v>
      </c>
      <c r="K617" s="199">
        <f>H617*E617</f>
        <v>0</v>
      </c>
      <c r="L617" s="199">
        <f>I617*E617</f>
        <v>0</v>
      </c>
      <c r="M617" s="554">
        <f>'KL TTHT CV DOT 2'!P597</f>
        <v>0</v>
      </c>
      <c r="N617" s="554">
        <f>'KL TTHT CV DOT 2'!Q597</f>
        <v>0</v>
      </c>
      <c r="O617" s="554">
        <f>'KL TTHT CV DOT 2'!R597</f>
        <v>0</v>
      </c>
      <c r="P617" s="554"/>
      <c r="Q617" s="554"/>
      <c r="R617" s="554">
        <v>0</v>
      </c>
      <c r="S617" s="534"/>
    </row>
    <row r="618" spans="1:19" s="11" customFormat="1" ht="21" customHeight="1" outlineLevel="1">
      <c r="A618" s="192"/>
      <c r="B618" s="192"/>
      <c r="C618" s="386" t="s">
        <v>928</v>
      </c>
      <c r="D618" s="194">
        <v>120</v>
      </c>
      <c r="E618" s="97">
        <v>176</v>
      </c>
      <c r="F618" s="195" t="s">
        <v>624</v>
      </c>
      <c r="G618" s="199">
        <v>8773.9726027397246</v>
      </c>
      <c r="H618" s="199">
        <v>14594.016411764707</v>
      </c>
      <c r="I618" s="199">
        <f t="shared" si="239"/>
        <v>23367.989014504434</v>
      </c>
      <c r="J618" s="199">
        <f>G618*E618</f>
        <v>1544219.1780821916</v>
      </c>
      <c r="K618" s="199">
        <f>H618*E618</f>
        <v>2568546.8884705883</v>
      </c>
      <c r="L618" s="199">
        <f>I618*E618</f>
        <v>4112766.0665527806</v>
      </c>
      <c r="M618" s="554">
        <f>'KL TTHT CV DOT 2'!P598</f>
        <v>0</v>
      </c>
      <c r="N618" s="554">
        <f>'KL TTHT CV DOT 2'!Q598</f>
        <v>0</v>
      </c>
      <c r="O618" s="554">
        <f>'KL TTHT CV DOT 2'!R598</f>
        <v>0</v>
      </c>
      <c r="P618" s="554"/>
      <c r="Q618" s="554"/>
      <c r="R618" s="554">
        <v>0</v>
      </c>
      <c r="S618" s="534"/>
    </row>
    <row r="619" spans="1:19" ht="20.25" customHeight="1" outlineLevel="1">
      <c r="A619" s="137"/>
      <c r="B619" s="137"/>
      <c r="C619" s="138" t="s">
        <v>657</v>
      </c>
      <c r="D619" s="97">
        <v>1</v>
      </c>
      <c r="E619" s="97">
        <v>1</v>
      </c>
      <c r="F619" s="139" t="s">
        <v>619</v>
      </c>
      <c r="G619" s="199">
        <v>1761764.716027397</v>
      </c>
      <c r="H619" s="199">
        <v>528529.41480821907</v>
      </c>
      <c r="I619" s="71">
        <f t="shared" ref="I619" si="240">SUM(G619:H619)</f>
        <v>2290294.130835616</v>
      </c>
      <c r="J619" s="71">
        <f>G619*E619</f>
        <v>1761764.716027397</v>
      </c>
      <c r="K619" s="71">
        <f>H619*E619</f>
        <v>528529.41480821907</v>
      </c>
      <c r="L619" s="71">
        <f>I619*E619</f>
        <v>2290294.130835616</v>
      </c>
      <c r="M619" s="552">
        <f>'KL TTHT CV DOT 2'!P599</f>
        <v>0</v>
      </c>
      <c r="N619" s="552">
        <f>'KL TTHT CV DOT 2'!Q599</f>
        <v>0</v>
      </c>
      <c r="O619" s="552">
        <f>'KL TTHT CV DOT 2'!R599</f>
        <v>0</v>
      </c>
      <c r="P619" s="552"/>
      <c r="Q619" s="552"/>
      <c r="R619" s="552">
        <v>0</v>
      </c>
    </row>
    <row r="620" spans="1:19" outlineLevel="1">
      <c r="A620" s="137"/>
      <c r="B620" s="137"/>
      <c r="C620" s="138"/>
      <c r="D620" s="94"/>
      <c r="E620" s="94"/>
      <c r="F620" s="139"/>
      <c r="G620" s="71"/>
      <c r="H620" s="71"/>
      <c r="I620" s="71"/>
      <c r="J620" s="71"/>
      <c r="K620" s="71"/>
      <c r="L620" s="62"/>
      <c r="M620" s="550">
        <f>'KL TTHT CV DOT 2'!P600</f>
        <v>0</v>
      </c>
      <c r="N620" s="550">
        <f>'KL TTHT CV DOT 2'!Q600</f>
        <v>0</v>
      </c>
      <c r="O620" s="550">
        <f>'KL TTHT CV DOT 2'!R600</f>
        <v>0</v>
      </c>
      <c r="P620" s="550"/>
      <c r="Q620" s="550"/>
      <c r="R620" s="550">
        <v>0</v>
      </c>
    </row>
    <row r="621" spans="1:19" outlineLevel="1">
      <c r="A621" s="183" t="s">
        <v>277</v>
      </c>
      <c r="B621" s="183"/>
      <c r="C621" s="184" t="s">
        <v>278</v>
      </c>
      <c r="D621" s="185">
        <v>1</v>
      </c>
      <c r="E621" s="185">
        <v>1</v>
      </c>
      <c r="F621" s="186" t="s">
        <v>10</v>
      </c>
      <c r="G621" s="187"/>
      <c r="H621" s="187"/>
      <c r="I621" s="187"/>
      <c r="J621" s="187">
        <f t="shared" ref="J621:K621" si="241">SUBTOTAL(9,J622:J646)</f>
        <v>90067954.104082197</v>
      </c>
      <c r="K621" s="187">
        <f t="shared" si="241"/>
        <v>12614941.086509107</v>
      </c>
      <c r="L621" s="187">
        <f>SUBTOTAL(9,L622:L646)</f>
        <v>102682895.19059129</v>
      </c>
      <c r="M621" s="560">
        <f>'KL TTHT CV DOT 2'!P601</f>
        <v>0</v>
      </c>
      <c r="N621" s="560">
        <f>'KL TTHT CV DOT 2'!Q601</f>
        <v>0</v>
      </c>
      <c r="O621" s="560">
        <f>'KL TTHT CV DOT 2'!R601</f>
        <v>0</v>
      </c>
      <c r="P621" s="560"/>
      <c r="Q621" s="560"/>
      <c r="R621" s="560">
        <v>0</v>
      </c>
    </row>
    <row r="622" spans="1:19" outlineLevel="1">
      <c r="A622" s="137"/>
      <c r="B622" s="137"/>
      <c r="C622" s="147" t="s">
        <v>815</v>
      </c>
      <c r="D622" s="94"/>
      <c r="E622" s="94"/>
      <c r="F622" s="139"/>
      <c r="G622" s="71"/>
      <c r="H622" s="71"/>
      <c r="I622" s="71"/>
      <c r="J622" s="82">
        <f>SUBTOTAL(9,J623:J632)</f>
        <v>596177.4</v>
      </c>
      <c r="K622" s="82">
        <f t="shared" ref="K622:L622" si="242">SUBTOTAL(9,K623:K632)</f>
        <v>1315565.22</v>
      </c>
      <c r="L622" s="82">
        <f t="shared" si="242"/>
        <v>1911742.62</v>
      </c>
      <c r="M622" s="553">
        <f>'KL TTHT CV DOT 2'!P602</f>
        <v>0</v>
      </c>
      <c r="N622" s="553">
        <f>'KL TTHT CV DOT 2'!Q602</f>
        <v>0</v>
      </c>
      <c r="O622" s="553">
        <f>'KL TTHT CV DOT 2'!R602</f>
        <v>0</v>
      </c>
      <c r="P622" s="553"/>
      <c r="Q622" s="553"/>
      <c r="R622" s="553">
        <v>0</v>
      </c>
    </row>
    <row r="623" spans="1:19" outlineLevel="1">
      <c r="A623" s="137"/>
      <c r="B623" s="137"/>
      <c r="C623" s="138" t="s">
        <v>696</v>
      </c>
      <c r="D623" s="97">
        <v>0</v>
      </c>
      <c r="E623" s="97">
        <v>0</v>
      </c>
      <c r="F623" s="139" t="s">
        <v>660</v>
      </c>
      <c r="G623" s="199">
        <v>46800</v>
      </c>
      <c r="H623" s="199">
        <v>54500.000000000007</v>
      </c>
      <c r="I623" s="62">
        <f t="shared" ref="I623:I627" si="243">SUM(G623:H623)</f>
        <v>101300</v>
      </c>
      <c r="J623" s="62">
        <f t="shared" ref="J623:J631" si="244">G623*E623</f>
        <v>0</v>
      </c>
      <c r="K623" s="62">
        <f t="shared" ref="K623:K631" si="245">H623*E623</f>
        <v>0</v>
      </c>
      <c r="L623" s="62">
        <f t="shared" ref="L623:L631" si="246">I623*E623</f>
        <v>0</v>
      </c>
      <c r="M623" s="550">
        <f>'KL TTHT CV DOT 2'!P603</f>
        <v>0</v>
      </c>
      <c r="N623" s="550">
        <f>'KL TTHT CV DOT 2'!Q603</f>
        <v>0</v>
      </c>
      <c r="O623" s="550">
        <f>'KL TTHT CV DOT 2'!R603</f>
        <v>0</v>
      </c>
      <c r="P623" s="550"/>
      <c r="Q623" s="550"/>
      <c r="R623" s="550">
        <v>0</v>
      </c>
    </row>
    <row r="624" spans="1:19" outlineLevel="1">
      <c r="A624" s="137"/>
      <c r="B624" s="137"/>
      <c r="C624" s="138" t="s">
        <v>816</v>
      </c>
      <c r="D624" s="97">
        <v>0</v>
      </c>
      <c r="E624" s="97">
        <v>0</v>
      </c>
      <c r="F624" s="139" t="s">
        <v>660</v>
      </c>
      <c r="G624" s="199">
        <v>46800</v>
      </c>
      <c r="H624" s="199">
        <v>54500.000000000007</v>
      </c>
      <c r="I624" s="62">
        <f t="shared" si="243"/>
        <v>101300</v>
      </c>
      <c r="J624" s="62">
        <f t="shared" si="244"/>
        <v>0</v>
      </c>
      <c r="K624" s="62">
        <f t="shared" si="245"/>
        <v>0</v>
      </c>
      <c r="L624" s="62">
        <f t="shared" si="246"/>
        <v>0</v>
      </c>
      <c r="M624" s="550">
        <f>'KL TTHT CV DOT 2'!P604</f>
        <v>0</v>
      </c>
      <c r="N624" s="550">
        <f>'KL TTHT CV DOT 2'!Q604</f>
        <v>0</v>
      </c>
      <c r="O624" s="550">
        <f>'KL TTHT CV DOT 2'!R604</f>
        <v>0</v>
      </c>
      <c r="P624" s="550"/>
      <c r="Q624" s="550"/>
      <c r="R624" s="550">
        <v>0</v>
      </c>
    </row>
    <row r="625" spans="1:19" outlineLevel="1">
      <c r="A625" s="137"/>
      <c r="B625" s="137"/>
      <c r="C625" s="138" t="s">
        <v>852</v>
      </c>
      <c r="D625" s="97">
        <v>2</v>
      </c>
      <c r="E625" s="97">
        <v>2</v>
      </c>
      <c r="F625" s="139" t="s">
        <v>660</v>
      </c>
      <c r="G625" s="199">
        <v>223200</v>
      </c>
      <c r="H625" s="199">
        <v>54500.000000000007</v>
      </c>
      <c r="I625" s="62">
        <f t="shared" si="243"/>
        <v>277700</v>
      </c>
      <c r="J625" s="62">
        <f t="shared" si="244"/>
        <v>446400</v>
      </c>
      <c r="K625" s="62">
        <f t="shared" si="245"/>
        <v>109000.00000000001</v>
      </c>
      <c r="L625" s="62">
        <f t="shared" si="246"/>
        <v>555400</v>
      </c>
      <c r="M625" s="550">
        <f>'KL TTHT CV DOT 2'!P605</f>
        <v>0</v>
      </c>
      <c r="N625" s="550">
        <f>'KL TTHT CV DOT 2'!Q605</f>
        <v>0</v>
      </c>
      <c r="O625" s="550">
        <f>'KL TTHT CV DOT 2'!R605</f>
        <v>0</v>
      </c>
      <c r="P625" s="550"/>
      <c r="Q625" s="550"/>
      <c r="R625" s="550">
        <v>0</v>
      </c>
    </row>
    <row r="626" spans="1:19" ht="21" customHeight="1" outlineLevel="1">
      <c r="A626" s="137"/>
      <c r="B626" s="137"/>
      <c r="C626" s="138" t="s">
        <v>700</v>
      </c>
      <c r="D626" s="97">
        <v>1</v>
      </c>
      <c r="E626" s="97">
        <v>1</v>
      </c>
      <c r="F626" s="139" t="s">
        <v>660</v>
      </c>
      <c r="G626" s="199">
        <v>124560</v>
      </c>
      <c r="H626" s="199">
        <v>54500.000000000007</v>
      </c>
      <c r="I626" s="62">
        <f t="shared" si="243"/>
        <v>179060</v>
      </c>
      <c r="J626" s="62">
        <f t="shared" si="244"/>
        <v>124560</v>
      </c>
      <c r="K626" s="62">
        <f t="shared" si="245"/>
        <v>54500.000000000007</v>
      </c>
      <c r="L626" s="62">
        <f t="shared" si="246"/>
        <v>179060</v>
      </c>
      <c r="M626" s="550">
        <f>'KL TTHT CV DOT 2'!P606</f>
        <v>0</v>
      </c>
      <c r="N626" s="550">
        <f>'KL TTHT CV DOT 2'!Q606</f>
        <v>0</v>
      </c>
      <c r="O626" s="550">
        <f>'KL TTHT CV DOT 2'!R606</f>
        <v>0</v>
      </c>
      <c r="P626" s="550"/>
      <c r="Q626" s="550"/>
      <c r="R626" s="550">
        <v>0</v>
      </c>
    </row>
    <row r="627" spans="1:19" ht="21" customHeight="1" outlineLevel="1">
      <c r="A627" s="137"/>
      <c r="B627" s="137"/>
      <c r="C627" s="138" t="s">
        <v>702</v>
      </c>
      <c r="D627" s="97">
        <v>0</v>
      </c>
      <c r="E627" s="97">
        <v>0</v>
      </c>
      <c r="F627" s="139" t="s">
        <v>660</v>
      </c>
      <c r="G627" s="199">
        <v>249120</v>
      </c>
      <c r="H627" s="199">
        <v>54500.000000000007</v>
      </c>
      <c r="I627" s="62">
        <f t="shared" si="243"/>
        <v>303620</v>
      </c>
      <c r="J627" s="62">
        <f t="shared" si="244"/>
        <v>0</v>
      </c>
      <c r="K627" s="62">
        <f t="shared" si="245"/>
        <v>0</v>
      </c>
      <c r="L627" s="62">
        <f t="shared" si="246"/>
        <v>0</v>
      </c>
      <c r="M627" s="550">
        <f>'KL TTHT CV DOT 2'!P607</f>
        <v>0</v>
      </c>
      <c r="N627" s="550">
        <f>'KL TTHT CV DOT 2'!Q607</f>
        <v>0</v>
      </c>
      <c r="O627" s="550">
        <f>'KL TTHT CV DOT 2'!R607</f>
        <v>0</v>
      </c>
      <c r="P627" s="550"/>
      <c r="Q627" s="550"/>
      <c r="R627" s="550">
        <v>0</v>
      </c>
    </row>
    <row r="628" spans="1:19" ht="21" customHeight="1" outlineLevel="1">
      <c r="A628" s="137"/>
      <c r="B628" s="137"/>
      <c r="C628" s="400" t="s">
        <v>848</v>
      </c>
      <c r="D628" s="97">
        <v>0</v>
      </c>
      <c r="E628" s="97">
        <v>0</v>
      </c>
      <c r="F628" s="139" t="s">
        <v>660</v>
      </c>
      <c r="G628" s="199">
        <v>150480</v>
      </c>
      <c r="H628" s="199">
        <v>54500.000000000007</v>
      </c>
      <c r="I628" s="62">
        <f t="shared" ref="I628:I631" si="247">SUM(G628:H628)</f>
        <v>204980</v>
      </c>
      <c r="J628" s="62">
        <f t="shared" si="244"/>
        <v>0</v>
      </c>
      <c r="K628" s="62">
        <f t="shared" si="245"/>
        <v>0</v>
      </c>
      <c r="L628" s="62">
        <f t="shared" si="246"/>
        <v>0</v>
      </c>
      <c r="M628" s="550">
        <f>'KL TTHT CV DOT 2'!P608</f>
        <v>0</v>
      </c>
      <c r="N628" s="550">
        <f>'KL TTHT CV DOT 2'!Q608</f>
        <v>0</v>
      </c>
      <c r="O628" s="550">
        <f>'KL TTHT CV DOT 2'!R608</f>
        <v>0</v>
      </c>
      <c r="P628" s="550"/>
      <c r="Q628" s="550"/>
      <c r="R628" s="550">
        <v>0</v>
      </c>
    </row>
    <row r="629" spans="1:19" s="11" customFormat="1" outlineLevel="1">
      <c r="A629" s="192"/>
      <c r="B629" s="192"/>
      <c r="C629" s="193" t="s">
        <v>704</v>
      </c>
      <c r="D629" s="194">
        <v>0</v>
      </c>
      <c r="E629" s="194">
        <v>0</v>
      </c>
      <c r="F629" s="195" t="s">
        <v>660</v>
      </c>
      <c r="G629" s="199">
        <v>0</v>
      </c>
      <c r="H629" s="199">
        <v>381500</v>
      </c>
      <c r="I629" s="199">
        <f t="shared" si="247"/>
        <v>381500</v>
      </c>
      <c r="J629" s="199">
        <f t="shared" si="244"/>
        <v>0</v>
      </c>
      <c r="K629" s="199">
        <f t="shared" si="245"/>
        <v>0</v>
      </c>
      <c r="L629" s="199">
        <f t="shared" si="246"/>
        <v>0</v>
      </c>
      <c r="M629" s="554">
        <f>'KL TTHT CV DOT 2'!P609</f>
        <v>0</v>
      </c>
      <c r="N629" s="554">
        <f>'KL TTHT CV DOT 2'!Q609</f>
        <v>0</v>
      </c>
      <c r="O629" s="554">
        <f>'KL TTHT CV DOT 2'!R609</f>
        <v>0</v>
      </c>
      <c r="P629" s="554"/>
      <c r="Q629" s="554"/>
      <c r="R629" s="554">
        <v>0</v>
      </c>
      <c r="S629" s="534"/>
    </row>
    <row r="630" spans="1:19" s="11" customFormat="1" outlineLevel="1">
      <c r="A630" s="192"/>
      <c r="B630" s="192"/>
      <c r="C630" s="193" t="s">
        <v>705</v>
      </c>
      <c r="D630" s="194">
        <v>3</v>
      </c>
      <c r="E630" s="194">
        <v>3</v>
      </c>
      <c r="F630" s="195" t="s">
        <v>660</v>
      </c>
      <c r="G630" s="199">
        <v>0</v>
      </c>
      <c r="H630" s="199">
        <v>381500</v>
      </c>
      <c r="I630" s="199">
        <f t="shared" si="247"/>
        <v>381500</v>
      </c>
      <c r="J630" s="199">
        <f t="shared" si="244"/>
        <v>0</v>
      </c>
      <c r="K630" s="199">
        <f t="shared" si="245"/>
        <v>1144500</v>
      </c>
      <c r="L630" s="199">
        <f t="shared" si="246"/>
        <v>1144500</v>
      </c>
      <c r="M630" s="554">
        <f>'KL TTHT CV DOT 2'!P610</f>
        <v>0</v>
      </c>
      <c r="N630" s="554">
        <f>'KL TTHT CV DOT 2'!Q610</f>
        <v>0</v>
      </c>
      <c r="O630" s="554">
        <f>'KL TTHT CV DOT 2'!R610</f>
        <v>0</v>
      </c>
      <c r="P630" s="554"/>
      <c r="Q630" s="554"/>
      <c r="R630" s="554">
        <v>0</v>
      </c>
      <c r="S630" s="534"/>
    </row>
    <row r="631" spans="1:19" s="11" customFormat="1" outlineLevel="1">
      <c r="A631" s="192"/>
      <c r="B631" s="192"/>
      <c r="C631" s="193" t="s">
        <v>657</v>
      </c>
      <c r="D631" s="194">
        <v>1</v>
      </c>
      <c r="E631" s="194">
        <v>1</v>
      </c>
      <c r="F631" s="195" t="s">
        <v>619</v>
      </c>
      <c r="G631" s="199">
        <v>25217.399999999998</v>
      </c>
      <c r="H631" s="199">
        <v>7565.2199999999993</v>
      </c>
      <c r="I631" s="199">
        <f t="shared" si="247"/>
        <v>32782.619999999995</v>
      </c>
      <c r="J631" s="199">
        <f t="shared" si="244"/>
        <v>25217.399999999998</v>
      </c>
      <c r="K631" s="199">
        <f t="shared" si="245"/>
        <v>7565.2199999999993</v>
      </c>
      <c r="L631" s="199">
        <f t="shared" si="246"/>
        <v>32782.619999999995</v>
      </c>
      <c r="M631" s="554">
        <f>'KL TTHT CV DOT 2'!P611</f>
        <v>0</v>
      </c>
      <c r="N631" s="554">
        <f>'KL TTHT CV DOT 2'!Q611</f>
        <v>0</v>
      </c>
      <c r="O631" s="554">
        <f>'KL TTHT CV DOT 2'!R611</f>
        <v>0</v>
      </c>
      <c r="P631" s="554"/>
      <c r="Q631" s="554"/>
      <c r="R631" s="554">
        <v>0</v>
      </c>
      <c r="S631" s="534"/>
    </row>
    <row r="632" spans="1:19" s="11" customFormat="1" outlineLevel="1">
      <c r="A632" s="192"/>
      <c r="B632" s="192"/>
      <c r="C632" s="193"/>
      <c r="D632" s="194"/>
      <c r="E632" s="194"/>
      <c r="F632" s="195"/>
      <c r="G632" s="199"/>
      <c r="H632" s="199"/>
      <c r="I632" s="199"/>
      <c r="J632" s="199"/>
      <c r="K632" s="199"/>
      <c r="L632" s="199"/>
      <c r="M632" s="554">
        <f>'KL TTHT CV DOT 2'!P612</f>
        <v>0</v>
      </c>
      <c r="N632" s="554">
        <f>'KL TTHT CV DOT 2'!Q612</f>
        <v>0</v>
      </c>
      <c r="O632" s="554">
        <f>'KL TTHT CV DOT 2'!R612</f>
        <v>0</v>
      </c>
      <c r="P632" s="554"/>
      <c r="Q632" s="554"/>
      <c r="R632" s="554">
        <v>0</v>
      </c>
      <c r="S632" s="534"/>
    </row>
    <row r="633" spans="1:19" s="11" customFormat="1" outlineLevel="1">
      <c r="A633" s="192"/>
      <c r="B633" s="192"/>
      <c r="C633" s="189" t="s">
        <v>706</v>
      </c>
      <c r="D633" s="194"/>
      <c r="E633" s="194"/>
      <c r="F633" s="195"/>
      <c r="G633" s="199"/>
      <c r="H633" s="199"/>
      <c r="I633" s="199"/>
      <c r="J633" s="174">
        <f>SUBTOTAL(9,J634:J638)</f>
        <v>52067200.000000007</v>
      </c>
      <c r="K633" s="174">
        <f t="shared" ref="K633:L633" si="248">SUBTOTAL(9,K634:K638)</f>
        <v>1920000.0000000002</v>
      </c>
      <c r="L633" s="174">
        <f t="shared" si="248"/>
        <v>53987200.000000007</v>
      </c>
      <c r="M633" s="558">
        <f>'KL TTHT CV DOT 2'!P613</f>
        <v>0</v>
      </c>
      <c r="N633" s="558">
        <f>'KL TTHT CV DOT 2'!Q613</f>
        <v>0</v>
      </c>
      <c r="O633" s="558">
        <f>'KL TTHT CV DOT 2'!R613</f>
        <v>0</v>
      </c>
      <c r="P633" s="558"/>
      <c r="Q633" s="558"/>
      <c r="R633" s="558">
        <v>0</v>
      </c>
      <c r="S633" s="534"/>
    </row>
    <row r="634" spans="1:19" s="11" customFormat="1" outlineLevel="1">
      <c r="A634" s="192"/>
      <c r="B634" s="192"/>
      <c r="C634" s="193" t="s">
        <v>837</v>
      </c>
      <c r="D634" s="194">
        <v>0</v>
      </c>
      <c r="E634" s="194">
        <v>0</v>
      </c>
      <c r="F634" s="195" t="s">
        <v>660</v>
      </c>
      <c r="G634" s="199">
        <v>3339600.0000000005</v>
      </c>
      <c r="H634" s="199">
        <v>56000.000000000007</v>
      </c>
      <c r="I634" s="199">
        <f t="shared" ref="I634:I637" si="249">SUM(G634:H634)</f>
        <v>3395600.0000000005</v>
      </c>
      <c r="J634" s="199">
        <f>G634*E634</f>
        <v>0</v>
      </c>
      <c r="K634" s="199">
        <f>H634*E634</f>
        <v>0</v>
      </c>
      <c r="L634" s="199">
        <f>I634*E634</f>
        <v>0</v>
      </c>
      <c r="M634" s="554">
        <f>'KL TTHT CV DOT 2'!P614</f>
        <v>0</v>
      </c>
      <c r="N634" s="554">
        <f>'KL TTHT CV DOT 2'!Q614</f>
        <v>0</v>
      </c>
      <c r="O634" s="554">
        <f>'KL TTHT CV DOT 2'!R614</f>
        <v>0</v>
      </c>
      <c r="P634" s="554"/>
      <c r="Q634" s="554"/>
      <c r="R634" s="554">
        <v>0</v>
      </c>
      <c r="S634" s="534"/>
    </row>
    <row r="635" spans="1:19" outlineLevel="1">
      <c r="A635" s="137"/>
      <c r="B635" s="137"/>
      <c r="C635" s="138" t="s">
        <v>709</v>
      </c>
      <c r="D635" s="97">
        <v>32</v>
      </c>
      <c r="E635" s="97">
        <v>32</v>
      </c>
      <c r="F635" s="139" t="s">
        <v>660</v>
      </c>
      <c r="G635" s="199">
        <v>1607100.0000000002</v>
      </c>
      <c r="H635" s="199">
        <v>56000.000000000007</v>
      </c>
      <c r="I635" s="62">
        <f t="shared" si="249"/>
        <v>1663100.0000000002</v>
      </c>
      <c r="J635" s="62">
        <f>G635*E635</f>
        <v>51427200.000000007</v>
      </c>
      <c r="K635" s="62">
        <f>H635*E635</f>
        <v>1792000.0000000002</v>
      </c>
      <c r="L635" s="62">
        <f>I635*E635</f>
        <v>53219200.000000007</v>
      </c>
      <c r="M635" s="550">
        <f>'KL TTHT CV DOT 2'!P615</f>
        <v>0</v>
      </c>
      <c r="N635" s="550">
        <f>'KL TTHT CV DOT 2'!Q615</f>
        <v>0</v>
      </c>
      <c r="O635" s="550">
        <f>'KL TTHT CV DOT 2'!R615</f>
        <v>0</v>
      </c>
      <c r="P635" s="550"/>
      <c r="Q635" s="550"/>
      <c r="R635" s="550">
        <v>0</v>
      </c>
    </row>
    <row r="636" spans="1:19" outlineLevel="1">
      <c r="A636" s="137"/>
      <c r="B636" s="137"/>
      <c r="C636" s="138" t="s">
        <v>711</v>
      </c>
      <c r="D636" s="97">
        <v>0</v>
      </c>
      <c r="E636" s="97">
        <v>0</v>
      </c>
      <c r="F636" s="397" t="s">
        <v>660</v>
      </c>
      <c r="G636" s="62">
        <v>585200</v>
      </c>
      <c r="H636" s="62">
        <v>56000.000000000007</v>
      </c>
      <c r="I636" s="62">
        <f t="shared" si="249"/>
        <v>641200</v>
      </c>
      <c r="J636" s="62">
        <f>G636*E636</f>
        <v>0</v>
      </c>
      <c r="K636" s="62">
        <f>H636*E636</f>
        <v>0</v>
      </c>
      <c r="L636" s="62">
        <f>I636*E636</f>
        <v>0</v>
      </c>
      <c r="M636" s="550">
        <f>'KL TTHT CV DOT 2'!P616</f>
        <v>0</v>
      </c>
      <c r="N636" s="550">
        <f>'KL TTHT CV DOT 2'!Q616</f>
        <v>0</v>
      </c>
      <c r="O636" s="550">
        <f>'KL TTHT CV DOT 2'!R616</f>
        <v>0</v>
      </c>
      <c r="P636" s="550"/>
      <c r="Q636" s="550"/>
      <c r="R636" s="550">
        <v>0</v>
      </c>
    </row>
    <row r="637" spans="1:19" outlineLevel="1">
      <c r="A637" s="137"/>
      <c r="B637" s="137"/>
      <c r="C637" s="138" t="s">
        <v>657</v>
      </c>
      <c r="D637" s="97">
        <v>1</v>
      </c>
      <c r="E637" s="97">
        <v>1</v>
      </c>
      <c r="F637" s="397" t="s">
        <v>619</v>
      </c>
      <c r="G637" s="62">
        <v>640000</v>
      </c>
      <c r="H637" s="62">
        <v>128000</v>
      </c>
      <c r="I637" s="62">
        <f t="shared" si="249"/>
        <v>768000</v>
      </c>
      <c r="J637" s="62">
        <f>G637*E637</f>
        <v>640000</v>
      </c>
      <c r="K637" s="62">
        <f>H637*E637</f>
        <v>128000</v>
      </c>
      <c r="L637" s="62">
        <f>I637*E637</f>
        <v>768000</v>
      </c>
      <c r="M637" s="550">
        <f>'KL TTHT CV DOT 2'!P617</f>
        <v>0</v>
      </c>
      <c r="N637" s="550">
        <f>'KL TTHT CV DOT 2'!Q617</f>
        <v>0</v>
      </c>
      <c r="O637" s="550">
        <f>'KL TTHT CV DOT 2'!R617</f>
        <v>0</v>
      </c>
      <c r="P637" s="550"/>
      <c r="Q637" s="550"/>
      <c r="R637" s="550">
        <v>0</v>
      </c>
    </row>
    <row r="638" spans="1:19" outlineLevel="1">
      <c r="A638" s="137"/>
      <c r="B638" s="137"/>
      <c r="C638" s="138"/>
      <c r="D638" s="97"/>
      <c r="E638" s="97"/>
      <c r="F638" s="397"/>
      <c r="G638" s="62"/>
      <c r="H638" s="62"/>
      <c r="I638" s="62"/>
      <c r="J638" s="62"/>
      <c r="K638" s="62"/>
      <c r="L638" s="62"/>
      <c r="M638" s="550">
        <f>'KL TTHT CV DOT 2'!P618</f>
        <v>0</v>
      </c>
      <c r="N638" s="550">
        <f>'KL TTHT CV DOT 2'!Q618</f>
        <v>0</v>
      </c>
      <c r="O638" s="550">
        <f>'KL TTHT CV DOT 2'!R618</f>
        <v>0</v>
      </c>
      <c r="P638" s="550"/>
      <c r="Q638" s="550"/>
      <c r="R638" s="550">
        <v>0</v>
      </c>
    </row>
    <row r="639" spans="1:19" s="153" customFormat="1" outlineLevel="1">
      <c r="A639" s="146"/>
      <c r="B639" s="146"/>
      <c r="C639" s="147" t="s">
        <v>841</v>
      </c>
      <c r="D639" s="99"/>
      <c r="E639" s="99"/>
      <c r="F639" s="529"/>
      <c r="G639" s="82"/>
      <c r="H639" s="82"/>
      <c r="I639" s="82"/>
      <c r="J639" s="82">
        <f>SUBTOTAL(9,J640:J646)</f>
        <v>37404576.704082191</v>
      </c>
      <c r="K639" s="82">
        <f t="shared" ref="K639:L639" si="250">SUBTOTAL(9,K640:K646)</f>
        <v>9379375.866509106</v>
      </c>
      <c r="L639" s="82">
        <f t="shared" si="250"/>
        <v>46783952.570591301</v>
      </c>
      <c r="M639" s="553">
        <f>'KL TTHT CV DOT 2'!P619</f>
        <v>0</v>
      </c>
      <c r="N639" s="553">
        <f>'KL TTHT CV DOT 2'!Q619</f>
        <v>0</v>
      </c>
      <c r="O639" s="553">
        <f>'KL TTHT CV DOT 2'!R619</f>
        <v>0</v>
      </c>
      <c r="P639" s="553"/>
      <c r="Q639" s="553"/>
      <c r="R639" s="553">
        <v>0</v>
      </c>
      <c r="S639" s="535"/>
    </row>
    <row r="640" spans="1:19" outlineLevel="1">
      <c r="A640" s="137"/>
      <c r="B640" s="137"/>
      <c r="C640" s="138" t="s">
        <v>812</v>
      </c>
      <c r="D640" s="97">
        <v>222</v>
      </c>
      <c r="E640" s="97">
        <v>234</v>
      </c>
      <c r="F640" s="397" t="s">
        <v>624</v>
      </c>
      <c r="G640" s="62">
        <v>22980.09</v>
      </c>
      <c r="H640" s="62">
        <v>5743.9305000000022</v>
      </c>
      <c r="I640" s="62">
        <f t="shared" ref="I640:I644" si="251">SUM(G640:H640)</f>
        <v>28724.020500000002</v>
      </c>
      <c r="J640" s="62">
        <f t="shared" ref="J640:J645" si="252">G640*E640</f>
        <v>5377341.0599999996</v>
      </c>
      <c r="K640" s="62">
        <f t="shared" ref="K640:K645" si="253">H640*E640</f>
        <v>1344079.7370000004</v>
      </c>
      <c r="L640" s="62">
        <f t="shared" ref="L640:L645" si="254">I640*E640</f>
        <v>6721420.7970000003</v>
      </c>
      <c r="M640" s="554">
        <f>'KL TTHT CV DOT 2'!P620</f>
        <v>0.36</v>
      </c>
      <c r="N640" s="554">
        <f>'KL TTHT CV DOT 2'!Q620</f>
        <v>0</v>
      </c>
      <c r="O640" s="554">
        <f>'KL TTHT CV DOT 2'!R620</f>
        <v>0.36</v>
      </c>
      <c r="P640" s="550"/>
      <c r="Q640" s="550"/>
      <c r="R640" s="550">
        <v>0</v>
      </c>
    </row>
    <row r="641" spans="1:19" outlineLevel="1">
      <c r="A641" s="137"/>
      <c r="B641" s="137"/>
      <c r="C641" s="138" t="s">
        <v>844</v>
      </c>
      <c r="D641" s="97">
        <v>94</v>
      </c>
      <c r="E641" s="97">
        <v>80</v>
      </c>
      <c r="F641" s="397" t="s">
        <v>624</v>
      </c>
      <c r="G641" s="62">
        <v>72299.399999999994</v>
      </c>
      <c r="H641" s="62">
        <v>17189.865000000002</v>
      </c>
      <c r="I641" s="62">
        <f t="shared" si="251"/>
        <v>89489.264999999999</v>
      </c>
      <c r="J641" s="62">
        <f t="shared" si="252"/>
        <v>5783952</v>
      </c>
      <c r="K641" s="62">
        <f t="shared" si="253"/>
        <v>1375189.2000000002</v>
      </c>
      <c r="L641" s="62">
        <f t="shared" si="254"/>
        <v>7159141.2000000002</v>
      </c>
      <c r="M641" s="554">
        <f>'KL TTHT CV DOT 2'!P621</f>
        <v>0.36</v>
      </c>
      <c r="N641" s="554">
        <f>'KL TTHT CV DOT 2'!Q621</f>
        <v>0</v>
      </c>
      <c r="O641" s="554">
        <f>'KL TTHT CV DOT 2'!R621</f>
        <v>0.36</v>
      </c>
      <c r="P641" s="550"/>
      <c r="Q641" s="550"/>
      <c r="R641" s="550">
        <v>0</v>
      </c>
    </row>
    <row r="642" spans="1:19" outlineLevel="1">
      <c r="A642" s="137"/>
      <c r="B642" s="137"/>
      <c r="C642" s="138" t="s">
        <v>845</v>
      </c>
      <c r="D642" s="97">
        <v>248</v>
      </c>
      <c r="E642" s="97">
        <v>230</v>
      </c>
      <c r="F642" s="397" t="s">
        <v>624</v>
      </c>
      <c r="G642" s="62">
        <v>102372.9</v>
      </c>
      <c r="H642" s="62">
        <v>18573.439500000004</v>
      </c>
      <c r="I642" s="62">
        <f t="shared" ref="I642" si="255">SUM(G642:H642)</f>
        <v>120946.3395</v>
      </c>
      <c r="J642" s="62">
        <f t="shared" si="252"/>
        <v>23545767</v>
      </c>
      <c r="K642" s="62">
        <f t="shared" si="253"/>
        <v>4271891.0850000009</v>
      </c>
      <c r="L642" s="62">
        <f t="shared" si="254"/>
        <v>27817658.085000001</v>
      </c>
      <c r="M642" s="554">
        <f>'KL TTHT CV DOT 2'!P622</f>
        <v>0.36</v>
      </c>
      <c r="N642" s="554">
        <f>'KL TTHT CV DOT 2'!Q622</f>
        <v>0</v>
      </c>
      <c r="O642" s="554">
        <f>'KL TTHT CV DOT 2'!R622</f>
        <v>0.36</v>
      </c>
      <c r="P642" s="550"/>
      <c r="Q642" s="550"/>
      <c r="R642" s="550">
        <v>0</v>
      </c>
    </row>
    <row r="643" spans="1:19" ht="21" customHeight="1" outlineLevel="1">
      <c r="A643" s="137"/>
      <c r="B643" s="137"/>
      <c r="C643" s="138" t="s">
        <v>846</v>
      </c>
      <c r="D643" s="97">
        <v>0</v>
      </c>
      <c r="E643" s="97">
        <v>0</v>
      </c>
      <c r="F643" s="397" t="s">
        <v>624</v>
      </c>
      <c r="G643" s="62">
        <v>985945.66091644217</v>
      </c>
      <c r="H643" s="62">
        <v>53025</v>
      </c>
      <c r="I643" s="62">
        <f t="shared" si="251"/>
        <v>1038970.6609164422</v>
      </c>
      <c r="J643" s="62">
        <f t="shared" si="252"/>
        <v>0</v>
      </c>
      <c r="K643" s="62">
        <f t="shared" si="253"/>
        <v>0</v>
      </c>
      <c r="L643" s="62">
        <f t="shared" si="254"/>
        <v>0</v>
      </c>
      <c r="M643" s="550">
        <f>'KL TTHT CV DOT 2'!P623</f>
        <v>0</v>
      </c>
      <c r="N643" s="550">
        <f>'KL TTHT CV DOT 2'!Q623</f>
        <v>0</v>
      </c>
      <c r="O643" s="550">
        <f>'KL TTHT CV DOT 2'!R623</f>
        <v>0</v>
      </c>
      <c r="P643" s="550"/>
      <c r="Q643" s="550"/>
      <c r="R643" s="550">
        <v>0</v>
      </c>
    </row>
    <row r="644" spans="1:19" s="11" customFormat="1" ht="21" customHeight="1" outlineLevel="1">
      <c r="A644" s="192"/>
      <c r="B644" s="192"/>
      <c r="C644" s="386" t="s">
        <v>928</v>
      </c>
      <c r="D644" s="194">
        <v>115</v>
      </c>
      <c r="E644" s="97">
        <v>132</v>
      </c>
      <c r="F644" s="195" t="s">
        <v>624</v>
      </c>
      <c r="G644" s="199">
        <v>8773.9726027397246</v>
      </c>
      <c r="H644" s="199">
        <v>14594.016411764707</v>
      </c>
      <c r="I644" s="199">
        <f t="shared" si="251"/>
        <v>23367.989014504434</v>
      </c>
      <c r="J644" s="199">
        <f t="shared" si="252"/>
        <v>1158164.3835616435</v>
      </c>
      <c r="K644" s="199">
        <f t="shared" si="253"/>
        <v>1926410.1663529414</v>
      </c>
      <c r="L644" s="199">
        <f t="shared" si="254"/>
        <v>3084574.5499145854</v>
      </c>
      <c r="M644" s="554">
        <f>'KL TTHT CV DOT 2'!P624</f>
        <v>0</v>
      </c>
      <c r="N644" s="554">
        <f>'KL TTHT CV DOT 2'!Q624</f>
        <v>0</v>
      </c>
      <c r="O644" s="554">
        <f>'KL TTHT CV DOT 2'!R624</f>
        <v>0</v>
      </c>
      <c r="P644" s="554"/>
      <c r="Q644" s="554"/>
      <c r="R644" s="554">
        <v>0</v>
      </c>
      <c r="S644" s="534"/>
    </row>
    <row r="645" spans="1:19" ht="20.25" customHeight="1" outlineLevel="1">
      <c r="A645" s="137"/>
      <c r="B645" s="137"/>
      <c r="C645" s="138" t="s">
        <v>657</v>
      </c>
      <c r="D645" s="97">
        <v>1</v>
      </c>
      <c r="E645" s="97">
        <v>1</v>
      </c>
      <c r="F645" s="139" t="s">
        <v>619</v>
      </c>
      <c r="G645" s="199">
        <v>1539352.2605205481</v>
      </c>
      <c r="H645" s="199">
        <v>461805.67815616442</v>
      </c>
      <c r="I645" s="62">
        <f t="shared" ref="I645" si="256">SUM(G645:H645)</f>
        <v>2001157.9386767126</v>
      </c>
      <c r="J645" s="62">
        <f t="shared" si="252"/>
        <v>1539352.2605205481</v>
      </c>
      <c r="K645" s="62">
        <f t="shared" si="253"/>
        <v>461805.67815616442</v>
      </c>
      <c r="L645" s="62">
        <f t="shared" si="254"/>
        <v>2001157.9386767126</v>
      </c>
      <c r="M645" s="550">
        <f>'KL TTHT CV DOT 2'!P625</f>
        <v>0</v>
      </c>
      <c r="N645" s="550">
        <f>'KL TTHT CV DOT 2'!Q625</f>
        <v>0</v>
      </c>
      <c r="O645" s="550">
        <f>'KL TTHT CV DOT 2'!R625</f>
        <v>0</v>
      </c>
      <c r="P645" s="550"/>
      <c r="Q645" s="550"/>
      <c r="R645" s="550">
        <v>0</v>
      </c>
    </row>
    <row r="646" spans="1:19" outlineLevel="1">
      <c r="A646" s="137"/>
      <c r="B646" s="137"/>
      <c r="C646" s="138"/>
      <c r="D646" s="97"/>
      <c r="E646" s="97"/>
      <c r="F646" s="139"/>
      <c r="G646" s="62"/>
      <c r="H646" s="62"/>
      <c r="I646" s="62"/>
      <c r="J646" s="62"/>
      <c r="K646" s="62"/>
      <c r="L646" s="62"/>
      <c r="M646" s="550">
        <f>'KL TTHT CV DOT 2'!P626</f>
        <v>0</v>
      </c>
      <c r="N646" s="550">
        <f>'KL TTHT CV DOT 2'!Q626</f>
        <v>0</v>
      </c>
      <c r="O646" s="550">
        <f>'KL TTHT CV DOT 2'!R626</f>
        <v>0</v>
      </c>
      <c r="P646" s="550"/>
      <c r="Q646" s="550"/>
      <c r="R646" s="550">
        <v>0</v>
      </c>
    </row>
    <row r="647" spans="1:19" s="153" customFormat="1" outlineLevel="1">
      <c r="A647" s="183" t="s">
        <v>279</v>
      </c>
      <c r="B647" s="183"/>
      <c r="C647" s="184" t="s">
        <v>280</v>
      </c>
      <c r="D647" s="185">
        <v>1</v>
      </c>
      <c r="E647" s="185">
        <v>1</v>
      </c>
      <c r="F647" s="186" t="s">
        <v>10</v>
      </c>
      <c r="G647" s="187"/>
      <c r="H647" s="187"/>
      <c r="I647" s="187"/>
      <c r="J647" s="187">
        <f>SUBTOTAL(9,J648:J675)</f>
        <v>41960735.338487178</v>
      </c>
      <c r="K647" s="187">
        <f>SUBTOTAL(9,K648:K675)</f>
        <v>4068070.818778106</v>
      </c>
      <c r="L647" s="187">
        <f>SUBTOTAL(9,L648:L675)</f>
        <v>46028806.157265283</v>
      </c>
      <c r="M647" s="560">
        <f>'KL TTHT CV DOT 2'!P627</f>
        <v>0</v>
      </c>
      <c r="N647" s="560">
        <f>'KL TTHT CV DOT 2'!Q627</f>
        <v>0</v>
      </c>
      <c r="O647" s="560">
        <f>'KL TTHT CV DOT 2'!R627</f>
        <v>0</v>
      </c>
      <c r="P647" s="560"/>
      <c r="Q647" s="560"/>
      <c r="R647" s="560">
        <v>0</v>
      </c>
      <c r="S647" s="535"/>
    </row>
    <row r="648" spans="1:19" outlineLevel="1">
      <c r="A648" s="137"/>
      <c r="B648" s="137"/>
      <c r="C648" s="147" t="s">
        <v>815</v>
      </c>
      <c r="D648" s="94"/>
      <c r="E648" s="94"/>
      <c r="F648" s="139"/>
      <c r="G648" s="71"/>
      <c r="H648" s="71"/>
      <c r="I648" s="71"/>
      <c r="J648" s="82">
        <f>SUBTOTAL(9,J649:J661)</f>
        <v>1915601.436</v>
      </c>
      <c r="K648" s="82">
        <f t="shared" ref="K648:L648" si="257">SUBTOTAL(9,K649:K661)</f>
        <v>405808.11080000008</v>
      </c>
      <c r="L648" s="82">
        <f t="shared" si="257"/>
        <v>2321409.5467999997</v>
      </c>
      <c r="M648" s="553">
        <f>'KL TTHT CV DOT 2'!P628</f>
        <v>0</v>
      </c>
      <c r="N648" s="553">
        <f>'KL TTHT CV DOT 2'!Q628</f>
        <v>0</v>
      </c>
      <c r="O648" s="553">
        <f>'KL TTHT CV DOT 2'!R628</f>
        <v>0</v>
      </c>
      <c r="P648" s="553"/>
      <c r="Q648" s="553"/>
      <c r="R648" s="553">
        <v>0</v>
      </c>
    </row>
    <row r="649" spans="1:19" outlineLevel="1">
      <c r="A649" s="137"/>
      <c r="B649" s="137"/>
      <c r="C649" s="138" t="s">
        <v>696</v>
      </c>
      <c r="D649" s="97">
        <v>1</v>
      </c>
      <c r="E649" s="97">
        <v>1</v>
      </c>
      <c r="F649" s="139" t="s">
        <v>660</v>
      </c>
      <c r="G649" s="199">
        <v>46800</v>
      </c>
      <c r="H649" s="199">
        <v>54500.000000000007</v>
      </c>
      <c r="I649" s="62">
        <f t="shared" ref="I649:I652" si="258">SUM(G649:H649)</f>
        <v>101300</v>
      </c>
      <c r="J649" s="62">
        <f t="shared" ref="J649:J660" si="259">G649*E649</f>
        <v>46800</v>
      </c>
      <c r="K649" s="62">
        <f t="shared" ref="K649:K660" si="260">H649*E649</f>
        <v>54500.000000000007</v>
      </c>
      <c r="L649" s="62">
        <f t="shared" ref="L649:L660" si="261">I649*E649</f>
        <v>101300</v>
      </c>
      <c r="M649" s="550">
        <f>'KL TTHT CV DOT 2'!P629</f>
        <v>0</v>
      </c>
      <c r="N649" s="550">
        <f>'KL TTHT CV DOT 2'!Q629</f>
        <v>0</v>
      </c>
      <c r="O649" s="550">
        <f>'KL TTHT CV DOT 2'!R629</f>
        <v>0</v>
      </c>
      <c r="P649" s="550"/>
      <c r="Q649" s="550"/>
      <c r="R649" s="550">
        <v>0</v>
      </c>
    </row>
    <row r="650" spans="1:19" outlineLevel="1">
      <c r="A650" s="137"/>
      <c r="B650" s="137"/>
      <c r="C650" s="138" t="s">
        <v>816</v>
      </c>
      <c r="D650" s="97">
        <v>0</v>
      </c>
      <c r="E650" s="97">
        <v>0</v>
      </c>
      <c r="F650" s="139" t="s">
        <v>660</v>
      </c>
      <c r="G650" s="199">
        <v>46800</v>
      </c>
      <c r="H650" s="199">
        <v>54500.000000000007</v>
      </c>
      <c r="I650" s="62">
        <f t="shared" si="258"/>
        <v>101300</v>
      </c>
      <c r="J650" s="62">
        <f t="shared" si="259"/>
        <v>0</v>
      </c>
      <c r="K650" s="62">
        <f t="shared" si="260"/>
        <v>0</v>
      </c>
      <c r="L650" s="62">
        <f t="shared" si="261"/>
        <v>0</v>
      </c>
      <c r="M650" s="550">
        <f>'KL TTHT CV DOT 2'!P630</f>
        <v>0</v>
      </c>
      <c r="N650" s="550">
        <f>'KL TTHT CV DOT 2'!Q630</f>
        <v>0</v>
      </c>
      <c r="O650" s="550">
        <f>'KL TTHT CV DOT 2'!R630</f>
        <v>0</v>
      </c>
      <c r="P650" s="550"/>
      <c r="Q650" s="550"/>
      <c r="R650" s="550">
        <v>0</v>
      </c>
    </row>
    <row r="651" spans="1:19" ht="21" customHeight="1" outlineLevel="1">
      <c r="A651" s="137"/>
      <c r="B651" s="137"/>
      <c r="C651" s="138" t="s">
        <v>700</v>
      </c>
      <c r="D651" s="97">
        <v>1</v>
      </c>
      <c r="E651" s="97">
        <v>1</v>
      </c>
      <c r="F651" s="139" t="s">
        <v>660</v>
      </c>
      <c r="G651" s="199">
        <v>124560</v>
      </c>
      <c r="H651" s="199">
        <v>54500.000000000007</v>
      </c>
      <c r="I651" s="62">
        <f t="shared" si="258"/>
        <v>179060</v>
      </c>
      <c r="J651" s="62">
        <f t="shared" si="259"/>
        <v>124560</v>
      </c>
      <c r="K651" s="62">
        <f t="shared" si="260"/>
        <v>54500.000000000007</v>
      </c>
      <c r="L651" s="62">
        <f t="shared" si="261"/>
        <v>179060</v>
      </c>
      <c r="M651" s="550">
        <f>'KL TTHT CV DOT 2'!P631</f>
        <v>0</v>
      </c>
      <c r="N651" s="550">
        <f>'KL TTHT CV DOT 2'!Q631</f>
        <v>0</v>
      </c>
      <c r="O651" s="550">
        <f>'KL TTHT CV DOT 2'!R631</f>
        <v>0</v>
      </c>
      <c r="P651" s="550"/>
      <c r="Q651" s="550"/>
      <c r="R651" s="550">
        <v>0</v>
      </c>
    </row>
    <row r="652" spans="1:19" ht="21" customHeight="1" outlineLevel="1">
      <c r="A652" s="137"/>
      <c r="B652" s="137"/>
      <c r="C652" s="138" t="s">
        <v>702</v>
      </c>
      <c r="D652" s="97">
        <v>2</v>
      </c>
      <c r="E652" s="97">
        <v>2</v>
      </c>
      <c r="F652" s="139" t="s">
        <v>660</v>
      </c>
      <c r="G652" s="199">
        <v>249120</v>
      </c>
      <c r="H652" s="199">
        <v>54500.000000000007</v>
      </c>
      <c r="I652" s="62">
        <f t="shared" si="258"/>
        <v>303620</v>
      </c>
      <c r="J652" s="62">
        <f t="shared" si="259"/>
        <v>498240</v>
      </c>
      <c r="K652" s="62">
        <f t="shared" si="260"/>
        <v>109000.00000000001</v>
      </c>
      <c r="L652" s="62">
        <f t="shared" si="261"/>
        <v>607240</v>
      </c>
      <c r="M652" s="550">
        <f>'KL TTHT CV DOT 2'!P632</f>
        <v>0</v>
      </c>
      <c r="N652" s="550">
        <f>'KL TTHT CV DOT 2'!Q632</f>
        <v>0</v>
      </c>
      <c r="O652" s="550">
        <f>'KL TTHT CV DOT 2'!R632</f>
        <v>0</v>
      </c>
      <c r="P652" s="550"/>
      <c r="Q652" s="550"/>
      <c r="R652" s="550">
        <v>0</v>
      </c>
    </row>
    <row r="653" spans="1:19" ht="21" customHeight="1" outlineLevel="1">
      <c r="A653" s="137"/>
      <c r="B653" s="137"/>
      <c r="C653" s="400" t="s">
        <v>853</v>
      </c>
      <c r="D653" s="97">
        <v>1</v>
      </c>
      <c r="E653" s="97">
        <v>1</v>
      </c>
      <c r="F653" s="139" t="s">
        <v>660</v>
      </c>
      <c r="G653" s="199">
        <v>150480</v>
      </c>
      <c r="H653" s="199">
        <v>54500.000000000007</v>
      </c>
      <c r="I653" s="62">
        <f t="shared" ref="I653:I660" si="262">SUM(G653:H653)</f>
        <v>204980</v>
      </c>
      <c r="J653" s="62">
        <f t="shared" si="259"/>
        <v>150480</v>
      </c>
      <c r="K653" s="62">
        <f t="shared" si="260"/>
        <v>54500.000000000007</v>
      </c>
      <c r="L653" s="62">
        <f t="shared" si="261"/>
        <v>204980</v>
      </c>
      <c r="M653" s="550">
        <f>'KL TTHT CV DOT 2'!P633</f>
        <v>0</v>
      </c>
      <c r="N653" s="550">
        <f>'KL TTHT CV DOT 2'!Q633</f>
        <v>0</v>
      </c>
      <c r="O653" s="550">
        <f>'KL TTHT CV DOT 2'!R633</f>
        <v>0</v>
      </c>
      <c r="P653" s="550"/>
      <c r="Q653" s="550"/>
      <c r="R653" s="550">
        <v>0</v>
      </c>
    </row>
    <row r="654" spans="1:19" ht="21" customHeight="1" outlineLevel="1">
      <c r="A654" s="137"/>
      <c r="B654" s="137"/>
      <c r="C654" s="400" t="s">
        <v>848</v>
      </c>
      <c r="D654" s="97">
        <v>0</v>
      </c>
      <c r="E654" s="97">
        <v>0</v>
      </c>
      <c r="F654" s="139" t="s">
        <v>660</v>
      </c>
      <c r="G654" s="199">
        <v>150480</v>
      </c>
      <c r="H654" s="199">
        <v>54500.000000000007</v>
      </c>
      <c r="I654" s="62">
        <f t="shared" si="262"/>
        <v>204980</v>
      </c>
      <c r="J654" s="62">
        <f t="shared" si="259"/>
        <v>0</v>
      </c>
      <c r="K654" s="62">
        <f t="shared" si="260"/>
        <v>0</v>
      </c>
      <c r="L654" s="62">
        <f t="shared" si="261"/>
        <v>0</v>
      </c>
      <c r="M654" s="550">
        <f>'KL TTHT CV DOT 2'!P634</f>
        <v>0</v>
      </c>
      <c r="N654" s="550">
        <f>'KL TTHT CV DOT 2'!Q634</f>
        <v>0</v>
      </c>
      <c r="O654" s="550">
        <f>'KL TTHT CV DOT 2'!R634</f>
        <v>0</v>
      </c>
      <c r="P654" s="550"/>
      <c r="Q654" s="550"/>
      <c r="R654" s="550">
        <v>0</v>
      </c>
    </row>
    <row r="655" spans="1:19" s="11" customFormat="1" outlineLevel="1">
      <c r="A655" s="192"/>
      <c r="B655" s="192"/>
      <c r="C655" s="193" t="s">
        <v>704</v>
      </c>
      <c r="D655" s="194">
        <v>0</v>
      </c>
      <c r="E655" s="194">
        <v>0</v>
      </c>
      <c r="F655" s="195" t="s">
        <v>660</v>
      </c>
      <c r="G655" s="199">
        <v>0</v>
      </c>
      <c r="H655" s="199">
        <v>381500</v>
      </c>
      <c r="I655" s="199">
        <f t="shared" si="262"/>
        <v>381500</v>
      </c>
      <c r="J655" s="199">
        <f t="shared" si="259"/>
        <v>0</v>
      </c>
      <c r="K655" s="199">
        <f t="shared" si="260"/>
        <v>0</v>
      </c>
      <c r="L655" s="199">
        <f t="shared" si="261"/>
        <v>0</v>
      </c>
      <c r="M655" s="554">
        <f>'KL TTHT CV DOT 2'!P635</f>
        <v>0</v>
      </c>
      <c r="N655" s="554">
        <f>'KL TTHT CV DOT 2'!Q635</f>
        <v>0</v>
      </c>
      <c r="O655" s="554">
        <f>'KL TTHT CV DOT 2'!R635</f>
        <v>0</v>
      </c>
      <c r="P655" s="554"/>
      <c r="Q655" s="554"/>
      <c r="R655" s="554">
        <v>0</v>
      </c>
      <c r="S655" s="534"/>
    </row>
    <row r="656" spans="1:19" s="11" customFormat="1" outlineLevel="1">
      <c r="A656" s="192"/>
      <c r="B656" s="192"/>
      <c r="C656" s="193" t="s">
        <v>705</v>
      </c>
      <c r="D656" s="194">
        <v>0</v>
      </c>
      <c r="E656" s="194">
        <v>0</v>
      </c>
      <c r="F656" s="195" t="s">
        <v>660</v>
      </c>
      <c r="G656" s="199">
        <v>0</v>
      </c>
      <c r="H656" s="199">
        <v>381500</v>
      </c>
      <c r="I656" s="199">
        <f t="shared" si="262"/>
        <v>381500</v>
      </c>
      <c r="J656" s="199">
        <f t="shared" si="259"/>
        <v>0</v>
      </c>
      <c r="K656" s="199">
        <f t="shared" si="260"/>
        <v>0</v>
      </c>
      <c r="L656" s="199">
        <f t="shared" si="261"/>
        <v>0</v>
      </c>
      <c r="M656" s="554">
        <f>'KL TTHT CV DOT 2'!P636</f>
        <v>0</v>
      </c>
      <c r="N656" s="554">
        <f>'KL TTHT CV DOT 2'!Q636</f>
        <v>0</v>
      </c>
      <c r="O656" s="554">
        <f>'KL TTHT CV DOT 2'!R636</f>
        <v>0</v>
      </c>
      <c r="P656" s="554"/>
      <c r="Q656" s="554"/>
      <c r="R656" s="554">
        <v>0</v>
      </c>
      <c r="S656" s="534"/>
    </row>
    <row r="657" spans="1:19" s="11" customFormat="1" ht="26.4" outlineLevel="1">
      <c r="A657" s="192"/>
      <c r="B657" s="192"/>
      <c r="C657" s="193" t="s">
        <v>820</v>
      </c>
      <c r="D657" s="194">
        <v>2</v>
      </c>
      <c r="E657" s="194">
        <v>2</v>
      </c>
      <c r="F657" s="195" t="s">
        <v>660</v>
      </c>
      <c r="G657" s="199">
        <v>507247.19999999995</v>
      </c>
      <c r="H657" s="199">
        <v>54500.000000000007</v>
      </c>
      <c r="I657" s="199">
        <f t="shared" si="262"/>
        <v>561747.19999999995</v>
      </c>
      <c r="J657" s="199">
        <f t="shared" si="259"/>
        <v>1014494.3999999999</v>
      </c>
      <c r="K657" s="199">
        <f t="shared" si="260"/>
        <v>109000.00000000001</v>
      </c>
      <c r="L657" s="199">
        <f t="shared" si="261"/>
        <v>1123494.3999999999</v>
      </c>
      <c r="M657" s="554">
        <f>'KL TTHT CV DOT 2'!P637</f>
        <v>0</v>
      </c>
      <c r="N657" s="554">
        <f>'KL TTHT CV DOT 2'!Q637</f>
        <v>0</v>
      </c>
      <c r="O657" s="554">
        <f>'KL TTHT CV DOT 2'!R637</f>
        <v>0</v>
      </c>
      <c r="P657" s="554"/>
      <c r="Q657" s="554"/>
      <c r="R657" s="554">
        <v>0</v>
      </c>
      <c r="S657" s="534"/>
    </row>
    <row r="658" spans="1:19" s="11" customFormat="1" ht="26.4" outlineLevel="1">
      <c r="A658" s="192"/>
      <c r="B658" s="192"/>
      <c r="C658" s="193" t="s">
        <v>822</v>
      </c>
      <c r="D658" s="194">
        <v>0</v>
      </c>
      <c r="E658" s="194">
        <v>0</v>
      </c>
      <c r="F658" s="195" t="s">
        <v>660</v>
      </c>
      <c r="G658" s="199">
        <v>507247.19999999995</v>
      </c>
      <c r="H658" s="199">
        <v>54500.000000000007</v>
      </c>
      <c r="I658" s="199">
        <f t="shared" si="262"/>
        <v>561747.19999999995</v>
      </c>
      <c r="J658" s="199">
        <f t="shared" si="259"/>
        <v>0</v>
      </c>
      <c r="K658" s="199">
        <f t="shared" si="260"/>
        <v>0</v>
      </c>
      <c r="L658" s="199">
        <f t="shared" si="261"/>
        <v>0</v>
      </c>
      <c r="M658" s="554">
        <f>'KL TTHT CV DOT 2'!P638</f>
        <v>0</v>
      </c>
      <c r="N658" s="554">
        <f>'KL TTHT CV DOT 2'!Q638</f>
        <v>0</v>
      </c>
      <c r="O658" s="554">
        <f>'KL TTHT CV DOT 2'!R638</f>
        <v>0</v>
      </c>
      <c r="P658" s="554"/>
      <c r="Q658" s="554"/>
      <c r="R658" s="554">
        <v>0</v>
      </c>
      <c r="S658" s="534"/>
    </row>
    <row r="659" spans="1:19" ht="26.4" outlineLevel="1">
      <c r="A659" s="137"/>
      <c r="B659" s="137"/>
      <c r="C659" s="138" t="s">
        <v>823</v>
      </c>
      <c r="D659" s="97">
        <v>0</v>
      </c>
      <c r="E659" s="97">
        <v>0</v>
      </c>
      <c r="F659" s="139" t="s">
        <v>660</v>
      </c>
      <c r="G659" s="199">
        <v>507247.19999999995</v>
      </c>
      <c r="H659" s="199">
        <v>54500.000000000007</v>
      </c>
      <c r="I659" s="62">
        <f t="shared" si="262"/>
        <v>561747.19999999995</v>
      </c>
      <c r="J659" s="62">
        <f t="shared" si="259"/>
        <v>0</v>
      </c>
      <c r="K659" s="62">
        <f t="shared" si="260"/>
        <v>0</v>
      </c>
      <c r="L659" s="62">
        <f t="shared" si="261"/>
        <v>0</v>
      </c>
      <c r="M659" s="550">
        <f>'KL TTHT CV DOT 2'!P639</f>
        <v>0</v>
      </c>
      <c r="N659" s="550">
        <f>'KL TTHT CV DOT 2'!Q639</f>
        <v>0</v>
      </c>
      <c r="O659" s="550">
        <f>'KL TTHT CV DOT 2'!R639</f>
        <v>0</v>
      </c>
      <c r="P659" s="550"/>
      <c r="Q659" s="550"/>
      <c r="R659" s="550">
        <v>0</v>
      </c>
    </row>
    <row r="660" spans="1:19" outlineLevel="1">
      <c r="A660" s="137"/>
      <c r="B660" s="137"/>
      <c r="C660" s="138" t="s">
        <v>657</v>
      </c>
      <c r="D660" s="97">
        <v>1</v>
      </c>
      <c r="E660" s="97">
        <v>1</v>
      </c>
      <c r="F660" s="139" t="s">
        <v>619</v>
      </c>
      <c r="G660" s="199">
        <v>81027.035999999993</v>
      </c>
      <c r="H660" s="199">
        <v>24308.110799999999</v>
      </c>
      <c r="I660" s="62">
        <f t="shared" si="262"/>
        <v>105335.14679999999</v>
      </c>
      <c r="J660" s="62">
        <f t="shared" si="259"/>
        <v>81027.035999999993</v>
      </c>
      <c r="K660" s="62">
        <f t="shared" si="260"/>
        <v>24308.110799999999</v>
      </c>
      <c r="L660" s="62">
        <f t="shared" si="261"/>
        <v>105335.14679999999</v>
      </c>
      <c r="M660" s="550">
        <f>'KL TTHT CV DOT 2'!P640</f>
        <v>0</v>
      </c>
      <c r="N660" s="550">
        <f>'KL TTHT CV DOT 2'!Q640</f>
        <v>0</v>
      </c>
      <c r="O660" s="550">
        <f>'KL TTHT CV DOT 2'!R640</f>
        <v>0</v>
      </c>
      <c r="P660" s="550"/>
      <c r="Q660" s="550"/>
      <c r="R660" s="550">
        <v>0</v>
      </c>
    </row>
    <row r="661" spans="1:19" outlineLevel="1">
      <c r="A661" s="137"/>
      <c r="B661" s="137"/>
      <c r="C661" s="138"/>
      <c r="D661" s="97"/>
      <c r="E661" s="97"/>
      <c r="F661" s="139"/>
      <c r="G661" s="62"/>
      <c r="H661" s="62"/>
      <c r="I661" s="62"/>
      <c r="J661" s="62"/>
      <c r="K661" s="62"/>
      <c r="L661" s="62"/>
      <c r="M661" s="550">
        <f>'KL TTHT CV DOT 2'!P641</f>
        <v>0</v>
      </c>
      <c r="N661" s="550">
        <f>'KL TTHT CV DOT 2'!Q641</f>
        <v>0</v>
      </c>
      <c r="O661" s="550">
        <f>'KL TTHT CV DOT 2'!R641</f>
        <v>0</v>
      </c>
      <c r="P661" s="550"/>
      <c r="Q661" s="550"/>
      <c r="R661" s="550">
        <v>0</v>
      </c>
    </row>
    <row r="662" spans="1:19" outlineLevel="1">
      <c r="A662" s="137"/>
      <c r="B662" s="137"/>
      <c r="C662" s="147" t="s">
        <v>706</v>
      </c>
      <c r="D662" s="97"/>
      <c r="E662" s="97"/>
      <c r="F662" s="139"/>
      <c r="G662" s="62"/>
      <c r="H662" s="62"/>
      <c r="I662" s="62"/>
      <c r="J662" s="82">
        <f>SUBTOTAL(9,J663:J667)</f>
        <v>13438400.000000002</v>
      </c>
      <c r="K662" s="82">
        <f t="shared" ref="K662:L662" si="263">SUBTOTAL(9,K663:K667)</f>
        <v>240000.00000000003</v>
      </c>
      <c r="L662" s="82">
        <f t="shared" si="263"/>
        <v>13678400.000000002</v>
      </c>
      <c r="M662" s="553">
        <f>'KL TTHT CV DOT 2'!P642</f>
        <v>0</v>
      </c>
      <c r="N662" s="553">
        <f>'KL TTHT CV DOT 2'!Q642</f>
        <v>0</v>
      </c>
      <c r="O662" s="553">
        <f>'KL TTHT CV DOT 2'!R642</f>
        <v>0</v>
      </c>
      <c r="P662" s="553"/>
      <c r="Q662" s="553"/>
      <c r="R662" s="553">
        <v>0</v>
      </c>
    </row>
    <row r="663" spans="1:19" outlineLevel="1">
      <c r="A663" s="137"/>
      <c r="B663" s="137"/>
      <c r="C663" s="138" t="s">
        <v>837</v>
      </c>
      <c r="D663" s="97">
        <v>4</v>
      </c>
      <c r="E663" s="97">
        <v>4</v>
      </c>
      <c r="F663" s="139" t="s">
        <v>660</v>
      </c>
      <c r="G663" s="199">
        <v>3339600.0000000005</v>
      </c>
      <c r="H663" s="199">
        <v>56000.000000000007</v>
      </c>
      <c r="I663" s="62">
        <f t="shared" ref="I663:I666" si="264">SUM(G663:H663)</f>
        <v>3395600.0000000005</v>
      </c>
      <c r="J663" s="62">
        <f>G663*E663</f>
        <v>13358400.000000002</v>
      </c>
      <c r="K663" s="62">
        <f>H663*E663</f>
        <v>224000.00000000003</v>
      </c>
      <c r="L663" s="62">
        <f>I663*E663</f>
        <v>13582400.000000002</v>
      </c>
      <c r="M663" s="550">
        <f>'KL TTHT CV DOT 2'!P643</f>
        <v>0</v>
      </c>
      <c r="N663" s="550">
        <f>'KL TTHT CV DOT 2'!Q643</f>
        <v>0</v>
      </c>
      <c r="O663" s="550">
        <f>'KL TTHT CV DOT 2'!R643</f>
        <v>0</v>
      </c>
      <c r="P663" s="550"/>
      <c r="Q663" s="550"/>
      <c r="R663" s="550">
        <v>0</v>
      </c>
    </row>
    <row r="664" spans="1:19" outlineLevel="1">
      <c r="A664" s="137"/>
      <c r="B664" s="137"/>
      <c r="C664" s="138" t="s">
        <v>709</v>
      </c>
      <c r="D664" s="97">
        <v>0</v>
      </c>
      <c r="E664" s="97">
        <v>0</v>
      </c>
      <c r="F664" s="397" t="s">
        <v>660</v>
      </c>
      <c r="G664" s="62">
        <v>1607100.0000000002</v>
      </c>
      <c r="H664" s="62">
        <v>56000.000000000007</v>
      </c>
      <c r="I664" s="62">
        <f t="shared" si="264"/>
        <v>1663100.0000000002</v>
      </c>
      <c r="J664" s="62">
        <f>G664*E664</f>
        <v>0</v>
      </c>
      <c r="K664" s="62">
        <f>H664*E664</f>
        <v>0</v>
      </c>
      <c r="L664" s="62">
        <f>I664*E664</f>
        <v>0</v>
      </c>
      <c r="M664" s="550">
        <f>'KL TTHT CV DOT 2'!P644</f>
        <v>0</v>
      </c>
      <c r="N664" s="550">
        <f>'KL TTHT CV DOT 2'!Q644</f>
        <v>0</v>
      </c>
      <c r="O664" s="550">
        <f>'KL TTHT CV DOT 2'!R644</f>
        <v>0</v>
      </c>
      <c r="P664" s="550"/>
      <c r="Q664" s="550"/>
      <c r="R664" s="550">
        <v>0</v>
      </c>
    </row>
    <row r="665" spans="1:19" outlineLevel="1">
      <c r="A665" s="137"/>
      <c r="B665" s="137"/>
      <c r="C665" s="138" t="s">
        <v>711</v>
      </c>
      <c r="D665" s="97">
        <v>0</v>
      </c>
      <c r="E665" s="97">
        <v>0</v>
      </c>
      <c r="F665" s="397" t="s">
        <v>660</v>
      </c>
      <c r="G665" s="62">
        <v>585200</v>
      </c>
      <c r="H665" s="62">
        <v>56000.000000000007</v>
      </c>
      <c r="I665" s="62">
        <f t="shared" si="264"/>
        <v>641200</v>
      </c>
      <c r="J665" s="62">
        <f>G665*E665</f>
        <v>0</v>
      </c>
      <c r="K665" s="62">
        <f>H665*E665</f>
        <v>0</v>
      </c>
      <c r="L665" s="62">
        <f>I665*E665</f>
        <v>0</v>
      </c>
      <c r="M665" s="550">
        <f>'KL TTHT CV DOT 2'!P645</f>
        <v>0</v>
      </c>
      <c r="N665" s="550">
        <f>'KL TTHT CV DOT 2'!Q645</f>
        <v>0</v>
      </c>
      <c r="O665" s="550">
        <f>'KL TTHT CV DOT 2'!R645</f>
        <v>0</v>
      </c>
      <c r="P665" s="550"/>
      <c r="Q665" s="550"/>
      <c r="R665" s="550">
        <v>0</v>
      </c>
    </row>
    <row r="666" spans="1:19" outlineLevel="1">
      <c r="A666" s="137"/>
      <c r="B666" s="137"/>
      <c r="C666" s="138" t="s">
        <v>657</v>
      </c>
      <c r="D666" s="97">
        <v>1</v>
      </c>
      <c r="E666" s="97">
        <v>1</v>
      </c>
      <c r="F666" s="397" t="s">
        <v>619</v>
      </c>
      <c r="G666" s="62">
        <v>80000</v>
      </c>
      <c r="H666" s="62">
        <v>16000</v>
      </c>
      <c r="I666" s="62">
        <f t="shared" si="264"/>
        <v>96000</v>
      </c>
      <c r="J666" s="62">
        <f>G666*E666</f>
        <v>80000</v>
      </c>
      <c r="K666" s="62">
        <f>H666*E666</f>
        <v>16000</v>
      </c>
      <c r="L666" s="62">
        <f>I666*E666</f>
        <v>96000</v>
      </c>
      <c r="M666" s="550">
        <f>'KL TTHT CV DOT 2'!P646</f>
        <v>0</v>
      </c>
      <c r="N666" s="550">
        <f>'KL TTHT CV DOT 2'!Q646</f>
        <v>0</v>
      </c>
      <c r="O666" s="550">
        <f>'KL TTHT CV DOT 2'!R646</f>
        <v>0</v>
      </c>
      <c r="P666" s="550"/>
      <c r="Q666" s="550"/>
      <c r="R666" s="550">
        <v>0</v>
      </c>
    </row>
    <row r="667" spans="1:19" outlineLevel="1">
      <c r="A667" s="137"/>
      <c r="B667" s="137"/>
      <c r="C667" s="138"/>
      <c r="D667" s="97"/>
      <c r="E667" s="97"/>
      <c r="F667" s="397"/>
      <c r="G667" s="62"/>
      <c r="H667" s="62"/>
      <c r="I667" s="62"/>
      <c r="J667" s="62"/>
      <c r="K667" s="62"/>
      <c r="L667" s="62"/>
      <c r="M667" s="550">
        <f>'KL TTHT CV DOT 2'!P647</f>
        <v>0</v>
      </c>
      <c r="N667" s="550">
        <f>'KL TTHT CV DOT 2'!Q647</f>
        <v>0</v>
      </c>
      <c r="O667" s="550">
        <f>'KL TTHT CV DOT 2'!R647</f>
        <v>0</v>
      </c>
      <c r="P667" s="550"/>
      <c r="Q667" s="550"/>
      <c r="R667" s="550">
        <v>0</v>
      </c>
    </row>
    <row r="668" spans="1:19" s="153" customFormat="1" outlineLevel="1">
      <c r="A668" s="146"/>
      <c r="B668" s="146"/>
      <c r="C668" s="147" t="s">
        <v>841</v>
      </c>
      <c r="D668" s="99"/>
      <c r="E668" s="99"/>
      <c r="F668" s="529"/>
      <c r="G668" s="82"/>
      <c r="H668" s="82"/>
      <c r="I668" s="82"/>
      <c r="J668" s="82">
        <f>SUBTOTAL(9,J669:J675)</f>
        <v>26606733.902487174</v>
      </c>
      <c r="K668" s="82">
        <f t="shared" ref="K668:L668" si="265">SUBTOTAL(9,K669:K675)</f>
        <v>3422262.7079781052</v>
      </c>
      <c r="L668" s="82">
        <f t="shared" si="265"/>
        <v>30028996.610465281</v>
      </c>
      <c r="M668" s="553">
        <f>'KL TTHT CV DOT 2'!P648</f>
        <v>0</v>
      </c>
      <c r="N668" s="553">
        <f>'KL TTHT CV DOT 2'!Q648</f>
        <v>0</v>
      </c>
      <c r="O668" s="553">
        <f>'KL TTHT CV DOT 2'!R648</f>
        <v>0</v>
      </c>
      <c r="P668" s="553"/>
      <c r="Q668" s="553"/>
      <c r="R668" s="553">
        <v>0</v>
      </c>
      <c r="S668" s="535"/>
    </row>
    <row r="669" spans="1:19" outlineLevel="1">
      <c r="A669" s="137"/>
      <c r="B669" s="137"/>
      <c r="C669" s="138" t="s">
        <v>812</v>
      </c>
      <c r="D669" s="97">
        <v>60</v>
      </c>
      <c r="E669" s="97">
        <v>55.000000000000007</v>
      </c>
      <c r="F669" s="397" t="s">
        <v>624</v>
      </c>
      <c r="G669" s="62">
        <v>22980.09</v>
      </c>
      <c r="H669" s="62">
        <v>5743.9305000000022</v>
      </c>
      <c r="I669" s="62">
        <f t="shared" ref="I669:I673" si="266">SUM(G669:H669)</f>
        <v>28724.020500000002</v>
      </c>
      <c r="J669" s="62">
        <f t="shared" ref="J669:J674" si="267">G669*E669</f>
        <v>1263904.9500000002</v>
      </c>
      <c r="K669" s="62">
        <f t="shared" ref="K669:K674" si="268">H669*E669</f>
        <v>315916.17750000017</v>
      </c>
      <c r="L669" s="62">
        <f t="shared" ref="L669:L674" si="269">I669*E669</f>
        <v>1579821.1275000004</v>
      </c>
      <c r="M669" s="554">
        <f>'KL TTHT CV DOT 2'!P649</f>
        <v>0.36</v>
      </c>
      <c r="N669" s="554">
        <f>'KL TTHT CV DOT 2'!Q649</f>
        <v>0</v>
      </c>
      <c r="O669" s="554">
        <f>'KL TTHT CV DOT 2'!R649</f>
        <v>0.36</v>
      </c>
      <c r="P669" s="550"/>
      <c r="Q669" s="550"/>
      <c r="R669" s="550">
        <v>0</v>
      </c>
    </row>
    <row r="670" spans="1:19" outlineLevel="1">
      <c r="A670" s="137"/>
      <c r="B670" s="137"/>
      <c r="C670" s="138" t="s">
        <v>844</v>
      </c>
      <c r="D670" s="97">
        <v>80</v>
      </c>
      <c r="E670" s="97">
        <v>74.800000000000011</v>
      </c>
      <c r="F670" s="397" t="s">
        <v>624</v>
      </c>
      <c r="G670" s="62">
        <v>72299.399999999994</v>
      </c>
      <c r="H670" s="62">
        <v>17189.865000000002</v>
      </c>
      <c r="I670" s="62">
        <f t="shared" si="266"/>
        <v>89489.264999999999</v>
      </c>
      <c r="J670" s="62">
        <f t="shared" si="267"/>
        <v>5407995.1200000001</v>
      </c>
      <c r="K670" s="62">
        <f t="shared" si="268"/>
        <v>1285801.9020000002</v>
      </c>
      <c r="L670" s="62">
        <f t="shared" si="269"/>
        <v>6693797.0220000008</v>
      </c>
      <c r="M670" s="554">
        <f>'KL TTHT CV DOT 2'!P650</f>
        <v>0.36</v>
      </c>
      <c r="N670" s="554">
        <f>'KL TTHT CV DOT 2'!Q650</f>
        <v>0</v>
      </c>
      <c r="O670" s="554">
        <f>'KL TTHT CV DOT 2'!R650</f>
        <v>0.36</v>
      </c>
      <c r="P670" s="550"/>
      <c r="Q670" s="550"/>
      <c r="R670" s="550">
        <v>0</v>
      </c>
    </row>
    <row r="671" spans="1:19" outlineLevel="1">
      <c r="A671" s="137"/>
      <c r="B671" s="137"/>
      <c r="C671" s="138" t="s">
        <v>845</v>
      </c>
      <c r="D671" s="97">
        <v>3</v>
      </c>
      <c r="E671" s="97">
        <v>4.4000000000000004</v>
      </c>
      <c r="F671" s="397" t="s">
        <v>624</v>
      </c>
      <c r="G671" s="62">
        <v>102372.9</v>
      </c>
      <c r="H671" s="62">
        <v>18573.439500000004</v>
      </c>
      <c r="I671" s="62">
        <f t="shared" si="266"/>
        <v>120946.3395</v>
      </c>
      <c r="J671" s="62">
        <f t="shared" si="267"/>
        <v>450440.76</v>
      </c>
      <c r="K671" s="62">
        <f t="shared" si="268"/>
        <v>81723.133800000025</v>
      </c>
      <c r="L671" s="62">
        <f t="shared" si="269"/>
        <v>532163.89380000008</v>
      </c>
      <c r="M671" s="554">
        <f>'KL TTHT CV DOT 2'!P651</f>
        <v>0.36</v>
      </c>
      <c r="N671" s="554">
        <f>'KL TTHT CV DOT 2'!Q651</f>
        <v>0</v>
      </c>
      <c r="O671" s="554">
        <f>'KL TTHT CV DOT 2'!R651</f>
        <v>0.36</v>
      </c>
      <c r="P671" s="550"/>
      <c r="Q671" s="550"/>
      <c r="R671" s="550">
        <v>0</v>
      </c>
    </row>
    <row r="672" spans="1:19" ht="21" customHeight="1" outlineLevel="1">
      <c r="A672" s="137"/>
      <c r="B672" s="137"/>
      <c r="C672" s="138" t="s">
        <v>846</v>
      </c>
      <c r="D672" s="97">
        <v>18</v>
      </c>
      <c r="E672" s="97">
        <v>18</v>
      </c>
      <c r="F672" s="397" t="s">
        <v>624</v>
      </c>
      <c r="G672" s="62">
        <v>985945.66091644217</v>
      </c>
      <c r="H672" s="62">
        <v>53025</v>
      </c>
      <c r="I672" s="62">
        <f t="shared" si="266"/>
        <v>1038970.6609164422</v>
      </c>
      <c r="J672" s="62">
        <f t="shared" si="267"/>
        <v>17747021.896495961</v>
      </c>
      <c r="K672" s="62">
        <f t="shared" si="268"/>
        <v>954450</v>
      </c>
      <c r="L672" s="62">
        <f t="shared" si="269"/>
        <v>18701471.896495961</v>
      </c>
      <c r="M672" s="550">
        <f>'KL TTHT CV DOT 2'!P652</f>
        <v>0</v>
      </c>
      <c r="N672" s="550">
        <f>'KL TTHT CV DOT 2'!Q652</f>
        <v>0</v>
      </c>
      <c r="O672" s="550">
        <f>'KL TTHT CV DOT 2'!R652</f>
        <v>0</v>
      </c>
      <c r="P672" s="550"/>
      <c r="Q672" s="550"/>
      <c r="R672" s="550">
        <v>0</v>
      </c>
    </row>
    <row r="673" spans="1:19" s="11" customFormat="1" ht="21" customHeight="1" outlineLevel="1">
      <c r="A673" s="192"/>
      <c r="B673" s="192"/>
      <c r="C673" s="386" t="s">
        <v>928</v>
      </c>
      <c r="D673" s="194">
        <v>26</v>
      </c>
      <c r="E673" s="97">
        <v>22</v>
      </c>
      <c r="F673" s="195" t="s">
        <v>624</v>
      </c>
      <c r="G673" s="199">
        <v>8773.9726027397246</v>
      </c>
      <c r="H673" s="199">
        <v>14594.016411764707</v>
      </c>
      <c r="I673" s="199">
        <f t="shared" si="266"/>
        <v>23367.989014504434</v>
      </c>
      <c r="J673" s="199">
        <f t="shared" si="267"/>
        <v>193027.39726027395</v>
      </c>
      <c r="K673" s="199">
        <f t="shared" si="268"/>
        <v>321068.36105882353</v>
      </c>
      <c r="L673" s="199">
        <f t="shared" si="269"/>
        <v>514095.75831909757</v>
      </c>
      <c r="M673" s="554">
        <f>'KL TTHT CV DOT 2'!P653</f>
        <v>0</v>
      </c>
      <c r="N673" s="554">
        <f>'KL TTHT CV DOT 2'!Q653</f>
        <v>0</v>
      </c>
      <c r="O673" s="554">
        <f>'KL TTHT CV DOT 2'!R653</f>
        <v>0</v>
      </c>
      <c r="P673" s="554"/>
      <c r="Q673" s="554"/>
      <c r="R673" s="554">
        <v>0</v>
      </c>
      <c r="S673" s="534"/>
    </row>
    <row r="674" spans="1:19" ht="20.25" customHeight="1" outlineLevel="1">
      <c r="A674" s="137"/>
      <c r="B674" s="137"/>
      <c r="C674" s="138" t="s">
        <v>657</v>
      </c>
      <c r="D674" s="97">
        <v>1</v>
      </c>
      <c r="E674" s="97">
        <v>1</v>
      </c>
      <c r="F674" s="139" t="s">
        <v>619</v>
      </c>
      <c r="G674" s="199">
        <v>1544343.7787309384</v>
      </c>
      <c r="H674" s="199">
        <v>463303.13361928152</v>
      </c>
      <c r="I674" s="62">
        <f t="shared" ref="I674" si="270">SUM(G674:H674)</f>
        <v>2007646.9123502199</v>
      </c>
      <c r="J674" s="62">
        <f t="shared" si="267"/>
        <v>1544343.7787309384</v>
      </c>
      <c r="K674" s="62">
        <f t="shared" si="268"/>
        <v>463303.13361928152</v>
      </c>
      <c r="L674" s="62">
        <f t="shared" si="269"/>
        <v>2007646.9123502199</v>
      </c>
      <c r="M674" s="550">
        <f>'KL TTHT CV DOT 2'!P654</f>
        <v>0</v>
      </c>
      <c r="N674" s="550">
        <f>'KL TTHT CV DOT 2'!Q654</f>
        <v>0</v>
      </c>
      <c r="O674" s="550">
        <f>'KL TTHT CV DOT 2'!R654</f>
        <v>0</v>
      </c>
      <c r="P674" s="550"/>
      <c r="Q674" s="550"/>
      <c r="R674" s="550">
        <v>0</v>
      </c>
    </row>
    <row r="675" spans="1:19" outlineLevel="1">
      <c r="A675" s="137"/>
      <c r="B675" s="137"/>
      <c r="C675" s="138"/>
      <c r="D675" s="94"/>
      <c r="E675" s="94"/>
      <c r="F675" s="139"/>
      <c r="G675" s="71"/>
      <c r="H675" s="71"/>
      <c r="I675" s="71"/>
      <c r="J675" s="71"/>
      <c r="K675" s="71"/>
      <c r="L675" s="62"/>
      <c r="M675" s="550">
        <f>'KL TTHT CV DOT 2'!P655</f>
        <v>0</v>
      </c>
      <c r="N675" s="550">
        <f>'KL TTHT CV DOT 2'!Q655</f>
        <v>0</v>
      </c>
      <c r="O675" s="550">
        <f>'KL TTHT CV DOT 2'!R655</f>
        <v>0</v>
      </c>
      <c r="P675" s="550"/>
      <c r="Q675" s="550"/>
      <c r="R675" s="550">
        <v>0</v>
      </c>
    </row>
    <row r="676" spans="1:19" ht="26.4" outlineLevel="1">
      <c r="A676" s="183" t="s">
        <v>281</v>
      </c>
      <c r="B676" s="183"/>
      <c r="C676" s="184" t="s">
        <v>282</v>
      </c>
      <c r="D676" s="185">
        <v>1</v>
      </c>
      <c r="E676" s="185">
        <v>1</v>
      </c>
      <c r="F676" s="186" t="s">
        <v>10</v>
      </c>
      <c r="G676" s="187"/>
      <c r="H676" s="187"/>
      <c r="I676" s="187"/>
      <c r="J676" s="187">
        <f t="shared" ref="J676:K676" si="271">SUBTOTAL(9,J677:J708)</f>
        <v>275591719.58061188</v>
      </c>
      <c r="K676" s="187">
        <f t="shared" si="271"/>
        <v>31538420.03230026</v>
      </c>
      <c r="L676" s="187">
        <f>SUBTOTAL(9,L677:L708)</f>
        <v>307130139.61291212</v>
      </c>
      <c r="M676" s="560">
        <f>'KL TTHT CV DOT 2'!P656</f>
        <v>0</v>
      </c>
      <c r="N676" s="560">
        <f>'KL TTHT CV DOT 2'!Q656</f>
        <v>0</v>
      </c>
      <c r="O676" s="560">
        <f>'KL TTHT CV DOT 2'!R656</f>
        <v>0</v>
      </c>
      <c r="P676" s="560"/>
      <c r="Q676" s="560"/>
      <c r="R676" s="560">
        <v>0</v>
      </c>
    </row>
    <row r="677" spans="1:19" outlineLevel="1">
      <c r="A677" s="137"/>
      <c r="B677" s="137"/>
      <c r="C677" s="147" t="s">
        <v>815</v>
      </c>
      <c r="D677" s="94"/>
      <c r="E677" s="94"/>
      <c r="F677" s="139"/>
      <c r="G677" s="71"/>
      <c r="H677" s="71"/>
      <c r="I677" s="71"/>
      <c r="J677" s="82">
        <f>SUBTOTAL(9,J678:J692)</f>
        <v>15705304.986</v>
      </c>
      <c r="K677" s="82">
        <f t="shared" ref="K677:L677" si="272">SUBTOTAL(9,K678:K692)</f>
        <v>4668293.1758000003</v>
      </c>
      <c r="L677" s="82">
        <f t="shared" si="272"/>
        <v>20373598.161799997</v>
      </c>
      <c r="M677" s="553">
        <f>'KL TTHT CV DOT 2'!P657</f>
        <v>0</v>
      </c>
      <c r="N677" s="553">
        <f>'KL TTHT CV DOT 2'!Q657</f>
        <v>0</v>
      </c>
      <c r="O677" s="553">
        <f>'KL TTHT CV DOT 2'!R657</f>
        <v>0</v>
      </c>
      <c r="P677" s="553"/>
      <c r="Q677" s="553"/>
      <c r="R677" s="553">
        <v>0</v>
      </c>
    </row>
    <row r="678" spans="1:19" outlineLevel="1">
      <c r="A678" s="137"/>
      <c r="B678" s="137"/>
      <c r="C678" s="138" t="s">
        <v>696</v>
      </c>
      <c r="D678" s="97">
        <v>7</v>
      </c>
      <c r="E678" s="97">
        <v>7</v>
      </c>
      <c r="F678" s="139" t="s">
        <v>660</v>
      </c>
      <c r="G678" s="199">
        <v>46800</v>
      </c>
      <c r="H678" s="199">
        <v>54500.000000000007</v>
      </c>
      <c r="I678" s="71">
        <f t="shared" ref="I678:I682" si="273">SUM(G678:H678)</f>
        <v>101300</v>
      </c>
      <c r="J678" s="71">
        <f t="shared" ref="J678:J691" si="274">G678*E678</f>
        <v>327600</v>
      </c>
      <c r="K678" s="71">
        <f t="shared" ref="K678:K691" si="275">H678*E678</f>
        <v>381500.00000000006</v>
      </c>
      <c r="L678" s="71">
        <f t="shared" ref="L678:L691" si="276">I678*E678</f>
        <v>709100</v>
      </c>
      <c r="M678" s="552">
        <f>'KL TTHT CV DOT 2'!P658</f>
        <v>0</v>
      </c>
      <c r="N678" s="552">
        <f>'KL TTHT CV DOT 2'!Q658</f>
        <v>0</v>
      </c>
      <c r="O678" s="552">
        <f>'KL TTHT CV DOT 2'!R658</f>
        <v>0</v>
      </c>
      <c r="P678" s="552"/>
      <c r="Q678" s="552"/>
      <c r="R678" s="552">
        <v>0</v>
      </c>
    </row>
    <row r="679" spans="1:19" outlineLevel="1">
      <c r="A679" s="137"/>
      <c r="B679" s="137"/>
      <c r="C679" s="138" t="s">
        <v>816</v>
      </c>
      <c r="D679" s="97">
        <v>0</v>
      </c>
      <c r="E679" s="97">
        <v>0</v>
      </c>
      <c r="F679" s="139" t="s">
        <v>660</v>
      </c>
      <c r="G679" s="199">
        <v>46800</v>
      </c>
      <c r="H679" s="199">
        <v>54500.000000000007</v>
      </c>
      <c r="I679" s="71">
        <f t="shared" si="273"/>
        <v>101300</v>
      </c>
      <c r="J679" s="71">
        <f t="shared" si="274"/>
        <v>0</v>
      </c>
      <c r="K679" s="71">
        <f t="shared" si="275"/>
        <v>0</v>
      </c>
      <c r="L679" s="71">
        <f t="shared" si="276"/>
        <v>0</v>
      </c>
      <c r="M679" s="552">
        <f>'KL TTHT CV DOT 2'!P659</f>
        <v>0</v>
      </c>
      <c r="N679" s="552">
        <f>'KL TTHT CV DOT 2'!Q659</f>
        <v>0</v>
      </c>
      <c r="O679" s="552">
        <f>'KL TTHT CV DOT 2'!R659</f>
        <v>0</v>
      </c>
      <c r="P679" s="552"/>
      <c r="Q679" s="552"/>
      <c r="R679" s="552">
        <v>0</v>
      </c>
    </row>
    <row r="680" spans="1:19" outlineLevel="1">
      <c r="A680" s="137"/>
      <c r="B680" s="137"/>
      <c r="C680" s="138" t="s">
        <v>852</v>
      </c>
      <c r="D680" s="97">
        <v>9</v>
      </c>
      <c r="E680" s="97">
        <v>9</v>
      </c>
      <c r="F680" s="139" t="s">
        <v>660</v>
      </c>
      <c r="G680" s="199">
        <v>223200</v>
      </c>
      <c r="H680" s="199">
        <v>54500.000000000007</v>
      </c>
      <c r="I680" s="71">
        <f t="shared" si="273"/>
        <v>277700</v>
      </c>
      <c r="J680" s="71">
        <f t="shared" si="274"/>
        <v>2008800</v>
      </c>
      <c r="K680" s="71">
        <f t="shared" si="275"/>
        <v>490500.00000000006</v>
      </c>
      <c r="L680" s="71">
        <f t="shared" si="276"/>
        <v>2499300</v>
      </c>
      <c r="M680" s="552">
        <f>'KL TTHT CV DOT 2'!P660</f>
        <v>0</v>
      </c>
      <c r="N680" s="552">
        <f>'KL TTHT CV DOT 2'!Q660</f>
        <v>0</v>
      </c>
      <c r="O680" s="552">
        <f>'KL TTHT CV DOT 2'!R660</f>
        <v>0</v>
      </c>
      <c r="P680" s="552"/>
      <c r="Q680" s="552"/>
      <c r="R680" s="552">
        <v>0</v>
      </c>
    </row>
    <row r="681" spans="1:19" ht="21" customHeight="1" outlineLevel="1">
      <c r="A681" s="137"/>
      <c r="B681" s="137"/>
      <c r="C681" s="138" t="s">
        <v>700</v>
      </c>
      <c r="D681" s="97">
        <v>10</v>
      </c>
      <c r="E681" s="97">
        <v>10</v>
      </c>
      <c r="F681" s="139" t="s">
        <v>660</v>
      </c>
      <c r="G681" s="199">
        <v>124560</v>
      </c>
      <c r="H681" s="199">
        <v>54500.000000000007</v>
      </c>
      <c r="I681" s="71">
        <f t="shared" si="273"/>
        <v>179060</v>
      </c>
      <c r="J681" s="71">
        <f t="shared" si="274"/>
        <v>1245600</v>
      </c>
      <c r="K681" s="71">
        <f t="shared" si="275"/>
        <v>545000.00000000012</v>
      </c>
      <c r="L681" s="71">
        <f t="shared" si="276"/>
        <v>1790600</v>
      </c>
      <c r="M681" s="552">
        <f>'KL TTHT CV DOT 2'!P661</f>
        <v>0</v>
      </c>
      <c r="N681" s="552">
        <f>'KL TTHT CV DOT 2'!Q661</f>
        <v>0</v>
      </c>
      <c r="O681" s="552">
        <f>'KL TTHT CV DOT 2'!R661</f>
        <v>0</v>
      </c>
      <c r="P681" s="552"/>
      <c r="Q681" s="552"/>
      <c r="R681" s="552">
        <v>0</v>
      </c>
    </row>
    <row r="682" spans="1:19" ht="21" customHeight="1" outlineLevel="1">
      <c r="A682" s="137"/>
      <c r="B682" s="137"/>
      <c r="C682" s="138" t="s">
        <v>702</v>
      </c>
      <c r="D682" s="97">
        <v>9</v>
      </c>
      <c r="E682" s="97">
        <v>9</v>
      </c>
      <c r="F682" s="139" t="s">
        <v>660</v>
      </c>
      <c r="G682" s="199">
        <v>249120</v>
      </c>
      <c r="H682" s="199">
        <v>54500.000000000007</v>
      </c>
      <c r="I682" s="71">
        <f t="shared" si="273"/>
        <v>303620</v>
      </c>
      <c r="J682" s="71">
        <f t="shared" si="274"/>
        <v>2242080</v>
      </c>
      <c r="K682" s="71">
        <f t="shared" si="275"/>
        <v>490500.00000000006</v>
      </c>
      <c r="L682" s="71">
        <f t="shared" si="276"/>
        <v>2732580</v>
      </c>
      <c r="M682" s="552">
        <f>'KL TTHT CV DOT 2'!P662</f>
        <v>0</v>
      </c>
      <c r="N682" s="552">
        <f>'KL TTHT CV DOT 2'!Q662</f>
        <v>0</v>
      </c>
      <c r="O682" s="552">
        <f>'KL TTHT CV DOT 2'!R662</f>
        <v>0</v>
      </c>
      <c r="P682" s="552"/>
      <c r="Q682" s="552"/>
      <c r="R682" s="552">
        <v>0</v>
      </c>
    </row>
    <row r="683" spans="1:19" ht="21" customHeight="1" outlineLevel="1">
      <c r="A683" s="137"/>
      <c r="B683" s="137"/>
      <c r="C683" s="400" t="s">
        <v>853</v>
      </c>
      <c r="D683" s="97">
        <v>0</v>
      </c>
      <c r="E683" s="97">
        <v>0</v>
      </c>
      <c r="F683" s="139" t="s">
        <v>660</v>
      </c>
      <c r="G683" s="199">
        <v>150480</v>
      </c>
      <c r="H683" s="199">
        <v>54500.000000000007</v>
      </c>
      <c r="I683" s="71">
        <f t="shared" ref="I683:I691" si="277">SUM(G683:H683)</f>
        <v>204980</v>
      </c>
      <c r="J683" s="71">
        <f t="shared" si="274"/>
        <v>0</v>
      </c>
      <c r="K683" s="71">
        <f t="shared" si="275"/>
        <v>0</v>
      </c>
      <c r="L683" s="71">
        <f t="shared" si="276"/>
        <v>0</v>
      </c>
      <c r="M683" s="552">
        <f>'KL TTHT CV DOT 2'!P663</f>
        <v>0</v>
      </c>
      <c r="N683" s="552">
        <f>'KL TTHT CV DOT 2'!Q663</f>
        <v>0</v>
      </c>
      <c r="O683" s="552">
        <f>'KL TTHT CV DOT 2'!R663</f>
        <v>0</v>
      </c>
      <c r="P683" s="552"/>
      <c r="Q683" s="552"/>
      <c r="R683" s="552">
        <v>0</v>
      </c>
    </row>
    <row r="684" spans="1:19" ht="21" customHeight="1" outlineLevel="1">
      <c r="A684" s="137"/>
      <c r="B684" s="137"/>
      <c r="C684" s="400" t="s">
        <v>848</v>
      </c>
      <c r="D684" s="97">
        <v>0</v>
      </c>
      <c r="E684" s="97">
        <v>0</v>
      </c>
      <c r="F684" s="139" t="s">
        <v>660</v>
      </c>
      <c r="G684" s="199">
        <v>150480</v>
      </c>
      <c r="H684" s="199">
        <v>54500.000000000007</v>
      </c>
      <c r="I684" s="71">
        <f t="shared" si="277"/>
        <v>204980</v>
      </c>
      <c r="J684" s="71">
        <f t="shared" si="274"/>
        <v>0</v>
      </c>
      <c r="K684" s="71">
        <f t="shared" si="275"/>
        <v>0</v>
      </c>
      <c r="L684" s="71">
        <f t="shared" si="276"/>
        <v>0</v>
      </c>
      <c r="M684" s="552">
        <f>'KL TTHT CV DOT 2'!P664</f>
        <v>0</v>
      </c>
      <c r="N684" s="552">
        <f>'KL TTHT CV DOT 2'!Q664</f>
        <v>0</v>
      </c>
      <c r="O684" s="552">
        <f>'KL TTHT CV DOT 2'!R664</f>
        <v>0</v>
      </c>
      <c r="P684" s="552"/>
      <c r="Q684" s="552"/>
      <c r="R684" s="552">
        <v>0</v>
      </c>
    </row>
    <row r="685" spans="1:19" s="11" customFormat="1" outlineLevel="1">
      <c r="A685" s="192"/>
      <c r="B685" s="192"/>
      <c r="C685" s="193" t="s">
        <v>704</v>
      </c>
      <c r="D685" s="194">
        <v>4</v>
      </c>
      <c r="E685" s="194">
        <v>4</v>
      </c>
      <c r="F685" s="195" t="s">
        <v>660</v>
      </c>
      <c r="G685" s="199">
        <v>0</v>
      </c>
      <c r="H685" s="199">
        <v>381500</v>
      </c>
      <c r="I685" s="199">
        <f t="shared" si="277"/>
        <v>381500</v>
      </c>
      <c r="J685" s="199">
        <f t="shared" si="274"/>
        <v>0</v>
      </c>
      <c r="K685" s="199">
        <f t="shared" si="275"/>
        <v>1526000</v>
      </c>
      <c r="L685" s="199">
        <f t="shared" si="276"/>
        <v>1526000</v>
      </c>
      <c r="M685" s="554">
        <f>'KL TTHT CV DOT 2'!P665</f>
        <v>0</v>
      </c>
      <c r="N685" s="554">
        <f>'KL TTHT CV DOT 2'!Q665</f>
        <v>0</v>
      </c>
      <c r="O685" s="554">
        <f>'KL TTHT CV DOT 2'!R665</f>
        <v>0</v>
      </c>
      <c r="P685" s="554"/>
      <c r="Q685" s="554"/>
      <c r="R685" s="554">
        <v>0</v>
      </c>
      <c r="S685" s="534"/>
    </row>
    <row r="686" spans="1:19" s="11" customFormat="1" outlineLevel="1">
      <c r="A686" s="192"/>
      <c r="B686" s="192"/>
      <c r="C686" s="193" t="s">
        <v>705</v>
      </c>
      <c r="D686" s="194">
        <v>2</v>
      </c>
      <c r="E686" s="194">
        <v>2</v>
      </c>
      <c r="F686" s="195" t="s">
        <v>660</v>
      </c>
      <c r="G686" s="199">
        <v>0</v>
      </c>
      <c r="H686" s="199">
        <v>381500</v>
      </c>
      <c r="I686" s="199">
        <f t="shared" si="277"/>
        <v>381500</v>
      </c>
      <c r="J686" s="199">
        <f t="shared" si="274"/>
        <v>0</v>
      </c>
      <c r="K686" s="199">
        <f t="shared" si="275"/>
        <v>763000</v>
      </c>
      <c r="L686" s="199">
        <f t="shared" si="276"/>
        <v>763000</v>
      </c>
      <c r="M686" s="554">
        <f>'KL TTHT CV DOT 2'!P666</f>
        <v>0</v>
      </c>
      <c r="N686" s="554">
        <f>'KL TTHT CV DOT 2'!Q666</f>
        <v>0</v>
      </c>
      <c r="O686" s="554">
        <f>'KL TTHT CV DOT 2'!R666</f>
        <v>0</v>
      </c>
      <c r="P686" s="554"/>
      <c r="Q686" s="554"/>
      <c r="R686" s="554">
        <v>0</v>
      </c>
      <c r="S686" s="534"/>
    </row>
    <row r="687" spans="1:19" s="11" customFormat="1" ht="26.4" outlineLevel="1">
      <c r="A687" s="192"/>
      <c r="B687" s="192"/>
      <c r="C687" s="193" t="s">
        <v>820</v>
      </c>
      <c r="D687" s="194">
        <v>0</v>
      </c>
      <c r="E687" s="194">
        <v>0</v>
      </c>
      <c r="F687" s="195" t="s">
        <v>660</v>
      </c>
      <c r="G687" s="199">
        <v>507247.19999999995</v>
      </c>
      <c r="H687" s="199">
        <v>54500.000000000007</v>
      </c>
      <c r="I687" s="199">
        <f t="shared" si="277"/>
        <v>561747.19999999995</v>
      </c>
      <c r="J687" s="199">
        <f t="shared" si="274"/>
        <v>0</v>
      </c>
      <c r="K687" s="199">
        <f t="shared" si="275"/>
        <v>0</v>
      </c>
      <c r="L687" s="199">
        <f t="shared" si="276"/>
        <v>0</v>
      </c>
      <c r="M687" s="554">
        <f>'KL TTHT CV DOT 2'!P667</f>
        <v>0</v>
      </c>
      <c r="N687" s="554">
        <f>'KL TTHT CV DOT 2'!Q667</f>
        <v>0</v>
      </c>
      <c r="O687" s="554">
        <f>'KL TTHT CV DOT 2'!R667</f>
        <v>0</v>
      </c>
      <c r="P687" s="554"/>
      <c r="Q687" s="554"/>
      <c r="R687" s="554">
        <v>0</v>
      </c>
      <c r="S687" s="534"/>
    </row>
    <row r="688" spans="1:19" s="11" customFormat="1" ht="26.4" outlineLevel="1">
      <c r="A688" s="192"/>
      <c r="B688" s="192"/>
      <c r="C688" s="193" t="s">
        <v>822</v>
      </c>
      <c r="D688" s="194">
        <v>0</v>
      </c>
      <c r="E688" s="194">
        <v>0</v>
      </c>
      <c r="F688" s="195" t="s">
        <v>660</v>
      </c>
      <c r="G688" s="199">
        <v>507247.19999999995</v>
      </c>
      <c r="H688" s="199">
        <v>54500.000000000007</v>
      </c>
      <c r="I688" s="199">
        <f t="shared" si="277"/>
        <v>561747.19999999995</v>
      </c>
      <c r="J688" s="199">
        <f t="shared" si="274"/>
        <v>0</v>
      </c>
      <c r="K688" s="199">
        <f t="shared" si="275"/>
        <v>0</v>
      </c>
      <c r="L688" s="199">
        <f t="shared" si="276"/>
        <v>0</v>
      </c>
      <c r="M688" s="554">
        <f>'KL TTHT CV DOT 2'!P668</f>
        <v>0</v>
      </c>
      <c r="N688" s="554">
        <f>'KL TTHT CV DOT 2'!Q668</f>
        <v>0</v>
      </c>
      <c r="O688" s="554">
        <f>'KL TTHT CV DOT 2'!R668</f>
        <v>0</v>
      </c>
      <c r="P688" s="554"/>
      <c r="Q688" s="554"/>
      <c r="R688" s="554">
        <v>0</v>
      </c>
      <c r="S688" s="534"/>
    </row>
    <row r="689" spans="1:19" s="11" customFormat="1" ht="26.4" outlineLevel="1">
      <c r="A689" s="192"/>
      <c r="B689" s="192"/>
      <c r="C689" s="193" t="s">
        <v>823</v>
      </c>
      <c r="D689" s="194">
        <v>0</v>
      </c>
      <c r="E689" s="194">
        <v>0</v>
      </c>
      <c r="F689" s="195" t="s">
        <v>660</v>
      </c>
      <c r="G689" s="199">
        <v>507247.19999999995</v>
      </c>
      <c r="H689" s="199">
        <v>54500.000000000007</v>
      </c>
      <c r="I689" s="199">
        <f t="shared" si="277"/>
        <v>561747.19999999995</v>
      </c>
      <c r="J689" s="199">
        <f t="shared" si="274"/>
        <v>0</v>
      </c>
      <c r="K689" s="199">
        <f t="shared" si="275"/>
        <v>0</v>
      </c>
      <c r="L689" s="199">
        <f t="shared" si="276"/>
        <v>0</v>
      </c>
      <c r="M689" s="554">
        <f>'KL TTHT CV DOT 2'!P669</f>
        <v>0</v>
      </c>
      <c r="N689" s="554">
        <f>'KL TTHT CV DOT 2'!Q669</f>
        <v>0</v>
      </c>
      <c r="O689" s="554">
        <f>'KL TTHT CV DOT 2'!R669</f>
        <v>0</v>
      </c>
      <c r="P689" s="554"/>
      <c r="Q689" s="554"/>
      <c r="R689" s="554">
        <v>0</v>
      </c>
      <c r="S689" s="534"/>
    </row>
    <row r="690" spans="1:19" ht="26.4" outlineLevel="1">
      <c r="A690" s="137"/>
      <c r="B690" s="137"/>
      <c r="C690" s="138" t="s">
        <v>827</v>
      </c>
      <c r="D690" s="97">
        <v>1</v>
      </c>
      <c r="E690" s="97">
        <v>1</v>
      </c>
      <c r="F690" s="139" t="s">
        <v>660</v>
      </c>
      <c r="G690" s="199">
        <v>9216914.4000000004</v>
      </c>
      <c r="H690" s="199">
        <v>272500</v>
      </c>
      <c r="I690" s="71">
        <f t="shared" si="277"/>
        <v>9489414.4000000004</v>
      </c>
      <c r="J690" s="71">
        <f t="shared" si="274"/>
        <v>9216914.4000000004</v>
      </c>
      <c r="K690" s="71">
        <f t="shared" si="275"/>
        <v>272500</v>
      </c>
      <c r="L690" s="71">
        <f t="shared" si="276"/>
        <v>9489414.4000000004</v>
      </c>
      <c r="M690" s="552">
        <f>'KL TTHT CV DOT 2'!P670</f>
        <v>0</v>
      </c>
      <c r="N690" s="552">
        <f>'KL TTHT CV DOT 2'!Q670</f>
        <v>0</v>
      </c>
      <c r="O690" s="552">
        <f>'KL TTHT CV DOT 2'!R670</f>
        <v>0</v>
      </c>
      <c r="P690" s="552"/>
      <c r="Q690" s="552"/>
      <c r="R690" s="552">
        <v>0</v>
      </c>
    </row>
    <row r="691" spans="1:19" outlineLevel="1">
      <c r="A691" s="137"/>
      <c r="B691" s="137"/>
      <c r="C691" s="138" t="s">
        <v>657</v>
      </c>
      <c r="D691" s="97">
        <v>1</v>
      </c>
      <c r="E691" s="97">
        <v>1</v>
      </c>
      <c r="F691" s="139" t="s">
        <v>619</v>
      </c>
      <c r="G691" s="199">
        <v>664310.58600000001</v>
      </c>
      <c r="H691" s="199">
        <v>199293.1758</v>
      </c>
      <c r="I691" s="71">
        <f t="shared" si="277"/>
        <v>863603.76179999998</v>
      </c>
      <c r="J691" s="71">
        <f t="shared" si="274"/>
        <v>664310.58600000001</v>
      </c>
      <c r="K691" s="71">
        <f t="shared" si="275"/>
        <v>199293.1758</v>
      </c>
      <c r="L691" s="71">
        <f t="shared" si="276"/>
        <v>863603.76179999998</v>
      </c>
      <c r="M691" s="552">
        <f>'KL TTHT CV DOT 2'!P671</f>
        <v>0</v>
      </c>
      <c r="N691" s="552">
        <f>'KL TTHT CV DOT 2'!Q671</f>
        <v>0</v>
      </c>
      <c r="O691" s="552">
        <f>'KL TTHT CV DOT 2'!R671</f>
        <v>0</v>
      </c>
      <c r="P691" s="552"/>
      <c r="Q691" s="552"/>
      <c r="R691" s="552">
        <v>0</v>
      </c>
    </row>
    <row r="692" spans="1:19" outlineLevel="1">
      <c r="A692" s="137"/>
      <c r="B692" s="137"/>
      <c r="C692" s="138"/>
      <c r="D692" s="97"/>
      <c r="E692" s="97"/>
      <c r="F692" s="139"/>
      <c r="G692" s="71"/>
      <c r="H692" s="71"/>
      <c r="I692" s="71"/>
      <c r="J692" s="71"/>
      <c r="K692" s="71"/>
      <c r="L692" s="71"/>
      <c r="M692" s="552">
        <f>'KL TTHT CV DOT 2'!P672</f>
        <v>0</v>
      </c>
      <c r="N692" s="552">
        <f>'KL TTHT CV DOT 2'!Q672</f>
        <v>0</v>
      </c>
      <c r="O692" s="552">
        <f>'KL TTHT CV DOT 2'!R672</f>
        <v>0</v>
      </c>
      <c r="P692" s="552"/>
      <c r="Q692" s="552"/>
      <c r="R692" s="552">
        <v>0</v>
      </c>
    </row>
    <row r="693" spans="1:19" outlineLevel="1">
      <c r="A693" s="137"/>
      <c r="B693" s="137"/>
      <c r="C693" s="147" t="s">
        <v>706</v>
      </c>
      <c r="D693" s="97"/>
      <c r="E693" s="97"/>
      <c r="F693" s="139"/>
      <c r="G693" s="71"/>
      <c r="H693" s="71"/>
      <c r="I693" s="71"/>
      <c r="J693" s="82">
        <f>SUBTOTAL(9,J694:J699)</f>
        <v>135827400</v>
      </c>
      <c r="K693" s="82">
        <f t="shared" ref="K693:L693" si="278">SUBTOTAL(9,K694:K699)</f>
        <v>4650000.0000000009</v>
      </c>
      <c r="L693" s="82">
        <f t="shared" si="278"/>
        <v>140477400</v>
      </c>
      <c r="M693" s="553">
        <f>'KL TTHT CV DOT 2'!P673</f>
        <v>0</v>
      </c>
      <c r="N693" s="553">
        <f>'KL TTHT CV DOT 2'!Q673</f>
        <v>0</v>
      </c>
      <c r="O693" s="553">
        <f>'KL TTHT CV DOT 2'!R673</f>
        <v>0</v>
      </c>
      <c r="P693" s="553"/>
      <c r="Q693" s="553"/>
      <c r="R693" s="553">
        <v>0</v>
      </c>
    </row>
    <row r="694" spans="1:19" outlineLevel="1">
      <c r="A694" s="137"/>
      <c r="B694" s="137"/>
      <c r="C694" s="138" t="s">
        <v>837</v>
      </c>
      <c r="D694" s="97">
        <v>9</v>
      </c>
      <c r="E694" s="97">
        <v>9</v>
      </c>
      <c r="F694" s="139" t="s">
        <v>660</v>
      </c>
      <c r="G694" s="199">
        <v>3339600.0000000005</v>
      </c>
      <c r="H694" s="199">
        <v>56000.000000000007</v>
      </c>
      <c r="I694" s="71">
        <f t="shared" ref="I694:I698" si="279">SUM(G694:H694)</f>
        <v>3395600.0000000005</v>
      </c>
      <c r="J694" s="71">
        <f>G694*E694</f>
        <v>30056400.000000004</v>
      </c>
      <c r="K694" s="71">
        <f>H694*E694</f>
        <v>504000.00000000006</v>
      </c>
      <c r="L694" s="71">
        <f>I694*E694</f>
        <v>30560400.000000004</v>
      </c>
      <c r="M694" s="552">
        <f>'KL TTHT CV DOT 2'!P674</f>
        <v>0</v>
      </c>
      <c r="N694" s="552">
        <f>'KL TTHT CV DOT 2'!Q674</f>
        <v>0</v>
      </c>
      <c r="O694" s="552">
        <f>'KL TTHT CV DOT 2'!R674</f>
        <v>0</v>
      </c>
      <c r="P694" s="552"/>
      <c r="Q694" s="552"/>
      <c r="R694" s="552">
        <v>0</v>
      </c>
    </row>
    <row r="695" spans="1:19" outlineLevel="1">
      <c r="A695" s="137"/>
      <c r="B695" s="137"/>
      <c r="C695" s="138" t="s">
        <v>709</v>
      </c>
      <c r="D695" s="97">
        <v>58</v>
      </c>
      <c r="E695" s="97">
        <f>58+2</f>
        <v>60</v>
      </c>
      <c r="F695" s="139" t="s">
        <v>660</v>
      </c>
      <c r="G695" s="199">
        <v>1607100.0000000002</v>
      </c>
      <c r="H695" s="199">
        <v>56000.000000000007</v>
      </c>
      <c r="I695" s="71">
        <f t="shared" si="279"/>
        <v>1663100.0000000002</v>
      </c>
      <c r="J695" s="71">
        <f>G695*E695</f>
        <v>96426000.000000015</v>
      </c>
      <c r="K695" s="71">
        <f>H695*E695</f>
        <v>3360000.0000000005</v>
      </c>
      <c r="L695" s="71">
        <f>I695*E695</f>
        <v>99786000.000000015</v>
      </c>
      <c r="M695" s="552">
        <f>'KL TTHT CV DOT 2'!P675</f>
        <v>0</v>
      </c>
      <c r="N695" s="552">
        <f>'KL TTHT CV DOT 2'!Q675</f>
        <v>0</v>
      </c>
      <c r="O695" s="552">
        <f>'KL TTHT CV DOT 2'!R675</f>
        <v>0</v>
      </c>
      <c r="P695" s="552"/>
      <c r="Q695" s="552"/>
      <c r="R695" s="552">
        <v>0</v>
      </c>
    </row>
    <row r="696" spans="1:19" outlineLevel="1">
      <c r="A696" s="137"/>
      <c r="B696" s="137"/>
      <c r="C696" s="138" t="s">
        <v>711</v>
      </c>
      <c r="D696" s="97">
        <v>0</v>
      </c>
      <c r="E696" s="97">
        <v>0</v>
      </c>
      <c r="F696" s="397" t="s">
        <v>660</v>
      </c>
      <c r="G696" s="62">
        <v>585200</v>
      </c>
      <c r="H696" s="62">
        <v>56000.000000000007</v>
      </c>
      <c r="I696" s="62">
        <f t="shared" si="279"/>
        <v>641200</v>
      </c>
      <c r="J696" s="62">
        <f>G696*E696</f>
        <v>0</v>
      </c>
      <c r="K696" s="71">
        <f>H696*E696</f>
        <v>0</v>
      </c>
      <c r="L696" s="71">
        <f>I696*E696</f>
        <v>0</v>
      </c>
      <c r="M696" s="552">
        <f>'KL TTHT CV DOT 2'!P676</f>
        <v>0</v>
      </c>
      <c r="N696" s="552">
        <f>'KL TTHT CV DOT 2'!Q676</f>
        <v>0</v>
      </c>
      <c r="O696" s="552">
        <f>'KL TTHT CV DOT 2'!R676</f>
        <v>0</v>
      </c>
      <c r="P696" s="552"/>
      <c r="Q696" s="552"/>
      <c r="R696" s="552">
        <v>0</v>
      </c>
    </row>
    <row r="697" spans="1:19" outlineLevel="1">
      <c r="A697" s="137"/>
      <c r="B697" s="137"/>
      <c r="C697" s="138" t="s">
        <v>851</v>
      </c>
      <c r="D697" s="97">
        <v>6</v>
      </c>
      <c r="E697" s="97">
        <v>6</v>
      </c>
      <c r="F697" s="397" t="s">
        <v>660</v>
      </c>
      <c r="G697" s="62">
        <v>1182500</v>
      </c>
      <c r="H697" s="62">
        <v>56000.000000000007</v>
      </c>
      <c r="I697" s="62">
        <f t="shared" si="279"/>
        <v>1238500</v>
      </c>
      <c r="J697" s="62">
        <f>G697*E697</f>
        <v>7095000</v>
      </c>
      <c r="K697" s="71">
        <f>H697*E697</f>
        <v>336000.00000000006</v>
      </c>
      <c r="L697" s="71">
        <f>I697*E697</f>
        <v>7431000</v>
      </c>
      <c r="M697" s="552">
        <f>'KL TTHT CV DOT 2'!P677</f>
        <v>0</v>
      </c>
      <c r="N697" s="552">
        <f>'KL TTHT CV DOT 2'!Q677</f>
        <v>0</v>
      </c>
      <c r="O697" s="552">
        <f>'KL TTHT CV DOT 2'!R677</f>
        <v>0</v>
      </c>
      <c r="P697" s="552"/>
      <c r="Q697" s="552"/>
      <c r="R697" s="552">
        <v>0</v>
      </c>
    </row>
    <row r="698" spans="1:19" outlineLevel="1">
      <c r="A698" s="137"/>
      <c r="B698" s="137"/>
      <c r="C698" s="138" t="s">
        <v>657</v>
      </c>
      <c r="D698" s="97">
        <v>1</v>
      </c>
      <c r="E698" s="97">
        <v>1</v>
      </c>
      <c r="F698" s="397" t="s">
        <v>619</v>
      </c>
      <c r="G698" s="62">
        <v>2250000</v>
      </c>
      <c r="H698" s="62">
        <v>450000</v>
      </c>
      <c r="I698" s="62">
        <f t="shared" si="279"/>
        <v>2700000</v>
      </c>
      <c r="J698" s="62">
        <f>G698*E698</f>
        <v>2250000</v>
      </c>
      <c r="K698" s="71">
        <f>H698*E698</f>
        <v>450000</v>
      </c>
      <c r="L698" s="71">
        <f>I698*E698</f>
        <v>2700000</v>
      </c>
      <c r="M698" s="552">
        <f>'KL TTHT CV DOT 2'!P678</f>
        <v>0</v>
      </c>
      <c r="N698" s="552">
        <f>'KL TTHT CV DOT 2'!Q678</f>
        <v>0</v>
      </c>
      <c r="O698" s="552">
        <f>'KL TTHT CV DOT 2'!R678</f>
        <v>0</v>
      </c>
      <c r="P698" s="552"/>
      <c r="Q698" s="552"/>
      <c r="R698" s="552">
        <v>0</v>
      </c>
    </row>
    <row r="699" spans="1:19" outlineLevel="1">
      <c r="A699" s="137"/>
      <c r="B699" s="137"/>
      <c r="C699" s="138"/>
      <c r="D699" s="97"/>
      <c r="E699" s="97"/>
      <c r="F699" s="397"/>
      <c r="G699" s="62"/>
      <c r="H699" s="62"/>
      <c r="I699" s="62"/>
      <c r="J699" s="62"/>
      <c r="K699" s="71"/>
      <c r="L699" s="71"/>
      <c r="M699" s="552">
        <f>'KL TTHT CV DOT 2'!P679</f>
        <v>0</v>
      </c>
      <c r="N699" s="552">
        <f>'KL TTHT CV DOT 2'!Q679</f>
        <v>0</v>
      </c>
      <c r="O699" s="552">
        <f>'KL TTHT CV DOT 2'!R679</f>
        <v>0</v>
      </c>
      <c r="P699" s="552"/>
      <c r="Q699" s="552"/>
      <c r="R699" s="552">
        <v>0</v>
      </c>
    </row>
    <row r="700" spans="1:19" s="153" customFormat="1" outlineLevel="1">
      <c r="A700" s="146"/>
      <c r="B700" s="146"/>
      <c r="C700" s="147" t="s">
        <v>841</v>
      </c>
      <c r="D700" s="99"/>
      <c r="E700" s="99"/>
      <c r="F700" s="529"/>
      <c r="G700" s="82"/>
      <c r="H700" s="82"/>
      <c r="I700" s="82"/>
      <c r="J700" s="82">
        <f>SUBTOTAL(9,J701:J708)</f>
        <v>124059014.59461187</v>
      </c>
      <c r="K700" s="82">
        <f t="shared" ref="K700:L700" si="280">SUBTOTAL(9,K701:K708)</f>
        <v>22220126.856500257</v>
      </c>
      <c r="L700" s="82">
        <f t="shared" si="280"/>
        <v>146279141.45111215</v>
      </c>
      <c r="M700" s="553">
        <f>'KL TTHT CV DOT 2'!P680</f>
        <v>0</v>
      </c>
      <c r="N700" s="553">
        <f>'KL TTHT CV DOT 2'!Q680</f>
        <v>0</v>
      </c>
      <c r="O700" s="553">
        <f>'KL TTHT CV DOT 2'!R680</f>
        <v>0</v>
      </c>
      <c r="P700" s="553"/>
      <c r="Q700" s="553"/>
      <c r="R700" s="553">
        <v>0</v>
      </c>
      <c r="S700" s="535"/>
    </row>
    <row r="701" spans="1:19" s="11" customFormat="1" outlineLevel="1">
      <c r="A701" s="192"/>
      <c r="B701" s="192"/>
      <c r="C701" s="193" t="s">
        <v>812</v>
      </c>
      <c r="D701" s="194">
        <v>693</v>
      </c>
      <c r="E701" s="97">
        <v>684.5454545454545</v>
      </c>
      <c r="F701" s="397" t="s">
        <v>624</v>
      </c>
      <c r="G701" s="62">
        <v>22980.09</v>
      </c>
      <c r="H701" s="62">
        <v>5743.9305000000022</v>
      </c>
      <c r="I701" s="62">
        <f t="shared" ref="I701:I706" si="281">SUM(G701:H701)</f>
        <v>28724.020500000002</v>
      </c>
      <c r="J701" s="62">
        <f t="shared" ref="J701:J707" si="282">G701*E701</f>
        <v>15730916.154545454</v>
      </c>
      <c r="K701" s="199">
        <f t="shared" ref="K701:K707" si="283">H701*E701</f>
        <v>3931981.5150000011</v>
      </c>
      <c r="L701" s="199">
        <f t="shared" ref="L701:L707" si="284">I701*E701</f>
        <v>19662897.669545457</v>
      </c>
      <c r="M701" s="554">
        <f>'KL TTHT CV DOT 2'!P681</f>
        <v>0.36</v>
      </c>
      <c r="N701" s="554">
        <f>'KL TTHT CV DOT 2'!Q681</f>
        <v>0</v>
      </c>
      <c r="O701" s="554">
        <f>'KL TTHT CV DOT 2'!R681</f>
        <v>0.36</v>
      </c>
      <c r="P701" s="554"/>
      <c r="Q701" s="554"/>
      <c r="R701" s="554">
        <v>0</v>
      </c>
      <c r="S701" s="534"/>
    </row>
    <row r="702" spans="1:19" s="11" customFormat="1" outlineLevel="1">
      <c r="A702" s="192"/>
      <c r="B702" s="192"/>
      <c r="C702" s="193" t="s">
        <v>842</v>
      </c>
      <c r="D702" s="194">
        <v>442</v>
      </c>
      <c r="E702" s="97">
        <v>464</v>
      </c>
      <c r="F702" s="397" t="s">
        <v>624</v>
      </c>
      <c r="G702" s="62">
        <v>32518.739999999998</v>
      </c>
      <c r="H702" s="62">
        <v>7485.6650000000009</v>
      </c>
      <c r="I702" s="62">
        <f t="shared" si="281"/>
        <v>40004.404999999999</v>
      </c>
      <c r="J702" s="62">
        <f t="shared" si="282"/>
        <v>15088695.359999999</v>
      </c>
      <c r="K702" s="199">
        <f t="shared" si="283"/>
        <v>3473348.5600000005</v>
      </c>
      <c r="L702" s="199">
        <f t="shared" si="284"/>
        <v>18562043.919999998</v>
      </c>
      <c r="M702" s="554">
        <f>'KL TTHT CV DOT 2'!P682</f>
        <v>0.36</v>
      </c>
      <c r="N702" s="554">
        <f>'KL TTHT CV DOT 2'!Q682</f>
        <v>0</v>
      </c>
      <c r="O702" s="554">
        <f>'KL TTHT CV DOT 2'!R682</f>
        <v>0.36</v>
      </c>
      <c r="P702" s="554"/>
      <c r="Q702" s="554"/>
      <c r="R702" s="554">
        <v>0</v>
      </c>
      <c r="S702" s="534"/>
    </row>
    <row r="703" spans="1:19" s="11" customFormat="1" outlineLevel="1">
      <c r="A703" s="192"/>
      <c r="B703" s="192"/>
      <c r="C703" s="193" t="s">
        <v>844</v>
      </c>
      <c r="D703" s="194">
        <v>0</v>
      </c>
      <c r="E703" s="97">
        <v>0</v>
      </c>
      <c r="F703" s="397" t="s">
        <v>624</v>
      </c>
      <c r="G703" s="62">
        <v>72299.399999999994</v>
      </c>
      <c r="H703" s="62">
        <v>17189.865000000002</v>
      </c>
      <c r="I703" s="62">
        <f t="shared" si="281"/>
        <v>89489.264999999999</v>
      </c>
      <c r="J703" s="62">
        <f t="shared" si="282"/>
        <v>0</v>
      </c>
      <c r="K703" s="199">
        <f t="shared" si="283"/>
        <v>0</v>
      </c>
      <c r="L703" s="199">
        <f t="shared" si="284"/>
        <v>0</v>
      </c>
      <c r="M703" s="554">
        <f>'KL TTHT CV DOT 2'!P683</f>
        <v>0</v>
      </c>
      <c r="N703" s="554">
        <f>'KL TTHT CV DOT 2'!Q683</f>
        <v>0</v>
      </c>
      <c r="O703" s="554">
        <f>'KL TTHT CV DOT 2'!R683</f>
        <v>0</v>
      </c>
      <c r="P703" s="554"/>
      <c r="Q703" s="554"/>
      <c r="R703" s="554">
        <v>0</v>
      </c>
      <c r="S703" s="534"/>
    </row>
    <row r="704" spans="1:19" s="11" customFormat="1" outlineLevel="1">
      <c r="A704" s="192"/>
      <c r="B704" s="192"/>
      <c r="C704" s="193" t="s">
        <v>845</v>
      </c>
      <c r="D704" s="194">
        <v>317</v>
      </c>
      <c r="E704" s="97">
        <v>280</v>
      </c>
      <c r="F704" s="397" t="s">
        <v>624</v>
      </c>
      <c r="G704" s="62">
        <v>102372.9</v>
      </c>
      <c r="H704" s="62">
        <v>18573.439500000004</v>
      </c>
      <c r="I704" s="62">
        <f t="shared" si="281"/>
        <v>120946.3395</v>
      </c>
      <c r="J704" s="62">
        <f t="shared" si="282"/>
        <v>28664412</v>
      </c>
      <c r="K704" s="199">
        <f t="shared" si="283"/>
        <v>5200563.0600000015</v>
      </c>
      <c r="L704" s="199">
        <f t="shared" si="284"/>
        <v>33864975.060000002</v>
      </c>
      <c r="M704" s="554">
        <f>'KL TTHT CV DOT 2'!P684</f>
        <v>0.36</v>
      </c>
      <c r="N704" s="554">
        <f>'KL TTHT CV DOT 2'!Q684</f>
        <v>0</v>
      </c>
      <c r="O704" s="554">
        <f>'KL TTHT CV DOT 2'!R684</f>
        <v>0.36</v>
      </c>
      <c r="P704" s="554"/>
      <c r="Q704" s="554"/>
      <c r="R704" s="554">
        <v>0</v>
      </c>
      <c r="S704" s="534"/>
    </row>
    <row r="705" spans="1:19" s="11" customFormat="1" ht="21" customHeight="1" outlineLevel="1">
      <c r="A705" s="192"/>
      <c r="B705" s="192"/>
      <c r="C705" s="193" t="s">
        <v>846</v>
      </c>
      <c r="D705" s="194">
        <v>57</v>
      </c>
      <c r="E705" s="97">
        <v>57</v>
      </c>
      <c r="F705" s="397" t="s">
        <v>624</v>
      </c>
      <c r="G705" s="62">
        <v>985945.66091644217</v>
      </c>
      <c r="H705" s="62">
        <v>53025</v>
      </c>
      <c r="I705" s="62">
        <f t="shared" si="281"/>
        <v>1038970.6609164422</v>
      </c>
      <c r="J705" s="62">
        <f t="shared" si="282"/>
        <v>56198902.672237203</v>
      </c>
      <c r="K705" s="199">
        <f t="shared" si="283"/>
        <v>3022425</v>
      </c>
      <c r="L705" s="199">
        <f t="shared" si="284"/>
        <v>59221327.672237203</v>
      </c>
      <c r="M705" s="554">
        <f>'KL TTHT CV DOT 2'!P685</f>
        <v>0</v>
      </c>
      <c r="N705" s="554">
        <f>'KL TTHT CV DOT 2'!Q685</f>
        <v>0</v>
      </c>
      <c r="O705" s="554">
        <f>'KL TTHT CV DOT 2'!R685</f>
        <v>0</v>
      </c>
      <c r="P705" s="554"/>
      <c r="Q705" s="554"/>
      <c r="R705" s="554">
        <v>0</v>
      </c>
      <c r="S705" s="534"/>
    </row>
    <row r="706" spans="1:19" s="11" customFormat="1" ht="21" customHeight="1" outlineLevel="1">
      <c r="A706" s="192"/>
      <c r="B706" s="192"/>
      <c r="C706" s="386" t="s">
        <v>928</v>
      </c>
      <c r="D706" s="194">
        <v>278</v>
      </c>
      <c r="E706" s="97">
        <v>341</v>
      </c>
      <c r="F706" s="397" t="s">
        <v>624</v>
      </c>
      <c r="G706" s="62">
        <v>8773.9726027397246</v>
      </c>
      <c r="H706" s="62">
        <v>14594.016411764707</v>
      </c>
      <c r="I706" s="62">
        <f t="shared" si="281"/>
        <v>23367.989014504434</v>
      </c>
      <c r="J706" s="62">
        <f t="shared" si="282"/>
        <v>2991924.6575342459</v>
      </c>
      <c r="K706" s="199">
        <f t="shared" si="283"/>
        <v>4976559.5964117656</v>
      </c>
      <c r="L706" s="199">
        <f t="shared" si="284"/>
        <v>7968484.2539460119</v>
      </c>
      <c r="M706" s="554">
        <f>'KL TTHT CV DOT 2'!P686</f>
        <v>0</v>
      </c>
      <c r="N706" s="554">
        <f>'KL TTHT CV DOT 2'!Q686</f>
        <v>0</v>
      </c>
      <c r="O706" s="554">
        <f>'KL TTHT CV DOT 2'!R686</f>
        <v>0</v>
      </c>
      <c r="P706" s="554"/>
      <c r="Q706" s="554"/>
      <c r="R706" s="554">
        <v>0</v>
      </c>
      <c r="S706" s="534"/>
    </row>
    <row r="707" spans="1:19" ht="20.25" customHeight="1" outlineLevel="1">
      <c r="A707" s="137"/>
      <c r="B707" s="137"/>
      <c r="C707" s="138" t="s">
        <v>657</v>
      </c>
      <c r="D707" s="97">
        <v>1</v>
      </c>
      <c r="E707" s="97">
        <v>1</v>
      </c>
      <c r="F707" s="397" t="s">
        <v>619</v>
      </c>
      <c r="G707" s="62">
        <v>5384163.7502949648</v>
      </c>
      <c r="H707" s="62">
        <v>1615249.1250884894</v>
      </c>
      <c r="I707" s="62">
        <f t="shared" ref="I707" si="285">SUM(G707:H707)</f>
        <v>6999412.8753834544</v>
      </c>
      <c r="J707" s="62">
        <f t="shared" si="282"/>
        <v>5384163.7502949648</v>
      </c>
      <c r="K707" s="71">
        <f t="shared" si="283"/>
        <v>1615249.1250884894</v>
      </c>
      <c r="L707" s="71">
        <f t="shared" si="284"/>
        <v>6999412.8753834544</v>
      </c>
      <c r="M707" s="552">
        <f>'KL TTHT CV DOT 2'!P687</f>
        <v>0</v>
      </c>
      <c r="N707" s="552">
        <f>'KL TTHT CV DOT 2'!Q687</f>
        <v>0</v>
      </c>
      <c r="O707" s="552">
        <f>'KL TTHT CV DOT 2'!R687</f>
        <v>0</v>
      </c>
      <c r="P707" s="552"/>
      <c r="Q707" s="552"/>
      <c r="R707" s="552">
        <v>0</v>
      </c>
    </row>
    <row r="708" spans="1:19" outlineLevel="1">
      <c r="A708" s="137"/>
      <c r="B708" s="137"/>
      <c r="C708" s="138"/>
      <c r="D708" s="97"/>
      <c r="E708" s="97"/>
      <c r="F708" s="139"/>
      <c r="G708" s="71"/>
      <c r="H708" s="71"/>
      <c r="I708" s="71"/>
      <c r="J708" s="71"/>
      <c r="K708" s="71"/>
      <c r="L708" s="62"/>
      <c r="M708" s="550">
        <f>'KL TTHT CV DOT 2'!P688</f>
        <v>0</v>
      </c>
      <c r="N708" s="550">
        <f>'KL TTHT CV DOT 2'!Q688</f>
        <v>0</v>
      </c>
      <c r="O708" s="550">
        <f>'KL TTHT CV DOT 2'!R688</f>
        <v>0</v>
      </c>
      <c r="P708" s="550"/>
      <c r="Q708" s="550"/>
      <c r="R708" s="550">
        <v>0</v>
      </c>
    </row>
    <row r="709" spans="1:19" ht="24.75" customHeight="1" outlineLevel="1">
      <c r="A709" s="183" t="s">
        <v>283</v>
      </c>
      <c r="B709" s="183"/>
      <c r="C709" s="184" t="s">
        <v>165</v>
      </c>
      <c r="D709" s="185">
        <v>1</v>
      </c>
      <c r="E709" s="185">
        <v>1</v>
      </c>
      <c r="F709" s="186" t="s">
        <v>10</v>
      </c>
      <c r="G709" s="187"/>
      <c r="H709" s="187"/>
      <c r="I709" s="187"/>
      <c r="J709" s="187">
        <f>SUBTOTAL(9,J710:J722)</f>
        <v>125963193.81215698</v>
      </c>
      <c r="K709" s="187">
        <f t="shared" ref="K709:L709" si="286">SUBTOTAL(9,K710:K722)</f>
        <v>37581630.639948629</v>
      </c>
      <c r="L709" s="187">
        <f t="shared" si="286"/>
        <v>163544824.45210561</v>
      </c>
      <c r="M709" s="560">
        <f>'KL TTHT CV DOT 2'!P689</f>
        <v>0</v>
      </c>
      <c r="N709" s="560">
        <f>'KL TTHT CV DOT 2'!Q689</f>
        <v>0</v>
      </c>
      <c r="O709" s="560">
        <f>'KL TTHT CV DOT 2'!R689</f>
        <v>0</v>
      </c>
      <c r="P709" s="560"/>
      <c r="Q709" s="560"/>
      <c r="R709" s="560">
        <v>0</v>
      </c>
    </row>
    <row r="710" spans="1:19" outlineLevel="1">
      <c r="A710" s="137"/>
      <c r="B710" s="137"/>
      <c r="C710" s="147" t="s">
        <v>815</v>
      </c>
      <c r="D710" s="94"/>
      <c r="E710" s="94"/>
      <c r="F710" s="139"/>
      <c r="G710" s="71"/>
      <c r="H710" s="71"/>
      <c r="I710" s="71"/>
      <c r="J710" s="82">
        <f>SUBTOTAL(9,J711:J715)</f>
        <v>73296840</v>
      </c>
      <c r="K710" s="82">
        <f t="shared" ref="K710:L710" si="287">SUBTOTAL(9,K711:K715)</f>
        <v>12022500.000000002</v>
      </c>
      <c r="L710" s="82">
        <f t="shared" si="287"/>
        <v>85319340</v>
      </c>
      <c r="M710" s="553">
        <f>'KL TTHT CV DOT 2'!P690</f>
        <v>0</v>
      </c>
      <c r="N710" s="553">
        <f>'KL TTHT CV DOT 2'!Q690</f>
        <v>0</v>
      </c>
      <c r="O710" s="553">
        <f>'KL TTHT CV DOT 2'!R690</f>
        <v>0</v>
      </c>
      <c r="P710" s="553"/>
      <c r="Q710" s="553"/>
      <c r="R710" s="553">
        <v>0</v>
      </c>
    </row>
    <row r="711" spans="1:19" outlineLevel="1">
      <c r="A711" s="137"/>
      <c r="B711" s="137"/>
      <c r="C711" s="138" t="s">
        <v>731</v>
      </c>
      <c r="D711" s="97">
        <v>81</v>
      </c>
      <c r="E711" s="97">
        <v>81</v>
      </c>
      <c r="F711" s="397" t="s">
        <v>660</v>
      </c>
      <c r="G711" s="62">
        <v>516120.00000000006</v>
      </c>
      <c r="H711" s="62">
        <v>56000.000000000007</v>
      </c>
      <c r="I711" s="62">
        <f>SUM(G711:H711)</f>
        <v>572120.00000000012</v>
      </c>
      <c r="J711" s="62">
        <f>G711*E711</f>
        <v>41805720.000000007</v>
      </c>
      <c r="K711" s="62">
        <f>H711*E711</f>
        <v>4536000.0000000009</v>
      </c>
      <c r="L711" s="62">
        <f>I711*E711</f>
        <v>46341720.000000007</v>
      </c>
      <c r="M711" s="550">
        <f>'KL TTHT CV DOT 2'!P691</f>
        <v>0</v>
      </c>
      <c r="N711" s="550">
        <f>'KL TTHT CV DOT 2'!Q691</f>
        <v>0</v>
      </c>
      <c r="O711" s="550">
        <f>'KL TTHT CV DOT 2'!R691</f>
        <v>0</v>
      </c>
      <c r="P711" s="550"/>
      <c r="Q711" s="550"/>
      <c r="R711" s="550">
        <v>0</v>
      </c>
    </row>
    <row r="712" spans="1:19" outlineLevel="1">
      <c r="A712" s="137"/>
      <c r="B712" s="137"/>
      <c r="C712" s="138" t="s">
        <v>733</v>
      </c>
      <c r="D712" s="97">
        <v>24</v>
      </c>
      <c r="E712" s="97">
        <v>24</v>
      </c>
      <c r="F712" s="397" t="s">
        <v>660</v>
      </c>
      <c r="G712" s="62">
        <v>566280</v>
      </c>
      <c r="H712" s="62">
        <v>56000.000000000007</v>
      </c>
      <c r="I712" s="62">
        <f t="shared" ref="I712:I714" si="288">SUM(G712:H712)</f>
        <v>622280</v>
      </c>
      <c r="J712" s="62">
        <f>G712*E712</f>
        <v>13590720</v>
      </c>
      <c r="K712" s="62">
        <f>H712*E712</f>
        <v>1344000.0000000002</v>
      </c>
      <c r="L712" s="62">
        <f>I712*E712</f>
        <v>14934720</v>
      </c>
      <c r="M712" s="550">
        <f>'KL TTHT CV DOT 2'!P692</f>
        <v>0</v>
      </c>
      <c r="N712" s="550">
        <f>'KL TTHT CV DOT 2'!Q692</f>
        <v>0</v>
      </c>
      <c r="O712" s="550">
        <f>'KL TTHT CV DOT 2'!R692</f>
        <v>0</v>
      </c>
      <c r="P712" s="550"/>
      <c r="Q712" s="550"/>
      <c r="R712" s="550">
        <v>0</v>
      </c>
    </row>
    <row r="713" spans="1:19" outlineLevel="1">
      <c r="A713" s="137"/>
      <c r="B713" s="137"/>
      <c r="C713" s="138" t="s">
        <v>735</v>
      </c>
      <c r="D713" s="97">
        <v>105</v>
      </c>
      <c r="E713" s="97">
        <v>105</v>
      </c>
      <c r="F713" s="397" t="s">
        <v>660</v>
      </c>
      <c r="G713" s="62">
        <v>150480</v>
      </c>
      <c r="H713" s="62">
        <v>54500.000000000007</v>
      </c>
      <c r="I713" s="62">
        <f t="shared" si="288"/>
        <v>204980</v>
      </c>
      <c r="J713" s="62">
        <f>G713*E713</f>
        <v>15800400</v>
      </c>
      <c r="K713" s="62">
        <f>H713*E713</f>
        <v>5722500.0000000009</v>
      </c>
      <c r="L713" s="62">
        <f>I713*E713</f>
        <v>21522900</v>
      </c>
      <c r="M713" s="550">
        <f>'KL TTHT CV DOT 2'!P693</f>
        <v>0</v>
      </c>
      <c r="N713" s="550">
        <f>'KL TTHT CV DOT 2'!Q693</f>
        <v>0</v>
      </c>
      <c r="O713" s="550">
        <f>'KL TTHT CV DOT 2'!R693</f>
        <v>0</v>
      </c>
      <c r="P713" s="550"/>
      <c r="Q713" s="550"/>
      <c r="R713" s="550">
        <v>0</v>
      </c>
    </row>
    <row r="714" spans="1:19" outlineLevel="1">
      <c r="A714" s="137"/>
      <c r="B714" s="137"/>
      <c r="C714" s="138" t="s">
        <v>657</v>
      </c>
      <c r="D714" s="97">
        <v>1</v>
      </c>
      <c r="E714" s="97">
        <v>1</v>
      </c>
      <c r="F714" s="397" t="s">
        <v>660</v>
      </c>
      <c r="G714" s="62">
        <v>2100000</v>
      </c>
      <c r="H714" s="62">
        <v>420000</v>
      </c>
      <c r="I714" s="62">
        <f t="shared" si="288"/>
        <v>2520000</v>
      </c>
      <c r="J714" s="62">
        <f>G714*E714</f>
        <v>2100000</v>
      </c>
      <c r="K714" s="62">
        <f>H714*E714</f>
        <v>420000</v>
      </c>
      <c r="L714" s="62">
        <f>I714*E714</f>
        <v>2520000</v>
      </c>
      <c r="M714" s="550">
        <f>'KL TTHT CV DOT 2'!P694</f>
        <v>0</v>
      </c>
      <c r="N714" s="550">
        <f>'KL TTHT CV DOT 2'!Q694</f>
        <v>0</v>
      </c>
      <c r="O714" s="550">
        <f>'KL TTHT CV DOT 2'!R694</f>
        <v>0</v>
      </c>
      <c r="P714" s="550"/>
      <c r="Q714" s="550"/>
      <c r="R714" s="550">
        <v>0</v>
      </c>
    </row>
    <row r="715" spans="1:19" outlineLevel="1">
      <c r="A715" s="137"/>
      <c r="B715" s="137"/>
      <c r="C715" s="138"/>
      <c r="D715" s="97"/>
      <c r="E715" s="97"/>
      <c r="F715" s="397"/>
      <c r="G715" s="62"/>
      <c r="H715" s="62"/>
      <c r="I715" s="62"/>
      <c r="J715" s="62"/>
      <c r="K715" s="62"/>
      <c r="L715" s="62"/>
      <c r="M715" s="550">
        <f>'KL TTHT CV DOT 2'!P695</f>
        <v>0</v>
      </c>
      <c r="N715" s="550">
        <f>'KL TTHT CV DOT 2'!Q695</f>
        <v>0</v>
      </c>
      <c r="O715" s="550">
        <f>'KL TTHT CV DOT 2'!R695</f>
        <v>0</v>
      </c>
      <c r="P715" s="550"/>
      <c r="Q715" s="550"/>
      <c r="R715" s="550">
        <v>0</v>
      </c>
    </row>
    <row r="716" spans="1:19" ht="19.5" customHeight="1" outlineLevel="1">
      <c r="A716" s="137"/>
      <c r="B716" s="137"/>
      <c r="C716" s="202" t="s">
        <v>737</v>
      </c>
      <c r="D716" s="97"/>
      <c r="E716" s="97"/>
      <c r="F716" s="397"/>
      <c r="G716" s="62"/>
      <c r="H716" s="62"/>
      <c r="I716" s="62"/>
      <c r="J716" s="82">
        <f>SUBTOTAL(9,J717:J721)</f>
        <v>52666353.812156983</v>
      </c>
      <c r="K716" s="82">
        <f t="shared" ref="K716:L716" si="289">SUBTOTAL(9,K717:K721)</f>
        <v>25559130.639948629</v>
      </c>
      <c r="L716" s="82">
        <f t="shared" si="289"/>
        <v>78225484.452105612</v>
      </c>
      <c r="M716" s="553">
        <f>'KL TTHT CV DOT 2'!P696</f>
        <v>0</v>
      </c>
      <c r="N716" s="553">
        <f>'KL TTHT CV DOT 2'!Q696</f>
        <v>0</v>
      </c>
      <c r="O716" s="553">
        <f>'KL TTHT CV DOT 2'!R696</f>
        <v>0</v>
      </c>
      <c r="P716" s="553"/>
      <c r="Q716" s="553"/>
      <c r="R716" s="553">
        <v>0</v>
      </c>
    </row>
    <row r="717" spans="1:19" outlineLevel="1">
      <c r="A717" s="137"/>
      <c r="B717" s="137"/>
      <c r="C717" s="138" t="s">
        <v>646</v>
      </c>
      <c r="D717" s="97">
        <v>1575</v>
      </c>
      <c r="E717" s="97">
        <v>1265</v>
      </c>
      <c r="F717" s="397" t="s">
        <v>624</v>
      </c>
      <c r="G717" s="62">
        <v>32518.739999999998</v>
      </c>
      <c r="H717" s="62">
        <v>7485.6650000000009</v>
      </c>
      <c r="I717" s="62">
        <f t="shared" ref="I717" si="290">SUM(G717:H717)</f>
        <v>40004.404999999999</v>
      </c>
      <c r="J717" s="62">
        <f>G717*E717</f>
        <v>41136206.099999994</v>
      </c>
      <c r="K717" s="62">
        <f>H717*E717</f>
        <v>9469366.2250000015</v>
      </c>
      <c r="L717" s="62">
        <f>I717*E717</f>
        <v>50605572.324999996</v>
      </c>
      <c r="M717" s="554">
        <f>'KL TTHT CV DOT 2'!P697</f>
        <v>0.36</v>
      </c>
      <c r="N717" s="554">
        <f>'KL TTHT CV DOT 2'!Q697</f>
        <v>0</v>
      </c>
      <c r="O717" s="554">
        <f>'KL TTHT CV DOT 2'!R697</f>
        <v>0.36</v>
      </c>
      <c r="P717" s="550"/>
      <c r="Q717" s="550"/>
      <c r="R717" s="550">
        <v>0</v>
      </c>
    </row>
    <row r="718" spans="1:19" s="11" customFormat="1" ht="19.5" customHeight="1" outlineLevel="1">
      <c r="A718" s="192"/>
      <c r="B718" s="192"/>
      <c r="C718" s="386" t="s">
        <v>928</v>
      </c>
      <c r="D718" s="97">
        <v>882</v>
      </c>
      <c r="E718" s="97">
        <v>950</v>
      </c>
      <c r="F718" s="397" t="s">
        <v>624</v>
      </c>
      <c r="G718" s="62">
        <v>8773.9726027397246</v>
      </c>
      <c r="H718" s="62">
        <v>14594.016411764707</v>
      </c>
      <c r="I718" s="62">
        <f t="shared" ref="I718:I720" si="291">SUM(G718:H718)</f>
        <v>23367.989014504434</v>
      </c>
      <c r="J718" s="199">
        <f>G718*E718</f>
        <v>8335273.9726027381</v>
      </c>
      <c r="K718" s="199">
        <f>H718*E718</f>
        <v>13864315.591176473</v>
      </c>
      <c r="L718" s="199">
        <f>I718*E718</f>
        <v>22199589.563779213</v>
      </c>
      <c r="M718" s="554">
        <f>'KL TTHT CV DOT 2'!P698</f>
        <v>0</v>
      </c>
      <c r="N718" s="554">
        <f>'KL TTHT CV DOT 2'!Q698</f>
        <v>0</v>
      </c>
      <c r="O718" s="554">
        <f>'KL TTHT CV DOT 2'!R698</f>
        <v>0</v>
      </c>
      <c r="P718" s="554"/>
      <c r="Q718" s="554"/>
      <c r="R718" s="554">
        <v>0</v>
      </c>
      <c r="S718" s="534"/>
    </row>
    <row r="719" spans="1:19" s="11" customFormat="1" ht="19.5" customHeight="1" outlineLevel="1">
      <c r="A719" s="192"/>
      <c r="B719" s="192"/>
      <c r="C719" s="386" t="s">
        <v>1183</v>
      </c>
      <c r="D719" s="97">
        <v>315</v>
      </c>
      <c r="E719" s="97">
        <v>300</v>
      </c>
      <c r="F719" s="397" t="s">
        <v>624</v>
      </c>
      <c r="G719" s="62">
        <v>3554.7229199999997</v>
      </c>
      <c r="H719" s="62">
        <v>5289.7058823529414</v>
      </c>
      <c r="I719" s="62">
        <f t="shared" si="291"/>
        <v>8844.4288023529407</v>
      </c>
      <c r="J719" s="199">
        <f>G719*E719</f>
        <v>1066416.8759999999</v>
      </c>
      <c r="K719" s="199">
        <f>H719*E719</f>
        <v>1586911.7647058824</v>
      </c>
      <c r="L719" s="199">
        <f>I719*E719</f>
        <v>2653328.6407058821</v>
      </c>
      <c r="M719" s="554">
        <f>'KL TTHT CV DOT 2'!P699</f>
        <v>0</v>
      </c>
      <c r="N719" s="554">
        <f>'KL TTHT CV DOT 2'!Q699</f>
        <v>0</v>
      </c>
      <c r="O719" s="554">
        <f>'KL TTHT CV DOT 2'!R699</f>
        <v>0</v>
      </c>
      <c r="P719" s="554"/>
      <c r="Q719" s="554"/>
      <c r="R719" s="554">
        <v>0</v>
      </c>
      <c r="S719" s="534"/>
    </row>
    <row r="720" spans="1:19" ht="19.5" customHeight="1" outlineLevel="1">
      <c r="A720" s="137"/>
      <c r="B720" s="137"/>
      <c r="C720" s="138" t="s">
        <v>657</v>
      </c>
      <c r="D720" s="97">
        <v>1</v>
      </c>
      <c r="E720" s="97">
        <v>1</v>
      </c>
      <c r="F720" s="397" t="s">
        <v>619</v>
      </c>
      <c r="G720" s="62">
        <v>2128456.8635542467</v>
      </c>
      <c r="H720" s="62">
        <v>638537.05906627397</v>
      </c>
      <c r="I720" s="62">
        <f t="shared" si="291"/>
        <v>2766993.9226205209</v>
      </c>
      <c r="J720" s="62">
        <f>G720*E720</f>
        <v>2128456.8635542467</v>
      </c>
      <c r="K720" s="62">
        <f>H720*E720</f>
        <v>638537.05906627397</v>
      </c>
      <c r="L720" s="62">
        <f>I720*E720</f>
        <v>2766993.9226205209</v>
      </c>
      <c r="M720" s="550">
        <f>'KL TTHT CV DOT 2'!P700</f>
        <v>0</v>
      </c>
      <c r="N720" s="550">
        <f>'KL TTHT CV DOT 2'!Q700</f>
        <v>0</v>
      </c>
      <c r="O720" s="550">
        <f>'KL TTHT CV DOT 2'!R700</f>
        <v>0</v>
      </c>
      <c r="P720" s="550"/>
      <c r="Q720" s="550"/>
      <c r="R720" s="550">
        <v>0</v>
      </c>
    </row>
    <row r="721" spans="1:19">
      <c r="A721" s="137"/>
      <c r="B721" s="137"/>
      <c r="C721" s="138"/>
      <c r="D721" s="97"/>
      <c r="E721" s="97"/>
      <c r="F721" s="139"/>
      <c r="G721" s="62"/>
      <c r="H721" s="62"/>
      <c r="I721" s="62"/>
      <c r="J721" s="62"/>
      <c r="K721" s="62"/>
      <c r="L721" s="62"/>
      <c r="M721" s="550">
        <f>'KL TTHT CV DOT 2'!P701</f>
        <v>0</v>
      </c>
      <c r="N721" s="550">
        <f>'KL TTHT CV DOT 2'!Q701</f>
        <v>0</v>
      </c>
      <c r="O721" s="550">
        <f>'KL TTHT CV DOT 2'!R701</f>
        <v>0</v>
      </c>
      <c r="P721" s="550"/>
      <c r="Q721" s="550"/>
      <c r="R721" s="550">
        <v>0</v>
      </c>
    </row>
    <row r="722" spans="1:19">
      <c r="A722" s="137"/>
      <c r="B722" s="137"/>
      <c r="C722" s="138"/>
      <c r="D722" s="97"/>
      <c r="E722" s="97"/>
      <c r="F722" s="139"/>
      <c r="G722" s="62"/>
      <c r="H722" s="62"/>
      <c r="I722" s="62"/>
      <c r="J722" s="62"/>
      <c r="K722" s="62"/>
      <c r="L722" s="62"/>
      <c r="M722" s="550">
        <f>'KL TTHT CV DOT 2'!P702</f>
        <v>0</v>
      </c>
      <c r="N722" s="550">
        <f>'KL TTHT CV DOT 2'!Q702</f>
        <v>0</v>
      </c>
      <c r="O722" s="550">
        <f>'KL TTHT CV DOT 2'!R702</f>
        <v>0</v>
      </c>
      <c r="P722" s="550"/>
      <c r="Q722" s="550"/>
      <c r="R722" s="550">
        <v>0</v>
      </c>
    </row>
    <row r="723" spans="1:19">
      <c r="A723" s="165" t="s">
        <v>41</v>
      </c>
      <c r="B723" s="165"/>
      <c r="C723" s="166" t="s">
        <v>42</v>
      </c>
      <c r="D723" s="200"/>
      <c r="E723" s="200"/>
      <c r="F723" s="201"/>
      <c r="G723" s="169"/>
      <c r="H723" s="169"/>
      <c r="I723" s="169"/>
      <c r="J723" s="169">
        <f>SUBTOTAL(9,J724:J779)</f>
        <v>3164184545.4338002</v>
      </c>
      <c r="K723" s="169">
        <f>SUBTOTAL(9,K724:K779)</f>
        <v>446703070.74561137</v>
      </c>
      <c r="L723" s="169">
        <f>SUBTOTAL(9,L724:L779)</f>
        <v>3610887616.1794114</v>
      </c>
      <c r="M723" s="551">
        <f>'KL TTHT CV DOT 2'!P703</f>
        <v>0</v>
      </c>
      <c r="N723" s="551">
        <f>'KL TTHT CV DOT 2'!Q703</f>
        <v>0</v>
      </c>
      <c r="O723" s="551">
        <f>'KL TTHT CV DOT 2'!R703</f>
        <v>0</v>
      </c>
      <c r="P723" s="551"/>
      <c r="Q723" s="551"/>
      <c r="R723" s="551">
        <v>0</v>
      </c>
    </row>
    <row r="724" spans="1:19">
      <c r="A724" s="146"/>
      <c r="B724" s="146"/>
      <c r="C724" s="147"/>
      <c r="D724" s="99"/>
      <c r="E724" s="99"/>
      <c r="F724" s="148"/>
      <c r="G724" s="82"/>
      <c r="H724" s="82"/>
      <c r="I724" s="82"/>
      <c r="J724" s="82"/>
      <c r="K724" s="82"/>
      <c r="L724" s="62"/>
      <c r="M724" s="550">
        <f>'KL TTHT CV DOT 2'!P704</f>
        <v>0</v>
      </c>
      <c r="N724" s="550">
        <f>'KL TTHT CV DOT 2'!Q704</f>
        <v>0</v>
      </c>
      <c r="O724" s="550">
        <f>'KL TTHT CV DOT 2'!R704</f>
        <v>0</v>
      </c>
      <c r="P724" s="550"/>
      <c r="Q724" s="550"/>
      <c r="R724" s="550">
        <v>0</v>
      </c>
    </row>
    <row r="725" spans="1:19">
      <c r="A725" s="149" t="s">
        <v>314</v>
      </c>
      <c r="B725" s="149"/>
      <c r="C725" s="150" t="s">
        <v>253</v>
      </c>
      <c r="D725" s="100">
        <v>1</v>
      </c>
      <c r="E725" s="100">
        <v>1</v>
      </c>
      <c r="F725" s="151" t="s">
        <v>10</v>
      </c>
      <c r="G725" s="75"/>
      <c r="H725" s="75"/>
      <c r="I725" s="75"/>
      <c r="J725" s="75">
        <f>SUBTOTAL(9,J726:J779)</f>
        <v>3164184545.4338002</v>
      </c>
      <c r="K725" s="75">
        <f>SUBTOTAL(9,K726:K779)</f>
        <v>446703070.74561137</v>
      </c>
      <c r="L725" s="75">
        <f>SUBTOTAL(9,L726:L779)</f>
        <v>3610887616.1794114</v>
      </c>
      <c r="M725" s="555">
        <f>'KL TTHT CV DOT 2'!P705</f>
        <v>0</v>
      </c>
      <c r="N725" s="555">
        <f>'KL TTHT CV DOT 2'!Q705</f>
        <v>0</v>
      </c>
      <c r="O725" s="555">
        <f>'KL TTHT CV DOT 2'!R705</f>
        <v>0</v>
      </c>
      <c r="P725" s="555"/>
      <c r="Q725" s="555"/>
      <c r="R725" s="555">
        <v>0</v>
      </c>
    </row>
    <row r="726" spans="1:19" s="153" customFormat="1" outlineLevel="1">
      <c r="A726" s="146" t="s">
        <v>315</v>
      </c>
      <c r="B726" s="146"/>
      <c r="C726" s="147" t="s">
        <v>316</v>
      </c>
      <c r="D726" s="122">
        <v>1</v>
      </c>
      <c r="E726" s="122">
        <v>1</v>
      </c>
      <c r="F726" s="148" t="s">
        <v>10</v>
      </c>
      <c r="G726" s="77"/>
      <c r="H726" s="77"/>
      <c r="I726" s="77"/>
      <c r="J726" s="77">
        <f>SUBTOTAL(9,J727:J779)</f>
        <v>3164184545.4338002</v>
      </c>
      <c r="K726" s="77">
        <f>SUBTOTAL(9,K727:K779)</f>
        <v>446703070.74561137</v>
      </c>
      <c r="L726" s="77">
        <f>SUBTOTAL(9,L727:L779)</f>
        <v>3610887616.1794114</v>
      </c>
      <c r="M726" s="556">
        <f>'KL TTHT CV DOT 2'!P706</f>
        <v>0</v>
      </c>
      <c r="N726" s="556">
        <f>'KL TTHT CV DOT 2'!Q706</f>
        <v>0</v>
      </c>
      <c r="O726" s="556">
        <f>'KL TTHT CV DOT 2'!R706</f>
        <v>0</v>
      </c>
      <c r="P726" s="556"/>
      <c r="Q726" s="556"/>
      <c r="R726" s="556">
        <v>0</v>
      </c>
      <c r="S726" s="535"/>
    </row>
    <row r="727" spans="1:19" ht="21.75" customHeight="1" outlineLevel="1">
      <c r="A727" s="137"/>
      <c r="B727" s="137"/>
      <c r="C727" s="189" t="s">
        <v>1591</v>
      </c>
      <c r="D727" s="97"/>
      <c r="E727" s="97"/>
      <c r="F727" s="397"/>
      <c r="G727" s="62"/>
      <c r="H727" s="62"/>
      <c r="I727" s="71"/>
      <c r="J727" s="82">
        <f>SUBTOTAL(9,J728:J731)</f>
        <v>538685840</v>
      </c>
      <c r="K727" s="82">
        <f t="shared" ref="K727:L727" si="292">SUBTOTAL(9,K728:K731)</f>
        <v>65789758.335795201</v>
      </c>
      <c r="L727" s="82">
        <f t="shared" si="292"/>
        <v>604475598.33579516</v>
      </c>
      <c r="M727" s="553">
        <f>'KL TTHT CV DOT 2'!P707</f>
        <v>0</v>
      </c>
      <c r="N727" s="553">
        <f>'KL TTHT CV DOT 2'!Q707</f>
        <v>0</v>
      </c>
      <c r="O727" s="553">
        <f>'KL TTHT CV DOT 2'!R707</f>
        <v>0</v>
      </c>
      <c r="P727" s="553"/>
      <c r="Q727" s="553"/>
      <c r="R727" s="553">
        <v>0</v>
      </c>
    </row>
    <row r="728" spans="1:19" outlineLevel="1">
      <c r="A728" s="137"/>
      <c r="B728" s="137"/>
      <c r="C728" s="138" t="s">
        <v>858</v>
      </c>
      <c r="D728" s="97">
        <v>122</v>
      </c>
      <c r="E728" s="97">
        <v>122</v>
      </c>
      <c r="F728" s="397" t="s">
        <v>624</v>
      </c>
      <c r="G728" s="62">
        <v>776880</v>
      </c>
      <c r="H728" s="62">
        <v>68320</v>
      </c>
      <c r="I728" s="62">
        <f t="shared" ref="I728" si="293">SUM(G728:H728)</f>
        <v>845200</v>
      </c>
      <c r="J728" s="62">
        <f>G728*E728</f>
        <v>94779360</v>
      </c>
      <c r="K728" s="62">
        <f>H728*E728</f>
        <v>8335040</v>
      </c>
      <c r="L728" s="62">
        <f>I728*E728</f>
        <v>103114400</v>
      </c>
      <c r="M728" s="550">
        <f>'KL TTHT CV DOT 2'!P708</f>
        <v>0.3</v>
      </c>
      <c r="N728" s="550">
        <f>'KL TTHT CV DOT 2'!Q708</f>
        <v>0.4</v>
      </c>
      <c r="O728" s="550">
        <f>'KL TTHT CV DOT 2'!R708</f>
        <v>0.7</v>
      </c>
      <c r="P728" s="550"/>
      <c r="Q728" s="550"/>
      <c r="R728" s="550">
        <v>0.3</v>
      </c>
    </row>
    <row r="729" spans="1:19" outlineLevel="1">
      <c r="A729" s="137"/>
      <c r="B729" s="137"/>
      <c r="C729" s="138" t="s">
        <v>718</v>
      </c>
      <c r="D729" s="97">
        <v>195</v>
      </c>
      <c r="E729" s="97">
        <f>67*3</f>
        <v>201</v>
      </c>
      <c r="F729" s="397" t="s">
        <v>624</v>
      </c>
      <c r="G729" s="62">
        <v>1525680</v>
      </c>
      <c r="H729" s="62">
        <v>81001.384755200008</v>
      </c>
      <c r="I729" s="62">
        <f t="shared" ref="I729:I730" si="294">SUM(G729:H729)</f>
        <v>1606681.3847552</v>
      </c>
      <c r="J729" s="62">
        <f>G729*E729</f>
        <v>306661680</v>
      </c>
      <c r="K729" s="62">
        <f>H729*E729</f>
        <v>16281278.335795201</v>
      </c>
      <c r="L729" s="62">
        <f>I729*E729</f>
        <v>322942958.33579522</v>
      </c>
      <c r="M729" s="550">
        <f>'KL TTHT CV DOT 2'!P709</f>
        <v>0.3</v>
      </c>
      <c r="N729" s="550">
        <f>'KL TTHT CV DOT 2'!Q709</f>
        <v>0.4</v>
      </c>
      <c r="O729" s="550">
        <f>'KL TTHT CV DOT 2'!R709</f>
        <v>0.7</v>
      </c>
      <c r="P729" s="550"/>
      <c r="Q729" s="550"/>
      <c r="R729" s="550">
        <v>0.3</v>
      </c>
    </row>
    <row r="730" spans="1:19" outlineLevel="1">
      <c r="A730" s="137"/>
      <c r="B730" s="137"/>
      <c r="C730" s="138" t="s">
        <v>690</v>
      </c>
      <c r="D730" s="97">
        <v>1</v>
      </c>
      <c r="E730" s="97">
        <v>1</v>
      </c>
      <c r="F730" s="397" t="s">
        <v>619</v>
      </c>
      <c r="G730" s="62">
        <v>137244800</v>
      </c>
      <c r="H730" s="62">
        <v>41173440</v>
      </c>
      <c r="I730" s="62">
        <f t="shared" si="294"/>
        <v>178418240</v>
      </c>
      <c r="J730" s="62">
        <f>G730*E730</f>
        <v>137244800</v>
      </c>
      <c r="K730" s="62">
        <f>H730*E730</f>
        <v>41173440</v>
      </c>
      <c r="L730" s="62">
        <f>I730*E730</f>
        <v>178418240</v>
      </c>
      <c r="M730" s="550">
        <f>'KL TTHT CV DOT 2'!P710</f>
        <v>0.3</v>
      </c>
      <c r="N730" s="550">
        <f>'KL TTHT CV DOT 2'!Q710</f>
        <v>0.4</v>
      </c>
      <c r="O730" s="550">
        <f>'KL TTHT CV DOT 2'!R710</f>
        <v>0.7</v>
      </c>
      <c r="P730" s="550"/>
      <c r="Q730" s="550"/>
      <c r="R730" s="550">
        <v>0.3</v>
      </c>
    </row>
    <row r="731" spans="1:19" outlineLevel="1">
      <c r="A731" s="137"/>
      <c r="B731" s="137"/>
      <c r="C731" s="138"/>
      <c r="D731" s="97"/>
      <c r="E731" s="97"/>
      <c r="F731" s="397"/>
      <c r="G731" s="62"/>
      <c r="H731" s="62"/>
      <c r="I731" s="62"/>
      <c r="J731" s="62"/>
      <c r="K731" s="62"/>
      <c r="L731" s="62"/>
      <c r="M731" s="550">
        <f>'KL TTHT CV DOT 2'!P711</f>
        <v>0</v>
      </c>
      <c r="N731" s="550">
        <f>'KL TTHT CV DOT 2'!Q711</f>
        <v>0</v>
      </c>
      <c r="O731" s="550">
        <f>'KL TTHT CV DOT 2'!R711</f>
        <v>0</v>
      </c>
      <c r="P731" s="550"/>
      <c r="Q731" s="550"/>
      <c r="R731" s="550">
        <v>0</v>
      </c>
    </row>
    <row r="732" spans="1:19" outlineLevel="1">
      <c r="A732" s="137"/>
      <c r="B732" s="137"/>
      <c r="C732" s="184" t="s">
        <v>859</v>
      </c>
      <c r="D732" s="97"/>
      <c r="E732" s="97"/>
      <c r="F732" s="397"/>
      <c r="G732" s="62"/>
      <c r="H732" s="62"/>
      <c r="I732" s="62"/>
      <c r="J732" s="82">
        <f>SUBTOTAL(9,J733:J744)</f>
        <v>2002937565.0909092</v>
      </c>
      <c r="K732" s="82">
        <f t="shared" ref="K732:L732" si="295">SUBTOTAL(9,K733:K744)</f>
        <v>225436964.9678728</v>
      </c>
      <c r="L732" s="82">
        <f t="shared" si="295"/>
        <v>2228374530.0587821</v>
      </c>
      <c r="M732" s="553">
        <f>'KL TTHT CV DOT 2'!P712</f>
        <v>0</v>
      </c>
      <c r="N732" s="553">
        <f>'KL TTHT CV DOT 2'!Q712</f>
        <v>0</v>
      </c>
      <c r="O732" s="553">
        <f>'KL TTHT CV DOT 2'!R712</f>
        <v>0</v>
      </c>
      <c r="P732" s="553"/>
      <c r="Q732" s="553"/>
      <c r="R732" s="553">
        <v>0</v>
      </c>
    </row>
    <row r="733" spans="1:19" s="11" customFormat="1" ht="36.75" customHeight="1" outlineLevel="1">
      <c r="A733" s="192"/>
      <c r="B733" s="192"/>
      <c r="C733" s="193" t="s">
        <v>860</v>
      </c>
      <c r="D733" s="97">
        <v>190</v>
      </c>
      <c r="E733" s="97">
        <v>194</v>
      </c>
      <c r="F733" s="397" t="s">
        <v>624</v>
      </c>
      <c r="G733" s="62">
        <v>7268140.0000000009</v>
      </c>
      <c r="H733" s="62">
        <v>553706.51490000018</v>
      </c>
      <c r="I733" s="199">
        <f t="shared" ref="I733:I751" si="296">SUM(G733:H733)</f>
        <v>7821846.5149000008</v>
      </c>
      <c r="J733" s="199">
        <f t="shared" ref="J733:J744" si="297">G733*E733</f>
        <v>1410019160.0000002</v>
      </c>
      <c r="K733" s="199">
        <f t="shared" ref="K733:K744" si="298">H733*E733</f>
        <v>107419063.89060004</v>
      </c>
      <c r="L733" s="199">
        <f t="shared" ref="L733:L744" si="299">I733*E733</f>
        <v>1517438223.8906002</v>
      </c>
      <c r="M733" s="554">
        <f>'KL TTHT CV DOT 2'!P713</f>
        <v>0</v>
      </c>
      <c r="N733" s="554">
        <f>'KL TTHT CV DOT 2'!Q713</f>
        <v>0</v>
      </c>
      <c r="O733" s="554">
        <f>'KL TTHT CV DOT 2'!R713</f>
        <v>0</v>
      </c>
      <c r="P733" s="554"/>
      <c r="Q733" s="554"/>
      <c r="R733" s="554">
        <v>0</v>
      </c>
      <c r="S733" s="534"/>
    </row>
    <row r="734" spans="1:19" s="11" customFormat="1" ht="36.75" customHeight="1" outlineLevel="1">
      <c r="A734" s="192"/>
      <c r="B734" s="192"/>
      <c r="C734" s="193" t="s">
        <v>862</v>
      </c>
      <c r="D734" s="97">
        <v>6</v>
      </c>
      <c r="E734" s="97">
        <v>6</v>
      </c>
      <c r="F734" s="397" t="s">
        <v>660</v>
      </c>
      <c r="G734" s="62">
        <v>5043610</v>
      </c>
      <c r="H734" s="62">
        <v>497400.75000000006</v>
      </c>
      <c r="I734" s="199">
        <f t="shared" ref="I734:I744" si="300">SUM(G734:H734)</f>
        <v>5541010.75</v>
      </c>
      <c r="J734" s="199">
        <f t="shared" si="297"/>
        <v>30261660</v>
      </c>
      <c r="K734" s="199">
        <f t="shared" si="298"/>
        <v>2984404.5000000005</v>
      </c>
      <c r="L734" s="199">
        <f t="shared" si="299"/>
        <v>33246064.5</v>
      </c>
      <c r="M734" s="554">
        <f>'KL TTHT CV DOT 2'!P714</f>
        <v>0</v>
      </c>
      <c r="N734" s="554">
        <f>'KL TTHT CV DOT 2'!Q714</f>
        <v>0</v>
      </c>
      <c r="O734" s="554">
        <f>'KL TTHT CV DOT 2'!R714</f>
        <v>0</v>
      </c>
      <c r="P734" s="554"/>
      <c r="Q734" s="554"/>
      <c r="R734" s="554">
        <v>0</v>
      </c>
      <c r="S734" s="534"/>
    </row>
    <row r="735" spans="1:19" s="11" customFormat="1" ht="36.75" customHeight="1" outlineLevel="1">
      <c r="A735" s="192"/>
      <c r="B735" s="192"/>
      <c r="C735" s="193" t="s">
        <v>864</v>
      </c>
      <c r="D735" s="97">
        <v>6</v>
      </c>
      <c r="E735" s="97">
        <v>6</v>
      </c>
      <c r="F735" s="397" t="s">
        <v>660</v>
      </c>
      <c r="G735" s="62">
        <v>551650</v>
      </c>
      <c r="H735" s="62">
        <v>27500.000000000004</v>
      </c>
      <c r="I735" s="199">
        <f t="shared" si="300"/>
        <v>579150</v>
      </c>
      <c r="J735" s="199">
        <f t="shared" si="297"/>
        <v>3309900</v>
      </c>
      <c r="K735" s="199">
        <f t="shared" si="298"/>
        <v>165000.00000000003</v>
      </c>
      <c r="L735" s="199">
        <f t="shared" si="299"/>
        <v>3474900</v>
      </c>
      <c r="M735" s="554">
        <f>'KL TTHT CV DOT 2'!P715</f>
        <v>0</v>
      </c>
      <c r="N735" s="554">
        <f>'KL TTHT CV DOT 2'!Q715</f>
        <v>0</v>
      </c>
      <c r="O735" s="554">
        <f>'KL TTHT CV DOT 2'!R715</f>
        <v>0</v>
      </c>
      <c r="P735" s="554"/>
      <c r="Q735" s="554"/>
      <c r="R735" s="554">
        <v>0</v>
      </c>
      <c r="S735" s="534"/>
    </row>
    <row r="736" spans="1:19" s="11" customFormat="1" ht="36.75" customHeight="1" outlineLevel="1">
      <c r="A736" s="192"/>
      <c r="B736" s="192"/>
      <c r="C736" s="193" t="s">
        <v>866</v>
      </c>
      <c r="D736" s="97">
        <v>70</v>
      </c>
      <c r="E736" s="97">
        <v>70</v>
      </c>
      <c r="F736" s="397" t="s">
        <v>660</v>
      </c>
      <c r="G736" s="62">
        <v>813560.00000000012</v>
      </c>
      <c r="H736" s="62">
        <v>27500.000000000004</v>
      </c>
      <c r="I736" s="199">
        <f t="shared" si="300"/>
        <v>841060.00000000012</v>
      </c>
      <c r="J736" s="199">
        <f t="shared" si="297"/>
        <v>56949200.000000007</v>
      </c>
      <c r="K736" s="199">
        <f t="shared" si="298"/>
        <v>1925000.0000000002</v>
      </c>
      <c r="L736" s="199">
        <f t="shared" si="299"/>
        <v>58874200.000000007</v>
      </c>
      <c r="M736" s="554">
        <f>'KL TTHT CV DOT 2'!P716</f>
        <v>0</v>
      </c>
      <c r="N736" s="554">
        <f>'KL TTHT CV DOT 2'!Q716</f>
        <v>0</v>
      </c>
      <c r="O736" s="554">
        <f>'KL TTHT CV DOT 2'!R716</f>
        <v>0</v>
      </c>
      <c r="P736" s="554"/>
      <c r="Q736" s="554"/>
      <c r="R736" s="554">
        <v>0</v>
      </c>
      <c r="S736" s="534"/>
    </row>
    <row r="737" spans="1:19" s="11" customFormat="1" ht="36.75" customHeight="1" outlineLevel="1">
      <c r="A737" s="192"/>
      <c r="B737" s="192"/>
      <c r="C737" s="193" t="s">
        <v>868</v>
      </c>
      <c r="D737" s="97">
        <v>282</v>
      </c>
      <c r="E737" s="97">
        <f>E733*4-125</f>
        <v>651</v>
      </c>
      <c r="F737" s="397" t="s">
        <v>660</v>
      </c>
      <c r="G737" s="62">
        <v>90090</v>
      </c>
      <c r="H737" s="62">
        <v>27500.000000000004</v>
      </c>
      <c r="I737" s="199">
        <f t="shared" si="300"/>
        <v>117590</v>
      </c>
      <c r="J737" s="199">
        <f t="shared" si="297"/>
        <v>58648590</v>
      </c>
      <c r="K737" s="199">
        <f t="shared" si="298"/>
        <v>17902500.000000004</v>
      </c>
      <c r="L737" s="199">
        <f t="shared" si="299"/>
        <v>76551090</v>
      </c>
      <c r="M737" s="554">
        <f>'KL TTHT CV DOT 2'!P717</f>
        <v>0</v>
      </c>
      <c r="N737" s="554">
        <f>'KL TTHT CV DOT 2'!Q717</f>
        <v>0</v>
      </c>
      <c r="O737" s="554">
        <f>'KL TTHT CV DOT 2'!R717</f>
        <v>0</v>
      </c>
      <c r="P737" s="554"/>
      <c r="Q737" s="554"/>
      <c r="R737" s="554">
        <v>0</v>
      </c>
      <c r="S737" s="534"/>
    </row>
    <row r="738" spans="1:19" s="11" customFormat="1" ht="36.75" customHeight="1" outlineLevel="1">
      <c r="A738" s="192"/>
      <c r="B738" s="192"/>
      <c r="C738" s="193" t="s">
        <v>870</v>
      </c>
      <c r="D738" s="97">
        <v>70</v>
      </c>
      <c r="E738" s="97">
        <v>70</v>
      </c>
      <c r="F738" s="397" t="s">
        <v>660</v>
      </c>
      <c r="G738" s="62">
        <v>109450.00000000001</v>
      </c>
      <c r="H738" s="62">
        <v>220200.75000000003</v>
      </c>
      <c r="I738" s="199">
        <f t="shared" si="300"/>
        <v>329650.75000000006</v>
      </c>
      <c r="J738" s="199">
        <f t="shared" si="297"/>
        <v>7661500.0000000009</v>
      </c>
      <c r="K738" s="199">
        <f t="shared" si="298"/>
        <v>15414052.500000002</v>
      </c>
      <c r="L738" s="199">
        <f t="shared" si="299"/>
        <v>23075552.500000004</v>
      </c>
      <c r="M738" s="554">
        <f>'KL TTHT CV DOT 2'!P718</f>
        <v>0</v>
      </c>
      <c r="N738" s="554">
        <f>'KL TTHT CV DOT 2'!Q718</f>
        <v>0</v>
      </c>
      <c r="O738" s="554">
        <f>'KL TTHT CV DOT 2'!R718</f>
        <v>0</v>
      </c>
      <c r="P738" s="554"/>
      <c r="Q738" s="554"/>
      <c r="R738" s="554">
        <v>0</v>
      </c>
      <c r="S738" s="534"/>
    </row>
    <row r="739" spans="1:19" s="11" customFormat="1" ht="36.75" customHeight="1" outlineLevel="1">
      <c r="A739" s="192"/>
      <c r="B739" s="192"/>
      <c r="C739" s="193" t="s">
        <v>872</v>
      </c>
      <c r="D739" s="97">
        <v>138</v>
      </c>
      <c r="E739" s="97">
        <v>138</v>
      </c>
      <c r="F739" s="397" t="s">
        <v>660</v>
      </c>
      <c r="G739" s="62">
        <v>0</v>
      </c>
      <c r="H739" s="62">
        <v>0</v>
      </c>
      <c r="I739" s="199">
        <f t="shared" si="300"/>
        <v>0</v>
      </c>
      <c r="J739" s="199">
        <f t="shared" si="297"/>
        <v>0</v>
      </c>
      <c r="K739" s="199">
        <f t="shared" si="298"/>
        <v>0</v>
      </c>
      <c r="L739" s="199">
        <f t="shared" si="299"/>
        <v>0</v>
      </c>
      <c r="M739" s="554">
        <f>'KL TTHT CV DOT 2'!P719</f>
        <v>0</v>
      </c>
      <c r="N739" s="554">
        <f>'KL TTHT CV DOT 2'!Q719</f>
        <v>0</v>
      </c>
      <c r="O739" s="554">
        <f>'KL TTHT CV DOT 2'!R719</f>
        <v>0</v>
      </c>
      <c r="P739" s="554"/>
      <c r="Q739" s="554"/>
      <c r="R739" s="554">
        <v>0</v>
      </c>
      <c r="S739" s="534"/>
    </row>
    <row r="740" spans="1:19" s="11" customFormat="1" ht="52.8" outlineLevel="1">
      <c r="A740" s="192"/>
      <c r="B740" s="192"/>
      <c r="C740" s="193" t="s">
        <v>874</v>
      </c>
      <c r="D740" s="97">
        <v>82</v>
      </c>
      <c r="E740" s="97">
        <f>2*28+13</f>
        <v>69</v>
      </c>
      <c r="F740" s="397" t="s">
        <v>660</v>
      </c>
      <c r="G740" s="62">
        <v>2882070</v>
      </c>
      <c r="H740" s="62">
        <v>497400.75000000006</v>
      </c>
      <c r="I740" s="199">
        <f t="shared" si="300"/>
        <v>3379470.75</v>
      </c>
      <c r="J740" s="199">
        <f t="shared" si="297"/>
        <v>198862830</v>
      </c>
      <c r="K740" s="199">
        <f t="shared" si="298"/>
        <v>34320651.750000007</v>
      </c>
      <c r="L740" s="199">
        <f t="shared" si="299"/>
        <v>233183481.75</v>
      </c>
      <c r="M740" s="554">
        <f>'KL TTHT CV DOT 2'!P720</f>
        <v>0</v>
      </c>
      <c r="N740" s="554">
        <f>'KL TTHT CV DOT 2'!Q720</f>
        <v>0</v>
      </c>
      <c r="O740" s="554">
        <f>'KL TTHT CV DOT 2'!R720</f>
        <v>0</v>
      </c>
      <c r="P740" s="554"/>
      <c r="Q740" s="554"/>
      <c r="R740" s="554">
        <v>0</v>
      </c>
      <c r="S740" s="534"/>
    </row>
    <row r="741" spans="1:19" s="11" customFormat="1" ht="52.8" outlineLevel="1">
      <c r="A741" s="192"/>
      <c r="B741" s="192"/>
      <c r="C741" s="193" t="s">
        <v>876</v>
      </c>
      <c r="D741" s="97">
        <v>56</v>
      </c>
      <c r="E741" s="97">
        <v>56</v>
      </c>
      <c r="F741" s="397" t="s">
        <v>660</v>
      </c>
      <c r="G741" s="62">
        <v>3041460</v>
      </c>
      <c r="H741" s="62">
        <v>497400.75000000006</v>
      </c>
      <c r="I741" s="199">
        <f t="shared" si="300"/>
        <v>3538860.75</v>
      </c>
      <c r="J741" s="199">
        <f t="shared" si="297"/>
        <v>170321760</v>
      </c>
      <c r="K741" s="199">
        <f t="shared" si="298"/>
        <v>27854442.000000004</v>
      </c>
      <c r="L741" s="199">
        <f t="shared" si="299"/>
        <v>198176202</v>
      </c>
      <c r="M741" s="554">
        <f>'KL TTHT CV DOT 2'!P721</f>
        <v>0</v>
      </c>
      <c r="N741" s="554">
        <f>'KL TTHT CV DOT 2'!Q721</f>
        <v>0</v>
      </c>
      <c r="O741" s="554">
        <f>'KL TTHT CV DOT 2'!R721</f>
        <v>0</v>
      </c>
      <c r="P741" s="554"/>
      <c r="Q741" s="554"/>
      <c r="R741" s="554">
        <v>0</v>
      </c>
      <c r="S741" s="534"/>
    </row>
    <row r="742" spans="1:19" s="11" customFormat="1" outlineLevel="1">
      <c r="A742" s="192"/>
      <c r="B742" s="192"/>
      <c r="C742" s="400" t="s">
        <v>878</v>
      </c>
      <c r="D742" s="97">
        <v>82</v>
      </c>
      <c r="E742" s="97">
        <v>69</v>
      </c>
      <c r="F742" s="397" t="s">
        <v>660</v>
      </c>
      <c r="G742" s="62">
        <v>226176</v>
      </c>
      <c r="H742" s="62">
        <v>54500.000000000007</v>
      </c>
      <c r="I742" s="199">
        <f t="shared" si="300"/>
        <v>280676</v>
      </c>
      <c r="J742" s="199">
        <f t="shared" si="297"/>
        <v>15606144</v>
      </c>
      <c r="K742" s="199">
        <f t="shared" si="298"/>
        <v>3760500.0000000005</v>
      </c>
      <c r="L742" s="199">
        <f t="shared" si="299"/>
        <v>19366644</v>
      </c>
      <c r="M742" s="554">
        <f>'KL TTHT CV DOT 2'!P722</f>
        <v>0</v>
      </c>
      <c r="N742" s="554">
        <f>'KL TTHT CV DOT 2'!Q722</f>
        <v>0</v>
      </c>
      <c r="O742" s="554">
        <f>'KL TTHT CV DOT 2'!R722</f>
        <v>0</v>
      </c>
      <c r="P742" s="554"/>
      <c r="Q742" s="554"/>
      <c r="R742" s="554">
        <v>0</v>
      </c>
      <c r="S742" s="534"/>
    </row>
    <row r="743" spans="1:19" s="11" customFormat="1" outlineLevel="1">
      <c r="A743" s="192"/>
      <c r="B743" s="192"/>
      <c r="C743" s="400" t="s">
        <v>880</v>
      </c>
      <c r="D743" s="97">
        <v>56</v>
      </c>
      <c r="E743" s="97">
        <v>56</v>
      </c>
      <c r="F743" s="397" t="s">
        <v>660</v>
      </c>
      <c r="G743" s="62">
        <v>282720</v>
      </c>
      <c r="H743" s="62">
        <v>54500.000000000007</v>
      </c>
      <c r="I743" s="199">
        <f t="shared" si="300"/>
        <v>337220</v>
      </c>
      <c r="J743" s="199">
        <f t="shared" si="297"/>
        <v>15832320</v>
      </c>
      <c r="K743" s="199">
        <f t="shared" si="298"/>
        <v>3052000.0000000005</v>
      </c>
      <c r="L743" s="199">
        <f t="shared" si="299"/>
        <v>18884320</v>
      </c>
      <c r="M743" s="554">
        <f>'KL TTHT CV DOT 2'!P723</f>
        <v>0</v>
      </c>
      <c r="N743" s="554">
        <f>'KL TTHT CV DOT 2'!Q723</f>
        <v>0</v>
      </c>
      <c r="O743" s="554">
        <f>'KL TTHT CV DOT 2'!R723</f>
        <v>0</v>
      </c>
      <c r="P743" s="554"/>
      <c r="Q743" s="554"/>
      <c r="R743" s="554">
        <v>0</v>
      </c>
      <c r="S743" s="534"/>
    </row>
    <row r="744" spans="1:19" s="399" customFormat="1" ht="22.5" customHeight="1" outlineLevel="1">
      <c r="A744" s="395"/>
      <c r="B744" s="395"/>
      <c r="C744" s="400" t="s">
        <v>657</v>
      </c>
      <c r="D744" s="97">
        <v>1</v>
      </c>
      <c r="E744" s="97">
        <v>1</v>
      </c>
      <c r="F744" s="397" t="s">
        <v>619</v>
      </c>
      <c r="G744" s="62">
        <v>35464501.090909094</v>
      </c>
      <c r="H744" s="62">
        <v>10639350.327272728</v>
      </c>
      <c r="I744" s="62">
        <f t="shared" si="300"/>
        <v>46103851.418181822</v>
      </c>
      <c r="J744" s="62">
        <f t="shared" si="297"/>
        <v>35464501.090909094</v>
      </c>
      <c r="K744" s="62">
        <f t="shared" si="298"/>
        <v>10639350.327272728</v>
      </c>
      <c r="L744" s="62">
        <f t="shared" si="299"/>
        <v>46103851.418181822</v>
      </c>
      <c r="M744" s="550">
        <f>'KL TTHT CV DOT 2'!P724</f>
        <v>0</v>
      </c>
      <c r="N744" s="550">
        <f>'KL TTHT CV DOT 2'!Q724</f>
        <v>0</v>
      </c>
      <c r="O744" s="550">
        <f>'KL TTHT CV DOT 2'!R724</f>
        <v>0</v>
      </c>
      <c r="P744" s="550"/>
      <c r="Q744" s="550"/>
      <c r="R744" s="550">
        <v>0</v>
      </c>
      <c r="S744" s="537"/>
    </row>
    <row r="745" spans="1:19" s="11" customFormat="1" outlineLevel="1">
      <c r="A745" s="192"/>
      <c r="B745" s="192"/>
      <c r="C745" s="193"/>
      <c r="D745" s="194"/>
      <c r="E745" s="194"/>
      <c r="F745" s="195"/>
      <c r="G745" s="199"/>
      <c r="H745" s="199"/>
      <c r="I745" s="199"/>
      <c r="J745" s="199"/>
      <c r="K745" s="199"/>
      <c r="L745" s="199"/>
      <c r="M745" s="554">
        <f>'KL TTHT CV DOT 2'!P725</f>
        <v>0</v>
      </c>
      <c r="N745" s="554">
        <f>'KL TTHT CV DOT 2'!Q725</f>
        <v>0</v>
      </c>
      <c r="O745" s="554">
        <f>'KL TTHT CV DOT 2'!R725</f>
        <v>0</v>
      </c>
      <c r="P745" s="554"/>
      <c r="Q745" s="554"/>
      <c r="R745" s="554">
        <v>0</v>
      </c>
      <c r="S745" s="534"/>
    </row>
    <row r="746" spans="1:19" s="11" customFormat="1" outlineLevel="1">
      <c r="A746" s="192"/>
      <c r="B746" s="192"/>
      <c r="C746" s="189" t="s">
        <v>881</v>
      </c>
      <c r="D746" s="194"/>
      <c r="E746" s="194"/>
      <c r="F746" s="195"/>
      <c r="G746" s="199"/>
      <c r="H746" s="199"/>
      <c r="I746" s="199"/>
      <c r="J746" s="199"/>
      <c r="K746" s="199"/>
      <c r="L746" s="199"/>
      <c r="M746" s="554">
        <f>'KL TTHT CV DOT 2'!P726</f>
        <v>0</v>
      </c>
      <c r="N746" s="554">
        <f>'KL TTHT CV DOT 2'!Q726</f>
        <v>0</v>
      </c>
      <c r="O746" s="554">
        <f>'KL TTHT CV DOT 2'!R726</f>
        <v>0</v>
      </c>
      <c r="P746" s="554"/>
      <c r="Q746" s="554"/>
      <c r="R746" s="554">
        <v>0</v>
      </c>
      <c r="S746" s="534"/>
    </row>
    <row r="747" spans="1:19" s="399" customFormat="1" outlineLevel="1">
      <c r="A747" s="395"/>
      <c r="B747" s="395"/>
      <c r="C747" s="400" t="s">
        <v>882</v>
      </c>
      <c r="D747" s="97">
        <v>0</v>
      </c>
      <c r="E747" s="97">
        <v>0</v>
      </c>
      <c r="F747" s="397" t="s">
        <v>660</v>
      </c>
      <c r="G747" s="62">
        <v>0</v>
      </c>
      <c r="H747" s="62">
        <v>54500.000000000007</v>
      </c>
      <c r="I747" s="62">
        <f t="shared" si="296"/>
        <v>54500.000000000007</v>
      </c>
      <c r="J747" s="62">
        <f>G747*E747</f>
        <v>0</v>
      </c>
      <c r="K747" s="62">
        <f>H747*E747</f>
        <v>0</v>
      </c>
      <c r="L747" s="62">
        <f>I747*E747</f>
        <v>0</v>
      </c>
      <c r="M747" s="550">
        <f>'KL TTHT CV DOT 2'!P727</f>
        <v>0</v>
      </c>
      <c r="N747" s="550">
        <f>'KL TTHT CV DOT 2'!Q727</f>
        <v>0</v>
      </c>
      <c r="O747" s="550">
        <f>'KL TTHT CV DOT 2'!R727</f>
        <v>0</v>
      </c>
      <c r="P747" s="550"/>
      <c r="Q747" s="550"/>
      <c r="R747" s="550">
        <v>0</v>
      </c>
      <c r="S747" s="537"/>
    </row>
    <row r="748" spans="1:19" s="11" customFormat="1" outlineLevel="1">
      <c r="A748" s="192"/>
      <c r="B748" s="192"/>
      <c r="C748" s="193" t="s">
        <v>884</v>
      </c>
      <c r="D748" s="97">
        <v>41</v>
      </c>
      <c r="E748" s="97">
        <v>41</v>
      </c>
      <c r="F748" s="397" t="s">
        <v>660</v>
      </c>
      <c r="G748" s="62">
        <v>381600</v>
      </c>
      <c r="H748" s="62">
        <v>54500.000000000007</v>
      </c>
      <c r="I748" s="199">
        <f t="shared" si="296"/>
        <v>436100</v>
      </c>
      <c r="J748" s="199">
        <f>G748*E748</f>
        <v>15645600</v>
      </c>
      <c r="K748" s="199">
        <f>H748*E748</f>
        <v>2234500.0000000005</v>
      </c>
      <c r="L748" s="199">
        <f>I748*E748</f>
        <v>17880100</v>
      </c>
      <c r="M748" s="554">
        <f>'KL TTHT CV DOT 2'!P728</f>
        <v>0</v>
      </c>
      <c r="N748" s="554">
        <f>'KL TTHT CV DOT 2'!Q728</f>
        <v>0</v>
      </c>
      <c r="O748" s="554">
        <f>'KL TTHT CV DOT 2'!R728</f>
        <v>0</v>
      </c>
      <c r="P748" s="554"/>
      <c r="Q748" s="554"/>
      <c r="R748" s="554">
        <v>0</v>
      </c>
      <c r="S748" s="534"/>
    </row>
    <row r="749" spans="1:19" s="11" customFormat="1" outlineLevel="1">
      <c r="A749" s="192"/>
      <c r="B749" s="192"/>
      <c r="C749" s="193" t="s">
        <v>704</v>
      </c>
      <c r="D749" s="97">
        <v>21</v>
      </c>
      <c r="E749" s="97">
        <v>21</v>
      </c>
      <c r="F749" s="397" t="s">
        <v>660</v>
      </c>
      <c r="G749" s="62">
        <v>0</v>
      </c>
      <c r="H749" s="62">
        <v>381500</v>
      </c>
      <c r="I749" s="199">
        <f t="shared" si="296"/>
        <v>381500</v>
      </c>
      <c r="J749" s="199">
        <f>G749*E749</f>
        <v>0</v>
      </c>
      <c r="K749" s="199">
        <f>H749*E749</f>
        <v>8011500</v>
      </c>
      <c r="L749" s="199">
        <f>I749*E749</f>
        <v>8011500</v>
      </c>
      <c r="M749" s="554">
        <f>'KL TTHT CV DOT 2'!P729</f>
        <v>0</v>
      </c>
      <c r="N749" s="554">
        <f>'KL TTHT CV DOT 2'!Q729</f>
        <v>0</v>
      </c>
      <c r="O749" s="554">
        <f>'KL TTHT CV DOT 2'!R729</f>
        <v>0</v>
      </c>
      <c r="P749" s="554"/>
      <c r="Q749" s="554"/>
      <c r="R749" s="554">
        <v>0</v>
      </c>
      <c r="S749" s="534"/>
    </row>
    <row r="750" spans="1:19" s="11" customFormat="1" outlineLevel="1">
      <c r="A750" s="192"/>
      <c r="B750" s="192"/>
      <c r="C750" s="193" t="s">
        <v>705</v>
      </c>
      <c r="D750" s="97">
        <v>10</v>
      </c>
      <c r="E750" s="97">
        <v>10</v>
      </c>
      <c r="F750" s="397" t="s">
        <v>660</v>
      </c>
      <c r="G750" s="62">
        <v>0</v>
      </c>
      <c r="H750" s="62">
        <v>381500</v>
      </c>
      <c r="I750" s="199">
        <f t="shared" si="296"/>
        <v>381500</v>
      </c>
      <c r="J750" s="199">
        <f>G750*E750</f>
        <v>0</v>
      </c>
      <c r="K750" s="199">
        <f>H750*E750</f>
        <v>3815000</v>
      </c>
      <c r="L750" s="199">
        <f>I750*E750</f>
        <v>3815000</v>
      </c>
      <c r="M750" s="554">
        <f>'KL TTHT CV DOT 2'!P730</f>
        <v>0</v>
      </c>
      <c r="N750" s="554">
        <f>'KL TTHT CV DOT 2'!Q730</f>
        <v>0</v>
      </c>
      <c r="O750" s="554">
        <f>'KL TTHT CV DOT 2'!R730</f>
        <v>0</v>
      </c>
      <c r="P750" s="554"/>
      <c r="Q750" s="554"/>
      <c r="R750" s="554">
        <v>0</v>
      </c>
      <c r="S750" s="534"/>
    </row>
    <row r="751" spans="1:19" s="11" customFormat="1" outlineLevel="1">
      <c r="A751" s="192"/>
      <c r="B751" s="192"/>
      <c r="C751" s="193" t="s">
        <v>657</v>
      </c>
      <c r="D751" s="97">
        <v>1</v>
      </c>
      <c r="E751" s="97">
        <v>1</v>
      </c>
      <c r="F751" s="397" t="s">
        <v>619</v>
      </c>
      <c r="G751" s="62">
        <v>691014</v>
      </c>
      <c r="H751" s="62">
        <v>207304.19999999998</v>
      </c>
      <c r="I751" s="199">
        <f t="shared" si="296"/>
        <v>898318.2</v>
      </c>
      <c r="J751" s="199">
        <f>G751*E751</f>
        <v>691014</v>
      </c>
      <c r="K751" s="199">
        <f>H751*E751</f>
        <v>207304.19999999998</v>
      </c>
      <c r="L751" s="199">
        <f>I751*E751</f>
        <v>898318.2</v>
      </c>
      <c r="M751" s="554">
        <f>'KL TTHT CV DOT 2'!P731</f>
        <v>0</v>
      </c>
      <c r="N751" s="554">
        <f>'KL TTHT CV DOT 2'!Q731</f>
        <v>0</v>
      </c>
      <c r="O751" s="554">
        <f>'KL TTHT CV DOT 2'!R731</f>
        <v>0</v>
      </c>
      <c r="P751" s="554"/>
      <c r="Q751" s="554"/>
      <c r="R751" s="554">
        <v>0</v>
      </c>
      <c r="S751" s="534"/>
    </row>
    <row r="752" spans="1:19" s="11" customFormat="1" outlineLevel="1">
      <c r="A752" s="192"/>
      <c r="B752" s="192"/>
      <c r="C752" s="193"/>
      <c r="D752" s="97"/>
      <c r="E752" s="97"/>
      <c r="F752" s="397"/>
      <c r="G752" s="62"/>
      <c r="H752" s="62"/>
      <c r="I752" s="199"/>
      <c r="J752" s="199"/>
      <c r="K752" s="199"/>
      <c r="L752" s="199"/>
      <c r="M752" s="554">
        <f>'KL TTHT CV DOT 2'!P732</f>
        <v>0</v>
      </c>
      <c r="N752" s="554">
        <f>'KL TTHT CV DOT 2'!Q732</f>
        <v>0</v>
      </c>
      <c r="O752" s="554">
        <f>'KL TTHT CV DOT 2'!R732</f>
        <v>0</v>
      </c>
      <c r="P752" s="554"/>
      <c r="Q752" s="554"/>
      <c r="R752" s="554">
        <v>0</v>
      </c>
      <c r="S752" s="534"/>
    </row>
    <row r="753" spans="1:19" s="363" customFormat="1" outlineLevel="1">
      <c r="A753" s="172"/>
      <c r="B753" s="172"/>
      <c r="C753" s="189" t="s">
        <v>841</v>
      </c>
      <c r="D753" s="99"/>
      <c r="E753" s="99"/>
      <c r="F753" s="529"/>
      <c r="G753" s="82"/>
      <c r="H753" s="82"/>
      <c r="I753" s="174"/>
      <c r="J753" s="174"/>
      <c r="K753" s="174"/>
      <c r="L753" s="174"/>
      <c r="M753" s="558">
        <f>'KL TTHT CV DOT 2'!P733</f>
        <v>0</v>
      </c>
      <c r="N753" s="558">
        <f>'KL TTHT CV DOT 2'!Q733</f>
        <v>0</v>
      </c>
      <c r="O753" s="558">
        <f>'KL TTHT CV DOT 2'!R733</f>
        <v>0</v>
      </c>
      <c r="P753" s="558"/>
      <c r="Q753" s="558"/>
      <c r="R753" s="558">
        <v>0</v>
      </c>
      <c r="S753" s="538"/>
    </row>
    <row r="754" spans="1:19" s="11" customFormat="1" ht="26.4" outlineLevel="1">
      <c r="A754" s="192"/>
      <c r="B754" s="192"/>
      <c r="C754" s="379" t="s">
        <v>886</v>
      </c>
      <c r="D754" s="97"/>
      <c r="E754" s="97"/>
      <c r="F754" s="397"/>
      <c r="G754" s="62"/>
      <c r="H754" s="62"/>
      <c r="I754" s="199"/>
      <c r="J754" s="199"/>
      <c r="K754" s="199"/>
      <c r="L754" s="199"/>
      <c r="M754" s="554">
        <f>'KL TTHT CV DOT 2'!P734</f>
        <v>0</v>
      </c>
      <c r="N754" s="554">
        <f>'KL TTHT CV DOT 2'!Q734</f>
        <v>0</v>
      </c>
      <c r="O754" s="554">
        <f>'KL TTHT CV DOT 2'!R734</f>
        <v>0</v>
      </c>
      <c r="P754" s="554"/>
      <c r="Q754" s="554"/>
      <c r="R754" s="554">
        <v>0</v>
      </c>
      <c r="S754" s="534"/>
    </row>
    <row r="755" spans="1:19" s="11" customFormat="1" outlineLevel="1">
      <c r="A755" s="192"/>
      <c r="B755" s="192"/>
      <c r="C755" s="193" t="s">
        <v>842</v>
      </c>
      <c r="D755" s="97">
        <v>892</v>
      </c>
      <c r="E755" s="97">
        <v>737</v>
      </c>
      <c r="F755" s="397" t="s">
        <v>624</v>
      </c>
      <c r="G755" s="62">
        <v>32518.739999999998</v>
      </c>
      <c r="H755" s="62">
        <v>7485.6650000000009</v>
      </c>
      <c r="I755" s="199">
        <f t="shared" ref="I755:I769" si="301">SUM(G755:H755)</f>
        <v>40004.404999999999</v>
      </c>
      <c r="J755" s="199">
        <f>G755*E755</f>
        <v>23966311.379999999</v>
      </c>
      <c r="K755" s="199">
        <f>H755*E755</f>
        <v>5516935.1050000004</v>
      </c>
      <c r="L755" s="199">
        <f>I755*E755</f>
        <v>29483246.484999999</v>
      </c>
      <c r="M755" s="554">
        <f>'KL TTHT CV DOT 2'!P735</f>
        <v>0.36</v>
      </c>
      <c r="N755" s="554">
        <f>'KL TTHT CV DOT 2'!Q735</f>
        <v>0.34</v>
      </c>
      <c r="O755" s="554">
        <f>'KL TTHT CV DOT 2'!R735</f>
        <v>0.7</v>
      </c>
      <c r="P755" s="554"/>
      <c r="Q755" s="554"/>
      <c r="R755" s="554">
        <v>0</v>
      </c>
      <c r="S755" s="534"/>
    </row>
    <row r="756" spans="1:19" s="11" customFormat="1" ht="26.4" outlineLevel="1">
      <c r="A756" s="192"/>
      <c r="B756" s="192"/>
      <c r="C756" s="379" t="s">
        <v>887</v>
      </c>
      <c r="D756" s="97"/>
      <c r="E756" s="97"/>
      <c r="F756" s="397"/>
      <c r="G756" s="62"/>
      <c r="H756" s="62"/>
      <c r="I756" s="199"/>
      <c r="J756" s="199"/>
      <c r="K756" s="199"/>
      <c r="L756" s="199"/>
      <c r="M756" s="554">
        <f>'KL TTHT CV DOT 2'!P736</f>
        <v>0</v>
      </c>
      <c r="N756" s="554">
        <f>'KL TTHT CV DOT 2'!Q736</f>
        <v>0</v>
      </c>
      <c r="O756" s="554">
        <f>'KL TTHT CV DOT 2'!R736</f>
        <v>0</v>
      </c>
      <c r="P756" s="554"/>
      <c r="Q756" s="554"/>
      <c r="R756" s="554">
        <v>0</v>
      </c>
      <c r="S756" s="534"/>
    </row>
    <row r="757" spans="1:19" s="11" customFormat="1" outlineLevel="1">
      <c r="A757" s="192"/>
      <c r="B757" s="192"/>
      <c r="C757" s="193" t="s">
        <v>842</v>
      </c>
      <c r="D757" s="97">
        <v>1107</v>
      </c>
      <c r="E757" s="97">
        <v>1033</v>
      </c>
      <c r="F757" s="397" t="s">
        <v>624</v>
      </c>
      <c r="G757" s="62">
        <v>32518.739999999998</v>
      </c>
      <c r="H757" s="62">
        <v>7485.6650000000009</v>
      </c>
      <c r="I757" s="199">
        <f t="shared" ref="I757" si="302">SUM(G757:H757)</f>
        <v>40004.404999999999</v>
      </c>
      <c r="J757" s="199">
        <f>G757*E757</f>
        <v>33591858.419999994</v>
      </c>
      <c r="K757" s="199">
        <f>H757*E757</f>
        <v>7732691.9450000012</v>
      </c>
      <c r="L757" s="199">
        <f>I757*E757</f>
        <v>41324550.365000002</v>
      </c>
      <c r="M757" s="554">
        <f>'KL TTHT CV DOT 2'!P737</f>
        <v>0.36</v>
      </c>
      <c r="N757" s="554">
        <f>'KL TTHT CV DOT 2'!Q737</f>
        <v>0</v>
      </c>
      <c r="O757" s="554">
        <f>'KL TTHT CV DOT 2'!R737</f>
        <v>0.36</v>
      </c>
      <c r="P757" s="554"/>
      <c r="Q757" s="554"/>
      <c r="R757" s="554">
        <v>0</v>
      </c>
      <c r="S757" s="534"/>
    </row>
    <row r="758" spans="1:19" s="11" customFormat="1" outlineLevel="1">
      <c r="A758" s="192"/>
      <c r="B758" s="192"/>
      <c r="C758" s="379" t="s">
        <v>888</v>
      </c>
      <c r="D758" s="97"/>
      <c r="E758" s="97"/>
      <c r="F758" s="397"/>
      <c r="G758" s="62"/>
      <c r="H758" s="62"/>
      <c r="I758" s="199"/>
      <c r="J758" s="199"/>
      <c r="K758" s="199"/>
      <c r="L758" s="199"/>
      <c r="M758" s="554">
        <f>'KL TTHT CV DOT 2'!P738</f>
        <v>0</v>
      </c>
      <c r="N758" s="554">
        <f>'KL TTHT CV DOT 2'!Q738</f>
        <v>0</v>
      </c>
      <c r="O758" s="554">
        <f>'KL TTHT CV DOT 2'!R738</f>
        <v>0</v>
      </c>
      <c r="P758" s="554"/>
      <c r="Q758" s="554"/>
      <c r="R758" s="554">
        <v>0</v>
      </c>
      <c r="S758" s="534"/>
    </row>
    <row r="759" spans="1:19" s="11" customFormat="1" outlineLevel="1">
      <c r="A759" s="192"/>
      <c r="B759" s="192"/>
      <c r="C759" s="193" t="s">
        <v>844</v>
      </c>
      <c r="D759" s="97">
        <v>587</v>
      </c>
      <c r="E759" s="97">
        <v>519</v>
      </c>
      <c r="F759" s="397" t="s">
        <v>624</v>
      </c>
      <c r="G759" s="62">
        <v>72299.399999999994</v>
      </c>
      <c r="H759" s="62">
        <v>17189.865000000002</v>
      </c>
      <c r="I759" s="199">
        <f t="shared" ref="I759" si="303">SUM(G759:H759)</f>
        <v>89489.264999999999</v>
      </c>
      <c r="J759" s="199">
        <f>G759*E759</f>
        <v>37523388.599999994</v>
      </c>
      <c r="K759" s="199">
        <f>H759*E759</f>
        <v>8921539.9350000005</v>
      </c>
      <c r="L759" s="199">
        <f>I759*E759</f>
        <v>46444928.534999996</v>
      </c>
      <c r="M759" s="554">
        <f>'KL TTHT CV DOT 2'!P739</f>
        <v>0.36</v>
      </c>
      <c r="N759" s="554">
        <f>'KL TTHT CV DOT 2'!Q739</f>
        <v>0</v>
      </c>
      <c r="O759" s="554">
        <f>'KL TTHT CV DOT 2'!R739</f>
        <v>0.36</v>
      </c>
      <c r="P759" s="554"/>
      <c r="Q759" s="554"/>
      <c r="R759" s="554">
        <v>0</v>
      </c>
      <c r="S759" s="534"/>
    </row>
    <row r="760" spans="1:19" s="11" customFormat="1" outlineLevel="1">
      <c r="A760" s="192"/>
      <c r="B760" s="192"/>
      <c r="C760" s="379" t="s">
        <v>889</v>
      </c>
      <c r="D760" s="97"/>
      <c r="E760" s="97"/>
      <c r="F760" s="397"/>
      <c r="G760" s="62"/>
      <c r="H760" s="62"/>
      <c r="I760" s="199"/>
      <c r="J760" s="199"/>
      <c r="K760" s="199"/>
      <c r="L760" s="199"/>
      <c r="M760" s="554">
        <f>'KL TTHT CV DOT 2'!P740</f>
        <v>0</v>
      </c>
      <c r="N760" s="554">
        <f>'KL TTHT CV DOT 2'!Q740</f>
        <v>0</v>
      </c>
      <c r="O760" s="554">
        <f>'KL TTHT CV DOT 2'!R740</f>
        <v>0</v>
      </c>
      <c r="P760" s="554"/>
      <c r="Q760" s="554"/>
      <c r="R760" s="554">
        <v>0</v>
      </c>
      <c r="S760" s="534"/>
    </row>
    <row r="761" spans="1:19" s="11" customFormat="1" outlineLevel="1">
      <c r="A761" s="192"/>
      <c r="B761" s="192"/>
      <c r="C761" s="193" t="s">
        <v>844</v>
      </c>
      <c r="D761" s="97">
        <v>197</v>
      </c>
      <c r="E761" s="97">
        <v>110</v>
      </c>
      <c r="F761" s="397" t="s">
        <v>624</v>
      </c>
      <c r="G761" s="62">
        <v>72299.399999999994</v>
      </c>
      <c r="H761" s="62">
        <v>17189.865000000002</v>
      </c>
      <c r="I761" s="199">
        <f t="shared" si="301"/>
        <v>89489.264999999999</v>
      </c>
      <c r="J761" s="199">
        <f>G761*E761</f>
        <v>7952933.9999999991</v>
      </c>
      <c r="K761" s="199">
        <f>H761*E761</f>
        <v>1890885.1500000001</v>
      </c>
      <c r="L761" s="199">
        <f>I761*E761</f>
        <v>9843819.1500000004</v>
      </c>
      <c r="M761" s="554">
        <f>'KL TTHT CV DOT 2'!P741</f>
        <v>0.36</v>
      </c>
      <c r="N761" s="554">
        <f>'KL TTHT CV DOT 2'!Q741</f>
        <v>0</v>
      </c>
      <c r="O761" s="554">
        <f>'KL TTHT CV DOT 2'!R741</f>
        <v>0.36</v>
      </c>
      <c r="P761" s="554"/>
      <c r="Q761" s="554"/>
      <c r="R761" s="554">
        <v>0</v>
      </c>
      <c r="S761" s="534"/>
    </row>
    <row r="762" spans="1:19" s="11" customFormat="1" outlineLevel="1">
      <c r="A762" s="192"/>
      <c r="B762" s="192"/>
      <c r="C762" s="379" t="s">
        <v>890</v>
      </c>
      <c r="D762" s="97"/>
      <c r="E762" s="97"/>
      <c r="F762" s="397"/>
      <c r="G762" s="62"/>
      <c r="H762" s="62"/>
      <c r="I762" s="199"/>
      <c r="J762" s="199"/>
      <c r="K762" s="199"/>
      <c r="L762" s="199"/>
      <c r="M762" s="554">
        <f>'KL TTHT CV DOT 2'!P742</f>
        <v>0</v>
      </c>
      <c r="N762" s="554">
        <f>'KL TTHT CV DOT 2'!Q742</f>
        <v>0</v>
      </c>
      <c r="O762" s="554">
        <f>'KL TTHT CV DOT 2'!R742</f>
        <v>0</v>
      </c>
      <c r="P762" s="554"/>
      <c r="Q762" s="554"/>
      <c r="R762" s="554">
        <v>0</v>
      </c>
      <c r="S762" s="534"/>
    </row>
    <row r="763" spans="1:19" s="11" customFormat="1" outlineLevel="1">
      <c r="A763" s="192"/>
      <c r="B763" s="192"/>
      <c r="C763" s="193" t="s">
        <v>844</v>
      </c>
      <c r="D763" s="97">
        <v>182</v>
      </c>
      <c r="E763" s="97">
        <v>205</v>
      </c>
      <c r="F763" s="397" t="s">
        <v>624</v>
      </c>
      <c r="G763" s="62">
        <v>72299.399999999994</v>
      </c>
      <c r="H763" s="62">
        <v>17189.865000000002</v>
      </c>
      <c r="I763" s="199">
        <f t="shared" ref="I763" si="304">SUM(G763:H763)</f>
        <v>89489.264999999999</v>
      </c>
      <c r="J763" s="199">
        <f>G763*E763</f>
        <v>14821376.999999998</v>
      </c>
      <c r="K763" s="199">
        <f>H763*E763</f>
        <v>3523922.3250000002</v>
      </c>
      <c r="L763" s="199">
        <f>I763*E763</f>
        <v>18345299.324999999</v>
      </c>
      <c r="M763" s="554">
        <f>'KL TTHT CV DOT 2'!P743</f>
        <v>0.36</v>
      </c>
      <c r="N763" s="554">
        <f>'KL TTHT CV DOT 2'!Q743</f>
        <v>0</v>
      </c>
      <c r="O763" s="554">
        <f>'KL TTHT CV DOT 2'!R743</f>
        <v>0.36</v>
      </c>
      <c r="P763" s="554"/>
      <c r="Q763" s="554"/>
      <c r="R763" s="554">
        <v>0</v>
      </c>
      <c r="S763" s="534"/>
    </row>
    <row r="764" spans="1:19" s="11" customFormat="1" outlineLevel="1">
      <c r="A764" s="192"/>
      <c r="B764" s="192"/>
      <c r="C764" s="379" t="s">
        <v>891</v>
      </c>
      <c r="D764" s="97"/>
      <c r="E764" s="97"/>
      <c r="F764" s="397"/>
      <c r="G764" s="62"/>
      <c r="H764" s="62"/>
      <c r="I764" s="199"/>
      <c r="J764" s="199"/>
      <c r="K764" s="199"/>
      <c r="L764" s="199"/>
      <c r="M764" s="554">
        <f>'KL TTHT CV DOT 2'!P744</f>
        <v>0</v>
      </c>
      <c r="N764" s="554">
        <f>'KL TTHT CV DOT 2'!Q744</f>
        <v>0</v>
      </c>
      <c r="O764" s="554">
        <f>'KL TTHT CV DOT 2'!R744</f>
        <v>0</v>
      </c>
      <c r="P764" s="554"/>
      <c r="Q764" s="554"/>
      <c r="R764" s="554">
        <v>0</v>
      </c>
      <c r="S764" s="534"/>
    </row>
    <row r="765" spans="1:19" s="11" customFormat="1" outlineLevel="1">
      <c r="A765" s="192"/>
      <c r="B765" s="192"/>
      <c r="C765" s="193" t="s">
        <v>844</v>
      </c>
      <c r="D765" s="97">
        <v>830</v>
      </c>
      <c r="E765" s="97">
        <v>811</v>
      </c>
      <c r="F765" s="397" t="s">
        <v>624</v>
      </c>
      <c r="G765" s="62">
        <v>72299.399999999994</v>
      </c>
      <c r="H765" s="62">
        <v>17189.865000000002</v>
      </c>
      <c r="I765" s="199">
        <f t="shared" ref="I765" si="305">SUM(G765:H765)</f>
        <v>89489.264999999999</v>
      </c>
      <c r="J765" s="199">
        <f>G765*E765</f>
        <v>58634813.399999999</v>
      </c>
      <c r="K765" s="199">
        <f>H765*E765</f>
        <v>13940980.515000001</v>
      </c>
      <c r="L765" s="199">
        <f>I765*E765</f>
        <v>72575793.915000007</v>
      </c>
      <c r="M765" s="554">
        <f>'KL TTHT CV DOT 2'!P745</f>
        <v>0.36</v>
      </c>
      <c r="N765" s="554">
        <f>'KL TTHT CV DOT 2'!Q745</f>
        <v>0</v>
      </c>
      <c r="O765" s="554">
        <f>'KL TTHT CV DOT 2'!R745</f>
        <v>0.36</v>
      </c>
      <c r="P765" s="554"/>
      <c r="Q765" s="554"/>
      <c r="R765" s="554">
        <v>0</v>
      </c>
      <c r="S765" s="534"/>
    </row>
    <row r="766" spans="1:19" s="11" customFormat="1" outlineLevel="1">
      <c r="A766" s="192"/>
      <c r="B766" s="192"/>
      <c r="C766" s="379" t="s">
        <v>892</v>
      </c>
      <c r="D766" s="97"/>
      <c r="E766" s="97"/>
      <c r="F766" s="397"/>
      <c r="G766" s="62"/>
      <c r="H766" s="62"/>
      <c r="I766" s="199"/>
      <c r="J766" s="199"/>
      <c r="K766" s="199"/>
      <c r="L766" s="199"/>
      <c r="M766" s="554">
        <f>'KL TTHT CV DOT 2'!P746</f>
        <v>0</v>
      </c>
      <c r="N766" s="554">
        <f>'KL TTHT CV DOT 2'!Q746</f>
        <v>0</v>
      </c>
      <c r="O766" s="554">
        <f>'KL TTHT CV DOT 2'!R746</f>
        <v>0</v>
      </c>
      <c r="P766" s="554"/>
      <c r="Q766" s="554"/>
      <c r="R766" s="554">
        <v>0</v>
      </c>
      <c r="S766" s="534"/>
    </row>
    <row r="767" spans="1:19" s="11" customFormat="1" outlineLevel="1">
      <c r="A767" s="192"/>
      <c r="B767" s="192"/>
      <c r="C767" s="193" t="s">
        <v>844</v>
      </c>
      <c r="D767" s="97">
        <v>440</v>
      </c>
      <c r="E767" s="97">
        <v>445</v>
      </c>
      <c r="F767" s="397" t="s">
        <v>624</v>
      </c>
      <c r="G767" s="62">
        <v>72299.399999999994</v>
      </c>
      <c r="H767" s="62">
        <v>17189.865000000002</v>
      </c>
      <c r="I767" s="199">
        <f t="shared" ref="I767" si="306">SUM(G767:H767)</f>
        <v>89489.264999999999</v>
      </c>
      <c r="J767" s="199">
        <f>G767*E767</f>
        <v>32173232.999999996</v>
      </c>
      <c r="K767" s="199">
        <f>H767*E767</f>
        <v>7649489.9250000007</v>
      </c>
      <c r="L767" s="199">
        <f>I767*E767</f>
        <v>39822722.924999997</v>
      </c>
      <c r="M767" s="554">
        <f>'KL TTHT CV DOT 2'!P747</f>
        <v>0.36</v>
      </c>
      <c r="N767" s="554">
        <f>'KL TTHT CV DOT 2'!Q747</f>
        <v>0</v>
      </c>
      <c r="O767" s="554">
        <f>'KL TTHT CV DOT 2'!R747</f>
        <v>0.36</v>
      </c>
      <c r="P767" s="554"/>
      <c r="Q767" s="554"/>
      <c r="R767" s="554">
        <v>0</v>
      </c>
      <c r="S767" s="534"/>
    </row>
    <row r="768" spans="1:19" s="11" customFormat="1" outlineLevel="1">
      <c r="A768" s="192"/>
      <c r="B768" s="192"/>
      <c r="C768" s="386" t="s">
        <v>928</v>
      </c>
      <c r="D768" s="97">
        <v>246</v>
      </c>
      <c r="E768" s="97">
        <v>250</v>
      </c>
      <c r="F768" s="397" t="s">
        <v>624</v>
      </c>
      <c r="G768" s="62">
        <v>8773.9726027397246</v>
      </c>
      <c r="H768" s="62">
        <v>14594.016411764707</v>
      </c>
      <c r="I768" s="199">
        <f t="shared" si="301"/>
        <v>23367.989014504434</v>
      </c>
      <c r="J768" s="199">
        <f>G768*E768</f>
        <v>2193493.1506849313</v>
      </c>
      <c r="K768" s="199">
        <f>H768*E768</f>
        <v>3648504.1029411769</v>
      </c>
      <c r="L768" s="199">
        <f>I768*E768</f>
        <v>5841997.2536261082</v>
      </c>
      <c r="M768" s="554">
        <f>'KL TTHT CV DOT 2'!P748</f>
        <v>0</v>
      </c>
      <c r="N768" s="554">
        <f>'KL TTHT CV DOT 2'!Q748</f>
        <v>0</v>
      </c>
      <c r="O768" s="554">
        <f>'KL TTHT CV DOT 2'!R748</f>
        <v>0</v>
      </c>
      <c r="P768" s="554"/>
      <c r="Q768" s="554"/>
      <c r="R768" s="554">
        <v>0</v>
      </c>
      <c r="S768" s="534"/>
    </row>
    <row r="769" spans="1:19" s="11" customFormat="1" ht="20.25" customHeight="1" outlineLevel="1">
      <c r="A769" s="192"/>
      <c r="B769" s="192"/>
      <c r="C769" s="193" t="s">
        <v>657</v>
      </c>
      <c r="D769" s="97">
        <v>1</v>
      </c>
      <c r="E769" s="97">
        <v>1</v>
      </c>
      <c r="F769" s="397" t="s">
        <v>619</v>
      </c>
      <c r="G769" s="62">
        <v>9074248.7635616437</v>
      </c>
      <c r="H769" s="62">
        <v>2722274.6290684929</v>
      </c>
      <c r="I769" s="199">
        <f t="shared" si="301"/>
        <v>11796523.392630138</v>
      </c>
      <c r="J769" s="199">
        <f>G769*E769</f>
        <v>9074248.7635616437</v>
      </c>
      <c r="K769" s="199">
        <f>H769*E769</f>
        <v>2722274.6290684929</v>
      </c>
      <c r="L769" s="199">
        <f>I769*E769</f>
        <v>11796523.392630138</v>
      </c>
      <c r="M769" s="554">
        <f>'KL TTHT CV DOT 2'!P749</f>
        <v>0</v>
      </c>
      <c r="N769" s="554">
        <f>'KL TTHT CV DOT 2'!Q749</f>
        <v>0</v>
      </c>
      <c r="O769" s="554">
        <f>'KL TTHT CV DOT 2'!R749</f>
        <v>0</v>
      </c>
      <c r="P769" s="554"/>
      <c r="Q769" s="554"/>
      <c r="R769" s="554">
        <v>0</v>
      </c>
      <c r="S769" s="534"/>
    </row>
    <row r="770" spans="1:19" s="11" customFormat="1" outlineLevel="1">
      <c r="A770" s="192"/>
      <c r="B770" s="192"/>
      <c r="C770" s="193"/>
      <c r="D770" s="97"/>
      <c r="E770" s="97"/>
      <c r="F770" s="397"/>
      <c r="G770" s="62"/>
      <c r="H770" s="62"/>
      <c r="I770" s="199"/>
      <c r="J770" s="199"/>
      <c r="K770" s="199"/>
      <c r="L770" s="199"/>
      <c r="M770" s="554">
        <f>'KL TTHT CV DOT 2'!P750</f>
        <v>0</v>
      </c>
      <c r="N770" s="554">
        <f>'KL TTHT CV DOT 2'!Q750</f>
        <v>0</v>
      </c>
      <c r="O770" s="554">
        <f>'KL TTHT CV DOT 2'!R750</f>
        <v>0</v>
      </c>
      <c r="P770" s="554"/>
      <c r="Q770" s="554"/>
      <c r="R770" s="554">
        <v>0</v>
      </c>
      <c r="S770" s="534"/>
    </row>
    <row r="771" spans="1:19" s="11" customFormat="1" ht="19.5" customHeight="1" outlineLevel="1">
      <c r="A771" s="192"/>
      <c r="B771" s="192"/>
      <c r="C771" s="379" t="s">
        <v>893</v>
      </c>
      <c r="D771" s="97"/>
      <c r="E771" s="97"/>
      <c r="F771" s="397"/>
      <c r="G771" s="62"/>
      <c r="H771" s="62"/>
      <c r="I771" s="199"/>
      <c r="J771" s="199"/>
      <c r="K771" s="199"/>
      <c r="L771" s="199"/>
      <c r="M771" s="554">
        <f>'KL TTHT CV DOT 2'!P751</f>
        <v>0</v>
      </c>
      <c r="N771" s="554">
        <f>'KL TTHT CV DOT 2'!Q751</f>
        <v>0</v>
      </c>
      <c r="O771" s="554">
        <f>'KL TTHT CV DOT 2'!R751</f>
        <v>0</v>
      </c>
      <c r="P771" s="554"/>
      <c r="Q771" s="554"/>
      <c r="R771" s="554">
        <v>0</v>
      </c>
      <c r="S771" s="534"/>
    </row>
    <row r="772" spans="1:19" s="11" customFormat="1" ht="27" customHeight="1" outlineLevel="1">
      <c r="A772" s="192"/>
      <c r="B772" s="192"/>
      <c r="C772" s="193" t="s">
        <v>894</v>
      </c>
      <c r="D772" s="97">
        <v>179</v>
      </c>
      <c r="E772" s="97">
        <v>191</v>
      </c>
      <c r="F772" s="397" t="s">
        <v>660</v>
      </c>
      <c r="G772" s="62">
        <v>480000</v>
      </c>
      <c r="H772" s="62">
        <v>81750</v>
      </c>
      <c r="I772" s="199">
        <f t="shared" ref="I772:I777" si="307">SUM(G772:H772)</f>
        <v>561750</v>
      </c>
      <c r="J772" s="199">
        <f t="shared" ref="J772:J777" si="308">G772*E772</f>
        <v>91680000</v>
      </c>
      <c r="K772" s="199">
        <f t="shared" ref="K772:K777" si="309">H772*E772</f>
        <v>15614250</v>
      </c>
      <c r="L772" s="199">
        <f t="shared" ref="L772:L777" si="310">I772*E772</f>
        <v>107294250</v>
      </c>
      <c r="M772" s="554">
        <f>'KL TTHT CV DOT 2'!P752</f>
        <v>0</v>
      </c>
      <c r="N772" s="554">
        <f>'KL TTHT CV DOT 2'!Q752</f>
        <v>0.45</v>
      </c>
      <c r="O772" s="554">
        <f>'KL TTHT CV DOT 2'!R752</f>
        <v>0.45</v>
      </c>
      <c r="P772" s="554"/>
      <c r="Q772" s="554"/>
      <c r="R772" s="554">
        <v>0</v>
      </c>
      <c r="S772" s="534"/>
    </row>
    <row r="773" spans="1:19" s="11" customFormat="1" outlineLevel="1">
      <c r="A773" s="192"/>
      <c r="B773" s="192"/>
      <c r="C773" s="193" t="s">
        <v>671</v>
      </c>
      <c r="D773" s="97">
        <v>12618</v>
      </c>
      <c r="E773" s="97">
        <v>12970</v>
      </c>
      <c r="F773" s="397" t="s">
        <v>624</v>
      </c>
      <c r="G773" s="62">
        <v>21639.344262295082</v>
      </c>
      <c r="H773" s="62">
        <v>3360.0000000000005</v>
      </c>
      <c r="I773" s="199">
        <f t="shared" si="307"/>
        <v>24999.344262295082</v>
      </c>
      <c r="J773" s="199">
        <f t="shared" si="308"/>
        <v>280662295.08196723</v>
      </c>
      <c r="K773" s="199">
        <f t="shared" si="309"/>
        <v>43579200.000000007</v>
      </c>
      <c r="L773" s="199">
        <f t="shared" si="310"/>
        <v>324241495.08196723</v>
      </c>
      <c r="M773" s="554">
        <f>'KL TTHT CV DOT 2'!P753</f>
        <v>0</v>
      </c>
      <c r="N773" s="554">
        <f>'KL TTHT CV DOT 2'!Q753</f>
        <v>0.45</v>
      </c>
      <c r="O773" s="554">
        <f>'KL TTHT CV DOT 2'!R753</f>
        <v>0.45</v>
      </c>
      <c r="P773" s="554"/>
      <c r="Q773" s="554"/>
      <c r="R773" s="554">
        <v>0</v>
      </c>
      <c r="S773" s="534"/>
    </row>
    <row r="774" spans="1:19" s="11" customFormat="1" outlineLevel="1">
      <c r="A774" s="192"/>
      <c r="B774" s="192"/>
      <c r="C774" s="386" t="s">
        <v>928</v>
      </c>
      <c r="D774" s="97">
        <v>160</v>
      </c>
      <c r="E774" s="97">
        <v>170.72625698324021</v>
      </c>
      <c r="F774" s="397" t="s">
        <v>624</v>
      </c>
      <c r="G774" s="62">
        <v>8773.9726027397246</v>
      </c>
      <c r="H774" s="62">
        <v>14594.016411764707</v>
      </c>
      <c r="I774" s="199">
        <f t="shared" si="307"/>
        <v>23367.989014504434</v>
      </c>
      <c r="J774" s="199">
        <f t="shared" si="308"/>
        <v>1497947.5013392512</v>
      </c>
      <c r="K774" s="199">
        <f t="shared" si="309"/>
        <v>2491581.7963325665</v>
      </c>
      <c r="L774" s="199">
        <f t="shared" si="310"/>
        <v>3989529.2976718182</v>
      </c>
      <c r="M774" s="554">
        <f>'KL TTHT CV DOT 2'!P754</f>
        <v>0</v>
      </c>
      <c r="N774" s="554">
        <f>'KL TTHT CV DOT 2'!Q754</f>
        <v>0</v>
      </c>
      <c r="O774" s="554">
        <f>'KL TTHT CV DOT 2'!R754</f>
        <v>0</v>
      </c>
      <c r="P774" s="554"/>
      <c r="Q774" s="554"/>
      <c r="R774" s="554">
        <v>0</v>
      </c>
      <c r="S774" s="534"/>
    </row>
    <row r="775" spans="1:19" s="11" customFormat="1" outlineLevel="1">
      <c r="A775" s="192"/>
      <c r="B775" s="192"/>
      <c r="C775" s="193" t="s">
        <v>896</v>
      </c>
      <c r="D775" s="97"/>
      <c r="E775" s="97"/>
      <c r="F775" s="397" t="s">
        <v>897</v>
      </c>
      <c r="G775" s="62">
        <v>0</v>
      </c>
      <c r="H775" s="62">
        <v>50600.000000000007</v>
      </c>
      <c r="I775" s="199">
        <f t="shared" si="307"/>
        <v>50600.000000000007</v>
      </c>
      <c r="J775" s="199">
        <f t="shared" si="308"/>
        <v>0</v>
      </c>
      <c r="K775" s="199">
        <f t="shared" si="309"/>
        <v>0</v>
      </c>
      <c r="L775" s="199">
        <f t="shared" si="310"/>
        <v>0</v>
      </c>
      <c r="M775" s="554">
        <f>'KL TTHT CV DOT 2'!P755</f>
        <v>0</v>
      </c>
      <c r="N775" s="554">
        <f>'KL TTHT CV DOT 2'!Q755</f>
        <v>0</v>
      </c>
      <c r="O775" s="554">
        <f>'KL TTHT CV DOT 2'!R755</f>
        <v>0</v>
      </c>
      <c r="P775" s="554"/>
      <c r="Q775" s="554"/>
      <c r="R775" s="554">
        <v>0</v>
      </c>
      <c r="S775" s="534"/>
    </row>
    <row r="776" spans="1:19" s="11" customFormat="1" outlineLevel="1">
      <c r="A776" s="192"/>
      <c r="B776" s="192"/>
      <c r="C776" s="193" t="s">
        <v>899</v>
      </c>
      <c r="D776" s="97">
        <v>376</v>
      </c>
      <c r="E776" s="97">
        <v>400</v>
      </c>
      <c r="F776" s="397" t="s">
        <v>897</v>
      </c>
      <c r="G776" s="62">
        <v>0</v>
      </c>
      <c r="H776" s="62">
        <v>50600.000000000007</v>
      </c>
      <c r="I776" s="199">
        <f t="shared" si="307"/>
        <v>50600.000000000007</v>
      </c>
      <c r="J776" s="199">
        <f t="shared" si="308"/>
        <v>0</v>
      </c>
      <c r="K776" s="199">
        <f t="shared" si="309"/>
        <v>20240000.000000004</v>
      </c>
      <c r="L776" s="199">
        <f t="shared" si="310"/>
        <v>20240000.000000004</v>
      </c>
      <c r="M776" s="554">
        <f>'KL TTHT CV DOT 2'!P756</f>
        <v>0</v>
      </c>
      <c r="N776" s="554">
        <f>'KL TTHT CV DOT 2'!Q756</f>
        <v>0</v>
      </c>
      <c r="O776" s="554">
        <f>'KL TTHT CV DOT 2'!R756</f>
        <v>0</v>
      </c>
      <c r="P776" s="554"/>
      <c r="Q776" s="554"/>
      <c r="R776" s="554">
        <v>0</v>
      </c>
      <c r="S776" s="534"/>
    </row>
    <row r="777" spans="1:19" s="399" customFormat="1" ht="19.5" customHeight="1" outlineLevel="1">
      <c r="A777" s="395"/>
      <c r="B777" s="395"/>
      <c r="C777" s="400" t="s">
        <v>657</v>
      </c>
      <c r="D777" s="97">
        <v>1</v>
      </c>
      <c r="E777" s="97">
        <v>1</v>
      </c>
      <c r="F777" s="397" t="s">
        <v>619</v>
      </c>
      <c r="G777" s="62">
        <v>12452626.045337586</v>
      </c>
      <c r="H777" s="62">
        <v>3735787.8136012754</v>
      </c>
      <c r="I777" s="62">
        <f t="shared" si="307"/>
        <v>16188413.858938862</v>
      </c>
      <c r="J777" s="62">
        <f t="shared" si="308"/>
        <v>12452626.045337586</v>
      </c>
      <c r="K777" s="62">
        <f t="shared" si="309"/>
        <v>3735787.8136012754</v>
      </c>
      <c r="L777" s="62">
        <f t="shared" si="310"/>
        <v>16188413.858938862</v>
      </c>
      <c r="M777" s="550">
        <f>'KL TTHT CV DOT 2'!P757</f>
        <v>0</v>
      </c>
      <c r="N777" s="550">
        <f>'KL TTHT CV DOT 2'!Q757</f>
        <v>0</v>
      </c>
      <c r="O777" s="550">
        <f>'KL TTHT CV DOT 2'!R757</f>
        <v>0</v>
      </c>
      <c r="P777" s="550"/>
      <c r="Q777" s="550"/>
      <c r="R777" s="550">
        <v>0</v>
      </c>
      <c r="S777" s="537"/>
    </row>
    <row r="778" spans="1:19" s="11" customFormat="1" outlineLevel="1">
      <c r="A778" s="192"/>
      <c r="B778" s="192"/>
      <c r="C778" s="193"/>
      <c r="D778" s="194"/>
      <c r="E778" s="194"/>
      <c r="F778" s="195"/>
      <c r="G778" s="199"/>
      <c r="H778" s="199"/>
      <c r="I778" s="199"/>
      <c r="J778" s="199"/>
      <c r="K778" s="199"/>
      <c r="L778" s="199"/>
      <c r="M778" s="554">
        <f>'KL TTHT CV DOT 2'!P758</f>
        <v>0</v>
      </c>
      <c r="N778" s="554">
        <f>'KL TTHT CV DOT 2'!Q758</f>
        <v>0</v>
      </c>
      <c r="O778" s="554">
        <f>'KL TTHT CV DOT 2'!R758</f>
        <v>0</v>
      </c>
      <c r="P778" s="554"/>
      <c r="Q778" s="554"/>
      <c r="R778" s="554">
        <v>0</v>
      </c>
      <c r="S778" s="534"/>
    </row>
    <row r="779" spans="1:19">
      <c r="A779" s="137"/>
      <c r="B779" s="137"/>
      <c r="C779" s="138"/>
      <c r="D779" s="94"/>
      <c r="E779" s="94"/>
      <c r="F779" s="139"/>
      <c r="G779" s="71"/>
      <c r="H779" s="71"/>
      <c r="I779" s="71"/>
      <c r="J779" s="71"/>
      <c r="K779" s="71"/>
      <c r="L779" s="62"/>
      <c r="M779" s="550">
        <f>'KL TTHT CV DOT 2'!P759</f>
        <v>0</v>
      </c>
      <c r="N779" s="550">
        <f>'KL TTHT CV DOT 2'!Q759</f>
        <v>0</v>
      </c>
      <c r="O779" s="550">
        <f>'KL TTHT CV DOT 2'!R759</f>
        <v>0</v>
      </c>
      <c r="P779" s="550"/>
      <c r="Q779" s="550"/>
      <c r="R779" s="550">
        <v>0</v>
      </c>
    </row>
    <row r="780" spans="1:19">
      <c r="A780" s="165" t="s">
        <v>43</v>
      </c>
      <c r="B780" s="165"/>
      <c r="C780" s="166" t="s">
        <v>44</v>
      </c>
      <c r="D780" s="200"/>
      <c r="E780" s="200"/>
      <c r="F780" s="201"/>
      <c r="G780" s="169"/>
      <c r="H780" s="169"/>
      <c r="I780" s="169"/>
      <c r="J780" s="169">
        <f>SUBTOTAL(9,J781:J828)</f>
        <v>108075385.87885426</v>
      </c>
      <c r="K780" s="169">
        <f>SUBTOTAL(9,K781:K828)</f>
        <v>16341158.025940746</v>
      </c>
      <c r="L780" s="169">
        <f>SUBTOTAL(9,L781:L828)</f>
        <v>124416543.90479499</v>
      </c>
      <c r="M780" s="551">
        <f>'KL TTHT CV DOT 2'!P760</f>
        <v>0</v>
      </c>
      <c r="N780" s="551">
        <f>'KL TTHT CV DOT 2'!Q760</f>
        <v>0</v>
      </c>
      <c r="O780" s="551">
        <f>'KL TTHT CV DOT 2'!R760</f>
        <v>0</v>
      </c>
      <c r="P780" s="551"/>
      <c r="Q780" s="551"/>
      <c r="R780" s="551">
        <v>0</v>
      </c>
    </row>
    <row r="781" spans="1:19">
      <c r="A781" s="146"/>
      <c r="B781" s="146"/>
      <c r="C781" s="147"/>
      <c r="D781" s="99"/>
      <c r="E781" s="99"/>
      <c r="F781" s="148"/>
      <c r="G781" s="82"/>
      <c r="H781" s="82"/>
      <c r="I781" s="82"/>
      <c r="J781" s="82"/>
      <c r="K781" s="82"/>
      <c r="L781" s="62"/>
      <c r="M781" s="550">
        <f>'KL TTHT CV DOT 2'!P761</f>
        <v>0</v>
      </c>
      <c r="N781" s="550">
        <f>'KL TTHT CV DOT 2'!Q761</f>
        <v>0</v>
      </c>
      <c r="O781" s="550">
        <f>'KL TTHT CV DOT 2'!R761</f>
        <v>0</v>
      </c>
      <c r="P781" s="550"/>
      <c r="Q781" s="550"/>
      <c r="R781" s="550">
        <v>0</v>
      </c>
    </row>
    <row r="782" spans="1:19">
      <c r="A782" s="149" t="s">
        <v>324</v>
      </c>
      <c r="B782" s="149"/>
      <c r="C782" s="150" t="s">
        <v>144</v>
      </c>
      <c r="D782" s="100">
        <v>1</v>
      </c>
      <c r="E782" s="100">
        <v>1</v>
      </c>
      <c r="F782" s="151" t="s">
        <v>10</v>
      </c>
      <c r="G782" s="75"/>
      <c r="H782" s="75"/>
      <c r="I782" s="75"/>
      <c r="J782" s="75">
        <f>SUBTOTAL(9,J783:J828)</f>
        <v>108075385.87885426</v>
      </c>
      <c r="K782" s="75">
        <f>SUBTOTAL(9,K783:K828)</f>
        <v>16341158.025940746</v>
      </c>
      <c r="L782" s="75">
        <f>SUBTOTAL(9,L783:L828)</f>
        <v>124416543.90479499</v>
      </c>
      <c r="M782" s="555">
        <f>'KL TTHT CV DOT 2'!P762</f>
        <v>0</v>
      </c>
      <c r="N782" s="555">
        <f>'KL TTHT CV DOT 2'!Q762</f>
        <v>0</v>
      </c>
      <c r="O782" s="555">
        <f>'KL TTHT CV DOT 2'!R762</f>
        <v>0</v>
      </c>
      <c r="P782" s="555"/>
      <c r="Q782" s="555"/>
      <c r="R782" s="555">
        <v>0</v>
      </c>
    </row>
    <row r="783" spans="1:19" s="153" customFormat="1" outlineLevel="1">
      <c r="A783" s="146" t="s">
        <v>325</v>
      </c>
      <c r="B783" s="146"/>
      <c r="C783" s="147" t="s">
        <v>326</v>
      </c>
      <c r="D783" s="122">
        <v>1</v>
      </c>
      <c r="E783" s="122"/>
      <c r="F783" s="148" t="s">
        <v>10</v>
      </c>
      <c r="G783" s="77"/>
      <c r="H783" s="77"/>
      <c r="I783" s="77"/>
      <c r="J783" s="77">
        <f>SUBTOTAL(9,J784:J792)</f>
        <v>0</v>
      </c>
      <c r="K783" s="77">
        <f t="shared" ref="K783:L783" si="311">SUBTOTAL(9,K784:K792)</f>
        <v>0</v>
      </c>
      <c r="L783" s="77">
        <f t="shared" si="311"/>
        <v>0</v>
      </c>
      <c r="M783" s="556">
        <f>'KL TTHT CV DOT 2'!P763</f>
        <v>0</v>
      </c>
      <c r="N783" s="556">
        <f>'KL TTHT CV DOT 2'!Q763</f>
        <v>0</v>
      </c>
      <c r="O783" s="556">
        <f>'KL TTHT CV DOT 2'!R763</f>
        <v>0</v>
      </c>
      <c r="P783" s="556"/>
      <c r="Q783" s="556"/>
      <c r="R783" s="556">
        <v>0</v>
      </c>
      <c r="S783" s="535"/>
    </row>
    <row r="784" spans="1:19" outlineLevel="2">
      <c r="A784" s="137"/>
      <c r="B784" s="137"/>
      <c r="C784" s="138" t="s">
        <v>900</v>
      </c>
      <c r="D784" s="97">
        <v>9</v>
      </c>
      <c r="E784" s="97"/>
      <c r="F784" s="139" t="s">
        <v>624</v>
      </c>
      <c r="G784" s="199">
        <v>312500</v>
      </c>
      <c r="H784" s="199">
        <v>120872.07824999999</v>
      </c>
      <c r="I784" s="62">
        <f t="shared" ref="I784:I788" si="312">SUM(G784:H784)</f>
        <v>433372.07825000002</v>
      </c>
      <c r="J784" s="62">
        <f t="shared" ref="J784:J791" si="313">G784*E784</f>
        <v>0</v>
      </c>
      <c r="K784" s="62">
        <f t="shared" ref="K784:K791" si="314">H784*E784</f>
        <v>0</v>
      </c>
      <c r="L784" s="62">
        <f t="shared" ref="L784:L791" si="315">I784*E784</f>
        <v>0</v>
      </c>
      <c r="M784" s="550">
        <f>'KL TTHT CV DOT 2'!P764</f>
        <v>0</v>
      </c>
      <c r="N784" s="550">
        <f>'KL TTHT CV DOT 2'!Q764</f>
        <v>0</v>
      </c>
      <c r="O784" s="550">
        <f>'KL TTHT CV DOT 2'!R764</f>
        <v>0</v>
      </c>
      <c r="P784" s="550"/>
      <c r="Q784" s="550"/>
      <c r="R784" s="550">
        <v>0</v>
      </c>
    </row>
    <row r="785" spans="1:19" outlineLevel="2">
      <c r="A785" s="137"/>
      <c r="B785" s="137"/>
      <c r="C785" s="138" t="s">
        <v>901</v>
      </c>
      <c r="D785" s="97">
        <v>9</v>
      </c>
      <c r="E785" s="97"/>
      <c r="F785" s="139" t="s">
        <v>624</v>
      </c>
      <c r="G785" s="199">
        <v>210227.27272727271</v>
      </c>
      <c r="H785" s="199">
        <v>120872.07824999999</v>
      </c>
      <c r="I785" s="62">
        <f t="shared" si="312"/>
        <v>331099.35097727273</v>
      </c>
      <c r="J785" s="62">
        <f t="shared" si="313"/>
        <v>0</v>
      </c>
      <c r="K785" s="62">
        <f t="shared" si="314"/>
        <v>0</v>
      </c>
      <c r="L785" s="62">
        <f t="shared" si="315"/>
        <v>0</v>
      </c>
      <c r="M785" s="550">
        <f>'KL TTHT CV DOT 2'!P765</f>
        <v>0</v>
      </c>
      <c r="N785" s="550">
        <f>'KL TTHT CV DOT 2'!Q765</f>
        <v>0</v>
      </c>
      <c r="O785" s="550">
        <f>'KL TTHT CV DOT 2'!R765</f>
        <v>0</v>
      </c>
      <c r="P785" s="550"/>
      <c r="Q785" s="550"/>
      <c r="R785" s="550">
        <v>0</v>
      </c>
    </row>
    <row r="786" spans="1:19" outlineLevel="2">
      <c r="A786" s="137"/>
      <c r="B786" s="137"/>
      <c r="C786" s="138" t="s">
        <v>902</v>
      </c>
      <c r="D786" s="97">
        <v>19</v>
      </c>
      <c r="E786" s="97"/>
      <c r="F786" s="139" t="s">
        <v>624</v>
      </c>
      <c r="G786" s="199">
        <v>119318.18181818179</v>
      </c>
      <c r="H786" s="199">
        <v>56925</v>
      </c>
      <c r="I786" s="62">
        <f t="shared" si="312"/>
        <v>176243.18181818179</v>
      </c>
      <c r="J786" s="62">
        <f t="shared" si="313"/>
        <v>0</v>
      </c>
      <c r="K786" s="62">
        <f t="shared" si="314"/>
        <v>0</v>
      </c>
      <c r="L786" s="62">
        <f t="shared" si="315"/>
        <v>0</v>
      </c>
      <c r="M786" s="550">
        <f>'KL TTHT CV DOT 2'!P766</f>
        <v>0</v>
      </c>
      <c r="N786" s="550">
        <f>'KL TTHT CV DOT 2'!Q766</f>
        <v>0</v>
      </c>
      <c r="O786" s="550">
        <f>'KL TTHT CV DOT 2'!R766</f>
        <v>0</v>
      </c>
      <c r="P786" s="550"/>
      <c r="Q786" s="550"/>
      <c r="R786" s="550">
        <v>0</v>
      </c>
    </row>
    <row r="787" spans="1:19" outlineLevel="2">
      <c r="A787" s="137"/>
      <c r="B787" s="137"/>
      <c r="C787" s="138" t="s">
        <v>903</v>
      </c>
      <c r="D787" s="97">
        <v>1</v>
      </c>
      <c r="E787" s="97"/>
      <c r="F787" s="139" t="s">
        <v>624</v>
      </c>
      <c r="G787" s="199">
        <v>562500</v>
      </c>
      <c r="H787" s="199">
        <v>56925</v>
      </c>
      <c r="I787" s="62">
        <f t="shared" si="312"/>
        <v>619425</v>
      </c>
      <c r="J787" s="62">
        <f t="shared" si="313"/>
        <v>0</v>
      </c>
      <c r="K787" s="62">
        <f t="shared" si="314"/>
        <v>0</v>
      </c>
      <c r="L787" s="62">
        <f t="shared" si="315"/>
        <v>0</v>
      </c>
      <c r="M787" s="550">
        <f>'KL TTHT CV DOT 2'!P767</f>
        <v>0</v>
      </c>
      <c r="N787" s="550">
        <f>'KL TTHT CV DOT 2'!Q767</f>
        <v>0</v>
      </c>
      <c r="O787" s="550">
        <f>'KL TTHT CV DOT 2'!R767</f>
        <v>0</v>
      </c>
      <c r="P787" s="550"/>
      <c r="Q787" s="550"/>
      <c r="R787" s="550">
        <v>0</v>
      </c>
    </row>
    <row r="788" spans="1:19" outlineLevel="2">
      <c r="A788" s="137"/>
      <c r="B788" s="137"/>
      <c r="C788" s="138" t="s">
        <v>904</v>
      </c>
      <c r="D788" s="97">
        <v>322</v>
      </c>
      <c r="E788" s="97"/>
      <c r="F788" s="139" t="s">
        <v>624</v>
      </c>
      <c r="G788" s="199">
        <v>135322.13999999998</v>
      </c>
      <c r="H788" s="199">
        <v>22106.7</v>
      </c>
      <c r="I788" s="62">
        <f t="shared" si="312"/>
        <v>157428.84</v>
      </c>
      <c r="J788" s="62">
        <f t="shared" si="313"/>
        <v>0</v>
      </c>
      <c r="K788" s="62">
        <f t="shared" si="314"/>
        <v>0</v>
      </c>
      <c r="L788" s="62">
        <f t="shared" si="315"/>
        <v>0</v>
      </c>
      <c r="M788" s="550">
        <f>'KL TTHT CV DOT 2'!P768</f>
        <v>0</v>
      </c>
      <c r="N788" s="550">
        <f>'KL TTHT CV DOT 2'!Q768</f>
        <v>0</v>
      </c>
      <c r="O788" s="550">
        <f>'KL TTHT CV DOT 2'!R768</f>
        <v>0</v>
      </c>
      <c r="P788" s="550"/>
      <c r="Q788" s="550"/>
      <c r="R788" s="550">
        <v>0</v>
      </c>
    </row>
    <row r="789" spans="1:19" s="11" customFormat="1" ht="21" customHeight="1" outlineLevel="2">
      <c r="A789" s="192"/>
      <c r="B789" s="192"/>
      <c r="C789" s="386" t="s">
        <v>928</v>
      </c>
      <c r="D789" s="194">
        <v>54</v>
      </c>
      <c r="E789" s="194"/>
      <c r="F789" s="195" t="s">
        <v>624</v>
      </c>
      <c r="G789" s="199">
        <v>8773.9726027397246</v>
      </c>
      <c r="H789" s="199">
        <v>14594.016411764707</v>
      </c>
      <c r="I789" s="199">
        <f t="shared" ref="I789:I791" si="316">SUM(G789:H789)</f>
        <v>23367.989014504434</v>
      </c>
      <c r="J789" s="199">
        <f t="shared" si="313"/>
        <v>0</v>
      </c>
      <c r="K789" s="199">
        <f t="shared" si="314"/>
        <v>0</v>
      </c>
      <c r="L789" s="199">
        <f t="shared" si="315"/>
        <v>0</v>
      </c>
      <c r="M789" s="554">
        <f>'KL TTHT CV DOT 2'!P769</f>
        <v>0</v>
      </c>
      <c r="N789" s="554">
        <f>'KL TTHT CV DOT 2'!Q769</f>
        <v>0</v>
      </c>
      <c r="O789" s="554">
        <f>'KL TTHT CV DOT 2'!R769</f>
        <v>0</v>
      </c>
      <c r="P789" s="554"/>
      <c r="Q789" s="554"/>
      <c r="R789" s="554">
        <v>0</v>
      </c>
      <c r="S789" s="534"/>
    </row>
    <row r="790" spans="1:19" ht="20.25" customHeight="1" outlineLevel="2">
      <c r="A790" s="137"/>
      <c r="B790" s="137"/>
      <c r="C790" s="138" t="s">
        <v>657</v>
      </c>
      <c r="D790" s="97">
        <v>1</v>
      </c>
      <c r="E790" s="97"/>
      <c r="F790" s="139" t="s">
        <v>619</v>
      </c>
      <c r="G790" s="199">
        <v>0</v>
      </c>
      <c r="H790" s="199">
        <v>0</v>
      </c>
      <c r="I790" s="62">
        <f t="shared" si="316"/>
        <v>0</v>
      </c>
      <c r="J790" s="62">
        <f t="shared" si="313"/>
        <v>0</v>
      </c>
      <c r="K790" s="62">
        <f t="shared" si="314"/>
        <v>0</v>
      </c>
      <c r="L790" s="62">
        <f t="shared" si="315"/>
        <v>0</v>
      </c>
      <c r="M790" s="550">
        <f>'KL TTHT CV DOT 2'!P770</f>
        <v>0</v>
      </c>
      <c r="N790" s="550">
        <f>'KL TTHT CV DOT 2'!Q770</f>
        <v>0</v>
      </c>
      <c r="O790" s="550">
        <f>'KL TTHT CV DOT 2'!R770</f>
        <v>0</v>
      </c>
      <c r="P790" s="550"/>
      <c r="Q790" s="550"/>
      <c r="R790" s="550">
        <v>0</v>
      </c>
    </row>
    <row r="791" spans="1:19" ht="20.25" customHeight="1" outlineLevel="2">
      <c r="A791" s="137"/>
      <c r="B791" s="137"/>
      <c r="C791" s="138" t="s">
        <v>787</v>
      </c>
      <c r="D791" s="97">
        <v>1</v>
      </c>
      <c r="E791" s="97"/>
      <c r="F791" s="139" t="s">
        <v>619</v>
      </c>
      <c r="G791" s="199">
        <v>0</v>
      </c>
      <c r="H791" s="199">
        <v>0</v>
      </c>
      <c r="I791" s="62">
        <f t="shared" si="316"/>
        <v>0</v>
      </c>
      <c r="J791" s="62">
        <f t="shared" si="313"/>
        <v>0</v>
      </c>
      <c r="K791" s="62">
        <f t="shared" si="314"/>
        <v>0</v>
      </c>
      <c r="L791" s="62">
        <f t="shared" si="315"/>
        <v>0</v>
      </c>
      <c r="M791" s="550">
        <f>'KL TTHT CV DOT 2'!P771</f>
        <v>0</v>
      </c>
      <c r="N791" s="550">
        <f>'KL TTHT CV DOT 2'!Q771</f>
        <v>0</v>
      </c>
      <c r="O791" s="550">
        <f>'KL TTHT CV DOT 2'!R771</f>
        <v>0</v>
      </c>
      <c r="P791" s="550"/>
      <c r="Q791" s="550"/>
      <c r="R791" s="550">
        <v>0</v>
      </c>
    </row>
    <row r="792" spans="1:19" outlineLevel="1">
      <c r="A792" s="137"/>
      <c r="B792" s="137"/>
      <c r="C792" s="138"/>
      <c r="D792" s="94"/>
      <c r="E792" s="94"/>
      <c r="F792" s="139"/>
      <c r="G792" s="71"/>
      <c r="H792" s="71"/>
      <c r="I792" s="71"/>
      <c r="J792" s="71"/>
      <c r="K792" s="71"/>
      <c r="L792" s="62"/>
      <c r="M792" s="550">
        <f>'KL TTHT CV DOT 2'!P772</f>
        <v>0</v>
      </c>
      <c r="N792" s="550">
        <f>'KL TTHT CV DOT 2'!Q772</f>
        <v>0</v>
      </c>
      <c r="O792" s="550">
        <f>'KL TTHT CV DOT 2'!R772</f>
        <v>0</v>
      </c>
      <c r="P792" s="550"/>
      <c r="Q792" s="550"/>
      <c r="R792" s="550">
        <v>0</v>
      </c>
    </row>
    <row r="793" spans="1:19" s="153" customFormat="1" ht="20.25" customHeight="1" outlineLevel="1">
      <c r="A793" s="146" t="s">
        <v>327</v>
      </c>
      <c r="B793" s="146"/>
      <c r="C793" s="147" t="s">
        <v>152</v>
      </c>
      <c r="D793" s="122">
        <v>1</v>
      </c>
      <c r="E793" s="122">
        <v>1</v>
      </c>
      <c r="F793" s="148" t="s">
        <v>10</v>
      </c>
      <c r="G793" s="77"/>
      <c r="H793" s="77"/>
      <c r="I793" s="77"/>
      <c r="J793" s="77">
        <f>SUBTOTAL(9,J794:J797)</f>
        <v>48996560</v>
      </c>
      <c r="K793" s="77">
        <f>SUBTOTAL(9,K794:K797)</f>
        <v>6144115.6771840006</v>
      </c>
      <c r="L793" s="77">
        <f>SUBTOTAL(9,L794:L797)</f>
        <v>55140675.677184001</v>
      </c>
      <c r="M793" s="556">
        <f>'KL TTHT CV DOT 2'!P773</f>
        <v>0</v>
      </c>
      <c r="N793" s="556">
        <f>'KL TTHT CV DOT 2'!Q773</f>
        <v>0</v>
      </c>
      <c r="O793" s="556">
        <f>'KL TTHT CV DOT 2'!R773</f>
        <v>0</v>
      </c>
      <c r="P793" s="556"/>
      <c r="Q793" s="556"/>
      <c r="R793" s="556">
        <v>0</v>
      </c>
      <c r="S793" s="535"/>
    </row>
    <row r="794" spans="1:19" outlineLevel="2">
      <c r="A794" s="137"/>
      <c r="B794" s="137"/>
      <c r="C794" s="147" t="s">
        <v>675</v>
      </c>
      <c r="D794" s="97"/>
      <c r="E794" s="97"/>
      <c r="F794" s="139"/>
      <c r="G794" s="71"/>
      <c r="H794" s="71"/>
      <c r="I794" s="71"/>
      <c r="J794" s="71"/>
      <c r="K794" s="71"/>
      <c r="L794" s="71"/>
      <c r="M794" s="552">
        <f>'KL TTHT CV DOT 2'!P774</f>
        <v>0</v>
      </c>
      <c r="N794" s="552">
        <f>'KL TTHT CV DOT 2'!Q774</f>
        <v>0</v>
      </c>
      <c r="O794" s="552">
        <f>'KL TTHT CV DOT 2'!R774</f>
        <v>0</v>
      </c>
      <c r="P794" s="552"/>
      <c r="Q794" s="552"/>
      <c r="R794" s="552">
        <v>0</v>
      </c>
    </row>
    <row r="795" spans="1:19" outlineLevel="2">
      <c r="A795" s="137"/>
      <c r="B795" s="137"/>
      <c r="C795" s="138" t="s">
        <v>905</v>
      </c>
      <c r="D795" s="97">
        <v>47</v>
      </c>
      <c r="E795" s="97">
        <v>47</v>
      </c>
      <c r="F795" s="139" t="s">
        <v>624</v>
      </c>
      <c r="G795" s="199">
        <v>776880</v>
      </c>
      <c r="H795" s="199">
        <v>51045.865472000005</v>
      </c>
      <c r="I795" s="71">
        <f t="shared" ref="I795" si="317">SUM(G795:H795)</f>
        <v>827925.86547199998</v>
      </c>
      <c r="J795" s="71">
        <f>G795*E795</f>
        <v>36513360</v>
      </c>
      <c r="K795" s="71">
        <f>H795*E795</f>
        <v>2399155.6771840001</v>
      </c>
      <c r="L795" s="71">
        <f>I795*E795</f>
        <v>38912515.677184001</v>
      </c>
      <c r="M795" s="552">
        <f>'KL TTHT CV DOT 2'!P775</f>
        <v>0.3</v>
      </c>
      <c r="N795" s="552">
        <f>'KL TTHT CV DOT 2'!Q775</f>
        <v>0</v>
      </c>
      <c r="O795" s="552">
        <f>'KL TTHT CV DOT 2'!R775</f>
        <v>0.3</v>
      </c>
      <c r="P795" s="552"/>
      <c r="Q795" s="552"/>
      <c r="R795" s="552">
        <v>0.3</v>
      </c>
    </row>
    <row r="796" spans="1:19" outlineLevel="2">
      <c r="A796" s="137"/>
      <c r="B796" s="137"/>
      <c r="C796" s="138" t="s">
        <v>690</v>
      </c>
      <c r="D796" s="97">
        <v>1</v>
      </c>
      <c r="E796" s="97">
        <v>1</v>
      </c>
      <c r="F796" s="139" t="s">
        <v>619</v>
      </c>
      <c r="G796" s="199">
        <v>12483200</v>
      </c>
      <c r="H796" s="199">
        <v>3744960</v>
      </c>
      <c r="I796" s="71">
        <f t="shared" ref="I796" si="318">SUM(G796:H796)</f>
        <v>16228160</v>
      </c>
      <c r="J796" s="71">
        <f>G796*E796</f>
        <v>12483200</v>
      </c>
      <c r="K796" s="71">
        <f>H796*E796</f>
        <v>3744960</v>
      </c>
      <c r="L796" s="71">
        <f>I796*E796</f>
        <v>16228160</v>
      </c>
      <c r="M796" s="552">
        <f>'KL TTHT CV DOT 2'!P776</f>
        <v>0.3</v>
      </c>
      <c r="N796" s="552">
        <f>'KL TTHT CV DOT 2'!Q776</f>
        <v>0</v>
      </c>
      <c r="O796" s="552">
        <f>'KL TTHT CV DOT 2'!R776</f>
        <v>0.3</v>
      </c>
      <c r="P796" s="552"/>
      <c r="Q796" s="552"/>
      <c r="R796" s="552">
        <v>0.3</v>
      </c>
    </row>
    <row r="797" spans="1:19" outlineLevel="1">
      <c r="A797" s="137"/>
      <c r="B797" s="137"/>
      <c r="C797" s="138"/>
      <c r="D797" s="94"/>
      <c r="E797" s="94"/>
      <c r="F797" s="139"/>
      <c r="G797" s="71"/>
      <c r="H797" s="71"/>
      <c r="I797" s="71"/>
      <c r="J797" s="71"/>
      <c r="K797" s="71"/>
      <c r="L797" s="62"/>
      <c r="M797" s="550">
        <f>'KL TTHT CV DOT 2'!P777</f>
        <v>0</v>
      </c>
      <c r="N797" s="550">
        <f>'KL TTHT CV DOT 2'!Q777</f>
        <v>0</v>
      </c>
      <c r="O797" s="550">
        <f>'KL TTHT CV DOT 2'!R777</f>
        <v>0</v>
      </c>
      <c r="P797" s="550"/>
      <c r="Q797" s="550"/>
      <c r="R797" s="550">
        <v>0</v>
      </c>
    </row>
    <row r="798" spans="1:19" s="153" customFormat="1" ht="20.25" customHeight="1" outlineLevel="1">
      <c r="A798" s="146" t="s">
        <v>328</v>
      </c>
      <c r="B798" s="146"/>
      <c r="C798" s="147" t="s">
        <v>160</v>
      </c>
      <c r="D798" s="122">
        <v>1</v>
      </c>
      <c r="E798" s="122">
        <v>1</v>
      </c>
      <c r="F798" s="148" t="s">
        <v>10</v>
      </c>
      <c r="G798" s="77"/>
      <c r="H798" s="77"/>
      <c r="I798" s="77"/>
      <c r="J798" s="77"/>
      <c r="K798" s="77"/>
      <c r="L798" s="82">
        <v>0</v>
      </c>
      <c r="M798" s="553">
        <f>'KL TTHT CV DOT 2'!P778</f>
        <v>0</v>
      </c>
      <c r="N798" s="553">
        <f>'KL TTHT CV DOT 2'!Q778</f>
        <v>0</v>
      </c>
      <c r="O798" s="553">
        <f>'KL TTHT CV DOT 2'!R778</f>
        <v>0</v>
      </c>
      <c r="P798" s="553"/>
      <c r="Q798" s="553"/>
      <c r="R798" s="553">
        <v>0</v>
      </c>
      <c r="S798" s="535"/>
    </row>
    <row r="799" spans="1:19" s="153" customFormat="1" ht="25.5" customHeight="1" outlineLevel="1">
      <c r="A799" s="146" t="s">
        <v>329</v>
      </c>
      <c r="B799" s="146"/>
      <c r="C799" s="147" t="s">
        <v>330</v>
      </c>
      <c r="D799" s="99">
        <v>1</v>
      </c>
      <c r="E799" s="99">
        <v>1</v>
      </c>
      <c r="F799" s="148" t="s">
        <v>10</v>
      </c>
      <c r="G799" s="77"/>
      <c r="H799" s="77"/>
      <c r="I799" s="77"/>
      <c r="J799" s="82">
        <f>SUBTOTAL(9,J800:J816)</f>
        <v>44249283.361917809</v>
      </c>
      <c r="K799" s="82">
        <f>SUBTOTAL(9,K800:K816)</f>
        <v>5904426.8866450451</v>
      </c>
      <c r="L799" s="82">
        <f>SUBTOTAL(9,L800:L816)</f>
        <v>50153710.248562858</v>
      </c>
      <c r="M799" s="553">
        <f>'KL TTHT CV DOT 2'!P779</f>
        <v>0</v>
      </c>
      <c r="N799" s="553">
        <f>'KL TTHT CV DOT 2'!Q779</f>
        <v>0</v>
      </c>
      <c r="O799" s="553">
        <f>'KL TTHT CV DOT 2'!R779</f>
        <v>0</v>
      </c>
      <c r="P799" s="553"/>
      <c r="Q799" s="553"/>
      <c r="R799" s="553">
        <v>0</v>
      </c>
      <c r="S799" s="535"/>
    </row>
    <row r="800" spans="1:19" outlineLevel="2">
      <c r="A800" s="137"/>
      <c r="B800" s="137"/>
      <c r="C800" s="147" t="s">
        <v>815</v>
      </c>
      <c r="D800" s="97"/>
      <c r="E800" s="97"/>
      <c r="F800" s="139"/>
      <c r="G800" s="71"/>
      <c r="H800" s="71"/>
      <c r="I800" s="71"/>
      <c r="J800" s="77">
        <f t="shared" ref="J800:K800" si="319">SUBTOTAL(9,J801:J805)</f>
        <v>11703872.039999999</v>
      </c>
      <c r="K800" s="77">
        <f t="shared" si="319"/>
        <v>857016.81200000015</v>
      </c>
      <c r="L800" s="77">
        <f>SUBTOTAL(9,L801:L805)</f>
        <v>12560888.852</v>
      </c>
      <c r="M800" s="556">
        <f>'KL TTHT CV DOT 2'!P780</f>
        <v>0</v>
      </c>
      <c r="N800" s="556">
        <f>'KL TTHT CV DOT 2'!Q780</f>
        <v>0</v>
      </c>
      <c r="O800" s="556">
        <f>'KL TTHT CV DOT 2'!R780</f>
        <v>0</v>
      </c>
      <c r="P800" s="556"/>
      <c r="Q800" s="556"/>
      <c r="R800" s="556">
        <v>0</v>
      </c>
    </row>
    <row r="801" spans="1:19" outlineLevel="2">
      <c r="A801" s="137"/>
      <c r="B801" s="137"/>
      <c r="C801" s="138" t="s">
        <v>696</v>
      </c>
      <c r="D801" s="97">
        <v>2</v>
      </c>
      <c r="E801" s="97">
        <v>2</v>
      </c>
      <c r="F801" s="139" t="s">
        <v>660</v>
      </c>
      <c r="G801" s="199">
        <v>46800</v>
      </c>
      <c r="H801" s="199">
        <v>54500.000000000007</v>
      </c>
      <c r="I801" s="71">
        <f t="shared" ref="I801" si="320">SUM(G801:H801)</f>
        <v>101300</v>
      </c>
      <c r="J801" s="71">
        <f>G801*E801</f>
        <v>93600</v>
      </c>
      <c r="K801" s="71">
        <f>H801*E801</f>
        <v>109000.00000000001</v>
      </c>
      <c r="L801" s="71">
        <f>I801*E801</f>
        <v>202600</v>
      </c>
      <c r="M801" s="552">
        <f>'KL TTHT CV DOT 2'!P781</f>
        <v>0</v>
      </c>
      <c r="N801" s="552">
        <f>'KL TTHT CV DOT 2'!Q781</f>
        <v>0</v>
      </c>
      <c r="O801" s="552">
        <f>'KL TTHT CV DOT 2'!R781</f>
        <v>0</v>
      </c>
      <c r="P801" s="552"/>
      <c r="Q801" s="552"/>
      <c r="R801" s="552">
        <v>0</v>
      </c>
    </row>
    <row r="802" spans="1:19" outlineLevel="2">
      <c r="A802" s="137"/>
      <c r="B802" s="137"/>
      <c r="C802" s="138" t="s">
        <v>884</v>
      </c>
      <c r="D802" s="97">
        <v>2</v>
      </c>
      <c r="E802" s="97">
        <v>2</v>
      </c>
      <c r="F802" s="139" t="s">
        <v>660</v>
      </c>
      <c r="G802" s="199">
        <v>381600</v>
      </c>
      <c r="H802" s="199">
        <v>54500.000000000007</v>
      </c>
      <c r="I802" s="71">
        <f t="shared" ref="I802:I804" si="321">SUM(G802:H802)</f>
        <v>436100</v>
      </c>
      <c r="J802" s="71">
        <f>G802*E802</f>
        <v>763200</v>
      </c>
      <c r="K802" s="71">
        <f>H802*E802</f>
        <v>109000.00000000001</v>
      </c>
      <c r="L802" s="71">
        <f>I802*E802</f>
        <v>872200</v>
      </c>
      <c r="M802" s="552">
        <f>'KL TTHT CV DOT 2'!P782</f>
        <v>0</v>
      </c>
      <c r="N802" s="552">
        <f>'KL TTHT CV DOT 2'!Q782</f>
        <v>0</v>
      </c>
      <c r="O802" s="552">
        <f>'KL TTHT CV DOT 2'!R782</f>
        <v>0</v>
      </c>
      <c r="P802" s="552"/>
      <c r="Q802" s="552"/>
      <c r="R802" s="552">
        <v>0</v>
      </c>
    </row>
    <row r="803" spans="1:19" outlineLevel="2">
      <c r="A803" s="137"/>
      <c r="B803" s="137"/>
      <c r="C803" s="138" t="s">
        <v>835</v>
      </c>
      <c r="D803" s="97">
        <v>9</v>
      </c>
      <c r="E803" s="97">
        <v>9</v>
      </c>
      <c r="F803" s="139" t="s">
        <v>660</v>
      </c>
      <c r="G803" s="199">
        <v>1150224</v>
      </c>
      <c r="H803" s="199">
        <v>54500.000000000007</v>
      </c>
      <c r="I803" s="71">
        <f t="shared" si="321"/>
        <v>1204724</v>
      </c>
      <c r="J803" s="71">
        <f>G803*E803</f>
        <v>10352016</v>
      </c>
      <c r="K803" s="71">
        <f>H803*E803</f>
        <v>490500.00000000006</v>
      </c>
      <c r="L803" s="71">
        <f>I803*E803</f>
        <v>10842516</v>
      </c>
      <c r="M803" s="552">
        <f>'KL TTHT CV DOT 2'!P783</f>
        <v>0</v>
      </c>
      <c r="N803" s="552">
        <f>'KL TTHT CV DOT 2'!Q783</f>
        <v>0</v>
      </c>
      <c r="O803" s="552">
        <f>'KL TTHT CV DOT 2'!R783</f>
        <v>0</v>
      </c>
      <c r="P803" s="552"/>
      <c r="Q803" s="552"/>
      <c r="R803" s="552">
        <v>0</v>
      </c>
    </row>
    <row r="804" spans="1:19" outlineLevel="2">
      <c r="A804" s="137"/>
      <c r="B804" s="137"/>
      <c r="C804" s="138" t="s">
        <v>657</v>
      </c>
      <c r="D804" s="97">
        <v>1</v>
      </c>
      <c r="E804" s="97">
        <v>1</v>
      </c>
      <c r="F804" s="139" t="s">
        <v>619</v>
      </c>
      <c r="G804" s="199">
        <v>495056.04</v>
      </c>
      <c r="H804" s="199">
        <v>148516.81199999998</v>
      </c>
      <c r="I804" s="71">
        <f t="shared" si="321"/>
        <v>643572.85199999996</v>
      </c>
      <c r="J804" s="71">
        <f>G804*E804</f>
        <v>495056.04</v>
      </c>
      <c r="K804" s="71">
        <f>H804*E804</f>
        <v>148516.81199999998</v>
      </c>
      <c r="L804" s="71">
        <f>I804*E804</f>
        <v>643572.85199999996</v>
      </c>
      <c r="M804" s="552">
        <f>'KL TTHT CV DOT 2'!P784</f>
        <v>0</v>
      </c>
      <c r="N804" s="552">
        <f>'KL TTHT CV DOT 2'!Q784</f>
        <v>0</v>
      </c>
      <c r="O804" s="552">
        <f>'KL TTHT CV DOT 2'!R784</f>
        <v>0</v>
      </c>
      <c r="P804" s="552"/>
      <c r="Q804" s="552"/>
      <c r="R804" s="552">
        <v>0</v>
      </c>
    </row>
    <row r="805" spans="1:19" outlineLevel="2">
      <c r="A805" s="137"/>
      <c r="B805" s="137"/>
      <c r="C805" s="138"/>
      <c r="D805" s="97"/>
      <c r="E805" s="97"/>
      <c r="F805" s="139"/>
      <c r="G805" s="62"/>
      <c r="H805" s="62"/>
      <c r="I805" s="62"/>
      <c r="J805" s="71"/>
      <c r="K805" s="71"/>
      <c r="L805" s="71"/>
      <c r="M805" s="552">
        <f>'KL TTHT CV DOT 2'!P785</f>
        <v>0</v>
      </c>
      <c r="N805" s="552">
        <f>'KL TTHT CV DOT 2'!Q785</f>
        <v>0</v>
      </c>
      <c r="O805" s="552">
        <f>'KL TTHT CV DOT 2'!R785</f>
        <v>0</v>
      </c>
      <c r="P805" s="552"/>
      <c r="Q805" s="552"/>
      <c r="R805" s="552">
        <v>0</v>
      </c>
    </row>
    <row r="806" spans="1:19" outlineLevel="2">
      <c r="A806" s="137"/>
      <c r="B806" s="137"/>
      <c r="C806" s="147" t="s">
        <v>706</v>
      </c>
      <c r="D806" s="97"/>
      <c r="E806" s="97"/>
      <c r="F806" s="139"/>
      <c r="G806" s="62"/>
      <c r="H806" s="62"/>
      <c r="I806" s="62"/>
      <c r="J806" s="77">
        <f t="shared" ref="J806:K806" si="322">SUBTOTAL(9,J807:J810)</f>
        <v>25171700.000000004</v>
      </c>
      <c r="K806" s="77">
        <f t="shared" si="322"/>
        <v>992000.00000000012</v>
      </c>
      <c r="L806" s="77">
        <f>SUBTOTAL(9,L807:L810)</f>
        <v>26163700.000000004</v>
      </c>
      <c r="M806" s="556">
        <f>'KL TTHT CV DOT 2'!P786</f>
        <v>0</v>
      </c>
      <c r="N806" s="556">
        <f>'KL TTHT CV DOT 2'!Q786</f>
        <v>0</v>
      </c>
      <c r="O806" s="556">
        <f>'KL TTHT CV DOT 2'!R786</f>
        <v>0</v>
      </c>
      <c r="P806" s="556"/>
      <c r="Q806" s="556"/>
      <c r="R806" s="556">
        <v>0</v>
      </c>
    </row>
    <row r="807" spans="1:19" outlineLevel="2">
      <c r="A807" s="137"/>
      <c r="B807" s="137"/>
      <c r="C807" s="138" t="s">
        <v>709</v>
      </c>
      <c r="D807" s="97">
        <v>15</v>
      </c>
      <c r="E807" s="97">
        <v>15</v>
      </c>
      <c r="F807" s="139" t="s">
        <v>660</v>
      </c>
      <c r="G807" s="62">
        <v>1607100.0000000002</v>
      </c>
      <c r="H807" s="62">
        <v>56000.000000000007</v>
      </c>
      <c r="I807" s="62">
        <f t="shared" ref="I807:I809" si="323">SUM(G807:H807)</f>
        <v>1663100.0000000002</v>
      </c>
      <c r="J807" s="71">
        <f>G807*E807</f>
        <v>24106500.000000004</v>
      </c>
      <c r="K807" s="71">
        <f>H807*E807</f>
        <v>840000.00000000012</v>
      </c>
      <c r="L807" s="71">
        <f>I807*E807</f>
        <v>24946500.000000004</v>
      </c>
      <c r="M807" s="552">
        <f>'KL TTHT CV DOT 2'!P787</f>
        <v>0</v>
      </c>
      <c r="N807" s="552">
        <f>'KL TTHT CV DOT 2'!Q787</f>
        <v>0</v>
      </c>
      <c r="O807" s="552">
        <f>'KL TTHT CV DOT 2'!R787</f>
        <v>0</v>
      </c>
      <c r="P807" s="552"/>
      <c r="Q807" s="552"/>
      <c r="R807" s="552">
        <v>0</v>
      </c>
    </row>
    <row r="808" spans="1:19" outlineLevel="2">
      <c r="A808" s="137"/>
      <c r="B808" s="137"/>
      <c r="C808" s="138" t="s">
        <v>711</v>
      </c>
      <c r="D808" s="97">
        <v>1</v>
      </c>
      <c r="E808" s="97">
        <v>1</v>
      </c>
      <c r="F808" s="139" t="s">
        <v>660</v>
      </c>
      <c r="G808" s="62">
        <v>585200</v>
      </c>
      <c r="H808" s="62">
        <v>56000.000000000007</v>
      </c>
      <c r="I808" s="62">
        <f t="shared" si="323"/>
        <v>641200</v>
      </c>
      <c r="J808" s="71">
        <f>G808*E808</f>
        <v>585200</v>
      </c>
      <c r="K808" s="71">
        <f>H808*E808</f>
        <v>56000.000000000007</v>
      </c>
      <c r="L808" s="71">
        <f>I808*E808</f>
        <v>641200</v>
      </c>
      <c r="M808" s="552">
        <f>'KL TTHT CV DOT 2'!P788</f>
        <v>0</v>
      </c>
      <c r="N808" s="552">
        <f>'KL TTHT CV DOT 2'!Q788</f>
        <v>0</v>
      </c>
      <c r="O808" s="552">
        <f>'KL TTHT CV DOT 2'!R788</f>
        <v>0</v>
      </c>
      <c r="P808" s="552"/>
      <c r="Q808" s="552"/>
      <c r="R808" s="552">
        <v>0</v>
      </c>
    </row>
    <row r="809" spans="1:19" outlineLevel="2">
      <c r="A809" s="137"/>
      <c r="B809" s="137"/>
      <c r="C809" s="138" t="s">
        <v>657</v>
      </c>
      <c r="D809" s="97">
        <v>1</v>
      </c>
      <c r="E809" s="97">
        <v>1</v>
      </c>
      <c r="F809" s="139" t="s">
        <v>619</v>
      </c>
      <c r="G809" s="62">
        <v>480000</v>
      </c>
      <c r="H809" s="62">
        <v>96000</v>
      </c>
      <c r="I809" s="62">
        <f t="shared" si="323"/>
        <v>576000</v>
      </c>
      <c r="J809" s="71">
        <f>G809*E809</f>
        <v>480000</v>
      </c>
      <c r="K809" s="71">
        <f>H809*E809</f>
        <v>96000</v>
      </c>
      <c r="L809" s="71">
        <f>I809*E809</f>
        <v>576000</v>
      </c>
      <c r="M809" s="552">
        <f>'KL TTHT CV DOT 2'!P789</f>
        <v>0</v>
      </c>
      <c r="N809" s="552">
        <f>'KL TTHT CV DOT 2'!Q789</f>
        <v>0</v>
      </c>
      <c r="O809" s="552">
        <f>'KL TTHT CV DOT 2'!R789</f>
        <v>0</v>
      </c>
      <c r="P809" s="552"/>
      <c r="Q809" s="552"/>
      <c r="R809" s="552">
        <v>0</v>
      </c>
    </row>
    <row r="810" spans="1:19" outlineLevel="2">
      <c r="A810" s="137"/>
      <c r="B810" s="137"/>
      <c r="C810" s="138"/>
      <c r="D810" s="97"/>
      <c r="E810" s="97"/>
      <c r="F810" s="139"/>
      <c r="G810" s="62"/>
      <c r="H810" s="62"/>
      <c r="I810" s="62"/>
      <c r="J810" s="71"/>
      <c r="K810" s="71"/>
      <c r="L810" s="71"/>
      <c r="M810" s="552">
        <f>'KL TTHT CV DOT 2'!P790</f>
        <v>0</v>
      </c>
      <c r="N810" s="552">
        <f>'KL TTHT CV DOT 2'!Q790</f>
        <v>0</v>
      </c>
      <c r="O810" s="552">
        <f>'KL TTHT CV DOT 2'!R790</f>
        <v>0</v>
      </c>
      <c r="P810" s="552"/>
      <c r="Q810" s="552"/>
      <c r="R810" s="552">
        <v>0</v>
      </c>
    </row>
    <row r="811" spans="1:19" s="153" customFormat="1" outlineLevel="2">
      <c r="A811" s="146"/>
      <c r="B811" s="146"/>
      <c r="C811" s="147" t="s">
        <v>841</v>
      </c>
      <c r="D811" s="99"/>
      <c r="E811" s="99"/>
      <c r="F811" s="148"/>
      <c r="G811" s="82"/>
      <c r="H811" s="82"/>
      <c r="I811" s="82"/>
      <c r="J811" s="77">
        <f>SUBTOTAL(9,J812:J816)</f>
        <v>7373711.3219178077</v>
      </c>
      <c r="K811" s="77">
        <f t="shared" ref="K811:L811" si="324">SUBTOTAL(9,K812:K816)</f>
        <v>4055410.0746450452</v>
      </c>
      <c r="L811" s="77">
        <f t="shared" si="324"/>
        <v>11429121.396562854</v>
      </c>
      <c r="M811" s="556">
        <f>'KL TTHT CV DOT 2'!P791</f>
        <v>0</v>
      </c>
      <c r="N811" s="556">
        <f>'KL TTHT CV DOT 2'!Q791</f>
        <v>0</v>
      </c>
      <c r="O811" s="556">
        <f>'KL TTHT CV DOT 2'!R791</f>
        <v>0</v>
      </c>
      <c r="P811" s="556"/>
      <c r="Q811" s="556"/>
      <c r="R811" s="556">
        <v>0</v>
      </c>
      <c r="S811" s="535"/>
    </row>
    <row r="812" spans="1:19" outlineLevel="2">
      <c r="A812" s="137"/>
      <c r="B812" s="137"/>
      <c r="C812" s="138" t="s">
        <v>812</v>
      </c>
      <c r="D812" s="97">
        <v>164</v>
      </c>
      <c r="E812" s="97">
        <v>149</v>
      </c>
      <c r="F812" s="139" t="s">
        <v>624</v>
      </c>
      <c r="G812" s="62">
        <v>22980.09</v>
      </c>
      <c r="H812" s="62">
        <v>5743.9305000000022</v>
      </c>
      <c r="I812" s="62">
        <f t="shared" ref="I812" si="325">SUM(G812:H812)</f>
        <v>28724.020500000002</v>
      </c>
      <c r="J812" s="71">
        <f>G812*E812</f>
        <v>3424033.41</v>
      </c>
      <c r="K812" s="71">
        <f>H812*E812</f>
        <v>855845.64450000029</v>
      </c>
      <c r="L812" s="71">
        <f>I812*E812</f>
        <v>4279879.0545000006</v>
      </c>
      <c r="M812" s="552">
        <f>'KL TTHT CV DOT 2'!P792</f>
        <v>0.36</v>
      </c>
      <c r="N812" s="552">
        <f>'KL TTHT CV DOT 2'!Q792</f>
        <v>0</v>
      </c>
      <c r="O812" s="552">
        <f>'KL TTHT CV DOT 2'!R792</f>
        <v>0.36</v>
      </c>
      <c r="P812" s="552"/>
      <c r="Q812" s="552"/>
      <c r="R812" s="552">
        <v>0</v>
      </c>
    </row>
    <row r="813" spans="1:19" outlineLevel="2">
      <c r="A813" s="137"/>
      <c r="B813" s="137"/>
      <c r="C813" s="138" t="s">
        <v>842</v>
      </c>
      <c r="D813" s="97">
        <v>68</v>
      </c>
      <c r="E813" s="97">
        <v>61</v>
      </c>
      <c r="F813" s="139" t="s">
        <v>624</v>
      </c>
      <c r="G813" s="62">
        <v>32518.739999999998</v>
      </c>
      <c r="H813" s="62">
        <v>7485.6650000000009</v>
      </c>
      <c r="I813" s="62">
        <f t="shared" ref="I813:I815" si="326">SUM(G813:H813)</f>
        <v>40004.404999999999</v>
      </c>
      <c r="J813" s="71">
        <f>G813*E813</f>
        <v>1983643.14</v>
      </c>
      <c r="K813" s="71">
        <f>H813*E813</f>
        <v>456625.56500000006</v>
      </c>
      <c r="L813" s="71">
        <f>I813*E813</f>
        <v>2440268.7050000001</v>
      </c>
      <c r="M813" s="552">
        <f>'KL TTHT CV DOT 2'!P793</f>
        <v>0.36</v>
      </c>
      <c r="N813" s="552">
        <f>'KL TTHT CV DOT 2'!Q793</f>
        <v>0</v>
      </c>
      <c r="O813" s="552">
        <f>'KL TTHT CV DOT 2'!R793</f>
        <v>0.36</v>
      </c>
      <c r="P813" s="552"/>
      <c r="Q813" s="552"/>
      <c r="R813" s="552">
        <v>0</v>
      </c>
    </row>
    <row r="814" spans="1:19" s="11" customFormat="1" ht="21" customHeight="1" outlineLevel="2">
      <c r="A814" s="192"/>
      <c r="B814" s="192"/>
      <c r="C814" s="386" t="s">
        <v>928</v>
      </c>
      <c r="D814" s="194">
        <v>12</v>
      </c>
      <c r="E814" s="97">
        <v>180</v>
      </c>
      <c r="F814" s="195" t="s">
        <v>624</v>
      </c>
      <c r="G814" s="62">
        <v>8773.9726027397246</v>
      </c>
      <c r="H814" s="62">
        <v>14594.016411764707</v>
      </c>
      <c r="I814" s="62">
        <f t="shared" si="326"/>
        <v>23367.989014504434</v>
      </c>
      <c r="J814" s="199">
        <f>G814*E814</f>
        <v>1579315.0684931504</v>
      </c>
      <c r="K814" s="199">
        <f>H814*E814</f>
        <v>2626922.9541176474</v>
      </c>
      <c r="L814" s="199">
        <f>I814*E814</f>
        <v>4206238.0226107985</v>
      </c>
      <c r="M814" s="554">
        <f>'KL TTHT CV DOT 2'!P794</f>
        <v>0</v>
      </c>
      <c r="N814" s="554">
        <f>'KL TTHT CV DOT 2'!Q794</f>
        <v>0</v>
      </c>
      <c r="O814" s="554">
        <f>'KL TTHT CV DOT 2'!R794</f>
        <v>0</v>
      </c>
      <c r="P814" s="554"/>
      <c r="Q814" s="554"/>
      <c r="R814" s="554">
        <v>0</v>
      </c>
      <c r="S814" s="534"/>
    </row>
    <row r="815" spans="1:19" s="11" customFormat="1" ht="20.25" customHeight="1" outlineLevel="2">
      <c r="A815" s="192"/>
      <c r="B815" s="192"/>
      <c r="C815" s="193" t="s">
        <v>657</v>
      </c>
      <c r="D815" s="194">
        <v>1</v>
      </c>
      <c r="E815" s="194">
        <v>1</v>
      </c>
      <c r="F815" s="195" t="s">
        <v>619</v>
      </c>
      <c r="G815" s="62">
        <v>386719.70342465758</v>
      </c>
      <c r="H815" s="62">
        <v>116015.91102739728</v>
      </c>
      <c r="I815" s="62">
        <f t="shared" si="326"/>
        <v>502735.61445205484</v>
      </c>
      <c r="J815" s="199">
        <f>G815*E815</f>
        <v>386719.70342465758</v>
      </c>
      <c r="K815" s="199">
        <f>H815*E815</f>
        <v>116015.91102739728</v>
      </c>
      <c r="L815" s="199">
        <f>I815*E815</f>
        <v>502735.61445205484</v>
      </c>
      <c r="M815" s="554">
        <f>'KL TTHT CV DOT 2'!P795</f>
        <v>0</v>
      </c>
      <c r="N815" s="554">
        <f>'KL TTHT CV DOT 2'!Q795</f>
        <v>0</v>
      </c>
      <c r="O815" s="554">
        <f>'KL TTHT CV DOT 2'!R795</f>
        <v>0</v>
      </c>
      <c r="P815" s="554"/>
      <c r="Q815" s="554"/>
      <c r="R815" s="554">
        <v>0</v>
      </c>
      <c r="S815" s="534"/>
    </row>
    <row r="816" spans="1:19" s="11" customFormat="1" outlineLevel="1">
      <c r="A816" s="192"/>
      <c r="B816" s="192"/>
      <c r="C816" s="193"/>
      <c r="D816" s="194"/>
      <c r="E816" s="194"/>
      <c r="F816" s="195"/>
      <c r="G816" s="62"/>
      <c r="H816" s="62"/>
      <c r="I816" s="62"/>
      <c r="J816" s="199"/>
      <c r="K816" s="199"/>
      <c r="L816" s="199"/>
      <c r="M816" s="554">
        <f>'KL TTHT CV DOT 2'!P796</f>
        <v>0</v>
      </c>
      <c r="N816" s="554">
        <f>'KL TTHT CV DOT 2'!Q796</f>
        <v>0</v>
      </c>
      <c r="O816" s="554">
        <f>'KL TTHT CV DOT 2'!R796</f>
        <v>0</v>
      </c>
      <c r="P816" s="554"/>
      <c r="Q816" s="554"/>
      <c r="R816" s="554">
        <v>0</v>
      </c>
      <c r="S816" s="534"/>
    </row>
    <row r="817" spans="1:19" s="363" customFormat="1" ht="15.75" customHeight="1" outlineLevel="1">
      <c r="A817" s="172" t="s">
        <v>331</v>
      </c>
      <c r="B817" s="172"/>
      <c r="C817" s="189" t="s">
        <v>165</v>
      </c>
      <c r="D817" s="190">
        <v>1</v>
      </c>
      <c r="E817" s="190">
        <v>1</v>
      </c>
      <c r="F817" s="191" t="s">
        <v>10</v>
      </c>
      <c r="G817" s="82"/>
      <c r="H817" s="82"/>
      <c r="I817" s="82"/>
      <c r="J817" s="174">
        <f t="shared" ref="J817:K817" si="327">SUBTOTAL(9,J818:J828)</f>
        <v>14829542.516936438</v>
      </c>
      <c r="K817" s="174">
        <f t="shared" si="327"/>
        <v>4292615.4621116985</v>
      </c>
      <c r="L817" s="174">
        <f>SUBTOTAL(9,L818:L828)</f>
        <v>19122157.979048137</v>
      </c>
      <c r="M817" s="558">
        <f>'KL TTHT CV DOT 2'!P797</f>
        <v>0</v>
      </c>
      <c r="N817" s="558">
        <f>'KL TTHT CV DOT 2'!Q797</f>
        <v>0</v>
      </c>
      <c r="O817" s="558">
        <f>'KL TTHT CV DOT 2'!R797</f>
        <v>0</v>
      </c>
      <c r="P817" s="558"/>
      <c r="Q817" s="558"/>
      <c r="R817" s="558">
        <v>0</v>
      </c>
      <c r="S817" s="538"/>
    </row>
    <row r="818" spans="1:19" s="11" customFormat="1" outlineLevel="2">
      <c r="A818" s="192"/>
      <c r="B818" s="192"/>
      <c r="C818" s="193" t="s">
        <v>731</v>
      </c>
      <c r="D818" s="194">
        <v>6</v>
      </c>
      <c r="E818" s="97">
        <v>12</v>
      </c>
      <c r="F818" s="195" t="s">
        <v>660</v>
      </c>
      <c r="G818" s="62">
        <v>516120.00000000006</v>
      </c>
      <c r="H818" s="62">
        <v>56000.000000000007</v>
      </c>
      <c r="I818" s="62">
        <f>SUM(G818:H818)</f>
        <v>572120.00000000012</v>
      </c>
      <c r="J818" s="199">
        <f>G818*E818</f>
        <v>6193440.0000000009</v>
      </c>
      <c r="K818" s="199">
        <f>H818*E818</f>
        <v>672000.00000000012</v>
      </c>
      <c r="L818" s="199">
        <f>I818*E818</f>
        <v>6865440.0000000019</v>
      </c>
      <c r="M818" s="554">
        <f>'KL TTHT CV DOT 2'!P798</f>
        <v>0</v>
      </c>
      <c r="N818" s="554">
        <f>'KL TTHT CV DOT 2'!Q798</f>
        <v>0</v>
      </c>
      <c r="O818" s="554">
        <f>'KL TTHT CV DOT 2'!R798</f>
        <v>0</v>
      </c>
      <c r="P818" s="554"/>
      <c r="Q818" s="554"/>
      <c r="R818" s="554">
        <v>0</v>
      </c>
      <c r="S818" s="534"/>
    </row>
    <row r="819" spans="1:19" s="11" customFormat="1" outlineLevel="2">
      <c r="A819" s="192"/>
      <c r="B819" s="192"/>
      <c r="C819" s="193" t="s">
        <v>733</v>
      </c>
      <c r="D819" s="194">
        <v>1</v>
      </c>
      <c r="E819" s="97">
        <v>2</v>
      </c>
      <c r="F819" s="195" t="s">
        <v>660</v>
      </c>
      <c r="G819" s="62">
        <v>566280</v>
      </c>
      <c r="H819" s="62">
        <v>56000.000000000007</v>
      </c>
      <c r="I819" s="62">
        <f t="shared" ref="I819:I821" si="328">SUM(G819:H819)</f>
        <v>622280</v>
      </c>
      <c r="J819" s="199">
        <f>G819*E819</f>
        <v>1132560</v>
      </c>
      <c r="K819" s="199">
        <f>H819*E819</f>
        <v>112000.00000000001</v>
      </c>
      <c r="L819" s="199">
        <f>I819*E819</f>
        <v>1244560</v>
      </c>
      <c r="M819" s="554">
        <f>'KL TTHT CV DOT 2'!P799</f>
        <v>0</v>
      </c>
      <c r="N819" s="554">
        <f>'KL TTHT CV DOT 2'!Q799</f>
        <v>0</v>
      </c>
      <c r="O819" s="554">
        <f>'KL TTHT CV DOT 2'!R799</f>
        <v>0</v>
      </c>
      <c r="P819" s="554"/>
      <c r="Q819" s="554"/>
      <c r="R819" s="554">
        <v>0</v>
      </c>
      <c r="S819" s="534"/>
    </row>
    <row r="820" spans="1:19" s="11" customFormat="1" outlineLevel="2">
      <c r="A820" s="192"/>
      <c r="B820" s="192"/>
      <c r="C820" s="193" t="s">
        <v>735</v>
      </c>
      <c r="D820" s="194">
        <v>8</v>
      </c>
      <c r="E820" s="194">
        <v>8</v>
      </c>
      <c r="F820" s="195" t="s">
        <v>660</v>
      </c>
      <c r="G820" s="62">
        <v>124560</v>
      </c>
      <c r="H820" s="62">
        <v>54500.000000000007</v>
      </c>
      <c r="I820" s="62">
        <f t="shared" si="328"/>
        <v>179060</v>
      </c>
      <c r="J820" s="199">
        <f>G820*E820</f>
        <v>996480</v>
      </c>
      <c r="K820" s="199">
        <f>H820*E820</f>
        <v>436000.00000000006</v>
      </c>
      <c r="L820" s="199">
        <f>I820*E820</f>
        <v>1432480</v>
      </c>
      <c r="M820" s="554">
        <f>'KL TTHT CV DOT 2'!P800</f>
        <v>0</v>
      </c>
      <c r="N820" s="554">
        <f>'KL TTHT CV DOT 2'!Q800</f>
        <v>0</v>
      </c>
      <c r="O820" s="554">
        <f>'KL TTHT CV DOT 2'!R800</f>
        <v>0</v>
      </c>
      <c r="P820" s="554"/>
      <c r="Q820" s="554"/>
      <c r="R820" s="554">
        <v>0</v>
      </c>
      <c r="S820" s="534"/>
    </row>
    <row r="821" spans="1:19" s="11" customFormat="1" outlineLevel="2">
      <c r="A821" s="192"/>
      <c r="B821" s="192"/>
      <c r="C821" s="193" t="s">
        <v>657</v>
      </c>
      <c r="D821" s="194">
        <v>1</v>
      </c>
      <c r="E821" s="194">
        <v>1</v>
      </c>
      <c r="F821" s="195" t="s">
        <v>660</v>
      </c>
      <c r="G821" s="62">
        <v>440000</v>
      </c>
      <c r="H821" s="62">
        <v>88000</v>
      </c>
      <c r="I821" s="62">
        <f t="shared" si="328"/>
        <v>528000</v>
      </c>
      <c r="J821" s="199">
        <f>G821*E821</f>
        <v>440000</v>
      </c>
      <c r="K821" s="199">
        <f>H821*E821</f>
        <v>88000</v>
      </c>
      <c r="L821" s="199">
        <f>I821*E821</f>
        <v>528000</v>
      </c>
      <c r="M821" s="554">
        <f>'KL TTHT CV DOT 2'!P801</f>
        <v>0</v>
      </c>
      <c r="N821" s="554">
        <f>'KL TTHT CV DOT 2'!Q801</f>
        <v>0</v>
      </c>
      <c r="O821" s="554">
        <f>'KL TTHT CV DOT 2'!R801</f>
        <v>0</v>
      </c>
      <c r="P821" s="554"/>
      <c r="Q821" s="554"/>
      <c r="R821" s="554">
        <v>0</v>
      </c>
      <c r="S821" s="534"/>
    </row>
    <row r="822" spans="1:19" s="11" customFormat="1" outlineLevel="2">
      <c r="A822" s="192"/>
      <c r="B822" s="192"/>
      <c r="C822" s="193"/>
      <c r="D822" s="194"/>
      <c r="E822" s="194"/>
      <c r="F822" s="195"/>
      <c r="G822" s="62"/>
      <c r="H822" s="62"/>
      <c r="I822" s="62"/>
      <c r="J822" s="199"/>
      <c r="K822" s="199"/>
      <c r="L822" s="199"/>
      <c r="M822" s="554">
        <f>'KL TTHT CV DOT 2'!P802</f>
        <v>0</v>
      </c>
      <c r="N822" s="554">
        <f>'KL TTHT CV DOT 2'!Q802</f>
        <v>0</v>
      </c>
      <c r="O822" s="554">
        <f>'KL TTHT CV DOT 2'!R802</f>
        <v>0</v>
      </c>
      <c r="P822" s="554"/>
      <c r="Q822" s="554"/>
      <c r="R822" s="554">
        <v>0</v>
      </c>
      <c r="S822" s="534"/>
    </row>
    <row r="823" spans="1:19" s="11" customFormat="1" ht="19.5" customHeight="1" outlineLevel="2">
      <c r="A823" s="192"/>
      <c r="B823" s="192"/>
      <c r="C823" s="379" t="s">
        <v>737</v>
      </c>
      <c r="D823" s="194"/>
      <c r="E823" s="194"/>
      <c r="F823" s="195"/>
      <c r="G823" s="62"/>
      <c r="H823" s="62"/>
      <c r="I823" s="62"/>
      <c r="J823" s="174">
        <f>SUBTOTAL(9,J824:J828)</f>
        <v>6067062.5169364382</v>
      </c>
      <c r="K823" s="174">
        <f t="shared" ref="K823:L823" si="329">SUBTOTAL(9,K824:K828)</f>
        <v>2984615.4621116975</v>
      </c>
      <c r="L823" s="174">
        <f t="shared" si="329"/>
        <v>9051677.9790481366</v>
      </c>
      <c r="M823" s="558">
        <f>'KL TTHT CV DOT 2'!P803</f>
        <v>0</v>
      </c>
      <c r="N823" s="558">
        <f>'KL TTHT CV DOT 2'!Q803</f>
        <v>0</v>
      </c>
      <c r="O823" s="558">
        <f>'KL TTHT CV DOT 2'!R803</f>
        <v>0</v>
      </c>
      <c r="P823" s="558"/>
      <c r="Q823" s="558"/>
      <c r="R823" s="558">
        <v>0</v>
      </c>
      <c r="S823" s="534"/>
    </row>
    <row r="824" spans="1:19" s="11" customFormat="1" outlineLevel="2">
      <c r="A824" s="192"/>
      <c r="B824" s="192"/>
      <c r="C824" s="193" t="s">
        <v>906</v>
      </c>
      <c r="D824" s="194">
        <v>120</v>
      </c>
      <c r="E824" s="97">
        <v>205</v>
      </c>
      <c r="F824" s="195" t="s">
        <v>624</v>
      </c>
      <c r="G824" s="199">
        <v>22980.09</v>
      </c>
      <c r="H824" s="199">
        <v>5743.9305000000022</v>
      </c>
      <c r="I824" s="199">
        <f t="shared" ref="I824" si="330">SUM(G824:H824)</f>
        <v>28724.020500000002</v>
      </c>
      <c r="J824" s="199">
        <f>G824*E824</f>
        <v>4710918.45</v>
      </c>
      <c r="K824" s="199">
        <f>H824*E824</f>
        <v>1177505.7525000004</v>
      </c>
      <c r="L824" s="199">
        <f>I824*E824</f>
        <v>5888424.2025000006</v>
      </c>
      <c r="M824" s="554">
        <f>'KL TTHT CV DOT 2'!P804</f>
        <v>0.36</v>
      </c>
      <c r="N824" s="554">
        <f>'KL TTHT CV DOT 2'!Q804</f>
        <v>0</v>
      </c>
      <c r="O824" s="554">
        <f>'KL TTHT CV DOT 2'!R804</f>
        <v>0.36</v>
      </c>
      <c r="P824" s="554"/>
      <c r="Q824" s="554"/>
      <c r="R824" s="554">
        <v>0</v>
      </c>
      <c r="S824" s="534"/>
    </row>
    <row r="825" spans="1:19" s="11" customFormat="1" ht="19.5" customHeight="1" outlineLevel="2">
      <c r="A825" s="192"/>
      <c r="B825" s="192"/>
      <c r="C825" s="386" t="s">
        <v>928</v>
      </c>
      <c r="D825" s="194">
        <v>68</v>
      </c>
      <c r="E825" s="97">
        <v>110</v>
      </c>
      <c r="F825" s="195" t="s">
        <v>624</v>
      </c>
      <c r="G825" s="199">
        <v>8773.9726027397246</v>
      </c>
      <c r="H825" s="199">
        <v>14594.016411764707</v>
      </c>
      <c r="I825" s="199">
        <f t="shared" ref="I825:I827" si="331">SUM(G825:H825)</f>
        <v>23367.989014504434</v>
      </c>
      <c r="J825" s="199">
        <f>G825*E825</f>
        <v>965136.98630136973</v>
      </c>
      <c r="K825" s="199">
        <f>H825*E825</f>
        <v>1605341.8052941179</v>
      </c>
      <c r="L825" s="199">
        <f>I825*E825</f>
        <v>2570478.7915954879</v>
      </c>
      <c r="M825" s="554">
        <f>'KL TTHT CV DOT 2'!P805</f>
        <v>0</v>
      </c>
      <c r="N825" s="554">
        <f>'KL TTHT CV DOT 2'!Q805</f>
        <v>0</v>
      </c>
      <c r="O825" s="554">
        <f>'KL TTHT CV DOT 2'!R805</f>
        <v>0</v>
      </c>
      <c r="P825" s="554"/>
      <c r="Q825" s="554"/>
      <c r="R825" s="554">
        <v>0</v>
      </c>
      <c r="S825" s="534"/>
    </row>
    <row r="826" spans="1:19" s="11" customFormat="1" ht="19.5" customHeight="1" outlineLevel="2">
      <c r="A826" s="192"/>
      <c r="B826" s="192"/>
      <c r="C826" s="386" t="s">
        <v>1183</v>
      </c>
      <c r="D826" s="194">
        <v>24</v>
      </c>
      <c r="E826" s="97">
        <v>20</v>
      </c>
      <c r="F826" s="195" t="s">
        <v>624</v>
      </c>
      <c r="G826" s="199">
        <v>3554.7229199999997</v>
      </c>
      <c r="H826" s="199">
        <v>5289.7058823529414</v>
      </c>
      <c r="I826" s="199">
        <f t="shared" si="331"/>
        <v>8844.4288023529407</v>
      </c>
      <c r="J826" s="199">
        <f>G826*E826</f>
        <v>71094.458399999989</v>
      </c>
      <c r="K826" s="199">
        <f>H826*E826</f>
        <v>105794.11764705883</v>
      </c>
      <c r="L826" s="199">
        <f>I826*E826</f>
        <v>176888.5760470588</v>
      </c>
      <c r="M826" s="554">
        <f>'KL TTHT CV DOT 2'!P806</f>
        <v>0</v>
      </c>
      <c r="N826" s="554">
        <f>'KL TTHT CV DOT 2'!Q806</f>
        <v>0</v>
      </c>
      <c r="O826" s="554">
        <f>'KL TTHT CV DOT 2'!R806</f>
        <v>0</v>
      </c>
      <c r="P826" s="554"/>
      <c r="Q826" s="554"/>
      <c r="R826" s="554">
        <v>0</v>
      </c>
      <c r="S826" s="534"/>
    </row>
    <row r="827" spans="1:19" ht="19.5" customHeight="1" outlineLevel="2">
      <c r="A827" s="137"/>
      <c r="B827" s="137"/>
      <c r="C827" s="138" t="s">
        <v>657</v>
      </c>
      <c r="D827" s="97">
        <v>1</v>
      </c>
      <c r="E827" s="97">
        <v>1</v>
      </c>
      <c r="F827" s="139" t="s">
        <v>619</v>
      </c>
      <c r="G827" s="199">
        <v>319912.62223506847</v>
      </c>
      <c r="H827" s="199">
        <v>95973.786670520538</v>
      </c>
      <c r="I827" s="71">
        <f t="shared" si="331"/>
        <v>415886.40890558902</v>
      </c>
      <c r="J827" s="71">
        <f>G827*E827</f>
        <v>319912.62223506847</v>
      </c>
      <c r="K827" s="71">
        <f>H827*E827</f>
        <v>95973.786670520538</v>
      </c>
      <c r="L827" s="71">
        <f>I827*E827</f>
        <v>415886.40890558902</v>
      </c>
      <c r="M827" s="554">
        <f>'KL TTHT CV DOT 2'!P807</f>
        <v>0</v>
      </c>
      <c r="N827" s="554">
        <f>'KL TTHT CV DOT 2'!Q807</f>
        <v>0</v>
      </c>
      <c r="O827" s="554">
        <f>'KL TTHT CV DOT 2'!R807</f>
        <v>0</v>
      </c>
      <c r="P827" s="552"/>
      <c r="Q827" s="552"/>
      <c r="R827" s="552">
        <v>0</v>
      </c>
    </row>
    <row r="828" spans="1:19" outlineLevel="1">
      <c r="A828" s="137"/>
      <c r="B828" s="137"/>
      <c r="C828" s="138"/>
      <c r="D828" s="97"/>
      <c r="E828" s="97"/>
      <c r="F828" s="139"/>
      <c r="G828" s="71"/>
      <c r="H828" s="71"/>
      <c r="I828" s="71"/>
      <c r="J828" s="71"/>
      <c r="K828" s="71"/>
      <c r="L828" s="62"/>
      <c r="M828" s="550">
        <f>'KL TTHT CV DOT 2'!P808</f>
        <v>0</v>
      </c>
      <c r="N828" s="550">
        <f>'KL TTHT CV DOT 2'!Q808</f>
        <v>0</v>
      </c>
      <c r="O828" s="550">
        <f>'KL TTHT CV DOT 2'!R808</f>
        <v>0</v>
      </c>
      <c r="P828" s="550"/>
      <c r="Q828" s="550"/>
      <c r="R828" s="550">
        <v>0</v>
      </c>
    </row>
    <row r="829" spans="1:19">
      <c r="A829" s="137"/>
      <c r="B829" s="137"/>
      <c r="C829" s="138"/>
      <c r="D829" s="97"/>
      <c r="E829" s="97"/>
      <c r="F829" s="139"/>
      <c r="G829" s="71"/>
      <c r="H829" s="71"/>
      <c r="I829" s="71"/>
      <c r="J829" s="71"/>
      <c r="K829" s="71"/>
      <c r="L829" s="62"/>
      <c r="M829" s="550">
        <f>'KL TTHT CV DOT 2'!P809</f>
        <v>0</v>
      </c>
      <c r="N829" s="550">
        <f>'KL TTHT CV DOT 2'!Q809</f>
        <v>0</v>
      </c>
      <c r="O829" s="550">
        <f>'KL TTHT CV DOT 2'!R809</f>
        <v>0</v>
      </c>
      <c r="P829" s="550"/>
      <c r="Q829" s="550"/>
      <c r="R829" s="550">
        <v>0</v>
      </c>
    </row>
    <row r="830" spans="1:19">
      <c r="A830" s="165" t="s">
        <v>45</v>
      </c>
      <c r="B830" s="165"/>
      <c r="C830" s="166" t="s">
        <v>46</v>
      </c>
      <c r="D830" s="200"/>
      <c r="E830" s="200"/>
      <c r="F830" s="201"/>
      <c r="G830" s="169"/>
      <c r="H830" s="169"/>
      <c r="I830" s="169"/>
      <c r="J830" s="169">
        <f>SUBTOTAL(9,J831:J886)</f>
        <v>350267145.06309867</v>
      </c>
      <c r="K830" s="169">
        <f>SUBTOTAL(9,K831:K886)</f>
        <v>45874850.953095295</v>
      </c>
      <c r="L830" s="169">
        <f>SUBTOTAL(9,L831:L886)</f>
        <v>396141996.01619393</v>
      </c>
      <c r="M830" s="551">
        <f>'KL TTHT CV DOT 2'!P810</f>
        <v>0</v>
      </c>
      <c r="N830" s="551">
        <f>'KL TTHT CV DOT 2'!Q810</f>
        <v>0</v>
      </c>
      <c r="O830" s="551">
        <f>'KL TTHT CV DOT 2'!R810</f>
        <v>0</v>
      </c>
      <c r="P830" s="551"/>
      <c r="Q830" s="551"/>
      <c r="R830" s="551">
        <v>0</v>
      </c>
    </row>
    <row r="831" spans="1:19">
      <c r="A831" s="146"/>
      <c r="B831" s="146"/>
      <c r="C831" s="147"/>
      <c r="D831" s="99"/>
      <c r="E831" s="99"/>
      <c r="F831" s="148"/>
      <c r="G831" s="82"/>
      <c r="H831" s="82"/>
      <c r="I831" s="82"/>
      <c r="J831" s="82"/>
      <c r="K831" s="82"/>
      <c r="L831" s="62"/>
      <c r="M831" s="550">
        <f>'KL TTHT CV DOT 2'!P811</f>
        <v>0</v>
      </c>
      <c r="N831" s="550">
        <f>'KL TTHT CV DOT 2'!Q811</f>
        <v>0</v>
      </c>
      <c r="O831" s="550">
        <f>'KL TTHT CV DOT 2'!R811</f>
        <v>0</v>
      </c>
      <c r="P831" s="550"/>
      <c r="Q831" s="550"/>
      <c r="R831" s="550">
        <v>0</v>
      </c>
    </row>
    <row r="832" spans="1:19">
      <c r="A832" s="149" t="s">
        <v>392</v>
      </c>
      <c r="B832" s="149"/>
      <c r="C832" s="150" t="s">
        <v>144</v>
      </c>
      <c r="D832" s="100">
        <v>1</v>
      </c>
      <c r="E832" s="100">
        <v>1</v>
      </c>
      <c r="F832" s="151" t="s">
        <v>10</v>
      </c>
      <c r="G832" s="75"/>
      <c r="H832" s="75"/>
      <c r="I832" s="75"/>
      <c r="J832" s="75">
        <f>SUBTOTAL(9,J833:J886)</f>
        <v>350267145.06309867</v>
      </c>
      <c r="K832" s="75">
        <f>SUBTOTAL(9,K833:K886)</f>
        <v>45874850.953095295</v>
      </c>
      <c r="L832" s="75">
        <f>SUBTOTAL(9,L833:L886)</f>
        <v>396141996.01619393</v>
      </c>
      <c r="M832" s="555">
        <f>'KL TTHT CV DOT 2'!P812</f>
        <v>0</v>
      </c>
      <c r="N832" s="555">
        <f>'KL TTHT CV DOT 2'!Q812</f>
        <v>0</v>
      </c>
      <c r="O832" s="555">
        <f>'KL TTHT CV DOT 2'!R812</f>
        <v>0</v>
      </c>
      <c r="P832" s="555"/>
      <c r="Q832" s="555"/>
      <c r="R832" s="555">
        <v>0</v>
      </c>
    </row>
    <row r="833" spans="1:19" outlineLevel="1">
      <c r="A833" s="137"/>
      <c r="B833" s="137"/>
      <c r="C833" s="138" t="s">
        <v>393</v>
      </c>
      <c r="D833" s="94"/>
      <c r="E833" s="94"/>
      <c r="F833" s="139"/>
      <c r="G833" s="71"/>
      <c r="H833" s="71"/>
      <c r="I833" s="71"/>
      <c r="J833" s="71"/>
      <c r="K833" s="71"/>
      <c r="L833" s="62"/>
      <c r="M833" s="550">
        <f>'KL TTHT CV DOT 2'!P813</f>
        <v>0</v>
      </c>
      <c r="N833" s="550">
        <f>'KL TTHT CV DOT 2'!Q813</f>
        <v>0</v>
      </c>
      <c r="O833" s="550">
        <f>'KL TTHT CV DOT 2'!R813</f>
        <v>0</v>
      </c>
      <c r="P833" s="550"/>
      <c r="Q833" s="550"/>
      <c r="R833" s="550">
        <v>0</v>
      </c>
    </row>
    <row r="834" spans="1:19" s="153" customFormat="1" outlineLevel="1" collapsed="1">
      <c r="A834" s="146" t="s">
        <v>394</v>
      </c>
      <c r="B834" s="146"/>
      <c r="C834" s="147" t="s">
        <v>326</v>
      </c>
      <c r="D834" s="122">
        <v>1</v>
      </c>
      <c r="E834" s="122">
        <v>1</v>
      </c>
      <c r="F834" s="148" t="s">
        <v>10</v>
      </c>
      <c r="G834" s="62"/>
      <c r="H834" s="62"/>
      <c r="I834" s="77"/>
      <c r="J834" s="82">
        <f t="shared" ref="J834:K834" si="332">SUBTOTAL(9,J835:J843)</f>
        <v>0</v>
      </c>
      <c r="K834" s="82">
        <f t="shared" si="332"/>
        <v>0</v>
      </c>
      <c r="L834" s="82">
        <f>SUBTOTAL(9,L835:L843)</f>
        <v>0</v>
      </c>
      <c r="M834" s="553">
        <f>'KL TTHT CV DOT 2'!P814</f>
        <v>0</v>
      </c>
      <c r="N834" s="553">
        <f>'KL TTHT CV DOT 2'!Q814</f>
        <v>0</v>
      </c>
      <c r="O834" s="553">
        <f>'KL TTHT CV DOT 2'!R814</f>
        <v>0</v>
      </c>
      <c r="P834" s="553"/>
      <c r="Q834" s="553"/>
      <c r="R834" s="553">
        <v>0</v>
      </c>
      <c r="S834" s="535"/>
    </row>
    <row r="835" spans="1:19" hidden="1" outlineLevel="2">
      <c r="A835" s="137"/>
      <c r="B835" s="137"/>
      <c r="C835" s="138" t="s">
        <v>900</v>
      </c>
      <c r="D835" s="97">
        <v>6</v>
      </c>
      <c r="E835" s="97"/>
      <c r="F835" s="139" t="s">
        <v>624</v>
      </c>
      <c r="G835" s="199">
        <v>312500</v>
      </c>
      <c r="H835" s="199">
        <v>120872.07824999999</v>
      </c>
      <c r="I835" s="62">
        <f t="shared" ref="I835" si="333">SUM(G835:H835)</f>
        <v>433372.07825000002</v>
      </c>
      <c r="J835" s="62">
        <f t="shared" ref="J835:J842" si="334">G835*E835</f>
        <v>0</v>
      </c>
      <c r="K835" s="62">
        <f t="shared" ref="K835:K842" si="335">H835*E835</f>
        <v>0</v>
      </c>
      <c r="L835" s="62">
        <f t="shared" ref="L835:L842" si="336">I835*E835</f>
        <v>0</v>
      </c>
      <c r="M835" s="550">
        <f>'KL TTHT CV DOT 2'!P815</f>
        <v>0</v>
      </c>
      <c r="N835" s="550">
        <f>'KL TTHT CV DOT 2'!Q815</f>
        <v>0</v>
      </c>
      <c r="O835" s="550">
        <f>'KL TTHT CV DOT 2'!R815</f>
        <v>0</v>
      </c>
      <c r="P835" s="550"/>
      <c r="Q835" s="550"/>
      <c r="R835" s="550">
        <v>0</v>
      </c>
    </row>
    <row r="836" spans="1:19" hidden="1" outlineLevel="2">
      <c r="A836" s="137"/>
      <c r="B836" s="137"/>
      <c r="C836" s="138" t="s">
        <v>901</v>
      </c>
      <c r="D836" s="97">
        <v>6</v>
      </c>
      <c r="E836" s="97"/>
      <c r="F836" s="139" t="s">
        <v>624</v>
      </c>
      <c r="G836" s="199">
        <v>210227.27272727271</v>
      </c>
      <c r="H836" s="199">
        <v>120872.07824999999</v>
      </c>
      <c r="I836" s="62">
        <f t="shared" ref="I836:I842" si="337">SUM(G836:H836)</f>
        <v>331099.35097727273</v>
      </c>
      <c r="J836" s="62">
        <f t="shared" si="334"/>
        <v>0</v>
      </c>
      <c r="K836" s="62">
        <f t="shared" si="335"/>
        <v>0</v>
      </c>
      <c r="L836" s="62">
        <f t="shared" si="336"/>
        <v>0</v>
      </c>
      <c r="M836" s="550">
        <f>'KL TTHT CV DOT 2'!P816</f>
        <v>0</v>
      </c>
      <c r="N836" s="550">
        <f>'KL TTHT CV DOT 2'!Q816</f>
        <v>0</v>
      </c>
      <c r="O836" s="550">
        <f>'KL TTHT CV DOT 2'!R816</f>
        <v>0</v>
      </c>
      <c r="P836" s="550"/>
      <c r="Q836" s="550"/>
      <c r="R836" s="550">
        <v>0</v>
      </c>
    </row>
    <row r="837" spans="1:19" hidden="1" outlineLevel="2">
      <c r="A837" s="137"/>
      <c r="B837" s="137"/>
      <c r="C837" s="138" t="s">
        <v>902</v>
      </c>
      <c r="D837" s="97">
        <v>21</v>
      </c>
      <c r="E837" s="97"/>
      <c r="F837" s="139" t="s">
        <v>624</v>
      </c>
      <c r="G837" s="199">
        <v>119318.18181818179</v>
      </c>
      <c r="H837" s="199">
        <v>56925</v>
      </c>
      <c r="I837" s="62">
        <f t="shared" si="337"/>
        <v>176243.18181818179</v>
      </c>
      <c r="J837" s="62">
        <f t="shared" si="334"/>
        <v>0</v>
      </c>
      <c r="K837" s="62">
        <f t="shared" si="335"/>
        <v>0</v>
      </c>
      <c r="L837" s="62">
        <f t="shared" si="336"/>
        <v>0</v>
      </c>
      <c r="M837" s="550">
        <f>'KL TTHT CV DOT 2'!P817</f>
        <v>0</v>
      </c>
      <c r="N837" s="550">
        <f>'KL TTHT CV DOT 2'!Q817</f>
        <v>0</v>
      </c>
      <c r="O837" s="550">
        <f>'KL TTHT CV DOT 2'!R817</f>
        <v>0</v>
      </c>
      <c r="P837" s="550"/>
      <c r="Q837" s="550"/>
      <c r="R837" s="550">
        <v>0</v>
      </c>
    </row>
    <row r="838" spans="1:19" hidden="1" outlineLevel="2">
      <c r="A838" s="137"/>
      <c r="B838" s="137"/>
      <c r="C838" s="138" t="s">
        <v>903</v>
      </c>
      <c r="D838" s="97">
        <v>2</v>
      </c>
      <c r="E838" s="97"/>
      <c r="F838" s="139" t="s">
        <v>624</v>
      </c>
      <c r="G838" s="199">
        <v>562500</v>
      </c>
      <c r="H838" s="199">
        <v>56925</v>
      </c>
      <c r="I838" s="62">
        <f t="shared" si="337"/>
        <v>619425</v>
      </c>
      <c r="J838" s="62">
        <f t="shared" si="334"/>
        <v>0</v>
      </c>
      <c r="K838" s="62">
        <f t="shared" si="335"/>
        <v>0</v>
      </c>
      <c r="L838" s="62">
        <f t="shared" si="336"/>
        <v>0</v>
      </c>
      <c r="M838" s="550">
        <f>'KL TTHT CV DOT 2'!P818</f>
        <v>0</v>
      </c>
      <c r="N838" s="550">
        <f>'KL TTHT CV DOT 2'!Q818</f>
        <v>0</v>
      </c>
      <c r="O838" s="550">
        <f>'KL TTHT CV DOT 2'!R818</f>
        <v>0</v>
      </c>
      <c r="P838" s="550"/>
      <c r="Q838" s="550"/>
      <c r="R838" s="550">
        <v>0</v>
      </c>
    </row>
    <row r="839" spans="1:19" hidden="1" outlineLevel="2">
      <c r="A839" s="137"/>
      <c r="B839" s="137"/>
      <c r="C839" s="138" t="s">
        <v>904</v>
      </c>
      <c r="D839" s="97">
        <v>259</v>
      </c>
      <c r="E839" s="97"/>
      <c r="F839" s="139" t="s">
        <v>624</v>
      </c>
      <c r="G839" s="199">
        <v>135322.13999999998</v>
      </c>
      <c r="H839" s="199">
        <v>22106.7</v>
      </c>
      <c r="I839" s="62">
        <f t="shared" si="337"/>
        <v>157428.84</v>
      </c>
      <c r="J839" s="62">
        <f t="shared" si="334"/>
        <v>0</v>
      </c>
      <c r="K839" s="62">
        <f t="shared" si="335"/>
        <v>0</v>
      </c>
      <c r="L839" s="62">
        <f t="shared" si="336"/>
        <v>0</v>
      </c>
      <c r="M839" s="550">
        <f>'KL TTHT CV DOT 2'!P819</f>
        <v>0</v>
      </c>
      <c r="N839" s="550">
        <f>'KL TTHT CV DOT 2'!Q819</f>
        <v>0</v>
      </c>
      <c r="O839" s="550">
        <f>'KL TTHT CV DOT 2'!R819</f>
        <v>0</v>
      </c>
      <c r="P839" s="550"/>
      <c r="Q839" s="550"/>
      <c r="R839" s="550">
        <v>0</v>
      </c>
    </row>
    <row r="840" spans="1:19" s="11" customFormat="1" ht="21" hidden="1" customHeight="1" outlineLevel="2">
      <c r="A840" s="192"/>
      <c r="B840" s="192"/>
      <c r="C840" s="386" t="s">
        <v>928</v>
      </c>
      <c r="D840" s="194">
        <v>36</v>
      </c>
      <c r="E840" s="97"/>
      <c r="F840" s="195" t="s">
        <v>624</v>
      </c>
      <c r="G840" s="199">
        <v>8773.9726027397246</v>
      </c>
      <c r="H840" s="199">
        <v>14594.016411764707</v>
      </c>
      <c r="I840" s="199">
        <f t="shared" si="337"/>
        <v>23367.989014504434</v>
      </c>
      <c r="J840" s="199">
        <f t="shared" si="334"/>
        <v>0</v>
      </c>
      <c r="K840" s="199">
        <f t="shared" si="335"/>
        <v>0</v>
      </c>
      <c r="L840" s="199">
        <f t="shared" si="336"/>
        <v>0</v>
      </c>
      <c r="M840" s="554">
        <f>'KL TTHT CV DOT 2'!P820</f>
        <v>0</v>
      </c>
      <c r="N840" s="554">
        <f>'KL TTHT CV DOT 2'!Q820</f>
        <v>0</v>
      </c>
      <c r="O840" s="554">
        <f>'KL TTHT CV DOT 2'!R820</f>
        <v>0</v>
      </c>
      <c r="P840" s="554"/>
      <c r="Q840" s="554"/>
      <c r="R840" s="554">
        <v>0</v>
      </c>
      <c r="S840" s="534"/>
    </row>
    <row r="841" spans="1:19" ht="20.25" hidden="1" customHeight="1" outlineLevel="2">
      <c r="A841" s="137"/>
      <c r="B841" s="137"/>
      <c r="C841" s="138" t="s">
        <v>657</v>
      </c>
      <c r="D841" s="97">
        <v>1</v>
      </c>
      <c r="E841" s="97"/>
      <c r="F841" s="139" t="s">
        <v>619</v>
      </c>
      <c r="G841" s="199">
        <v>0</v>
      </c>
      <c r="H841" s="199">
        <v>0</v>
      </c>
      <c r="I841" s="62">
        <f t="shared" si="337"/>
        <v>0</v>
      </c>
      <c r="J841" s="62">
        <f t="shared" si="334"/>
        <v>0</v>
      </c>
      <c r="K841" s="62">
        <f t="shared" si="335"/>
        <v>0</v>
      </c>
      <c r="L841" s="62">
        <f t="shared" si="336"/>
        <v>0</v>
      </c>
      <c r="M841" s="550">
        <f>'KL TTHT CV DOT 2'!P821</f>
        <v>0</v>
      </c>
      <c r="N841" s="550">
        <f>'KL TTHT CV DOT 2'!Q821</f>
        <v>0</v>
      </c>
      <c r="O841" s="550">
        <f>'KL TTHT CV DOT 2'!R821</f>
        <v>0</v>
      </c>
      <c r="P841" s="550"/>
      <c r="Q841" s="550"/>
      <c r="R841" s="550">
        <v>0</v>
      </c>
    </row>
    <row r="842" spans="1:19" ht="20.25" hidden="1" customHeight="1" outlineLevel="2">
      <c r="A842" s="137"/>
      <c r="B842" s="137"/>
      <c r="C842" s="138" t="s">
        <v>787</v>
      </c>
      <c r="D842" s="97">
        <v>1</v>
      </c>
      <c r="E842" s="97"/>
      <c r="F842" s="139" t="s">
        <v>619</v>
      </c>
      <c r="G842" s="199">
        <v>0</v>
      </c>
      <c r="H842" s="199">
        <v>0</v>
      </c>
      <c r="I842" s="62">
        <f t="shared" si="337"/>
        <v>0</v>
      </c>
      <c r="J842" s="62">
        <f t="shared" si="334"/>
        <v>0</v>
      </c>
      <c r="K842" s="62">
        <f t="shared" si="335"/>
        <v>0</v>
      </c>
      <c r="L842" s="62">
        <f t="shared" si="336"/>
        <v>0</v>
      </c>
      <c r="M842" s="550">
        <f>'KL TTHT CV DOT 2'!P822</f>
        <v>0</v>
      </c>
      <c r="N842" s="550">
        <f>'KL TTHT CV DOT 2'!Q822</f>
        <v>0</v>
      </c>
      <c r="O842" s="550">
        <f>'KL TTHT CV DOT 2'!R822</f>
        <v>0</v>
      </c>
      <c r="P842" s="550"/>
      <c r="Q842" s="550"/>
      <c r="R842" s="550">
        <v>0</v>
      </c>
    </row>
    <row r="843" spans="1:19" s="153" customFormat="1" outlineLevel="1">
      <c r="A843" s="146"/>
      <c r="B843" s="146"/>
      <c r="C843" s="147"/>
      <c r="D843" s="99"/>
      <c r="E843" s="99"/>
      <c r="F843" s="148"/>
      <c r="G843" s="82"/>
      <c r="H843" s="82"/>
      <c r="I843" s="82"/>
      <c r="J843" s="82"/>
      <c r="K843" s="82"/>
      <c r="L843" s="82"/>
      <c r="M843" s="553">
        <f>'KL TTHT CV DOT 2'!P823</f>
        <v>0</v>
      </c>
      <c r="N843" s="553">
        <f>'KL TTHT CV DOT 2'!Q823</f>
        <v>0</v>
      </c>
      <c r="O843" s="553">
        <f>'KL TTHT CV DOT 2'!R823</f>
        <v>0</v>
      </c>
      <c r="P843" s="553"/>
      <c r="Q843" s="553"/>
      <c r="R843" s="553">
        <v>0</v>
      </c>
      <c r="S843" s="535"/>
    </row>
    <row r="844" spans="1:19" s="153" customFormat="1" outlineLevel="1" collapsed="1">
      <c r="A844" s="146" t="s">
        <v>395</v>
      </c>
      <c r="B844" s="146"/>
      <c r="C844" s="147" t="s">
        <v>152</v>
      </c>
      <c r="D844" s="122">
        <v>1</v>
      </c>
      <c r="E844" s="122">
        <v>1</v>
      </c>
      <c r="F844" s="148" t="s">
        <v>10</v>
      </c>
      <c r="G844" s="77"/>
      <c r="H844" s="77"/>
      <c r="I844" s="77"/>
      <c r="J844" s="82">
        <f>SUBTOTAL(9,J845:J849)</f>
        <v>106191661.97945206</v>
      </c>
      <c r="K844" s="82">
        <f>SUBTOTAL(9,K845:K849)</f>
        <v>12858262.889488317</v>
      </c>
      <c r="L844" s="82">
        <f>SUBTOTAL(9,L845:L849)</f>
        <v>119049924.86894037</v>
      </c>
      <c r="M844" s="553">
        <f>'KL TTHT CV DOT 2'!P824</f>
        <v>0</v>
      </c>
      <c r="N844" s="553">
        <f>'KL TTHT CV DOT 2'!Q824</f>
        <v>0</v>
      </c>
      <c r="O844" s="553">
        <f>'KL TTHT CV DOT 2'!R824</f>
        <v>0</v>
      </c>
      <c r="P844" s="553"/>
      <c r="Q844" s="553"/>
      <c r="R844" s="553">
        <v>0</v>
      </c>
      <c r="S844" s="535"/>
    </row>
    <row r="845" spans="1:19" s="11" customFormat="1" hidden="1" outlineLevel="2">
      <c r="A845" s="192"/>
      <c r="B845" s="192"/>
      <c r="C845" s="189" t="s">
        <v>1591</v>
      </c>
      <c r="D845" s="194"/>
      <c r="E845" s="194"/>
      <c r="F845" s="195"/>
      <c r="G845" s="199"/>
      <c r="H845" s="199"/>
      <c r="I845" s="199"/>
      <c r="J845" s="199"/>
      <c r="K845" s="199"/>
      <c r="L845" s="199"/>
      <c r="M845" s="554">
        <f>'KL TTHT CV DOT 2'!P825</f>
        <v>0</v>
      </c>
      <c r="N845" s="554">
        <f>'KL TTHT CV DOT 2'!Q825</f>
        <v>0</v>
      </c>
      <c r="O845" s="554">
        <f>'KL TTHT CV DOT 2'!R825</f>
        <v>0</v>
      </c>
      <c r="P845" s="554"/>
      <c r="Q845" s="554"/>
      <c r="R845" s="554">
        <v>0</v>
      </c>
      <c r="S845" s="534"/>
    </row>
    <row r="846" spans="1:19" s="11" customFormat="1" hidden="1" outlineLevel="2">
      <c r="A846" s="192"/>
      <c r="B846" s="192"/>
      <c r="C846" s="193" t="s">
        <v>722</v>
      </c>
      <c r="D846" s="194">
        <v>149</v>
      </c>
      <c r="E846" s="194">
        <v>149</v>
      </c>
      <c r="F846" s="195" t="s">
        <v>624</v>
      </c>
      <c r="G846" s="199">
        <v>669240</v>
      </c>
      <c r="H846" s="199">
        <v>56000.000000000007</v>
      </c>
      <c r="I846" s="199">
        <f t="shared" ref="I846:I848" si="338">SUM(G846:H846)</f>
        <v>725240</v>
      </c>
      <c r="J846" s="199">
        <f>G846*E846</f>
        <v>99716760</v>
      </c>
      <c r="K846" s="199">
        <f>H846*E846</f>
        <v>8344000.0000000009</v>
      </c>
      <c r="L846" s="199">
        <f>I846*E846</f>
        <v>108060760</v>
      </c>
      <c r="M846" s="554">
        <f>'KL TTHT CV DOT 2'!P826</f>
        <v>0</v>
      </c>
      <c r="N846" s="554">
        <f>'KL TTHT CV DOT 2'!Q826</f>
        <v>0</v>
      </c>
      <c r="O846" s="554">
        <f>'KL TTHT CV DOT 2'!R826</f>
        <v>0</v>
      </c>
      <c r="P846" s="554"/>
      <c r="Q846" s="554"/>
      <c r="R846" s="554">
        <v>0</v>
      </c>
      <c r="S846" s="534"/>
    </row>
    <row r="847" spans="1:19" s="11" customFormat="1" hidden="1" outlineLevel="2">
      <c r="A847" s="192"/>
      <c r="B847" s="192"/>
      <c r="C847" s="386" t="s">
        <v>928</v>
      </c>
      <c r="D847" s="194">
        <v>215</v>
      </c>
      <c r="E847" s="194">
        <v>215</v>
      </c>
      <c r="F847" s="195" t="s">
        <v>624</v>
      </c>
      <c r="G847" s="199">
        <v>8773.9726027397246</v>
      </c>
      <c r="H847" s="199">
        <v>14594.016411764707</v>
      </c>
      <c r="I847" s="199">
        <f t="shared" si="338"/>
        <v>23367.989014504434</v>
      </c>
      <c r="J847" s="199">
        <f>G847*E847</f>
        <v>1886404.1095890407</v>
      </c>
      <c r="K847" s="199">
        <f>H847*E847</f>
        <v>3137713.5285294121</v>
      </c>
      <c r="L847" s="199">
        <f>I847*E847</f>
        <v>5024117.6381184533</v>
      </c>
      <c r="M847" s="554">
        <f>'KL TTHT CV DOT 2'!P827</f>
        <v>0</v>
      </c>
      <c r="N847" s="554">
        <f>'KL TTHT CV DOT 2'!Q827</f>
        <v>0</v>
      </c>
      <c r="O847" s="554">
        <f>'KL TTHT CV DOT 2'!R827</f>
        <v>0</v>
      </c>
      <c r="P847" s="554"/>
      <c r="Q847" s="554"/>
      <c r="R847" s="554">
        <v>0</v>
      </c>
      <c r="S847" s="534"/>
    </row>
    <row r="848" spans="1:19" s="11" customFormat="1" hidden="1" outlineLevel="2">
      <c r="A848" s="192"/>
      <c r="B848" s="192"/>
      <c r="C848" s="193" t="s">
        <v>690</v>
      </c>
      <c r="D848" s="194">
        <v>1</v>
      </c>
      <c r="E848" s="97">
        <v>1</v>
      </c>
      <c r="F848" s="195" t="s">
        <v>619</v>
      </c>
      <c r="G848" s="199">
        <v>4588497.8698630137</v>
      </c>
      <c r="H848" s="199">
        <v>1376549.360958904</v>
      </c>
      <c r="I848" s="199">
        <f t="shared" si="338"/>
        <v>5965047.2308219178</v>
      </c>
      <c r="J848" s="199">
        <f>G848*E848</f>
        <v>4588497.8698630137</v>
      </c>
      <c r="K848" s="199">
        <f>H848*E848</f>
        <v>1376549.360958904</v>
      </c>
      <c r="L848" s="199">
        <f>I848*E848</f>
        <v>5965047.2308219178</v>
      </c>
      <c r="M848" s="554">
        <f>'KL TTHT CV DOT 2'!P828</f>
        <v>0</v>
      </c>
      <c r="N848" s="554">
        <f>'KL TTHT CV DOT 2'!Q828</f>
        <v>0</v>
      </c>
      <c r="O848" s="554">
        <f>'KL TTHT CV DOT 2'!R828</f>
        <v>0</v>
      </c>
      <c r="P848" s="554"/>
      <c r="Q848" s="554"/>
      <c r="R848" s="554">
        <v>0</v>
      </c>
      <c r="S848" s="534"/>
    </row>
    <row r="849" spans="1:19" s="11" customFormat="1" outlineLevel="1">
      <c r="A849" s="192"/>
      <c r="B849" s="192"/>
      <c r="C849" s="193"/>
      <c r="D849" s="194"/>
      <c r="E849" s="194"/>
      <c r="F849" s="195"/>
      <c r="G849" s="199"/>
      <c r="H849" s="199"/>
      <c r="I849" s="199"/>
      <c r="J849" s="199"/>
      <c r="K849" s="199"/>
      <c r="L849" s="199"/>
      <c r="M849" s="554">
        <f>'KL TTHT CV DOT 2'!P829</f>
        <v>0</v>
      </c>
      <c r="N849" s="554">
        <f>'KL TTHT CV DOT 2'!Q829</f>
        <v>0</v>
      </c>
      <c r="O849" s="554">
        <f>'KL TTHT CV DOT 2'!R829</f>
        <v>0</v>
      </c>
      <c r="P849" s="554"/>
      <c r="Q849" s="554"/>
      <c r="R849" s="554">
        <v>0</v>
      </c>
      <c r="S849" s="534"/>
    </row>
    <row r="850" spans="1:19" s="153" customFormat="1" outlineLevel="1">
      <c r="A850" s="146" t="s">
        <v>396</v>
      </c>
      <c r="B850" s="146"/>
      <c r="C850" s="147" t="s">
        <v>160</v>
      </c>
      <c r="D850" s="99">
        <v>1</v>
      </c>
      <c r="E850" s="99">
        <v>1</v>
      </c>
      <c r="F850" s="148" t="s">
        <v>10</v>
      </c>
      <c r="G850" s="82"/>
      <c r="H850" s="82"/>
      <c r="I850" s="82"/>
      <c r="J850" s="77"/>
      <c r="K850" s="77"/>
      <c r="L850" s="82">
        <v>0</v>
      </c>
      <c r="M850" s="553">
        <f>'KL TTHT CV DOT 2'!P830</f>
        <v>0</v>
      </c>
      <c r="N850" s="553">
        <f>'KL TTHT CV DOT 2'!Q830</f>
        <v>0</v>
      </c>
      <c r="O850" s="553">
        <f>'KL TTHT CV DOT 2'!R830</f>
        <v>0</v>
      </c>
      <c r="P850" s="553"/>
      <c r="Q850" s="553"/>
      <c r="R850" s="553">
        <v>0</v>
      </c>
      <c r="S850" s="535"/>
    </row>
    <row r="851" spans="1:19" s="153" customFormat="1" outlineLevel="1">
      <c r="A851" s="146" t="s">
        <v>397</v>
      </c>
      <c r="B851" s="146"/>
      <c r="C851" s="147" t="s">
        <v>330</v>
      </c>
      <c r="D851" s="122">
        <v>1</v>
      </c>
      <c r="E851" s="122">
        <v>1</v>
      </c>
      <c r="F851" s="148" t="s">
        <v>10</v>
      </c>
      <c r="G851" s="77"/>
      <c r="H851" s="77"/>
      <c r="I851" s="77"/>
      <c r="J851" s="77">
        <f>SUBTOTAL(9,J852:J874)</f>
        <v>220631937.32208219</v>
      </c>
      <c r="K851" s="77">
        <f>SUBTOTAL(9,K852:K874)</f>
        <v>25881817.25690911</v>
      </c>
      <c r="L851" s="77">
        <f>SUBTOTAL(9,L852:L874)</f>
        <v>246513754.57899135</v>
      </c>
      <c r="M851" s="556">
        <f>'KL TTHT CV DOT 2'!P831</f>
        <v>0</v>
      </c>
      <c r="N851" s="556">
        <f>'KL TTHT CV DOT 2'!Q831</f>
        <v>0</v>
      </c>
      <c r="O851" s="556">
        <f>'KL TTHT CV DOT 2'!R831</f>
        <v>0</v>
      </c>
      <c r="P851" s="556"/>
      <c r="Q851" s="556"/>
      <c r="R851" s="556">
        <v>0</v>
      </c>
      <c r="S851" s="535"/>
    </row>
    <row r="852" spans="1:19" outlineLevel="2">
      <c r="A852" s="137"/>
      <c r="B852" s="137"/>
      <c r="C852" s="147" t="s">
        <v>815</v>
      </c>
      <c r="D852" s="94"/>
      <c r="E852" s="94"/>
      <c r="F852" s="139"/>
      <c r="G852" s="71"/>
      <c r="H852" s="71"/>
      <c r="I852" s="71"/>
      <c r="J852" s="82">
        <f t="shared" ref="J852:K852" si="339">SUBTOTAL(9,J853:J859)</f>
        <v>27779110.239999998</v>
      </c>
      <c r="K852" s="82">
        <f t="shared" si="339"/>
        <v>5475504.2719999999</v>
      </c>
      <c r="L852" s="82">
        <f>SUBTOTAL(9,L853:L859)</f>
        <v>33254614.512000002</v>
      </c>
      <c r="M852" s="553">
        <f>'KL TTHT CV DOT 2'!P832</f>
        <v>0</v>
      </c>
      <c r="N852" s="553">
        <f>'KL TTHT CV DOT 2'!Q832</f>
        <v>0</v>
      </c>
      <c r="O852" s="553">
        <f>'KL TTHT CV DOT 2'!R832</f>
        <v>0</v>
      </c>
      <c r="P852" s="553"/>
      <c r="Q852" s="553"/>
      <c r="R852" s="553">
        <v>0</v>
      </c>
    </row>
    <row r="853" spans="1:19" s="11" customFormat="1" outlineLevel="2">
      <c r="A853" s="192"/>
      <c r="B853" s="192"/>
      <c r="C853" s="193" t="s">
        <v>696</v>
      </c>
      <c r="D853" s="194">
        <v>5</v>
      </c>
      <c r="E853" s="97">
        <v>5</v>
      </c>
      <c r="F853" s="195" t="s">
        <v>660</v>
      </c>
      <c r="G853" s="199">
        <v>46800</v>
      </c>
      <c r="H853" s="199">
        <v>54500.000000000007</v>
      </c>
      <c r="I853" s="199">
        <f t="shared" ref="I853:I854" si="340">SUM(G853:H853)</f>
        <v>101300</v>
      </c>
      <c r="J853" s="199">
        <f t="shared" ref="J853:J858" si="341">G853*E853</f>
        <v>234000</v>
      </c>
      <c r="K853" s="199">
        <f t="shared" ref="K853:K858" si="342">H853*E853</f>
        <v>272500.00000000006</v>
      </c>
      <c r="L853" s="199">
        <f t="shared" ref="L853:L858" si="343">I853*E853</f>
        <v>506500</v>
      </c>
      <c r="M853" s="554">
        <f>'KL TTHT CV DOT 2'!P833</f>
        <v>0</v>
      </c>
      <c r="N853" s="554">
        <f>'KL TTHT CV DOT 2'!Q833</f>
        <v>0</v>
      </c>
      <c r="O853" s="554">
        <f>'KL TTHT CV DOT 2'!R833</f>
        <v>0</v>
      </c>
      <c r="P853" s="554"/>
      <c r="Q853" s="554"/>
      <c r="R853" s="554">
        <v>0</v>
      </c>
      <c r="S853" s="534"/>
    </row>
    <row r="854" spans="1:19" s="11" customFormat="1" ht="21" customHeight="1" outlineLevel="2">
      <c r="A854" s="192"/>
      <c r="B854" s="192"/>
      <c r="C854" s="193" t="s">
        <v>700</v>
      </c>
      <c r="D854" s="194">
        <v>24</v>
      </c>
      <c r="E854" s="97">
        <v>24</v>
      </c>
      <c r="F854" s="195" t="s">
        <v>660</v>
      </c>
      <c r="G854" s="199">
        <v>124560</v>
      </c>
      <c r="H854" s="199">
        <v>54500.000000000007</v>
      </c>
      <c r="I854" s="199">
        <f t="shared" si="340"/>
        <v>179060</v>
      </c>
      <c r="J854" s="199">
        <f t="shared" si="341"/>
        <v>2989440</v>
      </c>
      <c r="K854" s="199">
        <f t="shared" si="342"/>
        <v>1308000.0000000002</v>
      </c>
      <c r="L854" s="199">
        <f t="shared" si="343"/>
        <v>4297440</v>
      </c>
      <c r="M854" s="554">
        <f>'KL TTHT CV DOT 2'!P834</f>
        <v>0</v>
      </c>
      <c r="N854" s="554">
        <f>'KL TTHT CV DOT 2'!Q834</f>
        <v>0</v>
      </c>
      <c r="O854" s="554">
        <f>'KL TTHT CV DOT 2'!R834</f>
        <v>0</v>
      </c>
      <c r="P854" s="554"/>
      <c r="Q854" s="554"/>
      <c r="R854" s="554">
        <v>0</v>
      </c>
      <c r="S854" s="534"/>
    </row>
    <row r="855" spans="1:19" s="11" customFormat="1" outlineLevel="2">
      <c r="A855" s="192"/>
      <c r="B855" s="192"/>
      <c r="C855" s="193" t="s">
        <v>884</v>
      </c>
      <c r="D855" s="194">
        <v>4</v>
      </c>
      <c r="E855" s="97">
        <v>4</v>
      </c>
      <c r="F855" s="195" t="s">
        <v>660</v>
      </c>
      <c r="G855" s="199">
        <v>381600</v>
      </c>
      <c r="H855" s="199">
        <v>54500.000000000007</v>
      </c>
      <c r="I855" s="199">
        <f t="shared" ref="I855:I858" si="344">SUM(G855:H855)</f>
        <v>436100</v>
      </c>
      <c r="J855" s="199">
        <f t="shared" si="341"/>
        <v>1526400</v>
      </c>
      <c r="K855" s="199">
        <f t="shared" si="342"/>
        <v>218000.00000000003</v>
      </c>
      <c r="L855" s="199">
        <f t="shared" si="343"/>
        <v>1744400</v>
      </c>
      <c r="M855" s="554">
        <f>'KL TTHT CV DOT 2'!P835</f>
        <v>0</v>
      </c>
      <c r="N855" s="554">
        <f>'KL TTHT CV DOT 2'!Q835</f>
        <v>0</v>
      </c>
      <c r="O855" s="554">
        <f>'KL TTHT CV DOT 2'!R835</f>
        <v>0</v>
      </c>
      <c r="P855" s="554"/>
      <c r="Q855" s="554"/>
      <c r="R855" s="554">
        <v>0</v>
      </c>
      <c r="S855" s="534"/>
    </row>
    <row r="856" spans="1:19" s="11" customFormat="1" outlineLevel="2">
      <c r="A856" s="192"/>
      <c r="B856" s="192"/>
      <c r="C856" s="193" t="s">
        <v>704</v>
      </c>
      <c r="D856" s="194">
        <v>6</v>
      </c>
      <c r="E856" s="97">
        <v>6</v>
      </c>
      <c r="F856" s="195" t="s">
        <v>660</v>
      </c>
      <c r="G856" s="199">
        <v>0</v>
      </c>
      <c r="H856" s="199">
        <v>381500</v>
      </c>
      <c r="I856" s="199">
        <f t="shared" si="344"/>
        <v>381500</v>
      </c>
      <c r="J856" s="199">
        <f t="shared" si="341"/>
        <v>0</v>
      </c>
      <c r="K856" s="199">
        <f t="shared" si="342"/>
        <v>2289000</v>
      </c>
      <c r="L856" s="199">
        <f t="shared" si="343"/>
        <v>2289000</v>
      </c>
      <c r="M856" s="554">
        <f>'KL TTHT CV DOT 2'!P836</f>
        <v>0</v>
      </c>
      <c r="N856" s="554">
        <f>'KL TTHT CV DOT 2'!Q836</f>
        <v>0</v>
      </c>
      <c r="O856" s="554">
        <f>'KL TTHT CV DOT 2'!R836</f>
        <v>0</v>
      </c>
      <c r="P856" s="554"/>
      <c r="Q856" s="554"/>
      <c r="R856" s="554">
        <v>0</v>
      </c>
      <c r="S856" s="534"/>
    </row>
    <row r="857" spans="1:19" s="11" customFormat="1" outlineLevel="2">
      <c r="A857" s="192"/>
      <c r="B857" s="192"/>
      <c r="C857" s="193" t="s">
        <v>835</v>
      </c>
      <c r="D857" s="194">
        <v>19</v>
      </c>
      <c r="E857" s="97">
        <v>19</v>
      </c>
      <c r="F857" s="195" t="s">
        <v>660</v>
      </c>
      <c r="G857" s="199">
        <v>1150224</v>
      </c>
      <c r="H857" s="199">
        <v>54500.000000000007</v>
      </c>
      <c r="I857" s="199">
        <f t="shared" si="344"/>
        <v>1204724</v>
      </c>
      <c r="J857" s="199">
        <f t="shared" si="341"/>
        <v>21854256</v>
      </c>
      <c r="K857" s="199">
        <f t="shared" si="342"/>
        <v>1035500.0000000001</v>
      </c>
      <c r="L857" s="199">
        <f t="shared" si="343"/>
        <v>22889756</v>
      </c>
      <c r="M857" s="554">
        <f>'KL TTHT CV DOT 2'!P837</f>
        <v>0</v>
      </c>
      <c r="N857" s="554">
        <f>'KL TTHT CV DOT 2'!Q837</f>
        <v>0</v>
      </c>
      <c r="O857" s="554">
        <f>'KL TTHT CV DOT 2'!R837</f>
        <v>0</v>
      </c>
      <c r="P857" s="554"/>
      <c r="Q857" s="554"/>
      <c r="R857" s="554">
        <v>0</v>
      </c>
      <c r="S857" s="534"/>
    </row>
    <row r="858" spans="1:19" s="11" customFormat="1" outlineLevel="2">
      <c r="A858" s="192"/>
      <c r="B858" s="192"/>
      <c r="C858" s="193" t="s">
        <v>657</v>
      </c>
      <c r="D858" s="194">
        <v>1</v>
      </c>
      <c r="E858" s="97">
        <v>1</v>
      </c>
      <c r="F858" s="195" t="s">
        <v>619</v>
      </c>
      <c r="G858" s="199">
        <v>1175014.24</v>
      </c>
      <c r="H858" s="199">
        <v>352504.272</v>
      </c>
      <c r="I858" s="199">
        <f t="shared" si="344"/>
        <v>1527518.5120000001</v>
      </c>
      <c r="J858" s="199">
        <f t="shared" si="341"/>
        <v>1175014.24</v>
      </c>
      <c r="K858" s="199">
        <f t="shared" si="342"/>
        <v>352504.272</v>
      </c>
      <c r="L858" s="199">
        <f t="shared" si="343"/>
        <v>1527518.5120000001</v>
      </c>
      <c r="M858" s="554">
        <f>'KL TTHT CV DOT 2'!P838</f>
        <v>0</v>
      </c>
      <c r="N858" s="554">
        <f>'KL TTHT CV DOT 2'!Q838</f>
        <v>0</v>
      </c>
      <c r="O858" s="554">
        <f>'KL TTHT CV DOT 2'!R838</f>
        <v>0</v>
      </c>
      <c r="P858" s="554"/>
      <c r="Q858" s="554"/>
      <c r="R858" s="554">
        <v>0</v>
      </c>
      <c r="S858" s="534"/>
    </row>
    <row r="859" spans="1:19" s="11" customFormat="1" outlineLevel="2">
      <c r="A859" s="192"/>
      <c r="B859" s="192"/>
      <c r="C859" s="193"/>
      <c r="D859" s="194"/>
      <c r="E859" s="194"/>
      <c r="F859" s="195"/>
      <c r="G859" s="199"/>
      <c r="H859" s="199"/>
      <c r="I859" s="199"/>
      <c r="J859" s="199"/>
      <c r="K859" s="199"/>
      <c r="L859" s="199"/>
      <c r="M859" s="554">
        <f>'KL TTHT CV DOT 2'!P839</f>
        <v>0</v>
      </c>
      <c r="N859" s="554">
        <f>'KL TTHT CV DOT 2'!Q839</f>
        <v>0</v>
      </c>
      <c r="O859" s="554">
        <f>'KL TTHT CV DOT 2'!R839</f>
        <v>0</v>
      </c>
      <c r="P859" s="554"/>
      <c r="Q859" s="554"/>
      <c r="R859" s="554">
        <v>0</v>
      </c>
      <c r="S859" s="534"/>
    </row>
    <row r="860" spans="1:19" s="11" customFormat="1" outlineLevel="2">
      <c r="A860" s="192"/>
      <c r="B860" s="192"/>
      <c r="C860" s="189" t="s">
        <v>706</v>
      </c>
      <c r="D860" s="194"/>
      <c r="E860" s="194"/>
      <c r="F860" s="195"/>
      <c r="G860" s="199"/>
      <c r="H860" s="199"/>
      <c r="I860" s="199"/>
      <c r="J860" s="174">
        <f>SUBTOTAL(9,J861:J866)</f>
        <v>141953700</v>
      </c>
      <c r="K860" s="174">
        <f>SUBTOTAL(9,K861:K866)</f>
        <v>6649872.0000000009</v>
      </c>
      <c r="L860" s="174">
        <f>SUBTOTAL(9,L861:L866)</f>
        <v>148603572</v>
      </c>
      <c r="M860" s="558">
        <f>'KL TTHT CV DOT 2'!P840</f>
        <v>0</v>
      </c>
      <c r="N860" s="558">
        <f>'KL TTHT CV DOT 2'!Q840</f>
        <v>0</v>
      </c>
      <c r="O860" s="558">
        <f>'KL TTHT CV DOT 2'!R840</f>
        <v>0</v>
      </c>
      <c r="P860" s="558"/>
      <c r="Q860" s="558"/>
      <c r="R860" s="558">
        <v>0</v>
      </c>
      <c r="S860" s="534"/>
    </row>
    <row r="861" spans="1:19" s="11" customFormat="1" outlineLevel="2">
      <c r="A861" s="192"/>
      <c r="B861" s="192"/>
      <c r="C861" s="193" t="s">
        <v>709</v>
      </c>
      <c r="D861" s="194">
        <v>5</v>
      </c>
      <c r="E861" s="97">
        <v>5</v>
      </c>
      <c r="F861" s="195" t="s">
        <v>660</v>
      </c>
      <c r="G861" s="62">
        <v>1607100.0000000002</v>
      </c>
      <c r="H861" s="62">
        <v>63504.000000000007</v>
      </c>
      <c r="I861" s="62">
        <f t="shared" ref="I861:I865" si="345">SUM(G861:H861)</f>
        <v>1670604.0000000002</v>
      </c>
      <c r="J861" s="199">
        <f>G861*E861</f>
        <v>8035500.0000000009</v>
      </c>
      <c r="K861" s="199">
        <f>H861*E861</f>
        <v>317520.00000000006</v>
      </c>
      <c r="L861" s="199">
        <f>I861*E861</f>
        <v>8353020.0000000009</v>
      </c>
      <c r="M861" s="554">
        <f>'KL TTHT CV DOT 2'!P841</f>
        <v>0</v>
      </c>
      <c r="N861" s="554">
        <f>'KL TTHT CV DOT 2'!Q841</f>
        <v>0</v>
      </c>
      <c r="O861" s="554">
        <f>'KL TTHT CV DOT 2'!R841</f>
        <v>0</v>
      </c>
      <c r="P861" s="554"/>
      <c r="Q861" s="554"/>
      <c r="R861" s="554">
        <v>0</v>
      </c>
      <c r="S861" s="534"/>
    </row>
    <row r="862" spans="1:19" outlineLevel="2">
      <c r="A862" s="137"/>
      <c r="B862" s="137"/>
      <c r="C862" s="138" t="s">
        <v>908</v>
      </c>
      <c r="D862" s="97">
        <v>70</v>
      </c>
      <c r="E862" s="97">
        <v>70</v>
      </c>
      <c r="F862" s="139" t="s">
        <v>660</v>
      </c>
      <c r="G862" s="62">
        <v>1607100.0000000002</v>
      </c>
      <c r="H862" s="62">
        <v>63504.000000000007</v>
      </c>
      <c r="I862" s="62">
        <f t="shared" si="345"/>
        <v>1670604.0000000002</v>
      </c>
      <c r="J862" s="71">
        <f>G862*E862</f>
        <v>112497000.00000001</v>
      </c>
      <c r="K862" s="71">
        <f>H862*E862</f>
        <v>4445280.0000000009</v>
      </c>
      <c r="L862" s="71">
        <f>I862*E862</f>
        <v>116942280.00000001</v>
      </c>
      <c r="M862" s="552">
        <f>'KL TTHT CV DOT 2'!P842</f>
        <v>0</v>
      </c>
      <c r="N862" s="552">
        <f>'KL TTHT CV DOT 2'!Q842</f>
        <v>0</v>
      </c>
      <c r="O862" s="552">
        <f>'KL TTHT CV DOT 2'!R842</f>
        <v>0</v>
      </c>
      <c r="P862" s="552"/>
      <c r="Q862" s="552"/>
      <c r="R862" s="552">
        <v>0</v>
      </c>
    </row>
    <row r="863" spans="1:19" outlineLevel="2">
      <c r="A863" s="137"/>
      <c r="B863" s="137"/>
      <c r="C863" s="138" t="s">
        <v>711</v>
      </c>
      <c r="D863" s="97">
        <v>6</v>
      </c>
      <c r="E863" s="97">
        <v>6</v>
      </c>
      <c r="F863" s="139" t="s">
        <v>660</v>
      </c>
      <c r="G863" s="62">
        <v>585200</v>
      </c>
      <c r="H863" s="62">
        <v>63504.000000000007</v>
      </c>
      <c r="I863" s="62">
        <f t="shared" si="345"/>
        <v>648704</v>
      </c>
      <c r="J863" s="71">
        <f>G863*E863</f>
        <v>3511200</v>
      </c>
      <c r="K863" s="71">
        <f>H863*E863</f>
        <v>381024.00000000006</v>
      </c>
      <c r="L863" s="71">
        <f>I863*E863</f>
        <v>3892224</v>
      </c>
      <c r="M863" s="552">
        <f>'KL TTHT CV DOT 2'!P843</f>
        <v>0</v>
      </c>
      <c r="N863" s="552">
        <f>'KL TTHT CV DOT 2'!Q843</f>
        <v>0</v>
      </c>
      <c r="O863" s="552">
        <f>'KL TTHT CV DOT 2'!R843</f>
        <v>0</v>
      </c>
      <c r="P863" s="552"/>
      <c r="Q863" s="552"/>
      <c r="R863" s="552">
        <v>0</v>
      </c>
    </row>
    <row r="864" spans="1:19" outlineLevel="2">
      <c r="A864" s="137"/>
      <c r="B864" s="137"/>
      <c r="C864" s="138" t="s">
        <v>851</v>
      </c>
      <c r="D864" s="97">
        <v>12</v>
      </c>
      <c r="E864" s="97">
        <v>12</v>
      </c>
      <c r="F864" s="139" t="s">
        <v>660</v>
      </c>
      <c r="G864" s="62">
        <v>1182500</v>
      </c>
      <c r="H864" s="62">
        <v>63504.000000000007</v>
      </c>
      <c r="I864" s="62">
        <f t="shared" si="345"/>
        <v>1246004</v>
      </c>
      <c r="J864" s="71">
        <f>G864*E864</f>
        <v>14190000</v>
      </c>
      <c r="K864" s="71">
        <f>H864*E864</f>
        <v>762048.00000000012</v>
      </c>
      <c r="L864" s="71">
        <f>I864*E864</f>
        <v>14952048</v>
      </c>
      <c r="M864" s="552">
        <f>'KL TTHT CV DOT 2'!P844</f>
        <v>0</v>
      </c>
      <c r="N864" s="552">
        <f>'KL TTHT CV DOT 2'!Q844</f>
        <v>0</v>
      </c>
      <c r="O864" s="552">
        <f>'KL TTHT CV DOT 2'!R844</f>
        <v>0</v>
      </c>
      <c r="P864" s="552"/>
      <c r="Q864" s="552"/>
      <c r="R864" s="552">
        <v>0</v>
      </c>
    </row>
    <row r="865" spans="1:19" outlineLevel="2">
      <c r="A865" s="137"/>
      <c r="B865" s="137"/>
      <c r="C865" s="138" t="s">
        <v>657</v>
      </c>
      <c r="D865" s="97">
        <v>1</v>
      </c>
      <c r="E865" s="97">
        <v>1</v>
      </c>
      <c r="F865" s="139" t="s">
        <v>619</v>
      </c>
      <c r="G865" s="62">
        <v>3720000</v>
      </c>
      <c r="H865" s="62">
        <v>744000</v>
      </c>
      <c r="I865" s="62">
        <f t="shared" si="345"/>
        <v>4464000</v>
      </c>
      <c r="J865" s="71">
        <f>G865*E865</f>
        <v>3720000</v>
      </c>
      <c r="K865" s="71">
        <f>H865*E865</f>
        <v>744000</v>
      </c>
      <c r="L865" s="71">
        <f>I865*E865</f>
        <v>4464000</v>
      </c>
      <c r="M865" s="552">
        <f>'KL TTHT CV DOT 2'!P845</f>
        <v>0</v>
      </c>
      <c r="N865" s="552">
        <f>'KL TTHT CV DOT 2'!Q845</f>
        <v>0</v>
      </c>
      <c r="O865" s="552">
        <f>'KL TTHT CV DOT 2'!R845</f>
        <v>0</v>
      </c>
      <c r="P865" s="552"/>
      <c r="Q865" s="552"/>
      <c r="R865" s="552">
        <v>0</v>
      </c>
    </row>
    <row r="866" spans="1:19" outlineLevel="2">
      <c r="A866" s="137"/>
      <c r="B866" s="137"/>
      <c r="C866" s="138"/>
      <c r="D866" s="97"/>
      <c r="E866" s="97"/>
      <c r="F866" s="139"/>
      <c r="G866" s="62"/>
      <c r="H866" s="62"/>
      <c r="I866" s="62"/>
      <c r="J866" s="71"/>
      <c r="K866" s="71"/>
      <c r="L866" s="71"/>
      <c r="M866" s="552">
        <f>'KL TTHT CV DOT 2'!P846</f>
        <v>0</v>
      </c>
      <c r="N866" s="552">
        <f>'KL TTHT CV DOT 2'!Q846</f>
        <v>0</v>
      </c>
      <c r="O866" s="552">
        <f>'KL TTHT CV DOT 2'!R846</f>
        <v>0</v>
      </c>
      <c r="P866" s="552"/>
      <c r="Q866" s="552"/>
      <c r="R866" s="552">
        <v>0</v>
      </c>
    </row>
    <row r="867" spans="1:19" s="153" customFormat="1" outlineLevel="2">
      <c r="A867" s="146"/>
      <c r="B867" s="146"/>
      <c r="C867" s="147" t="s">
        <v>841</v>
      </c>
      <c r="D867" s="99"/>
      <c r="E867" s="99"/>
      <c r="F867" s="148"/>
      <c r="G867" s="82"/>
      <c r="H867" s="82"/>
      <c r="I867" s="82"/>
      <c r="J867" s="82">
        <f t="shared" ref="J867:K867" si="346">SUBTOTAL(9,J868:J874)</f>
        <v>50899127.082082182</v>
      </c>
      <c r="K867" s="82">
        <f t="shared" si="346"/>
        <v>13756440.984909108</v>
      </c>
      <c r="L867" s="82">
        <f>SUBTOTAL(9,L868:L874)</f>
        <v>64655568.066991299</v>
      </c>
      <c r="M867" s="553">
        <f>'KL TTHT CV DOT 2'!P847</f>
        <v>0</v>
      </c>
      <c r="N867" s="553">
        <f>'KL TTHT CV DOT 2'!Q847</f>
        <v>0</v>
      </c>
      <c r="O867" s="553">
        <f>'KL TTHT CV DOT 2'!R847</f>
        <v>0</v>
      </c>
      <c r="P867" s="553"/>
      <c r="Q867" s="553"/>
      <c r="R867" s="553">
        <v>0</v>
      </c>
      <c r="S867" s="535"/>
    </row>
    <row r="868" spans="1:19" outlineLevel="2">
      <c r="A868" s="137"/>
      <c r="B868" s="137"/>
      <c r="C868" s="138" t="s">
        <v>812</v>
      </c>
      <c r="D868" s="97">
        <v>697</v>
      </c>
      <c r="E868" s="97">
        <v>572</v>
      </c>
      <c r="F868" s="139" t="s">
        <v>624</v>
      </c>
      <c r="G868" s="62">
        <v>22980.09</v>
      </c>
      <c r="H868" s="62">
        <v>5743.9305000000022</v>
      </c>
      <c r="I868" s="62">
        <f t="shared" ref="I868" si="347">SUM(G868:H868)</f>
        <v>28724.020500000002</v>
      </c>
      <c r="J868" s="71">
        <f t="shared" ref="J868:J873" si="348">G868*E868</f>
        <v>13144611.48</v>
      </c>
      <c r="K868" s="71">
        <f t="shared" ref="K868:K873" si="349">H868*E868</f>
        <v>3285528.2460000012</v>
      </c>
      <c r="L868" s="71">
        <f t="shared" ref="L868:L873" si="350">I868*E868</f>
        <v>16430139.726000002</v>
      </c>
      <c r="M868" s="554">
        <f>'KL TTHT CV DOT 2'!P848</f>
        <v>0.36</v>
      </c>
      <c r="N868" s="554">
        <f>'KL TTHT CV DOT 2'!Q848</f>
        <v>0</v>
      </c>
      <c r="O868" s="554">
        <f>'KL TTHT CV DOT 2'!R848</f>
        <v>0.36</v>
      </c>
      <c r="P868" s="552"/>
      <c r="Q868" s="552"/>
      <c r="R868" s="552">
        <v>0</v>
      </c>
    </row>
    <row r="869" spans="1:19" outlineLevel="2">
      <c r="A869" s="137"/>
      <c r="B869" s="137"/>
      <c r="C869" s="138" t="s">
        <v>842</v>
      </c>
      <c r="D869" s="97">
        <v>496</v>
      </c>
      <c r="E869" s="97">
        <v>464</v>
      </c>
      <c r="F869" s="139" t="s">
        <v>624</v>
      </c>
      <c r="G869" s="62">
        <v>32518.739999999998</v>
      </c>
      <c r="H869" s="62">
        <v>7485.6650000000009</v>
      </c>
      <c r="I869" s="62">
        <f t="shared" ref="I869:I873" si="351">SUM(G869:H869)</f>
        <v>40004.404999999999</v>
      </c>
      <c r="J869" s="71">
        <f t="shared" si="348"/>
        <v>15088695.359999999</v>
      </c>
      <c r="K869" s="71">
        <f t="shared" si="349"/>
        <v>3473348.5600000005</v>
      </c>
      <c r="L869" s="71">
        <f t="shared" si="350"/>
        <v>18562043.919999998</v>
      </c>
      <c r="M869" s="554">
        <f>'KL TTHT CV DOT 2'!P849</f>
        <v>0.36</v>
      </c>
      <c r="N869" s="554">
        <f>'KL TTHT CV DOT 2'!Q849</f>
        <v>0</v>
      </c>
      <c r="O869" s="554">
        <f>'KL TTHT CV DOT 2'!R849</f>
        <v>0.36</v>
      </c>
      <c r="P869" s="552"/>
      <c r="Q869" s="552"/>
      <c r="R869" s="552">
        <v>0</v>
      </c>
    </row>
    <row r="870" spans="1:19" outlineLevel="2">
      <c r="A870" s="137"/>
      <c r="B870" s="137"/>
      <c r="C870" s="138" t="s">
        <v>844</v>
      </c>
      <c r="D870" s="97">
        <v>242</v>
      </c>
      <c r="E870" s="97">
        <v>226</v>
      </c>
      <c r="F870" s="139" t="s">
        <v>624</v>
      </c>
      <c r="G870" s="62">
        <v>72299.399999999994</v>
      </c>
      <c r="H870" s="62">
        <v>17189.865000000002</v>
      </c>
      <c r="I870" s="62">
        <f t="shared" si="351"/>
        <v>89489.264999999999</v>
      </c>
      <c r="J870" s="71">
        <f t="shared" si="348"/>
        <v>16339664.399999999</v>
      </c>
      <c r="K870" s="71">
        <f t="shared" si="349"/>
        <v>3884909.49</v>
      </c>
      <c r="L870" s="71">
        <f t="shared" si="350"/>
        <v>20224573.890000001</v>
      </c>
      <c r="M870" s="554">
        <f>'KL TTHT CV DOT 2'!P850</f>
        <v>0.36</v>
      </c>
      <c r="N870" s="554">
        <f>'KL TTHT CV DOT 2'!Q850</f>
        <v>0</v>
      </c>
      <c r="O870" s="554">
        <f>'KL TTHT CV DOT 2'!R850</f>
        <v>0.36</v>
      </c>
      <c r="P870" s="552"/>
      <c r="Q870" s="552"/>
      <c r="R870" s="552">
        <v>0</v>
      </c>
    </row>
    <row r="871" spans="1:19" outlineLevel="2">
      <c r="A871" s="137"/>
      <c r="B871" s="137"/>
      <c r="C871" s="138" t="s">
        <v>845</v>
      </c>
      <c r="D871" s="97">
        <v>30</v>
      </c>
      <c r="E871" s="97">
        <v>30</v>
      </c>
      <c r="F871" s="139" t="s">
        <v>624</v>
      </c>
      <c r="G871" s="62">
        <v>102372.9</v>
      </c>
      <c r="H871" s="62">
        <v>18573.439500000004</v>
      </c>
      <c r="I871" s="62">
        <f t="shared" si="351"/>
        <v>120946.3395</v>
      </c>
      <c r="J871" s="71">
        <f t="shared" si="348"/>
        <v>3071187</v>
      </c>
      <c r="K871" s="71">
        <f t="shared" si="349"/>
        <v>557203.18500000017</v>
      </c>
      <c r="L871" s="71">
        <f t="shared" si="350"/>
        <v>3628390.1850000001</v>
      </c>
      <c r="M871" s="554">
        <f>'KL TTHT CV DOT 2'!P851</f>
        <v>0.36</v>
      </c>
      <c r="N871" s="554">
        <f>'KL TTHT CV DOT 2'!Q851</f>
        <v>0</v>
      </c>
      <c r="O871" s="554">
        <f>'KL TTHT CV DOT 2'!R851</f>
        <v>0.36</v>
      </c>
      <c r="P871" s="552"/>
      <c r="Q871" s="552"/>
      <c r="R871" s="552">
        <v>0</v>
      </c>
    </row>
    <row r="872" spans="1:19" s="11" customFormat="1" ht="21" customHeight="1" outlineLevel="2">
      <c r="A872" s="192"/>
      <c r="B872" s="192"/>
      <c r="C872" s="386" t="s">
        <v>928</v>
      </c>
      <c r="D872" s="194">
        <v>117</v>
      </c>
      <c r="E872" s="97">
        <v>132</v>
      </c>
      <c r="F872" s="195" t="s">
        <v>624</v>
      </c>
      <c r="G872" s="62">
        <v>8773.9726027397246</v>
      </c>
      <c r="H872" s="62">
        <v>14594.016411764707</v>
      </c>
      <c r="I872" s="62">
        <f t="shared" si="351"/>
        <v>23367.989014504434</v>
      </c>
      <c r="J872" s="199">
        <f t="shared" si="348"/>
        <v>1158164.3835616435</v>
      </c>
      <c r="K872" s="199">
        <f t="shared" si="349"/>
        <v>1926410.1663529414</v>
      </c>
      <c r="L872" s="199">
        <f t="shared" si="350"/>
        <v>3084574.5499145854</v>
      </c>
      <c r="M872" s="554">
        <f>'KL TTHT CV DOT 2'!P852</f>
        <v>0</v>
      </c>
      <c r="N872" s="554">
        <f>'KL TTHT CV DOT 2'!Q852</f>
        <v>0</v>
      </c>
      <c r="O872" s="554">
        <f>'KL TTHT CV DOT 2'!R852</f>
        <v>0</v>
      </c>
      <c r="P872" s="554"/>
      <c r="Q872" s="554"/>
      <c r="R872" s="554">
        <v>0</v>
      </c>
      <c r="S872" s="534"/>
    </row>
    <row r="873" spans="1:19" s="11" customFormat="1" ht="20.25" customHeight="1" outlineLevel="2">
      <c r="A873" s="192"/>
      <c r="B873" s="192"/>
      <c r="C873" s="193" t="s">
        <v>657</v>
      </c>
      <c r="D873" s="194">
        <v>1</v>
      </c>
      <c r="E873" s="194">
        <v>1</v>
      </c>
      <c r="F873" s="195" t="s">
        <v>619</v>
      </c>
      <c r="G873" s="62">
        <v>2096804.4585205477</v>
      </c>
      <c r="H873" s="62">
        <v>629041.33755616425</v>
      </c>
      <c r="I873" s="62">
        <f t="shared" si="351"/>
        <v>2725845.7960767122</v>
      </c>
      <c r="J873" s="199">
        <f t="shared" si="348"/>
        <v>2096804.4585205477</v>
      </c>
      <c r="K873" s="199">
        <f t="shared" si="349"/>
        <v>629041.33755616425</v>
      </c>
      <c r="L873" s="199">
        <f t="shared" si="350"/>
        <v>2725845.7960767122</v>
      </c>
      <c r="M873" s="554">
        <f>'KL TTHT CV DOT 2'!P853</f>
        <v>0</v>
      </c>
      <c r="N873" s="554">
        <f>'KL TTHT CV DOT 2'!Q853</f>
        <v>0</v>
      </c>
      <c r="O873" s="554">
        <f>'KL TTHT CV DOT 2'!R853</f>
        <v>0</v>
      </c>
      <c r="P873" s="554"/>
      <c r="Q873" s="554"/>
      <c r="R873" s="554">
        <v>0</v>
      </c>
      <c r="S873" s="534"/>
    </row>
    <row r="874" spans="1:19" s="11" customFormat="1" outlineLevel="1">
      <c r="A874" s="192"/>
      <c r="B874" s="192"/>
      <c r="C874" s="193"/>
      <c r="D874" s="194"/>
      <c r="E874" s="194"/>
      <c r="F874" s="195"/>
      <c r="G874" s="62"/>
      <c r="H874" s="62"/>
      <c r="I874" s="62"/>
      <c r="J874" s="199"/>
      <c r="K874" s="199"/>
      <c r="L874" s="199"/>
      <c r="M874" s="554">
        <f>'KL TTHT CV DOT 2'!P854</f>
        <v>0</v>
      </c>
      <c r="N874" s="554">
        <f>'KL TTHT CV DOT 2'!Q854</f>
        <v>0</v>
      </c>
      <c r="O874" s="554">
        <f>'KL TTHT CV DOT 2'!R854</f>
        <v>0</v>
      </c>
      <c r="P874" s="554"/>
      <c r="Q874" s="554"/>
      <c r="R874" s="554">
        <v>0</v>
      </c>
      <c r="S874" s="534"/>
    </row>
    <row r="875" spans="1:19" s="363" customFormat="1" outlineLevel="1">
      <c r="A875" s="172" t="s">
        <v>398</v>
      </c>
      <c r="B875" s="172"/>
      <c r="C875" s="189" t="s">
        <v>165</v>
      </c>
      <c r="D875" s="190">
        <v>1</v>
      </c>
      <c r="E875" s="190">
        <v>1</v>
      </c>
      <c r="F875" s="191" t="s">
        <v>10</v>
      </c>
      <c r="G875" s="82"/>
      <c r="H875" s="82"/>
      <c r="I875" s="82"/>
      <c r="J875" s="174">
        <f>SUBTOTAL(9,J876:J886)</f>
        <v>23443545.7615644</v>
      </c>
      <c r="K875" s="174">
        <f t="shared" ref="K875:L875" si="352">SUBTOTAL(9,K876:K886)</f>
        <v>7134770.8066978622</v>
      </c>
      <c r="L875" s="174">
        <f t="shared" si="352"/>
        <v>30578316.56826226</v>
      </c>
      <c r="M875" s="558">
        <f>'KL TTHT CV DOT 2'!P855</f>
        <v>0</v>
      </c>
      <c r="N875" s="558">
        <f>'KL TTHT CV DOT 2'!Q855</f>
        <v>0</v>
      </c>
      <c r="O875" s="558">
        <f>'KL TTHT CV DOT 2'!R855</f>
        <v>0</v>
      </c>
      <c r="P875" s="558"/>
      <c r="Q875" s="558"/>
      <c r="R875" s="558">
        <v>0</v>
      </c>
      <c r="S875" s="538"/>
    </row>
    <row r="876" spans="1:19" s="11" customFormat="1" outlineLevel="2">
      <c r="A876" s="192"/>
      <c r="B876" s="192"/>
      <c r="C876" s="193" t="s">
        <v>731</v>
      </c>
      <c r="D876" s="194">
        <v>14</v>
      </c>
      <c r="E876" s="97">
        <v>15</v>
      </c>
      <c r="F876" s="195" t="s">
        <v>660</v>
      </c>
      <c r="G876" s="62">
        <v>516120.00000000006</v>
      </c>
      <c r="H876" s="62">
        <v>63504.000000000007</v>
      </c>
      <c r="I876" s="62">
        <f>SUM(G876:H876)</f>
        <v>579624.00000000012</v>
      </c>
      <c r="J876" s="199">
        <f>G876*E876</f>
        <v>7741800.0000000009</v>
      </c>
      <c r="K876" s="199">
        <f>H876*E876</f>
        <v>952560.00000000012</v>
      </c>
      <c r="L876" s="199">
        <f>I876*E876</f>
        <v>8694360.0000000019</v>
      </c>
      <c r="M876" s="554">
        <f>'KL TTHT CV DOT 2'!P856</f>
        <v>0</v>
      </c>
      <c r="N876" s="554">
        <f>'KL TTHT CV DOT 2'!Q856</f>
        <v>0</v>
      </c>
      <c r="O876" s="554">
        <f>'KL TTHT CV DOT 2'!R856</f>
        <v>0</v>
      </c>
      <c r="P876" s="554"/>
      <c r="Q876" s="554"/>
      <c r="R876" s="554">
        <v>0</v>
      </c>
      <c r="S876" s="534"/>
    </row>
    <row r="877" spans="1:19" s="11" customFormat="1" outlineLevel="2">
      <c r="A877" s="192"/>
      <c r="B877" s="192"/>
      <c r="C877" s="193" t="s">
        <v>733</v>
      </c>
      <c r="D877" s="194">
        <v>7</v>
      </c>
      <c r="E877" s="97">
        <v>7</v>
      </c>
      <c r="F877" s="195" t="s">
        <v>660</v>
      </c>
      <c r="G877" s="62">
        <v>566280</v>
      </c>
      <c r="H877" s="62">
        <v>63504.000000000007</v>
      </c>
      <c r="I877" s="62">
        <f t="shared" ref="I877:I879" si="353">SUM(G877:H877)</f>
        <v>629784</v>
      </c>
      <c r="J877" s="199">
        <f>G877*E877</f>
        <v>3963960</v>
      </c>
      <c r="K877" s="199">
        <f>H877*E877</f>
        <v>444528.00000000006</v>
      </c>
      <c r="L877" s="199">
        <f>I877*E877</f>
        <v>4408488</v>
      </c>
      <c r="M877" s="554">
        <f>'KL TTHT CV DOT 2'!P857</f>
        <v>0</v>
      </c>
      <c r="N877" s="554">
        <f>'KL TTHT CV DOT 2'!Q857</f>
        <v>0</v>
      </c>
      <c r="O877" s="554">
        <f>'KL TTHT CV DOT 2'!R857</f>
        <v>0</v>
      </c>
      <c r="P877" s="554"/>
      <c r="Q877" s="554"/>
      <c r="R877" s="554">
        <v>0</v>
      </c>
      <c r="S877" s="534"/>
    </row>
    <row r="878" spans="1:19" s="11" customFormat="1" outlineLevel="2">
      <c r="A878" s="192"/>
      <c r="B878" s="192"/>
      <c r="C878" s="193" t="s">
        <v>735</v>
      </c>
      <c r="D878" s="194">
        <v>9</v>
      </c>
      <c r="E878" s="194">
        <v>15</v>
      </c>
      <c r="F878" s="195" t="s">
        <v>660</v>
      </c>
      <c r="G878" s="62">
        <v>124560</v>
      </c>
      <c r="H878" s="62">
        <v>54500.000000000007</v>
      </c>
      <c r="I878" s="62">
        <f t="shared" si="353"/>
        <v>179060</v>
      </c>
      <c r="J878" s="199">
        <f>G878*E878</f>
        <v>1868400</v>
      </c>
      <c r="K878" s="199">
        <f>H878*E878</f>
        <v>817500.00000000012</v>
      </c>
      <c r="L878" s="199">
        <f>I878*E878</f>
        <v>2685900</v>
      </c>
      <c r="M878" s="554">
        <f>'KL TTHT CV DOT 2'!P858</f>
        <v>0</v>
      </c>
      <c r="N878" s="554">
        <f>'KL TTHT CV DOT 2'!Q858</f>
        <v>0</v>
      </c>
      <c r="O878" s="554">
        <f>'KL TTHT CV DOT 2'!R858</f>
        <v>0</v>
      </c>
      <c r="P878" s="554"/>
      <c r="Q878" s="554"/>
      <c r="R878" s="554">
        <v>0</v>
      </c>
      <c r="S878" s="534"/>
    </row>
    <row r="879" spans="1:19" s="11" customFormat="1" outlineLevel="2">
      <c r="A879" s="192"/>
      <c r="B879" s="192"/>
      <c r="C879" s="193" t="s">
        <v>657</v>
      </c>
      <c r="D879" s="194">
        <v>1</v>
      </c>
      <c r="E879" s="194">
        <v>1</v>
      </c>
      <c r="F879" s="195" t="s">
        <v>660</v>
      </c>
      <c r="G879" s="62">
        <v>440000</v>
      </c>
      <c r="H879" s="62">
        <v>88000</v>
      </c>
      <c r="I879" s="62">
        <f t="shared" si="353"/>
        <v>528000</v>
      </c>
      <c r="J879" s="199">
        <f>G879*E879</f>
        <v>440000</v>
      </c>
      <c r="K879" s="199">
        <f>H879*E879</f>
        <v>88000</v>
      </c>
      <c r="L879" s="199">
        <f>I879*E879</f>
        <v>528000</v>
      </c>
      <c r="M879" s="554">
        <f>'KL TTHT CV DOT 2'!P859</f>
        <v>0</v>
      </c>
      <c r="N879" s="554">
        <f>'KL TTHT CV DOT 2'!Q859</f>
        <v>0</v>
      </c>
      <c r="O879" s="554">
        <f>'KL TTHT CV DOT 2'!R859</f>
        <v>0</v>
      </c>
      <c r="P879" s="554"/>
      <c r="Q879" s="554"/>
      <c r="R879" s="554">
        <v>0</v>
      </c>
      <c r="S879" s="534"/>
    </row>
    <row r="880" spans="1:19" s="11" customFormat="1" outlineLevel="2">
      <c r="A880" s="192"/>
      <c r="B880" s="192"/>
      <c r="C880" s="193"/>
      <c r="D880" s="194"/>
      <c r="E880" s="194"/>
      <c r="F880" s="195"/>
      <c r="G880" s="62"/>
      <c r="H880" s="62"/>
      <c r="I880" s="62"/>
      <c r="J880" s="199"/>
      <c r="K880" s="199"/>
      <c r="L880" s="199"/>
      <c r="M880" s="554">
        <f>'KL TTHT CV DOT 2'!P860</f>
        <v>0</v>
      </c>
      <c r="N880" s="554">
        <f>'KL TTHT CV DOT 2'!Q860</f>
        <v>0</v>
      </c>
      <c r="O880" s="554">
        <f>'KL TTHT CV DOT 2'!R860</f>
        <v>0</v>
      </c>
      <c r="P880" s="554"/>
      <c r="Q880" s="554"/>
      <c r="R880" s="554">
        <v>0</v>
      </c>
      <c r="S880" s="534"/>
    </row>
    <row r="881" spans="1:19" s="11" customFormat="1" ht="19.5" customHeight="1" outlineLevel="2">
      <c r="A881" s="192"/>
      <c r="B881" s="192"/>
      <c r="C881" s="379" t="s">
        <v>737</v>
      </c>
      <c r="D881" s="194"/>
      <c r="E881" s="194"/>
      <c r="F881" s="195"/>
      <c r="G881" s="199"/>
      <c r="H881" s="199"/>
      <c r="I881" s="199"/>
      <c r="J881" s="174">
        <f t="shared" ref="J881:K881" si="354">SUBTOTAL(9,J882:J886)</f>
        <v>9429385.7615643963</v>
      </c>
      <c r="K881" s="174">
        <f t="shared" si="354"/>
        <v>4832182.8066978613</v>
      </c>
      <c r="L881" s="174">
        <f>SUBTOTAL(9,L882:L886)</f>
        <v>14261568.568262259</v>
      </c>
      <c r="M881" s="558">
        <f>'KL TTHT CV DOT 2'!P861</f>
        <v>0</v>
      </c>
      <c r="N881" s="558">
        <f>'KL TTHT CV DOT 2'!Q861</f>
        <v>0</v>
      </c>
      <c r="O881" s="558">
        <f>'KL TTHT CV DOT 2'!R861</f>
        <v>0</v>
      </c>
      <c r="P881" s="558"/>
      <c r="Q881" s="558"/>
      <c r="R881" s="558">
        <v>0</v>
      </c>
      <c r="S881" s="534"/>
    </row>
    <row r="882" spans="1:19" s="11" customFormat="1" outlineLevel="2">
      <c r="A882" s="192"/>
      <c r="B882" s="192"/>
      <c r="C882" s="193" t="s">
        <v>646</v>
      </c>
      <c r="D882" s="194">
        <v>315</v>
      </c>
      <c r="E882" s="97">
        <v>221</v>
      </c>
      <c r="F882" s="195" t="s">
        <v>624</v>
      </c>
      <c r="G882" s="199">
        <v>32518.739999999998</v>
      </c>
      <c r="H882" s="199">
        <v>7485.6650000000009</v>
      </c>
      <c r="I882" s="199">
        <f t="shared" ref="I882" si="355">SUM(G882:H882)</f>
        <v>40004.404999999999</v>
      </c>
      <c r="J882" s="199">
        <f>G882*E882</f>
        <v>7186641.5399999991</v>
      </c>
      <c r="K882" s="199">
        <f>H882*E882</f>
        <v>1654331.9650000001</v>
      </c>
      <c r="L882" s="199">
        <f>I882*E882</f>
        <v>8840973.504999999</v>
      </c>
      <c r="M882" s="554">
        <f>'KL TTHT CV DOT 2'!P862</f>
        <v>0.36</v>
      </c>
      <c r="N882" s="554">
        <f>'KL TTHT CV DOT 2'!Q862</f>
        <v>0</v>
      </c>
      <c r="O882" s="554">
        <f>'KL TTHT CV DOT 2'!R862</f>
        <v>0.36</v>
      </c>
      <c r="P882" s="554"/>
      <c r="Q882" s="554"/>
      <c r="R882" s="554">
        <v>0</v>
      </c>
      <c r="S882" s="534"/>
    </row>
    <row r="883" spans="1:19" s="11" customFormat="1" ht="19.5" customHeight="1" outlineLevel="2">
      <c r="A883" s="192"/>
      <c r="B883" s="192"/>
      <c r="C883" s="386" t="s">
        <v>928</v>
      </c>
      <c r="D883" s="194">
        <v>177</v>
      </c>
      <c r="E883" s="97">
        <v>190</v>
      </c>
      <c r="F883" s="195" t="s">
        <v>624</v>
      </c>
      <c r="G883" s="199">
        <v>8773.9726027397246</v>
      </c>
      <c r="H883" s="199">
        <v>14594.016411764707</v>
      </c>
      <c r="I883" s="199">
        <f t="shared" ref="I883:I885" si="356">SUM(G883:H883)</f>
        <v>23367.989014504434</v>
      </c>
      <c r="J883" s="199">
        <f>G883*E883</f>
        <v>1667054.7945205476</v>
      </c>
      <c r="K883" s="199">
        <f>H883*E883</f>
        <v>2772863.1182352942</v>
      </c>
      <c r="L883" s="199">
        <f>I883*E883</f>
        <v>4439917.9127558423</v>
      </c>
      <c r="M883" s="554">
        <f>'KL TTHT CV DOT 2'!P863</f>
        <v>0</v>
      </c>
      <c r="N883" s="554">
        <f>'KL TTHT CV DOT 2'!Q863</f>
        <v>0</v>
      </c>
      <c r="O883" s="554">
        <f>'KL TTHT CV DOT 2'!R863</f>
        <v>0</v>
      </c>
      <c r="P883" s="554"/>
      <c r="Q883" s="554"/>
      <c r="R883" s="554">
        <v>0</v>
      </c>
      <c r="S883" s="534"/>
    </row>
    <row r="884" spans="1:19" s="11" customFormat="1" ht="19.5" customHeight="1" outlineLevel="2">
      <c r="A884" s="192"/>
      <c r="B884" s="192"/>
      <c r="C884" s="386" t="s">
        <v>1183</v>
      </c>
      <c r="D884" s="194">
        <v>63</v>
      </c>
      <c r="E884" s="97">
        <v>55.000000000000007</v>
      </c>
      <c r="F884" s="195" t="s">
        <v>624</v>
      </c>
      <c r="G884" s="199">
        <v>3554.7229199999997</v>
      </c>
      <c r="H884" s="199">
        <v>5289.7058823529414</v>
      </c>
      <c r="I884" s="199">
        <f t="shared" si="356"/>
        <v>8844.4288023529407</v>
      </c>
      <c r="J884" s="199">
        <f>G884*E884</f>
        <v>195509.76060000001</v>
      </c>
      <c r="K884" s="199">
        <f>H884*E884</f>
        <v>290933.82352941181</v>
      </c>
      <c r="L884" s="199">
        <f>I884*E884</f>
        <v>486443.58412941179</v>
      </c>
      <c r="M884" s="554">
        <f>'KL TTHT CV DOT 2'!P864</f>
        <v>0</v>
      </c>
      <c r="N884" s="554">
        <f>'KL TTHT CV DOT 2'!Q864</f>
        <v>0</v>
      </c>
      <c r="O884" s="554">
        <f>'KL TTHT CV DOT 2'!R864</f>
        <v>0</v>
      </c>
      <c r="P884" s="554"/>
      <c r="Q884" s="554"/>
      <c r="R884" s="554">
        <v>0</v>
      </c>
      <c r="S884" s="534"/>
    </row>
    <row r="885" spans="1:19" ht="19.5" customHeight="1" outlineLevel="2">
      <c r="A885" s="137"/>
      <c r="B885" s="137"/>
      <c r="C885" s="138" t="s">
        <v>657</v>
      </c>
      <c r="D885" s="97">
        <v>1</v>
      </c>
      <c r="E885" s="97">
        <v>1</v>
      </c>
      <c r="F885" s="139" t="s">
        <v>619</v>
      </c>
      <c r="G885" s="199">
        <v>380179.66644384933</v>
      </c>
      <c r="H885" s="199">
        <v>114053.8999331548</v>
      </c>
      <c r="I885" s="71">
        <f t="shared" si="356"/>
        <v>494233.56637700414</v>
      </c>
      <c r="J885" s="71">
        <f>G885*E885</f>
        <v>380179.66644384933</v>
      </c>
      <c r="K885" s="71">
        <f>H885*E885</f>
        <v>114053.8999331548</v>
      </c>
      <c r="L885" s="71">
        <f>I885*E885</f>
        <v>494233.56637700414</v>
      </c>
      <c r="M885" s="552">
        <f>'KL TTHT CV DOT 2'!P865</f>
        <v>0</v>
      </c>
      <c r="N885" s="552">
        <f>'KL TTHT CV DOT 2'!Q865</f>
        <v>0</v>
      </c>
      <c r="O885" s="552">
        <f>'KL TTHT CV DOT 2'!R865</f>
        <v>0</v>
      </c>
      <c r="P885" s="552"/>
      <c r="Q885" s="552"/>
      <c r="R885" s="552">
        <v>0</v>
      </c>
    </row>
    <row r="886" spans="1:19" outlineLevel="1">
      <c r="A886" s="137"/>
      <c r="B886" s="137"/>
      <c r="C886" s="138"/>
      <c r="D886" s="97"/>
      <c r="E886" s="97"/>
      <c r="F886" s="139"/>
      <c r="G886" s="62"/>
      <c r="H886" s="71"/>
      <c r="I886" s="71"/>
      <c r="J886" s="71"/>
      <c r="K886" s="71"/>
      <c r="L886" s="62"/>
      <c r="M886" s="550">
        <f>'KL TTHT CV DOT 2'!P866</f>
        <v>0</v>
      </c>
      <c r="N886" s="550">
        <f>'KL TTHT CV DOT 2'!Q866</f>
        <v>0</v>
      </c>
      <c r="O886" s="550">
        <f>'KL TTHT CV DOT 2'!R866</f>
        <v>0</v>
      </c>
      <c r="P886" s="550"/>
      <c r="Q886" s="550"/>
      <c r="R886" s="550">
        <v>0</v>
      </c>
    </row>
    <row r="887" spans="1:19">
      <c r="A887" s="647"/>
      <c r="B887" s="647"/>
      <c r="C887" s="652" t="s">
        <v>1672</v>
      </c>
      <c r="D887" s="648"/>
      <c r="E887" s="648"/>
      <c r="F887" s="649"/>
      <c r="G887" s="650"/>
      <c r="H887" s="650"/>
      <c r="I887" s="650"/>
      <c r="J887" s="650"/>
      <c r="K887" s="650"/>
      <c r="L887" s="650">
        <f>SUBTOTAL(9,L888:L1402)</f>
        <v>3412928080.1667376</v>
      </c>
      <c r="M887" s="651">
        <f>'KL TTHT CV DOT 2'!P867</f>
        <v>0</v>
      </c>
      <c r="N887" s="651">
        <f>'KL TTHT CV DOT 2'!Q867</f>
        <v>0</v>
      </c>
      <c r="O887" s="651">
        <f>'KL TTHT CV DOT 2'!R867</f>
        <v>0</v>
      </c>
      <c r="P887" s="651"/>
      <c r="Q887" s="651"/>
      <c r="R887" s="651">
        <v>0</v>
      </c>
    </row>
    <row r="888" spans="1:19">
      <c r="A888" s="165" t="s">
        <v>71</v>
      </c>
      <c r="B888" s="165"/>
      <c r="C888" s="166" t="s">
        <v>36</v>
      </c>
      <c r="D888" s="167"/>
      <c r="E888" s="167"/>
      <c r="F888" s="168"/>
      <c r="G888" s="169"/>
      <c r="H888" s="169"/>
      <c r="I888" s="169"/>
      <c r="J888" s="169">
        <f t="shared" ref="J888:K888" si="357">SUBTOTAL(9,J889:J912)</f>
        <v>124241733.16905928</v>
      </c>
      <c r="K888" s="169">
        <f t="shared" si="357"/>
        <v>20176036.58184544</v>
      </c>
      <c r="L888" s="169">
        <f>SUBTOTAL(9,L889:L912)</f>
        <v>144417769.75090474</v>
      </c>
      <c r="M888" s="551">
        <f>'KL TTHT CV DOT 2'!P868</f>
        <v>0</v>
      </c>
      <c r="N888" s="551">
        <f>'KL TTHT CV DOT 2'!Q868</f>
        <v>0</v>
      </c>
      <c r="O888" s="551">
        <f>'KL TTHT CV DOT 2'!R868</f>
        <v>0</v>
      </c>
      <c r="P888" s="169"/>
      <c r="Q888" s="169"/>
      <c r="R888" s="551">
        <v>0</v>
      </c>
      <c r="S888" s="10"/>
    </row>
    <row r="889" spans="1:19" outlineLevel="1">
      <c r="A889" s="137"/>
      <c r="B889" s="137"/>
      <c r="C889" s="138"/>
      <c r="D889" s="94"/>
      <c r="E889" s="97"/>
      <c r="F889" s="139"/>
      <c r="G889" s="71"/>
      <c r="H889" s="71"/>
      <c r="I889" s="71"/>
      <c r="J889" s="71"/>
      <c r="K889" s="71"/>
      <c r="L889" s="71"/>
      <c r="M889" s="552">
        <f>'KL TTHT CV DOT 2'!P869</f>
        <v>0</v>
      </c>
      <c r="N889" s="552">
        <f>'KL TTHT CV DOT 2'!Q869</f>
        <v>0</v>
      </c>
      <c r="O889" s="552">
        <f>'KL TTHT CV DOT 2'!R869</f>
        <v>0</v>
      </c>
      <c r="P889" s="71"/>
      <c r="Q889" s="71"/>
      <c r="R889" s="552">
        <v>0</v>
      </c>
      <c r="S889" s="10"/>
    </row>
    <row r="890" spans="1:19" outlineLevel="1">
      <c r="A890" s="137" t="s">
        <v>72</v>
      </c>
      <c r="B890" s="146"/>
      <c r="C890" s="171" t="s">
        <v>36</v>
      </c>
      <c r="D890" s="97">
        <v>1</v>
      </c>
      <c r="E890" s="97">
        <v>1</v>
      </c>
      <c r="F890" s="139" t="s">
        <v>73</v>
      </c>
      <c r="G890" s="62"/>
      <c r="H890" s="62"/>
      <c r="I890" s="62"/>
      <c r="J890" s="62"/>
      <c r="K890" s="62"/>
      <c r="L890" s="62">
        <v>0</v>
      </c>
      <c r="M890" s="550">
        <f>'KL TTHT CV DOT 2'!P870</f>
        <v>0</v>
      </c>
      <c r="N890" s="550">
        <f>'KL TTHT CV DOT 2'!Q870</f>
        <v>0</v>
      </c>
      <c r="O890" s="550">
        <f>'KL TTHT CV DOT 2'!R870</f>
        <v>0</v>
      </c>
      <c r="P890" s="62"/>
      <c r="Q890" s="62"/>
      <c r="R890" s="552">
        <v>0</v>
      </c>
      <c r="S890" s="10"/>
    </row>
    <row r="891" spans="1:19" s="153" customFormat="1" outlineLevel="1">
      <c r="A891" s="172" t="s">
        <v>74</v>
      </c>
      <c r="B891" s="146"/>
      <c r="C891" s="173" t="s">
        <v>75</v>
      </c>
      <c r="D891" s="99">
        <v>1</v>
      </c>
      <c r="E891" s="99">
        <v>1</v>
      </c>
      <c r="F891" s="148" t="s">
        <v>73</v>
      </c>
      <c r="G891" s="82"/>
      <c r="H891" s="174"/>
      <c r="I891" s="174"/>
      <c r="J891" s="174">
        <f t="shared" ref="J891:K891" si="358">SUBTOTAL(9,J892:J912)</f>
        <v>124241733.16905928</v>
      </c>
      <c r="K891" s="174">
        <f t="shared" si="358"/>
        <v>20176036.58184544</v>
      </c>
      <c r="L891" s="174">
        <f>SUBTOTAL(9,L892:L912)</f>
        <v>144417769.75090474</v>
      </c>
      <c r="M891" s="554">
        <f>'KL TTHT CV DOT 2'!P871</f>
        <v>0.6</v>
      </c>
      <c r="N891" s="554">
        <f>'KL TTHT CV DOT 2'!Q871</f>
        <v>0</v>
      </c>
      <c r="O891" s="554">
        <f>'KL TTHT CV DOT 2'!R871</f>
        <v>0.6</v>
      </c>
      <c r="P891" s="174">
        <v>0.5</v>
      </c>
      <c r="Q891" s="174">
        <v>0.5</v>
      </c>
      <c r="R891" s="552">
        <v>0.5</v>
      </c>
    </row>
    <row r="892" spans="1:19" s="11" customFormat="1" outlineLevel="1">
      <c r="A892" s="192"/>
      <c r="B892" s="192"/>
      <c r="C892" s="193" t="s">
        <v>909</v>
      </c>
      <c r="D892" s="194">
        <v>1</v>
      </c>
      <c r="E892" s="194">
        <v>1</v>
      </c>
      <c r="F892" s="195" t="s">
        <v>660</v>
      </c>
      <c r="G892" s="359">
        <v>1848000.0000000002</v>
      </c>
      <c r="H892" s="359">
        <v>165000</v>
      </c>
      <c r="I892" s="199">
        <f t="shared" ref="I892" si="359">SUM(G892:H892)</f>
        <v>2013000.0000000002</v>
      </c>
      <c r="J892" s="199">
        <f t="shared" ref="J892:J911" si="360">G892*E892</f>
        <v>1848000.0000000002</v>
      </c>
      <c r="K892" s="199">
        <f t="shared" ref="K892:K911" si="361">H892*E892</f>
        <v>165000</v>
      </c>
      <c r="L892" s="199">
        <f t="shared" ref="L892:L911" si="362">I892*E892</f>
        <v>2013000.0000000002</v>
      </c>
      <c r="M892" s="554">
        <f>'KL TTHT CV DOT 2'!P872</f>
        <v>0.6</v>
      </c>
      <c r="N892" s="554">
        <f>'KL TTHT CV DOT 2'!Q872</f>
        <v>0</v>
      </c>
      <c r="O892" s="554">
        <f>'KL TTHT CV DOT 2'!R872</f>
        <v>0.6</v>
      </c>
      <c r="P892" s="199">
        <v>0.5</v>
      </c>
      <c r="Q892" s="199">
        <v>0.5</v>
      </c>
      <c r="R892" s="552">
        <v>0.5</v>
      </c>
    </row>
    <row r="893" spans="1:19" s="11" customFormat="1" outlineLevel="1">
      <c r="A893" s="192"/>
      <c r="B893" s="192"/>
      <c r="C893" s="193" t="s">
        <v>910</v>
      </c>
      <c r="D893" s="194">
        <v>3</v>
      </c>
      <c r="E893" s="97">
        <v>3</v>
      </c>
      <c r="F893" s="195" t="s">
        <v>660</v>
      </c>
      <c r="G893" s="359">
        <v>9067520</v>
      </c>
      <c r="H893" s="359">
        <v>198000.00000000003</v>
      </c>
      <c r="I893" s="199">
        <f t="shared" ref="I893:I911" si="363">SUM(G893:H893)</f>
        <v>9265520</v>
      </c>
      <c r="J893" s="199">
        <f t="shared" si="360"/>
        <v>27202560</v>
      </c>
      <c r="K893" s="199">
        <f t="shared" si="361"/>
        <v>594000.00000000012</v>
      </c>
      <c r="L893" s="199">
        <f t="shared" si="362"/>
        <v>27796560</v>
      </c>
      <c r="M893" s="554">
        <f>'KL TTHT CV DOT 2'!P873</f>
        <v>0.6</v>
      </c>
      <c r="N893" s="554">
        <f>'KL TTHT CV DOT 2'!Q873</f>
        <v>0</v>
      </c>
      <c r="O893" s="554">
        <f>'KL TTHT CV DOT 2'!R873</f>
        <v>0.6</v>
      </c>
      <c r="P893" s="199">
        <v>0.5</v>
      </c>
      <c r="Q893" s="199">
        <v>0.5</v>
      </c>
      <c r="R893" s="552">
        <v>0.5</v>
      </c>
    </row>
    <row r="894" spans="1:19" s="11" customFormat="1" outlineLevel="1">
      <c r="A894" s="192"/>
      <c r="B894" s="192"/>
      <c r="C894" s="193" t="s">
        <v>912</v>
      </c>
      <c r="D894" s="194">
        <v>1</v>
      </c>
      <c r="E894" s="194">
        <v>1</v>
      </c>
      <c r="F894" s="195" t="s">
        <v>660</v>
      </c>
      <c r="G894" s="359">
        <v>9431520</v>
      </c>
      <c r="H894" s="359">
        <v>165000</v>
      </c>
      <c r="I894" s="199">
        <f t="shared" si="363"/>
        <v>9596520</v>
      </c>
      <c r="J894" s="199">
        <f t="shared" si="360"/>
        <v>9431520</v>
      </c>
      <c r="K894" s="199">
        <f t="shared" si="361"/>
        <v>165000</v>
      </c>
      <c r="L894" s="199">
        <f t="shared" si="362"/>
        <v>9596520</v>
      </c>
      <c r="M894" s="554">
        <f>'KL TTHT CV DOT 2'!P874</f>
        <v>0.6</v>
      </c>
      <c r="N894" s="554">
        <f>'KL TTHT CV DOT 2'!Q874</f>
        <v>0</v>
      </c>
      <c r="O894" s="554">
        <f>'KL TTHT CV DOT 2'!R874</f>
        <v>0.6</v>
      </c>
      <c r="P894" s="199">
        <v>0.5</v>
      </c>
      <c r="Q894" s="199">
        <v>0.5</v>
      </c>
      <c r="R894" s="552">
        <v>0.5</v>
      </c>
    </row>
    <row r="895" spans="1:19" s="11" customFormat="1" outlineLevel="1">
      <c r="A895" s="192"/>
      <c r="B895" s="192"/>
      <c r="C895" s="193" t="s">
        <v>914</v>
      </c>
      <c r="D895" s="194">
        <v>1</v>
      </c>
      <c r="E895" s="194">
        <v>1</v>
      </c>
      <c r="F895" s="195" t="s">
        <v>660</v>
      </c>
      <c r="G895" s="359">
        <v>2529000</v>
      </c>
      <c r="H895" s="359">
        <v>137500</v>
      </c>
      <c r="I895" s="199">
        <f t="shared" si="363"/>
        <v>2666500</v>
      </c>
      <c r="J895" s="199">
        <f t="shared" si="360"/>
        <v>2529000</v>
      </c>
      <c r="K895" s="199">
        <f t="shared" si="361"/>
        <v>137500</v>
      </c>
      <c r="L895" s="199">
        <f t="shared" si="362"/>
        <v>2666500</v>
      </c>
      <c r="M895" s="554">
        <f>'KL TTHT CV DOT 2'!P875</f>
        <v>0.6</v>
      </c>
      <c r="N895" s="554">
        <f>'KL TTHT CV DOT 2'!Q875</f>
        <v>0</v>
      </c>
      <c r="O895" s="554">
        <f>'KL TTHT CV DOT 2'!R875</f>
        <v>0.6</v>
      </c>
      <c r="P895" s="199">
        <v>0.5</v>
      </c>
      <c r="Q895" s="199">
        <v>0.5</v>
      </c>
      <c r="R895" s="552">
        <v>0.5</v>
      </c>
    </row>
    <row r="896" spans="1:19" s="11" customFormat="1" outlineLevel="1">
      <c r="A896" s="192"/>
      <c r="B896" s="192"/>
      <c r="C896" s="400" t="s">
        <v>916</v>
      </c>
      <c r="D896" s="194">
        <v>1</v>
      </c>
      <c r="E896" s="194">
        <v>1</v>
      </c>
      <c r="F896" s="195" t="s">
        <v>660</v>
      </c>
      <c r="G896" s="359">
        <v>1155000</v>
      </c>
      <c r="H896" s="359">
        <v>81750</v>
      </c>
      <c r="I896" s="199">
        <f t="shared" si="363"/>
        <v>1236750</v>
      </c>
      <c r="J896" s="199">
        <f t="shared" si="360"/>
        <v>1155000</v>
      </c>
      <c r="K896" s="199">
        <f t="shared" si="361"/>
        <v>81750</v>
      </c>
      <c r="L896" s="199">
        <f t="shared" si="362"/>
        <v>1236750</v>
      </c>
      <c r="M896" s="554">
        <f>'KL TTHT CV DOT 2'!P876</f>
        <v>0.6</v>
      </c>
      <c r="N896" s="554">
        <f>'KL TTHT CV DOT 2'!Q876</f>
        <v>0</v>
      </c>
      <c r="O896" s="554">
        <f>'KL TTHT CV DOT 2'!R876</f>
        <v>0.6</v>
      </c>
      <c r="P896" s="199">
        <v>0.5</v>
      </c>
      <c r="Q896" s="199">
        <v>0.5</v>
      </c>
      <c r="R896" s="552">
        <v>0.5</v>
      </c>
    </row>
    <row r="897" spans="1:19" s="11" customFormat="1" outlineLevel="1">
      <c r="A897" s="192"/>
      <c r="B897" s="192"/>
      <c r="C897" s="400" t="s">
        <v>917</v>
      </c>
      <c r="D897" s="194">
        <v>1</v>
      </c>
      <c r="E897" s="97">
        <v>1</v>
      </c>
      <c r="F897" s="195" t="s">
        <v>660</v>
      </c>
      <c r="G897" s="359">
        <v>8360000.0000000009</v>
      </c>
      <c r="H897" s="359">
        <v>163500</v>
      </c>
      <c r="I897" s="199">
        <f t="shared" si="363"/>
        <v>8523500</v>
      </c>
      <c r="J897" s="199">
        <f t="shared" si="360"/>
        <v>8360000.0000000009</v>
      </c>
      <c r="K897" s="199">
        <f t="shared" si="361"/>
        <v>163500</v>
      </c>
      <c r="L897" s="199">
        <f t="shared" si="362"/>
        <v>8523500</v>
      </c>
      <c r="M897" s="554">
        <f>'KL TTHT CV DOT 2'!P877</f>
        <v>0.6</v>
      </c>
      <c r="N897" s="554">
        <f>'KL TTHT CV DOT 2'!Q877</f>
        <v>0</v>
      </c>
      <c r="O897" s="554">
        <f>'KL TTHT CV DOT 2'!R877</f>
        <v>0.6</v>
      </c>
      <c r="P897" s="199">
        <v>0.5</v>
      </c>
      <c r="Q897" s="199">
        <v>0.5</v>
      </c>
      <c r="R897" s="552">
        <v>0.5</v>
      </c>
    </row>
    <row r="898" spans="1:19" s="11" customFormat="1" outlineLevel="1">
      <c r="A898" s="192"/>
      <c r="B898" s="192"/>
      <c r="C898" s="400" t="s">
        <v>919</v>
      </c>
      <c r="D898" s="194">
        <v>3</v>
      </c>
      <c r="E898" s="194">
        <v>3</v>
      </c>
      <c r="F898" s="195" t="s">
        <v>660</v>
      </c>
      <c r="G898" s="359">
        <v>150480</v>
      </c>
      <c r="H898" s="359">
        <v>54500.000000000007</v>
      </c>
      <c r="I898" s="199">
        <f t="shared" si="363"/>
        <v>204980</v>
      </c>
      <c r="J898" s="199">
        <f t="shared" si="360"/>
        <v>451440</v>
      </c>
      <c r="K898" s="199">
        <f t="shared" si="361"/>
        <v>163500.00000000003</v>
      </c>
      <c r="L898" s="199">
        <f t="shared" si="362"/>
        <v>614940</v>
      </c>
      <c r="M898" s="554">
        <f>'KL TTHT CV DOT 2'!P878</f>
        <v>0.6</v>
      </c>
      <c r="N898" s="554">
        <f>'KL TTHT CV DOT 2'!Q878</f>
        <v>0</v>
      </c>
      <c r="O898" s="554">
        <f>'KL TTHT CV DOT 2'!R878</f>
        <v>0.6</v>
      </c>
      <c r="P898" s="199">
        <v>0.5</v>
      </c>
      <c r="Q898" s="199">
        <v>0.5</v>
      </c>
      <c r="R898" s="552">
        <v>0.5</v>
      </c>
    </row>
    <row r="899" spans="1:19" s="11" customFormat="1" outlineLevel="1">
      <c r="A899" s="192"/>
      <c r="B899" s="192"/>
      <c r="C899" s="400" t="s">
        <v>921</v>
      </c>
      <c r="D899" s="194">
        <v>3</v>
      </c>
      <c r="E899" s="194">
        <v>3</v>
      </c>
      <c r="F899" s="195" t="s">
        <v>660</v>
      </c>
      <c r="G899" s="359">
        <v>36000</v>
      </c>
      <c r="H899" s="359">
        <v>16350.000000000002</v>
      </c>
      <c r="I899" s="199">
        <f t="shared" si="363"/>
        <v>52350</v>
      </c>
      <c r="J899" s="199">
        <f t="shared" si="360"/>
        <v>108000</v>
      </c>
      <c r="K899" s="199">
        <f t="shared" si="361"/>
        <v>49050.000000000007</v>
      </c>
      <c r="L899" s="199">
        <f t="shared" si="362"/>
        <v>157050</v>
      </c>
      <c r="M899" s="554">
        <f>'KL TTHT CV DOT 2'!P879</f>
        <v>0.6</v>
      </c>
      <c r="N899" s="554">
        <f>'KL TTHT CV DOT 2'!Q879</f>
        <v>0</v>
      </c>
      <c r="O899" s="554">
        <f>'KL TTHT CV DOT 2'!R879</f>
        <v>0.6</v>
      </c>
      <c r="P899" s="199">
        <v>0.5</v>
      </c>
      <c r="Q899" s="199">
        <v>0.5</v>
      </c>
      <c r="R899" s="552">
        <v>0.5</v>
      </c>
    </row>
    <row r="900" spans="1:19" s="11" customFormat="1" outlineLevel="1">
      <c r="A900" s="192"/>
      <c r="B900" s="192"/>
      <c r="C900" s="400" t="s">
        <v>922</v>
      </c>
      <c r="D900" s="194">
        <v>2</v>
      </c>
      <c r="E900" s="194">
        <v>2</v>
      </c>
      <c r="F900" s="195" t="s">
        <v>660</v>
      </c>
      <c r="G900" s="359">
        <v>4494000</v>
      </c>
      <c r="H900" s="359">
        <v>49050</v>
      </c>
      <c r="I900" s="199">
        <f t="shared" si="363"/>
        <v>4543050</v>
      </c>
      <c r="J900" s="199">
        <f t="shared" si="360"/>
        <v>8988000</v>
      </c>
      <c r="K900" s="199">
        <f t="shared" si="361"/>
        <v>98100</v>
      </c>
      <c r="L900" s="199">
        <f t="shared" si="362"/>
        <v>9086100</v>
      </c>
      <c r="M900" s="554">
        <f>'KL TTHT CV DOT 2'!P880</f>
        <v>0.6</v>
      </c>
      <c r="N900" s="554">
        <f>'KL TTHT CV DOT 2'!Q880</f>
        <v>0</v>
      </c>
      <c r="O900" s="554">
        <f>'KL TTHT CV DOT 2'!R880</f>
        <v>0.6</v>
      </c>
      <c r="P900" s="199">
        <v>0.5</v>
      </c>
      <c r="Q900" s="199">
        <v>0.5</v>
      </c>
      <c r="R900" s="552">
        <v>0.5</v>
      </c>
    </row>
    <row r="901" spans="1:19" s="11" customFormat="1" outlineLevel="1">
      <c r="A901" s="192"/>
      <c r="B901" s="192"/>
      <c r="C901" s="400" t="s">
        <v>923</v>
      </c>
      <c r="D901" s="194">
        <v>10</v>
      </c>
      <c r="E901" s="194">
        <v>10</v>
      </c>
      <c r="F901" s="195" t="s">
        <v>624</v>
      </c>
      <c r="G901" s="359">
        <v>10032.786885245901</v>
      </c>
      <c r="H901" s="359">
        <v>3360.0000000000005</v>
      </c>
      <c r="I901" s="199">
        <f t="shared" si="363"/>
        <v>13392.786885245901</v>
      </c>
      <c r="J901" s="199">
        <f t="shared" si="360"/>
        <v>100327.86885245901</v>
      </c>
      <c r="K901" s="199">
        <f t="shared" si="361"/>
        <v>33600.000000000007</v>
      </c>
      <c r="L901" s="199">
        <f t="shared" si="362"/>
        <v>133927.86885245901</v>
      </c>
      <c r="M901" s="554">
        <f>'KL TTHT CV DOT 2'!P881</f>
        <v>0.6</v>
      </c>
      <c r="N901" s="554">
        <f>'KL TTHT CV DOT 2'!Q881</f>
        <v>0</v>
      </c>
      <c r="O901" s="554">
        <f>'KL TTHT CV DOT 2'!R881</f>
        <v>0.6</v>
      </c>
      <c r="P901" s="199">
        <v>0.5</v>
      </c>
      <c r="Q901" s="199">
        <v>0.5</v>
      </c>
      <c r="R901" s="552">
        <v>0.5</v>
      </c>
    </row>
    <row r="902" spans="1:19" s="11" customFormat="1" outlineLevel="1">
      <c r="A902" s="192"/>
      <c r="B902" s="192"/>
      <c r="C902" s="400" t="s">
        <v>925</v>
      </c>
      <c r="D902" s="194">
        <v>6</v>
      </c>
      <c r="E902" s="194">
        <v>6</v>
      </c>
      <c r="F902" s="195" t="s">
        <v>660</v>
      </c>
      <c r="G902" s="359">
        <v>770000.00000000012</v>
      </c>
      <c r="H902" s="359">
        <v>49050</v>
      </c>
      <c r="I902" s="199">
        <f t="shared" si="363"/>
        <v>819050.00000000012</v>
      </c>
      <c r="J902" s="199">
        <f t="shared" si="360"/>
        <v>4620000.0000000009</v>
      </c>
      <c r="K902" s="199">
        <f t="shared" si="361"/>
        <v>294300</v>
      </c>
      <c r="L902" s="199">
        <f t="shared" si="362"/>
        <v>4914300.0000000009</v>
      </c>
      <c r="M902" s="554">
        <f>'KL TTHT CV DOT 2'!P882</f>
        <v>0.6</v>
      </c>
      <c r="N902" s="554">
        <f>'KL TTHT CV DOT 2'!Q882</f>
        <v>0</v>
      </c>
      <c r="O902" s="554">
        <f>'KL TTHT CV DOT 2'!R882</f>
        <v>0.6</v>
      </c>
      <c r="P902" s="199">
        <v>0.5</v>
      </c>
      <c r="Q902" s="199">
        <v>0.5</v>
      </c>
      <c r="R902" s="552">
        <v>0.5</v>
      </c>
    </row>
    <row r="903" spans="1:19" s="11" customFormat="1" outlineLevel="1">
      <c r="A903" s="192"/>
      <c r="B903" s="192"/>
      <c r="C903" s="193" t="s">
        <v>926</v>
      </c>
      <c r="D903" s="194">
        <v>373</v>
      </c>
      <c r="E903" s="194">
        <v>373</v>
      </c>
      <c r="F903" s="195" t="s">
        <v>624</v>
      </c>
      <c r="G903" s="359">
        <v>14400</v>
      </c>
      <c r="H903" s="359">
        <v>3360.0000000000005</v>
      </c>
      <c r="I903" s="199">
        <f t="shared" si="363"/>
        <v>17760</v>
      </c>
      <c r="J903" s="199">
        <f t="shared" si="360"/>
        <v>5371200</v>
      </c>
      <c r="K903" s="199">
        <f t="shared" si="361"/>
        <v>1253280.0000000002</v>
      </c>
      <c r="L903" s="199">
        <f t="shared" si="362"/>
        <v>6624480</v>
      </c>
      <c r="M903" s="554">
        <f>'KL TTHT CV DOT 2'!P883</f>
        <v>0.6</v>
      </c>
      <c r="N903" s="554">
        <f>'KL TTHT CV DOT 2'!Q883</f>
        <v>0</v>
      </c>
      <c r="O903" s="554">
        <f>'KL TTHT CV DOT 2'!R883</f>
        <v>0.6</v>
      </c>
      <c r="P903" s="199">
        <v>0.5</v>
      </c>
      <c r="Q903" s="199">
        <v>0.5</v>
      </c>
      <c r="R903" s="552">
        <v>0.5</v>
      </c>
    </row>
    <row r="904" spans="1:19" s="11" customFormat="1" outlineLevel="1">
      <c r="A904" s="192"/>
      <c r="B904" s="192"/>
      <c r="C904" s="355" t="s">
        <v>906</v>
      </c>
      <c r="D904" s="194">
        <v>397</v>
      </c>
      <c r="E904" s="194">
        <v>397</v>
      </c>
      <c r="F904" s="195" t="s">
        <v>624</v>
      </c>
      <c r="G904" s="359">
        <v>22980.09</v>
      </c>
      <c r="H904" s="359">
        <v>5743.9305000000022</v>
      </c>
      <c r="I904" s="199">
        <f t="shared" si="363"/>
        <v>28724.020500000002</v>
      </c>
      <c r="J904" s="199">
        <f t="shared" si="360"/>
        <v>9123095.7300000004</v>
      </c>
      <c r="K904" s="199">
        <f t="shared" si="361"/>
        <v>2280340.4085000008</v>
      </c>
      <c r="L904" s="199">
        <f t="shared" si="362"/>
        <v>11403436.138500001</v>
      </c>
      <c r="M904" s="554">
        <f>'KL TTHT CV DOT 2'!P884</f>
        <v>0.6</v>
      </c>
      <c r="N904" s="554">
        <f>'KL TTHT CV DOT 2'!Q884</f>
        <v>0</v>
      </c>
      <c r="O904" s="554">
        <f>'KL TTHT CV DOT 2'!R884</f>
        <v>0.6</v>
      </c>
      <c r="P904" s="199">
        <v>0.5</v>
      </c>
      <c r="Q904" s="199">
        <v>0.5</v>
      </c>
      <c r="R904" s="552">
        <v>0.5</v>
      </c>
    </row>
    <row r="905" spans="1:19" outlineLevel="1">
      <c r="A905" s="137"/>
      <c r="B905" s="137"/>
      <c r="C905" s="138" t="s">
        <v>928</v>
      </c>
      <c r="D905" s="194">
        <v>81</v>
      </c>
      <c r="E905" s="194">
        <v>81</v>
      </c>
      <c r="F905" s="139" t="s">
        <v>624</v>
      </c>
      <c r="G905" s="359">
        <v>8773.9726027397246</v>
      </c>
      <c r="H905" s="359">
        <v>14594.016411764707</v>
      </c>
      <c r="I905" s="71">
        <f t="shared" si="363"/>
        <v>23367.989014504434</v>
      </c>
      <c r="J905" s="71">
        <f t="shared" si="360"/>
        <v>710691.78082191769</v>
      </c>
      <c r="K905" s="71">
        <f t="shared" si="361"/>
        <v>1182115.3293529414</v>
      </c>
      <c r="L905" s="71">
        <f t="shared" si="362"/>
        <v>1892807.1101748592</v>
      </c>
      <c r="M905" s="554">
        <f>'KL TTHT CV DOT 2'!P885</f>
        <v>0.6</v>
      </c>
      <c r="N905" s="554">
        <f>'KL TTHT CV DOT 2'!Q885</f>
        <v>0</v>
      </c>
      <c r="O905" s="554">
        <f>'KL TTHT CV DOT 2'!R885</f>
        <v>0.6</v>
      </c>
      <c r="P905" s="71">
        <v>0.5</v>
      </c>
      <c r="Q905" s="71">
        <v>0.5</v>
      </c>
      <c r="R905" s="552">
        <v>0.5</v>
      </c>
      <c r="S905" s="10"/>
    </row>
    <row r="906" spans="1:19" s="11" customFormat="1" outlineLevel="1">
      <c r="A906" s="192"/>
      <c r="B906" s="192"/>
      <c r="C906" s="193" t="s">
        <v>930</v>
      </c>
      <c r="D906" s="194">
        <v>397</v>
      </c>
      <c r="E906" s="194">
        <v>397</v>
      </c>
      <c r="F906" s="195" t="s">
        <v>624</v>
      </c>
      <c r="G906" s="359">
        <v>10550.239234449762</v>
      </c>
      <c r="H906" s="359">
        <v>11445</v>
      </c>
      <c r="I906" s="199">
        <f t="shared" si="363"/>
        <v>21995.239234449764</v>
      </c>
      <c r="J906" s="199">
        <f t="shared" si="360"/>
        <v>4188444.9760765554</v>
      </c>
      <c r="K906" s="199">
        <f t="shared" si="361"/>
        <v>4543665</v>
      </c>
      <c r="L906" s="199">
        <f t="shared" si="362"/>
        <v>8732109.9760765564</v>
      </c>
      <c r="M906" s="554">
        <f>'KL TTHT CV DOT 2'!P886</f>
        <v>0.6</v>
      </c>
      <c r="N906" s="554">
        <f>'KL TTHT CV DOT 2'!Q886</f>
        <v>0</v>
      </c>
      <c r="O906" s="554">
        <f>'KL TTHT CV DOT 2'!R886</f>
        <v>0.6</v>
      </c>
      <c r="P906" s="199">
        <v>0.5</v>
      </c>
      <c r="Q906" s="199">
        <v>0.5</v>
      </c>
      <c r="R906" s="552">
        <v>0.5</v>
      </c>
    </row>
    <row r="907" spans="1:19" s="11" customFormat="1" outlineLevel="1">
      <c r="A907" s="192"/>
      <c r="B907" s="192"/>
      <c r="C907" s="193" t="s">
        <v>931</v>
      </c>
      <c r="D907" s="194">
        <v>3</v>
      </c>
      <c r="E907" s="194">
        <v>3</v>
      </c>
      <c r="F907" s="195" t="s">
        <v>660</v>
      </c>
      <c r="G907" s="359">
        <v>10000000</v>
      </c>
      <c r="H907" s="359">
        <v>450000</v>
      </c>
      <c r="I907" s="199">
        <f t="shared" si="363"/>
        <v>10450000</v>
      </c>
      <c r="J907" s="199">
        <f t="shared" si="360"/>
        <v>30000000</v>
      </c>
      <c r="K907" s="199">
        <f t="shared" si="361"/>
        <v>1350000</v>
      </c>
      <c r="L907" s="199">
        <f t="shared" si="362"/>
        <v>31350000</v>
      </c>
      <c r="M907" s="554">
        <f>'KL TTHT CV DOT 2'!P887</f>
        <v>0.6</v>
      </c>
      <c r="N907" s="554">
        <f>'KL TTHT CV DOT 2'!Q887</f>
        <v>0</v>
      </c>
      <c r="O907" s="554">
        <f>'KL TTHT CV DOT 2'!R887</f>
        <v>0.6</v>
      </c>
      <c r="P907" s="199">
        <v>0.5</v>
      </c>
      <c r="Q907" s="199">
        <v>0.5</v>
      </c>
      <c r="R907" s="552">
        <v>0.5</v>
      </c>
    </row>
    <row r="908" spans="1:19" s="11" customFormat="1" outlineLevel="1">
      <c r="A908" s="192"/>
      <c r="B908" s="192"/>
      <c r="C908" s="193" t="s">
        <v>932</v>
      </c>
      <c r="D908" s="194">
        <v>3</v>
      </c>
      <c r="E908" s="194">
        <v>3</v>
      </c>
      <c r="F908" s="195" t="s">
        <v>619</v>
      </c>
      <c r="G908" s="359">
        <v>550000</v>
      </c>
      <c r="H908" s="359">
        <v>250000</v>
      </c>
      <c r="I908" s="199">
        <f t="shared" si="363"/>
        <v>800000</v>
      </c>
      <c r="J908" s="199">
        <f t="shared" si="360"/>
        <v>1650000</v>
      </c>
      <c r="K908" s="199">
        <f t="shared" si="361"/>
        <v>750000</v>
      </c>
      <c r="L908" s="199">
        <f t="shared" si="362"/>
        <v>2400000</v>
      </c>
      <c r="M908" s="554">
        <f>'KL TTHT CV DOT 2'!P888</f>
        <v>0.6</v>
      </c>
      <c r="N908" s="554">
        <f>'KL TTHT CV DOT 2'!Q888</f>
        <v>0</v>
      </c>
      <c r="O908" s="554">
        <f>'KL TTHT CV DOT 2'!R888</f>
        <v>0.6</v>
      </c>
      <c r="P908" s="199">
        <v>0.5</v>
      </c>
      <c r="Q908" s="199">
        <v>0.5</v>
      </c>
      <c r="R908" s="552">
        <v>0.5</v>
      </c>
    </row>
    <row r="909" spans="1:19" s="11" customFormat="1" outlineLevel="1">
      <c r="A909" s="192"/>
      <c r="B909" s="192"/>
      <c r="C909" s="193" t="s">
        <v>355</v>
      </c>
      <c r="D909" s="194">
        <v>3</v>
      </c>
      <c r="E909" s="194">
        <v>3</v>
      </c>
      <c r="F909" s="195" t="s">
        <v>619</v>
      </c>
      <c r="G909" s="359">
        <v>1000000</v>
      </c>
      <c r="H909" s="359">
        <v>500000</v>
      </c>
      <c r="I909" s="199">
        <f t="shared" si="363"/>
        <v>1500000</v>
      </c>
      <c r="J909" s="199">
        <f t="shared" si="360"/>
        <v>3000000</v>
      </c>
      <c r="K909" s="199">
        <f t="shared" si="361"/>
        <v>1500000</v>
      </c>
      <c r="L909" s="199">
        <f t="shared" si="362"/>
        <v>4500000</v>
      </c>
      <c r="M909" s="554">
        <f>'KL TTHT CV DOT 2'!P889</f>
        <v>0.6</v>
      </c>
      <c r="N909" s="554">
        <f>'KL TTHT CV DOT 2'!Q889</f>
        <v>0</v>
      </c>
      <c r="O909" s="554">
        <f>'KL TTHT CV DOT 2'!R889</f>
        <v>0.6</v>
      </c>
      <c r="P909" s="199">
        <v>0.5</v>
      </c>
      <c r="Q909" s="199">
        <v>0.5</v>
      </c>
      <c r="R909" s="552">
        <v>0.5</v>
      </c>
    </row>
    <row r="910" spans="1:19" s="11" customFormat="1" outlineLevel="1">
      <c r="A910" s="192"/>
      <c r="B910" s="192"/>
      <c r="C910" s="193" t="s">
        <v>933</v>
      </c>
      <c r="D910" s="194">
        <v>3</v>
      </c>
      <c r="E910" s="194">
        <v>3</v>
      </c>
      <c r="F910" s="195" t="s">
        <v>934</v>
      </c>
      <c r="G910" s="359">
        <v>0</v>
      </c>
      <c r="H910" s="359">
        <v>1250000</v>
      </c>
      <c r="I910" s="199">
        <f t="shared" si="363"/>
        <v>1250000</v>
      </c>
      <c r="J910" s="199">
        <f t="shared" si="360"/>
        <v>0</v>
      </c>
      <c r="K910" s="199">
        <f t="shared" si="361"/>
        <v>3750000</v>
      </c>
      <c r="L910" s="199">
        <f t="shared" si="362"/>
        <v>3750000</v>
      </c>
      <c r="M910" s="554">
        <f>'KL TTHT CV DOT 2'!P890</f>
        <v>0.6</v>
      </c>
      <c r="N910" s="554">
        <f>'KL TTHT CV DOT 2'!Q890</f>
        <v>0</v>
      </c>
      <c r="O910" s="554">
        <f>'KL TTHT CV DOT 2'!R890</f>
        <v>0.6</v>
      </c>
      <c r="P910" s="199">
        <v>0.5</v>
      </c>
      <c r="Q910" s="199">
        <v>0.5</v>
      </c>
      <c r="R910" s="552">
        <v>0.5</v>
      </c>
    </row>
    <row r="911" spans="1:19" s="503" customFormat="1" outlineLevel="1">
      <c r="A911" s="500"/>
      <c r="B911" s="500"/>
      <c r="C911" s="501" t="s">
        <v>657</v>
      </c>
      <c r="D911" s="493">
        <v>1</v>
      </c>
      <c r="E911" s="493">
        <v>1</v>
      </c>
      <c r="F911" s="502" t="s">
        <v>619</v>
      </c>
      <c r="G911" s="496">
        <v>5404452.8133083219</v>
      </c>
      <c r="H911" s="496">
        <v>1621335.8439924966</v>
      </c>
      <c r="I911" s="494">
        <f t="shared" si="363"/>
        <v>7025788.6573008187</v>
      </c>
      <c r="J911" s="494">
        <f t="shared" si="360"/>
        <v>5404452.8133083219</v>
      </c>
      <c r="K911" s="494">
        <f t="shared" si="361"/>
        <v>1621335.8439924966</v>
      </c>
      <c r="L911" s="494">
        <f t="shared" si="362"/>
        <v>7025788.6573008187</v>
      </c>
      <c r="M911" s="595">
        <f>'KL TTHT CV DOT 2'!P891</f>
        <v>0.6</v>
      </c>
      <c r="N911" s="595">
        <f>'KL TTHT CV DOT 2'!Q891</f>
        <v>0</v>
      </c>
      <c r="O911" s="595">
        <f>'KL TTHT CV DOT 2'!R891</f>
        <v>0.6</v>
      </c>
      <c r="P911" s="494">
        <v>0.5</v>
      </c>
      <c r="Q911" s="494">
        <v>0.5</v>
      </c>
      <c r="R911" s="595">
        <v>0.5</v>
      </c>
    </row>
    <row r="912" spans="1:19">
      <c r="A912" s="137"/>
      <c r="B912" s="137"/>
      <c r="C912" s="138"/>
      <c r="D912" s="94"/>
      <c r="E912" s="94"/>
      <c r="F912" s="139"/>
      <c r="G912" s="71"/>
      <c r="H912" s="71"/>
      <c r="I912" s="71"/>
      <c r="J912" s="71"/>
      <c r="K912" s="71"/>
      <c r="L912" s="71"/>
      <c r="M912" s="552">
        <f>'KL TTHT CV DOT 2'!P892</f>
        <v>0</v>
      </c>
      <c r="N912" s="552">
        <f>'KL TTHT CV DOT 2'!Q892</f>
        <v>0</v>
      </c>
      <c r="O912" s="552">
        <f>'KL TTHT CV DOT 2'!R892</f>
        <v>0</v>
      </c>
      <c r="P912" s="71"/>
      <c r="Q912" s="71"/>
      <c r="R912" s="552">
        <v>0</v>
      </c>
      <c r="S912" s="10"/>
    </row>
    <row r="913" spans="1:19">
      <c r="A913" s="165" t="s">
        <v>76</v>
      </c>
      <c r="B913" s="165"/>
      <c r="C913" s="166" t="s">
        <v>38</v>
      </c>
      <c r="D913" s="167"/>
      <c r="E913" s="167"/>
      <c r="F913" s="168"/>
      <c r="G913" s="169"/>
      <c r="H913" s="169"/>
      <c r="I913" s="169"/>
      <c r="J913" s="169">
        <f>SUBTOTAL(9,J914:J1031)</f>
        <v>803801420.82944083</v>
      </c>
      <c r="K913" s="169">
        <f>SUBTOTAL(9,K914:K1031)</f>
        <v>119493877.95128126</v>
      </c>
      <c r="L913" s="169">
        <f>SUBTOTAL(9,L914:L1031)</f>
        <v>923295298.78072214</v>
      </c>
      <c r="M913" s="551">
        <f>'KL TTHT CV DOT 2'!P893</f>
        <v>0</v>
      </c>
      <c r="N913" s="551">
        <f>'KL TTHT CV DOT 2'!Q893</f>
        <v>0</v>
      </c>
      <c r="O913" s="551">
        <f>'KL TTHT CV DOT 2'!R893</f>
        <v>0</v>
      </c>
      <c r="P913" s="169"/>
      <c r="Q913" s="169"/>
      <c r="R913" s="551">
        <v>0</v>
      </c>
      <c r="S913" s="10"/>
    </row>
    <row r="914" spans="1:19">
      <c r="A914" s="137"/>
      <c r="B914" s="137"/>
      <c r="C914" s="138"/>
      <c r="D914" s="94"/>
      <c r="E914" s="94"/>
      <c r="F914" s="139"/>
      <c r="G914" s="71"/>
      <c r="H914" s="71"/>
      <c r="I914" s="71"/>
      <c r="J914" s="71"/>
      <c r="K914" s="71"/>
      <c r="L914" s="71"/>
      <c r="M914" s="552">
        <f>'KL TTHT CV DOT 2'!P894</f>
        <v>0</v>
      </c>
      <c r="N914" s="552">
        <f>'KL TTHT CV DOT 2'!Q894</f>
        <v>0</v>
      </c>
      <c r="O914" s="552">
        <f>'KL TTHT CV DOT 2'!R894</f>
        <v>0</v>
      </c>
      <c r="P914" s="71"/>
      <c r="Q914" s="71"/>
      <c r="R914" s="552">
        <v>0</v>
      </c>
      <c r="S914" s="10"/>
    </row>
    <row r="915" spans="1:19" collapsed="1">
      <c r="A915" s="149" t="s">
        <v>77</v>
      </c>
      <c r="B915" s="149"/>
      <c r="C915" s="150" t="s">
        <v>78</v>
      </c>
      <c r="D915" s="100">
        <v>1</v>
      </c>
      <c r="E915" s="100">
        <v>1</v>
      </c>
      <c r="F915" s="151" t="s">
        <v>10</v>
      </c>
      <c r="G915" s="75"/>
      <c r="H915" s="75"/>
      <c r="I915" s="75"/>
      <c r="J915" s="75"/>
      <c r="K915" s="75"/>
      <c r="L915" s="75"/>
      <c r="M915" s="555">
        <f>'KL TTHT CV DOT 2'!P895</f>
        <v>0</v>
      </c>
      <c r="N915" s="555">
        <f>'KL TTHT CV DOT 2'!Q895</f>
        <v>0</v>
      </c>
      <c r="O915" s="555">
        <f>'KL TTHT CV DOT 2'!R895</f>
        <v>0</v>
      </c>
      <c r="P915" s="75"/>
      <c r="Q915" s="75"/>
      <c r="R915" s="555">
        <v>0</v>
      </c>
      <c r="S915" s="10"/>
    </row>
    <row r="916" spans="1:19" hidden="1" outlineLevel="1">
      <c r="A916" s="137" t="s">
        <v>79</v>
      </c>
      <c r="B916" s="137"/>
      <c r="C916" s="138" t="s">
        <v>80</v>
      </c>
      <c r="D916" s="94">
        <v>1</v>
      </c>
      <c r="E916" s="94">
        <v>1</v>
      </c>
      <c r="F916" s="139" t="s">
        <v>10</v>
      </c>
      <c r="G916" s="62"/>
      <c r="H916" s="62"/>
      <c r="I916" s="62"/>
      <c r="J916" s="62"/>
      <c r="K916" s="62"/>
      <c r="L916" s="62">
        <v>0</v>
      </c>
      <c r="M916" s="550">
        <f>'KL TTHT CV DOT 2'!P896</f>
        <v>0</v>
      </c>
      <c r="N916" s="550">
        <f>'KL TTHT CV DOT 2'!Q896</f>
        <v>0</v>
      </c>
      <c r="O916" s="550">
        <f>'KL TTHT CV DOT 2'!R896</f>
        <v>0</v>
      </c>
      <c r="P916" s="62"/>
      <c r="Q916" s="62"/>
      <c r="R916" s="550">
        <v>0</v>
      </c>
      <c r="S916" s="10"/>
    </row>
    <row r="917" spans="1:19" hidden="1" outlineLevel="1">
      <c r="A917" s="137" t="s">
        <v>81</v>
      </c>
      <c r="B917" s="137"/>
      <c r="C917" s="138" t="s">
        <v>82</v>
      </c>
      <c r="D917" s="94">
        <v>1</v>
      </c>
      <c r="E917" s="94">
        <v>1</v>
      </c>
      <c r="F917" s="139" t="s">
        <v>10</v>
      </c>
      <c r="G917" s="71"/>
      <c r="H917" s="71"/>
      <c r="I917" s="71"/>
      <c r="J917" s="71"/>
      <c r="K917" s="71"/>
      <c r="L917" s="62">
        <v>0</v>
      </c>
      <c r="M917" s="552">
        <f>'KL TTHT CV DOT 2'!P897</f>
        <v>0</v>
      </c>
      <c r="N917" s="552">
        <f>'KL TTHT CV DOT 2'!Q897</f>
        <v>0</v>
      </c>
      <c r="O917" s="552">
        <f>'KL TTHT CV DOT 2'!R897</f>
        <v>0</v>
      </c>
      <c r="P917" s="71"/>
      <c r="Q917" s="71"/>
      <c r="R917" s="552">
        <v>0</v>
      </c>
      <c r="S917" s="10"/>
    </row>
    <row r="918" spans="1:19" hidden="1" outlineLevel="1">
      <c r="A918" s="137" t="s">
        <v>83</v>
      </c>
      <c r="B918" s="137"/>
      <c r="C918" s="138" t="s">
        <v>84</v>
      </c>
      <c r="D918" s="94">
        <v>1</v>
      </c>
      <c r="E918" s="94">
        <v>1</v>
      </c>
      <c r="F918" s="139" t="s">
        <v>10</v>
      </c>
      <c r="G918" s="71"/>
      <c r="H918" s="71"/>
      <c r="I918" s="71"/>
      <c r="J918" s="71"/>
      <c r="K918" s="71"/>
      <c r="L918" s="62">
        <v>0</v>
      </c>
      <c r="M918" s="552">
        <f>'KL TTHT CV DOT 2'!P898</f>
        <v>0</v>
      </c>
      <c r="N918" s="552">
        <f>'KL TTHT CV DOT 2'!Q898</f>
        <v>0</v>
      </c>
      <c r="O918" s="552">
        <f>'KL TTHT CV DOT 2'!R898</f>
        <v>0</v>
      </c>
      <c r="P918" s="71"/>
      <c r="Q918" s="71"/>
      <c r="R918" s="552">
        <v>0</v>
      </c>
      <c r="S918" s="10"/>
    </row>
    <row r="919" spans="1:19" hidden="1" outlineLevel="1">
      <c r="A919" s="137" t="s">
        <v>85</v>
      </c>
      <c r="B919" s="137"/>
      <c r="C919" s="138" t="s">
        <v>86</v>
      </c>
      <c r="D919" s="94">
        <v>1</v>
      </c>
      <c r="E919" s="94">
        <v>1</v>
      </c>
      <c r="F919" s="139" t="s">
        <v>10</v>
      </c>
      <c r="G919" s="71"/>
      <c r="H919" s="71"/>
      <c r="I919" s="71"/>
      <c r="J919" s="71"/>
      <c r="K919" s="71"/>
      <c r="L919" s="62">
        <v>0</v>
      </c>
      <c r="M919" s="552">
        <f>'KL TTHT CV DOT 2'!P899</f>
        <v>0</v>
      </c>
      <c r="N919" s="552">
        <f>'KL TTHT CV DOT 2'!Q899</f>
        <v>0</v>
      </c>
      <c r="O919" s="552">
        <f>'KL TTHT CV DOT 2'!R899</f>
        <v>0</v>
      </c>
      <c r="P919" s="71"/>
      <c r="Q919" s="71"/>
      <c r="R919" s="552">
        <v>0</v>
      </c>
      <c r="S919" s="10"/>
    </row>
    <row r="920" spans="1:19" hidden="1" outlineLevel="1">
      <c r="A920" s="137" t="s">
        <v>87</v>
      </c>
      <c r="B920" s="137"/>
      <c r="C920" s="138" t="s">
        <v>88</v>
      </c>
      <c r="D920" s="94">
        <v>1</v>
      </c>
      <c r="E920" s="94">
        <v>1</v>
      </c>
      <c r="F920" s="139" t="s">
        <v>10</v>
      </c>
      <c r="G920" s="71"/>
      <c r="H920" s="71"/>
      <c r="I920" s="71"/>
      <c r="J920" s="71"/>
      <c r="K920" s="71"/>
      <c r="L920" s="62">
        <v>0</v>
      </c>
      <c r="M920" s="552">
        <f>'KL TTHT CV DOT 2'!P900</f>
        <v>0</v>
      </c>
      <c r="N920" s="552">
        <f>'KL TTHT CV DOT 2'!Q900</f>
        <v>0</v>
      </c>
      <c r="O920" s="552">
        <f>'KL TTHT CV DOT 2'!R900</f>
        <v>0</v>
      </c>
      <c r="P920" s="71"/>
      <c r="Q920" s="71"/>
      <c r="R920" s="552">
        <v>0</v>
      </c>
      <c r="S920" s="10"/>
    </row>
    <row r="921" spans="1:19" hidden="1" outlineLevel="1">
      <c r="A921" s="137" t="s">
        <v>89</v>
      </c>
      <c r="B921" s="137"/>
      <c r="C921" s="138" t="s">
        <v>90</v>
      </c>
      <c r="D921" s="94">
        <v>1</v>
      </c>
      <c r="E921" s="94">
        <v>1</v>
      </c>
      <c r="F921" s="139" t="s">
        <v>10</v>
      </c>
      <c r="G921" s="71"/>
      <c r="H921" s="71"/>
      <c r="I921" s="71"/>
      <c r="J921" s="71"/>
      <c r="K921" s="71"/>
      <c r="L921" s="62">
        <v>0</v>
      </c>
      <c r="M921" s="552">
        <f>'KL TTHT CV DOT 2'!P901</f>
        <v>0</v>
      </c>
      <c r="N921" s="552">
        <f>'KL TTHT CV DOT 2'!Q901</f>
        <v>0</v>
      </c>
      <c r="O921" s="552">
        <f>'KL TTHT CV DOT 2'!R901</f>
        <v>0</v>
      </c>
      <c r="P921" s="71"/>
      <c r="Q921" s="71"/>
      <c r="R921" s="552">
        <v>0</v>
      </c>
      <c r="S921" s="10"/>
    </row>
    <row r="922" spans="1:19" hidden="1" outlineLevel="1">
      <c r="A922" s="137" t="s">
        <v>91</v>
      </c>
      <c r="B922" s="137"/>
      <c r="C922" s="138" t="s">
        <v>92</v>
      </c>
      <c r="D922" s="94">
        <v>1</v>
      </c>
      <c r="E922" s="94">
        <v>1</v>
      </c>
      <c r="F922" s="139" t="s">
        <v>10</v>
      </c>
      <c r="G922" s="71"/>
      <c r="H922" s="71"/>
      <c r="I922" s="71"/>
      <c r="J922" s="71"/>
      <c r="K922" s="71"/>
      <c r="L922" s="62">
        <v>0</v>
      </c>
      <c r="M922" s="552">
        <f>'KL TTHT CV DOT 2'!P902</f>
        <v>0</v>
      </c>
      <c r="N922" s="552">
        <f>'KL TTHT CV DOT 2'!Q902</f>
        <v>0</v>
      </c>
      <c r="O922" s="552">
        <f>'KL TTHT CV DOT 2'!R902</f>
        <v>0</v>
      </c>
      <c r="P922" s="71"/>
      <c r="Q922" s="71"/>
      <c r="R922" s="552">
        <v>0</v>
      </c>
      <c r="S922" s="10"/>
    </row>
    <row r="923" spans="1:19" hidden="1" outlineLevel="1">
      <c r="A923" s="137" t="s">
        <v>93</v>
      </c>
      <c r="B923" s="137"/>
      <c r="C923" s="138" t="s">
        <v>94</v>
      </c>
      <c r="D923" s="94">
        <v>1</v>
      </c>
      <c r="E923" s="94">
        <v>1</v>
      </c>
      <c r="F923" s="139" t="s">
        <v>10</v>
      </c>
      <c r="G923" s="71"/>
      <c r="H923" s="71"/>
      <c r="I923" s="71"/>
      <c r="J923" s="71"/>
      <c r="K923" s="71"/>
      <c r="L923" s="62">
        <v>0</v>
      </c>
      <c r="M923" s="552">
        <f>'KL TTHT CV DOT 2'!P903</f>
        <v>0</v>
      </c>
      <c r="N923" s="552">
        <f>'KL TTHT CV DOT 2'!Q903</f>
        <v>0</v>
      </c>
      <c r="O923" s="552">
        <f>'KL TTHT CV DOT 2'!R903</f>
        <v>0</v>
      </c>
      <c r="P923" s="71"/>
      <c r="Q923" s="71"/>
      <c r="R923" s="552">
        <v>0</v>
      </c>
      <c r="S923" s="10"/>
    </row>
    <row r="924" spans="1:19" hidden="1" outlineLevel="1">
      <c r="A924" s="137" t="s">
        <v>95</v>
      </c>
      <c r="B924" s="137"/>
      <c r="C924" s="138" t="s">
        <v>96</v>
      </c>
      <c r="D924" s="94">
        <v>1</v>
      </c>
      <c r="E924" s="94">
        <v>1</v>
      </c>
      <c r="F924" s="139" t="s">
        <v>10</v>
      </c>
      <c r="G924" s="71"/>
      <c r="H924" s="71"/>
      <c r="I924" s="71"/>
      <c r="J924" s="71"/>
      <c r="K924" s="71"/>
      <c r="L924" s="62">
        <v>0</v>
      </c>
      <c r="M924" s="552">
        <f>'KL TTHT CV DOT 2'!P904</f>
        <v>0</v>
      </c>
      <c r="N924" s="552">
        <f>'KL TTHT CV DOT 2'!Q904</f>
        <v>0</v>
      </c>
      <c r="O924" s="552">
        <f>'KL TTHT CV DOT 2'!R904</f>
        <v>0</v>
      </c>
      <c r="P924" s="71"/>
      <c r="Q924" s="71"/>
      <c r="R924" s="552">
        <v>0</v>
      </c>
      <c r="S924" s="10"/>
    </row>
    <row r="925" spans="1:19" hidden="1" outlineLevel="1">
      <c r="A925" s="137" t="s">
        <v>97</v>
      </c>
      <c r="B925" s="137"/>
      <c r="C925" s="138" t="s">
        <v>98</v>
      </c>
      <c r="D925" s="94">
        <v>1</v>
      </c>
      <c r="E925" s="94">
        <v>1</v>
      </c>
      <c r="F925" s="139" t="s">
        <v>10</v>
      </c>
      <c r="G925" s="71"/>
      <c r="H925" s="71"/>
      <c r="I925" s="71"/>
      <c r="J925" s="71"/>
      <c r="K925" s="71"/>
      <c r="L925" s="62">
        <v>0</v>
      </c>
      <c r="M925" s="552">
        <f>'KL TTHT CV DOT 2'!P905</f>
        <v>0</v>
      </c>
      <c r="N925" s="552">
        <f>'KL TTHT CV DOT 2'!Q905</f>
        <v>0</v>
      </c>
      <c r="O925" s="552">
        <f>'KL TTHT CV DOT 2'!R905</f>
        <v>0</v>
      </c>
      <c r="P925" s="71"/>
      <c r="Q925" s="71"/>
      <c r="R925" s="552">
        <v>0</v>
      </c>
      <c r="S925" s="10"/>
    </row>
    <row r="926" spans="1:19" hidden="1" outlineLevel="1">
      <c r="A926" s="137" t="s">
        <v>99</v>
      </c>
      <c r="B926" s="137"/>
      <c r="C926" s="138" t="s">
        <v>100</v>
      </c>
      <c r="D926" s="94">
        <v>1</v>
      </c>
      <c r="E926" s="94">
        <v>1</v>
      </c>
      <c r="F926" s="139" t="s">
        <v>10</v>
      </c>
      <c r="G926" s="71"/>
      <c r="H926" s="71"/>
      <c r="I926" s="71"/>
      <c r="J926" s="71"/>
      <c r="K926" s="71"/>
      <c r="L926" s="62">
        <v>0</v>
      </c>
      <c r="M926" s="552">
        <f>'KL TTHT CV DOT 2'!P906</f>
        <v>0</v>
      </c>
      <c r="N926" s="552">
        <f>'KL TTHT CV DOT 2'!Q906</f>
        <v>0</v>
      </c>
      <c r="O926" s="552">
        <f>'KL TTHT CV DOT 2'!R906</f>
        <v>0</v>
      </c>
      <c r="P926" s="71"/>
      <c r="Q926" s="71"/>
      <c r="R926" s="552">
        <v>0</v>
      </c>
      <c r="S926" s="10"/>
    </row>
    <row r="927" spans="1:19" hidden="1" outlineLevel="1">
      <c r="A927" s="137" t="s">
        <v>101</v>
      </c>
      <c r="B927" s="137"/>
      <c r="C927" s="138" t="s">
        <v>102</v>
      </c>
      <c r="D927" s="94">
        <v>1</v>
      </c>
      <c r="E927" s="94">
        <v>1</v>
      </c>
      <c r="F927" s="139" t="s">
        <v>10</v>
      </c>
      <c r="G927" s="71"/>
      <c r="H927" s="71"/>
      <c r="I927" s="71"/>
      <c r="J927" s="71"/>
      <c r="K927" s="71"/>
      <c r="L927" s="62">
        <v>0</v>
      </c>
      <c r="M927" s="552">
        <f>'KL TTHT CV DOT 2'!P907</f>
        <v>0</v>
      </c>
      <c r="N927" s="552">
        <f>'KL TTHT CV DOT 2'!Q907</f>
        <v>0</v>
      </c>
      <c r="O927" s="552">
        <f>'KL TTHT CV DOT 2'!R907</f>
        <v>0</v>
      </c>
      <c r="P927" s="71"/>
      <c r="Q927" s="71"/>
      <c r="R927" s="552">
        <v>0</v>
      </c>
      <c r="S927" s="10"/>
    </row>
    <row r="928" spans="1:19" hidden="1" outlineLevel="1">
      <c r="A928" s="137" t="s">
        <v>103</v>
      </c>
      <c r="B928" s="137"/>
      <c r="C928" s="138" t="s">
        <v>104</v>
      </c>
      <c r="D928" s="94">
        <v>1</v>
      </c>
      <c r="E928" s="94">
        <v>1</v>
      </c>
      <c r="F928" s="139" t="s">
        <v>10</v>
      </c>
      <c r="G928" s="71"/>
      <c r="H928" s="71"/>
      <c r="I928" s="71"/>
      <c r="J928" s="71"/>
      <c r="K928" s="71"/>
      <c r="L928" s="62">
        <v>0</v>
      </c>
      <c r="M928" s="552">
        <f>'KL TTHT CV DOT 2'!P908</f>
        <v>0</v>
      </c>
      <c r="N928" s="552">
        <f>'KL TTHT CV DOT 2'!Q908</f>
        <v>0</v>
      </c>
      <c r="O928" s="552">
        <f>'KL TTHT CV DOT 2'!R908</f>
        <v>0</v>
      </c>
      <c r="P928" s="71"/>
      <c r="Q928" s="71"/>
      <c r="R928" s="552">
        <v>0</v>
      </c>
      <c r="S928" s="10"/>
    </row>
    <row r="929" spans="1:19" hidden="1" outlineLevel="1">
      <c r="A929" s="137" t="s">
        <v>105</v>
      </c>
      <c r="B929" s="137"/>
      <c r="C929" s="138" t="s">
        <v>106</v>
      </c>
      <c r="D929" s="94">
        <v>1</v>
      </c>
      <c r="E929" s="94">
        <v>1</v>
      </c>
      <c r="F929" s="139" t="s">
        <v>10</v>
      </c>
      <c r="G929" s="71"/>
      <c r="H929" s="71"/>
      <c r="I929" s="71"/>
      <c r="J929" s="71"/>
      <c r="K929" s="71"/>
      <c r="L929" s="62">
        <v>0</v>
      </c>
      <c r="M929" s="552">
        <f>'KL TTHT CV DOT 2'!P909</f>
        <v>0</v>
      </c>
      <c r="N929" s="552">
        <f>'KL TTHT CV DOT 2'!Q909</f>
        <v>0</v>
      </c>
      <c r="O929" s="552">
        <f>'KL TTHT CV DOT 2'!R909</f>
        <v>0</v>
      </c>
      <c r="P929" s="71"/>
      <c r="Q929" s="71"/>
      <c r="R929" s="552">
        <v>0</v>
      </c>
      <c r="S929" s="10"/>
    </row>
    <row r="930" spans="1:19" hidden="1" outlineLevel="1">
      <c r="A930" s="137" t="s">
        <v>107</v>
      </c>
      <c r="B930" s="137"/>
      <c r="C930" s="138" t="s">
        <v>108</v>
      </c>
      <c r="D930" s="94">
        <v>1</v>
      </c>
      <c r="E930" s="94">
        <v>1</v>
      </c>
      <c r="F930" s="139" t="s">
        <v>10</v>
      </c>
      <c r="G930" s="71"/>
      <c r="H930" s="71"/>
      <c r="I930" s="71"/>
      <c r="J930" s="71"/>
      <c r="K930" s="71"/>
      <c r="L930" s="62">
        <v>0</v>
      </c>
      <c r="M930" s="552">
        <f>'KL TTHT CV DOT 2'!P910</f>
        <v>0</v>
      </c>
      <c r="N930" s="552">
        <f>'KL TTHT CV DOT 2'!Q910</f>
        <v>0</v>
      </c>
      <c r="O930" s="552">
        <f>'KL TTHT CV DOT 2'!R910</f>
        <v>0</v>
      </c>
      <c r="P930" s="71"/>
      <c r="Q930" s="71"/>
      <c r="R930" s="552">
        <v>0</v>
      </c>
      <c r="S930" s="10"/>
    </row>
    <row r="931" spans="1:19" hidden="1" outlineLevel="1">
      <c r="A931" s="137" t="s">
        <v>109</v>
      </c>
      <c r="B931" s="137"/>
      <c r="C931" s="138" t="s">
        <v>110</v>
      </c>
      <c r="D931" s="94">
        <v>1</v>
      </c>
      <c r="E931" s="94">
        <v>1</v>
      </c>
      <c r="F931" s="139" t="s">
        <v>10</v>
      </c>
      <c r="G931" s="71"/>
      <c r="H931" s="71"/>
      <c r="I931" s="71"/>
      <c r="J931" s="71"/>
      <c r="K931" s="71"/>
      <c r="L931" s="62">
        <v>0</v>
      </c>
      <c r="M931" s="552">
        <f>'KL TTHT CV DOT 2'!P911</f>
        <v>0</v>
      </c>
      <c r="N931" s="552">
        <f>'KL TTHT CV DOT 2'!Q911</f>
        <v>0</v>
      </c>
      <c r="O931" s="552">
        <f>'KL TTHT CV DOT 2'!R911</f>
        <v>0</v>
      </c>
      <c r="P931" s="71"/>
      <c r="Q931" s="71"/>
      <c r="R931" s="552">
        <v>0</v>
      </c>
      <c r="S931" s="10"/>
    </row>
    <row r="932" spans="1:19" hidden="1" outlineLevel="1">
      <c r="A932" s="137" t="s">
        <v>111</v>
      </c>
      <c r="B932" s="137"/>
      <c r="C932" s="138" t="s">
        <v>112</v>
      </c>
      <c r="D932" s="94">
        <v>1</v>
      </c>
      <c r="E932" s="94">
        <v>1</v>
      </c>
      <c r="F932" s="139" t="s">
        <v>10</v>
      </c>
      <c r="G932" s="71"/>
      <c r="H932" s="71"/>
      <c r="I932" s="71"/>
      <c r="J932" s="71"/>
      <c r="K932" s="71"/>
      <c r="L932" s="62">
        <v>0</v>
      </c>
      <c r="M932" s="552">
        <f>'KL TTHT CV DOT 2'!P912</f>
        <v>0</v>
      </c>
      <c r="N932" s="552">
        <f>'KL TTHT CV DOT 2'!Q912</f>
        <v>0</v>
      </c>
      <c r="O932" s="552">
        <f>'KL TTHT CV DOT 2'!R912</f>
        <v>0</v>
      </c>
      <c r="P932" s="71"/>
      <c r="Q932" s="71"/>
      <c r="R932" s="552">
        <v>0</v>
      </c>
      <c r="S932" s="10"/>
    </row>
    <row r="933" spans="1:19" hidden="1" outlineLevel="1">
      <c r="A933" s="137" t="s">
        <v>113</v>
      </c>
      <c r="B933" s="137"/>
      <c r="C933" s="138" t="s">
        <v>114</v>
      </c>
      <c r="D933" s="94">
        <v>1</v>
      </c>
      <c r="E933" s="94">
        <v>1</v>
      </c>
      <c r="F933" s="139" t="s">
        <v>10</v>
      </c>
      <c r="G933" s="71"/>
      <c r="H933" s="71"/>
      <c r="I933" s="71"/>
      <c r="J933" s="71"/>
      <c r="K933" s="71"/>
      <c r="L933" s="62">
        <v>0</v>
      </c>
      <c r="M933" s="552">
        <f>'KL TTHT CV DOT 2'!P913</f>
        <v>0</v>
      </c>
      <c r="N933" s="552">
        <f>'KL TTHT CV DOT 2'!Q913</f>
        <v>0</v>
      </c>
      <c r="O933" s="552">
        <f>'KL TTHT CV DOT 2'!R913</f>
        <v>0</v>
      </c>
      <c r="P933" s="71"/>
      <c r="Q933" s="71"/>
      <c r="R933" s="552">
        <v>0</v>
      </c>
      <c r="S933" s="10"/>
    </row>
    <row r="934" spans="1:19" hidden="1" outlineLevel="1">
      <c r="A934" s="137" t="s">
        <v>115</v>
      </c>
      <c r="B934" s="137"/>
      <c r="C934" s="138" t="s">
        <v>116</v>
      </c>
      <c r="D934" s="94">
        <v>1</v>
      </c>
      <c r="E934" s="94">
        <v>1</v>
      </c>
      <c r="F934" s="139" t="s">
        <v>10</v>
      </c>
      <c r="G934" s="71"/>
      <c r="H934" s="71"/>
      <c r="I934" s="71"/>
      <c r="J934" s="71"/>
      <c r="K934" s="71"/>
      <c r="L934" s="62">
        <v>0</v>
      </c>
      <c r="M934" s="552">
        <f>'KL TTHT CV DOT 2'!P914</f>
        <v>0</v>
      </c>
      <c r="N934" s="552">
        <f>'KL TTHT CV DOT 2'!Q914</f>
        <v>0</v>
      </c>
      <c r="O934" s="552">
        <f>'KL TTHT CV DOT 2'!R914</f>
        <v>0</v>
      </c>
      <c r="P934" s="71"/>
      <c r="Q934" s="71"/>
      <c r="R934" s="552">
        <v>0</v>
      </c>
      <c r="S934" s="10"/>
    </row>
    <row r="935" spans="1:19" hidden="1" outlineLevel="1">
      <c r="A935" s="137" t="s">
        <v>117</v>
      </c>
      <c r="B935" s="137"/>
      <c r="C935" s="138" t="s">
        <v>118</v>
      </c>
      <c r="D935" s="94">
        <v>1</v>
      </c>
      <c r="E935" s="94">
        <v>1</v>
      </c>
      <c r="F935" s="139" t="s">
        <v>10</v>
      </c>
      <c r="G935" s="71"/>
      <c r="H935" s="71"/>
      <c r="I935" s="71"/>
      <c r="J935" s="71"/>
      <c r="K935" s="71"/>
      <c r="L935" s="62">
        <v>0</v>
      </c>
      <c r="M935" s="552">
        <f>'KL TTHT CV DOT 2'!P915</f>
        <v>0</v>
      </c>
      <c r="N935" s="552">
        <f>'KL TTHT CV DOT 2'!Q915</f>
        <v>0</v>
      </c>
      <c r="O935" s="552">
        <f>'KL TTHT CV DOT 2'!R915</f>
        <v>0</v>
      </c>
      <c r="P935" s="71"/>
      <c r="Q935" s="71"/>
      <c r="R935" s="552">
        <v>0</v>
      </c>
      <c r="S935" s="10"/>
    </row>
    <row r="936" spans="1:19" hidden="1" outlineLevel="1">
      <c r="A936" s="137" t="s">
        <v>119</v>
      </c>
      <c r="B936" s="137"/>
      <c r="C936" s="138" t="s">
        <v>120</v>
      </c>
      <c r="D936" s="94">
        <v>1</v>
      </c>
      <c r="E936" s="94">
        <v>1</v>
      </c>
      <c r="F936" s="139" t="s">
        <v>10</v>
      </c>
      <c r="G936" s="71"/>
      <c r="H936" s="71"/>
      <c r="I936" s="71"/>
      <c r="J936" s="71"/>
      <c r="K936" s="71"/>
      <c r="L936" s="62">
        <v>0</v>
      </c>
      <c r="M936" s="552">
        <f>'KL TTHT CV DOT 2'!P916</f>
        <v>0</v>
      </c>
      <c r="N936" s="552">
        <f>'KL TTHT CV DOT 2'!Q916</f>
        <v>0</v>
      </c>
      <c r="O936" s="552">
        <f>'KL TTHT CV DOT 2'!R916</f>
        <v>0</v>
      </c>
      <c r="P936" s="71"/>
      <c r="Q936" s="71"/>
      <c r="R936" s="552">
        <v>0</v>
      </c>
      <c r="S936" s="10"/>
    </row>
    <row r="937" spans="1:19" hidden="1" outlineLevel="1">
      <c r="A937" s="137" t="s">
        <v>121</v>
      </c>
      <c r="B937" s="137"/>
      <c r="C937" s="138" t="s">
        <v>122</v>
      </c>
      <c r="D937" s="94">
        <v>1</v>
      </c>
      <c r="E937" s="94">
        <v>1</v>
      </c>
      <c r="F937" s="139" t="s">
        <v>10</v>
      </c>
      <c r="G937" s="71"/>
      <c r="H937" s="71"/>
      <c r="I937" s="71"/>
      <c r="J937" s="71"/>
      <c r="K937" s="71"/>
      <c r="L937" s="62">
        <v>0</v>
      </c>
      <c r="M937" s="552">
        <f>'KL TTHT CV DOT 2'!P917</f>
        <v>0</v>
      </c>
      <c r="N937" s="552">
        <f>'KL TTHT CV DOT 2'!Q917</f>
        <v>0</v>
      </c>
      <c r="O937" s="552">
        <f>'KL TTHT CV DOT 2'!R917</f>
        <v>0</v>
      </c>
      <c r="P937" s="71"/>
      <c r="Q937" s="71"/>
      <c r="R937" s="552">
        <v>0</v>
      </c>
      <c r="S937" s="10"/>
    </row>
    <row r="938" spans="1:19" hidden="1" outlineLevel="1">
      <c r="A938" s="137" t="s">
        <v>123</v>
      </c>
      <c r="B938" s="137"/>
      <c r="C938" s="138" t="s">
        <v>124</v>
      </c>
      <c r="D938" s="94">
        <v>1</v>
      </c>
      <c r="E938" s="94">
        <v>1</v>
      </c>
      <c r="F938" s="139" t="s">
        <v>10</v>
      </c>
      <c r="G938" s="71"/>
      <c r="H938" s="71"/>
      <c r="I938" s="71"/>
      <c r="J938" s="71"/>
      <c r="K938" s="71"/>
      <c r="L938" s="62">
        <v>0</v>
      </c>
      <c r="M938" s="552">
        <f>'KL TTHT CV DOT 2'!P918</f>
        <v>0</v>
      </c>
      <c r="N938" s="552">
        <f>'KL TTHT CV DOT 2'!Q918</f>
        <v>0</v>
      </c>
      <c r="O938" s="552">
        <f>'KL TTHT CV DOT 2'!R918</f>
        <v>0</v>
      </c>
      <c r="P938" s="71"/>
      <c r="Q938" s="71"/>
      <c r="R938" s="552">
        <v>0</v>
      </c>
      <c r="S938" s="10"/>
    </row>
    <row r="939" spans="1:19" hidden="1" outlineLevel="1">
      <c r="A939" s="137" t="s">
        <v>125</v>
      </c>
      <c r="B939" s="137"/>
      <c r="C939" s="138" t="s">
        <v>126</v>
      </c>
      <c r="D939" s="94">
        <v>1</v>
      </c>
      <c r="E939" s="94">
        <v>1</v>
      </c>
      <c r="F939" s="139" t="s">
        <v>10</v>
      </c>
      <c r="G939" s="71"/>
      <c r="H939" s="71"/>
      <c r="I939" s="71"/>
      <c r="J939" s="71"/>
      <c r="K939" s="71"/>
      <c r="L939" s="62">
        <v>0</v>
      </c>
      <c r="M939" s="552">
        <f>'KL TTHT CV DOT 2'!P919</f>
        <v>0</v>
      </c>
      <c r="N939" s="552">
        <f>'KL TTHT CV DOT 2'!Q919</f>
        <v>0</v>
      </c>
      <c r="O939" s="552">
        <f>'KL TTHT CV DOT 2'!R919</f>
        <v>0</v>
      </c>
      <c r="P939" s="71"/>
      <c r="Q939" s="71"/>
      <c r="R939" s="552">
        <v>0</v>
      </c>
      <c r="S939" s="10"/>
    </row>
    <row r="940" spans="1:19" hidden="1" outlineLevel="1">
      <c r="A940" s="137" t="s">
        <v>127</v>
      </c>
      <c r="B940" s="137"/>
      <c r="C940" s="138" t="s">
        <v>128</v>
      </c>
      <c r="D940" s="94">
        <v>1</v>
      </c>
      <c r="E940" s="94">
        <v>1</v>
      </c>
      <c r="F940" s="139" t="s">
        <v>10</v>
      </c>
      <c r="G940" s="71"/>
      <c r="H940" s="71"/>
      <c r="I940" s="71"/>
      <c r="J940" s="71"/>
      <c r="K940" s="71"/>
      <c r="L940" s="62">
        <v>0</v>
      </c>
      <c r="M940" s="552">
        <f>'KL TTHT CV DOT 2'!P920</f>
        <v>0</v>
      </c>
      <c r="N940" s="552">
        <f>'KL TTHT CV DOT 2'!Q920</f>
        <v>0</v>
      </c>
      <c r="O940" s="552">
        <f>'KL TTHT CV DOT 2'!R920</f>
        <v>0</v>
      </c>
      <c r="P940" s="71"/>
      <c r="Q940" s="71"/>
      <c r="R940" s="552">
        <v>0</v>
      </c>
      <c r="S940" s="10"/>
    </row>
    <row r="941" spans="1:19" hidden="1" outlineLevel="1">
      <c r="A941" s="137" t="s">
        <v>129</v>
      </c>
      <c r="B941" s="137"/>
      <c r="C941" s="138" t="s">
        <v>130</v>
      </c>
      <c r="D941" s="94">
        <v>1</v>
      </c>
      <c r="E941" s="94">
        <v>1</v>
      </c>
      <c r="F941" s="139" t="s">
        <v>10</v>
      </c>
      <c r="G941" s="71"/>
      <c r="H941" s="71"/>
      <c r="I941" s="71"/>
      <c r="J941" s="71"/>
      <c r="K941" s="71"/>
      <c r="L941" s="62">
        <v>0</v>
      </c>
      <c r="M941" s="552">
        <f>'KL TTHT CV DOT 2'!P921</f>
        <v>0</v>
      </c>
      <c r="N941" s="552">
        <f>'KL TTHT CV DOT 2'!Q921</f>
        <v>0</v>
      </c>
      <c r="O941" s="552">
        <f>'KL TTHT CV DOT 2'!R921</f>
        <v>0</v>
      </c>
      <c r="P941" s="71"/>
      <c r="Q941" s="71"/>
      <c r="R941" s="552">
        <v>0</v>
      </c>
      <c r="S941" s="10"/>
    </row>
    <row r="942" spans="1:19" hidden="1" outlineLevel="1">
      <c r="A942" s="137" t="s">
        <v>131</v>
      </c>
      <c r="B942" s="137"/>
      <c r="C942" s="138" t="s">
        <v>132</v>
      </c>
      <c r="D942" s="94">
        <v>1</v>
      </c>
      <c r="E942" s="94">
        <v>1</v>
      </c>
      <c r="F942" s="139" t="s">
        <v>10</v>
      </c>
      <c r="G942" s="71"/>
      <c r="H942" s="71"/>
      <c r="I942" s="71"/>
      <c r="J942" s="71"/>
      <c r="K942" s="71"/>
      <c r="L942" s="62">
        <v>0</v>
      </c>
      <c r="M942" s="552">
        <f>'KL TTHT CV DOT 2'!P922</f>
        <v>0</v>
      </c>
      <c r="N942" s="552">
        <f>'KL TTHT CV DOT 2'!Q922</f>
        <v>0</v>
      </c>
      <c r="O942" s="552">
        <f>'KL TTHT CV DOT 2'!R922</f>
        <v>0</v>
      </c>
      <c r="P942" s="71"/>
      <c r="Q942" s="71"/>
      <c r="R942" s="552">
        <v>0</v>
      </c>
      <c r="S942" s="10"/>
    </row>
    <row r="943" spans="1:19" hidden="1" outlineLevel="1">
      <c r="A943" s="137" t="s">
        <v>133</v>
      </c>
      <c r="B943" s="137"/>
      <c r="C943" s="138" t="s">
        <v>134</v>
      </c>
      <c r="D943" s="94">
        <v>1</v>
      </c>
      <c r="E943" s="94">
        <v>1</v>
      </c>
      <c r="F943" s="139" t="s">
        <v>10</v>
      </c>
      <c r="G943" s="71"/>
      <c r="H943" s="71"/>
      <c r="I943" s="71"/>
      <c r="J943" s="71"/>
      <c r="K943" s="71"/>
      <c r="L943" s="62">
        <v>0</v>
      </c>
      <c r="M943" s="552">
        <f>'KL TTHT CV DOT 2'!P923</f>
        <v>0</v>
      </c>
      <c r="N943" s="552">
        <f>'KL TTHT CV DOT 2'!Q923</f>
        <v>0</v>
      </c>
      <c r="O943" s="552">
        <f>'KL TTHT CV DOT 2'!R923</f>
        <v>0</v>
      </c>
      <c r="P943" s="71"/>
      <c r="Q943" s="71"/>
      <c r="R943" s="552">
        <v>0</v>
      </c>
      <c r="S943" s="10"/>
    </row>
    <row r="944" spans="1:19" hidden="1" outlineLevel="1">
      <c r="A944" s="137" t="s">
        <v>135</v>
      </c>
      <c r="B944" s="137"/>
      <c r="C944" s="138" t="s">
        <v>136</v>
      </c>
      <c r="D944" s="94">
        <v>1</v>
      </c>
      <c r="E944" s="94">
        <v>1</v>
      </c>
      <c r="F944" s="139" t="s">
        <v>10</v>
      </c>
      <c r="G944" s="71"/>
      <c r="H944" s="71"/>
      <c r="I944" s="71"/>
      <c r="J944" s="71"/>
      <c r="K944" s="71"/>
      <c r="L944" s="62">
        <v>0</v>
      </c>
      <c r="M944" s="552">
        <f>'KL TTHT CV DOT 2'!P924</f>
        <v>0</v>
      </c>
      <c r="N944" s="552">
        <f>'KL TTHT CV DOT 2'!Q924</f>
        <v>0</v>
      </c>
      <c r="O944" s="552">
        <f>'KL TTHT CV DOT 2'!R924</f>
        <v>0</v>
      </c>
      <c r="P944" s="71"/>
      <c r="Q944" s="71"/>
      <c r="R944" s="552">
        <v>0</v>
      </c>
      <c r="S944" s="10"/>
    </row>
    <row r="945" spans="1:19" hidden="1" outlineLevel="1">
      <c r="A945" s="137" t="s">
        <v>137</v>
      </c>
      <c r="B945" s="137"/>
      <c r="C945" s="138" t="s">
        <v>138</v>
      </c>
      <c r="D945" s="94">
        <v>1</v>
      </c>
      <c r="E945" s="94">
        <v>1</v>
      </c>
      <c r="F945" s="139" t="s">
        <v>10</v>
      </c>
      <c r="G945" s="71"/>
      <c r="H945" s="71"/>
      <c r="I945" s="71"/>
      <c r="J945" s="71"/>
      <c r="K945" s="71"/>
      <c r="L945" s="62">
        <v>0</v>
      </c>
      <c r="M945" s="552">
        <f>'KL TTHT CV DOT 2'!P925</f>
        <v>0</v>
      </c>
      <c r="N945" s="552">
        <f>'KL TTHT CV DOT 2'!Q925</f>
        <v>0</v>
      </c>
      <c r="O945" s="552">
        <f>'KL TTHT CV DOT 2'!R925</f>
        <v>0</v>
      </c>
      <c r="P945" s="71"/>
      <c r="Q945" s="71"/>
      <c r="R945" s="552">
        <v>0</v>
      </c>
      <c r="S945" s="10"/>
    </row>
    <row r="946" spans="1:19" hidden="1" outlineLevel="1">
      <c r="A946" s="137" t="s">
        <v>139</v>
      </c>
      <c r="B946" s="137"/>
      <c r="C946" s="138" t="s">
        <v>140</v>
      </c>
      <c r="D946" s="94">
        <v>1</v>
      </c>
      <c r="E946" s="94">
        <v>1</v>
      </c>
      <c r="F946" s="139" t="s">
        <v>10</v>
      </c>
      <c r="G946" s="71"/>
      <c r="H946" s="71"/>
      <c r="I946" s="71"/>
      <c r="J946" s="71"/>
      <c r="K946" s="71"/>
      <c r="L946" s="62">
        <v>0</v>
      </c>
      <c r="M946" s="552">
        <f>'KL TTHT CV DOT 2'!P926</f>
        <v>0</v>
      </c>
      <c r="N946" s="552">
        <f>'KL TTHT CV DOT 2'!Q926</f>
        <v>0</v>
      </c>
      <c r="O946" s="552">
        <f>'KL TTHT CV DOT 2'!R926</f>
        <v>0</v>
      </c>
      <c r="P946" s="71"/>
      <c r="Q946" s="71"/>
      <c r="R946" s="552">
        <v>0</v>
      </c>
      <c r="S946" s="10"/>
    </row>
    <row r="947" spans="1:19" hidden="1" outlineLevel="1">
      <c r="A947" s="137" t="s">
        <v>141</v>
      </c>
      <c r="B947" s="137"/>
      <c r="C947" s="138" t="s">
        <v>142</v>
      </c>
      <c r="D947" s="94">
        <v>1</v>
      </c>
      <c r="E947" s="94">
        <v>1</v>
      </c>
      <c r="F947" s="139" t="s">
        <v>10</v>
      </c>
      <c r="G947" s="71"/>
      <c r="H947" s="71"/>
      <c r="I947" s="71"/>
      <c r="J947" s="71"/>
      <c r="K947" s="71"/>
      <c r="L947" s="62">
        <v>0</v>
      </c>
      <c r="M947" s="552">
        <f>'KL TTHT CV DOT 2'!P927</f>
        <v>0</v>
      </c>
      <c r="N947" s="552">
        <f>'KL TTHT CV DOT 2'!Q927</f>
        <v>0</v>
      </c>
      <c r="O947" s="552">
        <f>'KL TTHT CV DOT 2'!R927</f>
        <v>0</v>
      </c>
      <c r="P947" s="71"/>
      <c r="Q947" s="71"/>
      <c r="R947" s="552">
        <v>0</v>
      </c>
      <c r="S947" s="10"/>
    </row>
    <row r="948" spans="1:19">
      <c r="A948" s="146"/>
      <c r="B948" s="146"/>
      <c r="C948" s="147"/>
      <c r="D948" s="99"/>
      <c r="E948" s="99"/>
      <c r="F948" s="148"/>
      <c r="G948" s="82"/>
      <c r="H948" s="82"/>
      <c r="I948" s="82"/>
      <c r="J948" s="82"/>
      <c r="K948" s="82"/>
      <c r="L948" s="62"/>
      <c r="M948" s="553">
        <f>'KL TTHT CV DOT 2'!P928</f>
        <v>0</v>
      </c>
      <c r="N948" s="553">
        <f>'KL TTHT CV DOT 2'!Q928</f>
        <v>0</v>
      </c>
      <c r="O948" s="553">
        <f>'KL TTHT CV DOT 2'!R928</f>
        <v>0</v>
      </c>
      <c r="P948" s="82"/>
      <c r="Q948" s="82"/>
      <c r="R948" s="553">
        <v>0</v>
      </c>
      <c r="S948" s="10"/>
    </row>
    <row r="949" spans="1:19" collapsed="1">
      <c r="A949" s="149" t="s">
        <v>143</v>
      </c>
      <c r="B949" s="149"/>
      <c r="C949" s="150" t="s">
        <v>144</v>
      </c>
      <c r="D949" s="100">
        <v>1</v>
      </c>
      <c r="E949" s="100">
        <v>1</v>
      </c>
      <c r="F949" s="151" t="s">
        <v>10</v>
      </c>
      <c r="G949" s="74"/>
      <c r="H949" s="74"/>
      <c r="I949" s="74"/>
      <c r="J949" s="75">
        <f>SUBTOTAL(9,J950:J985)</f>
        <v>120237495.42173815</v>
      </c>
      <c r="K949" s="75">
        <f>SUBTOTAL(9,K950:K985)</f>
        <v>36030743.156775609</v>
      </c>
      <c r="L949" s="75">
        <f>SUBTOTAL(9,L950:L985)</f>
        <v>156268238.57851377</v>
      </c>
      <c r="M949" s="555">
        <f>'KL TTHT CV DOT 2'!P929</f>
        <v>0</v>
      </c>
      <c r="N949" s="555">
        <f>'KL TTHT CV DOT 2'!Q929</f>
        <v>0</v>
      </c>
      <c r="O949" s="555">
        <f>'KL TTHT CV DOT 2'!R929</f>
        <v>0</v>
      </c>
      <c r="P949" s="75"/>
      <c r="Q949" s="75"/>
      <c r="R949" s="555">
        <v>0</v>
      </c>
      <c r="S949" s="10"/>
    </row>
    <row r="950" spans="1:19" s="153" customFormat="1" ht="26.4" hidden="1" outlineLevel="1">
      <c r="A950" s="146" t="s">
        <v>145</v>
      </c>
      <c r="B950" s="146"/>
      <c r="C950" s="147" t="s">
        <v>146</v>
      </c>
      <c r="D950" s="99">
        <v>1</v>
      </c>
      <c r="E950" s="99">
        <v>1</v>
      </c>
      <c r="F950" s="148" t="s">
        <v>10</v>
      </c>
      <c r="G950" s="82"/>
      <c r="H950" s="82"/>
      <c r="I950" s="82"/>
      <c r="J950" s="82"/>
      <c r="K950" s="82"/>
      <c r="L950" s="82"/>
      <c r="M950" s="553">
        <f>'KL TTHT CV DOT 2'!P930</f>
        <v>0</v>
      </c>
      <c r="N950" s="553">
        <f>'KL TTHT CV DOT 2'!Q930</f>
        <v>0</v>
      </c>
      <c r="O950" s="553">
        <f>'KL TTHT CV DOT 2'!R930</f>
        <v>0</v>
      </c>
      <c r="P950" s="82"/>
      <c r="Q950" s="82"/>
      <c r="R950" s="553">
        <v>0</v>
      </c>
    </row>
    <row r="951" spans="1:19" ht="26.4" hidden="1" outlineLevel="1">
      <c r="A951" s="137" t="s">
        <v>147</v>
      </c>
      <c r="B951" s="137"/>
      <c r="C951" s="138" t="s">
        <v>148</v>
      </c>
      <c r="D951" s="94">
        <v>1</v>
      </c>
      <c r="E951" s="94">
        <v>1</v>
      </c>
      <c r="F951" s="139" t="s">
        <v>10</v>
      </c>
      <c r="G951" s="71"/>
      <c r="H951" s="71"/>
      <c r="I951" s="71"/>
      <c r="J951" s="71"/>
      <c r="K951" s="71"/>
      <c r="L951" s="71"/>
      <c r="M951" s="552">
        <f>'KL TTHT CV DOT 2'!P931</f>
        <v>0</v>
      </c>
      <c r="N951" s="552">
        <f>'KL TTHT CV DOT 2'!Q931</f>
        <v>0</v>
      </c>
      <c r="O951" s="552">
        <f>'KL TTHT CV DOT 2'!R931</f>
        <v>0</v>
      </c>
      <c r="P951" s="71"/>
      <c r="Q951" s="71"/>
      <c r="R951" s="552">
        <v>0</v>
      </c>
      <c r="S951" s="10"/>
    </row>
    <row r="952" spans="1:19" hidden="1" outlineLevel="1">
      <c r="A952" s="137" t="s">
        <v>149</v>
      </c>
      <c r="B952" s="137"/>
      <c r="C952" s="138" t="s">
        <v>150</v>
      </c>
      <c r="D952" s="94">
        <v>1</v>
      </c>
      <c r="E952" s="94">
        <v>1</v>
      </c>
      <c r="F952" s="139" t="s">
        <v>10</v>
      </c>
      <c r="G952" s="71"/>
      <c r="H952" s="71"/>
      <c r="I952" s="71"/>
      <c r="J952" s="71"/>
      <c r="K952" s="71"/>
      <c r="L952" s="71"/>
      <c r="M952" s="552">
        <f>'KL TTHT CV DOT 2'!P932</f>
        <v>0</v>
      </c>
      <c r="N952" s="552">
        <f>'KL TTHT CV DOT 2'!Q932</f>
        <v>0</v>
      </c>
      <c r="O952" s="552">
        <f>'KL TTHT CV DOT 2'!R932</f>
        <v>0</v>
      </c>
      <c r="P952" s="71"/>
      <c r="Q952" s="71"/>
      <c r="R952" s="552">
        <v>0</v>
      </c>
      <c r="S952" s="10"/>
    </row>
    <row r="953" spans="1:19" s="153" customFormat="1" hidden="1" outlineLevel="1">
      <c r="A953" s="146" t="s">
        <v>151</v>
      </c>
      <c r="B953" s="146"/>
      <c r="C953" s="147" t="s">
        <v>152</v>
      </c>
      <c r="D953" s="122">
        <v>1</v>
      </c>
      <c r="E953" s="122">
        <v>1</v>
      </c>
      <c r="F953" s="148" t="s">
        <v>10</v>
      </c>
      <c r="G953" s="77"/>
      <c r="H953" s="77"/>
      <c r="I953" s="77"/>
      <c r="J953" s="77"/>
      <c r="K953" s="77"/>
      <c r="L953" s="77"/>
      <c r="M953" s="556">
        <f>'KL TTHT CV DOT 2'!P933</f>
        <v>0</v>
      </c>
      <c r="N953" s="556">
        <f>'KL TTHT CV DOT 2'!Q933</f>
        <v>0</v>
      </c>
      <c r="O953" s="556">
        <f>'KL TTHT CV DOT 2'!R933</f>
        <v>0</v>
      </c>
      <c r="P953" s="77"/>
      <c r="Q953" s="77"/>
      <c r="R953" s="556">
        <v>0</v>
      </c>
    </row>
    <row r="954" spans="1:19" s="153" customFormat="1" hidden="1" outlineLevel="1">
      <c r="A954" s="146" t="s">
        <v>153</v>
      </c>
      <c r="B954" s="146"/>
      <c r="C954" s="147" t="s">
        <v>154</v>
      </c>
      <c r="D954" s="122">
        <v>1</v>
      </c>
      <c r="E954" s="122">
        <v>1</v>
      </c>
      <c r="F954" s="148" t="s">
        <v>10</v>
      </c>
      <c r="G954" s="77"/>
      <c r="H954" s="77"/>
      <c r="I954" s="77"/>
      <c r="J954" s="77"/>
      <c r="K954" s="77"/>
      <c r="L954" s="77"/>
      <c r="M954" s="556">
        <f>'KL TTHT CV DOT 2'!P934</f>
        <v>0</v>
      </c>
      <c r="N954" s="556">
        <f>'KL TTHT CV DOT 2'!Q934</f>
        <v>0</v>
      </c>
      <c r="O954" s="556">
        <f>'KL TTHT CV DOT 2'!R934</f>
        <v>0</v>
      </c>
      <c r="P954" s="77"/>
      <c r="Q954" s="77"/>
      <c r="R954" s="556">
        <v>0</v>
      </c>
    </row>
    <row r="955" spans="1:19" s="153" customFormat="1" hidden="1" outlineLevel="1">
      <c r="A955" s="146" t="s">
        <v>155</v>
      </c>
      <c r="B955" s="146"/>
      <c r="C955" s="147" t="s">
        <v>156</v>
      </c>
      <c r="D955" s="122">
        <v>1</v>
      </c>
      <c r="E955" s="122">
        <v>1</v>
      </c>
      <c r="F955" s="148" t="s">
        <v>10</v>
      </c>
      <c r="G955" s="77"/>
      <c r="H955" s="77"/>
      <c r="I955" s="77"/>
      <c r="J955" s="77"/>
      <c r="K955" s="77"/>
      <c r="L955" s="77"/>
      <c r="M955" s="556">
        <f>'KL TTHT CV DOT 2'!P935</f>
        <v>0</v>
      </c>
      <c r="N955" s="556">
        <f>'KL TTHT CV DOT 2'!Q935</f>
        <v>0</v>
      </c>
      <c r="O955" s="556">
        <f>'KL TTHT CV DOT 2'!R935</f>
        <v>0</v>
      </c>
      <c r="P955" s="77"/>
      <c r="Q955" s="77"/>
      <c r="R955" s="556">
        <v>0</v>
      </c>
    </row>
    <row r="956" spans="1:19" s="153" customFormat="1" hidden="1" outlineLevel="1">
      <c r="A956" s="146" t="s">
        <v>157</v>
      </c>
      <c r="B956" s="146"/>
      <c r="C956" s="147" t="s">
        <v>158</v>
      </c>
      <c r="D956" s="122">
        <v>1</v>
      </c>
      <c r="E956" s="122">
        <v>1</v>
      </c>
      <c r="F956" s="148" t="s">
        <v>10</v>
      </c>
      <c r="G956" s="77"/>
      <c r="H956" s="77"/>
      <c r="I956" s="77"/>
      <c r="J956" s="77"/>
      <c r="K956" s="77"/>
      <c r="L956" s="77"/>
      <c r="M956" s="556">
        <f>'KL TTHT CV DOT 2'!P936</f>
        <v>0</v>
      </c>
      <c r="N956" s="556">
        <f>'KL TTHT CV DOT 2'!Q936</f>
        <v>0</v>
      </c>
      <c r="O956" s="556">
        <f>'KL TTHT CV DOT 2'!R936</f>
        <v>0</v>
      </c>
      <c r="P956" s="77"/>
      <c r="Q956" s="77"/>
      <c r="R956" s="556">
        <v>0</v>
      </c>
    </row>
    <row r="957" spans="1:19" s="153" customFormat="1" hidden="1" outlineLevel="1">
      <c r="A957" s="146" t="s">
        <v>159</v>
      </c>
      <c r="B957" s="146"/>
      <c r="C957" s="147" t="s">
        <v>160</v>
      </c>
      <c r="D957" s="122">
        <v>1</v>
      </c>
      <c r="E957" s="122">
        <v>1</v>
      </c>
      <c r="F957" s="148" t="s">
        <v>10</v>
      </c>
      <c r="G957" s="77"/>
      <c r="H957" s="77"/>
      <c r="I957" s="77"/>
      <c r="J957" s="77"/>
      <c r="K957" s="77"/>
      <c r="L957" s="77"/>
      <c r="M957" s="556">
        <f>'KL TTHT CV DOT 2'!P937</f>
        <v>0</v>
      </c>
      <c r="N957" s="556">
        <f>'KL TTHT CV DOT 2'!Q937</f>
        <v>0</v>
      </c>
      <c r="O957" s="556">
        <f>'KL TTHT CV DOT 2'!R937</f>
        <v>0</v>
      </c>
      <c r="P957" s="77"/>
      <c r="Q957" s="77"/>
      <c r="R957" s="556">
        <v>0</v>
      </c>
    </row>
    <row r="958" spans="1:19" s="153" customFormat="1" hidden="1" outlineLevel="1">
      <c r="A958" s="146" t="s">
        <v>162</v>
      </c>
      <c r="B958" s="146"/>
      <c r="C958" s="147" t="s">
        <v>163</v>
      </c>
      <c r="D958" s="122">
        <v>1</v>
      </c>
      <c r="E958" s="122">
        <v>1</v>
      </c>
      <c r="F958" s="148" t="s">
        <v>10</v>
      </c>
      <c r="G958" s="77"/>
      <c r="H958" s="77"/>
      <c r="I958" s="77"/>
      <c r="J958" s="77">
        <f>SUBTOTAL(9,J959:J984)</f>
        <v>120237495.42173815</v>
      </c>
      <c r="K958" s="77">
        <f>SUBTOTAL(9,K959:K984)</f>
        <v>36030743.156775609</v>
      </c>
      <c r="L958" s="77">
        <f>SUBTOTAL(9,L959:L984)</f>
        <v>156268238.57851377</v>
      </c>
      <c r="M958" s="556">
        <f>'KL TTHT CV DOT 2'!P938</f>
        <v>0</v>
      </c>
      <c r="N958" s="556">
        <f>'KL TTHT CV DOT 2'!Q938</f>
        <v>0</v>
      </c>
      <c r="O958" s="556">
        <f>'KL TTHT CV DOT 2'!R938</f>
        <v>0</v>
      </c>
      <c r="P958" s="77"/>
      <c r="Q958" s="77"/>
      <c r="R958" s="556">
        <v>0</v>
      </c>
    </row>
    <row r="959" spans="1:19" s="153" customFormat="1" hidden="1" outlineLevel="1">
      <c r="A959" s="146"/>
      <c r="B959" s="146"/>
      <c r="C959" s="147" t="s">
        <v>936</v>
      </c>
      <c r="D959" s="99"/>
      <c r="E959" s="99"/>
      <c r="F959" s="148"/>
      <c r="G959" s="77"/>
      <c r="H959" s="77"/>
      <c r="I959" s="77"/>
      <c r="J959" s="77"/>
      <c r="K959" s="77"/>
      <c r="L959" s="77"/>
      <c r="M959" s="556">
        <f>'KL TTHT CV DOT 2'!P939</f>
        <v>0</v>
      </c>
      <c r="N959" s="556">
        <f>'KL TTHT CV DOT 2'!Q939</f>
        <v>0</v>
      </c>
      <c r="O959" s="556">
        <f>'KL TTHT CV DOT 2'!R939</f>
        <v>0</v>
      </c>
      <c r="P959" s="77"/>
      <c r="Q959" s="77"/>
      <c r="R959" s="556">
        <v>0</v>
      </c>
    </row>
    <row r="960" spans="1:19" s="11" customFormat="1" ht="39.6" hidden="1" outlineLevel="1">
      <c r="A960" s="192"/>
      <c r="B960" s="192"/>
      <c r="C960" s="193" t="s">
        <v>938</v>
      </c>
      <c r="D960" s="194">
        <v>4</v>
      </c>
      <c r="E960" s="97">
        <v>4</v>
      </c>
      <c r="F960" s="195" t="s">
        <v>692</v>
      </c>
      <c r="G960" s="359">
        <v>0</v>
      </c>
      <c r="H960" s="359">
        <v>616000.00000000012</v>
      </c>
      <c r="I960" s="199">
        <f t="shared" ref="I960:I962" si="364">SUM(G960:H960)</f>
        <v>616000.00000000012</v>
      </c>
      <c r="J960" s="199">
        <f>G960*E960</f>
        <v>0</v>
      </c>
      <c r="K960" s="199">
        <f>H960*E960</f>
        <v>2464000.0000000005</v>
      </c>
      <c r="L960" s="199">
        <f>I960*E960</f>
        <v>2464000.0000000005</v>
      </c>
      <c r="M960" s="554">
        <f>'KL TTHT CV DOT 2'!P940</f>
        <v>0</v>
      </c>
      <c r="N960" s="554">
        <f>'KL TTHT CV DOT 2'!Q940</f>
        <v>0</v>
      </c>
      <c r="O960" s="554">
        <f>'KL TTHT CV DOT 2'!R940</f>
        <v>0</v>
      </c>
      <c r="P960" s="199"/>
      <c r="Q960" s="199"/>
      <c r="R960" s="554">
        <v>0</v>
      </c>
    </row>
    <row r="961" spans="1:19" s="11" customFormat="1" ht="39.6" hidden="1" outlineLevel="1">
      <c r="A961" s="192"/>
      <c r="B961" s="192"/>
      <c r="C961" s="193" t="s">
        <v>940</v>
      </c>
      <c r="D961" s="194">
        <v>4</v>
      </c>
      <c r="E961" s="97">
        <v>4</v>
      </c>
      <c r="F961" s="195" t="s">
        <v>692</v>
      </c>
      <c r="G961" s="359">
        <v>0</v>
      </c>
      <c r="H961" s="359">
        <v>616000.00000000012</v>
      </c>
      <c r="I961" s="199">
        <f t="shared" si="364"/>
        <v>616000.00000000012</v>
      </c>
      <c r="J961" s="199">
        <f>G961*E961</f>
        <v>0</v>
      </c>
      <c r="K961" s="199">
        <f>H961*E961</f>
        <v>2464000.0000000005</v>
      </c>
      <c r="L961" s="199">
        <f>I961*E961</f>
        <v>2464000.0000000005</v>
      </c>
      <c r="M961" s="554">
        <f>'KL TTHT CV DOT 2'!P941</f>
        <v>0</v>
      </c>
      <c r="N961" s="554">
        <f>'KL TTHT CV DOT 2'!Q941</f>
        <v>0</v>
      </c>
      <c r="O961" s="554">
        <f>'KL TTHT CV DOT 2'!R941</f>
        <v>0</v>
      </c>
      <c r="P961" s="199"/>
      <c r="Q961" s="199"/>
      <c r="R961" s="554">
        <v>0</v>
      </c>
    </row>
    <row r="962" spans="1:19" s="11" customFormat="1" ht="92.4" hidden="1" outlineLevel="1">
      <c r="A962" s="192"/>
      <c r="B962" s="192"/>
      <c r="C962" s="193" t="s">
        <v>941</v>
      </c>
      <c r="D962" s="194">
        <v>4</v>
      </c>
      <c r="E962" s="97">
        <v>4</v>
      </c>
      <c r="F962" s="195" t="s">
        <v>692</v>
      </c>
      <c r="G962" s="359">
        <v>0</v>
      </c>
      <c r="H962" s="359">
        <v>0</v>
      </c>
      <c r="I962" s="199">
        <f t="shared" si="364"/>
        <v>0</v>
      </c>
      <c r="J962" s="199">
        <f>G962*E962</f>
        <v>0</v>
      </c>
      <c r="K962" s="199">
        <f>H962*E962</f>
        <v>0</v>
      </c>
      <c r="L962" s="199">
        <f>I962*E962</f>
        <v>0</v>
      </c>
      <c r="M962" s="554">
        <f>'KL TTHT CV DOT 2'!P942</f>
        <v>0</v>
      </c>
      <c r="N962" s="554">
        <f>'KL TTHT CV DOT 2'!Q942</f>
        <v>0</v>
      </c>
      <c r="O962" s="554">
        <f>'KL TTHT CV DOT 2'!R942</f>
        <v>0</v>
      </c>
      <c r="P962" s="199"/>
      <c r="Q962" s="199"/>
      <c r="R962" s="554">
        <v>0</v>
      </c>
    </row>
    <row r="963" spans="1:19" hidden="1" outlineLevel="1">
      <c r="A963" s="137"/>
      <c r="B963" s="137"/>
      <c r="C963" s="138"/>
      <c r="D963" s="97"/>
      <c r="E963" s="97"/>
      <c r="F963" s="139"/>
      <c r="G963" s="71"/>
      <c r="H963" s="71"/>
      <c r="I963" s="71"/>
      <c r="J963" s="71"/>
      <c r="K963" s="71"/>
      <c r="L963" s="71"/>
      <c r="M963" s="552">
        <f>'KL TTHT CV DOT 2'!P943</f>
        <v>0</v>
      </c>
      <c r="N963" s="552">
        <f>'KL TTHT CV DOT 2'!Q943</f>
        <v>0</v>
      </c>
      <c r="O963" s="552">
        <f>'KL TTHT CV DOT 2'!R943</f>
        <v>0</v>
      </c>
      <c r="P963" s="71"/>
      <c r="Q963" s="71"/>
      <c r="R963" s="552">
        <v>0</v>
      </c>
      <c r="S963" s="10"/>
    </row>
    <row r="964" spans="1:19" s="153" customFormat="1" hidden="1" outlineLevel="1">
      <c r="A964" s="146"/>
      <c r="B964" s="146"/>
      <c r="C964" s="147" t="s">
        <v>943</v>
      </c>
      <c r="D964" s="99"/>
      <c r="E964" s="99"/>
      <c r="F964" s="148"/>
      <c r="G964" s="77"/>
      <c r="H964" s="77"/>
      <c r="I964" s="77"/>
      <c r="J964" s="77"/>
      <c r="K964" s="77"/>
      <c r="L964" s="77"/>
      <c r="M964" s="556">
        <f>'KL TTHT CV DOT 2'!P944</f>
        <v>0</v>
      </c>
      <c r="N964" s="556">
        <f>'KL TTHT CV DOT 2'!Q944</f>
        <v>0</v>
      </c>
      <c r="O964" s="556">
        <f>'KL TTHT CV DOT 2'!R944</f>
        <v>0</v>
      </c>
      <c r="P964" s="77"/>
      <c r="Q964" s="77"/>
      <c r="R964" s="556">
        <v>0</v>
      </c>
    </row>
    <row r="965" spans="1:19" s="11" customFormat="1" ht="66" hidden="1" outlineLevel="1">
      <c r="A965" s="192"/>
      <c r="B965" s="192"/>
      <c r="C965" s="193" t="s">
        <v>944</v>
      </c>
      <c r="D965" s="194">
        <v>8</v>
      </c>
      <c r="E965" s="97">
        <v>8</v>
      </c>
      <c r="F965" s="195" t="s">
        <v>692</v>
      </c>
      <c r="G965" s="359">
        <v>0</v>
      </c>
      <c r="H965" s="359">
        <v>616000.00000000012</v>
      </c>
      <c r="I965" s="199">
        <f t="shared" ref="I965:I983" si="365">SUM(G965:H965)</f>
        <v>616000.00000000012</v>
      </c>
      <c r="J965" s="199">
        <f t="shared" ref="J965:J983" si="366">G965*E965</f>
        <v>0</v>
      </c>
      <c r="K965" s="199">
        <f t="shared" ref="K965:K983" si="367">H965*E965</f>
        <v>4928000.0000000009</v>
      </c>
      <c r="L965" s="199">
        <f t="shared" ref="L965:L983" si="368">I965*E965</f>
        <v>4928000.0000000009</v>
      </c>
      <c r="M965" s="554">
        <f>'KL TTHT CV DOT 2'!P945</f>
        <v>0</v>
      </c>
      <c r="N965" s="554">
        <f>'KL TTHT CV DOT 2'!Q945</f>
        <v>0</v>
      </c>
      <c r="O965" s="554">
        <f>'KL TTHT CV DOT 2'!R945</f>
        <v>0</v>
      </c>
      <c r="P965" s="199"/>
      <c r="Q965" s="199"/>
      <c r="R965" s="554">
        <v>0</v>
      </c>
    </row>
    <row r="966" spans="1:19" s="11" customFormat="1" ht="66" hidden="1" outlineLevel="1">
      <c r="A966" s="192"/>
      <c r="B966" s="192"/>
      <c r="C966" s="193" t="s">
        <v>945</v>
      </c>
      <c r="D966" s="194">
        <v>8</v>
      </c>
      <c r="E966" s="97">
        <v>8</v>
      </c>
      <c r="F966" s="195" t="s">
        <v>692</v>
      </c>
      <c r="G966" s="359">
        <v>0</v>
      </c>
      <c r="H966" s="359">
        <v>0</v>
      </c>
      <c r="I966" s="199">
        <f t="shared" si="365"/>
        <v>0</v>
      </c>
      <c r="J966" s="199">
        <f t="shared" si="366"/>
        <v>0</v>
      </c>
      <c r="K966" s="199">
        <f t="shared" si="367"/>
        <v>0</v>
      </c>
      <c r="L966" s="199">
        <f t="shared" si="368"/>
        <v>0</v>
      </c>
      <c r="M966" s="554">
        <f>'KL TTHT CV DOT 2'!P946</f>
        <v>0</v>
      </c>
      <c r="N966" s="554">
        <f>'KL TTHT CV DOT 2'!Q946</f>
        <v>0</v>
      </c>
      <c r="O966" s="554">
        <f>'KL TTHT CV DOT 2'!R946</f>
        <v>0</v>
      </c>
      <c r="P966" s="199"/>
      <c r="Q966" s="199"/>
      <c r="R966" s="554">
        <v>0</v>
      </c>
    </row>
    <row r="967" spans="1:19" s="11" customFormat="1" ht="66" hidden="1" outlineLevel="1">
      <c r="A967" s="192"/>
      <c r="B967" s="192"/>
      <c r="C967" s="193" t="s">
        <v>946</v>
      </c>
      <c r="D967" s="194">
        <v>8</v>
      </c>
      <c r="E967" s="97">
        <v>8</v>
      </c>
      <c r="F967" s="195" t="s">
        <v>692</v>
      </c>
      <c r="G967" s="359">
        <v>0</v>
      </c>
      <c r="H967" s="359">
        <v>616000.00000000012</v>
      </c>
      <c r="I967" s="199">
        <f t="shared" si="365"/>
        <v>616000.00000000012</v>
      </c>
      <c r="J967" s="199">
        <f t="shared" si="366"/>
        <v>0</v>
      </c>
      <c r="K967" s="199">
        <f t="shared" si="367"/>
        <v>4928000.0000000009</v>
      </c>
      <c r="L967" s="199">
        <f t="shared" si="368"/>
        <v>4928000.0000000009</v>
      </c>
      <c r="M967" s="554">
        <f>'KL TTHT CV DOT 2'!P947</f>
        <v>0</v>
      </c>
      <c r="N967" s="554">
        <f>'KL TTHT CV DOT 2'!Q947</f>
        <v>0</v>
      </c>
      <c r="O967" s="554">
        <f>'KL TTHT CV DOT 2'!R947</f>
        <v>0</v>
      </c>
      <c r="P967" s="199"/>
      <c r="Q967" s="199"/>
      <c r="R967" s="554">
        <v>0</v>
      </c>
    </row>
    <row r="968" spans="1:19" s="11" customFormat="1" ht="66" hidden="1" outlineLevel="1">
      <c r="A968" s="192"/>
      <c r="B968" s="192"/>
      <c r="C968" s="193" t="s">
        <v>947</v>
      </c>
      <c r="D968" s="194">
        <v>8</v>
      </c>
      <c r="E968" s="97">
        <v>8</v>
      </c>
      <c r="F968" s="195" t="s">
        <v>692</v>
      </c>
      <c r="G968" s="359">
        <v>0</v>
      </c>
      <c r="H968" s="359">
        <v>616000.00000000012</v>
      </c>
      <c r="I968" s="199">
        <f t="shared" si="365"/>
        <v>616000.00000000012</v>
      </c>
      <c r="J968" s="199">
        <f t="shared" si="366"/>
        <v>0</v>
      </c>
      <c r="K968" s="199">
        <f t="shared" si="367"/>
        <v>4928000.0000000009</v>
      </c>
      <c r="L968" s="199">
        <f t="shared" si="368"/>
        <v>4928000.0000000009</v>
      </c>
      <c r="M968" s="554">
        <f>'KL TTHT CV DOT 2'!P948</f>
        <v>0</v>
      </c>
      <c r="N968" s="554">
        <f>'KL TTHT CV DOT 2'!Q948</f>
        <v>0</v>
      </c>
      <c r="O968" s="554">
        <f>'KL TTHT CV DOT 2'!R948</f>
        <v>0</v>
      </c>
      <c r="P968" s="199"/>
      <c r="Q968" s="199"/>
      <c r="R968" s="554">
        <v>0</v>
      </c>
    </row>
    <row r="969" spans="1:19" s="11" customFormat="1" ht="52.8" hidden="1" outlineLevel="1">
      <c r="A969" s="192"/>
      <c r="B969" s="192"/>
      <c r="C969" s="193" t="s">
        <v>948</v>
      </c>
      <c r="D969" s="194">
        <v>8</v>
      </c>
      <c r="E969" s="97">
        <v>8</v>
      </c>
      <c r="F969" s="195" t="s">
        <v>692</v>
      </c>
      <c r="G969" s="359">
        <v>0</v>
      </c>
      <c r="H969" s="359">
        <v>0</v>
      </c>
      <c r="I969" s="199">
        <f t="shared" si="365"/>
        <v>0</v>
      </c>
      <c r="J969" s="199">
        <f t="shared" si="366"/>
        <v>0</v>
      </c>
      <c r="K969" s="199">
        <f t="shared" si="367"/>
        <v>0</v>
      </c>
      <c r="L969" s="199">
        <f t="shared" si="368"/>
        <v>0</v>
      </c>
      <c r="M969" s="554">
        <f>'KL TTHT CV DOT 2'!P949</f>
        <v>0</v>
      </c>
      <c r="N969" s="554">
        <f>'KL TTHT CV DOT 2'!Q949</f>
        <v>0</v>
      </c>
      <c r="O969" s="554">
        <f>'KL TTHT CV DOT 2'!R949</f>
        <v>0</v>
      </c>
      <c r="P969" s="199"/>
      <c r="Q969" s="199"/>
      <c r="R969" s="554">
        <v>0</v>
      </c>
    </row>
    <row r="970" spans="1:19" s="11" customFormat="1" hidden="1" outlineLevel="1">
      <c r="A970" s="192"/>
      <c r="B970" s="192"/>
      <c r="C970" s="193" t="s">
        <v>949</v>
      </c>
      <c r="D970" s="194">
        <v>1</v>
      </c>
      <c r="E970" s="97">
        <v>1</v>
      </c>
      <c r="F970" s="195" t="s">
        <v>692</v>
      </c>
      <c r="G970" s="359">
        <v>2220000</v>
      </c>
      <c r="H970" s="359">
        <v>95200.000000000015</v>
      </c>
      <c r="I970" s="199">
        <f t="shared" si="365"/>
        <v>2315200</v>
      </c>
      <c r="J970" s="199">
        <f t="shared" si="366"/>
        <v>2220000</v>
      </c>
      <c r="K970" s="199">
        <f t="shared" si="367"/>
        <v>95200.000000000015</v>
      </c>
      <c r="L970" s="199">
        <f t="shared" si="368"/>
        <v>2315200</v>
      </c>
      <c r="M970" s="554">
        <f>'KL TTHT CV DOT 2'!P950</f>
        <v>0</v>
      </c>
      <c r="N970" s="554">
        <f>'KL TTHT CV DOT 2'!Q950</f>
        <v>0</v>
      </c>
      <c r="O970" s="554">
        <f>'KL TTHT CV DOT 2'!R950</f>
        <v>0</v>
      </c>
      <c r="P970" s="199"/>
      <c r="Q970" s="199"/>
      <c r="R970" s="554">
        <v>0</v>
      </c>
    </row>
    <row r="971" spans="1:19" s="11" customFormat="1" ht="26.4" hidden="1" outlineLevel="1">
      <c r="A971" s="192"/>
      <c r="B971" s="192"/>
      <c r="C971" s="193" t="s">
        <v>951</v>
      </c>
      <c r="D971" s="194">
        <v>1</v>
      </c>
      <c r="E971" s="97">
        <v>4</v>
      </c>
      <c r="F971" s="195" t="s">
        <v>660</v>
      </c>
      <c r="G971" s="359">
        <v>528000</v>
      </c>
      <c r="H971" s="359">
        <v>61600.000000000007</v>
      </c>
      <c r="I971" s="199">
        <f t="shared" si="365"/>
        <v>589600</v>
      </c>
      <c r="J971" s="199">
        <f t="shared" si="366"/>
        <v>2112000</v>
      </c>
      <c r="K971" s="199">
        <f t="shared" si="367"/>
        <v>246400.00000000003</v>
      </c>
      <c r="L971" s="199">
        <f t="shared" si="368"/>
        <v>2358400</v>
      </c>
      <c r="M971" s="554">
        <f>'KL TTHT CV DOT 2'!P951</f>
        <v>0</v>
      </c>
      <c r="N971" s="554">
        <f>'KL TTHT CV DOT 2'!Q951</f>
        <v>0</v>
      </c>
      <c r="O971" s="554">
        <f>'KL TTHT CV DOT 2'!R951</f>
        <v>0</v>
      </c>
      <c r="P971" s="199"/>
      <c r="Q971" s="199"/>
      <c r="R971" s="554">
        <v>0</v>
      </c>
    </row>
    <row r="972" spans="1:19" s="11" customFormat="1" hidden="1" outlineLevel="1">
      <c r="A972" s="192"/>
      <c r="B972" s="192"/>
      <c r="C972" s="193" t="s">
        <v>953</v>
      </c>
      <c r="D972" s="194">
        <v>1</v>
      </c>
      <c r="E972" s="97">
        <v>4</v>
      </c>
      <c r="F972" s="195" t="s">
        <v>660</v>
      </c>
      <c r="G972" s="359">
        <v>528000</v>
      </c>
      <c r="H972" s="359">
        <v>61600.000000000007</v>
      </c>
      <c r="I972" s="199">
        <f t="shared" si="365"/>
        <v>589600</v>
      </c>
      <c r="J972" s="199">
        <f t="shared" si="366"/>
        <v>2112000</v>
      </c>
      <c r="K972" s="199">
        <f t="shared" si="367"/>
        <v>246400.00000000003</v>
      </c>
      <c r="L972" s="199">
        <f t="shared" si="368"/>
        <v>2358400</v>
      </c>
      <c r="M972" s="554">
        <f>'KL TTHT CV DOT 2'!P952</f>
        <v>0</v>
      </c>
      <c r="N972" s="554">
        <f>'KL TTHT CV DOT 2'!Q952</f>
        <v>0</v>
      </c>
      <c r="O972" s="554">
        <f>'KL TTHT CV DOT 2'!R952</f>
        <v>0</v>
      </c>
      <c r="P972" s="199"/>
      <c r="Q972" s="199"/>
      <c r="R972" s="554">
        <v>0</v>
      </c>
    </row>
    <row r="973" spans="1:19" s="11" customFormat="1" hidden="1" outlineLevel="1">
      <c r="A973" s="192"/>
      <c r="B973" s="192"/>
      <c r="C973" s="193" t="s">
        <v>955</v>
      </c>
      <c r="D973" s="194">
        <v>1</v>
      </c>
      <c r="E973" s="97">
        <v>1</v>
      </c>
      <c r="F973" s="195" t="s">
        <v>692</v>
      </c>
      <c r="G973" s="359">
        <v>3000000</v>
      </c>
      <c r="H973" s="359">
        <v>280000</v>
      </c>
      <c r="I973" s="199">
        <f t="shared" si="365"/>
        <v>3280000</v>
      </c>
      <c r="J973" s="199">
        <f t="shared" si="366"/>
        <v>3000000</v>
      </c>
      <c r="K973" s="199">
        <f t="shared" si="367"/>
        <v>280000</v>
      </c>
      <c r="L973" s="199">
        <f t="shared" si="368"/>
        <v>3280000</v>
      </c>
      <c r="M973" s="554">
        <f>'KL TTHT CV DOT 2'!P953</f>
        <v>0</v>
      </c>
      <c r="N973" s="554">
        <f>'KL TTHT CV DOT 2'!Q953</f>
        <v>0</v>
      </c>
      <c r="O973" s="554">
        <f>'KL TTHT CV DOT 2'!R953</f>
        <v>0</v>
      </c>
      <c r="P973" s="199"/>
      <c r="Q973" s="199"/>
      <c r="R973" s="554">
        <v>0</v>
      </c>
    </row>
    <row r="974" spans="1:19" s="11" customFormat="1" hidden="1" outlineLevel="1">
      <c r="A974" s="192"/>
      <c r="B974" s="192"/>
      <c r="C974" s="193" t="s">
        <v>956</v>
      </c>
      <c r="D974" s="194">
        <v>4</v>
      </c>
      <c r="E974" s="97">
        <v>4</v>
      </c>
      <c r="F974" s="195" t="s">
        <v>692</v>
      </c>
      <c r="G974" s="359">
        <v>540000</v>
      </c>
      <c r="H974" s="359">
        <v>72800</v>
      </c>
      <c r="I974" s="199">
        <f t="shared" si="365"/>
        <v>612800</v>
      </c>
      <c r="J974" s="199">
        <f t="shared" si="366"/>
        <v>2160000</v>
      </c>
      <c r="K974" s="199">
        <f t="shared" si="367"/>
        <v>291200</v>
      </c>
      <c r="L974" s="199">
        <f t="shared" si="368"/>
        <v>2451200</v>
      </c>
      <c r="M974" s="554">
        <f>'KL TTHT CV DOT 2'!P954</f>
        <v>0</v>
      </c>
      <c r="N974" s="554">
        <f>'KL TTHT CV DOT 2'!Q954</f>
        <v>0</v>
      </c>
      <c r="O974" s="554">
        <f>'KL TTHT CV DOT 2'!R954</f>
        <v>0</v>
      </c>
      <c r="P974" s="199"/>
      <c r="Q974" s="199"/>
      <c r="R974" s="554">
        <v>0</v>
      </c>
    </row>
    <row r="975" spans="1:19" s="11" customFormat="1" hidden="1" outlineLevel="1">
      <c r="A975" s="192"/>
      <c r="B975" s="192"/>
      <c r="C975" s="193" t="s">
        <v>958</v>
      </c>
      <c r="D975" s="194">
        <v>4</v>
      </c>
      <c r="E975" s="97">
        <v>4</v>
      </c>
      <c r="F975" s="195" t="s">
        <v>692</v>
      </c>
      <c r="G975" s="359">
        <v>21600000</v>
      </c>
      <c r="H975" s="359">
        <v>369600.00000000006</v>
      </c>
      <c r="I975" s="199">
        <f t="shared" si="365"/>
        <v>21969600</v>
      </c>
      <c r="J975" s="199">
        <f t="shared" si="366"/>
        <v>86400000</v>
      </c>
      <c r="K975" s="199">
        <f t="shared" si="367"/>
        <v>1478400.0000000002</v>
      </c>
      <c r="L975" s="199">
        <f t="shared" si="368"/>
        <v>87878400</v>
      </c>
      <c r="M975" s="554">
        <f>'KL TTHT CV DOT 2'!P955</f>
        <v>0</v>
      </c>
      <c r="N975" s="554">
        <f>'KL TTHT CV DOT 2'!Q955</f>
        <v>0</v>
      </c>
      <c r="O975" s="554">
        <f>'KL TTHT CV DOT 2'!R955</f>
        <v>0</v>
      </c>
      <c r="P975" s="199"/>
      <c r="Q975" s="199"/>
      <c r="R975" s="554">
        <v>0</v>
      </c>
    </row>
    <row r="976" spans="1:19" s="11" customFormat="1" hidden="1" outlineLevel="1">
      <c r="A976" s="192"/>
      <c r="B976" s="192"/>
      <c r="C976" s="193" t="s">
        <v>919</v>
      </c>
      <c r="D976" s="194">
        <v>4</v>
      </c>
      <c r="E976" s="97">
        <v>4</v>
      </c>
      <c r="F976" s="195" t="s">
        <v>660</v>
      </c>
      <c r="G976" s="359">
        <v>150480</v>
      </c>
      <c r="H976" s="359">
        <v>54500.000000000007</v>
      </c>
      <c r="I976" s="199">
        <f t="shared" si="365"/>
        <v>204980</v>
      </c>
      <c r="J976" s="199">
        <f t="shared" si="366"/>
        <v>601920</v>
      </c>
      <c r="K976" s="199">
        <f t="shared" si="367"/>
        <v>218000.00000000003</v>
      </c>
      <c r="L976" s="199">
        <f t="shared" si="368"/>
        <v>819920</v>
      </c>
      <c r="M976" s="554">
        <f>'KL TTHT CV DOT 2'!P956</f>
        <v>0</v>
      </c>
      <c r="N976" s="554">
        <f>'KL TTHT CV DOT 2'!Q956</f>
        <v>0</v>
      </c>
      <c r="O976" s="554">
        <f>'KL TTHT CV DOT 2'!R956</f>
        <v>0</v>
      </c>
      <c r="P976" s="199"/>
      <c r="Q976" s="199"/>
      <c r="R976" s="554">
        <v>0</v>
      </c>
    </row>
    <row r="977" spans="1:18" s="11" customFormat="1" hidden="1" outlineLevel="1">
      <c r="A977" s="192"/>
      <c r="B977" s="192"/>
      <c r="C977" s="193" t="s">
        <v>960</v>
      </c>
      <c r="D977" s="194">
        <v>153</v>
      </c>
      <c r="E977" s="97">
        <v>153</v>
      </c>
      <c r="F977" s="195" t="s">
        <v>624</v>
      </c>
      <c r="G977" s="359">
        <v>15000</v>
      </c>
      <c r="H977" s="359">
        <v>3360.0000000000005</v>
      </c>
      <c r="I977" s="199">
        <f t="shared" si="365"/>
        <v>18360</v>
      </c>
      <c r="J977" s="199">
        <f t="shared" si="366"/>
        <v>2295000</v>
      </c>
      <c r="K977" s="199">
        <f t="shared" si="367"/>
        <v>514080.00000000006</v>
      </c>
      <c r="L977" s="199">
        <f t="shared" si="368"/>
        <v>2809080</v>
      </c>
      <c r="M977" s="554">
        <f>'KL TTHT CV DOT 2'!P957</f>
        <v>0</v>
      </c>
      <c r="N977" s="554">
        <f>'KL TTHT CV DOT 2'!Q957</f>
        <v>0</v>
      </c>
      <c r="O977" s="554">
        <f>'KL TTHT CV DOT 2'!R957</f>
        <v>0</v>
      </c>
      <c r="P977" s="199"/>
      <c r="Q977" s="199"/>
      <c r="R977" s="554">
        <v>0</v>
      </c>
    </row>
    <row r="978" spans="1:18" s="11" customFormat="1" hidden="1" outlineLevel="1">
      <c r="A978" s="192"/>
      <c r="B978" s="192"/>
      <c r="C978" s="193" t="s">
        <v>671</v>
      </c>
      <c r="D978" s="194">
        <v>327</v>
      </c>
      <c r="E978" s="97">
        <v>301</v>
      </c>
      <c r="F978" s="195" t="s">
        <v>624</v>
      </c>
      <c r="G978" s="359">
        <v>21639.344262295082</v>
      </c>
      <c r="H978" s="359">
        <v>3360.0000000000005</v>
      </c>
      <c r="I978" s="199">
        <f t="shared" si="365"/>
        <v>24999.344262295082</v>
      </c>
      <c r="J978" s="199">
        <f t="shared" si="366"/>
        <v>6513442.6229508203</v>
      </c>
      <c r="K978" s="199">
        <f t="shared" si="367"/>
        <v>1011360.0000000001</v>
      </c>
      <c r="L978" s="199">
        <f t="shared" si="368"/>
        <v>7524802.6229508203</v>
      </c>
      <c r="M978" s="554">
        <f>'KL TTHT CV DOT 2'!P958</f>
        <v>0</v>
      </c>
      <c r="N978" s="554">
        <f>'KL TTHT CV DOT 2'!Q958</f>
        <v>0.45</v>
      </c>
      <c r="O978" s="554">
        <f>'KL TTHT CV DOT 2'!R958</f>
        <v>0.45</v>
      </c>
      <c r="P978" s="199"/>
      <c r="Q978" s="199"/>
      <c r="R978" s="554">
        <v>0</v>
      </c>
    </row>
    <row r="979" spans="1:18" s="11" customFormat="1" hidden="1" outlineLevel="1">
      <c r="A979" s="192"/>
      <c r="B979" s="192"/>
      <c r="C979" s="193" t="s">
        <v>646</v>
      </c>
      <c r="D979" s="194">
        <v>50</v>
      </c>
      <c r="E979" s="97">
        <v>150</v>
      </c>
      <c r="F979" s="195" t="s">
        <v>624</v>
      </c>
      <c r="G979" s="359">
        <v>32518.739999999998</v>
      </c>
      <c r="H979" s="359">
        <v>7485.6650000000009</v>
      </c>
      <c r="I979" s="199">
        <f t="shared" si="365"/>
        <v>40004.404999999999</v>
      </c>
      <c r="J979" s="199">
        <f t="shared" si="366"/>
        <v>4877811</v>
      </c>
      <c r="K979" s="199">
        <f t="shared" si="367"/>
        <v>1122849.7500000002</v>
      </c>
      <c r="L979" s="199">
        <f t="shared" si="368"/>
        <v>6000660.75</v>
      </c>
      <c r="M979" s="554">
        <f>'KL TTHT CV DOT 2'!P959</f>
        <v>0</v>
      </c>
      <c r="N979" s="554">
        <f>'KL TTHT CV DOT 2'!Q959</f>
        <v>0</v>
      </c>
      <c r="O979" s="554">
        <f>'KL TTHT CV DOT 2'!R959</f>
        <v>0</v>
      </c>
      <c r="P979" s="199"/>
      <c r="Q979" s="199"/>
      <c r="R979" s="554">
        <v>0</v>
      </c>
    </row>
    <row r="980" spans="1:18" s="11" customFormat="1" hidden="1" outlineLevel="1">
      <c r="A980" s="192"/>
      <c r="B980" s="192"/>
      <c r="C980" s="386" t="s">
        <v>928</v>
      </c>
      <c r="D980" s="194">
        <v>369</v>
      </c>
      <c r="E980" s="97">
        <v>360</v>
      </c>
      <c r="F980" s="195" t="s">
        <v>624</v>
      </c>
      <c r="G980" s="359">
        <v>8773.9726027397246</v>
      </c>
      <c r="H980" s="359">
        <v>14594.016411764707</v>
      </c>
      <c r="I980" s="199">
        <f t="shared" si="365"/>
        <v>23367.989014504434</v>
      </c>
      <c r="J980" s="199">
        <f t="shared" si="366"/>
        <v>3158630.1369863008</v>
      </c>
      <c r="K980" s="199">
        <f t="shared" si="367"/>
        <v>5253845.9082352947</v>
      </c>
      <c r="L980" s="199">
        <f t="shared" si="368"/>
        <v>8412476.045221597</v>
      </c>
      <c r="M980" s="554">
        <f>'KL TTHT CV DOT 2'!P960</f>
        <v>0</v>
      </c>
      <c r="N980" s="554">
        <f>'KL TTHT CV DOT 2'!Q960</f>
        <v>0</v>
      </c>
      <c r="O980" s="554">
        <f>'KL TTHT CV DOT 2'!R960</f>
        <v>0</v>
      </c>
      <c r="P980" s="199"/>
      <c r="Q980" s="199"/>
      <c r="R980" s="554">
        <v>0</v>
      </c>
    </row>
    <row r="981" spans="1:18" s="11" customFormat="1" hidden="1" outlineLevel="1">
      <c r="A981" s="192"/>
      <c r="B981" s="192"/>
      <c r="C981" s="193" t="s">
        <v>963</v>
      </c>
      <c r="D981" s="194">
        <v>5</v>
      </c>
      <c r="E981" s="97">
        <v>5</v>
      </c>
      <c r="F981" s="195" t="s">
        <v>624</v>
      </c>
      <c r="G981" s="359">
        <v>0</v>
      </c>
      <c r="H981" s="359">
        <v>125000</v>
      </c>
      <c r="I981" s="199">
        <f t="shared" si="365"/>
        <v>125000</v>
      </c>
      <c r="J981" s="199">
        <f t="shared" si="366"/>
        <v>0</v>
      </c>
      <c r="K981" s="199">
        <f t="shared" si="367"/>
        <v>625000</v>
      </c>
      <c r="L981" s="199">
        <f t="shared" si="368"/>
        <v>625000</v>
      </c>
      <c r="M981" s="554">
        <f>'KL TTHT CV DOT 2'!P961</f>
        <v>0</v>
      </c>
      <c r="N981" s="554">
        <f>'KL TTHT CV DOT 2'!Q961</f>
        <v>0</v>
      </c>
      <c r="O981" s="554">
        <f>'KL TTHT CV DOT 2'!R961</f>
        <v>0</v>
      </c>
      <c r="P981" s="199"/>
      <c r="Q981" s="199"/>
      <c r="R981" s="554">
        <v>0</v>
      </c>
    </row>
    <row r="982" spans="1:18" s="11" customFormat="1" ht="26.4" hidden="1" outlineLevel="1">
      <c r="A982" s="192"/>
      <c r="B982" s="192"/>
      <c r="C982" s="193" t="s">
        <v>964</v>
      </c>
      <c r="D982" s="194">
        <v>1</v>
      </c>
      <c r="E982" s="97">
        <v>1</v>
      </c>
      <c r="F982" s="195" t="s">
        <v>619</v>
      </c>
      <c r="G982" s="359">
        <v>0</v>
      </c>
      <c r="H982" s="359">
        <v>3500000</v>
      </c>
      <c r="I982" s="199">
        <f t="shared" si="365"/>
        <v>3500000</v>
      </c>
      <c r="J982" s="199">
        <f t="shared" si="366"/>
        <v>0</v>
      </c>
      <c r="K982" s="199">
        <f t="shared" si="367"/>
        <v>3500000</v>
      </c>
      <c r="L982" s="199">
        <f t="shared" si="368"/>
        <v>3500000</v>
      </c>
      <c r="M982" s="554">
        <f>'KL TTHT CV DOT 2'!P962</f>
        <v>0</v>
      </c>
      <c r="N982" s="554">
        <f>'KL TTHT CV DOT 2'!Q962</f>
        <v>0</v>
      </c>
      <c r="O982" s="554">
        <f>'KL TTHT CV DOT 2'!R962</f>
        <v>0</v>
      </c>
      <c r="P982" s="199"/>
      <c r="Q982" s="199"/>
      <c r="R982" s="554">
        <v>0</v>
      </c>
    </row>
    <row r="983" spans="1:18" s="503" customFormat="1" hidden="1" outlineLevel="1">
      <c r="A983" s="500"/>
      <c r="B983" s="500"/>
      <c r="C983" s="501" t="s">
        <v>657</v>
      </c>
      <c r="D983" s="493">
        <v>1</v>
      </c>
      <c r="E983" s="493">
        <v>1</v>
      </c>
      <c r="F983" s="502" t="s">
        <v>619</v>
      </c>
      <c r="G983" s="496">
        <v>4786691.6618010327</v>
      </c>
      <c r="H983" s="496">
        <v>1436007.4985403097</v>
      </c>
      <c r="I983" s="494">
        <f t="shared" si="365"/>
        <v>6222699.1603413429</v>
      </c>
      <c r="J983" s="494">
        <f t="shared" si="366"/>
        <v>4786691.6618010327</v>
      </c>
      <c r="K983" s="494">
        <f t="shared" si="367"/>
        <v>1436007.4985403097</v>
      </c>
      <c r="L983" s="494">
        <f t="shared" si="368"/>
        <v>6222699.1603413429</v>
      </c>
      <c r="M983" s="595">
        <f>'KL TTHT CV DOT 2'!P963</f>
        <v>0</v>
      </c>
      <c r="N983" s="595">
        <f>'KL TTHT CV DOT 2'!Q963</f>
        <v>0</v>
      </c>
      <c r="O983" s="595">
        <f>'KL TTHT CV DOT 2'!R963</f>
        <v>0</v>
      </c>
      <c r="P983" s="494"/>
      <c r="Q983" s="494"/>
      <c r="R983" s="595">
        <v>0</v>
      </c>
    </row>
    <row r="984" spans="1:18" s="11" customFormat="1" hidden="1" outlineLevel="1">
      <c r="A984" s="192"/>
      <c r="B984" s="192"/>
      <c r="C984" s="193"/>
      <c r="D984" s="194"/>
      <c r="E984" s="194"/>
      <c r="F984" s="195"/>
      <c r="G984" s="199"/>
      <c r="H984" s="199"/>
      <c r="I984" s="199"/>
      <c r="J984" s="199"/>
      <c r="K984" s="199"/>
      <c r="L984" s="199"/>
      <c r="M984" s="554">
        <f>'KL TTHT CV DOT 2'!P964</f>
        <v>0</v>
      </c>
      <c r="N984" s="554">
        <f>'KL TTHT CV DOT 2'!Q964</f>
        <v>0</v>
      </c>
      <c r="O984" s="554">
        <f>'KL TTHT CV DOT 2'!R964</f>
        <v>0</v>
      </c>
      <c r="P984" s="199"/>
      <c r="Q984" s="199"/>
      <c r="R984" s="554">
        <v>0</v>
      </c>
    </row>
    <row r="985" spans="1:18" s="153" customFormat="1" hidden="1" outlineLevel="1">
      <c r="A985" s="146" t="s">
        <v>164</v>
      </c>
      <c r="B985" s="146"/>
      <c r="C985" s="147" t="s">
        <v>165</v>
      </c>
      <c r="D985" s="190">
        <v>1</v>
      </c>
      <c r="E985" s="190">
        <v>1</v>
      </c>
      <c r="F985" s="148" t="s">
        <v>10</v>
      </c>
      <c r="G985" s="77"/>
      <c r="H985" s="77"/>
      <c r="I985" s="77"/>
      <c r="J985" s="77"/>
      <c r="K985" s="77"/>
      <c r="L985" s="77"/>
      <c r="M985" s="556">
        <f>'KL TTHT CV DOT 2'!P965</f>
        <v>0</v>
      </c>
      <c r="N985" s="556">
        <f>'KL TTHT CV DOT 2'!Q965</f>
        <v>0</v>
      </c>
      <c r="O985" s="556">
        <f>'KL TTHT CV DOT 2'!R965</f>
        <v>0</v>
      </c>
      <c r="P985" s="77"/>
      <c r="Q985" s="77"/>
      <c r="R985" s="556">
        <v>0</v>
      </c>
    </row>
    <row r="986" spans="1:18" s="153" customFormat="1" hidden="1" outlineLevel="1">
      <c r="A986" s="146" t="s">
        <v>168</v>
      </c>
      <c r="B986" s="146"/>
      <c r="C986" s="147" t="s">
        <v>169</v>
      </c>
      <c r="D986" s="190">
        <v>1</v>
      </c>
      <c r="E986" s="190">
        <v>1</v>
      </c>
      <c r="F986" s="148" t="s">
        <v>10</v>
      </c>
      <c r="G986" s="77"/>
      <c r="H986" s="77"/>
      <c r="I986" s="77">
        <f t="shared" ref="I986:I1010" si="369">SUM(G986:H986)</f>
        <v>0</v>
      </c>
      <c r="J986" s="77">
        <f>SUBTOTAL(9,J987:J1008)</f>
        <v>307745509.23377502</v>
      </c>
      <c r="K986" s="77">
        <f>SUBTOTAL(9,K987:K1008)</f>
        <v>64282788.323511846</v>
      </c>
      <c r="L986" s="77">
        <f>SUBTOTAL(9,L987:L1008)</f>
        <v>372028297.55728686</v>
      </c>
      <c r="M986" s="556">
        <f>'KL TTHT CV DOT 2'!P966</f>
        <v>0</v>
      </c>
      <c r="N986" s="556">
        <f>'KL TTHT CV DOT 2'!Q966</f>
        <v>0</v>
      </c>
      <c r="O986" s="556">
        <f>'KL TTHT CV DOT 2'!R966</f>
        <v>0</v>
      </c>
      <c r="P986" s="77"/>
      <c r="Q986" s="77"/>
      <c r="R986" s="556">
        <v>0</v>
      </c>
    </row>
    <row r="987" spans="1:18" s="11" customFormat="1" hidden="1" outlineLevel="1">
      <c r="A987" s="192"/>
      <c r="B987" s="192"/>
      <c r="C987" s="193" t="s">
        <v>965</v>
      </c>
      <c r="D987" s="194">
        <v>207</v>
      </c>
      <c r="E987" s="97">
        <v>230</v>
      </c>
      <c r="F987" s="195" t="s">
        <v>624</v>
      </c>
      <c r="G987" s="359">
        <v>144000</v>
      </c>
      <c r="H987" s="359">
        <v>28000.000000000004</v>
      </c>
      <c r="I987" s="199">
        <f t="shared" si="369"/>
        <v>172000</v>
      </c>
      <c r="J987" s="199">
        <f t="shared" ref="J987:J1007" si="370">G987*E987</f>
        <v>33120000</v>
      </c>
      <c r="K987" s="199">
        <f t="shared" ref="K987:K1007" si="371">H987*E987</f>
        <v>6440000.0000000009</v>
      </c>
      <c r="L987" s="199">
        <f t="shared" ref="L987:L1007" si="372">I987*E987</f>
        <v>39560000</v>
      </c>
      <c r="M987" s="554">
        <f>'KL TTHT CV DOT 2'!P967</f>
        <v>0</v>
      </c>
      <c r="N987" s="554">
        <f>'KL TTHT CV DOT 2'!Q967</f>
        <v>0.45</v>
      </c>
      <c r="O987" s="554">
        <f>'KL TTHT CV DOT 2'!R967</f>
        <v>0.45</v>
      </c>
      <c r="P987" s="199"/>
      <c r="Q987" s="199"/>
      <c r="R987" s="554">
        <v>0</v>
      </c>
    </row>
    <row r="988" spans="1:18" s="11" customFormat="1" hidden="1" outlineLevel="1">
      <c r="A988" s="192"/>
      <c r="B988" s="192"/>
      <c r="C988" s="193" t="s">
        <v>966</v>
      </c>
      <c r="D988" s="194">
        <v>0</v>
      </c>
      <c r="E988" s="97">
        <v>0</v>
      </c>
      <c r="F988" s="195" t="s">
        <v>624</v>
      </c>
      <c r="G988" s="359">
        <v>117360</v>
      </c>
      <c r="H988" s="359">
        <v>13798.400000000001</v>
      </c>
      <c r="I988" s="199">
        <f t="shared" si="369"/>
        <v>131158.39999999999</v>
      </c>
      <c r="J988" s="199">
        <f t="shared" si="370"/>
        <v>0</v>
      </c>
      <c r="K988" s="199">
        <f t="shared" si="371"/>
        <v>0</v>
      </c>
      <c r="L988" s="199">
        <f t="shared" si="372"/>
        <v>0</v>
      </c>
      <c r="M988" s="554">
        <f>'KL TTHT CV DOT 2'!P968</f>
        <v>0</v>
      </c>
      <c r="N988" s="554">
        <f>'KL TTHT CV DOT 2'!Q968</f>
        <v>0</v>
      </c>
      <c r="O988" s="554">
        <f>'KL TTHT CV DOT 2'!R968</f>
        <v>0</v>
      </c>
      <c r="P988" s="199"/>
      <c r="Q988" s="199"/>
      <c r="R988" s="554">
        <v>0</v>
      </c>
    </row>
    <row r="989" spans="1:18" s="11" customFormat="1" ht="26.4" hidden="1" outlineLevel="1">
      <c r="A989" s="192"/>
      <c r="B989" s="192"/>
      <c r="C989" s="193" t="s">
        <v>968</v>
      </c>
      <c r="D989" s="194">
        <v>1</v>
      </c>
      <c r="E989" s="97">
        <v>1</v>
      </c>
      <c r="F989" s="195" t="s">
        <v>660</v>
      </c>
      <c r="G989" s="359">
        <v>68750000</v>
      </c>
      <c r="H989" s="359">
        <v>1308000</v>
      </c>
      <c r="I989" s="199">
        <f t="shared" si="369"/>
        <v>70058000</v>
      </c>
      <c r="J989" s="199">
        <f t="shared" si="370"/>
        <v>68750000</v>
      </c>
      <c r="K989" s="199">
        <f t="shared" si="371"/>
        <v>1308000</v>
      </c>
      <c r="L989" s="199">
        <f t="shared" si="372"/>
        <v>70058000</v>
      </c>
      <c r="M989" s="554">
        <f>'KL TTHT CV DOT 2'!P969</f>
        <v>0</v>
      </c>
      <c r="N989" s="554">
        <f>'KL TTHT CV DOT 2'!Q969</f>
        <v>0.45</v>
      </c>
      <c r="O989" s="554">
        <f>'KL TTHT CV DOT 2'!R969</f>
        <v>0.45</v>
      </c>
      <c r="P989" s="199"/>
      <c r="Q989" s="199"/>
      <c r="R989" s="554">
        <v>0</v>
      </c>
    </row>
    <row r="990" spans="1:18" s="11" customFormat="1" hidden="1" outlineLevel="1">
      <c r="A990" s="192"/>
      <c r="B990" s="192"/>
      <c r="C990" s="193" t="s">
        <v>970</v>
      </c>
      <c r="D990" s="194">
        <v>8</v>
      </c>
      <c r="E990" s="97"/>
      <c r="F990" s="195" t="s">
        <v>660</v>
      </c>
      <c r="G990" s="359">
        <v>5060000</v>
      </c>
      <c r="H990" s="359">
        <v>654000</v>
      </c>
      <c r="I990" s="199">
        <f t="shared" ref="I990:I991" si="373">SUM(G990:H990)</f>
        <v>5714000</v>
      </c>
      <c r="J990" s="199">
        <f t="shared" si="370"/>
        <v>0</v>
      </c>
      <c r="K990" s="199">
        <f t="shared" si="371"/>
        <v>0</v>
      </c>
      <c r="L990" s="199">
        <f t="shared" si="372"/>
        <v>0</v>
      </c>
      <c r="M990" s="554">
        <f>'KL TTHT CV DOT 2'!P970</f>
        <v>0</v>
      </c>
      <c r="N990" s="554">
        <f>'KL TTHT CV DOT 2'!Q970</f>
        <v>0.45</v>
      </c>
      <c r="O990" s="554">
        <f>'KL TTHT CV DOT 2'!R970</f>
        <v>0.45</v>
      </c>
      <c r="P990" s="199"/>
      <c r="Q990" s="199"/>
      <c r="R990" s="554">
        <v>0</v>
      </c>
    </row>
    <row r="991" spans="1:18" s="11" customFormat="1" hidden="1" outlineLevel="1">
      <c r="A991" s="192"/>
      <c r="B991" s="192"/>
      <c r="C991" s="193" t="s">
        <v>972</v>
      </c>
      <c r="D991" s="194">
        <v>2</v>
      </c>
      <c r="E991" s="97">
        <v>2</v>
      </c>
      <c r="F991" s="195" t="s">
        <v>660</v>
      </c>
      <c r="G991" s="359">
        <v>2195600</v>
      </c>
      <c r="H991" s="359">
        <v>654000</v>
      </c>
      <c r="I991" s="199">
        <f t="shared" si="373"/>
        <v>2849600</v>
      </c>
      <c r="J991" s="199">
        <f t="shared" si="370"/>
        <v>4391200</v>
      </c>
      <c r="K991" s="199">
        <f t="shared" si="371"/>
        <v>1308000</v>
      </c>
      <c r="L991" s="199">
        <f t="shared" si="372"/>
        <v>5699200</v>
      </c>
      <c r="M991" s="554">
        <f>'KL TTHT CV DOT 2'!P971</f>
        <v>0</v>
      </c>
      <c r="N991" s="554">
        <f>'KL TTHT CV DOT 2'!Q971</f>
        <v>0.45</v>
      </c>
      <c r="O991" s="554">
        <f>'KL TTHT CV DOT 2'!R971</f>
        <v>0.45</v>
      </c>
      <c r="P991" s="199"/>
      <c r="Q991" s="199"/>
      <c r="R991" s="554">
        <v>0</v>
      </c>
    </row>
    <row r="992" spans="1:18" s="11" customFormat="1" hidden="1" outlineLevel="1">
      <c r="A992" s="192"/>
      <c r="B992" s="192"/>
      <c r="C992" s="193" t="s">
        <v>974</v>
      </c>
      <c r="D992" s="194">
        <v>77</v>
      </c>
      <c r="E992" s="97">
        <v>77</v>
      </c>
      <c r="F992" s="195" t="s">
        <v>660</v>
      </c>
      <c r="G992" s="359">
        <v>600000</v>
      </c>
      <c r="H992" s="359">
        <v>13440.000000000002</v>
      </c>
      <c r="I992" s="199">
        <f>SUM(G992:H992)</f>
        <v>613440</v>
      </c>
      <c r="J992" s="199">
        <f t="shared" si="370"/>
        <v>46200000</v>
      </c>
      <c r="K992" s="199">
        <f t="shared" si="371"/>
        <v>1034880.0000000001</v>
      </c>
      <c r="L992" s="199">
        <f t="shared" si="372"/>
        <v>47234880</v>
      </c>
      <c r="M992" s="554">
        <f>'KL TTHT CV DOT 2'!P972</f>
        <v>0</v>
      </c>
      <c r="N992" s="554">
        <f>'KL TTHT CV DOT 2'!Q972</f>
        <v>0.45</v>
      </c>
      <c r="O992" s="554">
        <f>'KL TTHT CV DOT 2'!R972</f>
        <v>0.45</v>
      </c>
      <c r="P992" s="199"/>
      <c r="Q992" s="199"/>
      <c r="R992" s="554">
        <v>0</v>
      </c>
    </row>
    <row r="993" spans="1:18" s="11" customFormat="1" hidden="1" outlineLevel="1">
      <c r="A993" s="192"/>
      <c r="B993" s="192"/>
      <c r="C993" s="193" t="s">
        <v>974</v>
      </c>
      <c r="D993" s="194">
        <v>0</v>
      </c>
      <c r="E993" s="97">
        <v>0</v>
      </c>
      <c r="F993" s="195" t="s">
        <v>660</v>
      </c>
      <c r="G993" s="359">
        <v>600000</v>
      </c>
      <c r="H993" s="359">
        <v>13440.000000000002</v>
      </c>
      <c r="I993" s="199">
        <f>SUM(G993:H993)</f>
        <v>613440</v>
      </c>
      <c r="J993" s="199">
        <f t="shared" si="370"/>
        <v>0</v>
      </c>
      <c r="K993" s="199">
        <f t="shared" si="371"/>
        <v>0</v>
      </c>
      <c r="L993" s="199">
        <f t="shared" si="372"/>
        <v>0</v>
      </c>
      <c r="M993" s="554">
        <f>'KL TTHT CV DOT 2'!P973</f>
        <v>0</v>
      </c>
      <c r="N993" s="554">
        <f>'KL TTHT CV DOT 2'!Q973</f>
        <v>0.45</v>
      </c>
      <c r="O993" s="554">
        <f>'KL TTHT CV DOT 2'!R973</f>
        <v>0.45</v>
      </c>
      <c r="P993" s="199"/>
      <c r="Q993" s="199"/>
      <c r="R993" s="554">
        <v>0</v>
      </c>
    </row>
    <row r="994" spans="1:18" s="11" customFormat="1" hidden="1" outlineLevel="1">
      <c r="A994" s="192"/>
      <c r="B994" s="192"/>
      <c r="C994" s="193" t="s">
        <v>976</v>
      </c>
      <c r="D994" s="194">
        <v>2</v>
      </c>
      <c r="E994" s="97">
        <v>2</v>
      </c>
      <c r="F994" s="195" t="s">
        <v>660</v>
      </c>
      <c r="G994" s="359">
        <v>6490000.0000000009</v>
      </c>
      <c r="H994" s="359">
        <v>490500.00000000006</v>
      </c>
      <c r="I994" s="199">
        <f t="shared" si="369"/>
        <v>6980500.0000000009</v>
      </c>
      <c r="J994" s="199">
        <f t="shared" si="370"/>
        <v>12980000.000000002</v>
      </c>
      <c r="K994" s="199">
        <f t="shared" si="371"/>
        <v>981000.00000000012</v>
      </c>
      <c r="L994" s="199">
        <f t="shared" si="372"/>
        <v>13961000.000000002</v>
      </c>
      <c r="M994" s="554">
        <f>'KL TTHT CV DOT 2'!P974</f>
        <v>0</v>
      </c>
      <c r="N994" s="554">
        <f>'KL TTHT CV DOT 2'!Q974</f>
        <v>0.45</v>
      </c>
      <c r="O994" s="554">
        <f>'KL TTHT CV DOT 2'!R974</f>
        <v>0.45</v>
      </c>
      <c r="P994" s="199"/>
      <c r="Q994" s="199"/>
      <c r="R994" s="554">
        <v>0</v>
      </c>
    </row>
    <row r="995" spans="1:18" s="361" customFormat="1" hidden="1" outlineLevel="1">
      <c r="A995" s="356"/>
      <c r="B995" s="356"/>
      <c r="C995" s="357" t="s">
        <v>978</v>
      </c>
      <c r="D995" s="358">
        <v>2</v>
      </c>
      <c r="E995" s="61">
        <v>2</v>
      </c>
      <c r="F995" s="195" t="s">
        <v>660</v>
      </c>
      <c r="G995" s="359">
        <v>0</v>
      </c>
      <c r="H995" s="359">
        <v>0</v>
      </c>
      <c r="I995" s="359">
        <f t="shared" si="369"/>
        <v>0</v>
      </c>
      <c r="J995" s="359">
        <f t="shared" si="370"/>
        <v>0</v>
      </c>
      <c r="K995" s="359">
        <f t="shared" si="371"/>
        <v>0</v>
      </c>
      <c r="L995" s="359">
        <f t="shared" si="372"/>
        <v>0</v>
      </c>
      <c r="M995" s="596">
        <f>'KL TTHT CV DOT 2'!P975</f>
        <v>0</v>
      </c>
      <c r="N995" s="596">
        <f>'KL TTHT CV DOT 2'!Q975</f>
        <v>0</v>
      </c>
      <c r="O995" s="596">
        <f>'KL TTHT CV DOT 2'!R975</f>
        <v>0</v>
      </c>
      <c r="P995" s="359"/>
      <c r="Q995" s="359"/>
      <c r="R995" s="596">
        <v>0</v>
      </c>
    </row>
    <row r="996" spans="1:18" s="11" customFormat="1" hidden="1" outlineLevel="1">
      <c r="A996" s="192"/>
      <c r="B996" s="192"/>
      <c r="C996" s="193" t="s">
        <v>980</v>
      </c>
      <c r="D996" s="194">
        <v>2</v>
      </c>
      <c r="E996" s="97">
        <v>2</v>
      </c>
      <c r="F996" s="195" t="s">
        <v>660</v>
      </c>
      <c r="G996" s="359">
        <v>150480</v>
      </c>
      <c r="H996" s="359">
        <v>54500.000000000007</v>
      </c>
      <c r="I996" s="199">
        <f t="shared" si="369"/>
        <v>204980</v>
      </c>
      <c r="J996" s="199">
        <f t="shared" si="370"/>
        <v>300960</v>
      </c>
      <c r="K996" s="199">
        <f t="shared" si="371"/>
        <v>109000.00000000001</v>
      </c>
      <c r="L996" s="199">
        <f t="shared" si="372"/>
        <v>409960</v>
      </c>
      <c r="M996" s="554">
        <f>'KL TTHT CV DOT 2'!P976</f>
        <v>0</v>
      </c>
      <c r="N996" s="554">
        <f>'KL TTHT CV DOT 2'!Q976</f>
        <v>0</v>
      </c>
      <c r="O996" s="554">
        <f>'KL TTHT CV DOT 2'!R976</f>
        <v>0</v>
      </c>
      <c r="P996" s="199"/>
      <c r="Q996" s="199"/>
      <c r="R996" s="554">
        <v>0</v>
      </c>
    </row>
    <row r="997" spans="1:18" s="11" customFormat="1" hidden="1" outlineLevel="1">
      <c r="A997" s="192"/>
      <c r="B997" s="192"/>
      <c r="C997" s="193" t="s">
        <v>981</v>
      </c>
      <c r="D997" s="194">
        <v>0</v>
      </c>
      <c r="E997" s="194">
        <v>0</v>
      </c>
      <c r="F997" s="195" t="s">
        <v>660</v>
      </c>
      <c r="G997" s="359">
        <v>5060000</v>
      </c>
      <c r="H997" s="359">
        <v>654000</v>
      </c>
      <c r="I997" s="199">
        <f t="shared" si="369"/>
        <v>5714000</v>
      </c>
      <c r="J997" s="199">
        <f t="shared" si="370"/>
        <v>0</v>
      </c>
      <c r="K997" s="199">
        <f t="shared" si="371"/>
        <v>0</v>
      </c>
      <c r="L997" s="199">
        <f t="shared" si="372"/>
        <v>0</v>
      </c>
      <c r="M997" s="554">
        <f>'KL TTHT CV DOT 2'!P977</f>
        <v>0</v>
      </c>
      <c r="N997" s="554">
        <f>'KL TTHT CV DOT 2'!Q977</f>
        <v>0.45</v>
      </c>
      <c r="O997" s="554">
        <f>'KL TTHT CV DOT 2'!R977</f>
        <v>0.45</v>
      </c>
      <c r="P997" s="199"/>
      <c r="Q997" s="199"/>
      <c r="R997" s="554">
        <v>0</v>
      </c>
    </row>
    <row r="998" spans="1:18" s="11" customFormat="1" hidden="1" outlineLevel="1">
      <c r="A998" s="192"/>
      <c r="B998" s="192"/>
      <c r="C998" s="193" t="s">
        <v>894</v>
      </c>
      <c r="D998" s="194">
        <v>26</v>
      </c>
      <c r="E998" s="97">
        <v>26</v>
      </c>
      <c r="F998" s="195" t="s">
        <v>660</v>
      </c>
      <c r="G998" s="359">
        <v>480000</v>
      </c>
      <c r="H998" s="359">
        <v>81750</v>
      </c>
      <c r="I998" s="199">
        <f t="shared" si="369"/>
        <v>561750</v>
      </c>
      <c r="J998" s="199">
        <f t="shared" si="370"/>
        <v>12480000</v>
      </c>
      <c r="K998" s="199">
        <f t="shared" si="371"/>
        <v>2125500</v>
      </c>
      <c r="L998" s="199">
        <f t="shared" si="372"/>
        <v>14605500</v>
      </c>
      <c r="M998" s="554">
        <f>'KL TTHT CV DOT 2'!P978</f>
        <v>0</v>
      </c>
      <c r="N998" s="554">
        <f>'KL TTHT CV DOT 2'!Q978</f>
        <v>0.45</v>
      </c>
      <c r="O998" s="554">
        <f>'KL TTHT CV DOT 2'!R978</f>
        <v>0.45</v>
      </c>
      <c r="P998" s="199"/>
      <c r="Q998" s="199"/>
      <c r="R998" s="554">
        <v>0</v>
      </c>
    </row>
    <row r="999" spans="1:18" s="11" customFormat="1" ht="26.4" hidden="1" outlineLevel="1">
      <c r="A999" s="192"/>
      <c r="B999" s="192"/>
      <c r="C999" s="193" t="s">
        <v>983</v>
      </c>
      <c r="D999" s="194">
        <v>25</v>
      </c>
      <c r="E999" s="97">
        <v>25</v>
      </c>
      <c r="F999" s="195" t="s">
        <v>660</v>
      </c>
      <c r="G999" s="359">
        <v>0</v>
      </c>
      <c r="H999" s="359">
        <v>136250</v>
      </c>
      <c r="I999" s="199">
        <f t="shared" si="369"/>
        <v>136250</v>
      </c>
      <c r="J999" s="199">
        <f t="shared" si="370"/>
        <v>0</v>
      </c>
      <c r="K999" s="199">
        <f t="shared" si="371"/>
        <v>3406250</v>
      </c>
      <c r="L999" s="199">
        <f t="shared" si="372"/>
        <v>3406250</v>
      </c>
      <c r="M999" s="554">
        <f>'KL TTHT CV DOT 2'!P979</f>
        <v>0</v>
      </c>
      <c r="N999" s="554">
        <f>'KL TTHT CV DOT 2'!Q979</f>
        <v>0</v>
      </c>
      <c r="O999" s="554">
        <f>'KL TTHT CV DOT 2'!R979</f>
        <v>0</v>
      </c>
      <c r="P999" s="199"/>
      <c r="Q999" s="199"/>
      <c r="R999" s="554">
        <v>0</v>
      </c>
    </row>
    <row r="1000" spans="1:18" s="11" customFormat="1" hidden="1" outlineLevel="1">
      <c r="A1000" s="192"/>
      <c r="B1000" s="192"/>
      <c r="C1000" s="347" t="s">
        <v>985</v>
      </c>
      <c r="D1000" s="194">
        <v>20</v>
      </c>
      <c r="E1000" s="97">
        <v>20</v>
      </c>
      <c r="F1000" s="195" t="s">
        <v>660</v>
      </c>
      <c r="G1000" s="359">
        <v>550000</v>
      </c>
      <c r="H1000" s="359">
        <v>10900</v>
      </c>
      <c r="I1000" s="199">
        <f t="shared" si="369"/>
        <v>560900</v>
      </c>
      <c r="J1000" s="199">
        <f t="shared" si="370"/>
        <v>11000000</v>
      </c>
      <c r="K1000" s="199">
        <f t="shared" si="371"/>
        <v>218000</v>
      </c>
      <c r="L1000" s="199">
        <f t="shared" si="372"/>
        <v>11218000</v>
      </c>
      <c r="M1000" s="554">
        <f>'KL TTHT CV DOT 2'!P980</f>
        <v>0</v>
      </c>
      <c r="N1000" s="554">
        <f>'KL TTHT CV DOT 2'!Q980</f>
        <v>0.45</v>
      </c>
      <c r="O1000" s="554">
        <f>'KL TTHT CV DOT 2'!R980</f>
        <v>0.45</v>
      </c>
      <c r="P1000" s="199"/>
      <c r="Q1000" s="199"/>
      <c r="R1000" s="554">
        <v>0</v>
      </c>
    </row>
    <row r="1001" spans="1:18" s="11" customFormat="1" hidden="1" outlineLevel="1">
      <c r="A1001" s="192"/>
      <c r="B1001" s="192"/>
      <c r="C1001" s="193" t="s">
        <v>987</v>
      </c>
      <c r="D1001" s="194">
        <v>20</v>
      </c>
      <c r="E1001" s="97">
        <v>96</v>
      </c>
      <c r="F1001" s="195" t="s">
        <v>660</v>
      </c>
      <c r="G1001" s="359">
        <v>132000</v>
      </c>
      <c r="H1001" s="359">
        <v>65400.000000000007</v>
      </c>
      <c r="I1001" s="199">
        <f t="shared" si="369"/>
        <v>197400</v>
      </c>
      <c r="J1001" s="199">
        <f t="shared" si="370"/>
        <v>12672000</v>
      </c>
      <c r="K1001" s="199">
        <f t="shared" si="371"/>
        <v>6278400.0000000009</v>
      </c>
      <c r="L1001" s="199">
        <f t="shared" si="372"/>
        <v>18950400</v>
      </c>
      <c r="M1001" s="554">
        <f>'KL TTHT CV DOT 2'!P981</f>
        <v>0</v>
      </c>
      <c r="N1001" s="554">
        <f>'KL TTHT CV DOT 2'!Q981</f>
        <v>0</v>
      </c>
      <c r="O1001" s="554">
        <f>'KL TTHT CV DOT 2'!R981</f>
        <v>0</v>
      </c>
      <c r="P1001" s="199"/>
      <c r="Q1001" s="199"/>
      <c r="R1001" s="554">
        <v>0</v>
      </c>
    </row>
    <row r="1002" spans="1:18" s="11" customFormat="1" hidden="1" outlineLevel="1">
      <c r="A1002" s="192"/>
      <c r="B1002" s="192"/>
      <c r="C1002" s="193" t="s">
        <v>989</v>
      </c>
      <c r="D1002" s="194">
        <v>25</v>
      </c>
      <c r="E1002" s="97">
        <v>25</v>
      </c>
      <c r="F1002" s="195" t="s">
        <v>660</v>
      </c>
      <c r="G1002" s="359">
        <v>198000.00000000003</v>
      </c>
      <c r="H1002" s="359">
        <v>10900</v>
      </c>
      <c r="I1002" s="199">
        <f>SUM(G1002:H1002)</f>
        <v>208900.00000000003</v>
      </c>
      <c r="J1002" s="199">
        <f t="shared" si="370"/>
        <v>4950000.0000000009</v>
      </c>
      <c r="K1002" s="199">
        <f t="shared" si="371"/>
        <v>272500</v>
      </c>
      <c r="L1002" s="199">
        <f t="shared" si="372"/>
        <v>5222500.0000000009</v>
      </c>
      <c r="M1002" s="554">
        <f>'KL TTHT CV DOT 2'!P982</f>
        <v>0</v>
      </c>
      <c r="N1002" s="554">
        <f>'KL TTHT CV DOT 2'!Q982</f>
        <v>0.45</v>
      </c>
      <c r="O1002" s="554">
        <f>'KL TTHT CV DOT 2'!R982</f>
        <v>0.45</v>
      </c>
      <c r="P1002" s="199"/>
      <c r="Q1002" s="199"/>
      <c r="R1002" s="554">
        <v>0</v>
      </c>
    </row>
    <row r="1003" spans="1:18" s="11" customFormat="1" hidden="1" outlineLevel="1">
      <c r="A1003" s="192"/>
      <c r="B1003" s="192"/>
      <c r="C1003" s="193" t="s">
        <v>671</v>
      </c>
      <c r="D1003" s="194">
        <v>3219</v>
      </c>
      <c r="E1003" s="97">
        <v>3245.0000000000005</v>
      </c>
      <c r="F1003" s="195" t="s">
        <v>624</v>
      </c>
      <c r="G1003" s="359">
        <v>21639.344262295082</v>
      </c>
      <c r="H1003" s="359">
        <v>3360.0000000000005</v>
      </c>
      <c r="I1003" s="199">
        <f t="shared" ref="I1003:I1007" si="374">SUM(G1003:H1003)</f>
        <v>24999.344262295082</v>
      </c>
      <c r="J1003" s="199">
        <f t="shared" si="370"/>
        <v>70219672.131147549</v>
      </c>
      <c r="K1003" s="199">
        <f t="shared" si="371"/>
        <v>10903200.000000004</v>
      </c>
      <c r="L1003" s="199">
        <f t="shared" si="372"/>
        <v>81122872.131147549</v>
      </c>
      <c r="M1003" s="554">
        <f>'KL TTHT CV DOT 2'!P983</f>
        <v>0</v>
      </c>
      <c r="N1003" s="554">
        <f>'KL TTHT CV DOT 2'!Q983</f>
        <v>0.45</v>
      </c>
      <c r="O1003" s="554">
        <f>'KL TTHT CV DOT 2'!R983</f>
        <v>0.45</v>
      </c>
      <c r="P1003" s="199"/>
      <c r="Q1003" s="199"/>
      <c r="R1003" s="554">
        <v>0</v>
      </c>
    </row>
    <row r="1004" spans="1:18" s="11" customFormat="1" hidden="1" outlineLevel="1">
      <c r="A1004" s="192"/>
      <c r="B1004" s="192"/>
      <c r="C1004" s="386" t="s">
        <v>928</v>
      </c>
      <c r="D1004" s="194">
        <v>1610</v>
      </c>
      <c r="E1004" s="97">
        <f>1510</f>
        <v>1510</v>
      </c>
      <c r="F1004" s="195" t="s">
        <v>624</v>
      </c>
      <c r="G1004" s="359">
        <v>8773.9726027397246</v>
      </c>
      <c r="H1004" s="359">
        <v>14594.016411764707</v>
      </c>
      <c r="I1004" s="199">
        <f t="shared" si="374"/>
        <v>23367.989014504434</v>
      </c>
      <c r="J1004" s="199">
        <f t="shared" si="370"/>
        <v>13248698.630136983</v>
      </c>
      <c r="K1004" s="199">
        <f t="shared" si="371"/>
        <v>22036964.781764708</v>
      </c>
      <c r="L1004" s="199">
        <f t="shared" si="372"/>
        <v>35285663.411901698</v>
      </c>
      <c r="M1004" s="554">
        <f>'KL TTHT CV DOT 2'!P984</f>
        <v>0</v>
      </c>
      <c r="N1004" s="554">
        <f>'KL TTHT CV DOT 2'!Q984</f>
        <v>0</v>
      </c>
      <c r="O1004" s="554">
        <f>'KL TTHT CV DOT 2'!R984</f>
        <v>0</v>
      </c>
      <c r="P1004" s="199"/>
      <c r="Q1004" s="199"/>
      <c r="R1004" s="554">
        <v>0</v>
      </c>
    </row>
    <row r="1005" spans="1:18" s="11" customFormat="1" hidden="1" outlineLevel="1">
      <c r="A1005" s="192"/>
      <c r="B1005" s="192"/>
      <c r="C1005" s="193" t="s">
        <v>896</v>
      </c>
      <c r="D1005" s="194">
        <v>0</v>
      </c>
      <c r="E1005" s="97">
        <v>0</v>
      </c>
      <c r="F1005" s="195" t="s">
        <v>897</v>
      </c>
      <c r="G1005" s="359">
        <v>0</v>
      </c>
      <c r="H1005" s="359">
        <v>50600.000000000007</v>
      </c>
      <c r="I1005" s="199">
        <f t="shared" si="374"/>
        <v>50600.000000000007</v>
      </c>
      <c r="J1005" s="199">
        <f t="shared" si="370"/>
        <v>0</v>
      </c>
      <c r="K1005" s="199">
        <f t="shared" si="371"/>
        <v>0</v>
      </c>
      <c r="L1005" s="199">
        <f t="shared" si="372"/>
        <v>0</v>
      </c>
      <c r="M1005" s="554">
        <f>'KL TTHT CV DOT 2'!P985</f>
        <v>0</v>
      </c>
      <c r="N1005" s="554">
        <f>'KL TTHT CV DOT 2'!Q985</f>
        <v>0</v>
      </c>
      <c r="O1005" s="554">
        <f>'KL TTHT CV DOT 2'!R985</f>
        <v>0</v>
      </c>
      <c r="P1005" s="199"/>
      <c r="Q1005" s="199"/>
      <c r="R1005" s="554">
        <v>0</v>
      </c>
    </row>
    <row r="1006" spans="1:18" s="11" customFormat="1" hidden="1" outlineLevel="1">
      <c r="A1006" s="192"/>
      <c r="B1006" s="192"/>
      <c r="C1006" s="193" t="s">
        <v>899</v>
      </c>
      <c r="D1006" s="194">
        <v>52</v>
      </c>
      <c r="E1006" s="97">
        <v>52</v>
      </c>
      <c r="F1006" s="195" t="s">
        <v>897</v>
      </c>
      <c r="G1006" s="359">
        <v>0</v>
      </c>
      <c r="H1006" s="359">
        <v>50600.000000000007</v>
      </c>
      <c r="I1006" s="199">
        <f t="shared" si="374"/>
        <v>50600.000000000007</v>
      </c>
      <c r="J1006" s="199">
        <f t="shared" si="370"/>
        <v>0</v>
      </c>
      <c r="K1006" s="199">
        <f t="shared" si="371"/>
        <v>2631200.0000000005</v>
      </c>
      <c r="L1006" s="199">
        <f t="shared" si="372"/>
        <v>2631200.0000000005</v>
      </c>
      <c r="M1006" s="554">
        <f>'KL TTHT CV DOT 2'!P986</f>
        <v>0</v>
      </c>
      <c r="N1006" s="554">
        <f>'KL TTHT CV DOT 2'!Q986</f>
        <v>0.45</v>
      </c>
      <c r="O1006" s="554">
        <f>'KL TTHT CV DOT 2'!R986</f>
        <v>0.45</v>
      </c>
      <c r="P1006" s="199"/>
      <c r="Q1006" s="199"/>
      <c r="R1006" s="554">
        <v>0</v>
      </c>
    </row>
    <row r="1007" spans="1:18" s="399" customFormat="1" hidden="1" outlineLevel="1">
      <c r="A1007" s="395"/>
      <c r="B1007" s="395"/>
      <c r="C1007" s="400" t="s">
        <v>657</v>
      </c>
      <c r="D1007" s="97">
        <v>1</v>
      </c>
      <c r="E1007" s="97">
        <v>1</v>
      </c>
      <c r="F1007" s="397" t="s">
        <v>619</v>
      </c>
      <c r="G1007" s="497">
        <v>17432978.47249046</v>
      </c>
      <c r="H1007" s="497">
        <v>5229893.5417471379</v>
      </c>
      <c r="I1007" s="62">
        <f t="shared" si="374"/>
        <v>22662872.014237598</v>
      </c>
      <c r="J1007" s="62">
        <f t="shared" si="370"/>
        <v>17432978.47249046</v>
      </c>
      <c r="K1007" s="62">
        <f t="shared" si="371"/>
        <v>5229893.5417471379</v>
      </c>
      <c r="L1007" s="62">
        <f t="shared" si="372"/>
        <v>22662872.014237598</v>
      </c>
      <c r="M1007" s="550">
        <f>'KL TTHT CV DOT 2'!P987</f>
        <v>0</v>
      </c>
      <c r="N1007" s="550">
        <f>'KL TTHT CV DOT 2'!Q987</f>
        <v>0</v>
      </c>
      <c r="O1007" s="550">
        <f>'KL TTHT CV DOT 2'!R987</f>
        <v>0</v>
      </c>
      <c r="P1007" s="62"/>
      <c r="Q1007" s="62"/>
      <c r="R1007" s="550">
        <v>0</v>
      </c>
    </row>
    <row r="1008" spans="1:18" s="11" customFormat="1" hidden="1" outlineLevel="1">
      <c r="A1008" s="192"/>
      <c r="B1008" s="192"/>
      <c r="C1008" s="193"/>
      <c r="D1008" s="362"/>
      <c r="E1008" s="498"/>
      <c r="F1008" s="195"/>
      <c r="G1008" s="199"/>
      <c r="H1008" s="199"/>
      <c r="I1008" s="199"/>
      <c r="J1008" s="199"/>
      <c r="K1008" s="199"/>
      <c r="L1008" s="199"/>
      <c r="M1008" s="554">
        <f>'KL TTHT CV DOT 2'!P988</f>
        <v>0</v>
      </c>
      <c r="N1008" s="554">
        <f>'KL TTHT CV DOT 2'!Q988</f>
        <v>0</v>
      </c>
      <c r="O1008" s="554">
        <f>'KL TTHT CV DOT 2'!R988</f>
        <v>0</v>
      </c>
      <c r="P1008" s="199"/>
      <c r="Q1008" s="199"/>
      <c r="R1008" s="554">
        <v>0</v>
      </c>
    </row>
    <row r="1009" spans="1:19" s="11" customFormat="1" hidden="1" outlineLevel="1">
      <c r="A1009" s="192" t="s">
        <v>170</v>
      </c>
      <c r="B1009" s="192"/>
      <c r="C1009" s="193" t="s">
        <v>171</v>
      </c>
      <c r="D1009" s="194">
        <v>1</v>
      </c>
      <c r="E1009" s="97">
        <v>1</v>
      </c>
      <c r="F1009" s="195" t="s">
        <v>10</v>
      </c>
      <c r="G1009" s="199"/>
      <c r="H1009" s="199"/>
      <c r="I1009" s="199">
        <f t="shared" si="369"/>
        <v>0</v>
      </c>
      <c r="J1009" s="199">
        <f>G1009*E1009</f>
        <v>0</v>
      </c>
      <c r="K1009" s="199">
        <f>H1009*E1009</f>
        <v>0</v>
      </c>
      <c r="L1009" s="199">
        <f>I1009*E1009</f>
        <v>0</v>
      </c>
      <c r="M1009" s="554">
        <f>'KL TTHT CV DOT 2'!P989</f>
        <v>0</v>
      </c>
      <c r="N1009" s="554">
        <f>'KL TTHT CV DOT 2'!Q989</f>
        <v>0</v>
      </c>
      <c r="O1009" s="554">
        <f>'KL TTHT CV DOT 2'!R989</f>
        <v>0</v>
      </c>
      <c r="P1009" s="199"/>
      <c r="Q1009" s="199"/>
      <c r="R1009" s="554">
        <v>0</v>
      </c>
    </row>
    <row r="1010" spans="1:19" s="363" customFormat="1" hidden="1" outlineLevel="1">
      <c r="A1010" s="172" t="s">
        <v>173</v>
      </c>
      <c r="B1010" s="172"/>
      <c r="C1010" s="189" t="s">
        <v>174</v>
      </c>
      <c r="D1010" s="190">
        <v>1</v>
      </c>
      <c r="E1010" s="190">
        <v>1</v>
      </c>
      <c r="F1010" s="191" t="s">
        <v>10</v>
      </c>
      <c r="G1010" s="174"/>
      <c r="H1010" s="174"/>
      <c r="I1010" s="174">
        <f t="shared" si="369"/>
        <v>0</v>
      </c>
      <c r="J1010" s="174">
        <f>SUBTOTAL(9,J1011:J1022)</f>
        <v>375818416.17392766</v>
      </c>
      <c r="K1010" s="174">
        <f t="shared" ref="K1010:L1010" si="375">SUBTOTAL(9,K1011:K1022)</f>
        <v>19180346.470993824</v>
      </c>
      <c r="L1010" s="174">
        <f t="shared" si="375"/>
        <v>394998762.64492154</v>
      </c>
      <c r="M1010" s="558">
        <f>'KL TTHT CV DOT 2'!P990</f>
        <v>0</v>
      </c>
      <c r="N1010" s="558">
        <f>'KL TTHT CV DOT 2'!Q990</f>
        <v>0</v>
      </c>
      <c r="O1010" s="558">
        <f>'KL TTHT CV DOT 2'!R990</f>
        <v>0</v>
      </c>
      <c r="P1010" s="174"/>
      <c r="Q1010" s="174"/>
      <c r="R1010" s="558">
        <v>0</v>
      </c>
    </row>
    <row r="1011" spans="1:19" s="11" customFormat="1" hidden="1" outlineLevel="1">
      <c r="A1011" s="192"/>
      <c r="B1011" s="192"/>
      <c r="C1011" s="193" t="s">
        <v>991</v>
      </c>
      <c r="D1011" s="194">
        <v>12</v>
      </c>
      <c r="E1011" s="97">
        <v>12</v>
      </c>
      <c r="F1011" s="195" t="s">
        <v>660</v>
      </c>
      <c r="G1011" s="359">
        <v>19242720</v>
      </c>
      <c r="H1011" s="359">
        <v>198000.00000000003</v>
      </c>
      <c r="I1011" s="199">
        <f t="shared" ref="I1011" si="376">SUM(G1011:H1011)</f>
        <v>19440720</v>
      </c>
      <c r="J1011" s="199">
        <f t="shared" ref="J1011:J1021" si="377">G1011*E1011</f>
        <v>230912640</v>
      </c>
      <c r="K1011" s="199">
        <f t="shared" ref="K1011:K1021" si="378">H1011*E1011</f>
        <v>2376000.0000000005</v>
      </c>
      <c r="L1011" s="199">
        <f t="shared" ref="L1011:L1021" si="379">I1011*E1011</f>
        <v>233288640</v>
      </c>
      <c r="M1011" s="554">
        <f>'KL TTHT CV DOT 2'!P991</f>
        <v>0</v>
      </c>
      <c r="N1011" s="554">
        <f>'KL TTHT CV DOT 2'!Q991</f>
        <v>0</v>
      </c>
      <c r="O1011" s="554">
        <f>'KL TTHT CV DOT 2'!R991</f>
        <v>0</v>
      </c>
      <c r="P1011" s="199"/>
      <c r="Q1011" s="199"/>
      <c r="R1011" s="554">
        <v>0</v>
      </c>
    </row>
    <row r="1012" spans="1:19" hidden="1" outlineLevel="1">
      <c r="A1012" s="137"/>
      <c r="B1012" s="137"/>
      <c r="C1012" s="138" t="s">
        <v>993</v>
      </c>
      <c r="D1012" s="97">
        <v>12</v>
      </c>
      <c r="E1012" s="97">
        <v>12</v>
      </c>
      <c r="F1012" s="139" t="s">
        <v>660</v>
      </c>
      <c r="G1012" s="359">
        <v>2704800.0000000005</v>
      </c>
      <c r="H1012" s="359">
        <v>330000</v>
      </c>
      <c r="I1012" s="62">
        <f t="shared" ref="I1012:I1021" si="380">SUM(G1012:H1012)</f>
        <v>3034800.0000000005</v>
      </c>
      <c r="J1012" s="62">
        <f t="shared" si="377"/>
        <v>32457600.000000007</v>
      </c>
      <c r="K1012" s="62">
        <f t="shared" si="378"/>
        <v>3960000</v>
      </c>
      <c r="L1012" s="62">
        <f t="shared" si="379"/>
        <v>36417600.000000007</v>
      </c>
      <c r="M1012" s="550">
        <f>'KL TTHT CV DOT 2'!P992</f>
        <v>0</v>
      </c>
      <c r="N1012" s="550">
        <f>'KL TTHT CV DOT 2'!Q992</f>
        <v>0</v>
      </c>
      <c r="O1012" s="550">
        <f>'KL TTHT CV DOT 2'!R992</f>
        <v>0</v>
      </c>
      <c r="P1012" s="62"/>
      <c r="Q1012" s="62"/>
      <c r="R1012" s="550">
        <v>0</v>
      </c>
      <c r="S1012" s="10"/>
    </row>
    <row r="1013" spans="1:19" hidden="1" outlineLevel="1">
      <c r="A1013" s="137"/>
      <c r="B1013" s="137"/>
      <c r="C1013" s="138" t="s">
        <v>995</v>
      </c>
      <c r="D1013" s="97">
        <v>12</v>
      </c>
      <c r="E1013" s="97">
        <v>12</v>
      </c>
      <c r="F1013" s="139" t="s">
        <v>660</v>
      </c>
      <c r="G1013" s="359">
        <v>1803200.0000000002</v>
      </c>
      <c r="H1013" s="359">
        <v>49500.000000000007</v>
      </c>
      <c r="I1013" s="62">
        <f t="shared" si="380"/>
        <v>1852700.0000000002</v>
      </c>
      <c r="J1013" s="62">
        <f t="shared" si="377"/>
        <v>21638400.000000004</v>
      </c>
      <c r="K1013" s="62">
        <f t="shared" si="378"/>
        <v>594000.00000000012</v>
      </c>
      <c r="L1013" s="62">
        <f t="shared" si="379"/>
        <v>22232400.000000004</v>
      </c>
      <c r="M1013" s="550">
        <f>'KL TTHT CV DOT 2'!P993</f>
        <v>0</v>
      </c>
      <c r="N1013" s="550">
        <f>'KL TTHT CV DOT 2'!Q993</f>
        <v>0</v>
      </c>
      <c r="O1013" s="550">
        <f>'KL TTHT CV DOT 2'!R993</f>
        <v>0</v>
      </c>
      <c r="P1013" s="62"/>
      <c r="Q1013" s="62"/>
      <c r="R1013" s="550">
        <v>0</v>
      </c>
      <c r="S1013" s="10"/>
    </row>
    <row r="1014" spans="1:19" hidden="1" outlineLevel="1">
      <c r="A1014" s="137"/>
      <c r="B1014" s="137"/>
      <c r="C1014" s="138" t="s">
        <v>997</v>
      </c>
      <c r="D1014" s="97">
        <v>12</v>
      </c>
      <c r="E1014" s="97">
        <v>12</v>
      </c>
      <c r="F1014" s="139" t="s">
        <v>660</v>
      </c>
      <c r="G1014" s="359">
        <v>4494000</v>
      </c>
      <c r="H1014" s="359">
        <v>49050</v>
      </c>
      <c r="I1014" s="62">
        <f t="shared" si="380"/>
        <v>4543050</v>
      </c>
      <c r="J1014" s="62">
        <f t="shared" si="377"/>
        <v>53928000</v>
      </c>
      <c r="K1014" s="62">
        <f t="shared" si="378"/>
        <v>588600</v>
      </c>
      <c r="L1014" s="62">
        <f t="shared" si="379"/>
        <v>54516600</v>
      </c>
      <c r="M1014" s="550">
        <f>'KL TTHT CV DOT 2'!P994</f>
        <v>0</v>
      </c>
      <c r="N1014" s="550">
        <f>'KL TTHT CV DOT 2'!Q994</f>
        <v>0</v>
      </c>
      <c r="O1014" s="550">
        <f>'KL TTHT CV DOT 2'!R994</f>
        <v>0</v>
      </c>
      <c r="P1014" s="62"/>
      <c r="Q1014" s="62"/>
      <c r="R1014" s="550">
        <v>0</v>
      </c>
      <c r="S1014" s="10"/>
    </row>
    <row r="1015" spans="1:19" s="11" customFormat="1" hidden="1" outlineLevel="1">
      <c r="A1015" s="192"/>
      <c r="B1015" s="192"/>
      <c r="C1015" s="193" t="s">
        <v>894</v>
      </c>
      <c r="D1015" s="194">
        <v>12</v>
      </c>
      <c r="E1015" s="97">
        <v>12</v>
      </c>
      <c r="F1015" s="195" t="s">
        <v>660</v>
      </c>
      <c r="G1015" s="359">
        <v>480000</v>
      </c>
      <c r="H1015" s="359">
        <v>81750</v>
      </c>
      <c r="I1015" s="199">
        <f t="shared" si="380"/>
        <v>561750</v>
      </c>
      <c r="J1015" s="199">
        <f t="shared" si="377"/>
        <v>5760000</v>
      </c>
      <c r="K1015" s="199">
        <f t="shared" si="378"/>
        <v>981000</v>
      </c>
      <c r="L1015" s="199">
        <f t="shared" si="379"/>
        <v>6741000</v>
      </c>
      <c r="M1015" s="554">
        <f>'KL TTHT CV DOT 2'!P995</f>
        <v>0</v>
      </c>
      <c r="N1015" s="554">
        <f>'KL TTHT CV DOT 2'!Q995</f>
        <v>0.45</v>
      </c>
      <c r="O1015" s="554">
        <f>'KL TTHT CV DOT 2'!R995</f>
        <v>0.45</v>
      </c>
      <c r="P1015" s="199"/>
      <c r="Q1015" s="199"/>
      <c r="R1015" s="554">
        <v>0</v>
      </c>
    </row>
    <row r="1016" spans="1:19" s="11" customFormat="1" hidden="1" outlineLevel="1">
      <c r="A1016" s="192"/>
      <c r="B1016" s="192"/>
      <c r="C1016" s="193" t="s">
        <v>999</v>
      </c>
      <c r="D1016" s="194">
        <v>36</v>
      </c>
      <c r="E1016" s="97">
        <v>24</v>
      </c>
      <c r="F1016" s="195" t="s">
        <v>660</v>
      </c>
      <c r="G1016" s="359">
        <v>198000.00000000003</v>
      </c>
      <c r="H1016" s="359">
        <v>10900</v>
      </c>
      <c r="I1016" s="199">
        <f t="shared" si="380"/>
        <v>208900.00000000003</v>
      </c>
      <c r="J1016" s="199">
        <f t="shared" si="377"/>
        <v>4752000.0000000009</v>
      </c>
      <c r="K1016" s="199">
        <f t="shared" si="378"/>
        <v>261600</v>
      </c>
      <c r="L1016" s="199">
        <f t="shared" si="379"/>
        <v>5013600.0000000009</v>
      </c>
      <c r="M1016" s="554">
        <f>'KL TTHT CV DOT 2'!P996</f>
        <v>0</v>
      </c>
      <c r="N1016" s="554">
        <f>'KL TTHT CV DOT 2'!Q996</f>
        <v>0.45</v>
      </c>
      <c r="O1016" s="554">
        <f>'KL TTHT CV DOT 2'!R996</f>
        <v>0.45</v>
      </c>
      <c r="P1016" s="199"/>
      <c r="Q1016" s="199"/>
      <c r="R1016" s="554">
        <v>0</v>
      </c>
    </row>
    <row r="1017" spans="1:19" s="11" customFormat="1" hidden="1" outlineLevel="1">
      <c r="A1017" s="192"/>
      <c r="B1017" s="192"/>
      <c r="C1017" s="193" t="s">
        <v>671</v>
      </c>
      <c r="D1017" s="194">
        <v>686</v>
      </c>
      <c r="E1017" s="97">
        <v>658.24000000000012</v>
      </c>
      <c r="F1017" s="195" t="s">
        <v>624</v>
      </c>
      <c r="G1017" s="359">
        <v>21639.344262295082</v>
      </c>
      <c r="H1017" s="359">
        <v>3360.0000000000005</v>
      </c>
      <c r="I1017" s="199">
        <f t="shared" si="380"/>
        <v>24999.344262295082</v>
      </c>
      <c r="J1017" s="199">
        <f t="shared" si="377"/>
        <v>14243881.967213118</v>
      </c>
      <c r="K1017" s="199">
        <f t="shared" si="378"/>
        <v>2211686.4000000008</v>
      </c>
      <c r="L1017" s="199">
        <f t="shared" si="379"/>
        <v>16455568.367213119</v>
      </c>
      <c r="M1017" s="554">
        <f>'KL TTHT CV DOT 2'!P997</f>
        <v>0</v>
      </c>
      <c r="N1017" s="554">
        <f>'KL TTHT CV DOT 2'!Q997</f>
        <v>0.45</v>
      </c>
      <c r="O1017" s="554">
        <f>'KL TTHT CV DOT 2'!R997</f>
        <v>0.45</v>
      </c>
      <c r="P1017" s="199"/>
      <c r="Q1017" s="199"/>
      <c r="R1017" s="554">
        <v>0</v>
      </c>
    </row>
    <row r="1018" spans="1:19" s="11" customFormat="1" hidden="1" outlineLevel="1">
      <c r="A1018" s="192"/>
      <c r="B1018" s="192"/>
      <c r="C1018" s="386" t="s">
        <v>928</v>
      </c>
      <c r="D1018" s="194">
        <v>274</v>
      </c>
      <c r="E1018" s="97">
        <v>280.5</v>
      </c>
      <c r="F1018" s="195" t="s">
        <v>624</v>
      </c>
      <c r="G1018" s="359">
        <v>8773.9726027397246</v>
      </c>
      <c r="H1018" s="359">
        <v>14594.016411764707</v>
      </c>
      <c r="I1018" s="199">
        <f t="shared" si="380"/>
        <v>23367.989014504434</v>
      </c>
      <c r="J1018" s="199">
        <f t="shared" si="377"/>
        <v>2461099.3150684927</v>
      </c>
      <c r="K1018" s="199">
        <f t="shared" si="378"/>
        <v>4093621.6035000002</v>
      </c>
      <c r="L1018" s="199">
        <f t="shared" si="379"/>
        <v>6554720.9185684938</v>
      </c>
      <c r="M1018" s="554">
        <f>'KL TTHT CV DOT 2'!P998</f>
        <v>0</v>
      </c>
      <c r="N1018" s="554">
        <f>'KL TTHT CV DOT 2'!Q998</f>
        <v>0</v>
      </c>
      <c r="O1018" s="554">
        <f>'KL TTHT CV DOT 2'!R998</f>
        <v>0</v>
      </c>
      <c r="P1018" s="199"/>
      <c r="Q1018" s="199"/>
      <c r="R1018" s="554">
        <v>0</v>
      </c>
    </row>
    <row r="1019" spans="1:19" s="11" customFormat="1" hidden="1" outlineLevel="1">
      <c r="A1019" s="192"/>
      <c r="B1019" s="192"/>
      <c r="C1019" s="193" t="s">
        <v>896</v>
      </c>
      <c r="D1019" s="194">
        <v>0</v>
      </c>
      <c r="E1019" s="97">
        <v>0</v>
      </c>
      <c r="F1019" s="195" t="s">
        <v>897</v>
      </c>
      <c r="G1019" s="359">
        <v>0</v>
      </c>
      <c r="H1019" s="359">
        <v>50600.000000000007</v>
      </c>
      <c r="I1019" s="199">
        <f t="shared" si="380"/>
        <v>50600.000000000007</v>
      </c>
      <c r="J1019" s="199">
        <f t="shared" si="377"/>
        <v>0</v>
      </c>
      <c r="K1019" s="199">
        <f t="shared" si="378"/>
        <v>0</v>
      </c>
      <c r="L1019" s="199">
        <f t="shared" si="379"/>
        <v>0</v>
      </c>
      <c r="M1019" s="554">
        <f>'KL TTHT CV DOT 2'!P999</f>
        <v>0</v>
      </c>
      <c r="N1019" s="554">
        <f>'KL TTHT CV DOT 2'!Q999</f>
        <v>0</v>
      </c>
      <c r="O1019" s="554">
        <f>'KL TTHT CV DOT 2'!R999</f>
        <v>0</v>
      </c>
      <c r="P1019" s="199"/>
      <c r="Q1019" s="199"/>
      <c r="R1019" s="554">
        <v>0</v>
      </c>
    </row>
    <row r="1020" spans="1:19" hidden="1" outlineLevel="1">
      <c r="A1020" s="137"/>
      <c r="B1020" s="137"/>
      <c r="C1020" s="138" t="s">
        <v>899</v>
      </c>
      <c r="D1020" s="97">
        <v>12</v>
      </c>
      <c r="E1020" s="97">
        <v>24</v>
      </c>
      <c r="F1020" s="139" t="s">
        <v>897</v>
      </c>
      <c r="G1020" s="359">
        <v>0</v>
      </c>
      <c r="H1020" s="359">
        <v>50600.000000000007</v>
      </c>
      <c r="I1020" s="62">
        <f t="shared" si="380"/>
        <v>50600.000000000007</v>
      </c>
      <c r="J1020" s="62">
        <f t="shared" si="377"/>
        <v>0</v>
      </c>
      <c r="K1020" s="62">
        <f t="shared" si="378"/>
        <v>1214400.0000000002</v>
      </c>
      <c r="L1020" s="62">
        <f t="shared" si="379"/>
        <v>1214400.0000000002</v>
      </c>
      <c r="M1020" s="550">
        <f>'KL TTHT CV DOT 2'!P1000</f>
        <v>0</v>
      </c>
      <c r="N1020" s="550">
        <f>'KL TTHT CV DOT 2'!Q1000</f>
        <v>0</v>
      </c>
      <c r="O1020" s="550">
        <f>'KL TTHT CV DOT 2'!R1000</f>
        <v>0</v>
      </c>
      <c r="P1020" s="62"/>
      <c r="Q1020" s="62"/>
      <c r="R1020" s="550">
        <v>0</v>
      </c>
      <c r="S1020" s="10"/>
    </row>
    <row r="1021" spans="1:19" s="399" customFormat="1" hidden="1" outlineLevel="1">
      <c r="A1021" s="395"/>
      <c r="B1021" s="395"/>
      <c r="C1021" s="400" t="s">
        <v>657</v>
      </c>
      <c r="D1021" s="97">
        <v>1</v>
      </c>
      <c r="E1021" s="97">
        <v>1</v>
      </c>
      <c r="F1021" s="397" t="s">
        <v>619</v>
      </c>
      <c r="G1021" s="497">
        <v>9664794.8916460816</v>
      </c>
      <c r="H1021" s="497">
        <v>2899438.4674938242</v>
      </c>
      <c r="I1021" s="62">
        <f t="shared" si="380"/>
        <v>12564233.359139906</v>
      </c>
      <c r="J1021" s="62">
        <f t="shared" si="377"/>
        <v>9664794.8916460816</v>
      </c>
      <c r="K1021" s="62">
        <f t="shared" si="378"/>
        <v>2899438.4674938242</v>
      </c>
      <c r="L1021" s="62">
        <f t="shared" si="379"/>
        <v>12564233.359139906</v>
      </c>
      <c r="M1021" s="550">
        <f>'KL TTHT CV DOT 2'!P1001</f>
        <v>0</v>
      </c>
      <c r="N1021" s="550">
        <f>'KL TTHT CV DOT 2'!Q1001</f>
        <v>0</v>
      </c>
      <c r="O1021" s="550">
        <f>'KL TTHT CV DOT 2'!R1001</f>
        <v>0</v>
      </c>
      <c r="P1021" s="62"/>
      <c r="Q1021" s="62"/>
      <c r="R1021" s="550">
        <v>0</v>
      </c>
    </row>
    <row r="1022" spans="1:19" hidden="1" outlineLevel="1">
      <c r="A1022" s="137"/>
      <c r="B1022" s="137"/>
      <c r="C1022" s="138"/>
      <c r="D1022" s="177"/>
      <c r="E1022" s="177"/>
      <c r="F1022" s="139"/>
      <c r="G1022" s="62"/>
      <c r="H1022" s="62"/>
      <c r="I1022" s="62"/>
      <c r="J1022" s="62"/>
      <c r="K1022" s="62"/>
      <c r="L1022" s="62"/>
      <c r="M1022" s="550">
        <f>'KL TTHT CV DOT 2'!P1002</f>
        <v>0</v>
      </c>
      <c r="N1022" s="550">
        <f>'KL TTHT CV DOT 2'!Q1002</f>
        <v>0</v>
      </c>
      <c r="O1022" s="550">
        <f>'KL TTHT CV DOT 2'!R1002</f>
        <v>0</v>
      </c>
      <c r="P1022" s="62"/>
      <c r="Q1022" s="62"/>
      <c r="R1022" s="550">
        <v>0</v>
      </c>
      <c r="S1022" s="10"/>
    </row>
    <row r="1023" spans="1:19">
      <c r="A1023" s="146"/>
      <c r="B1023" s="146"/>
      <c r="C1023" s="147"/>
      <c r="D1023" s="99"/>
      <c r="E1023" s="99"/>
      <c r="F1023" s="148"/>
      <c r="G1023" s="82"/>
      <c r="H1023" s="82"/>
      <c r="I1023" s="82"/>
      <c r="J1023" s="82"/>
      <c r="K1023" s="82"/>
      <c r="L1023" s="62"/>
      <c r="M1023" s="553">
        <f>'KL TTHT CV DOT 2'!P1003</f>
        <v>0</v>
      </c>
      <c r="N1023" s="553">
        <f>'KL TTHT CV DOT 2'!Q1003</f>
        <v>0</v>
      </c>
      <c r="O1023" s="553">
        <f>'KL TTHT CV DOT 2'!R1003</f>
        <v>0</v>
      </c>
      <c r="P1023" s="82"/>
      <c r="Q1023" s="82"/>
      <c r="R1023" s="553">
        <v>0</v>
      </c>
      <c r="S1023" s="10"/>
    </row>
    <row r="1024" spans="1:19" s="153" customFormat="1">
      <c r="A1024" s="146"/>
      <c r="B1024" s="146"/>
      <c r="C1024" s="147"/>
      <c r="D1024" s="122"/>
      <c r="E1024" s="122"/>
      <c r="F1024" s="148"/>
      <c r="G1024" s="77"/>
      <c r="H1024" s="77"/>
      <c r="I1024" s="77"/>
      <c r="J1024" s="77"/>
      <c r="K1024" s="77"/>
      <c r="L1024" s="77"/>
      <c r="M1024" s="556">
        <f>'KL TTHT CV DOT 2'!P1004</f>
        <v>0</v>
      </c>
      <c r="N1024" s="556">
        <f>'KL TTHT CV DOT 2'!Q1004</f>
        <v>0</v>
      </c>
      <c r="O1024" s="556">
        <f>'KL TTHT CV DOT 2'!R1004</f>
        <v>0</v>
      </c>
      <c r="P1024" s="77"/>
      <c r="Q1024" s="77"/>
      <c r="R1024" s="556">
        <v>0</v>
      </c>
    </row>
    <row r="1025" spans="1:19" collapsed="1">
      <c r="A1025" s="149" t="s">
        <v>175</v>
      </c>
      <c r="B1025" s="149"/>
      <c r="C1025" s="150" t="s">
        <v>176</v>
      </c>
      <c r="D1025" s="100">
        <v>1</v>
      </c>
      <c r="E1025" s="100">
        <v>1</v>
      </c>
      <c r="F1025" s="151" t="s">
        <v>10</v>
      </c>
      <c r="G1025" s="74"/>
      <c r="H1025" s="74"/>
      <c r="I1025" s="74"/>
      <c r="J1025" s="74"/>
      <c r="K1025" s="74"/>
      <c r="L1025" s="75">
        <f>SUBTOTAL(9,L1026:L1031)</f>
        <v>0</v>
      </c>
      <c r="M1025" s="597">
        <f>'KL TTHT CV DOT 2'!P1005</f>
        <v>0</v>
      </c>
      <c r="N1025" s="597">
        <f>'KL TTHT CV DOT 2'!Q1005</f>
        <v>0</v>
      </c>
      <c r="O1025" s="597">
        <f>'KL TTHT CV DOT 2'!R1005</f>
        <v>0</v>
      </c>
      <c r="P1025" s="74"/>
      <c r="Q1025" s="74"/>
      <c r="R1025" s="597">
        <v>0</v>
      </c>
      <c r="S1025" s="10"/>
    </row>
    <row r="1026" spans="1:19" hidden="1" outlineLevel="1">
      <c r="A1026" s="137" t="s">
        <v>177</v>
      </c>
      <c r="B1026" s="137"/>
      <c r="C1026" s="138" t="s">
        <v>178</v>
      </c>
      <c r="D1026" s="94">
        <v>1</v>
      </c>
      <c r="E1026" s="94">
        <v>1</v>
      </c>
      <c r="F1026" s="139" t="s">
        <v>10</v>
      </c>
      <c r="G1026" s="71"/>
      <c r="H1026" s="71"/>
      <c r="I1026" s="71"/>
      <c r="J1026" s="71"/>
      <c r="K1026" s="71"/>
      <c r="L1026" s="71"/>
      <c r="M1026" s="552">
        <f>'KL TTHT CV DOT 2'!P1006</f>
        <v>0</v>
      </c>
      <c r="N1026" s="552">
        <f>'KL TTHT CV DOT 2'!Q1006</f>
        <v>0</v>
      </c>
      <c r="O1026" s="552">
        <f>'KL TTHT CV DOT 2'!R1006</f>
        <v>0</v>
      </c>
      <c r="P1026" s="71"/>
      <c r="Q1026" s="71"/>
      <c r="R1026" s="552">
        <v>0</v>
      </c>
      <c r="S1026" s="10"/>
    </row>
    <row r="1027" spans="1:19" hidden="1" outlineLevel="1">
      <c r="A1027" s="137" t="s">
        <v>179</v>
      </c>
      <c r="B1027" s="137"/>
      <c r="C1027" s="138" t="s">
        <v>180</v>
      </c>
      <c r="D1027" s="94">
        <v>1</v>
      </c>
      <c r="E1027" s="94">
        <v>1</v>
      </c>
      <c r="F1027" s="139" t="s">
        <v>10</v>
      </c>
      <c r="G1027" s="71"/>
      <c r="H1027" s="71"/>
      <c r="I1027" s="71"/>
      <c r="J1027" s="71"/>
      <c r="K1027" s="71"/>
      <c r="L1027" s="71"/>
      <c r="M1027" s="552">
        <f>'KL TTHT CV DOT 2'!P1007</f>
        <v>0</v>
      </c>
      <c r="N1027" s="552">
        <f>'KL TTHT CV DOT 2'!Q1007</f>
        <v>0</v>
      </c>
      <c r="O1027" s="552">
        <f>'KL TTHT CV DOT 2'!R1007</f>
        <v>0</v>
      </c>
      <c r="P1027" s="71"/>
      <c r="Q1027" s="71"/>
      <c r="R1027" s="552">
        <v>0</v>
      </c>
      <c r="S1027" s="10"/>
    </row>
    <row r="1028" spans="1:19" hidden="1" outlineLevel="1">
      <c r="A1028" s="137" t="s">
        <v>181</v>
      </c>
      <c r="B1028" s="137"/>
      <c r="C1028" s="138" t="s">
        <v>182</v>
      </c>
      <c r="D1028" s="94">
        <v>1</v>
      </c>
      <c r="E1028" s="94">
        <v>1</v>
      </c>
      <c r="F1028" s="139" t="s">
        <v>10</v>
      </c>
      <c r="G1028" s="71"/>
      <c r="H1028" s="71"/>
      <c r="I1028" s="71"/>
      <c r="J1028" s="71"/>
      <c r="K1028" s="71"/>
      <c r="L1028" s="71"/>
      <c r="M1028" s="552">
        <f>'KL TTHT CV DOT 2'!P1008</f>
        <v>0</v>
      </c>
      <c r="N1028" s="552">
        <f>'KL TTHT CV DOT 2'!Q1008</f>
        <v>0</v>
      </c>
      <c r="O1028" s="552">
        <f>'KL TTHT CV DOT 2'!R1008</f>
        <v>0</v>
      </c>
      <c r="P1028" s="71"/>
      <c r="Q1028" s="71"/>
      <c r="R1028" s="552">
        <v>0</v>
      </c>
      <c r="S1028" s="10"/>
    </row>
    <row r="1029" spans="1:19" hidden="1" outlineLevel="1">
      <c r="A1029" s="137" t="s">
        <v>183</v>
      </c>
      <c r="B1029" s="137"/>
      <c r="C1029" s="138" t="s">
        <v>184</v>
      </c>
      <c r="D1029" s="94">
        <v>1</v>
      </c>
      <c r="E1029" s="94">
        <v>1</v>
      </c>
      <c r="F1029" s="139" t="s">
        <v>10</v>
      </c>
      <c r="G1029" s="71"/>
      <c r="H1029" s="71"/>
      <c r="I1029" s="71"/>
      <c r="J1029" s="71"/>
      <c r="K1029" s="71"/>
      <c r="L1029" s="71"/>
      <c r="M1029" s="552">
        <f>'KL TTHT CV DOT 2'!P1009</f>
        <v>0</v>
      </c>
      <c r="N1029" s="552">
        <f>'KL TTHT CV DOT 2'!Q1009</f>
        <v>0</v>
      </c>
      <c r="O1029" s="552">
        <f>'KL TTHT CV DOT 2'!R1009</f>
        <v>0</v>
      </c>
      <c r="P1029" s="71"/>
      <c r="Q1029" s="71"/>
      <c r="R1029" s="552">
        <v>0</v>
      </c>
      <c r="S1029" s="10"/>
    </row>
    <row r="1030" spans="1:19" hidden="1" outlineLevel="1">
      <c r="A1030" s="137" t="s">
        <v>185</v>
      </c>
      <c r="B1030" s="137"/>
      <c r="C1030" s="138" t="s">
        <v>186</v>
      </c>
      <c r="D1030" s="94">
        <v>1</v>
      </c>
      <c r="E1030" s="94">
        <v>1</v>
      </c>
      <c r="F1030" s="139" t="s">
        <v>10</v>
      </c>
      <c r="G1030" s="71"/>
      <c r="H1030" s="71"/>
      <c r="I1030" s="71"/>
      <c r="J1030" s="71"/>
      <c r="K1030" s="71"/>
      <c r="L1030" s="71"/>
      <c r="M1030" s="552">
        <f>'KL TTHT CV DOT 2'!P1010</f>
        <v>0</v>
      </c>
      <c r="N1030" s="552">
        <f>'KL TTHT CV DOT 2'!Q1010</f>
        <v>0</v>
      </c>
      <c r="O1030" s="552">
        <f>'KL TTHT CV DOT 2'!R1010</f>
        <v>0</v>
      </c>
      <c r="P1030" s="71"/>
      <c r="Q1030" s="71"/>
      <c r="R1030" s="552">
        <v>0</v>
      </c>
      <c r="S1030" s="10"/>
    </row>
    <row r="1031" spans="1:19">
      <c r="A1031" s="146"/>
      <c r="B1031" s="146"/>
      <c r="C1031" s="147"/>
      <c r="D1031" s="99"/>
      <c r="E1031" s="99"/>
      <c r="F1031" s="148"/>
      <c r="G1031" s="82"/>
      <c r="H1031" s="82"/>
      <c r="I1031" s="82"/>
      <c r="J1031" s="82"/>
      <c r="K1031" s="82"/>
      <c r="L1031" s="62"/>
      <c r="M1031" s="553">
        <f>'KL TTHT CV DOT 2'!P1011</f>
        <v>0</v>
      </c>
      <c r="N1031" s="553">
        <f>'KL TTHT CV DOT 2'!Q1011</f>
        <v>0</v>
      </c>
      <c r="O1031" s="553">
        <f>'KL TTHT CV DOT 2'!R1011</f>
        <v>0</v>
      </c>
      <c r="P1031" s="82"/>
      <c r="Q1031" s="82"/>
      <c r="R1031" s="553">
        <v>0</v>
      </c>
      <c r="S1031" s="10"/>
    </row>
    <row r="1032" spans="1:19">
      <c r="A1032" s="165" t="s">
        <v>39</v>
      </c>
      <c r="B1032" s="165"/>
      <c r="C1032" s="166" t="s">
        <v>40</v>
      </c>
      <c r="D1032" s="167"/>
      <c r="E1032" s="167"/>
      <c r="F1032" s="168"/>
      <c r="G1032" s="169"/>
      <c r="H1032" s="169"/>
      <c r="I1032" s="169"/>
      <c r="J1032" s="169">
        <f>SUBTOTAL(9,J1033:J1173)</f>
        <v>1095015293.253968</v>
      </c>
      <c r="K1032" s="169">
        <f>SUBTOTAL(9,K1033:K1173)</f>
        <v>204033421.6020115</v>
      </c>
      <c r="L1032" s="169">
        <f>SUBTOTAL(9,L1033:L1173)</f>
        <v>1299048714.8559794</v>
      </c>
      <c r="M1032" s="551">
        <f>'KL TTHT CV DOT 2'!P1012</f>
        <v>0</v>
      </c>
      <c r="N1032" s="551">
        <f>'KL TTHT CV DOT 2'!Q1012</f>
        <v>0</v>
      </c>
      <c r="O1032" s="551">
        <f>'KL TTHT CV DOT 2'!R1012</f>
        <v>0</v>
      </c>
      <c r="P1032" s="169"/>
      <c r="Q1032" s="169"/>
      <c r="R1032" s="551">
        <v>0</v>
      </c>
      <c r="S1032" s="10"/>
    </row>
    <row r="1033" spans="1:19">
      <c r="A1033" s="146"/>
      <c r="B1033" s="146"/>
      <c r="C1033" s="147"/>
      <c r="D1033" s="99"/>
      <c r="E1033" s="99"/>
      <c r="F1033" s="148"/>
      <c r="G1033" s="82"/>
      <c r="H1033" s="82"/>
      <c r="I1033" s="82"/>
      <c r="J1033" s="82"/>
      <c r="K1033" s="82"/>
      <c r="L1033" s="62"/>
      <c r="M1033" s="553">
        <f>'KL TTHT CV DOT 2'!P1013</f>
        <v>0</v>
      </c>
      <c r="N1033" s="553">
        <f>'KL TTHT CV DOT 2'!Q1013</f>
        <v>0</v>
      </c>
      <c r="O1033" s="553">
        <f>'KL TTHT CV DOT 2'!R1013</f>
        <v>0</v>
      </c>
      <c r="P1033" s="82"/>
      <c r="Q1033" s="82"/>
      <c r="R1033" s="553">
        <v>0</v>
      </c>
      <c r="S1033" s="10"/>
    </row>
    <row r="1034" spans="1:19" collapsed="1">
      <c r="A1034" s="149" t="s">
        <v>189</v>
      </c>
      <c r="B1034" s="149"/>
      <c r="C1034" s="150" t="s">
        <v>78</v>
      </c>
      <c r="D1034" s="100">
        <v>1</v>
      </c>
      <c r="E1034" s="100"/>
      <c r="F1034" s="151" t="s">
        <v>10</v>
      </c>
      <c r="G1034" s="75"/>
      <c r="H1034" s="75"/>
      <c r="I1034" s="75"/>
      <c r="J1034" s="75"/>
      <c r="K1034" s="75"/>
      <c r="L1034" s="75">
        <f>SUM(L1035:L1071)</f>
        <v>0</v>
      </c>
      <c r="M1034" s="555">
        <f>'KL TTHT CV DOT 2'!P1014</f>
        <v>0</v>
      </c>
      <c r="N1034" s="555">
        <f>'KL TTHT CV DOT 2'!Q1014</f>
        <v>0</v>
      </c>
      <c r="O1034" s="555">
        <f>'KL TTHT CV DOT 2'!R1014</f>
        <v>0</v>
      </c>
      <c r="P1034" s="75"/>
      <c r="Q1034" s="75"/>
      <c r="R1034" s="555">
        <v>0</v>
      </c>
      <c r="S1034" s="10"/>
    </row>
    <row r="1035" spans="1:19" hidden="1" outlineLevel="1">
      <c r="A1035" s="137" t="s">
        <v>190</v>
      </c>
      <c r="B1035" s="137"/>
      <c r="C1035" s="138" t="s">
        <v>82</v>
      </c>
      <c r="D1035" s="94">
        <v>1</v>
      </c>
      <c r="E1035" s="94"/>
      <c r="F1035" s="139" t="s">
        <v>10</v>
      </c>
      <c r="G1035" s="71"/>
      <c r="H1035" s="71"/>
      <c r="I1035" s="71"/>
      <c r="J1035" s="71"/>
      <c r="K1035" s="71"/>
      <c r="L1035" s="62">
        <v>0</v>
      </c>
      <c r="M1035" s="552">
        <f>'KL TTHT CV DOT 2'!P1015</f>
        <v>0</v>
      </c>
      <c r="N1035" s="552">
        <f>'KL TTHT CV DOT 2'!Q1015</f>
        <v>0</v>
      </c>
      <c r="O1035" s="552">
        <f>'KL TTHT CV DOT 2'!R1015</f>
        <v>0</v>
      </c>
      <c r="P1035" s="71"/>
      <c r="Q1035" s="71"/>
      <c r="R1035" s="552">
        <v>0</v>
      </c>
      <c r="S1035" s="10"/>
    </row>
    <row r="1036" spans="1:19" hidden="1" outlineLevel="1">
      <c r="A1036" s="137" t="s">
        <v>191</v>
      </c>
      <c r="B1036" s="137"/>
      <c r="C1036" s="138" t="s">
        <v>192</v>
      </c>
      <c r="D1036" s="94">
        <v>1</v>
      </c>
      <c r="E1036" s="94"/>
      <c r="F1036" s="139" t="s">
        <v>10</v>
      </c>
      <c r="G1036" s="71"/>
      <c r="H1036" s="71"/>
      <c r="I1036" s="71"/>
      <c r="J1036" s="71"/>
      <c r="K1036" s="71"/>
      <c r="L1036" s="62">
        <v>0</v>
      </c>
      <c r="M1036" s="552">
        <f>'KL TTHT CV DOT 2'!P1016</f>
        <v>0</v>
      </c>
      <c r="N1036" s="552">
        <f>'KL TTHT CV DOT 2'!Q1016</f>
        <v>0</v>
      </c>
      <c r="O1036" s="552">
        <f>'KL TTHT CV DOT 2'!R1016</f>
        <v>0</v>
      </c>
      <c r="P1036" s="71"/>
      <c r="Q1036" s="71"/>
      <c r="R1036" s="552">
        <v>0</v>
      </c>
      <c r="S1036" s="10"/>
    </row>
    <row r="1037" spans="1:19" hidden="1" outlineLevel="1">
      <c r="A1037" s="137" t="s">
        <v>193</v>
      </c>
      <c r="B1037" s="137"/>
      <c r="C1037" s="138" t="s">
        <v>194</v>
      </c>
      <c r="D1037" s="94">
        <v>1</v>
      </c>
      <c r="E1037" s="94"/>
      <c r="F1037" s="139" t="s">
        <v>10</v>
      </c>
      <c r="G1037" s="71"/>
      <c r="H1037" s="71"/>
      <c r="I1037" s="71"/>
      <c r="J1037" s="71"/>
      <c r="K1037" s="71"/>
      <c r="L1037" s="62">
        <v>0</v>
      </c>
      <c r="M1037" s="552">
        <f>'KL TTHT CV DOT 2'!P1017</f>
        <v>0</v>
      </c>
      <c r="N1037" s="552">
        <f>'KL TTHT CV DOT 2'!Q1017</f>
        <v>0</v>
      </c>
      <c r="O1037" s="552">
        <f>'KL TTHT CV DOT 2'!R1017</f>
        <v>0</v>
      </c>
      <c r="P1037" s="71"/>
      <c r="Q1037" s="71"/>
      <c r="R1037" s="552">
        <v>0</v>
      </c>
      <c r="S1037" s="10"/>
    </row>
    <row r="1038" spans="1:19" hidden="1" outlineLevel="1">
      <c r="A1038" s="137" t="s">
        <v>195</v>
      </c>
      <c r="B1038" s="137"/>
      <c r="C1038" s="138" t="s">
        <v>90</v>
      </c>
      <c r="D1038" s="94">
        <v>1</v>
      </c>
      <c r="E1038" s="94"/>
      <c r="F1038" s="139" t="s">
        <v>10</v>
      </c>
      <c r="G1038" s="71"/>
      <c r="H1038" s="71"/>
      <c r="I1038" s="71"/>
      <c r="J1038" s="71"/>
      <c r="K1038" s="71"/>
      <c r="L1038" s="62">
        <v>0</v>
      </c>
      <c r="M1038" s="552">
        <f>'KL TTHT CV DOT 2'!P1018</f>
        <v>0</v>
      </c>
      <c r="N1038" s="552">
        <f>'KL TTHT CV DOT 2'!Q1018</f>
        <v>0</v>
      </c>
      <c r="O1038" s="552">
        <f>'KL TTHT CV DOT 2'!R1018</f>
        <v>0</v>
      </c>
      <c r="P1038" s="71"/>
      <c r="Q1038" s="71"/>
      <c r="R1038" s="552">
        <v>0</v>
      </c>
      <c r="S1038" s="10"/>
    </row>
    <row r="1039" spans="1:19" hidden="1" outlineLevel="1">
      <c r="A1039" s="137" t="s">
        <v>196</v>
      </c>
      <c r="B1039" s="137"/>
      <c r="C1039" s="138" t="s">
        <v>197</v>
      </c>
      <c r="D1039" s="94">
        <v>1</v>
      </c>
      <c r="E1039" s="94"/>
      <c r="F1039" s="139" t="s">
        <v>10</v>
      </c>
      <c r="G1039" s="71"/>
      <c r="H1039" s="71"/>
      <c r="I1039" s="71"/>
      <c r="J1039" s="71"/>
      <c r="K1039" s="71"/>
      <c r="L1039" s="62">
        <v>0</v>
      </c>
      <c r="M1039" s="552">
        <f>'KL TTHT CV DOT 2'!P1019</f>
        <v>0</v>
      </c>
      <c r="N1039" s="552">
        <f>'KL TTHT CV DOT 2'!Q1019</f>
        <v>0</v>
      </c>
      <c r="O1039" s="552">
        <f>'KL TTHT CV DOT 2'!R1019</f>
        <v>0</v>
      </c>
      <c r="P1039" s="71"/>
      <c r="Q1039" s="71"/>
      <c r="R1039" s="552">
        <v>0</v>
      </c>
      <c r="S1039" s="10"/>
    </row>
    <row r="1040" spans="1:19" hidden="1" outlineLevel="1">
      <c r="A1040" s="137" t="s">
        <v>198</v>
      </c>
      <c r="B1040" s="137"/>
      <c r="C1040" s="138" t="s">
        <v>199</v>
      </c>
      <c r="D1040" s="94">
        <v>0</v>
      </c>
      <c r="E1040" s="94"/>
      <c r="F1040" s="139" t="s">
        <v>10</v>
      </c>
      <c r="G1040" s="71"/>
      <c r="H1040" s="71"/>
      <c r="I1040" s="71"/>
      <c r="J1040" s="71"/>
      <c r="K1040" s="71"/>
      <c r="L1040" s="62">
        <v>0</v>
      </c>
      <c r="M1040" s="552">
        <f>'KL TTHT CV DOT 2'!P1020</f>
        <v>0</v>
      </c>
      <c r="N1040" s="552">
        <f>'KL TTHT CV DOT 2'!Q1020</f>
        <v>0</v>
      </c>
      <c r="O1040" s="552">
        <f>'KL TTHT CV DOT 2'!R1020</f>
        <v>0</v>
      </c>
      <c r="P1040" s="71"/>
      <c r="Q1040" s="71"/>
      <c r="R1040" s="552">
        <v>0</v>
      </c>
      <c r="S1040" s="10"/>
    </row>
    <row r="1041" spans="1:19" hidden="1" outlineLevel="1">
      <c r="A1041" s="137" t="s">
        <v>200</v>
      </c>
      <c r="B1041" s="137"/>
      <c r="C1041" s="138" t="s">
        <v>201</v>
      </c>
      <c r="D1041" s="94">
        <v>0</v>
      </c>
      <c r="E1041" s="94"/>
      <c r="F1041" s="139" t="s">
        <v>10</v>
      </c>
      <c r="G1041" s="71"/>
      <c r="H1041" s="71"/>
      <c r="I1041" s="71"/>
      <c r="J1041" s="71"/>
      <c r="K1041" s="71"/>
      <c r="L1041" s="62">
        <v>0</v>
      </c>
      <c r="M1041" s="552">
        <f>'KL TTHT CV DOT 2'!P1021</f>
        <v>0</v>
      </c>
      <c r="N1041" s="552">
        <f>'KL TTHT CV DOT 2'!Q1021</f>
        <v>0</v>
      </c>
      <c r="O1041" s="552">
        <f>'KL TTHT CV DOT 2'!R1021</f>
        <v>0</v>
      </c>
      <c r="P1041" s="71"/>
      <c r="Q1041" s="71"/>
      <c r="R1041" s="552">
        <v>0</v>
      </c>
      <c r="S1041" s="10"/>
    </row>
    <row r="1042" spans="1:19" hidden="1" outlineLevel="1">
      <c r="A1042" s="137" t="s">
        <v>202</v>
      </c>
      <c r="B1042" s="137"/>
      <c r="C1042" s="138" t="s">
        <v>203</v>
      </c>
      <c r="D1042" s="94">
        <v>1</v>
      </c>
      <c r="E1042" s="94"/>
      <c r="F1042" s="139" t="s">
        <v>10</v>
      </c>
      <c r="G1042" s="71"/>
      <c r="H1042" s="71"/>
      <c r="I1042" s="71"/>
      <c r="J1042" s="71"/>
      <c r="K1042" s="71"/>
      <c r="L1042" s="62">
        <v>0</v>
      </c>
      <c r="M1042" s="552">
        <f>'KL TTHT CV DOT 2'!P1022</f>
        <v>0</v>
      </c>
      <c r="N1042" s="552">
        <f>'KL TTHT CV DOT 2'!Q1022</f>
        <v>0</v>
      </c>
      <c r="O1042" s="552">
        <f>'KL TTHT CV DOT 2'!R1022</f>
        <v>0</v>
      </c>
      <c r="P1042" s="71"/>
      <c r="Q1042" s="71"/>
      <c r="R1042" s="552">
        <v>0</v>
      </c>
      <c r="S1042" s="10"/>
    </row>
    <row r="1043" spans="1:19" hidden="1" outlineLevel="1">
      <c r="A1043" s="137" t="s">
        <v>204</v>
      </c>
      <c r="B1043" s="137"/>
      <c r="C1043" s="138" t="s">
        <v>205</v>
      </c>
      <c r="D1043" s="94">
        <v>1</v>
      </c>
      <c r="E1043" s="94"/>
      <c r="F1043" s="139" t="s">
        <v>10</v>
      </c>
      <c r="G1043" s="71"/>
      <c r="H1043" s="71"/>
      <c r="I1043" s="71"/>
      <c r="J1043" s="71"/>
      <c r="K1043" s="71"/>
      <c r="L1043" s="62">
        <v>0</v>
      </c>
      <c r="M1043" s="552">
        <f>'KL TTHT CV DOT 2'!P1023</f>
        <v>0</v>
      </c>
      <c r="N1043" s="552">
        <f>'KL TTHT CV DOT 2'!Q1023</f>
        <v>0</v>
      </c>
      <c r="O1043" s="552">
        <f>'KL TTHT CV DOT 2'!R1023</f>
        <v>0</v>
      </c>
      <c r="P1043" s="71"/>
      <c r="Q1043" s="71"/>
      <c r="R1043" s="552">
        <v>0</v>
      </c>
      <c r="S1043" s="10"/>
    </row>
    <row r="1044" spans="1:19" hidden="1" outlineLevel="1">
      <c r="A1044" s="137" t="s">
        <v>206</v>
      </c>
      <c r="B1044" s="137"/>
      <c r="C1044" s="138" t="s">
        <v>102</v>
      </c>
      <c r="D1044" s="94">
        <v>1</v>
      </c>
      <c r="E1044" s="94"/>
      <c r="F1044" s="139" t="s">
        <v>10</v>
      </c>
      <c r="G1044" s="71"/>
      <c r="H1044" s="71"/>
      <c r="I1044" s="71"/>
      <c r="J1044" s="71"/>
      <c r="K1044" s="71"/>
      <c r="L1044" s="62">
        <v>0</v>
      </c>
      <c r="M1044" s="552">
        <f>'KL TTHT CV DOT 2'!P1024</f>
        <v>0</v>
      </c>
      <c r="N1044" s="552">
        <f>'KL TTHT CV DOT 2'!Q1024</f>
        <v>0</v>
      </c>
      <c r="O1044" s="552">
        <f>'KL TTHT CV DOT 2'!R1024</f>
        <v>0</v>
      </c>
      <c r="P1044" s="71"/>
      <c r="Q1044" s="71"/>
      <c r="R1044" s="552">
        <v>0</v>
      </c>
      <c r="S1044" s="10"/>
    </row>
    <row r="1045" spans="1:19" hidden="1" outlineLevel="1">
      <c r="A1045" s="137" t="s">
        <v>207</v>
      </c>
      <c r="B1045" s="137"/>
      <c r="C1045" s="138" t="s">
        <v>208</v>
      </c>
      <c r="D1045" s="94">
        <v>1</v>
      </c>
      <c r="E1045" s="94"/>
      <c r="F1045" s="139" t="s">
        <v>10</v>
      </c>
      <c r="G1045" s="71"/>
      <c r="H1045" s="71"/>
      <c r="I1045" s="71"/>
      <c r="J1045" s="71"/>
      <c r="K1045" s="71"/>
      <c r="L1045" s="62">
        <v>0</v>
      </c>
      <c r="M1045" s="552">
        <f>'KL TTHT CV DOT 2'!P1025</f>
        <v>0</v>
      </c>
      <c r="N1045" s="552">
        <f>'KL TTHT CV DOT 2'!Q1025</f>
        <v>0</v>
      </c>
      <c r="O1045" s="552">
        <f>'KL TTHT CV DOT 2'!R1025</f>
        <v>0</v>
      </c>
      <c r="P1045" s="71"/>
      <c r="Q1045" s="71"/>
      <c r="R1045" s="552">
        <v>0</v>
      </c>
      <c r="S1045" s="10"/>
    </row>
    <row r="1046" spans="1:19" hidden="1" outlineLevel="1">
      <c r="A1046" s="137" t="s">
        <v>209</v>
      </c>
      <c r="B1046" s="137"/>
      <c r="C1046" s="138" t="s">
        <v>210</v>
      </c>
      <c r="D1046" s="94">
        <v>1</v>
      </c>
      <c r="E1046" s="94"/>
      <c r="F1046" s="139" t="s">
        <v>10</v>
      </c>
      <c r="G1046" s="71"/>
      <c r="H1046" s="71"/>
      <c r="I1046" s="71"/>
      <c r="J1046" s="71"/>
      <c r="K1046" s="71"/>
      <c r="L1046" s="62">
        <v>0</v>
      </c>
      <c r="M1046" s="552">
        <f>'KL TTHT CV DOT 2'!P1026</f>
        <v>0</v>
      </c>
      <c r="N1046" s="552">
        <f>'KL TTHT CV DOT 2'!Q1026</f>
        <v>0</v>
      </c>
      <c r="O1046" s="552">
        <f>'KL TTHT CV DOT 2'!R1026</f>
        <v>0</v>
      </c>
      <c r="P1046" s="71"/>
      <c r="Q1046" s="71"/>
      <c r="R1046" s="552">
        <v>0</v>
      </c>
      <c r="S1046" s="10"/>
    </row>
    <row r="1047" spans="1:19" hidden="1" outlineLevel="1">
      <c r="A1047" s="137" t="s">
        <v>211</v>
      </c>
      <c r="B1047" s="137"/>
      <c r="C1047" s="138" t="s">
        <v>212</v>
      </c>
      <c r="D1047" s="94">
        <v>1</v>
      </c>
      <c r="E1047" s="94"/>
      <c r="F1047" s="139" t="s">
        <v>10</v>
      </c>
      <c r="G1047" s="71"/>
      <c r="H1047" s="71"/>
      <c r="I1047" s="71"/>
      <c r="J1047" s="71"/>
      <c r="K1047" s="71"/>
      <c r="L1047" s="62">
        <v>0</v>
      </c>
      <c r="M1047" s="552">
        <f>'KL TTHT CV DOT 2'!P1027</f>
        <v>0</v>
      </c>
      <c r="N1047" s="552">
        <f>'KL TTHT CV DOT 2'!Q1027</f>
        <v>0</v>
      </c>
      <c r="O1047" s="552">
        <f>'KL TTHT CV DOT 2'!R1027</f>
        <v>0</v>
      </c>
      <c r="P1047" s="71"/>
      <c r="Q1047" s="71"/>
      <c r="R1047" s="552">
        <v>0</v>
      </c>
      <c r="S1047" s="10"/>
    </row>
    <row r="1048" spans="1:19" hidden="1" outlineLevel="1">
      <c r="A1048" s="137" t="s">
        <v>213</v>
      </c>
      <c r="B1048" s="137"/>
      <c r="C1048" s="138" t="s">
        <v>214</v>
      </c>
      <c r="D1048" s="94">
        <v>1</v>
      </c>
      <c r="E1048" s="94"/>
      <c r="F1048" s="139" t="s">
        <v>10</v>
      </c>
      <c r="G1048" s="71"/>
      <c r="H1048" s="71"/>
      <c r="I1048" s="71"/>
      <c r="J1048" s="71"/>
      <c r="K1048" s="71"/>
      <c r="L1048" s="62">
        <v>0</v>
      </c>
      <c r="M1048" s="552">
        <f>'KL TTHT CV DOT 2'!P1028</f>
        <v>0</v>
      </c>
      <c r="N1048" s="552">
        <f>'KL TTHT CV DOT 2'!Q1028</f>
        <v>0</v>
      </c>
      <c r="O1048" s="552">
        <f>'KL TTHT CV DOT 2'!R1028</f>
        <v>0</v>
      </c>
      <c r="P1048" s="71"/>
      <c r="Q1048" s="71"/>
      <c r="R1048" s="552">
        <v>0</v>
      </c>
      <c r="S1048" s="10"/>
    </row>
    <row r="1049" spans="1:19" hidden="1" outlineLevel="1">
      <c r="A1049" s="137" t="s">
        <v>215</v>
      </c>
      <c r="B1049" s="137"/>
      <c r="C1049" s="138" t="s">
        <v>94</v>
      </c>
      <c r="D1049" s="94">
        <v>1</v>
      </c>
      <c r="E1049" s="94"/>
      <c r="F1049" s="139" t="s">
        <v>10</v>
      </c>
      <c r="G1049" s="71"/>
      <c r="H1049" s="71"/>
      <c r="I1049" s="71"/>
      <c r="J1049" s="71"/>
      <c r="K1049" s="71"/>
      <c r="L1049" s="62">
        <v>0</v>
      </c>
      <c r="M1049" s="552">
        <f>'KL TTHT CV DOT 2'!P1029</f>
        <v>0</v>
      </c>
      <c r="N1049" s="552">
        <f>'KL TTHT CV DOT 2'!Q1029</f>
        <v>0</v>
      </c>
      <c r="O1049" s="552">
        <f>'KL TTHT CV DOT 2'!R1029</f>
        <v>0</v>
      </c>
      <c r="P1049" s="71"/>
      <c r="Q1049" s="71"/>
      <c r="R1049" s="552">
        <v>0</v>
      </c>
      <c r="S1049" s="10"/>
    </row>
    <row r="1050" spans="1:19" hidden="1" outlineLevel="1">
      <c r="A1050" s="137" t="s">
        <v>216</v>
      </c>
      <c r="B1050" s="137"/>
      <c r="C1050" s="138" t="s">
        <v>96</v>
      </c>
      <c r="D1050" s="94">
        <v>1</v>
      </c>
      <c r="E1050" s="94"/>
      <c r="F1050" s="139" t="s">
        <v>10</v>
      </c>
      <c r="G1050" s="71"/>
      <c r="H1050" s="71"/>
      <c r="I1050" s="71"/>
      <c r="J1050" s="71"/>
      <c r="K1050" s="71"/>
      <c r="L1050" s="62">
        <v>0</v>
      </c>
      <c r="M1050" s="552">
        <f>'KL TTHT CV DOT 2'!P1030</f>
        <v>0</v>
      </c>
      <c r="N1050" s="552">
        <f>'KL TTHT CV DOT 2'!Q1030</f>
        <v>0</v>
      </c>
      <c r="O1050" s="552">
        <f>'KL TTHT CV DOT 2'!R1030</f>
        <v>0</v>
      </c>
      <c r="P1050" s="71"/>
      <c r="Q1050" s="71"/>
      <c r="R1050" s="552">
        <v>0</v>
      </c>
      <c r="S1050" s="10"/>
    </row>
    <row r="1051" spans="1:19" hidden="1" outlineLevel="1">
      <c r="A1051" s="137" t="s">
        <v>217</v>
      </c>
      <c r="B1051" s="137"/>
      <c r="C1051" s="138" t="s">
        <v>100</v>
      </c>
      <c r="D1051" s="94">
        <v>1</v>
      </c>
      <c r="E1051" s="94"/>
      <c r="F1051" s="139" t="s">
        <v>10</v>
      </c>
      <c r="G1051" s="71"/>
      <c r="H1051" s="71"/>
      <c r="I1051" s="71"/>
      <c r="J1051" s="71"/>
      <c r="K1051" s="71"/>
      <c r="L1051" s="62">
        <v>0</v>
      </c>
      <c r="M1051" s="552">
        <f>'KL TTHT CV DOT 2'!P1031</f>
        <v>0</v>
      </c>
      <c r="N1051" s="552">
        <f>'KL TTHT CV DOT 2'!Q1031</f>
        <v>0</v>
      </c>
      <c r="O1051" s="552">
        <f>'KL TTHT CV DOT 2'!R1031</f>
        <v>0</v>
      </c>
      <c r="P1051" s="71"/>
      <c r="Q1051" s="71"/>
      <c r="R1051" s="552">
        <v>0</v>
      </c>
      <c r="S1051" s="10"/>
    </row>
    <row r="1052" spans="1:19" hidden="1" outlineLevel="1">
      <c r="A1052" s="137" t="s">
        <v>218</v>
      </c>
      <c r="B1052" s="137"/>
      <c r="C1052" s="138" t="s">
        <v>219</v>
      </c>
      <c r="D1052" s="94">
        <v>1</v>
      </c>
      <c r="E1052" s="94"/>
      <c r="F1052" s="139" t="s">
        <v>10</v>
      </c>
      <c r="G1052" s="71"/>
      <c r="H1052" s="71"/>
      <c r="I1052" s="71"/>
      <c r="J1052" s="71"/>
      <c r="K1052" s="71"/>
      <c r="L1052" s="62">
        <v>0</v>
      </c>
      <c r="M1052" s="552">
        <f>'KL TTHT CV DOT 2'!P1032</f>
        <v>0</v>
      </c>
      <c r="N1052" s="552">
        <f>'KL TTHT CV DOT 2'!Q1032</f>
        <v>0</v>
      </c>
      <c r="O1052" s="552">
        <f>'KL TTHT CV DOT 2'!R1032</f>
        <v>0</v>
      </c>
      <c r="P1052" s="71"/>
      <c r="Q1052" s="71"/>
      <c r="R1052" s="552">
        <v>0</v>
      </c>
      <c r="S1052" s="10"/>
    </row>
    <row r="1053" spans="1:19" hidden="1" outlineLevel="1">
      <c r="A1053" s="137" t="s">
        <v>220</v>
      </c>
      <c r="B1053" s="137"/>
      <c r="C1053" s="138" t="s">
        <v>104</v>
      </c>
      <c r="D1053" s="94">
        <v>1</v>
      </c>
      <c r="E1053" s="94"/>
      <c r="F1053" s="139" t="s">
        <v>10</v>
      </c>
      <c r="G1053" s="71"/>
      <c r="H1053" s="71"/>
      <c r="I1053" s="71"/>
      <c r="J1053" s="71"/>
      <c r="K1053" s="71"/>
      <c r="L1053" s="62">
        <v>0</v>
      </c>
      <c r="M1053" s="552">
        <f>'KL TTHT CV DOT 2'!P1033</f>
        <v>0</v>
      </c>
      <c r="N1053" s="552">
        <f>'KL TTHT CV DOT 2'!Q1033</f>
        <v>0</v>
      </c>
      <c r="O1053" s="552">
        <f>'KL TTHT CV DOT 2'!R1033</f>
        <v>0</v>
      </c>
      <c r="P1053" s="71"/>
      <c r="Q1053" s="71"/>
      <c r="R1053" s="552">
        <v>0</v>
      </c>
      <c r="S1053" s="10"/>
    </row>
    <row r="1054" spans="1:19" hidden="1" outlineLevel="1">
      <c r="A1054" s="137" t="s">
        <v>221</v>
      </c>
      <c r="B1054" s="137"/>
      <c r="C1054" s="138" t="s">
        <v>222</v>
      </c>
      <c r="D1054" s="94">
        <v>1</v>
      </c>
      <c r="E1054" s="94"/>
      <c r="F1054" s="139" t="s">
        <v>10</v>
      </c>
      <c r="G1054" s="71"/>
      <c r="H1054" s="71"/>
      <c r="I1054" s="71"/>
      <c r="J1054" s="71"/>
      <c r="K1054" s="71"/>
      <c r="L1054" s="62">
        <v>0</v>
      </c>
      <c r="M1054" s="552">
        <f>'KL TTHT CV DOT 2'!P1034</f>
        <v>0</v>
      </c>
      <c r="N1054" s="552">
        <f>'KL TTHT CV DOT 2'!Q1034</f>
        <v>0</v>
      </c>
      <c r="O1054" s="552">
        <f>'KL TTHT CV DOT 2'!R1034</f>
        <v>0</v>
      </c>
      <c r="P1054" s="71"/>
      <c r="Q1054" s="71"/>
      <c r="R1054" s="552">
        <v>0</v>
      </c>
      <c r="S1054" s="10"/>
    </row>
    <row r="1055" spans="1:19" hidden="1" outlineLevel="1">
      <c r="A1055" s="137" t="s">
        <v>223</v>
      </c>
      <c r="B1055" s="137"/>
      <c r="C1055" s="138" t="s">
        <v>224</v>
      </c>
      <c r="D1055" s="94">
        <v>1</v>
      </c>
      <c r="E1055" s="94"/>
      <c r="F1055" s="139" t="s">
        <v>10</v>
      </c>
      <c r="G1055" s="71"/>
      <c r="H1055" s="71"/>
      <c r="I1055" s="71"/>
      <c r="J1055" s="71"/>
      <c r="K1055" s="71"/>
      <c r="L1055" s="62">
        <v>0</v>
      </c>
      <c r="M1055" s="552">
        <f>'KL TTHT CV DOT 2'!P1035</f>
        <v>0</v>
      </c>
      <c r="N1055" s="552">
        <f>'KL TTHT CV DOT 2'!Q1035</f>
        <v>0</v>
      </c>
      <c r="O1055" s="552">
        <f>'KL TTHT CV DOT 2'!R1035</f>
        <v>0</v>
      </c>
      <c r="P1055" s="71"/>
      <c r="Q1055" s="71"/>
      <c r="R1055" s="552">
        <v>0</v>
      </c>
      <c r="S1055" s="10"/>
    </row>
    <row r="1056" spans="1:19" hidden="1" outlineLevel="1">
      <c r="A1056" s="137" t="s">
        <v>225</v>
      </c>
      <c r="B1056" s="137"/>
      <c r="C1056" s="138" t="s">
        <v>108</v>
      </c>
      <c r="D1056" s="94">
        <v>1</v>
      </c>
      <c r="E1056" s="94"/>
      <c r="F1056" s="139" t="s">
        <v>10</v>
      </c>
      <c r="G1056" s="71"/>
      <c r="H1056" s="71"/>
      <c r="I1056" s="71"/>
      <c r="J1056" s="71"/>
      <c r="K1056" s="71"/>
      <c r="L1056" s="62">
        <v>0</v>
      </c>
      <c r="M1056" s="552">
        <f>'KL TTHT CV DOT 2'!P1036</f>
        <v>0</v>
      </c>
      <c r="N1056" s="552">
        <f>'KL TTHT CV DOT 2'!Q1036</f>
        <v>0</v>
      </c>
      <c r="O1056" s="552">
        <f>'KL TTHT CV DOT 2'!R1036</f>
        <v>0</v>
      </c>
      <c r="P1056" s="71"/>
      <c r="Q1056" s="71"/>
      <c r="R1056" s="552">
        <v>0</v>
      </c>
      <c r="S1056" s="10"/>
    </row>
    <row r="1057" spans="1:19" hidden="1" outlineLevel="1">
      <c r="A1057" s="137" t="s">
        <v>226</v>
      </c>
      <c r="B1057" s="137"/>
      <c r="C1057" s="138" t="s">
        <v>106</v>
      </c>
      <c r="D1057" s="94">
        <v>1</v>
      </c>
      <c r="E1057" s="94"/>
      <c r="F1057" s="139" t="s">
        <v>10</v>
      </c>
      <c r="G1057" s="71"/>
      <c r="H1057" s="71"/>
      <c r="I1057" s="71"/>
      <c r="J1057" s="71"/>
      <c r="K1057" s="71"/>
      <c r="L1057" s="62">
        <v>0</v>
      </c>
      <c r="M1057" s="552">
        <f>'KL TTHT CV DOT 2'!P1037</f>
        <v>0</v>
      </c>
      <c r="N1057" s="552">
        <f>'KL TTHT CV DOT 2'!Q1037</f>
        <v>0</v>
      </c>
      <c r="O1057" s="552">
        <f>'KL TTHT CV DOT 2'!R1037</f>
        <v>0</v>
      </c>
      <c r="P1057" s="71"/>
      <c r="Q1057" s="71"/>
      <c r="R1057" s="552">
        <v>0</v>
      </c>
      <c r="S1057" s="10"/>
    </row>
    <row r="1058" spans="1:19" hidden="1" outlineLevel="1">
      <c r="A1058" s="137" t="s">
        <v>227</v>
      </c>
      <c r="B1058" s="137"/>
      <c r="C1058" s="138" t="s">
        <v>228</v>
      </c>
      <c r="D1058" s="94">
        <v>1</v>
      </c>
      <c r="E1058" s="94"/>
      <c r="F1058" s="139" t="s">
        <v>10</v>
      </c>
      <c r="G1058" s="71"/>
      <c r="H1058" s="71"/>
      <c r="I1058" s="71"/>
      <c r="J1058" s="71"/>
      <c r="K1058" s="71"/>
      <c r="L1058" s="62">
        <v>0</v>
      </c>
      <c r="M1058" s="552">
        <f>'KL TTHT CV DOT 2'!P1038</f>
        <v>0</v>
      </c>
      <c r="N1058" s="552">
        <f>'KL TTHT CV DOT 2'!Q1038</f>
        <v>0</v>
      </c>
      <c r="O1058" s="552">
        <f>'KL TTHT CV DOT 2'!R1038</f>
        <v>0</v>
      </c>
      <c r="P1058" s="71"/>
      <c r="Q1058" s="71"/>
      <c r="R1058" s="552">
        <v>0</v>
      </c>
      <c r="S1058" s="10"/>
    </row>
    <row r="1059" spans="1:19" hidden="1" outlineLevel="1">
      <c r="A1059" s="137" t="s">
        <v>229</v>
      </c>
      <c r="B1059" s="137"/>
      <c r="C1059" s="138" t="s">
        <v>230</v>
      </c>
      <c r="D1059" s="94">
        <v>1</v>
      </c>
      <c r="E1059" s="94"/>
      <c r="F1059" s="139" t="s">
        <v>10</v>
      </c>
      <c r="G1059" s="71"/>
      <c r="H1059" s="71"/>
      <c r="I1059" s="71"/>
      <c r="J1059" s="71"/>
      <c r="K1059" s="71"/>
      <c r="L1059" s="62">
        <v>0</v>
      </c>
      <c r="M1059" s="552">
        <f>'KL TTHT CV DOT 2'!P1039</f>
        <v>0</v>
      </c>
      <c r="N1059" s="552">
        <f>'KL TTHT CV DOT 2'!Q1039</f>
        <v>0</v>
      </c>
      <c r="O1059" s="552">
        <f>'KL TTHT CV DOT 2'!R1039</f>
        <v>0</v>
      </c>
      <c r="P1059" s="71"/>
      <c r="Q1059" s="71"/>
      <c r="R1059" s="552">
        <v>0</v>
      </c>
      <c r="S1059" s="10"/>
    </row>
    <row r="1060" spans="1:19" hidden="1" outlineLevel="1">
      <c r="A1060" s="137" t="s">
        <v>231</v>
      </c>
      <c r="B1060" s="137"/>
      <c r="C1060" s="138" t="s">
        <v>232</v>
      </c>
      <c r="D1060" s="94">
        <v>1</v>
      </c>
      <c r="E1060" s="94"/>
      <c r="F1060" s="139" t="s">
        <v>10</v>
      </c>
      <c r="G1060" s="71"/>
      <c r="H1060" s="71"/>
      <c r="I1060" s="71"/>
      <c r="J1060" s="71"/>
      <c r="K1060" s="71"/>
      <c r="L1060" s="62">
        <v>0</v>
      </c>
      <c r="M1060" s="552">
        <f>'KL TTHT CV DOT 2'!P1040</f>
        <v>0</v>
      </c>
      <c r="N1060" s="552">
        <f>'KL TTHT CV DOT 2'!Q1040</f>
        <v>0</v>
      </c>
      <c r="O1060" s="552">
        <f>'KL TTHT CV DOT 2'!R1040</f>
        <v>0</v>
      </c>
      <c r="P1060" s="71"/>
      <c r="Q1060" s="71"/>
      <c r="R1060" s="552">
        <v>0</v>
      </c>
      <c r="S1060" s="10"/>
    </row>
    <row r="1061" spans="1:19" hidden="1" outlineLevel="1">
      <c r="A1061" s="137" t="s">
        <v>233</v>
      </c>
      <c r="B1061" s="137"/>
      <c r="C1061" s="138" t="s">
        <v>234</v>
      </c>
      <c r="D1061" s="94">
        <v>1</v>
      </c>
      <c r="E1061" s="94"/>
      <c r="F1061" s="139" t="s">
        <v>10</v>
      </c>
      <c r="G1061" s="71"/>
      <c r="H1061" s="71"/>
      <c r="I1061" s="71"/>
      <c r="J1061" s="71"/>
      <c r="K1061" s="71"/>
      <c r="L1061" s="62">
        <v>0</v>
      </c>
      <c r="M1061" s="552">
        <f>'KL TTHT CV DOT 2'!P1041</f>
        <v>0</v>
      </c>
      <c r="N1061" s="552">
        <f>'KL TTHT CV DOT 2'!Q1041</f>
        <v>0</v>
      </c>
      <c r="O1061" s="552">
        <f>'KL TTHT CV DOT 2'!R1041</f>
        <v>0</v>
      </c>
      <c r="P1061" s="71"/>
      <c r="Q1061" s="71"/>
      <c r="R1061" s="552">
        <v>0</v>
      </c>
      <c r="S1061" s="10"/>
    </row>
    <row r="1062" spans="1:19" hidden="1" outlineLevel="1">
      <c r="A1062" s="137" t="s">
        <v>235</v>
      </c>
      <c r="B1062" s="137"/>
      <c r="C1062" s="138" t="s">
        <v>236</v>
      </c>
      <c r="D1062" s="94">
        <v>1</v>
      </c>
      <c r="E1062" s="94"/>
      <c r="F1062" s="139" t="s">
        <v>10</v>
      </c>
      <c r="G1062" s="71"/>
      <c r="H1062" s="71"/>
      <c r="I1062" s="71"/>
      <c r="J1062" s="71"/>
      <c r="K1062" s="71"/>
      <c r="L1062" s="62">
        <v>0</v>
      </c>
      <c r="M1062" s="552">
        <f>'KL TTHT CV DOT 2'!P1042</f>
        <v>0</v>
      </c>
      <c r="N1062" s="552">
        <f>'KL TTHT CV DOT 2'!Q1042</f>
        <v>0</v>
      </c>
      <c r="O1062" s="552">
        <f>'KL TTHT CV DOT 2'!R1042</f>
        <v>0</v>
      </c>
      <c r="P1062" s="71"/>
      <c r="Q1062" s="71"/>
      <c r="R1062" s="552">
        <v>0</v>
      </c>
      <c r="S1062" s="10"/>
    </row>
    <row r="1063" spans="1:19" hidden="1" outlineLevel="1">
      <c r="A1063" s="137" t="s">
        <v>237</v>
      </c>
      <c r="B1063" s="137"/>
      <c r="C1063" s="138" t="s">
        <v>238</v>
      </c>
      <c r="D1063" s="94">
        <v>1</v>
      </c>
      <c r="E1063" s="94"/>
      <c r="F1063" s="139" t="s">
        <v>10</v>
      </c>
      <c r="G1063" s="71"/>
      <c r="H1063" s="71"/>
      <c r="I1063" s="71"/>
      <c r="J1063" s="71"/>
      <c r="K1063" s="71"/>
      <c r="L1063" s="62">
        <v>0</v>
      </c>
      <c r="M1063" s="552">
        <f>'KL TTHT CV DOT 2'!P1043</f>
        <v>0</v>
      </c>
      <c r="N1063" s="552">
        <f>'KL TTHT CV DOT 2'!Q1043</f>
        <v>0</v>
      </c>
      <c r="O1063" s="552">
        <f>'KL TTHT CV DOT 2'!R1043</f>
        <v>0</v>
      </c>
      <c r="P1063" s="71"/>
      <c r="Q1063" s="71"/>
      <c r="R1063" s="552">
        <v>0</v>
      </c>
      <c r="S1063" s="10"/>
    </row>
    <row r="1064" spans="1:19" hidden="1" outlineLevel="1">
      <c r="A1064" s="137" t="s">
        <v>239</v>
      </c>
      <c r="B1064" s="137"/>
      <c r="C1064" s="138" t="s">
        <v>240</v>
      </c>
      <c r="D1064" s="94">
        <v>1</v>
      </c>
      <c r="E1064" s="94"/>
      <c r="F1064" s="139" t="s">
        <v>10</v>
      </c>
      <c r="G1064" s="71"/>
      <c r="H1064" s="71"/>
      <c r="I1064" s="71"/>
      <c r="J1064" s="71"/>
      <c r="K1064" s="71"/>
      <c r="L1064" s="62">
        <v>0</v>
      </c>
      <c r="M1064" s="552">
        <f>'KL TTHT CV DOT 2'!P1044</f>
        <v>0</v>
      </c>
      <c r="N1064" s="552">
        <f>'KL TTHT CV DOT 2'!Q1044</f>
        <v>0</v>
      </c>
      <c r="O1064" s="552">
        <f>'KL TTHT CV DOT 2'!R1044</f>
        <v>0</v>
      </c>
      <c r="P1064" s="71"/>
      <c r="Q1064" s="71"/>
      <c r="R1064" s="552">
        <v>0</v>
      </c>
      <c r="S1064" s="10"/>
    </row>
    <row r="1065" spans="1:19" hidden="1" outlineLevel="1">
      <c r="A1065" s="137" t="s">
        <v>241</v>
      </c>
      <c r="B1065" s="137"/>
      <c r="C1065" s="138" t="s">
        <v>122</v>
      </c>
      <c r="D1065" s="94">
        <v>1</v>
      </c>
      <c r="E1065" s="94"/>
      <c r="F1065" s="139" t="s">
        <v>10</v>
      </c>
      <c r="G1065" s="71"/>
      <c r="H1065" s="71"/>
      <c r="I1065" s="71"/>
      <c r="J1065" s="71"/>
      <c r="K1065" s="71"/>
      <c r="L1065" s="62">
        <v>0</v>
      </c>
      <c r="M1065" s="552">
        <f>'KL TTHT CV DOT 2'!P1045</f>
        <v>0</v>
      </c>
      <c r="N1065" s="552">
        <f>'KL TTHT CV DOT 2'!Q1045</f>
        <v>0</v>
      </c>
      <c r="O1065" s="552">
        <f>'KL TTHT CV DOT 2'!R1045</f>
        <v>0</v>
      </c>
      <c r="P1065" s="71"/>
      <c r="Q1065" s="71"/>
      <c r="R1065" s="552">
        <v>0</v>
      </c>
      <c r="S1065" s="10"/>
    </row>
    <row r="1066" spans="1:19" hidden="1" outlineLevel="1">
      <c r="A1066" s="137" t="s">
        <v>242</v>
      </c>
      <c r="B1066" s="137"/>
      <c r="C1066" s="138" t="s">
        <v>243</v>
      </c>
      <c r="D1066" s="94">
        <v>1</v>
      </c>
      <c r="E1066" s="94"/>
      <c r="F1066" s="139" t="s">
        <v>10</v>
      </c>
      <c r="G1066" s="71"/>
      <c r="H1066" s="71"/>
      <c r="I1066" s="71"/>
      <c r="J1066" s="71"/>
      <c r="K1066" s="71"/>
      <c r="L1066" s="62">
        <v>0</v>
      </c>
      <c r="M1066" s="552">
        <f>'KL TTHT CV DOT 2'!P1046</f>
        <v>0</v>
      </c>
      <c r="N1066" s="552">
        <f>'KL TTHT CV DOT 2'!Q1046</f>
        <v>0</v>
      </c>
      <c r="O1066" s="552">
        <f>'KL TTHT CV DOT 2'!R1046</f>
        <v>0</v>
      </c>
      <c r="P1066" s="71"/>
      <c r="Q1066" s="71"/>
      <c r="R1066" s="552">
        <v>0</v>
      </c>
      <c r="S1066" s="10"/>
    </row>
    <row r="1067" spans="1:19" hidden="1" outlineLevel="1">
      <c r="A1067" s="137" t="s">
        <v>244</v>
      </c>
      <c r="B1067" s="137"/>
      <c r="C1067" s="138" t="s">
        <v>245</v>
      </c>
      <c r="D1067" s="94">
        <v>1</v>
      </c>
      <c r="E1067" s="94"/>
      <c r="F1067" s="139" t="s">
        <v>10</v>
      </c>
      <c r="G1067" s="71"/>
      <c r="H1067" s="71"/>
      <c r="I1067" s="71"/>
      <c r="J1067" s="71"/>
      <c r="K1067" s="71"/>
      <c r="L1067" s="62">
        <v>0</v>
      </c>
      <c r="M1067" s="552">
        <f>'KL TTHT CV DOT 2'!P1047</f>
        <v>0</v>
      </c>
      <c r="N1067" s="552">
        <f>'KL TTHT CV DOT 2'!Q1047</f>
        <v>0</v>
      </c>
      <c r="O1067" s="552">
        <f>'KL TTHT CV DOT 2'!R1047</f>
        <v>0</v>
      </c>
      <c r="P1067" s="71"/>
      <c r="Q1067" s="71"/>
      <c r="R1067" s="552">
        <v>0</v>
      </c>
      <c r="S1067" s="10"/>
    </row>
    <row r="1068" spans="1:19" hidden="1" outlineLevel="1">
      <c r="A1068" s="137" t="s">
        <v>246</v>
      </c>
      <c r="B1068" s="137"/>
      <c r="C1068" s="138" t="s">
        <v>128</v>
      </c>
      <c r="D1068" s="94">
        <v>1</v>
      </c>
      <c r="E1068" s="94"/>
      <c r="F1068" s="139" t="s">
        <v>10</v>
      </c>
      <c r="G1068" s="71"/>
      <c r="H1068" s="71"/>
      <c r="I1068" s="71"/>
      <c r="J1068" s="71"/>
      <c r="K1068" s="71"/>
      <c r="L1068" s="62">
        <v>0</v>
      </c>
      <c r="M1068" s="552">
        <f>'KL TTHT CV DOT 2'!P1048</f>
        <v>0</v>
      </c>
      <c r="N1068" s="552">
        <f>'KL TTHT CV DOT 2'!Q1048</f>
        <v>0</v>
      </c>
      <c r="O1068" s="552">
        <f>'KL TTHT CV DOT 2'!R1048</f>
        <v>0</v>
      </c>
      <c r="P1068" s="71"/>
      <c r="Q1068" s="71"/>
      <c r="R1068" s="552">
        <v>0</v>
      </c>
      <c r="S1068" s="10"/>
    </row>
    <row r="1069" spans="1:19" hidden="1" outlineLevel="1">
      <c r="A1069" s="137" t="s">
        <v>247</v>
      </c>
      <c r="B1069" s="137"/>
      <c r="C1069" s="138" t="s">
        <v>248</v>
      </c>
      <c r="D1069" s="94">
        <v>1</v>
      </c>
      <c r="E1069" s="94"/>
      <c r="F1069" s="139" t="s">
        <v>10</v>
      </c>
      <c r="G1069" s="71"/>
      <c r="H1069" s="71"/>
      <c r="I1069" s="71"/>
      <c r="J1069" s="71"/>
      <c r="K1069" s="71"/>
      <c r="L1069" s="62">
        <v>0</v>
      </c>
      <c r="M1069" s="552">
        <f>'KL TTHT CV DOT 2'!P1049</f>
        <v>0</v>
      </c>
      <c r="N1069" s="552">
        <f>'KL TTHT CV DOT 2'!Q1049</f>
        <v>0</v>
      </c>
      <c r="O1069" s="552">
        <f>'KL TTHT CV DOT 2'!R1049</f>
        <v>0</v>
      </c>
      <c r="P1069" s="71"/>
      <c r="Q1069" s="71"/>
      <c r="R1069" s="552">
        <v>0</v>
      </c>
      <c r="S1069" s="10"/>
    </row>
    <row r="1070" spans="1:19" hidden="1" outlineLevel="1">
      <c r="A1070" s="137" t="s">
        <v>249</v>
      </c>
      <c r="B1070" s="137"/>
      <c r="C1070" s="138" t="s">
        <v>132</v>
      </c>
      <c r="D1070" s="94">
        <v>1</v>
      </c>
      <c r="E1070" s="94"/>
      <c r="F1070" s="139" t="s">
        <v>10</v>
      </c>
      <c r="G1070" s="71"/>
      <c r="H1070" s="71"/>
      <c r="I1070" s="71"/>
      <c r="J1070" s="71"/>
      <c r="K1070" s="71"/>
      <c r="L1070" s="62">
        <v>0</v>
      </c>
      <c r="M1070" s="552">
        <f>'KL TTHT CV DOT 2'!P1050</f>
        <v>0</v>
      </c>
      <c r="N1070" s="552">
        <f>'KL TTHT CV DOT 2'!Q1050</f>
        <v>0</v>
      </c>
      <c r="O1070" s="552">
        <f>'KL TTHT CV DOT 2'!R1050</f>
        <v>0</v>
      </c>
      <c r="P1070" s="71"/>
      <c r="Q1070" s="71"/>
      <c r="R1070" s="552">
        <v>0</v>
      </c>
      <c r="S1070" s="10"/>
    </row>
    <row r="1071" spans="1:19" hidden="1" outlineLevel="1">
      <c r="A1071" s="137" t="s">
        <v>250</v>
      </c>
      <c r="B1071" s="137"/>
      <c r="C1071" s="138" t="s">
        <v>251</v>
      </c>
      <c r="D1071" s="94">
        <v>1</v>
      </c>
      <c r="E1071" s="94"/>
      <c r="F1071" s="139" t="s">
        <v>10</v>
      </c>
      <c r="G1071" s="71"/>
      <c r="H1071" s="71"/>
      <c r="I1071" s="71"/>
      <c r="J1071" s="71"/>
      <c r="K1071" s="71"/>
      <c r="L1071" s="62">
        <v>0</v>
      </c>
      <c r="M1071" s="552">
        <f>'KL TTHT CV DOT 2'!P1051</f>
        <v>0</v>
      </c>
      <c r="N1071" s="552">
        <f>'KL TTHT CV DOT 2'!Q1051</f>
        <v>0</v>
      </c>
      <c r="O1071" s="552">
        <f>'KL TTHT CV DOT 2'!R1051</f>
        <v>0</v>
      </c>
      <c r="P1071" s="71"/>
      <c r="Q1071" s="71"/>
      <c r="R1071" s="552">
        <v>0</v>
      </c>
      <c r="S1071" s="10"/>
    </row>
    <row r="1072" spans="1:19" collapsed="1">
      <c r="A1072" s="137"/>
      <c r="B1072" s="137"/>
      <c r="C1072" s="138"/>
      <c r="D1072" s="94"/>
      <c r="E1072" s="94"/>
      <c r="F1072" s="139"/>
      <c r="G1072" s="71"/>
      <c r="H1072" s="71"/>
      <c r="I1072" s="71"/>
      <c r="J1072" s="71"/>
      <c r="K1072" s="71"/>
      <c r="L1072" s="62"/>
      <c r="M1072" s="552">
        <f>'KL TTHT CV DOT 2'!P1052</f>
        <v>0</v>
      </c>
      <c r="N1072" s="552">
        <f>'KL TTHT CV DOT 2'!Q1052</f>
        <v>0</v>
      </c>
      <c r="O1072" s="552">
        <f>'KL TTHT CV DOT 2'!R1052</f>
        <v>0</v>
      </c>
      <c r="P1072" s="71"/>
      <c r="Q1072" s="71"/>
      <c r="R1072" s="552">
        <v>0</v>
      </c>
      <c r="S1072" s="10"/>
    </row>
    <row r="1073" spans="1:19" collapsed="1">
      <c r="A1073" s="149" t="s">
        <v>252</v>
      </c>
      <c r="B1073" s="149"/>
      <c r="C1073" s="150" t="s">
        <v>253</v>
      </c>
      <c r="D1073" s="100">
        <v>1</v>
      </c>
      <c r="E1073" s="100">
        <v>1</v>
      </c>
      <c r="F1073" s="151" t="s">
        <v>10</v>
      </c>
      <c r="G1073" s="75"/>
      <c r="H1073" s="75"/>
      <c r="I1073" s="75"/>
      <c r="J1073" s="75">
        <f>SUBTOTAL(9,J1074:J1160)</f>
        <v>1095015293.253968</v>
      </c>
      <c r="K1073" s="75">
        <f>SUBTOTAL(9,K1074:K1160)</f>
        <v>204033421.6020115</v>
      </c>
      <c r="L1073" s="75">
        <f>SUBTOTAL(9,L1074:L1160)</f>
        <v>1299048714.8559794</v>
      </c>
      <c r="M1073" s="555">
        <f>'KL TTHT CV DOT 2'!P1053</f>
        <v>0</v>
      </c>
      <c r="N1073" s="555">
        <f>'KL TTHT CV DOT 2'!Q1053</f>
        <v>0</v>
      </c>
      <c r="O1073" s="555">
        <f>'KL TTHT CV DOT 2'!R1053</f>
        <v>0</v>
      </c>
      <c r="P1073" s="75"/>
      <c r="Q1073" s="75"/>
      <c r="R1073" s="555">
        <v>0</v>
      </c>
      <c r="S1073" s="10"/>
    </row>
    <row r="1074" spans="1:19" s="182" customFormat="1" ht="26.4" hidden="1" outlineLevel="1">
      <c r="A1074" s="178" t="s">
        <v>254</v>
      </c>
      <c r="B1074" s="178"/>
      <c r="C1074" s="179" t="s">
        <v>148</v>
      </c>
      <c r="D1074" s="118">
        <v>1</v>
      </c>
      <c r="E1074" s="118">
        <v>1</v>
      </c>
      <c r="F1074" s="180" t="s">
        <v>73</v>
      </c>
      <c r="G1074" s="78"/>
      <c r="H1074" s="78"/>
      <c r="I1074" s="78"/>
      <c r="J1074" s="78"/>
      <c r="K1074" s="78"/>
      <c r="L1074" s="83">
        <v>0</v>
      </c>
      <c r="M1074" s="598">
        <f>'KL TTHT CV DOT 2'!P1054</f>
        <v>0</v>
      </c>
      <c r="N1074" s="598">
        <f>'KL TTHT CV DOT 2'!Q1054</f>
        <v>0</v>
      </c>
      <c r="O1074" s="598">
        <f>'KL TTHT CV DOT 2'!R1054</f>
        <v>0</v>
      </c>
      <c r="P1074" s="78"/>
      <c r="Q1074" s="78"/>
      <c r="R1074" s="598">
        <v>0</v>
      </c>
    </row>
    <row r="1075" spans="1:19" s="182" customFormat="1" ht="26.4" hidden="1" outlineLevel="1">
      <c r="A1075" s="178" t="s">
        <v>256</v>
      </c>
      <c r="B1075" s="178"/>
      <c r="C1075" s="179" t="s">
        <v>150</v>
      </c>
      <c r="D1075" s="118">
        <v>1</v>
      </c>
      <c r="E1075" s="118">
        <v>1</v>
      </c>
      <c r="F1075" s="180" t="s">
        <v>73</v>
      </c>
      <c r="G1075" s="78"/>
      <c r="H1075" s="78"/>
      <c r="I1075" s="78"/>
      <c r="J1075" s="78"/>
      <c r="K1075" s="78"/>
      <c r="L1075" s="83">
        <v>0</v>
      </c>
      <c r="M1075" s="598">
        <f>'KL TTHT CV DOT 2'!P1055</f>
        <v>0</v>
      </c>
      <c r="N1075" s="598">
        <f>'KL TTHT CV DOT 2'!Q1055</f>
        <v>0</v>
      </c>
      <c r="O1075" s="598">
        <f>'KL TTHT CV DOT 2'!R1055</f>
        <v>0</v>
      </c>
      <c r="P1075" s="78"/>
      <c r="Q1075" s="78"/>
      <c r="R1075" s="598">
        <v>0</v>
      </c>
    </row>
    <row r="1076" spans="1:19" s="153" customFormat="1" hidden="1" outlineLevel="1">
      <c r="A1076" s="183" t="s">
        <v>257</v>
      </c>
      <c r="B1076" s="183"/>
      <c r="C1076" s="184" t="s">
        <v>258</v>
      </c>
      <c r="D1076" s="185">
        <v>1</v>
      </c>
      <c r="E1076" s="185"/>
      <c r="F1076" s="186" t="s">
        <v>10</v>
      </c>
      <c r="G1076" s="187"/>
      <c r="H1076" s="187"/>
      <c r="I1076" s="187"/>
      <c r="J1076" s="187"/>
      <c r="K1076" s="187"/>
      <c r="L1076" s="187"/>
      <c r="M1076" s="560">
        <f>'KL TTHT CV DOT 2'!P1056</f>
        <v>0</v>
      </c>
      <c r="N1076" s="560">
        <f>'KL TTHT CV DOT 2'!Q1056</f>
        <v>0</v>
      </c>
      <c r="O1076" s="560">
        <f>'KL TTHT CV DOT 2'!R1056</f>
        <v>0</v>
      </c>
      <c r="P1076" s="187"/>
      <c r="Q1076" s="187"/>
      <c r="R1076" s="560">
        <v>0</v>
      </c>
    </row>
    <row r="1077" spans="1:19" s="153" customFormat="1" hidden="1" outlineLevel="1">
      <c r="A1077" s="183" t="s">
        <v>259</v>
      </c>
      <c r="B1077" s="183"/>
      <c r="C1077" s="184" t="s">
        <v>260</v>
      </c>
      <c r="D1077" s="185">
        <v>1</v>
      </c>
      <c r="E1077" s="185"/>
      <c r="F1077" s="186" t="s">
        <v>10</v>
      </c>
      <c r="G1077" s="187"/>
      <c r="H1077" s="187"/>
      <c r="I1077" s="187"/>
      <c r="J1077" s="187"/>
      <c r="K1077" s="187"/>
      <c r="L1077" s="187"/>
      <c r="M1077" s="560">
        <f>'KL TTHT CV DOT 2'!P1057</f>
        <v>0</v>
      </c>
      <c r="N1077" s="560">
        <f>'KL TTHT CV DOT 2'!Q1057</f>
        <v>0</v>
      </c>
      <c r="O1077" s="560">
        <f>'KL TTHT CV DOT 2'!R1057</f>
        <v>0</v>
      </c>
      <c r="P1077" s="187"/>
      <c r="Q1077" s="187"/>
      <c r="R1077" s="560">
        <v>0</v>
      </c>
    </row>
    <row r="1078" spans="1:19" hidden="1" outlineLevel="1">
      <c r="A1078" s="183" t="s">
        <v>262</v>
      </c>
      <c r="B1078" s="183"/>
      <c r="C1078" s="184" t="s">
        <v>263</v>
      </c>
      <c r="D1078" s="185">
        <v>1</v>
      </c>
      <c r="E1078" s="185"/>
      <c r="F1078" s="186" t="s">
        <v>10</v>
      </c>
      <c r="G1078" s="187"/>
      <c r="H1078" s="187"/>
      <c r="I1078" s="187"/>
      <c r="J1078" s="187"/>
      <c r="K1078" s="187"/>
      <c r="L1078" s="187">
        <v>0</v>
      </c>
      <c r="M1078" s="560">
        <f>'KL TTHT CV DOT 2'!P1058</f>
        <v>0</v>
      </c>
      <c r="N1078" s="560">
        <f>'KL TTHT CV DOT 2'!Q1058</f>
        <v>0</v>
      </c>
      <c r="O1078" s="560">
        <f>'KL TTHT CV DOT 2'!R1058</f>
        <v>0</v>
      </c>
      <c r="P1078" s="187"/>
      <c r="Q1078" s="187"/>
      <c r="R1078" s="560">
        <v>0</v>
      </c>
      <c r="S1078" s="10"/>
    </row>
    <row r="1079" spans="1:19" s="153" customFormat="1" hidden="1" outlineLevel="1">
      <c r="A1079" s="183" t="s">
        <v>264</v>
      </c>
      <c r="B1079" s="183"/>
      <c r="C1079" s="184" t="s">
        <v>160</v>
      </c>
      <c r="D1079" s="185">
        <v>1</v>
      </c>
      <c r="E1079" s="185"/>
      <c r="F1079" s="186" t="s">
        <v>10</v>
      </c>
      <c r="G1079" s="187"/>
      <c r="H1079" s="187"/>
      <c r="I1079" s="187"/>
      <c r="J1079" s="187"/>
      <c r="K1079" s="187"/>
      <c r="L1079" s="187">
        <f>SUBTOTAL(9,L1081:L1081)</f>
        <v>0</v>
      </c>
      <c r="M1079" s="560">
        <f>'KL TTHT CV DOT 2'!P1059</f>
        <v>0</v>
      </c>
      <c r="N1079" s="560">
        <f>'KL TTHT CV DOT 2'!Q1059</f>
        <v>0</v>
      </c>
      <c r="O1079" s="560">
        <f>'KL TTHT CV DOT 2'!R1059</f>
        <v>0</v>
      </c>
      <c r="P1079" s="187"/>
      <c r="Q1079" s="187"/>
      <c r="R1079" s="560">
        <v>0</v>
      </c>
    </row>
    <row r="1080" spans="1:19" hidden="1" outlineLevel="1">
      <c r="A1080" s="137"/>
      <c r="B1080" s="137"/>
      <c r="C1080" s="138"/>
      <c r="D1080" s="94"/>
      <c r="E1080" s="94"/>
      <c r="F1080" s="139"/>
      <c r="G1080" s="71"/>
      <c r="H1080" s="71"/>
      <c r="I1080" s="71"/>
      <c r="J1080" s="71"/>
      <c r="K1080" s="71"/>
      <c r="L1080" s="71"/>
      <c r="M1080" s="552">
        <f>'KL TTHT CV DOT 2'!P1060</f>
        <v>0</v>
      </c>
      <c r="N1080" s="552">
        <f>'KL TTHT CV DOT 2'!Q1060</f>
        <v>0</v>
      </c>
      <c r="O1080" s="552">
        <f>'KL TTHT CV DOT 2'!R1060</f>
        <v>0</v>
      </c>
      <c r="P1080" s="71"/>
      <c r="Q1080" s="71"/>
      <c r="R1080" s="552">
        <v>0</v>
      </c>
      <c r="S1080" s="10"/>
    </row>
    <row r="1081" spans="1:19" hidden="1" outlineLevel="1">
      <c r="A1081" s="137"/>
      <c r="B1081" s="137"/>
      <c r="C1081" s="138"/>
      <c r="D1081" s="94"/>
      <c r="E1081" s="94"/>
      <c r="F1081" s="139"/>
      <c r="G1081" s="71"/>
      <c r="H1081" s="71"/>
      <c r="I1081" s="71"/>
      <c r="J1081" s="71"/>
      <c r="K1081" s="71"/>
      <c r="L1081" s="62"/>
      <c r="M1081" s="552">
        <f>'KL TTHT CV DOT 2'!P1061</f>
        <v>0</v>
      </c>
      <c r="N1081" s="552">
        <f>'KL TTHT CV DOT 2'!Q1061</f>
        <v>0</v>
      </c>
      <c r="O1081" s="552">
        <f>'KL TTHT CV DOT 2'!R1061</f>
        <v>0</v>
      </c>
      <c r="P1081" s="71"/>
      <c r="Q1081" s="71"/>
      <c r="R1081" s="552">
        <v>0</v>
      </c>
      <c r="S1081" s="10"/>
    </row>
    <row r="1082" spans="1:19" hidden="1" outlineLevel="1">
      <c r="A1082" s="183" t="s">
        <v>265</v>
      </c>
      <c r="B1082" s="183"/>
      <c r="C1082" s="184" t="s">
        <v>154</v>
      </c>
      <c r="D1082" s="185">
        <v>1</v>
      </c>
      <c r="E1082" s="185"/>
      <c r="F1082" s="186" t="s">
        <v>10</v>
      </c>
      <c r="G1082" s="187"/>
      <c r="H1082" s="187"/>
      <c r="I1082" s="187"/>
      <c r="J1082" s="187"/>
      <c r="K1082" s="187"/>
      <c r="L1082" s="187">
        <v>0</v>
      </c>
      <c r="M1082" s="560">
        <f>'KL TTHT CV DOT 2'!P1062</f>
        <v>0</v>
      </c>
      <c r="N1082" s="560">
        <f>'KL TTHT CV DOT 2'!Q1062</f>
        <v>0</v>
      </c>
      <c r="O1082" s="560">
        <f>'KL TTHT CV DOT 2'!R1062</f>
        <v>0</v>
      </c>
      <c r="P1082" s="187"/>
      <c r="Q1082" s="187"/>
      <c r="R1082" s="560">
        <v>0</v>
      </c>
      <c r="S1082" s="10"/>
    </row>
    <row r="1083" spans="1:19" hidden="1" outlineLevel="1">
      <c r="A1083" s="137"/>
      <c r="B1083" s="137"/>
      <c r="C1083" s="138"/>
      <c r="D1083" s="94"/>
      <c r="E1083" s="94"/>
      <c r="F1083" s="139"/>
      <c r="G1083" s="71"/>
      <c r="H1083" s="71"/>
      <c r="I1083" s="71"/>
      <c r="J1083" s="71"/>
      <c r="K1083" s="71"/>
      <c r="L1083" s="62"/>
      <c r="M1083" s="552">
        <f>'KL TTHT CV DOT 2'!P1063</f>
        <v>0</v>
      </c>
      <c r="N1083" s="552">
        <f>'KL TTHT CV DOT 2'!Q1063</f>
        <v>0</v>
      </c>
      <c r="O1083" s="552">
        <f>'KL TTHT CV DOT 2'!R1063</f>
        <v>0</v>
      </c>
      <c r="P1083" s="71"/>
      <c r="Q1083" s="71"/>
      <c r="R1083" s="552">
        <v>0</v>
      </c>
      <c r="S1083" s="10"/>
    </row>
    <row r="1084" spans="1:19" hidden="1" outlineLevel="1">
      <c r="A1084" s="183" t="s">
        <v>267</v>
      </c>
      <c r="B1084" s="183"/>
      <c r="C1084" s="184" t="s">
        <v>268</v>
      </c>
      <c r="D1084" s="185">
        <v>1</v>
      </c>
      <c r="E1084" s="185"/>
      <c r="F1084" s="186" t="s">
        <v>10</v>
      </c>
      <c r="G1084" s="187"/>
      <c r="H1084" s="187"/>
      <c r="I1084" s="187"/>
      <c r="J1084" s="187">
        <f>SUBTOTAL(9,J1085:J1085)</f>
        <v>0</v>
      </c>
      <c r="K1084" s="187">
        <f>SUBTOTAL(9,K1085:K1085)</f>
        <v>0</v>
      </c>
      <c r="L1084" s="187">
        <f>SUBTOTAL(9,L1085:L1085)</f>
        <v>0</v>
      </c>
      <c r="M1084" s="560">
        <f>'KL TTHT CV DOT 2'!P1064</f>
        <v>0</v>
      </c>
      <c r="N1084" s="560">
        <f>'KL TTHT CV DOT 2'!Q1064</f>
        <v>0</v>
      </c>
      <c r="O1084" s="560">
        <f>'KL TTHT CV DOT 2'!R1064</f>
        <v>0</v>
      </c>
      <c r="P1084" s="187"/>
      <c r="Q1084" s="187"/>
      <c r="R1084" s="560">
        <v>0</v>
      </c>
      <c r="S1084" s="10"/>
    </row>
    <row r="1085" spans="1:19" hidden="1" outlineLevel="1">
      <c r="A1085" s="137"/>
      <c r="B1085" s="137"/>
      <c r="C1085" s="138"/>
      <c r="D1085" s="94"/>
      <c r="E1085" s="94"/>
      <c r="F1085" s="139"/>
      <c r="G1085" s="71"/>
      <c r="H1085" s="71"/>
      <c r="I1085" s="71"/>
      <c r="J1085" s="71"/>
      <c r="K1085" s="71"/>
      <c r="L1085" s="71"/>
      <c r="M1085" s="552">
        <f>'KL TTHT CV DOT 2'!P1065</f>
        <v>0</v>
      </c>
      <c r="N1085" s="552">
        <f>'KL TTHT CV DOT 2'!Q1065</f>
        <v>0</v>
      </c>
      <c r="O1085" s="552">
        <f>'KL TTHT CV DOT 2'!R1065</f>
        <v>0</v>
      </c>
      <c r="P1085" s="71"/>
      <c r="Q1085" s="71"/>
      <c r="R1085" s="552">
        <v>0</v>
      </c>
      <c r="S1085" s="10"/>
    </row>
    <row r="1086" spans="1:19" hidden="1" outlineLevel="1">
      <c r="A1086" s="183" t="s">
        <v>269</v>
      </c>
      <c r="B1086" s="183"/>
      <c r="C1086" s="184" t="s">
        <v>270</v>
      </c>
      <c r="D1086" s="185">
        <v>1</v>
      </c>
      <c r="E1086" s="185"/>
      <c r="F1086" s="186" t="s">
        <v>10</v>
      </c>
      <c r="G1086" s="187"/>
      <c r="H1086" s="187"/>
      <c r="I1086" s="187"/>
      <c r="J1086" s="187"/>
      <c r="K1086" s="187"/>
      <c r="L1086" s="187"/>
      <c r="M1086" s="560">
        <f>'KL TTHT CV DOT 2'!P1066</f>
        <v>0</v>
      </c>
      <c r="N1086" s="560">
        <f>'KL TTHT CV DOT 2'!Q1066</f>
        <v>0</v>
      </c>
      <c r="O1086" s="560">
        <f>'KL TTHT CV DOT 2'!R1066</f>
        <v>0</v>
      </c>
      <c r="P1086" s="187"/>
      <c r="Q1086" s="187"/>
      <c r="R1086" s="560">
        <v>0</v>
      </c>
      <c r="S1086" s="10"/>
    </row>
    <row r="1087" spans="1:19" hidden="1" outlineLevel="1">
      <c r="A1087" s="137"/>
      <c r="B1087" s="137"/>
      <c r="C1087" s="138"/>
      <c r="D1087" s="94"/>
      <c r="E1087" s="94"/>
      <c r="F1087" s="139"/>
      <c r="G1087" s="71"/>
      <c r="H1087" s="71"/>
      <c r="I1087" s="71"/>
      <c r="J1087" s="71"/>
      <c r="K1087" s="71"/>
      <c r="L1087" s="62"/>
      <c r="M1087" s="552">
        <f>'KL TTHT CV DOT 2'!P1067</f>
        <v>0</v>
      </c>
      <c r="N1087" s="552">
        <f>'KL TTHT CV DOT 2'!Q1067</f>
        <v>0</v>
      </c>
      <c r="O1087" s="552">
        <f>'KL TTHT CV DOT 2'!R1067</f>
        <v>0</v>
      </c>
      <c r="P1087" s="71"/>
      <c r="Q1087" s="71"/>
      <c r="R1087" s="552">
        <v>0</v>
      </c>
      <c r="S1087" s="10"/>
    </row>
    <row r="1088" spans="1:19" hidden="1" outlineLevel="1">
      <c r="A1088" s="183" t="s">
        <v>271</v>
      </c>
      <c r="B1088" s="183"/>
      <c r="C1088" s="184" t="s">
        <v>272</v>
      </c>
      <c r="D1088" s="185">
        <v>1</v>
      </c>
      <c r="E1088" s="185"/>
      <c r="F1088" s="186" t="s">
        <v>10</v>
      </c>
      <c r="G1088" s="187"/>
      <c r="H1088" s="187"/>
      <c r="I1088" s="187"/>
      <c r="J1088" s="187"/>
      <c r="K1088" s="187"/>
      <c r="L1088" s="187"/>
      <c r="M1088" s="560">
        <f>'KL TTHT CV DOT 2'!P1068</f>
        <v>0</v>
      </c>
      <c r="N1088" s="560">
        <f>'KL TTHT CV DOT 2'!Q1068</f>
        <v>0</v>
      </c>
      <c r="O1088" s="560">
        <f>'KL TTHT CV DOT 2'!R1068</f>
        <v>0</v>
      </c>
      <c r="P1088" s="187"/>
      <c r="Q1088" s="187"/>
      <c r="R1088" s="560">
        <v>0</v>
      </c>
      <c r="S1088" s="10"/>
    </row>
    <row r="1089" spans="1:19" hidden="1" outlineLevel="1">
      <c r="A1089" s="137"/>
      <c r="B1089" s="137"/>
      <c r="C1089" s="138"/>
      <c r="D1089" s="94"/>
      <c r="E1089" s="94"/>
      <c r="F1089" s="139"/>
      <c r="G1089" s="71"/>
      <c r="H1089" s="71"/>
      <c r="I1089" s="71"/>
      <c r="J1089" s="71"/>
      <c r="K1089" s="71"/>
      <c r="L1089" s="62"/>
      <c r="M1089" s="552">
        <f>'KL TTHT CV DOT 2'!P1069</f>
        <v>0</v>
      </c>
      <c r="N1089" s="552">
        <f>'KL TTHT CV DOT 2'!Q1069</f>
        <v>0</v>
      </c>
      <c r="O1089" s="552">
        <f>'KL TTHT CV DOT 2'!R1069</f>
        <v>0</v>
      </c>
      <c r="P1089" s="71"/>
      <c r="Q1089" s="71"/>
      <c r="R1089" s="552">
        <v>0</v>
      </c>
      <c r="S1089" s="10"/>
    </row>
    <row r="1090" spans="1:19" hidden="1" outlineLevel="1">
      <c r="A1090" s="183" t="s">
        <v>273</v>
      </c>
      <c r="B1090" s="183"/>
      <c r="C1090" s="184" t="s">
        <v>274</v>
      </c>
      <c r="D1090" s="185">
        <v>1</v>
      </c>
      <c r="E1090" s="185"/>
      <c r="F1090" s="186" t="s">
        <v>10</v>
      </c>
      <c r="G1090" s="187"/>
      <c r="H1090" s="187"/>
      <c r="I1090" s="187"/>
      <c r="J1090" s="187">
        <f>SUBTOTAL(9,J1091:J1091)</f>
        <v>0</v>
      </c>
      <c r="K1090" s="187">
        <f>SUBTOTAL(9,K1091:K1091)</f>
        <v>0</v>
      </c>
      <c r="L1090" s="187">
        <f>SUBTOTAL(9,L1091:L1091)</f>
        <v>0</v>
      </c>
      <c r="M1090" s="560">
        <f>'KL TTHT CV DOT 2'!P1070</f>
        <v>0</v>
      </c>
      <c r="N1090" s="560">
        <f>'KL TTHT CV DOT 2'!Q1070</f>
        <v>0</v>
      </c>
      <c r="O1090" s="560">
        <f>'KL TTHT CV DOT 2'!R1070</f>
        <v>0</v>
      </c>
      <c r="P1090" s="187"/>
      <c r="Q1090" s="187"/>
      <c r="R1090" s="560">
        <v>0</v>
      </c>
      <c r="S1090" s="10"/>
    </row>
    <row r="1091" spans="1:19" hidden="1" outlineLevel="1">
      <c r="A1091" s="137"/>
      <c r="B1091" s="137"/>
      <c r="C1091" s="138"/>
      <c r="D1091" s="94"/>
      <c r="E1091" s="94"/>
      <c r="F1091" s="139"/>
      <c r="G1091" s="71"/>
      <c r="H1091" s="71"/>
      <c r="I1091" s="71"/>
      <c r="J1091" s="71"/>
      <c r="K1091" s="71"/>
      <c r="L1091" s="62"/>
      <c r="M1091" s="552">
        <f>'KL TTHT CV DOT 2'!P1071</f>
        <v>0</v>
      </c>
      <c r="N1091" s="552">
        <f>'KL TTHT CV DOT 2'!Q1071</f>
        <v>0</v>
      </c>
      <c r="O1091" s="552">
        <f>'KL TTHT CV DOT 2'!R1071</f>
        <v>0</v>
      </c>
      <c r="P1091" s="71"/>
      <c r="Q1091" s="71"/>
      <c r="R1091" s="552">
        <v>0</v>
      </c>
      <c r="S1091" s="10"/>
    </row>
    <row r="1092" spans="1:19" s="153" customFormat="1" hidden="1" outlineLevel="1">
      <c r="A1092" s="183" t="s">
        <v>275</v>
      </c>
      <c r="B1092" s="183"/>
      <c r="C1092" s="184" t="s">
        <v>276</v>
      </c>
      <c r="D1092" s="185">
        <v>1</v>
      </c>
      <c r="E1092" s="185"/>
      <c r="F1092" s="186" t="s">
        <v>10</v>
      </c>
      <c r="G1092" s="187"/>
      <c r="H1092" s="187"/>
      <c r="I1092" s="187"/>
      <c r="J1092" s="187"/>
      <c r="K1092" s="187"/>
      <c r="L1092" s="187">
        <f>SUBTOTAL(9,L1093:L1093)</f>
        <v>0</v>
      </c>
      <c r="M1092" s="560">
        <f>'KL TTHT CV DOT 2'!P1072</f>
        <v>0</v>
      </c>
      <c r="N1092" s="560">
        <f>'KL TTHT CV DOT 2'!Q1072</f>
        <v>0</v>
      </c>
      <c r="O1092" s="560">
        <f>'KL TTHT CV DOT 2'!R1072</f>
        <v>0</v>
      </c>
      <c r="P1092" s="187"/>
      <c r="Q1092" s="187"/>
      <c r="R1092" s="560">
        <v>0</v>
      </c>
    </row>
    <row r="1093" spans="1:19" hidden="1" outlineLevel="1">
      <c r="A1093" s="137"/>
      <c r="B1093" s="137"/>
      <c r="C1093" s="138"/>
      <c r="D1093" s="94"/>
      <c r="E1093" s="94"/>
      <c r="F1093" s="139"/>
      <c r="G1093" s="71"/>
      <c r="H1093" s="71"/>
      <c r="I1093" s="71"/>
      <c r="J1093" s="71"/>
      <c r="K1093" s="71"/>
      <c r="L1093" s="62"/>
      <c r="M1093" s="552">
        <f>'KL TTHT CV DOT 2'!P1073</f>
        <v>0</v>
      </c>
      <c r="N1093" s="552">
        <f>'KL TTHT CV DOT 2'!Q1073</f>
        <v>0</v>
      </c>
      <c r="O1093" s="552">
        <f>'KL TTHT CV DOT 2'!R1073</f>
        <v>0</v>
      </c>
      <c r="P1093" s="71"/>
      <c r="Q1093" s="71"/>
      <c r="R1093" s="552">
        <v>0</v>
      </c>
      <c r="S1093" s="10"/>
    </row>
    <row r="1094" spans="1:19" hidden="1" outlineLevel="1">
      <c r="A1094" s="183" t="s">
        <v>277</v>
      </c>
      <c r="B1094" s="183"/>
      <c r="C1094" s="184" t="s">
        <v>278</v>
      </c>
      <c r="D1094" s="185">
        <v>1</v>
      </c>
      <c r="E1094" s="185"/>
      <c r="F1094" s="186" t="s">
        <v>10</v>
      </c>
      <c r="G1094" s="187"/>
      <c r="H1094" s="187"/>
      <c r="I1094" s="187"/>
      <c r="J1094" s="187">
        <f>SUBTOTAL(9,J1095:J1095)</f>
        <v>0</v>
      </c>
      <c r="K1094" s="187">
        <f>SUBTOTAL(9,K1095:K1095)</f>
        <v>0</v>
      </c>
      <c r="L1094" s="187">
        <f>SUBTOTAL(9,L1095:L1095)</f>
        <v>0</v>
      </c>
      <c r="M1094" s="560">
        <f>'KL TTHT CV DOT 2'!P1074</f>
        <v>0</v>
      </c>
      <c r="N1094" s="560">
        <f>'KL TTHT CV DOT 2'!Q1074</f>
        <v>0</v>
      </c>
      <c r="O1094" s="560">
        <f>'KL TTHT CV DOT 2'!R1074</f>
        <v>0</v>
      </c>
      <c r="P1094" s="187"/>
      <c r="Q1094" s="187"/>
      <c r="R1094" s="560">
        <v>0</v>
      </c>
      <c r="S1094" s="10"/>
    </row>
    <row r="1095" spans="1:19" hidden="1" outlineLevel="1">
      <c r="A1095" s="137"/>
      <c r="B1095" s="137"/>
      <c r="C1095" s="138"/>
      <c r="D1095" s="94"/>
      <c r="E1095" s="94"/>
      <c r="F1095" s="139"/>
      <c r="G1095" s="71"/>
      <c r="H1095" s="71"/>
      <c r="I1095" s="71"/>
      <c r="J1095" s="71"/>
      <c r="K1095" s="71"/>
      <c r="L1095" s="62"/>
      <c r="M1095" s="552">
        <f>'KL TTHT CV DOT 2'!P1075</f>
        <v>0</v>
      </c>
      <c r="N1095" s="552">
        <f>'KL TTHT CV DOT 2'!Q1075</f>
        <v>0</v>
      </c>
      <c r="O1095" s="552">
        <f>'KL TTHT CV DOT 2'!R1075</f>
        <v>0</v>
      </c>
      <c r="P1095" s="71"/>
      <c r="Q1095" s="71"/>
      <c r="R1095" s="552">
        <v>0</v>
      </c>
      <c r="S1095" s="10"/>
    </row>
    <row r="1096" spans="1:19" s="153" customFormat="1" hidden="1" outlineLevel="1">
      <c r="A1096" s="183" t="s">
        <v>279</v>
      </c>
      <c r="B1096" s="183"/>
      <c r="C1096" s="184" t="s">
        <v>280</v>
      </c>
      <c r="D1096" s="185">
        <v>1</v>
      </c>
      <c r="E1096" s="185"/>
      <c r="F1096" s="186" t="s">
        <v>10</v>
      </c>
      <c r="G1096" s="187"/>
      <c r="H1096" s="187"/>
      <c r="I1096" s="187"/>
      <c r="J1096" s="187">
        <f>SUBTOTAL(9,J1097:J1097)</f>
        <v>0</v>
      </c>
      <c r="K1096" s="187">
        <f>SUBTOTAL(9,K1097:K1097)</f>
        <v>0</v>
      </c>
      <c r="L1096" s="187">
        <f>SUBTOTAL(9,L1097:L1097)</f>
        <v>0</v>
      </c>
      <c r="M1096" s="560">
        <f>'KL TTHT CV DOT 2'!P1076</f>
        <v>0</v>
      </c>
      <c r="N1096" s="560">
        <f>'KL TTHT CV DOT 2'!Q1076</f>
        <v>0</v>
      </c>
      <c r="O1096" s="560">
        <f>'KL TTHT CV DOT 2'!R1076</f>
        <v>0</v>
      </c>
      <c r="P1096" s="187"/>
      <c r="Q1096" s="187"/>
      <c r="R1096" s="560">
        <v>0</v>
      </c>
    </row>
    <row r="1097" spans="1:19" hidden="1" outlineLevel="1">
      <c r="A1097" s="137"/>
      <c r="B1097" s="137"/>
      <c r="C1097" s="138"/>
      <c r="D1097" s="94"/>
      <c r="E1097" s="94"/>
      <c r="F1097" s="139"/>
      <c r="G1097" s="71"/>
      <c r="H1097" s="71"/>
      <c r="I1097" s="71"/>
      <c r="J1097" s="71"/>
      <c r="K1097" s="71"/>
      <c r="L1097" s="71"/>
      <c r="M1097" s="552">
        <f>'KL TTHT CV DOT 2'!P1077</f>
        <v>0</v>
      </c>
      <c r="N1097" s="552">
        <f>'KL TTHT CV DOT 2'!Q1077</f>
        <v>0</v>
      </c>
      <c r="O1097" s="552">
        <f>'KL TTHT CV DOT 2'!R1077</f>
        <v>0</v>
      </c>
      <c r="P1097" s="71"/>
      <c r="Q1097" s="71"/>
      <c r="R1097" s="552">
        <v>0</v>
      </c>
      <c r="S1097" s="10"/>
    </row>
    <row r="1098" spans="1:19" ht="26.4" hidden="1" outlineLevel="1">
      <c r="A1098" s="183" t="s">
        <v>281</v>
      </c>
      <c r="B1098" s="183"/>
      <c r="C1098" s="184" t="s">
        <v>282</v>
      </c>
      <c r="D1098" s="185">
        <v>1</v>
      </c>
      <c r="E1098" s="185"/>
      <c r="F1098" s="186" t="s">
        <v>10</v>
      </c>
      <c r="G1098" s="187"/>
      <c r="H1098" s="187"/>
      <c r="I1098" s="187"/>
      <c r="J1098" s="187">
        <f>SUBTOTAL(9,J1099:J1099)</f>
        <v>0</v>
      </c>
      <c r="K1098" s="187">
        <f>SUBTOTAL(9,K1099:K1099)</f>
        <v>0</v>
      </c>
      <c r="L1098" s="187">
        <f>SUBTOTAL(9,L1099:L1099)</f>
        <v>0</v>
      </c>
      <c r="M1098" s="560">
        <f>'KL TTHT CV DOT 2'!P1078</f>
        <v>0</v>
      </c>
      <c r="N1098" s="560">
        <f>'KL TTHT CV DOT 2'!Q1078</f>
        <v>0</v>
      </c>
      <c r="O1098" s="560">
        <f>'KL TTHT CV DOT 2'!R1078</f>
        <v>0</v>
      </c>
      <c r="P1098" s="187"/>
      <c r="Q1098" s="187"/>
      <c r="R1098" s="560">
        <v>0</v>
      </c>
      <c r="S1098" s="10"/>
    </row>
    <row r="1099" spans="1:19" hidden="1" outlineLevel="1">
      <c r="A1099" s="137"/>
      <c r="B1099" s="137"/>
      <c r="C1099" s="138"/>
      <c r="D1099" s="94"/>
      <c r="E1099" s="94"/>
      <c r="F1099" s="139"/>
      <c r="G1099" s="71"/>
      <c r="H1099" s="71"/>
      <c r="I1099" s="71"/>
      <c r="J1099" s="71"/>
      <c r="K1099" s="71"/>
      <c r="L1099" s="62"/>
      <c r="M1099" s="552">
        <f>'KL TTHT CV DOT 2'!P1079</f>
        <v>0</v>
      </c>
      <c r="N1099" s="552">
        <f>'KL TTHT CV DOT 2'!Q1079</f>
        <v>0</v>
      </c>
      <c r="O1099" s="552">
        <f>'KL TTHT CV DOT 2'!R1079</f>
        <v>0</v>
      </c>
      <c r="P1099" s="71"/>
      <c r="Q1099" s="71"/>
      <c r="R1099" s="552">
        <v>0</v>
      </c>
      <c r="S1099" s="10"/>
    </row>
    <row r="1100" spans="1:19" hidden="1" outlineLevel="1">
      <c r="A1100" s="183" t="s">
        <v>283</v>
      </c>
      <c r="B1100" s="183"/>
      <c r="C1100" s="184" t="s">
        <v>165</v>
      </c>
      <c r="D1100" s="185">
        <v>1</v>
      </c>
      <c r="E1100" s="185"/>
      <c r="F1100" s="186" t="s">
        <v>10</v>
      </c>
      <c r="G1100" s="187"/>
      <c r="H1100" s="187"/>
      <c r="I1100" s="187"/>
      <c r="J1100" s="187"/>
      <c r="K1100" s="187"/>
      <c r="L1100" s="187">
        <f>SUBTOTAL(9,L1101:L1101)</f>
        <v>0</v>
      </c>
      <c r="M1100" s="560">
        <f>'KL TTHT CV DOT 2'!P1080</f>
        <v>0</v>
      </c>
      <c r="N1100" s="560">
        <f>'KL TTHT CV DOT 2'!Q1080</f>
        <v>0</v>
      </c>
      <c r="O1100" s="560">
        <f>'KL TTHT CV DOT 2'!R1080</f>
        <v>0</v>
      </c>
      <c r="P1100" s="187"/>
      <c r="Q1100" s="187"/>
      <c r="R1100" s="560">
        <v>0</v>
      </c>
      <c r="S1100" s="10"/>
    </row>
    <row r="1101" spans="1:19" hidden="1" outlineLevel="1">
      <c r="A1101" s="137"/>
      <c r="B1101" s="137"/>
      <c r="C1101" s="138"/>
      <c r="D1101" s="94"/>
      <c r="E1101" s="94"/>
      <c r="F1101" s="139"/>
      <c r="G1101" s="71"/>
      <c r="H1101" s="71"/>
      <c r="I1101" s="71"/>
      <c r="J1101" s="71"/>
      <c r="K1101" s="71"/>
      <c r="L1101" s="62"/>
      <c r="M1101" s="552">
        <f>'KL TTHT CV DOT 2'!P1081</f>
        <v>0</v>
      </c>
      <c r="N1101" s="552">
        <f>'KL TTHT CV DOT 2'!Q1081</f>
        <v>0</v>
      </c>
      <c r="O1101" s="552">
        <f>'KL TTHT CV DOT 2'!R1081</f>
        <v>0</v>
      </c>
      <c r="P1101" s="71"/>
      <c r="Q1101" s="71"/>
      <c r="R1101" s="552">
        <v>0</v>
      </c>
      <c r="S1101" s="10"/>
    </row>
    <row r="1102" spans="1:19" hidden="1" outlineLevel="1">
      <c r="A1102" s="183" t="s">
        <v>284</v>
      </c>
      <c r="B1102" s="183"/>
      <c r="C1102" s="184" t="s">
        <v>167</v>
      </c>
      <c r="D1102" s="185">
        <v>1</v>
      </c>
      <c r="E1102" s="185"/>
      <c r="F1102" s="186" t="s">
        <v>10</v>
      </c>
      <c r="G1102" s="187"/>
      <c r="H1102" s="187"/>
      <c r="I1102" s="187"/>
      <c r="J1102" s="187"/>
      <c r="K1102" s="187"/>
      <c r="L1102" s="187">
        <v>0</v>
      </c>
      <c r="M1102" s="560">
        <f>'KL TTHT CV DOT 2'!P1082</f>
        <v>0</v>
      </c>
      <c r="N1102" s="560">
        <f>'KL TTHT CV DOT 2'!Q1082</f>
        <v>0</v>
      </c>
      <c r="O1102" s="560">
        <f>'KL TTHT CV DOT 2'!R1082</f>
        <v>0</v>
      </c>
      <c r="P1102" s="187"/>
      <c r="Q1102" s="187"/>
      <c r="R1102" s="560">
        <v>0</v>
      </c>
      <c r="S1102" s="10"/>
    </row>
    <row r="1103" spans="1:19" s="11" customFormat="1" hidden="1" outlineLevel="1">
      <c r="A1103" s="172"/>
      <c r="B1103" s="172"/>
      <c r="C1103" s="189"/>
      <c r="D1103" s="190"/>
      <c r="E1103" s="190"/>
      <c r="F1103" s="191"/>
      <c r="G1103" s="174"/>
      <c r="H1103" s="174"/>
      <c r="I1103" s="174"/>
      <c r="J1103" s="174"/>
      <c r="K1103" s="174"/>
      <c r="L1103" s="174"/>
      <c r="M1103" s="558">
        <f>'KL TTHT CV DOT 2'!P1083</f>
        <v>0</v>
      </c>
      <c r="N1103" s="558">
        <f>'KL TTHT CV DOT 2'!Q1083</f>
        <v>0</v>
      </c>
      <c r="O1103" s="558">
        <f>'KL TTHT CV DOT 2'!R1083</f>
        <v>0</v>
      </c>
      <c r="P1103" s="174"/>
      <c r="Q1103" s="174"/>
      <c r="R1103" s="558">
        <v>0</v>
      </c>
    </row>
    <row r="1104" spans="1:19" hidden="1" outlineLevel="1">
      <c r="A1104" s="183" t="s">
        <v>285</v>
      </c>
      <c r="B1104" s="183"/>
      <c r="C1104" s="184" t="s">
        <v>169</v>
      </c>
      <c r="D1104" s="185">
        <v>1</v>
      </c>
      <c r="E1104" s="185">
        <v>1</v>
      </c>
      <c r="F1104" s="186" t="s">
        <v>10</v>
      </c>
      <c r="G1104" s="187"/>
      <c r="H1104" s="187"/>
      <c r="I1104" s="187"/>
      <c r="J1104" s="187">
        <f>SUBTOTAL(9,J1105:J1126)</f>
        <v>947613765.29261172</v>
      </c>
      <c r="K1104" s="187">
        <f>SUBTOTAL(9,K1105:K1126)</f>
        <v>174994605.01343971</v>
      </c>
      <c r="L1104" s="187">
        <f>SUBTOTAL(9,L1105:L1126)</f>
        <v>1122608370.3060513</v>
      </c>
      <c r="M1104" s="560">
        <f>'KL TTHT CV DOT 2'!P1084</f>
        <v>0</v>
      </c>
      <c r="N1104" s="560">
        <f>'KL TTHT CV DOT 2'!Q1084</f>
        <v>0</v>
      </c>
      <c r="O1104" s="560">
        <f>'KL TTHT CV DOT 2'!R1084</f>
        <v>0</v>
      </c>
      <c r="P1104" s="187"/>
      <c r="Q1104" s="187"/>
      <c r="R1104" s="560">
        <v>0</v>
      </c>
      <c r="S1104" s="10"/>
    </row>
    <row r="1105" spans="1:18" s="11" customFormat="1" ht="26.4" hidden="1" outlineLevel="1">
      <c r="A1105" s="192"/>
      <c r="B1105" s="192"/>
      <c r="C1105" s="193" t="s">
        <v>1000</v>
      </c>
      <c r="D1105" s="194">
        <v>1</v>
      </c>
      <c r="E1105" s="97">
        <v>1</v>
      </c>
      <c r="F1105" s="195" t="s">
        <v>660</v>
      </c>
      <c r="G1105" s="359">
        <v>68750000</v>
      </c>
      <c r="H1105" s="359">
        <v>1308000</v>
      </c>
      <c r="I1105" s="199">
        <f t="shared" ref="I1105" si="381">SUM(G1105:H1105)</f>
        <v>70058000</v>
      </c>
      <c r="J1105" s="199">
        <f t="shared" ref="J1105:J1125" si="382">G1105*E1105</f>
        <v>68750000</v>
      </c>
      <c r="K1105" s="199">
        <f t="shared" ref="K1105:K1125" si="383">H1105*E1105</f>
        <v>1308000</v>
      </c>
      <c r="L1105" s="199">
        <f t="shared" ref="L1105:L1125" si="384">I1105*E1105</f>
        <v>70058000</v>
      </c>
      <c r="M1105" s="554">
        <f>'KL TTHT CV DOT 2'!P1085</f>
        <v>0</v>
      </c>
      <c r="N1105" s="554">
        <f>'KL TTHT CV DOT 2'!Q1085</f>
        <v>0.45</v>
      </c>
      <c r="O1105" s="554">
        <f>'KL TTHT CV DOT 2'!R1085</f>
        <v>0.45</v>
      </c>
      <c r="P1105" s="199"/>
      <c r="Q1105" s="199"/>
      <c r="R1105" s="554">
        <v>0</v>
      </c>
    </row>
    <row r="1106" spans="1:18" s="11" customFormat="1" ht="26.4" hidden="1" outlineLevel="1">
      <c r="A1106" s="192"/>
      <c r="B1106" s="192"/>
      <c r="C1106" s="193" t="s">
        <v>1001</v>
      </c>
      <c r="D1106" s="194">
        <v>1</v>
      </c>
      <c r="E1106" s="97">
        <v>1</v>
      </c>
      <c r="F1106" s="195" t="s">
        <v>660</v>
      </c>
      <c r="G1106" s="359">
        <v>68750000</v>
      </c>
      <c r="H1106" s="359">
        <v>1308000</v>
      </c>
      <c r="I1106" s="199">
        <f t="shared" ref="I1106:I1118" si="385">SUM(G1106:H1106)</f>
        <v>70058000</v>
      </c>
      <c r="J1106" s="199">
        <f t="shared" si="382"/>
        <v>68750000</v>
      </c>
      <c r="K1106" s="199">
        <f t="shared" si="383"/>
        <v>1308000</v>
      </c>
      <c r="L1106" s="199">
        <f t="shared" si="384"/>
        <v>70058000</v>
      </c>
      <c r="M1106" s="554">
        <f>'KL TTHT CV DOT 2'!P1086</f>
        <v>0</v>
      </c>
      <c r="N1106" s="554">
        <f>'KL TTHT CV DOT 2'!Q1086</f>
        <v>0.45</v>
      </c>
      <c r="O1106" s="554">
        <f>'KL TTHT CV DOT 2'!R1086</f>
        <v>0.45</v>
      </c>
      <c r="P1106" s="199"/>
      <c r="Q1106" s="199"/>
      <c r="R1106" s="554">
        <v>0</v>
      </c>
    </row>
    <row r="1107" spans="1:18" s="11" customFormat="1" ht="26.4" hidden="1" outlineLevel="1">
      <c r="A1107" s="192"/>
      <c r="B1107" s="192"/>
      <c r="C1107" s="193" t="s">
        <v>1002</v>
      </c>
      <c r="D1107" s="194">
        <v>1</v>
      </c>
      <c r="E1107" s="97">
        <v>1</v>
      </c>
      <c r="F1107" s="195" t="s">
        <v>660</v>
      </c>
      <c r="G1107" s="359">
        <v>68750000</v>
      </c>
      <c r="H1107" s="359">
        <v>1308000</v>
      </c>
      <c r="I1107" s="199">
        <f t="shared" si="385"/>
        <v>70058000</v>
      </c>
      <c r="J1107" s="199">
        <f t="shared" si="382"/>
        <v>68750000</v>
      </c>
      <c r="K1107" s="199">
        <f t="shared" si="383"/>
        <v>1308000</v>
      </c>
      <c r="L1107" s="199">
        <f t="shared" si="384"/>
        <v>70058000</v>
      </c>
      <c r="M1107" s="554">
        <f>'KL TTHT CV DOT 2'!P1087</f>
        <v>0</v>
      </c>
      <c r="N1107" s="554">
        <f>'KL TTHT CV DOT 2'!Q1087</f>
        <v>0.45</v>
      </c>
      <c r="O1107" s="554">
        <f>'KL TTHT CV DOT 2'!R1087</f>
        <v>0.45</v>
      </c>
      <c r="P1107" s="199"/>
      <c r="Q1107" s="199"/>
      <c r="R1107" s="554">
        <v>0</v>
      </c>
    </row>
    <row r="1108" spans="1:18" s="11" customFormat="1" hidden="1" outlineLevel="1">
      <c r="A1108" s="192"/>
      <c r="B1108" s="192"/>
      <c r="C1108" s="193" t="s">
        <v>970</v>
      </c>
      <c r="D1108" s="194">
        <v>24</v>
      </c>
      <c r="E1108" s="97"/>
      <c r="F1108" s="195" t="s">
        <v>660</v>
      </c>
      <c r="G1108" s="359">
        <v>5060000</v>
      </c>
      <c r="H1108" s="359">
        <v>654000</v>
      </c>
      <c r="I1108" s="199">
        <f t="shared" si="385"/>
        <v>5714000</v>
      </c>
      <c r="J1108" s="199">
        <f t="shared" si="382"/>
        <v>0</v>
      </c>
      <c r="K1108" s="199">
        <f t="shared" si="383"/>
        <v>0</v>
      </c>
      <c r="L1108" s="199">
        <f t="shared" si="384"/>
        <v>0</v>
      </c>
      <c r="M1108" s="554">
        <f>'KL TTHT CV DOT 2'!P1088</f>
        <v>0</v>
      </c>
      <c r="N1108" s="554">
        <f>'KL TTHT CV DOT 2'!Q1088</f>
        <v>0.45</v>
      </c>
      <c r="O1108" s="554">
        <f>'KL TTHT CV DOT 2'!R1088</f>
        <v>0.45</v>
      </c>
      <c r="P1108" s="199"/>
      <c r="Q1108" s="199"/>
      <c r="R1108" s="554">
        <v>0</v>
      </c>
    </row>
    <row r="1109" spans="1:18" s="11" customFormat="1" hidden="1" outlineLevel="1">
      <c r="A1109" s="192"/>
      <c r="B1109" s="192"/>
      <c r="C1109" s="193" t="s">
        <v>972</v>
      </c>
      <c r="D1109" s="194">
        <v>6</v>
      </c>
      <c r="E1109" s="97">
        <v>6</v>
      </c>
      <c r="F1109" s="195" t="s">
        <v>660</v>
      </c>
      <c r="G1109" s="359">
        <v>2195600</v>
      </c>
      <c r="H1109" s="359">
        <v>654000</v>
      </c>
      <c r="I1109" s="199">
        <f t="shared" si="385"/>
        <v>2849600</v>
      </c>
      <c r="J1109" s="199">
        <f t="shared" si="382"/>
        <v>13173600</v>
      </c>
      <c r="K1109" s="199">
        <f t="shared" si="383"/>
        <v>3924000</v>
      </c>
      <c r="L1109" s="199">
        <f t="shared" si="384"/>
        <v>17097600</v>
      </c>
      <c r="M1109" s="554">
        <f>'KL TTHT CV DOT 2'!P1089</f>
        <v>0</v>
      </c>
      <c r="N1109" s="554">
        <f>'KL TTHT CV DOT 2'!Q1089</f>
        <v>0.45</v>
      </c>
      <c r="O1109" s="554">
        <f>'KL TTHT CV DOT 2'!R1089</f>
        <v>0.45</v>
      </c>
      <c r="P1109" s="199"/>
      <c r="Q1109" s="199"/>
      <c r="R1109" s="554">
        <v>0</v>
      </c>
    </row>
    <row r="1110" spans="1:18" s="11" customFormat="1" hidden="1" outlineLevel="1">
      <c r="A1110" s="192"/>
      <c r="B1110" s="192"/>
      <c r="C1110" s="193" t="s">
        <v>974</v>
      </c>
      <c r="D1110" s="194">
        <v>423</v>
      </c>
      <c r="E1110" s="97">
        <f>E1115*2</f>
        <v>452</v>
      </c>
      <c r="F1110" s="195" t="s">
        <v>660</v>
      </c>
      <c r="G1110" s="359">
        <v>198000.00000000003</v>
      </c>
      <c r="H1110" s="359">
        <v>10900</v>
      </c>
      <c r="I1110" s="199">
        <f>SUM(G1110:H1110)</f>
        <v>208900.00000000003</v>
      </c>
      <c r="J1110" s="199">
        <f t="shared" si="382"/>
        <v>89496000.000000015</v>
      </c>
      <c r="K1110" s="199">
        <f t="shared" si="383"/>
        <v>4926800</v>
      </c>
      <c r="L1110" s="199">
        <f t="shared" si="384"/>
        <v>94422800.000000015</v>
      </c>
      <c r="M1110" s="554">
        <f>'KL TTHT CV DOT 2'!P1090</f>
        <v>0</v>
      </c>
      <c r="N1110" s="554">
        <f>'KL TTHT CV DOT 2'!Q1090</f>
        <v>0.45</v>
      </c>
      <c r="O1110" s="554">
        <f>'KL TTHT CV DOT 2'!R1090</f>
        <v>0.45</v>
      </c>
      <c r="P1110" s="199"/>
      <c r="Q1110" s="199"/>
      <c r="R1110" s="554">
        <v>0</v>
      </c>
    </row>
    <row r="1111" spans="1:18" s="11" customFormat="1" hidden="1" outlineLevel="1">
      <c r="A1111" s="192"/>
      <c r="B1111" s="192"/>
      <c r="C1111" s="193" t="s">
        <v>974</v>
      </c>
      <c r="D1111" s="194">
        <v>0</v>
      </c>
      <c r="E1111" s="97">
        <v>0</v>
      </c>
      <c r="F1111" s="195" t="s">
        <v>660</v>
      </c>
      <c r="G1111" s="359">
        <v>198000.00000000003</v>
      </c>
      <c r="H1111" s="359">
        <v>10900</v>
      </c>
      <c r="I1111" s="199">
        <f>SUM(G1111:H1111)</f>
        <v>208900.00000000003</v>
      </c>
      <c r="J1111" s="199">
        <f t="shared" si="382"/>
        <v>0</v>
      </c>
      <c r="K1111" s="199">
        <f t="shared" si="383"/>
        <v>0</v>
      </c>
      <c r="L1111" s="199">
        <f t="shared" si="384"/>
        <v>0</v>
      </c>
      <c r="M1111" s="554">
        <f>'KL TTHT CV DOT 2'!P1091</f>
        <v>0</v>
      </c>
      <c r="N1111" s="554">
        <f>'KL TTHT CV DOT 2'!Q1091</f>
        <v>0.45</v>
      </c>
      <c r="O1111" s="554">
        <f>'KL TTHT CV DOT 2'!R1091</f>
        <v>0.45</v>
      </c>
      <c r="P1111" s="199"/>
      <c r="Q1111" s="199"/>
      <c r="R1111" s="554">
        <v>0</v>
      </c>
    </row>
    <row r="1112" spans="1:18" s="11" customFormat="1" hidden="1" outlineLevel="1">
      <c r="A1112" s="192"/>
      <c r="B1112" s="192"/>
      <c r="C1112" s="193" t="s">
        <v>976</v>
      </c>
      <c r="D1112" s="194">
        <v>6</v>
      </c>
      <c r="E1112" s="97">
        <v>6</v>
      </c>
      <c r="F1112" s="195" t="s">
        <v>660</v>
      </c>
      <c r="G1112" s="359">
        <v>6490000.0000000009</v>
      </c>
      <c r="H1112" s="359">
        <v>490500.00000000006</v>
      </c>
      <c r="I1112" s="199">
        <f t="shared" si="385"/>
        <v>6980500.0000000009</v>
      </c>
      <c r="J1112" s="199">
        <f t="shared" si="382"/>
        <v>38940000.000000007</v>
      </c>
      <c r="K1112" s="199">
        <f t="shared" si="383"/>
        <v>2943000.0000000005</v>
      </c>
      <c r="L1112" s="199">
        <f t="shared" si="384"/>
        <v>41883000.000000007</v>
      </c>
      <c r="M1112" s="554">
        <f>'KL TTHT CV DOT 2'!P1092</f>
        <v>0</v>
      </c>
      <c r="N1112" s="554">
        <f>'KL TTHT CV DOT 2'!Q1092</f>
        <v>0.45</v>
      </c>
      <c r="O1112" s="554">
        <f>'KL TTHT CV DOT 2'!R1092</f>
        <v>0.45</v>
      </c>
      <c r="P1112" s="199"/>
      <c r="Q1112" s="199"/>
      <c r="R1112" s="554">
        <v>0</v>
      </c>
    </row>
    <row r="1113" spans="1:18" s="354" customFormat="1" hidden="1" outlineLevel="1">
      <c r="A1113" s="348"/>
      <c r="B1113" s="348"/>
      <c r="C1113" s="349" t="s">
        <v>978</v>
      </c>
      <c r="D1113" s="350">
        <v>6</v>
      </c>
      <c r="E1113" s="499">
        <v>6</v>
      </c>
      <c r="F1113" s="351" t="s">
        <v>660</v>
      </c>
      <c r="G1113" s="359"/>
      <c r="H1113" s="359"/>
      <c r="I1113" s="352">
        <f t="shared" si="385"/>
        <v>0</v>
      </c>
      <c r="J1113" s="352">
        <f t="shared" si="382"/>
        <v>0</v>
      </c>
      <c r="K1113" s="352">
        <f t="shared" si="383"/>
        <v>0</v>
      </c>
      <c r="L1113" s="352">
        <f t="shared" si="384"/>
        <v>0</v>
      </c>
      <c r="M1113" s="599">
        <f>'KL TTHT CV DOT 2'!P1093</f>
        <v>0</v>
      </c>
      <c r="N1113" s="599">
        <f>'KL TTHT CV DOT 2'!Q1093</f>
        <v>0</v>
      </c>
      <c r="O1113" s="599">
        <f>'KL TTHT CV DOT 2'!R1093</f>
        <v>0</v>
      </c>
      <c r="P1113" s="352"/>
      <c r="Q1113" s="352"/>
      <c r="R1113" s="599">
        <v>0</v>
      </c>
    </row>
    <row r="1114" spans="1:18" s="11" customFormat="1" hidden="1" outlineLevel="1">
      <c r="A1114" s="192"/>
      <c r="B1114" s="192"/>
      <c r="C1114" s="193" t="s">
        <v>980</v>
      </c>
      <c r="D1114" s="194">
        <v>6</v>
      </c>
      <c r="E1114" s="97">
        <v>6</v>
      </c>
      <c r="F1114" s="195" t="s">
        <v>660</v>
      </c>
      <c r="G1114" s="359">
        <v>150480</v>
      </c>
      <c r="H1114" s="359">
        <v>54500.000000000007</v>
      </c>
      <c r="I1114" s="199">
        <f t="shared" si="385"/>
        <v>204980</v>
      </c>
      <c r="J1114" s="199">
        <f t="shared" si="382"/>
        <v>902880</v>
      </c>
      <c r="K1114" s="199">
        <f t="shared" si="383"/>
        <v>327000.00000000006</v>
      </c>
      <c r="L1114" s="199">
        <f t="shared" si="384"/>
        <v>1229880</v>
      </c>
      <c r="M1114" s="554">
        <f>'KL TTHT CV DOT 2'!P1094</f>
        <v>0</v>
      </c>
      <c r="N1114" s="554">
        <f>'KL TTHT CV DOT 2'!Q1094</f>
        <v>0</v>
      </c>
      <c r="O1114" s="554">
        <f>'KL TTHT CV DOT 2'!R1094</f>
        <v>0</v>
      </c>
      <c r="P1114" s="199"/>
      <c r="Q1114" s="199"/>
      <c r="R1114" s="554">
        <v>0</v>
      </c>
    </row>
    <row r="1115" spans="1:18" s="11" customFormat="1" hidden="1" outlineLevel="1">
      <c r="A1115" s="192"/>
      <c r="B1115" s="192"/>
      <c r="C1115" s="193" t="s">
        <v>894</v>
      </c>
      <c r="D1115" s="194">
        <v>197</v>
      </c>
      <c r="E1115" s="97">
        <f>197+29</f>
        <v>226</v>
      </c>
      <c r="F1115" s="195" t="s">
        <v>660</v>
      </c>
      <c r="G1115" s="359">
        <v>480000</v>
      </c>
      <c r="H1115" s="359">
        <v>81750</v>
      </c>
      <c r="I1115" s="199">
        <f t="shared" si="385"/>
        <v>561750</v>
      </c>
      <c r="J1115" s="199">
        <f t="shared" si="382"/>
        <v>108480000</v>
      </c>
      <c r="K1115" s="199">
        <f t="shared" si="383"/>
        <v>18475500</v>
      </c>
      <c r="L1115" s="199">
        <f t="shared" si="384"/>
        <v>126955500</v>
      </c>
      <c r="M1115" s="554">
        <f>'KL TTHT CV DOT 2'!P1095</f>
        <v>0</v>
      </c>
      <c r="N1115" s="554">
        <f>'KL TTHT CV DOT 2'!Q1095</f>
        <v>0.45</v>
      </c>
      <c r="O1115" s="554">
        <f>'KL TTHT CV DOT 2'!R1095</f>
        <v>0.45</v>
      </c>
      <c r="P1115" s="199"/>
      <c r="Q1115" s="199"/>
      <c r="R1115" s="554">
        <v>0</v>
      </c>
    </row>
    <row r="1116" spans="1:18" s="11" customFormat="1" ht="26.4" hidden="1" outlineLevel="1">
      <c r="A1116" s="192"/>
      <c r="B1116" s="192"/>
      <c r="C1116" s="193" t="s">
        <v>983</v>
      </c>
      <c r="D1116" s="194">
        <v>29</v>
      </c>
      <c r="E1116" s="97">
        <v>29</v>
      </c>
      <c r="F1116" s="195" t="s">
        <v>660</v>
      </c>
      <c r="G1116" s="359">
        <v>0</v>
      </c>
      <c r="H1116" s="359">
        <v>136250</v>
      </c>
      <c r="I1116" s="199">
        <f t="shared" si="385"/>
        <v>136250</v>
      </c>
      <c r="J1116" s="199">
        <f t="shared" si="382"/>
        <v>0</v>
      </c>
      <c r="K1116" s="199">
        <f t="shared" si="383"/>
        <v>3951250</v>
      </c>
      <c r="L1116" s="199">
        <f t="shared" si="384"/>
        <v>3951250</v>
      </c>
      <c r="M1116" s="554">
        <f>'KL TTHT CV DOT 2'!P1096</f>
        <v>0</v>
      </c>
      <c r="N1116" s="554">
        <f>'KL TTHT CV DOT 2'!Q1096</f>
        <v>0</v>
      </c>
      <c r="O1116" s="554">
        <f>'KL TTHT CV DOT 2'!R1096</f>
        <v>0</v>
      </c>
      <c r="P1116" s="199"/>
      <c r="Q1116" s="199"/>
      <c r="R1116" s="554">
        <v>0</v>
      </c>
    </row>
    <row r="1117" spans="1:18" s="11" customFormat="1" hidden="1" outlineLevel="1">
      <c r="A1117" s="192"/>
      <c r="B1117" s="192"/>
      <c r="C1117" s="347" t="s">
        <v>985</v>
      </c>
      <c r="D1117" s="194">
        <v>60</v>
      </c>
      <c r="E1117" s="97">
        <v>60</v>
      </c>
      <c r="F1117" s="195" t="s">
        <v>660</v>
      </c>
      <c r="G1117" s="359">
        <v>550000</v>
      </c>
      <c r="H1117" s="359">
        <v>10900</v>
      </c>
      <c r="I1117" s="199">
        <f t="shared" si="385"/>
        <v>560900</v>
      </c>
      <c r="J1117" s="199">
        <f t="shared" si="382"/>
        <v>33000000</v>
      </c>
      <c r="K1117" s="199">
        <f t="shared" si="383"/>
        <v>654000</v>
      </c>
      <c r="L1117" s="199">
        <f t="shared" si="384"/>
        <v>33654000</v>
      </c>
      <c r="M1117" s="554">
        <f>'KL TTHT CV DOT 2'!P1097</f>
        <v>0</v>
      </c>
      <c r="N1117" s="554">
        <f>'KL TTHT CV DOT 2'!Q1097</f>
        <v>0.45</v>
      </c>
      <c r="O1117" s="554">
        <f>'KL TTHT CV DOT 2'!R1097</f>
        <v>0.45</v>
      </c>
      <c r="P1117" s="199"/>
      <c r="Q1117" s="199"/>
      <c r="R1117" s="554">
        <v>0</v>
      </c>
    </row>
    <row r="1118" spans="1:18" s="11" customFormat="1" hidden="1" outlineLevel="1">
      <c r="A1118" s="192"/>
      <c r="B1118" s="192"/>
      <c r="C1118" s="193" t="s">
        <v>987</v>
      </c>
      <c r="D1118" s="194">
        <v>60</v>
      </c>
      <c r="E1118" s="97">
        <f>48*3</f>
        <v>144</v>
      </c>
      <c r="F1118" s="195" t="s">
        <v>660</v>
      </c>
      <c r="G1118" s="359">
        <v>132000</v>
      </c>
      <c r="H1118" s="359">
        <v>65400.000000000007</v>
      </c>
      <c r="I1118" s="199">
        <f t="shared" si="385"/>
        <v>197400</v>
      </c>
      <c r="J1118" s="199">
        <f t="shared" si="382"/>
        <v>19008000</v>
      </c>
      <c r="K1118" s="199">
        <f t="shared" si="383"/>
        <v>9417600.0000000019</v>
      </c>
      <c r="L1118" s="199">
        <f t="shared" si="384"/>
        <v>28425600</v>
      </c>
      <c r="M1118" s="554">
        <f>'KL TTHT CV DOT 2'!P1098</f>
        <v>0</v>
      </c>
      <c r="N1118" s="554">
        <f>'KL TTHT CV DOT 2'!Q1098</f>
        <v>0.45</v>
      </c>
      <c r="O1118" s="554">
        <f>'KL TTHT CV DOT 2'!R1098</f>
        <v>0.45</v>
      </c>
      <c r="P1118" s="199"/>
      <c r="Q1118" s="199"/>
      <c r="R1118" s="554">
        <v>0</v>
      </c>
    </row>
    <row r="1119" spans="1:18" s="11" customFormat="1" hidden="1" outlineLevel="1">
      <c r="A1119" s="192"/>
      <c r="B1119" s="192"/>
      <c r="C1119" s="193" t="s">
        <v>989</v>
      </c>
      <c r="D1119" s="194">
        <v>29</v>
      </c>
      <c r="E1119" s="97">
        <f>E1116</f>
        <v>29</v>
      </c>
      <c r="F1119" s="195" t="s">
        <v>660</v>
      </c>
      <c r="G1119" s="359">
        <v>198000.00000000003</v>
      </c>
      <c r="H1119" s="359">
        <v>10900</v>
      </c>
      <c r="I1119" s="199">
        <f>SUM(G1119:H1119)</f>
        <v>208900.00000000003</v>
      </c>
      <c r="J1119" s="199">
        <f t="shared" si="382"/>
        <v>5742000.0000000009</v>
      </c>
      <c r="K1119" s="199">
        <f t="shared" si="383"/>
        <v>316100</v>
      </c>
      <c r="L1119" s="199">
        <f t="shared" si="384"/>
        <v>6058100.0000000009</v>
      </c>
      <c r="M1119" s="554">
        <f>'KL TTHT CV DOT 2'!P1099</f>
        <v>0</v>
      </c>
      <c r="N1119" s="554">
        <f>'KL TTHT CV DOT 2'!Q1099</f>
        <v>0.45</v>
      </c>
      <c r="O1119" s="554">
        <f>'KL TTHT CV DOT 2'!R1099</f>
        <v>0.45</v>
      </c>
      <c r="P1119" s="199"/>
      <c r="Q1119" s="199"/>
      <c r="R1119" s="554">
        <v>0</v>
      </c>
    </row>
    <row r="1120" spans="1:18" s="11" customFormat="1" hidden="1" outlineLevel="1">
      <c r="A1120" s="192"/>
      <c r="B1120" s="192"/>
      <c r="C1120" s="193" t="s">
        <v>671</v>
      </c>
      <c r="D1120" s="194">
        <v>14691</v>
      </c>
      <c r="E1120" s="97">
        <v>14487.800000000001</v>
      </c>
      <c r="F1120" s="195" t="s">
        <v>624</v>
      </c>
      <c r="G1120" s="359">
        <v>21639.344262295082</v>
      </c>
      <c r="H1120" s="359">
        <v>3360.0000000000005</v>
      </c>
      <c r="I1120" s="199">
        <f t="shared" ref="I1120:I1125" si="386">SUM(G1120:H1120)</f>
        <v>24999.344262295082</v>
      </c>
      <c r="J1120" s="199">
        <f t="shared" si="382"/>
        <v>313506491.80327874</v>
      </c>
      <c r="K1120" s="199">
        <f t="shared" si="383"/>
        <v>48679008.000000007</v>
      </c>
      <c r="L1120" s="199">
        <f t="shared" si="384"/>
        <v>362185499.80327874</v>
      </c>
      <c r="M1120" s="554">
        <f>'KL TTHT CV DOT 2'!P1100</f>
        <v>0</v>
      </c>
      <c r="N1120" s="554">
        <f>'KL TTHT CV DOT 2'!Q1100</f>
        <v>0.45</v>
      </c>
      <c r="O1120" s="554">
        <f>'KL TTHT CV DOT 2'!R1100</f>
        <v>0.45</v>
      </c>
      <c r="P1120" s="199"/>
      <c r="Q1120" s="199"/>
      <c r="R1120" s="554">
        <v>0</v>
      </c>
    </row>
    <row r="1121" spans="1:19" s="11" customFormat="1" hidden="1" outlineLevel="1">
      <c r="A1121" s="192"/>
      <c r="B1121" s="192"/>
      <c r="C1121" s="386" t="s">
        <v>928</v>
      </c>
      <c r="D1121" s="194">
        <v>138</v>
      </c>
      <c r="E1121" s="97">
        <v>2800</v>
      </c>
      <c r="F1121" s="195" t="s">
        <v>624</v>
      </c>
      <c r="G1121" s="359">
        <v>8773.9726027397246</v>
      </c>
      <c r="H1121" s="359">
        <v>14594.016411764707</v>
      </c>
      <c r="I1121" s="199">
        <f t="shared" si="386"/>
        <v>23367.989014504434</v>
      </c>
      <c r="J1121" s="199">
        <f t="shared" si="382"/>
        <v>24567123.287671231</v>
      </c>
      <c r="K1121" s="199">
        <f t="shared" si="383"/>
        <v>40863245.952941179</v>
      </c>
      <c r="L1121" s="199">
        <f t="shared" si="384"/>
        <v>65430369.240612417</v>
      </c>
      <c r="M1121" s="554">
        <f>'KL TTHT CV DOT 2'!P1101</f>
        <v>0</v>
      </c>
      <c r="N1121" s="554">
        <f>'KL TTHT CV DOT 2'!Q1101</f>
        <v>0</v>
      </c>
      <c r="O1121" s="554">
        <f>'KL TTHT CV DOT 2'!R1101</f>
        <v>0</v>
      </c>
      <c r="P1121" s="199"/>
      <c r="Q1121" s="199"/>
      <c r="R1121" s="554">
        <v>0</v>
      </c>
    </row>
    <row r="1122" spans="1:19" s="11" customFormat="1" hidden="1" outlineLevel="1">
      <c r="A1122" s="192"/>
      <c r="B1122" s="192"/>
      <c r="C1122" s="193" t="s">
        <v>896</v>
      </c>
      <c r="D1122" s="194">
        <v>24</v>
      </c>
      <c r="E1122" s="97">
        <f>48*2</f>
        <v>96</v>
      </c>
      <c r="F1122" s="195" t="s">
        <v>897</v>
      </c>
      <c r="G1122" s="359">
        <v>0</v>
      </c>
      <c r="H1122" s="359">
        <v>50600.000000000007</v>
      </c>
      <c r="I1122" s="199">
        <f t="shared" si="386"/>
        <v>50600.000000000007</v>
      </c>
      <c r="J1122" s="199">
        <f t="shared" si="382"/>
        <v>0</v>
      </c>
      <c r="K1122" s="199">
        <f t="shared" si="383"/>
        <v>4857600.0000000009</v>
      </c>
      <c r="L1122" s="199">
        <f t="shared" si="384"/>
        <v>4857600.0000000009</v>
      </c>
      <c r="M1122" s="554">
        <f>'KL TTHT CV DOT 2'!P1102</f>
        <v>0</v>
      </c>
      <c r="N1122" s="554">
        <f>'KL TTHT CV DOT 2'!Q1102</f>
        <v>0</v>
      </c>
      <c r="O1122" s="554">
        <f>'KL TTHT CV DOT 2'!R1102</f>
        <v>0</v>
      </c>
      <c r="P1122" s="199"/>
      <c r="Q1122" s="199"/>
      <c r="R1122" s="554">
        <v>0</v>
      </c>
    </row>
    <row r="1123" spans="1:19" s="11" customFormat="1" hidden="1" outlineLevel="1">
      <c r="A1123" s="192"/>
      <c r="B1123" s="192"/>
      <c r="C1123" s="193" t="s">
        <v>899</v>
      </c>
      <c r="D1123" s="194">
        <v>197</v>
      </c>
      <c r="E1123" s="97">
        <f>E1115*2</f>
        <v>452</v>
      </c>
      <c r="F1123" s="195" t="s">
        <v>897</v>
      </c>
      <c r="G1123" s="359">
        <v>0</v>
      </c>
      <c r="H1123" s="359">
        <v>50600.000000000007</v>
      </c>
      <c r="I1123" s="199">
        <f t="shared" si="386"/>
        <v>50600.000000000007</v>
      </c>
      <c r="J1123" s="199">
        <f t="shared" si="382"/>
        <v>0</v>
      </c>
      <c r="K1123" s="199">
        <f t="shared" si="383"/>
        <v>22871200.000000004</v>
      </c>
      <c r="L1123" s="199">
        <f t="shared" si="384"/>
        <v>22871200.000000004</v>
      </c>
      <c r="M1123" s="554">
        <f>'KL TTHT CV DOT 2'!P1103</f>
        <v>0</v>
      </c>
      <c r="N1123" s="554">
        <f>'KL TTHT CV DOT 2'!Q1103</f>
        <v>0</v>
      </c>
      <c r="O1123" s="554">
        <f>'KL TTHT CV DOT 2'!R1103</f>
        <v>0</v>
      </c>
      <c r="P1123" s="199"/>
      <c r="Q1123" s="199"/>
      <c r="R1123" s="554">
        <v>0</v>
      </c>
    </row>
    <row r="1124" spans="1:19" s="399" customFormat="1" hidden="1" outlineLevel="1">
      <c r="A1124" s="395"/>
      <c r="B1124" s="395"/>
      <c r="C1124" s="400" t="s">
        <v>657</v>
      </c>
      <c r="D1124" s="97">
        <v>1</v>
      </c>
      <c r="E1124" s="97">
        <v>1</v>
      </c>
      <c r="F1124" s="397" t="s">
        <v>619</v>
      </c>
      <c r="G1124" s="497">
        <v>29547670.201661807</v>
      </c>
      <c r="H1124" s="497">
        <v>8864301.0604985412</v>
      </c>
      <c r="I1124" s="62">
        <f t="shared" si="386"/>
        <v>38411971.262160346</v>
      </c>
      <c r="J1124" s="62">
        <f t="shared" si="382"/>
        <v>29547670.201661807</v>
      </c>
      <c r="K1124" s="62">
        <f t="shared" si="383"/>
        <v>8864301.0604985412</v>
      </c>
      <c r="L1124" s="62">
        <f t="shared" si="384"/>
        <v>38411971.262160346</v>
      </c>
      <c r="M1124" s="550">
        <f>'KL TTHT CV DOT 2'!P1104</f>
        <v>0</v>
      </c>
      <c r="N1124" s="550">
        <f>'KL TTHT CV DOT 2'!Q1104</f>
        <v>0</v>
      </c>
      <c r="O1124" s="550">
        <f>'KL TTHT CV DOT 2'!R1104</f>
        <v>0</v>
      </c>
      <c r="P1124" s="62"/>
      <c r="Q1124" s="62"/>
      <c r="R1124" s="550">
        <v>0</v>
      </c>
    </row>
    <row r="1125" spans="1:19" s="399" customFormat="1" hidden="1" outlineLevel="1">
      <c r="A1125" s="395"/>
      <c r="B1125" s="395"/>
      <c r="C1125" s="533" t="s">
        <v>1632</v>
      </c>
      <c r="D1125" s="542">
        <v>1</v>
      </c>
      <c r="E1125" s="542">
        <v>1</v>
      </c>
      <c r="F1125" s="543" t="s">
        <v>619</v>
      </c>
      <c r="G1125" s="544">
        <v>65000000</v>
      </c>
      <c r="H1125" s="544"/>
      <c r="I1125" s="545">
        <f t="shared" si="386"/>
        <v>65000000</v>
      </c>
      <c r="J1125" s="545">
        <f t="shared" si="382"/>
        <v>65000000</v>
      </c>
      <c r="K1125" s="545">
        <f t="shared" si="383"/>
        <v>0</v>
      </c>
      <c r="L1125" s="545">
        <f t="shared" si="384"/>
        <v>65000000</v>
      </c>
      <c r="M1125" s="600">
        <f>'KL TTHT CV DOT 2'!P1105</f>
        <v>0</v>
      </c>
      <c r="N1125" s="600">
        <f>'KL TTHT CV DOT 2'!Q1105</f>
        <v>0</v>
      </c>
      <c r="O1125" s="600">
        <f>'KL TTHT CV DOT 2'!R1105</f>
        <v>0</v>
      </c>
      <c r="P1125" s="545"/>
      <c r="Q1125" s="545"/>
      <c r="R1125" s="600">
        <v>0</v>
      </c>
    </row>
    <row r="1126" spans="1:19" hidden="1" outlineLevel="1">
      <c r="A1126" s="137"/>
      <c r="B1126" s="137"/>
      <c r="C1126" s="138"/>
      <c r="D1126" s="94"/>
      <c r="E1126" s="94"/>
      <c r="F1126" s="139"/>
      <c r="G1126" s="71"/>
      <c r="H1126" s="71"/>
      <c r="I1126" s="71"/>
      <c r="J1126" s="71"/>
      <c r="K1126" s="71"/>
      <c r="L1126" s="62"/>
      <c r="M1126" s="552">
        <f>'KL TTHT CV DOT 2'!P1106</f>
        <v>0</v>
      </c>
      <c r="N1126" s="552">
        <f>'KL TTHT CV DOT 2'!Q1106</f>
        <v>0</v>
      </c>
      <c r="O1126" s="552">
        <f>'KL TTHT CV DOT 2'!R1106</f>
        <v>0</v>
      </c>
      <c r="P1126" s="71"/>
      <c r="Q1126" s="71"/>
      <c r="R1126" s="552">
        <v>0</v>
      </c>
      <c r="S1126" s="10"/>
    </row>
    <row r="1127" spans="1:19" hidden="1" outlineLevel="1">
      <c r="A1127" s="183" t="s">
        <v>286</v>
      </c>
      <c r="B1127" s="183"/>
      <c r="C1127" s="184" t="s">
        <v>1003</v>
      </c>
      <c r="D1127" s="185">
        <v>1</v>
      </c>
      <c r="E1127" s="185">
        <v>1</v>
      </c>
      <c r="F1127" s="186" t="s">
        <v>10</v>
      </c>
      <c r="G1127" s="187"/>
      <c r="H1127" s="187"/>
      <c r="I1127" s="187"/>
      <c r="J1127" s="187">
        <f>SUBTOTAL(9,J1128:J1144)</f>
        <v>93265409.77201888</v>
      </c>
      <c r="K1127" s="187">
        <f t="shared" ref="K1127:L1127" si="387">SUBTOTAL(9,K1128:K1144)</f>
        <v>9368475.5016774163</v>
      </c>
      <c r="L1127" s="187">
        <f t="shared" si="387"/>
        <v>102633885.27369629</v>
      </c>
      <c r="M1127" s="560">
        <f>'KL TTHT CV DOT 2'!P1107</f>
        <v>0</v>
      </c>
      <c r="N1127" s="560">
        <f>'KL TTHT CV DOT 2'!Q1107</f>
        <v>0</v>
      </c>
      <c r="O1127" s="560">
        <f>'KL TTHT CV DOT 2'!R1107</f>
        <v>0</v>
      </c>
      <c r="P1127" s="187"/>
      <c r="Q1127" s="187"/>
      <c r="R1127" s="560">
        <v>0</v>
      </c>
      <c r="S1127" s="10"/>
    </row>
    <row r="1128" spans="1:19" hidden="1" outlineLevel="1">
      <c r="A1128" s="137"/>
      <c r="B1128" s="137"/>
      <c r="C1128" s="138" t="s">
        <v>1004</v>
      </c>
      <c r="D1128" s="97">
        <v>2</v>
      </c>
      <c r="E1128" s="97">
        <v>2</v>
      </c>
      <c r="F1128" s="139" t="s">
        <v>660</v>
      </c>
      <c r="G1128" s="359">
        <v>1264480.0000000002</v>
      </c>
      <c r="H1128" s="359">
        <v>137500</v>
      </c>
      <c r="I1128" s="62">
        <f t="shared" ref="I1128:I1139" si="388">SUM(G1128:H1128)</f>
        <v>1401980.0000000002</v>
      </c>
      <c r="J1128" s="62">
        <f t="shared" ref="J1128:J1142" si="389">G1128*E1128</f>
        <v>2528960.0000000005</v>
      </c>
      <c r="K1128" s="62">
        <f t="shared" ref="K1128:K1142" si="390">H1128*E1128</f>
        <v>275000</v>
      </c>
      <c r="L1128" s="62">
        <f t="shared" ref="L1128:L1142" si="391">I1128*E1128</f>
        <v>2803960.0000000005</v>
      </c>
      <c r="M1128" s="550">
        <f>'KL TTHT CV DOT 2'!P1108</f>
        <v>0</v>
      </c>
      <c r="N1128" s="550">
        <f>'KL TTHT CV DOT 2'!Q1108</f>
        <v>0</v>
      </c>
      <c r="O1128" s="550">
        <f>'KL TTHT CV DOT 2'!R1108</f>
        <v>0</v>
      </c>
      <c r="P1128" s="62"/>
      <c r="Q1128" s="62"/>
      <c r="R1128" s="550">
        <v>0</v>
      </c>
      <c r="S1128" s="10"/>
    </row>
    <row r="1129" spans="1:19" hidden="1" outlineLevel="1">
      <c r="A1129" s="137"/>
      <c r="B1129" s="137"/>
      <c r="C1129" s="138" t="s">
        <v>1006</v>
      </c>
      <c r="D1129" s="97">
        <v>1</v>
      </c>
      <c r="E1129" s="97">
        <v>1</v>
      </c>
      <c r="F1129" s="139" t="s">
        <v>660</v>
      </c>
      <c r="G1129" s="359">
        <v>20015520.000000004</v>
      </c>
      <c r="H1129" s="359">
        <v>198000.00000000003</v>
      </c>
      <c r="I1129" s="62">
        <f t="shared" ref="I1129:I1133" si="392">SUM(G1129:H1129)</f>
        <v>20213520.000000004</v>
      </c>
      <c r="J1129" s="62">
        <f t="shared" si="389"/>
        <v>20015520.000000004</v>
      </c>
      <c r="K1129" s="62">
        <f t="shared" si="390"/>
        <v>198000.00000000003</v>
      </c>
      <c r="L1129" s="62">
        <f t="shared" si="391"/>
        <v>20213520.000000004</v>
      </c>
      <c r="M1129" s="550">
        <f>'KL TTHT CV DOT 2'!P1109</f>
        <v>0</v>
      </c>
      <c r="N1129" s="550">
        <f>'KL TTHT CV DOT 2'!Q1109</f>
        <v>0</v>
      </c>
      <c r="O1129" s="550">
        <f>'KL TTHT CV DOT 2'!R1109</f>
        <v>0</v>
      </c>
      <c r="P1129" s="62"/>
      <c r="Q1129" s="62"/>
      <c r="R1129" s="550">
        <v>0</v>
      </c>
      <c r="S1129" s="10"/>
    </row>
    <row r="1130" spans="1:19" s="11" customFormat="1" hidden="1" outlineLevel="1">
      <c r="A1130" s="192"/>
      <c r="B1130" s="192"/>
      <c r="C1130" s="193" t="s">
        <v>993</v>
      </c>
      <c r="D1130" s="194">
        <v>1</v>
      </c>
      <c r="E1130" s="97">
        <v>1</v>
      </c>
      <c r="F1130" s="195" t="s">
        <v>660</v>
      </c>
      <c r="G1130" s="359">
        <v>2704800.0000000005</v>
      </c>
      <c r="H1130" s="359">
        <v>330000</v>
      </c>
      <c r="I1130" s="199">
        <f t="shared" si="392"/>
        <v>3034800.0000000005</v>
      </c>
      <c r="J1130" s="199">
        <f t="shared" si="389"/>
        <v>2704800.0000000005</v>
      </c>
      <c r="K1130" s="199">
        <f t="shared" si="390"/>
        <v>330000</v>
      </c>
      <c r="L1130" s="199">
        <f t="shared" si="391"/>
        <v>3034800.0000000005</v>
      </c>
      <c r="M1130" s="554">
        <f>'KL TTHT CV DOT 2'!P1110</f>
        <v>0</v>
      </c>
      <c r="N1130" s="554">
        <f>'KL TTHT CV DOT 2'!Q1110</f>
        <v>0</v>
      </c>
      <c r="O1130" s="554">
        <f>'KL TTHT CV DOT 2'!R1110</f>
        <v>0</v>
      </c>
      <c r="P1130" s="199"/>
      <c r="Q1130" s="199"/>
      <c r="R1130" s="554">
        <v>0</v>
      </c>
    </row>
    <row r="1131" spans="1:19" s="11" customFormat="1" hidden="1" outlineLevel="1">
      <c r="A1131" s="192"/>
      <c r="B1131" s="192"/>
      <c r="C1131" s="193" t="s">
        <v>1008</v>
      </c>
      <c r="D1131" s="194">
        <v>2</v>
      </c>
      <c r="E1131" s="97">
        <v>2</v>
      </c>
      <c r="F1131" s="195" t="s">
        <v>660</v>
      </c>
      <c r="G1131" s="359">
        <v>11990000.000000002</v>
      </c>
      <c r="H1131" s="359">
        <v>163500</v>
      </c>
      <c r="I1131" s="199">
        <f t="shared" si="392"/>
        <v>12153500.000000002</v>
      </c>
      <c r="J1131" s="199">
        <f t="shared" si="389"/>
        <v>23980000.000000004</v>
      </c>
      <c r="K1131" s="199">
        <f t="shared" si="390"/>
        <v>327000</v>
      </c>
      <c r="L1131" s="199">
        <f t="shared" si="391"/>
        <v>24307000.000000004</v>
      </c>
      <c r="M1131" s="554">
        <f>'KL TTHT CV DOT 2'!P1111</f>
        <v>0</v>
      </c>
      <c r="N1131" s="554">
        <f>'KL TTHT CV DOT 2'!Q1111</f>
        <v>0</v>
      </c>
      <c r="O1131" s="554">
        <f>'KL TTHT CV DOT 2'!R1111</f>
        <v>0</v>
      </c>
      <c r="P1131" s="199"/>
      <c r="Q1131" s="199"/>
      <c r="R1131" s="554">
        <v>0</v>
      </c>
    </row>
    <row r="1132" spans="1:19" s="11" customFormat="1" hidden="1" outlineLevel="1">
      <c r="A1132" s="192"/>
      <c r="B1132" s="192"/>
      <c r="C1132" s="193" t="s">
        <v>1010</v>
      </c>
      <c r="D1132" s="194">
        <v>2</v>
      </c>
      <c r="E1132" s="97">
        <v>2</v>
      </c>
      <c r="F1132" s="195" t="s">
        <v>660</v>
      </c>
      <c r="G1132" s="359">
        <v>11990000.000000002</v>
      </c>
      <c r="H1132" s="359">
        <v>163500</v>
      </c>
      <c r="I1132" s="199">
        <f t="shared" si="392"/>
        <v>12153500.000000002</v>
      </c>
      <c r="J1132" s="199">
        <f t="shared" si="389"/>
        <v>23980000.000000004</v>
      </c>
      <c r="K1132" s="199">
        <f t="shared" si="390"/>
        <v>327000</v>
      </c>
      <c r="L1132" s="199">
        <f t="shared" si="391"/>
        <v>24307000.000000004</v>
      </c>
      <c r="M1132" s="554">
        <f>'KL TTHT CV DOT 2'!P1112</f>
        <v>0</v>
      </c>
      <c r="N1132" s="554">
        <f>'KL TTHT CV DOT 2'!Q1112</f>
        <v>0</v>
      </c>
      <c r="O1132" s="554">
        <f>'KL TTHT CV DOT 2'!R1112</f>
        <v>0</v>
      </c>
      <c r="P1132" s="199"/>
      <c r="Q1132" s="199"/>
      <c r="R1132" s="554">
        <v>0</v>
      </c>
    </row>
    <row r="1133" spans="1:19" s="11" customFormat="1" hidden="1" outlineLevel="1">
      <c r="A1133" s="192"/>
      <c r="B1133" s="192"/>
      <c r="C1133" s="193" t="s">
        <v>1011</v>
      </c>
      <c r="D1133" s="194">
        <v>2</v>
      </c>
      <c r="E1133" s="97">
        <v>3</v>
      </c>
      <c r="F1133" s="195" t="s">
        <v>660</v>
      </c>
      <c r="G1133" s="359">
        <v>979000.00000000012</v>
      </c>
      <c r="H1133" s="359">
        <v>59950.000000000007</v>
      </c>
      <c r="I1133" s="199">
        <f t="shared" si="392"/>
        <v>1038950.0000000001</v>
      </c>
      <c r="J1133" s="199">
        <f t="shared" si="389"/>
        <v>2937000.0000000005</v>
      </c>
      <c r="K1133" s="199">
        <f t="shared" si="390"/>
        <v>179850.00000000003</v>
      </c>
      <c r="L1133" s="199">
        <f t="shared" si="391"/>
        <v>3116850.0000000005</v>
      </c>
      <c r="M1133" s="554">
        <f>'KL TTHT CV DOT 2'!P1113</f>
        <v>0</v>
      </c>
      <c r="N1133" s="554">
        <f>'KL TTHT CV DOT 2'!Q1113</f>
        <v>0</v>
      </c>
      <c r="O1133" s="554">
        <f>'KL TTHT CV DOT 2'!R1113</f>
        <v>0</v>
      </c>
      <c r="P1133" s="199"/>
      <c r="Q1133" s="199"/>
      <c r="R1133" s="554">
        <v>0</v>
      </c>
    </row>
    <row r="1134" spans="1:19" s="11" customFormat="1" hidden="1" outlineLevel="1">
      <c r="A1134" s="192"/>
      <c r="B1134" s="192"/>
      <c r="C1134" s="193" t="s">
        <v>1013</v>
      </c>
      <c r="D1134" s="194">
        <v>3</v>
      </c>
      <c r="E1134" s="97">
        <v>3</v>
      </c>
      <c r="F1134" s="195" t="s">
        <v>660</v>
      </c>
      <c r="G1134" s="359">
        <v>276000</v>
      </c>
      <c r="H1134" s="359">
        <v>81750</v>
      </c>
      <c r="I1134" s="199">
        <f t="shared" si="388"/>
        <v>357750</v>
      </c>
      <c r="J1134" s="199">
        <f t="shared" si="389"/>
        <v>828000</v>
      </c>
      <c r="K1134" s="199">
        <f t="shared" si="390"/>
        <v>245250</v>
      </c>
      <c r="L1134" s="199">
        <f t="shared" si="391"/>
        <v>1073250</v>
      </c>
      <c r="M1134" s="554">
        <f>'KL TTHT CV DOT 2'!P1114</f>
        <v>0</v>
      </c>
      <c r="N1134" s="554">
        <f>'KL TTHT CV DOT 2'!Q1114</f>
        <v>0.45</v>
      </c>
      <c r="O1134" s="554">
        <f>'KL TTHT CV DOT 2'!R1114</f>
        <v>0.45</v>
      </c>
      <c r="P1134" s="199"/>
      <c r="Q1134" s="199"/>
      <c r="R1134" s="554">
        <v>0</v>
      </c>
    </row>
    <row r="1135" spans="1:19" s="11" customFormat="1" hidden="1" outlineLevel="1">
      <c r="A1135" s="192"/>
      <c r="B1135" s="192"/>
      <c r="C1135" s="193" t="s">
        <v>919</v>
      </c>
      <c r="D1135" s="194">
        <v>2</v>
      </c>
      <c r="E1135" s="97">
        <v>2</v>
      </c>
      <c r="F1135" s="195" t="s">
        <v>660</v>
      </c>
      <c r="G1135" s="359">
        <v>150480</v>
      </c>
      <c r="H1135" s="359">
        <v>54500.000000000007</v>
      </c>
      <c r="I1135" s="199">
        <f t="shared" ref="I1135" si="393">SUM(G1135:H1135)</f>
        <v>204980</v>
      </c>
      <c r="J1135" s="199">
        <f t="shared" si="389"/>
        <v>300960</v>
      </c>
      <c r="K1135" s="199">
        <f t="shared" si="390"/>
        <v>109000.00000000001</v>
      </c>
      <c r="L1135" s="199">
        <f t="shared" si="391"/>
        <v>409960</v>
      </c>
      <c r="M1135" s="554">
        <f>'KL TTHT CV DOT 2'!P1115</f>
        <v>0</v>
      </c>
      <c r="N1135" s="554">
        <f>'KL TTHT CV DOT 2'!Q1115</f>
        <v>0</v>
      </c>
      <c r="O1135" s="554">
        <f>'KL TTHT CV DOT 2'!R1115</f>
        <v>0</v>
      </c>
      <c r="P1135" s="199"/>
      <c r="Q1135" s="199"/>
      <c r="R1135" s="554">
        <v>0</v>
      </c>
    </row>
    <row r="1136" spans="1:19" s="11" customFormat="1" hidden="1" outlineLevel="1">
      <c r="A1136" s="192"/>
      <c r="B1136" s="192"/>
      <c r="C1136" s="193" t="s">
        <v>1015</v>
      </c>
      <c r="D1136" s="194">
        <v>3</v>
      </c>
      <c r="E1136" s="97">
        <v>3</v>
      </c>
      <c r="F1136" s="195" t="s">
        <v>660</v>
      </c>
      <c r="G1136" s="359">
        <v>198000.00000000003</v>
      </c>
      <c r="H1136" s="359">
        <v>10900</v>
      </c>
      <c r="I1136" s="199">
        <f t="shared" si="388"/>
        <v>208900.00000000003</v>
      </c>
      <c r="J1136" s="199">
        <f t="shared" si="389"/>
        <v>594000.00000000012</v>
      </c>
      <c r="K1136" s="199">
        <f t="shared" si="390"/>
        <v>32700</v>
      </c>
      <c r="L1136" s="199">
        <f t="shared" si="391"/>
        <v>626700.00000000012</v>
      </c>
      <c r="M1136" s="554">
        <f>'KL TTHT CV DOT 2'!P1116</f>
        <v>0</v>
      </c>
      <c r="N1136" s="554">
        <f>'KL TTHT CV DOT 2'!Q1116</f>
        <v>0.45</v>
      </c>
      <c r="O1136" s="554">
        <f>'KL TTHT CV DOT 2'!R1116</f>
        <v>0.45</v>
      </c>
      <c r="P1136" s="199"/>
      <c r="Q1136" s="199"/>
      <c r="R1136" s="554">
        <v>0</v>
      </c>
    </row>
    <row r="1137" spans="1:19" s="11" customFormat="1" hidden="1" outlineLevel="1">
      <c r="A1137" s="192"/>
      <c r="B1137" s="192"/>
      <c r="C1137" s="193" t="s">
        <v>923</v>
      </c>
      <c r="D1137" s="194">
        <v>400</v>
      </c>
      <c r="E1137" s="97">
        <f>203+40*5</f>
        <v>403</v>
      </c>
      <c r="F1137" s="195" t="s">
        <v>624</v>
      </c>
      <c r="G1137" s="359">
        <v>10032.786885245901</v>
      </c>
      <c r="H1137" s="359">
        <v>3360.0000000000005</v>
      </c>
      <c r="I1137" s="199">
        <f t="shared" si="388"/>
        <v>13392.786885245901</v>
      </c>
      <c r="J1137" s="199">
        <f t="shared" si="389"/>
        <v>4043213.1147540985</v>
      </c>
      <c r="K1137" s="199">
        <f t="shared" si="390"/>
        <v>1354080.0000000002</v>
      </c>
      <c r="L1137" s="199">
        <f t="shared" si="391"/>
        <v>5397293.1147540985</v>
      </c>
      <c r="M1137" s="554">
        <f>'KL TTHT CV DOT 2'!P1117</f>
        <v>0</v>
      </c>
      <c r="N1137" s="554">
        <f>'KL TTHT CV DOT 2'!Q1117</f>
        <v>0</v>
      </c>
      <c r="O1137" s="554">
        <f>'KL TTHT CV DOT 2'!R1117</f>
        <v>0</v>
      </c>
      <c r="P1137" s="199"/>
      <c r="Q1137" s="199"/>
      <c r="R1137" s="554">
        <v>0</v>
      </c>
    </row>
    <row r="1138" spans="1:19" hidden="1" outlineLevel="1">
      <c r="A1138" s="137"/>
      <c r="B1138" s="137"/>
      <c r="C1138" s="212" t="s">
        <v>646</v>
      </c>
      <c r="D1138" s="194">
        <v>124</v>
      </c>
      <c r="E1138" s="97">
        <v>124</v>
      </c>
      <c r="F1138" s="139" t="s">
        <v>624</v>
      </c>
      <c r="G1138" s="359">
        <v>32518.739999999998</v>
      </c>
      <c r="H1138" s="359">
        <v>7485.6650000000009</v>
      </c>
      <c r="I1138" s="62">
        <f t="shared" si="388"/>
        <v>40004.404999999999</v>
      </c>
      <c r="J1138" s="62">
        <f t="shared" si="389"/>
        <v>4032323.76</v>
      </c>
      <c r="K1138" s="62">
        <f t="shared" si="390"/>
        <v>928222.46000000008</v>
      </c>
      <c r="L1138" s="62">
        <f t="shared" si="391"/>
        <v>4960546.22</v>
      </c>
      <c r="M1138" s="550">
        <f>'KL TTHT CV DOT 2'!P1118</f>
        <v>0</v>
      </c>
      <c r="N1138" s="550">
        <f>'KL TTHT CV DOT 2'!Q1118</f>
        <v>0</v>
      </c>
      <c r="O1138" s="550">
        <f>'KL TTHT CV DOT 2'!R1118</f>
        <v>0</v>
      </c>
      <c r="P1138" s="62"/>
      <c r="Q1138" s="62"/>
      <c r="R1138" s="550">
        <v>0</v>
      </c>
      <c r="S1138" s="10"/>
    </row>
    <row r="1139" spans="1:19" s="11" customFormat="1" hidden="1" outlineLevel="1">
      <c r="A1139" s="192"/>
      <c r="B1139" s="192"/>
      <c r="C1139" s="386" t="s">
        <v>928</v>
      </c>
      <c r="D1139" s="194">
        <v>210</v>
      </c>
      <c r="E1139" s="97">
        <v>210</v>
      </c>
      <c r="F1139" s="195" t="s">
        <v>624</v>
      </c>
      <c r="G1139" s="359">
        <v>8773.9726027397246</v>
      </c>
      <c r="H1139" s="359">
        <v>14594.016411764707</v>
      </c>
      <c r="I1139" s="199">
        <f t="shared" si="388"/>
        <v>23367.989014504434</v>
      </c>
      <c r="J1139" s="199">
        <f t="shared" si="389"/>
        <v>1842534.2465753423</v>
      </c>
      <c r="K1139" s="199">
        <f t="shared" si="390"/>
        <v>3064743.4464705884</v>
      </c>
      <c r="L1139" s="199">
        <f t="shared" si="391"/>
        <v>4907277.6930459309</v>
      </c>
      <c r="M1139" s="554">
        <f>'KL TTHT CV DOT 2'!P1119</f>
        <v>0</v>
      </c>
      <c r="N1139" s="554">
        <f>'KL TTHT CV DOT 2'!Q1119</f>
        <v>0</v>
      </c>
      <c r="O1139" s="554">
        <f>'KL TTHT CV DOT 2'!R1119</f>
        <v>0</v>
      </c>
      <c r="P1139" s="199"/>
      <c r="Q1139" s="199"/>
      <c r="R1139" s="554">
        <v>0</v>
      </c>
    </row>
    <row r="1140" spans="1:19" hidden="1" outlineLevel="1">
      <c r="A1140" s="137"/>
      <c r="B1140" s="137"/>
      <c r="C1140" s="138" t="s">
        <v>896</v>
      </c>
      <c r="D1140" s="194">
        <v>0</v>
      </c>
      <c r="E1140" s="97">
        <v>0</v>
      </c>
      <c r="F1140" s="139" t="s">
        <v>897</v>
      </c>
      <c r="G1140" s="359">
        <v>0</v>
      </c>
      <c r="H1140" s="359">
        <v>50600.000000000007</v>
      </c>
      <c r="I1140" s="62">
        <f t="shared" ref="I1140:I1142" si="394">SUM(G1140:H1140)</f>
        <v>50600.000000000007</v>
      </c>
      <c r="J1140" s="62">
        <f t="shared" si="389"/>
        <v>0</v>
      </c>
      <c r="K1140" s="62">
        <f t="shared" si="390"/>
        <v>0</v>
      </c>
      <c r="L1140" s="62">
        <f t="shared" si="391"/>
        <v>0</v>
      </c>
      <c r="M1140" s="550">
        <f>'KL TTHT CV DOT 2'!P1120</f>
        <v>0</v>
      </c>
      <c r="N1140" s="550">
        <f>'KL TTHT CV DOT 2'!Q1120</f>
        <v>0</v>
      </c>
      <c r="O1140" s="550">
        <f>'KL TTHT CV DOT 2'!R1120</f>
        <v>0</v>
      </c>
      <c r="P1140" s="62"/>
      <c r="Q1140" s="62"/>
      <c r="R1140" s="550">
        <v>0</v>
      </c>
      <c r="S1140" s="10"/>
    </row>
    <row r="1141" spans="1:19" hidden="1" outlineLevel="1">
      <c r="A1141" s="137"/>
      <c r="B1141" s="137"/>
      <c r="C1141" s="138" t="s">
        <v>899</v>
      </c>
      <c r="D1141" s="194">
        <v>3</v>
      </c>
      <c r="E1141" s="97">
        <v>7</v>
      </c>
      <c r="F1141" s="139" t="s">
        <v>897</v>
      </c>
      <c r="G1141" s="359">
        <v>0</v>
      </c>
      <c r="H1141" s="359">
        <v>50600.000000000007</v>
      </c>
      <c r="I1141" s="62">
        <f t="shared" si="394"/>
        <v>50600.000000000007</v>
      </c>
      <c r="J1141" s="62">
        <f t="shared" si="389"/>
        <v>0</v>
      </c>
      <c r="K1141" s="62">
        <f t="shared" si="390"/>
        <v>354200.00000000006</v>
      </c>
      <c r="L1141" s="62">
        <f t="shared" si="391"/>
        <v>354200.00000000006</v>
      </c>
      <c r="M1141" s="550">
        <f>'KL TTHT CV DOT 2'!P1121</f>
        <v>0</v>
      </c>
      <c r="N1141" s="550">
        <f>'KL TTHT CV DOT 2'!Q1121</f>
        <v>0</v>
      </c>
      <c r="O1141" s="550">
        <f>'KL TTHT CV DOT 2'!R1121</f>
        <v>0</v>
      </c>
      <c r="P1141" s="62"/>
      <c r="Q1141" s="62"/>
      <c r="R1141" s="550">
        <v>0</v>
      </c>
      <c r="S1141" s="10"/>
    </row>
    <row r="1142" spans="1:19" s="399" customFormat="1" hidden="1" outlineLevel="1">
      <c r="A1142" s="395"/>
      <c r="B1142" s="395"/>
      <c r="C1142" s="400" t="s">
        <v>657</v>
      </c>
      <c r="D1142" s="97">
        <v>1</v>
      </c>
      <c r="E1142" s="97">
        <v>1</v>
      </c>
      <c r="F1142" s="397" t="s">
        <v>619</v>
      </c>
      <c r="G1142" s="497">
        <v>5478098.6506894231</v>
      </c>
      <c r="H1142" s="497">
        <v>1643429.5952068269</v>
      </c>
      <c r="I1142" s="62">
        <f t="shared" si="394"/>
        <v>7121528.24589625</v>
      </c>
      <c r="J1142" s="62">
        <f t="shared" si="389"/>
        <v>5478098.6506894231</v>
      </c>
      <c r="K1142" s="62">
        <f t="shared" si="390"/>
        <v>1643429.5952068269</v>
      </c>
      <c r="L1142" s="62">
        <f t="shared" si="391"/>
        <v>7121528.24589625</v>
      </c>
      <c r="M1142" s="550">
        <f>'KL TTHT CV DOT 2'!P1122</f>
        <v>0</v>
      </c>
      <c r="N1142" s="550">
        <f>'KL TTHT CV DOT 2'!Q1122</f>
        <v>0</v>
      </c>
      <c r="O1142" s="550">
        <f>'KL TTHT CV DOT 2'!R1122</f>
        <v>0</v>
      </c>
      <c r="P1142" s="62"/>
      <c r="Q1142" s="62"/>
      <c r="R1142" s="550">
        <v>0</v>
      </c>
    </row>
    <row r="1143" spans="1:19" hidden="1" outlineLevel="1">
      <c r="A1143" s="137"/>
      <c r="B1143" s="137"/>
      <c r="C1143" s="138"/>
      <c r="D1143" s="97"/>
      <c r="E1143" s="97"/>
      <c r="F1143" s="139"/>
      <c r="G1143" s="62"/>
      <c r="H1143" s="62"/>
      <c r="I1143" s="62"/>
      <c r="J1143" s="62"/>
      <c r="K1143" s="62"/>
      <c r="L1143" s="62"/>
      <c r="M1143" s="550">
        <f>'KL TTHT CV DOT 2'!P1123</f>
        <v>0</v>
      </c>
      <c r="N1143" s="550">
        <f>'KL TTHT CV DOT 2'!Q1123</f>
        <v>0</v>
      </c>
      <c r="O1143" s="550">
        <f>'KL TTHT CV DOT 2'!R1123</f>
        <v>0</v>
      </c>
      <c r="P1143" s="62"/>
      <c r="Q1143" s="62"/>
      <c r="R1143" s="550">
        <v>0</v>
      </c>
      <c r="S1143" s="10"/>
    </row>
    <row r="1144" spans="1:19" hidden="1" outlineLevel="1">
      <c r="A1144" s="137"/>
      <c r="B1144" s="137"/>
      <c r="C1144" s="138"/>
      <c r="D1144" s="94"/>
      <c r="E1144" s="94"/>
      <c r="F1144" s="139"/>
      <c r="G1144" s="71"/>
      <c r="H1144" s="71"/>
      <c r="I1144" s="71"/>
      <c r="J1144" s="71"/>
      <c r="K1144" s="71"/>
      <c r="L1144" s="62"/>
      <c r="M1144" s="552">
        <f>'KL TTHT CV DOT 2'!P1124</f>
        <v>0</v>
      </c>
      <c r="N1144" s="552">
        <f>'KL TTHT CV DOT 2'!Q1124</f>
        <v>0</v>
      </c>
      <c r="O1144" s="552">
        <f>'KL TTHT CV DOT 2'!R1124</f>
        <v>0</v>
      </c>
      <c r="P1144" s="71"/>
      <c r="Q1144" s="71"/>
      <c r="R1144" s="552">
        <v>0</v>
      </c>
      <c r="S1144" s="10"/>
    </row>
    <row r="1145" spans="1:19" hidden="1" outlineLevel="1">
      <c r="A1145" s="183" t="s">
        <v>287</v>
      </c>
      <c r="B1145" s="183"/>
      <c r="C1145" s="184" t="s">
        <v>171</v>
      </c>
      <c r="D1145" s="185">
        <v>1</v>
      </c>
      <c r="E1145" s="185">
        <v>1</v>
      </c>
      <c r="F1145" s="186" t="s">
        <v>10</v>
      </c>
      <c r="G1145" s="187"/>
      <c r="H1145" s="187"/>
      <c r="I1145" s="187"/>
      <c r="J1145" s="187">
        <f t="shared" ref="J1145:K1145" si="395">SUBTOTAL(9,J1146:J1160)</f>
        <v>54136118.189337529</v>
      </c>
      <c r="K1145" s="187">
        <f t="shared" si="395"/>
        <v>19670341.086894389</v>
      </c>
      <c r="L1145" s="187">
        <f>SUBTOTAL(9,L1146:L1160)</f>
        <v>73806459.276231915</v>
      </c>
      <c r="M1145" s="560">
        <f>'KL TTHT CV DOT 2'!P1125</f>
        <v>0</v>
      </c>
      <c r="N1145" s="560">
        <f>'KL TTHT CV DOT 2'!Q1125</f>
        <v>0</v>
      </c>
      <c r="O1145" s="560">
        <f>'KL TTHT CV DOT 2'!R1125</f>
        <v>0</v>
      </c>
      <c r="P1145" s="187"/>
      <c r="Q1145" s="187"/>
      <c r="R1145" s="560">
        <v>0</v>
      </c>
      <c r="S1145" s="10"/>
    </row>
    <row r="1146" spans="1:19" hidden="1" outlineLevel="1">
      <c r="A1146" s="137"/>
      <c r="B1146" s="137"/>
      <c r="C1146" s="138" t="s">
        <v>1016</v>
      </c>
      <c r="D1146" s="97">
        <v>5</v>
      </c>
      <c r="E1146" s="97">
        <v>5</v>
      </c>
      <c r="F1146" s="139" t="s">
        <v>660</v>
      </c>
      <c r="G1146" s="359">
        <v>528000</v>
      </c>
      <c r="H1146" s="359">
        <v>61600.000000000007</v>
      </c>
      <c r="I1146" s="71">
        <f t="shared" ref="I1146:I1157" si="396">SUM(G1146:H1146)</f>
        <v>589600</v>
      </c>
      <c r="J1146" s="71">
        <f t="shared" ref="J1146:J1159" si="397">G1146*E1146</f>
        <v>2640000</v>
      </c>
      <c r="K1146" s="71">
        <f t="shared" ref="K1146:K1159" si="398">H1146*E1146</f>
        <v>308000.00000000006</v>
      </c>
      <c r="L1146" s="71">
        <f t="shared" ref="L1146:L1159" si="399">I1146*E1146</f>
        <v>2948000</v>
      </c>
      <c r="M1146" s="552">
        <f>'KL TTHT CV DOT 2'!P1126</f>
        <v>0</v>
      </c>
      <c r="N1146" s="552">
        <f>'KL TTHT CV DOT 2'!Q1126</f>
        <v>0</v>
      </c>
      <c r="O1146" s="552">
        <f>'KL TTHT CV DOT 2'!R1126</f>
        <v>0</v>
      </c>
      <c r="P1146" s="71"/>
      <c r="Q1146" s="71"/>
      <c r="R1146" s="552">
        <v>0</v>
      </c>
      <c r="S1146" s="10"/>
    </row>
    <row r="1147" spans="1:19" hidden="1" outlineLevel="1">
      <c r="A1147" s="137"/>
      <c r="B1147" s="137"/>
      <c r="C1147" s="138" t="s">
        <v>1017</v>
      </c>
      <c r="D1147" s="97">
        <v>5</v>
      </c>
      <c r="E1147" s="97">
        <v>5</v>
      </c>
      <c r="F1147" s="139" t="s">
        <v>660</v>
      </c>
      <c r="G1147" s="359">
        <v>528000</v>
      </c>
      <c r="H1147" s="359">
        <v>61600.000000000007</v>
      </c>
      <c r="I1147" s="71">
        <f t="shared" si="396"/>
        <v>589600</v>
      </c>
      <c r="J1147" s="71">
        <f t="shared" si="397"/>
        <v>2640000</v>
      </c>
      <c r="K1147" s="71">
        <f t="shared" si="398"/>
        <v>308000.00000000006</v>
      </c>
      <c r="L1147" s="71">
        <f t="shared" si="399"/>
        <v>2948000</v>
      </c>
      <c r="M1147" s="552">
        <f>'KL TTHT CV DOT 2'!P1127</f>
        <v>0</v>
      </c>
      <c r="N1147" s="552">
        <f>'KL TTHT CV DOT 2'!Q1127</f>
        <v>0</v>
      </c>
      <c r="O1147" s="552">
        <f>'KL TTHT CV DOT 2'!R1127</f>
        <v>0</v>
      </c>
      <c r="P1147" s="71"/>
      <c r="Q1147" s="71"/>
      <c r="R1147" s="552">
        <v>0</v>
      </c>
      <c r="S1147" s="10"/>
    </row>
    <row r="1148" spans="1:19" hidden="1" outlineLevel="1">
      <c r="A1148" s="137"/>
      <c r="B1148" s="137"/>
      <c r="C1148" s="138" t="s">
        <v>1019</v>
      </c>
      <c r="D1148" s="97">
        <v>55</v>
      </c>
      <c r="E1148" s="97">
        <v>5</v>
      </c>
      <c r="F1148" s="139" t="s">
        <v>660</v>
      </c>
      <c r="G1148" s="359">
        <v>2116800</v>
      </c>
      <c r="H1148" s="359">
        <v>95200.000000000015</v>
      </c>
      <c r="I1148" s="71">
        <f t="shared" si="396"/>
        <v>2212000</v>
      </c>
      <c r="J1148" s="71">
        <f t="shared" si="397"/>
        <v>10584000</v>
      </c>
      <c r="K1148" s="71">
        <f t="shared" si="398"/>
        <v>476000.00000000006</v>
      </c>
      <c r="L1148" s="71">
        <f t="shared" si="399"/>
        <v>11060000</v>
      </c>
      <c r="M1148" s="552">
        <f>'KL TTHT CV DOT 2'!P1128</f>
        <v>0</v>
      </c>
      <c r="N1148" s="552">
        <f>'KL TTHT CV DOT 2'!Q1128</f>
        <v>0</v>
      </c>
      <c r="O1148" s="552">
        <f>'KL TTHT CV DOT 2'!R1128</f>
        <v>0</v>
      </c>
      <c r="P1148" s="71"/>
      <c r="Q1148" s="71"/>
      <c r="R1148" s="552">
        <v>0</v>
      </c>
      <c r="S1148" s="10"/>
    </row>
    <row r="1149" spans="1:19" hidden="1" outlineLevel="1">
      <c r="A1149" s="137"/>
      <c r="B1149" s="137"/>
      <c r="C1149" s="138" t="s">
        <v>1021</v>
      </c>
      <c r="D1149" s="97">
        <v>8</v>
      </c>
      <c r="E1149" s="97">
        <v>5</v>
      </c>
      <c r="F1149" s="139" t="s">
        <v>692</v>
      </c>
      <c r="G1149" s="359">
        <v>0</v>
      </c>
      <c r="H1149" s="359">
        <v>95200.000000000015</v>
      </c>
      <c r="I1149" s="71">
        <f t="shared" si="396"/>
        <v>95200.000000000015</v>
      </c>
      <c r="J1149" s="71">
        <f t="shared" si="397"/>
        <v>0</v>
      </c>
      <c r="K1149" s="71">
        <f t="shared" si="398"/>
        <v>476000.00000000006</v>
      </c>
      <c r="L1149" s="71">
        <f t="shared" si="399"/>
        <v>476000.00000000006</v>
      </c>
      <c r="M1149" s="552">
        <f>'KL TTHT CV DOT 2'!P1129</f>
        <v>0</v>
      </c>
      <c r="N1149" s="552">
        <f>'KL TTHT CV DOT 2'!Q1129</f>
        <v>0</v>
      </c>
      <c r="O1149" s="552">
        <f>'KL TTHT CV DOT 2'!R1129</f>
        <v>0</v>
      </c>
      <c r="P1149" s="71"/>
      <c r="Q1149" s="71"/>
      <c r="R1149" s="552">
        <v>0</v>
      </c>
      <c r="S1149" s="10"/>
    </row>
    <row r="1150" spans="1:19" hidden="1" outlineLevel="1">
      <c r="A1150" s="137"/>
      <c r="B1150" s="137"/>
      <c r="C1150" s="138" t="s">
        <v>735</v>
      </c>
      <c r="D1150" s="97">
        <v>5</v>
      </c>
      <c r="E1150" s="97">
        <v>5</v>
      </c>
      <c r="F1150" s="139" t="s">
        <v>660</v>
      </c>
      <c r="G1150" s="359">
        <v>150480</v>
      </c>
      <c r="H1150" s="359">
        <v>54500.000000000007</v>
      </c>
      <c r="I1150" s="71">
        <f t="shared" si="396"/>
        <v>204980</v>
      </c>
      <c r="J1150" s="71">
        <f t="shared" si="397"/>
        <v>752400</v>
      </c>
      <c r="K1150" s="71">
        <f t="shared" si="398"/>
        <v>272500.00000000006</v>
      </c>
      <c r="L1150" s="71">
        <f t="shared" si="399"/>
        <v>1024900</v>
      </c>
      <c r="M1150" s="552">
        <f>'KL TTHT CV DOT 2'!P1130</f>
        <v>0</v>
      </c>
      <c r="N1150" s="552">
        <f>'KL TTHT CV DOT 2'!Q1130</f>
        <v>0</v>
      </c>
      <c r="O1150" s="552">
        <f>'KL TTHT CV DOT 2'!R1130</f>
        <v>0</v>
      </c>
      <c r="P1150" s="71"/>
      <c r="Q1150" s="71"/>
      <c r="R1150" s="552">
        <v>0</v>
      </c>
      <c r="S1150" s="10"/>
    </row>
    <row r="1151" spans="1:19" hidden="1" outlineLevel="1">
      <c r="A1151" s="137"/>
      <c r="B1151" s="137"/>
      <c r="C1151" s="138" t="s">
        <v>1023</v>
      </c>
      <c r="D1151" s="97">
        <v>5</v>
      </c>
      <c r="E1151" s="97">
        <v>5</v>
      </c>
      <c r="F1151" s="139" t="s">
        <v>660</v>
      </c>
      <c r="G1151" s="359">
        <v>480000</v>
      </c>
      <c r="H1151" s="359">
        <v>81750</v>
      </c>
      <c r="I1151" s="71">
        <f t="shared" si="396"/>
        <v>561750</v>
      </c>
      <c r="J1151" s="71">
        <f t="shared" si="397"/>
        <v>2400000</v>
      </c>
      <c r="K1151" s="71">
        <f t="shared" si="398"/>
        <v>408750</v>
      </c>
      <c r="L1151" s="71">
        <f t="shared" si="399"/>
        <v>2808750</v>
      </c>
      <c r="M1151" s="552">
        <f>'KL TTHT CV DOT 2'!P1131</f>
        <v>0</v>
      </c>
      <c r="N1151" s="552">
        <f>'KL TTHT CV DOT 2'!Q1131</f>
        <v>0.45</v>
      </c>
      <c r="O1151" s="552">
        <f>'KL TTHT CV DOT 2'!R1131</f>
        <v>0.45</v>
      </c>
      <c r="P1151" s="71"/>
      <c r="Q1151" s="71"/>
      <c r="R1151" s="552">
        <v>0</v>
      </c>
      <c r="S1151" s="10"/>
    </row>
    <row r="1152" spans="1:19" hidden="1" outlineLevel="1">
      <c r="A1152" s="137"/>
      <c r="B1152" s="137"/>
      <c r="C1152" s="138" t="s">
        <v>1024</v>
      </c>
      <c r="D1152" s="97">
        <v>5</v>
      </c>
      <c r="E1152" s="97">
        <v>5</v>
      </c>
      <c r="F1152" s="139" t="s">
        <v>660</v>
      </c>
      <c r="G1152" s="359">
        <v>2220000</v>
      </c>
      <c r="H1152" s="359">
        <v>95200.000000000015</v>
      </c>
      <c r="I1152" s="71">
        <f t="shared" si="396"/>
        <v>2315200</v>
      </c>
      <c r="J1152" s="71">
        <f t="shared" si="397"/>
        <v>11100000</v>
      </c>
      <c r="K1152" s="71">
        <f t="shared" si="398"/>
        <v>476000.00000000006</v>
      </c>
      <c r="L1152" s="71">
        <f t="shared" si="399"/>
        <v>11576000</v>
      </c>
      <c r="M1152" s="552">
        <f>'KL TTHT CV DOT 2'!P1132</f>
        <v>0</v>
      </c>
      <c r="N1152" s="552">
        <f>'KL TTHT CV DOT 2'!Q1132</f>
        <v>0</v>
      </c>
      <c r="O1152" s="552">
        <f>'KL TTHT CV DOT 2'!R1132</f>
        <v>0</v>
      </c>
      <c r="P1152" s="71"/>
      <c r="Q1152" s="71"/>
      <c r="R1152" s="552">
        <v>0</v>
      </c>
      <c r="S1152" s="10"/>
    </row>
    <row r="1153" spans="1:19" hidden="1" outlineLevel="1">
      <c r="A1153" s="137"/>
      <c r="B1153" s="137"/>
      <c r="C1153" s="138" t="s">
        <v>1026</v>
      </c>
      <c r="D1153" s="194">
        <v>5</v>
      </c>
      <c r="E1153" s="97">
        <v>5</v>
      </c>
      <c r="F1153" s="139" t="s">
        <v>660</v>
      </c>
      <c r="G1153" s="359">
        <v>180000</v>
      </c>
      <c r="H1153" s="359">
        <v>50400.000000000007</v>
      </c>
      <c r="I1153" s="71">
        <f t="shared" si="396"/>
        <v>230400</v>
      </c>
      <c r="J1153" s="71">
        <f t="shared" si="397"/>
        <v>900000</v>
      </c>
      <c r="K1153" s="71">
        <f t="shared" si="398"/>
        <v>252000.00000000003</v>
      </c>
      <c r="L1153" s="71">
        <f t="shared" si="399"/>
        <v>1152000</v>
      </c>
      <c r="M1153" s="552">
        <f>'KL TTHT CV DOT 2'!P1133</f>
        <v>0</v>
      </c>
      <c r="N1153" s="552">
        <f>'KL TTHT CV DOT 2'!Q1133</f>
        <v>0</v>
      </c>
      <c r="O1153" s="552">
        <f>'KL TTHT CV DOT 2'!R1133</f>
        <v>0</v>
      </c>
      <c r="P1153" s="71"/>
      <c r="Q1153" s="71"/>
      <c r="R1153" s="552">
        <v>0</v>
      </c>
      <c r="S1153" s="10"/>
    </row>
    <row r="1154" spans="1:19" hidden="1" outlineLevel="1">
      <c r="A1154" s="137"/>
      <c r="B1154" s="137"/>
      <c r="C1154" s="138" t="s">
        <v>1027</v>
      </c>
      <c r="D1154" s="194">
        <v>357</v>
      </c>
      <c r="E1154" s="97">
        <v>225</v>
      </c>
      <c r="F1154" s="139" t="s">
        <v>624</v>
      </c>
      <c r="G1154" s="359">
        <v>21639.344262295082</v>
      </c>
      <c r="H1154" s="359">
        <v>3360.0000000000005</v>
      </c>
      <c r="I1154" s="71">
        <f t="shared" si="396"/>
        <v>24999.344262295082</v>
      </c>
      <c r="J1154" s="71">
        <f t="shared" si="397"/>
        <v>4868852.4590163939</v>
      </c>
      <c r="K1154" s="71">
        <f t="shared" si="398"/>
        <v>756000.00000000012</v>
      </c>
      <c r="L1154" s="71">
        <f t="shared" si="399"/>
        <v>5624852.4590163939</v>
      </c>
      <c r="M1154" s="552">
        <f>'KL TTHT CV DOT 2'!P1134</f>
        <v>0</v>
      </c>
      <c r="N1154" s="552">
        <f>'KL TTHT CV DOT 2'!Q1134</f>
        <v>0.45</v>
      </c>
      <c r="O1154" s="552">
        <f>'KL TTHT CV DOT 2'!R1134</f>
        <v>0.45</v>
      </c>
      <c r="P1154" s="71"/>
      <c r="Q1154" s="71"/>
      <c r="R1154" s="552">
        <v>0</v>
      </c>
      <c r="S1154" s="10"/>
    </row>
    <row r="1155" spans="1:19" hidden="1" outlineLevel="1">
      <c r="A1155" s="137"/>
      <c r="B1155" s="137"/>
      <c r="C1155" s="138" t="s">
        <v>1028</v>
      </c>
      <c r="D1155" s="194">
        <v>357</v>
      </c>
      <c r="E1155" s="97">
        <v>225</v>
      </c>
      <c r="F1155" s="139" t="s">
        <v>624</v>
      </c>
      <c r="G1155" s="359">
        <v>7475.4098360655735</v>
      </c>
      <c r="H1155" s="359">
        <v>3360.0000000000005</v>
      </c>
      <c r="I1155" s="71">
        <f t="shared" si="396"/>
        <v>10835.409836065573</v>
      </c>
      <c r="J1155" s="71">
        <f t="shared" si="397"/>
        <v>1681967.2131147541</v>
      </c>
      <c r="K1155" s="71">
        <f t="shared" si="398"/>
        <v>756000.00000000012</v>
      </c>
      <c r="L1155" s="71">
        <f t="shared" si="399"/>
        <v>2437967.2131147538</v>
      </c>
      <c r="M1155" s="552">
        <f>'KL TTHT CV DOT 2'!P1135</f>
        <v>0</v>
      </c>
      <c r="N1155" s="552">
        <f>'KL TTHT CV DOT 2'!Q1135</f>
        <v>0</v>
      </c>
      <c r="O1155" s="552">
        <f>'KL TTHT CV DOT 2'!R1135</f>
        <v>0</v>
      </c>
      <c r="P1155" s="71"/>
      <c r="Q1155" s="71"/>
      <c r="R1155" s="552">
        <v>0</v>
      </c>
      <c r="S1155" s="10"/>
    </row>
    <row r="1156" spans="1:19" hidden="1" outlineLevel="1">
      <c r="A1156" s="137"/>
      <c r="B1156" s="137"/>
      <c r="C1156" s="138" t="s">
        <v>646</v>
      </c>
      <c r="D1156" s="194">
        <v>286</v>
      </c>
      <c r="E1156" s="97">
        <v>286</v>
      </c>
      <c r="F1156" s="139" t="s">
        <v>624</v>
      </c>
      <c r="G1156" s="359">
        <v>32518.739999999998</v>
      </c>
      <c r="H1156" s="359">
        <v>7485.6650000000009</v>
      </c>
      <c r="I1156" s="71">
        <f>SUM(G1156:H1156)</f>
        <v>40004.404999999999</v>
      </c>
      <c r="J1156" s="71">
        <f t="shared" si="397"/>
        <v>9300359.6399999987</v>
      </c>
      <c r="K1156" s="71">
        <f t="shared" si="398"/>
        <v>2140900.1900000004</v>
      </c>
      <c r="L1156" s="71">
        <f t="shared" si="399"/>
        <v>11441259.83</v>
      </c>
      <c r="M1156" s="552">
        <f>'KL TTHT CV DOT 2'!P1136</f>
        <v>0</v>
      </c>
      <c r="N1156" s="552">
        <f>'KL TTHT CV DOT 2'!Q1136</f>
        <v>0</v>
      </c>
      <c r="O1156" s="552">
        <f>'KL TTHT CV DOT 2'!R1136</f>
        <v>0</v>
      </c>
      <c r="P1156" s="71"/>
      <c r="Q1156" s="71"/>
      <c r="R1156" s="552">
        <v>0</v>
      </c>
      <c r="S1156" s="10"/>
    </row>
    <row r="1157" spans="1:19" s="11" customFormat="1" hidden="1" outlineLevel="1">
      <c r="A1157" s="192"/>
      <c r="B1157" s="192"/>
      <c r="C1157" s="386" t="s">
        <v>928</v>
      </c>
      <c r="D1157" s="194">
        <v>643</v>
      </c>
      <c r="E1157" s="97">
        <v>586</v>
      </c>
      <c r="F1157" s="195" t="s">
        <v>624</v>
      </c>
      <c r="G1157" s="359">
        <v>8773.9726027397246</v>
      </c>
      <c r="H1157" s="359">
        <v>14594.016411764707</v>
      </c>
      <c r="I1157" s="199">
        <f t="shared" si="396"/>
        <v>23367.989014504434</v>
      </c>
      <c r="J1157" s="199">
        <f t="shared" si="397"/>
        <v>5141547.9452054789</v>
      </c>
      <c r="K1157" s="199">
        <f t="shared" si="398"/>
        <v>8552093.6172941178</v>
      </c>
      <c r="L1157" s="199">
        <f t="shared" si="399"/>
        <v>13693641.562499598</v>
      </c>
      <c r="M1157" s="554">
        <f>'KL TTHT CV DOT 2'!P1137</f>
        <v>0</v>
      </c>
      <c r="N1157" s="554">
        <f>'KL TTHT CV DOT 2'!Q1137</f>
        <v>0</v>
      </c>
      <c r="O1157" s="554">
        <f>'KL TTHT CV DOT 2'!R1137</f>
        <v>0</v>
      </c>
      <c r="P1157" s="199"/>
      <c r="Q1157" s="199"/>
      <c r="R1157" s="554">
        <v>0</v>
      </c>
    </row>
    <row r="1158" spans="1:19" s="11" customFormat="1" ht="26.4" hidden="1" outlineLevel="1">
      <c r="A1158" s="192"/>
      <c r="B1158" s="192"/>
      <c r="C1158" s="193" t="s">
        <v>674</v>
      </c>
      <c r="D1158" s="194">
        <v>1</v>
      </c>
      <c r="E1158" s="97">
        <v>1</v>
      </c>
      <c r="F1158" s="195" t="s">
        <v>619</v>
      </c>
      <c r="G1158" s="359">
        <v>0</v>
      </c>
      <c r="H1158" s="359">
        <v>3850000.0000000005</v>
      </c>
      <c r="I1158" s="199">
        <f t="shared" ref="I1158:I1159" si="400">SUM(G1158:H1158)</f>
        <v>3850000.0000000005</v>
      </c>
      <c r="J1158" s="199">
        <f t="shared" si="397"/>
        <v>0</v>
      </c>
      <c r="K1158" s="199">
        <f t="shared" si="398"/>
        <v>3850000.0000000005</v>
      </c>
      <c r="L1158" s="199">
        <f t="shared" si="399"/>
        <v>3850000.0000000005</v>
      </c>
      <c r="M1158" s="554">
        <f>'KL TTHT CV DOT 2'!P1138</f>
        <v>0</v>
      </c>
      <c r="N1158" s="554">
        <f>'KL TTHT CV DOT 2'!Q1138</f>
        <v>0</v>
      </c>
      <c r="O1158" s="554">
        <f>'KL TTHT CV DOT 2'!R1138</f>
        <v>0</v>
      </c>
      <c r="P1158" s="199"/>
      <c r="Q1158" s="199"/>
      <c r="R1158" s="554">
        <v>0</v>
      </c>
    </row>
    <row r="1159" spans="1:19" s="399" customFormat="1" hidden="1" outlineLevel="1">
      <c r="A1159" s="395"/>
      <c r="B1159" s="395"/>
      <c r="C1159" s="400" t="s">
        <v>657</v>
      </c>
      <c r="D1159" s="97">
        <v>1</v>
      </c>
      <c r="E1159" s="97">
        <v>1</v>
      </c>
      <c r="F1159" s="397" t="s">
        <v>619</v>
      </c>
      <c r="G1159" s="497">
        <v>2126990.9320008983</v>
      </c>
      <c r="H1159" s="497">
        <v>638097.27960026951</v>
      </c>
      <c r="I1159" s="62">
        <f t="shared" si="400"/>
        <v>2765088.2116011679</v>
      </c>
      <c r="J1159" s="62">
        <f t="shared" si="397"/>
        <v>2126990.9320008983</v>
      </c>
      <c r="K1159" s="62">
        <f t="shared" si="398"/>
        <v>638097.27960026951</v>
      </c>
      <c r="L1159" s="62">
        <f t="shared" si="399"/>
        <v>2765088.2116011679</v>
      </c>
      <c r="M1159" s="550">
        <f>'KL TTHT CV DOT 2'!P1139</f>
        <v>0</v>
      </c>
      <c r="N1159" s="550">
        <f>'KL TTHT CV DOT 2'!Q1139</f>
        <v>0</v>
      </c>
      <c r="O1159" s="550">
        <f>'KL TTHT CV DOT 2'!R1139</f>
        <v>0</v>
      </c>
      <c r="P1159" s="62"/>
      <c r="Q1159" s="62"/>
      <c r="R1159" s="550">
        <v>0</v>
      </c>
    </row>
    <row r="1160" spans="1:19">
      <c r="A1160" s="137"/>
      <c r="B1160" s="137"/>
      <c r="C1160" s="138"/>
      <c r="D1160" s="94"/>
      <c r="E1160" s="94"/>
      <c r="F1160" s="139"/>
      <c r="G1160" s="71"/>
      <c r="H1160" s="71"/>
      <c r="I1160" s="71"/>
      <c r="J1160" s="71"/>
      <c r="K1160" s="71"/>
      <c r="L1160" s="62"/>
      <c r="M1160" s="552">
        <f>'KL TTHT CV DOT 2'!P1140</f>
        <v>0</v>
      </c>
      <c r="N1160" s="552">
        <f>'KL TTHT CV DOT 2'!Q1140</f>
        <v>0</v>
      </c>
      <c r="O1160" s="552">
        <f>'KL TTHT CV DOT 2'!R1140</f>
        <v>0</v>
      </c>
      <c r="P1160" s="71"/>
      <c r="Q1160" s="71"/>
      <c r="R1160" s="552">
        <v>0</v>
      </c>
      <c r="S1160" s="10"/>
    </row>
    <row r="1161" spans="1:19" collapsed="1">
      <c r="A1161" s="149" t="s">
        <v>288</v>
      </c>
      <c r="B1161" s="149"/>
      <c r="C1161" s="150" t="s">
        <v>176</v>
      </c>
      <c r="D1161" s="100">
        <v>1</v>
      </c>
      <c r="E1161" s="100"/>
      <c r="F1161" s="151" t="s">
        <v>10</v>
      </c>
      <c r="G1161" s="75"/>
      <c r="H1161" s="75"/>
      <c r="I1161" s="75"/>
      <c r="J1161" s="75"/>
      <c r="K1161" s="75"/>
      <c r="L1161" s="75">
        <f>SUBTOTAL(9,L1162:L1173)</f>
        <v>0</v>
      </c>
      <c r="M1161" s="555">
        <f>'KL TTHT CV DOT 2'!P1141</f>
        <v>0</v>
      </c>
      <c r="N1161" s="555">
        <f>'KL TTHT CV DOT 2'!Q1141</f>
        <v>0</v>
      </c>
      <c r="O1161" s="555">
        <f>'KL TTHT CV DOT 2'!R1141</f>
        <v>0</v>
      </c>
      <c r="P1161" s="75"/>
      <c r="Q1161" s="75"/>
      <c r="R1161" s="555">
        <v>0</v>
      </c>
      <c r="S1161" s="10"/>
    </row>
    <row r="1162" spans="1:19" hidden="1" outlineLevel="1">
      <c r="A1162" s="183" t="s">
        <v>289</v>
      </c>
      <c r="B1162" s="183"/>
      <c r="C1162" s="184" t="s">
        <v>290</v>
      </c>
      <c r="D1162" s="185">
        <v>1</v>
      </c>
      <c r="E1162" s="185"/>
      <c r="F1162" s="186" t="s">
        <v>10</v>
      </c>
      <c r="G1162" s="187"/>
      <c r="H1162" s="187"/>
      <c r="I1162" s="187"/>
      <c r="J1162" s="187"/>
      <c r="K1162" s="187"/>
      <c r="L1162" s="187"/>
      <c r="M1162" s="560">
        <f>'KL TTHT CV DOT 2'!P1142</f>
        <v>0</v>
      </c>
      <c r="N1162" s="560">
        <f>'KL TTHT CV DOT 2'!Q1142</f>
        <v>0</v>
      </c>
      <c r="O1162" s="560">
        <f>'KL TTHT CV DOT 2'!R1142</f>
        <v>0</v>
      </c>
      <c r="P1162" s="187"/>
      <c r="Q1162" s="187"/>
      <c r="R1162" s="560">
        <v>0</v>
      </c>
      <c r="S1162" s="10"/>
    </row>
    <row r="1163" spans="1:19" hidden="1" outlineLevel="1">
      <c r="A1163" s="137" t="s">
        <v>291</v>
      </c>
      <c r="B1163" s="137"/>
      <c r="C1163" s="138" t="s">
        <v>292</v>
      </c>
      <c r="D1163" s="94">
        <v>1</v>
      </c>
      <c r="E1163" s="94"/>
      <c r="F1163" s="139" t="s">
        <v>10</v>
      </c>
      <c r="G1163" s="71"/>
      <c r="H1163" s="71"/>
      <c r="I1163" s="71"/>
      <c r="J1163" s="71"/>
      <c r="K1163" s="71"/>
      <c r="L1163" s="82"/>
      <c r="M1163" s="552">
        <f>'KL TTHT CV DOT 2'!P1143</f>
        <v>0</v>
      </c>
      <c r="N1163" s="552">
        <f>'KL TTHT CV DOT 2'!Q1143</f>
        <v>0</v>
      </c>
      <c r="O1163" s="552">
        <f>'KL TTHT CV DOT 2'!R1143</f>
        <v>0</v>
      </c>
      <c r="P1163" s="71"/>
      <c r="Q1163" s="71"/>
      <c r="R1163" s="552">
        <v>0</v>
      </c>
      <c r="S1163" s="10"/>
    </row>
    <row r="1164" spans="1:19" hidden="1" outlineLevel="1">
      <c r="A1164" s="137" t="s">
        <v>295</v>
      </c>
      <c r="B1164" s="137"/>
      <c r="C1164" s="138" t="s">
        <v>296</v>
      </c>
      <c r="D1164" s="94">
        <v>1</v>
      </c>
      <c r="E1164" s="94"/>
      <c r="F1164" s="139" t="s">
        <v>10</v>
      </c>
      <c r="G1164" s="71"/>
      <c r="H1164" s="71"/>
      <c r="I1164" s="71"/>
      <c r="J1164" s="71"/>
      <c r="K1164" s="71"/>
      <c r="L1164" s="82"/>
      <c r="M1164" s="552">
        <f>'KL TTHT CV DOT 2'!P1144</f>
        <v>0</v>
      </c>
      <c r="N1164" s="552">
        <f>'KL TTHT CV DOT 2'!Q1144</f>
        <v>0</v>
      </c>
      <c r="O1164" s="552">
        <f>'KL TTHT CV DOT 2'!R1144</f>
        <v>0</v>
      </c>
      <c r="P1164" s="71"/>
      <c r="Q1164" s="71"/>
      <c r="R1164" s="552">
        <v>0</v>
      </c>
      <c r="S1164" s="10"/>
    </row>
    <row r="1165" spans="1:19" hidden="1" outlineLevel="1">
      <c r="A1165" s="137" t="s">
        <v>297</v>
      </c>
      <c r="B1165" s="137"/>
      <c r="C1165" s="138" t="s">
        <v>298</v>
      </c>
      <c r="D1165" s="94">
        <v>1</v>
      </c>
      <c r="E1165" s="94"/>
      <c r="F1165" s="139" t="s">
        <v>10</v>
      </c>
      <c r="G1165" s="71"/>
      <c r="H1165" s="71"/>
      <c r="I1165" s="71"/>
      <c r="J1165" s="71"/>
      <c r="K1165" s="71"/>
      <c r="L1165" s="62"/>
      <c r="M1165" s="552">
        <f>'KL TTHT CV DOT 2'!P1145</f>
        <v>0</v>
      </c>
      <c r="N1165" s="552">
        <f>'KL TTHT CV DOT 2'!Q1145</f>
        <v>0</v>
      </c>
      <c r="O1165" s="552">
        <f>'KL TTHT CV DOT 2'!R1145</f>
        <v>0</v>
      </c>
      <c r="P1165" s="71"/>
      <c r="Q1165" s="71"/>
      <c r="R1165" s="552">
        <v>0</v>
      </c>
      <c r="S1165" s="10"/>
    </row>
    <row r="1166" spans="1:19" hidden="1" outlineLevel="1">
      <c r="A1166" s="137" t="s">
        <v>299</v>
      </c>
      <c r="B1166" s="137"/>
      <c r="C1166" s="138" t="s">
        <v>300</v>
      </c>
      <c r="D1166" s="94">
        <v>1</v>
      </c>
      <c r="E1166" s="94"/>
      <c r="F1166" s="139" t="s">
        <v>10</v>
      </c>
      <c r="G1166" s="71"/>
      <c r="H1166" s="71"/>
      <c r="I1166" s="71"/>
      <c r="J1166" s="71"/>
      <c r="K1166" s="71"/>
      <c r="L1166" s="62"/>
      <c r="M1166" s="552">
        <f>'KL TTHT CV DOT 2'!P1146</f>
        <v>0</v>
      </c>
      <c r="N1166" s="552">
        <f>'KL TTHT CV DOT 2'!Q1146</f>
        <v>0</v>
      </c>
      <c r="O1166" s="552">
        <f>'KL TTHT CV DOT 2'!R1146</f>
        <v>0</v>
      </c>
      <c r="P1166" s="71"/>
      <c r="Q1166" s="71"/>
      <c r="R1166" s="552">
        <v>0</v>
      </c>
      <c r="S1166" s="10"/>
    </row>
    <row r="1167" spans="1:19" hidden="1" outlineLevel="1">
      <c r="A1167" s="137" t="s">
        <v>301</v>
      </c>
      <c r="B1167" s="137"/>
      <c r="C1167" s="138" t="s">
        <v>302</v>
      </c>
      <c r="D1167" s="94">
        <v>1</v>
      </c>
      <c r="E1167" s="94"/>
      <c r="F1167" s="139" t="s">
        <v>10</v>
      </c>
      <c r="G1167" s="71"/>
      <c r="H1167" s="71"/>
      <c r="I1167" s="71"/>
      <c r="J1167" s="71"/>
      <c r="K1167" s="71"/>
      <c r="L1167" s="82"/>
      <c r="M1167" s="552">
        <f>'KL TTHT CV DOT 2'!P1147</f>
        <v>0</v>
      </c>
      <c r="N1167" s="552">
        <f>'KL TTHT CV DOT 2'!Q1147</f>
        <v>0</v>
      </c>
      <c r="O1167" s="552">
        <f>'KL TTHT CV DOT 2'!R1147</f>
        <v>0</v>
      </c>
      <c r="P1167" s="71"/>
      <c r="Q1167" s="71"/>
      <c r="R1167" s="552">
        <v>0</v>
      </c>
      <c r="S1167" s="10"/>
    </row>
    <row r="1168" spans="1:19" hidden="1" outlineLevel="1">
      <c r="A1168" s="137" t="s">
        <v>303</v>
      </c>
      <c r="B1168" s="137"/>
      <c r="C1168" s="138" t="s">
        <v>304</v>
      </c>
      <c r="D1168" s="94">
        <v>1</v>
      </c>
      <c r="E1168" s="94"/>
      <c r="F1168" s="139" t="s">
        <v>10</v>
      </c>
      <c r="G1168" s="71"/>
      <c r="H1168" s="71"/>
      <c r="I1168" s="71"/>
      <c r="J1168" s="71"/>
      <c r="K1168" s="71"/>
      <c r="L1168" s="62">
        <v>0</v>
      </c>
      <c r="M1168" s="552">
        <f>'KL TTHT CV DOT 2'!P1148</f>
        <v>0</v>
      </c>
      <c r="N1168" s="552">
        <f>'KL TTHT CV DOT 2'!Q1148</f>
        <v>0</v>
      </c>
      <c r="O1168" s="552">
        <f>'KL TTHT CV DOT 2'!R1148</f>
        <v>0</v>
      </c>
      <c r="P1168" s="71"/>
      <c r="Q1168" s="71"/>
      <c r="R1168" s="552">
        <v>0</v>
      </c>
      <c r="S1168" s="10"/>
    </row>
    <row r="1169" spans="1:19" ht="26.4" hidden="1" outlineLevel="1">
      <c r="A1169" s="137" t="s">
        <v>305</v>
      </c>
      <c r="B1169" s="137"/>
      <c r="C1169" s="138" t="s">
        <v>306</v>
      </c>
      <c r="D1169" s="94">
        <v>1</v>
      </c>
      <c r="E1169" s="94"/>
      <c r="F1169" s="139" t="s">
        <v>10</v>
      </c>
      <c r="G1169" s="71"/>
      <c r="H1169" s="71"/>
      <c r="I1169" s="71"/>
      <c r="J1169" s="71"/>
      <c r="K1169" s="71"/>
      <c r="L1169" s="62">
        <v>0</v>
      </c>
      <c r="M1169" s="552">
        <f>'KL TTHT CV DOT 2'!P1149</f>
        <v>0</v>
      </c>
      <c r="N1169" s="552">
        <f>'KL TTHT CV DOT 2'!Q1149</f>
        <v>0</v>
      </c>
      <c r="O1169" s="552">
        <f>'KL TTHT CV DOT 2'!R1149</f>
        <v>0</v>
      </c>
      <c r="P1169" s="71"/>
      <c r="Q1169" s="71"/>
      <c r="R1169" s="552">
        <v>0</v>
      </c>
      <c r="S1169" s="10"/>
    </row>
    <row r="1170" spans="1:19" hidden="1" outlineLevel="1">
      <c r="A1170" s="137" t="s">
        <v>307</v>
      </c>
      <c r="B1170" s="137"/>
      <c r="C1170" s="138" t="s">
        <v>308</v>
      </c>
      <c r="D1170" s="94">
        <v>1</v>
      </c>
      <c r="E1170" s="94"/>
      <c r="F1170" s="139" t="s">
        <v>10</v>
      </c>
      <c r="G1170" s="71"/>
      <c r="H1170" s="71"/>
      <c r="I1170" s="71"/>
      <c r="J1170" s="71"/>
      <c r="K1170" s="71"/>
      <c r="L1170" s="62">
        <v>0</v>
      </c>
      <c r="M1170" s="552">
        <f>'KL TTHT CV DOT 2'!P1150</f>
        <v>0</v>
      </c>
      <c r="N1170" s="552">
        <f>'KL TTHT CV DOT 2'!Q1150</f>
        <v>0</v>
      </c>
      <c r="O1170" s="552">
        <f>'KL TTHT CV DOT 2'!R1150</f>
        <v>0</v>
      </c>
      <c r="P1170" s="71"/>
      <c r="Q1170" s="71"/>
      <c r="R1170" s="552">
        <v>0</v>
      </c>
      <c r="S1170" s="10"/>
    </row>
    <row r="1171" spans="1:19" hidden="1" outlineLevel="1">
      <c r="A1171" s="137" t="s">
        <v>309</v>
      </c>
      <c r="B1171" s="137"/>
      <c r="C1171" s="138" t="s">
        <v>310</v>
      </c>
      <c r="D1171" s="94">
        <v>1</v>
      </c>
      <c r="E1171" s="94"/>
      <c r="F1171" s="139" t="s">
        <v>10</v>
      </c>
      <c r="G1171" s="71"/>
      <c r="H1171" s="71"/>
      <c r="I1171" s="71"/>
      <c r="J1171" s="71"/>
      <c r="K1171" s="71"/>
      <c r="L1171" s="62">
        <v>0</v>
      </c>
      <c r="M1171" s="552">
        <f>'KL TTHT CV DOT 2'!P1151</f>
        <v>0</v>
      </c>
      <c r="N1171" s="552">
        <f>'KL TTHT CV DOT 2'!Q1151</f>
        <v>0</v>
      </c>
      <c r="O1171" s="552">
        <f>'KL TTHT CV DOT 2'!R1151</f>
        <v>0</v>
      </c>
      <c r="P1171" s="71"/>
      <c r="Q1171" s="71"/>
      <c r="R1171" s="552">
        <v>0</v>
      </c>
      <c r="S1171" s="10"/>
    </row>
    <row r="1172" spans="1:19" hidden="1" outlineLevel="1">
      <c r="A1172" s="137" t="s">
        <v>311</v>
      </c>
      <c r="B1172" s="137"/>
      <c r="C1172" s="138" t="s">
        <v>312</v>
      </c>
      <c r="D1172" s="94">
        <v>1</v>
      </c>
      <c r="E1172" s="94"/>
      <c r="F1172" s="139" t="s">
        <v>10</v>
      </c>
      <c r="G1172" s="71"/>
      <c r="H1172" s="71"/>
      <c r="I1172" s="71"/>
      <c r="J1172" s="71"/>
      <c r="K1172" s="71"/>
      <c r="L1172" s="62">
        <v>0</v>
      </c>
      <c r="M1172" s="552">
        <f>'KL TTHT CV DOT 2'!P1152</f>
        <v>0</v>
      </c>
      <c r="N1172" s="552">
        <f>'KL TTHT CV DOT 2'!Q1152</f>
        <v>0</v>
      </c>
      <c r="O1172" s="552">
        <f>'KL TTHT CV DOT 2'!R1152</f>
        <v>0</v>
      </c>
      <c r="P1172" s="71"/>
      <c r="Q1172" s="71"/>
      <c r="R1172" s="552">
        <v>0</v>
      </c>
      <c r="S1172" s="10"/>
    </row>
    <row r="1173" spans="1:19">
      <c r="A1173" s="146"/>
      <c r="B1173" s="146"/>
      <c r="C1173" s="147"/>
      <c r="D1173" s="99"/>
      <c r="E1173" s="99"/>
      <c r="F1173" s="148"/>
      <c r="G1173" s="82"/>
      <c r="H1173" s="82"/>
      <c r="I1173" s="82"/>
      <c r="J1173" s="82"/>
      <c r="K1173" s="82"/>
      <c r="L1173" s="62"/>
      <c r="M1173" s="553">
        <f>'KL TTHT CV DOT 2'!P1153</f>
        <v>0</v>
      </c>
      <c r="N1173" s="553">
        <f>'KL TTHT CV DOT 2'!Q1153</f>
        <v>0</v>
      </c>
      <c r="O1173" s="553">
        <f>'KL TTHT CV DOT 2'!R1153</f>
        <v>0</v>
      </c>
      <c r="P1173" s="82"/>
      <c r="Q1173" s="82"/>
      <c r="R1173" s="553">
        <v>0</v>
      </c>
      <c r="S1173" s="10"/>
    </row>
    <row r="1174" spans="1:19">
      <c r="A1174" s="165" t="s">
        <v>41</v>
      </c>
      <c r="B1174" s="165"/>
      <c r="C1174" s="166" t="s">
        <v>42</v>
      </c>
      <c r="D1174" s="167"/>
      <c r="E1174" s="167"/>
      <c r="F1174" s="168"/>
      <c r="G1174" s="169"/>
      <c r="H1174" s="169"/>
      <c r="I1174" s="169"/>
      <c r="J1174" s="169"/>
      <c r="K1174" s="169"/>
      <c r="L1174" s="169">
        <f>SUBTOTAL(9,L1175:L1183)</f>
        <v>0</v>
      </c>
      <c r="M1174" s="551">
        <f>'KL TTHT CV DOT 2'!P1154</f>
        <v>0</v>
      </c>
      <c r="N1174" s="551">
        <f>'KL TTHT CV DOT 2'!Q1154</f>
        <v>0</v>
      </c>
      <c r="O1174" s="551">
        <f>'KL TTHT CV DOT 2'!R1154</f>
        <v>0</v>
      </c>
      <c r="P1174" s="169"/>
      <c r="Q1174" s="169"/>
      <c r="R1174" s="551">
        <v>0</v>
      </c>
      <c r="S1174" s="10"/>
    </row>
    <row r="1175" spans="1:19">
      <c r="A1175" s="146"/>
      <c r="B1175" s="146"/>
      <c r="C1175" s="147"/>
      <c r="D1175" s="99"/>
      <c r="E1175" s="99"/>
      <c r="F1175" s="148"/>
      <c r="G1175" s="82"/>
      <c r="H1175" s="82"/>
      <c r="I1175" s="82"/>
      <c r="J1175" s="82"/>
      <c r="K1175" s="82"/>
      <c r="L1175" s="62"/>
      <c r="M1175" s="553">
        <f>'KL TTHT CV DOT 2'!P1155</f>
        <v>0</v>
      </c>
      <c r="N1175" s="553">
        <f>'KL TTHT CV DOT 2'!Q1155</f>
        <v>0</v>
      </c>
      <c r="O1175" s="553">
        <f>'KL TTHT CV DOT 2'!R1155</f>
        <v>0</v>
      </c>
      <c r="P1175" s="82"/>
      <c r="Q1175" s="82"/>
      <c r="R1175" s="553">
        <v>0</v>
      </c>
      <c r="S1175" s="10"/>
    </row>
    <row r="1176" spans="1:19">
      <c r="A1176" s="149" t="s">
        <v>314</v>
      </c>
      <c r="B1176" s="149"/>
      <c r="C1176" s="150" t="s">
        <v>253</v>
      </c>
      <c r="D1176" s="100">
        <v>1</v>
      </c>
      <c r="E1176" s="100"/>
      <c r="F1176" s="151" t="s">
        <v>10</v>
      </c>
      <c r="G1176" s="75"/>
      <c r="H1176" s="75"/>
      <c r="I1176" s="75"/>
      <c r="J1176" s="75"/>
      <c r="K1176" s="75"/>
      <c r="L1176" s="75">
        <f>SUBTOTAL(9,L1177:L1177)</f>
        <v>0</v>
      </c>
      <c r="M1176" s="555">
        <f>'KL TTHT CV DOT 2'!P1156</f>
        <v>0</v>
      </c>
      <c r="N1176" s="555">
        <f>'KL TTHT CV DOT 2'!Q1156</f>
        <v>0</v>
      </c>
      <c r="O1176" s="555">
        <f>'KL TTHT CV DOT 2'!R1156</f>
        <v>0</v>
      </c>
      <c r="P1176" s="75"/>
      <c r="Q1176" s="75"/>
      <c r="R1176" s="555">
        <v>0</v>
      </c>
      <c r="S1176" s="10"/>
    </row>
    <row r="1177" spans="1:19" s="153" customFormat="1" outlineLevel="1">
      <c r="A1177" s="146" t="s">
        <v>315</v>
      </c>
      <c r="B1177" s="146"/>
      <c r="C1177" s="147" t="s">
        <v>1030</v>
      </c>
      <c r="D1177" s="122">
        <v>1</v>
      </c>
      <c r="E1177" s="122"/>
      <c r="F1177" s="148" t="s">
        <v>10</v>
      </c>
      <c r="G1177" s="77"/>
      <c r="H1177" s="77"/>
      <c r="I1177" s="77"/>
      <c r="J1177" s="77"/>
      <c r="K1177" s="77"/>
      <c r="L1177" s="82">
        <v>0</v>
      </c>
      <c r="M1177" s="556">
        <f>'KL TTHT CV DOT 2'!P1157</f>
        <v>0</v>
      </c>
      <c r="N1177" s="556">
        <f>'KL TTHT CV DOT 2'!Q1157</f>
        <v>0</v>
      </c>
      <c r="O1177" s="556">
        <f>'KL TTHT CV DOT 2'!R1157</f>
        <v>0</v>
      </c>
      <c r="P1177" s="77"/>
      <c r="Q1177" s="77"/>
      <c r="R1177" s="556">
        <v>0</v>
      </c>
    </row>
    <row r="1178" spans="1:19">
      <c r="A1178" s="137"/>
      <c r="B1178" s="137"/>
      <c r="C1178" s="138"/>
      <c r="D1178" s="94"/>
      <c r="E1178" s="94"/>
      <c r="F1178" s="139"/>
      <c r="G1178" s="71"/>
      <c r="H1178" s="71"/>
      <c r="I1178" s="71"/>
      <c r="J1178" s="71"/>
      <c r="K1178" s="71"/>
      <c r="L1178" s="62"/>
      <c r="M1178" s="552">
        <f>'KL TTHT CV DOT 2'!P1158</f>
        <v>0</v>
      </c>
      <c r="N1178" s="552">
        <f>'KL TTHT CV DOT 2'!Q1158</f>
        <v>0</v>
      </c>
      <c r="O1178" s="552">
        <f>'KL TTHT CV DOT 2'!R1158</f>
        <v>0</v>
      </c>
      <c r="P1178" s="71"/>
      <c r="Q1178" s="71"/>
      <c r="R1178" s="552">
        <v>0</v>
      </c>
      <c r="S1178" s="10"/>
    </row>
    <row r="1179" spans="1:19">
      <c r="A1179" s="149" t="s">
        <v>317</v>
      </c>
      <c r="B1179" s="149"/>
      <c r="C1179" s="150" t="s">
        <v>176</v>
      </c>
      <c r="D1179" s="100">
        <v>1</v>
      </c>
      <c r="E1179" s="100"/>
      <c r="F1179" s="151" t="s">
        <v>10</v>
      </c>
      <c r="G1179" s="75"/>
      <c r="H1179" s="75"/>
      <c r="I1179" s="75"/>
      <c r="J1179" s="75"/>
      <c r="K1179" s="75"/>
      <c r="L1179" s="75">
        <f>SUBTOTAL(9,L1180:L1183)</f>
        <v>0</v>
      </c>
      <c r="M1179" s="555">
        <f>'KL TTHT CV DOT 2'!P1159</f>
        <v>0</v>
      </c>
      <c r="N1179" s="555">
        <f>'KL TTHT CV DOT 2'!Q1159</f>
        <v>0</v>
      </c>
      <c r="O1179" s="555">
        <f>'KL TTHT CV DOT 2'!R1159</f>
        <v>0</v>
      </c>
      <c r="P1179" s="75"/>
      <c r="Q1179" s="75"/>
      <c r="R1179" s="555">
        <v>0</v>
      </c>
      <c r="S1179" s="10"/>
    </row>
    <row r="1180" spans="1:19" outlineLevel="1">
      <c r="A1180" s="137" t="s">
        <v>318</v>
      </c>
      <c r="B1180" s="137"/>
      <c r="C1180" s="138" t="s">
        <v>316</v>
      </c>
      <c r="D1180" s="94">
        <v>1</v>
      </c>
      <c r="E1180" s="94"/>
      <c r="F1180" s="139" t="s">
        <v>10</v>
      </c>
      <c r="G1180" s="71"/>
      <c r="H1180" s="71"/>
      <c r="I1180" s="71"/>
      <c r="J1180" s="71"/>
      <c r="K1180" s="71"/>
      <c r="L1180" s="62">
        <v>0</v>
      </c>
      <c r="M1180" s="552">
        <f>'KL TTHT CV DOT 2'!P1160</f>
        <v>0</v>
      </c>
      <c r="N1180" s="552">
        <f>'KL TTHT CV DOT 2'!Q1160</f>
        <v>0</v>
      </c>
      <c r="O1180" s="552">
        <f>'KL TTHT CV DOT 2'!R1160</f>
        <v>0</v>
      </c>
      <c r="P1180" s="71"/>
      <c r="Q1180" s="71"/>
      <c r="R1180" s="552">
        <v>0</v>
      </c>
      <c r="S1180" s="10"/>
    </row>
    <row r="1181" spans="1:19" s="399" customFormat="1" ht="26.4" outlineLevel="1">
      <c r="A1181" s="395"/>
      <c r="B1181" s="395"/>
      <c r="C1181" s="400" t="s">
        <v>1031</v>
      </c>
      <c r="D1181" s="97">
        <v>1</v>
      </c>
      <c r="E1181" s="97"/>
      <c r="F1181" s="397" t="s">
        <v>619</v>
      </c>
      <c r="G1181" s="497">
        <v>0</v>
      </c>
      <c r="H1181" s="497">
        <v>0</v>
      </c>
      <c r="I1181" s="62"/>
      <c r="J1181" s="62"/>
      <c r="K1181" s="62"/>
      <c r="L1181" s="62"/>
      <c r="M1181" s="550">
        <f>'KL TTHT CV DOT 2'!P1161</f>
        <v>0</v>
      </c>
      <c r="N1181" s="550">
        <f>'KL TTHT CV DOT 2'!Q1161</f>
        <v>0</v>
      </c>
      <c r="O1181" s="550">
        <f>'KL TTHT CV DOT 2'!R1161</f>
        <v>0</v>
      </c>
      <c r="P1181" s="62"/>
      <c r="Q1181" s="62"/>
      <c r="R1181" s="550">
        <v>0</v>
      </c>
    </row>
    <row r="1182" spans="1:19" s="399" customFormat="1" outlineLevel="1">
      <c r="A1182" s="395"/>
      <c r="B1182" s="395"/>
      <c r="C1182" s="400" t="s">
        <v>1032</v>
      </c>
      <c r="D1182" s="97">
        <v>1</v>
      </c>
      <c r="E1182" s="97"/>
      <c r="F1182" s="397" t="s">
        <v>619</v>
      </c>
      <c r="G1182" s="497">
        <v>0</v>
      </c>
      <c r="H1182" s="497">
        <v>0</v>
      </c>
      <c r="I1182" s="62"/>
      <c r="J1182" s="62"/>
      <c r="K1182" s="62"/>
      <c r="L1182" s="62"/>
      <c r="M1182" s="550">
        <f>'KL TTHT CV DOT 2'!P1162</f>
        <v>0</v>
      </c>
      <c r="N1182" s="550">
        <f>'KL TTHT CV DOT 2'!Q1162</f>
        <v>0</v>
      </c>
      <c r="O1182" s="550">
        <f>'KL TTHT CV DOT 2'!R1162</f>
        <v>0</v>
      </c>
      <c r="P1182" s="62"/>
      <c r="Q1182" s="62"/>
      <c r="R1182" s="550">
        <v>0</v>
      </c>
    </row>
    <row r="1183" spans="1:19">
      <c r="A1183" s="146"/>
      <c r="B1183" s="146"/>
      <c r="C1183" s="147"/>
      <c r="D1183" s="99"/>
      <c r="E1183" s="99"/>
      <c r="F1183" s="148"/>
      <c r="G1183" s="82"/>
      <c r="H1183" s="82"/>
      <c r="I1183" s="82"/>
      <c r="J1183" s="82"/>
      <c r="K1183" s="82"/>
      <c r="L1183" s="62"/>
      <c r="M1183" s="553">
        <f>'KL TTHT CV DOT 2'!P1163</f>
        <v>0</v>
      </c>
      <c r="N1183" s="553">
        <f>'KL TTHT CV DOT 2'!Q1163</f>
        <v>0</v>
      </c>
      <c r="O1183" s="553">
        <f>'KL TTHT CV DOT 2'!R1163</f>
        <v>0</v>
      </c>
      <c r="P1183" s="82"/>
      <c r="Q1183" s="82"/>
      <c r="R1183" s="553">
        <v>0</v>
      </c>
      <c r="S1183" s="10"/>
    </row>
    <row r="1184" spans="1:19">
      <c r="A1184" s="165" t="s">
        <v>43</v>
      </c>
      <c r="B1184" s="165"/>
      <c r="C1184" s="166" t="s">
        <v>44</v>
      </c>
      <c r="D1184" s="167"/>
      <c r="E1184" s="167"/>
      <c r="F1184" s="168"/>
      <c r="G1184" s="169"/>
      <c r="H1184" s="169"/>
      <c r="I1184" s="169"/>
      <c r="J1184" s="169"/>
      <c r="K1184" s="169"/>
      <c r="L1184" s="169">
        <f>SUBTOTAL(9,L1185:L1226)</f>
        <v>162238150.00776628</v>
      </c>
      <c r="M1184" s="551">
        <f>'KL TTHT CV DOT 2'!P1164</f>
        <v>0</v>
      </c>
      <c r="N1184" s="551">
        <f>'KL TTHT CV DOT 2'!Q1164</f>
        <v>0</v>
      </c>
      <c r="O1184" s="551">
        <f>'KL TTHT CV DOT 2'!R1164</f>
        <v>0</v>
      </c>
      <c r="P1184" s="169"/>
      <c r="Q1184" s="169"/>
      <c r="R1184" s="551">
        <v>0</v>
      </c>
      <c r="S1184" s="10"/>
    </row>
    <row r="1185" spans="1:19">
      <c r="A1185" s="146"/>
      <c r="B1185" s="146"/>
      <c r="C1185" s="147"/>
      <c r="D1185" s="99"/>
      <c r="E1185" s="99"/>
      <c r="F1185" s="148"/>
      <c r="G1185" s="82"/>
      <c r="H1185" s="82"/>
      <c r="I1185" s="82"/>
      <c r="J1185" s="82"/>
      <c r="K1185" s="82"/>
      <c r="L1185" s="62"/>
      <c r="M1185" s="553">
        <f>'KL TTHT CV DOT 2'!P1165</f>
        <v>0</v>
      </c>
      <c r="N1185" s="553">
        <f>'KL TTHT CV DOT 2'!Q1165</f>
        <v>0</v>
      </c>
      <c r="O1185" s="553">
        <f>'KL TTHT CV DOT 2'!R1165</f>
        <v>0</v>
      </c>
      <c r="P1185" s="82"/>
      <c r="Q1185" s="82"/>
      <c r="R1185" s="553">
        <v>0</v>
      </c>
      <c r="S1185" s="10"/>
    </row>
    <row r="1186" spans="1:19" collapsed="1">
      <c r="A1186" s="149" t="s">
        <v>319</v>
      </c>
      <c r="B1186" s="149"/>
      <c r="C1186" s="150" t="s">
        <v>78</v>
      </c>
      <c r="D1186" s="100">
        <v>1</v>
      </c>
      <c r="E1186" s="100"/>
      <c r="F1186" s="151" t="s">
        <v>10</v>
      </c>
      <c r="G1186" s="75"/>
      <c r="H1186" s="75"/>
      <c r="I1186" s="75"/>
      <c r="J1186" s="75"/>
      <c r="K1186" s="75"/>
      <c r="L1186" s="75">
        <f>SUM(L1187:L1188)</f>
        <v>0</v>
      </c>
      <c r="M1186" s="555">
        <f>'KL TTHT CV DOT 2'!P1166</f>
        <v>0</v>
      </c>
      <c r="N1186" s="555">
        <f>'KL TTHT CV DOT 2'!Q1166</f>
        <v>0</v>
      </c>
      <c r="O1186" s="555">
        <f>'KL TTHT CV DOT 2'!R1166</f>
        <v>0</v>
      </c>
      <c r="P1186" s="75"/>
      <c r="Q1186" s="75"/>
      <c r="R1186" s="555">
        <v>0</v>
      </c>
      <c r="S1186" s="10"/>
    </row>
    <row r="1187" spans="1:19" hidden="1" outlineLevel="1">
      <c r="A1187" s="137" t="s">
        <v>320</v>
      </c>
      <c r="B1187" s="137"/>
      <c r="C1187" s="138" t="s">
        <v>321</v>
      </c>
      <c r="D1187" s="94">
        <v>1</v>
      </c>
      <c r="E1187" s="94"/>
      <c r="F1187" s="139" t="s">
        <v>10</v>
      </c>
      <c r="G1187" s="71"/>
      <c r="H1187" s="71"/>
      <c r="I1187" s="71"/>
      <c r="J1187" s="71"/>
      <c r="K1187" s="71"/>
      <c r="L1187" s="62">
        <v>0</v>
      </c>
      <c r="M1187" s="552">
        <f>'KL TTHT CV DOT 2'!P1167</f>
        <v>0</v>
      </c>
      <c r="N1187" s="552">
        <f>'KL TTHT CV DOT 2'!Q1167</f>
        <v>0</v>
      </c>
      <c r="O1187" s="552">
        <f>'KL TTHT CV DOT 2'!R1167</f>
        <v>0</v>
      </c>
      <c r="P1187" s="71"/>
      <c r="Q1187" s="71"/>
      <c r="R1187" s="552">
        <v>0</v>
      </c>
      <c r="S1187" s="10"/>
    </row>
    <row r="1188" spans="1:19" hidden="1" outlineLevel="1">
      <c r="A1188" s="137" t="s">
        <v>322</v>
      </c>
      <c r="B1188" s="137"/>
      <c r="C1188" s="138" t="s">
        <v>323</v>
      </c>
      <c r="D1188" s="94">
        <v>1</v>
      </c>
      <c r="E1188" s="94"/>
      <c r="F1188" s="139" t="s">
        <v>10</v>
      </c>
      <c r="G1188" s="71"/>
      <c r="H1188" s="71"/>
      <c r="I1188" s="71"/>
      <c r="J1188" s="71"/>
      <c r="K1188" s="71"/>
      <c r="L1188" s="62">
        <v>0</v>
      </c>
      <c r="M1188" s="552">
        <f>'KL TTHT CV DOT 2'!P1168</f>
        <v>0</v>
      </c>
      <c r="N1188" s="552">
        <f>'KL TTHT CV DOT 2'!Q1168</f>
        <v>0</v>
      </c>
      <c r="O1188" s="552">
        <f>'KL TTHT CV DOT 2'!R1168</f>
        <v>0</v>
      </c>
      <c r="P1188" s="71"/>
      <c r="Q1188" s="71"/>
      <c r="R1188" s="552">
        <v>0</v>
      </c>
      <c r="S1188" s="10"/>
    </row>
    <row r="1189" spans="1:19">
      <c r="A1189" s="137"/>
      <c r="B1189" s="137"/>
      <c r="C1189" s="138"/>
      <c r="D1189" s="94"/>
      <c r="E1189" s="94"/>
      <c r="F1189" s="139"/>
      <c r="G1189" s="71"/>
      <c r="H1189" s="71"/>
      <c r="I1189" s="71"/>
      <c r="J1189" s="71"/>
      <c r="K1189" s="71"/>
      <c r="L1189" s="62"/>
      <c r="M1189" s="552">
        <f>'KL TTHT CV DOT 2'!P1169</f>
        <v>0</v>
      </c>
      <c r="N1189" s="552">
        <f>'KL TTHT CV DOT 2'!Q1169</f>
        <v>0</v>
      </c>
      <c r="O1189" s="552">
        <f>'KL TTHT CV DOT 2'!R1169</f>
        <v>0</v>
      </c>
      <c r="P1189" s="71"/>
      <c r="Q1189" s="71"/>
      <c r="R1189" s="552">
        <v>0</v>
      </c>
      <c r="S1189" s="10"/>
    </row>
    <row r="1190" spans="1:19">
      <c r="A1190" s="149" t="s">
        <v>324</v>
      </c>
      <c r="B1190" s="149"/>
      <c r="C1190" s="150" t="s">
        <v>144</v>
      </c>
      <c r="D1190" s="100">
        <v>1</v>
      </c>
      <c r="E1190" s="100">
        <v>1</v>
      </c>
      <c r="F1190" s="151" t="s">
        <v>10</v>
      </c>
      <c r="G1190" s="75"/>
      <c r="H1190" s="75"/>
      <c r="I1190" s="75"/>
      <c r="J1190" s="75">
        <f>SUBTOTAL(9,J1191:J1222)</f>
        <v>144640388.53921181</v>
      </c>
      <c r="K1190" s="75">
        <f>SUBTOTAL(9,K1191:K1222)</f>
        <v>17597761.468554489</v>
      </c>
      <c r="L1190" s="75">
        <f>SUBTOTAL(9,L1191:L1222)</f>
        <v>162238150.00776628</v>
      </c>
      <c r="M1190" s="555">
        <f>'KL TTHT CV DOT 2'!P1170</f>
        <v>0</v>
      </c>
      <c r="N1190" s="555">
        <f>'KL TTHT CV DOT 2'!Q1170</f>
        <v>0</v>
      </c>
      <c r="O1190" s="555">
        <f>'KL TTHT CV DOT 2'!R1170</f>
        <v>0</v>
      </c>
      <c r="P1190" s="75"/>
      <c r="Q1190" s="75"/>
      <c r="R1190" s="555">
        <v>0</v>
      </c>
      <c r="S1190" s="10"/>
    </row>
    <row r="1191" spans="1:19">
      <c r="A1191" s="137" t="s">
        <v>325</v>
      </c>
      <c r="B1191" s="137"/>
      <c r="C1191" s="138" t="s">
        <v>326</v>
      </c>
      <c r="D1191" s="94">
        <v>1</v>
      </c>
      <c r="E1191" s="94"/>
      <c r="F1191" s="139" t="s">
        <v>10</v>
      </c>
      <c r="G1191" s="71"/>
      <c r="H1191" s="71"/>
      <c r="I1191" s="71"/>
      <c r="J1191" s="71"/>
      <c r="K1191" s="71"/>
      <c r="L1191" s="62"/>
      <c r="M1191" s="552">
        <f>'KL TTHT CV DOT 2'!P1171</f>
        <v>0</v>
      </c>
      <c r="N1191" s="552">
        <f>'KL TTHT CV DOT 2'!Q1171</f>
        <v>0</v>
      </c>
      <c r="O1191" s="552">
        <f>'KL TTHT CV DOT 2'!R1171</f>
        <v>0</v>
      </c>
      <c r="P1191" s="71"/>
      <c r="Q1191" s="71"/>
      <c r="R1191" s="552">
        <v>0</v>
      </c>
      <c r="S1191" s="10"/>
    </row>
    <row r="1192" spans="1:19">
      <c r="A1192" s="137" t="s">
        <v>327</v>
      </c>
      <c r="B1192" s="137"/>
      <c r="C1192" s="138" t="s">
        <v>152</v>
      </c>
      <c r="D1192" s="94">
        <v>1</v>
      </c>
      <c r="E1192" s="94"/>
      <c r="F1192" s="139" t="s">
        <v>10</v>
      </c>
      <c r="G1192" s="71"/>
      <c r="H1192" s="71"/>
      <c r="I1192" s="71"/>
      <c r="J1192" s="71"/>
      <c r="K1192" s="71"/>
      <c r="L1192" s="62">
        <v>0</v>
      </c>
      <c r="M1192" s="552">
        <f>'KL TTHT CV DOT 2'!P1172</f>
        <v>0</v>
      </c>
      <c r="N1192" s="552">
        <f>'KL TTHT CV DOT 2'!Q1172</f>
        <v>0</v>
      </c>
      <c r="O1192" s="552">
        <f>'KL TTHT CV DOT 2'!R1172</f>
        <v>0</v>
      </c>
      <c r="P1192" s="71"/>
      <c r="Q1192" s="71"/>
      <c r="R1192" s="552">
        <v>0</v>
      </c>
      <c r="S1192" s="10"/>
    </row>
    <row r="1193" spans="1:19">
      <c r="A1193" s="137" t="s">
        <v>328</v>
      </c>
      <c r="B1193" s="137"/>
      <c r="C1193" s="138" t="s">
        <v>160</v>
      </c>
      <c r="D1193" s="94">
        <v>1</v>
      </c>
      <c r="E1193" s="94"/>
      <c r="F1193" s="139" t="s">
        <v>10</v>
      </c>
      <c r="G1193" s="71"/>
      <c r="H1193" s="71"/>
      <c r="I1193" s="71"/>
      <c r="J1193" s="71"/>
      <c r="K1193" s="71"/>
      <c r="L1193" s="62">
        <v>0</v>
      </c>
      <c r="M1193" s="552">
        <f>'KL TTHT CV DOT 2'!P1173</f>
        <v>0</v>
      </c>
      <c r="N1193" s="552">
        <f>'KL TTHT CV DOT 2'!Q1173</f>
        <v>0</v>
      </c>
      <c r="O1193" s="552">
        <f>'KL TTHT CV DOT 2'!R1173</f>
        <v>0</v>
      </c>
      <c r="P1193" s="71"/>
      <c r="Q1193" s="71"/>
      <c r="R1193" s="552">
        <v>0</v>
      </c>
      <c r="S1193" s="10"/>
    </row>
    <row r="1194" spans="1:19">
      <c r="A1194" s="137" t="s">
        <v>329</v>
      </c>
      <c r="B1194" s="137"/>
      <c r="C1194" s="138" t="s">
        <v>330</v>
      </c>
      <c r="D1194" s="94">
        <v>1</v>
      </c>
      <c r="E1194" s="94"/>
      <c r="F1194" s="139" t="s">
        <v>10</v>
      </c>
      <c r="G1194" s="71"/>
      <c r="H1194" s="71"/>
      <c r="I1194" s="71"/>
      <c r="J1194" s="71"/>
      <c r="K1194" s="71"/>
      <c r="L1194" s="82"/>
      <c r="M1194" s="552">
        <f>'KL TTHT CV DOT 2'!P1174</f>
        <v>0</v>
      </c>
      <c r="N1194" s="552">
        <f>'KL TTHT CV DOT 2'!Q1174</f>
        <v>0</v>
      </c>
      <c r="O1194" s="552">
        <f>'KL TTHT CV DOT 2'!R1174</f>
        <v>0</v>
      </c>
      <c r="P1194" s="71"/>
      <c r="Q1194" s="71"/>
      <c r="R1194" s="552">
        <v>0</v>
      </c>
      <c r="S1194" s="10"/>
    </row>
    <row r="1195" spans="1:19">
      <c r="A1195" s="137" t="s">
        <v>331</v>
      </c>
      <c r="B1195" s="137"/>
      <c r="C1195" s="138" t="s">
        <v>165</v>
      </c>
      <c r="D1195" s="94">
        <v>1</v>
      </c>
      <c r="E1195" s="94"/>
      <c r="F1195" s="139" t="s">
        <v>10</v>
      </c>
      <c r="G1195" s="71"/>
      <c r="H1195" s="71"/>
      <c r="I1195" s="71"/>
      <c r="J1195" s="71"/>
      <c r="K1195" s="71"/>
      <c r="L1195" s="82"/>
      <c r="M1195" s="552">
        <f>'KL TTHT CV DOT 2'!P1175</f>
        <v>0</v>
      </c>
      <c r="N1195" s="552">
        <f>'KL TTHT CV DOT 2'!Q1175</f>
        <v>0</v>
      </c>
      <c r="O1195" s="552">
        <f>'KL TTHT CV DOT 2'!R1175</f>
        <v>0</v>
      </c>
      <c r="P1195" s="71"/>
      <c r="Q1195" s="71"/>
      <c r="R1195" s="552">
        <v>0</v>
      </c>
      <c r="S1195" s="10"/>
    </row>
    <row r="1196" spans="1:19">
      <c r="A1196" s="137" t="s">
        <v>332</v>
      </c>
      <c r="B1196" s="137"/>
      <c r="C1196" s="138" t="s">
        <v>333</v>
      </c>
      <c r="D1196" s="94">
        <v>1</v>
      </c>
      <c r="E1196" s="94"/>
      <c r="F1196" s="139" t="s">
        <v>10</v>
      </c>
      <c r="G1196" s="71"/>
      <c r="H1196" s="71"/>
      <c r="I1196" s="71"/>
      <c r="J1196" s="71"/>
      <c r="K1196" s="71"/>
      <c r="L1196" s="62">
        <v>0</v>
      </c>
      <c r="M1196" s="552">
        <f>'KL TTHT CV DOT 2'!P1176</f>
        <v>0</v>
      </c>
      <c r="N1196" s="552">
        <f>'KL TTHT CV DOT 2'!Q1176</f>
        <v>0</v>
      </c>
      <c r="O1196" s="552">
        <f>'KL TTHT CV DOT 2'!R1176</f>
        <v>0</v>
      </c>
      <c r="P1196" s="71"/>
      <c r="Q1196" s="71"/>
      <c r="R1196" s="552">
        <v>0</v>
      </c>
      <c r="S1196" s="10"/>
    </row>
    <row r="1197" spans="1:19" s="153" customFormat="1">
      <c r="A1197" s="146" t="s">
        <v>334</v>
      </c>
      <c r="B1197" s="146"/>
      <c r="C1197" s="147" t="s">
        <v>174</v>
      </c>
      <c r="D1197" s="122">
        <v>1</v>
      </c>
      <c r="E1197" s="122">
        <v>1</v>
      </c>
      <c r="F1197" s="148" t="s">
        <v>10</v>
      </c>
      <c r="G1197" s="77"/>
      <c r="H1197" s="77"/>
      <c r="I1197" s="77"/>
      <c r="J1197" s="82">
        <f>SUBTOTAL(9,J1198:J1222)</f>
        <v>144640388.53921181</v>
      </c>
      <c r="K1197" s="82">
        <f>SUBTOTAL(9,K1198:K1222)</f>
        <v>17597761.468554489</v>
      </c>
      <c r="L1197" s="82">
        <f>SUBTOTAL(9,L1198:L1222)</f>
        <v>162238150.00776628</v>
      </c>
      <c r="M1197" s="553">
        <f>'KL TTHT CV DOT 2'!P1177</f>
        <v>0</v>
      </c>
      <c r="N1197" s="553">
        <f>'KL TTHT CV DOT 2'!Q1177</f>
        <v>0</v>
      </c>
      <c r="O1197" s="553">
        <f>'KL TTHT CV DOT 2'!R1177</f>
        <v>0</v>
      </c>
      <c r="P1197" s="82"/>
      <c r="Q1197" s="82"/>
      <c r="R1197" s="553">
        <v>0</v>
      </c>
    </row>
    <row r="1198" spans="1:19" outlineLevel="1">
      <c r="A1198" s="137"/>
      <c r="B1198" s="137"/>
      <c r="C1198" s="400" t="s">
        <v>1033</v>
      </c>
      <c r="D1198" s="97">
        <v>2</v>
      </c>
      <c r="E1198" s="97">
        <v>2</v>
      </c>
      <c r="F1198" s="139" t="s">
        <v>660</v>
      </c>
      <c r="G1198" s="359">
        <v>1650000.0000000002</v>
      </c>
      <c r="H1198" s="359">
        <v>136250</v>
      </c>
      <c r="I1198" s="62">
        <f t="shared" ref="I1198" si="401">SUM(G1198:H1198)</f>
        <v>1786250.0000000002</v>
      </c>
      <c r="J1198" s="62">
        <f t="shared" ref="J1198:J1221" si="402">G1198*E1198</f>
        <v>3300000.0000000005</v>
      </c>
      <c r="K1198" s="62">
        <f t="shared" ref="K1198:K1221" si="403">H1198*E1198</f>
        <v>272500</v>
      </c>
      <c r="L1198" s="62">
        <f t="shared" ref="L1198:L1221" si="404">I1198*E1198</f>
        <v>3572500.0000000005</v>
      </c>
      <c r="M1198" s="550">
        <f>'KL TTHT CV DOT 2'!P1178</f>
        <v>0</v>
      </c>
      <c r="N1198" s="550">
        <f>'KL TTHT CV DOT 2'!Q1178</f>
        <v>0</v>
      </c>
      <c r="O1198" s="550">
        <f>'KL TTHT CV DOT 2'!R1178</f>
        <v>0</v>
      </c>
      <c r="P1198" s="62"/>
      <c r="Q1198" s="62"/>
      <c r="R1198" s="550">
        <v>0</v>
      </c>
      <c r="S1198" s="10"/>
    </row>
    <row r="1199" spans="1:19" outlineLevel="1">
      <c r="A1199" s="137"/>
      <c r="B1199" s="137"/>
      <c r="C1199" s="400" t="s">
        <v>1034</v>
      </c>
      <c r="D1199" s="97">
        <v>2</v>
      </c>
      <c r="E1199" s="97">
        <v>2</v>
      </c>
      <c r="F1199" s="139" t="s">
        <v>660</v>
      </c>
      <c r="G1199" s="359">
        <v>1650000.0000000002</v>
      </c>
      <c r="H1199" s="359">
        <v>136250</v>
      </c>
      <c r="I1199" s="62">
        <f t="shared" ref="I1199:I1221" si="405">SUM(G1199:H1199)</f>
        <v>1786250.0000000002</v>
      </c>
      <c r="J1199" s="62">
        <f t="shared" si="402"/>
        <v>3300000.0000000005</v>
      </c>
      <c r="K1199" s="62">
        <f t="shared" si="403"/>
        <v>272500</v>
      </c>
      <c r="L1199" s="62">
        <f t="shared" si="404"/>
        <v>3572500.0000000005</v>
      </c>
      <c r="M1199" s="550">
        <f>'KL TTHT CV DOT 2'!P1179</f>
        <v>0</v>
      </c>
      <c r="N1199" s="550">
        <f>'KL TTHT CV DOT 2'!Q1179</f>
        <v>0</v>
      </c>
      <c r="O1199" s="550">
        <f>'KL TTHT CV DOT 2'!R1179</f>
        <v>0</v>
      </c>
      <c r="P1199" s="62"/>
      <c r="Q1199" s="62"/>
      <c r="R1199" s="550">
        <v>0</v>
      </c>
      <c r="S1199" s="10"/>
    </row>
    <row r="1200" spans="1:19" outlineLevel="1">
      <c r="A1200" s="137"/>
      <c r="B1200" s="137"/>
      <c r="C1200" s="400" t="s">
        <v>1035</v>
      </c>
      <c r="D1200" s="97">
        <v>2</v>
      </c>
      <c r="E1200" s="97">
        <v>2</v>
      </c>
      <c r="F1200" s="139" t="s">
        <v>660</v>
      </c>
      <c r="G1200" s="359">
        <v>27500.000000000004</v>
      </c>
      <c r="H1200" s="359">
        <v>10900</v>
      </c>
      <c r="I1200" s="62">
        <f t="shared" si="405"/>
        <v>38400</v>
      </c>
      <c r="J1200" s="62">
        <f t="shared" si="402"/>
        <v>55000.000000000007</v>
      </c>
      <c r="K1200" s="62">
        <f t="shared" si="403"/>
        <v>21800</v>
      </c>
      <c r="L1200" s="62">
        <f t="shared" si="404"/>
        <v>76800</v>
      </c>
      <c r="M1200" s="550">
        <f>'KL TTHT CV DOT 2'!P1180</f>
        <v>0</v>
      </c>
      <c r="N1200" s="550">
        <f>'KL TTHT CV DOT 2'!Q1180</f>
        <v>0</v>
      </c>
      <c r="O1200" s="550">
        <f>'KL TTHT CV DOT 2'!R1180</f>
        <v>0</v>
      </c>
      <c r="P1200" s="62"/>
      <c r="Q1200" s="62"/>
      <c r="R1200" s="550">
        <v>0</v>
      </c>
      <c r="S1200" s="10"/>
    </row>
    <row r="1201" spans="1:19" s="11" customFormat="1" outlineLevel="1">
      <c r="A1201" s="192"/>
      <c r="B1201" s="192"/>
      <c r="C1201" s="193" t="s">
        <v>1036</v>
      </c>
      <c r="D1201" s="194">
        <v>2</v>
      </c>
      <c r="E1201" s="97">
        <v>2</v>
      </c>
      <c r="F1201" s="195" t="s">
        <v>660</v>
      </c>
      <c r="G1201" s="359">
        <v>90000</v>
      </c>
      <c r="H1201" s="359">
        <v>49050</v>
      </c>
      <c r="I1201" s="199">
        <f t="shared" si="405"/>
        <v>139050</v>
      </c>
      <c r="J1201" s="199">
        <f t="shared" si="402"/>
        <v>180000</v>
      </c>
      <c r="K1201" s="199">
        <f t="shared" si="403"/>
        <v>98100</v>
      </c>
      <c r="L1201" s="199">
        <f t="shared" si="404"/>
        <v>278100</v>
      </c>
      <c r="M1201" s="554">
        <f>'KL TTHT CV DOT 2'!P1181</f>
        <v>0</v>
      </c>
      <c r="N1201" s="554">
        <f>'KL TTHT CV DOT 2'!Q1181</f>
        <v>0</v>
      </c>
      <c r="O1201" s="554">
        <f>'KL TTHT CV DOT 2'!R1181</f>
        <v>0</v>
      </c>
      <c r="P1201" s="199"/>
      <c r="Q1201" s="199"/>
      <c r="R1201" s="554">
        <v>0</v>
      </c>
    </row>
    <row r="1202" spans="1:19" s="11" customFormat="1" outlineLevel="1">
      <c r="A1202" s="192"/>
      <c r="B1202" s="192"/>
      <c r="C1202" s="138" t="s">
        <v>1037</v>
      </c>
      <c r="D1202" s="194">
        <v>2</v>
      </c>
      <c r="E1202" s="97">
        <v>2</v>
      </c>
      <c r="F1202" s="195" t="s">
        <v>660</v>
      </c>
      <c r="G1202" s="359">
        <v>2833600</v>
      </c>
      <c r="H1202" s="359">
        <v>114450.00000000001</v>
      </c>
      <c r="I1202" s="199">
        <f t="shared" si="405"/>
        <v>2948050</v>
      </c>
      <c r="J1202" s="199">
        <f t="shared" si="402"/>
        <v>5667200</v>
      </c>
      <c r="K1202" s="199">
        <f t="shared" si="403"/>
        <v>228900.00000000003</v>
      </c>
      <c r="L1202" s="199">
        <f t="shared" si="404"/>
        <v>5896100</v>
      </c>
      <c r="M1202" s="554">
        <f>'KL TTHT CV DOT 2'!P1182</f>
        <v>0</v>
      </c>
      <c r="N1202" s="554">
        <f>'KL TTHT CV DOT 2'!Q1182</f>
        <v>0</v>
      </c>
      <c r="O1202" s="554">
        <f>'KL TTHT CV DOT 2'!R1182</f>
        <v>0</v>
      </c>
      <c r="P1202" s="199"/>
      <c r="Q1202" s="199"/>
      <c r="R1202" s="554">
        <v>0</v>
      </c>
    </row>
    <row r="1203" spans="1:19" s="11" customFormat="1" outlineLevel="1">
      <c r="A1203" s="192"/>
      <c r="B1203" s="192"/>
      <c r="C1203" s="138" t="s">
        <v>1039</v>
      </c>
      <c r="D1203" s="194">
        <v>2</v>
      </c>
      <c r="E1203" s="97">
        <v>2</v>
      </c>
      <c r="F1203" s="195" t="s">
        <v>660</v>
      </c>
      <c r="G1203" s="359">
        <v>15180000.000000002</v>
      </c>
      <c r="H1203" s="359">
        <v>272500</v>
      </c>
      <c r="I1203" s="199">
        <f t="shared" si="405"/>
        <v>15452500.000000002</v>
      </c>
      <c r="J1203" s="199">
        <f t="shared" si="402"/>
        <v>30360000.000000004</v>
      </c>
      <c r="K1203" s="199">
        <f t="shared" si="403"/>
        <v>545000</v>
      </c>
      <c r="L1203" s="199">
        <f t="shared" si="404"/>
        <v>30905000.000000004</v>
      </c>
      <c r="M1203" s="554">
        <f>'KL TTHT CV DOT 2'!P1183</f>
        <v>0</v>
      </c>
      <c r="N1203" s="554">
        <f>'KL TTHT CV DOT 2'!Q1183</f>
        <v>0</v>
      </c>
      <c r="O1203" s="554">
        <f>'KL TTHT CV DOT 2'!R1183</f>
        <v>0</v>
      </c>
      <c r="P1203" s="199"/>
      <c r="Q1203" s="199"/>
      <c r="R1203" s="554">
        <v>0</v>
      </c>
    </row>
    <row r="1204" spans="1:19" s="11" customFormat="1" outlineLevel="1">
      <c r="A1204" s="192"/>
      <c r="B1204" s="192"/>
      <c r="C1204" s="193" t="s">
        <v>1041</v>
      </c>
      <c r="D1204" s="194">
        <v>8</v>
      </c>
      <c r="E1204" s="97">
        <v>8</v>
      </c>
      <c r="F1204" s="195" t="s">
        <v>660</v>
      </c>
      <c r="G1204" s="359">
        <v>1264480.0000000002</v>
      </c>
      <c r="H1204" s="359">
        <v>137500</v>
      </c>
      <c r="I1204" s="199">
        <f t="shared" si="405"/>
        <v>1401980.0000000002</v>
      </c>
      <c r="J1204" s="199">
        <f t="shared" si="402"/>
        <v>10115840.000000002</v>
      </c>
      <c r="K1204" s="199">
        <f t="shared" si="403"/>
        <v>1100000</v>
      </c>
      <c r="L1204" s="199">
        <f t="shared" si="404"/>
        <v>11215840.000000002</v>
      </c>
      <c r="M1204" s="554">
        <f>'KL TTHT CV DOT 2'!P1184</f>
        <v>0</v>
      </c>
      <c r="N1204" s="554">
        <f>'KL TTHT CV DOT 2'!Q1184</f>
        <v>0</v>
      </c>
      <c r="O1204" s="554">
        <f>'KL TTHT CV DOT 2'!R1184</f>
        <v>0</v>
      </c>
      <c r="P1204" s="199"/>
      <c r="Q1204" s="199"/>
      <c r="R1204" s="554">
        <v>0</v>
      </c>
    </row>
    <row r="1205" spans="1:19" outlineLevel="1">
      <c r="A1205" s="137"/>
      <c r="B1205" s="137"/>
      <c r="C1205" s="138" t="s">
        <v>995</v>
      </c>
      <c r="D1205" s="97">
        <v>8</v>
      </c>
      <c r="E1205" s="97">
        <v>8</v>
      </c>
      <c r="F1205" s="139" t="s">
        <v>660</v>
      </c>
      <c r="G1205" s="359">
        <v>1803200.0000000002</v>
      </c>
      <c r="H1205" s="359">
        <v>49500.000000000007</v>
      </c>
      <c r="I1205" s="62">
        <f t="shared" si="405"/>
        <v>1852700.0000000002</v>
      </c>
      <c r="J1205" s="62">
        <f t="shared" si="402"/>
        <v>14425600.000000002</v>
      </c>
      <c r="K1205" s="62">
        <f t="shared" si="403"/>
        <v>396000.00000000006</v>
      </c>
      <c r="L1205" s="62">
        <f t="shared" si="404"/>
        <v>14821600.000000002</v>
      </c>
      <c r="M1205" s="550">
        <f>'KL TTHT CV DOT 2'!P1185</f>
        <v>0</v>
      </c>
      <c r="N1205" s="550">
        <f>'KL TTHT CV DOT 2'!Q1185</f>
        <v>0</v>
      </c>
      <c r="O1205" s="550">
        <f>'KL TTHT CV DOT 2'!R1185</f>
        <v>0</v>
      </c>
      <c r="P1205" s="62"/>
      <c r="Q1205" s="62"/>
      <c r="R1205" s="550">
        <v>0</v>
      </c>
      <c r="S1205" s="10"/>
    </row>
    <row r="1206" spans="1:19" outlineLevel="1">
      <c r="A1206" s="137"/>
      <c r="B1206" s="137"/>
      <c r="C1206" s="138" t="s">
        <v>997</v>
      </c>
      <c r="D1206" s="97">
        <v>8</v>
      </c>
      <c r="E1206" s="97">
        <v>8</v>
      </c>
      <c r="F1206" s="139" t="s">
        <v>660</v>
      </c>
      <c r="G1206" s="359">
        <v>4494000</v>
      </c>
      <c r="H1206" s="359">
        <v>49050</v>
      </c>
      <c r="I1206" s="62">
        <f t="shared" si="405"/>
        <v>4543050</v>
      </c>
      <c r="J1206" s="62">
        <f t="shared" si="402"/>
        <v>35952000</v>
      </c>
      <c r="K1206" s="62">
        <f t="shared" si="403"/>
        <v>392400</v>
      </c>
      <c r="L1206" s="62">
        <f t="shared" si="404"/>
        <v>36344400</v>
      </c>
      <c r="M1206" s="550">
        <f>'KL TTHT CV DOT 2'!P1186</f>
        <v>0</v>
      </c>
      <c r="N1206" s="550">
        <f>'KL TTHT CV DOT 2'!Q1186</f>
        <v>0</v>
      </c>
      <c r="O1206" s="550">
        <f>'KL TTHT CV DOT 2'!R1186</f>
        <v>0</v>
      </c>
      <c r="P1206" s="62"/>
      <c r="Q1206" s="62"/>
      <c r="R1206" s="550">
        <v>0</v>
      </c>
      <c r="S1206" s="10"/>
    </row>
    <row r="1207" spans="1:19" s="11" customFormat="1" outlineLevel="1">
      <c r="A1207" s="192"/>
      <c r="B1207" s="192"/>
      <c r="C1207" s="193" t="s">
        <v>1013</v>
      </c>
      <c r="D1207" s="194">
        <v>8</v>
      </c>
      <c r="E1207" s="97">
        <v>8</v>
      </c>
      <c r="F1207" s="195" t="s">
        <v>660</v>
      </c>
      <c r="G1207" s="359">
        <v>276000</v>
      </c>
      <c r="H1207" s="359">
        <v>81750</v>
      </c>
      <c r="I1207" s="199">
        <f t="shared" si="405"/>
        <v>357750</v>
      </c>
      <c r="J1207" s="199">
        <f t="shared" si="402"/>
        <v>2208000</v>
      </c>
      <c r="K1207" s="199">
        <f t="shared" si="403"/>
        <v>654000</v>
      </c>
      <c r="L1207" s="199">
        <f t="shared" si="404"/>
        <v>2862000</v>
      </c>
      <c r="M1207" s="554">
        <f>'KL TTHT CV DOT 2'!P1187</f>
        <v>0</v>
      </c>
      <c r="N1207" s="554">
        <f>'KL TTHT CV DOT 2'!Q1187</f>
        <v>0.45</v>
      </c>
      <c r="O1207" s="554">
        <f>'KL TTHT CV DOT 2'!R1187</f>
        <v>0.45</v>
      </c>
      <c r="P1207" s="199"/>
      <c r="Q1207" s="199"/>
      <c r="R1207" s="554">
        <v>0</v>
      </c>
    </row>
    <row r="1208" spans="1:19" s="11" customFormat="1" outlineLevel="1">
      <c r="A1208" s="192"/>
      <c r="B1208" s="192"/>
      <c r="C1208" s="193" t="s">
        <v>1015</v>
      </c>
      <c r="D1208" s="194">
        <v>8</v>
      </c>
      <c r="E1208" s="97">
        <v>8</v>
      </c>
      <c r="F1208" s="195" t="s">
        <v>660</v>
      </c>
      <c r="G1208" s="359">
        <v>198000.00000000003</v>
      </c>
      <c r="H1208" s="359">
        <v>10900</v>
      </c>
      <c r="I1208" s="199">
        <f t="shared" si="405"/>
        <v>208900.00000000003</v>
      </c>
      <c r="J1208" s="199">
        <f t="shared" si="402"/>
        <v>1584000.0000000002</v>
      </c>
      <c r="K1208" s="199">
        <f t="shared" si="403"/>
        <v>87200</v>
      </c>
      <c r="L1208" s="199">
        <f t="shared" si="404"/>
        <v>1671200.0000000002</v>
      </c>
      <c r="M1208" s="554">
        <f>'KL TTHT CV DOT 2'!P1188</f>
        <v>0</v>
      </c>
      <c r="N1208" s="554">
        <f>'KL TTHT CV DOT 2'!Q1188</f>
        <v>0.45</v>
      </c>
      <c r="O1208" s="554">
        <f>'KL TTHT CV DOT 2'!R1188</f>
        <v>0.45</v>
      </c>
      <c r="P1208" s="199"/>
      <c r="Q1208" s="199"/>
      <c r="R1208" s="554">
        <v>0</v>
      </c>
    </row>
    <row r="1209" spans="1:19" s="11" customFormat="1" outlineLevel="1">
      <c r="A1209" s="192"/>
      <c r="B1209" s="192"/>
      <c r="C1209" s="193" t="s">
        <v>923</v>
      </c>
      <c r="D1209" s="194">
        <v>343</v>
      </c>
      <c r="E1209" s="97">
        <v>264</v>
      </c>
      <c r="F1209" s="195" t="s">
        <v>624</v>
      </c>
      <c r="G1209" s="359">
        <v>10032.786885245901</v>
      </c>
      <c r="H1209" s="359">
        <v>3360.0000000000005</v>
      </c>
      <c r="I1209" s="199">
        <f t="shared" si="405"/>
        <v>13392.786885245901</v>
      </c>
      <c r="J1209" s="199">
        <f t="shared" si="402"/>
        <v>2648655.7377049178</v>
      </c>
      <c r="K1209" s="199">
        <f t="shared" si="403"/>
        <v>887040.00000000012</v>
      </c>
      <c r="L1209" s="199">
        <f t="shared" si="404"/>
        <v>3535695.7377049178</v>
      </c>
      <c r="M1209" s="554">
        <f>'KL TTHT CV DOT 2'!P1189</f>
        <v>0</v>
      </c>
      <c r="N1209" s="554">
        <f>'KL TTHT CV DOT 2'!Q1189</f>
        <v>0</v>
      </c>
      <c r="O1209" s="554">
        <f>'KL TTHT CV DOT 2'!R1189</f>
        <v>0</v>
      </c>
      <c r="P1209" s="199"/>
      <c r="Q1209" s="199"/>
      <c r="R1209" s="554">
        <v>0</v>
      </c>
    </row>
    <row r="1210" spans="1:19" s="11" customFormat="1" outlineLevel="1">
      <c r="A1210" s="192"/>
      <c r="B1210" s="192"/>
      <c r="C1210" s="193" t="s">
        <v>1043</v>
      </c>
      <c r="D1210" s="194">
        <v>2</v>
      </c>
      <c r="E1210" s="97">
        <v>2</v>
      </c>
      <c r="F1210" s="195" t="s">
        <v>660</v>
      </c>
      <c r="G1210" s="359">
        <v>4031999.9999999995</v>
      </c>
      <c r="H1210" s="359">
        <v>272500</v>
      </c>
      <c r="I1210" s="199">
        <f t="shared" si="405"/>
        <v>4304500</v>
      </c>
      <c r="J1210" s="199">
        <f t="shared" si="402"/>
        <v>8063999.9999999991</v>
      </c>
      <c r="K1210" s="199">
        <f t="shared" si="403"/>
        <v>545000</v>
      </c>
      <c r="L1210" s="199">
        <f t="shared" si="404"/>
        <v>8609000</v>
      </c>
      <c r="M1210" s="554">
        <f>'KL TTHT CV DOT 2'!P1190</f>
        <v>0</v>
      </c>
      <c r="N1210" s="554">
        <f>'KL TTHT CV DOT 2'!Q1190</f>
        <v>0</v>
      </c>
      <c r="O1210" s="554">
        <f>'KL TTHT CV DOT 2'!R1190</f>
        <v>0</v>
      </c>
      <c r="P1210" s="199"/>
      <c r="Q1210" s="199"/>
      <c r="R1210" s="554">
        <v>0</v>
      </c>
    </row>
    <row r="1211" spans="1:19" s="11" customFormat="1" ht="26.4" outlineLevel="1">
      <c r="A1211" s="192"/>
      <c r="B1211" s="192"/>
      <c r="C1211" s="400" t="s">
        <v>1045</v>
      </c>
      <c r="D1211" s="194">
        <v>2</v>
      </c>
      <c r="E1211" s="97">
        <v>2</v>
      </c>
      <c r="F1211" s="195" t="s">
        <v>660</v>
      </c>
      <c r="G1211" s="359">
        <v>935000.00000000012</v>
      </c>
      <c r="H1211" s="359">
        <v>49050</v>
      </c>
      <c r="I1211" s="199">
        <f t="shared" si="405"/>
        <v>984050.00000000012</v>
      </c>
      <c r="J1211" s="199">
        <f t="shared" si="402"/>
        <v>1870000.0000000002</v>
      </c>
      <c r="K1211" s="199">
        <f t="shared" si="403"/>
        <v>98100</v>
      </c>
      <c r="L1211" s="199">
        <f t="shared" si="404"/>
        <v>1968100.0000000002</v>
      </c>
      <c r="M1211" s="554">
        <f>'KL TTHT CV DOT 2'!P1191</f>
        <v>0</v>
      </c>
      <c r="N1211" s="554">
        <f>'KL TTHT CV DOT 2'!Q1191</f>
        <v>0.45</v>
      </c>
      <c r="O1211" s="554">
        <f>'KL TTHT CV DOT 2'!R1191</f>
        <v>0.45</v>
      </c>
      <c r="P1211" s="199"/>
      <c r="Q1211" s="199"/>
      <c r="R1211" s="554">
        <v>0</v>
      </c>
    </row>
    <row r="1212" spans="1:19" s="11" customFormat="1" outlineLevel="1">
      <c r="A1212" s="192"/>
      <c r="B1212" s="192"/>
      <c r="C1212" s="193" t="s">
        <v>1046</v>
      </c>
      <c r="D1212" s="194">
        <v>4</v>
      </c>
      <c r="E1212" s="97">
        <v>4</v>
      </c>
      <c r="F1212" s="195" t="s">
        <v>660</v>
      </c>
      <c r="G1212" s="359">
        <v>198000.00000000003</v>
      </c>
      <c r="H1212" s="359">
        <v>10900</v>
      </c>
      <c r="I1212" s="199">
        <f t="shared" si="405"/>
        <v>208900.00000000003</v>
      </c>
      <c r="J1212" s="199">
        <f t="shared" si="402"/>
        <v>792000.00000000012</v>
      </c>
      <c r="K1212" s="199">
        <f t="shared" si="403"/>
        <v>43600</v>
      </c>
      <c r="L1212" s="199">
        <f t="shared" si="404"/>
        <v>835600.00000000012</v>
      </c>
      <c r="M1212" s="554">
        <f>'KL TTHT CV DOT 2'!P1192</f>
        <v>0</v>
      </c>
      <c r="N1212" s="554">
        <f>'KL TTHT CV DOT 2'!Q1192</f>
        <v>0.45</v>
      </c>
      <c r="O1212" s="554">
        <f>'KL TTHT CV DOT 2'!R1192</f>
        <v>0.45</v>
      </c>
      <c r="P1212" s="199"/>
      <c r="Q1212" s="199"/>
      <c r="R1212" s="554">
        <v>0</v>
      </c>
    </row>
    <row r="1213" spans="1:19" s="11" customFormat="1" outlineLevel="1">
      <c r="A1213" s="192"/>
      <c r="B1213" s="192"/>
      <c r="C1213" s="347" t="s">
        <v>985</v>
      </c>
      <c r="D1213" s="194">
        <v>2</v>
      </c>
      <c r="E1213" s="97">
        <v>2</v>
      </c>
      <c r="F1213" s="195" t="s">
        <v>660</v>
      </c>
      <c r="G1213" s="359">
        <v>550000</v>
      </c>
      <c r="H1213" s="359">
        <v>10900</v>
      </c>
      <c r="I1213" s="199">
        <f t="shared" si="405"/>
        <v>560900</v>
      </c>
      <c r="J1213" s="199">
        <f t="shared" si="402"/>
        <v>1100000</v>
      </c>
      <c r="K1213" s="199">
        <f t="shared" si="403"/>
        <v>21800</v>
      </c>
      <c r="L1213" s="199">
        <f t="shared" si="404"/>
        <v>1121800</v>
      </c>
      <c r="M1213" s="554">
        <f>'KL TTHT CV DOT 2'!P1193</f>
        <v>0</v>
      </c>
      <c r="N1213" s="554">
        <f>'KL TTHT CV DOT 2'!Q1193</f>
        <v>0.45</v>
      </c>
      <c r="O1213" s="554">
        <f>'KL TTHT CV DOT 2'!R1193</f>
        <v>0.45</v>
      </c>
      <c r="P1213" s="199"/>
      <c r="Q1213" s="199"/>
      <c r="R1213" s="554">
        <v>0</v>
      </c>
    </row>
    <row r="1214" spans="1:19" s="11" customFormat="1" outlineLevel="1">
      <c r="A1214" s="192"/>
      <c r="B1214" s="192"/>
      <c r="C1214" s="193" t="s">
        <v>1047</v>
      </c>
      <c r="D1214" s="194">
        <v>190</v>
      </c>
      <c r="E1214" s="97">
        <v>190</v>
      </c>
      <c r="F1214" s="195" t="s">
        <v>624</v>
      </c>
      <c r="G1214" s="359">
        <v>54000</v>
      </c>
      <c r="H1214" s="359">
        <v>3360.0000000000005</v>
      </c>
      <c r="I1214" s="199">
        <f t="shared" si="405"/>
        <v>57360</v>
      </c>
      <c r="J1214" s="199">
        <f t="shared" si="402"/>
        <v>10260000</v>
      </c>
      <c r="K1214" s="199">
        <f t="shared" si="403"/>
        <v>638400.00000000012</v>
      </c>
      <c r="L1214" s="199">
        <f t="shared" si="404"/>
        <v>10898400</v>
      </c>
      <c r="M1214" s="554">
        <f>'KL TTHT CV DOT 2'!P1194</f>
        <v>0</v>
      </c>
      <c r="N1214" s="554">
        <f>'KL TTHT CV DOT 2'!Q1194</f>
        <v>0</v>
      </c>
      <c r="O1214" s="554">
        <f>'KL TTHT CV DOT 2'!R1194</f>
        <v>0</v>
      </c>
      <c r="P1214" s="199"/>
      <c r="Q1214" s="199"/>
      <c r="R1214" s="554">
        <v>0</v>
      </c>
    </row>
    <row r="1215" spans="1:19" s="11" customFormat="1" outlineLevel="1">
      <c r="A1215" s="192"/>
      <c r="B1215" s="192"/>
      <c r="C1215" s="355" t="s">
        <v>646</v>
      </c>
      <c r="D1215" s="194">
        <v>100</v>
      </c>
      <c r="E1215" s="97">
        <v>100</v>
      </c>
      <c r="F1215" s="195" t="s">
        <v>624</v>
      </c>
      <c r="G1215" s="359">
        <v>32518.739999999998</v>
      </c>
      <c r="H1215" s="359">
        <v>7485.6650000000009</v>
      </c>
      <c r="I1215" s="199">
        <f t="shared" si="405"/>
        <v>40004.404999999999</v>
      </c>
      <c r="J1215" s="199">
        <f t="shared" si="402"/>
        <v>3251874</v>
      </c>
      <c r="K1215" s="199">
        <f t="shared" si="403"/>
        <v>748566.50000000012</v>
      </c>
      <c r="L1215" s="199">
        <f t="shared" si="404"/>
        <v>4000440.5</v>
      </c>
      <c r="M1215" s="554">
        <f>'KL TTHT CV DOT 2'!P1195</f>
        <v>0</v>
      </c>
      <c r="N1215" s="554">
        <f>'KL TTHT CV DOT 2'!Q1195</f>
        <v>0</v>
      </c>
      <c r="O1215" s="554">
        <f>'KL TTHT CV DOT 2'!R1195</f>
        <v>0</v>
      </c>
      <c r="P1215" s="199"/>
      <c r="Q1215" s="199"/>
      <c r="R1215" s="554">
        <v>0</v>
      </c>
    </row>
    <row r="1216" spans="1:19" s="11" customFormat="1" outlineLevel="1">
      <c r="A1216" s="192"/>
      <c r="B1216" s="192"/>
      <c r="C1216" s="386" t="s">
        <v>928</v>
      </c>
      <c r="D1216" s="194">
        <v>144</v>
      </c>
      <c r="E1216" s="97">
        <v>200</v>
      </c>
      <c r="F1216" s="195" t="s">
        <v>624</v>
      </c>
      <c r="G1216" s="359">
        <v>8773.9726027397246</v>
      </c>
      <c r="H1216" s="359">
        <v>14594.016411764707</v>
      </c>
      <c r="I1216" s="199">
        <f t="shared" si="405"/>
        <v>23367.989014504434</v>
      </c>
      <c r="J1216" s="199">
        <f t="shared" si="402"/>
        <v>1754794.5205479448</v>
      </c>
      <c r="K1216" s="199">
        <f t="shared" si="403"/>
        <v>2918803.2823529416</v>
      </c>
      <c r="L1216" s="199">
        <f t="shared" si="404"/>
        <v>4673597.8029008871</v>
      </c>
      <c r="M1216" s="554">
        <f>'KL TTHT CV DOT 2'!P1196</f>
        <v>0</v>
      </c>
      <c r="N1216" s="554">
        <f>'KL TTHT CV DOT 2'!Q1196</f>
        <v>0</v>
      </c>
      <c r="O1216" s="554">
        <f>'KL TTHT CV DOT 2'!R1196</f>
        <v>0</v>
      </c>
      <c r="P1216" s="199"/>
      <c r="Q1216" s="199"/>
      <c r="R1216" s="554">
        <v>0</v>
      </c>
    </row>
    <row r="1217" spans="1:19" s="11" customFormat="1" outlineLevel="1">
      <c r="A1217" s="192"/>
      <c r="B1217" s="192"/>
      <c r="C1217" s="193" t="s">
        <v>1049</v>
      </c>
      <c r="D1217" s="194">
        <v>100</v>
      </c>
      <c r="E1217" s="97">
        <v>100</v>
      </c>
      <c r="F1217" s="195" t="s">
        <v>624</v>
      </c>
      <c r="G1217" s="359">
        <v>17049.186602870814</v>
      </c>
      <c r="H1217" s="359">
        <v>15805.000000000002</v>
      </c>
      <c r="I1217" s="199">
        <f t="shared" si="405"/>
        <v>32854.186602870817</v>
      </c>
      <c r="J1217" s="199">
        <f t="shared" si="402"/>
        <v>1704918.6602870813</v>
      </c>
      <c r="K1217" s="199">
        <f t="shared" si="403"/>
        <v>1580500.0000000002</v>
      </c>
      <c r="L1217" s="199">
        <f t="shared" si="404"/>
        <v>3285418.6602870817</v>
      </c>
      <c r="M1217" s="554">
        <f>'KL TTHT CV DOT 2'!P1197</f>
        <v>0</v>
      </c>
      <c r="N1217" s="554">
        <f>'KL TTHT CV DOT 2'!Q1197</f>
        <v>0</v>
      </c>
      <c r="O1217" s="554">
        <f>'KL TTHT CV DOT 2'!R1197</f>
        <v>0</v>
      </c>
      <c r="P1217" s="199"/>
      <c r="Q1217" s="199"/>
      <c r="R1217" s="554">
        <v>0</v>
      </c>
    </row>
    <row r="1218" spans="1:19" s="11" customFormat="1" ht="26.4" outlineLevel="1">
      <c r="A1218" s="192"/>
      <c r="B1218" s="192"/>
      <c r="C1218" s="193" t="s">
        <v>1050</v>
      </c>
      <c r="D1218" s="194">
        <v>8</v>
      </c>
      <c r="E1218" s="97">
        <v>8</v>
      </c>
      <c r="F1218" s="195" t="s">
        <v>624</v>
      </c>
      <c r="G1218" s="359">
        <v>0</v>
      </c>
      <c r="H1218" s="359">
        <v>175000</v>
      </c>
      <c r="I1218" s="199">
        <f t="shared" si="405"/>
        <v>175000</v>
      </c>
      <c r="J1218" s="199">
        <f t="shared" si="402"/>
        <v>0</v>
      </c>
      <c r="K1218" s="199">
        <f t="shared" si="403"/>
        <v>1400000</v>
      </c>
      <c r="L1218" s="199">
        <f t="shared" si="404"/>
        <v>1400000</v>
      </c>
      <c r="M1218" s="554">
        <f>'KL TTHT CV DOT 2'!P1198</f>
        <v>0</v>
      </c>
      <c r="N1218" s="554">
        <f>'KL TTHT CV DOT 2'!Q1198</f>
        <v>0</v>
      </c>
      <c r="O1218" s="554">
        <f>'KL TTHT CV DOT 2'!R1198</f>
        <v>0</v>
      </c>
      <c r="P1218" s="199"/>
      <c r="Q1218" s="199"/>
      <c r="R1218" s="554">
        <v>0</v>
      </c>
    </row>
    <row r="1219" spans="1:19" outlineLevel="1">
      <c r="A1219" s="137"/>
      <c r="B1219" s="137"/>
      <c r="C1219" s="138" t="s">
        <v>896</v>
      </c>
      <c r="D1219" s="97">
        <v>2</v>
      </c>
      <c r="E1219" s="97">
        <f>48</f>
        <v>48</v>
      </c>
      <c r="F1219" s="139" t="s">
        <v>897</v>
      </c>
      <c r="G1219" s="359">
        <v>0</v>
      </c>
      <c r="H1219" s="359">
        <v>50600.000000000007</v>
      </c>
      <c r="I1219" s="62">
        <f t="shared" si="405"/>
        <v>50600.000000000007</v>
      </c>
      <c r="J1219" s="62">
        <f t="shared" si="402"/>
        <v>0</v>
      </c>
      <c r="K1219" s="62">
        <f t="shared" si="403"/>
        <v>2428800.0000000005</v>
      </c>
      <c r="L1219" s="62">
        <f t="shared" si="404"/>
        <v>2428800.0000000005</v>
      </c>
      <c r="M1219" s="550">
        <f>'KL TTHT CV DOT 2'!P1199</f>
        <v>0</v>
      </c>
      <c r="N1219" s="550">
        <f>'KL TTHT CV DOT 2'!Q1199</f>
        <v>0</v>
      </c>
      <c r="O1219" s="550">
        <f>'KL TTHT CV DOT 2'!R1199</f>
        <v>0</v>
      </c>
      <c r="P1219" s="62"/>
      <c r="Q1219" s="62"/>
      <c r="R1219" s="550">
        <v>0</v>
      </c>
      <c r="S1219" s="10"/>
    </row>
    <row r="1220" spans="1:19" outlineLevel="1">
      <c r="A1220" s="137"/>
      <c r="B1220" s="137"/>
      <c r="C1220" s="138" t="s">
        <v>899</v>
      </c>
      <c r="D1220" s="97">
        <v>8</v>
      </c>
      <c r="E1220" s="97">
        <v>8</v>
      </c>
      <c r="F1220" s="139" t="s">
        <v>897</v>
      </c>
      <c r="G1220" s="359">
        <v>0</v>
      </c>
      <c r="H1220" s="359">
        <v>50600.000000000007</v>
      </c>
      <c r="I1220" s="62">
        <f t="shared" si="405"/>
        <v>50600.000000000007</v>
      </c>
      <c r="J1220" s="62">
        <f t="shared" si="402"/>
        <v>0</v>
      </c>
      <c r="K1220" s="62">
        <f t="shared" si="403"/>
        <v>404800.00000000006</v>
      </c>
      <c r="L1220" s="62">
        <f t="shared" si="404"/>
        <v>404800.00000000006</v>
      </c>
      <c r="M1220" s="550">
        <f>'KL TTHT CV DOT 2'!P1200</f>
        <v>0</v>
      </c>
      <c r="N1220" s="550">
        <f>'KL TTHT CV DOT 2'!Q1200</f>
        <v>0</v>
      </c>
      <c r="O1220" s="550">
        <f>'KL TTHT CV DOT 2'!R1200</f>
        <v>0</v>
      </c>
      <c r="P1220" s="62"/>
      <c r="Q1220" s="62"/>
      <c r="R1220" s="550">
        <v>0</v>
      </c>
      <c r="S1220" s="10"/>
    </row>
    <row r="1221" spans="1:19" s="399" customFormat="1" outlineLevel="1">
      <c r="A1221" s="395"/>
      <c r="B1221" s="395"/>
      <c r="C1221" s="400" t="s">
        <v>657</v>
      </c>
      <c r="D1221" s="97">
        <v>1</v>
      </c>
      <c r="E1221" s="97">
        <v>1</v>
      </c>
      <c r="F1221" s="397" t="s">
        <v>619</v>
      </c>
      <c r="G1221" s="497">
        <v>6046505.6206718339</v>
      </c>
      <c r="H1221" s="497">
        <v>1813951.6862015501</v>
      </c>
      <c r="I1221" s="62">
        <f t="shared" si="405"/>
        <v>7860457.3068733839</v>
      </c>
      <c r="J1221" s="62">
        <f t="shared" si="402"/>
        <v>6046505.6206718339</v>
      </c>
      <c r="K1221" s="62">
        <f t="shared" si="403"/>
        <v>1813951.6862015501</v>
      </c>
      <c r="L1221" s="62">
        <f t="shared" si="404"/>
        <v>7860457.3068733839</v>
      </c>
      <c r="M1221" s="550">
        <f>'KL TTHT CV DOT 2'!P1201</f>
        <v>0</v>
      </c>
      <c r="N1221" s="550">
        <f>'KL TTHT CV DOT 2'!Q1201</f>
        <v>0</v>
      </c>
      <c r="O1221" s="550">
        <f>'KL TTHT CV DOT 2'!R1201</f>
        <v>0</v>
      </c>
      <c r="P1221" s="62"/>
      <c r="Q1221" s="62"/>
      <c r="R1221" s="550">
        <v>0</v>
      </c>
    </row>
    <row r="1222" spans="1:19">
      <c r="A1222" s="137"/>
      <c r="B1222" s="137"/>
      <c r="C1222" s="138"/>
      <c r="D1222" s="94"/>
      <c r="E1222" s="94"/>
      <c r="F1222" s="139"/>
      <c r="G1222" s="71"/>
      <c r="H1222" s="71"/>
      <c r="I1222" s="71"/>
      <c r="J1222" s="71"/>
      <c r="K1222" s="71"/>
      <c r="L1222" s="62"/>
      <c r="M1222" s="552">
        <f>'KL TTHT CV DOT 2'!P1202</f>
        <v>0</v>
      </c>
      <c r="N1222" s="552">
        <f>'KL TTHT CV DOT 2'!Q1202</f>
        <v>0</v>
      </c>
      <c r="O1222" s="552">
        <f>'KL TTHT CV DOT 2'!R1202</f>
        <v>0</v>
      </c>
      <c r="P1222" s="71"/>
      <c r="Q1222" s="71"/>
      <c r="R1222" s="552">
        <v>0</v>
      </c>
      <c r="S1222" s="10"/>
    </row>
    <row r="1223" spans="1:19">
      <c r="A1223" s="149" t="s">
        <v>335</v>
      </c>
      <c r="B1223" s="149"/>
      <c r="C1223" s="150" t="s">
        <v>336</v>
      </c>
      <c r="D1223" s="100"/>
      <c r="E1223" s="100"/>
      <c r="F1223" s="151"/>
      <c r="G1223" s="75"/>
      <c r="H1223" s="75"/>
      <c r="I1223" s="75"/>
      <c r="J1223" s="75"/>
      <c r="K1223" s="75"/>
      <c r="L1223" s="75">
        <f>SUBTOTAL(9,L1224:L1226)</f>
        <v>0</v>
      </c>
      <c r="M1223" s="555">
        <f>'KL TTHT CV DOT 2'!P1203</f>
        <v>0</v>
      </c>
      <c r="N1223" s="555">
        <f>'KL TTHT CV DOT 2'!Q1203</f>
        <v>0</v>
      </c>
      <c r="O1223" s="555">
        <f>'KL TTHT CV DOT 2'!R1203</f>
        <v>0</v>
      </c>
      <c r="P1223" s="75"/>
      <c r="Q1223" s="75"/>
      <c r="R1223" s="555">
        <v>0</v>
      </c>
      <c r="S1223" s="10"/>
    </row>
    <row r="1224" spans="1:19">
      <c r="A1224" s="137" t="s">
        <v>337</v>
      </c>
      <c r="B1224" s="137"/>
      <c r="C1224" s="138" t="s">
        <v>338</v>
      </c>
      <c r="D1224" s="94">
        <v>1</v>
      </c>
      <c r="E1224" s="94"/>
      <c r="F1224" s="139" t="s">
        <v>10</v>
      </c>
      <c r="G1224" s="71"/>
      <c r="H1224" s="71"/>
      <c r="I1224" s="71"/>
      <c r="J1224" s="71"/>
      <c r="K1224" s="71"/>
      <c r="L1224" s="62"/>
      <c r="M1224" s="552">
        <f>'KL TTHT CV DOT 2'!P1204</f>
        <v>0</v>
      </c>
      <c r="N1224" s="552">
        <f>'KL TTHT CV DOT 2'!Q1204</f>
        <v>0</v>
      </c>
      <c r="O1224" s="552">
        <f>'KL TTHT CV DOT 2'!R1204</f>
        <v>0</v>
      </c>
      <c r="P1224" s="71"/>
      <c r="Q1224" s="71"/>
      <c r="R1224" s="552">
        <v>0</v>
      </c>
      <c r="S1224" s="10"/>
    </row>
    <row r="1225" spans="1:19">
      <c r="A1225" s="137" t="s">
        <v>339</v>
      </c>
      <c r="B1225" s="137"/>
      <c r="C1225" s="138" t="s">
        <v>340</v>
      </c>
      <c r="D1225" s="94">
        <v>1</v>
      </c>
      <c r="E1225" s="94"/>
      <c r="F1225" s="139" t="s">
        <v>10</v>
      </c>
      <c r="G1225" s="71"/>
      <c r="H1225" s="71"/>
      <c r="I1225" s="71"/>
      <c r="J1225" s="71"/>
      <c r="K1225" s="71"/>
      <c r="L1225" s="62"/>
      <c r="M1225" s="552">
        <f>'KL TTHT CV DOT 2'!P1205</f>
        <v>0</v>
      </c>
      <c r="N1225" s="552">
        <f>'KL TTHT CV DOT 2'!Q1205</f>
        <v>0</v>
      </c>
      <c r="O1225" s="552">
        <f>'KL TTHT CV DOT 2'!R1205</f>
        <v>0</v>
      </c>
      <c r="P1225" s="71"/>
      <c r="Q1225" s="71"/>
      <c r="R1225" s="552">
        <v>0</v>
      </c>
      <c r="S1225" s="10"/>
    </row>
    <row r="1226" spans="1:19">
      <c r="A1226" s="146"/>
      <c r="B1226" s="146"/>
      <c r="C1226" s="147"/>
      <c r="D1226" s="99"/>
      <c r="E1226" s="99"/>
      <c r="F1226" s="148"/>
      <c r="G1226" s="82"/>
      <c r="H1226" s="82"/>
      <c r="I1226" s="82"/>
      <c r="J1226" s="82"/>
      <c r="K1226" s="82"/>
      <c r="L1226" s="62"/>
      <c r="M1226" s="553">
        <f>'KL TTHT CV DOT 2'!P1206</f>
        <v>0</v>
      </c>
      <c r="N1226" s="553">
        <f>'KL TTHT CV DOT 2'!Q1206</f>
        <v>0</v>
      </c>
      <c r="O1226" s="553">
        <f>'KL TTHT CV DOT 2'!R1206</f>
        <v>0</v>
      </c>
      <c r="P1226" s="82"/>
      <c r="Q1226" s="82"/>
      <c r="R1226" s="553">
        <v>0</v>
      </c>
      <c r="S1226" s="10"/>
    </row>
    <row r="1227" spans="1:19">
      <c r="A1227" s="165" t="s">
        <v>45</v>
      </c>
      <c r="B1227" s="165"/>
      <c r="C1227" s="166" t="s">
        <v>46</v>
      </c>
      <c r="D1227" s="167"/>
      <c r="E1227" s="167"/>
      <c r="F1227" s="168"/>
      <c r="G1227" s="169"/>
      <c r="H1227" s="169"/>
      <c r="I1227" s="169"/>
      <c r="J1227" s="169"/>
      <c r="K1227" s="169"/>
      <c r="L1227" s="169">
        <f>SUBTOTAL(9,L1228:L1310)</f>
        <v>274132627.47018391</v>
      </c>
      <c r="M1227" s="551">
        <f>'KL TTHT CV DOT 2'!P1207</f>
        <v>0</v>
      </c>
      <c r="N1227" s="551">
        <f>'KL TTHT CV DOT 2'!Q1207</f>
        <v>0</v>
      </c>
      <c r="O1227" s="551">
        <f>'KL TTHT CV DOT 2'!R1207</f>
        <v>0</v>
      </c>
      <c r="P1227" s="169"/>
      <c r="Q1227" s="169"/>
      <c r="R1227" s="551">
        <v>0</v>
      </c>
      <c r="S1227" s="10"/>
    </row>
    <row r="1228" spans="1:19">
      <c r="A1228" s="146"/>
      <c r="B1228" s="146"/>
      <c r="C1228" s="147"/>
      <c r="D1228" s="99"/>
      <c r="E1228" s="99"/>
      <c r="F1228" s="148"/>
      <c r="G1228" s="82"/>
      <c r="H1228" s="82"/>
      <c r="I1228" s="82"/>
      <c r="J1228" s="82"/>
      <c r="K1228" s="82"/>
      <c r="L1228" s="62"/>
      <c r="M1228" s="553">
        <f>'KL TTHT CV DOT 2'!P1208</f>
        <v>0</v>
      </c>
      <c r="N1228" s="553">
        <f>'KL TTHT CV DOT 2'!Q1208</f>
        <v>0</v>
      </c>
      <c r="O1228" s="553">
        <f>'KL TTHT CV DOT 2'!R1208</f>
        <v>0</v>
      </c>
      <c r="P1228" s="82"/>
      <c r="Q1228" s="82"/>
      <c r="R1228" s="553">
        <v>0</v>
      </c>
      <c r="S1228" s="10"/>
    </row>
    <row r="1229" spans="1:19">
      <c r="A1229" s="149" t="s">
        <v>341</v>
      </c>
      <c r="B1229" s="149"/>
      <c r="C1229" s="150" t="s">
        <v>78</v>
      </c>
      <c r="D1229" s="100"/>
      <c r="E1229" s="100"/>
      <c r="F1229" s="151"/>
      <c r="G1229" s="75"/>
      <c r="H1229" s="75"/>
      <c r="I1229" s="75"/>
      <c r="J1229" s="75"/>
      <c r="K1229" s="75"/>
      <c r="L1229" s="75">
        <f>SUM(L1230:L1259)</f>
        <v>0</v>
      </c>
      <c r="M1229" s="555">
        <f>'KL TTHT CV DOT 2'!P1209</f>
        <v>0</v>
      </c>
      <c r="N1229" s="555">
        <f>'KL TTHT CV DOT 2'!Q1209</f>
        <v>0</v>
      </c>
      <c r="O1229" s="555">
        <f>'KL TTHT CV DOT 2'!R1209</f>
        <v>0</v>
      </c>
      <c r="P1229" s="75"/>
      <c r="Q1229" s="75"/>
      <c r="R1229" s="555">
        <v>0</v>
      </c>
      <c r="S1229" s="10"/>
    </row>
    <row r="1230" spans="1:19" outlineLevel="1">
      <c r="A1230" s="137" t="s">
        <v>342</v>
      </c>
      <c r="B1230" s="137"/>
      <c r="C1230" s="138" t="s">
        <v>343</v>
      </c>
      <c r="D1230" s="94">
        <v>1</v>
      </c>
      <c r="E1230" s="94"/>
      <c r="F1230" s="139" t="s">
        <v>10</v>
      </c>
      <c r="G1230" s="71"/>
      <c r="H1230" s="71"/>
      <c r="I1230" s="71"/>
      <c r="J1230" s="71"/>
      <c r="K1230" s="71"/>
      <c r="L1230" s="62">
        <v>0</v>
      </c>
      <c r="M1230" s="552">
        <f>'KL TTHT CV DOT 2'!P1210</f>
        <v>0</v>
      </c>
      <c r="N1230" s="552">
        <f>'KL TTHT CV DOT 2'!Q1210</f>
        <v>0</v>
      </c>
      <c r="O1230" s="552">
        <f>'KL TTHT CV DOT 2'!R1210</f>
        <v>0</v>
      </c>
      <c r="P1230" s="71"/>
      <c r="Q1230" s="71"/>
      <c r="R1230" s="552">
        <v>0</v>
      </c>
      <c r="S1230" s="10"/>
    </row>
    <row r="1231" spans="1:19" outlineLevel="1">
      <c r="A1231" s="137" t="s">
        <v>344</v>
      </c>
      <c r="B1231" s="137"/>
      <c r="C1231" s="138" t="s">
        <v>345</v>
      </c>
      <c r="D1231" s="94">
        <v>1</v>
      </c>
      <c r="E1231" s="94"/>
      <c r="F1231" s="139" t="s">
        <v>10</v>
      </c>
      <c r="G1231" s="71"/>
      <c r="H1231" s="71"/>
      <c r="I1231" s="71"/>
      <c r="J1231" s="71"/>
      <c r="K1231" s="71"/>
      <c r="L1231" s="62">
        <v>0</v>
      </c>
      <c r="M1231" s="552">
        <f>'KL TTHT CV DOT 2'!P1211</f>
        <v>0</v>
      </c>
      <c r="N1231" s="552">
        <f>'KL TTHT CV DOT 2'!Q1211</f>
        <v>0</v>
      </c>
      <c r="O1231" s="552">
        <f>'KL TTHT CV DOT 2'!R1211</f>
        <v>0</v>
      </c>
      <c r="P1231" s="71"/>
      <c r="Q1231" s="71"/>
      <c r="R1231" s="552">
        <v>0</v>
      </c>
      <c r="S1231" s="10"/>
    </row>
    <row r="1232" spans="1:19" outlineLevel="1">
      <c r="A1232" s="137" t="s">
        <v>346</v>
      </c>
      <c r="B1232" s="137"/>
      <c r="C1232" s="138" t="s">
        <v>84</v>
      </c>
      <c r="D1232" s="94">
        <v>1</v>
      </c>
      <c r="E1232" s="94"/>
      <c r="F1232" s="139" t="s">
        <v>10</v>
      </c>
      <c r="G1232" s="71"/>
      <c r="H1232" s="71"/>
      <c r="I1232" s="71"/>
      <c r="J1232" s="71"/>
      <c r="K1232" s="71"/>
      <c r="L1232" s="62">
        <v>0</v>
      </c>
      <c r="M1232" s="552">
        <f>'KL TTHT CV DOT 2'!P1212</f>
        <v>0</v>
      </c>
      <c r="N1232" s="552">
        <f>'KL TTHT CV DOT 2'!Q1212</f>
        <v>0</v>
      </c>
      <c r="O1232" s="552">
        <f>'KL TTHT CV DOT 2'!R1212</f>
        <v>0</v>
      </c>
      <c r="P1232" s="71"/>
      <c r="Q1232" s="71"/>
      <c r="R1232" s="552">
        <v>0</v>
      </c>
      <c r="S1232" s="10"/>
    </row>
    <row r="1233" spans="1:19" outlineLevel="1">
      <c r="A1233" s="137" t="s">
        <v>347</v>
      </c>
      <c r="B1233" s="137"/>
      <c r="C1233" s="138" t="s">
        <v>348</v>
      </c>
      <c r="D1233" s="94">
        <v>1</v>
      </c>
      <c r="E1233" s="94"/>
      <c r="F1233" s="139" t="s">
        <v>10</v>
      </c>
      <c r="G1233" s="71"/>
      <c r="H1233" s="71"/>
      <c r="I1233" s="71"/>
      <c r="J1233" s="71"/>
      <c r="K1233" s="71"/>
      <c r="L1233" s="62">
        <v>0</v>
      </c>
      <c r="M1233" s="552">
        <f>'KL TTHT CV DOT 2'!P1213</f>
        <v>0</v>
      </c>
      <c r="N1233" s="552">
        <f>'KL TTHT CV DOT 2'!Q1213</f>
        <v>0</v>
      </c>
      <c r="O1233" s="552">
        <f>'KL TTHT CV DOT 2'!R1213</f>
        <v>0</v>
      </c>
      <c r="P1233" s="71"/>
      <c r="Q1233" s="71"/>
      <c r="R1233" s="552">
        <v>0</v>
      </c>
      <c r="S1233" s="10"/>
    </row>
    <row r="1234" spans="1:19" outlineLevel="1">
      <c r="A1234" s="137" t="s">
        <v>349</v>
      </c>
      <c r="B1234" s="137"/>
      <c r="C1234" s="138" t="s">
        <v>350</v>
      </c>
      <c r="D1234" s="94">
        <v>1</v>
      </c>
      <c r="E1234" s="94"/>
      <c r="F1234" s="139" t="s">
        <v>10</v>
      </c>
      <c r="G1234" s="71"/>
      <c r="H1234" s="71"/>
      <c r="I1234" s="71"/>
      <c r="J1234" s="71"/>
      <c r="K1234" s="71"/>
      <c r="L1234" s="62">
        <v>0</v>
      </c>
      <c r="M1234" s="552">
        <f>'KL TTHT CV DOT 2'!P1214</f>
        <v>0</v>
      </c>
      <c r="N1234" s="552">
        <f>'KL TTHT CV DOT 2'!Q1214</f>
        <v>0</v>
      </c>
      <c r="O1234" s="552">
        <f>'KL TTHT CV DOT 2'!R1214</f>
        <v>0</v>
      </c>
      <c r="P1234" s="71"/>
      <c r="Q1234" s="71"/>
      <c r="R1234" s="552">
        <v>0</v>
      </c>
      <c r="S1234" s="10"/>
    </row>
    <row r="1235" spans="1:19" outlineLevel="1">
      <c r="A1235" s="137" t="s">
        <v>351</v>
      </c>
      <c r="B1235" s="137"/>
      <c r="C1235" s="138" t="s">
        <v>192</v>
      </c>
      <c r="D1235" s="94">
        <v>1</v>
      </c>
      <c r="E1235" s="94"/>
      <c r="F1235" s="139" t="s">
        <v>10</v>
      </c>
      <c r="G1235" s="71"/>
      <c r="H1235" s="71"/>
      <c r="I1235" s="71"/>
      <c r="J1235" s="71"/>
      <c r="K1235" s="71"/>
      <c r="L1235" s="62">
        <v>0</v>
      </c>
      <c r="M1235" s="552">
        <f>'KL TTHT CV DOT 2'!P1215</f>
        <v>0</v>
      </c>
      <c r="N1235" s="552">
        <f>'KL TTHT CV DOT 2'!Q1215</f>
        <v>0</v>
      </c>
      <c r="O1235" s="552">
        <f>'KL TTHT CV DOT 2'!R1215</f>
        <v>0</v>
      </c>
      <c r="P1235" s="71"/>
      <c r="Q1235" s="71"/>
      <c r="R1235" s="552">
        <v>0</v>
      </c>
      <c r="S1235" s="10"/>
    </row>
    <row r="1236" spans="1:19" outlineLevel="1">
      <c r="A1236" s="137" t="s">
        <v>352</v>
      </c>
      <c r="B1236" s="137"/>
      <c r="C1236" s="138" t="s">
        <v>353</v>
      </c>
      <c r="D1236" s="94">
        <v>1</v>
      </c>
      <c r="E1236" s="94"/>
      <c r="F1236" s="139" t="s">
        <v>10</v>
      </c>
      <c r="G1236" s="71"/>
      <c r="H1236" s="71"/>
      <c r="I1236" s="71"/>
      <c r="J1236" s="71"/>
      <c r="K1236" s="71"/>
      <c r="L1236" s="62">
        <v>0</v>
      </c>
      <c r="M1236" s="552">
        <f>'KL TTHT CV DOT 2'!P1216</f>
        <v>0</v>
      </c>
      <c r="N1236" s="552">
        <f>'KL TTHT CV DOT 2'!Q1216</f>
        <v>0</v>
      </c>
      <c r="O1236" s="552">
        <f>'KL TTHT CV DOT 2'!R1216</f>
        <v>0</v>
      </c>
      <c r="P1236" s="71"/>
      <c r="Q1236" s="71"/>
      <c r="R1236" s="552">
        <v>0</v>
      </c>
      <c r="S1236" s="10"/>
    </row>
    <row r="1237" spans="1:19" outlineLevel="1">
      <c r="A1237" s="137" t="s">
        <v>354</v>
      </c>
      <c r="B1237" s="137"/>
      <c r="C1237" s="138" t="s">
        <v>355</v>
      </c>
      <c r="D1237" s="94">
        <v>1</v>
      </c>
      <c r="E1237" s="94"/>
      <c r="F1237" s="139" t="s">
        <v>10</v>
      </c>
      <c r="G1237" s="71"/>
      <c r="H1237" s="71"/>
      <c r="I1237" s="71"/>
      <c r="J1237" s="71"/>
      <c r="K1237" s="71"/>
      <c r="L1237" s="62">
        <v>0</v>
      </c>
      <c r="M1237" s="552">
        <f>'KL TTHT CV DOT 2'!P1217</f>
        <v>0</v>
      </c>
      <c r="N1237" s="552">
        <f>'KL TTHT CV DOT 2'!Q1217</f>
        <v>0</v>
      </c>
      <c r="O1237" s="552">
        <f>'KL TTHT CV DOT 2'!R1217</f>
        <v>0</v>
      </c>
      <c r="P1237" s="71"/>
      <c r="Q1237" s="71"/>
      <c r="R1237" s="552">
        <v>0</v>
      </c>
      <c r="S1237" s="10"/>
    </row>
    <row r="1238" spans="1:19" outlineLevel="1">
      <c r="A1238" s="137" t="s">
        <v>356</v>
      </c>
      <c r="B1238" s="137"/>
      <c r="C1238" s="138" t="s">
        <v>357</v>
      </c>
      <c r="D1238" s="94">
        <v>1</v>
      </c>
      <c r="E1238" s="94"/>
      <c r="F1238" s="139" t="s">
        <v>10</v>
      </c>
      <c r="G1238" s="71"/>
      <c r="H1238" s="71"/>
      <c r="I1238" s="71"/>
      <c r="J1238" s="71"/>
      <c r="K1238" s="71"/>
      <c r="L1238" s="62">
        <v>0</v>
      </c>
      <c r="M1238" s="552">
        <f>'KL TTHT CV DOT 2'!P1218</f>
        <v>0</v>
      </c>
      <c r="N1238" s="552">
        <f>'KL TTHT CV DOT 2'!Q1218</f>
        <v>0</v>
      </c>
      <c r="O1238" s="552">
        <f>'KL TTHT CV DOT 2'!R1218</f>
        <v>0</v>
      </c>
      <c r="P1238" s="71"/>
      <c r="Q1238" s="71"/>
      <c r="R1238" s="552">
        <v>0</v>
      </c>
      <c r="S1238" s="10"/>
    </row>
    <row r="1239" spans="1:19" outlineLevel="1">
      <c r="A1239" s="137" t="s">
        <v>358</v>
      </c>
      <c r="B1239" s="137"/>
      <c r="C1239" s="138" t="s">
        <v>359</v>
      </c>
      <c r="D1239" s="94">
        <v>1</v>
      </c>
      <c r="E1239" s="94"/>
      <c r="F1239" s="139" t="s">
        <v>10</v>
      </c>
      <c r="G1239" s="71"/>
      <c r="H1239" s="71"/>
      <c r="I1239" s="71"/>
      <c r="J1239" s="71"/>
      <c r="K1239" s="71"/>
      <c r="L1239" s="62">
        <v>0</v>
      </c>
      <c r="M1239" s="552">
        <f>'KL TTHT CV DOT 2'!P1219</f>
        <v>0</v>
      </c>
      <c r="N1239" s="552">
        <f>'KL TTHT CV DOT 2'!Q1219</f>
        <v>0</v>
      </c>
      <c r="O1239" s="552">
        <f>'KL TTHT CV DOT 2'!R1219</f>
        <v>0</v>
      </c>
      <c r="P1239" s="71"/>
      <c r="Q1239" s="71"/>
      <c r="R1239" s="552">
        <v>0</v>
      </c>
      <c r="S1239" s="10"/>
    </row>
    <row r="1240" spans="1:19" outlineLevel="1">
      <c r="A1240" s="137" t="s">
        <v>360</v>
      </c>
      <c r="B1240" s="137"/>
      <c r="C1240" s="138" t="s">
        <v>361</v>
      </c>
      <c r="D1240" s="94">
        <v>1</v>
      </c>
      <c r="E1240" s="94"/>
      <c r="F1240" s="139" t="s">
        <v>10</v>
      </c>
      <c r="G1240" s="71"/>
      <c r="H1240" s="71"/>
      <c r="I1240" s="71"/>
      <c r="J1240" s="71"/>
      <c r="K1240" s="71"/>
      <c r="L1240" s="62">
        <v>0</v>
      </c>
      <c r="M1240" s="552">
        <f>'KL TTHT CV DOT 2'!P1220</f>
        <v>0</v>
      </c>
      <c r="N1240" s="552">
        <f>'KL TTHT CV DOT 2'!Q1220</f>
        <v>0</v>
      </c>
      <c r="O1240" s="552">
        <f>'KL TTHT CV DOT 2'!R1220</f>
        <v>0</v>
      </c>
      <c r="P1240" s="71"/>
      <c r="Q1240" s="71"/>
      <c r="R1240" s="552">
        <v>0</v>
      </c>
      <c r="S1240" s="10"/>
    </row>
    <row r="1241" spans="1:19" outlineLevel="1">
      <c r="A1241" s="137" t="s">
        <v>362</v>
      </c>
      <c r="B1241" s="137"/>
      <c r="C1241" s="138" t="s">
        <v>201</v>
      </c>
      <c r="D1241" s="94">
        <v>1</v>
      </c>
      <c r="E1241" s="94"/>
      <c r="F1241" s="139" t="s">
        <v>10</v>
      </c>
      <c r="G1241" s="71"/>
      <c r="H1241" s="71"/>
      <c r="I1241" s="71"/>
      <c r="J1241" s="71"/>
      <c r="K1241" s="71"/>
      <c r="L1241" s="62">
        <v>0</v>
      </c>
      <c r="M1241" s="552">
        <f>'KL TTHT CV DOT 2'!P1221</f>
        <v>0</v>
      </c>
      <c r="N1241" s="552">
        <f>'KL TTHT CV DOT 2'!Q1221</f>
        <v>0</v>
      </c>
      <c r="O1241" s="552">
        <f>'KL TTHT CV DOT 2'!R1221</f>
        <v>0</v>
      </c>
      <c r="P1241" s="71"/>
      <c r="Q1241" s="71"/>
      <c r="R1241" s="552">
        <v>0</v>
      </c>
      <c r="S1241" s="10"/>
    </row>
    <row r="1242" spans="1:19" outlineLevel="1">
      <c r="A1242" s="137" t="s">
        <v>363</v>
      </c>
      <c r="B1242" s="137"/>
      <c r="C1242" s="138" t="s">
        <v>364</v>
      </c>
      <c r="D1242" s="94">
        <v>1</v>
      </c>
      <c r="E1242" s="94"/>
      <c r="F1242" s="139" t="s">
        <v>10</v>
      </c>
      <c r="G1242" s="71"/>
      <c r="H1242" s="71"/>
      <c r="I1242" s="71"/>
      <c r="J1242" s="71"/>
      <c r="K1242" s="71"/>
      <c r="L1242" s="62">
        <v>0</v>
      </c>
      <c r="M1242" s="552">
        <f>'KL TTHT CV DOT 2'!P1222</f>
        <v>0</v>
      </c>
      <c r="N1242" s="552">
        <f>'KL TTHT CV DOT 2'!Q1222</f>
        <v>0</v>
      </c>
      <c r="O1242" s="552">
        <f>'KL TTHT CV DOT 2'!R1222</f>
        <v>0</v>
      </c>
      <c r="P1242" s="71"/>
      <c r="Q1242" s="71"/>
      <c r="R1242" s="552">
        <v>0</v>
      </c>
      <c r="S1242" s="10"/>
    </row>
    <row r="1243" spans="1:19" outlineLevel="1">
      <c r="A1243" s="137" t="s">
        <v>365</v>
      </c>
      <c r="B1243" s="137"/>
      <c r="C1243" s="138" t="s">
        <v>203</v>
      </c>
      <c r="D1243" s="94">
        <v>1</v>
      </c>
      <c r="E1243" s="94"/>
      <c r="F1243" s="139" t="s">
        <v>10</v>
      </c>
      <c r="G1243" s="71"/>
      <c r="H1243" s="71"/>
      <c r="I1243" s="71"/>
      <c r="J1243" s="71"/>
      <c r="K1243" s="71"/>
      <c r="L1243" s="62">
        <v>0</v>
      </c>
      <c r="M1243" s="552">
        <f>'KL TTHT CV DOT 2'!P1223</f>
        <v>0</v>
      </c>
      <c r="N1243" s="552">
        <f>'KL TTHT CV DOT 2'!Q1223</f>
        <v>0</v>
      </c>
      <c r="O1243" s="552">
        <f>'KL TTHT CV DOT 2'!R1223</f>
        <v>0</v>
      </c>
      <c r="P1243" s="71"/>
      <c r="Q1243" s="71"/>
      <c r="R1243" s="552">
        <v>0</v>
      </c>
      <c r="S1243" s="10"/>
    </row>
    <row r="1244" spans="1:19" outlineLevel="1">
      <c r="A1244" s="137" t="s">
        <v>366</v>
      </c>
      <c r="B1244" s="137"/>
      <c r="C1244" s="138" t="s">
        <v>367</v>
      </c>
      <c r="D1244" s="94">
        <v>1</v>
      </c>
      <c r="E1244" s="94"/>
      <c r="F1244" s="139" t="s">
        <v>10</v>
      </c>
      <c r="G1244" s="71"/>
      <c r="H1244" s="71"/>
      <c r="I1244" s="71"/>
      <c r="J1244" s="71"/>
      <c r="K1244" s="71"/>
      <c r="L1244" s="62">
        <v>0</v>
      </c>
      <c r="M1244" s="552">
        <f>'KL TTHT CV DOT 2'!P1224</f>
        <v>0</v>
      </c>
      <c r="N1244" s="552">
        <f>'KL TTHT CV DOT 2'!Q1224</f>
        <v>0</v>
      </c>
      <c r="O1244" s="552">
        <f>'KL TTHT CV DOT 2'!R1224</f>
        <v>0</v>
      </c>
      <c r="P1244" s="71"/>
      <c r="Q1244" s="71"/>
      <c r="R1244" s="552">
        <v>0</v>
      </c>
      <c r="S1244" s="10"/>
    </row>
    <row r="1245" spans="1:19" outlineLevel="1">
      <c r="A1245" s="137" t="s">
        <v>368</v>
      </c>
      <c r="B1245" s="137"/>
      <c r="C1245" s="138" t="s">
        <v>369</v>
      </c>
      <c r="D1245" s="94">
        <v>1</v>
      </c>
      <c r="E1245" s="94"/>
      <c r="F1245" s="139" t="s">
        <v>10</v>
      </c>
      <c r="G1245" s="71"/>
      <c r="H1245" s="71"/>
      <c r="I1245" s="71"/>
      <c r="J1245" s="71"/>
      <c r="K1245" s="71"/>
      <c r="L1245" s="62">
        <v>0</v>
      </c>
      <c r="M1245" s="552">
        <f>'KL TTHT CV DOT 2'!P1225</f>
        <v>0</v>
      </c>
      <c r="N1245" s="552">
        <f>'KL TTHT CV DOT 2'!Q1225</f>
        <v>0</v>
      </c>
      <c r="O1245" s="552">
        <f>'KL TTHT CV DOT 2'!R1225</f>
        <v>0</v>
      </c>
      <c r="P1245" s="71"/>
      <c r="Q1245" s="71"/>
      <c r="R1245" s="552">
        <v>0</v>
      </c>
      <c r="S1245" s="10"/>
    </row>
    <row r="1246" spans="1:19" outlineLevel="1">
      <c r="A1246" s="137" t="s">
        <v>370</v>
      </c>
      <c r="B1246" s="137"/>
      <c r="C1246" s="138" t="s">
        <v>208</v>
      </c>
      <c r="D1246" s="94">
        <v>1</v>
      </c>
      <c r="E1246" s="94"/>
      <c r="F1246" s="139" t="s">
        <v>10</v>
      </c>
      <c r="G1246" s="71"/>
      <c r="H1246" s="71"/>
      <c r="I1246" s="71"/>
      <c r="J1246" s="71"/>
      <c r="K1246" s="71"/>
      <c r="L1246" s="62">
        <v>0</v>
      </c>
      <c r="M1246" s="552">
        <f>'KL TTHT CV DOT 2'!P1226</f>
        <v>0</v>
      </c>
      <c r="N1246" s="552">
        <f>'KL TTHT CV DOT 2'!Q1226</f>
        <v>0</v>
      </c>
      <c r="O1246" s="552">
        <f>'KL TTHT CV DOT 2'!R1226</f>
        <v>0</v>
      </c>
      <c r="P1246" s="71"/>
      <c r="Q1246" s="71"/>
      <c r="R1246" s="552">
        <v>0</v>
      </c>
      <c r="S1246" s="10"/>
    </row>
    <row r="1247" spans="1:19" outlineLevel="1">
      <c r="A1247" s="137" t="s">
        <v>371</v>
      </c>
      <c r="B1247" s="137"/>
      <c r="C1247" s="138" t="s">
        <v>372</v>
      </c>
      <c r="D1247" s="94">
        <v>1</v>
      </c>
      <c r="E1247" s="94"/>
      <c r="F1247" s="139" t="s">
        <v>10</v>
      </c>
      <c r="G1247" s="71"/>
      <c r="H1247" s="71"/>
      <c r="I1247" s="71"/>
      <c r="J1247" s="71"/>
      <c r="K1247" s="71"/>
      <c r="L1247" s="62">
        <v>0</v>
      </c>
      <c r="M1247" s="552">
        <f>'KL TTHT CV DOT 2'!P1227</f>
        <v>0</v>
      </c>
      <c r="N1247" s="552">
        <f>'KL TTHT CV DOT 2'!Q1227</f>
        <v>0</v>
      </c>
      <c r="O1247" s="552">
        <f>'KL TTHT CV DOT 2'!R1227</f>
        <v>0</v>
      </c>
      <c r="P1247" s="71"/>
      <c r="Q1247" s="71"/>
      <c r="R1247" s="552">
        <v>0</v>
      </c>
      <c r="S1247" s="10"/>
    </row>
    <row r="1248" spans="1:19" outlineLevel="1">
      <c r="A1248" s="137" t="s">
        <v>373</v>
      </c>
      <c r="B1248" s="137"/>
      <c r="C1248" s="138" t="s">
        <v>94</v>
      </c>
      <c r="D1248" s="94">
        <v>1</v>
      </c>
      <c r="E1248" s="94"/>
      <c r="F1248" s="139" t="s">
        <v>10</v>
      </c>
      <c r="G1248" s="71"/>
      <c r="H1248" s="71"/>
      <c r="I1248" s="71"/>
      <c r="J1248" s="71"/>
      <c r="K1248" s="71"/>
      <c r="L1248" s="62">
        <v>0</v>
      </c>
      <c r="M1248" s="552">
        <f>'KL TTHT CV DOT 2'!P1228</f>
        <v>0</v>
      </c>
      <c r="N1248" s="552">
        <f>'KL TTHT CV DOT 2'!Q1228</f>
        <v>0</v>
      </c>
      <c r="O1248" s="552">
        <f>'KL TTHT CV DOT 2'!R1228</f>
        <v>0</v>
      </c>
      <c r="P1248" s="71"/>
      <c r="Q1248" s="71"/>
      <c r="R1248" s="552">
        <v>0</v>
      </c>
      <c r="S1248" s="10"/>
    </row>
    <row r="1249" spans="1:19" outlineLevel="1">
      <c r="A1249" s="137" t="s">
        <v>374</v>
      </c>
      <c r="B1249" s="137"/>
      <c r="C1249" s="138" t="s">
        <v>106</v>
      </c>
      <c r="D1249" s="94">
        <v>1</v>
      </c>
      <c r="E1249" s="94"/>
      <c r="F1249" s="139" t="s">
        <v>10</v>
      </c>
      <c r="G1249" s="71"/>
      <c r="H1249" s="71"/>
      <c r="I1249" s="71"/>
      <c r="J1249" s="71"/>
      <c r="K1249" s="71"/>
      <c r="L1249" s="62">
        <v>0</v>
      </c>
      <c r="M1249" s="552">
        <f>'KL TTHT CV DOT 2'!P1229</f>
        <v>0</v>
      </c>
      <c r="N1249" s="552">
        <f>'KL TTHT CV DOT 2'!Q1229</f>
        <v>0</v>
      </c>
      <c r="O1249" s="552">
        <f>'KL TTHT CV DOT 2'!R1229</f>
        <v>0</v>
      </c>
      <c r="P1249" s="71"/>
      <c r="Q1249" s="71"/>
      <c r="R1249" s="552">
        <v>0</v>
      </c>
      <c r="S1249" s="10"/>
    </row>
    <row r="1250" spans="1:19" outlineLevel="1">
      <c r="A1250" s="137" t="s">
        <v>375</v>
      </c>
      <c r="B1250" s="137"/>
      <c r="C1250" s="138" t="s">
        <v>376</v>
      </c>
      <c r="D1250" s="94">
        <v>1</v>
      </c>
      <c r="E1250" s="94"/>
      <c r="F1250" s="139" t="s">
        <v>10</v>
      </c>
      <c r="G1250" s="71"/>
      <c r="H1250" s="71"/>
      <c r="I1250" s="71"/>
      <c r="J1250" s="71"/>
      <c r="K1250" s="71"/>
      <c r="L1250" s="62">
        <v>0</v>
      </c>
      <c r="M1250" s="552">
        <f>'KL TTHT CV DOT 2'!P1230</f>
        <v>0</v>
      </c>
      <c r="N1250" s="552">
        <f>'KL TTHT CV DOT 2'!Q1230</f>
        <v>0</v>
      </c>
      <c r="O1250" s="552">
        <f>'KL TTHT CV DOT 2'!R1230</f>
        <v>0</v>
      </c>
      <c r="P1250" s="71"/>
      <c r="Q1250" s="71"/>
      <c r="R1250" s="552">
        <v>0</v>
      </c>
      <c r="S1250" s="10"/>
    </row>
    <row r="1251" spans="1:19" outlineLevel="1">
      <c r="A1251" s="137" t="s">
        <v>377</v>
      </c>
      <c r="B1251" s="137"/>
      <c r="C1251" s="138" t="s">
        <v>230</v>
      </c>
      <c r="D1251" s="94">
        <v>1</v>
      </c>
      <c r="E1251" s="94"/>
      <c r="F1251" s="139" t="s">
        <v>10</v>
      </c>
      <c r="G1251" s="71"/>
      <c r="H1251" s="71"/>
      <c r="I1251" s="71"/>
      <c r="J1251" s="71"/>
      <c r="K1251" s="71"/>
      <c r="L1251" s="62">
        <v>0</v>
      </c>
      <c r="M1251" s="552">
        <f>'KL TTHT CV DOT 2'!P1231</f>
        <v>0</v>
      </c>
      <c r="N1251" s="552">
        <f>'KL TTHT CV DOT 2'!Q1231</f>
        <v>0</v>
      </c>
      <c r="O1251" s="552">
        <f>'KL TTHT CV DOT 2'!R1231</f>
        <v>0</v>
      </c>
      <c r="P1251" s="71"/>
      <c r="Q1251" s="71"/>
      <c r="R1251" s="552">
        <v>0</v>
      </c>
      <c r="S1251" s="10"/>
    </row>
    <row r="1252" spans="1:19" outlineLevel="1">
      <c r="A1252" s="137" t="s">
        <v>378</v>
      </c>
      <c r="B1252" s="137"/>
      <c r="C1252" s="138" t="s">
        <v>232</v>
      </c>
      <c r="D1252" s="94">
        <v>1</v>
      </c>
      <c r="E1252" s="94"/>
      <c r="F1252" s="139" t="s">
        <v>10</v>
      </c>
      <c r="G1252" s="71"/>
      <c r="H1252" s="71"/>
      <c r="I1252" s="71"/>
      <c r="J1252" s="71"/>
      <c r="K1252" s="71"/>
      <c r="L1252" s="62">
        <v>0</v>
      </c>
      <c r="M1252" s="552">
        <f>'KL TTHT CV DOT 2'!P1232</f>
        <v>0</v>
      </c>
      <c r="N1252" s="552">
        <f>'KL TTHT CV DOT 2'!Q1232</f>
        <v>0</v>
      </c>
      <c r="O1252" s="552">
        <f>'KL TTHT CV DOT 2'!R1232</f>
        <v>0</v>
      </c>
      <c r="P1252" s="71"/>
      <c r="Q1252" s="71"/>
      <c r="R1252" s="552">
        <v>0</v>
      </c>
      <c r="S1252" s="10"/>
    </row>
    <row r="1253" spans="1:19" outlineLevel="1">
      <c r="A1253" s="137" t="s">
        <v>379</v>
      </c>
      <c r="B1253" s="137"/>
      <c r="C1253" s="138" t="s">
        <v>380</v>
      </c>
      <c r="D1253" s="94">
        <v>1</v>
      </c>
      <c r="E1253" s="94"/>
      <c r="F1253" s="139" t="s">
        <v>10</v>
      </c>
      <c r="G1253" s="71"/>
      <c r="H1253" s="71"/>
      <c r="I1253" s="71"/>
      <c r="J1253" s="71"/>
      <c r="K1253" s="71"/>
      <c r="L1253" s="62">
        <v>0</v>
      </c>
      <c r="M1253" s="552">
        <f>'KL TTHT CV DOT 2'!P1233</f>
        <v>0</v>
      </c>
      <c r="N1253" s="552">
        <f>'KL TTHT CV DOT 2'!Q1233</f>
        <v>0</v>
      </c>
      <c r="O1253" s="552">
        <f>'KL TTHT CV DOT 2'!R1233</f>
        <v>0</v>
      </c>
      <c r="P1253" s="71"/>
      <c r="Q1253" s="71"/>
      <c r="R1253" s="552">
        <v>0</v>
      </c>
      <c r="S1253" s="10"/>
    </row>
    <row r="1254" spans="1:19" outlineLevel="1">
      <c r="A1254" s="137" t="s">
        <v>381</v>
      </c>
      <c r="B1254" s="137"/>
      <c r="C1254" s="138" t="s">
        <v>382</v>
      </c>
      <c r="D1254" s="94">
        <v>1</v>
      </c>
      <c r="E1254" s="94"/>
      <c r="F1254" s="139" t="s">
        <v>10</v>
      </c>
      <c r="G1254" s="71"/>
      <c r="H1254" s="71"/>
      <c r="I1254" s="71"/>
      <c r="J1254" s="71"/>
      <c r="K1254" s="71"/>
      <c r="L1254" s="62">
        <v>0</v>
      </c>
      <c r="M1254" s="552">
        <f>'KL TTHT CV DOT 2'!P1234</f>
        <v>0</v>
      </c>
      <c r="N1254" s="552">
        <f>'KL TTHT CV DOT 2'!Q1234</f>
        <v>0</v>
      </c>
      <c r="O1254" s="552">
        <f>'KL TTHT CV DOT 2'!R1234</f>
        <v>0</v>
      </c>
      <c r="P1254" s="71"/>
      <c r="Q1254" s="71"/>
      <c r="R1254" s="552">
        <v>0</v>
      </c>
      <c r="S1254" s="10"/>
    </row>
    <row r="1255" spans="1:19" outlineLevel="1">
      <c r="A1255" s="137" t="s">
        <v>383</v>
      </c>
      <c r="B1255" s="137"/>
      <c r="C1255" s="138" t="s">
        <v>384</v>
      </c>
      <c r="D1255" s="94">
        <v>1</v>
      </c>
      <c r="E1255" s="94"/>
      <c r="F1255" s="139" t="s">
        <v>10</v>
      </c>
      <c r="G1255" s="71"/>
      <c r="H1255" s="71"/>
      <c r="I1255" s="71"/>
      <c r="J1255" s="71"/>
      <c r="K1255" s="71"/>
      <c r="L1255" s="62">
        <v>0</v>
      </c>
      <c r="M1255" s="552">
        <f>'KL TTHT CV DOT 2'!P1235</f>
        <v>0</v>
      </c>
      <c r="N1255" s="552">
        <f>'KL TTHT CV DOT 2'!Q1235</f>
        <v>0</v>
      </c>
      <c r="O1255" s="552">
        <f>'KL TTHT CV DOT 2'!R1235</f>
        <v>0</v>
      </c>
      <c r="P1255" s="71"/>
      <c r="Q1255" s="71"/>
      <c r="R1255" s="552">
        <v>0</v>
      </c>
      <c r="S1255" s="10"/>
    </row>
    <row r="1256" spans="1:19" outlineLevel="1">
      <c r="A1256" s="137" t="s">
        <v>385</v>
      </c>
      <c r="B1256" s="137"/>
      <c r="C1256" s="138" t="s">
        <v>386</v>
      </c>
      <c r="D1256" s="94">
        <v>1</v>
      </c>
      <c r="E1256" s="94"/>
      <c r="F1256" s="139" t="s">
        <v>10</v>
      </c>
      <c r="G1256" s="71"/>
      <c r="H1256" s="71"/>
      <c r="I1256" s="71"/>
      <c r="J1256" s="71"/>
      <c r="K1256" s="71"/>
      <c r="L1256" s="62">
        <v>0</v>
      </c>
      <c r="M1256" s="552">
        <f>'KL TTHT CV DOT 2'!P1236</f>
        <v>0</v>
      </c>
      <c r="N1256" s="552">
        <f>'KL TTHT CV DOT 2'!Q1236</f>
        <v>0</v>
      </c>
      <c r="O1256" s="552">
        <f>'KL TTHT CV DOT 2'!R1236</f>
        <v>0</v>
      </c>
      <c r="P1256" s="71"/>
      <c r="Q1256" s="71"/>
      <c r="R1256" s="552">
        <v>0</v>
      </c>
      <c r="S1256" s="10"/>
    </row>
    <row r="1257" spans="1:19" outlineLevel="1">
      <c r="A1257" s="137" t="s">
        <v>387</v>
      </c>
      <c r="B1257" s="137"/>
      <c r="C1257" s="138" t="s">
        <v>388</v>
      </c>
      <c r="D1257" s="94">
        <v>1</v>
      </c>
      <c r="E1257" s="94"/>
      <c r="F1257" s="139" t="s">
        <v>10</v>
      </c>
      <c r="G1257" s="71"/>
      <c r="H1257" s="71"/>
      <c r="I1257" s="71"/>
      <c r="J1257" s="71"/>
      <c r="K1257" s="71"/>
      <c r="L1257" s="62">
        <v>0</v>
      </c>
      <c r="M1257" s="552">
        <f>'KL TTHT CV DOT 2'!P1237</f>
        <v>0</v>
      </c>
      <c r="N1257" s="552">
        <f>'KL TTHT CV DOT 2'!Q1237</f>
        <v>0</v>
      </c>
      <c r="O1257" s="552">
        <f>'KL TTHT CV DOT 2'!R1237</f>
        <v>0</v>
      </c>
      <c r="P1257" s="71"/>
      <c r="Q1257" s="71"/>
      <c r="R1257" s="552">
        <v>0</v>
      </c>
      <c r="S1257" s="10"/>
    </row>
    <row r="1258" spans="1:19" outlineLevel="1">
      <c r="A1258" s="137" t="s">
        <v>389</v>
      </c>
      <c r="B1258" s="137"/>
      <c r="C1258" s="138" t="s">
        <v>390</v>
      </c>
      <c r="D1258" s="94">
        <v>1</v>
      </c>
      <c r="E1258" s="94"/>
      <c r="F1258" s="139" t="s">
        <v>10</v>
      </c>
      <c r="G1258" s="71"/>
      <c r="H1258" s="71"/>
      <c r="I1258" s="71"/>
      <c r="J1258" s="71"/>
      <c r="K1258" s="71"/>
      <c r="L1258" s="62">
        <v>0</v>
      </c>
      <c r="M1258" s="552">
        <f>'KL TTHT CV DOT 2'!P1238</f>
        <v>0</v>
      </c>
      <c r="N1258" s="552">
        <f>'KL TTHT CV DOT 2'!Q1238</f>
        <v>0</v>
      </c>
      <c r="O1258" s="552">
        <f>'KL TTHT CV DOT 2'!R1238</f>
        <v>0</v>
      </c>
      <c r="P1258" s="71"/>
      <c r="Q1258" s="71"/>
      <c r="R1258" s="552">
        <v>0</v>
      </c>
      <c r="S1258" s="10"/>
    </row>
    <row r="1259" spans="1:19" outlineLevel="1">
      <c r="A1259" s="137" t="s">
        <v>391</v>
      </c>
      <c r="B1259" s="137"/>
      <c r="C1259" s="138" t="s">
        <v>132</v>
      </c>
      <c r="D1259" s="94">
        <v>1</v>
      </c>
      <c r="E1259" s="94"/>
      <c r="F1259" s="139" t="s">
        <v>10</v>
      </c>
      <c r="G1259" s="71"/>
      <c r="H1259" s="71"/>
      <c r="I1259" s="71"/>
      <c r="J1259" s="71"/>
      <c r="K1259" s="71"/>
      <c r="L1259" s="62">
        <v>0</v>
      </c>
      <c r="M1259" s="552">
        <f>'KL TTHT CV DOT 2'!P1239</f>
        <v>0</v>
      </c>
      <c r="N1259" s="552">
        <f>'KL TTHT CV DOT 2'!Q1239</f>
        <v>0</v>
      </c>
      <c r="O1259" s="552">
        <f>'KL TTHT CV DOT 2'!R1239</f>
        <v>0</v>
      </c>
      <c r="P1259" s="71"/>
      <c r="Q1259" s="71"/>
      <c r="R1259" s="552">
        <v>0</v>
      </c>
      <c r="S1259" s="10"/>
    </row>
    <row r="1260" spans="1:19" collapsed="1">
      <c r="A1260" s="137"/>
      <c r="B1260" s="137"/>
      <c r="C1260" s="138"/>
      <c r="D1260" s="94"/>
      <c r="E1260" s="94"/>
      <c r="F1260" s="139"/>
      <c r="G1260" s="71"/>
      <c r="H1260" s="71"/>
      <c r="I1260" s="71"/>
      <c r="J1260" s="71"/>
      <c r="K1260" s="71"/>
      <c r="L1260" s="62"/>
      <c r="M1260" s="552">
        <f>'KL TTHT CV DOT 2'!P1240</f>
        <v>0</v>
      </c>
      <c r="N1260" s="552">
        <f>'KL TTHT CV DOT 2'!Q1240</f>
        <v>0</v>
      </c>
      <c r="O1260" s="552">
        <f>'KL TTHT CV DOT 2'!R1240</f>
        <v>0</v>
      </c>
      <c r="P1260" s="71"/>
      <c r="Q1260" s="71"/>
      <c r="R1260" s="552">
        <v>0</v>
      </c>
      <c r="S1260" s="10"/>
    </row>
    <row r="1261" spans="1:19">
      <c r="A1261" s="149" t="s">
        <v>392</v>
      </c>
      <c r="B1261" s="149"/>
      <c r="C1261" s="150" t="s">
        <v>144</v>
      </c>
      <c r="D1261" s="100"/>
      <c r="E1261" s="100"/>
      <c r="F1261" s="151"/>
      <c r="G1261" s="75"/>
      <c r="H1261" s="75"/>
      <c r="I1261" s="75"/>
      <c r="J1261" s="75">
        <f>SUBTOTAL(9,J1263:J1300)</f>
        <v>246947482.5690546</v>
      </c>
      <c r="K1261" s="75">
        <f>SUBTOTAL(9,K1263:K1300)</f>
        <v>27185144.90112938</v>
      </c>
      <c r="L1261" s="75">
        <f>SUBTOTAL(9,L1263:L1300)</f>
        <v>274132627.47018391</v>
      </c>
      <c r="M1261" s="555">
        <f>'KL TTHT CV DOT 2'!P1241</f>
        <v>0</v>
      </c>
      <c r="N1261" s="555">
        <f>'KL TTHT CV DOT 2'!Q1241</f>
        <v>0</v>
      </c>
      <c r="O1261" s="555">
        <f>'KL TTHT CV DOT 2'!R1241</f>
        <v>0</v>
      </c>
      <c r="P1261" s="75"/>
      <c r="Q1261" s="75"/>
      <c r="R1261" s="555">
        <v>0</v>
      </c>
      <c r="S1261" s="10"/>
    </row>
    <row r="1262" spans="1:19">
      <c r="A1262" s="137"/>
      <c r="B1262" s="137"/>
      <c r="C1262" s="138" t="s">
        <v>393</v>
      </c>
      <c r="D1262" s="94"/>
      <c r="E1262" s="94"/>
      <c r="F1262" s="139"/>
      <c r="G1262" s="71"/>
      <c r="H1262" s="71"/>
      <c r="I1262" s="71"/>
      <c r="J1262" s="71"/>
      <c r="K1262" s="71"/>
      <c r="L1262" s="62"/>
      <c r="M1262" s="552">
        <f>'KL TTHT CV DOT 2'!P1242</f>
        <v>0</v>
      </c>
      <c r="N1262" s="552">
        <f>'KL TTHT CV DOT 2'!Q1242</f>
        <v>0</v>
      </c>
      <c r="O1262" s="552">
        <f>'KL TTHT CV DOT 2'!R1242</f>
        <v>0</v>
      </c>
      <c r="P1262" s="71"/>
      <c r="Q1262" s="71"/>
      <c r="R1262" s="552">
        <v>0</v>
      </c>
      <c r="S1262" s="10"/>
    </row>
    <row r="1263" spans="1:19">
      <c r="A1263" s="137" t="s">
        <v>394</v>
      </c>
      <c r="B1263" s="137"/>
      <c r="C1263" s="138" t="s">
        <v>326</v>
      </c>
      <c r="D1263" s="94">
        <v>1</v>
      </c>
      <c r="E1263" s="94"/>
      <c r="F1263" s="139" t="s">
        <v>10</v>
      </c>
      <c r="G1263" s="71"/>
      <c r="H1263" s="71"/>
      <c r="I1263" s="71"/>
      <c r="J1263" s="71"/>
      <c r="K1263" s="71"/>
      <c r="L1263" s="62">
        <v>0</v>
      </c>
      <c r="M1263" s="552">
        <f>'KL TTHT CV DOT 2'!P1243</f>
        <v>0</v>
      </c>
      <c r="N1263" s="552">
        <f>'KL TTHT CV DOT 2'!Q1243</f>
        <v>0</v>
      </c>
      <c r="O1263" s="552">
        <f>'KL TTHT CV DOT 2'!R1243</f>
        <v>0</v>
      </c>
      <c r="P1263" s="71"/>
      <c r="Q1263" s="71"/>
      <c r="R1263" s="552">
        <v>0</v>
      </c>
      <c r="S1263" s="10"/>
    </row>
    <row r="1264" spans="1:19">
      <c r="A1264" s="137" t="s">
        <v>395</v>
      </c>
      <c r="B1264" s="137"/>
      <c r="C1264" s="138" t="s">
        <v>152</v>
      </c>
      <c r="D1264" s="94">
        <v>1</v>
      </c>
      <c r="E1264" s="94"/>
      <c r="F1264" s="139" t="s">
        <v>10</v>
      </c>
      <c r="G1264" s="71"/>
      <c r="H1264" s="71"/>
      <c r="I1264" s="71"/>
      <c r="J1264" s="71"/>
      <c r="K1264" s="71"/>
      <c r="L1264" s="82"/>
      <c r="M1264" s="552">
        <f>'KL TTHT CV DOT 2'!P1244</f>
        <v>0</v>
      </c>
      <c r="N1264" s="552">
        <f>'KL TTHT CV DOT 2'!Q1244</f>
        <v>0</v>
      </c>
      <c r="O1264" s="552">
        <f>'KL TTHT CV DOT 2'!R1244</f>
        <v>0</v>
      </c>
      <c r="P1264" s="71"/>
      <c r="Q1264" s="71"/>
      <c r="R1264" s="552">
        <v>0</v>
      </c>
      <c r="S1264" s="10"/>
    </row>
    <row r="1265" spans="1:19">
      <c r="A1265" s="137" t="s">
        <v>396</v>
      </c>
      <c r="B1265" s="137"/>
      <c r="C1265" s="138" t="s">
        <v>160</v>
      </c>
      <c r="D1265" s="94">
        <v>1</v>
      </c>
      <c r="E1265" s="94"/>
      <c r="F1265" s="139" t="s">
        <v>10</v>
      </c>
      <c r="G1265" s="71"/>
      <c r="H1265" s="71"/>
      <c r="I1265" s="71"/>
      <c r="J1265" s="71"/>
      <c r="K1265" s="71"/>
      <c r="L1265" s="62"/>
      <c r="M1265" s="552">
        <f>'KL TTHT CV DOT 2'!P1245</f>
        <v>0</v>
      </c>
      <c r="N1265" s="552">
        <f>'KL TTHT CV DOT 2'!Q1245</f>
        <v>0</v>
      </c>
      <c r="O1265" s="552">
        <f>'KL TTHT CV DOT 2'!R1245</f>
        <v>0</v>
      </c>
      <c r="P1265" s="71"/>
      <c r="Q1265" s="71"/>
      <c r="R1265" s="552">
        <v>0</v>
      </c>
      <c r="S1265" s="10"/>
    </row>
    <row r="1266" spans="1:19">
      <c r="A1266" s="137" t="s">
        <v>397</v>
      </c>
      <c r="B1266" s="137"/>
      <c r="C1266" s="138" t="s">
        <v>330</v>
      </c>
      <c r="D1266" s="94">
        <v>1</v>
      </c>
      <c r="E1266" s="94"/>
      <c r="F1266" s="139" t="s">
        <v>10</v>
      </c>
      <c r="G1266" s="71"/>
      <c r="H1266" s="71"/>
      <c r="I1266" s="71"/>
      <c r="J1266" s="71"/>
      <c r="K1266" s="71"/>
      <c r="L1266" s="82"/>
      <c r="M1266" s="552">
        <f>'KL TTHT CV DOT 2'!P1246</f>
        <v>0</v>
      </c>
      <c r="N1266" s="552">
        <f>'KL TTHT CV DOT 2'!Q1246</f>
        <v>0</v>
      </c>
      <c r="O1266" s="552">
        <f>'KL TTHT CV DOT 2'!R1246</f>
        <v>0</v>
      </c>
      <c r="P1266" s="71"/>
      <c r="Q1266" s="71"/>
      <c r="R1266" s="552">
        <v>0</v>
      </c>
      <c r="S1266" s="10"/>
    </row>
    <row r="1267" spans="1:19">
      <c r="A1267" s="137" t="s">
        <v>398</v>
      </c>
      <c r="B1267" s="137"/>
      <c r="C1267" s="138" t="s">
        <v>165</v>
      </c>
      <c r="D1267" s="94">
        <v>1</v>
      </c>
      <c r="E1267" s="94"/>
      <c r="F1267" s="139" t="s">
        <v>10</v>
      </c>
      <c r="G1267" s="71"/>
      <c r="H1267" s="71"/>
      <c r="I1267" s="71"/>
      <c r="J1267" s="71"/>
      <c r="K1267" s="71"/>
      <c r="L1267" s="82"/>
      <c r="M1267" s="552">
        <f>'KL TTHT CV DOT 2'!P1247</f>
        <v>0</v>
      </c>
      <c r="N1267" s="552">
        <f>'KL TTHT CV DOT 2'!Q1247</f>
        <v>0</v>
      </c>
      <c r="O1267" s="552">
        <f>'KL TTHT CV DOT 2'!R1247</f>
        <v>0</v>
      </c>
      <c r="P1267" s="71"/>
      <c r="Q1267" s="71"/>
      <c r="R1267" s="552">
        <v>0</v>
      </c>
      <c r="S1267" s="10"/>
    </row>
    <row r="1268" spans="1:19">
      <c r="A1268" s="137" t="s">
        <v>399</v>
      </c>
      <c r="B1268" s="137"/>
      <c r="C1268" s="138" t="s">
        <v>333</v>
      </c>
      <c r="D1268" s="94">
        <v>1</v>
      </c>
      <c r="E1268" s="94"/>
      <c r="F1268" s="139" t="s">
        <v>10</v>
      </c>
      <c r="G1268" s="71"/>
      <c r="H1268" s="71"/>
      <c r="I1268" s="71"/>
      <c r="J1268" s="71"/>
      <c r="K1268" s="71"/>
      <c r="L1268" s="62">
        <v>0</v>
      </c>
      <c r="M1268" s="552">
        <f>'KL TTHT CV DOT 2'!P1248</f>
        <v>0</v>
      </c>
      <c r="N1268" s="552">
        <f>'KL TTHT CV DOT 2'!Q1248</f>
        <v>0</v>
      </c>
      <c r="O1268" s="552">
        <f>'KL TTHT CV DOT 2'!R1248</f>
        <v>0</v>
      </c>
      <c r="P1268" s="71"/>
      <c r="Q1268" s="71"/>
      <c r="R1268" s="552">
        <v>0</v>
      </c>
      <c r="S1268" s="10"/>
    </row>
    <row r="1269" spans="1:19" s="153" customFormat="1">
      <c r="A1269" s="146" t="s">
        <v>400</v>
      </c>
      <c r="B1269" s="146"/>
      <c r="C1269" s="147" t="s">
        <v>1052</v>
      </c>
      <c r="D1269" s="122">
        <v>1</v>
      </c>
      <c r="E1269" s="122">
        <v>1</v>
      </c>
      <c r="F1269" s="148" t="s">
        <v>10</v>
      </c>
      <c r="G1269" s="77"/>
      <c r="H1269" s="77"/>
      <c r="I1269" s="77"/>
      <c r="J1269" s="82">
        <f t="shared" ref="J1269:K1269" si="406">SUBTOTAL(9,J1270:J1280)</f>
        <v>117565498.5133618</v>
      </c>
      <c r="K1269" s="82">
        <f t="shared" si="406"/>
        <v>6055261.4345239159</v>
      </c>
      <c r="L1269" s="82">
        <f>SUBTOTAL(9,L1270:L1280)</f>
        <v>123620759.94788571</v>
      </c>
      <c r="M1269" s="553">
        <f>'KL TTHT CV DOT 2'!P1249</f>
        <v>0</v>
      </c>
      <c r="N1269" s="553">
        <f>'KL TTHT CV DOT 2'!Q1249</f>
        <v>0</v>
      </c>
      <c r="O1269" s="553">
        <f>'KL TTHT CV DOT 2'!R1249</f>
        <v>0</v>
      </c>
      <c r="P1269" s="82"/>
      <c r="Q1269" s="82"/>
      <c r="R1269" s="553">
        <v>0</v>
      </c>
    </row>
    <row r="1270" spans="1:19" outlineLevel="1">
      <c r="A1270" s="137"/>
      <c r="B1270" s="137"/>
      <c r="C1270" s="138" t="s">
        <v>1008</v>
      </c>
      <c r="D1270" s="97">
        <v>8</v>
      </c>
      <c r="E1270" s="97">
        <v>8</v>
      </c>
      <c r="F1270" s="139" t="s">
        <v>660</v>
      </c>
      <c r="G1270" s="359">
        <v>11990000.000000002</v>
      </c>
      <c r="H1270" s="359">
        <v>163500</v>
      </c>
      <c r="I1270" s="62">
        <f t="shared" ref="I1270:I1276" si="407">SUM(G1270:H1270)</f>
        <v>12153500.000000002</v>
      </c>
      <c r="J1270" s="62">
        <f t="shared" ref="J1270:J1279" si="408">G1270*E1270</f>
        <v>95920000.000000015</v>
      </c>
      <c r="K1270" s="62">
        <f t="shared" ref="K1270:K1279" si="409">H1270*E1270</f>
        <v>1308000</v>
      </c>
      <c r="L1270" s="62">
        <f t="shared" ref="L1270:L1279" si="410">I1270*E1270</f>
        <v>97228000.000000015</v>
      </c>
      <c r="M1270" s="550">
        <f>'KL TTHT CV DOT 2'!P1250</f>
        <v>0</v>
      </c>
      <c r="N1270" s="550">
        <f>'KL TTHT CV DOT 2'!Q1250</f>
        <v>0</v>
      </c>
      <c r="O1270" s="550">
        <f>'KL TTHT CV DOT 2'!R1250</f>
        <v>0</v>
      </c>
      <c r="P1270" s="62"/>
      <c r="Q1270" s="62"/>
      <c r="R1270" s="550">
        <v>0</v>
      </c>
      <c r="S1270" s="10"/>
    </row>
    <row r="1271" spans="1:19" outlineLevel="1">
      <c r="A1271" s="137"/>
      <c r="B1271" s="137"/>
      <c r="C1271" s="138" t="s">
        <v>1011</v>
      </c>
      <c r="D1271" s="97">
        <v>8</v>
      </c>
      <c r="E1271" s="97">
        <v>8</v>
      </c>
      <c r="F1271" s="139" t="s">
        <v>660</v>
      </c>
      <c r="G1271" s="359">
        <v>979000.00000000012</v>
      </c>
      <c r="H1271" s="359">
        <v>59950.000000000007</v>
      </c>
      <c r="I1271" s="62">
        <f t="shared" si="407"/>
        <v>1038950.0000000001</v>
      </c>
      <c r="J1271" s="62">
        <f t="shared" si="408"/>
        <v>7832000.0000000009</v>
      </c>
      <c r="K1271" s="62">
        <f t="shared" si="409"/>
        <v>479600.00000000006</v>
      </c>
      <c r="L1271" s="62">
        <f t="shared" si="410"/>
        <v>8311600.0000000009</v>
      </c>
      <c r="M1271" s="550">
        <f>'KL TTHT CV DOT 2'!P1251</f>
        <v>0</v>
      </c>
      <c r="N1271" s="550">
        <f>'KL TTHT CV DOT 2'!Q1251</f>
        <v>0</v>
      </c>
      <c r="O1271" s="550">
        <f>'KL TTHT CV DOT 2'!R1251</f>
        <v>0</v>
      </c>
      <c r="P1271" s="62"/>
      <c r="Q1271" s="62"/>
      <c r="R1271" s="550">
        <v>0</v>
      </c>
      <c r="S1271" s="10"/>
    </row>
    <row r="1272" spans="1:19" outlineLevel="1">
      <c r="A1272" s="137"/>
      <c r="B1272" s="137"/>
      <c r="C1272" s="138" t="s">
        <v>1053</v>
      </c>
      <c r="D1272" s="97">
        <v>4</v>
      </c>
      <c r="E1272" s="97">
        <v>4</v>
      </c>
      <c r="F1272" s="139" t="s">
        <v>660</v>
      </c>
      <c r="G1272" s="359">
        <v>1264480.0000000002</v>
      </c>
      <c r="H1272" s="359">
        <v>137500</v>
      </c>
      <c r="I1272" s="62">
        <f t="shared" si="407"/>
        <v>1401980.0000000002</v>
      </c>
      <c r="J1272" s="62">
        <f t="shared" si="408"/>
        <v>5057920.0000000009</v>
      </c>
      <c r="K1272" s="62">
        <f t="shared" si="409"/>
        <v>550000</v>
      </c>
      <c r="L1272" s="62">
        <f t="shared" si="410"/>
        <v>5607920.0000000009</v>
      </c>
      <c r="M1272" s="550">
        <f>'KL TTHT CV DOT 2'!P1252</f>
        <v>0</v>
      </c>
      <c r="N1272" s="550">
        <f>'KL TTHT CV DOT 2'!Q1252</f>
        <v>0</v>
      </c>
      <c r="O1272" s="550">
        <f>'KL TTHT CV DOT 2'!R1252</f>
        <v>0</v>
      </c>
      <c r="P1272" s="62"/>
      <c r="Q1272" s="62"/>
      <c r="R1272" s="550">
        <v>0</v>
      </c>
      <c r="S1272" s="10"/>
    </row>
    <row r="1273" spans="1:19" s="11" customFormat="1" outlineLevel="1">
      <c r="A1273" s="192"/>
      <c r="B1273" s="192"/>
      <c r="C1273" s="193" t="s">
        <v>1013</v>
      </c>
      <c r="D1273" s="194">
        <v>4</v>
      </c>
      <c r="E1273" s="97">
        <v>4</v>
      </c>
      <c r="F1273" s="195" t="s">
        <v>660</v>
      </c>
      <c r="G1273" s="359">
        <v>276000</v>
      </c>
      <c r="H1273" s="359">
        <v>81750</v>
      </c>
      <c r="I1273" s="199">
        <f t="shared" si="407"/>
        <v>357750</v>
      </c>
      <c r="J1273" s="199">
        <f t="shared" si="408"/>
        <v>1104000</v>
      </c>
      <c r="K1273" s="199">
        <f t="shared" si="409"/>
        <v>327000</v>
      </c>
      <c r="L1273" s="199">
        <f t="shared" si="410"/>
        <v>1431000</v>
      </c>
      <c r="M1273" s="554">
        <f>'KL TTHT CV DOT 2'!P1253</f>
        <v>0</v>
      </c>
      <c r="N1273" s="554">
        <f>'KL TTHT CV DOT 2'!Q1253</f>
        <v>0.45</v>
      </c>
      <c r="O1273" s="554">
        <f>'KL TTHT CV DOT 2'!R1253</f>
        <v>0.45</v>
      </c>
      <c r="P1273" s="199"/>
      <c r="Q1273" s="199"/>
      <c r="R1273" s="554">
        <v>0</v>
      </c>
    </row>
    <row r="1274" spans="1:19" s="11" customFormat="1" outlineLevel="1">
      <c r="A1274" s="192"/>
      <c r="B1274" s="192"/>
      <c r="C1274" s="193" t="s">
        <v>1015</v>
      </c>
      <c r="D1274" s="194">
        <v>4</v>
      </c>
      <c r="E1274" s="97">
        <v>4</v>
      </c>
      <c r="F1274" s="195" t="s">
        <v>660</v>
      </c>
      <c r="G1274" s="359">
        <v>198000.00000000003</v>
      </c>
      <c r="H1274" s="359">
        <v>10900</v>
      </c>
      <c r="I1274" s="199">
        <f t="shared" si="407"/>
        <v>208900.00000000003</v>
      </c>
      <c r="J1274" s="199">
        <f t="shared" si="408"/>
        <v>792000.00000000012</v>
      </c>
      <c r="K1274" s="199">
        <f t="shared" si="409"/>
        <v>43600</v>
      </c>
      <c r="L1274" s="199">
        <f t="shared" si="410"/>
        <v>835600.00000000012</v>
      </c>
      <c r="M1274" s="554">
        <f>'KL TTHT CV DOT 2'!P1254</f>
        <v>0</v>
      </c>
      <c r="N1274" s="554">
        <f>'KL TTHT CV DOT 2'!Q1254</f>
        <v>0.45</v>
      </c>
      <c r="O1274" s="554">
        <f>'KL TTHT CV DOT 2'!R1254</f>
        <v>0.45</v>
      </c>
      <c r="P1274" s="199"/>
      <c r="Q1274" s="199"/>
      <c r="R1274" s="554">
        <v>0</v>
      </c>
    </row>
    <row r="1275" spans="1:19" s="11" customFormat="1" outlineLevel="1">
      <c r="A1275" s="192"/>
      <c r="B1275" s="192"/>
      <c r="C1275" s="193" t="s">
        <v>923</v>
      </c>
      <c r="D1275" s="194">
        <v>229</v>
      </c>
      <c r="E1275" s="97">
        <v>200</v>
      </c>
      <c r="F1275" s="195" t="s">
        <v>624</v>
      </c>
      <c r="G1275" s="359">
        <v>10032.786885245901</v>
      </c>
      <c r="H1275" s="359">
        <v>3360.0000000000005</v>
      </c>
      <c r="I1275" s="199">
        <f t="shared" si="407"/>
        <v>13392.786885245901</v>
      </c>
      <c r="J1275" s="199">
        <f t="shared" si="408"/>
        <v>2006557.3770491802</v>
      </c>
      <c r="K1275" s="199">
        <f t="shared" si="409"/>
        <v>672000.00000000012</v>
      </c>
      <c r="L1275" s="199">
        <f t="shared" si="410"/>
        <v>2678557.3770491802</v>
      </c>
      <c r="M1275" s="554">
        <f>'KL TTHT CV DOT 2'!P1255</f>
        <v>0</v>
      </c>
      <c r="N1275" s="554">
        <f>'KL TTHT CV DOT 2'!Q1255</f>
        <v>0.45</v>
      </c>
      <c r="O1275" s="554">
        <f>'KL TTHT CV DOT 2'!R1255</f>
        <v>0.45</v>
      </c>
      <c r="P1275" s="199"/>
      <c r="Q1275" s="199"/>
      <c r="R1275" s="554">
        <v>0</v>
      </c>
    </row>
    <row r="1276" spans="1:19" s="11" customFormat="1" outlineLevel="1">
      <c r="A1276" s="192"/>
      <c r="B1276" s="192"/>
      <c r="C1276" s="386" t="s">
        <v>928</v>
      </c>
      <c r="D1276" s="194">
        <v>91</v>
      </c>
      <c r="E1276" s="97">
        <v>85</v>
      </c>
      <c r="F1276" s="195" t="s">
        <v>624</v>
      </c>
      <c r="G1276" s="359">
        <v>8773.9726027397246</v>
      </c>
      <c r="H1276" s="359">
        <v>14594.016411764707</v>
      </c>
      <c r="I1276" s="199">
        <f t="shared" si="407"/>
        <v>23367.989014504434</v>
      </c>
      <c r="J1276" s="199">
        <f t="shared" si="408"/>
        <v>745787.6712328766</v>
      </c>
      <c r="K1276" s="199">
        <f t="shared" si="409"/>
        <v>1240491.395</v>
      </c>
      <c r="L1276" s="199">
        <f t="shared" si="410"/>
        <v>1986279.0662328769</v>
      </c>
      <c r="M1276" s="554">
        <f>'KL TTHT CV DOT 2'!P1256</f>
        <v>0</v>
      </c>
      <c r="N1276" s="554">
        <f>'KL TTHT CV DOT 2'!Q1256</f>
        <v>0</v>
      </c>
      <c r="O1276" s="554">
        <f>'KL TTHT CV DOT 2'!R1256</f>
        <v>0</v>
      </c>
      <c r="P1276" s="199"/>
      <c r="Q1276" s="199"/>
      <c r="R1276" s="554">
        <v>0</v>
      </c>
    </row>
    <row r="1277" spans="1:19" outlineLevel="1">
      <c r="A1277" s="137"/>
      <c r="B1277" s="137"/>
      <c r="C1277" s="138" t="s">
        <v>896</v>
      </c>
      <c r="D1277" s="194">
        <v>0</v>
      </c>
      <c r="E1277" s="97">
        <v>0</v>
      </c>
      <c r="F1277" s="139" t="s">
        <v>897</v>
      </c>
      <c r="G1277" s="359">
        <v>0</v>
      </c>
      <c r="H1277" s="359">
        <v>50600.000000000007</v>
      </c>
      <c r="I1277" s="62">
        <f t="shared" ref="I1277:I1279" si="411">SUM(G1277:H1277)</f>
        <v>50600.000000000007</v>
      </c>
      <c r="J1277" s="62">
        <f t="shared" si="408"/>
        <v>0</v>
      </c>
      <c r="K1277" s="62">
        <f t="shared" si="409"/>
        <v>0</v>
      </c>
      <c r="L1277" s="62">
        <f t="shared" si="410"/>
        <v>0</v>
      </c>
      <c r="M1277" s="550">
        <f>'KL TTHT CV DOT 2'!P1257</f>
        <v>0</v>
      </c>
      <c r="N1277" s="550">
        <f>'KL TTHT CV DOT 2'!Q1257</f>
        <v>0</v>
      </c>
      <c r="O1277" s="550">
        <f>'KL TTHT CV DOT 2'!R1257</f>
        <v>0</v>
      </c>
      <c r="P1277" s="62"/>
      <c r="Q1277" s="62"/>
      <c r="R1277" s="550">
        <v>0</v>
      </c>
      <c r="S1277" s="10"/>
    </row>
    <row r="1278" spans="1:19" outlineLevel="1">
      <c r="A1278" s="137"/>
      <c r="B1278" s="137"/>
      <c r="C1278" s="138" t="s">
        <v>899</v>
      </c>
      <c r="D1278" s="194">
        <v>4</v>
      </c>
      <c r="E1278" s="97">
        <v>4</v>
      </c>
      <c r="F1278" s="139" t="s">
        <v>897</v>
      </c>
      <c r="G1278" s="359">
        <v>0</v>
      </c>
      <c r="H1278" s="359">
        <v>50600.000000000007</v>
      </c>
      <c r="I1278" s="62">
        <f t="shared" si="411"/>
        <v>50600.000000000007</v>
      </c>
      <c r="J1278" s="62">
        <f t="shared" si="408"/>
        <v>0</v>
      </c>
      <c r="K1278" s="62">
        <f t="shared" si="409"/>
        <v>202400.00000000003</v>
      </c>
      <c r="L1278" s="62">
        <f t="shared" si="410"/>
        <v>202400.00000000003</v>
      </c>
      <c r="M1278" s="550">
        <f>'KL TTHT CV DOT 2'!P1258</f>
        <v>0</v>
      </c>
      <c r="N1278" s="550">
        <f>'KL TTHT CV DOT 2'!Q1258</f>
        <v>0</v>
      </c>
      <c r="O1278" s="550">
        <f>'KL TTHT CV DOT 2'!R1258</f>
        <v>0</v>
      </c>
      <c r="P1278" s="62"/>
      <c r="Q1278" s="62"/>
      <c r="R1278" s="550">
        <v>0</v>
      </c>
      <c r="S1278" s="10"/>
    </row>
    <row r="1279" spans="1:19" s="399" customFormat="1" outlineLevel="1">
      <c r="A1279" s="395"/>
      <c r="B1279" s="395"/>
      <c r="C1279" s="400" t="s">
        <v>657</v>
      </c>
      <c r="D1279" s="97">
        <v>1</v>
      </c>
      <c r="E1279" s="97">
        <v>1</v>
      </c>
      <c r="F1279" s="397" t="s">
        <v>619</v>
      </c>
      <c r="G1279" s="497">
        <v>4107233.465079722</v>
      </c>
      <c r="H1279" s="497">
        <v>1232170.0395239166</v>
      </c>
      <c r="I1279" s="62">
        <f t="shared" si="411"/>
        <v>5339403.5046036383</v>
      </c>
      <c r="J1279" s="62">
        <f t="shared" si="408"/>
        <v>4107233.465079722</v>
      </c>
      <c r="K1279" s="62">
        <f t="shared" si="409"/>
        <v>1232170.0395239166</v>
      </c>
      <c r="L1279" s="62">
        <f t="shared" si="410"/>
        <v>5339403.5046036383</v>
      </c>
      <c r="M1279" s="550">
        <f>'KL TTHT CV DOT 2'!P1259</f>
        <v>0</v>
      </c>
      <c r="N1279" s="550">
        <f>'KL TTHT CV DOT 2'!Q1259</f>
        <v>0</v>
      </c>
      <c r="O1279" s="550">
        <f>'KL TTHT CV DOT 2'!R1259</f>
        <v>0</v>
      </c>
      <c r="P1279" s="62"/>
      <c r="Q1279" s="62"/>
      <c r="R1279" s="550">
        <v>0</v>
      </c>
    </row>
    <row r="1280" spans="1:19">
      <c r="A1280" s="137"/>
      <c r="B1280" s="137"/>
      <c r="C1280" s="138"/>
      <c r="D1280" s="362"/>
      <c r="E1280" s="498"/>
      <c r="F1280" s="139"/>
      <c r="G1280" s="62"/>
      <c r="H1280" s="62"/>
      <c r="I1280" s="62"/>
      <c r="J1280" s="62"/>
      <c r="K1280" s="62"/>
      <c r="L1280" s="62"/>
      <c r="M1280" s="550">
        <f>'KL TTHT CV DOT 2'!P1260</f>
        <v>0</v>
      </c>
      <c r="N1280" s="550">
        <f>'KL TTHT CV DOT 2'!Q1260</f>
        <v>0</v>
      </c>
      <c r="O1280" s="550">
        <f>'KL TTHT CV DOT 2'!R1260</f>
        <v>0</v>
      </c>
      <c r="P1280" s="62"/>
      <c r="Q1280" s="62"/>
      <c r="R1280" s="550">
        <v>0</v>
      </c>
      <c r="S1280" s="10"/>
    </row>
    <row r="1281" spans="1:19" s="153" customFormat="1">
      <c r="A1281" s="146" t="s">
        <v>401</v>
      </c>
      <c r="B1281" s="146"/>
      <c r="C1281" s="147" t="s">
        <v>169</v>
      </c>
      <c r="D1281" s="190">
        <v>1</v>
      </c>
      <c r="E1281" s="99">
        <v>1</v>
      </c>
      <c r="F1281" s="148" t="s">
        <v>10</v>
      </c>
      <c r="G1281" s="82"/>
      <c r="H1281" s="82"/>
      <c r="I1281" s="82"/>
      <c r="J1281" s="82">
        <f>SUBTOTAL(9,J1282:J1300)</f>
        <v>129381984.05569279</v>
      </c>
      <c r="K1281" s="82">
        <f>SUBTOTAL(9,K1282:K1300)</f>
        <v>21129883.466605462</v>
      </c>
      <c r="L1281" s="82">
        <f>SUBTOTAL(9,L1282:L1300)</f>
        <v>150511867.52229828</v>
      </c>
      <c r="M1281" s="553">
        <f>'KL TTHT CV DOT 2'!P1261</f>
        <v>0</v>
      </c>
      <c r="N1281" s="553">
        <f>'KL TTHT CV DOT 2'!Q1261</f>
        <v>0</v>
      </c>
      <c r="O1281" s="553">
        <f>'KL TTHT CV DOT 2'!R1261</f>
        <v>0</v>
      </c>
      <c r="P1281" s="82"/>
      <c r="Q1281" s="82"/>
      <c r="R1281" s="553">
        <v>0</v>
      </c>
    </row>
    <row r="1282" spans="1:19" s="11" customFormat="1" ht="26.4" outlineLevel="1">
      <c r="A1282" s="192"/>
      <c r="B1282" s="192"/>
      <c r="C1282" s="193" t="s">
        <v>1551</v>
      </c>
      <c r="D1282" s="194">
        <v>1</v>
      </c>
      <c r="E1282" s="97">
        <v>1</v>
      </c>
      <c r="F1282" s="195" t="s">
        <v>660</v>
      </c>
      <c r="G1282" s="359">
        <v>68750000</v>
      </c>
      <c r="H1282" s="359">
        <v>1308000</v>
      </c>
      <c r="I1282" s="199">
        <f t="shared" ref="I1282:I1292" si="412">SUM(G1282:H1282)</f>
        <v>70058000</v>
      </c>
      <c r="J1282" s="199">
        <f t="shared" ref="J1282:J1298" si="413">G1282*E1282</f>
        <v>68750000</v>
      </c>
      <c r="K1282" s="199">
        <f t="shared" ref="K1282:K1298" si="414">H1282*E1282</f>
        <v>1308000</v>
      </c>
      <c r="L1282" s="199">
        <f t="shared" ref="L1282:L1298" si="415">I1282*E1282</f>
        <v>70058000</v>
      </c>
      <c r="M1282" s="554">
        <f>'KL TTHT CV DOT 2'!P1262</f>
        <v>0</v>
      </c>
      <c r="N1282" s="554">
        <f>'KL TTHT CV DOT 2'!Q1262</f>
        <v>0.45</v>
      </c>
      <c r="O1282" s="554">
        <f>'KL TTHT CV DOT 2'!R1262</f>
        <v>0.45</v>
      </c>
      <c r="P1282" s="199"/>
      <c r="Q1282" s="199"/>
      <c r="R1282" s="554">
        <v>0</v>
      </c>
    </row>
    <row r="1283" spans="1:19" s="11" customFormat="1" outlineLevel="1">
      <c r="A1283" s="192"/>
      <c r="B1283" s="192"/>
      <c r="C1283" s="193" t="s">
        <v>970</v>
      </c>
      <c r="D1283" s="194">
        <v>2</v>
      </c>
      <c r="E1283" s="97"/>
      <c r="F1283" s="195" t="s">
        <v>660</v>
      </c>
      <c r="G1283" s="359">
        <v>5060000</v>
      </c>
      <c r="H1283" s="359">
        <v>654000</v>
      </c>
      <c r="I1283" s="199">
        <f t="shared" ref="I1283" si="416">SUM(G1283:H1283)</f>
        <v>5714000</v>
      </c>
      <c r="J1283" s="199">
        <f t="shared" si="413"/>
        <v>0</v>
      </c>
      <c r="K1283" s="199">
        <f t="shared" si="414"/>
        <v>0</v>
      </c>
      <c r="L1283" s="199">
        <f t="shared" si="415"/>
        <v>0</v>
      </c>
      <c r="M1283" s="554">
        <f>'KL TTHT CV DOT 2'!P1263</f>
        <v>0</v>
      </c>
      <c r="N1283" s="554">
        <f>'KL TTHT CV DOT 2'!Q1263</f>
        <v>0.45</v>
      </c>
      <c r="O1283" s="554">
        <f>'KL TTHT CV DOT 2'!R1263</f>
        <v>0.45</v>
      </c>
      <c r="P1283" s="199"/>
      <c r="Q1283" s="199"/>
      <c r="R1283" s="554">
        <v>0</v>
      </c>
    </row>
    <row r="1284" spans="1:19" s="11" customFormat="1" outlineLevel="1">
      <c r="A1284" s="192"/>
      <c r="B1284" s="192"/>
      <c r="C1284" s="193" t="s">
        <v>974</v>
      </c>
      <c r="D1284" s="194">
        <v>28</v>
      </c>
      <c r="E1284" s="97">
        <f>12+4</f>
        <v>16</v>
      </c>
      <c r="F1284" s="195" t="s">
        <v>660</v>
      </c>
      <c r="G1284" s="359">
        <v>198000.00000000003</v>
      </c>
      <c r="H1284" s="359">
        <v>10900</v>
      </c>
      <c r="I1284" s="199">
        <f>SUM(G1284:H1284)</f>
        <v>208900.00000000003</v>
      </c>
      <c r="J1284" s="199">
        <f t="shared" si="413"/>
        <v>3168000.0000000005</v>
      </c>
      <c r="K1284" s="199">
        <f t="shared" si="414"/>
        <v>174400</v>
      </c>
      <c r="L1284" s="199">
        <f t="shared" si="415"/>
        <v>3342400.0000000005</v>
      </c>
      <c r="M1284" s="554">
        <f>'KL TTHT CV DOT 2'!P1264</f>
        <v>0</v>
      </c>
      <c r="N1284" s="554">
        <f>'KL TTHT CV DOT 2'!Q1264</f>
        <v>0.45</v>
      </c>
      <c r="O1284" s="554">
        <f>'KL TTHT CV DOT 2'!R1264</f>
        <v>0.45</v>
      </c>
      <c r="P1284" s="199"/>
      <c r="Q1284" s="199"/>
      <c r="R1284" s="554">
        <v>0</v>
      </c>
    </row>
    <row r="1285" spans="1:19" s="11" customFormat="1" outlineLevel="1">
      <c r="A1285" s="192"/>
      <c r="B1285" s="192"/>
      <c r="C1285" s="193" t="s">
        <v>974</v>
      </c>
      <c r="D1285" s="194">
        <v>0</v>
      </c>
      <c r="E1285" s="97">
        <v>0</v>
      </c>
      <c r="F1285" s="195" t="s">
        <v>660</v>
      </c>
      <c r="G1285" s="359">
        <v>198000.00000000003</v>
      </c>
      <c r="H1285" s="359">
        <v>10900</v>
      </c>
      <c r="I1285" s="199">
        <f>SUM(G1285:H1285)</f>
        <v>208900.00000000003</v>
      </c>
      <c r="J1285" s="199">
        <f t="shared" si="413"/>
        <v>0</v>
      </c>
      <c r="K1285" s="199">
        <f t="shared" si="414"/>
        <v>0</v>
      </c>
      <c r="L1285" s="199">
        <f t="shared" si="415"/>
        <v>0</v>
      </c>
      <c r="M1285" s="554">
        <f>'KL TTHT CV DOT 2'!P1265</f>
        <v>0</v>
      </c>
      <c r="N1285" s="554">
        <f>'KL TTHT CV DOT 2'!Q1265</f>
        <v>0.45</v>
      </c>
      <c r="O1285" s="554">
        <f>'KL TTHT CV DOT 2'!R1265</f>
        <v>0.45</v>
      </c>
      <c r="P1285" s="199"/>
      <c r="Q1285" s="199"/>
      <c r="R1285" s="554">
        <v>0</v>
      </c>
    </row>
    <row r="1286" spans="1:19" s="11" customFormat="1" outlineLevel="1">
      <c r="A1286" s="192"/>
      <c r="B1286" s="192"/>
      <c r="C1286" s="193" t="s">
        <v>976</v>
      </c>
      <c r="D1286" s="194">
        <v>1</v>
      </c>
      <c r="E1286" s="97">
        <v>1</v>
      </c>
      <c r="F1286" s="195" t="s">
        <v>660</v>
      </c>
      <c r="G1286" s="359">
        <v>6490000.0000000009</v>
      </c>
      <c r="H1286" s="359">
        <v>490500.00000000006</v>
      </c>
      <c r="I1286" s="199">
        <f t="shared" si="412"/>
        <v>6980500.0000000009</v>
      </c>
      <c r="J1286" s="199">
        <f t="shared" si="413"/>
        <v>6490000.0000000009</v>
      </c>
      <c r="K1286" s="199">
        <f t="shared" si="414"/>
        <v>490500.00000000006</v>
      </c>
      <c r="L1286" s="199">
        <f t="shared" si="415"/>
        <v>6980500.0000000009</v>
      </c>
      <c r="M1286" s="554">
        <f>'KL TTHT CV DOT 2'!P1266</f>
        <v>0</v>
      </c>
      <c r="N1286" s="554">
        <f>'KL TTHT CV DOT 2'!Q1266</f>
        <v>0.45</v>
      </c>
      <c r="O1286" s="554">
        <f>'KL TTHT CV DOT 2'!R1266</f>
        <v>0.45</v>
      </c>
      <c r="P1286" s="199"/>
      <c r="Q1286" s="199"/>
      <c r="R1286" s="554">
        <v>0</v>
      </c>
    </row>
    <row r="1287" spans="1:19" s="354" customFormat="1" outlineLevel="1">
      <c r="A1287" s="348"/>
      <c r="B1287" s="348"/>
      <c r="C1287" s="349" t="s">
        <v>978</v>
      </c>
      <c r="D1287" s="350">
        <v>2</v>
      </c>
      <c r="E1287" s="499">
        <v>2</v>
      </c>
      <c r="F1287" s="351" t="s">
        <v>660</v>
      </c>
      <c r="G1287" s="359"/>
      <c r="H1287" s="359"/>
      <c r="I1287" s="352">
        <f t="shared" si="412"/>
        <v>0</v>
      </c>
      <c r="J1287" s="352">
        <f t="shared" si="413"/>
        <v>0</v>
      </c>
      <c r="K1287" s="352">
        <f t="shared" si="414"/>
        <v>0</v>
      </c>
      <c r="L1287" s="352">
        <f t="shared" si="415"/>
        <v>0</v>
      </c>
      <c r="M1287" s="599">
        <f>'KL TTHT CV DOT 2'!P1267</f>
        <v>0</v>
      </c>
      <c r="N1287" s="599">
        <f>'KL TTHT CV DOT 2'!Q1267</f>
        <v>0</v>
      </c>
      <c r="O1287" s="599">
        <f>'KL TTHT CV DOT 2'!R1267</f>
        <v>0</v>
      </c>
      <c r="P1287" s="352"/>
      <c r="Q1287" s="352"/>
      <c r="R1287" s="599">
        <v>0</v>
      </c>
    </row>
    <row r="1288" spans="1:19" s="11" customFormat="1" outlineLevel="1">
      <c r="A1288" s="192"/>
      <c r="B1288" s="192"/>
      <c r="C1288" s="193" t="s">
        <v>980</v>
      </c>
      <c r="D1288" s="194">
        <v>2</v>
      </c>
      <c r="E1288" s="97">
        <v>2</v>
      </c>
      <c r="F1288" s="195" t="s">
        <v>660</v>
      </c>
      <c r="G1288" s="359">
        <v>150480</v>
      </c>
      <c r="H1288" s="359">
        <v>54500.000000000007</v>
      </c>
      <c r="I1288" s="199">
        <f t="shared" si="412"/>
        <v>204980</v>
      </c>
      <c r="J1288" s="199">
        <f t="shared" si="413"/>
        <v>300960</v>
      </c>
      <c r="K1288" s="199">
        <f t="shared" si="414"/>
        <v>109000.00000000001</v>
      </c>
      <c r="L1288" s="199">
        <f t="shared" si="415"/>
        <v>409960</v>
      </c>
      <c r="M1288" s="554">
        <f>'KL TTHT CV DOT 2'!P1268</f>
        <v>0</v>
      </c>
      <c r="N1288" s="554">
        <f>'KL TTHT CV DOT 2'!Q1268</f>
        <v>0</v>
      </c>
      <c r="O1288" s="554">
        <f>'KL TTHT CV DOT 2'!R1268</f>
        <v>0</v>
      </c>
      <c r="P1288" s="199"/>
      <c r="Q1288" s="199"/>
      <c r="R1288" s="554">
        <v>0</v>
      </c>
    </row>
    <row r="1289" spans="1:19" outlineLevel="1">
      <c r="A1289" s="137"/>
      <c r="B1289" s="137"/>
      <c r="C1289" s="138" t="s">
        <v>894</v>
      </c>
      <c r="D1289" s="97">
        <v>12</v>
      </c>
      <c r="E1289" s="97">
        <v>12</v>
      </c>
      <c r="F1289" s="139" t="s">
        <v>660</v>
      </c>
      <c r="G1289" s="359">
        <v>480000</v>
      </c>
      <c r="H1289" s="359">
        <v>81750</v>
      </c>
      <c r="I1289" s="62">
        <f t="shared" si="412"/>
        <v>561750</v>
      </c>
      <c r="J1289" s="62">
        <f t="shared" si="413"/>
        <v>5760000</v>
      </c>
      <c r="K1289" s="62">
        <f t="shared" si="414"/>
        <v>981000</v>
      </c>
      <c r="L1289" s="62">
        <f t="shared" si="415"/>
        <v>6741000</v>
      </c>
      <c r="M1289" s="550">
        <f>'KL TTHT CV DOT 2'!P1269</f>
        <v>0</v>
      </c>
      <c r="N1289" s="550">
        <f>'KL TTHT CV DOT 2'!Q1269</f>
        <v>0.45</v>
      </c>
      <c r="O1289" s="550">
        <f>'KL TTHT CV DOT 2'!R1269</f>
        <v>0.45</v>
      </c>
      <c r="P1289" s="62"/>
      <c r="Q1289" s="62"/>
      <c r="R1289" s="550">
        <v>0</v>
      </c>
      <c r="S1289" s="10"/>
    </row>
    <row r="1290" spans="1:19" s="11" customFormat="1" ht="26.4" outlineLevel="1">
      <c r="A1290" s="192"/>
      <c r="B1290" s="192"/>
      <c r="C1290" s="193" t="s">
        <v>983</v>
      </c>
      <c r="D1290" s="194">
        <v>4</v>
      </c>
      <c r="E1290" s="97">
        <v>4</v>
      </c>
      <c r="F1290" s="195" t="s">
        <v>660</v>
      </c>
      <c r="G1290" s="359">
        <v>0</v>
      </c>
      <c r="H1290" s="359">
        <v>136250</v>
      </c>
      <c r="I1290" s="199">
        <f t="shared" si="412"/>
        <v>136250</v>
      </c>
      <c r="J1290" s="199">
        <f t="shared" si="413"/>
        <v>0</v>
      </c>
      <c r="K1290" s="199">
        <f t="shared" si="414"/>
        <v>545000</v>
      </c>
      <c r="L1290" s="199">
        <f t="shared" si="415"/>
        <v>545000</v>
      </c>
      <c r="M1290" s="554">
        <f>'KL TTHT CV DOT 2'!P1270</f>
        <v>0</v>
      </c>
      <c r="N1290" s="554">
        <f>'KL TTHT CV DOT 2'!Q1270</f>
        <v>0</v>
      </c>
      <c r="O1290" s="554">
        <f>'KL TTHT CV DOT 2'!R1270</f>
        <v>0</v>
      </c>
      <c r="P1290" s="199"/>
      <c r="Q1290" s="199"/>
      <c r="R1290" s="554">
        <v>0</v>
      </c>
    </row>
    <row r="1291" spans="1:19" s="11" customFormat="1" outlineLevel="1">
      <c r="A1291" s="192"/>
      <c r="B1291" s="192"/>
      <c r="C1291" s="347" t="s">
        <v>985</v>
      </c>
      <c r="D1291" s="194">
        <v>2</v>
      </c>
      <c r="E1291" s="97">
        <v>2</v>
      </c>
      <c r="F1291" s="195" t="s">
        <v>660</v>
      </c>
      <c r="G1291" s="359">
        <v>550000</v>
      </c>
      <c r="H1291" s="359">
        <v>10900</v>
      </c>
      <c r="I1291" s="199">
        <f t="shared" si="412"/>
        <v>560900</v>
      </c>
      <c r="J1291" s="199">
        <f t="shared" si="413"/>
        <v>1100000</v>
      </c>
      <c r="K1291" s="199">
        <f t="shared" si="414"/>
        <v>21800</v>
      </c>
      <c r="L1291" s="199">
        <f t="shared" si="415"/>
        <v>1121800</v>
      </c>
      <c r="M1291" s="554">
        <f>'KL TTHT CV DOT 2'!P1271</f>
        <v>0</v>
      </c>
      <c r="N1291" s="554">
        <f>'KL TTHT CV DOT 2'!Q1271</f>
        <v>0.45</v>
      </c>
      <c r="O1291" s="554">
        <f>'KL TTHT CV DOT 2'!R1271</f>
        <v>0.45</v>
      </c>
      <c r="P1291" s="199"/>
      <c r="Q1291" s="199"/>
      <c r="R1291" s="554">
        <v>0</v>
      </c>
    </row>
    <row r="1292" spans="1:19" s="11" customFormat="1" outlineLevel="1">
      <c r="A1292" s="192"/>
      <c r="B1292" s="192"/>
      <c r="C1292" s="193" t="s">
        <v>987</v>
      </c>
      <c r="D1292" s="194">
        <v>2</v>
      </c>
      <c r="E1292" s="97">
        <v>48</v>
      </c>
      <c r="F1292" s="195" t="s">
        <v>660</v>
      </c>
      <c r="G1292" s="359">
        <v>132000</v>
      </c>
      <c r="H1292" s="359">
        <v>65400.000000000007</v>
      </c>
      <c r="I1292" s="199">
        <f t="shared" si="412"/>
        <v>197400</v>
      </c>
      <c r="J1292" s="199">
        <f t="shared" si="413"/>
        <v>6336000</v>
      </c>
      <c r="K1292" s="199">
        <f t="shared" si="414"/>
        <v>3139200.0000000005</v>
      </c>
      <c r="L1292" s="199">
        <f t="shared" si="415"/>
        <v>9475200</v>
      </c>
      <c r="M1292" s="554">
        <f>'KL TTHT CV DOT 2'!P1272</f>
        <v>0</v>
      </c>
      <c r="N1292" s="554">
        <f>'KL TTHT CV DOT 2'!Q1272</f>
        <v>0</v>
      </c>
      <c r="O1292" s="554">
        <f>'KL TTHT CV DOT 2'!R1272</f>
        <v>0</v>
      </c>
      <c r="P1292" s="199"/>
      <c r="Q1292" s="199"/>
      <c r="R1292" s="554">
        <v>0</v>
      </c>
    </row>
    <row r="1293" spans="1:19" s="11" customFormat="1" outlineLevel="1">
      <c r="A1293" s="192"/>
      <c r="B1293" s="192"/>
      <c r="C1293" s="193" t="s">
        <v>1054</v>
      </c>
      <c r="D1293" s="194">
        <v>4</v>
      </c>
      <c r="E1293" s="97">
        <v>4</v>
      </c>
      <c r="F1293" s="195" t="s">
        <v>660</v>
      </c>
      <c r="G1293" s="359">
        <v>198000.00000000003</v>
      </c>
      <c r="H1293" s="359">
        <v>10900</v>
      </c>
      <c r="I1293" s="199">
        <f>SUM(G1293:H1293)</f>
        <v>208900.00000000003</v>
      </c>
      <c r="J1293" s="199">
        <f t="shared" si="413"/>
        <v>792000.00000000012</v>
      </c>
      <c r="K1293" s="199">
        <f t="shared" si="414"/>
        <v>43600</v>
      </c>
      <c r="L1293" s="199">
        <f t="shared" si="415"/>
        <v>835600.00000000012</v>
      </c>
      <c r="M1293" s="554">
        <f>'KL TTHT CV DOT 2'!P1273</f>
        <v>0</v>
      </c>
      <c r="N1293" s="554">
        <f>'KL TTHT CV DOT 2'!Q1273</f>
        <v>0.45</v>
      </c>
      <c r="O1293" s="554">
        <f>'KL TTHT CV DOT 2'!R1273</f>
        <v>0.45</v>
      </c>
      <c r="P1293" s="199"/>
      <c r="Q1293" s="199"/>
      <c r="R1293" s="554">
        <v>0</v>
      </c>
    </row>
    <row r="1294" spans="1:19" s="11" customFormat="1" outlineLevel="1">
      <c r="A1294" s="192"/>
      <c r="B1294" s="192"/>
      <c r="C1294" s="193" t="s">
        <v>671</v>
      </c>
      <c r="D1294" s="194">
        <v>1257</v>
      </c>
      <c r="E1294" s="97">
        <f>265*2*2+24*6+12*3</f>
        <v>1240</v>
      </c>
      <c r="F1294" s="195" t="s">
        <v>624</v>
      </c>
      <c r="G1294" s="359">
        <v>21639.344262295082</v>
      </c>
      <c r="H1294" s="359">
        <v>3360.0000000000005</v>
      </c>
      <c r="I1294" s="199">
        <f t="shared" ref="I1294:I1298" si="417">SUM(G1294:H1294)</f>
        <v>24999.344262295082</v>
      </c>
      <c r="J1294" s="199">
        <f t="shared" si="413"/>
        <v>26832786.885245901</v>
      </c>
      <c r="K1294" s="199">
        <f t="shared" si="414"/>
        <v>4166400.0000000005</v>
      </c>
      <c r="L1294" s="199">
        <f t="shared" si="415"/>
        <v>30999186.885245901</v>
      </c>
      <c r="M1294" s="554">
        <f>'KL TTHT CV DOT 2'!P1274</f>
        <v>0</v>
      </c>
      <c r="N1294" s="554">
        <f>'KL TTHT CV DOT 2'!Q1274</f>
        <v>0.45</v>
      </c>
      <c r="O1294" s="554">
        <f>'KL TTHT CV DOT 2'!R1274</f>
        <v>0.45</v>
      </c>
      <c r="P1294" s="199"/>
      <c r="Q1294" s="199"/>
      <c r="R1294" s="554">
        <v>0</v>
      </c>
    </row>
    <row r="1295" spans="1:19" s="11" customFormat="1" outlineLevel="1">
      <c r="A1295" s="192"/>
      <c r="B1295" s="192"/>
      <c r="C1295" s="386" t="s">
        <v>928</v>
      </c>
      <c r="D1295" s="194">
        <v>503</v>
      </c>
      <c r="E1295" s="97">
        <v>500</v>
      </c>
      <c r="F1295" s="195" t="s">
        <v>624</v>
      </c>
      <c r="G1295" s="359">
        <v>8773.9726027397246</v>
      </c>
      <c r="H1295" s="359">
        <v>14594.016411764707</v>
      </c>
      <c r="I1295" s="199">
        <f t="shared" si="417"/>
        <v>23367.989014504434</v>
      </c>
      <c r="J1295" s="199">
        <f t="shared" si="413"/>
        <v>4386986.3013698626</v>
      </c>
      <c r="K1295" s="199">
        <f t="shared" si="414"/>
        <v>7297008.2058823537</v>
      </c>
      <c r="L1295" s="199">
        <f t="shared" si="415"/>
        <v>11683994.507252216</v>
      </c>
      <c r="M1295" s="554">
        <f>'KL TTHT CV DOT 2'!P1275</f>
        <v>0</v>
      </c>
      <c r="N1295" s="554">
        <f>'KL TTHT CV DOT 2'!Q1275</f>
        <v>0</v>
      </c>
      <c r="O1295" s="554">
        <f>'KL TTHT CV DOT 2'!R1275</f>
        <v>0</v>
      </c>
      <c r="P1295" s="199"/>
      <c r="Q1295" s="199"/>
      <c r="R1295" s="554">
        <v>0</v>
      </c>
    </row>
    <row r="1296" spans="1:19" s="11" customFormat="1" outlineLevel="1">
      <c r="A1296" s="192"/>
      <c r="B1296" s="192"/>
      <c r="C1296" s="193" t="s">
        <v>896</v>
      </c>
      <c r="D1296" s="194">
        <v>0</v>
      </c>
      <c r="E1296" s="97">
        <v>0</v>
      </c>
      <c r="F1296" s="195" t="s">
        <v>897</v>
      </c>
      <c r="G1296" s="359">
        <v>0</v>
      </c>
      <c r="H1296" s="359">
        <v>50600.000000000007</v>
      </c>
      <c r="I1296" s="199">
        <f t="shared" si="417"/>
        <v>50600.000000000007</v>
      </c>
      <c r="J1296" s="199">
        <f t="shared" si="413"/>
        <v>0</v>
      </c>
      <c r="K1296" s="199">
        <f t="shared" si="414"/>
        <v>0</v>
      </c>
      <c r="L1296" s="199">
        <f t="shared" si="415"/>
        <v>0</v>
      </c>
      <c r="M1296" s="554">
        <f>'KL TTHT CV DOT 2'!P1276</f>
        <v>0</v>
      </c>
      <c r="N1296" s="554">
        <f>'KL TTHT CV DOT 2'!Q1276</f>
        <v>0</v>
      </c>
      <c r="O1296" s="554">
        <f>'KL TTHT CV DOT 2'!R1276</f>
        <v>0</v>
      </c>
      <c r="P1296" s="199"/>
      <c r="Q1296" s="199"/>
      <c r="R1296" s="554">
        <v>0</v>
      </c>
    </row>
    <row r="1297" spans="1:19" s="11" customFormat="1" outlineLevel="1">
      <c r="A1297" s="192"/>
      <c r="B1297" s="192"/>
      <c r="C1297" s="193" t="s">
        <v>899</v>
      </c>
      <c r="D1297" s="194">
        <v>12</v>
      </c>
      <c r="E1297" s="97">
        <v>24</v>
      </c>
      <c r="F1297" s="195" t="s">
        <v>897</v>
      </c>
      <c r="G1297" s="359">
        <v>0</v>
      </c>
      <c r="H1297" s="359">
        <v>50600.000000000007</v>
      </c>
      <c r="I1297" s="199">
        <f t="shared" si="417"/>
        <v>50600.000000000007</v>
      </c>
      <c r="J1297" s="199">
        <f t="shared" si="413"/>
        <v>0</v>
      </c>
      <c r="K1297" s="199">
        <f t="shared" si="414"/>
        <v>1214400.0000000002</v>
      </c>
      <c r="L1297" s="199">
        <f t="shared" si="415"/>
        <v>1214400.0000000002</v>
      </c>
      <c r="M1297" s="554">
        <f>'KL TTHT CV DOT 2'!P1277</f>
        <v>0</v>
      </c>
      <c r="N1297" s="554">
        <f>'KL TTHT CV DOT 2'!Q1277</f>
        <v>0</v>
      </c>
      <c r="O1297" s="554">
        <f>'KL TTHT CV DOT 2'!R1277</f>
        <v>0</v>
      </c>
      <c r="P1297" s="199"/>
      <c r="Q1297" s="199"/>
      <c r="R1297" s="554">
        <v>0</v>
      </c>
    </row>
    <row r="1298" spans="1:19" s="399" customFormat="1" outlineLevel="1">
      <c r="A1298" s="395"/>
      <c r="B1298" s="395"/>
      <c r="C1298" s="400" t="s">
        <v>657</v>
      </c>
      <c r="D1298" s="97">
        <v>1</v>
      </c>
      <c r="E1298" s="97">
        <v>1</v>
      </c>
      <c r="F1298" s="397" t="s">
        <v>619</v>
      </c>
      <c r="G1298" s="497">
        <v>5465250.8690770268</v>
      </c>
      <c r="H1298" s="497">
        <v>1639575.260723108</v>
      </c>
      <c r="I1298" s="62">
        <f t="shared" si="417"/>
        <v>7104826.1298001353</v>
      </c>
      <c r="J1298" s="62">
        <f t="shared" si="413"/>
        <v>5465250.8690770268</v>
      </c>
      <c r="K1298" s="62">
        <f t="shared" si="414"/>
        <v>1639575.260723108</v>
      </c>
      <c r="L1298" s="62">
        <f t="shared" si="415"/>
        <v>7104826.1298001353</v>
      </c>
      <c r="M1298" s="550">
        <f>'KL TTHT CV DOT 2'!P1278</f>
        <v>0</v>
      </c>
      <c r="N1298" s="550">
        <f>'KL TTHT CV DOT 2'!Q1278</f>
        <v>0</v>
      </c>
      <c r="O1298" s="550">
        <f>'KL TTHT CV DOT 2'!R1278</f>
        <v>0</v>
      </c>
      <c r="P1298" s="62"/>
      <c r="Q1298" s="62"/>
      <c r="R1298" s="550">
        <v>0</v>
      </c>
    </row>
    <row r="1299" spans="1:19">
      <c r="A1299" s="137"/>
      <c r="B1299" s="137"/>
      <c r="C1299" s="138"/>
      <c r="D1299" s="94"/>
      <c r="E1299" s="94"/>
      <c r="F1299" s="139"/>
      <c r="G1299" s="71"/>
      <c r="H1299" s="71"/>
      <c r="I1299" s="71"/>
      <c r="J1299" s="71"/>
      <c r="K1299" s="71"/>
      <c r="L1299" s="62"/>
      <c r="M1299" s="552">
        <f>'KL TTHT CV DOT 2'!P1279</f>
        <v>0</v>
      </c>
      <c r="N1299" s="552">
        <f>'KL TTHT CV DOT 2'!Q1279</f>
        <v>0</v>
      </c>
      <c r="O1299" s="552">
        <f>'KL TTHT CV DOT 2'!R1279</f>
        <v>0</v>
      </c>
      <c r="P1299" s="71"/>
      <c r="Q1299" s="71"/>
      <c r="R1299" s="552">
        <v>0</v>
      </c>
      <c r="S1299" s="10"/>
    </row>
    <row r="1300" spans="1:19">
      <c r="A1300" s="137"/>
      <c r="B1300" s="137"/>
      <c r="C1300" s="138"/>
      <c r="D1300" s="94"/>
      <c r="E1300" s="94"/>
      <c r="F1300" s="139"/>
      <c r="G1300" s="71"/>
      <c r="H1300" s="71"/>
      <c r="I1300" s="71"/>
      <c r="J1300" s="71"/>
      <c r="K1300" s="71"/>
      <c r="L1300" s="62"/>
      <c r="M1300" s="552">
        <f>'KL TTHT CV DOT 2'!P1280</f>
        <v>0</v>
      </c>
      <c r="N1300" s="552">
        <f>'KL TTHT CV DOT 2'!Q1280</f>
        <v>0</v>
      </c>
      <c r="O1300" s="552">
        <f>'KL TTHT CV DOT 2'!R1280</f>
        <v>0</v>
      </c>
      <c r="P1300" s="71"/>
      <c r="Q1300" s="71"/>
      <c r="R1300" s="552">
        <v>0</v>
      </c>
      <c r="S1300" s="10"/>
    </row>
    <row r="1301" spans="1:19">
      <c r="A1301" s="149" t="s">
        <v>402</v>
      </c>
      <c r="B1301" s="149"/>
      <c r="C1301" s="150" t="s">
        <v>336</v>
      </c>
      <c r="D1301" s="100"/>
      <c r="E1301" s="100"/>
      <c r="F1301" s="151"/>
      <c r="G1301" s="75"/>
      <c r="H1301" s="75"/>
      <c r="I1301" s="75"/>
      <c r="J1301" s="75"/>
      <c r="K1301" s="75"/>
      <c r="L1301" s="75">
        <f>SUBTOTAL(9,L1302:L1310)</f>
        <v>0</v>
      </c>
      <c r="M1301" s="555">
        <f>'KL TTHT CV DOT 2'!P1281</f>
        <v>0</v>
      </c>
      <c r="N1301" s="555">
        <f>'KL TTHT CV DOT 2'!Q1281</f>
        <v>0</v>
      </c>
      <c r="O1301" s="555">
        <f>'KL TTHT CV DOT 2'!R1281</f>
        <v>0</v>
      </c>
      <c r="P1301" s="75"/>
      <c r="Q1301" s="75"/>
      <c r="R1301" s="555">
        <v>0</v>
      </c>
      <c r="S1301" s="10"/>
    </row>
    <row r="1302" spans="1:19">
      <c r="A1302" s="137" t="s">
        <v>403</v>
      </c>
      <c r="B1302" s="137"/>
      <c r="C1302" s="138" t="s">
        <v>338</v>
      </c>
      <c r="D1302" s="94">
        <v>1</v>
      </c>
      <c r="E1302" s="94"/>
      <c r="F1302" s="139" t="s">
        <v>10</v>
      </c>
      <c r="G1302" s="71"/>
      <c r="H1302" s="71"/>
      <c r="I1302" s="71"/>
      <c r="J1302" s="71"/>
      <c r="K1302" s="71"/>
      <c r="L1302" s="82"/>
      <c r="M1302" s="552">
        <f>'KL TTHT CV DOT 2'!P1282</f>
        <v>0</v>
      </c>
      <c r="N1302" s="552">
        <f>'KL TTHT CV DOT 2'!Q1282</f>
        <v>0</v>
      </c>
      <c r="O1302" s="552">
        <f>'KL TTHT CV DOT 2'!R1282</f>
        <v>0</v>
      </c>
      <c r="P1302" s="71"/>
      <c r="Q1302" s="71"/>
      <c r="R1302" s="552">
        <v>0</v>
      </c>
      <c r="S1302" s="10"/>
    </row>
    <row r="1303" spans="1:19">
      <c r="A1303" s="137" t="s">
        <v>404</v>
      </c>
      <c r="B1303" s="137"/>
      <c r="C1303" s="138" t="s">
        <v>290</v>
      </c>
      <c r="D1303" s="94">
        <v>1</v>
      </c>
      <c r="E1303" s="94"/>
      <c r="F1303" s="139" t="s">
        <v>10</v>
      </c>
      <c r="G1303" s="71"/>
      <c r="H1303" s="71"/>
      <c r="I1303" s="71"/>
      <c r="J1303" s="71"/>
      <c r="K1303" s="71"/>
      <c r="L1303" s="82"/>
      <c r="M1303" s="552">
        <f>'KL TTHT CV DOT 2'!P1283</f>
        <v>0</v>
      </c>
      <c r="N1303" s="552">
        <f>'KL TTHT CV DOT 2'!Q1283</f>
        <v>0</v>
      </c>
      <c r="O1303" s="552">
        <f>'KL TTHT CV DOT 2'!R1283</f>
        <v>0</v>
      </c>
      <c r="P1303" s="71"/>
      <c r="Q1303" s="71"/>
      <c r="R1303" s="552">
        <v>0</v>
      </c>
      <c r="S1303" s="10"/>
    </row>
    <row r="1304" spans="1:19">
      <c r="A1304" s="137" t="s">
        <v>405</v>
      </c>
      <c r="B1304" s="137"/>
      <c r="C1304" s="138" t="s">
        <v>292</v>
      </c>
      <c r="D1304" s="94">
        <v>1</v>
      </c>
      <c r="E1304" s="94"/>
      <c r="F1304" s="139" t="s">
        <v>10</v>
      </c>
      <c r="G1304" s="71"/>
      <c r="H1304" s="71"/>
      <c r="I1304" s="71"/>
      <c r="J1304" s="71"/>
      <c r="K1304" s="71"/>
      <c r="L1304" s="82"/>
      <c r="M1304" s="552">
        <f>'KL TTHT CV DOT 2'!P1284</f>
        <v>0</v>
      </c>
      <c r="N1304" s="552">
        <f>'KL TTHT CV DOT 2'!Q1284</f>
        <v>0</v>
      </c>
      <c r="O1304" s="552">
        <f>'KL TTHT CV DOT 2'!R1284</f>
        <v>0</v>
      </c>
      <c r="P1304" s="71"/>
      <c r="Q1304" s="71"/>
      <c r="R1304" s="552">
        <v>0</v>
      </c>
      <c r="S1304" s="10"/>
    </row>
    <row r="1305" spans="1:19">
      <c r="A1305" s="137" t="s">
        <v>406</v>
      </c>
      <c r="B1305" s="137"/>
      <c r="C1305" s="138" t="s">
        <v>294</v>
      </c>
      <c r="D1305" s="94">
        <v>1</v>
      </c>
      <c r="E1305" s="94"/>
      <c r="F1305" s="139" t="s">
        <v>10</v>
      </c>
      <c r="G1305" s="71"/>
      <c r="H1305" s="71"/>
      <c r="I1305" s="71"/>
      <c r="J1305" s="71"/>
      <c r="K1305" s="71"/>
      <c r="L1305" s="82"/>
      <c r="M1305" s="552">
        <f>'KL TTHT CV DOT 2'!P1285</f>
        <v>0</v>
      </c>
      <c r="N1305" s="552">
        <f>'KL TTHT CV DOT 2'!Q1285</f>
        <v>0</v>
      </c>
      <c r="O1305" s="552">
        <f>'KL TTHT CV DOT 2'!R1285</f>
        <v>0</v>
      </c>
      <c r="P1305" s="71"/>
      <c r="Q1305" s="71"/>
      <c r="R1305" s="552">
        <v>0</v>
      </c>
      <c r="S1305" s="10"/>
    </row>
    <row r="1306" spans="1:19">
      <c r="A1306" s="137" t="s">
        <v>407</v>
      </c>
      <c r="B1306" s="137"/>
      <c r="C1306" s="138" t="s">
        <v>302</v>
      </c>
      <c r="D1306" s="94">
        <v>1</v>
      </c>
      <c r="E1306" s="94"/>
      <c r="F1306" s="139" t="s">
        <v>10</v>
      </c>
      <c r="G1306" s="71"/>
      <c r="H1306" s="71"/>
      <c r="I1306" s="71"/>
      <c r="J1306" s="71"/>
      <c r="K1306" s="71"/>
      <c r="L1306" s="62"/>
      <c r="M1306" s="552">
        <f>'KL TTHT CV DOT 2'!P1286</f>
        <v>0</v>
      </c>
      <c r="N1306" s="552">
        <f>'KL TTHT CV DOT 2'!Q1286</f>
        <v>0</v>
      </c>
      <c r="O1306" s="552">
        <f>'KL TTHT CV DOT 2'!R1286</f>
        <v>0</v>
      </c>
      <c r="P1306" s="71"/>
      <c r="Q1306" s="71"/>
      <c r="R1306" s="552">
        <v>0</v>
      </c>
      <c r="S1306" s="10"/>
    </row>
    <row r="1307" spans="1:19">
      <c r="A1307" s="137" t="s">
        <v>409</v>
      </c>
      <c r="B1307" s="137"/>
      <c r="C1307" s="138" t="s">
        <v>410</v>
      </c>
      <c r="D1307" s="94">
        <v>1</v>
      </c>
      <c r="E1307" s="94"/>
      <c r="F1307" s="139" t="s">
        <v>10</v>
      </c>
      <c r="G1307" s="71"/>
      <c r="H1307" s="71"/>
      <c r="I1307" s="71"/>
      <c r="J1307" s="71"/>
      <c r="K1307" s="71"/>
      <c r="L1307" s="62"/>
      <c r="M1307" s="552">
        <f>'KL TTHT CV DOT 2'!P1287</f>
        <v>0</v>
      </c>
      <c r="N1307" s="552">
        <f>'KL TTHT CV DOT 2'!Q1287</f>
        <v>0</v>
      </c>
      <c r="O1307" s="552">
        <f>'KL TTHT CV DOT 2'!R1287</f>
        <v>0</v>
      </c>
      <c r="P1307" s="71"/>
      <c r="Q1307" s="71"/>
      <c r="R1307" s="552">
        <v>0</v>
      </c>
      <c r="S1307" s="10"/>
    </row>
    <row r="1308" spans="1:19">
      <c r="A1308" s="137" t="s">
        <v>411</v>
      </c>
      <c r="B1308" s="137"/>
      <c r="C1308" s="138" t="s">
        <v>296</v>
      </c>
      <c r="D1308" s="94">
        <v>1</v>
      </c>
      <c r="E1308" s="94"/>
      <c r="F1308" s="139" t="s">
        <v>10</v>
      </c>
      <c r="G1308" s="71"/>
      <c r="H1308" s="71"/>
      <c r="I1308" s="71"/>
      <c r="J1308" s="71"/>
      <c r="K1308" s="71"/>
      <c r="L1308" s="62"/>
      <c r="M1308" s="552">
        <f>'KL TTHT CV DOT 2'!P1288</f>
        <v>0</v>
      </c>
      <c r="N1308" s="552">
        <f>'KL TTHT CV DOT 2'!Q1288</f>
        <v>0</v>
      </c>
      <c r="O1308" s="552">
        <f>'KL TTHT CV DOT 2'!R1288</f>
        <v>0</v>
      </c>
      <c r="P1308" s="71"/>
      <c r="Q1308" s="71"/>
      <c r="R1308" s="552">
        <v>0</v>
      </c>
      <c r="S1308" s="10"/>
    </row>
    <row r="1309" spans="1:19">
      <c r="A1309" s="137" t="s">
        <v>412</v>
      </c>
      <c r="B1309" s="137"/>
      <c r="C1309" s="138" t="s">
        <v>340</v>
      </c>
      <c r="D1309" s="94">
        <v>1</v>
      </c>
      <c r="E1309" s="94"/>
      <c r="F1309" s="139" t="s">
        <v>10</v>
      </c>
      <c r="G1309" s="71"/>
      <c r="H1309" s="71"/>
      <c r="I1309" s="71"/>
      <c r="J1309" s="71"/>
      <c r="K1309" s="71"/>
      <c r="L1309" s="62"/>
      <c r="M1309" s="552">
        <f>'KL TTHT CV DOT 2'!P1289</f>
        <v>0</v>
      </c>
      <c r="N1309" s="552">
        <f>'KL TTHT CV DOT 2'!Q1289</f>
        <v>0</v>
      </c>
      <c r="O1309" s="552">
        <f>'KL TTHT CV DOT 2'!R1289</f>
        <v>0</v>
      </c>
      <c r="P1309" s="71"/>
      <c r="Q1309" s="71"/>
      <c r="R1309" s="552">
        <v>0</v>
      </c>
      <c r="S1309" s="10"/>
    </row>
    <row r="1310" spans="1:19">
      <c r="A1310" s="146"/>
      <c r="B1310" s="146"/>
      <c r="C1310" s="147"/>
      <c r="D1310" s="99"/>
      <c r="E1310" s="99"/>
      <c r="F1310" s="148"/>
      <c r="G1310" s="82"/>
      <c r="H1310" s="82"/>
      <c r="I1310" s="82"/>
      <c r="J1310" s="82"/>
      <c r="K1310" s="82"/>
      <c r="L1310" s="62"/>
      <c r="M1310" s="553">
        <f>'KL TTHT CV DOT 2'!P1290</f>
        <v>0</v>
      </c>
      <c r="N1310" s="553">
        <f>'KL TTHT CV DOT 2'!Q1290</f>
        <v>0</v>
      </c>
      <c r="O1310" s="553">
        <f>'KL TTHT CV DOT 2'!R1290</f>
        <v>0</v>
      </c>
      <c r="P1310" s="82"/>
      <c r="Q1310" s="82"/>
      <c r="R1310" s="553">
        <v>0</v>
      </c>
      <c r="S1310" s="10"/>
    </row>
    <row r="1311" spans="1:19">
      <c r="A1311" s="165" t="s">
        <v>47</v>
      </c>
      <c r="B1311" s="165"/>
      <c r="C1311" s="166" t="s">
        <v>48</v>
      </c>
      <c r="D1311" s="167"/>
      <c r="E1311" s="167"/>
      <c r="F1311" s="168"/>
      <c r="G1311" s="169"/>
      <c r="H1311" s="169"/>
      <c r="I1311" s="169"/>
      <c r="J1311" s="169">
        <f>SUBTOTAL(9,J1312:J1353)</f>
        <v>509452988.94228613</v>
      </c>
      <c r="K1311" s="169">
        <f>SUBTOTAL(9,K1312:K1353)</f>
        <v>100342530.35889488</v>
      </c>
      <c r="L1311" s="169">
        <f>SUBTOTAL(9,L1312:L1353)</f>
        <v>609795519.30118096</v>
      </c>
      <c r="M1311" s="551">
        <f>'KL TTHT CV DOT 2'!P1291</f>
        <v>0</v>
      </c>
      <c r="N1311" s="551">
        <f>'KL TTHT CV DOT 2'!Q1291</f>
        <v>0</v>
      </c>
      <c r="O1311" s="551">
        <f>'KL TTHT CV DOT 2'!R1291</f>
        <v>0</v>
      </c>
      <c r="P1311" s="169"/>
      <c r="Q1311" s="169"/>
      <c r="R1311" s="551">
        <v>0</v>
      </c>
      <c r="S1311" s="10"/>
    </row>
    <row r="1312" spans="1:19">
      <c r="A1312" s="146"/>
      <c r="B1312" s="146"/>
      <c r="C1312" s="147"/>
      <c r="D1312" s="99"/>
      <c r="E1312" s="99"/>
      <c r="F1312" s="148"/>
      <c r="G1312" s="82"/>
      <c r="H1312" s="82"/>
      <c r="I1312" s="82"/>
      <c r="J1312" s="82"/>
      <c r="K1312" s="82"/>
      <c r="L1312" s="62"/>
      <c r="M1312" s="553">
        <f>'KL TTHT CV DOT 2'!P1292</f>
        <v>0</v>
      </c>
      <c r="N1312" s="553">
        <f>'KL TTHT CV DOT 2'!Q1292</f>
        <v>0</v>
      </c>
      <c r="O1312" s="553">
        <f>'KL TTHT CV DOT 2'!R1292</f>
        <v>0</v>
      </c>
      <c r="P1312" s="82"/>
      <c r="Q1312" s="82"/>
      <c r="R1312" s="553">
        <v>0</v>
      </c>
      <c r="S1312" s="10"/>
    </row>
    <row r="1313" spans="1:19" collapsed="1">
      <c r="A1313" s="149" t="s">
        <v>415</v>
      </c>
      <c r="B1313" s="149"/>
      <c r="C1313" s="150" t="s">
        <v>78</v>
      </c>
      <c r="D1313" s="100"/>
      <c r="E1313" s="100"/>
      <c r="F1313" s="151"/>
      <c r="G1313" s="75"/>
      <c r="H1313" s="75"/>
      <c r="I1313" s="75"/>
      <c r="J1313" s="75"/>
      <c r="K1313" s="75"/>
      <c r="L1313" s="75">
        <f>SUM(L1314:L1320)</f>
        <v>0</v>
      </c>
      <c r="M1313" s="555">
        <f>'KL TTHT CV DOT 2'!P1293</f>
        <v>0</v>
      </c>
      <c r="N1313" s="555">
        <f>'KL TTHT CV DOT 2'!Q1293</f>
        <v>0</v>
      </c>
      <c r="O1313" s="555">
        <f>'KL TTHT CV DOT 2'!R1293</f>
        <v>0</v>
      </c>
      <c r="P1313" s="75"/>
      <c r="Q1313" s="75"/>
      <c r="R1313" s="555">
        <v>0</v>
      </c>
      <c r="S1313" s="10"/>
    </row>
    <row r="1314" spans="1:19" hidden="1" outlineLevel="1">
      <c r="A1314" s="137" t="s">
        <v>416</v>
      </c>
      <c r="B1314" s="137"/>
      <c r="C1314" s="138" t="s">
        <v>417</v>
      </c>
      <c r="D1314" s="94">
        <v>1</v>
      </c>
      <c r="E1314" s="94"/>
      <c r="F1314" s="139" t="s">
        <v>10</v>
      </c>
      <c r="G1314" s="71"/>
      <c r="H1314" s="71"/>
      <c r="I1314" s="71"/>
      <c r="J1314" s="71"/>
      <c r="K1314" s="71"/>
      <c r="L1314" s="62">
        <v>0</v>
      </c>
      <c r="M1314" s="552">
        <f>'KL TTHT CV DOT 2'!P1294</f>
        <v>0</v>
      </c>
      <c r="N1314" s="552">
        <f>'KL TTHT CV DOT 2'!Q1294</f>
        <v>0</v>
      </c>
      <c r="O1314" s="552">
        <f>'KL TTHT CV DOT 2'!R1294</f>
        <v>0</v>
      </c>
      <c r="P1314" s="71"/>
      <c r="Q1314" s="71"/>
      <c r="R1314" s="552">
        <v>0</v>
      </c>
      <c r="S1314" s="10"/>
    </row>
    <row r="1315" spans="1:19" hidden="1" outlineLevel="1">
      <c r="A1315" s="137" t="s">
        <v>418</v>
      </c>
      <c r="B1315" s="137"/>
      <c r="C1315" s="138" t="s">
        <v>419</v>
      </c>
      <c r="D1315" s="94">
        <v>1</v>
      </c>
      <c r="E1315" s="94"/>
      <c r="F1315" s="139" t="s">
        <v>10</v>
      </c>
      <c r="G1315" s="71"/>
      <c r="H1315" s="71"/>
      <c r="I1315" s="71"/>
      <c r="J1315" s="71"/>
      <c r="K1315" s="71"/>
      <c r="L1315" s="62">
        <v>0</v>
      </c>
      <c r="M1315" s="552">
        <f>'KL TTHT CV DOT 2'!P1295</f>
        <v>0</v>
      </c>
      <c r="N1315" s="552">
        <f>'KL TTHT CV DOT 2'!Q1295</f>
        <v>0</v>
      </c>
      <c r="O1315" s="552">
        <f>'KL TTHT CV DOT 2'!R1295</f>
        <v>0</v>
      </c>
      <c r="P1315" s="71"/>
      <c r="Q1315" s="71"/>
      <c r="R1315" s="552">
        <v>0</v>
      </c>
      <c r="S1315" s="10"/>
    </row>
    <row r="1316" spans="1:19" hidden="1" outlineLevel="1">
      <c r="A1316" s="137" t="s">
        <v>420</v>
      </c>
      <c r="B1316" s="137"/>
      <c r="C1316" s="138" t="s">
        <v>421</v>
      </c>
      <c r="D1316" s="94">
        <v>1</v>
      </c>
      <c r="E1316" s="94"/>
      <c r="F1316" s="139" t="s">
        <v>10</v>
      </c>
      <c r="G1316" s="71"/>
      <c r="H1316" s="71"/>
      <c r="I1316" s="71"/>
      <c r="J1316" s="71"/>
      <c r="K1316" s="71"/>
      <c r="L1316" s="62">
        <v>0</v>
      </c>
      <c r="M1316" s="552">
        <f>'KL TTHT CV DOT 2'!P1296</f>
        <v>0</v>
      </c>
      <c r="N1316" s="552">
        <f>'KL TTHT CV DOT 2'!Q1296</f>
        <v>0</v>
      </c>
      <c r="O1316" s="552">
        <f>'KL TTHT CV DOT 2'!R1296</f>
        <v>0</v>
      </c>
      <c r="P1316" s="71"/>
      <c r="Q1316" s="71"/>
      <c r="R1316" s="552">
        <v>0</v>
      </c>
      <c r="S1316" s="10"/>
    </row>
    <row r="1317" spans="1:19" hidden="1" outlineLevel="1">
      <c r="A1317" s="137" t="s">
        <v>422</v>
      </c>
      <c r="B1317" s="137"/>
      <c r="C1317" s="138" t="s">
        <v>423</v>
      </c>
      <c r="D1317" s="94">
        <v>1</v>
      </c>
      <c r="E1317" s="94"/>
      <c r="F1317" s="139" t="s">
        <v>10</v>
      </c>
      <c r="G1317" s="71"/>
      <c r="H1317" s="71"/>
      <c r="I1317" s="71"/>
      <c r="J1317" s="71"/>
      <c r="K1317" s="71"/>
      <c r="L1317" s="62">
        <v>0</v>
      </c>
      <c r="M1317" s="552">
        <f>'KL TTHT CV DOT 2'!P1297</f>
        <v>0</v>
      </c>
      <c r="N1317" s="552">
        <f>'KL TTHT CV DOT 2'!Q1297</f>
        <v>0</v>
      </c>
      <c r="O1317" s="552">
        <f>'KL TTHT CV DOT 2'!R1297</f>
        <v>0</v>
      </c>
      <c r="P1317" s="71"/>
      <c r="Q1317" s="71"/>
      <c r="R1317" s="552">
        <v>0</v>
      </c>
      <c r="S1317" s="10"/>
    </row>
    <row r="1318" spans="1:19" hidden="1" outlineLevel="1">
      <c r="A1318" s="137" t="s">
        <v>424</v>
      </c>
      <c r="B1318" s="137"/>
      <c r="C1318" s="138" t="s">
        <v>425</v>
      </c>
      <c r="D1318" s="94">
        <v>1</v>
      </c>
      <c r="E1318" s="94"/>
      <c r="F1318" s="139" t="s">
        <v>10</v>
      </c>
      <c r="G1318" s="71"/>
      <c r="H1318" s="71"/>
      <c r="I1318" s="71"/>
      <c r="J1318" s="71"/>
      <c r="K1318" s="71"/>
      <c r="L1318" s="62">
        <v>0</v>
      </c>
      <c r="M1318" s="552">
        <f>'KL TTHT CV DOT 2'!P1298</f>
        <v>0</v>
      </c>
      <c r="N1318" s="552">
        <f>'KL TTHT CV DOT 2'!Q1298</f>
        <v>0</v>
      </c>
      <c r="O1318" s="552">
        <f>'KL TTHT CV DOT 2'!R1298</f>
        <v>0</v>
      </c>
      <c r="P1318" s="71"/>
      <c r="Q1318" s="71"/>
      <c r="R1318" s="552">
        <v>0</v>
      </c>
      <c r="S1318" s="10"/>
    </row>
    <row r="1319" spans="1:19" hidden="1" outlineLevel="1">
      <c r="A1319" s="137" t="s">
        <v>426</v>
      </c>
      <c r="B1319" s="137"/>
      <c r="C1319" s="138" t="s">
        <v>427</v>
      </c>
      <c r="D1319" s="94">
        <v>1</v>
      </c>
      <c r="E1319" s="94"/>
      <c r="F1319" s="139" t="s">
        <v>10</v>
      </c>
      <c r="G1319" s="71"/>
      <c r="H1319" s="71"/>
      <c r="I1319" s="71"/>
      <c r="J1319" s="71"/>
      <c r="K1319" s="71"/>
      <c r="L1319" s="62">
        <v>0</v>
      </c>
      <c r="M1319" s="552">
        <f>'KL TTHT CV DOT 2'!P1299</f>
        <v>0</v>
      </c>
      <c r="N1319" s="552">
        <f>'KL TTHT CV DOT 2'!Q1299</f>
        <v>0</v>
      </c>
      <c r="O1319" s="552">
        <f>'KL TTHT CV DOT 2'!R1299</f>
        <v>0</v>
      </c>
      <c r="P1319" s="71"/>
      <c r="Q1319" s="71"/>
      <c r="R1319" s="552">
        <v>0</v>
      </c>
      <c r="S1319" s="10"/>
    </row>
    <row r="1320" spans="1:19" hidden="1" outlineLevel="1">
      <c r="A1320" s="137" t="s">
        <v>428</v>
      </c>
      <c r="B1320" s="137"/>
      <c r="C1320" s="138" t="s">
        <v>429</v>
      </c>
      <c r="D1320" s="94">
        <v>1</v>
      </c>
      <c r="E1320" s="94"/>
      <c r="F1320" s="139" t="s">
        <v>10</v>
      </c>
      <c r="G1320" s="71"/>
      <c r="H1320" s="71"/>
      <c r="I1320" s="71"/>
      <c r="J1320" s="71"/>
      <c r="K1320" s="71"/>
      <c r="L1320" s="62">
        <v>0</v>
      </c>
      <c r="M1320" s="552">
        <f>'KL TTHT CV DOT 2'!P1300</f>
        <v>0</v>
      </c>
      <c r="N1320" s="552">
        <f>'KL TTHT CV DOT 2'!Q1300</f>
        <v>0</v>
      </c>
      <c r="O1320" s="552">
        <f>'KL TTHT CV DOT 2'!R1300</f>
        <v>0</v>
      </c>
      <c r="P1320" s="71"/>
      <c r="Q1320" s="71"/>
      <c r="R1320" s="552">
        <v>0</v>
      </c>
      <c r="S1320" s="10"/>
    </row>
    <row r="1321" spans="1:19" collapsed="1">
      <c r="A1321" s="137"/>
      <c r="B1321" s="137"/>
      <c r="C1321" s="138"/>
      <c r="D1321" s="94"/>
      <c r="E1321" s="94"/>
      <c r="F1321" s="139"/>
      <c r="G1321" s="71"/>
      <c r="H1321" s="71"/>
      <c r="I1321" s="71"/>
      <c r="J1321" s="71"/>
      <c r="K1321" s="71"/>
      <c r="L1321" s="62"/>
      <c r="M1321" s="552">
        <f>'KL TTHT CV DOT 2'!P1301</f>
        <v>0</v>
      </c>
      <c r="N1321" s="552">
        <f>'KL TTHT CV DOT 2'!Q1301</f>
        <v>0</v>
      </c>
      <c r="O1321" s="552">
        <f>'KL TTHT CV DOT 2'!R1301</f>
        <v>0</v>
      </c>
      <c r="P1321" s="71"/>
      <c r="Q1321" s="71"/>
      <c r="R1321" s="552">
        <v>0</v>
      </c>
      <c r="S1321" s="10"/>
    </row>
    <row r="1322" spans="1:19">
      <c r="A1322" s="149" t="s">
        <v>430</v>
      </c>
      <c r="B1322" s="149"/>
      <c r="C1322" s="150" t="s">
        <v>144</v>
      </c>
      <c r="D1322" s="100"/>
      <c r="E1322" s="100"/>
      <c r="F1322" s="151"/>
      <c r="G1322" s="75"/>
      <c r="H1322" s="75"/>
      <c r="I1322" s="75"/>
      <c r="J1322" s="75">
        <f>SUBTOTAL(9,J1323:J1350)</f>
        <v>509452988.94228613</v>
      </c>
      <c r="K1322" s="75">
        <f>SUBTOTAL(9,K1323:K1350)</f>
        <v>100342530.35889488</v>
      </c>
      <c r="L1322" s="75">
        <f>SUBTOTAL(9,L1323:L1350)</f>
        <v>609795519.30118096</v>
      </c>
      <c r="M1322" s="555">
        <f>'KL TTHT CV DOT 2'!P1302</f>
        <v>0</v>
      </c>
      <c r="N1322" s="555">
        <f>'KL TTHT CV DOT 2'!Q1302</f>
        <v>0</v>
      </c>
      <c r="O1322" s="555">
        <f>'KL TTHT CV DOT 2'!R1302</f>
        <v>0</v>
      </c>
      <c r="P1322" s="75"/>
      <c r="Q1322" s="75"/>
      <c r="R1322" s="555">
        <v>0</v>
      </c>
      <c r="S1322" s="10"/>
    </row>
    <row r="1323" spans="1:19">
      <c r="A1323" s="137" t="s">
        <v>431</v>
      </c>
      <c r="B1323" s="137"/>
      <c r="C1323" s="138" t="s">
        <v>432</v>
      </c>
      <c r="D1323" s="94">
        <v>1</v>
      </c>
      <c r="E1323" s="94"/>
      <c r="F1323" s="139" t="s">
        <v>10</v>
      </c>
      <c r="G1323" s="71"/>
      <c r="H1323" s="71"/>
      <c r="I1323" s="71"/>
      <c r="J1323" s="71"/>
      <c r="K1323" s="71"/>
      <c r="L1323" s="82"/>
      <c r="M1323" s="552">
        <f>'KL TTHT CV DOT 2'!P1303</f>
        <v>0</v>
      </c>
      <c r="N1323" s="552">
        <f>'KL TTHT CV DOT 2'!Q1303</f>
        <v>0</v>
      </c>
      <c r="O1323" s="552">
        <f>'KL TTHT CV DOT 2'!R1303</f>
        <v>0</v>
      </c>
      <c r="P1323" s="71"/>
      <c r="Q1323" s="71"/>
      <c r="R1323" s="552">
        <v>0</v>
      </c>
      <c r="S1323" s="10"/>
    </row>
    <row r="1324" spans="1:19">
      <c r="A1324" s="137" t="s">
        <v>433</v>
      </c>
      <c r="B1324" s="137"/>
      <c r="C1324" s="138" t="s">
        <v>434</v>
      </c>
      <c r="D1324" s="94">
        <v>1</v>
      </c>
      <c r="E1324" s="94"/>
      <c r="F1324" s="139" t="s">
        <v>10</v>
      </c>
      <c r="G1324" s="71"/>
      <c r="H1324" s="71"/>
      <c r="I1324" s="71"/>
      <c r="J1324" s="71"/>
      <c r="K1324" s="71"/>
      <c r="L1324" s="82"/>
      <c r="M1324" s="552">
        <f>'KL TTHT CV DOT 2'!P1304</f>
        <v>0</v>
      </c>
      <c r="N1324" s="552">
        <f>'KL TTHT CV DOT 2'!Q1304</f>
        <v>0</v>
      </c>
      <c r="O1324" s="552">
        <f>'KL TTHT CV DOT 2'!R1304</f>
        <v>0</v>
      </c>
      <c r="P1324" s="71"/>
      <c r="Q1324" s="71"/>
      <c r="R1324" s="552">
        <v>0</v>
      </c>
      <c r="S1324" s="10"/>
    </row>
    <row r="1325" spans="1:19">
      <c r="A1325" s="137" t="s">
        <v>435</v>
      </c>
      <c r="B1325" s="137"/>
      <c r="C1325" s="138" t="s">
        <v>436</v>
      </c>
      <c r="D1325" s="94">
        <v>1</v>
      </c>
      <c r="E1325" s="94"/>
      <c r="F1325" s="139" t="s">
        <v>10</v>
      </c>
      <c r="G1325" s="71"/>
      <c r="H1325" s="71"/>
      <c r="I1325" s="71"/>
      <c r="J1325" s="71"/>
      <c r="K1325" s="71"/>
      <c r="L1325" s="62">
        <v>0</v>
      </c>
      <c r="M1325" s="552">
        <f>'KL TTHT CV DOT 2'!P1305</f>
        <v>0</v>
      </c>
      <c r="N1325" s="552">
        <f>'KL TTHT CV DOT 2'!Q1305</f>
        <v>0</v>
      </c>
      <c r="O1325" s="552">
        <f>'KL TTHT CV DOT 2'!R1305</f>
        <v>0</v>
      </c>
      <c r="P1325" s="71"/>
      <c r="Q1325" s="71"/>
      <c r="R1325" s="552">
        <v>0</v>
      </c>
      <c r="S1325" s="10"/>
    </row>
    <row r="1326" spans="1:19" s="153" customFormat="1">
      <c r="A1326" s="146" t="s">
        <v>437</v>
      </c>
      <c r="B1326" s="146"/>
      <c r="C1326" s="147" t="s">
        <v>438</v>
      </c>
      <c r="D1326" s="122">
        <v>1</v>
      </c>
      <c r="E1326" s="122">
        <v>1</v>
      </c>
      <c r="F1326" s="148" t="s">
        <v>10</v>
      </c>
      <c r="G1326" s="77"/>
      <c r="H1326" s="77"/>
      <c r="I1326" s="77"/>
      <c r="J1326" s="82">
        <f>SUBTOTAL(9,J1327:J1336)</f>
        <v>449449440.00000006</v>
      </c>
      <c r="K1326" s="82">
        <f>SUBTOTAL(9,K1327:K1336)</f>
        <v>94825780.000000015</v>
      </c>
      <c r="L1326" s="82">
        <f>SUBTOTAL(9,L1327:L1336)</f>
        <v>544275220.00000012</v>
      </c>
      <c r="M1326" s="553">
        <f>'KL TTHT CV DOT 2'!P1306</f>
        <v>0</v>
      </c>
      <c r="N1326" s="553">
        <f>'KL TTHT CV DOT 2'!Q1306</f>
        <v>0</v>
      </c>
      <c r="O1326" s="553">
        <f>'KL TTHT CV DOT 2'!R1306</f>
        <v>0</v>
      </c>
      <c r="P1326" s="82"/>
      <c r="Q1326" s="82"/>
      <c r="R1326" s="553">
        <v>0</v>
      </c>
    </row>
    <row r="1327" spans="1:19" s="11" customFormat="1" outlineLevel="1">
      <c r="A1327" s="192"/>
      <c r="B1327" s="192"/>
      <c r="C1327" s="193" t="s">
        <v>965</v>
      </c>
      <c r="D1327" s="194">
        <v>1325</v>
      </c>
      <c r="E1327" s="97">
        <v>2141.2600000000002</v>
      </c>
      <c r="F1327" s="195" t="s">
        <v>624</v>
      </c>
      <c r="G1327" s="359">
        <v>144000</v>
      </c>
      <c r="H1327" s="359">
        <v>28000.000000000004</v>
      </c>
      <c r="I1327" s="199">
        <f t="shared" ref="I1327:I1332" si="418">SUM(G1327:H1327)</f>
        <v>172000</v>
      </c>
      <c r="J1327" s="199">
        <f t="shared" ref="J1327:J1335" si="419">G1327*E1327</f>
        <v>308341440.00000006</v>
      </c>
      <c r="K1327" s="199">
        <f t="shared" ref="K1327:K1335" si="420">H1327*E1327</f>
        <v>59955280.000000015</v>
      </c>
      <c r="L1327" s="199">
        <f t="shared" ref="L1327:L1335" si="421">I1327*E1327</f>
        <v>368296720.00000006</v>
      </c>
      <c r="M1327" s="554">
        <f>'KL TTHT CV DOT 2'!P1307</f>
        <v>0</v>
      </c>
      <c r="N1327" s="554">
        <f>'KL TTHT CV DOT 2'!Q1307</f>
        <v>0.45</v>
      </c>
      <c r="O1327" s="554">
        <f>'KL TTHT CV DOT 2'!R1307</f>
        <v>0.45</v>
      </c>
      <c r="P1327" s="199"/>
      <c r="Q1327" s="199"/>
      <c r="R1327" s="554">
        <v>0</v>
      </c>
    </row>
    <row r="1328" spans="1:19" s="11" customFormat="1" outlineLevel="1">
      <c r="A1328" s="192"/>
      <c r="B1328" s="192"/>
      <c r="C1328" s="193" t="s">
        <v>1055</v>
      </c>
      <c r="D1328" s="194">
        <v>0</v>
      </c>
      <c r="E1328" s="97"/>
      <c r="F1328" s="195" t="s">
        <v>624</v>
      </c>
      <c r="G1328" s="359">
        <v>117360</v>
      </c>
      <c r="H1328" s="359">
        <v>13798.400000000001</v>
      </c>
      <c r="I1328" s="199">
        <f t="shared" si="418"/>
        <v>131158.39999999999</v>
      </c>
      <c r="J1328" s="199">
        <f t="shared" si="419"/>
        <v>0</v>
      </c>
      <c r="K1328" s="199">
        <f t="shared" si="420"/>
        <v>0</v>
      </c>
      <c r="L1328" s="199">
        <f t="shared" si="421"/>
        <v>0</v>
      </c>
      <c r="M1328" s="554">
        <f>'KL TTHT CV DOT 2'!P1308</f>
        <v>0</v>
      </c>
      <c r="N1328" s="554">
        <f>'KL TTHT CV DOT 2'!Q1308</f>
        <v>0</v>
      </c>
      <c r="O1328" s="554">
        <f>'KL TTHT CV DOT 2'!R1308</f>
        <v>0</v>
      </c>
      <c r="P1328" s="199"/>
      <c r="Q1328" s="199"/>
      <c r="R1328" s="554">
        <v>0</v>
      </c>
    </row>
    <row r="1329" spans="1:19" s="11" customFormat="1" outlineLevel="1">
      <c r="A1329" s="192"/>
      <c r="B1329" s="192"/>
      <c r="C1329" s="193" t="s">
        <v>1056</v>
      </c>
      <c r="D1329" s="194">
        <v>5</v>
      </c>
      <c r="E1329" s="97">
        <v>5</v>
      </c>
      <c r="F1329" s="195" t="s">
        <v>660</v>
      </c>
      <c r="G1329" s="359">
        <v>6490000.0000000009</v>
      </c>
      <c r="H1329" s="359">
        <v>490500.00000000006</v>
      </c>
      <c r="I1329" s="199">
        <f t="shared" si="418"/>
        <v>6980500.0000000009</v>
      </c>
      <c r="J1329" s="199">
        <f t="shared" si="419"/>
        <v>32450000.000000004</v>
      </c>
      <c r="K1329" s="199">
        <f t="shared" si="420"/>
        <v>2452500.0000000005</v>
      </c>
      <c r="L1329" s="199">
        <f t="shared" si="421"/>
        <v>34902500.000000007</v>
      </c>
      <c r="M1329" s="554">
        <f>'KL TTHT CV DOT 2'!P1309</f>
        <v>0</v>
      </c>
      <c r="N1329" s="554">
        <f>'KL TTHT CV DOT 2'!Q1309</f>
        <v>0.45</v>
      </c>
      <c r="O1329" s="554">
        <f>'KL TTHT CV DOT 2'!R1309</f>
        <v>0.45</v>
      </c>
      <c r="P1329" s="199"/>
      <c r="Q1329" s="199"/>
      <c r="R1329" s="554">
        <v>0</v>
      </c>
    </row>
    <row r="1330" spans="1:19" s="11" customFormat="1" outlineLevel="1">
      <c r="A1330" s="192"/>
      <c r="B1330" s="192"/>
      <c r="C1330" s="193" t="s">
        <v>972</v>
      </c>
      <c r="D1330" s="194">
        <v>5</v>
      </c>
      <c r="E1330" s="97">
        <v>5</v>
      </c>
      <c r="F1330" s="195" t="s">
        <v>660</v>
      </c>
      <c r="G1330" s="359">
        <v>2195600</v>
      </c>
      <c r="H1330" s="359">
        <v>654000</v>
      </c>
      <c r="I1330" s="199">
        <f t="shared" ref="I1330" si="422">SUM(G1330:H1330)</f>
        <v>2849600</v>
      </c>
      <c r="J1330" s="199">
        <f t="shared" si="419"/>
        <v>10978000</v>
      </c>
      <c r="K1330" s="199">
        <f t="shared" si="420"/>
        <v>3270000</v>
      </c>
      <c r="L1330" s="199">
        <f t="shared" si="421"/>
        <v>14248000</v>
      </c>
      <c r="M1330" s="554">
        <f>'KL TTHT CV DOT 2'!P1310</f>
        <v>0</v>
      </c>
      <c r="N1330" s="554">
        <f>'KL TTHT CV DOT 2'!Q1310</f>
        <v>0.45</v>
      </c>
      <c r="O1330" s="554">
        <f>'KL TTHT CV DOT 2'!R1310</f>
        <v>0.45</v>
      </c>
      <c r="P1330" s="199"/>
      <c r="Q1330" s="199"/>
      <c r="R1330" s="554">
        <v>0</v>
      </c>
    </row>
    <row r="1331" spans="1:19" s="11" customFormat="1" outlineLevel="1">
      <c r="A1331" s="192"/>
      <c r="B1331" s="192"/>
      <c r="C1331" s="193" t="s">
        <v>974</v>
      </c>
      <c r="D1331" s="194">
        <v>120</v>
      </c>
      <c r="E1331" s="97"/>
      <c r="F1331" s="195" t="s">
        <v>660</v>
      </c>
      <c r="G1331" s="359">
        <v>198000.00000000003</v>
      </c>
      <c r="H1331" s="359">
        <v>10900</v>
      </c>
      <c r="I1331" s="199">
        <f>SUM(G1331:H1331)</f>
        <v>208900.00000000003</v>
      </c>
      <c r="J1331" s="199">
        <f t="shared" si="419"/>
        <v>0</v>
      </c>
      <c r="K1331" s="199">
        <f t="shared" si="420"/>
        <v>0</v>
      </c>
      <c r="L1331" s="199">
        <f t="shared" si="421"/>
        <v>0</v>
      </c>
      <c r="M1331" s="554">
        <f>'KL TTHT CV DOT 2'!P1311</f>
        <v>0</v>
      </c>
      <c r="N1331" s="554">
        <f>'KL TTHT CV DOT 2'!Q1311</f>
        <v>0.45</v>
      </c>
      <c r="O1331" s="554">
        <f>'KL TTHT CV DOT 2'!R1311</f>
        <v>0.45</v>
      </c>
      <c r="P1331" s="199"/>
      <c r="Q1331" s="199"/>
      <c r="R1331" s="554">
        <v>0</v>
      </c>
    </row>
    <row r="1332" spans="1:19" s="11" customFormat="1" outlineLevel="1">
      <c r="A1332" s="192"/>
      <c r="B1332" s="192"/>
      <c r="C1332" s="347" t="s">
        <v>985</v>
      </c>
      <c r="D1332" s="194">
        <v>120</v>
      </c>
      <c r="E1332" s="97">
        <v>120</v>
      </c>
      <c r="F1332" s="195" t="s">
        <v>660</v>
      </c>
      <c r="G1332" s="359">
        <v>550000</v>
      </c>
      <c r="H1332" s="359">
        <v>10900</v>
      </c>
      <c r="I1332" s="199">
        <f t="shared" si="418"/>
        <v>560900</v>
      </c>
      <c r="J1332" s="199">
        <f t="shared" si="419"/>
        <v>66000000</v>
      </c>
      <c r="K1332" s="199">
        <f t="shared" si="420"/>
        <v>1308000</v>
      </c>
      <c r="L1332" s="199">
        <f t="shared" si="421"/>
        <v>67308000</v>
      </c>
      <c r="M1332" s="554">
        <f>'KL TTHT CV DOT 2'!P1312</f>
        <v>0</v>
      </c>
      <c r="N1332" s="554">
        <f>'KL TTHT CV DOT 2'!Q1312</f>
        <v>0.45</v>
      </c>
      <c r="O1332" s="554">
        <f>'KL TTHT CV DOT 2'!R1312</f>
        <v>0.45</v>
      </c>
      <c r="P1332" s="199"/>
      <c r="Q1332" s="199"/>
      <c r="R1332" s="554">
        <v>0</v>
      </c>
    </row>
    <row r="1333" spans="1:19" s="11" customFormat="1" outlineLevel="1">
      <c r="A1333" s="192"/>
      <c r="B1333" s="192"/>
      <c r="C1333" s="193" t="s">
        <v>987</v>
      </c>
      <c r="D1333" s="194">
        <v>120</v>
      </c>
      <c r="E1333" s="97">
        <f>E1329*48</f>
        <v>240</v>
      </c>
      <c r="F1333" s="195" t="s">
        <v>660</v>
      </c>
      <c r="G1333" s="359">
        <v>132000</v>
      </c>
      <c r="H1333" s="359">
        <v>65400.000000000007</v>
      </c>
      <c r="I1333" s="199">
        <f t="shared" ref="I1333:I1335" si="423">SUM(G1333:H1333)</f>
        <v>197400</v>
      </c>
      <c r="J1333" s="199">
        <f t="shared" si="419"/>
        <v>31680000</v>
      </c>
      <c r="K1333" s="199">
        <f t="shared" si="420"/>
        <v>15696000.000000002</v>
      </c>
      <c r="L1333" s="199">
        <f t="shared" si="421"/>
        <v>47376000</v>
      </c>
      <c r="M1333" s="554">
        <f>'KL TTHT CV DOT 2'!P1313</f>
        <v>0</v>
      </c>
      <c r="N1333" s="554">
        <f>'KL TTHT CV DOT 2'!Q1313</f>
        <v>0</v>
      </c>
      <c r="O1333" s="554">
        <f>'KL TTHT CV DOT 2'!R1313</f>
        <v>0</v>
      </c>
      <c r="P1333" s="199"/>
      <c r="Q1333" s="199"/>
      <c r="R1333" s="554">
        <v>0</v>
      </c>
    </row>
    <row r="1334" spans="1:19" s="11" customFormat="1" outlineLevel="1">
      <c r="A1334" s="192"/>
      <c r="B1334" s="192"/>
      <c r="C1334" s="193" t="s">
        <v>896</v>
      </c>
      <c r="D1334" s="194">
        <v>120</v>
      </c>
      <c r="E1334" s="97">
        <f>E1333</f>
        <v>240</v>
      </c>
      <c r="F1334" s="195" t="s">
        <v>897</v>
      </c>
      <c r="G1334" s="359">
        <v>0</v>
      </c>
      <c r="H1334" s="359">
        <v>50600.000000000007</v>
      </c>
      <c r="I1334" s="199">
        <f t="shared" si="423"/>
        <v>50600.000000000007</v>
      </c>
      <c r="J1334" s="199">
        <f t="shared" si="419"/>
        <v>0</v>
      </c>
      <c r="K1334" s="199">
        <f t="shared" si="420"/>
        <v>12144000.000000002</v>
      </c>
      <c r="L1334" s="199">
        <f t="shared" si="421"/>
        <v>12144000.000000002</v>
      </c>
      <c r="M1334" s="554">
        <f>'KL TTHT CV DOT 2'!P1314</f>
        <v>0</v>
      </c>
      <c r="N1334" s="554">
        <f>'KL TTHT CV DOT 2'!Q1314</f>
        <v>0</v>
      </c>
      <c r="O1334" s="554">
        <f>'KL TTHT CV DOT 2'!R1314</f>
        <v>0</v>
      </c>
      <c r="P1334" s="199"/>
      <c r="Q1334" s="199"/>
      <c r="R1334" s="554">
        <v>0</v>
      </c>
    </row>
    <row r="1335" spans="1:19" s="11" customFormat="1" outlineLevel="1">
      <c r="A1335" s="192"/>
      <c r="B1335" s="192"/>
      <c r="C1335" s="193" t="s">
        <v>899</v>
      </c>
      <c r="D1335" s="194">
        <v>0</v>
      </c>
      <c r="E1335" s="97">
        <v>0</v>
      </c>
      <c r="F1335" s="195" t="s">
        <v>897</v>
      </c>
      <c r="G1335" s="359">
        <v>0</v>
      </c>
      <c r="H1335" s="359">
        <v>50600.000000000007</v>
      </c>
      <c r="I1335" s="199">
        <f t="shared" si="423"/>
        <v>50600.000000000007</v>
      </c>
      <c r="J1335" s="199">
        <f t="shared" si="419"/>
        <v>0</v>
      </c>
      <c r="K1335" s="199">
        <f t="shared" si="420"/>
        <v>0</v>
      </c>
      <c r="L1335" s="199">
        <f t="shared" si="421"/>
        <v>0</v>
      </c>
      <c r="M1335" s="554">
        <f>'KL TTHT CV DOT 2'!P1315</f>
        <v>0</v>
      </c>
      <c r="N1335" s="554">
        <f>'KL TTHT CV DOT 2'!Q1315</f>
        <v>0</v>
      </c>
      <c r="O1335" s="554">
        <f>'KL TTHT CV DOT 2'!R1315</f>
        <v>0</v>
      </c>
      <c r="P1335" s="199"/>
      <c r="Q1335" s="199"/>
      <c r="R1335" s="554">
        <v>0</v>
      </c>
    </row>
    <row r="1336" spans="1:19" s="11" customFormat="1">
      <c r="A1336" s="192"/>
      <c r="B1336" s="192"/>
      <c r="C1336" s="193"/>
      <c r="D1336" s="194"/>
      <c r="E1336" s="194"/>
      <c r="F1336" s="195"/>
      <c r="G1336" s="199"/>
      <c r="H1336" s="199"/>
      <c r="I1336" s="199"/>
      <c r="J1336" s="199"/>
      <c r="K1336" s="199"/>
      <c r="L1336" s="199"/>
      <c r="M1336" s="554">
        <f>'KL TTHT CV DOT 2'!P1316</f>
        <v>0</v>
      </c>
      <c r="N1336" s="554">
        <f>'KL TTHT CV DOT 2'!Q1316</f>
        <v>0</v>
      </c>
      <c r="O1336" s="554">
        <f>'KL TTHT CV DOT 2'!R1316</f>
        <v>0</v>
      </c>
      <c r="P1336" s="199"/>
      <c r="Q1336" s="199"/>
      <c r="R1336" s="554">
        <v>0</v>
      </c>
    </row>
    <row r="1337" spans="1:19" s="153" customFormat="1">
      <c r="A1337" s="146" t="s">
        <v>439</v>
      </c>
      <c r="B1337" s="146"/>
      <c r="C1337" s="147" t="s">
        <v>174</v>
      </c>
      <c r="D1337" s="99">
        <v>1</v>
      </c>
      <c r="E1337" s="99">
        <v>1</v>
      </c>
      <c r="F1337" s="148" t="s">
        <v>10</v>
      </c>
      <c r="G1337" s="82"/>
      <c r="H1337" s="82"/>
      <c r="I1337" s="82"/>
      <c r="J1337" s="82">
        <f>SUBTOTAL(9,J1338:J1350)</f>
        <v>60003548.942286097</v>
      </c>
      <c r="K1337" s="82">
        <f>SUBTOTAL(9,K1338:K1350)</f>
        <v>5516750.3588948622</v>
      </c>
      <c r="L1337" s="82">
        <f>SUBTOTAL(9,L1338:L1350)</f>
        <v>65520299.301180959</v>
      </c>
      <c r="M1337" s="553">
        <f>'KL TTHT CV DOT 2'!P1317</f>
        <v>0</v>
      </c>
      <c r="N1337" s="553">
        <f>'KL TTHT CV DOT 2'!Q1317</f>
        <v>0</v>
      </c>
      <c r="O1337" s="553">
        <f>'KL TTHT CV DOT 2'!R1317</f>
        <v>0</v>
      </c>
      <c r="P1337" s="82"/>
      <c r="Q1337" s="82"/>
      <c r="R1337" s="553">
        <v>0</v>
      </c>
    </row>
    <row r="1338" spans="1:19" s="153" customFormat="1" outlineLevel="1">
      <c r="A1338" s="146"/>
      <c r="B1338" s="146"/>
      <c r="C1338" s="147" t="s">
        <v>1057</v>
      </c>
      <c r="D1338" s="99"/>
      <c r="E1338" s="99"/>
      <c r="F1338" s="148"/>
      <c r="G1338" s="82"/>
      <c r="H1338" s="82"/>
      <c r="I1338" s="82"/>
      <c r="J1338" s="82">
        <f t="shared" ref="J1338:K1338" si="424">SUBTOTAL(9,J1339:J1350)</f>
        <v>60003548.942286097</v>
      </c>
      <c r="K1338" s="82">
        <f t="shared" si="424"/>
        <v>5516750.3588948622</v>
      </c>
      <c r="L1338" s="82">
        <f>SUBTOTAL(9,L1339:L1350)</f>
        <v>65520299.301180959</v>
      </c>
      <c r="M1338" s="553">
        <f>'KL TTHT CV DOT 2'!P1318</f>
        <v>0</v>
      </c>
      <c r="N1338" s="553">
        <f>'KL TTHT CV DOT 2'!Q1318</f>
        <v>0</v>
      </c>
      <c r="O1338" s="553">
        <f>'KL TTHT CV DOT 2'!R1318</f>
        <v>0</v>
      </c>
      <c r="P1338" s="82"/>
      <c r="Q1338" s="82"/>
      <c r="R1338" s="553">
        <v>0</v>
      </c>
    </row>
    <row r="1339" spans="1:19" outlineLevel="1">
      <c r="A1339" s="137"/>
      <c r="B1339" s="137"/>
      <c r="C1339" s="138" t="s">
        <v>1058</v>
      </c>
      <c r="D1339" s="97">
        <v>1</v>
      </c>
      <c r="E1339" s="97">
        <v>1</v>
      </c>
      <c r="F1339" s="139" t="s">
        <v>660</v>
      </c>
      <c r="G1339" s="359">
        <v>19810560.000000004</v>
      </c>
      <c r="H1339" s="359">
        <v>385000.00000000006</v>
      </c>
      <c r="I1339" s="62">
        <f t="shared" ref="I1339" si="425">SUM(G1339:H1339)</f>
        <v>20195560.000000004</v>
      </c>
      <c r="J1339" s="62">
        <f t="shared" ref="J1339:J1349" si="426">G1339*E1339</f>
        <v>19810560.000000004</v>
      </c>
      <c r="K1339" s="62">
        <f t="shared" ref="K1339:K1349" si="427">H1339*E1339</f>
        <v>385000.00000000006</v>
      </c>
      <c r="L1339" s="62">
        <f t="shared" ref="L1339:L1349" si="428">I1339*E1339</f>
        <v>20195560.000000004</v>
      </c>
      <c r="M1339" s="550">
        <f>'KL TTHT CV DOT 2'!P1319</f>
        <v>0</v>
      </c>
      <c r="N1339" s="550">
        <f>'KL TTHT CV DOT 2'!Q1319</f>
        <v>0</v>
      </c>
      <c r="O1339" s="550">
        <f>'KL TTHT CV DOT 2'!R1319</f>
        <v>0</v>
      </c>
      <c r="P1339" s="62"/>
      <c r="Q1339" s="62"/>
      <c r="R1339" s="550">
        <v>0</v>
      </c>
      <c r="S1339" s="10"/>
    </row>
    <row r="1340" spans="1:19" outlineLevel="1">
      <c r="A1340" s="137"/>
      <c r="B1340" s="137"/>
      <c r="C1340" s="138" t="s">
        <v>1060</v>
      </c>
      <c r="D1340" s="97">
        <v>4</v>
      </c>
      <c r="E1340" s="97">
        <v>4</v>
      </c>
      <c r="F1340" s="139" t="s">
        <v>660</v>
      </c>
      <c r="G1340" s="359">
        <v>1264480.0000000002</v>
      </c>
      <c r="H1340" s="359">
        <v>137500</v>
      </c>
      <c r="I1340" s="62">
        <f t="shared" ref="I1340:I1349" si="429">SUM(G1340:H1340)</f>
        <v>1401980.0000000002</v>
      </c>
      <c r="J1340" s="62">
        <f t="shared" si="426"/>
        <v>5057920.0000000009</v>
      </c>
      <c r="K1340" s="62">
        <f t="shared" si="427"/>
        <v>550000</v>
      </c>
      <c r="L1340" s="62">
        <f t="shared" si="428"/>
        <v>5607920.0000000009</v>
      </c>
      <c r="M1340" s="550">
        <f>'KL TTHT CV DOT 2'!P1320</f>
        <v>0</v>
      </c>
      <c r="N1340" s="550">
        <f>'KL TTHT CV DOT 2'!Q1320</f>
        <v>0</v>
      </c>
      <c r="O1340" s="550">
        <f>'KL TTHT CV DOT 2'!R1320</f>
        <v>0</v>
      </c>
      <c r="P1340" s="62"/>
      <c r="Q1340" s="62"/>
      <c r="R1340" s="550">
        <v>0</v>
      </c>
      <c r="S1340" s="10"/>
    </row>
    <row r="1341" spans="1:19" outlineLevel="1">
      <c r="A1341" s="137"/>
      <c r="B1341" s="137"/>
      <c r="C1341" s="138" t="s">
        <v>995</v>
      </c>
      <c r="D1341" s="97">
        <v>4</v>
      </c>
      <c r="E1341" s="97">
        <v>4</v>
      </c>
      <c r="F1341" s="139" t="s">
        <v>660</v>
      </c>
      <c r="G1341" s="359">
        <v>1803200.0000000002</v>
      </c>
      <c r="H1341" s="359">
        <v>49500.000000000007</v>
      </c>
      <c r="I1341" s="62">
        <f t="shared" si="429"/>
        <v>1852700.0000000002</v>
      </c>
      <c r="J1341" s="62">
        <f t="shared" si="426"/>
        <v>7212800.0000000009</v>
      </c>
      <c r="K1341" s="62">
        <f t="shared" si="427"/>
        <v>198000.00000000003</v>
      </c>
      <c r="L1341" s="62">
        <f t="shared" si="428"/>
        <v>7410800.0000000009</v>
      </c>
      <c r="M1341" s="550">
        <f>'KL TTHT CV DOT 2'!P1321</f>
        <v>0</v>
      </c>
      <c r="N1341" s="550">
        <f>'KL TTHT CV DOT 2'!Q1321</f>
        <v>0</v>
      </c>
      <c r="O1341" s="550">
        <f>'KL TTHT CV DOT 2'!R1321</f>
        <v>0</v>
      </c>
      <c r="P1341" s="62"/>
      <c r="Q1341" s="62"/>
      <c r="R1341" s="550">
        <v>0</v>
      </c>
      <c r="S1341" s="10"/>
    </row>
    <row r="1342" spans="1:19" outlineLevel="1">
      <c r="A1342" s="137"/>
      <c r="B1342" s="137"/>
      <c r="C1342" s="138" t="s">
        <v>997</v>
      </c>
      <c r="D1342" s="97">
        <v>4</v>
      </c>
      <c r="E1342" s="97">
        <v>4</v>
      </c>
      <c r="F1342" s="139" t="s">
        <v>660</v>
      </c>
      <c r="G1342" s="359">
        <v>4494000</v>
      </c>
      <c r="H1342" s="359">
        <v>49050</v>
      </c>
      <c r="I1342" s="62">
        <f t="shared" si="429"/>
        <v>4543050</v>
      </c>
      <c r="J1342" s="62">
        <f t="shared" si="426"/>
        <v>17976000</v>
      </c>
      <c r="K1342" s="62">
        <f t="shared" si="427"/>
        <v>196200</v>
      </c>
      <c r="L1342" s="62">
        <f t="shared" si="428"/>
        <v>18172200</v>
      </c>
      <c r="M1342" s="550">
        <f>'KL TTHT CV DOT 2'!P1322</f>
        <v>0</v>
      </c>
      <c r="N1342" s="550">
        <f>'KL TTHT CV DOT 2'!Q1322</f>
        <v>0</v>
      </c>
      <c r="O1342" s="550">
        <f>'KL TTHT CV DOT 2'!R1322</f>
        <v>0</v>
      </c>
      <c r="P1342" s="62"/>
      <c r="Q1342" s="62"/>
      <c r="R1342" s="550">
        <v>0</v>
      </c>
      <c r="S1342" s="10"/>
    </row>
    <row r="1343" spans="1:19" outlineLevel="1">
      <c r="A1343" s="137"/>
      <c r="B1343" s="137"/>
      <c r="C1343" s="138" t="s">
        <v>894</v>
      </c>
      <c r="D1343" s="97">
        <v>4</v>
      </c>
      <c r="E1343" s="97">
        <v>4</v>
      </c>
      <c r="F1343" s="139" t="s">
        <v>660</v>
      </c>
      <c r="G1343" s="359">
        <v>480000</v>
      </c>
      <c r="H1343" s="359">
        <v>81750</v>
      </c>
      <c r="I1343" s="62">
        <f t="shared" si="429"/>
        <v>561750</v>
      </c>
      <c r="J1343" s="62">
        <f t="shared" si="426"/>
        <v>1920000</v>
      </c>
      <c r="K1343" s="62">
        <f t="shared" si="427"/>
        <v>327000</v>
      </c>
      <c r="L1343" s="62">
        <f t="shared" si="428"/>
        <v>2247000</v>
      </c>
      <c r="M1343" s="550">
        <f>'KL TTHT CV DOT 2'!P1323</f>
        <v>0</v>
      </c>
      <c r="N1343" s="550">
        <f>'KL TTHT CV DOT 2'!Q1323</f>
        <v>0.45</v>
      </c>
      <c r="O1343" s="550">
        <f>'KL TTHT CV DOT 2'!R1323</f>
        <v>0.45</v>
      </c>
      <c r="P1343" s="62"/>
      <c r="Q1343" s="62"/>
      <c r="R1343" s="550">
        <v>0</v>
      </c>
      <c r="S1343" s="10"/>
    </row>
    <row r="1344" spans="1:19" outlineLevel="1">
      <c r="A1344" s="137"/>
      <c r="B1344" s="137"/>
      <c r="C1344" s="138" t="s">
        <v>999</v>
      </c>
      <c r="D1344" s="97">
        <v>12</v>
      </c>
      <c r="E1344" s="97">
        <v>12</v>
      </c>
      <c r="F1344" s="139" t="s">
        <v>660</v>
      </c>
      <c r="G1344" s="359">
        <v>198000.00000000003</v>
      </c>
      <c r="H1344" s="359">
        <v>10900</v>
      </c>
      <c r="I1344" s="62">
        <f t="shared" si="429"/>
        <v>208900.00000000003</v>
      </c>
      <c r="J1344" s="62">
        <f t="shared" si="426"/>
        <v>2376000.0000000005</v>
      </c>
      <c r="K1344" s="62">
        <f t="shared" si="427"/>
        <v>130800</v>
      </c>
      <c r="L1344" s="62">
        <f t="shared" si="428"/>
        <v>2506800.0000000005</v>
      </c>
      <c r="M1344" s="550">
        <f>'KL TTHT CV DOT 2'!P1324</f>
        <v>0</v>
      </c>
      <c r="N1344" s="550">
        <f>'KL TTHT CV DOT 2'!Q1324</f>
        <v>0.45</v>
      </c>
      <c r="O1344" s="550">
        <f>'KL TTHT CV DOT 2'!R1324</f>
        <v>0.45</v>
      </c>
      <c r="P1344" s="62"/>
      <c r="Q1344" s="62"/>
      <c r="R1344" s="550">
        <v>0</v>
      </c>
      <c r="S1344" s="10"/>
    </row>
    <row r="1345" spans="1:19" s="11" customFormat="1" outlineLevel="1">
      <c r="A1345" s="192"/>
      <c r="B1345" s="192"/>
      <c r="C1345" s="193" t="s">
        <v>923</v>
      </c>
      <c r="D1345" s="194">
        <v>240</v>
      </c>
      <c r="E1345" s="97">
        <f>203+8*3</f>
        <v>227</v>
      </c>
      <c r="F1345" s="195" t="s">
        <v>624</v>
      </c>
      <c r="G1345" s="359">
        <v>10032.786885245901</v>
      </c>
      <c r="H1345" s="359">
        <v>3360.0000000000005</v>
      </c>
      <c r="I1345" s="199">
        <f t="shared" si="429"/>
        <v>13392.786885245901</v>
      </c>
      <c r="J1345" s="199">
        <f t="shared" si="426"/>
        <v>2277442.6229508198</v>
      </c>
      <c r="K1345" s="199">
        <f t="shared" si="427"/>
        <v>762720.00000000012</v>
      </c>
      <c r="L1345" s="199">
        <f t="shared" si="428"/>
        <v>3040162.6229508198</v>
      </c>
      <c r="M1345" s="554">
        <f>'KL TTHT CV DOT 2'!P1325</f>
        <v>0</v>
      </c>
      <c r="N1345" s="554">
        <f>'KL TTHT CV DOT 2'!Q1325</f>
        <v>0.45</v>
      </c>
      <c r="O1345" s="554">
        <f>'KL TTHT CV DOT 2'!R1325</f>
        <v>0.45</v>
      </c>
      <c r="P1345" s="199"/>
      <c r="Q1345" s="199"/>
      <c r="R1345" s="554">
        <v>0</v>
      </c>
    </row>
    <row r="1346" spans="1:19" s="11" customFormat="1" outlineLevel="1">
      <c r="A1346" s="192"/>
      <c r="B1346" s="192"/>
      <c r="C1346" s="386" t="s">
        <v>928</v>
      </c>
      <c r="D1346" s="194">
        <v>96</v>
      </c>
      <c r="E1346" s="97">
        <v>100</v>
      </c>
      <c r="F1346" s="195" t="s">
        <v>624</v>
      </c>
      <c r="G1346" s="359">
        <v>8773.9726027397246</v>
      </c>
      <c r="H1346" s="359">
        <v>14594.016411764707</v>
      </c>
      <c r="I1346" s="199">
        <f t="shared" si="429"/>
        <v>23367.989014504434</v>
      </c>
      <c r="J1346" s="199">
        <f t="shared" si="426"/>
        <v>877397.26027397241</v>
      </c>
      <c r="K1346" s="199">
        <f t="shared" si="427"/>
        <v>1459401.6411764708</v>
      </c>
      <c r="L1346" s="199">
        <f t="shared" si="428"/>
        <v>2336798.9014504435</v>
      </c>
      <c r="M1346" s="554">
        <f>'KL TTHT CV DOT 2'!P1326</f>
        <v>0</v>
      </c>
      <c r="N1346" s="554">
        <f>'KL TTHT CV DOT 2'!Q1326</f>
        <v>0</v>
      </c>
      <c r="O1346" s="554">
        <f>'KL TTHT CV DOT 2'!R1326</f>
        <v>0</v>
      </c>
      <c r="P1346" s="199"/>
      <c r="Q1346" s="199"/>
      <c r="R1346" s="554">
        <v>0</v>
      </c>
    </row>
    <row r="1347" spans="1:19" outlineLevel="1">
      <c r="A1347" s="137"/>
      <c r="B1347" s="137"/>
      <c r="C1347" s="138" t="s">
        <v>896</v>
      </c>
      <c r="D1347" s="97">
        <v>0</v>
      </c>
      <c r="E1347" s="97">
        <v>0</v>
      </c>
      <c r="F1347" s="139" t="s">
        <v>897</v>
      </c>
      <c r="G1347" s="359">
        <v>0</v>
      </c>
      <c r="H1347" s="359">
        <v>50600.000000000007</v>
      </c>
      <c r="I1347" s="62">
        <f t="shared" si="429"/>
        <v>50600.000000000007</v>
      </c>
      <c r="J1347" s="62">
        <f t="shared" si="426"/>
        <v>0</v>
      </c>
      <c r="K1347" s="62">
        <f t="shared" si="427"/>
        <v>0</v>
      </c>
      <c r="L1347" s="62">
        <f t="shared" si="428"/>
        <v>0</v>
      </c>
      <c r="M1347" s="550">
        <f>'KL TTHT CV DOT 2'!P1327</f>
        <v>0</v>
      </c>
      <c r="N1347" s="550">
        <f>'KL TTHT CV DOT 2'!Q1327</f>
        <v>0</v>
      </c>
      <c r="O1347" s="550">
        <f>'KL TTHT CV DOT 2'!R1327</f>
        <v>0</v>
      </c>
      <c r="P1347" s="62"/>
      <c r="Q1347" s="62"/>
      <c r="R1347" s="550">
        <v>0</v>
      </c>
      <c r="S1347" s="10"/>
    </row>
    <row r="1348" spans="1:19" outlineLevel="1">
      <c r="A1348" s="137"/>
      <c r="B1348" s="137"/>
      <c r="C1348" s="138" t="s">
        <v>899</v>
      </c>
      <c r="D1348" s="97">
        <v>4</v>
      </c>
      <c r="E1348" s="97">
        <f>8+7</f>
        <v>15</v>
      </c>
      <c r="F1348" s="139" t="s">
        <v>897</v>
      </c>
      <c r="G1348" s="359">
        <v>0</v>
      </c>
      <c r="H1348" s="359">
        <v>50600.000000000007</v>
      </c>
      <c r="I1348" s="62">
        <f t="shared" si="429"/>
        <v>50600.000000000007</v>
      </c>
      <c r="J1348" s="62">
        <f t="shared" si="426"/>
        <v>0</v>
      </c>
      <c r="K1348" s="62">
        <f t="shared" si="427"/>
        <v>759000.00000000012</v>
      </c>
      <c r="L1348" s="62">
        <f t="shared" si="428"/>
        <v>759000.00000000012</v>
      </c>
      <c r="M1348" s="550">
        <f>'KL TTHT CV DOT 2'!P1328</f>
        <v>0</v>
      </c>
      <c r="N1348" s="550">
        <f>'KL TTHT CV DOT 2'!Q1328</f>
        <v>0</v>
      </c>
      <c r="O1348" s="550">
        <f>'KL TTHT CV DOT 2'!R1328</f>
        <v>0</v>
      </c>
      <c r="P1348" s="62"/>
      <c r="Q1348" s="62"/>
      <c r="R1348" s="550">
        <v>0</v>
      </c>
      <c r="S1348" s="10"/>
    </row>
    <row r="1349" spans="1:19" s="503" customFormat="1" outlineLevel="1">
      <c r="A1349" s="500"/>
      <c r="B1349" s="500"/>
      <c r="C1349" s="501" t="s">
        <v>657</v>
      </c>
      <c r="D1349" s="493">
        <v>1</v>
      </c>
      <c r="E1349" s="493">
        <v>1</v>
      </c>
      <c r="F1349" s="502" t="s">
        <v>619</v>
      </c>
      <c r="G1349" s="496">
        <v>2495429.059061307</v>
      </c>
      <c r="H1349" s="496">
        <v>748628.71771839203</v>
      </c>
      <c r="I1349" s="494">
        <f t="shared" si="429"/>
        <v>3244057.7767796991</v>
      </c>
      <c r="J1349" s="494">
        <f t="shared" si="426"/>
        <v>2495429.059061307</v>
      </c>
      <c r="K1349" s="494">
        <f t="shared" si="427"/>
        <v>748628.71771839203</v>
      </c>
      <c r="L1349" s="494">
        <f t="shared" si="428"/>
        <v>3244057.7767796991</v>
      </c>
      <c r="M1349" s="595">
        <f>'KL TTHT CV DOT 2'!P1329</f>
        <v>0</v>
      </c>
      <c r="N1349" s="595">
        <f>'KL TTHT CV DOT 2'!Q1329</f>
        <v>0</v>
      </c>
      <c r="O1349" s="595">
        <f>'KL TTHT CV DOT 2'!R1329</f>
        <v>0</v>
      </c>
      <c r="P1349" s="494"/>
      <c r="Q1349" s="494"/>
      <c r="R1349" s="595">
        <v>0</v>
      </c>
    </row>
    <row r="1350" spans="1:19">
      <c r="A1350" s="137"/>
      <c r="B1350" s="137"/>
      <c r="C1350" s="138"/>
      <c r="D1350" s="94"/>
      <c r="E1350" s="94"/>
      <c r="F1350" s="139"/>
      <c r="G1350" s="71"/>
      <c r="H1350" s="71"/>
      <c r="I1350" s="71"/>
      <c r="J1350" s="71"/>
      <c r="K1350" s="71"/>
      <c r="L1350" s="62"/>
      <c r="M1350" s="552">
        <f>'KL TTHT CV DOT 2'!P1330</f>
        <v>0</v>
      </c>
      <c r="N1350" s="552">
        <f>'KL TTHT CV DOT 2'!Q1330</f>
        <v>0</v>
      </c>
      <c r="O1350" s="552">
        <f>'KL TTHT CV DOT 2'!R1330</f>
        <v>0</v>
      </c>
      <c r="P1350" s="71"/>
      <c r="Q1350" s="71"/>
      <c r="R1350" s="552">
        <v>0</v>
      </c>
      <c r="S1350" s="10"/>
    </row>
    <row r="1351" spans="1:19">
      <c r="A1351" s="149" t="s">
        <v>440</v>
      </c>
      <c r="B1351" s="149"/>
      <c r="C1351" s="150" t="s">
        <v>176</v>
      </c>
      <c r="D1351" s="100"/>
      <c r="E1351" s="100"/>
      <c r="F1351" s="151"/>
      <c r="G1351" s="75"/>
      <c r="H1351" s="75"/>
      <c r="I1351" s="75"/>
      <c r="J1351" s="75"/>
      <c r="K1351" s="75"/>
      <c r="L1351" s="75">
        <f>SUBTOTAL(9,L1352:L1353)</f>
        <v>0</v>
      </c>
      <c r="M1351" s="555">
        <f>'KL TTHT CV DOT 2'!P1331</f>
        <v>0</v>
      </c>
      <c r="N1351" s="555">
        <f>'KL TTHT CV DOT 2'!Q1331</f>
        <v>0</v>
      </c>
      <c r="O1351" s="555">
        <f>'KL TTHT CV DOT 2'!R1331</f>
        <v>0</v>
      </c>
      <c r="P1351" s="75"/>
      <c r="Q1351" s="75"/>
      <c r="R1351" s="555">
        <v>0</v>
      </c>
      <c r="S1351" s="10"/>
    </row>
    <row r="1352" spans="1:19">
      <c r="A1352" s="137" t="s">
        <v>441</v>
      </c>
      <c r="B1352" s="137"/>
      <c r="C1352" s="138" t="s">
        <v>442</v>
      </c>
      <c r="D1352" s="94">
        <v>1</v>
      </c>
      <c r="E1352" s="94"/>
      <c r="F1352" s="139" t="s">
        <v>10</v>
      </c>
      <c r="G1352" s="71"/>
      <c r="H1352" s="71"/>
      <c r="I1352" s="71"/>
      <c r="J1352" s="71"/>
      <c r="K1352" s="71"/>
      <c r="L1352" s="62">
        <f>SUBTOTAL(9,L1353:L1353)</f>
        <v>0</v>
      </c>
      <c r="M1352" s="552">
        <f>'KL TTHT CV DOT 2'!P1332</f>
        <v>0</v>
      </c>
      <c r="N1352" s="552">
        <f>'KL TTHT CV DOT 2'!Q1332</f>
        <v>0</v>
      </c>
      <c r="O1352" s="552">
        <f>'KL TTHT CV DOT 2'!R1332</f>
        <v>0</v>
      </c>
      <c r="P1352" s="71"/>
      <c r="Q1352" s="71"/>
      <c r="R1352" s="552">
        <v>0</v>
      </c>
      <c r="S1352" s="10"/>
    </row>
    <row r="1353" spans="1:19">
      <c r="A1353" s="146"/>
      <c r="B1353" s="146"/>
      <c r="C1353" s="147"/>
      <c r="D1353" s="99"/>
      <c r="E1353" s="99"/>
      <c r="F1353" s="148"/>
      <c r="G1353" s="82"/>
      <c r="H1353" s="82"/>
      <c r="I1353" s="82"/>
      <c r="J1353" s="82"/>
      <c r="K1353" s="82"/>
      <c r="L1353" s="62"/>
      <c r="M1353" s="553">
        <f>'KL TTHT CV DOT 2'!P1333</f>
        <v>0</v>
      </c>
      <c r="N1353" s="553">
        <f>'KL TTHT CV DOT 2'!Q1333</f>
        <v>0</v>
      </c>
      <c r="O1353" s="553">
        <f>'KL TTHT CV DOT 2'!R1333</f>
        <v>0</v>
      </c>
      <c r="P1353" s="82"/>
      <c r="Q1353" s="82"/>
      <c r="R1353" s="553">
        <v>0</v>
      </c>
      <c r="S1353" s="10"/>
    </row>
    <row r="1354" spans="1:19">
      <c r="A1354" s="165" t="s">
        <v>49</v>
      </c>
      <c r="B1354" s="165"/>
      <c r="C1354" s="166" t="s">
        <v>50</v>
      </c>
      <c r="D1354" s="167"/>
      <c r="E1354" s="167"/>
      <c r="F1354" s="168"/>
      <c r="G1354" s="169"/>
      <c r="H1354" s="169"/>
      <c r="I1354" s="169"/>
      <c r="J1354" s="169"/>
      <c r="K1354" s="169"/>
      <c r="L1354" s="169">
        <f>SUBTOTAL(9,L1355:L1373)</f>
        <v>0</v>
      </c>
      <c r="M1354" s="551">
        <f>'KL TTHT CV DOT 2'!P1334</f>
        <v>0</v>
      </c>
      <c r="N1354" s="551">
        <f>'KL TTHT CV DOT 2'!Q1334</f>
        <v>0</v>
      </c>
      <c r="O1354" s="551">
        <f>'KL TTHT CV DOT 2'!R1334</f>
        <v>0</v>
      </c>
      <c r="P1354" s="169"/>
      <c r="Q1354" s="169"/>
      <c r="R1354" s="551">
        <v>0</v>
      </c>
      <c r="S1354" s="10"/>
    </row>
    <row r="1355" spans="1:19" collapsed="1">
      <c r="A1355" s="146"/>
      <c r="B1355" s="146"/>
      <c r="C1355" s="147"/>
      <c r="D1355" s="99"/>
      <c r="E1355" s="99"/>
      <c r="F1355" s="148"/>
      <c r="G1355" s="82"/>
      <c r="H1355" s="82"/>
      <c r="I1355" s="82"/>
      <c r="J1355" s="82"/>
      <c r="K1355" s="82"/>
      <c r="L1355" s="62"/>
      <c r="M1355" s="553">
        <f>'KL TTHT CV DOT 2'!P1335</f>
        <v>0</v>
      </c>
      <c r="N1355" s="553">
        <f>'KL TTHT CV DOT 2'!Q1335</f>
        <v>0</v>
      </c>
      <c r="O1355" s="553">
        <f>'KL TTHT CV DOT 2'!R1335</f>
        <v>0</v>
      </c>
      <c r="P1355" s="82"/>
      <c r="Q1355" s="82"/>
      <c r="R1355" s="553">
        <v>0</v>
      </c>
      <c r="S1355" s="10"/>
    </row>
    <row r="1356" spans="1:19" hidden="1" outlineLevel="1">
      <c r="A1356" s="149" t="s">
        <v>443</v>
      </c>
      <c r="B1356" s="149"/>
      <c r="C1356" s="150" t="s">
        <v>444</v>
      </c>
      <c r="D1356" s="100"/>
      <c r="E1356" s="100"/>
      <c r="F1356" s="151"/>
      <c r="G1356" s="75"/>
      <c r="H1356" s="75"/>
      <c r="I1356" s="75"/>
      <c r="J1356" s="75"/>
      <c r="K1356" s="75"/>
      <c r="L1356" s="75">
        <f>L1357</f>
        <v>0</v>
      </c>
      <c r="M1356" s="555">
        <f>'KL TTHT CV DOT 2'!P1336</f>
        <v>0</v>
      </c>
      <c r="N1356" s="555">
        <f>'KL TTHT CV DOT 2'!Q1336</f>
        <v>0</v>
      </c>
      <c r="O1356" s="555">
        <f>'KL TTHT CV DOT 2'!R1336</f>
        <v>0</v>
      </c>
      <c r="P1356" s="75"/>
      <c r="Q1356" s="75"/>
      <c r="R1356" s="555">
        <v>0</v>
      </c>
      <c r="S1356" s="10"/>
    </row>
    <row r="1357" spans="1:19" hidden="1" outlineLevel="1">
      <c r="A1357" s="137" t="s">
        <v>445</v>
      </c>
      <c r="B1357" s="137"/>
      <c r="C1357" s="138" t="s">
        <v>446</v>
      </c>
      <c r="D1357" s="94">
        <v>1</v>
      </c>
      <c r="E1357" s="94"/>
      <c r="F1357" s="139" t="s">
        <v>10</v>
      </c>
      <c r="G1357" s="71"/>
      <c r="H1357" s="71"/>
      <c r="I1357" s="71"/>
      <c r="J1357" s="71"/>
      <c r="K1357" s="71"/>
      <c r="L1357" s="62">
        <v>0</v>
      </c>
      <c r="M1357" s="552">
        <f>'KL TTHT CV DOT 2'!P1337</f>
        <v>0</v>
      </c>
      <c r="N1357" s="552">
        <f>'KL TTHT CV DOT 2'!Q1337</f>
        <v>0</v>
      </c>
      <c r="O1357" s="552">
        <f>'KL TTHT CV DOT 2'!R1337</f>
        <v>0</v>
      </c>
      <c r="P1357" s="71"/>
      <c r="Q1357" s="71"/>
      <c r="R1357" s="552">
        <v>0</v>
      </c>
      <c r="S1357" s="10"/>
    </row>
    <row r="1358" spans="1:19" hidden="1" outlineLevel="1">
      <c r="A1358" s="137"/>
      <c r="B1358" s="137"/>
      <c r="C1358" s="138"/>
      <c r="D1358" s="94"/>
      <c r="E1358" s="94"/>
      <c r="F1358" s="139"/>
      <c r="G1358" s="71"/>
      <c r="H1358" s="71"/>
      <c r="I1358" s="71"/>
      <c r="J1358" s="71"/>
      <c r="K1358" s="71"/>
      <c r="L1358" s="62"/>
      <c r="M1358" s="552">
        <f>'KL TTHT CV DOT 2'!P1338</f>
        <v>0</v>
      </c>
      <c r="N1358" s="552">
        <f>'KL TTHT CV DOT 2'!Q1338</f>
        <v>0</v>
      </c>
      <c r="O1358" s="552">
        <f>'KL TTHT CV DOT 2'!R1338</f>
        <v>0</v>
      </c>
      <c r="P1358" s="71"/>
      <c r="Q1358" s="71"/>
      <c r="R1358" s="552">
        <v>0</v>
      </c>
      <c r="S1358" s="10"/>
    </row>
    <row r="1359" spans="1:19" hidden="1" outlineLevel="1">
      <c r="A1359" s="149" t="s">
        <v>447</v>
      </c>
      <c r="B1359" s="149"/>
      <c r="C1359" s="150" t="s">
        <v>448</v>
      </c>
      <c r="D1359" s="100"/>
      <c r="E1359" s="100"/>
      <c r="F1359" s="151"/>
      <c r="G1359" s="75"/>
      <c r="H1359" s="75"/>
      <c r="I1359" s="75"/>
      <c r="J1359" s="75"/>
      <c r="K1359" s="75"/>
      <c r="L1359" s="75">
        <f>L1360</f>
        <v>0</v>
      </c>
      <c r="M1359" s="555">
        <f>'KL TTHT CV DOT 2'!P1339</f>
        <v>0</v>
      </c>
      <c r="N1359" s="555">
        <f>'KL TTHT CV DOT 2'!Q1339</f>
        <v>0</v>
      </c>
      <c r="O1359" s="555">
        <f>'KL TTHT CV DOT 2'!R1339</f>
        <v>0</v>
      </c>
      <c r="P1359" s="75"/>
      <c r="Q1359" s="75"/>
      <c r="R1359" s="555">
        <v>0</v>
      </c>
      <c r="S1359" s="10"/>
    </row>
    <row r="1360" spans="1:19" hidden="1" outlineLevel="1">
      <c r="A1360" s="137" t="s">
        <v>449</v>
      </c>
      <c r="B1360" s="137"/>
      <c r="C1360" s="138" t="s">
        <v>448</v>
      </c>
      <c r="D1360" s="94">
        <v>1</v>
      </c>
      <c r="E1360" s="94"/>
      <c r="F1360" s="139" t="s">
        <v>10</v>
      </c>
      <c r="G1360" s="71"/>
      <c r="H1360" s="71"/>
      <c r="I1360" s="71"/>
      <c r="J1360" s="71"/>
      <c r="K1360" s="71"/>
      <c r="L1360" s="62">
        <v>0</v>
      </c>
      <c r="M1360" s="552">
        <f>'KL TTHT CV DOT 2'!P1340</f>
        <v>0</v>
      </c>
      <c r="N1360" s="552">
        <f>'KL TTHT CV DOT 2'!Q1340</f>
        <v>0</v>
      </c>
      <c r="O1360" s="552">
        <f>'KL TTHT CV DOT 2'!R1340</f>
        <v>0</v>
      </c>
      <c r="P1360" s="71"/>
      <c r="Q1360" s="71"/>
      <c r="R1360" s="552">
        <v>0</v>
      </c>
      <c r="S1360" s="10"/>
    </row>
    <row r="1361" spans="1:19" hidden="1" outlineLevel="1">
      <c r="A1361" s="137"/>
      <c r="B1361" s="137"/>
      <c r="C1361" s="138"/>
      <c r="D1361" s="94"/>
      <c r="E1361" s="94"/>
      <c r="F1361" s="139"/>
      <c r="G1361" s="71"/>
      <c r="H1361" s="71"/>
      <c r="I1361" s="71"/>
      <c r="J1361" s="71"/>
      <c r="K1361" s="71"/>
      <c r="L1361" s="62"/>
      <c r="M1361" s="552">
        <f>'KL TTHT CV DOT 2'!P1341</f>
        <v>0</v>
      </c>
      <c r="N1361" s="552">
        <f>'KL TTHT CV DOT 2'!Q1341</f>
        <v>0</v>
      </c>
      <c r="O1361" s="552">
        <f>'KL TTHT CV DOT 2'!R1341</f>
        <v>0</v>
      </c>
      <c r="P1361" s="71"/>
      <c r="Q1361" s="71"/>
      <c r="R1361" s="552">
        <v>0</v>
      </c>
      <c r="S1361" s="10"/>
    </row>
    <row r="1362" spans="1:19" hidden="1" outlineLevel="1">
      <c r="A1362" s="149" t="s">
        <v>450</v>
      </c>
      <c r="B1362" s="149"/>
      <c r="C1362" s="150" t="s">
        <v>451</v>
      </c>
      <c r="D1362" s="100"/>
      <c r="E1362" s="100"/>
      <c r="F1362" s="151"/>
      <c r="G1362" s="75"/>
      <c r="H1362" s="75"/>
      <c r="I1362" s="75"/>
      <c r="J1362" s="75"/>
      <c r="K1362" s="75"/>
      <c r="L1362" s="75">
        <f>L1363</f>
        <v>0</v>
      </c>
      <c r="M1362" s="555">
        <f>'KL TTHT CV DOT 2'!P1342</f>
        <v>0</v>
      </c>
      <c r="N1362" s="555">
        <f>'KL TTHT CV DOT 2'!Q1342</f>
        <v>0</v>
      </c>
      <c r="O1362" s="555">
        <f>'KL TTHT CV DOT 2'!R1342</f>
        <v>0</v>
      </c>
      <c r="P1362" s="75"/>
      <c r="Q1362" s="75"/>
      <c r="R1362" s="555">
        <v>0</v>
      </c>
      <c r="S1362" s="10"/>
    </row>
    <row r="1363" spans="1:19" hidden="1" outlineLevel="1">
      <c r="A1363" s="137" t="s">
        <v>452</v>
      </c>
      <c r="B1363" s="137"/>
      <c r="C1363" s="138" t="s">
        <v>451</v>
      </c>
      <c r="D1363" s="94">
        <v>1</v>
      </c>
      <c r="E1363" s="94"/>
      <c r="F1363" s="139" t="s">
        <v>10</v>
      </c>
      <c r="G1363" s="71"/>
      <c r="H1363" s="71"/>
      <c r="I1363" s="71"/>
      <c r="J1363" s="71"/>
      <c r="K1363" s="71"/>
      <c r="L1363" s="62">
        <v>0</v>
      </c>
      <c r="M1363" s="552">
        <f>'KL TTHT CV DOT 2'!P1343</f>
        <v>0</v>
      </c>
      <c r="N1363" s="552">
        <f>'KL TTHT CV DOT 2'!Q1343</f>
        <v>0</v>
      </c>
      <c r="O1363" s="552">
        <f>'KL TTHT CV DOT 2'!R1343</f>
        <v>0</v>
      </c>
      <c r="P1363" s="71"/>
      <c r="Q1363" s="71"/>
      <c r="R1363" s="552">
        <v>0</v>
      </c>
      <c r="S1363" s="10"/>
    </row>
    <row r="1364" spans="1:19" hidden="1" outlineLevel="1">
      <c r="A1364" s="137"/>
      <c r="B1364" s="137"/>
      <c r="C1364" s="138"/>
      <c r="D1364" s="94"/>
      <c r="E1364" s="94"/>
      <c r="F1364" s="139"/>
      <c r="G1364" s="71"/>
      <c r="H1364" s="71"/>
      <c r="I1364" s="71"/>
      <c r="J1364" s="71"/>
      <c r="K1364" s="71"/>
      <c r="L1364" s="62"/>
      <c r="M1364" s="552">
        <f>'KL TTHT CV DOT 2'!P1344</f>
        <v>0</v>
      </c>
      <c r="N1364" s="552">
        <f>'KL TTHT CV DOT 2'!Q1344</f>
        <v>0</v>
      </c>
      <c r="O1364" s="552">
        <f>'KL TTHT CV DOT 2'!R1344</f>
        <v>0</v>
      </c>
      <c r="P1364" s="71"/>
      <c r="Q1364" s="71"/>
      <c r="R1364" s="552">
        <v>0</v>
      </c>
      <c r="S1364" s="10"/>
    </row>
    <row r="1365" spans="1:19" hidden="1" outlineLevel="1">
      <c r="A1365" s="149" t="s">
        <v>454</v>
      </c>
      <c r="B1365" s="149"/>
      <c r="C1365" s="150" t="s">
        <v>455</v>
      </c>
      <c r="D1365" s="100"/>
      <c r="E1365" s="100"/>
      <c r="F1365" s="151"/>
      <c r="G1365" s="75"/>
      <c r="H1365" s="75"/>
      <c r="I1365" s="75"/>
      <c r="J1365" s="75"/>
      <c r="K1365" s="75"/>
      <c r="L1365" s="75">
        <f>L1366</f>
        <v>0</v>
      </c>
      <c r="M1365" s="555">
        <f>'KL TTHT CV DOT 2'!P1345</f>
        <v>0</v>
      </c>
      <c r="N1365" s="555">
        <f>'KL TTHT CV DOT 2'!Q1345</f>
        <v>0</v>
      </c>
      <c r="O1365" s="555">
        <f>'KL TTHT CV DOT 2'!R1345</f>
        <v>0</v>
      </c>
      <c r="P1365" s="75"/>
      <c r="Q1365" s="75"/>
      <c r="R1365" s="555">
        <v>0</v>
      </c>
      <c r="S1365" s="10"/>
    </row>
    <row r="1366" spans="1:19" hidden="1" outlineLevel="1">
      <c r="A1366" s="192" t="s">
        <v>456</v>
      </c>
      <c r="B1366" s="192"/>
      <c r="C1366" s="193" t="s">
        <v>455</v>
      </c>
      <c r="D1366" s="194">
        <v>1</v>
      </c>
      <c r="E1366" s="194"/>
      <c r="F1366" s="195" t="s">
        <v>10</v>
      </c>
      <c r="G1366" s="71"/>
      <c r="H1366" s="71"/>
      <c r="I1366" s="71"/>
      <c r="J1366" s="71"/>
      <c r="K1366" s="71"/>
      <c r="L1366" s="62">
        <v>0</v>
      </c>
      <c r="M1366" s="552">
        <f>'KL TTHT CV DOT 2'!P1346</f>
        <v>0</v>
      </c>
      <c r="N1366" s="552">
        <f>'KL TTHT CV DOT 2'!Q1346</f>
        <v>0</v>
      </c>
      <c r="O1366" s="552">
        <f>'KL TTHT CV DOT 2'!R1346</f>
        <v>0</v>
      </c>
      <c r="P1366" s="71"/>
      <c r="Q1366" s="71"/>
      <c r="R1366" s="552">
        <v>0</v>
      </c>
      <c r="S1366" s="10"/>
    </row>
    <row r="1367" spans="1:19" hidden="1" outlineLevel="1">
      <c r="A1367" s="137"/>
      <c r="B1367" s="137"/>
      <c r="C1367" s="138"/>
      <c r="D1367" s="94"/>
      <c r="E1367" s="94"/>
      <c r="F1367" s="139"/>
      <c r="G1367" s="71"/>
      <c r="H1367" s="71"/>
      <c r="I1367" s="71"/>
      <c r="J1367" s="71"/>
      <c r="K1367" s="71"/>
      <c r="L1367" s="62"/>
      <c r="M1367" s="552">
        <f>'KL TTHT CV DOT 2'!P1347</f>
        <v>0</v>
      </c>
      <c r="N1367" s="552">
        <f>'KL TTHT CV DOT 2'!Q1347</f>
        <v>0</v>
      </c>
      <c r="O1367" s="552">
        <f>'KL TTHT CV DOT 2'!R1347</f>
        <v>0</v>
      </c>
      <c r="P1367" s="71"/>
      <c r="Q1367" s="71"/>
      <c r="R1367" s="552">
        <v>0</v>
      </c>
      <c r="S1367" s="10"/>
    </row>
    <row r="1368" spans="1:19" hidden="1" outlineLevel="1">
      <c r="A1368" s="149" t="s">
        <v>457</v>
      </c>
      <c r="B1368" s="149"/>
      <c r="C1368" s="150" t="s">
        <v>458</v>
      </c>
      <c r="D1368" s="100"/>
      <c r="E1368" s="100"/>
      <c r="F1368" s="151"/>
      <c r="G1368" s="75"/>
      <c r="H1368" s="75"/>
      <c r="I1368" s="75"/>
      <c r="J1368" s="75"/>
      <c r="K1368" s="75"/>
      <c r="L1368" s="75">
        <f>SUBTOTAL(9,L1369:L1370)</f>
        <v>0</v>
      </c>
      <c r="M1368" s="555">
        <f>'KL TTHT CV DOT 2'!P1348</f>
        <v>0</v>
      </c>
      <c r="N1368" s="555">
        <f>'KL TTHT CV DOT 2'!Q1348</f>
        <v>0</v>
      </c>
      <c r="O1368" s="555">
        <f>'KL TTHT CV DOT 2'!R1348</f>
        <v>0</v>
      </c>
      <c r="P1368" s="75"/>
      <c r="Q1368" s="75"/>
      <c r="R1368" s="555">
        <v>0</v>
      </c>
      <c r="S1368" s="10"/>
    </row>
    <row r="1369" spans="1:19" hidden="1" outlineLevel="1">
      <c r="A1369" s="137" t="s">
        <v>459</v>
      </c>
      <c r="B1369" s="137"/>
      <c r="C1369" s="138" t="s">
        <v>458</v>
      </c>
      <c r="D1369" s="94">
        <v>1</v>
      </c>
      <c r="E1369" s="94"/>
      <c r="F1369" s="139" t="s">
        <v>10</v>
      </c>
      <c r="G1369" s="71"/>
      <c r="H1369" s="71"/>
      <c r="I1369" s="71"/>
      <c r="J1369" s="71"/>
      <c r="K1369" s="71"/>
      <c r="L1369" s="82">
        <f>SUBTOTAL(9,L1370:L1370)</f>
        <v>0</v>
      </c>
      <c r="M1369" s="552">
        <f>'KL TTHT CV DOT 2'!P1349</f>
        <v>0</v>
      </c>
      <c r="N1369" s="552">
        <f>'KL TTHT CV DOT 2'!Q1349</f>
        <v>0</v>
      </c>
      <c r="O1369" s="552">
        <f>'KL TTHT CV DOT 2'!R1349</f>
        <v>0</v>
      </c>
      <c r="P1369" s="71"/>
      <c r="Q1369" s="71"/>
      <c r="R1369" s="552">
        <v>0</v>
      </c>
      <c r="S1369" s="10"/>
    </row>
    <row r="1370" spans="1:19" hidden="1" outlineLevel="1">
      <c r="A1370" s="137"/>
      <c r="B1370" s="137"/>
      <c r="C1370" s="138"/>
      <c r="D1370" s="94"/>
      <c r="E1370" s="94"/>
      <c r="F1370" s="139"/>
      <c r="G1370" s="71"/>
      <c r="H1370" s="71"/>
      <c r="I1370" s="71"/>
      <c r="J1370" s="71"/>
      <c r="K1370" s="71"/>
      <c r="L1370" s="62"/>
      <c r="M1370" s="552">
        <f>'KL TTHT CV DOT 2'!P1350</f>
        <v>0</v>
      </c>
      <c r="N1370" s="552">
        <f>'KL TTHT CV DOT 2'!Q1350</f>
        <v>0</v>
      </c>
      <c r="O1370" s="552">
        <f>'KL TTHT CV DOT 2'!R1350</f>
        <v>0</v>
      </c>
      <c r="P1370" s="71"/>
      <c r="Q1370" s="71"/>
      <c r="R1370" s="552">
        <v>0</v>
      </c>
      <c r="S1370" s="10"/>
    </row>
    <row r="1371" spans="1:19" hidden="1" outlineLevel="1">
      <c r="A1371" s="149" t="s">
        <v>460</v>
      </c>
      <c r="B1371" s="149"/>
      <c r="C1371" s="150" t="s">
        <v>417</v>
      </c>
      <c r="D1371" s="100"/>
      <c r="E1371" s="100"/>
      <c r="F1371" s="151"/>
      <c r="G1371" s="75"/>
      <c r="H1371" s="75"/>
      <c r="I1371" s="75"/>
      <c r="J1371" s="75"/>
      <c r="K1371" s="75"/>
      <c r="L1371" s="75">
        <f>SUBTOTAL(9,L1372:L1373)</f>
        <v>0</v>
      </c>
      <c r="M1371" s="555">
        <f>'KL TTHT CV DOT 2'!P1351</f>
        <v>0</v>
      </c>
      <c r="N1371" s="555">
        <f>'KL TTHT CV DOT 2'!Q1351</f>
        <v>0</v>
      </c>
      <c r="O1371" s="555">
        <f>'KL TTHT CV DOT 2'!R1351</f>
        <v>0</v>
      </c>
      <c r="P1371" s="75"/>
      <c r="Q1371" s="75"/>
      <c r="R1371" s="555">
        <v>0</v>
      </c>
      <c r="S1371" s="10"/>
    </row>
    <row r="1372" spans="1:19" hidden="1" outlineLevel="1">
      <c r="A1372" s="137" t="s">
        <v>461</v>
      </c>
      <c r="B1372" s="137"/>
      <c r="C1372" s="138" t="s">
        <v>417</v>
      </c>
      <c r="D1372" s="94">
        <v>0</v>
      </c>
      <c r="E1372" s="94"/>
      <c r="F1372" s="139" t="s">
        <v>10</v>
      </c>
      <c r="G1372" s="71"/>
      <c r="H1372" s="71"/>
      <c r="I1372" s="71"/>
      <c r="J1372" s="71"/>
      <c r="K1372" s="71"/>
      <c r="L1372" s="62">
        <v>0</v>
      </c>
      <c r="M1372" s="552">
        <f>'KL TTHT CV DOT 2'!P1352</f>
        <v>0</v>
      </c>
      <c r="N1372" s="552">
        <f>'KL TTHT CV DOT 2'!Q1352</f>
        <v>0</v>
      </c>
      <c r="O1372" s="552">
        <f>'KL TTHT CV DOT 2'!R1352</f>
        <v>0</v>
      </c>
      <c r="P1372" s="71"/>
      <c r="Q1372" s="71"/>
      <c r="R1372" s="552">
        <v>0</v>
      </c>
      <c r="S1372" s="10"/>
    </row>
    <row r="1373" spans="1:19">
      <c r="A1373" s="146"/>
      <c r="B1373" s="146"/>
      <c r="C1373" s="147"/>
      <c r="D1373" s="99"/>
      <c r="E1373" s="99"/>
      <c r="F1373" s="148"/>
      <c r="G1373" s="82"/>
      <c r="H1373" s="82"/>
      <c r="I1373" s="82"/>
      <c r="J1373" s="82"/>
      <c r="K1373" s="82"/>
      <c r="L1373" s="62"/>
      <c r="M1373" s="553">
        <f>'KL TTHT CV DOT 2'!P1353</f>
        <v>0</v>
      </c>
      <c r="N1373" s="553">
        <f>'KL TTHT CV DOT 2'!Q1353</f>
        <v>0</v>
      </c>
      <c r="O1373" s="553">
        <f>'KL TTHT CV DOT 2'!R1353</f>
        <v>0</v>
      </c>
      <c r="P1373" s="82"/>
      <c r="Q1373" s="82"/>
      <c r="R1373" s="553">
        <v>0</v>
      </c>
      <c r="S1373" s="10"/>
    </row>
    <row r="1374" spans="1:19">
      <c r="A1374" s="165" t="s">
        <v>51</v>
      </c>
      <c r="B1374" s="165"/>
      <c r="C1374" s="166" t="s">
        <v>52</v>
      </c>
      <c r="D1374" s="167"/>
      <c r="E1374" s="167"/>
      <c r="F1374" s="168"/>
      <c r="G1374" s="169"/>
      <c r="H1374" s="169"/>
      <c r="I1374" s="169"/>
      <c r="J1374" s="169"/>
      <c r="K1374" s="169"/>
      <c r="L1374" s="169">
        <f>SUBTOTAL(9,L1375:L1378)</f>
        <v>0</v>
      </c>
      <c r="M1374" s="551">
        <f>'KL TTHT CV DOT 2'!P1354</f>
        <v>0</v>
      </c>
      <c r="N1374" s="551">
        <f>'KL TTHT CV DOT 2'!Q1354</f>
        <v>0</v>
      </c>
      <c r="O1374" s="551">
        <f>'KL TTHT CV DOT 2'!R1354</f>
        <v>0</v>
      </c>
      <c r="P1374" s="169"/>
      <c r="Q1374" s="169"/>
      <c r="R1374" s="551">
        <v>0</v>
      </c>
      <c r="S1374" s="10"/>
    </row>
    <row r="1375" spans="1:19">
      <c r="A1375" s="146"/>
      <c r="B1375" s="146"/>
      <c r="C1375" s="147"/>
      <c r="D1375" s="99"/>
      <c r="E1375" s="99"/>
      <c r="F1375" s="148"/>
      <c r="G1375" s="82"/>
      <c r="H1375" s="82"/>
      <c r="I1375" s="82"/>
      <c r="J1375" s="82"/>
      <c r="K1375" s="82"/>
      <c r="L1375" s="62"/>
      <c r="M1375" s="553">
        <f>'KL TTHT CV DOT 2'!P1355</f>
        <v>0</v>
      </c>
      <c r="N1375" s="553">
        <f>'KL TTHT CV DOT 2'!Q1355</f>
        <v>0</v>
      </c>
      <c r="O1375" s="553">
        <f>'KL TTHT CV DOT 2'!R1355</f>
        <v>0</v>
      </c>
      <c r="P1375" s="82"/>
      <c r="Q1375" s="82"/>
      <c r="R1375" s="553">
        <v>0</v>
      </c>
      <c r="S1375" s="10"/>
    </row>
    <row r="1376" spans="1:19">
      <c r="A1376" s="149" t="s">
        <v>462</v>
      </c>
      <c r="B1376" s="149"/>
      <c r="C1376" s="150" t="s">
        <v>463</v>
      </c>
      <c r="D1376" s="100"/>
      <c r="E1376" s="100"/>
      <c r="F1376" s="151"/>
      <c r="G1376" s="75"/>
      <c r="H1376" s="75"/>
      <c r="I1376" s="75"/>
      <c r="J1376" s="75"/>
      <c r="K1376" s="75"/>
      <c r="L1376" s="75">
        <f>L1377</f>
        <v>0</v>
      </c>
      <c r="M1376" s="555">
        <f>'KL TTHT CV DOT 2'!P1356</f>
        <v>0</v>
      </c>
      <c r="N1376" s="555">
        <f>'KL TTHT CV DOT 2'!Q1356</f>
        <v>0</v>
      </c>
      <c r="O1376" s="555">
        <f>'KL TTHT CV DOT 2'!R1356</f>
        <v>0</v>
      </c>
      <c r="P1376" s="75"/>
      <c r="Q1376" s="75"/>
      <c r="R1376" s="555">
        <v>0</v>
      </c>
      <c r="S1376" s="10"/>
    </row>
    <row r="1377" spans="1:19">
      <c r="A1377" s="137" t="s">
        <v>464</v>
      </c>
      <c r="B1377" s="137"/>
      <c r="C1377" s="138" t="s">
        <v>52</v>
      </c>
      <c r="D1377" s="94">
        <v>1</v>
      </c>
      <c r="E1377" s="94"/>
      <c r="F1377" s="139" t="s">
        <v>10</v>
      </c>
      <c r="G1377" s="71"/>
      <c r="H1377" s="71"/>
      <c r="I1377" s="71"/>
      <c r="J1377" s="71"/>
      <c r="K1377" s="71"/>
      <c r="L1377" s="62">
        <v>0</v>
      </c>
      <c r="M1377" s="552">
        <f>'KL TTHT CV DOT 2'!P1357</f>
        <v>0</v>
      </c>
      <c r="N1377" s="552">
        <f>'KL TTHT CV DOT 2'!Q1357</f>
        <v>0</v>
      </c>
      <c r="O1377" s="552">
        <f>'KL TTHT CV DOT 2'!R1357</f>
        <v>0</v>
      </c>
      <c r="P1377" s="71"/>
      <c r="Q1377" s="71"/>
      <c r="R1377" s="552">
        <v>0</v>
      </c>
      <c r="S1377" s="10"/>
    </row>
    <row r="1378" spans="1:19">
      <c r="A1378" s="137"/>
      <c r="B1378" s="137"/>
      <c r="C1378" s="138"/>
      <c r="D1378" s="94"/>
      <c r="E1378" s="94"/>
      <c r="F1378" s="139"/>
      <c r="G1378" s="71"/>
      <c r="H1378" s="71"/>
      <c r="I1378" s="71"/>
      <c r="J1378" s="71"/>
      <c r="K1378" s="71"/>
      <c r="L1378" s="71"/>
      <c r="M1378" s="552">
        <f>'KL TTHT CV DOT 2'!P1358</f>
        <v>0</v>
      </c>
      <c r="N1378" s="552">
        <f>'KL TTHT CV DOT 2'!Q1358</f>
        <v>0</v>
      </c>
      <c r="O1378" s="552">
        <f>'KL TTHT CV DOT 2'!R1358</f>
        <v>0</v>
      </c>
      <c r="P1378" s="71"/>
      <c r="Q1378" s="71"/>
      <c r="R1378" s="552">
        <v>0</v>
      </c>
      <c r="S1378" s="10"/>
    </row>
    <row r="1379" spans="1:19">
      <c r="A1379" s="165" t="s">
        <v>53</v>
      </c>
      <c r="B1379" s="165"/>
      <c r="C1379" s="166" t="s">
        <v>54</v>
      </c>
      <c r="D1379" s="167"/>
      <c r="E1379" s="167"/>
      <c r="F1379" s="168"/>
      <c r="G1379" s="169"/>
      <c r="H1379" s="169"/>
      <c r="I1379" s="169"/>
      <c r="J1379" s="169"/>
      <c r="K1379" s="169"/>
      <c r="L1379" s="169">
        <f>SUBTOTAL(9,L1380:L1402)</f>
        <v>0</v>
      </c>
      <c r="M1379" s="551">
        <f>'KL TTHT CV DOT 2'!P1359</f>
        <v>0</v>
      </c>
      <c r="N1379" s="551">
        <f>'KL TTHT CV DOT 2'!Q1359</f>
        <v>0</v>
      </c>
      <c r="O1379" s="551">
        <f>'KL TTHT CV DOT 2'!R1359</f>
        <v>0</v>
      </c>
      <c r="P1379" s="169"/>
      <c r="Q1379" s="169"/>
      <c r="R1379" s="551">
        <v>0</v>
      </c>
      <c r="S1379" s="10"/>
    </row>
    <row r="1380" spans="1:19">
      <c r="A1380" s="146"/>
      <c r="B1380" s="146"/>
      <c r="C1380" s="147"/>
      <c r="D1380" s="99"/>
      <c r="E1380" s="99"/>
      <c r="F1380" s="148"/>
      <c r="G1380" s="82"/>
      <c r="H1380" s="82"/>
      <c r="I1380" s="82"/>
      <c r="J1380" s="82"/>
      <c r="K1380" s="82"/>
      <c r="L1380" s="62"/>
      <c r="M1380" s="553">
        <f>'KL TTHT CV DOT 2'!P1360</f>
        <v>0</v>
      </c>
      <c r="N1380" s="553">
        <f>'KL TTHT CV DOT 2'!Q1360</f>
        <v>0</v>
      </c>
      <c r="O1380" s="553">
        <f>'KL TTHT CV DOT 2'!R1360</f>
        <v>0</v>
      </c>
      <c r="P1380" s="82"/>
      <c r="Q1380" s="82"/>
      <c r="R1380" s="553">
        <v>0</v>
      </c>
      <c r="S1380" s="10"/>
    </row>
    <row r="1381" spans="1:19" collapsed="1">
      <c r="A1381" s="149" t="s">
        <v>465</v>
      </c>
      <c r="B1381" s="149"/>
      <c r="C1381" s="150" t="s">
        <v>466</v>
      </c>
      <c r="D1381" s="100"/>
      <c r="E1381" s="100"/>
      <c r="F1381" s="151"/>
      <c r="G1381" s="75"/>
      <c r="H1381" s="75"/>
      <c r="I1381" s="75"/>
      <c r="J1381" s="75"/>
      <c r="K1381" s="75"/>
      <c r="L1381" s="75">
        <f>SUM(L1382:L1395)</f>
        <v>0</v>
      </c>
      <c r="M1381" s="555">
        <f>'KL TTHT CV DOT 2'!P1361</f>
        <v>0</v>
      </c>
      <c r="N1381" s="555">
        <f>'KL TTHT CV DOT 2'!Q1361</f>
        <v>0</v>
      </c>
      <c r="O1381" s="555">
        <f>'KL TTHT CV DOT 2'!R1361</f>
        <v>0</v>
      </c>
      <c r="P1381" s="75"/>
      <c r="Q1381" s="75"/>
      <c r="R1381" s="555">
        <v>0</v>
      </c>
      <c r="S1381" s="10"/>
    </row>
    <row r="1382" spans="1:19" hidden="1" outlineLevel="1">
      <c r="A1382" s="137" t="s">
        <v>467</v>
      </c>
      <c r="B1382" s="137"/>
      <c r="C1382" s="138" t="s">
        <v>468</v>
      </c>
      <c r="D1382" s="94">
        <v>1</v>
      </c>
      <c r="E1382" s="94"/>
      <c r="F1382" s="139" t="s">
        <v>10</v>
      </c>
      <c r="G1382" s="71"/>
      <c r="H1382" s="71"/>
      <c r="I1382" s="71"/>
      <c r="J1382" s="71"/>
      <c r="K1382" s="71"/>
      <c r="L1382" s="62">
        <v>0</v>
      </c>
      <c r="M1382" s="552">
        <f>'KL TTHT CV DOT 2'!P1362</f>
        <v>0</v>
      </c>
      <c r="N1382" s="552">
        <f>'KL TTHT CV DOT 2'!Q1362</f>
        <v>0</v>
      </c>
      <c r="O1382" s="552">
        <f>'KL TTHT CV DOT 2'!R1362</f>
        <v>0</v>
      </c>
      <c r="P1382" s="71"/>
      <c r="Q1382" s="71"/>
      <c r="R1382" s="552">
        <v>0</v>
      </c>
      <c r="S1382" s="10"/>
    </row>
    <row r="1383" spans="1:19" hidden="1" outlineLevel="1">
      <c r="A1383" s="137" t="s">
        <v>469</v>
      </c>
      <c r="B1383" s="137"/>
      <c r="C1383" s="138" t="s">
        <v>470</v>
      </c>
      <c r="D1383" s="94">
        <v>1</v>
      </c>
      <c r="E1383" s="94"/>
      <c r="F1383" s="139" t="s">
        <v>10</v>
      </c>
      <c r="G1383" s="71"/>
      <c r="H1383" s="71"/>
      <c r="I1383" s="71"/>
      <c r="J1383" s="71"/>
      <c r="K1383" s="71"/>
      <c r="L1383" s="62">
        <v>0</v>
      </c>
      <c r="M1383" s="552">
        <f>'KL TTHT CV DOT 2'!P1363</f>
        <v>0</v>
      </c>
      <c r="N1383" s="552">
        <f>'KL TTHT CV DOT 2'!Q1363</f>
        <v>0</v>
      </c>
      <c r="O1383" s="552">
        <f>'KL TTHT CV DOT 2'!R1363</f>
        <v>0</v>
      </c>
      <c r="P1383" s="71"/>
      <c r="Q1383" s="71"/>
      <c r="R1383" s="552">
        <v>0</v>
      </c>
      <c r="S1383" s="10"/>
    </row>
    <row r="1384" spans="1:19" hidden="1" outlineLevel="1">
      <c r="A1384" s="137" t="s">
        <v>471</v>
      </c>
      <c r="B1384" s="137"/>
      <c r="C1384" s="138" t="s">
        <v>472</v>
      </c>
      <c r="D1384" s="94">
        <v>1</v>
      </c>
      <c r="E1384" s="94"/>
      <c r="F1384" s="139" t="s">
        <v>10</v>
      </c>
      <c r="G1384" s="71"/>
      <c r="H1384" s="71"/>
      <c r="I1384" s="71"/>
      <c r="J1384" s="71"/>
      <c r="K1384" s="71"/>
      <c r="L1384" s="62">
        <v>0</v>
      </c>
      <c r="M1384" s="552">
        <f>'KL TTHT CV DOT 2'!P1364</f>
        <v>0</v>
      </c>
      <c r="N1384" s="552">
        <f>'KL TTHT CV DOT 2'!Q1364</f>
        <v>0</v>
      </c>
      <c r="O1384" s="552">
        <f>'KL TTHT CV DOT 2'!R1364</f>
        <v>0</v>
      </c>
      <c r="P1384" s="71"/>
      <c r="Q1384" s="71"/>
      <c r="R1384" s="552">
        <v>0</v>
      </c>
      <c r="S1384" s="10"/>
    </row>
    <row r="1385" spans="1:19" hidden="1" outlineLevel="1">
      <c r="A1385" s="137" t="s">
        <v>473</v>
      </c>
      <c r="B1385" s="137"/>
      <c r="C1385" s="138" t="s">
        <v>474</v>
      </c>
      <c r="D1385" s="94">
        <v>1</v>
      </c>
      <c r="E1385" s="94"/>
      <c r="F1385" s="139" t="s">
        <v>10</v>
      </c>
      <c r="G1385" s="71"/>
      <c r="H1385" s="71"/>
      <c r="I1385" s="71"/>
      <c r="J1385" s="71"/>
      <c r="K1385" s="71"/>
      <c r="L1385" s="62">
        <v>0</v>
      </c>
      <c r="M1385" s="552">
        <f>'KL TTHT CV DOT 2'!P1365</f>
        <v>0</v>
      </c>
      <c r="N1385" s="552">
        <f>'KL TTHT CV DOT 2'!Q1365</f>
        <v>0</v>
      </c>
      <c r="O1385" s="552">
        <f>'KL TTHT CV DOT 2'!R1365</f>
        <v>0</v>
      </c>
      <c r="P1385" s="71"/>
      <c r="Q1385" s="71"/>
      <c r="R1385" s="552">
        <v>0</v>
      </c>
      <c r="S1385" s="10"/>
    </row>
    <row r="1386" spans="1:19" hidden="1" outlineLevel="1">
      <c r="A1386" s="137" t="s">
        <v>475</v>
      </c>
      <c r="B1386" s="137"/>
      <c r="C1386" s="138" t="s">
        <v>476</v>
      </c>
      <c r="D1386" s="94">
        <v>1</v>
      </c>
      <c r="E1386" s="94"/>
      <c r="F1386" s="139" t="s">
        <v>10</v>
      </c>
      <c r="G1386" s="71"/>
      <c r="H1386" s="71"/>
      <c r="I1386" s="71"/>
      <c r="J1386" s="71"/>
      <c r="K1386" s="71"/>
      <c r="L1386" s="62">
        <v>0</v>
      </c>
      <c r="M1386" s="552">
        <f>'KL TTHT CV DOT 2'!P1366</f>
        <v>0</v>
      </c>
      <c r="N1386" s="552">
        <f>'KL TTHT CV DOT 2'!Q1366</f>
        <v>0</v>
      </c>
      <c r="O1386" s="552">
        <f>'KL TTHT CV DOT 2'!R1366</f>
        <v>0</v>
      </c>
      <c r="P1386" s="71"/>
      <c r="Q1386" s="71"/>
      <c r="R1386" s="552">
        <v>0</v>
      </c>
      <c r="S1386" s="10"/>
    </row>
    <row r="1387" spans="1:19" hidden="1" outlineLevel="1">
      <c r="A1387" s="137" t="s">
        <v>477</v>
      </c>
      <c r="B1387" s="137"/>
      <c r="C1387" s="138" t="s">
        <v>478</v>
      </c>
      <c r="D1387" s="94">
        <v>1</v>
      </c>
      <c r="E1387" s="94"/>
      <c r="F1387" s="139" t="s">
        <v>10</v>
      </c>
      <c r="G1387" s="71"/>
      <c r="H1387" s="71"/>
      <c r="I1387" s="71"/>
      <c r="J1387" s="71"/>
      <c r="K1387" s="71"/>
      <c r="L1387" s="62">
        <v>0</v>
      </c>
      <c r="M1387" s="552">
        <f>'KL TTHT CV DOT 2'!P1367</f>
        <v>0</v>
      </c>
      <c r="N1387" s="552">
        <f>'KL TTHT CV DOT 2'!Q1367</f>
        <v>0</v>
      </c>
      <c r="O1387" s="552">
        <f>'KL TTHT CV DOT 2'!R1367</f>
        <v>0</v>
      </c>
      <c r="P1387" s="71"/>
      <c r="Q1387" s="71"/>
      <c r="R1387" s="552">
        <v>0</v>
      </c>
      <c r="S1387" s="10"/>
    </row>
    <row r="1388" spans="1:19" hidden="1" outlineLevel="1">
      <c r="A1388" s="137" t="s">
        <v>479</v>
      </c>
      <c r="B1388" s="137"/>
      <c r="C1388" s="138" t="s">
        <v>480</v>
      </c>
      <c r="D1388" s="94">
        <v>1</v>
      </c>
      <c r="E1388" s="94"/>
      <c r="F1388" s="139" t="s">
        <v>10</v>
      </c>
      <c r="G1388" s="71"/>
      <c r="H1388" s="71"/>
      <c r="I1388" s="71"/>
      <c r="J1388" s="71"/>
      <c r="K1388" s="71"/>
      <c r="L1388" s="62">
        <v>0</v>
      </c>
      <c r="M1388" s="552">
        <f>'KL TTHT CV DOT 2'!P1368</f>
        <v>0</v>
      </c>
      <c r="N1388" s="552">
        <f>'KL TTHT CV DOT 2'!Q1368</f>
        <v>0</v>
      </c>
      <c r="O1388" s="552">
        <f>'KL TTHT CV DOT 2'!R1368</f>
        <v>0</v>
      </c>
      <c r="P1388" s="71"/>
      <c r="Q1388" s="71"/>
      <c r="R1388" s="552">
        <v>0</v>
      </c>
      <c r="S1388" s="10"/>
    </row>
    <row r="1389" spans="1:19" hidden="1" outlineLevel="1">
      <c r="A1389" s="137" t="s">
        <v>481</v>
      </c>
      <c r="B1389" s="137"/>
      <c r="C1389" s="138" t="s">
        <v>482</v>
      </c>
      <c r="D1389" s="94">
        <v>1</v>
      </c>
      <c r="E1389" s="94"/>
      <c r="F1389" s="139" t="s">
        <v>10</v>
      </c>
      <c r="G1389" s="71"/>
      <c r="H1389" s="71"/>
      <c r="I1389" s="71"/>
      <c r="J1389" s="71"/>
      <c r="K1389" s="71"/>
      <c r="L1389" s="62">
        <v>0</v>
      </c>
      <c r="M1389" s="552">
        <f>'KL TTHT CV DOT 2'!P1369</f>
        <v>0</v>
      </c>
      <c r="N1389" s="552">
        <f>'KL TTHT CV DOT 2'!Q1369</f>
        <v>0</v>
      </c>
      <c r="O1389" s="552">
        <f>'KL TTHT CV DOT 2'!R1369</f>
        <v>0</v>
      </c>
      <c r="P1389" s="71"/>
      <c r="Q1389" s="71"/>
      <c r="R1389" s="552">
        <v>0</v>
      </c>
      <c r="S1389" s="10"/>
    </row>
    <row r="1390" spans="1:19" hidden="1" outlineLevel="1">
      <c r="A1390" s="137" t="s">
        <v>483</v>
      </c>
      <c r="B1390" s="137"/>
      <c r="C1390" s="138" t="s">
        <v>484</v>
      </c>
      <c r="D1390" s="94">
        <v>1</v>
      </c>
      <c r="E1390" s="94"/>
      <c r="F1390" s="139" t="s">
        <v>10</v>
      </c>
      <c r="G1390" s="71"/>
      <c r="H1390" s="71"/>
      <c r="I1390" s="71"/>
      <c r="J1390" s="71"/>
      <c r="K1390" s="71"/>
      <c r="L1390" s="62">
        <v>0</v>
      </c>
      <c r="M1390" s="552">
        <f>'KL TTHT CV DOT 2'!P1370</f>
        <v>0</v>
      </c>
      <c r="N1390" s="552">
        <f>'KL TTHT CV DOT 2'!Q1370</f>
        <v>0</v>
      </c>
      <c r="O1390" s="552">
        <f>'KL TTHT CV DOT 2'!R1370</f>
        <v>0</v>
      </c>
      <c r="P1390" s="71"/>
      <c r="Q1390" s="71"/>
      <c r="R1390" s="552">
        <v>0</v>
      </c>
      <c r="S1390" s="10"/>
    </row>
    <row r="1391" spans="1:19" hidden="1" outlineLevel="1">
      <c r="A1391" s="137" t="s">
        <v>485</v>
      </c>
      <c r="B1391" s="137"/>
      <c r="C1391" s="138" t="s">
        <v>486</v>
      </c>
      <c r="D1391" s="94">
        <v>1</v>
      </c>
      <c r="E1391" s="94"/>
      <c r="F1391" s="139" t="s">
        <v>10</v>
      </c>
      <c r="G1391" s="71"/>
      <c r="H1391" s="71"/>
      <c r="I1391" s="71"/>
      <c r="J1391" s="71"/>
      <c r="K1391" s="71"/>
      <c r="L1391" s="62">
        <v>0</v>
      </c>
      <c r="M1391" s="552">
        <f>'KL TTHT CV DOT 2'!P1371</f>
        <v>0</v>
      </c>
      <c r="N1391" s="552">
        <f>'KL TTHT CV DOT 2'!Q1371</f>
        <v>0</v>
      </c>
      <c r="O1391" s="552">
        <f>'KL TTHT CV DOT 2'!R1371</f>
        <v>0</v>
      </c>
      <c r="P1391" s="71"/>
      <c r="Q1391" s="71"/>
      <c r="R1391" s="552">
        <v>0</v>
      </c>
      <c r="S1391" s="10"/>
    </row>
    <row r="1392" spans="1:19" hidden="1" outlineLevel="1">
      <c r="A1392" s="137" t="s">
        <v>487</v>
      </c>
      <c r="B1392" s="137"/>
      <c r="C1392" s="138" t="s">
        <v>488</v>
      </c>
      <c r="D1392" s="94">
        <v>1</v>
      </c>
      <c r="E1392" s="94"/>
      <c r="F1392" s="139" t="s">
        <v>10</v>
      </c>
      <c r="G1392" s="71"/>
      <c r="H1392" s="71"/>
      <c r="I1392" s="71"/>
      <c r="J1392" s="71"/>
      <c r="K1392" s="71"/>
      <c r="L1392" s="62">
        <v>0</v>
      </c>
      <c r="M1392" s="552">
        <f>'KL TTHT CV DOT 2'!P1372</f>
        <v>0</v>
      </c>
      <c r="N1392" s="552">
        <f>'KL TTHT CV DOT 2'!Q1372</f>
        <v>0</v>
      </c>
      <c r="O1392" s="552">
        <f>'KL TTHT CV DOT 2'!R1372</f>
        <v>0</v>
      </c>
      <c r="P1392" s="71"/>
      <c r="Q1392" s="71"/>
      <c r="R1392" s="552">
        <v>0</v>
      </c>
      <c r="S1392" s="10"/>
    </row>
    <row r="1393" spans="1:19" hidden="1" outlineLevel="1">
      <c r="A1393" s="137" t="s">
        <v>489</v>
      </c>
      <c r="B1393" s="137"/>
      <c r="C1393" s="138" t="s">
        <v>490</v>
      </c>
      <c r="D1393" s="94">
        <v>1</v>
      </c>
      <c r="E1393" s="94"/>
      <c r="F1393" s="139" t="s">
        <v>10</v>
      </c>
      <c r="G1393" s="71"/>
      <c r="H1393" s="71"/>
      <c r="I1393" s="71"/>
      <c r="J1393" s="71"/>
      <c r="K1393" s="71"/>
      <c r="L1393" s="62">
        <v>0</v>
      </c>
      <c r="M1393" s="552">
        <f>'KL TTHT CV DOT 2'!P1373</f>
        <v>0</v>
      </c>
      <c r="N1393" s="552">
        <f>'KL TTHT CV DOT 2'!Q1373</f>
        <v>0</v>
      </c>
      <c r="O1393" s="552">
        <f>'KL TTHT CV DOT 2'!R1373</f>
        <v>0</v>
      </c>
      <c r="P1393" s="71"/>
      <c r="Q1393" s="71"/>
      <c r="R1393" s="552">
        <v>0</v>
      </c>
      <c r="S1393" s="10"/>
    </row>
    <row r="1394" spans="1:19" ht="26.4" hidden="1" outlineLevel="1">
      <c r="A1394" s="137" t="s">
        <v>491</v>
      </c>
      <c r="B1394" s="137"/>
      <c r="C1394" s="138" t="s">
        <v>492</v>
      </c>
      <c r="D1394" s="94">
        <v>1</v>
      </c>
      <c r="E1394" s="94"/>
      <c r="F1394" s="139" t="s">
        <v>10</v>
      </c>
      <c r="G1394" s="71"/>
      <c r="H1394" s="71"/>
      <c r="I1394" s="71"/>
      <c r="J1394" s="71"/>
      <c r="K1394" s="71"/>
      <c r="L1394" s="62">
        <v>0</v>
      </c>
      <c r="M1394" s="552">
        <f>'KL TTHT CV DOT 2'!P1374</f>
        <v>0</v>
      </c>
      <c r="N1394" s="552">
        <f>'KL TTHT CV DOT 2'!Q1374</f>
        <v>0</v>
      </c>
      <c r="O1394" s="552">
        <f>'KL TTHT CV DOT 2'!R1374</f>
        <v>0</v>
      </c>
      <c r="P1394" s="71"/>
      <c r="Q1394" s="71"/>
      <c r="R1394" s="552">
        <v>0</v>
      </c>
      <c r="S1394" s="10"/>
    </row>
    <row r="1395" spans="1:19" hidden="1" outlineLevel="1">
      <c r="A1395" s="137" t="s">
        <v>493</v>
      </c>
      <c r="B1395" s="137"/>
      <c r="C1395" s="138" t="s">
        <v>494</v>
      </c>
      <c r="D1395" s="94">
        <v>1</v>
      </c>
      <c r="E1395" s="94"/>
      <c r="F1395" s="139" t="s">
        <v>10</v>
      </c>
      <c r="G1395" s="71"/>
      <c r="H1395" s="71"/>
      <c r="I1395" s="71"/>
      <c r="J1395" s="71"/>
      <c r="K1395" s="71"/>
      <c r="L1395" s="62">
        <v>0</v>
      </c>
      <c r="M1395" s="552">
        <f>'KL TTHT CV DOT 2'!P1375</f>
        <v>0</v>
      </c>
      <c r="N1395" s="552">
        <f>'KL TTHT CV DOT 2'!Q1375</f>
        <v>0</v>
      </c>
      <c r="O1395" s="552">
        <f>'KL TTHT CV DOT 2'!R1375</f>
        <v>0</v>
      </c>
      <c r="P1395" s="71"/>
      <c r="Q1395" s="71"/>
      <c r="R1395" s="552">
        <v>0</v>
      </c>
      <c r="S1395" s="10"/>
    </row>
    <row r="1396" spans="1:19">
      <c r="A1396" s="137"/>
      <c r="B1396" s="137"/>
      <c r="C1396" s="138"/>
      <c r="D1396" s="94"/>
      <c r="E1396" s="94"/>
      <c r="F1396" s="139"/>
      <c r="G1396" s="71"/>
      <c r="H1396" s="71"/>
      <c r="I1396" s="71"/>
      <c r="J1396" s="71"/>
      <c r="K1396" s="71"/>
      <c r="L1396" s="71"/>
      <c r="M1396" s="552">
        <f>'KL TTHT CV DOT 2'!P1376</f>
        <v>0</v>
      </c>
      <c r="N1396" s="552">
        <f>'KL TTHT CV DOT 2'!Q1376</f>
        <v>0</v>
      </c>
      <c r="O1396" s="552">
        <f>'KL TTHT CV DOT 2'!R1376</f>
        <v>0</v>
      </c>
      <c r="P1396" s="71"/>
      <c r="Q1396" s="71"/>
      <c r="R1396" s="552">
        <v>0</v>
      </c>
      <c r="S1396" s="10"/>
    </row>
    <row r="1397" spans="1:19">
      <c r="A1397" s="149" t="s">
        <v>495</v>
      </c>
      <c r="B1397" s="149"/>
      <c r="C1397" s="150" t="s">
        <v>253</v>
      </c>
      <c r="D1397" s="100"/>
      <c r="E1397" s="100"/>
      <c r="F1397" s="151"/>
      <c r="G1397" s="75"/>
      <c r="H1397" s="75"/>
      <c r="I1397" s="75"/>
      <c r="J1397" s="75"/>
      <c r="K1397" s="75"/>
      <c r="L1397" s="75">
        <f>L1398</f>
        <v>0</v>
      </c>
      <c r="M1397" s="555">
        <f>'KL TTHT CV DOT 2'!P1377</f>
        <v>0</v>
      </c>
      <c r="N1397" s="555">
        <f>'KL TTHT CV DOT 2'!Q1377</f>
        <v>0</v>
      </c>
      <c r="O1397" s="555">
        <f>'KL TTHT CV DOT 2'!R1377</f>
        <v>0</v>
      </c>
      <c r="P1397" s="75"/>
      <c r="Q1397" s="75"/>
      <c r="R1397" s="555">
        <v>0</v>
      </c>
      <c r="S1397" s="10"/>
    </row>
    <row r="1398" spans="1:19">
      <c r="A1398" s="137" t="s">
        <v>496</v>
      </c>
      <c r="B1398" s="137"/>
      <c r="C1398" s="138" t="s">
        <v>497</v>
      </c>
      <c r="D1398" s="94">
        <v>1</v>
      </c>
      <c r="E1398" s="94"/>
      <c r="F1398" s="139" t="s">
        <v>73</v>
      </c>
      <c r="G1398" s="71"/>
      <c r="H1398" s="71"/>
      <c r="I1398" s="71"/>
      <c r="J1398" s="71"/>
      <c r="K1398" s="71"/>
      <c r="L1398" s="62">
        <v>0</v>
      </c>
      <c r="M1398" s="552">
        <f>'KL TTHT CV DOT 2'!P1378</f>
        <v>0</v>
      </c>
      <c r="N1398" s="552">
        <f>'KL TTHT CV DOT 2'!Q1378</f>
        <v>0</v>
      </c>
      <c r="O1398" s="552">
        <f>'KL TTHT CV DOT 2'!R1378</f>
        <v>0</v>
      </c>
      <c r="P1398" s="71"/>
      <c r="Q1398" s="71"/>
      <c r="R1398" s="552">
        <v>0</v>
      </c>
      <c r="S1398" s="10"/>
    </row>
    <row r="1399" spans="1:19">
      <c r="A1399" s="137"/>
      <c r="B1399" s="137"/>
      <c r="C1399" s="138"/>
      <c r="D1399" s="94"/>
      <c r="E1399" s="94"/>
      <c r="F1399" s="139"/>
      <c r="G1399" s="71"/>
      <c r="H1399" s="71"/>
      <c r="I1399" s="71"/>
      <c r="J1399" s="71"/>
      <c r="K1399" s="71"/>
      <c r="L1399" s="71"/>
      <c r="M1399" s="552">
        <f>'KL TTHT CV DOT 2'!P1379</f>
        <v>0</v>
      </c>
      <c r="N1399" s="552">
        <f>'KL TTHT CV DOT 2'!Q1379</f>
        <v>0</v>
      </c>
      <c r="O1399" s="552">
        <f>'KL TTHT CV DOT 2'!R1379</f>
        <v>0</v>
      </c>
      <c r="P1399" s="71"/>
      <c r="Q1399" s="71"/>
      <c r="R1399" s="552">
        <v>0</v>
      </c>
      <c r="S1399" s="10"/>
    </row>
    <row r="1400" spans="1:19">
      <c r="A1400" s="149" t="s">
        <v>498</v>
      </c>
      <c r="B1400" s="149"/>
      <c r="C1400" s="150" t="s">
        <v>499</v>
      </c>
      <c r="D1400" s="100"/>
      <c r="E1400" s="100"/>
      <c r="F1400" s="151"/>
      <c r="G1400" s="75"/>
      <c r="H1400" s="75"/>
      <c r="I1400" s="75"/>
      <c r="J1400" s="75"/>
      <c r="K1400" s="75"/>
      <c r="L1400" s="75">
        <f>L1401</f>
        <v>0</v>
      </c>
      <c r="M1400" s="555">
        <f>'KL TTHT CV DOT 2'!P1380</f>
        <v>0</v>
      </c>
      <c r="N1400" s="555">
        <f>'KL TTHT CV DOT 2'!Q1380</f>
        <v>0</v>
      </c>
      <c r="O1400" s="555">
        <f>'KL TTHT CV DOT 2'!R1380</f>
        <v>0</v>
      </c>
      <c r="P1400" s="75"/>
      <c r="Q1400" s="75"/>
      <c r="R1400" s="555">
        <v>0</v>
      </c>
      <c r="S1400" s="10"/>
    </row>
    <row r="1401" spans="1:19">
      <c r="A1401" s="137" t="s">
        <v>500</v>
      </c>
      <c r="B1401" s="137"/>
      <c r="C1401" s="138" t="s">
        <v>497</v>
      </c>
      <c r="D1401" s="94">
        <v>1</v>
      </c>
      <c r="E1401" s="94"/>
      <c r="F1401" s="139" t="s">
        <v>73</v>
      </c>
      <c r="G1401" s="71"/>
      <c r="H1401" s="71"/>
      <c r="I1401" s="71"/>
      <c r="J1401" s="71"/>
      <c r="K1401" s="71"/>
      <c r="L1401" s="62">
        <v>0</v>
      </c>
      <c r="M1401" s="552">
        <f>'KL TTHT CV DOT 2'!P1381</f>
        <v>0</v>
      </c>
      <c r="N1401" s="552">
        <f>'KL TTHT CV DOT 2'!Q1381</f>
        <v>0</v>
      </c>
      <c r="O1401" s="552">
        <f>'KL TTHT CV DOT 2'!R1381</f>
        <v>0</v>
      </c>
      <c r="P1401" s="71"/>
      <c r="Q1401" s="71"/>
      <c r="R1401" s="552">
        <v>0</v>
      </c>
      <c r="S1401" s="10"/>
    </row>
    <row r="1402" spans="1:19">
      <c r="A1402" s="146"/>
      <c r="B1402" s="146"/>
      <c r="C1402" s="147"/>
      <c r="D1402" s="99"/>
      <c r="E1402" s="99"/>
      <c r="F1402" s="148"/>
      <c r="G1402" s="82"/>
      <c r="H1402" s="82"/>
      <c r="I1402" s="82"/>
      <c r="J1402" s="82"/>
      <c r="K1402" s="82"/>
      <c r="L1402" s="62"/>
      <c r="M1402" s="553">
        <f>'KL TTHT CV DOT 2'!P1382</f>
        <v>0</v>
      </c>
      <c r="N1402" s="553">
        <f>'KL TTHT CV DOT 2'!Q1382</f>
        <v>0</v>
      </c>
      <c r="O1402" s="553">
        <f>'KL TTHT CV DOT 2'!R1382</f>
        <v>0</v>
      </c>
      <c r="P1402" s="82"/>
      <c r="Q1402" s="82"/>
      <c r="R1402" s="553">
        <v>0</v>
      </c>
      <c r="S1402" s="10"/>
    </row>
    <row r="1403" spans="1:19">
      <c r="A1403" s="647"/>
      <c r="B1403" s="647"/>
      <c r="C1403" s="652" t="s">
        <v>1673</v>
      </c>
      <c r="D1403" s="648"/>
      <c r="E1403" s="648"/>
      <c r="F1403" s="649"/>
      <c r="G1403" s="650"/>
      <c r="H1403" s="650"/>
      <c r="I1403" s="650"/>
      <c r="J1403" s="650"/>
      <c r="K1403" s="650"/>
      <c r="L1403" s="650">
        <f>SUBTOTAL(9,L1404:L1554)</f>
        <v>1143011058.0929201</v>
      </c>
      <c r="M1403" s="651">
        <f>'KL TTHT CV DOT 2'!P1383</f>
        <v>0</v>
      </c>
      <c r="N1403" s="651">
        <f>'KL TTHT CV DOT 2'!Q1383</f>
        <v>0</v>
      </c>
      <c r="O1403" s="651">
        <f>'KL TTHT CV DOT 2'!R1383</f>
        <v>0</v>
      </c>
      <c r="P1403" s="651"/>
      <c r="Q1403" s="651"/>
      <c r="R1403" s="651">
        <v>0</v>
      </c>
    </row>
    <row r="1404" spans="1:19" s="6" customFormat="1" ht="15.6">
      <c r="A1404" s="64" t="s">
        <v>76</v>
      </c>
      <c r="B1404" s="64"/>
      <c r="C1404" s="65" t="s">
        <v>38</v>
      </c>
      <c r="D1404" s="117"/>
      <c r="E1404" s="167"/>
      <c r="F1404" s="450"/>
      <c r="G1404" s="169"/>
      <c r="H1404" s="169"/>
      <c r="I1404" s="169"/>
      <c r="J1404" s="169">
        <f>SUBTOTAL(9,J1405:J1475)</f>
        <v>585597305.97807789</v>
      </c>
      <c r="K1404" s="169">
        <f>SUBTOTAL(9,K1405:K1475)</f>
        <v>205702981.36610115</v>
      </c>
      <c r="L1404" s="169">
        <f>SUBTOTAL(9,L1405:L1475)</f>
        <v>791300287.3441788</v>
      </c>
      <c r="M1404" s="169">
        <f>'KL TTHT CV DOT 2'!P1384</f>
        <v>0</v>
      </c>
      <c r="N1404" s="169">
        <f>'KL TTHT CV DOT 2'!Q1384</f>
        <v>0</v>
      </c>
      <c r="O1404" s="169">
        <f>'KL TTHT CV DOT 2'!R1384</f>
        <v>0</v>
      </c>
      <c r="P1404" s="169"/>
      <c r="Q1404" s="169"/>
      <c r="R1404" s="551">
        <v>0</v>
      </c>
    </row>
    <row r="1405" spans="1:19" s="6" customFormat="1">
      <c r="A1405" s="8"/>
      <c r="B1405" s="8"/>
      <c r="C1405" s="25"/>
      <c r="D1405" s="94"/>
      <c r="E1405" s="94"/>
      <c r="F1405" s="18"/>
      <c r="G1405" s="71"/>
      <c r="H1405" s="71"/>
      <c r="I1405" s="71"/>
      <c r="J1405" s="71"/>
      <c r="K1405" s="71"/>
      <c r="L1405" s="71"/>
      <c r="M1405" s="570">
        <f>'KL TTHT CV DOT 2'!P1385</f>
        <v>0</v>
      </c>
      <c r="N1405" s="570">
        <f>'KL TTHT CV DOT 2'!Q1385</f>
        <v>0</v>
      </c>
      <c r="O1405" s="570">
        <f>'KL TTHT CV DOT 2'!R1385</f>
        <v>0</v>
      </c>
      <c r="P1405" s="570"/>
      <c r="Q1405" s="570"/>
      <c r="R1405" s="879">
        <v>0</v>
      </c>
    </row>
    <row r="1406" spans="1:19" s="6" customFormat="1" outlineLevel="1">
      <c r="A1406" s="19" t="s">
        <v>175</v>
      </c>
      <c r="B1406" s="19"/>
      <c r="C1406" s="35" t="s">
        <v>176</v>
      </c>
      <c r="D1406" s="98"/>
      <c r="E1406" s="98"/>
      <c r="F1406" s="22"/>
      <c r="G1406" s="74"/>
      <c r="H1406" s="74"/>
      <c r="I1406" s="74"/>
      <c r="J1406" s="75">
        <f>SUBTOTAL(9,J1407:J1475)</f>
        <v>585597305.97807789</v>
      </c>
      <c r="K1406" s="75">
        <f>SUBTOTAL(9,K1407:K1475)</f>
        <v>205702981.36610115</v>
      </c>
      <c r="L1406" s="75">
        <f>SUBTOTAL(9,L1407:L1475)</f>
        <v>791300287.3441788</v>
      </c>
      <c r="M1406" s="571">
        <f>'KL TTHT CV DOT 2'!P1386</f>
        <v>0</v>
      </c>
      <c r="N1406" s="571">
        <f>'KL TTHT CV DOT 2'!Q1386</f>
        <v>0</v>
      </c>
      <c r="O1406" s="571">
        <f>'KL TTHT CV DOT 2'!R1386</f>
        <v>0</v>
      </c>
      <c r="P1406" s="571"/>
      <c r="Q1406" s="571"/>
      <c r="R1406" s="880">
        <v>0</v>
      </c>
    </row>
    <row r="1407" spans="1:19" s="36" customFormat="1" outlineLevel="1">
      <c r="A1407" s="21" t="s">
        <v>183</v>
      </c>
      <c r="B1407" s="21"/>
      <c r="C1407" s="28" t="s">
        <v>184</v>
      </c>
      <c r="D1407" s="122">
        <v>1</v>
      </c>
      <c r="E1407" s="122"/>
      <c r="F1407" s="37" t="s">
        <v>10</v>
      </c>
      <c r="G1407" s="77"/>
      <c r="H1407" s="77"/>
      <c r="I1407" s="77"/>
      <c r="J1407" s="77">
        <f t="shared" ref="J1407:K1407" si="430">SUBTOTAL(9,J1408:J1430)</f>
        <v>425312121.51690239</v>
      </c>
      <c r="K1407" s="77">
        <f t="shared" si="430"/>
        <v>147070051.59877241</v>
      </c>
      <c r="L1407" s="77">
        <f>SUBTOTAL(9,L1408:L1430)</f>
        <v>572382173.11567473</v>
      </c>
      <c r="M1407" s="572">
        <f>'KL TTHT CV DOT 2'!P1387</f>
        <v>0</v>
      </c>
      <c r="N1407" s="572">
        <f>'KL TTHT CV DOT 2'!Q1387</f>
        <v>0</v>
      </c>
      <c r="O1407" s="572">
        <f>'KL TTHT CV DOT 2'!R1387</f>
        <v>0</v>
      </c>
      <c r="P1407" s="572"/>
      <c r="Q1407" s="572"/>
      <c r="R1407" s="881">
        <v>0</v>
      </c>
    </row>
    <row r="1408" spans="1:19" s="6" customFormat="1" outlineLevel="2">
      <c r="A1408" s="8"/>
      <c r="B1408" s="8"/>
      <c r="C1408" s="25" t="s">
        <v>1062</v>
      </c>
      <c r="D1408" s="97">
        <v>470</v>
      </c>
      <c r="E1408" s="453">
        <v>485</v>
      </c>
      <c r="F1408" s="387" t="s">
        <v>624</v>
      </c>
      <c r="G1408" s="359">
        <v>362322.68570639991</v>
      </c>
      <c r="H1408" s="359">
        <v>115320.5625</v>
      </c>
      <c r="I1408" s="71">
        <f t="shared" ref="I1408:I1429" si="431">SUM(G1408:H1408)</f>
        <v>477643.24820639991</v>
      </c>
      <c r="J1408" s="71">
        <f t="shared" ref="J1408:J1429" si="432">G1408*E1408</f>
        <v>175726502.56760395</v>
      </c>
      <c r="K1408" s="71">
        <f t="shared" ref="K1408:K1429" si="433">H1408*E1408</f>
        <v>55930472.8125</v>
      </c>
      <c r="L1408" s="71">
        <f t="shared" ref="L1408:L1429" si="434">I1408*E1408</f>
        <v>231656975.38010395</v>
      </c>
      <c r="M1408" s="570">
        <f>'KL TTHT CV DOT 2'!P1388</f>
        <v>0</v>
      </c>
      <c r="N1408" s="570">
        <f>'KL TTHT CV DOT 2'!Q1388</f>
        <v>0.5</v>
      </c>
      <c r="O1408" s="570">
        <f>'KL TTHT CV DOT 2'!R1388</f>
        <v>0.5</v>
      </c>
      <c r="P1408" s="570"/>
      <c r="Q1408" s="570"/>
      <c r="R1408" s="879">
        <v>0</v>
      </c>
    </row>
    <row r="1409" spans="1:18" s="6" customFormat="1" outlineLevel="2">
      <c r="A1409" s="8"/>
      <c r="B1409" s="8"/>
      <c r="C1409" s="25" t="s">
        <v>1064</v>
      </c>
      <c r="D1409" s="97">
        <v>0</v>
      </c>
      <c r="E1409" s="442">
        <v>30</v>
      </c>
      <c r="F1409" s="387" t="s">
        <v>660</v>
      </c>
      <c r="G1409" s="359">
        <v>190224.16559999998</v>
      </c>
      <c r="H1409" s="359">
        <v>70966.5</v>
      </c>
      <c r="I1409" s="71">
        <f>SUM(G1409:H1409)</f>
        <v>261190.66559999998</v>
      </c>
      <c r="J1409" s="71">
        <f t="shared" si="432"/>
        <v>5706724.9679999994</v>
      </c>
      <c r="K1409" s="71">
        <f t="shared" si="433"/>
        <v>2128995</v>
      </c>
      <c r="L1409" s="71">
        <f t="shared" si="434"/>
        <v>7835719.9679999994</v>
      </c>
      <c r="M1409" s="570">
        <f>'KL TTHT CV DOT 2'!P1389</f>
        <v>0</v>
      </c>
      <c r="N1409" s="570">
        <f>'KL TTHT CV DOT 2'!Q1389</f>
        <v>0.5</v>
      </c>
      <c r="O1409" s="570">
        <f>'KL TTHT CV DOT 2'!R1389</f>
        <v>0.5</v>
      </c>
      <c r="P1409" s="570"/>
      <c r="Q1409" s="570"/>
      <c r="R1409" s="879">
        <v>0</v>
      </c>
    </row>
    <row r="1410" spans="1:18" s="6" customFormat="1" outlineLevel="2">
      <c r="A1410" s="8"/>
      <c r="B1410" s="8"/>
      <c r="C1410" s="25" t="s">
        <v>1066</v>
      </c>
      <c r="D1410" s="97">
        <v>180</v>
      </c>
      <c r="E1410" s="442">
        <v>174</v>
      </c>
      <c r="F1410" s="387" t="s">
        <v>624</v>
      </c>
      <c r="G1410" s="359">
        <v>94950.666666666672</v>
      </c>
      <c r="H1410" s="359">
        <v>42579.9</v>
      </c>
      <c r="I1410" s="71">
        <f>SUM(G1410:H1410)</f>
        <v>137530.56666666668</v>
      </c>
      <c r="J1410" s="71">
        <f t="shared" si="432"/>
        <v>16521416</v>
      </c>
      <c r="K1410" s="71">
        <f t="shared" si="433"/>
        <v>7408902.6000000006</v>
      </c>
      <c r="L1410" s="71">
        <f t="shared" si="434"/>
        <v>23930318.600000001</v>
      </c>
      <c r="M1410" s="570">
        <f>'KL TTHT CV DOT 2'!P1390</f>
        <v>0</v>
      </c>
      <c r="N1410" s="570">
        <f>'KL TTHT CV DOT 2'!Q1390</f>
        <v>0.5</v>
      </c>
      <c r="O1410" s="570">
        <f>'KL TTHT CV DOT 2'!R1390</f>
        <v>0.5</v>
      </c>
      <c r="P1410" s="570"/>
      <c r="Q1410" s="570"/>
      <c r="R1410" s="879">
        <v>0</v>
      </c>
    </row>
    <row r="1411" spans="1:18" s="6" customFormat="1" outlineLevel="2">
      <c r="A1411" s="8"/>
      <c r="B1411" s="8"/>
      <c r="C1411" s="25" t="s">
        <v>1068</v>
      </c>
      <c r="D1411" s="97">
        <v>162</v>
      </c>
      <c r="E1411" s="442">
        <v>172</v>
      </c>
      <c r="F1411" s="387" t="s">
        <v>660</v>
      </c>
      <c r="G1411" s="359">
        <v>54295.411838399996</v>
      </c>
      <c r="H1411" s="359">
        <v>82376.800000000003</v>
      </c>
      <c r="I1411" s="71">
        <f t="shared" ref="I1411:I1427" si="435">SUM(G1411:H1411)</f>
        <v>136672.21183839999</v>
      </c>
      <c r="J1411" s="71">
        <f t="shared" si="432"/>
        <v>9338810.8362047989</v>
      </c>
      <c r="K1411" s="71">
        <f t="shared" si="433"/>
        <v>14168809.6</v>
      </c>
      <c r="L1411" s="71">
        <f t="shared" si="434"/>
        <v>23507620.436204799</v>
      </c>
      <c r="M1411" s="570">
        <f>'KL TTHT CV DOT 2'!P1391</f>
        <v>0</v>
      </c>
      <c r="N1411" s="570">
        <f>'KL TTHT CV DOT 2'!Q1391</f>
        <v>0.5</v>
      </c>
      <c r="O1411" s="570">
        <f>'KL TTHT CV DOT 2'!R1391</f>
        <v>0.5</v>
      </c>
      <c r="P1411" s="570"/>
      <c r="Q1411" s="570"/>
      <c r="R1411" s="879">
        <v>0</v>
      </c>
    </row>
    <row r="1412" spans="1:18" s="6" customFormat="1" outlineLevel="2">
      <c r="A1412" s="8"/>
      <c r="B1412" s="8"/>
      <c r="C1412" s="25" t="s">
        <v>1070</v>
      </c>
      <c r="D1412" s="97">
        <v>76</v>
      </c>
      <c r="E1412" s="442">
        <v>10</v>
      </c>
      <c r="F1412" s="387" t="s">
        <v>660</v>
      </c>
      <c r="G1412" s="359">
        <v>32609.856959999997</v>
      </c>
      <c r="H1412" s="359">
        <v>57608.1</v>
      </c>
      <c r="I1412" s="71">
        <f t="shared" si="435"/>
        <v>90217.956959999996</v>
      </c>
      <c r="J1412" s="71">
        <f t="shared" si="432"/>
        <v>326098.56959999999</v>
      </c>
      <c r="K1412" s="71">
        <f t="shared" si="433"/>
        <v>576081</v>
      </c>
      <c r="L1412" s="71">
        <f t="shared" si="434"/>
        <v>902179.56959999993</v>
      </c>
      <c r="M1412" s="570">
        <f>'KL TTHT CV DOT 2'!P1392</f>
        <v>0</v>
      </c>
      <c r="N1412" s="570">
        <f>'KL TTHT CV DOT 2'!Q1392</f>
        <v>0.5</v>
      </c>
      <c r="O1412" s="570">
        <f>'KL TTHT CV DOT 2'!R1392</f>
        <v>0.5</v>
      </c>
      <c r="P1412" s="570"/>
      <c r="Q1412" s="570"/>
      <c r="R1412" s="879">
        <v>0</v>
      </c>
    </row>
    <row r="1413" spans="1:18" s="6" customFormat="1" outlineLevel="2">
      <c r="A1413" s="8"/>
      <c r="B1413" s="8"/>
      <c r="C1413" s="25" t="s">
        <v>1071</v>
      </c>
      <c r="D1413" s="97">
        <v>79</v>
      </c>
      <c r="E1413" s="442">
        <v>79</v>
      </c>
      <c r="F1413" s="387" t="s">
        <v>660</v>
      </c>
      <c r="G1413" s="359">
        <v>597901.72736159991</v>
      </c>
      <c r="H1413" s="359">
        <v>82376.800000000003</v>
      </c>
      <c r="I1413" s="71">
        <f t="shared" si="435"/>
        <v>680278.52736159996</v>
      </c>
      <c r="J1413" s="71">
        <f t="shared" si="432"/>
        <v>47234236.461566396</v>
      </c>
      <c r="K1413" s="71">
        <f t="shared" si="433"/>
        <v>6507767.2000000002</v>
      </c>
      <c r="L1413" s="71">
        <f t="shared" si="434"/>
        <v>53742003.661566399</v>
      </c>
      <c r="M1413" s="570">
        <f>'KL TTHT CV DOT 2'!P1393</f>
        <v>0</v>
      </c>
      <c r="N1413" s="570">
        <f>'KL TTHT CV DOT 2'!Q1393</f>
        <v>0.5</v>
      </c>
      <c r="O1413" s="570">
        <f>'KL TTHT CV DOT 2'!R1393</f>
        <v>0.5</v>
      </c>
      <c r="P1413" s="570"/>
      <c r="Q1413" s="570"/>
      <c r="R1413" s="879">
        <v>0</v>
      </c>
    </row>
    <row r="1414" spans="1:18" s="6" customFormat="1" outlineLevel="2">
      <c r="A1414" s="8"/>
      <c r="B1414" s="8"/>
      <c r="C1414" s="25" t="s">
        <v>1071</v>
      </c>
      <c r="D1414" s="97">
        <v>50</v>
      </c>
      <c r="E1414" s="442">
        <v>50</v>
      </c>
      <c r="F1414" s="387" t="s">
        <v>660</v>
      </c>
      <c r="G1414" s="359">
        <v>597901.72736159991</v>
      </c>
      <c r="H1414" s="359">
        <v>82376.800000000003</v>
      </c>
      <c r="I1414" s="71">
        <f t="shared" si="435"/>
        <v>680278.52736159996</v>
      </c>
      <c r="J1414" s="71">
        <f t="shared" si="432"/>
        <v>29895086.368079998</v>
      </c>
      <c r="K1414" s="71">
        <f t="shared" si="433"/>
        <v>4118840</v>
      </c>
      <c r="L1414" s="71">
        <f t="shared" si="434"/>
        <v>34013926.368079998</v>
      </c>
      <c r="M1414" s="570">
        <f>'KL TTHT CV DOT 2'!P1394</f>
        <v>0</v>
      </c>
      <c r="N1414" s="570">
        <f>'KL TTHT CV DOT 2'!Q1394</f>
        <v>0.5</v>
      </c>
      <c r="O1414" s="570">
        <f>'KL TTHT CV DOT 2'!R1394</f>
        <v>0.5</v>
      </c>
      <c r="P1414" s="570"/>
      <c r="Q1414" s="570"/>
      <c r="R1414" s="879">
        <v>0</v>
      </c>
    </row>
    <row r="1415" spans="1:18" s="6" customFormat="1" outlineLevel="2">
      <c r="A1415" s="8"/>
      <c r="B1415" s="8"/>
      <c r="C1415" s="25" t="s">
        <v>1072</v>
      </c>
      <c r="D1415" s="97">
        <v>6</v>
      </c>
      <c r="E1415" s="443">
        <v>8</v>
      </c>
      <c r="F1415" s="387" t="s">
        <v>660</v>
      </c>
      <c r="G1415" s="359">
        <v>326098.56960000005</v>
      </c>
      <c r="H1415" s="359">
        <v>82376.800000000003</v>
      </c>
      <c r="I1415" s="71">
        <f t="shared" si="435"/>
        <v>408475.36960000003</v>
      </c>
      <c r="J1415" s="71">
        <f t="shared" si="432"/>
        <v>2608788.5568000004</v>
      </c>
      <c r="K1415" s="71">
        <f t="shared" si="433"/>
        <v>659014.40000000002</v>
      </c>
      <c r="L1415" s="71">
        <f t="shared" si="434"/>
        <v>3267802.9568000003</v>
      </c>
      <c r="M1415" s="570">
        <f>'KL TTHT CV DOT 2'!P1395</f>
        <v>0</v>
      </c>
      <c r="N1415" s="570">
        <f>'KL TTHT CV DOT 2'!Q1395</f>
        <v>0.5</v>
      </c>
      <c r="O1415" s="570">
        <f>'KL TTHT CV DOT 2'!R1395</f>
        <v>0.5</v>
      </c>
      <c r="P1415" s="570"/>
      <c r="Q1415" s="570"/>
      <c r="R1415" s="879">
        <v>0</v>
      </c>
    </row>
    <row r="1416" spans="1:18" s="6" customFormat="1" outlineLevel="2">
      <c r="A1416" s="8"/>
      <c r="B1416" s="8"/>
      <c r="C1416" s="25" t="s">
        <v>1073</v>
      </c>
      <c r="D1416" s="97">
        <v>3</v>
      </c>
      <c r="E1416" s="453">
        <v>5</v>
      </c>
      <c r="F1416" s="387" t="s">
        <v>660</v>
      </c>
      <c r="G1416" s="359">
        <v>543443.2662383999</v>
      </c>
      <c r="H1416" s="359">
        <v>82376.800000000003</v>
      </c>
      <c r="I1416" s="71">
        <f t="shared" si="435"/>
        <v>625820.06623839994</v>
      </c>
      <c r="J1416" s="71">
        <f t="shared" si="432"/>
        <v>2717216.3311919994</v>
      </c>
      <c r="K1416" s="71">
        <f t="shared" si="433"/>
        <v>411884</v>
      </c>
      <c r="L1416" s="71">
        <f t="shared" si="434"/>
        <v>3129100.3311919998</v>
      </c>
      <c r="M1416" s="570">
        <f>'KL TTHT CV DOT 2'!P1396</f>
        <v>0</v>
      </c>
      <c r="N1416" s="570">
        <f>'KL TTHT CV DOT 2'!Q1396</f>
        <v>0.5</v>
      </c>
      <c r="O1416" s="570">
        <f>'KL TTHT CV DOT 2'!R1396</f>
        <v>0.5</v>
      </c>
      <c r="P1416" s="570"/>
      <c r="Q1416" s="570"/>
      <c r="R1416" s="879">
        <v>0</v>
      </c>
    </row>
    <row r="1417" spans="1:18" s="6" customFormat="1" outlineLevel="2">
      <c r="A1417" s="8"/>
      <c r="B1417" s="8"/>
      <c r="C1417" s="25" t="s">
        <v>1074</v>
      </c>
      <c r="D1417" s="97">
        <v>1</v>
      </c>
      <c r="E1417" s="442">
        <v>1</v>
      </c>
      <c r="F1417" s="387" t="s">
        <v>660</v>
      </c>
      <c r="G1417" s="359">
        <v>380393.98143839993</v>
      </c>
      <c r="H1417" s="359">
        <v>82376.800000000003</v>
      </c>
      <c r="I1417" s="71">
        <f>SUM(G1417:H1417)</f>
        <v>462770.78143839992</v>
      </c>
      <c r="J1417" s="71">
        <f t="shared" si="432"/>
        <v>380393.98143839993</v>
      </c>
      <c r="K1417" s="71">
        <f t="shared" si="433"/>
        <v>82376.800000000003</v>
      </c>
      <c r="L1417" s="71">
        <f t="shared" si="434"/>
        <v>462770.78143839992</v>
      </c>
      <c r="M1417" s="570">
        <f>'KL TTHT CV DOT 2'!P1397</f>
        <v>0</v>
      </c>
      <c r="N1417" s="570">
        <f>'KL TTHT CV DOT 2'!Q1397</f>
        <v>0.5</v>
      </c>
      <c r="O1417" s="570">
        <f>'KL TTHT CV DOT 2'!R1397</f>
        <v>0.5</v>
      </c>
      <c r="P1417" s="570"/>
      <c r="Q1417" s="570"/>
      <c r="R1417" s="879">
        <v>0</v>
      </c>
    </row>
    <row r="1418" spans="1:18" s="6" customFormat="1" outlineLevel="2">
      <c r="A1418" s="8"/>
      <c r="B1418" s="8"/>
      <c r="C1418" s="25" t="s">
        <v>1075</v>
      </c>
      <c r="D1418" s="97">
        <v>12</v>
      </c>
      <c r="E1418" s="442">
        <v>14</v>
      </c>
      <c r="F1418" s="387" t="s">
        <v>660</v>
      </c>
      <c r="G1418" s="359">
        <v>861389.37159839983</v>
      </c>
      <c r="H1418" s="359">
        <v>82376.800000000003</v>
      </c>
      <c r="I1418" s="71">
        <f t="shared" si="435"/>
        <v>943766.17159839987</v>
      </c>
      <c r="J1418" s="71">
        <f t="shared" si="432"/>
        <v>12059451.202377597</v>
      </c>
      <c r="K1418" s="71">
        <f t="shared" si="433"/>
        <v>1153275.2</v>
      </c>
      <c r="L1418" s="71">
        <f t="shared" si="434"/>
        <v>13212726.402377598</v>
      </c>
      <c r="M1418" s="570">
        <f>'KL TTHT CV DOT 2'!P1398</f>
        <v>0</v>
      </c>
      <c r="N1418" s="570">
        <f>'KL TTHT CV DOT 2'!Q1398</f>
        <v>0.5</v>
      </c>
      <c r="O1418" s="570">
        <f>'KL TTHT CV DOT 2'!R1398</f>
        <v>0.5</v>
      </c>
      <c r="P1418" s="570"/>
      <c r="Q1418" s="570"/>
      <c r="R1418" s="879">
        <v>0</v>
      </c>
    </row>
    <row r="1419" spans="1:18" s="6" customFormat="1" outlineLevel="2">
      <c r="A1419" s="8"/>
      <c r="B1419" s="8"/>
      <c r="C1419" s="25" t="s">
        <v>1076</v>
      </c>
      <c r="D1419" s="97">
        <v>32</v>
      </c>
      <c r="E1419" s="442">
        <v>32</v>
      </c>
      <c r="F1419" s="387" t="s">
        <v>660</v>
      </c>
      <c r="G1419" s="359">
        <v>372241.51719839993</v>
      </c>
      <c r="H1419" s="359">
        <v>82376.800000000003</v>
      </c>
      <c r="I1419" s="71">
        <f t="shared" si="435"/>
        <v>454618.31719839992</v>
      </c>
      <c r="J1419" s="71">
        <f t="shared" si="432"/>
        <v>11911728.550348798</v>
      </c>
      <c r="K1419" s="71">
        <f t="shared" si="433"/>
        <v>2636057.6000000001</v>
      </c>
      <c r="L1419" s="71">
        <f t="shared" si="434"/>
        <v>14547786.150348797</v>
      </c>
      <c r="M1419" s="570">
        <f>'KL TTHT CV DOT 2'!P1399</f>
        <v>0</v>
      </c>
      <c r="N1419" s="570">
        <f>'KL TTHT CV DOT 2'!Q1399</f>
        <v>0.5</v>
      </c>
      <c r="O1419" s="570">
        <f>'KL TTHT CV DOT 2'!R1399</f>
        <v>0.5</v>
      </c>
      <c r="P1419" s="570"/>
      <c r="Q1419" s="570"/>
      <c r="R1419" s="879">
        <v>0</v>
      </c>
    </row>
    <row r="1420" spans="1:18" s="6" customFormat="1" outlineLevel="2">
      <c r="A1420" s="8"/>
      <c r="B1420" s="8"/>
      <c r="C1420" s="25" t="s">
        <v>1077</v>
      </c>
      <c r="D1420" s="97">
        <v>37</v>
      </c>
      <c r="E1420" s="442">
        <v>37</v>
      </c>
      <c r="F1420" s="387" t="s">
        <v>660</v>
      </c>
      <c r="G1420" s="359">
        <v>317946.10535999999</v>
      </c>
      <c r="H1420" s="359">
        <v>57608.1</v>
      </c>
      <c r="I1420" s="71">
        <f t="shared" si="435"/>
        <v>375554.20535999996</v>
      </c>
      <c r="J1420" s="71">
        <f t="shared" si="432"/>
        <v>11764005.898319999</v>
      </c>
      <c r="K1420" s="71">
        <f t="shared" si="433"/>
        <v>2131499.6999999997</v>
      </c>
      <c r="L1420" s="71">
        <f t="shared" si="434"/>
        <v>13895505.598319998</v>
      </c>
      <c r="M1420" s="570">
        <f>'KL TTHT CV DOT 2'!P1400</f>
        <v>0</v>
      </c>
      <c r="N1420" s="570">
        <f>'KL TTHT CV DOT 2'!Q1400</f>
        <v>0.5</v>
      </c>
      <c r="O1420" s="570">
        <f>'KL TTHT CV DOT 2'!R1400</f>
        <v>0.5</v>
      </c>
      <c r="P1420" s="570"/>
      <c r="Q1420" s="570"/>
      <c r="R1420" s="879">
        <v>0</v>
      </c>
    </row>
    <row r="1421" spans="1:18" s="6" customFormat="1" ht="26.4" outlineLevel="2">
      <c r="A1421" s="8"/>
      <c r="B1421" s="8"/>
      <c r="C1421" s="25" t="s">
        <v>1078</v>
      </c>
      <c r="D1421" s="97">
        <v>32</v>
      </c>
      <c r="E1421" s="442">
        <v>32</v>
      </c>
      <c r="F1421" s="387" t="s">
        <v>660</v>
      </c>
      <c r="G1421" s="359">
        <v>680241.61618559994</v>
      </c>
      <c r="H1421" s="359">
        <v>53385.955040000001</v>
      </c>
      <c r="I1421" s="71">
        <f t="shared" si="435"/>
        <v>733627.57122559997</v>
      </c>
      <c r="J1421" s="71">
        <f t="shared" si="432"/>
        <v>21767731.717939198</v>
      </c>
      <c r="K1421" s="71">
        <f t="shared" si="433"/>
        <v>1708350.56128</v>
      </c>
      <c r="L1421" s="71">
        <f t="shared" si="434"/>
        <v>23476082.279219199</v>
      </c>
      <c r="M1421" s="570">
        <f>'KL TTHT CV DOT 2'!P1401</f>
        <v>0</v>
      </c>
      <c r="N1421" s="570">
        <f>'KL TTHT CV DOT 2'!Q1401</f>
        <v>0.5</v>
      </c>
      <c r="O1421" s="570">
        <f>'KL TTHT CV DOT 2'!R1401</f>
        <v>0.5</v>
      </c>
      <c r="P1421" s="570"/>
      <c r="Q1421" s="570"/>
      <c r="R1421" s="879">
        <v>0</v>
      </c>
    </row>
    <row r="1422" spans="1:18" s="6" customFormat="1" ht="26.4" outlineLevel="2">
      <c r="A1422" s="8"/>
      <c r="B1422" s="8"/>
      <c r="C1422" s="25" t="s">
        <v>1079</v>
      </c>
      <c r="D1422" s="97">
        <v>0</v>
      </c>
      <c r="E1422" s="443"/>
      <c r="F1422" s="387" t="s">
        <v>660</v>
      </c>
      <c r="G1422" s="359">
        <v>206583.4438416</v>
      </c>
      <c r="H1422" s="359">
        <v>53385.955040000001</v>
      </c>
      <c r="I1422" s="71">
        <f t="shared" si="435"/>
        <v>259969.39888160001</v>
      </c>
      <c r="J1422" s="71">
        <f t="shared" si="432"/>
        <v>0</v>
      </c>
      <c r="K1422" s="71">
        <f t="shared" si="433"/>
        <v>0</v>
      </c>
      <c r="L1422" s="71">
        <f t="shared" si="434"/>
        <v>0</v>
      </c>
      <c r="M1422" s="570">
        <f>'KL TTHT CV DOT 2'!P1402</f>
        <v>0</v>
      </c>
      <c r="N1422" s="570">
        <f>'KL TTHT CV DOT 2'!Q1402</f>
        <v>0.5</v>
      </c>
      <c r="O1422" s="570">
        <f>'KL TTHT CV DOT 2'!R1402</f>
        <v>0.5</v>
      </c>
      <c r="P1422" s="570"/>
      <c r="Q1422" s="570"/>
      <c r="R1422" s="879">
        <v>0</v>
      </c>
    </row>
    <row r="1423" spans="1:18" s="6" customFormat="1" outlineLevel="2">
      <c r="A1423" s="8"/>
      <c r="B1423" s="8"/>
      <c r="C1423" s="25" t="s">
        <v>1080</v>
      </c>
      <c r="D1423" s="97">
        <v>228</v>
      </c>
      <c r="E1423" s="442">
        <v>228</v>
      </c>
      <c r="F1423" s="387" t="s">
        <v>660</v>
      </c>
      <c r="G1423" s="359">
        <v>3260.9856959999997</v>
      </c>
      <c r="H1423" s="359">
        <v>3850.0000000000005</v>
      </c>
      <c r="I1423" s="71">
        <f t="shared" si="435"/>
        <v>7110.9856959999997</v>
      </c>
      <c r="J1423" s="71">
        <f t="shared" si="432"/>
        <v>743504.7386879999</v>
      </c>
      <c r="K1423" s="71">
        <f t="shared" si="433"/>
        <v>877800.00000000012</v>
      </c>
      <c r="L1423" s="71">
        <f t="shared" si="434"/>
        <v>1621304.738688</v>
      </c>
      <c r="M1423" s="570">
        <f>'KL TTHT CV DOT 2'!P1403</f>
        <v>0</v>
      </c>
      <c r="N1423" s="570">
        <f>'KL TTHT CV DOT 2'!Q1403</f>
        <v>0.5</v>
      </c>
      <c r="O1423" s="570">
        <f>'KL TTHT CV DOT 2'!R1403</f>
        <v>0.5</v>
      </c>
      <c r="P1423" s="570"/>
      <c r="Q1423" s="570"/>
      <c r="R1423" s="879">
        <v>0</v>
      </c>
    </row>
    <row r="1424" spans="1:18" s="6" customFormat="1" outlineLevel="2">
      <c r="A1424" s="8"/>
      <c r="B1424" s="8"/>
      <c r="C1424" s="25" t="s">
        <v>1081</v>
      </c>
      <c r="D1424" s="97">
        <v>50</v>
      </c>
      <c r="E1424" s="442">
        <v>50</v>
      </c>
      <c r="F1424" s="387" t="s">
        <v>660</v>
      </c>
      <c r="G1424" s="359">
        <v>48914.785439999992</v>
      </c>
      <c r="H1424" s="359">
        <v>11000</v>
      </c>
      <c r="I1424" s="71">
        <f t="shared" si="435"/>
        <v>59914.785439999992</v>
      </c>
      <c r="J1424" s="71">
        <f t="shared" si="432"/>
        <v>2445739.2719999994</v>
      </c>
      <c r="K1424" s="71">
        <f t="shared" si="433"/>
        <v>550000</v>
      </c>
      <c r="L1424" s="71">
        <f t="shared" si="434"/>
        <v>2995739.2719999994</v>
      </c>
      <c r="M1424" s="570">
        <f>'KL TTHT CV DOT 2'!P1404</f>
        <v>0</v>
      </c>
      <c r="N1424" s="570">
        <f>'KL TTHT CV DOT 2'!Q1404</f>
        <v>0.5</v>
      </c>
      <c r="O1424" s="570">
        <f>'KL TTHT CV DOT 2'!R1404</f>
        <v>0.5</v>
      </c>
      <c r="P1424" s="570"/>
      <c r="Q1424" s="570"/>
      <c r="R1424" s="879">
        <v>0</v>
      </c>
    </row>
    <row r="1425" spans="1:18" s="6" customFormat="1" outlineLevel="2">
      <c r="A1425" s="8"/>
      <c r="B1425" s="8"/>
      <c r="C1425" s="25" t="s">
        <v>1082</v>
      </c>
      <c r="D1425" s="97">
        <v>228</v>
      </c>
      <c r="E1425" s="454">
        <v>228</v>
      </c>
      <c r="F1425" s="387" t="s">
        <v>660</v>
      </c>
      <c r="G1425" s="359">
        <v>92448.944481600003</v>
      </c>
      <c r="H1425" s="359">
        <v>8250</v>
      </c>
      <c r="I1425" s="71">
        <f t="shared" si="435"/>
        <v>100698.9444816</v>
      </c>
      <c r="J1425" s="71">
        <f t="shared" si="432"/>
        <v>21078359.341804802</v>
      </c>
      <c r="K1425" s="71">
        <f t="shared" si="433"/>
        <v>1881000</v>
      </c>
      <c r="L1425" s="71">
        <f t="shared" si="434"/>
        <v>22959359.341804802</v>
      </c>
      <c r="M1425" s="570">
        <f>'KL TTHT CV DOT 2'!P1405</f>
        <v>0</v>
      </c>
      <c r="N1425" s="570">
        <f>'KL TTHT CV DOT 2'!Q1405</f>
        <v>0.5</v>
      </c>
      <c r="O1425" s="570">
        <f>'KL TTHT CV DOT 2'!R1405</f>
        <v>0.5</v>
      </c>
      <c r="P1425" s="570"/>
      <c r="Q1425" s="570"/>
      <c r="R1425" s="879">
        <v>0</v>
      </c>
    </row>
    <row r="1426" spans="1:18" s="6" customFormat="1" outlineLevel="2">
      <c r="A1426" s="8"/>
      <c r="B1426" s="8"/>
      <c r="C1426" s="25" t="s">
        <v>1083</v>
      </c>
      <c r="D1426" s="97">
        <v>456</v>
      </c>
      <c r="E1426" s="455">
        <v>456</v>
      </c>
      <c r="F1426" s="387" t="s">
        <v>660</v>
      </c>
      <c r="G1426" s="359">
        <v>37990.483358400001</v>
      </c>
      <c r="H1426" s="359">
        <v>8250</v>
      </c>
      <c r="I1426" s="71">
        <f t="shared" si="435"/>
        <v>46240.483358400001</v>
      </c>
      <c r="J1426" s="71">
        <f t="shared" si="432"/>
        <v>17323660.4114304</v>
      </c>
      <c r="K1426" s="71">
        <f t="shared" si="433"/>
        <v>3762000</v>
      </c>
      <c r="L1426" s="71">
        <f t="shared" si="434"/>
        <v>21085660.4114304</v>
      </c>
      <c r="M1426" s="570">
        <f>'KL TTHT CV DOT 2'!P1406</f>
        <v>0</v>
      </c>
      <c r="N1426" s="570">
        <f>'KL TTHT CV DOT 2'!Q1406</f>
        <v>0</v>
      </c>
      <c r="O1426" s="570">
        <f>'KL TTHT CV DOT 2'!R1406</f>
        <v>0</v>
      </c>
      <c r="P1426" s="570"/>
      <c r="Q1426" s="570"/>
      <c r="R1426" s="879">
        <v>0</v>
      </c>
    </row>
    <row r="1427" spans="1:18" s="6" customFormat="1" outlineLevel="2">
      <c r="A1427" s="8"/>
      <c r="B1427" s="8"/>
      <c r="C1427" s="25" t="s">
        <v>1084</v>
      </c>
      <c r="D1427" s="97">
        <v>1</v>
      </c>
      <c r="E1427" s="455">
        <v>1</v>
      </c>
      <c r="F1427" s="387" t="s">
        <v>619</v>
      </c>
      <c r="G1427" s="359">
        <v>2500000</v>
      </c>
      <c r="H1427" s="359">
        <v>1000000</v>
      </c>
      <c r="I1427" s="71">
        <f t="shared" si="435"/>
        <v>3500000</v>
      </c>
      <c r="J1427" s="71">
        <f t="shared" si="432"/>
        <v>2500000</v>
      </c>
      <c r="K1427" s="71">
        <f t="shared" si="433"/>
        <v>1000000</v>
      </c>
      <c r="L1427" s="71">
        <f t="shared" si="434"/>
        <v>3500000</v>
      </c>
      <c r="M1427" s="570">
        <f>'KL TTHT CV DOT 2'!P1407</f>
        <v>0</v>
      </c>
      <c r="N1427" s="570">
        <f>'KL TTHT CV DOT 2'!Q1407</f>
        <v>0</v>
      </c>
      <c r="O1427" s="570">
        <f>'KL TTHT CV DOT 2'!R1407</f>
        <v>0</v>
      </c>
      <c r="P1427" s="570"/>
      <c r="Q1427" s="570"/>
      <c r="R1427" s="879">
        <v>0</v>
      </c>
    </row>
    <row r="1428" spans="1:18" s="6" customFormat="1" outlineLevel="2">
      <c r="A1428" s="8"/>
      <c r="B1428" s="8"/>
      <c r="C1428" s="25" t="s">
        <v>1085</v>
      </c>
      <c r="D1428" s="97">
        <v>1</v>
      </c>
      <c r="E1428" s="97">
        <v>1</v>
      </c>
      <c r="F1428" s="387" t="s">
        <v>619</v>
      </c>
      <c r="G1428" s="359">
        <v>33262665.743507996</v>
      </c>
      <c r="H1428" s="359">
        <v>9978799.7230523992</v>
      </c>
      <c r="I1428" s="71">
        <f t="shared" si="431"/>
        <v>43241465.466560394</v>
      </c>
      <c r="J1428" s="71">
        <f t="shared" si="432"/>
        <v>33262665.743507996</v>
      </c>
      <c r="K1428" s="71">
        <f t="shared" si="433"/>
        <v>9978799.7230523992</v>
      </c>
      <c r="L1428" s="71">
        <f t="shared" si="434"/>
        <v>43241465.466560394</v>
      </c>
      <c r="M1428" s="570">
        <f>'KL TTHT CV DOT 2'!P1408</f>
        <v>0</v>
      </c>
      <c r="N1428" s="570">
        <f>'KL TTHT CV DOT 2'!Q1408</f>
        <v>0</v>
      </c>
      <c r="O1428" s="570">
        <f>'KL TTHT CV DOT 2'!R1408</f>
        <v>0</v>
      </c>
      <c r="P1428" s="570"/>
      <c r="Q1428" s="570"/>
      <c r="R1428" s="879">
        <v>0</v>
      </c>
    </row>
    <row r="1429" spans="1:18" s="6" customFormat="1" outlineLevel="2">
      <c r="A1429" s="8"/>
      <c r="B1429" s="8"/>
      <c r="C1429" s="25" t="s">
        <v>787</v>
      </c>
      <c r="D1429" s="97">
        <v>1</v>
      </c>
      <c r="E1429" s="97">
        <v>1</v>
      </c>
      <c r="F1429" s="387" t="s">
        <v>619</v>
      </c>
      <c r="G1429" s="359">
        <v>0</v>
      </c>
      <c r="H1429" s="359">
        <v>29398125.401939999</v>
      </c>
      <c r="I1429" s="71">
        <f t="shared" si="431"/>
        <v>29398125.401939999</v>
      </c>
      <c r="J1429" s="71">
        <f t="shared" si="432"/>
        <v>0</v>
      </c>
      <c r="K1429" s="71">
        <f t="shared" si="433"/>
        <v>29398125.401939999</v>
      </c>
      <c r="L1429" s="71">
        <f t="shared" si="434"/>
        <v>29398125.401939999</v>
      </c>
      <c r="M1429" s="570">
        <f>'KL TTHT CV DOT 2'!P1409</f>
        <v>0</v>
      </c>
      <c r="N1429" s="570">
        <f>'KL TTHT CV DOT 2'!Q1409</f>
        <v>0</v>
      </c>
      <c r="O1429" s="570">
        <f>'KL TTHT CV DOT 2'!R1409</f>
        <v>0</v>
      </c>
      <c r="P1429" s="570"/>
      <c r="Q1429" s="570"/>
      <c r="R1429" s="879">
        <v>0</v>
      </c>
    </row>
    <row r="1430" spans="1:18" s="6" customFormat="1" outlineLevel="1">
      <c r="A1430" s="8"/>
      <c r="B1430" s="8"/>
      <c r="C1430" s="25"/>
      <c r="D1430" s="97"/>
      <c r="E1430" s="97"/>
      <c r="F1430" s="387"/>
      <c r="G1430" s="62"/>
      <c r="H1430" s="71"/>
      <c r="I1430" s="71"/>
      <c r="J1430" s="71"/>
      <c r="K1430" s="71"/>
      <c r="L1430" s="71"/>
      <c r="M1430" s="570">
        <f>'KL TTHT CV DOT 2'!P1410</f>
        <v>0</v>
      </c>
      <c r="N1430" s="570">
        <f>'KL TTHT CV DOT 2'!Q1410</f>
        <v>0</v>
      </c>
      <c r="O1430" s="570">
        <f>'KL TTHT CV DOT 2'!R1410</f>
        <v>0</v>
      </c>
      <c r="P1430" s="570"/>
      <c r="Q1430" s="570"/>
      <c r="R1430" s="879">
        <v>0</v>
      </c>
    </row>
    <row r="1431" spans="1:18" s="36" customFormat="1" outlineLevel="1">
      <c r="A1431" s="21" t="s">
        <v>185</v>
      </c>
      <c r="B1431" s="21"/>
      <c r="C1431" s="28" t="s">
        <v>186</v>
      </c>
      <c r="D1431" s="99">
        <v>1</v>
      </c>
      <c r="E1431" s="99"/>
      <c r="F1431" s="388" t="s">
        <v>10</v>
      </c>
      <c r="G1431" s="82"/>
      <c r="H1431" s="77"/>
      <c r="I1431" s="77"/>
      <c r="J1431" s="77">
        <f>SUBTOTAL(9,J1432:J1475)</f>
        <v>160285184.46117544</v>
      </c>
      <c r="K1431" s="77">
        <f>SUBTOTAL(9,K1432:K1475)</f>
        <v>58632929.767328799</v>
      </c>
      <c r="L1431" s="77">
        <f>SUBTOTAL(9,L1432:L1475)</f>
        <v>218918114.22850427</v>
      </c>
      <c r="M1431" s="572">
        <f>'KL TTHT CV DOT 2'!P1411</f>
        <v>0</v>
      </c>
      <c r="N1431" s="572">
        <f>'KL TTHT CV DOT 2'!Q1411</f>
        <v>0</v>
      </c>
      <c r="O1431" s="572">
        <f>'KL TTHT CV DOT 2'!R1411</f>
        <v>0</v>
      </c>
      <c r="P1431" s="572"/>
      <c r="Q1431" s="572"/>
      <c r="R1431" s="881">
        <v>0</v>
      </c>
    </row>
    <row r="1432" spans="1:18" s="36" customFormat="1" outlineLevel="2">
      <c r="A1432" s="21"/>
      <c r="B1432" s="21"/>
      <c r="C1432" s="28" t="s">
        <v>1086</v>
      </c>
      <c r="D1432" s="99"/>
      <c r="E1432" s="99"/>
      <c r="F1432" s="388"/>
      <c r="G1432" s="82"/>
      <c r="H1432" s="77"/>
      <c r="I1432" s="77"/>
      <c r="J1432" s="77">
        <f>SUBTOTAL(9,J1433:J1447)</f>
        <v>83418012.701272517</v>
      </c>
      <c r="K1432" s="77">
        <f t="shared" ref="K1432:L1432" si="436">SUBTOTAL(9,K1433:K1447)</f>
        <v>26026366.150400002</v>
      </c>
      <c r="L1432" s="77">
        <f t="shared" si="436"/>
        <v>109444378.85167249</v>
      </c>
      <c r="M1432" s="572">
        <f>'KL TTHT CV DOT 2'!P1412</f>
        <v>0</v>
      </c>
      <c r="N1432" s="572">
        <f>'KL TTHT CV DOT 2'!Q1412</f>
        <v>0</v>
      </c>
      <c r="O1432" s="572">
        <f>'KL TTHT CV DOT 2'!R1412</f>
        <v>0</v>
      </c>
      <c r="P1432" s="572"/>
      <c r="Q1432" s="572"/>
      <c r="R1432" s="881">
        <v>0</v>
      </c>
    </row>
    <row r="1433" spans="1:18" s="6" customFormat="1" outlineLevel="2">
      <c r="A1433" s="8"/>
      <c r="B1433" s="8"/>
      <c r="C1433" s="25" t="s">
        <v>1064</v>
      </c>
      <c r="D1433" s="97">
        <v>109</v>
      </c>
      <c r="E1433" s="456">
        <v>210</v>
      </c>
      <c r="F1433" s="387" t="s">
        <v>624</v>
      </c>
      <c r="G1433" s="359">
        <v>190224.16559999998</v>
      </c>
      <c r="H1433" s="359">
        <v>70966.5</v>
      </c>
      <c r="I1433" s="71">
        <f>SUM(G1433:H1433)</f>
        <v>261190.66559999998</v>
      </c>
      <c r="J1433" s="71">
        <f t="shared" ref="J1433:J1447" si="437">G1433*E1433</f>
        <v>39947074.775999993</v>
      </c>
      <c r="K1433" s="71">
        <f t="shared" ref="K1433:K1447" si="438">H1433*E1433</f>
        <v>14902965</v>
      </c>
      <c r="L1433" s="71">
        <f t="shared" ref="L1433:L1447" si="439">I1433*E1433</f>
        <v>54850039.775999993</v>
      </c>
      <c r="M1433" s="570">
        <f>'KL TTHT CV DOT 2'!P1413</f>
        <v>0</v>
      </c>
      <c r="N1433" s="570">
        <f>'KL TTHT CV DOT 2'!Q1413</f>
        <v>0.5</v>
      </c>
      <c r="O1433" s="570">
        <f>'KL TTHT CV DOT 2'!R1413</f>
        <v>0.5</v>
      </c>
      <c r="P1433" s="570"/>
      <c r="Q1433" s="570"/>
      <c r="R1433" s="879">
        <v>0</v>
      </c>
    </row>
    <row r="1434" spans="1:18" s="6" customFormat="1" outlineLevel="2">
      <c r="A1434" s="8"/>
      <c r="B1434" s="8"/>
      <c r="C1434" s="25" t="s">
        <v>1066</v>
      </c>
      <c r="D1434" s="97">
        <v>56</v>
      </c>
      <c r="E1434" s="454">
        <v>59</v>
      </c>
      <c r="F1434" s="387" t="s">
        <v>624</v>
      </c>
      <c r="G1434" s="359">
        <v>94950.666666666672</v>
      </c>
      <c r="H1434" s="359">
        <v>42579.9</v>
      </c>
      <c r="I1434" s="71">
        <f>SUM(G1434:H1434)</f>
        <v>137530.56666666668</v>
      </c>
      <c r="J1434" s="71">
        <f t="shared" si="437"/>
        <v>5602089.333333334</v>
      </c>
      <c r="K1434" s="71">
        <f t="shared" si="438"/>
        <v>2512214.1</v>
      </c>
      <c r="L1434" s="71">
        <f t="shared" si="439"/>
        <v>8114303.4333333345</v>
      </c>
      <c r="M1434" s="570">
        <f>'KL TTHT CV DOT 2'!P1414</f>
        <v>0</v>
      </c>
      <c r="N1434" s="570">
        <f>'KL TTHT CV DOT 2'!Q1414</f>
        <v>0.5</v>
      </c>
      <c r="O1434" s="570">
        <f>'KL TTHT CV DOT 2'!R1414</f>
        <v>0.5</v>
      </c>
      <c r="P1434" s="570"/>
      <c r="Q1434" s="570"/>
      <c r="R1434" s="879">
        <v>0</v>
      </c>
    </row>
    <row r="1435" spans="1:18" s="6" customFormat="1" outlineLevel="2">
      <c r="A1435" s="8"/>
      <c r="B1435" s="8"/>
      <c r="C1435" s="25" t="s">
        <v>1071</v>
      </c>
      <c r="D1435" s="97">
        <v>4</v>
      </c>
      <c r="E1435" s="454">
        <v>4</v>
      </c>
      <c r="F1435" s="387" t="s">
        <v>660</v>
      </c>
      <c r="G1435" s="359">
        <v>597901.72736159991</v>
      </c>
      <c r="H1435" s="359">
        <v>82376.800000000003</v>
      </c>
      <c r="I1435" s="71">
        <f t="shared" ref="I1435" si="440">SUM(G1435:H1435)</f>
        <v>680278.52736159996</v>
      </c>
      <c r="J1435" s="71">
        <f t="shared" si="437"/>
        <v>2391606.9094463997</v>
      </c>
      <c r="K1435" s="71">
        <f t="shared" si="438"/>
        <v>329507.20000000001</v>
      </c>
      <c r="L1435" s="71">
        <f t="shared" si="439"/>
        <v>2721114.1094463998</v>
      </c>
      <c r="M1435" s="570">
        <f>'KL TTHT CV DOT 2'!P1415</f>
        <v>0</v>
      </c>
      <c r="N1435" s="570">
        <f>'KL TTHT CV DOT 2'!Q1415</f>
        <v>0.5</v>
      </c>
      <c r="O1435" s="570">
        <f>'KL TTHT CV DOT 2'!R1415</f>
        <v>0.5</v>
      </c>
      <c r="P1435" s="570"/>
      <c r="Q1435" s="570"/>
      <c r="R1435" s="879">
        <v>0</v>
      </c>
    </row>
    <row r="1436" spans="1:18" s="6" customFormat="1" outlineLevel="2">
      <c r="A1436" s="8"/>
      <c r="B1436" s="8"/>
      <c r="C1436" s="25" t="s">
        <v>1077</v>
      </c>
      <c r="D1436" s="97">
        <v>19</v>
      </c>
      <c r="E1436" s="454">
        <v>19</v>
      </c>
      <c r="F1436" s="387" t="s">
        <v>660</v>
      </c>
      <c r="G1436" s="359">
        <v>317946.10535999999</v>
      </c>
      <c r="H1436" s="359">
        <v>57608.1</v>
      </c>
      <c r="I1436" s="71">
        <f>SUM(G1436:H1436)</f>
        <v>375554.20535999996</v>
      </c>
      <c r="J1436" s="71">
        <f t="shared" si="437"/>
        <v>6040976.00184</v>
      </c>
      <c r="K1436" s="71">
        <f t="shared" si="438"/>
        <v>1094553.8999999999</v>
      </c>
      <c r="L1436" s="71">
        <f t="shared" si="439"/>
        <v>7135529.9018399995</v>
      </c>
      <c r="M1436" s="570">
        <f>'KL TTHT CV DOT 2'!P1416</f>
        <v>0</v>
      </c>
      <c r="N1436" s="570">
        <f>'KL TTHT CV DOT 2'!Q1416</f>
        <v>0.5</v>
      </c>
      <c r="O1436" s="570">
        <f>'KL TTHT CV DOT 2'!R1416</f>
        <v>0.5</v>
      </c>
      <c r="P1436" s="570"/>
      <c r="Q1436" s="570"/>
      <c r="R1436" s="879">
        <v>0</v>
      </c>
    </row>
    <row r="1437" spans="1:18" s="6" customFormat="1" outlineLevel="2">
      <c r="A1437" s="8"/>
      <c r="B1437" s="8"/>
      <c r="C1437" s="25" t="s">
        <v>1075</v>
      </c>
      <c r="D1437" s="97">
        <v>2</v>
      </c>
      <c r="E1437" s="454">
        <v>2</v>
      </c>
      <c r="F1437" s="387" t="s">
        <v>660</v>
      </c>
      <c r="G1437" s="359">
        <v>861389.37159839983</v>
      </c>
      <c r="H1437" s="359">
        <v>82376.800000000003</v>
      </c>
      <c r="I1437" s="71">
        <f t="shared" ref="I1437:I1447" si="441">SUM(G1437:H1437)</f>
        <v>943766.17159839987</v>
      </c>
      <c r="J1437" s="71">
        <f t="shared" si="437"/>
        <v>1722778.7431967997</v>
      </c>
      <c r="K1437" s="71">
        <f t="shared" si="438"/>
        <v>164753.60000000001</v>
      </c>
      <c r="L1437" s="71">
        <f t="shared" si="439"/>
        <v>1887532.3431967997</v>
      </c>
      <c r="M1437" s="570">
        <f>'KL TTHT CV DOT 2'!P1417</f>
        <v>0</v>
      </c>
      <c r="N1437" s="570">
        <f>'KL TTHT CV DOT 2'!Q1417</f>
        <v>0.5</v>
      </c>
      <c r="O1437" s="570">
        <f>'KL TTHT CV DOT 2'!R1417</f>
        <v>0.5</v>
      </c>
      <c r="P1437" s="570"/>
      <c r="Q1437" s="570"/>
      <c r="R1437" s="879">
        <v>0</v>
      </c>
    </row>
    <row r="1438" spans="1:18" s="6" customFormat="1" outlineLevel="2">
      <c r="A1438" s="8"/>
      <c r="B1438" s="8"/>
      <c r="C1438" s="25" t="s">
        <v>1070</v>
      </c>
      <c r="D1438" s="97">
        <v>40</v>
      </c>
      <c r="E1438" s="454">
        <v>70</v>
      </c>
      <c r="F1438" s="387" t="s">
        <v>660</v>
      </c>
      <c r="G1438" s="359">
        <v>32609.856959999997</v>
      </c>
      <c r="H1438" s="359">
        <v>57608.1</v>
      </c>
      <c r="I1438" s="71">
        <f t="shared" si="441"/>
        <v>90217.956959999996</v>
      </c>
      <c r="J1438" s="71">
        <f t="shared" si="437"/>
        <v>2282689.9871999999</v>
      </c>
      <c r="K1438" s="71">
        <f t="shared" si="438"/>
        <v>4032567</v>
      </c>
      <c r="L1438" s="71">
        <f t="shared" si="439"/>
        <v>6315256.9871999994</v>
      </c>
      <c r="M1438" s="570">
        <f>'KL TTHT CV DOT 2'!P1418</f>
        <v>0</v>
      </c>
      <c r="N1438" s="570">
        <f>'KL TTHT CV DOT 2'!Q1418</f>
        <v>0.5</v>
      </c>
      <c r="O1438" s="570">
        <f>'KL TTHT CV DOT 2'!R1418</f>
        <v>0.5</v>
      </c>
      <c r="P1438" s="570"/>
      <c r="Q1438" s="570"/>
      <c r="R1438" s="879">
        <v>0</v>
      </c>
    </row>
    <row r="1439" spans="1:18" s="6" customFormat="1" outlineLevel="2">
      <c r="A1439" s="8"/>
      <c r="B1439" s="8"/>
      <c r="C1439" s="25" t="s">
        <v>1087</v>
      </c>
      <c r="D1439" s="97">
        <v>6</v>
      </c>
      <c r="E1439" s="454">
        <v>6</v>
      </c>
      <c r="F1439" s="387" t="s">
        <v>660</v>
      </c>
      <c r="G1439" s="359">
        <v>741874.24583999999</v>
      </c>
      <c r="H1439" s="359">
        <v>57608.1</v>
      </c>
      <c r="I1439" s="71">
        <f t="shared" si="441"/>
        <v>799482.34583999997</v>
      </c>
      <c r="J1439" s="71">
        <f t="shared" si="437"/>
        <v>4451245.4750399999</v>
      </c>
      <c r="K1439" s="71">
        <f t="shared" si="438"/>
        <v>345648.6</v>
      </c>
      <c r="L1439" s="71">
        <f t="shared" si="439"/>
        <v>4796894.0750399996</v>
      </c>
      <c r="M1439" s="570">
        <f>'KL TTHT CV DOT 2'!P1419</f>
        <v>0</v>
      </c>
      <c r="N1439" s="570">
        <f>'KL TTHT CV DOT 2'!Q1419</f>
        <v>0.5</v>
      </c>
      <c r="O1439" s="570">
        <f>'KL TTHT CV DOT 2'!R1419</f>
        <v>0.5</v>
      </c>
      <c r="P1439" s="570"/>
      <c r="Q1439" s="570"/>
      <c r="R1439" s="879">
        <v>0</v>
      </c>
    </row>
    <row r="1440" spans="1:18" s="6" customFormat="1" outlineLevel="2">
      <c r="A1440" s="8"/>
      <c r="B1440" s="8"/>
      <c r="C1440" s="25" t="s">
        <v>1088</v>
      </c>
      <c r="D1440" s="97">
        <v>10</v>
      </c>
      <c r="E1440" s="454">
        <v>10</v>
      </c>
      <c r="F1440" s="387" t="s">
        <v>660</v>
      </c>
      <c r="G1440" s="359">
        <v>318435.25321439997</v>
      </c>
      <c r="H1440" s="359">
        <v>57608.1</v>
      </c>
      <c r="I1440" s="71">
        <f t="shared" si="441"/>
        <v>376043.35321439995</v>
      </c>
      <c r="J1440" s="71">
        <f t="shared" si="437"/>
        <v>3184352.5321439998</v>
      </c>
      <c r="K1440" s="71">
        <f t="shared" si="438"/>
        <v>576081</v>
      </c>
      <c r="L1440" s="71">
        <f t="shared" si="439"/>
        <v>3760433.5321439994</v>
      </c>
      <c r="M1440" s="570">
        <f>'KL TTHT CV DOT 2'!P1420</f>
        <v>0</v>
      </c>
      <c r="N1440" s="570">
        <f>'KL TTHT CV DOT 2'!Q1420</f>
        <v>0.5</v>
      </c>
      <c r="O1440" s="570">
        <f>'KL TTHT CV DOT 2'!R1420</f>
        <v>0.5</v>
      </c>
      <c r="P1440" s="570"/>
      <c r="Q1440" s="570"/>
      <c r="R1440" s="879">
        <v>0</v>
      </c>
    </row>
    <row r="1441" spans="1:18" s="6" customFormat="1" outlineLevel="2">
      <c r="A1441" s="8"/>
      <c r="B1441" s="8"/>
      <c r="C1441" s="25" t="s">
        <v>1089</v>
      </c>
      <c r="D1441" s="97">
        <v>2</v>
      </c>
      <c r="E1441" s="454">
        <v>2</v>
      </c>
      <c r="F1441" s="387" t="s">
        <v>660</v>
      </c>
      <c r="G1441" s="359">
        <v>1451138.63472</v>
      </c>
      <c r="H1441" s="359">
        <v>57608.1</v>
      </c>
      <c r="I1441" s="71">
        <f t="shared" si="441"/>
        <v>1508746.7347200001</v>
      </c>
      <c r="J1441" s="71">
        <f t="shared" si="437"/>
        <v>2902277.2694399999</v>
      </c>
      <c r="K1441" s="71">
        <f t="shared" si="438"/>
        <v>115216.2</v>
      </c>
      <c r="L1441" s="71">
        <f t="shared" si="439"/>
        <v>3017493.4694400001</v>
      </c>
      <c r="M1441" s="570">
        <f>'KL TTHT CV DOT 2'!P1421</f>
        <v>0</v>
      </c>
      <c r="N1441" s="570">
        <f>'KL TTHT CV DOT 2'!Q1421</f>
        <v>0.5</v>
      </c>
      <c r="O1441" s="570">
        <f>'KL TTHT CV DOT 2'!R1421</f>
        <v>0.5</v>
      </c>
      <c r="P1441" s="570"/>
      <c r="Q1441" s="570"/>
      <c r="R1441" s="879">
        <v>0</v>
      </c>
    </row>
    <row r="1442" spans="1:18" s="6" customFormat="1" ht="26.4" outlineLevel="2">
      <c r="A1442" s="8"/>
      <c r="B1442" s="8"/>
      <c r="C1442" s="25" t="s">
        <v>1078</v>
      </c>
      <c r="D1442" s="97">
        <v>10</v>
      </c>
      <c r="E1442" s="454">
        <v>10</v>
      </c>
      <c r="F1442" s="387" t="s">
        <v>660</v>
      </c>
      <c r="G1442" s="359">
        <v>680241.61618559994</v>
      </c>
      <c r="H1442" s="359">
        <v>53385.955040000001</v>
      </c>
      <c r="I1442" s="71">
        <f t="shared" si="441"/>
        <v>733627.57122559997</v>
      </c>
      <c r="J1442" s="71">
        <f t="shared" si="437"/>
        <v>6802416.1618559994</v>
      </c>
      <c r="K1442" s="71">
        <f t="shared" si="438"/>
        <v>533859.55040000007</v>
      </c>
      <c r="L1442" s="71">
        <f t="shared" si="439"/>
        <v>7336275.7122559994</v>
      </c>
      <c r="M1442" s="570">
        <f>'KL TTHT CV DOT 2'!P1422</f>
        <v>0</v>
      </c>
      <c r="N1442" s="570">
        <f>'KL TTHT CV DOT 2'!Q1422</f>
        <v>0.5</v>
      </c>
      <c r="O1442" s="570">
        <f>'KL TTHT CV DOT 2'!R1422</f>
        <v>0.5</v>
      </c>
      <c r="P1442" s="570"/>
      <c r="Q1442" s="570"/>
      <c r="R1442" s="879">
        <v>0</v>
      </c>
    </row>
    <row r="1443" spans="1:18" s="6" customFormat="1" ht="26.4" outlineLevel="2">
      <c r="A1443" s="8"/>
      <c r="B1443" s="8"/>
      <c r="C1443" s="25" t="s">
        <v>1079</v>
      </c>
      <c r="D1443" s="97">
        <v>0</v>
      </c>
      <c r="E1443" s="454"/>
      <c r="F1443" s="387" t="s">
        <v>660</v>
      </c>
      <c r="G1443" s="359">
        <v>206583.4438416</v>
      </c>
      <c r="H1443" s="359">
        <v>53385.955040000001</v>
      </c>
      <c r="I1443" s="71">
        <f t="shared" si="441"/>
        <v>259969.39888160001</v>
      </c>
      <c r="J1443" s="71">
        <f t="shared" si="437"/>
        <v>0</v>
      </c>
      <c r="K1443" s="71">
        <f t="shared" si="438"/>
        <v>0</v>
      </c>
      <c r="L1443" s="71">
        <f t="shared" si="439"/>
        <v>0</v>
      </c>
      <c r="M1443" s="570">
        <f>'KL TTHT CV DOT 2'!P1423</f>
        <v>0</v>
      </c>
      <c r="N1443" s="570">
        <f>'KL TTHT CV DOT 2'!Q1423</f>
        <v>0.5</v>
      </c>
      <c r="O1443" s="570">
        <f>'KL TTHT CV DOT 2'!R1423</f>
        <v>0.5</v>
      </c>
      <c r="P1443" s="570"/>
      <c r="Q1443" s="570"/>
      <c r="R1443" s="879">
        <v>0</v>
      </c>
    </row>
    <row r="1444" spans="1:18" s="6" customFormat="1" outlineLevel="2">
      <c r="A1444" s="8"/>
      <c r="B1444" s="8"/>
      <c r="C1444" s="25" t="s">
        <v>1080</v>
      </c>
      <c r="D1444" s="97">
        <v>40</v>
      </c>
      <c r="E1444" s="454">
        <v>40</v>
      </c>
      <c r="F1444" s="387" t="s">
        <v>660</v>
      </c>
      <c r="G1444" s="359">
        <v>3260.9856959999997</v>
      </c>
      <c r="H1444" s="359">
        <v>3850.0000000000005</v>
      </c>
      <c r="I1444" s="71">
        <f t="shared" si="441"/>
        <v>7110.9856959999997</v>
      </c>
      <c r="J1444" s="71">
        <f t="shared" si="437"/>
        <v>130439.42783999999</v>
      </c>
      <c r="K1444" s="71">
        <f t="shared" si="438"/>
        <v>154000.00000000003</v>
      </c>
      <c r="L1444" s="71">
        <f t="shared" si="439"/>
        <v>284439.42784000002</v>
      </c>
      <c r="M1444" s="570">
        <f>'KL TTHT CV DOT 2'!P1424</f>
        <v>0</v>
      </c>
      <c r="N1444" s="570">
        <f>'KL TTHT CV DOT 2'!Q1424</f>
        <v>0.5</v>
      </c>
      <c r="O1444" s="570">
        <f>'KL TTHT CV DOT 2'!R1424</f>
        <v>0.5</v>
      </c>
      <c r="P1444" s="570"/>
      <c r="Q1444" s="570"/>
      <c r="R1444" s="879">
        <v>0</v>
      </c>
    </row>
    <row r="1445" spans="1:18" s="6" customFormat="1" outlineLevel="2">
      <c r="A1445" s="8"/>
      <c r="B1445" s="8"/>
      <c r="C1445" s="25" t="s">
        <v>1081</v>
      </c>
      <c r="D1445" s="97">
        <v>25</v>
      </c>
      <c r="E1445" s="454">
        <v>25</v>
      </c>
      <c r="F1445" s="387" t="s">
        <v>660</v>
      </c>
      <c r="G1445" s="359">
        <v>48914.785439999992</v>
      </c>
      <c r="H1445" s="359">
        <v>11000</v>
      </c>
      <c r="I1445" s="71">
        <f t="shared" si="441"/>
        <v>59914.785439999992</v>
      </c>
      <c r="J1445" s="71">
        <f t="shared" si="437"/>
        <v>1222869.6359999997</v>
      </c>
      <c r="K1445" s="71">
        <f t="shared" si="438"/>
        <v>275000</v>
      </c>
      <c r="L1445" s="71">
        <f t="shared" si="439"/>
        <v>1497869.6359999997</v>
      </c>
      <c r="M1445" s="570">
        <f>'KL TTHT CV DOT 2'!P1425</f>
        <v>0</v>
      </c>
      <c r="N1445" s="570">
        <f>'KL TTHT CV DOT 2'!Q1425</f>
        <v>0.5</v>
      </c>
      <c r="O1445" s="570">
        <f>'KL TTHT CV DOT 2'!R1425</f>
        <v>0.5</v>
      </c>
      <c r="P1445" s="570"/>
      <c r="Q1445" s="570"/>
      <c r="R1445" s="879">
        <v>0</v>
      </c>
    </row>
    <row r="1446" spans="1:18" s="6" customFormat="1" outlineLevel="2">
      <c r="A1446" s="8"/>
      <c r="B1446" s="8"/>
      <c r="C1446" s="25" t="s">
        <v>1082</v>
      </c>
      <c r="D1446" s="97">
        <v>40</v>
      </c>
      <c r="E1446" s="454">
        <v>40</v>
      </c>
      <c r="F1446" s="387" t="s">
        <v>660</v>
      </c>
      <c r="G1446" s="359">
        <v>92448.944481600003</v>
      </c>
      <c r="H1446" s="359">
        <v>8250</v>
      </c>
      <c r="I1446" s="71">
        <f t="shared" si="441"/>
        <v>100698.9444816</v>
      </c>
      <c r="J1446" s="71">
        <f t="shared" si="437"/>
        <v>3697957.7792640002</v>
      </c>
      <c r="K1446" s="71">
        <f t="shared" si="438"/>
        <v>330000</v>
      </c>
      <c r="L1446" s="71">
        <f t="shared" si="439"/>
        <v>4027957.7792640002</v>
      </c>
      <c r="M1446" s="570">
        <f>'KL TTHT CV DOT 2'!P1426</f>
        <v>0</v>
      </c>
      <c r="N1446" s="570">
        <f>'KL TTHT CV DOT 2'!Q1426</f>
        <v>0.5</v>
      </c>
      <c r="O1446" s="570">
        <f>'KL TTHT CV DOT 2'!R1426</f>
        <v>0.5</v>
      </c>
      <c r="P1446" s="570"/>
      <c r="Q1446" s="570"/>
      <c r="R1446" s="879">
        <v>0</v>
      </c>
    </row>
    <row r="1447" spans="1:18" s="6" customFormat="1" outlineLevel="2">
      <c r="A1447" s="8"/>
      <c r="B1447" s="8"/>
      <c r="C1447" s="25" t="s">
        <v>1083</v>
      </c>
      <c r="D1447" s="97">
        <v>80</v>
      </c>
      <c r="E1447" s="455">
        <v>80</v>
      </c>
      <c r="F1447" s="18" t="s">
        <v>660</v>
      </c>
      <c r="G1447" s="359">
        <v>37990.483358400001</v>
      </c>
      <c r="H1447" s="359">
        <v>8250</v>
      </c>
      <c r="I1447" s="71">
        <f t="shared" si="441"/>
        <v>46240.483358400001</v>
      </c>
      <c r="J1447" s="71">
        <f t="shared" si="437"/>
        <v>3039238.6686720001</v>
      </c>
      <c r="K1447" s="71">
        <f t="shared" si="438"/>
        <v>660000</v>
      </c>
      <c r="L1447" s="71">
        <f t="shared" si="439"/>
        <v>3699238.6686720001</v>
      </c>
      <c r="M1447" s="570">
        <f>'KL TTHT CV DOT 2'!P1427</f>
        <v>0</v>
      </c>
      <c r="N1447" s="570">
        <f>'KL TTHT CV DOT 2'!Q1427</f>
        <v>0.5</v>
      </c>
      <c r="O1447" s="570">
        <f>'KL TTHT CV DOT 2'!R1427</f>
        <v>0.5</v>
      </c>
      <c r="P1447" s="570"/>
      <c r="Q1447" s="570"/>
      <c r="R1447" s="879">
        <v>0</v>
      </c>
    </row>
    <row r="1448" spans="1:18" s="36" customFormat="1" outlineLevel="2">
      <c r="A1448" s="21"/>
      <c r="B1448" s="21"/>
      <c r="C1448" s="28" t="s">
        <v>1090</v>
      </c>
      <c r="D1448" s="99"/>
      <c r="E1448" s="99"/>
      <c r="F1448" s="37"/>
      <c r="G1448" s="359"/>
      <c r="H1448" s="359"/>
      <c r="I1448" s="77"/>
      <c r="J1448" s="77">
        <f>SUBTOTAL(9,J1449:J1475)</f>
        <v>76867171.759902924</v>
      </c>
      <c r="K1448" s="77">
        <f>SUBTOTAL(9,K1449:K1475)</f>
        <v>32606563.616928801</v>
      </c>
      <c r="L1448" s="77">
        <f>SUBTOTAL(9,L1449:L1475)</f>
        <v>109473735.37683173</v>
      </c>
      <c r="M1448" s="572">
        <f>'KL TTHT CV DOT 2'!P1428</f>
        <v>0</v>
      </c>
      <c r="N1448" s="572">
        <f>'KL TTHT CV DOT 2'!Q1428</f>
        <v>0</v>
      </c>
      <c r="O1448" s="572">
        <f>'KL TTHT CV DOT 2'!R1428</f>
        <v>0</v>
      </c>
      <c r="P1448" s="572"/>
      <c r="Q1448" s="572"/>
      <c r="R1448" s="881">
        <v>0</v>
      </c>
    </row>
    <row r="1449" spans="1:18" s="6" customFormat="1" outlineLevel="2">
      <c r="A1449" s="8"/>
      <c r="B1449" s="8"/>
      <c r="C1449" s="25" t="s">
        <v>1062</v>
      </c>
      <c r="D1449" s="97">
        <v>0</v>
      </c>
      <c r="E1449" s="456">
        <v>30</v>
      </c>
      <c r="F1449" s="18" t="s">
        <v>624</v>
      </c>
      <c r="G1449" s="359">
        <v>362322.68570639991</v>
      </c>
      <c r="H1449" s="359">
        <v>115320.5625</v>
      </c>
      <c r="I1449" s="71">
        <f>SUM(G1449:H1449)</f>
        <v>477643.24820639991</v>
      </c>
      <c r="J1449" s="71">
        <f t="shared" ref="J1449:J1474" si="442">G1449*E1449</f>
        <v>10869680.571191996</v>
      </c>
      <c r="K1449" s="71">
        <f t="shared" ref="K1449:K1474" si="443">H1449*E1449</f>
        <v>3459616.875</v>
      </c>
      <c r="L1449" s="71">
        <f t="shared" ref="L1449:L1474" si="444">I1449*E1449</f>
        <v>14329297.446191996</v>
      </c>
      <c r="M1449" s="570">
        <f>'KL TTHT CV DOT 2'!P1429</f>
        <v>0</v>
      </c>
      <c r="N1449" s="570">
        <f>'KL TTHT CV DOT 2'!Q1429</f>
        <v>0.5</v>
      </c>
      <c r="O1449" s="570">
        <f>'KL TTHT CV DOT 2'!R1429</f>
        <v>0.5</v>
      </c>
      <c r="P1449" s="570"/>
      <c r="Q1449" s="570"/>
      <c r="R1449" s="879">
        <v>0</v>
      </c>
    </row>
    <row r="1450" spans="1:18" s="6" customFormat="1" outlineLevel="2">
      <c r="A1450" s="8"/>
      <c r="B1450" s="8"/>
      <c r="C1450" s="25" t="s">
        <v>1064</v>
      </c>
      <c r="D1450" s="97">
        <v>69</v>
      </c>
      <c r="E1450" s="454">
        <v>72</v>
      </c>
      <c r="F1450" s="18" t="s">
        <v>624</v>
      </c>
      <c r="G1450" s="359">
        <v>190224.16559999998</v>
      </c>
      <c r="H1450" s="359">
        <v>70966.5</v>
      </c>
      <c r="I1450" s="71">
        <f>SUM(G1450:H1450)</f>
        <v>261190.66559999998</v>
      </c>
      <c r="J1450" s="71">
        <f t="shared" si="442"/>
        <v>13696139.923199998</v>
      </c>
      <c r="K1450" s="71">
        <f t="shared" si="443"/>
        <v>5109588</v>
      </c>
      <c r="L1450" s="71">
        <f t="shared" si="444"/>
        <v>18805727.9232</v>
      </c>
      <c r="M1450" s="570">
        <f>'KL TTHT CV DOT 2'!P1430</f>
        <v>0</v>
      </c>
      <c r="N1450" s="570">
        <f>'KL TTHT CV DOT 2'!Q1430</f>
        <v>0.5</v>
      </c>
      <c r="O1450" s="570">
        <f>'KL TTHT CV DOT 2'!R1430</f>
        <v>0.5</v>
      </c>
      <c r="P1450" s="570"/>
      <c r="Q1450" s="570"/>
      <c r="R1450" s="879">
        <v>0</v>
      </c>
    </row>
    <row r="1451" spans="1:18" s="6" customFormat="1" outlineLevel="2">
      <c r="A1451" s="8"/>
      <c r="B1451" s="8"/>
      <c r="C1451" s="25" t="s">
        <v>1066</v>
      </c>
      <c r="D1451" s="97">
        <v>17</v>
      </c>
      <c r="E1451" s="454">
        <v>21</v>
      </c>
      <c r="F1451" s="18" t="s">
        <v>624</v>
      </c>
      <c r="G1451" s="359">
        <v>94950.666666666672</v>
      </c>
      <c r="H1451" s="359">
        <v>42579.9</v>
      </c>
      <c r="I1451" s="71">
        <f>SUM(G1451:H1451)</f>
        <v>137530.56666666668</v>
      </c>
      <c r="J1451" s="71">
        <f t="shared" si="442"/>
        <v>1993964</v>
      </c>
      <c r="K1451" s="71">
        <f t="shared" si="443"/>
        <v>894177.9</v>
      </c>
      <c r="L1451" s="71">
        <f t="shared" si="444"/>
        <v>2888141.9000000004</v>
      </c>
      <c r="M1451" s="570">
        <f>'KL TTHT CV DOT 2'!P1431</f>
        <v>0</v>
      </c>
      <c r="N1451" s="570">
        <f>'KL TTHT CV DOT 2'!Q1431</f>
        <v>0.5</v>
      </c>
      <c r="O1451" s="570">
        <f>'KL TTHT CV DOT 2'!R1431</f>
        <v>0.5</v>
      </c>
      <c r="P1451" s="570"/>
      <c r="Q1451" s="570"/>
      <c r="R1451" s="879">
        <v>0</v>
      </c>
    </row>
    <row r="1452" spans="1:18" s="6" customFormat="1" outlineLevel="2">
      <c r="A1452" s="8"/>
      <c r="B1452" s="8"/>
      <c r="C1452" s="25" t="s">
        <v>1068</v>
      </c>
      <c r="D1452" s="97">
        <v>0</v>
      </c>
      <c r="E1452" s="454">
        <v>6</v>
      </c>
      <c r="F1452" s="18" t="s">
        <v>660</v>
      </c>
      <c r="G1452" s="359">
        <v>54295.411838399996</v>
      </c>
      <c r="H1452" s="359">
        <v>82376.800000000003</v>
      </c>
      <c r="I1452" s="71">
        <f t="shared" ref="I1452:I1474" si="445">SUM(G1452:H1452)</f>
        <v>136672.21183839999</v>
      </c>
      <c r="J1452" s="71">
        <f t="shared" si="442"/>
        <v>325772.47103039996</v>
      </c>
      <c r="K1452" s="71">
        <f t="shared" si="443"/>
        <v>494260.80000000005</v>
      </c>
      <c r="L1452" s="71">
        <f t="shared" si="444"/>
        <v>820033.27103039995</v>
      </c>
      <c r="M1452" s="570">
        <f>'KL TTHT CV DOT 2'!P1432</f>
        <v>0</v>
      </c>
      <c r="N1452" s="570">
        <f>'KL TTHT CV DOT 2'!Q1432</f>
        <v>0.5</v>
      </c>
      <c r="O1452" s="570">
        <f>'KL TTHT CV DOT 2'!R1432</f>
        <v>0.5</v>
      </c>
      <c r="P1452" s="570"/>
      <c r="Q1452" s="570"/>
      <c r="R1452" s="879">
        <v>0</v>
      </c>
    </row>
    <row r="1453" spans="1:18" s="6" customFormat="1" outlineLevel="2">
      <c r="A1453" s="8"/>
      <c r="B1453" s="8"/>
      <c r="C1453" s="25" t="s">
        <v>1071</v>
      </c>
      <c r="D1453" s="97">
        <v>0</v>
      </c>
      <c r="E1453" s="454">
        <v>8</v>
      </c>
      <c r="F1453" s="18" t="s">
        <v>660</v>
      </c>
      <c r="G1453" s="359">
        <v>597901.72736159991</v>
      </c>
      <c r="H1453" s="359">
        <v>82376.800000000003</v>
      </c>
      <c r="I1453" s="71">
        <f t="shared" si="445"/>
        <v>680278.52736159996</v>
      </c>
      <c r="J1453" s="71">
        <f t="shared" si="442"/>
        <v>4783213.8188927993</v>
      </c>
      <c r="K1453" s="71">
        <f t="shared" si="443"/>
        <v>659014.40000000002</v>
      </c>
      <c r="L1453" s="71">
        <f t="shared" si="444"/>
        <v>5442228.2188927997</v>
      </c>
      <c r="M1453" s="570">
        <f>'KL TTHT CV DOT 2'!P1433</f>
        <v>0</v>
      </c>
      <c r="N1453" s="570">
        <f>'KL TTHT CV DOT 2'!Q1433</f>
        <v>0.5</v>
      </c>
      <c r="O1453" s="570">
        <f>'KL TTHT CV DOT 2'!R1433</f>
        <v>0.5</v>
      </c>
      <c r="P1453" s="570"/>
      <c r="Q1453" s="570"/>
      <c r="R1453" s="879">
        <v>0</v>
      </c>
    </row>
    <row r="1454" spans="1:18" s="6" customFormat="1" outlineLevel="2">
      <c r="A1454" s="8"/>
      <c r="B1454" s="8"/>
      <c r="C1454" s="25" t="s">
        <v>1071</v>
      </c>
      <c r="D1454" s="97">
        <v>0</v>
      </c>
      <c r="E1454" s="454">
        <v>8</v>
      </c>
      <c r="F1454" s="18" t="s">
        <v>660</v>
      </c>
      <c r="G1454" s="359">
        <v>597901.72736159991</v>
      </c>
      <c r="H1454" s="359">
        <v>82376.800000000003</v>
      </c>
      <c r="I1454" s="71">
        <f t="shared" si="445"/>
        <v>680278.52736159996</v>
      </c>
      <c r="J1454" s="71">
        <f t="shared" si="442"/>
        <v>4783213.8188927993</v>
      </c>
      <c r="K1454" s="71">
        <f t="shared" si="443"/>
        <v>659014.40000000002</v>
      </c>
      <c r="L1454" s="71">
        <f t="shared" si="444"/>
        <v>5442228.2188927997</v>
      </c>
      <c r="M1454" s="570">
        <f>'KL TTHT CV DOT 2'!P1434</f>
        <v>0</v>
      </c>
      <c r="N1454" s="570">
        <f>'KL TTHT CV DOT 2'!Q1434</f>
        <v>0.5</v>
      </c>
      <c r="O1454" s="570">
        <f>'KL TTHT CV DOT 2'!R1434</f>
        <v>0.5</v>
      </c>
      <c r="P1454" s="570"/>
      <c r="Q1454" s="570"/>
      <c r="R1454" s="879">
        <v>0</v>
      </c>
    </row>
    <row r="1455" spans="1:18" s="6" customFormat="1" outlineLevel="2">
      <c r="A1455" s="8"/>
      <c r="B1455" s="8"/>
      <c r="C1455" s="25" t="s">
        <v>1073</v>
      </c>
      <c r="D1455" s="97">
        <v>0</v>
      </c>
      <c r="E1455" s="454">
        <v>6</v>
      </c>
      <c r="F1455" s="18" t="s">
        <v>660</v>
      </c>
      <c r="G1455" s="359">
        <v>543443.2662383999</v>
      </c>
      <c r="H1455" s="359">
        <v>82376.800000000003</v>
      </c>
      <c r="I1455" s="71">
        <f t="shared" si="445"/>
        <v>625820.06623839994</v>
      </c>
      <c r="J1455" s="71">
        <f t="shared" si="442"/>
        <v>3260659.5974303996</v>
      </c>
      <c r="K1455" s="71">
        <f t="shared" si="443"/>
        <v>494260.80000000005</v>
      </c>
      <c r="L1455" s="71">
        <f t="shared" si="444"/>
        <v>3754920.3974303994</v>
      </c>
      <c r="M1455" s="570">
        <f>'KL TTHT CV DOT 2'!P1435</f>
        <v>0</v>
      </c>
      <c r="N1455" s="570">
        <f>'KL TTHT CV DOT 2'!Q1435</f>
        <v>0.5</v>
      </c>
      <c r="O1455" s="570">
        <f>'KL TTHT CV DOT 2'!R1435</f>
        <v>0.5</v>
      </c>
      <c r="P1455" s="570"/>
      <c r="Q1455" s="570"/>
      <c r="R1455" s="879">
        <v>0</v>
      </c>
    </row>
    <row r="1456" spans="1:18" s="6" customFormat="1" outlineLevel="2">
      <c r="A1456" s="8"/>
      <c r="B1456" s="8"/>
      <c r="C1456" s="25" t="s">
        <v>1075</v>
      </c>
      <c r="D1456" s="97">
        <v>2</v>
      </c>
      <c r="E1456" s="454">
        <v>2</v>
      </c>
      <c r="F1456" s="18" t="s">
        <v>660</v>
      </c>
      <c r="G1456" s="359">
        <v>861389.37159839983</v>
      </c>
      <c r="H1456" s="359">
        <v>82376.800000000003</v>
      </c>
      <c r="I1456" s="71">
        <f t="shared" si="445"/>
        <v>943766.17159839987</v>
      </c>
      <c r="J1456" s="71">
        <f t="shared" si="442"/>
        <v>1722778.7431967997</v>
      </c>
      <c r="K1456" s="71">
        <f t="shared" si="443"/>
        <v>164753.60000000001</v>
      </c>
      <c r="L1456" s="71">
        <f t="shared" si="444"/>
        <v>1887532.3431967997</v>
      </c>
      <c r="M1456" s="570">
        <f>'KL TTHT CV DOT 2'!P1436</f>
        <v>0</v>
      </c>
      <c r="N1456" s="570">
        <f>'KL TTHT CV DOT 2'!Q1436</f>
        <v>0.5</v>
      </c>
      <c r="O1456" s="570">
        <f>'KL TTHT CV DOT 2'!R1436</f>
        <v>0.5</v>
      </c>
      <c r="P1456" s="570"/>
      <c r="Q1456" s="570"/>
      <c r="R1456" s="879">
        <v>0</v>
      </c>
    </row>
    <row r="1457" spans="1:18" s="6" customFormat="1" outlineLevel="2">
      <c r="A1457" s="8"/>
      <c r="B1457" s="8"/>
      <c r="C1457" s="25" t="s">
        <v>1074</v>
      </c>
      <c r="D1457" s="97">
        <v>1</v>
      </c>
      <c r="E1457" s="454">
        <v>1</v>
      </c>
      <c r="F1457" s="18" t="s">
        <v>660</v>
      </c>
      <c r="G1457" s="359">
        <v>380393.98143839993</v>
      </c>
      <c r="H1457" s="359">
        <v>82376.800000000003</v>
      </c>
      <c r="I1457" s="71">
        <f t="shared" si="445"/>
        <v>462770.78143839992</v>
      </c>
      <c r="J1457" s="71">
        <f t="shared" si="442"/>
        <v>380393.98143839993</v>
      </c>
      <c r="K1457" s="71">
        <f t="shared" si="443"/>
        <v>82376.800000000003</v>
      </c>
      <c r="L1457" s="71">
        <f t="shared" si="444"/>
        <v>462770.78143839992</v>
      </c>
      <c r="M1457" s="570">
        <f>'KL TTHT CV DOT 2'!P1437</f>
        <v>0</v>
      </c>
      <c r="N1457" s="570">
        <f>'KL TTHT CV DOT 2'!Q1437</f>
        <v>0.5</v>
      </c>
      <c r="O1457" s="570">
        <f>'KL TTHT CV DOT 2'!R1437</f>
        <v>0.5</v>
      </c>
      <c r="P1457" s="570"/>
      <c r="Q1457" s="570"/>
      <c r="R1457" s="879">
        <v>0</v>
      </c>
    </row>
    <row r="1458" spans="1:18" s="6" customFormat="1" outlineLevel="2">
      <c r="A1458" s="8"/>
      <c r="B1458" s="8"/>
      <c r="C1458" s="25" t="s">
        <v>1070</v>
      </c>
      <c r="D1458" s="97">
        <v>26</v>
      </c>
      <c r="E1458" s="454">
        <v>24</v>
      </c>
      <c r="F1458" s="18" t="s">
        <v>660</v>
      </c>
      <c r="G1458" s="359">
        <v>32609.856959999997</v>
      </c>
      <c r="H1458" s="359">
        <v>57608.1</v>
      </c>
      <c r="I1458" s="71">
        <f t="shared" si="445"/>
        <v>90217.956959999996</v>
      </c>
      <c r="J1458" s="71">
        <f t="shared" si="442"/>
        <v>782636.56703999988</v>
      </c>
      <c r="K1458" s="71">
        <f t="shared" si="443"/>
        <v>1382594.4</v>
      </c>
      <c r="L1458" s="71">
        <f t="shared" si="444"/>
        <v>2165230.96704</v>
      </c>
      <c r="M1458" s="570">
        <f>'KL TTHT CV DOT 2'!P1438</f>
        <v>0</v>
      </c>
      <c r="N1458" s="570">
        <f>'KL TTHT CV DOT 2'!Q1438</f>
        <v>0.5</v>
      </c>
      <c r="O1458" s="570">
        <f>'KL TTHT CV DOT 2'!R1438</f>
        <v>0.5</v>
      </c>
      <c r="P1458" s="570"/>
      <c r="Q1458" s="570"/>
      <c r="R1458" s="879">
        <v>0</v>
      </c>
    </row>
    <row r="1459" spans="1:18" s="6" customFormat="1" outlineLevel="2">
      <c r="A1459" s="8"/>
      <c r="B1459" s="8"/>
      <c r="C1459" s="25" t="s">
        <v>1077</v>
      </c>
      <c r="D1459" s="97">
        <v>12</v>
      </c>
      <c r="E1459" s="454">
        <v>12</v>
      </c>
      <c r="F1459" s="18" t="s">
        <v>660</v>
      </c>
      <c r="G1459" s="359">
        <v>317946.10535999999</v>
      </c>
      <c r="H1459" s="359">
        <v>57608.1</v>
      </c>
      <c r="I1459" s="71">
        <f t="shared" si="445"/>
        <v>375554.20535999996</v>
      </c>
      <c r="J1459" s="71">
        <f t="shared" si="442"/>
        <v>3815353.2643200001</v>
      </c>
      <c r="K1459" s="71">
        <f t="shared" si="443"/>
        <v>691297.2</v>
      </c>
      <c r="L1459" s="71">
        <f t="shared" si="444"/>
        <v>4506650.4643199993</v>
      </c>
      <c r="M1459" s="570">
        <f>'KL TTHT CV DOT 2'!P1439</f>
        <v>0</v>
      </c>
      <c r="N1459" s="570">
        <f>'KL TTHT CV DOT 2'!Q1439</f>
        <v>0.5</v>
      </c>
      <c r="O1459" s="570">
        <f>'KL TTHT CV DOT 2'!R1439</f>
        <v>0.5</v>
      </c>
      <c r="P1459" s="570"/>
      <c r="Q1459" s="570"/>
      <c r="R1459" s="879">
        <v>0</v>
      </c>
    </row>
    <row r="1460" spans="1:18" s="6" customFormat="1" outlineLevel="2">
      <c r="A1460" s="8"/>
      <c r="B1460" s="8"/>
      <c r="C1460" s="25" t="s">
        <v>1091</v>
      </c>
      <c r="D1460" s="97">
        <v>1</v>
      </c>
      <c r="E1460" s="454">
        <v>1</v>
      </c>
      <c r="F1460" s="18" t="s">
        <v>660</v>
      </c>
      <c r="G1460" s="359">
        <v>706492.55103839992</v>
      </c>
      <c r="H1460" s="359">
        <v>57608.1</v>
      </c>
      <c r="I1460" s="71">
        <f t="shared" si="445"/>
        <v>764100.6510383999</v>
      </c>
      <c r="J1460" s="71">
        <f t="shared" si="442"/>
        <v>706492.55103839992</v>
      </c>
      <c r="K1460" s="71">
        <f t="shared" si="443"/>
        <v>57608.1</v>
      </c>
      <c r="L1460" s="71">
        <f t="shared" si="444"/>
        <v>764100.6510383999</v>
      </c>
      <c r="M1460" s="570">
        <f>'KL TTHT CV DOT 2'!P1440</f>
        <v>0</v>
      </c>
      <c r="N1460" s="570">
        <f>'KL TTHT CV DOT 2'!Q1440</f>
        <v>0.5</v>
      </c>
      <c r="O1460" s="570">
        <f>'KL TTHT CV DOT 2'!R1440</f>
        <v>0.5</v>
      </c>
      <c r="P1460" s="570"/>
      <c r="Q1460" s="570"/>
      <c r="R1460" s="879">
        <v>0</v>
      </c>
    </row>
    <row r="1461" spans="1:18" s="6" customFormat="1" outlineLevel="2">
      <c r="A1461" s="8"/>
      <c r="B1461" s="8"/>
      <c r="C1461" s="25" t="s">
        <v>1092</v>
      </c>
      <c r="D1461" s="97">
        <v>1</v>
      </c>
      <c r="E1461" s="454">
        <v>1</v>
      </c>
      <c r="F1461" s="18" t="s">
        <v>660</v>
      </c>
      <c r="G1461" s="359">
        <v>1066831.4704464001</v>
      </c>
      <c r="H1461" s="359">
        <v>57608.1</v>
      </c>
      <c r="I1461" s="71">
        <f t="shared" si="445"/>
        <v>1124439.5704464002</v>
      </c>
      <c r="J1461" s="71">
        <f t="shared" si="442"/>
        <v>1066831.4704464001</v>
      </c>
      <c r="K1461" s="71">
        <f t="shared" si="443"/>
        <v>57608.1</v>
      </c>
      <c r="L1461" s="71">
        <f t="shared" si="444"/>
        <v>1124439.5704464002</v>
      </c>
      <c r="M1461" s="570">
        <f>'KL TTHT CV DOT 2'!P1441</f>
        <v>0</v>
      </c>
      <c r="N1461" s="570">
        <f>'KL TTHT CV DOT 2'!Q1441</f>
        <v>0.5</v>
      </c>
      <c r="O1461" s="570">
        <f>'KL TTHT CV DOT 2'!R1441</f>
        <v>0.5</v>
      </c>
      <c r="P1461" s="570"/>
      <c r="Q1461" s="570"/>
      <c r="R1461" s="879">
        <v>0</v>
      </c>
    </row>
    <row r="1462" spans="1:18" s="6" customFormat="1" outlineLevel="2">
      <c r="A1462" s="8"/>
      <c r="B1462" s="8"/>
      <c r="C1462" s="25" t="s">
        <v>1076</v>
      </c>
      <c r="D1462" s="97">
        <v>1</v>
      </c>
      <c r="E1462" s="454">
        <v>1</v>
      </c>
      <c r="F1462" s="18" t="s">
        <v>660</v>
      </c>
      <c r="G1462" s="359">
        <v>372241.51719839993</v>
      </c>
      <c r="H1462" s="359">
        <v>82376.800000000003</v>
      </c>
      <c r="I1462" s="71">
        <f t="shared" si="445"/>
        <v>454618.31719839992</v>
      </c>
      <c r="J1462" s="71">
        <f t="shared" si="442"/>
        <v>372241.51719839993</v>
      </c>
      <c r="K1462" s="71">
        <f t="shared" si="443"/>
        <v>82376.800000000003</v>
      </c>
      <c r="L1462" s="71">
        <f t="shared" si="444"/>
        <v>454618.31719839992</v>
      </c>
      <c r="M1462" s="570">
        <f>'KL TTHT CV DOT 2'!P1442</f>
        <v>0</v>
      </c>
      <c r="N1462" s="570">
        <f>'KL TTHT CV DOT 2'!Q1442</f>
        <v>0.5</v>
      </c>
      <c r="O1462" s="570">
        <f>'KL TTHT CV DOT 2'!R1442</f>
        <v>0.5</v>
      </c>
      <c r="P1462" s="570"/>
      <c r="Q1462" s="570"/>
      <c r="R1462" s="879">
        <v>0</v>
      </c>
    </row>
    <row r="1463" spans="1:18" s="6" customFormat="1" outlineLevel="2">
      <c r="A1463" s="8"/>
      <c r="B1463" s="8"/>
      <c r="C1463" s="25" t="s">
        <v>1088</v>
      </c>
      <c r="D1463" s="97">
        <v>2</v>
      </c>
      <c r="E1463" s="454">
        <v>2</v>
      </c>
      <c r="F1463" s="18" t="s">
        <v>660</v>
      </c>
      <c r="G1463" s="359">
        <v>318435.25321439997</v>
      </c>
      <c r="H1463" s="359">
        <v>57608.1</v>
      </c>
      <c r="I1463" s="71">
        <f t="shared" si="445"/>
        <v>376043.35321439995</v>
      </c>
      <c r="J1463" s="71">
        <f t="shared" si="442"/>
        <v>636870.50642879994</v>
      </c>
      <c r="K1463" s="71">
        <f t="shared" si="443"/>
        <v>115216.2</v>
      </c>
      <c r="L1463" s="71">
        <f t="shared" si="444"/>
        <v>752086.70642879989</v>
      </c>
      <c r="M1463" s="570">
        <f>'KL TTHT CV DOT 2'!P1443</f>
        <v>0</v>
      </c>
      <c r="N1463" s="570">
        <f>'KL TTHT CV DOT 2'!Q1443</f>
        <v>0.5</v>
      </c>
      <c r="O1463" s="570">
        <f>'KL TTHT CV DOT 2'!R1443</f>
        <v>0.5</v>
      </c>
      <c r="P1463" s="570"/>
      <c r="Q1463" s="570"/>
      <c r="R1463" s="879">
        <v>0</v>
      </c>
    </row>
    <row r="1464" spans="1:18" s="6" customFormat="1" outlineLevel="2">
      <c r="A1464" s="8"/>
      <c r="B1464" s="8"/>
      <c r="C1464" s="25" t="s">
        <v>1093</v>
      </c>
      <c r="D1464" s="97">
        <v>2</v>
      </c>
      <c r="E1464" s="454">
        <v>2</v>
      </c>
      <c r="F1464" s="18" t="s">
        <v>660</v>
      </c>
      <c r="G1464" s="359">
        <v>529910.17560000008</v>
      </c>
      <c r="H1464" s="359">
        <v>57608.1</v>
      </c>
      <c r="I1464" s="71">
        <f t="shared" si="445"/>
        <v>587518.27560000005</v>
      </c>
      <c r="J1464" s="71">
        <f t="shared" si="442"/>
        <v>1059820.3512000002</v>
      </c>
      <c r="K1464" s="71">
        <f t="shared" si="443"/>
        <v>115216.2</v>
      </c>
      <c r="L1464" s="71">
        <f t="shared" si="444"/>
        <v>1175036.5512000001</v>
      </c>
      <c r="M1464" s="570">
        <f>'KL TTHT CV DOT 2'!P1444</f>
        <v>0</v>
      </c>
      <c r="N1464" s="570">
        <f>'KL TTHT CV DOT 2'!Q1444</f>
        <v>0.5</v>
      </c>
      <c r="O1464" s="570">
        <f>'KL TTHT CV DOT 2'!R1444</f>
        <v>0.5</v>
      </c>
      <c r="P1464" s="570"/>
      <c r="Q1464" s="570"/>
      <c r="R1464" s="879">
        <v>0</v>
      </c>
    </row>
    <row r="1465" spans="1:18" s="6" customFormat="1" outlineLevel="2">
      <c r="A1465" s="8"/>
      <c r="B1465" s="8"/>
      <c r="C1465" s="25" t="s">
        <v>1089</v>
      </c>
      <c r="D1465" s="97">
        <v>2</v>
      </c>
      <c r="E1465" s="454">
        <v>2</v>
      </c>
      <c r="F1465" s="18" t="s">
        <v>660</v>
      </c>
      <c r="G1465" s="359">
        <v>1451138.63472</v>
      </c>
      <c r="H1465" s="359">
        <v>57608.1</v>
      </c>
      <c r="I1465" s="71">
        <f t="shared" si="445"/>
        <v>1508746.7347200001</v>
      </c>
      <c r="J1465" s="71">
        <f t="shared" si="442"/>
        <v>2902277.2694399999</v>
      </c>
      <c r="K1465" s="71">
        <f t="shared" si="443"/>
        <v>115216.2</v>
      </c>
      <c r="L1465" s="71">
        <f t="shared" si="444"/>
        <v>3017493.4694400001</v>
      </c>
      <c r="M1465" s="570">
        <f>'KL TTHT CV DOT 2'!P1445</f>
        <v>0</v>
      </c>
      <c r="N1465" s="570">
        <f>'KL TTHT CV DOT 2'!Q1445</f>
        <v>0.5</v>
      </c>
      <c r="O1465" s="570">
        <f>'KL TTHT CV DOT 2'!R1445</f>
        <v>0.5</v>
      </c>
      <c r="P1465" s="570"/>
      <c r="Q1465" s="570"/>
      <c r="R1465" s="879">
        <v>0</v>
      </c>
    </row>
    <row r="1466" spans="1:18" s="6" customFormat="1" ht="26.4" outlineLevel="2">
      <c r="A1466" s="391"/>
      <c r="B1466" s="391"/>
      <c r="C1466" s="392" t="s">
        <v>1094</v>
      </c>
      <c r="D1466" s="97">
        <v>2</v>
      </c>
      <c r="E1466" s="454">
        <v>2</v>
      </c>
      <c r="F1466" s="387" t="s">
        <v>660</v>
      </c>
      <c r="G1466" s="359">
        <v>617304.59225279989</v>
      </c>
      <c r="H1466" s="359">
        <v>53385.955040000001</v>
      </c>
      <c r="I1466" s="71">
        <f t="shared" si="445"/>
        <v>670690.54729279992</v>
      </c>
      <c r="J1466" s="71">
        <f t="shared" si="442"/>
        <v>1234609.1845055998</v>
      </c>
      <c r="K1466" s="71">
        <f t="shared" si="443"/>
        <v>106771.91008</v>
      </c>
      <c r="L1466" s="71">
        <f t="shared" si="444"/>
        <v>1341381.0945855998</v>
      </c>
      <c r="M1466" s="570">
        <f>'KL TTHT CV DOT 2'!P1446</f>
        <v>0</v>
      </c>
      <c r="N1466" s="570">
        <f>'KL TTHT CV DOT 2'!Q1446</f>
        <v>0.5</v>
      </c>
      <c r="O1466" s="570">
        <f>'KL TTHT CV DOT 2'!R1446</f>
        <v>0.5</v>
      </c>
      <c r="P1466" s="570"/>
      <c r="Q1466" s="570"/>
      <c r="R1466" s="879">
        <v>0</v>
      </c>
    </row>
    <row r="1467" spans="1:18" s="6" customFormat="1" ht="26.4" outlineLevel="2">
      <c r="A1467" s="391"/>
      <c r="B1467" s="391"/>
      <c r="C1467" s="392" t="s">
        <v>1079</v>
      </c>
      <c r="D1467" s="97">
        <v>0</v>
      </c>
      <c r="E1467" s="454"/>
      <c r="F1467" s="387" t="s">
        <v>660</v>
      </c>
      <c r="G1467" s="359">
        <v>206583.4438416</v>
      </c>
      <c r="H1467" s="359">
        <v>48702.500000000007</v>
      </c>
      <c r="I1467" s="71">
        <f t="shared" si="445"/>
        <v>255285.9438416</v>
      </c>
      <c r="J1467" s="71">
        <f t="shared" si="442"/>
        <v>0</v>
      </c>
      <c r="K1467" s="71">
        <f t="shared" si="443"/>
        <v>0</v>
      </c>
      <c r="L1467" s="71">
        <f t="shared" si="444"/>
        <v>0</v>
      </c>
      <c r="M1467" s="570">
        <f>'KL TTHT CV DOT 2'!P1447</f>
        <v>0</v>
      </c>
      <c r="N1467" s="570">
        <f>'KL TTHT CV DOT 2'!Q1447</f>
        <v>0.5</v>
      </c>
      <c r="O1467" s="570">
        <f>'KL TTHT CV DOT 2'!R1447</f>
        <v>0.5</v>
      </c>
      <c r="P1467" s="570"/>
      <c r="Q1467" s="570"/>
      <c r="R1467" s="879">
        <v>0</v>
      </c>
    </row>
    <row r="1468" spans="1:18" s="6" customFormat="1" outlineLevel="2">
      <c r="A1468" s="391"/>
      <c r="B1468" s="391"/>
      <c r="C1468" s="392" t="s">
        <v>1080</v>
      </c>
      <c r="D1468" s="97">
        <v>40</v>
      </c>
      <c r="E1468" s="454">
        <v>40</v>
      </c>
      <c r="F1468" s="387" t="s">
        <v>660</v>
      </c>
      <c r="G1468" s="359">
        <v>3260.9856959999997</v>
      </c>
      <c r="H1468" s="359">
        <v>3850.0000000000005</v>
      </c>
      <c r="I1468" s="71">
        <f t="shared" si="445"/>
        <v>7110.9856959999997</v>
      </c>
      <c r="J1468" s="71">
        <f t="shared" si="442"/>
        <v>130439.42783999999</v>
      </c>
      <c r="K1468" s="71">
        <f t="shared" si="443"/>
        <v>154000.00000000003</v>
      </c>
      <c r="L1468" s="71">
        <f t="shared" si="444"/>
        <v>284439.42784000002</v>
      </c>
      <c r="M1468" s="570">
        <f>'KL TTHT CV DOT 2'!P1448</f>
        <v>0</v>
      </c>
      <c r="N1468" s="570">
        <f>'KL TTHT CV DOT 2'!Q1448</f>
        <v>0.5</v>
      </c>
      <c r="O1468" s="570">
        <f>'KL TTHT CV DOT 2'!R1448</f>
        <v>0.5</v>
      </c>
      <c r="P1468" s="570"/>
      <c r="Q1468" s="570"/>
      <c r="R1468" s="879">
        <v>0</v>
      </c>
    </row>
    <row r="1469" spans="1:18" s="6" customFormat="1" outlineLevel="2">
      <c r="A1469" s="391"/>
      <c r="B1469" s="391"/>
      <c r="C1469" s="392" t="s">
        <v>1081</v>
      </c>
      <c r="D1469" s="97">
        <v>25</v>
      </c>
      <c r="E1469" s="454">
        <v>25</v>
      </c>
      <c r="F1469" s="387" t="s">
        <v>660</v>
      </c>
      <c r="G1469" s="359">
        <v>48914.785439999992</v>
      </c>
      <c r="H1469" s="359">
        <v>11000</v>
      </c>
      <c r="I1469" s="71">
        <f t="shared" si="445"/>
        <v>59914.785439999992</v>
      </c>
      <c r="J1469" s="71">
        <f t="shared" si="442"/>
        <v>1222869.6359999997</v>
      </c>
      <c r="K1469" s="71">
        <f t="shared" si="443"/>
        <v>275000</v>
      </c>
      <c r="L1469" s="71">
        <f t="shared" si="444"/>
        <v>1497869.6359999997</v>
      </c>
      <c r="M1469" s="570">
        <f>'KL TTHT CV DOT 2'!P1449</f>
        <v>0</v>
      </c>
      <c r="N1469" s="570">
        <f>'KL TTHT CV DOT 2'!Q1449</f>
        <v>0.5</v>
      </c>
      <c r="O1469" s="570">
        <f>'KL TTHT CV DOT 2'!R1449</f>
        <v>0.5</v>
      </c>
      <c r="P1469" s="570"/>
      <c r="Q1469" s="570"/>
      <c r="R1469" s="879">
        <v>0</v>
      </c>
    </row>
    <row r="1470" spans="1:18" s="6" customFormat="1" outlineLevel="2">
      <c r="A1470" s="391"/>
      <c r="B1470" s="391"/>
      <c r="C1470" s="392" t="s">
        <v>1082</v>
      </c>
      <c r="D1470" s="97">
        <v>36</v>
      </c>
      <c r="E1470" s="454">
        <v>36</v>
      </c>
      <c r="F1470" s="387" t="s">
        <v>660</v>
      </c>
      <c r="G1470" s="359">
        <v>92448.944481600003</v>
      </c>
      <c r="H1470" s="359">
        <v>8250</v>
      </c>
      <c r="I1470" s="71">
        <f t="shared" si="445"/>
        <v>100698.9444816</v>
      </c>
      <c r="J1470" s="71">
        <f t="shared" si="442"/>
        <v>3328162.0013375999</v>
      </c>
      <c r="K1470" s="71">
        <f t="shared" si="443"/>
        <v>297000</v>
      </c>
      <c r="L1470" s="71">
        <f t="shared" si="444"/>
        <v>3625162.0013375999</v>
      </c>
      <c r="M1470" s="570">
        <f>'KL TTHT CV DOT 2'!P1450</f>
        <v>0</v>
      </c>
      <c r="N1470" s="570">
        <f>'KL TTHT CV DOT 2'!Q1450</f>
        <v>0.5</v>
      </c>
      <c r="O1470" s="570">
        <f>'KL TTHT CV DOT 2'!R1450</f>
        <v>0.5</v>
      </c>
      <c r="P1470" s="570"/>
      <c r="Q1470" s="570"/>
      <c r="R1470" s="879">
        <v>0</v>
      </c>
    </row>
    <row r="1471" spans="1:18" s="6" customFormat="1" outlineLevel="2">
      <c r="A1471" s="8"/>
      <c r="B1471" s="8"/>
      <c r="C1471" s="25" t="s">
        <v>1083</v>
      </c>
      <c r="D1471" s="97">
        <v>72</v>
      </c>
      <c r="E1471" s="455">
        <v>72</v>
      </c>
      <c r="F1471" s="18" t="s">
        <v>660</v>
      </c>
      <c r="G1471" s="359">
        <v>37990.483358400001</v>
      </c>
      <c r="H1471" s="359">
        <v>8250</v>
      </c>
      <c r="I1471" s="71">
        <f t="shared" si="445"/>
        <v>46240.483358400001</v>
      </c>
      <c r="J1471" s="71">
        <f t="shared" si="442"/>
        <v>2735314.8018048001</v>
      </c>
      <c r="K1471" s="71">
        <f t="shared" si="443"/>
        <v>594000</v>
      </c>
      <c r="L1471" s="71">
        <f t="shared" si="444"/>
        <v>3329314.8018048001</v>
      </c>
      <c r="M1471" s="570">
        <f>'KL TTHT CV DOT 2'!P1451</f>
        <v>0</v>
      </c>
      <c r="N1471" s="570">
        <f>'KL TTHT CV DOT 2'!Q1451</f>
        <v>0.5</v>
      </c>
      <c r="O1471" s="570">
        <f>'KL TTHT CV DOT 2'!R1451</f>
        <v>0.5</v>
      </c>
      <c r="P1471" s="570"/>
      <c r="Q1471" s="570"/>
      <c r="R1471" s="879">
        <v>0</v>
      </c>
    </row>
    <row r="1472" spans="1:18" s="6" customFormat="1" outlineLevel="2">
      <c r="A1472" s="8"/>
      <c r="B1472" s="8"/>
      <c r="C1472" s="25" t="s">
        <v>1084</v>
      </c>
      <c r="D1472" s="94">
        <v>1</v>
      </c>
      <c r="E1472" s="94">
        <v>1</v>
      </c>
      <c r="F1472" s="18" t="s">
        <v>619</v>
      </c>
      <c r="G1472" s="359">
        <v>2500000</v>
      </c>
      <c r="H1472" s="359">
        <v>1000000</v>
      </c>
      <c r="I1472" s="71">
        <f t="shared" si="445"/>
        <v>3500000</v>
      </c>
      <c r="J1472" s="71">
        <f t="shared" si="442"/>
        <v>2500000</v>
      </c>
      <c r="K1472" s="71">
        <f t="shared" si="443"/>
        <v>1000000</v>
      </c>
      <c r="L1472" s="71">
        <f t="shared" si="444"/>
        <v>3500000</v>
      </c>
      <c r="M1472" s="570">
        <f>'KL TTHT CV DOT 2'!P1452</f>
        <v>0</v>
      </c>
      <c r="N1472" s="570">
        <f>'KL TTHT CV DOT 2'!Q1452</f>
        <v>0</v>
      </c>
      <c r="O1472" s="570">
        <f>'KL TTHT CV DOT 2'!R1452</f>
        <v>0</v>
      </c>
      <c r="P1472" s="570"/>
      <c r="Q1472" s="570"/>
      <c r="R1472" s="879">
        <v>0</v>
      </c>
    </row>
    <row r="1473" spans="1:18" s="6" customFormat="1" outlineLevel="2">
      <c r="A1473" s="8"/>
      <c r="B1473" s="8"/>
      <c r="C1473" s="25" t="s">
        <v>1085</v>
      </c>
      <c r="D1473" s="97">
        <v>1</v>
      </c>
      <c r="E1473" s="97">
        <v>1</v>
      </c>
      <c r="F1473" s="18" t="s">
        <v>619</v>
      </c>
      <c r="G1473" s="359">
        <v>12557436.286029337</v>
      </c>
      <c r="H1473" s="359">
        <v>3767230.8858088008</v>
      </c>
      <c r="I1473" s="71">
        <f t="shared" si="445"/>
        <v>16324667.171838138</v>
      </c>
      <c r="J1473" s="71">
        <f t="shared" si="442"/>
        <v>12557436.286029337</v>
      </c>
      <c r="K1473" s="71">
        <f t="shared" si="443"/>
        <v>3767230.8858088008</v>
      </c>
      <c r="L1473" s="71">
        <f t="shared" si="444"/>
        <v>16324667.171838138</v>
      </c>
      <c r="M1473" s="570">
        <f>'KL TTHT CV DOT 2'!P1453</f>
        <v>0</v>
      </c>
      <c r="N1473" s="570">
        <f>'KL TTHT CV DOT 2'!Q1453</f>
        <v>0</v>
      </c>
      <c r="O1473" s="570">
        <f>'KL TTHT CV DOT 2'!R1453</f>
        <v>0</v>
      </c>
      <c r="P1473" s="570"/>
      <c r="Q1473" s="570"/>
      <c r="R1473" s="879">
        <v>0</v>
      </c>
    </row>
    <row r="1474" spans="1:18" s="6" customFormat="1" outlineLevel="2">
      <c r="A1474" s="8"/>
      <c r="B1474" s="8"/>
      <c r="C1474" s="25" t="s">
        <v>787</v>
      </c>
      <c r="D1474" s="97">
        <v>1</v>
      </c>
      <c r="E1474" s="97">
        <v>1</v>
      </c>
      <c r="F1474" s="18" t="s">
        <v>619</v>
      </c>
      <c r="G1474" s="359">
        <v>0</v>
      </c>
      <c r="H1474" s="359">
        <v>11778364.04604</v>
      </c>
      <c r="I1474" s="71">
        <f t="shared" si="445"/>
        <v>11778364.04604</v>
      </c>
      <c r="J1474" s="71">
        <f t="shared" si="442"/>
        <v>0</v>
      </c>
      <c r="K1474" s="71">
        <f t="shared" si="443"/>
        <v>11778364.04604</v>
      </c>
      <c r="L1474" s="71">
        <f t="shared" si="444"/>
        <v>11778364.04604</v>
      </c>
      <c r="M1474" s="570">
        <f>'KL TTHT CV DOT 2'!P1454</f>
        <v>0</v>
      </c>
      <c r="N1474" s="570">
        <f>'KL TTHT CV DOT 2'!Q1454</f>
        <v>0</v>
      </c>
      <c r="O1474" s="570">
        <f>'KL TTHT CV DOT 2'!R1454</f>
        <v>0</v>
      </c>
      <c r="P1474" s="570"/>
      <c r="Q1474" s="570"/>
      <c r="R1474" s="879">
        <v>0</v>
      </c>
    </row>
    <row r="1475" spans="1:18" s="6" customFormat="1" outlineLevel="1">
      <c r="A1475" s="8"/>
      <c r="B1475" s="8"/>
      <c r="C1475" s="25"/>
      <c r="D1475" s="97"/>
      <c r="E1475" s="97"/>
      <c r="F1475" s="18"/>
      <c r="G1475" s="71"/>
      <c r="H1475" s="71"/>
      <c r="I1475" s="71"/>
      <c r="J1475" s="71"/>
      <c r="K1475" s="71"/>
      <c r="L1475" s="71"/>
      <c r="M1475" s="570">
        <f>'KL TTHT CV DOT 2'!P1455</f>
        <v>0</v>
      </c>
      <c r="N1475" s="570">
        <f>'KL TTHT CV DOT 2'!Q1455</f>
        <v>0</v>
      </c>
      <c r="O1475" s="570">
        <f>'KL TTHT CV DOT 2'!R1455</f>
        <v>0</v>
      </c>
      <c r="P1475" s="570"/>
      <c r="Q1475" s="570"/>
      <c r="R1475" s="879">
        <v>0</v>
      </c>
    </row>
    <row r="1476" spans="1:18" s="6" customFormat="1" ht="15.6">
      <c r="A1476" s="64" t="s">
        <v>39</v>
      </c>
      <c r="B1476" s="64"/>
      <c r="C1476" s="65" t="s">
        <v>40</v>
      </c>
      <c r="D1476" s="117"/>
      <c r="E1476" s="167"/>
      <c r="F1476" s="450"/>
      <c r="G1476" s="169"/>
      <c r="H1476" s="169"/>
      <c r="I1476" s="169"/>
      <c r="J1476" s="169">
        <f>SUBTOTAL(9,J1477:J1479)</f>
        <v>0</v>
      </c>
      <c r="K1476" s="169">
        <f>SUBTOTAL(9,K1477:K1479)</f>
        <v>0</v>
      </c>
      <c r="L1476" s="169">
        <f>SUBTOTAL(9,L1477:L1479)</f>
        <v>0</v>
      </c>
      <c r="M1476" s="573">
        <f>'KL TTHT CV DOT 2'!P1456</f>
        <v>0</v>
      </c>
      <c r="N1476" s="573">
        <f>'KL TTHT CV DOT 2'!Q1456</f>
        <v>0</v>
      </c>
      <c r="O1476" s="573">
        <f>'KL TTHT CV DOT 2'!R1456</f>
        <v>0</v>
      </c>
      <c r="P1476" s="573"/>
      <c r="Q1476" s="573"/>
      <c r="R1476" s="882">
        <v>0</v>
      </c>
    </row>
    <row r="1477" spans="1:18" s="6" customFormat="1">
      <c r="A1477" s="21"/>
      <c r="B1477" s="21"/>
      <c r="C1477" s="28"/>
      <c r="D1477" s="99"/>
      <c r="E1477" s="99"/>
      <c r="F1477" s="37"/>
      <c r="G1477" s="82"/>
      <c r="H1477" s="82"/>
      <c r="I1477" s="82"/>
      <c r="J1477" s="82"/>
      <c r="K1477" s="82"/>
      <c r="L1477" s="62"/>
      <c r="M1477" s="574">
        <f>'KL TTHT CV DOT 2'!P1457</f>
        <v>0</v>
      </c>
      <c r="N1477" s="574">
        <f>'KL TTHT CV DOT 2'!Q1457</f>
        <v>0</v>
      </c>
      <c r="O1477" s="574">
        <f>'KL TTHT CV DOT 2'!R1457</f>
        <v>0</v>
      </c>
      <c r="P1477" s="574"/>
      <c r="Q1477" s="574"/>
      <c r="R1477" s="883">
        <v>0</v>
      </c>
    </row>
    <row r="1478" spans="1:18" s="6" customFormat="1" outlineLevel="1">
      <c r="A1478" s="19" t="s">
        <v>288</v>
      </c>
      <c r="B1478" s="19"/>
      <c r="C1478" s="35" t="s">
        <v>176</v>
      </c>
      <c r="D1478" s="100"/>
      <c r="E1478" s="100"/>
      <c r="F1478" s="20"/>
      <c r="G1478" s="75"/>
      <c r="H1478" s="75"/>
      <c r="I1478" s="75"/>
      <c r="J1478" s="75">
        <f>SUBTOTAL(9,J1479:J1479)</f>
        <v>0</v>
      </c>
      <c r="K1478" s="75">
        <f>SUBTOTAL(9,K1479:K1479)</f>
        <v>0</v>
      </c>
      <c r="L1478" s="75">
        <f>SUBTOTAL(9,L1479:L1479)</f>
        <v>0</v>
      </c>
      <c r="M1478" s="571">
        <f>'KL TTHT CV DOT 2'!P1458</f>
        <v>0</v>
      </c>
      <c r="N1478" s="571">
        <f>'KL TTHT CV DOT 2'!Q1458</f>
        <v>0</v>
      </c>
      <c r="O1478" s="571">
        <f>'KL TTHT CV DOT 2'!R1458</f>
        <v>0</v>
      </c>
      <c r="P1478" s="571"/>
      <c r="Q1478" s="571"/>
      <c r="R1478" s="880">
        <v>0</v>
      </c>
    </row>
    <row r="1479" spans="1:18" s="42" customFormat="1" outlineLevel="2">
      <c r="A1479" s="40" t="s">
        <v>311</v>
      </c>
      <c r="B1479" s="40"/>
      <c r="C1479" s="41" t="s">
        <v>312</v>
      </c>
      <c r="D1479" s="118">
        <v>1</v>
      </c>
      <c r="E1479" s="118"/>
      <c r="F1479" s="45" t="s">
        <v>10</v>
      </c>
      <c r="G1479" s="78"/>
      <c r="H1479" s="78"/>
      <c r="I1479" s="78"/>
      <c r="J1479" s="78"/>
      <c r="K1479" s="78"/>
      <c r="L1479" s="83">
        <v>0</v>
      </c>
      <c r="M1479" s="575">
        <f>'KL TTHT CV DOT 2'!P1459</f>
        <v>0</v>
      </c>
      <c r="N1479" s="575">
        <f>'KL TTHT CV DOT 2'!Q1459</f>
        <v>0</v>
      </c>
      <c r="O1479" s="575">
        <f>'KL TTHT CV DOT 2'!R1459</f>
        <v>0</v>
      </c>
      <c r="P1479" s="575"/>
      <c r="Q1479" s="575"/>
      <c r="R1479" s="884">
        <v>0</v>
      </c>
    </row>
    <row r="1480" spans="1:18" s="6" customFormat="1" ht="15.6">
      <c r="A1480" s="64" t="s">
        <v>41</v>
      </c>
      <c r="B1480" s="64"/>
      <c r="C1480" s="65" t="s">
        <v>42</v>
      </c>
      <c r="D1480" s="117"/>
      <c r="E1480" s="167"/>
      <c r="F1480" s="450"/>
      <c r="G1480" s="169"/>
      <c r="H1480" s="169"/>
      <c r="I1480" s="169"/>
      <c r="J1480" s="169">
        <f>SUBTOTAL(9,J1481:J1506)</f>
        <v>246537484.78126073</v>
      </c>
      <c r="K1480" s="169">
        <f>SUBTOTAL(9,K1481:K1506)</f>
        <v>58813621.167480811</v>
      </c>
      <c r="L1480" s="169">
        <f>SUBTOTAL(9,L1481:L1506)</f>
        <v>305351105.9487415</v>
      </c>
      <c r="M1480" s="573">
        <f>'KL TTHT CV DOT 2'!P1460</f>
        <v>0</v>
      </c>
      <c r="N1480" s="573">
        <f>'KL TTHT CV DOT 2'!Q1460</f>
        <v>0</v>
      </c>
      <c r="O1480" s="573">
        <f>'KL TTHT CV DOT 2'!R1460</f>
        <v>0</v>
      </c>
      <c r="P1480" s="573"/>
      <c r="Q1480" s="573"/>
      <c r="R1480" s="882">
        <v>0</v>
      </c>
    </row>
    <row r="1481" spans="1:18" s="6" customFormat="1">
      <c r="A1481" s="21"/>
      <c r="B1481" s="21"/>
      <c r="C1481" s="28"/>
      <c r="D1481" s="99"/>
      <c r="E1481" s="99"/>
      <c r="F1481" s="37"/>
      <c r="G1481" s="82"/>
      <c r="H1481" s="82"/>
      <c r="I1481" s="82"/>
      <c r="J1481" s="82"/>
      <c r="K1481" s="82"/>
      <c r="L1481" s="62"/>
      <c r="M1481" s="574">
        <f>'KL TTHT CV DOT 2'!P1461</f>
        <v>0</v>
      </c>
      <c r="N1481" s="574">
        <f>'KL TTHT CV DOT 2'!Q1461</f>
        <v>0</v>
      </c>
      <c r="O1481" s="574">
        <f>'KL TTHT CV DOT 2'!R1461</f>
        <v>0</v>
      </c>
      <c r="P1481" s="574"/>
      <c r="Q1481" s="574"/>
      <c r="R1481" s="883">
        <v>0</v>
      </c>
    </row>
    <row r="1482" spans="1:18" s="6" customFormat="1" outlineLevel="1">
      <c r="A1482" s="19" t="s">
        <v>317</v>
      </c>
      <c r="B1482" s="19"/>
      <c r="C1482" s="35" t="s">
        <v>176</v>
      </c>
      <c r="D1482" s="100"/>
      <c r="E1482" s="100"/>
      <c r="F1482" s="20"/>
      <c r="G1482" s="75"/>
      <c r="H1482" s="75"/>
      <c r="I1482" s="75"/>
      <c r="J1482" s="75">
        <f>SUBTOTAL(9,J1483:J1506)</f>
        <v>246537484.78126073</v>
      </c>
      <c r="K1482" s="75">
        <f>SUBTOTAL(9,K1483:K1506)</f>
        <v>58813621.167480811</v>
      </c>
      <c r="L1482" s="75">
        <f>SUBTOTAL(9,L1483:L1506)</f>
        <v>305351105.9487415</v>
      </c>
      <c r="M1482" s="571">
        <f>'KL TTHT CV DOT 2'!P1462</f>
        <v>0</v>
      </c>
      <c r="N1482" s="571">
        <f>'KL TTHT CV DOT 2'!Q1462</f>
        <v>0</v>
      </c>
      <c r="O1482" s="571">
        <f>'KL TTHT CV DOT 2'!R1462</f>
        <v>0</v>
      </c>
      <c r="P1482" s="571"/>
      <c r="Q1482" s="571"/>
      <c r="R1482" s="880">
        <v>0</v>
      </c>
    </row>
    <row r="1483" spans="1:18" s="36" customFormat="1" outlineLevel="1" collapsed="1">
      <c r="A1483" s="21" t="s">
        <v>318</v>
      </c>
      <c r="B1483" s="21"/>
      <c r="C1483" s="28" t="s">
        <v>316</v>
      </c>
      <c r="D1483" s="122">
        <v>1</v>
      </c>
      <c r="E1483" s="122">
        <v>1</v>
      </c>
      <c r="F1483" s="37" t="s">
        <v>10</v>
      </c>
      <c r="G1483" s="77"/>
      <c r="H1483" s="77"/>
      <c r="I1483" s="77"/>
      <c r="J1483" s="82">
        <f t="shared" ref="J1483:K1483" si="446">SUBTOTAL(9,J1484:J1506)</f>
        <v>246537484.78126073</v>
      </c>
      <c r="K1483" s="82">
        <f t="shared" si="446"/>
        <v>58813621.167480811</v>
      </c>
      <c r="L1483" s="82">
        <f>SUBTOTAL(9,L1484:L1506)</f>
        <v>305351105.9487415</v>
      </c>
      <c r="M1483" s="576">
        <f>'KL TTHT CV DOT 2'!P1463</f>
        <v>0</v>
      </c>
      <c r="N1483" s="576">
        <f>'KL TTHT CV DOT 2'!Q1463</f>
        <v>0</v>
      </c>
      <c r="O1483" s="576">
        <f>'KL TTHT CV DOT 2'!R1463</f>
        <v>0</v>
      </c>
      <c r="P1483" s="576"/>
      <c r="Q1483" s="576"/>
      <c r="R1483" s="885">
        <v>0</v>
      </c>
    </row>
    <row r="1484" spans="1:18" s="6" customFormat="1" hidden="1" outlineLevel="2">
      <c r="A1484" s="8"/>
      <c r="B1484" s="8"/>
      <c r="C1484" s="25" t="s">
        <v>1062</v>
      </c>
      <c r="D1484" s="97">
        <v>16</v>
      </c>
      <c r="E1484" s="456">
        <v>18</v>
      </c>
      <c r="F1484" s="387" t="s">
        <v>624</v>
      </c>
      <c r="G1484" s="359">
        <v>362322.68570639991</v>
      </c>
      <c r="H1484" s="359">
        <v>115320.5625</v>
      </c>
      <c r="I1484" s="71">
        <f>SUM(G1484:H1484)</f>
        <v>477643.24820639991</v>
      </c>
      <c r="J1484" s="71">
        <f t="shared" ref="J1484:J1502" si="447">G1484*E1484</f>
        <v>6521808.3427151982</v>
      </c>
      <c r="K1484" s="71">
        <f t="shared" ref="K1484:K1502" si="448">H1484*E1484</f>
        <v>2075770.125</v>
      </c>
      <c r="L1484" s="71">
        <f t="shared" ref="L1484:L1502" si="449">I1484*E1484</f>
        <v>8597578.4677151982</v>
      </c>
      <c r="M1484" s="570">
        <f>'KL TTHT CV DOT 2'!P1464</f>
        <v>0</v>
      </c>
      <c r="N1484" s="570">
        <f>'KL TTHT CV DOT 2'!Q1464</f>
        <v>0</v>
      </c>
      <c r="O1484" s="570">
        <f>'KL TTHT CV DOT 2'!R1464</f>
        <v>0</v>
      </c>
      <c r="P1484" s="570"/>
      <c r="Q1484" s="570"/>
      <c r="R1484" s="879">
        <v>0</v>
      </c>
    </row>
    <row r="1485" spans="1:18" s="6" customFormat="1" hidden="1" outlineLevel="2">
      <c r="A1485" s="8"/>
      <c r="B1485" s="8"/>
      <c r="C1485" s="25" t="s">
        <v>1064</v>
      </c>
      <c r="D1485" s="97">
        <v>257</v>
      </c>
      <c r="E1485" s="454">
        <v>228</v>
      </c>
      <c r="F1485" s="387" t="s">
        <v>624</v>
      </c>
      <c r="G1485" s="359">
        <v>190224.16559999998</v>
      </c>
      <c r="H1485" s="359">
        <v>70966.5</v>
      </c>
      <c r="I1485" s="71">
        <f t="shared" ref="I1485" si="450">SUM(G1485:H1485)</f>
        <v>261190.66559999998</v>
      </c>
      <c r="J1485" s="71">
        <f t="shared" si="447"/>
        <v>43371109.756799996</v>
      </c>
      <c r="K1485" s="71">
        <f t="shared" si="448"/>
        <v>16180362</v>
      </c>
      <c r="L1485" s="71">
        <f t="shared" si="449"/>
        <v>59551471.756799996</v>
      </c>
      <c r="M1485" s="570">
        <f>'KL TTHT CV DOT 2'!P1465</f>
        <v>0</v>
      </c>
      <c r="N1485" s="570">
        <f>'KL TTHT CV DOT 2'!Q1465</f>
        <v>0</v>
      </c>
      <c r="O1485" s="570">
        <f>'KL TTHT CV DOT 2'!R1465</f>
        <v>0</v>
      </c>
      <c r="P1485" s="570"/>
      <c r="Q1485" s="570"/>
      <c r="R1485" s="879">
        <v>0</v>
      </c>
    </row>
    <row r="1486" spans="1:18" s="6" customFormat="1" hidden="1" outlineLevel="2">
      <c r="A1486" s="8"/>
      <c r="B1486" s="8"/>
      <c r="C1486" s="25" t="s">
        <v>1066</v>
      </c>
      <c r="D1486" s="97">
        <v>23</v>
      </c>
      <c r="E1486" s="454">
        <v>27</v>
      </c>
      <c r="F1486" s="387" t="s">
        <v>624</v>
      </c>
      <c r="G1486" s="359">
        <v>94950.666666666672</v>
      </c>
      <c r="H1486" s="359">
        <v>42579.9</v>
      </c>
      <c r="I1486" s="71">
        <f>SUM(G1486:H1486)</f>
        <v>137530.56666666668</v>
      </c>
      <c r="J1486" s="71">
        <f t="shared" si="447"/>
        <v>2563668</v>
      </c>
      <c r="K1486" s="71">
        <f t="shared" si="448"/>
        <v>1149657.3</v>
      </c>
      <c r="L1486" s="71">
        <f t="shared" si="449"/>
        <v>3713325.3000000003</v>
      </c>
      <c r="M1486" s="570">
        <f>'KL TTHT CV DOT 2'!P1466</f>
        <v>0</v>
      </c>
      <c r="N1486" s="570">
        <f>'KL TTHT CV DOT 2'!Q1466</f>
        <v>0</v>
      </c>
      <c r="O1486" s="570">
        <f>'KL TTHT CV DOT 2'!R1466</f>
        <v>0</v>
      </c>
      <c r="P1486" s="570"/>
      <c r="Q1486" s="570"/>
      <c r="R1486" s="879">
        <v>0</v>
      </c>
    </row>
    <row r="1487" spans="1:18" s="6" customFormat="1" hidden="1" outlineLevel="2">
      <c r="A1487" s="8"/>
      <c r="B1487" s="8"/>
      <c r="C1487" s="25" t="s">
        <v>1071</v>
      </c>
      <c r="D1487" s="94">
        <v>1</v>
      </c>
      <c r="E1487" s="454">
        <v>1</v>
      </c>
      <c r="F1487" s="18" t="s">
        <v>660</v>
      </c>
      <c r="G1487" s="359">
        <v>597901.72736159991</v>
      </c>
      <c r="H1487" s="359">
        <v>82376.800000000003</v>
      </c>
      <c r="I1487" s="71">
        <f t="shared" ref="I1487:I1505" si="451">SUM(G1487:H1487)</f>
        <v>680278.52736159996</v>
      </c>
      <c r="J1487" s="71">
        <f t="shared" si="447"/>
        <v>597901.72736159991</v>
      </c>
      <c r="K1487" s="71">
        <f t="shared" si="448"/>
        <v>82376.800000000003</v>
      </c>
      <c r="L1487" s="71">
        <f t="shared" si="449"/>
        <v>680278.52736159996</v>
      </c>
      <c r="M1487" s="570">
        <f>'KL TTHT CV DOT 2'!P1467</f>
        <v>0</v>
      </c>
      <c r="N1487" s="570">
        <f>'KL TTHT CV DOT 2'!Q1467</f>
        <v>0</v>
      </c>
      <c r="O1487" s="570">
        <f>'KL TTHT CV DOT 2'!R1467</f>
        <v>0</v>
      </c>
      <c r="P1487" s="570"/>
      <c r="Q1487" s="570"/>
      <c r="R1487" s="879">
        <v>0</v>
      </c>
    </row>
    <row r="1488" spans="1:18" s="6" customFormat="1" hidden="1" outlineLevel="2">
      <c r="A1488" s="8"/>
      <c r="B1488" s="8"/>
      <c r="C1488" s="25" t="s">
        <v>1096</v>
      </c>
      <c r="D1488" s="94">
        <v>1</v>
      </c>
      <c r="E1488" s="454">
        <v>1</v>
      </c>
      <c r="F1488" s="18" t="s">
        <v>660</v>
      </c>
      <c r="G1488" s="359">
        <v>684154.79902079992</v>
      </c>
      <c r="H1488" s="359">
        <v>82376.800000000003</v>
      </c>
      <c r="I1488" s="71">
        <f t="shared" si="451"/>
        <v>766531.59902079997</v>
      </c>
      <c r="J1488" s="71">
        <f t="shared" si="447"/>
        <v>684154.79902079992</v>
      </c>
      <c r="K1488" s="71">
        <f t="shared" si="448"/>
        <v>82376.800000000003</v>
      </c>
      <c r="L1488" s="71">
        <f t="shared" si="449"/>
        <v>766531.59902079997</v>
      </c>
      <c r="M1488" s="570">
        <f>'KL TTHT CV DOT 2'!P1468</f>
        <v>0</v>
      </c>
      <c r="N1488" s="570">
        <f>'KL TTHT CV DOT 2'!Q1468</f>
        <v>0</v>
      </c>
      <c r="O1488" s="570">
        <f>'KL TTHT CV DOT 2'!R1468</f>
        <v>0</v>
      </c>
      <c r="P1488" s="570"/>
      <c r="Q1488" s="570"/>
      <c r="R1488" s="879">
        <v>0</v>
      </c>
    </row>
    <row r="1489" spans="1:18" s="6" customFormat="1" hidden="1" outlineLevel="2">
      <c r="A1489" s="8"/>
      <c r="B1489" s="8"/>
      <c r="C1489" s="25" t="s">
        <v>1070</v>
      </c>
      <c r="D1489" s="94">
        <v>92</v>
      </c>
      <c r="E1489" s="454">
        <v>77</v>
      </c>
      <c r="F1489" s="18" t="s">
        <v>660</v>
      </c>
      <c r="G1489" s="359">
        <v>32609.856959999997</v>
      </c>
      <c r="H1489" s="359">
        <v>57608.1</v>
      </c>
      <c r="I1489" s="71">
        <f t="shared" si="451"/>
        <v>90217.956959999996</v>
      </c>
      <c r="J1489" s="71">
        <f t="shared" si="447"/>
        <v>2510958.9859199999</v>
      </c>
      <c r="K1489" s="71">
        <f t="shared" si="448"/>
        <v>4435823.7</v>
      </c>
      <c r="L1489" s="71">
        <f t="shared" si="449"/>
        <v>6946782.6859200001</v>
      </c>
      <c r="M1489" s="570">
        <f>'KL TTHT CV DOT 2'!P1469</f>
        <v>0</v>
      </c>
      <c r="N1489" s="570">
        <f>'KL TTHT CV DOT 2'!Q1469</f>
        <v>0</v>
      </c>
      <c r="O1489" s="570">
        <f>'KL TTHT CV DOT 2'!R1469</f>
        <v>0</v>
      </c>
      <c r="P1489" s="570"/>
      <c r="Q1489" s="570"/>
      <c r="R1489" s="879">
        <v>0</v>
      </c>
    </row>
    <row r="1490" spans="1:18" s="6" customFormat="1" hidden="1" outlineLevel="2">
      <c r="A1490" s="8"/>
      <c r="B1490" s="8"/>
      <c r="C1490" s="25" t="s">
        <v>1077</v>
      </c>
      <c r="D1490" s="94">
        <v>45</v>
      </c>
      <c r="E1490" s="454">
        <v>45</v>
      </c>
      <c r="F1490" s="18" t="s">
        <v>660</v>
      </c>
      <c r="G1490" s="359">
        <v>317946.10535999999</v>
      </c>
      <c r="H1490" s="359">
        <v>57608.1</v>
      </c>
      <c r="I1490" s="71">
        <f t="shared" si="451"/>
        <v>375554.20535999996</v>
      </c>
      <c r="J1490" s="71">
        <f t="shared" si="447"/>
        <v>14307574.7412</v>
      </c>
      <c r="K1490" s="71">
        <f t="shared" si="448"/>
        <v>2592364.5</v>
      </c>
      <c r="L1490" s="71">
        <f t="shared" si="449"/>
        <v>16899939.2412</v>
      </c>
      <c r="M1490" s="570">
        <f>'KL TTHT CV DOT 2'!P1470</f>
        <v>0</v>
      </c>
      <c r="N1490" s="570">
        <f>'KL TTHT CV DOT 2'!Q1470</f>
        <v>0</v>
      </c>
      <c r="O1490" s="570">
        <f>'KL TTHT CV DOT 2'!R1470</f>
        <v>0</v>
      </c>
      <c r="P1490" s="570"/>
      <c r="Q1490" s="570"/>
      <c r="R1490" s="879">
        <v>0</v>
      </c>
    </row>
    <row r="1491" spans="1:18" s="6" customFormat="1" hidden="1" outlineLevel="2">
      <c r="A1491" s="8"/>
      <c r="B1491" s="8"/>
      <c r="C1491" s="25" t="s">
        <v>1088</v>
      </c>
      <c r="D1491" s="94">
        <v>45</v>
      </c>
      <c r="E1491" s="454">
        <v>45</v>
      </c>
      <c r="F1491" s="18" t="s">
        <v>660</v>
      </c>
      <c r="G1491" s="359">
        <v>318435.25321439997</v>
      </c>
      <c r="H1491" s="359">
        <v>57608.1</v>
      </c>
      <c r="I1491" s="71">
        <f t="shared" si="451"/>
        <v>376043.35321439995</v>
      </c>
      <c r="J1491" s="71">
        <f t="shared" si="447"/>
        <v>14329586.394647999</v>
      </c>
      <c r="K1491" s="71">
        <f t="shared" si="448"/>
        <v>2592364.5</v>
      </c>
      <c r="L1491" s="71">
        <f t="shared" si="449"/>
        <v>16921950.894647997</v>
      </c>
      <c r="M1491" s="570">
        <f>'KL TTHT CV DOT 2'!P1471</f>
        <v>0</v>
      </c>
      <c r="N1491" s="570">
        <f>'KL TTHT CV DOT 2'!Q1471</f>
        <v>0</v>
      </c>
      <c r="O1491" s="570">
        <f>'KL TTHT CV DOT 2'!R1471</f>
        <v>0</v>
      </c>
      <c r="P1491" s="570"/>
      <c r="Q1491" s="570"/>
      <c r="R1491" s="879">
        <v>0</v>
      </c>
    </row>
    <row r="1492" spans="1:18" s="6" customFormat="1" ht="31.5" hidden="1" customHeight="1" outlineLevel="2">
      <c r="A1492" s="391"/>
      <c r="B1492" s="391"/>
      <c r="C1492" s="392" t="s">
        <v>1097</v>
      </c>
      <c r="D1492" s="97">
        <v>96</v>
      </c>
      <c r="E1492" s="454">
        <v>96</v>
      </c>
      <c r="F1492" s="387" t="s">
        <v>660</v>
      </c>
      <c r="G1492" s="359">
        <v>387040</v>
      </c>
      <c r="H1492" s="359">
        <v>30056.400000000001</v>
      </c>
      <c r="I1492" s="62">
        <f t="shared" si="451"/>
        <v>417096.4</v>
      </c>
      <c r="J1492" s="62">
        <f t="shared" si="447"/>
        <v>37155840</v>
      </c>
      <c r="K1492" s="62">
        <f t="shared" si="448"/>
        <v>2885414.4000000004</v>
      </c>
      <c r="L1492" s="62">
        <f t="shared" si="449"/>
        <v>40041254.400000006</v>
      </c>
      <c r="M1492" s="570">
        <f>'KL TTHT CV DOT 2'!P1472</f>
        <v>0</v>
      </c>
      <c r="N1492" s="570">
        <f>'KL TTHT CV DOT 2'!Q1472</f>
        <v>0</v>
      </c>
      <c r="O1492" s="570">
        <f>'KL TTHT CV DOT 2'!R1472</f>
        <v>0</v>
      </c>
      <c r="P1492" s="574"/>
      <c r="Q1492" s="574"/>
      <c r="R1492" s="883">
        <v>0</v>
      </c>
    </row>
    <row r="1493" spans="1:18" s="6" customFormat="1" hidden="1" outlineLevel="2">
      <c r="A1493" s="391"/>
      <c r="B1493" s="391"/>
      <c r="C1493" s="392" t="s">
        <v>1098</v>
      </c>
      <c r="D1493" s="97">
        <v>1</v>
      </c>
      <c r="E1493" s="454">
        <v>1</v>
      </c>
      <c r="F1493" s="387" t="s">
        <v>660</v>
      </c>
      <c r="G1493" s="359">
        <v>2445739.2719999999</v>
      </c>
      <c r="H1493" s="359">
        <v>82376.800000000003</v>
      </c>
      <c r="I1493" s="62">
        <f t="shared" si="451"/>
        <v>2528116.0719999997</v>
      </c>
      <c r="J1493" s="62">
        <f t="shared" si="447"/>
        <v>2445739.2719999999</v>
      </c>
      <c r="K1493" s="62">
        <f t="shared" si="448"/>
        <v>82376.800000000003</v>
      </c>
      <c r="L1493" s="62">
        <f t="shared" si="449"/>
        <v>2528116.0719999997</v>
      </c>
      <c r="M1493" s="570">
        <f>'KL TTHT CV DOT 2'!P1473</f>
        <v>0</v>
      </c>
      <c r="N1493" s="570">
        <f>'KL TTHT CV DOT 2'!Q1473</f>
        <v>0</v>
      </c>
      <c r="O1493" s="570">
        <f>'KL TTHT CV DOT 2'!R1473</f>
        <v>0</v>
      </c>
      <c r="P1493" s="574"/>
      <c r="Q1493" s="574"/>
      <c r="R1493" s="883">
        <v>0</v>
      </c>
    </row>
    <row r="1494" spans="1:18" s="6" customFormat="1" hidden="1" outlineLevel="2">
      <c r="A1494" s="391"/>
      <c r="B1494" s="391"/>
      <c r="C1494" s="392" t="s">
        <v>1089</v>
      </c>
      <c r="D1494" s="97">
        <v>2</v>
      </c>
      <c r="E1494" s="454">
        <v>2</v>
      </c>
      <c r="F1494" s="387" t="s">
        <v>660</v>
      </c>
      <c r="G1494" s="359">
        <v>1451138.63472</v>
      </c>
      <c r="H1494" s="359">
        <v>57608.1</v>
      </c>
      <c r="I1494" s="62">
        <f t="shared" si="451"/>
        <v>1508746.7347200001</v>
      </c>
      <c r="J1494" s="62">
        <f t="shared" si="447"/>
        <v>2902277.2694399999</v>
      </c>
      <c r="K1494" s="62">
        <f t="shared" si="448"/>
        <v>115216.2</v>
      </c>
      <c r="L1494" s="62">
        <f t="shared" si="449"/>
        <v>3017493.4694400001</v>
      </c>
      <c r="M1494" s="570">
        <f>'KL TTHT CV DOT 2'!P1474</f>
        <v>0</v>
      </c>
      <c r="N1494" s="570">
        <f>'KL TTHT CV DOT 2'!Q1474</f>
        <v>0</v>
      </c>
      <c r="O1494" s="570">
        <f>'KL TTHT CV DOT 2'!R1474</f>
        <v>0</v>
      </c>
      <c r="P1494" s="574"/>
      <c r="Q1494" s="574"/>
      <c r="R1494" s="883">
        <v>0</v>
      </c>
    </row>
    <row r="1495" spans="1:18" s="6" customFormat="1" ht="26.4" hidden="1" outlineLevel="2">
      <c r="A1495" s="391"/>
      <c r="B1495" s="391"/>
      <c r="C1495" s="392" t="s">
        <v>1078</v>
      </c>
      <c r="D1495" s="97">
        <v>28</v>
      </c>
      <c r="E1495" s="454">
        <v>28</v>
      </c>
      <c r="F1495" s="387" t="s">
        <v>660</v>
      </c>
      <c r="G1495" s="359">
        <v>680241.61618559994</v>
      </c>
      <c r="H1495" s="359">
        <v>53385.955040000001</v>
      </c>
      <c r="I1495" s="62">
        <f t="shared" si="451"/>
        <v>733627.57122559997</v>
      </c>
      <c r="J1495" s="62">
        <f t="shared" si="447"/>
        <v>19046765.253196798</v>
      </c>
      <c r="K1495" s="62">
        <f t="shared" si="448"/>
        <v>1494806.7411199999</v>
      </c>
      <c r="L1495" s="62">
        <f t="shared" si="449"/>
        <v>20541571.994316798</v>
      </c>
      <c r="M1495" s="570">
        <f>'KL TTHT CV DOT 2'!P1475</f>
        <v>0</v>
      </c>
      <c r="N1495" s="570">
        <f>'KL TTHT CV DOT 2'!Q1475</f>
        <v>0</v>
      </c>
      <c r="O1495" s="570">
        <f>'KL TTHT CV DOT 2'!R1475</f>
        <v>0</v>
      </c>
      <c r="P1495" s="574"/>
      <c r="Q1495" s="574"/>
      <c r="R1495" s="883">
        <v>0</v>
      </c>
    </row>
    <row r="1496" spans="1:18" s="6" customFormat="1" ht="26.4" hidden="1" outlineLevel="2">
      <c r="A1496" s="391"/>
      <c r="B1496" s="391"/>
      <c r="C1496" s="392" t="s">
        <v>1099</v>
      </c>
      <c r="D1496" s="97">
        <v>68</v>
      </c>
      <c r="E1496" s="454">
        <v>68</v>
      </c>
      <c r="F1496" s="387" t="s">
        <v>660</v>
      </c>
      <c r="G1496" s="359">
        <v>680241.61618559994</v>
      </c>
      <c r="H1496" s="359">
        <v>53385.955040000001</v>
      </c>
      <c r="I1496" s="62">
        <f t="shared" si="451"/>
        <v>733627.57122559997</v>
      </c>
      <c r="J1496" s="62">
        <f t="shared" si="447"/>
        <v>46256429.900620796</v>
      </c>
      <c r="K1496" s="62">
        <f t="shared" si="448"/>
        <v>3630244.9427200002</v>
      </c>
      <c r="L1496" s="62">
        <f t="shared" si="449"/>
        <v>49886674.843340799</v>
      </c>
      <c r="M1496" s="570">
        <f>'KL TTHT CV DOT 2'!P1476</f>
        <v>0</v>
      </c>
      <c r="N1496" s="570">
        <f>'KL TTHT CV DOT 2'!Q1476</f>
        <v>0</v>
      </c>
      <c r="O1496" s="570">
        <f>'KL TTHT CV DOT 2'!R1476</f>
        <v>0</v>
      </c>
      <c r="P1496" s="574"/>
      <c r="Q1496" s="574"/>
      <c r="R1496" s="883">
        <v>0</v>
      </c>
    </row>
    <row r="1497" spans="1:18" s="6" customFormat="1" ht="26.4" hidden="1" outlineLevel="2">
      <c r="A1497" s="391"/>
      <c r="B1497" s="391"/>
      <c r="C1497" s="392" t="s">
        <v>1094</v>
      </c>
      <c r="D1497" s="97">
        <v>6</v>
      </c>
      <c r="E1497" s="454">
        <v>6</v>
      </c>
      <c r="F1497" s="387" t="s">
        <v>660</v>
      </c>
      <c r="G1497" s="359">
        <v>617304.59225279989</v>
      </c>
      <c r="H1497" s="359">
        <v>53385.955040000001</v>
      </c>
      <c r="I1497" s="62">
        <f t="shared" si="451"/>
        <v>670690.54729279992</v>
      </c>
      <c r="J1497" s="62">
        <f t="shared" si="447"/>
        <v>3703827.5535167996</v>
      </c>
      <c r="K1497" s="62">
        <f t="shared" si="448"/>
        <v>320315.73024</v>
      </c>
      <c r="L1497" s="62">
        <f t="shared" si="449"/>
        <v>4024143.2837567995</v>
      </c>
      <c r="M1497" s="570">
        <f>'KL TTHT CV DOT 2'!P1477</f>
        <v>0</v>
      </c>
      <c r="N1497" s="570">
        <f>'KL TTHT CV DOT 2'!Q1477</f>
        <v>0</v>
      </c>
      <c r="O1497" s="570">
        <f>'KL TTHT CV DOT 2'!R1477</f>
        <v>0</v>
      </c>
      <c r="P1497" s="574"/>
      <c r="Q1497" s="574"/>
      <c r="R1497" s="883">
        <v>0</v>
      </c>
    </row>
    <row r="1498" spans="1:18" s="6" customFormat="1" hidden="1" outlineLevel="2">
      <c r="A1498" s="394"/>
      <c r="B1498" s="391"/>
      <c r="C1498" s="392" t="s">
        <v>1100</v>
      </c>
      <c r="D1498" s="97">
        <v>28</v>
      </c>
      <c r="E1498" s="454">
        <v>28</v>
      </c>
      <c r="F1498" s="387" t="s">
        <v>660</v>
      </c>
      <c r="G1498" s="359">
        <v>451350</v>
      </c>
      <c r="H1498" s="359">
        <v>27500.000000000004</v>
      </c>
      <c r="I1498" s="62">
        <f t="shared" si="451"/>
        <v>478850</v>
      </c>
      <c r="J1498" s="62">
        <f t="shared" si="447"/>
        <v>12637800</v>
      </c>
      <c r="K1498" s="62">
        <f t="shared" si="448"/>
        <v>770000.00000000012</v>
      </c>
      <c r="L1498" s="62">
        <f t="shared" si="449"/>
        <v>13407800</v>
      </c>
      <c r="M1498" s="574">
        <f>'KL TTHT CV DOT 2'!P1478</f>
        <v>0</v>
      </c>
      <c r="N1498" s="574">
        <f>'KL TTHT CV DOT 2'!Q1478</f>
        <v>0</v>
      </c>
      <c r="O1498" s="574">
        <f>'KL TTHT CV DOT 2'!R1478</f>
        <v>0</v>
      </c>
      <c r="P1498" s="574"/>
      <c r="Q1498" s="574"/>
      <c r="R1498" s="883">
        <v>0</v>
      </c>
    </row>
    <row r="1499" spans="1:18" s="6" customFormat="1" hidden="1" outlineLevel="2">
      <c r="A1499" s="8"/>
      <c r="B1499" s="8"/>
      <c r="C1499" s="25" t="s">
        <v>1080</v>
      </c>
      <c r="D1499" s="94">
        <v>92</v>
      </c>
      <c r="E1499" s="454">
        <v>92</v>
      </c>
      <c r="F1499" s="18" t="s">
        <v>660</v>
      </c>
      <c r="G1499" s="359">
        <v>3260.9856959999997</v>
      </c>
      <c r="H1499" s="359">
        <v>3850.0000000000005</v>
      </c>
      <c r="I1499" s="71">
        <f t="shared" si="451"/>
        <v>7110.9856959999997</v>
      </c>
      <c r="J1499" s="71">
        <f t="shared" si="447"/>
        <v>300010.68403199996</v>
      </c>
      <c r="K1499" s="71">
        <f t="shared" si="448"/>
        <v>354200.00000000006</v>
      </c>
      <c r="L1499" s="71">
        <f t="shared" si="449"/>
        <v>654210.68403200002</v>
      </c>
      <c r="M1499" s="570">
        <f>'KL TTHT CV DOT 2'!P1479</f>
        <v>0</v>
      </c>
      <c r="N1499" s="570">
        <f>'KL TTHT CV DOT 2'!Q1479</f>
        <v>0</v>
      </c>
      <c r="O1499" s="570">
        <f>'KL TTHT CV DOT 2'!R1479</f>
        <v>0</v>
      </c>
      <c r="P1499" s="570"/>
      <c r="Q1499" s="570"/>
      <c r="R1499" s="879">
        <v>0</v>
      </c>
    </row>
    <row r="1500" spans="1:18" s="6" customFormat="1" hidden="1" outlineLevel="2">
      <c r="A1500" s="8"/>
      <c r="B1500" s="8"/>
      <c r="C1500" s="25" t="s">
        <v>1081</v>
      </c>
      <c r="D1500" s="94">
        <v>50</v>
      </c>
      <c r="E1500" s="454">
        <v>50</v>
      </c>
      <c r="F1500" s="18" t="s">
        <v>660</v>
      </c>
      <c r="G1500" s="359">
        <v>48914.785439999992</v>
      </c>
      <c r="H1500" s="359">
        <v>11000</v>
      </c>
      <c r="I1500" s="71">
        <f t="shared" si="451"/>
        <v>59914.785439999992</v>
      </c>
      <c r="J1500" s="71">
        <f t="shared" si="447"/>
        <v>2445739.2719999994</v>
      </c>
      <c r="K1500" s="71">
        <f t="shared" si="448"/>
        <v>550000</v>
      </c>
      <c r="L1500" s="71">
        <f t="shared" si="449"/>
        <v>2995739.2719999994</v>
      </c>
      <c r="M1500" s="570">
        <f>'KL TTHT CV DOT 2'!P1480</f>
        <v>0</v>
      </c>
      <c r="N1500" s="570">
        <f>'KL TTHT CV DOT 2'!Q1480</f>
        <v>0</v>
      </c>
      <c r="O1500" s="570">
        <f>'KL TTHT CV DOT 2'!R1480</f>
        <v>0</v>
      </c>
      <c r="P1500" s="570"/>
      <c r="Q1500" s="570"/>
      <c r="R1500" s="879">
        <v>0</v>
      </c>
    </row>
    <row r="1501" spans="1:18" s="6" customFormat="1" hidden="1" outlineLevel="2">
      <c r="A1501" s="8"/>
      <c r="B1501" s="8"/>
      <c r="C1501" s="25" t="s">
        <v>1082</v>
      </c>
      <c r="D1501" s="94">
        <v>92</v>
      </c>
      <c r="E1501" s="454">
        <v>92</v>
      </c>
      <c r="F1501" s="18" t="s">
        <v>660</v>
      </c>
      <c r="G1501" s="359">
        <v>92448.944481600003</v>
      </c>
      <c r="H1501" s="359">
        <v>8250</v>
      </c>
      <c r="I1501" s="71">
        <f t="shared" si="451"/>
        <v>100698.9444816</v>
      </c>
      <c r="J1501" s="71">
        <f t="shared" si="447"/>
        <v>8505302.8923071995</v>
      </c>
      <c r="K1501" s="71">
        <f t="shared" si="448"/>
        <v>759000</v>
      </c>
      <c r="L1501" s="71">
        <f t="shared" si="449"/>
        <v>9264302.8923071995</v>
      </c>
      <c r="M1501" s="570">
        <f>'KL TTHT CV DOT 2'!P1481</f>
        <v>0</v>
      </c>
      <c r="N1501" s="570">
        <f>'KL TTHT CV DOT 2'!Q1481</f>
        <v>0</v>
      </c>
      <c r="O1501" s="570">
        <f>'KL TTHT CV DOT 2'!R1481</f>
        <v>0</v>
      </c>
      <c r="P1501" s="570"/>
      <c r="Q1501" s="570"/>
      <c r="R1501" s="879">
        <v>0</v>
      </c>
    </row>
    <row r="1502" spans="1:18" s="6" customFormat="1" hidden="1" outlineLevel="2">
      <c r="A1502" s="8"/>
      <c r="B1502" s="8"/>
      <c r="C1502" s="25" t="s">
        <v>1083</v>
      </c>
      <c r="D1502" s="94">
        <v>184</v>
      </c>
      <c r="E1502" s="454">
        <v>184</v>
      </c>
      <c r="F1502" s="18" t="s">
        <v>660</v>
      </c>
      <c r="G1502" s="359">
        <v>37990.483358400001</v>
      </c>
      <c r="H1502" s="359">
        <v>8250</v>
      </c>
      <c r="I1502" s="71">
        <f t="shared" si="451"/>
        <v>46240.483358400001</v>
      </c>
      <c r="J1502" s="71">
        <f t="shared" si="447"/>
        <v>6990248.9379456006</v>
      </c>
      <c r="K1502" s="71">
        <f t="shared" si="448"/>
        <v>1518000</v>
      </c>
      <c r="L1502" s="71">
        <f t="shared" si="449"/>
        <v>8508248.9379456006</v>
      </c>
      <c r="M1502" s="570">
        <f>'KL TTHT CV DOT 2'!P1482</f>
        <v>0</v>
      </c>
      <c r="N1502" s="570">
        <f>'KL TTHT CV DOT 2'!Q1482</f>
        <v>0</v>
      </c>
      <c r="O1502" s="570">
        <f>'KL TTHT CV DOT 2'!R1482</f>
        <v>0</v>
      </c>
      <c r="P1502" s="570"/>
      <c r="Q1502" s="570"/>
      <c r="R1502" s="879">
        <v>0</v>
      </c>
    </row>
    <row r="1503" spans="1:18" s="6" customFormat="1" hidden="1" outlineLevel="2">
      <c r="A1503" s="8"/>
      <c r="B1503" s="8"/>
      <c r="C1503" s="25"/>
      <c r="D1503" s="94"/>
      <c r="E1503" s="94"/>
      <c r="F1503" s="18"/>
      <c r="G1503" s="71"/>
      <c r="H1503" s="71"/>
      <c r="I1503" s="71"/>
      <c r="J1503" s="71"/>
      <c r="K1503" s="71"/>
      <c r="L1503" s="71"/>
      <c r="M1503" s="570">
        <f>'KL TTHT CV DOT 2'!P1483</f>
        <v>0</v>
      </c>
      <c r="N1503" s="570">
        <f>'KL TTHT CV DOT 2'!Q1483</f>
        <v>0</v>
      </c>
      <c r="O1503" s="570">
        <f>'KL TTHT CV DOT 2'!R1483</f>
        <v>0</v>
      </c>
      <c r="P1503" s="570"/>
      <c r="Q1503" s="570"/>
      <c r="R1503" s="879">
        <v>0</v>
      </c>
    </row>
    <row r="1504" spans="1:18" s="6" customFormat="1" hidden="1" outlineLevel="2">
      <c r="A1504" s="8"/>
      <c r="B1504" s="8"/>
      <c r="C1504" s="25" t="s">
        <v>1085</v>
      </c>
      <c r="D1504" s="94">
        <v>1</v>
      </c>
      <c r="E1504" s="94">
        <v>1</v>
      </c>
      <c r="F1504" s="18" t="s">
        <v>619</v>
      </c>
      <c r="G1504" s="359">
        <v>19260740.998536002</v>
      </c>
      <c r="H1504" s="359">
        <v>5778222.2995608002</v>
      </c>
      <c r="I1504" s="71">
        <f t="shared" si="451"/>
        <v>25038963.298096802</v>
      </c>
      <c r="J1504" s="71">
        <f>G1504*E1504</f>
        <v>19260740.998536002</v>
      </c>
      <c r="K1504" s="71">
        <f>H1504*E1504</f>
        <v>5778222.2995608002</v>
      </c>
      <c r="L1504" s="71">
        <f>I1504*E1504</f>
        <v>25038963.298096802</v>
      </c>
      <c r="M1504" s="570">
        <f>'KL TTHT CV DOT 2'!P1484</f>
        <v>0</v>
      </c>
      <c r="N1504" s="570">
        <f>'KL TTHT CV DOT 2'!Q1484</f>
        <v>0</v>
      </c>
      <c r="O1504" s="570">
        <f>'KL TTHT CV DOT 2'!R1484</f>
        <v>0</v>
      </c>
      <c r="P1504" s="570"/>
      <c r="Q1504" s="570"/>
      <c r="R1504" s="879">
        <v>0</v>
      </c>
    </row>
    <row r="1505" spans="1:18" s="6" customFormat="1" hidden="1" outlineLevel="2">
      <c r="A1505" s="8"/>
      <c r="B1505" s="8"/>
      <c r="C1505" s="25" t="s">
        <v>787</v>
      </c>
      <c r="D1505" s="94">
        <v>1</v>
      </c>
      <c r="E1505" s="94">
        <v>1</v>
      </c>
      <c r="F1505" s="18" t="s">
        <v>619</v>
      </c>
      <c r="G1505" s="359">
        <v>0</v>
      </c>
      <c r="H1505" s="359">
        <v>11364728.328840001</v>
      </c>
      <c r="I1505" s="71">
        <f t="shared" si="451"/>
        <v>11364728.328840001</v>
      </c>
      <c r="J1505" s="71">
        <f>G1505*E1505</f>
        <v>0</v>
      </c>
      <c r="K1505" s="71">
        <f>H1505*E1505</f>
        <v>11364728.328840001</v>
      </c>
      <c r="L1505" s="71">
        <f>I1505*E1505</f>
        <v>11364728.328840001</v>
      </c>
      <c r="M1505" s="570">
        <f>'KL TTHT CV DOT 2'!P1485</f>
        <v>0</v>
      </c>
      <c r="N1505" s="570">
        <f>'KL TTHT CV DOT 2'!Q1485</f>
        <v>0</v>
      </c>
      <c r="O1505" s="570">
        <f>'KL TTHT CV DOT 2'!R1485</f>
        <v>0</v>
      </c>
      <c r="P1505" s="570"/>
      <c r="Q1505" s="570"/>
      <c r="R1505" s="879">
        <v>0</v>
      </c>
    </row>
    <row r="1506" spans="1:18" s="6" customFormat="1" outlineLevel="1">
      <c r="A1506" s="21"/>
      <c r="B1506" s="21"/>
      <c r="C1506" s="28"/>
      <c r="D1506" s="99"/>
      <c r="E1506" s="99"/>
      <c r="F1506" s="37"/>
      <c r="G1506" s="82"/>
      <c r="H1506" s="82"/>
      <c r="I1506" s="82"/>
      <c r="J1506" s="82"/>
      <c r="K1506" s="82"/>
      <c r="L1506" s="62"/>
      <c r="M1506" s="574">
        <f>'KL TTHT CV DOT 2'!P1486</f>
        <v>0</v>
      </c>
      <c r="N1506" s="574">
        <f>'KL TTHT CV DOT 2'!Q1486</f>
        <v>0</v>
      </c>
      <c r="O1506" s="574">
        <f>'KL TTHT CV DOT 2'!R1486</f>
        <v>0</v>
      </c>
      <c r="P1506" s="574"/>
      <c r="Q1506" s="574"/>
      <c r="R1506" s="883">
        <v>0</v>
      </c>
    </row>
    <row r="1507" spans="1:18" s="6" customFormat="1" ht="15.6">
      <c r="A1507" s="64" t="s">
        <v>43</v>
      </c>
      <c r="B1507" s="64"/>
      <c r="C1507" s="65" t="s">
        <v>44</v>
      </c>
      <c r="D1507" s="117"/>
      <c r="E1507" s="167"/>
      <c r="F1507" s="450"/>
      <c r="G1507" s="169"/>
      <c r="H1507" s="169"/>
      <c r="I1507" s="169"/>
      <c r="J1507" s="169">
        <f t="shared" ref="J1507:K1507" si="452">SUBTOTAL(9,J1508:J1508)</f>
        <v>0</v>
      </c>
      <c r="K1507" s="169">
        <f t="shared" si="452"/>
        <v>0</v>
      </c>
      <c r="L1507" s="169">
        <f>SUBTOTAL(9,L1508:L1508)</f>
        <v>0</v>
      </c>
      <c r="M1507" s="573">
        <f>'KL TTHT CV DOT 2'!P1487</f>
        <v>0</v>
      </c>
      <c r="N1507" s="573">
        <f>'KL TTHT CV DOT 2'!Q1487</f>
        <v>0</v>
      </c>
      <c r="O1507" s="573">
        <f>'KL TTHT CV DOT 2'!R1487</f>
        <v>0</v>
      </c>
      <c r="P1507" s="573"/>
      <c r="Q1507" s="573"/>
      <c r="R1507" s="882">
        <v>0</v>
      </c>
    </row>
    <row r="1508" spans="1:18" s="6" customFormat="1">
      <c r="A1508" s="21"/>
      <c r="B1508" s="21"/>
      <c r="C1508" s="28"/>
      <c r="D1508" s="99"/>
      <c r="E1508" s="99"/>
      <c r="F1508" s="37"/>
      <c r="G1508" s="82"/>
      <c r="H1508" s="82"/>
      <c r="I1508" s="82"/>
      <c r="J1508" s="82"/>
      <c r="K1508" s="82"/>
      <c r="L1508" s="62"/>
      <c r="M1508" s="574">
        <f>'KL TTHT CV DOT 2'!P1488</f>
        <v>0</v>
      </c>
      <c r="N1508" s="574">
        <f>'KL TTHT CV DOT 2'!Q1488</f>
        <v>0</v>
      </c>
      <c r="O1508" s="574">
        <f>'KL TTHT CV DOT 2'!R1488</f>
        <v>0</v>
      </c>
      <c r="P1508" s="574"/>
      <c r="Q1508" s="574"/>
      <c r="R1508" s="883">
        <v>0</v>
      </c>
    </row>
    <row r="1509" spans="1:18" s="6" customFormat="1" ht="15.6">
      <c r="A1509" s="64" t="s">
        <v>45</v>
      </c>
      <c r="B1509" s="64"/>
      <c r="C1509" s="65" t="s">
        <v>46</v>
      </c>
      <c r="D1509" s="117"/>
      <c r="E1509" s="167"/>
      <c r="F1509" s="450"/>
      <c r="G1509" s="169"/>
      <c r="H1509" s="169"/>
      <c r="I1509" s="169"/>
      <c r="J1509" s="169">
        <f>SUBTOTAL(9,J1510:J1510)</f>
        <v>0</v>
      </c>
      <c r="K1509" s="169">
        <f>SUBTOTAL(9,K1510:K1510)</f>
        <v>0</v>
      </c>
      <c r="L1509" s="169">
        <f>SUBTOTAL(9,L1510:L1510)</f>
        <v>0</v>
      </c>
      <c r="M1509" s="573">
        <f>'KL TTHT CV DOT 2'!P1489</f>
        <v>0</v>
      </c>
      <c r="N1509" s="573">
        <f>'KL TTHT CV DOT 2'!Q1489</f>
        <v>0</v>
      </c>
      <c r="O1509" s="573">
        <f>'KL TTHT CV DOT 2'!R1489</f>
        <v>0</v>
      </c>
      <c r="P1509" s="573"/>
      <c r="Q1509" s="573"/>
      <c r="R1509" s="882">
        <v>0</v>
      </c>
    </row>
    <row r="1510" spans="1:18" s="6" customFormat="1">
      <c r="A1510" s="21"/>
      <c r="B1510" s="21"/>
      <c r="C1510" s="28"/>
      <c r="D1510" s="99"/>
      <c r="E1510" s="99"/>
      <c r="F1510" s="37"/>
      <c r="G1510" s="82"/>
      <c r="H1510" s="82"/>
      <c r="I1510" s="82"/>
      <c r="J1510" s="82"/>
      <c r="K1510" s="82"/>
      <c r="L1510" s="62"/>
      <c r="M1510" s="574">
        <f>'KL TTHT CV DOT 2'!P1490</f>
        <v>0</v>
      </c>
      <c r="N1510" s="574">
        <f>'KL TTHT CV DOT 2'!Q1490</f>
        <v>0</v>
      </c>
      <c r="O1510" s="574">
        <f>'KL TTHT CV DOT 2'!R1490</f>
        <v>0</v>
      </c>
      <c r="P1510" s="574"/>
      <c r="Q1510" s="574"/>
      <c r="R1510" s="883">
        <v>0</v>
      </c>
    </row>
    <row r="1511" spans="1:18" s="6" customFormat="1" ht="15.6">
      <c r="A1511" s="64" t="s">
        <v>47</v>
      </c>
      <c r="B1511" s="64"/>
      <c r="C1511" s="65" t="s">
        <v>48</v>
      </c>
      <c r="D1511" s="117"/>
      <c r="E1511" s="167"/>
      <c r="F1511" s="450"/>
      <c r="G1511" s="169"/>
      <c r="H1511" s="169"/>
      <c r="I1511" s="169"/>
      <c r="J1511" s="169">
        <f>SUBTOTAL(9,J1512:J1519)</f>
        <v>28542816</v>
      </c>
      <c r="K1511" s="169">
        <f>SUBTOTAL(9,K1512:K1519)</f>
        <v>17816848.800000001</v>
      </c>
      <c r="L1511" s="169">
        <f>SUBTOTAL(9,L1512:L1519)</f>
        <v>46359664.800000004</v>
      </c>
      <c r="M1511" s="573">
        <f>'KL TTHT CV DOT 2'!P1491</f>
        <v>0</v>
      </c>
      <c r="N1511" s="573">
        <f>'KL TTHT CV DOT 2'!Q1491</f>
        <v>0</v>
      </c>
      <c r="O1511" s="573">
        <f>'KL TTHT CV DOT 2'!R1491</f>
        <v>0</v>
      </c>
      <c r="P1511" s="573"/>
      <c r="Q1511" s="573"/>
      <c r="R1511" s="882">
        <v>0</v>
      </c>
    </row>
    <row r="1512" spans="1:18" s="6" customFormat="1">
      <c r="A1512" s="21"/>
      <c r="B1512" s="21"/>
      <c r="C1512" s="28"/>
      <c r="D1512" s="99"/>
      <c r="E1512" s="99"/>
      <c r="F1512" s="37"/>
      <c r="G1512" s="82"/>
      <c r="H1512" s="82"/>
      <c r="I1512" s="82"/>
      <c r="J1512" s="82"/>
      <c r="K1512" s="82"/>
      <c r="L1512" s="62"/>
      <c r="M1512" s="574">
        <f>'KL TTHT CV DOT 2'!P1492</f>
        <v>0</v>
      </c>
      <c r="N1512" s="574">
        <f>'KL TTHT CV DOT 2'!Q1492</f>
        <v>0</v>
      </c>
      <c r="O1512" s="574">
        <f>'KL TTHT CV DOT 2'!R1492</f>
        <v>0</v>
      </c>
      <c r="P1512" s="574"/>
      <c r="Q1512" s="574"/>
      <c r="R1512" s="883">
        <v>0</v>
      </c>
    </row>
    <row r="1513" spans="1:18" s="6" customFormat="1" outlineLevel="1">
      <c r="A1513" s="19" t="s">
        <v>440</v>
      </c>
      <c r="B1513" s="19"/>
      <c r="C1513" s="35" t="s">
        <v>176</v>
      </c>
      <c r="D1513" s="100"/>
      <c r="E1513" s="100"/>
      <c r="F1513" s="20"/>
      <c r="G1513" s="75"/>
      <c r="H1513" s="75"/>
      <c r="I1513" s="75"/>
      <c r="J1513" s="75">
        <f>SUBTOTAL(9,J1514:J1519)</f>
        <v>28542816</v>
      </c>
      <c r="K1513" s="75">
        <f>SUBTOTAL(9,K1514:K1519)</f>
        <v>17816848.800000001</v>
      </c>
      <c r="L1513" s="75">
        <f>SUBTOTAL(9,L1514:L1519)</f>
        <v>46359664.800000004</v>
      </c>
      <c r="M1513" s="571">
        <f>'KL TTHT CV DOT 2'!P1493</f>
        <v>0</v>
      </c>
      <c r="N1513" s="571">
        <f>'KL TTHT CV DOT 2'!Q1493</f>
        <v>0</v>
      </c>
      <c r="O1513" s="571">
        <f>'KL TTHT CV DOT 2'!R1493</f>
        <v>0</v>
      </c>
      <c r="P1513" s="571"/>
      <c r="Q1513" s="571"/>
      <c r="R1513" s="880">
        <v>0</v>
      </c>
    </row>
    <row r="1514" spans="1:18" s="6" customFormat="1" outlineLevel="2">
      <c r="A1514" s="8" t="s">
        <v>441</v>
      </c>
      <c r="B1514" s="8"/>
      <c r="C1514" s="25" t="s">
        <v>442</v>
      </c>
      <c r="D1514" s="94">
        <v>1</v>
      </c>
      <c r="E1514" s="94"/>
      <c r="F1514" s="18" t="s">
        <v>10</v>
      </c>
      <c r="G1514" s="71"/>
      <c r="H1514" s="71"/>
      <c r="I1514" s="71"/>
      <c r="J1514" s="62">
        <f>SUBTOTAL(9,J1515:J1519)</f>
        <v>28542816</v>
      </c>
      <c r="K1514" s="62">
        <f>SUBTOTAL(9,K1515:K1519)</f>
        <v>17816848.800000001</v>
      </c>
      <c r="L1514" s="62">
        <f>SUBTOTAL(9,L1515:L1519)</f>
        <v>46359664.800000004</v>
      </c>
      <c r="M1514" s="574">
        <f>'KL TTHT CV DOT 2'!P1494</f>
        <v>0</v>
      </c>
      <c r="N1514" s="574">
        <f>'KL TTHT CV DOT 2'!Q1494</f>
        <v>0</v>
      </c>
      <c r="O1514" s="574">
        <f>'KL TTHT CV DOT 2'!R1494</f>
        <v>0</v>
      </c>
      <c r="P1514" s="574"/>
      <c r="Q1514" s="574"/>
      <c r="R1514" s="883">
        <v>0</v>
      </c>
    </row>
    <row r="1515" spans="1:18" s="6" customFormat="1" outlineLevel="2">
      <c r="A1515" s="8"/>
      <c r="B1515" s="8"/>
      <c r="C1515" s="25" t="s">
        <v>1101</v>
      </c>
      <c r="D1515" s="97">
        <v>115</v>
      </c>
      <c r="E1515" s="97">
        <v>115</v>
      </c>
      <c r="F1515" s="18" t="s">
        <v>624</v>
      </c>
      <c r="G1515" s="359">
        <v>179254.39999999999</v>
      </c>
      <c r="H1515" s="359">
        <v>96096.000000000015</v>
      </c>
      <c r="I1515" s="71">
        <f t="shared" ref="I1515:I1518" si="453">SUM(G1515:H1515)</f>
        <v>275350.40000000002</v>
      </c>
      <c r="J1515" s="71">
        <f>G1515*E1515</f>
        <v>20614256</v>
      </c>
      <c r="K1515" s="71">
        <f>H1515*E1515</f>
        <v>11051040.000000002</v>
      </c>
      <c r="L1515" s="71">
        <f>I1515*E1515</f>
        <v>31665296.000000004</v>
      </c>
      <c r="M1515" s="570">
        <f>'KL TTHT CV DOT 2'!P1495</f>
        <v>0.2</v>
      </c>
      <c r="N1515" s="570">
        <f>'KL TTHT CV DOT 2'!Q1495</f>
        <v>0</v>
      </c>
      <c r="O1515" s="570">
        <f>'KL TTHT CV DOT 2'!R1495</f>
        <v>0.2</v>
      </c>
      <c r="P1515" s="570"/>
      <c r="Q1515" s="570"/>
      <c r="R1515" s="879">
        <v>0.2</v>
      </c>
    </row>
    <row r="1516" spans="1:18" s="6" customFormat="1" outlineLevel="2">
      <c r="A1516" s="8"/>
      <c r="B1516" s="8"/>
      <c r="C1516" s="25" t="s">
        <v>1106</v>
      </c>
      <c r="D1516" s="97">
        <v>1</v>
      </c>
      <c r="E1516" s="97">
        <v>1</v>
      </c>
      <c r="F1516" s="18" t="s">
        <v>619</v>
      </c>
      <c r="G1516" s="359">
        <v>4757136</v>
      </c>
      <c r="H1516" s="359">
        <v>1427140.8</v>
      </c>
      <c r="I1516" s="71">
        <f t="shared" ref="I1516" si="454">SUM(G1516:H1516)</f>
        <v>6184276.7999999998</v>
      </c>
      <c r="J1516" s="71">
        <f>G1516*E1516</f>
        <v>4757136</v>
      </c>
      <c r="K1516" s="71">
        <f>H1516*E1516</f>
        <v>1427140.8</v>
      </c>
      <c r="L1516" s="71">
        <f>I1516*E1516</f>
        <v>6184276.7999999998</v>
      </c>
      <c r="M1516" s="570">
        <f>'KL TTHT CV DOT 2'!P1496</f>
        <v>0</v>
      </c>
      <c r="N1516" s="570">
        <f>'KL TTHT CV DOT 2'!Q1496</f>
        <v>0</v>
      </c>
      <c r="O1516" s="570">
        <f>'KL TTHT CV DOT 2'!R1496</f>
        <v>0</v>
      </c>
      <c r="P1516" s="570"/>
      <c r="Q1516" s="570"/>
      <c r="R1516" s="879">
        <v>0</v>
      </c>
    </row>
    <row r="1517" spans="1:18" s="6" customFormat="1" outlineLevel="2">
      <c r="A1517" s="8"/>
      <c r="B1517" s="8"/>
      <c r="C1517" s="25" t="s">
        <v>1032</v>
      </c>
      <c r="D1517" s="97">
        <v>1</v>
      </c>
      <c r="E1517" s="97">
        <v>1</v>
      </c>
      <c r="F1517" s="18" t="s">
        <v>619</v>
      </c>
      <c r="G1517" s="359">
        <v>3171424</v>
      </c>
      <c r="H1517" s="359">
        <v>951427.2</v>
      </c>
      <c r="I1517" s="71">
        <f t="shared" si="453"/>
        <v>4122851.2</v>
      </c>
      <c r="J1517" s="71">
        <f>G1517*E1517</f>
        <v>3171424</v>
      </c>
      <c r="K1517" s="71">
        <f>H1517*E1517</f>
        <v>951427.2</v>
      </c>
      <c r="L1517" s="71">
        <f>I1517*E1517</f>
        <v>4122851.2</v>
      </c>
      <c r="M1517" s="570">
        <f>'KL TTHT CV DOT 2'!P1497</f>
        <v>0</v>
      </c>
      <c r="N1517" s="570">
        <f>'KL TTHT CV DOT 2'!Q1497</f>
        <v>0</v>
      </c>
      <c r="O1517" s="570">
        <f>'KL TTHT CV DOT 2'!R1497</f>
        <v>0</v>
      </c>
      <c r="P1517" s="570"/>
      <c r="Q1517" s="570"/>
      <c r="R1517" s="879">
        <v>0</v>
      </c>
    </row>
    <row r="1518" spans="1:18" s="6" customFormat="1" outlineLevel="2">
      <c r="A1518" s="8"/>
      <c r="B1518" s="8"/>
      <c r="C1518" s="25" t="s">
        <v>787</v>
      </c>
      <c r="D1518" s="97">
        <v>1</v>
      </c>
      <c r="E1518" s="97">
        <v>1</v>
      </c>
      <c r="F1518" s="18" t="s">
        <v>619</v>
      </c>
      <c r="G1518" s="359">
        <v>0</v>
      </c>
      <c r="H1518" s="359">
        <v>4387240.8</v>
      </c>
      <c r="I1518" s="71">
        <f t="shared" si="453"/>
        <v>4387240.8</v>
      </c>
      <c r="J1518" s="71">
        <f>G1518*E1518</f>
        <v>0</v>
      </c>
      <c r="K1518" s="71">
        <f>H1518*E1518</f>
        <v>4387240.8</v>
      </c>
      <c r="L1518" s="71">
        <f>I1518*E1518</f>
        <v>4387240.8</v>
      </c>
      <c r="M1518" s="570">
        <f>'KL TTHT CV DOT 2'!P1498</f>
        <v>0</v>
      </c>
      <c r="N1518" s="570">
        <f>'KL TTHT CV DOT 2'!Q1498</f>
        <v>0</v>
      </c>
      <c r="O1518" s="570">
        <f>'KL TTHT CV DOT 2'!R1498</f>
        <v>0</v>
      </c>
      <c r="P1518" s="570"/>
      <c r="Q1518" s="570"/>
      <c r="R1518" s="879">
        <v>0</v>
      </c>
    </row>
    <row r="1519" spans="1:18" s="6" customFormat="1" outlineLevel="1">
      <c r="A1519" s="21"/>
      <c r="B1519" s="21"/>
      <c r="C1519" s="28"/>
      <c r="D1519" s="99"/>
      <c r="E1519" s="99"/>
      <c r="F1519" s="37"/>
      <c r="G1519" s="82"/>
      <c r="H1519" s="82"/>
      <c r="I1519" s="82"/>
      <c r="J1519" s="82"/>
      <c r="K1519" s="82"/>
      <c r="L1519" s="62"/>
      <c r="M1519" s="574">
        <f>'KL TTHT CV DOT 2'!P1499</f>
        <v>0</v>
      </c>
      <c r="N1519" s="574">
        <f>'KL TTHT CV DOT 2'!Q1499</f>
        <v>0</v>
      </c>
      <c r="O1519" s="574">
        <f>'KL TTHT CV DOT 2'!R1499</f>
        <v>0</v>
      </c>
      <c r="P1519" s="574"/>
      <c r="Q1519" s="574"/>
      <c r="R1519" s="883">
        <v>0</v>
      </c>
    </row>
    <row r="1520" spans="1:18" s="6" customFormat="1" ht="15.6">
      <c r="A1520" s="64" t="s">
        <v>49</v>
      </c>
      <c r="B1520" s="64"/>
      <c r="C1520" s="65" t="s">
        <v>50</v>
      </c>
      <c r="D1520" s="117"/>
      <c r="E1520" s="167"/>
      <c r="F1520" s="450"/>
      <c r="G1520" s="169"/>
      <c r="H1520" s="169"/>
      <c r="I1520" s="169"/>
      <c r="J1520" s="169">
        <f>SUBTOTAL(9,J1521:J1521)</f>
        <v>0</v>
      </c>
      <c r="K1520" s="169">
        <f>SUBTOTAL(9,K1521:K1521)</f>
        <v>0</v>
      </c>
      <c r="L1520" s="169">
        <f>SUBTOTAL(9,L1521:L1521)</f>
        <v>0</v>
      </c>
      <c r="M1520" s="573">
        <f>'KL TTHT CV DOT 2'!P1500</f>
        <v>0</v>
      </c>
      <c r="N1520" s="573">
        <f>'KL TTHT CV DOT 2'!Q1500</f>
        <v>0</v>
      </c>
      <c r="O1520" s="573">
        <f>'KL TTHT CV DOT 2'!R1500</f>
        <v>0</v>
      </c>
      <c r="P1520" s="573"/>
      <c r="Q1520" s="573"/>
      <c r="R1520" s="882">
        <v>0</v>
      </c>
    </row>
    <row r="1521" spans="1:18" s="6" customFormat="1">
      <c r="A1521" s="21"/>
      <c r="B1521" s="21"/>
      <c r="C1521" s="28"/>
      <c r="D1521" s="99"/>
      <c r="E1521" s="99"/>
      <c r="F1521" s="37"/>
      <c r="G1521" s="82"/>
      <c r="H1521" s="82"/>
      <c r="I1521" s="82"/>
      <c r="J1521" s="82"/>
      <c r="K1521" s="82"/>
      <c r="L1521" s="62"/>
      <c r="M1521" s="574">
        <f>'KL TTHT CV DOT 2'!P1501</f>
        <v>0</v>
      </c>
      <c r="N1521" s="574">
        <f>'KL TTHT CV DOT 2'!Q1501</f>
        <v>0</v>
      </c>
      <c r="O1521" s="574">
        <f>'KL TTHT CV DOT 2'!R1501</f>
        <v>0</v>
      </c>
      <c r="P1521" s="574"/>
      <c r="Q1521" s="574"/>
      <c r="R1521" s="883">
        <v>0</v>
      </c>
    </row>
    <row r="1522" spans="1:18" s="6" customFormat="1" collapsed="1">
      <c r="A1522" s="21" t="s">
        <v>457</v>
      </c>
      <c r="B1522" s="21"/>
      <c r="C1522" s="28" t="s">
        <v>458</v>
      </c>
      <c r="D1522" s="99"/>
      <c r="E1522" s="99"/>
      <c r="F1522" s="37"/>
      <c r="G1522" s="82"/>
      <c r="H1522" s="82"/>
      <c r="I1522" s="82"/>
      <c r="J1522" s="82">
        <f>SUBTOTAL(9,J1523:J1554)</f>
        <v>0</v>
      </c>
      <c r="K1522" s="82">
        <f>SUBTOTAL(9,K1523:K1554)</f>
        <v>0</v>
      </c>
      <c r="L1522" s="77">
        <f>SUBTOTAL(9,L1523:L1554)</f>
        <v>0</v>
      </c>
      <c r="M1522" s="572">
        <f>'KL TTHT CV DOT 2'!P1502</f>
        <v>0</v>
      </c>
      <c r="N1522" s="572">
        <f>'KL TTHT CV DOT 2'!Q1502</f>
        <v>0</v>
      </c>
      <c r="O1522" s="572">
        <f>'KL TTHT CV DOT 2'!R1502</f>
        <v>0</v>
      </c>
      <c r="P1522" s="572"/>
      <c r="Q1522" s="572"/>
      <c r="R1522" s="881">
        <v>0</v>
      </c>
    </row>
    <row r="1523" spans="1:18" s="6" customFormat="1" hidden="1" outlineLevel="1">
      <c r="A1523" s="21" t="s">
        <v>459</v>
      </c>
      <c r="B1523" s="21"/>
      <c r="C1523" s="28" t="s">
        <v>458</v>
      </c>
      <c r="D1523" s="99">
        <v>1</v>
      </c>
      <c r="E1523" s="99"/>
      <c r="F1523" s="37" t="s">
        <v>10</v>
      </c>
      <c r="G1523" s="82"/>
      <c r="H1523" s="82"/>
      <c r="I1523" s="82"/>
      <c r="J1523" s="82">
        <f>SUBTOTAL(9,J1524:J1554)</f>
        <v>0</v>
      </c>
      <c r="K1523" s="82">
        <f>SUBTOTAL(9,K1524:K1554)</f>
        <v>0</v>
      </c>
      <c r="L1523" s="77">
        <f>SUBTOTAL(9,L1524:L1554)</f>
        <v>0</v>
      </c>
      <c r="M1523" s="572">
        <f>'KL TTHT CV DOT 2'!P1503</f>
        <v>0</v>
      </c>
      <c r="N1523" s="572">
        <f>'KL TTHT CV DOT 2'!Q1503</f>
        <v>0</v>
      </c>
      <c r="O1523" s="572">
        <f>'KL TTHT CV DOT 2'!R1503</f>
        <v>0</v>
      </c>
      <c r="P1523" s="572"/>
      <c r="Q1523" s="572"/>
      <c r="R1523" s="881">
        <v>0</v>
      </c>
    </row>
    <row r="1524" spans="1:18" s="6" customFormat="1" hidden="1" outlineLevel="1">
      <c r="A1524" s="8"/>
      <c r="B1524" s="8"/>
      <c r="C1524" s="25" t="s">
        <v>1561</v>
      </c>
      <c r="D1524" s="97"/>
      <c r="E1524" s="97"/>
      <c r="F1524" s="18"/>
      <c r="G1524" s="62"/>
      <c r="H1524" s="62"/>
      <c r="I1524" s="62"/>
      <c r="J1524" s="62"/>
      <c r="K1524" s="62"/>
      <c r="L1524" s="62"/>
      <c r="M1524" s="574">
        <f>'KL TTHT CV DOT 2'!P1504</f>
        <v>0</v>
      </c>
      <c r="N1524" s="574">
        <f>'KL TTHT CV DOT 2'!Q1504</f>
        <v>0</v>
      </c>
      <c r="O1524" s="574">
        <f>'KL TTHT CV DOT 2'!R1504</f>
        <v>0</v>
      </c>
      <c r="P1524" s="574"/>
      <c r="Q1524" s="574"/>
      <c r="R1524" s="883">
        <v>0</v>
      </c>
    </row>
    <row r="1525" spans="1:18" s="6" customFormat="1" hidden="1" outlineLevel="1">
      <c r="A1525" s="8"/>
      <c r="B1525" s="8"/>
      <c r="C1525" s="25" t="s">
        <v>1562</v>
      </c>
      <c r="D1525" s="97">
        <v>1</v>
      </c>
      <c r="E1525" s="97"/>
      <c r="F1525" s="18" t="s">
        <v>1107</v>
      </c>
      <c r="G1525" s="62"/>
      <c r="H1525" s="62"/>
      <c r="I1525" s="71">
        <f t="shared" ref="I1525:I1553" si="455">SUM(G1525:H1525)</f>
        <v>0</v>
      </c>
      <c r="J1525" s="71">
        <f t="shared" ref="J1525:J1553" si="456">G1525*E1525</f>
        <v>0</v>
      </c>
      <c r="K1525" s="71">
        <f t="shared" ref="K1525:K1553" si="457">H1525*E1525</f>
        <v>0</v>
      </c>
      <c r="L1525" s="71">
        <f t="shared" ref="L1525:L1553" si="458">I1525*E1525</f>
        <v>0</v>
      </c>
      <c r="M1525" s="570">
        <f>'KL TTHT CV DOT 2'!P1505</f>
        <v>0</v>
      </c>
      <c r="N1525" s="570">
        <f>'KL TTHT CV DOT 2'!Q1505</f>
        <v>0</v>
      </c>
      <c r="O1525" s="570">
        <f>'KL TTHT CV DOT 2'!R1505</f>
        <v>0</v>
      </c>
      <c r="P1525" s="570"/>
      <c r="Q1525" s="570"/>
      <c r="R1525" s="879">
        <v>0</v>
      </c>
    </row>
    <row r="1526" spans="1:18" s="6" customFormat="1" hidden="1" outlineLevel="1">
      <c r="A1526" s="8"/>
      <c r="B1526" s="8"/>
      <c r="C1526" s="25" t="s">
        <v>1564</v>
      </c>
      <c r="D1526" s="97">
        <v>1</v>
      </c>
      <c r="E1526" s="97"/>
      <c r="F1526" s="18" t="s">
        <v>1107</v>
      </c>
      <c r="G1526" s="62"/>
      <c r="H1526" s="62"/>
      <c r="I1526" s="71">
        <f t="shared" si="455"/>
        <v>0</v>
      </c>
      <c r="J1526" s="71">
        <f t="shared" si="456"/>
        <v>0</v>
      </c>
      <c r="K1526" s="71">
        <f t="shared" si="457"/>
        <v>0</v>
      </c>
      <c r="L1526" s="71">
        <f t="shared" si="458"/>
        <v>0</v>
      </c>
      <c r="M1526" s="570">
        <f>'KL TTHT CV DOT 2'!P1506</f>
        <v>0</v>
      </c>
      <c r="N1526" s="570">
        <f>'KL TTHT CV DOT 2'!Q1506</f>
        <v>0</v>
      </c>
      <c r="O1526" s="570">
        <f>'KL TTHT CV DOT 2'!R1506</f>
        <v>0</v>
      </c>
      <c r="P1526" s="570"/>
      <c r="Q1526" s="570"/>
      <c r="R1526" s="879">
        <v>0</v>
      </c>
    </row>
    <row r="1527" spans="1:18" s="6" customFormat="1" hidden="1" outlineLevel="1">
      <c r="A1527" s="8"/>
      <c r="B1527" s="8"/>
      <c r="C1527" s="25" t="s">
        <v>1566</v>
      </c>
      <c r="D1527" s="97">
        <v>1</v>
      </c>
      <c r="E1527" s="97"/>
      <c r="F1527" s="18" t="s">
        <v>1107</v>
      </c>
      <c r="G1527" s="62"/>
      <c r="H1527" s="62"/>
      <c r="I1527" s="71">
        <f t="shared" si="455"/>
        <v>0</v>
      </c>
      <c r="J1527" s="71">
        <f t="shared" si="456"/>
        <v>0</v>
      </c>
      <c r="K1527" s="71">
        <f t="shared" si="457"/>
        <v>0</v>
      </c>
      <c r="L1527" s="71">
        <f t="shared" si="458"/>
        <v>0</v>
      </c>
      <c r="M1527" s="570">
        <f>'KL TTHT CV DOT 2'!P1507</f>
        <v>0</v>
      </c>
      <c r="N1527" s="570">
        <f>'KL TTHT CV DOT 2'!Q1507</f>
        <v>0</v>
      </c>
      <c r="O1527" s="570">
        <f>'KL TTHT CV DOT 2'!R1507</f>
        <v>0</v>
      </c>
      <c r="P1527" s="570"/>
      <c r="Q1527" s="570"/>
      <c r="R1527" s="879">
        <v>0</v>
      </c>
    </row>
    <row r="1528" spans="1:18" s="6" customFormat="1" hidden="1" outlineLevel="1">
      <c r="A1528" s="8"/>
      <c r="B1528" s="8"/>
      <c r="C1528" s="25" t="s">
        <v>1567</v>
      </c>
      <c r="D1528" s="97">
        <v>6</v>
      </c>
      <c r="E1528" s="97"/>
      <c r="F1528" s="18" t="s">
        <v>1107</v>
      </c>
      <c r="G1528" s="62"/>
      <c r="H1528" s="62"/>
      <c r="I1528" s="71">
        <f t="shared" si="455"/>
        <v>0</v>
      </c>
      <c r="J1528" s="71">
        <f t="shared" si="456"/>
        <v>0</v>
      </c>
      <c r="K1528" s="71">
        <f t="shared" si="457"/>
        <v>0</v>
      </c>
      <c r="L1528" s="71">
        <f t="shared" si="458"/>
        <v>0</v>
      </c>
      <c r="M1528" s="570">
        <f>'KL TTHT CV DOT 2'!P1508</f>
        <v>0</v>
      </c>
      <c r="N1528" s="570">
        <f>'KL TTHT CV DOT 2'!Q1508</f>
        <v>0</v>
      </c>
      <c r="O1528" s="570">
        <f>'KL TTHT CV DOT 2'!R1508</f>
        <v>0</v>
      </c>
      <c r="P1528" s="570"/>
      <c r="Q1528" s="570"/>
      <c r="R1528" s="879">
        <v>0</v>
      </c>
    </row>
    <row r="1529" spans="1:18" s="6" customFormat="1" hidden="1" outlineLevel="1">
      <c r="A1529" s="8"/>
      <c r="B1529" s="8"/>
      <c r="C1529" s="25" t="s">
        <v>1568</v>
      </c>
      <c r="D1529" s="97">
        <v>1</v>
      </c>
      <c r="E1529" s="97"/>
      <c r="F1529" s="18" t="s">
        <v>1107</v>
      </c>
      <c r="G1529" s="62"/>
      <c r="H1529" s="62"/>
      <c r="I1529" s="71">
        <f t="shared" si="455"/>
        <v>0</v>
      </c>
      <c r="J1529" s="71">
        <f t="shared" si="456"/>
        <v>0</v>
      </c>
      <c r="K1529" s="71">
        <f t="shared" si="457"/>
        <v>0</v>
      </c>
      <c r="L1529" s="71">
        <f t="shared" si="458"/>
        <v>0</v>
      </c>
      <c r="M1529" s="570">
        <f>'KL TTHT CV DOT 2'!P1509</f>
        <v>0</v>
      </c>
      <c r="N1529" s="570">
        <f>'KL TTHT CV DOT 2'!Q1509</f>
        <v>0</v>
      </c>
      <c r="O1529" s="570">
        <f>'KL TTHT CV DOT 2'!R1509</f>
        <v>0</v>
      </c>
      <c r="P1529" s="570"/>
      <c r="Q1529" s="570"/>
      <c r="R1529" s="879">
        <v>0</v>
      </c>
    </row>
    <row r="1530" spans="1:18" s="6" customFormat="1" hidden="1" outlineLevel="1">
      <c r="A1530" s="8"/>
      <c r="B1530" s="8"/>
      <c r="C1530" s="25" t="s">
        <v>1570</v>
      </c>
      <c r="D1530" s="97">
        <v>1</v>
      </c>
      <c r="E1530" s="97"/>
      <c r="F1530" s="18" t="s">
        <v>1107</v>
      </c>
      <c r="G1530" s="62"/>
      <c r="H1530" s="62"/>
      <c r="I1530" s="71">
        <f t="shared" si="455"/>
        <v>0</v>
      </c>
      <c r="J1530" s="71">
        <f t="shared" si="456"/>
        <v>0</v>
      </c>
      <c r="K1530" s="71">
        <f t="shared" si="457"/>
        <v>0</v>
      </c>
      <c r="L1530" s="71">
        <f t="shared" si="458"/>
        <v>0</v>
      </c>
      <c r="M1530" s="570">
        <f>'KL TTHT CV DOT 2'!P1510</f>
        <v>0</v>
      </c>
      <c r="N1530" s="570">
        <f>'KL TTHT CV DOT 2'!Q1510</f>
        <v>0</v>
      </c>
      <c r="O1530" s="570">
        <f>'KL TTHT CV DOT 2'!R1510</f>
        <v>0</v>
      </c>
      <c r="P1530" s="570"/>
      <c r="Q1530" s="570"/>
      <c r="R1530" s="879">
        <v>0</v>
      </c>
    </row>
    <row r="1531" spans="1:18" s="6" customFormat="1" hidden="1" outlineLevel="1">
      <c r="A1531" s="8"/>
      <c r="B1531" s="8"/>
      <c r="C1531" s="25" t="s">
        <v>1572</v>
      </c>
      <c r="D1531" s="97">
        <v>15</v>
      </c>
      <c r="E1531" s="97"/>
      <c r="F1531" s="18" t="s">
        <v>624</v>
      </c>
      <c r="G1531" s="62"/>
      <c r="H1531" s="62"/>
      <c r="I1531" s="71">
        <f t="shared" si="455"/>
        <v>0</v>
      </c>
      <c r="J1531" s="71">
        <f t="shared" si="456"/>
        <v>0</v>
      </c>
      <c r="K1531" s="71">
        <f t="shared" si="457"/>
        <v>0</v>
      </c>
      <c r="L1531" s="71">
        <f t="shared" si="458"/>
        <v>0</v>
      </c>
      <c r="M1531" s="570">
        <f>'KL TTHT CV DOT 2'!P1511</f>
        <v>0</v>
      </c>
      <c r="N1531" s="570">
        <f>'KL TTHT CV DOT 2'!Q1511</f>
        <v>0</v>
      </c>
      <c r="O1531" s="570">
        <f>'KL TTHT CV DOT 2'!R1511</f>
        <v>0</v>
      </c>
      <c r="P1531" s="570"/>
      <c r="Q1531" s="570"/>
      <c r="R1531" s="879">
        <v>0</v>
      </c>
    </row>
    <row r="1532" spans="1:18" s="6" customFormat="1" hidden="1" outlineLevel="1">
      <c r="A1532" s="8"/>
      <c r="B1532" s="8"/>
      <c r="C1532" s="25" t="s">
        <v>1573</v>
      </c>
      <c r="D1532" s="97">
        <v>25</v>
      </c>
      <c r="E1532" s="97"/>
      <c r="F1532" s="18" t="s">
        <v>624</v>
      </c>
      <c r="G1532" s="62"/>
      <c r="H1532" s="62"/>
      <c r="I1532" s="71">
        <f t="shared" si="455"/>
        <v>0</v>
      </c>
      <c r="J1532" s="71">
        <f t="shared" si="456"/>
        <v>0</v>
      </c>
      <c r="K1532" s="71">
        <f t="shared" si="457"/>
        <v>0</v>
      </c>
      <c r="L1532" s="71">
        <f t="shared" si="458"/>
        <v>0</v>
      </c>
      <c r="M1532" s="570">
        <f>'KL TTHT CV DOT 2'!P1512</f>
        <v>0</v>
      </c>
      <c r="N1532" s="570">
        <f>'KL TTHT CV DOT 2'!Q1512</f>
        <v>0</v>
      </c>
      <c r="O1532" s="570">
        <f>'KL TTHT CV DOT 2'!R1512</f>
        <v>0</v>
      </c>
      <c r="P1532" s="570"/>
      <c r="Q1532" s="570"/>
      <c r="R1532" s="879">
        <v>0</v>
      </c>
    </row>
    <row r="1533" spans="1:18" s="6" customFormat="1" hidden="1" outlineLevel="1">
      <c r="A1533" s="8"/>
      <c r="B1533" s="8"/>
      <c r="C1533" s="25" t="s">
        <v>657</v>
      </c>
      <c r="D1533" s="97">
        <v>1</v>
      </c>
      <c r="E1533" s="97"/>
      <c r="F1533" s="18" t="s">
        <v>619</v>
      </c>
      <c r="G1533" s="62"/>
      <c r="H1533" s="62"/>
      <c r="I1533" s="71">
        <f t="shared" si="455"/>
        <v>0</v>
      </c>
      <c r="J1533" s="71">
        <f t="shared" si="456"/>
        <v>0</v>
      </c>
      <c r="K1533" s="71">
        <f t="shared" si="457"/>
        <v>0</v>
      </c>
      <c r="L1533" s="71">
        <f t="shared" si="458"/>
        <v>0</v>
      </c>
      <c r="M1533" s="570">
        <f>'KL TTHT CV DOT 2'!P1513</f>
        <v>0</v>
      </c>
      <c r="N1533" s="570">
        <f>'KL TTHT CV DOT 2'!Q1513</f>
        <v>0</v>
      </c>
      <c r="O1533" s="570">
        <f>'KL TTHT CV DOT 2'!R1513</f>
        <v>0</v>
      </c>
      <c r="P1533" s="570"/>
      <c r="Q1533" s="570"/>
      <c r="R1533" s="879">
        <v>0</v>
      </c>
    </row>
    <row r="1534" spans="1:18" s="6" customFormat="1" hidden="1" outlineLevel="1">
      <c r="A1534" s="8"/>
      <c r="B1534" s="8"/>
      <c r="C1534" s="25" t="s">
        <v>787</v>
      </c>
      <c r="D1534" s="97">
        <v>1</v>
      </c>
      <c r="E1534" s="97"/>
      <c r="F1534" s="18" t="s">
        <v>1107</v>
      </c>
      <c r="G1534" s="62"/>
      <c r="H1534" s="62"/>
      <c r="I1534" s="71">
        <f t="shared" si="455"/>
        <v>0</v>
      </c>
      <c r="J1534" s="71">
        <f t="shared" si="456"/>
        <v>0</v>
      </c>
      <c r="K1534" s="71">
        <f t="shared" si="457"/>
        <v>0</v>
      </c>
      <c r="L1534" s="71">
        <f t="shared" si="458"/>
        <v>0</v>
      </c>
      <c r="M1534" s="570">
        <f>'KL TTHT CV DOT 2'!P1514</f>
        <v>0</v>
      </c>
      <c r="N1534" s="570">
        <f>'KL TTHT CV DOT 2'!Q1514</f>
        <v>0</v>
      </c>
      <c r="O1534" s="570">
        <f>'KL TTHT CV DOT 2'!R1514</f>
        <v>0</v>
      </c>
      <c r="P1534" s="570"/>
      <c r="Q1534" s="570"/>
      <c r="R1534" s="879">
        <v>0</v>
      </c>
    </row>
    <row r="1535" spans="1:18" s="6" customFormat="1" hidden="1" outlineLevel="1">
      <c r="A1535" s="8"/>
      <c r="B1535" s="8"/>
      <c r="C1535" s="25"/>
      <c r="D1535" s="97"/>
      <c r="E1535" s="97"/>
      <c r="F1535" s="18"/>
      <c r="G1535" s="62"/>
      <c r="H1535" s="62"/>
      <c r="I1535" s="71">
        <f t="shared" si="455"/>
        <v>0</v>
      </c>
      <c r="J1535" s="71">
        <f t="shared" si="456"/>
        <v>0</v>
      </c>
      <c r="K1535" s="71">
        <f t="shared" si="457"/>
        <v>0</v>
      </c>
      <c r="L1535" s="71">
        <f t="shared" si="458"/>
        <v>0</v>
      </c>
      <c r="M1535" s="570">
        <f>'KL TTHT CV DOT 2'!P1515</f>
        <v>0</v>
      </c>
      <c r="N1535" s="570">
        <f>'KL TTHT CV DOT 2'!Q1515</f>
        <v>0</v>
      </c>
      <c r="O1535" s="570">
        <f>'KL TTHT CV DOT 2'!R1515</f>
        <v>0</v>
      </c>
      <c r="P1535" s="570"/>
      <c r="Q1535" s="570"/>
      <c r="R1535" s="879">
        <v>0</v>
      </c>
    </row>
    <row r="1536" spans="1:18" s="6" customFormat="1" hidden="1" outlineLevel="1">
      <c r="A1536" s="8"/>
      <c r="B1536" s="8"/>
      <c r="C1536" s="25" t="s">
        <v>1574</v>
      </c>
      <c r="D1536" s="97"/>
      <c r="E1536" s="97"/>
      <c r="F1536" s="18"/>
      <c r="G1536" s="62"/>
      <c r="H1536" s="62"/>
      <c r="I1536" s="71">
        <f t="shared" si="455"/>
        <v>0</v>
      </c>
      <c r="J1536" s="71">
        <f t="shared" si="456"/>
        <v>0</v>
      </c>
      <c r="K1536" s="71">
        <f t="shared" si="457"/>
        <v>0</v>
      </c>
      <c r="L1536" s="71">
        <f t="shared" si="458"/>
        <v>0</v>
      </c>
      <c r="M1536" s="570">
        <f>'KL TTHT CV DOT 2'!P1516</f>
        <v>0</v>
      </c>
      <c r="N1536" s="570">
        <f>'KL TTHT CV DOT 2'!Q1516</f>
        <v>0</v>
      </c>
      <c r="O1536" s="570">
        <f>'KL TTHT CV DOT 2'!R1516</f>
        <v>0</v>
      </c>
      <c r="P1536" s="570"/>
      <c r="Q1536" s="570"/>
      <c r="R1536" s="879">
        <v>0</v>
      </c>
    </row>
    <row r="1537" spans="1:18" s="6" customFormat="1" hidden="1" outlineLevel="1">
      <c r="A1537" s="8"/>
      <c r="B1537" s="8"/>
      <c r="C1537" s="25" t="s">
        <v>1575</v>
      </c>
      <c r="D1537" s="97">
        <v>12</v>
      </c>
      <c r="E1537" s="97"/>
      <c r="F1537" s="18" t="s">
        <v>1109</v>
      </c>
      <c r="G1537" s="62"/>
      <c r="H1537" s="62"/>
      <c r="I1537" s="71">
        <f t="shared" si="455"/>
        <v>0</v>
      </c>
      <c r="J1537" s="71">
        <f t="shared" si="456"/>
        <v>0</v>
      </c>
      <c r="K1537" s="71">
        <f t="shared" si="457"/>
        <v>0</v>
      </c>
      <c r="L1537" s="71">
        <f t="shared" si="458"/>
        <v>0</v>
      </c>
      <c r="M1537" s="570">
        <f>'KL TTHT CV DOT 2'!P1517</f>
        <v>0</v>
      </c>
      <c r="N1537" s="570">
        <f>'KL TTHT CV DOT 2'!Q1517</f>
        <v>0</v>
      </c>
      <c r="O1537" s="570">
        <f>'KL TTHT CV DOT 2'!R1517</f>
        <v>0</v>
      </c>
      <c r="P1537" s="570"/>
      <c r="Q1537" s="570"/>
      <c r="R1537" s="879">
        <v>0</v>
      </c>
    </row>
    <row r="1538" spans="1:18" s="6" customFormat="1" hidden="1" outlineLevel="1">
      <c r="A1538" s="8"/>
      <c r="B1538" s="8"/>
      <c r="C1538" s="25" t="s">
        <v>1577</v>
      </c>
      <c r="D1538" s="97">
        <v>1</v>
      </c>
      <c r="E1538" s="97"/>
      <c r="F1538" s="18" t="s">
        <v>1107</v>
      </c>
      <c r="G1538" s="62"/>
      <c r="H1538" s="62"/>
      <c r="I1538" s="71">
        <f t="shared" si="455"/>
        <v>0</v>
      </c>
      <c r="J1538" s="71">
        <f t="shared" si="456"/>
        <v>0</v>
      </c>
      <c r="K1538" s="71">
        <f t="shared" si="457"/>
        <v>0</v>
      </c>
      <c r="L1538" s="71">
        <f t="shared" si="458"/>
        <v>0</v>
      </c>
      <c r="M1538" s="570">
        <f>'KL TTHT CV DOT 2'!P1518</f>
        <v>0</v>
      </c>
      <c r="N1538" s="570">
        <f>'KL TTHT CV DOT 2'!Q1518</f>
        <v>0</v>
      </c>
      <c r="O1538" s="570">
        <f>'KL TTHT CV DOT 2'!R1518</f>
        <v>0</v>
      </c>
      <c r="P1538" s="570"/>
      <c r="Q1538" s="570"/>
      <c r="R1538" s="879">
        <v>0</v>
      </c>
    </row>
    <row r="1539" spans="1:18" s="6" customFormat="1" hidden="1" outlineLevel="1">
      <c r="A1539" s="8"/>
      <c r="B1539" s="8"/>
      <c r="C1539" s="25" t="s">
        <v>1578</v>
      </c>
      <c r="D1539" s="97">
        <v>1</v>
      </c>
      <c r="E1539" s="97"/>
      <c r="F1539" s="18" t="s">
        <v>1107</v>
      </c>
      <c r="G1539" s="62"/>
      <c r="H1539" s="62"/>
      <c r="I1539" s="71">
        <f t="shared" si="455"/>
        <v>0</v>
      </c>
      <c r="J1539" s="71">
        <f t="shared" si="456"/>
        <v>0</v>
      </c>
      <c r="K1539" s="71">
        <f t="shared" si="457"/>
        <v>0</v>
      </c>
      <c r="L1539" s="71">
        <f t="shared" si="458"/>
        <v>0</v>
      </c>
      <c r="M1539" s="570">
        <f>'KL TTHT CV DOT 2'!P1519</f>
        <v>0</v>
      </c>
      <c r="N1539" s="570">
        <f>'KL TTHT CV DOT 2'!Q1519</f>
        <v>0</v>
      </c>
      <c r="O1539" s="570">
        <f>'KL TTHT CV DOT 2'!R1519</f>
        <v>0</v>
      </c>
      <c r="P1539" s="570"/>
      <c r="Q1539" s="570"/>
      <c r="R1539" s="879">
        <v>0</v>
      </c>
    </row>
    <row r="1540" spans="1:18" s="6" customFormat="1" hidden="1" outlineLevel="1">
      <c r="A1540" s="8"/>
      <c r="B1540" s="8"/>
      <c r="C1540" s="25" t="s">
        <v>671</v>
      </c>
      <c r="D1540" s="97">
        <v>66</v>
      </c>
      <c r="E1540" s="97"/>
      <c r="F1540" s="18" t="s">
        <v>624</v>
      </c>
      <c r="G1540" s="62"/>
      <c r="H1540" s="62"/>
      <c r="I1540" s="71">
        <f t="shared" si="455"/>
        <v>0</v>
      </c>
      <c r="J1540" s="71">
        <f t="shared" si="456"/>
        <v>0</v>
      </c>
      <c r="K1540" s="71">
        <f t="shared" si="457"/>
        <v>0</v>
      </c>
      <c r="L1540" s="71">
        <f t="shared" si="458"/>
        <v>0</v>
      </c>
      <c r="M1540" s="570">
        <f>'KL TTHT CV DOT 2'!P1520</f>
        <v>0</v>
      </c>
      <c r="N1540" s="570">
        <f>'KL TTHT CV DOT 2'!Q1520</f>
        <v>0.5</v>
      </c>
      <c r="O1540" s="570">
        <f>'KL TTHT CV DOT 2'!R1520</f>
        <v>0.5</v>
      </c>
      <c r="P1540" s="570"/>
      <c r="Q1540" s="570"/>
      <c r="R1540" s="879">
        <v>0</v>
      </c>
    </row>
    <row r="1541" spans="1:18" s="6" customFormat="1" hidden="1" outlineLevel="1">
      <c r="A1541" s="8"/>
      <c r="B1541" s="8"/>
      <c r="C1541" s="25" t="s">
        <v>1579</v>
      </c>
      <c r="D1541" s="97">
        <v>22</v>
      </c>
      <c r="E1541" s="97"/>
      <c r="F1541" s="18" t="s">
        <v>624</v>
      </c>
      <c r="G1541" s="62"/>
      <c r="H1541" s="62"/>
      <c r="I1541" s="71">
        <f t="shared" si="455"/>
        <v>0</v>
      </c>
      <c r="J1541" s="71">
        <f t="shared" si="456"/>
        <v>0</v>
      </c>
      <c r="K1541" s="71">
        <f t="shared" si="457"/>
        <v>0</v>
      </c>
      <c r="L1541" s="71">
        <f t="shared" si="458"/>
        <v>0</v>
      </c>
      <c r="M1541" s="570">
        <f>'KL TTHT CV DOT 2'!P1521</f>
        <v>0</v>
      </c>
      <c r="N1541" s="570">
        <f>'KL TTHT CV DOT 2'!Q1521</f>
        <v>0</v>
      </c>
      <c r="O1541" s="570">
        <f>'KL TTHT CV DOT 2'!R1521</f>
        <v>0</v>
      </c>
      <c r="P1541" s="570"/>
      <c r="Q1541" s="570"/>
      <c r="R1541" s="879">
        <v>0</v>
      </c>
    </row>
    <row r="1542" spans="1:18" s="6" customFormat="1" hidden="1" outlineLevel="1">
      <c r="A1542" s="8"/>
      <c r="B1542" s="8"/>
      <c r="C1542" s="25" t="s">
        <v>1110</v>
      </c>
      <c r="D1542" s="97">
        <v>22</v>
      </c>
      <c r="E1542" s="97"/>
      <c r="F1542" s="18" t="s">
        <v>624</v>
      </c>
      <c r="G1542" s="62"/>
      <c r="H1542" s="62"/>
      <c r="I1542" s="71">
        <f t="shared" si="455"/>
        <v>0</v>
      </c>
      <c r="J1542" s="71">
        <f t="shared" si="456"/>
        <v>0</v>
      </c>
      <c r="K1542" s="71">
        <f t="shared" si="457"/>
        <v>0</v>
      </c>
      <c r="L1542" s="71">
        <f t="shared" si="458"/>
        <v>0</v>
      </c>
      <c r="M1542" s="570">
        <f>'KL TTHT CV DOT 2'!P1522</f>
        <v>0</v>
      </c>
      <c r="N1542" s="570">
        <f>'KL TTHT CV DOT 2'!Q1522</f>
        <v>0</v>
      </c>
      <c r="O1542" s="570">
        <f>'KL TTHT CV DOT 2'!R1522</f>
        <v>0</v>
      </c>
      <c r="P1542" s="570"/>
      <c r="Q1542" s="570"/>
      <c r="R1542" s="879">
        <v>0</v>
      </c>
    </row>
    <row r="1543" spans="1:18" s="6" customFormat="1" hidden="1" outlineLevel="1">
      <c r="A1543" s="8"/>
      <c r="B1543" s="8"/>
      <c r="C1543" s="25" t="s">
        <v>845</v>
      </c>
      <c r="D1543" s="97">
        <v>39</v>
      </c>
      <c r="E1543" s="97"/>
      <c r="F1543" s="18" t="s">
        <v>624</v>
      </c>
      <c r="G1543" s="62"/>
      <c r="H1543" s="62"/>
      <c r="I1543" s="71">
        <f t="shared" si="455"/>
        <v>0</v>
      </c>
      <c r="J1543" s="71">
        <f t="shared" si="456"/>
        <v>0</v>
      </c>
      <c r="K1543" s="71">
        <f t="shared" si="457"/>
        <v>0</v>
      </c>
      <c r="L1543" s="71">
        <f t="shared" si="458"/>
        <v>0</v>
      </c>
      <c r="M1543" s="570">
        <f>'KL TTHT CV DOT 2'!P1523</f>
        <v>0</v>
      </c>
      <c r="N1543" s="570">
        <f>'KL TTHT CV DOT 2'!Q1523</f>
        <v>0</v>
      </c>
      <c r="O1543" s="570">
        <f>'KL TTHT CV DOT 2'!R1523</f>
        <v>0</v>
      </c>
      <c r="P1543" s="570"/>
      <c r="Q1543" s="570"/>
      <c r="R1543" s="879">
        <v>0</v>
      </c>
    </row>
    <row r="1544" spans="1:18" s="6" customFormat="1" hidden="1" outlineLevel="1">
      <c r="A1544" s="8"/>
      <c r="B1544" s="8"/>
      <c r="C1544" s="25" t="s">
        <v>1580</v>
      </c>
      <c r="D1544" s="97">
        <v>42</v>
      </c>
      <c r="E1544" s="97"/>
      <c r="F1544" s="18" t="s">
        <v>624</v>
      </c>
      <c r="G1544" s="62"/>
      <c r="H1544" s="62"/>
      <c r="I1544" s="71">
        <f t="shared" si="455"/>
        <v>0</v>
      </c>
      <c r="J1544" s="71">
        <f t="shared" si="456"/>
        <v>0</v>
      </c>
      <c r="K1544" s="71">
        <f t="shared" si="457"/>
        <v>0</v>
      </c>
      <c r="L1544" s="71">
        <f t="shared" si="458"/>
        <v>0</v>
      </c>
      <c r="M1544" s="570">
        <f>'KL TTHT CV DOT 2'!P1524</f>
        <v>0</v>
      </c>
      <c r="N1544" s="570">
        <f>'KL TTHT CV DOT 2'!Q1524</f>
        <v>0</v>
      </c>
      <c r="O1544" s="570">
        <f>'KL TTHT CV DOT 2'!R1524</f>
        <v>0</v>
      </c>
      <c r="P1544" s="570"/>
      <c r="Q1544" s="570"/>
      <c r="R1544" s="879">
        <v>0</v>
      </c>
    </row>
    <row r="1545" spans="1:18" s="6" customFormat="1" hidden="1" outlineLevel="1">
      <c r="A1545" s="8"/>
      <c r="B1545" s="8"/>
      <c r="C1545" s="25" t="s">
        <v>1582</v>
      </c>
      <c r="D1545" s="97">
        <v>7</v>
      </c>
      <c r="E1545" s="97"/>
      <c r="F1545" s="18" t="s">
        <v>624</v>
      </c>
      <c r="G1545" s="62"/>
      <c r="H1545" s="62"/>
      <c r="I1545" s="71">
        <f t="shared" si="455"/>
        <v>0</v>
      </c>
      <c r="J1545" s="71">
        <f t="shared" si="456"/>
        <v>0</v>
      </c>
      <c r="K1545" s="71">
        <f t="shared" si="457"/>
        <v>0</v>
      </c>
      <c r="L1545" s="71">
        <f t="shared" si="458"/>
        <v>0</v>
      </c>
      <c r="M1545" s="570">
        <f>'KL TTHT CV DOT 2'!P1525</f>
        <v>0</v>
      </c>
      <c r="N1545" s="570">
        <f>'KL TTHT CV DOT 2'!Q1525</f>
        <v>0</v>
      </c>
      <c r="O1545" s="570">
        <f>'KL TTHT CV DOT 2'!R1525</f>
        <v>0</v>
      </c>
      <c r="P1545" s="570"/>
      <c r="Q1545" s="570"/>
      <c r="R1545" s="879">
        <v>0</v>
      </c>
    </row>
    <row r="1546" spans="1:18" s="6" customFormat="1" hidden="1" outlineLevel="1">
      <c r="A1546" s="8"/>
      <c r="B1546" s="8"/>
      <c r="C1546" s="25" t="s">
        <v>1583</v>
      </c>
      <c r="D1546" s="97">
        <v>1</v>
      </c>
      <c r="E1546" s="97"/>
      <c r="F1546" s="18" t="s">
        <v>619</v>
      </c>
      <c r="G1546" s="62"/>
      <c r="H1546" s="62"/>
      <c r="I1546" s="71">
        <f t="shared" si="455"/>
        <v>0</v>
      </c>
      <c r="J1546" s="71">
        <f t="shared" si="456"/>
        <v>0</v>
      </c>
      <c r="K1546" s="71">
        <f t="shared" si="457"/>
        <v>0</v>
      </c>
      <c r="L1546" s="71">
        <f t="shared" si="458"/>
        <v>0</v>
      </c>
      <c r="M1546" s="570">
        <f>'KL TTHT CV DOT 2'!P1526</f>
        <v>0</v>
      </c>
      <c r="N1546" s="570">
        <f>'KL TTHT CV DOT 2'!Q1526</f>
        <v>0</v>
      </c>
      <c r="O1546" s="570">
        <f>'KL TTHT CV DOT 2'!R1526</f>
        <v>0</v>
      </c>
      <c r="P1546" s="570"/>
      <c r="Q1546" s="570"/>
      <c r="R1546" s="879">
        <v>0</v>
      </c>
    </row>
    <row r="1547" spans="1:18" s="6" customFormat="1" hidden="1" outlineLevel="1">
      <c r="A1547" s="8"/>
      <c r="B1547" s="8"/>
      <c r="C1547" s="25" t="s">
        <v>657</v>
      </c>
      <c r="D1547" s="97">
        <v>1</v>
      </c>
      <c r="E1547" s="97"/>
      <c r="F1547" s="18" t="s">
        <v>619</v>
      </c>
      <c r="G1547" s="62"/>
      <c r="H1547" s="62"/>
      <c r="I1547" s="71">
        <f t="shared" si="455"/>
        <v>0</v>
      </c>
      <c r="J1547" s="71">
        <f t="shared" si="456"/>
        <v>0</v>
      </c>
      <c r="K1547" s="71">
        <f t="shared" si="457"/>
        <v>0</v>
      </c>
      <c r="L1547" s="71">
        <f t="shared" si="458"/>
        <v>0</v>
      </c>
      <c r="M1547" s="570">
        <f>'KL TTHT CV DOT 2'!P1527</f>
        <v>0</v>
      </c>
      <c r="N1547" s="570">
        <f>'KL TTHT CV DOT 2'!Q1527</f>
        <v>0</v>
      </c>
      <c r="O1547" s="570">
        <f>'KL TTHT CV DOT 2'!R1527</f>
        <v>0</v>
      </c>
      <c r="P1547" s="570"/>
      <c r="Q1547" s="570"/>
      <c r="R1547" s="879">
        <v>0</v>
      </c>
    </row>
    <row r="1548" spans="1:18" s="6" customFormat="1" hidden="1" outlineLevel="1">
      <c r="A1548" s="8"/>
      <c r="B1548" s="8"/>
      <c r="C1548" s="25"/>
      <c r="D1548" s="97"/>
      <c r="E1548" s="97"/>
      <c r="F1548" s="18"/>
      <c r="G1548" s="62"/>
      <c r="H1548" s="62"/>
      <c r="I1548" s="71">
        <f t="shared" si="455"/>
        <v>0</v>
      </c>
      <c r="J1548" s="71">
        <f t="shared" si="456"/>
        <v>0</v>
      </c>
      <c r="K1548" s="71">
        <f t="shared" si="457"/>
        <v>0</v>
      </c>
      <c r="L1548" s="71">
        <f t="shared" si="458"/>
        <v>0</v>
      </c>
      <c r="M1548" s="570">
        <f>'KL TTHT CV DOT 2'!P1528</f>
        <v>0</v>
      </c>
      <c r="N1548" s="570">
        <f>'KL TTHT CV DOT 2'!Q1528</f>
        <v>0</v>
      </c>
      <c r="O1548" s="570">
        <f>'KL TTHT CV DOT 2'!R1528</f>
        <v>0</v>
      </c>
      <c r="P1548" s="570"/>
      <c r="Q1548" s="570"/>
      <c r="R1548" s="879">
        <v>0</v>
      </c>
    </row>
    <row r="1549" spans="1:18" s="6" customFormat="1" hidden="1" outlineLevel="1">
      <c r="A1549" s="8"/>
      <c r="B1549" s="8"/>
      <c r="C1549" s="25" t="s">
        <v>1111</v>
      </c>
      <c r="D1549" s="97"/>
      <c r="E1549" s="97"/>
      <c r="F1549" s="18"/>
      <c r="G1549" s="62"/>
      <c r="H1549" s="62"/>
      <c r="I1549" s="71">
        <f t="shared" si="455"/>
        <v>0</v>
      </c>
      <c r="J1549" s="71">
        <f t="shared" si="456"/>
        <v>0</v>
      </c>
      <c r="K1549" s="71">
        <f t="shared" si="457"/>
        <v>0</v>
      </c>
      <c r="L1549" s="71">
        <f t="shared" si="458"/>
        <v>0</v>
      </c>
      <c r="M1549" s="570">
        <f>'KL TTHT CV DOT 2'!P1529</f>
        <v>0</v>
      </c>
      <c r="N1549" s="570">
        <f>'KL TTHT CV DOT 2'!Q1529</f>
        <v>0</v>
      </c>
      <c r="O1549" s="570">
        <f>'KL TTHT CV DOT 2'!R1529</f>
        <v>0</v>
      </c>
      <c r="P1549" s="570"/>
      <c r="Q1549" s="570"/>
      <c r="R1549" s="879">
        <v>0</v>
      </c>
    </row>
    <row r="1550" spans="1:18" s="6" customFormat="1" hidden="1" outlineLevel="1">
      <c r="A1550" s="8"/>
      <c r="B1550" s="8"/>
      <c r="C1550" s="25" t="s">
        <v>1584</v>
      </c>
      <c r="D1550" s="97">
        <v>11</v>
      </c>
      <c r="E1550" s="97"/>
      <c r="F1550" s="18" t="s">
        <v>624</v>
      </c>
      <c r="G1550" s="62"/>
      <c r="H1550" s="62"/>
      <c r="I1550" s="71">
        <f t="shared" si="455"/>
        <v>0</v>
      </c>
      <c r="J1550" s="71">
        <f t="shared" si="456"/>
        <v>0</v>
      </c>
      <c r="K1550" s="71">
        <f t="shared" si="457"/>
        <v>0</v>
      </c>
      <c r="L1550" s="71">
        <f t="shared" si="458"/>
        <v>0</v>
      </c>
      <c r="M1550" s="570">
        <f>'KL TTHT CV DOT 2'!P1530</f>
        <v>0</v>
      </c>
      <c r="N1550" s="570">
        <f>'KL TTHT CV DOT 2'!Q1530</f>
        <v>0</v>
      </c>
      <c r="O1550" s="570">
        <f>'KL TTHT CV DOT 2'!R1530</f>
        <v>0</v>
      </c>
      <c r="P1550" s="570"/>
      <c r="Q1550" s="570"/>
      <c r="R1550" s="879">
        <v>0</v>
      </c>
    </row>
    <row r="1551" spans="1:18" s="6" customFormat="1" hidden="1" outlineLevel="1">
      <c r="A1551" s="8"/>
      <c r="B1551" s="8"/>
      <c r="C1551" s="25" t="s">
        <v>1585</v>
      </c>
      <c r="D1551" s="97">
        <v>8</v>
      </c>
      <c r="E1551" s="97"/>
      <c r="F1551" s="18" t="s">
        <v>624</v>
      </c>
      <c r="G1551" s="62"/>
      <c r="H1551" s="62"/>
      <c r="I1551" s="71">
        <f t="shared" si="455"/>
        <v>0</v>
      </c>
      <c r="J1551" s="71">
        <f t="shared" si="456"/>
        <v>0</v>
      </c>
      <c r="K1551" s="71">
        <f t="shared" si="457"/>
        <v>0</v>
      </c>
      <c r="L1551" s="71">
        <f t="shared" si="458"/>
        <v>0</v>
      </c>
      <c r="M1551" s="570">
        <f>'KL TTHT CV DOT 2'!P1531</f>
        <v>0</v>
      </c>
      <c r="N1551" s="570">
        <f>'KL TTHT CV DOT 2'!Q1531</f>
        <v>0</v>
      </c>
      <c r="O1551" s="570">
        <f>'KL TTHT CV DOT 2'!R1531</f>
        <v>0</v>
      </c>
      <c r="P1551" s="570"/>
      <c r="Q1551" s="570"/>
      <c r="R1551" s="879">
        <v>0</v>
      </c>
    </row>
    <row r="1552" spans="1:18" s="6" customFormat="1" hidden="1" outlineLevel="1">
      <c r="A1552" s="8"/>
      <c r="B1552" s="8"/>
      <c r="C1552" s="25" t="s">
        <v>1586</v>
      </c>
      <c r="D1552" s="97">
        <v>1</v>
      </c>
      <c r="E1552" s="97"/>
      <c r="F1552" s="18" t="s">
        <v>619</v>
      </c>
      <c r="G1552" s="62"/>
      <c r="H1552" s="62"/>
      <c r="I1552" s="71">
        <f t="shared" si="455"/>
        <v>0</v>
      </c>
      <c r="J1552" s="71">
        <f t="shared" si="456"/>
        <v>0</v>
      </c>
      <c r="K1552" s="71">
        <f t="shared" si="457"/>
        <v>0</v>
      </c>
      <c r="L1552" s="71">
        <f t="shared" si="458"/>
        <v>0</v>
      </c>
      <c r="M1552" s="570">
        <f>'KL TTHT CV DOT 2'!P1532</f>
        <v>0</v>
      </c>
      <c r="N1552" s="570">
        <f>'KL TTHT CV DOT 2'!Q1532</f>
        <v>0</v>
      </c>
      <c r="O1552" s="570">
        <f>'KL TTHT CV DOT 2'!R1532</f>
        <v>0</v>
      </c>
      <c r="P1552" s="570"/>
      <c r="Q1552" s="570"/>
      <c r="R1552" s="879">
        <v>0</v>
      </c>
    </row>
    <row r="1553" spans="1:18" s="6" customFormat="1" hidden="1" outlineLevel="1">
      <c r="A1553" s="8"/>
      <c r="B1553" s="8"/>
      <c r="C1553" s="25" t="s">
        <v>1587</v>
      </c>
      <c r="D1553" s="97">
        <v>1</v>
      </c>
      <c r="E1553" s="97"/>
      <c r="F1553" s="18" t="s">
        <v>619</v>
      </c>
      <c r="G1553" s="62"/>
      <c r="H1553" s="62"/>
      <c r="I1553" s="71">
        <f t="shared" si="455"/>
        <v>0</v>
      </c>
      <c r="J1553" s="71">
        <f t="shared" si="456"/>
        <v>0</v>
      </c>
      <c r="K1553" s="71">
        <f t="shared" si="457"/>
        <v>0</v>
      </c>
      <c r="L1553" s="71">
        <f t="shared" si="458"/>
        <v>0</v>
      </c>
      <c r="M1553" s="570">
        <f>'KL TTHT CV DOT 2'!P1533</f>
        <v>0</v>
      </c>
      <c r="N1553" s="570">
        <f>'KL TTHT CV DOT 2'!Q1533</f>
        <v>0</v>
      </c>
      <c r="O1553" s="570">
        <f>'KL TTHT CV DOT 2'!R1533</f>
        <v>0</v>
      </c>
      <c r="P1553" s="570"/>
      <c r="Q1553" s="570"/>
      <c r="R1553" s="879">
        <v>0</v>
      </c>
    </row>
    <row r="1554" spans="1:18" s="6" customFormat="1">
      <c r="A1554" s="21"/>
      <c r="B1554" s="21"/>
      <c r="C1554" s="28"/>
      <c r="D1554" s="99"/>
      <c r="E1554" s="99"/>
      <c r="F1554" s="37"/>
      <c r="G1554" s="82"/>
      <c r="H1554" s="82"/>
      <c r="I1554" s="82"/>
      <c r="J1554" s="82"/>
      <c r="K1554" s="82"/>
      <c r="L1554" s="62"/>
      <c r="M1554" s="574">
        <f>'KL TTHT CV DOT 2'!P1534</f>
        <v>0</v>
      </c>
      <c r="N1554" s="574">
        <f>'KL TTHT CV DOT 2'!Q1534</f>
        <v>0</v>
      </c>
      <c r="O1554" s="574">
        <f>'KL TTHT CV DOT 2'!R1534</f>
        <v>0</v>
      </c>
      <c r="P1554" s="574"/>
      <c r="Q1554" s="574"/>
      <c r="R1554" s="883">
        <v>0</v>
      </c>
    </row>
    <row r="1555" spans="1:18" ht="15.6">
      <c r="A1555" s="647"/>
      <c r="B1555" s="647"/>
      <c r="C1555" s="652" t="s">
        <v>1674</v>
      </c>
      <c r="D1555" s="648"/>
      <c r="E1555" s="648"/>
      <c r="F1555" s="649"/>
      <c r="G1555" s="650"/>
      <c r="H1555" s="650"/>
      <c r="I1555" s="650"/>
      <c r="J1555" s="650"/>
      <c r="K1555" s="650"/>
      <c r="L1555" s="653">
        <f>SUBTOTAL(9,L1556:L1851)</f>
        <v>3204713406.5221486</v>
      </c>
      <c r="M1555" s="651">
        <f>'KL TTHT CV DOT 2'!P1535</f>
        <v>0</v>
      </c>
      <c r="N1555" s="651">
        <f>'KL TTHT CV DOT 2'!Q1535</f>
        <v>0</v>
      </c>
      <c r="O1555" s="651">
        <f>'KL TTHT CV DOT 2'!R1535</f>
        <v>0</v>
      </c>
      <c r="P1555" s="651"/>
      <c r="Q1555" s="651"/>
      <c r="R1555" s="651">
        <v>0</v>
      </c>
    </row>
    <row r="1556" spans="1:18" s="6" customFormat="1" ht="15.6">
      <c r="A1556" s="64" t="s">
        <v>76</v>
      </c>
      <c r="B1556" s="64"/>
      <c r="C1556" s="65" t="s">
        <v>38</v>
      </c>
      <c r="D1556" s="117"/>
      <c r="E1556" s="66"/>
      <c r="F1556" s="67"/>
      <c r="G1556" s="477"/>
      <c r="H1556" s="477"/>
      <c r="I1556" s="68"/>
      <c r="J1556" s="68">
        <f>SUBTOTAL(9,J1557:J1609)</f>
        <v>876156669.52160192</v>
      </c>
      <c r="K1556" s="68">
        <f>SUBTOTAL(9,K1557:K1609)</f>
        <v>245761873.27888826</v>
      </c>
      <c r="L1556" s="68">
        <f>SUBTOTAL(9,L1557:L1609)</f>
        <v>1121918542.8004899</v>
      </c>
      <c r="M1556" s="68">
        <f>'KL TTHT CV DOT 2'!P1536</f>
        <v>0</v>
      </c>
      <c r="N1556" s="68">
        <f>'KL TTHT CV DOT 2'!Q1536</f>
        <v>0</v>
      </c>
      <c r="O1556" s="68">
        <f>'KL TTHT CV DOT 2'!R1536</f>
        <v>0</v>
      </c>
      <c r="P1556" s="68"/>
      <c r="Q1556" s="68"/>
      <c r="R1556" s="886">
        <v>0</v>
      </c>
    </row>
    <row r="1557" spans="1:18" s="6" customFormat="1" outlineLevel="1">
      <c r="A1557" s="19" t="s">
        <v>175</v>
      </c>
      <c r="B1557" s="19"/>
      <c r="C1557" s="35" t="s">
        <v>176</v>
      </c>
      <c r="D1557" s="98"/>
      <c r="E1557" s="73"/>
      <c r="F1557" s="22"/>
      <c r="G1557" s="74"/>
      <c r="H1557" s="74"/>
      <c r="I1557" s="74"/>
      <c r="J1557" s="75">
        <f>SUBTOTAL(9,J1558:J1609)</f>
        <v>876156669.52160192</v>
      </c>
      <c r="K1557" s="75">
        <f>SUBTOTAL(9,K1558:K1609)</f>
        <v>245761873.27888826</v>
      </c>
      <c r="L1557" s="75">
        <f>SUBTOTAL(9,L1558:L1609)</f>
        <v>1121918542.8004899</v>
      </c>
      <c r="M1557" s="75">
        <f>'KL TTHT CV DOT 2'!P1537</f>
        <v>0</v>
      </c>
      <c r="N1557" s="75">
        <f>'KL TTHT CV DOT 2'!Q1537</f>
        <v>0</v>
      </c>
      <c r="O1557" s="75">
        <f>'KL TTHT CV DOT 2'!R1537</f>
        <v>0</v>
      </c>
      <c r="P1557" s="75"/>
      <c r="Q1557" s="75"/>
      <c r="R1557" s="555">
        <v>0</v>
      </c>
    </row>
    <row r="1558" spans="1:18" s="6" customFormat="1" outlineLevel="1">
      <c r="A1558" s="8" t="s">
        <v>177</v>
      </c>
      <c r="B1558" s="8"/>
      <c r="C1558" s="25" t="s">
        <v>178</v>
      </c>
      <c r="D1558" s="94">
        <v>1</v>
      </c>
      <c r="E1558" s="97">
        <v>1</v>
      </c>
      <c r="F1558" s="18" t="s">
        <v>10</v>
      </c>
      <c r="G1558" s="71"/>
      <c r="H1558" s="71"/>
      <c r="I1558" s="71"/>
      <c r="J1558" s="77">
        <f>SUBTOTAL(9,J1559:J1596)</f>
        <v>304034489.60426581</v>
      </c>
      <c r="K1558" s="77">
        <f t="shared" ref="K1558:L1558" si="459">SUBTOTAL(9,K1559:K1596)</f>
        <v>189644193.28888404</v>
      </c>
      <c r="L1558" s="77">
        <f t="shared" si="459"/>
        <v>493678682.89314985</v>
      </c>
      <c r="M1558" s="572">
        <f>'KL TTHT CV DOT 2'!P1538</f>
        <v>0</v>
      </c>
      <c r="N1558" s="572">
        <f>'KL TTHT CV DOT 2'!Q1538</f>
        <v>0</v>
      </c>
      <c r="O1558" s="572">
        <f>'KL TTHT CV DOT 2'!R1538</f>
        <v>0</v>
      </c>
      <c r="P1558" s="77"/>
      <c r="Q1558" s="77"/>
      <c r="R1558" s="556">
        <v>0</v>
      </c>
    </row>
    <row r="1559" spans="1:18" s="6" customFormat="1" outlineLevel="1">
      <c r="A1559" s="8"/>
      <c r="B1559" s="8"/>
      <c r="C1559" s="28" t="s">
        <v>1112</v>
      </c>
      <c r="D1559" s="94"/>
      <c r="E1559" s="97"/>
      <c r="F1559" s="18"/>
      <c r="G1559" s="71"/>
      <c r="H1559" s="71"/>
      <c r="I1559" s="71"/>
      <c r="J1559" s="77">
        <f>SUBTOTAL(9,J1560:J1569)</f>
        <v>32646354.870528627</v>
      </c>
      <c r="K1559" s="77">
        <f t="shared" ref="K1559:L1559" si="460">SUBTOTAL(9,K1560:K1569)</f>
        <v>20550720.396438114</v>
      </c>
      <c r="L1559" s="77">
        <f t="shared" si="460"/>
        <v>53197075.266966745</v>
      </c>
      <c r="M1559" s="572">
        <f>'KL TTHT CV DOT 2'!P1539</f>
        <v>0</v>
      </c>
      <c r="N1559" s="572">
        <f>'KL TTHT CV DOT 2'!Q1539</f>
        <v>0</v>
      </c>
      <c r="O1559" s="572">
        <f>'KL TTHT CV DOT 2'!R1539</f>
        <v>0</v>
      </c>
      <c r="P1559" s="77"/>
      <c r="Q1559" s="77"/>
      <c r="R1559" s="556">
        <v>0</v>
      </c>
    </row>
    <row r="1560" spans="1:18" s="6" customFormat="1" outlineLevel="2">
      <c r="A1560" s="8"/>
      <c r="B1560" s="8"/>
      <c r="C1560" s="25" t="s">
        <v>1113</v>
      </c>
      <c r="D1560" s="97">
        <v>2</v>
      </c>
      <c r="E1560" s="97">
        <v>2</v>
      </c>
      <c r="F1560" s="18" t="s">
        <v>660</v>
      </c>
      <c r="G1560" s="199">
        <v>0</v>
      </c>
      <c r="H1560" s="199">
        <v>6300000</v>
      </c>
      <c r="I1560" s="71">
        <f>SUM(G1560:H1560)</f>
        <v>6300000</v>
      </c>
      <c r="J1560" s="71">
        <f t="shared" ref="J1560:J1568" si="461">G1560*E1560</f>
        <v>0</v>
      </c>
      <c r="K1560" s="71">
        <f t="shared" ref="K1560:K1568" si="462">H1560*E1560</f>
        <v>12600000</v>
      </c>
      <c r="L1560" s="71">
        <f t="shared" ref="L1560:L1568" si="463">I1560*E1560</f>
        <v>12600000</v>
      </c>
      <c r="M1560" s="570">
        <f>'KL TTHT CV DOT 2'!P1540</f>
        <v>0</v>
      </c>
      <c r="N1560" s="570">
        <f>'KL TTHT CV DOT 2'!Q1540</f>
        <v>0</v>
      </c>
      <c r="O1560" s="570">
        <f>'KL TTHT CV DOT 2'!R1540</f>
        <v>0</v>
      </c>
      <c r="P1560" s="71"/>
      <c r="Q1560" s="71"/>
      <c r="R1560" s="552">
        <v>0</v>
      </c>
    </row>
    <row r="1561" spans="1:18" s="6" customFormat="1" outlineLevel="2">
      <c r="A1561" s="8"/>
      <c r="B1561" s="8"/>
      <c r="C1561" s="25" t="s">
        <v>1115</v>
      </c>
      <c r="D1561" s="97">
        <v>1</v>
      </c>
      <c r="E1561" s="97">
        <v>1</v>
      </c>
      <c r="F1561" s="18" t="s">
        <v>660</v>
      </c>
      <c r="G1561" s="199">
        <v>19550000</v>
      </c>
      <c r="H1561" s="199">
        <v>385000.00000000006</v>
      </c>
      <c r="I1561" s="71">
        <f t="shared" ref="I1561:I1568" si="464">SUM(G1561:H1561)</f>
        <v>19935000</v>
      </c>
      <c r="J1561" s="71">
        <f t="shared" si="461"/>
        <v>19550000</v>
      </c>
      <c r="K1561" s="71">
        <f t="shared" si="462"/>
        <v>385000.00000000006</v>
      </c>
      <c r="L1561" s="71">
        <f t="shared" si="463"/>
        <v>19935000</v>
      </c>
      <c r="M1561" s="570">
        <f>'KL TTHT CV DOT 2'!P1541</f>
        <v>0</v>
      </c>
      <c r="N1561" s="570">
        <f>'KL TTHT CV DOT 2'!Q1541</f>
        <v>0</v>
      </c>
      <c r="O1561" s="570">
        <f>'KL TTHT CV DOT 2'!R1541</f>
        <v>0</v>
      </c>
      <c r="P1561" s="71"/>
      <c r="Q1561" s="71"/>
      <c r="R1561" s="552">
        <v>0</v>
      </c>
    </row>
    <row r="1562" spans="1:18" s="6" customFormat="1" outlineLevel="2">
      <c r="A1562" s="8"/>
      <c r="B1562" s="8"/>
      <c r="C1562" s="25" t="s">
        <v>1117</v>
      </c>
      <c r="D1562" s="94">
        <v>160</v>
      </c>
      <c r="E1562" s="97">
        <v>163.80000000000001</v>
      </c>
      <c r="F1562" s="18" t="s">
        <v>624</v>
      </c>
      <c r="G1562" s="199">
        <v>25928.399999999998</v>
      </c>
      <c r="H1562" s="199">
        <v>7485.6650000000009</v>
      </c>
      <c r="I1562" s="71">
        <f t="shared" si="464"/>
        <v>33414.065000000002</v>
      </c>
      <c r="J1562" s="71">
        <f t="shared" si="461"/>
        <v>4247071.92</v>
      </c>
      <c r="K1562" s="71">
        <f t="shared" si="462"/>
        <v>1226151.9270000001</v>
      </c>
      <c r="L1562" s="71">
        <f t="shared" si="463"/>
        <v>5473223.847000001</v>
      </c>
      <c r="M1562" s="570">
        <f>'KL TTHT CV DOT 2'!P1542</f>
        <v>0</v>
      </c>
      <c r="N1562" s="570">
        <f>'KL TTHT CV DOT 2'!Q1542</f>
        <v>0</v>
      </c>
      <c r="O1562" s="570">
        <f>'KL TTHT CV DOT 2'!R1542</f>
        <v>0</v>
      </c>
      <c r="P1562" s="71"/>
      <c r="Q1562" s="71"/>
      <c r="R1562" s="552">
        <v>0</v>
      </c>
    </row>
    <row r="1563" spans="1:18" s="6" customFormat="1" outlineLevel="2">
      <c r="A1563" s="8"/>
      <c r="B1563" s="8"/>
      <c r="C1563" s="25" t="s">
        <v>1110</v>
      </c>
      <c r="D1563" s="94">
        <v>165</v>
      </c>
      <c r="E1563" s="97">
        <v>163.80000000000001</v>
      </c>
      <c r="F1563" s="18" t="s">
        <v>624</v>
      </c>
      <c r="G1563" s="199">
        <v>15443.88</v>
      </c>
      <c r="H1563" s="199">
        <v>5031.18</v>
      </c>
      <c r="I1563" s="71">
        <f t="shared" si="464"/>
        <v>20475.059999999998</v>
      </c>
      <c r="J1563" s="71">
        <f t="shared" si="461"/>
        <v>2529707.5440000002</v>
      </c>
      <c r="K1563" s="71">
        <f t="shared" si="462"/>
        <v>824107.2840000001</v>
      </c>
      <c r="L1563" s="71">
        <f t="shared" si="463"/>
        <v>3353814.8279999997</v>
      </c>
      <c r="M1563" s="570">
        <f>'KL TTHT CV DOT 2'!P1543</f>
        <v>0</v>
      </c>
      <c r="N1563" s="570">
        <f>'KL TTHT CV DOT 2'!Q1543</f>
        <v>0</v>
      </c>
      <c r="O1563" s="570">
        <f>'KL TTHT CV DOT 2'!R1543</f>
        <v>0</v>
      </c>
      <c r="P1563" s="71"/>
      <c r="Q1563" s="71"/>
      <c r="R1563" s="552">
        <v>0</v>
      </c>
    </row>
    <row r="1564" spans="1:18" s="6" customFormat="1" outlineLevel="2">
      <c r="A1564" s="8"/>
      <c r="B1564" s="8"/>
      <c r="C1564" s="25" t="s">
        <v>928</v>
      </c>
      <c r="D1564" s="94">
        <v>243</v>
      </c>
      <c r="E1564" s="97">
        <v>300</v>
      </c>
      <c r="F1564" s="18" t="s">
        <v>624</v>
      </c>
      <c r="G1564" s="199">
        <v>8773.9726027397246</v>
      </c>
      <c r="H1564" s="199">
        <v>14594.016411764707</v>
      </c>
      <c r="I1564" s="71">
        <f t="shared" si="464"/>
        <v>23367.989014504434</v>
      </c>
      <c r="J1564" s="71">
        <f t="shared" si="461"/>
        <v>2632191.7808219176</v>
      </c>
      <c r="K1564" s="71">
        <f t="shared" si="462"/>
        <v>4378204.9235294126</v>
      </c>
      <c r="L1564" s="71">
        <f t="shared" si="463"/>
        <v>7010396.7043513302</v>
      </c>
      <c r="M1564" s="570">
        <f>'KL TTHT CV DOT 2'!P1544</f>
        <v>0</v>
      </c>
      <c r="N1564" s="570">
        <f>'KL TTHT CV DOT 2'!Q1544</f>
        <v>0</v>
      </c>
      <c r="O1564" s="570">
        <f>'KL TTHT CV DOT 2'!R1544</f>
        <v>0</v>
      </c>
      <c r="P1564" s="71"/>
      <c r="Q1564" s="71"/>
      <c r="R1564" s="552">
        <v>0</v>
      </c>
    </row>
    <row r="1565" spans="1:18" s="6" customFormat="1" outlineLevel="2">
      <c r="A1565" s="8"/>
      <c r="B1565" s="8"/>
      <c r="C1565" s="25" t="s">
        <v>1183</v>
      </c>
      <c r="D1565" s="94">
        <v>7</v>
      </c>
      <c r="E1565" s="97">
        <v>7.3500000000000005</v>
      </c>
      <c r="F1565" s="18" t="s">
        <v>624</v>
      </c>
      <c r="G1565" s="199">
        <v>3554.7229199999997</v>
      </c>
      <c r="H1565" s="199">
        <v>5289.7058823529414</v>
      </c>
      <c r="I1565" s="71">
        <f t="shared" si="464"/>
        <v>8844.4288023529407</v>
      </c>
      <c r="J1565" s="71">
        <f t="shared" si="461"/>
        <v>26127.213462</v>
      </c>
      <c r="K1565" s="71">
        <f t="shared" si="462"/>
        <v>38879.338235294119</v>
      </c>
      <c r="L1565" s="71">
        <f t="shared" si="463"/>
        <v>65006.551697294119</v>
      </c>
      <c r="M1565" s="570">
        <f>'KL TTHT CV DOT 2'!P1545</f>
        <v>0</v>
      </c>
      <c r="N1565" s="570">
        <f>'KL TTHT CV DOT 2'!Q1545</f>
        <v>0</v>
      </c>
      <c r="O1565" s="570">
        <f>'KL TTHT CV DOT 2'!R1545</f>
        <v>0</v>
      </c>
      <c r="P1565" s="71"/>
      <c r="Q1565" s="71"/>
      <c r="R1565" s="552">
        <v>0</v>
      </c>
    </row>
    <row r="1566" spans="1:18" s="6" customFormat="1" outlineLevel="2">
      <c r="A1566" s="8"/>
      <c r="B1566" s="8"/>
      <c r="C1566" s="25" t="s">
        <v>928</v>
      </c>
      <c r="D1566" s="94">
        <v>15</v>
      </c>
      <c r="E1566" s="97"/>
      <c r="F1566" s="18" t="s">
        <v>624</v>
      </c>
      <c r="G1566" s="199">
        <v>8773.9726027397246</v>
      </c>
      <c r="H1566" s="199">
        <v>14594.016411764707</v>
      </c>
      <c r="I1566" s="71">
        <f t="shared" si="464"/>
        <v>23367.989014504434</v>
      </c>
      <c r="J1566" s="71">
        <f t="shared" si="461"/>
        <v>0</v>
      </c>
      <c r="K1566" s="71">
        <f t="shared" si="462"/>
        <v>0</v>
      </c>
      <c r="L1566" s="71">
        <f t="shared" si="463"/>
        <v>0</v>
      </c>
      <c r="M1566" s="570">
        <f>'KL TTHT CV DOT 2'!P1546</f>
        <v>0</v>
      </c>
      <c r="N1566" s="570">
        <f>'KL TTHT CV DOT 2'!Q1546</f>
        <v>0</v>
      </c>
      <c r="O1566" s="570">
        <f>'KL TTHT CV DOT 2'!R1546</f>
        <v>0</v>
      </c>
      <c r="P1566" s="71"/>
      <c r="Q1566" s="71"/>
      <c r="R1566" s="552">
        <v>0</v>
      </c>
    </row>
    <row r="1567" spans="1:18" s="6" customFormat="1" outlineLevel="2">
      <c r="A1567" s="8"/>
      <c r="B1567" s="8"/>
      <c r="C1567" s="25" t="s">
        <v>1118</v>
      </c>
      <c r="D1567" s="97">
        <v>1</v>
      </c>
      <c r="E1567" s="97">
        <v>1</v>
      </c>
      <c r="F1567" s="18" t="s">
        <v>619</v>
      </c>
      <c r="G1567" s="199">
        <v>1220418.8040815685</v>
      </c>
      <c r="H1567" s="199">
        <v>366125.64122447051</v>
      </c>
      <c r="I1567" s="71">
        <f t="shared" si="464"/>
        <v>1586544.4453060389</v>
      </c>
      <c r="J1567" s="71">
        <f t="shared" si="461"/>
        <v>1220418.8040815685</v>
      </c>
      <c r="K1567" s="71">
        <f t="shared" si="462"/>
        <v>366125.64122447051</v>
      </c>
      <c r="L1567" s="71">
        <f t="shared" si="463"/>
        <v>1586544.4453060389</v>
      </c>
      <c r="M1567" s="570">
        <f>'KL TTHT CV DOT 2'!P1547</f>
        <v>0</v>
      </c>
      <c r="N1567" s="570">
        <f>'KL TTHT CV DOT 2'!Q1547</f>
        <v>0</v>
      </c>
      <c r="O1567" s="570">
        <f>'KL TTHT CV DOT 2'!R1547</f>
        <v>0</v>
      </c>
      <c r="P1567" s="71"/>
      <c r="Q1567" s="71"/>
      <c r="R1567" s="552">
        <v>0</v>
      </c>
    </row>
    <row r="1568" spans="1:18" s="6" customFormat="1" outlineLevel="2">
      <c r="A1568" s="8"/>
      <c r="B1568" s="8"/>
      <c r="C1568" s="25" t="s">
        <v>657</v>
      </c>
      <c r="D1568" s="97">
        <v>1</v>
      </c>
      <c r="E1568" s="97">
        <v>1</v>
      </c>
      <c r="F1568" s="18" t="s">
        <v>619</v>
      </c>
      <c r="G1568" s="199">
        <v>2440837.608163137</v>
      </c>
      <c r="H1568" s="199">
        <v>732251.28244894103</v>
      </c>
      <c r="I1568" s="71">
        <f t="shared" si="464"/>
        <v>3173088.8906120779</v>
      </c>
      <c r="J1568" s="71">
        <f t="shared" si="461"/>
        <v>2440837.608163137</v>
      </c>
      <c r="K1568" s="71">
        <f t="shared" si="462"/>
        <v>732251.28244894103</v>
      </c>
      <c r="L1568" s="71">
        <f t="shared" si="463"/>
        <v>3173088.8906120779</v>
      </c>
      <c r="M1568" s="570">
        <f>'KL TTHT CV DOT 2'!P1548</f>
        <v>0</v>
      </c>
      <c r="N1568" s="570">
        <f>'KL TTHT CV DOT 2'!Q1548</f>
        <v>0</v>
      </c>
      <c r="O1568" s="570">
        <f>'KL TTHT CV DOT 2'!R1548</f>
        <v>0</v>
      </c>
      <c r="P1568" s="71"/>
      <c r="Q1568" s="71"/>
      <c r="R1568" s="552">
        <v>0</v>
      </c>
    </row>
    <row r="1569" spans="1:18" s="6" customFormat="1" outlineLevel="1">
      <c r="A1569" s="8"/>
      <c r="B1569" s="8"/>
      <c r="C1569" s="25"/>
      <c r="D1569" s="94">
        <v>0</v>
      </c>
      <c r="E1569" s="97">
        <v>0</v>
      </c>
      <c r="F1569" s="18"/>
      <c r="G1569" s="71"/>
      <c r="H1569" s="71"/>
      <c r="I1569" s="71"/>
      <c r="J1569" s="71"/>
      <c r="K1569" s="71"/>
      <c r="L1569" s="71"/>
      <c r="M1569" s="570">
        <f>'KL TTHT CV DOT 2'!P1549</f>
        <v>0</v>
      </c>
      <c r="N1569" s="570">
        <f>'KL TTHT CV DOT 2'!Q1549</f>
        <v>0</v>
      </c>
      <c r="O1569" s="570">
        <f>'KL TTHT CV DOT 2'!R1549</f>
        <v>0</v>
      </c>
      <c r="P1569" s="71"/>
      <c r="Q1569" s="71"/>
      <c r="R1569" s="552">
        <v>0</v>
      </c>
    </row>
    <row r="1570" spans="1:18" s="6" customFormat="1" outlineLevel="1">
      <c r="A1570" s="8"/>
      <c r="B1570" s="8"/>
      <c r="C1570" s="28" t="s">
        <v>1120</v>
      </c>
      <c r="D1570" s="94">
        <v>0</v>
      </c>
      <c r="E1570" s="97">
        <v>0</v>
      </c>
      <c r="F1570" s="18"/>
      <c r="G1570" s="71"/>
      <c r="H1570" s="71"/>
      <c r="I1570" s="71"/>
      <c r="J1570" s="77">
        <f>SUBTOTAL(9,J1571:J1580)</f>
        <v>233479516.92761949</v>
      </c>
      <c r="K1570" s="77">
        <f t="shared" ref="K1570:L1570" si="465">SUBTOTAL(9,K1571:K1580)</f>
        <v>145274230.70716596</v>
      </c>
      <c r="L1570" s="77">
        <f t="shared" si="465"/>
        <v>378753747.63478547</v>
      </c>
      <c r="M1570" s="572">
        <f>'KL TTHT CV DOT 2'!P1550</f>
        <v>0</v>
      </c>
      <c r="N1570" s="572">
        <f>'KL TTHT CV DOT 2'!Q1550</f>
        <v>0</v>
      </c>
      <c r="O1570" s="572">
        <f>'KL TTHT CV DOT 2'!R1550</f>
        <v>0</v>
      </c>
      <c r="P1570" s="77"/>
      <c r="Q1570" s="77"/>
      <c r="R1570" s="556">
        <v>0</v>
      </c>
    </row>
    <row r="1571" spans="1:18" s="6" customFormat="1" outlineLevel="2">
      <c r="A1571" s="8"/>
      <c r="B1571" s="8"/>
      <c r="C1571" s="25" t="s">
        <v>1113</v>
      </c>
      <c r="D1571" s="97">
        <v>14</v>
      </c>
      <c r="E1571" s="97">
        <v>14</v>
      </c>
      <c r="F1571" s="18" t="s">
        <v>660</v>
      </c>
      <c r="G1571" s="199">
        <v>0</v>
      </c>
      <c r="H1571" s="199">
        <v>6300000</v>
      </c>
      <c r="I1571" s="71">
        <f>SUM(G1571:H1571)</f>
        <v>6300000</v>
      </c>
      <c r="J1571" s="71">
        <f t="shared" ref="J1571:J1579" si="466">G1571*E1571</f>
        <v>0</v>
      </c>
      <c r="K1571" s="71">
        <f t="shared" ref="K1571:K1579" si="467">H1571*E1571</f>
        <v>88200000</v>
      </c>
      <c r="L1571" s="71">
        <f t="shared" ref="L1571:L1579" si="468">I1571*E1571</f>
        <v>88200000</v>
      </c>
      <c r="M1571" s="570">
        <f>'KL TTHT CV DOT 2'!P1551</f>
        <v>0</v>
      </c>
      <c r="N1571" s="570">
        <f>'KL TTHT CV DOT 2'!Q1551</f>
        <v>0</v>
      </c>
      <c r="O1571" s="570">
        <f>'KL TTHT CV DOT 2'!R1551</f>
        <v>0</v>
      </c>
      <c r="P1571" s="71"/>
      <c r="Q1571" s="71"/>
      <c r="R1571" s="552">
        <v>0</v>
      </c>
    </row>
    <row r="1572" spans="1:18" s="6" customFormat="1" outlineLevel="2">
      <c r="A1572" s="8"/>
      <c r="B1572" s="8"/>
      <c r="C1572" s="25" t="s">
        <v>1115</v>
      </c>
      <c r="D1572" s="97">
        <v>7</v>
      </c>
      <c r="E1572" s="97">
        <v>7</v>
      </c>
      <c r="F1572" s="18" t="s">
        <v>624</v>
      </c>
      <c r="G1572" s="199">
        <v>19550000</v>
      </c>
      <c r="H1572" s="199">
        <v>385000.00000000006</v>
      </c>
      <c r="I1572" s="71">
        <f t="shared" ref="I1572:I1579" si="469">SUM(G1572:H1572)</f>
        <v>19935000</v>
      </c>
      <c r="J1572" s="71">
        <f t="shared" si="466"/>
        <v>136850000</v>
      </c>
      <c r="K1572" s="71">
        <f t="shared" si="467"/>
        <v>2695000.0000000005</v>
      </c>
      <c r="L1572" s="71">
        <f t="shared" si="468"/>
        <v>139545000</v>
      </c>
      <c r="M1572" s="570">
        <f>'KL TTHT CV DOT 2'!P1552</f>
        <v>0</v>
      </c>
      <c r="N1572" s="570">
        <f>'KL TTHT CV DOT 2'!Q1552</f>
        <v>0</v>
      </c>
      <c r="O1572" s="570">
        <f>'KL TTHT CV DOT 2'!R1552</f>
        <v>0</v>
      </c>
      <c r="P1572" s="71"/>
      <c r="Q1572" s="71"/>
      <c r="R1572" s="552">
        <v>0</v>
      </c>
    </row>
    <row r="1573" spans="1:18" s="6" customFormat="1" outlineLevel="2">
      <c r="A1573" s="8"/>
      <c r="B1573" s="8"/>
      <c r="C1573" s="25" t="s">
        <v>1121</v>
      </c>
      <c r="D1573" s="94">
        <v>1600</v>
      </c>
      <c r="E1573" s="97">
        <v>1556.5000000000002</v>
      </c>
      <c r="F1573" s="18" t="s">
        <v>624</v>
      </c>
      <c r="G1573" s="199">
        <v>25928.399999999998</v>
      </c>
      <c r="H1573" s="199">
        <v>7485.6650000000009</v>
      </c>
      <c r="I1573" s="71">
        <f t="shared" si="469"/>
        <v>33414.065000000002</v>
      </c>
      <c r="J1573" s="71">
        <f t="shared" si="466"/>
        <v>40357554.600000001</v>
      </c>
      <c r="K1573" s="71">
        <f t="shared" si="467"/>
        <v>11651437.572500004</v>
      </c>
      <c r="L1573" s="71">
        <f t="shared" si="468"/>
        <v>52008992.172500014</v>
      </c>
      <c r="M1573" s="570">
        <f>'KL TTHT CV DOT 2'!P1553</f>
        <v>0</v>
      </c>
      <c r="N1573" s="570">
        <f>'KL TTHT CV DOT 2'!Q1553</f>
        <v>0</v>
      </c>
      <c r="O1573" s="570">
        <f>'KL TTHT CV DOT 2'!R1553</f>
        <v>0</v>
      </c>
      <c r="P1573" s="71"/>
      <c r="Q1573" s="71"/>
      <c r="R1573" s="552">
        <v>0</v>
      </c>
    </row>
    <row r="1574" spans="1:18" s="6" customFormat="1" outlineLevel="2">
      <c r="A1574" s="8"/>
      <c r="B1574" s="8"/>
      <c r="C1574" s="25" t="s">
        <v>1122</v>
      </c>
      <c r="D1574" s="97">
        <v>1050</v>
      </c>
      <c r="E1574" s="97">
        <v>1156.5</v>
      </c>
      <c r="F1574" s="18" t="s">
        <v>624</v>
      </c>
      <c r="G1574" s="199">
        <v>15443.88</v>
      </c>
      <c r="H1574" s="199">
        <v>5031.18</v>
      </c>
      <c r="I1574" s="71">
        <f t="shared" si="469"/>
        <v>20475.059999999998</v>
      </c>
      <c r="J1574" s="71">
        <f t="shared" si="466"/>
        <v>17860847.219999999</v>
      </c>
      <c r="K1574" s="71">
        <f t="shared" si="467"/>
        <v>5818559.6699999999</v>
      </c>
      <c r="L1574" s="71">
        <f t="shared" si="468"/>
        <v>23679406.889999997</v>
      </c>
      <c r="M1574" s="570">
        <f>'KL TTHT CV DOT 2'!P1554</f>
        <v>0</v>
      </c>
      <c r="N1574" s="570">
        <f>'KL TTHT CV DOT 2'!Q1554</f>
        <v>0</v>
      </c>
      <c r="O1574" s="570">
        <f>'KL TTHT CV DOT 2'!R1554</f>
        <v>0</v>
      </c>
      <c r="P1574" s="71"/>
      <c r="Q1574" s="71"/>
      <c r="R1574" s="552">
        <v>0</v>
      </c>
    </row>
    <row r="1575" spans="1:18" s="6" customFormat="1" outlineLevel="2">
      <c r="A1575" s="8"/>
      <c r="B1575" s="8"/>
      <c r="C1575" s="25" t="s">
        <v>928</v>
      </c>
      <c r="D1575" s="97">
        <v>2125</v>
      </c>
      <c r="E1575" s="97">
        <v>2100</v>
      </c>
      <c r="F1575" s="18" t="s">
        <v>624</v>
      </c>
      <c r="G1575" s="199">
        <v>8773.9726027397246</v>
      </c>
      <c r="H1575" s="199">
        <v>14594.016411764707</v>
      </c>
      <c r="I1575" s="71">
        <f t="shared" si="469"/>
        <v>23367.989014504434</v>
      </c>
      <c r="J1575" s="71">
        <f t="shared" si="466"/>
        <v>18425342.465753421</v>
      </c>
      <c r="K1575" s="71">
        <f t="shared" si="467"/>
        <v>30647434.464705884</v>
      </c>
      <c r="L1575" s="71">
        <f t="shared" si="468"/>
        <v>49072776.930459313</v>
      </c>
      <c r="M1575" s="570">
        <f>'KL TTHT CV DOT 2'!P1555</f>
        <v>0</v>
      </c>
      <c r="N1575" s="570">
        <f>'KL TTHT CV DOT 2'!Q1555</f>
        <v>0</v>
      </c>
      <c r="O1575" s="570">
        <f>'KL TTHT CV DOT 2'!R1555</f>
        <v>0</v>
      </c>
      <c r="P1575" s="71"/>
      <c r="Q1575" s="71"/>
      <c r="R1575" s="552">
        <v>0</v>
      </c>
    </row>
    <row r="1576" spans="1:18" s="6" customFormat="1" outlineLevel="2">
      <c r="A1576" s="8"/>
      <c r="B1576" s="8"/>
      <c r="C1576" s="25" t="s">
        <v>1183</v>
      </c>
      <c r="D1576" s="97">
        <v>70</v>
      </c>
      <c r="E1576" s="97">
        <v>63</v>
      </c>
      <c r="F1576" s="18" t="s">
        <v>624</v>
      </c>
      <c r="G1576" s="199">
        <v>3554.7229199999997</v>
      </c>
      <c r="H1576" s="199">
        <v>5289.7058823529414</v>
      </c>
      <c r="I1576" s="71">
        <f t="shared" si="469"/>
        <v>8844.4288023529407</v>
      </c>
      <c r="J1576" s="71">
        <f t="shared" si="466"/>
        <v>223947.54395999998</v>
      </c>
      <c r="K1576" s="71">
        <f t="shared" si="467"/>
        <v>333251.4705882353</v>
      </c>
      <c r="L1576" s="71">
        <f t="shared" si="468"/>
        <v>557199.01454823522</v>
      </c>
      <c r="M1576" s="570">
        <f>'KL TTHT CV DOT 2'!P1556</f>
        <v>0</v>
      </c>
      <c r="N1576" s="570">
        <f>'KL TTHT CV DOT 2'!Q1556</f>
        <v>0</v>
      </c>
      <c r="O1576" s="570">
        <f>'KL TTHT CV DOT 2'!R1556</f>
        <v>0</v>
      </c>
      <c r="P1576" s="71"/>
      <c r="Q1576" s="71"/>
      <c r="R1576" s="552">
        <v>0</v>
      </c>
    </row>
    <row r="1577" spans="1:18" s="6" customFormat="1" outlineLevel="2">
      <c r="A1577" s="8"/>
      <c r="B1577" s="8"/>
      <c r="C1577" s="25" t="s">
        <v>928</v>
      </c>
      <c r="D1577" s="97">
        <v>150</v>
      </c>
      <c r="E1577" s="97"/>
      <c r="F1577" s="18" t="s">
        <v>624</v>
      </c>
      <c r="G1577" s="199">
        <v>8773.9726027397246</v>
      </c>
      <c r="H1577" s="199">
        <v>14594.016411764707</v>
      </c>
      <c r="I1577" s="71">
        <f t="shared" si="469"/>
        <v>23367.989014504434</v>
      </c>
      <c r="J1577" s="71">
        <f t="shared" si="466"/>
        <v>0</v>
      </c>
      <c r="K1577" s="71">
        <f t="shared" si="467"/>
        <v>0</v>
      </c>
      <c r="L1577" s="71">
        <f t="shared" si="468"/>
        <v>0</v>
      </c>
      <c r="M1577" s="570">
        <f>'KL TTHT CV DOT 2'!P1557</f>
        <v>0</v>
      </c>
      <c r="N1577" s="570">
        <f>'KL TTHT CV DOT 2'!Q1557</f>
        <v>0</v>
      </c>
      <c r="O1577" s="570">
        <f>'KL TTHT CV DOT 2'!R1557</f>
        <v>0</v>
      </c>
      <c r="P1577" s="71"/>
      <c r="Q1577" s="71"/>
      <c r="R1577" s="552">
        <v>0</v>
      </c>
    </row>
    <row r="1578" spans="1:18" s="6" customFormat="1" outlineLevel="2">
      <c r="A1578" s="8"/>
      <c r="B1578" s="8"/>
      <c r="C1578" s="25" t="s">
        <v>1118</v>
      </c>
      <c r="D1578" s="97">
        <v>1</v>
      </c>
      <c r="E1578" s="97">
        <v>1</v>
      </c>
      <c r="F1578" s="18" t="s">
        <v>619</v>
      </c>
      <c r="G1578" s="199">
        <v>8982647.7717754804</v>
      </c>
      <c r="H1578" s="199">
        <v>2694794.3315326441</v>
      </c>
      <c r="I1578" s="71">
        <f t="shared" si="469"/>
        <v>11677442.103308124</v>
      </c>
      <c r="J1578" s="71">
        <f t="shared" si="466"/>
        <v>8982647.7717754804</v>
      </c>
      <c r="K1578" s="71">
        <f t="shared" si="467"/>
        <v>2694794.3315326441</v>
      </c>
      <c r="L1578" s="71">
        <f t="shared" si="468"/>
        <v>11677442.103308124</v>
      </c>
      <c r="M1578" s="570">
        <f>'KL TTHT CV DOT 2'!P1558</f>
        <v>0</v>
      </c>
      <c r="N1578" s="570">
        <f>'KL TTHT CV DOT 2'!Q1558</f>
        <v>0</v>
      </c>
      <c r="O1578" s="570">
        <f>'KL TTHT CV DOT 2'!R1558</f>
        <v>0</v>
      </c>
      <c r="P1578" s="71"/>
      <c r="Q1578" s="71"/>
      <c r="R1578" s="552">
        <v>0</v>
      </c>
    </row>
    <row r="1579" spans="1:18" s="403" customFormat="1" outlineLevel="2">
      <c r="A1579" s="391"/>
      <c r="B1579" s="391"/>
      <c r="C1579" s="392" t="s">
        <v>657</v>
      </c>
      <c r="D1579" s="97">
        <v>1</v>
      </c>
      <c r="E1579" s="97">
        <v>1</v>
      </c>
      <c r="F1579" s="387" t="s">
        <v>619</v>
      </c>
      <c r="G1579" s="62">
        <v>10779177.326130575</v>
      </c>
      <c r="H1579" s="62">
        <v>3233753.1978391721</v>
      </c>
      <c r="I1579" s="62">
        <f t="shared" si="469"/>
        <v>14012930.523969747</v>
      </c>
      <c r="J1579" s="62">
        <f t="shared" si="466"/>
        <v>10779177.326130575</v>
      </c>
      <c r="K1579" s="62">
        <f t="shared" si="467"/>
        <v>3233753.1978391721</v>
      </c>
      <c r="L1579" s="62">
        <f t="shared" si="468"/>
        <v>14012930.523969747</v>
      </c>
      <c r="M1579" s="574">
        <f>'KL TTHT CV DOT 2'!P1559</f>
        <v>0</v>
      </c>
      <c r="N1579" s="574">
        <f>'KL TTHT CV DOT 2'!Q1559</f>
        <v>0</v>
      </c>
      <c r="O1579" s="574">
        <f>'KL TTHT CV DOT 2'!R1559</f>
        <v>0</v>
      </c>
      <c r="P1579" s="62"/>
      <c r="Q1579" s="62"/>
      <c r="R1579" s="550">
        <v>0</v>
      </c>
    </row>
    <row r="1580" spans="1:18" s="6" customFormat="1" outlineLevel="1">
      <c r="A1580" s="8"/>
      <c r="B1580" s="8"/>
      <c r="C1580" s="25"/>
      <c r="D1580" s="97"/>
      <c r="E1580" s="97"/>
      <c r="F1580" s="18"/>
      <c r="G1580" s="71"/>
      <c r="H1580" s="71"/>
      <c r="I1580" s="71"/>
      <c r="J1580" s="71"/>
      <c r="K1580" s="71"/>
      <c r="L1580" s="71"/>
      <c r="M1580" s="570">
        <f>'KL TTHT CV DOT 2'!P1560</f>
        <v>0</v>
      </c>
      <c r="N1580" s="570">
        <f>'KL TTHT CV DOT 2'!Q1560</f>
        <v>0</v>
      </c>
      <c r="O1580" s="570">
        <f>'KL TTHT CV DOT 2'!R1560</f>
        <v>0</v>
      </c>
      <c r="P1580" s="71"/>
      <c r="Q1580" s="71"/>
      <c r="R1580" s="552">
        <v>0</v>
      </c>
    </row>
    <row r="1581" spans="1:18" s="6" customFormat="1" outlineLevel="1">
      <c r="A1581" s="8"/>
      <c r="B1581" s="8"/>
      <c r="C1581" s="28" t="s">
        <v>1123</v>
      </c>
      <c r="D1581" s="97">
        <v>0</v>
      </c>
      <c r="E1581" s="97">
        <v>0</v>
      </c>
      <c r="F1581" s="18"/>
      <c r="G1581" s="71"/>
      <c r="H1581" s="71"/>
      <c r="I1581" s="71"/>
      <c r="J1581" s="77">
        <f>SUBTOTAL(9,J1582:J1590)</f>
        <v>30503490.575295746</v>
      </c>
      <c r="K1581" s="77">
        <f t="shared" ref="K1581:L1581" si="470">SUBTOTAL(9,K1582:K1590)</f>
        <v>19149107.586806972</v>
      </c>
      <c r="L1581" s="77">
        <f t="shared" si="470"/>
        <v>49652598.162102722</v>
      </c>
      <c r="M1581" s="572">
        <f>'KL TTHT CV DOT 2'!P1561</f>
        <v>0</v>
      </c>
      <c r="N1581" s="572">
        <f>'KL TTHT CV DOT 2'!Q1561</f>
        <v>0</v>
      </c>
      <c r="O1581" s="572">
        <f>'KL TTHT CV DOT 2'!R1561</f>
        <v>0</v>
      </c>
      <c r="P1581" s="77"/>
      <c r="Q1581" s="77"/>
      <c r="R1581" s="556">
        <v>0</v>
      </c>
    </row>
    <row r="1582" spans="1:18" s="6" customFormat="1" outlineLevel="2">
      <c r="A1582" s="8"/>
      <c r="B1582" s="8"/>
      <c r="C1582" s="25" t="s">
        <v>1113</v>
      </c>
      <c r="D1582" s="97">
        <v>2</v>
      </c>
      <c r="E1582" s="97">
        <v>2</v>
      </c>
      <c r="F1582" s="18" t="s">
        <v>660</v>
      </c>
      <c r="G1582" s="199">
        <v>0</v>
      </c>
      <c r="H1582" s="199">
        <v>6300000</v>
      </c>
      <c r="I1582" s="71">
        <f>SUM(G1582:H1582)</f>
        <v>6300000</v>
      </c>
      <c r="J1582" s="71">
        <f t="shared" ref="J1582:J1590" si="471">G1582*E1582</f>
        <v>0</v>
      </c>
      <c r="K1582" s="71">
        <f t="shared" ref="K1582:K1590" si="472">H1582*E1582</f>
        <v>12600000</v>
      </c>
      <c r="L1582" s="71">
        <f t="shared" ref="L1582:L1590" si="473">I1582*E1582</f>
        <v>12600000</v>
      </c>
      <c r="M1582" s="570">
        <f>'KL TTHT CV DOT 2'!P1562</f>
        <v>0</v>
      </c>
      <c r="N1582" s="570">
        <f>'KL TTHT CV DOT 2'!Q1562</f>
        <v>0</v>
      </c>
      <c r="O1582" s="570">
        <f>'KL TTHT CV DOT 2'!R1562</f>
        <v>0</v>
      </c>
      <c r="P1582" s="71"/>
      <c r="Q1582" s="71"/>
      <c r="R1582" s="552">
        <v>0</v>
      </c>
    </row>
    <row r="1583" spans="1:18" s="6" customFormat="1" outlineLevel="2">
      <c r="A1583" s="8"/>
      <c r="B1583" s="8"/>
      <c r="C1583" s="25" t="s">
        <v>1115</v>
      </c>
      <c r="D1583" s="97">
        <v>1</v>
      </c>
      <c r="E1583" s="97">
        <v>1</v>
      </c>
      <c r="F1583" s="18" t="s">
        <v>624</v>
      </c>
      <c r="G1583" s="199">
        <v>19550000</v>
      </c>
      <c r="H1583" s="199">
        <v>385000.00000000006</v>
      </c>
      <c r="I1583" s="71">
        <f t="shared" ref="I1583:I1590" si="474">SUM(G1583:H1583)</f>
        <v>19935000</v>
      </c>
      <c r="J1583" s="71">
        <f t="shared" si="471"/>
        <v>19550000</v>
      </c>
      <c r="K1583" s="71">
        <f t="shared" si="472"/>
        <v>385000.00000000006</v>
      </c>
      <c r="L1583" s="71">
        <f t="shared" si="473"/>
        <v>19935000</v>
      </c>
      <c r="M1583" s="570">
        <f>'KL TTHT CV DOT 2'!P1563</f>
        <v>0</v>
      </c>
      <c r="N1583" s="570">
        <f>'KL TTHT CV DOT 2'!Q1563</f>
        <v>0</v>
      </c>
      <c r="O1583" s="570">
        <f>'KL TTHT CV DOT 2'!R1563</f>
        <v>0</v>
      </c>
      <c r="P1583" s="71"/>
      <c r="Q1583" s="71"/>
      <c r="R1583" s="552">
        <v>0</v>
      </c>
    </row>
    <row r="1584" spans="1:18" s="6" customFormat="1" outlineLevel="2">
      <c r="A1584" s="8"/>
      <c r="B1584" s="8"/>
      <c r="C1584" s="25" t="s">
        <v>1121</v>
      </c>
      <c r="D1584" s="97">
        <v>160</v>
      </c>
      <c r="E1584" s="97">
        <v>108.15</v>
      </c>
      <c r="F1584" s="18" t="s">
        <v>624</v>
      </c>
      <c r="G1584" s="199">
        <v>25928.399999999998</v>
      </c>
      <c r="H1584" s="199">
        <v>7485.6650000000009</v>
      </c>
      <c r="I1584" s="71">
        <f t="shared" si="474"/>
        <v>33414.065000000002</v>
      </c>
      <c r="J1584" s="71">
        <f t="shared" si="471"/>
        <v>2804156.46</v>
      </c>
      <c r="K1584" s="71">
        <f t="shared" si="472"/>
        <v>809574.66975000012</v>
      </c>
      <c r="L1584" s="71">
        <f t="shared" si="473"/>
        <v>3613731.1297500003</v>
      </c>
      <c r="M1584" s="570">
        <f>'KL TTHT CV DOT 2'!P1564</f>
        <v>0</v>
      </c>
      <c r="N1584" s="570">
        <f>'KL TTHT CV DOT 2'!Q1564</f>
        <v>0</v>
      </c>
      <c r="O1584" s="570">
        <f>'KL TTHT CV DOT 2'!R1564</f>
        <v>0</v>
      </c>
      <c r="P1584" s="71"/>
      <c r="Q1584" s="71"/>
      <c r="R1584" s="552">
        <v>0</v>
      </c>
    </row>
    <row r="1585" spans="1:18" s="6" customFormat="1" outlineLevel="2">
      <c r="A1585" s="8"/>
      <c r="B1585" s="8"/>
      <c r="C1585" s="25" t="s">
        <v>1122</v>
      </c>
      <c r="D1585" s="97">
        <v>165</v>
      </c>
      <c r="E1585" s="97">
        <v>170</v>
      </c>
      <c r="F1585" s="18" t="s">
        <v>624</v>
      </c>
      <c r="G1585" s="199">
        <v>15443.88</v>
      </c>
      <c r="H1585" s="199">
        <v>5031.18</v>
      </c>
      <c r="I1585" s="71">
        <f t="shared" si="474"/>
        <v>20475.059999999998</v>
      </c>
      <c r="J1585" s="71">
        <f t="shared" si="471"/>
        <v>2625459.6</v>
      </c>
      <c r="K1585" s="71">
        <f t="shared" si="472"/>
        <v>855300.60000000009</v>
      </c>
      <c r="L1585" s="71">
        <f t="shared" si="473"/>
        <v>3480760.1999999997</v>
      </c>
      <c r="M1585" s="570">
        <f>'KL TTHT CV DOT 2'!P1565</f>
        <v>0</v>
      </c>
      <c r="N1585" s="570">
        <f>'KL TTHT CV DOT 2'!Q1565</f>
        <v>0</v>
      </c>
      <c r="O1585" s="570">
        <f>'KL TTHT CV DOT 2'!R1565</f>
        <v>0</v>
      </c>
      <c r="P1585" s="71"/>
      <c r="Q1585" s="71"/>
      <c r="R1585" s="552">
        <v>0</v>
      </c>
    </row>
    <row r="1586" spans="1:18" s="6" customFormat="1" outlineLevel="2">
      <c r="A1586" s="8"/>
      <c r="B1586" s="8"/>
      <c r="C1586" s="25" t="s">
        <v>928</v>
      </c>
      <c r="D1586" s="97">
        <v>243</v>
      </c>
      <c r="E1586" s="97">
        <v>220</v>
      </c>
      <c r="F1586" s="18" t="s">
        <v>624</v>
      </c>
      <c r="G1586" s="199">
        <v>8773.9726027397246</v>
      </c>
      <c r="H1586" s="199">
        <v>14594.016411764707</v>
      </c>
      <c r="I1586" s="71">
        <f t="shared" si="474"/>
        <v>23367.989014504434</v>
      </c>
      <c r="J1586" s="71">
        <f t="shared" si="471"/>
        <v>1930273.9726027395</v>
      </c>
      <c r="K1586" s="71">
        <f t="shared" si="472"/>
        <v>3210683.6105882358</v>
      </c>
      <c r="L1586" s="71">
        <f t="shared" si="473"/>
        <v>5140957.5831909757</v>
      </c>
      <c r="M1586" s="570">
        <f>'KL TTHT CV DOT 2'!P1566</f>
        <v>0</v>
      </c>
      <c r="N1586" s="570">
        <f>'KL TTHT CV DOT 2'!Q1566</f>
        <v>0</v>
      </c>
      <c r="O1586" s="570">
        <f>'KL TTHT CV DOT 2'!R1566</f>
        <v>0</v>
      </c>
      <c r="P1586" s="71"/>
      <c r="Q1586" s="71"/>
      <c r="R1586" s="552">
        <v>0</v>
      </c>
    </row>
    <row r="1587" spans="1:18" s="6" customFormat="1" outlineLevel="2">
      <c r="A1587" s="8"/>
      <c r="B1587" s="8"/>
      <c r="C1587" s="25" t="s">
        <v>1183</v>
      </c>
      <c r="D1587" s="97">
        <v>7</v>
      </c>
      <c r="E1587" s="97">
        <v>7.3500000000000005</v>
      </c>
      <c r="F1587" s="18" t="s">
        <v>624</v>
      </c>
      <c r="G1587" s="199">
        <v>3554.7229199999997</v>
      </c>
      <c r="H1587" s="199">
        <v>5289.7058823529414</v>
      </c>
      <c r="I1587" s="71">
        <f t="shared" si="474"/>
        <v>8844.4288023529407</v>
      </c>
      <c r="J1587" s="71">
        <f t="shared" si="471"/>
        <v>26127.213462</v>
      </c>
      <c r="K1587" s="71">
        <f t="shared" si="472"/>
        <v>38879.338235294119</v>
      </c>
      <c r="L1587" s="71">
        <f t="shared" si="473"/>
        <v>65006.551697294119</v>
      </c>
      <c r="M1587" s="570">
        <f>'KL TTHT CV DOT 2'!P1567</f>
        <v>0</v>
      </c>
      <c r="N1587" s="570">
        <f>'KL TTHT CV DOT 2'!Q1567</f>
        <v>0</v>
      </c>
      <c r="O1587" s="570">
        <f>'KL TTHT CV DOT 2'!R1567</f>
        <v>0</v>
      </c>
      <c r="P1587" s="71"/>
      <c r="Q1587" s="71"/>
      <c r="R1587" s="552">
        <v>0</v>
      </c>
    </row>
    <row r="1588" spans="1:18" s="6" customFormat="1" outlineLevel="2">
      <c r="A1588" s="8"/>
      <c r="B1588" s="8"/>
      <c r="C1588" s="25" t="s">
        <v>928</v>
      </c>
      <c r="D1588" s="97">
        <v>15</v>
      </c>
      <c r="E1588" s="97">
        <v>15</v>
      </c>
      <c r="F1588" s="18" t="s">
        <v>624</v>
      </c>
      <c r="G1588" s="199">
        <v>8773.9726027397246</v>
      </c>
      <c r="H1588" s="199">
        <v>14594.016411764707</v>
      </c>
      <c r="I1588" s="71">
        <f t="shared" si="474"/>
        <v>23367.989014504434</v>
      </c>
      <c r="J1588" s="71">
        <f t="shared" si="471"/>
        <v>131609.58904109587</v>
      </c>
      <c r="K1588" s="71">
        <f t="shared" si="472"/>
        <v>218910.24617647059</v>
      </c>
      <c r="L1588" s="71">
        <f t="shared" si="473"/>
        <v>350519.83521756652</v>
      </c>
      <c r="M1588" s="570">
        <f>'KL TTHT CV DOT 2'!P1568</f>
        <v>0</v>
      </c>
      <c r="N1588" s="570">
        <f>'KL TTHT CV DOT 2'!Q1568</f>
        <v>0</v>
      </c>
      <c r="O1588" s="570">
        <f>'KL TTHT CV DOT 2'!R1568</f>
        <v>0</v>
      </c>
      <c r="P1588" s="71"/>
      <c r="Q1588" s="71"/>
      <c r="R1588" s="552">
        <v>0</v>
      </c>
    </row>
    <row r="1589" spans="1:18" s="6" customFormat="1" outlineLevel="2">
      <c r="A1589" s="8"/>
      <c r="B1589" s="8"/>
      <c r="C1589" s="25" t="s">
        <v>1118</v>
      </c>
      <c r="D1589" s="97">
        <v>1</v>
      </c>
      <c r="E1589" s="97">
        <v>1</v>
      </c>
      <c r="F1589" s="18" t="s">
        <v>619</v>
      </c>
      <c r="G1589" s="199">
        <v>1145287.913396637</v>
      </c>
      <c r="H1589" s="199">
        <v>343586.37401899107</v>
      </c>
      <c r="I1589" s="71">
        <f t="shared" si="474"/>
        <v>1488874.2874156281</v>
      </c>
      <c r="J1589" s="71">
        <f t="shared" si="471"/>
        <v>1145287.913396637</v>
      </c>
      <c r="K1589" s="71">
        <f t="shared" si="472"/>
        <v>343586.37401899107</v>
      </c>
      <c r="L1589" s="71">
        <f t="shared" si="473"/>
        <v>1488874.2874156281</v>
      </c>
      <c r="M1589" s="570">
        <f>'KL TTHT CV DOT 2'!P1569</f>
        <v>0</v>
      </c>
      <c r="N1589" s="570">
        <f>'KL TTHT CV DOT 2'!Q1569</f>
        <v>0</v>
      </c>
      <c r="O1589" s="570">
        <f>'KL TTHT CV DOT 2'!R1569</f>
        <v>0</v>
      </c>
      <c r="P1589" s="71"/>
      <c r="Q1589" s="71"/>
      <c r="R1589" s="552">
        <v>0</v>
      </c>
    </row>
    <row r="1590" spans="1:18" s="6" customFormat="1" outlineLevel="2">
      <c r="A1590" s="8"/>
      <c r="B1590" s="8"/>
      <c r="C1590" s="25" t="s">
        <v>657</v>
      </c>
      <c r="D1590" s="97">
        <v>1</v>
      </c>
      <c r="E1590" s="97">
        <v>1</v>
      </c>
      <c r="F1590" s="18" t="s">
        <v>619</v>
      </c>
      <c r="G1590" s="199">
        <v>2290575.8267932739</v>
      </c>
      <c r="H1590" s="199">
        <v>687172.74803798215</v>
      </c>
      <c r="I1590" s="71">
        <f t="shared" si="474"/>
        <v>2977748.5748312562</v>
      </c>
      <c r="J1590" s="71">
        <f t="shared" si="471"/>
        <v>2290575.8267932739</v>
      </c>
      <c r="K1590" s="71">
        <f t="shared" si="472"/>
        <v>687172.74803798215</v>
      </c>
      <c r="L1590" s="71">
        <f t="shared" si="473"/>
        <v>2977748.5748312562</v>
      </c>
      <c r="M1590" s="570">
        <f>'KL TTHT CV DOT 2'!P1570</f>
        <v>0</v>
      </c>
      <c r="N1590" s="570">
        <f>'KL TTHT CV DOT 2'!Q1570</f>
        <v>0</v>
      </c>
      <c r="O1590" s="570">
        <f>'KL TTHT CV DOT 2'!R1570</f>
        <v>0</v>
      </c>
      <c r="P1590" s="71"/>
      <c r="Q1590" s="71"/>
      <c r="R1590" s="552">
        <v>0</v>
      </c>
    </row>
    <row r="1591" spans="1:18" s="6" customFormat="1" outlineLevel="1">
      <c r="A1591" s="8"/>
      <c r="B1591" s="8"/>
      <c r="C1591" s="25"/>
      <c r="D1591" s="97"/>
      <c r="E1591" s="97"/>
      <c r="F1591" s="18"/>
      <c r="G1591" s="71"/>
      <c r="H1591" s="71"/>
      <c r="I1591" s="71"/>
      <c r="J1591" s="71"/>
      <c r="K1591" s="71"/>
      <c r="L1591" s="71"/>
      <c r="M1591" s="570">
        <f>'KL TTHT CV DOT 2'!P1571</f>
        <v>0</v>
      </c>
      <c r="N1591" s="570">
        <f>'KL TTHT CV DOT 2'!Q1571</f>
        <v>0</v>
      </c>
      <c r="O1591" s="570">
        <f>'KL TTHT CV DOT 2'!R1571</f>
        <v>0</v>
      </c>
      <c r="P1591" s="71"/>
      <c r="Q1591" s="71"/>
      <c r="R1591" s="552">
        <v>0</v>
      </c>
    </row>
    <row r="1592" spans="1:18" s="6" customFormat="1" outlineLevel="1">
      <c r="A1592" s="8"/>
      <c r="B1592" s="8"/>
      <c r="C1592" s="28" t="s">
        <v>1124</v>
      </c>
      <c r="D1592" s="97">
        <v>0</v>
      </c>
      <c r="E1592" s="97">
        <v>0</v>
      </c>
      <c r="F1592" s="18"/>
      <c r="G1592" s="71"/>
      <c r="H1592" s="71"/>
      <c r="I1592" s="71"/>
      <c r="J1592" s="77">
        <f t="shared" ref="J1592:K1592" si="475">SUBTOTAL(9,J1593:J1596)</f>
        <v>7405127.2308219178</v>
      </c>
      <c r="K1592" s="77">
        <f t="shared" si="475"/>
        <v>4670134.5984730059</v>
      </c>
      <c r="L1592" s="77">
        <f>SUBTOTAL(9,L1593:L1596)</f>
        <v>12075261.829294924</v>
      </c>
      <c r="M1592" s="572">
        <f>'KL TTHT CV DOT 2'!P1572</f>
        <v>0</v>
      </c>
      <c r="N1592" s="572">
        <f>'KL TTHT CV DOT 2'!Q1572</f>
        <v>0</v>
      </c>
      <c r="O1592" s="572">
        <f>'KL TTHT CV DOT 2'!R1572</f>
        <v>0</v>
      </c>
      <c r="P1592" s="77"/>
      <c r="Q1592" s="77"/>
      <c r="R1592" s="556">
        <v>0</v>
      </c>
    </row>
    <row r="1593" spans="1:18" s="6" customFormat="1" ht="26.4" outlineLevel="2">
      <c r="A1593" s="8"/>
      <c r="B1593" s="18">
        <v>8</v>
      </c>
      <c r="C1593" s="25" t="s">
        <v>1125</v>
      </c>
      <c r="D1593" s="97">
        <v>830</v>
      </c>
      <c r="E1593" s="97">
        <v>830</v>
      </c>
      <c r="F1593" s="18" t="s">
        <v>1126</v>
      </c>
      <c r="G1593" s="199">
        <v>7457.49</v>
      </c>
      <c r="H1593" s="199">
        <v>3300.0000000000005</v>
      </c>
      <c r="I1593" s="62">
        <f t="shared" ref="I1593:I1595" si="476">SUM(G1593:H1593)</f>
        <v>10757.49</v>
      </c>
      <c r="J1593" s="62">
        <f>G1593*E1593</f>
        <v>6189716.7000000002</v>
      </c>
      <c r="K1593" s="62">
        <f>H1593*E1593</f>
        <v>2739000.0000000005</v>
      </c>
      <c r="L1593" s="62">
        <f>I1593*E1593</f>
        <v>8928716.6999999993</v>
      </c>
      <c r="M1593" s="574">
        <f>'KL TTHT CV DOT 2'!P1573</f>
        <v>0</v>
      </c>
      <c r="N1593" s="574">
        <f>'KL TTHT CV DOT 2'!Q1573</f>
        <v>0</v>
      </c>
      <c r="O1593" s="574">
        <f>'KL TTHT CV DOT 2'!R1573</f>
        <v>0</v>
      </c>
      <c r="P1593" s="62"/>
      <c r="Q1593" s="62"/>
      <c r="R1593" s="550">
        <v>0</v>
      </c>
    </row>
    <row r="1594" spans="1:18" s="6" customFormat="1" ht="26.4" outlineLevel="2">
      <c r="A1594" s="8"/>
      <c r="B1594" s="18">
        <v>10</v>
      </c>
      <c r="C1594" s="279" t="s">
        <v>1522</v>
      </c>
      <c r="D1594" s="97">
        <v>140</v>
      </c>
      <c r="E1594" s="97">
        <v>140</v>
      </c>
      <c r="F1594" s="18" t="s">
        <v>1126</v>
      </c>
      <c r="G1594" s="199">
        <v>6646.869178082191</v>
      </c>
      <c r="H1594" s="199">
        <v>13183.42817647059</v>
      </c>
      <c r="I1594" s="62">
        <f t="shared" si="476"/>
        <v>19830.297354552782</v>
      </c>
      <c r="J1594" s="62">
        <f>G1594*E1594</f>
        <v>930561.68493150675</v>
      </c>
      <c r="K1594" s="62">
        <f>H1594*E1594</f>
        <v>1845679.9447058826</v>
      </c>
      <c r="L1594" s="62">
        <f>I1594*E1594</f>
        <v>2776241.6296373894</v>
      </c>
      <c r="M1594" s="574">
        <f>'KL TTHT CV DOT 2'!P1574</f>
        <v>0</v>
      </c>
      <c r="N1594" s="574">
        <f>'KL TTHT CV DOT 2'!Q1574</f>
        <v>0</v>
      </c>
      <c r="O1594" s="574">
        <f>'KL TTHT CV DOT 2'!R1574</f>
        <v>0</v>
      </c>
      <c r="P1594" s="62"/>
      <c r="Q1594" s="62"/>
      <c r="R1594" s="550">
        <v>0</v>
      </c>
    </row>
    <row r="1595" spans="1:18" s="6" customFormat="1" outlineLevel="2">
      <c r="A1595" s="8"/>
      <c r="B1595" s="8"/>
      <c r="C1595" s="25" t="s">
        <v>657</v>
      </c>
      <c r="D1595" s="97">
        <v>1</v>
      </c>
      <c r="E1595" s="97">
        <v>1</v>
      </c>
      <c r="F1595" s="18" t="s">
        <v>619</v>
      </c>
      <c r="G1595" s="199">
        <v>284848.84589041094</v>
      </c>
      <c r="H1595" s="199">
        <v>85454.65376712328</v>
      </c>
      <c r="I1595" s="71">
        <f t="shared" si="476"/>
        <v>370303.49965753424</v>
      </c>
      <c r="J1595" s="71">
        <f>G1595*E1595</f>
        <v>284848.84589041094</v>
      </c>
      <c r="K1595" s="71">
        <f>H1595*E1595</f>
        <v>85454.65376712328</v>
      </c>
      <c r="L1595" s="71">
        <f>I1595*E1595</f>
        <v>370303.49965753424</v>
      </c>
      <c r="M1595" s="570">
        <f>'KL TTHT CV DOT 2'!P1575</f>
        <v>0</v>
      </c>
      <c r="N1595" s="570">
        <f>'KL TTHT CV DOT 2'!Q1575</f>
        <v>0</v>
      </c>
      <c r="O1595" s="570">
        <f>'KL TTHT CV DOT 2'!R1575</f>
        <v>0</v>
      </c>
      <c r="P1595" s="71"/>
      <c r="Q1595" s="71"/>
      <c r="R1595" s="552">
        <v>0</v>
      </c>
    </row>
    <row r="1596" spans="1:18" s="6" customFormat="1" outlineLevel="1">
      <c r="A1596" s="8"/>
      <c r="B1596" s="8"/>
      <c r="C1596" s="25"/>
      <c r="D1596" s="97"/>
      <c r="E1596" s="97"/>
      <c r="F1596" s="18"/>
      <c r="G1596" s="71"/>
      <c r="H1596" s="71"/>
      <c r="I1596" s="71"/>
      <c r="J1596" s="71"/>
      <c r="K1596" s="71"/>
      <c r="L1596" s="71"/>
      <c r="M1596" s="570">
        <f>'KL TTHT CV DOT 2'!P1576</f>
        <v>0</v>
      </c>
      <c r="N1596" s="570">
        <f>'KL TTHT CV DOT 2'!Q1576</f>
        <v>0</v>
      </c>
      <c r="O1596" s="570">
        <f>'KL TTHT CV DOT 2'!R1576</f>
        <v>0</v>
      </c>
      <c r="P1596" s="71"/>
      <c r="Q1596" s="71"/>
      <c r="R1596" s="552">
        <v>0</v>
      </c>
    </row>
    <row r="1597" spans="1:18" s="36" customFormat="1" outlineLevel="1">
      <c r="A1597" s="285" t="s">
        <v>187</v>
      </c>
      <c r="B1597" s="285"/>
      <c r="C1597" s="286" t="s">
        <v>1128</v>
      </c>
      <c r="D1597" s="414"/>
      <c r="E1597" s="414"/>
      <c r="F1597" s="288"/>
      <c r="G1597" s="478"/>
      <c r="H1597" s="478"/>
      <c r="I1597" s="289"/>
      <c r="J1597" s="289">
        <f>SUBTOTAL(9,J1598:J1608)</f>
        <v>572122179.91733599</v>
      </c>
      <c r="K1597" s="289">
        <f t="shared" ref="K1597:L1597" si="477">SUBTOTAL(9,K1598:K1608)</f>
        <v>56117679.990004219</v>
      </c>
      <c r="L1597" s="289">
        <f t="shared" si="477"/>
        <v>628239859.90734029</v>
      </c>
      <c r="M1597" s="577">
        <f>'KL TTHT CV DOT 2'!P1577</f>
        <v>0</v>
      </c>
      <c r="N1597" s="577">
        <f>'KL TTHT CV DOT 2'!Q1577</f>
        <v>0</v>
      </c>
      <c r="O1597" s="577">
        <f>'KL TTHT CV DOT 2'!R1577</f>
        <v>0</v>
      </c>
      <c r="P1597" s="289"/>
      <c r="Q1597" s="289"/>
      <c r="R1597" s="887">
        <v>0</v>
      </c>
    </row>
    <row r="1598" spans="1:18" s="421" customFormat="1" outlineLevel="2">
      <c r="A1598" s="415"/>
      <c r="B1598" s="415"/>
      <c r="C1598" s="416" t="s">
        <v>1129</v>
      </c>
      <c r="D1598" s="417"/>
      <c r="E1598" s="417"/>
      <c r="F1598" s="418"/>
      <c r="G1598" s="419"/>
      <c r="H1598" s="419"/>
      <c r="I1598" s="419"/>
      <c r="J1598" s="174">
        <f>SUBTOTAL(9,J1599:J1602)</f>
        <v>474178458.00000006</v>
      </c>
      <c r="K1598" s="174">
        <f t="shared" ref="K1598:L1598" si="478">SUBTOTAL(9,K1599:K1602)</f>
        <v>32835793.100000001</v>
      </c>
      <c r="L1598" s="174">
        <f t="shared" si="478"/>
        <v>507014251.10000002</v>
      </c>
      <c r="M1598" s="578">
        <f>'KL TTHT CV DOT 2'!P1578</f>
        <v>0</v>
      </c>
      <c r="N1598" s="578">
        <f>'KL TTHT CV DOT 2'!Q1578</f>
        <v>0</v>
      </c>
      <c r="O1598" s="578">
        <f>'KL TTHT CV DOT 2'!R1578</f>
        <v>0</v>
      </c>
      <c r="P1598" s="174"/>
      <c r="Q1598" s="174"/>
      <c r="R1598" s="558">
        <v>0</v>
      </c>
    </row>
    <row r="1599" spans="1:18" s="7" customFormat="1" ht="26.4" outlineLevel="2">
      <c r="A1599" s="5"/>
      <c r="B1599" s="5"/>
      <c r="C1599" s="2" t="s">
        <v>1130</v>
      </c>
      <c r="D1599" s="194">
        <v>6</v>
      </c>
      <c r="E1599" s="97">
        <v>6</v>
      </c>
      <c r="F1599" s="277" t="s">
        <v>660</v>
      </c>
      <c r="G1599" s="199">
        <v>43434300.000000007</v>
      </c>
      <c r="H1599" s="199">
        <v>2241801.1</v>
      </c>
      <c r="I1599" s="199">
        <f>SUM(G1599:H1599)</f>
        <v>45676101.100000009</v>
      </c>
      <c r="J1599" s="199">
        <f>G1599*E1599</f>
        <v>260605800.00000006</v>
      </c>
      <c r="K1599" s="199">
        <f>H1599*E1599</f>
        <v>13450806.600000001</v>
      </c>
      <c r="L1599" s="199">
        <f>I1599*E1599</f>
        <v>274056606.60000002</v>
      </c>
      <c r="M1599" s="579">
        <f>'KL TTHT CV DOT 2'!P1579</f>
        <v>0</v>
      </c>
      <c r="N1599" s="579">
        <f>'KL TTHT CV DOT 2'!Q1579</f>
        <v>0</v>
      </c>
      <c r="O1599" s="579">
        <f>'KL TTHT CV DOT 2'!R1579</f>
        <v>0</v>
      </c>
      <c r="P1599" s="199"/>
      <c r="Q1599" s="199"/>
      <c r="R1599" s="554">
        <v>0</v>
      </c>
    </row>
    <row r="1600" spans="1:18" s="7" customFormat="1" ht="26.4" outlineLevel="2">
      <c r="A1600" s="5"/>
      <c r="B1600" s="5"/>
      <c r="C1600" s="2" t="s">
        <v>1132</v>
      </c>
      <c r="D1600" s="194">
        <v>4</v>
      </c>
      <c r="E1600" s="97">
        <v>4</v>
      </c>
      <c r="F1600" s="277" t="s">
        <v>660</v>
      </c>
      <c r="G1600" s="199">
        <v>17612370</v>
      </c>
      <c r="H1600" s="199">
        <v>923094.70000000007</v>
      </c>
      <c r="I1600" s="199">
        <f>SUM(G1600:H1600)</f>
        <v>18535464.699999999</v>
      </c>
      <c r="J1600" s="199">
        <f>G1600*E1600</f>
        <v>70449480</v>
      </c>
      <c r="K1600" s="199">
        <f>H1600*E1600</f>
        <v>3692378.8000000003</v>
      </c>
      <c r="L1600" s="199">
        <f>I1600*E1600</f>
        <v>74141858.799999997</v>
      </c>
      <c r="M1600" s="579">
        <f>'KL TTHT CV DOT 2'!P1580</f>
        <v>0</v>
      </c>
      <c r="N1600" s="579">
        <f>'KL TTHT CV DOT 2'!Q1580</f>
        <v>0</v>
      </c>
      <c r="O1600" s="579">
        <f>'KL TTHT CV DOT 2'!R1580</f>
        <v>0</v>
      </c>
      <c r="P1600" s="199"/>
      <c r="Q1600" s="199"/>
      <c r="R1600" s="554">
        <v>0</v>
      </c>
    </row>
    <row r="1601" spans="1:18" s="7" customFormat="1" ht="26.4" outlineLevel="2">
      <c r="A1601" s="5"/>
      <c r="B1601" s="5"/>
      <c r="C1601" s="2" t="s">
        <v>1134</v>
      </c>
      <c r="D1601" s="194">
        <v>3</v>
      </c>
      <c r="E1601" s="97">
        <v>3</v>
      </c>
      <c r="F1601" s="277" t="s">
        <v>660</v>
      </c>
      <c r="G1601" s="199">
        <v>25306446.000000004</v>
      </c>
      <c r="H1601" s="199">
        <v>2241801.1</v>
      </c>
      <c r="I1601" s="199">
        <f>SUM(G1601:H1601)</f>
        <v>27548247.100000005</v>
      </c>
      <c r="J1601" s="199">
        <f>G1601*E1601</f>
        <v>75919338.000000015</v>
      </c>
      <c r="K1601" s="199">
        <f>H1601*E1601</f>
        <v>6725403.3000000007</v>
      </c>
      <c r="L1601" s="199">
        <f>I1601*E1601</f>
        <v>82644741.300000012</v>
      </c>
      <c r="M1601" s="579">
        <f>'KL TTHT CV DOT 2'!P1581</f>
        <v>0</v>
      </c>
      <c r="N1601" s="579">
        <f>'KL TTHT CV DOT 2'!Q1581</f>
        <v>0</v>
      </c>
      <c r="O1601" s="579">
        <f>'KL TTHT CV DOT 2'!R1581</f>
        <v>0</v>
      </c>
      <c r="P1601" s="199"/>
      <c r="Q1601" s="199"/>
      <c r="R1601" s="554">
        <v>0</v>
      </c>
    </row>
    <row r="1602" spans="1:18" s="7" customFormat="1" ht="26.4" outlineLevel="2">
      <c r="A1602" s="5"/>
      <c r="B1602" s="5"/>
      <c r="C1602" s="2" t="s">
        <v>1136</v>
      </c>
      <c r="D1602" s="194">
        <v>4</v>
      </c>
      <c r="E1602" s="97">
        <v>4</v>
      </c>
      <c r="F1602" s="277" t="s">
        <v>660</v>
      </c>
      <c r="G1602" s="199">
        <v>16800960</v>
      </c>
      <c r="H1602" s="199">
        <v>2241801.1</v>
      </c>
      <c r="I1602" s="199">
        <f>SUM(G1602:H1602)</f>
        <v>19042761.100000001</v>
      </c>
      <c r="J1602" s="199">
        <f>G1602*E1602</f>
        <v>67203840</v>
      </c>
      <c r="K1602" s="199">
        <f>H1602*E1602</f>
        <v>8967204.4000000004</v>
      </c>
      <c r="L1602" s="199">
        <f>I1602*E1602</f>
        <v>76171044.400000006</v>
      </c>
      <c r="M1602" s="579">
        <f>'KL TTHT CV DOT 2'!P1582</f>
        <v>0</v>
      </c>
      <c r="N1602" s="579">
        <f>'KL TTHT CV DOT 2'!Q1582</f>
        <v>0</v>
      </c>
      <c r="O1602" s="579">
        <f>'KL TTHT CV DOT 2'!R1582</f>
        <v>0</v>
      </c>
      <c r="P1602" s="199"/>
      <c r="Q1602" s="199"/>
      <c r="R1602" s="554">
        <v>0</v>
      </c>
    </row>
    <row r="1603" spans="1:18" s="7" customFormat="1" outlineLevel="2">
      <c r="A1603" s="5"/>
      <c r="B1603" s="5"/>
      <c r="C1603" s="416" t="s">
        <v>1138</v>
      </c>
      <c r="D1603" s="194"/>
      <c r="E1603" s="97"/>
      <c r="F1603" s="277"/>
      <c r="G1603" s="199"/>
      <c r="H1603" s="199"/>
      <c r="I1603" s="199"/>
      <c r="J1603" s="174">
        <f>SUBTOTAL(9,J1604:J1608)</f>
        <v>97943721.917335957</v>
      </c>
      <c r="K1603" s="174">
        <f t="shared" ref="K1603:L1603" si="479">SUBTOTAL(9,K1604:K1608)</f>
        <v>23281886.89000421</v>
      </c>
      <c r="L1603" s="174">
        <f t="shared" si="479"/>
        <v>121225608.80734017</v>
      </c>
      <c r="M1603" s="578">
        <f>'KL TTHT CV DOT 2'!P1583</f>
        <v>0</v>
      </c>
      <c r="N1603" s="578">
        <f>'KL TTHT CV DOT 2'!Q1583</f>
        <v>0</v>
      </c>
      <c r="O1603" s="578">
        <f>'KL TTHT CV DOT 2'!R1583</f>
        <v>0</v>
      </c>
      <c r="P1603" s="174"/>
      <c r="Q1603" s="174"/>
      <c r="R1603" s="558">
        <v>0</v>
      </c>
    </row>
    <row r="1604" spans="1:18" s="7" customFormat="1" outlineLevel="2">
      <c r="A1604" s="5"/>
      <c r="B1604" s="5"/>
      <c r="C1604" s="2" t="s">
        <v>1139</v>
      </c>
      <c r="D1604" s="194">
        <v>1156</v>
      </c>
      <c r="E1604" s="97">
        <v>1281</v>
      </c>
      <c r="F1604" s="277" t="s">
        <v>624</v>
      </c>
      <c r="G1604" s="199">
        <v>60411.45</v>
      </c>
      <c r="H1604" s="199">
        <v>9350</v>
      </c>
      <c r="I1604" s="199">
        <f t="shared" ref="I1604" si="480">SUM(G1604:H1604)</f>
        <v>69761.45</v>
      </c>
      <c r="J1604" s="199">
        <f>G1604*E1604</f>
        <v>77387067.450000003</v>
      </c>
      <c r="K1604" s="199">
        <f>H1604*E1604</f>
        <v>11977350</v>
      </c>
      <c r="L1604" s="199">
        <f>I1604*E1604</f>
        <v>89364417.450000003</v>
      </c>
      <c r="M1604" s="579">
        <f>'KL TTHT CV DOT 2'!P1584</f>
        <v>0</v>
      </c>
      <c r="N1604" s="579">
        <f>'KL TTHT CV DOT 2'!Q1584</f>
        <v>0</v>
      </c>
      <c r="O1604" s="579">
        <f>'KL TTHT CV DOT 2'!R1584</f>
        <v>0</v>
      </c>
      <c r="P1604" s="199"/>
      <c r="Q1604" s="199"/>
      <c r="R1604" s="554">
        <v>0</v>
      </c>
    </row>
    <row r="1605" spans="1:18" s="7" customFormat="1" outlineLevel="2">
      <c r="A1605" s="5"/>
      <c r="B1605" s="5"/>
      <c r="C1605" s="2" t="s">
        <v>1330</v>
      </c>
      <c r="D1605" s="194">
        <v>463</v>
      </c>
      <c r="E1605" s="97">
        <v>415</v>
      </c>
      <c r="F1605" s="277" t="s">
        <v>624</v>
      </c>
      <c r="G1605" s="199">
        <v>12762.035616438356</v>
      </c>
      <c r="H1605" s="199">
        <v>15805.000000000002</v>
      </c>
      <c r="I1605" s="199">
        <f t="shared" ref="I1605:I1607" si="481">SUM(G1605:H1605)</f>
        <v>28567.035616438356</v>
      </c>
      <c r="J1605" s="199">
        <f>G1605*E1605</f>
        <v>5296244.7808219176</v>
      </c>
      <c r="K1605" s="199">
        <f>H1605*E1605</f>
        <v>6559075.0000000009</v>
      </c>
      <c r="L1605" s="199">
        <f>I1605*E1605</f>
        <v>11855319.780821918</v>
      </c>
      <c r="M1605" s="579">
        <f>'KL TTHT CV DOT 2'!P1585</f>
        <v>0</v>
      </c>
      <c r="N1605" s="579">
        <f>'KL TTHT CV DOT 2'!Q1585</f>
        <v>0</v>
      </c>
      <c r="O1605" s="579">
        <f>'KL TTHT CV DOT 2'!R1585</f>
        <v>0</v>
      </c>
      <c r="P1605" s="199"/>
      <c r="Q1605" s="199"/>
      <c r="R1605" s="554">
        <v>0</v>
      </c>
    </row>
    <row r="1606" spans="1:18" s="7" customFormat="1" outlineLevel="2">
      <c r="A1606" s="5"/>
      <c r="B1606" s="5"/>
      <c r="C1606" s="2" t="s">
        <v>1548</v>
      </c>
      <c r="D1606" s="194">
        <v>120</v>
      </c>
      <c r="E1606" s="97">
        <v>53.550000000000004</v>
      </c>
      <c r="F1606" s="277" t="s">
        <v>624</v>
      </c>
      <c r="G1606" s="199">
        <v>8113.6299999999992</v>
      </c>
      <c r="H1606" s="199">
        <v>5559</v>
      </c>
      <c r="I1606" s="199">
        <f t="shared" si="481"/>
        <v>13672.63</v>
      </c>
      <c r="J1606" s="199">
        <f>G1606*E1606</f>
        <v>434484.88649999996</v>
      </c>
      <c r="K1606" s="199">
        <f>H1606*E1606</f>
        <v>297684.45</v>
      </c>
      <c r="L1606" s="199">
        <f>I1606*E1606</f>
        <v>732169.33649999998</v>
      </c>
      <c r="M1606" s="579">
        <f>'KL TTHT CV DOT 2'!P1586</f>
        <v>0</v>
      </c>
      <c r="N1606" s="579">
        <f>'KL TTHT CV DOT 2'!Q1586</f>
        <v>0</v>
      </c>
      <c r="O1606" s="579">
        <f>'KL TTHT CV DOT 2'!R1586</f>
        <v>0</v>
      </c>
      <c r="P1606" s="199"/>
      <c r="Q1606" s="199"/>
      <c r="R1606" s="554">
        <v>0</v>
      </c>
    </row>
    <row r="1607" spans="1:18" s="403" customFormat="1" outlineLevel="2">
      <c r="A1607" s="391"/>
      <c r="B1607" s="391"/>
      <c r="C1607" s="392" t="s">
        <v>657</v>
      </c>
      <c r="D1607" s="97">
        <v>1</v>
      </c>
      <c r="E1607" s="97">
        <v>1</v>
      </c>
      <c r="F1607" s="387" t="s">
        <v>619</v>
      </c>
      <c r="G1607" s="62">
        <v>14825924.800014041</v>
      </c>
      <c r="H1607" s="62">
        <v>4447777.4400042119</v>
      </c>
      <c r="I1607" s="62">
        <f t="shared" si="481"/>
        <v>19273702.240018252</v>
      </c>
      <c r="J1607" s="62">
        <f>G1607*E1607</f>
        <v>14825924.800014041</v>
      </c>
      <c r="K1607" s="62">
        <f>H1607*E1607</f>
        <v>4447777.4400042119</v>
      </c>
      <c r="L1607" s="62">
        <f>I1607*E1607</f>
        <v>19273702.240018252</v>
      </c>
      <c r="M1607" s="574">
        <f>'KL TTHT CV DOT 2'!P1587</f>
        <v>0</v>
      </c>
      <c r="N1607" s="574">
        <f>'KL TTHT CV DOT 2'!Q1587</f>
        <v>0</v>
      </c>
      <c r="O1607" s="574">
        <f>'KL TTHT CV DOT 2'!R1587</f>
        <v>0</v>
      </c>
      <c r="P1607" s="62"/>
      <c r="Q1607" s="62"/>
      <c r="R1607" s="550">
        <v>0</v>
      </c>
    </row>
    <row r="1608" spans="1:18" s="6" customFormat="1" outlineLevel="1">
      <c r="A1608" s="8"/>
      <c r="B1608" s="8"/>
      <c r="C1608" s="25"/>
      <c r="D1608" s="97"/>
      <c r="E1608" s="97"/>
      <c r="F1608" s="18"/>
      <c r="G1608" s="71"/>
      <c r="H1608" s="71"/>
      <c r="I1608" s="71"/>
      <c r="J1608" s="71"/>
      <c r="K1608" s="71"/>
      <c r="L1608" s="71"/>
      <c r="M1608" s="570">
        <f>'KL TTHT CV DOT 2'!P1588</f>
        <v>0</v>
      </c>
      <c r="N1608" s="570">
        <f>'KL TTHT CV DOT 2'!Q1588</f>
        <v>0</v>
      </c>
      <c r="O1608" s="570">
        <f>'KL TTHT CV DOT 2'!R1588</f>
        <v>0</v>
      </c>
      <c r="P1608" s="71"/>
      <c r="Q1608" s="71"/>
      <c r="R1608" s="552">
        <v>0</v>
      </c>
    </row>
    <row r="1609" spans="1:18" s="6" customFormat="1">
      <c r="A1609" s="8"/>
      <c r="B1609" s="8"/>
      <c r="C1609" s="25"/>
      <c r="D1609" s="94"/>
      <c r="E1609" s="94"/>
      <c r="F1609" s="18"/>
      <c r="G1609" s="71"/>
      <c r="H1609" s="71"/>
      <c r="I1609" s="71"/>
      <c r="J1609" s="71"/>
      <c r="K1609" s="71"/>
      <c r="L1609" s="71"/>
      <c r="M1609" s="570">
        <f>'KL TTHT CV DOT 2'!P1589</f>
        <v>0</v>
      </c>
      <c r="N1609" s="570">
        <f>'KL TTHT CV DOT 2'!Q1589</f>
        <v>0</v>
      </c>
      <c r="O1609" s="570">
        <f>'KL TTHT CV DOT 2'!R1589</f>
        <v>0</v>
      </c>
      <c r="P1609" s="71"/>
      <c r="Q1609" s="71"/>
      <c r="R1609" s="552">
        <v>0</v>
      </c>
    </row>
    <row r="1610" spans="1:18" s="6" customFormat="1" ht="15.6">
      <c r="A1610" s="64" t="s">
        <v>39</v>
      </c>
      <c r="B1610" s="64"/>
      <c r="C1610" s="65" t="s">
        <v>40</v>
      </c>
      <c r="D1610" s="117"/>
      <c r="E1610" s="117"/>
      <c r="F1610" s="67"/>
      <c r="G1610" s="477"/>
      <c r="H1610" s="477"/>
      <c r="I1610" s="68"/>
      <c r="J1610" s="68">
        <f>SUBTOTAL(9,J1611:J1793)</f>
        <v>1272946321.0444708</v>
      </c>
      <c r="K1610" s="68">
        <f>SUBTOTAL(9,K1611:K1793)</f>
        <v>134316312.18791825</v>
      </c>
      <c r="L1610" s="68">
        <f>SUBTOTAL(9,L1611:L1793)</f>
        <v>1407262633.232389</v>
      </c>
      <c r="M1610" s="580">
        <f>'KL TTHT CV DOT 2'!P1590</f>
        <v>0</v>
      </c>
      <c r="N1610" s="580">
        <f>'KL TTHT CV DOT 2'!Q1590</f>
        <v>0</v>
      </c>
      <c r="O1610" s="580">
        <f>'KL TTHT CV DOT 2'!R1590</f>
        <v>0</v>
      </c>
      <c r="P1610" s="68"/>
      <c r="Q1610" s="68"/>
      <c r="R1610" s="886">
        <v>0</v>
      </c>
    </row>
    <row r="1611" spans="1:18" s="6" customFormat="1">
      <c r="A1611" s="21"/>
      <c r="B1611" s="21"/>
      <c r="C1611" s="28"/>
      <c r="D1611" s="99"/>
      <c r="E1611" s="99"/>
      <c r="F1611" s="37"/>
      <c r="G1611" s="82"/>
      <c r="H1611" s="82"/>
      <c r="I1611" s="82"/>
      <c r="J1611" s="82"/>
      <c r="K1611" s="82"/>
      <c r="L1611" s="62"/>
      <c r="M1611" s="574">
        <f>'KL TTHT CV DOT 2'!P1591</f>
        <v>0</v>
      </c>
      <c r="N1611" s="574">
        <f>'KL TTHT CV DOT 2'!Q1591</f>
        <v>0</v>
      </c>
      <c r="O1611" s="574">
        <f>'KL TTHT CV DOT 2'!R1591</f>
        <v>0</v>
      </c>
      <c r="P1611" s="62"/>
      <c r="Q1611" s="62"/>
      <c r="R1611" s="550">
        <v>0</v>
      </c>
    </row>
    <row r="1612" spans="1:18" s="6" customFormat="1" outlineLevel="1">
      <c r="A1612" s="19" t="s">
        <v>288</v>
      </c>
      <c r="B1612" s="19"/>
      <c r="C1612" s="35" t="s">
        <v>176</v>
      </c>
      <c r="D1612" s="100"/>
      <c r="E1612" s="100"/>
      <c r="F1612" s="20"/>
      <c r="G1612" s="75"/>
      <c r="H1612" s="75"/>
      <c r="I1612" s="75"/>
      <c r="J1612" s="75">
        <f>SUBTOTAL(9,J1613:J1793)</f>
        <v>1272946321.0444708</v>
      </c>
      <c r="K1612" s="75">
        <f>SUBTOTAL(9,K1613:K1793)</f>
        <v>134316312.18791825</v>
      </c>
      <c r="L1612" s="75">
        <f>SUBTOTAL(9,L1613:L1793)</f>
        <v>1407262633.232389</v>
      </c>
      <c r="M1612" s="571">
        <f>'KL TTHT CV DOT 2'!P1592</f>
        <v>0</v>
      </c>
      <c r="N1612" s="571">
        <f>'KL TTHT CV DOT 2'!Q1592</f>
        <v>0</v>
      </c>
      <c r="O1612" s="571">
        <f>'KL TTHT CV DOT 2'!R1592</f>
        <v>0</v>
      </c>
      <c r="P1612" s="75"/>
      <c r="Q1612" s="75"/>
      <c r="R1612" s="555">
        <v>0</v>
      </c>
    </row>
    <row r="1613" spans="1:18" s="6" customFormat="1" outlineLevel="1">
      <c r="A1613" s="8" t="s">
        <v>295</v>
      </c>
      <c r="B1613" s="8"/>
      <c r="C1613" s="25" t="s">
        <v>296</v>
      </c>
      <c r="D1613" s="94">
        <v>1</v>
      </c>
      <c r="E1613" s="97">
        <v>1</v>
      </c>
      <c r="F1613" s="18" t="s">
        <v>10</v>
      </c>
      <c r="G1613" s="71"/>
      <c r="H1613" s="71"/>
      <c r="I1613" s="71"/>
      <c r="J1613" s="82">
        <f>SUBTOTAL(9,J1614:J1749)</f>
        <v>915624507.99519026</v>
      </c>
      <c r="K1613" s="82">
        <f>SUBTOTAL(9,K1614:K1749)</f>
        <v>94236583.203898728</v>
      </c>
      <c r="L1613" s="82">
        <f>SUBTOTAL(9,L1614:L1749)</f>
        <v>1009861091.1990893</v>
      </c>
      <c r="M1613" s="576">
        <f>'KL TTHT CV DOT 2'!P1593</f>
        <v>0</v>
      </c>
      <c r="N1613" s="576">
        <f>'KL TTHT CV DOT 2'!Q1593</f>
        <v>0</v>
      </c>
      <c r="O1613" s="576">
        <f>'KL TTHT CV DOT 2'!R1593</f>
        <v>0</v>
      </c>
      <c r="P1613" s="82"/>
      <c r="Q1613" s="82"/>
      <c r="R1613" s="553">
        <v>0</v>
      </c>
    </row>
    <row r="1614" spans="1:18" s="7" customFormat="1" outlineLevel="2" collapsed="1">
      <c r="A1614" s="5"/>
      <c r="B1614" s="5"/>
      <c r="C1614" s="401" t="s">
        <v>1140</v>
      </c>
      <c r="D1614" s="194"/>
      <c r="E1614" s="97"/>
      <c r="F1614" s="277"/>
      <c r="G1614" s="199"/>
      <c r="H1614" s="199"/>
      <c r="I1614" s="199"/>
      <c r="J1614" s="174">
        <f>SUBTOTAL(9,J1615:J1652)</f>
        <v>259524148.72564298</v>
      </c>
      <c r="K1614" s="174">
        <f>SUBTOTAL(9,K1615:K1652)</f>
        <v>33244549.975186165</v>
      </c>
      <c r="L1614" s="174">
        <f>SUBTOTAL(9,L1615:L1652)</f>
        <v>292768698.70082921</v>
      </c>
      <c r="M1614" s="578">
        <f>'KL TTHT CV DOT 2'!P1594</f>
        <v>0</v>
      </c>
      <c r="N1614" s="578">
        <f>'KL TTHT CV DOT 2'!Q1594</f>
        <v>0</v>
      </c>
      <c r="O1614" s="578">
        <f>'KL TTHT CV DOT 2'!R1594</f>
        <v>0</v>
      </c>
      <c r="P1614" s="174"/>
      <c r="Q1614" s="174"/>
      <c r="R1614" s="558">
        <v>0</v>
      </c>
    </row>
    <row r="1615" spans="1:18" s="6" customFormat="1" hidden="1" outlineLevel="3">
      <c r="A1615" s="8"/>
      <c r="B1615" s="8"/>
      <c r="C1615" s="28" t="s">
        <v>1141</v>
      </c>
      <c r="D1615" s="94"/>
      <c r="E1615" s="97"/>
      <c r="F1615" s="18"/>
      <c r="G1615" s="71"/>
      <c r="H1615" s="71"/>
      <c r="I1615" s="71"/>
      <c r="J1615" s="82">
        <f>SUBTOTAL(9,J1616:J1621)</f>
        <v>32262384</v>
      </c>
      <c r="K1615" s="82">
        <f t="shared" ref="K1615:L1615" si="482">SUBTOTAL(9,K1616:K1621)</f>
        <v>3815280.7</v>
      </c>
      <c r="L1615" s="82">
        <f t="shared" si="482"/>
        <v>36077664.700000003</v>
      </c>
      <c r="M1615" s="576">
        <f>'KL TTHT CV DOT 2'!P1595</f>
        <v>0</v>
      </c>
      <c r="N1615" s="576">
        <f>'KL TTHT CV DOT 2'!Q1595</f>
        <v>0</v>
      </c>
      <c r="O1615" s="576">
        <f>'KL TTHT CV DOT 2'!R1595</f>
        <v>0</v>
      </c>
      <c r="P1615" s="82"/>
      <c r="Q1615" s="82"/>
      <c r="R1615" s="553">
        <v>0</v>
      </c>
    </row>
    <row r="1616" spans="1:18" s="6" customFormat="1" ht="26.4" hidden="1" outlineLevel="3">
      <c r="A1616" s="8"/>
      <c r="B1616" s="8"/>
      <c r="C1616" s="25" t="s">
        <v>1142</v>
      </c>
      <c r="D1616" s="97">
        <v>1</v>
      </c>
      <c r="E1616" s="97">
        <v>1</v>
      </c>
      <c r="F1616" s="18" t="s">
        <v>660</v>
      </c>
      <c r="G1616" s="199">
        <v>7426788.0000000009</v>
      </c>
      <c r="H1616" s="199">
        <v>923094.70000000007</v>
      </c>
      <c r="I1616" s="71">
        <f t="shared" ref="I1616:I1618" si="483">SUM(G1616:H1616)</f>
        <v>8349882.7000000011</v>
      </c>
      <c r="J1616" s="71">
        <f t="shared" ref="J1616:J1621" si="484">G1616*E1616</f>
        <v>7426788.0000000009</v>
      </c>
      <c r="K1616" s="71">
        <f t="shared" ref="K1616:K1621" si="485">H1616*E1616</f>
        <v>923094.70000000007</v>
      </c>
      <c r="L1616" s="71">
        <f t="shared" ref="L1616:L1621" si="486">I1616*E1616</f>
        <v>8349882.7000000011</v>
      </c>
      <c r="M1616" s="570">
        <f>'KL TTHT CV DOT 2'!P1596</f>
        <v>0</v>
      </c>
      <c r="N1616" s="570">
        <f>'KL TTHT CV DOT 2'!Q1596</f>
        <v>0</v>
      </c>
      <c r="O1616" s="570">
        <f>'KL TTHT CV DOT 2'!R1596</f>
        <v>0</v>
      </c>
      <c r="P1616" s="71"/>
      <c r="Q1616" s="71"/>
      <c r="R1616" s="552">
        <v>0</v>
      </c>
    </row>
    <row r="1617" spans="1:18" s="6" customFormat="1" ht="26.4" hidden="1" outlineLevel="3">
      <c r="A1617" s="8"/>
      <c r="B1617" s="8"/>
      <c r="C1617" s="25" t="s">
        <v>1144</v>
      </c>
      <c r="D1617" s="97">
        <v>1</v>
      </c>
      <c r="E1617" s="97">
        <v>1</v>
      </c>
      <c r="F1617" s="18" t="s">
        <v>660</v>
      </c>
      <c r="G1617" s="199">
        <v>4658448</v>
      </c>
      <c r="H1617" s="199">
        <v>495000.00000000006</v>
      </c>
      <c r="I1617" s="71">
        <f t="shared" si="483"/>
        <v>5153448</v>
      </c>
      <c r="J1617" s="71">
        <f t="shared" si="484"/>
        <v>4658448</v>
      </c>
      <c r="K1617" s="71">
        <f t="shared" si="485"/>
        <v>495000.00000000006</v>
      </c>
      <c r="L1617" s="71">
        <f t="shared" si="486"/>
        <v>5153448</v>
      </c>
      <c r="M1617" s="570">
        <f>'KL TTHT CV DOT 2'!P1597</f>
        <v>0</v>
      </c>
      <c r="N1617" s="570">
        <f>'KL TTHT CV DOT 2'!Q1597</f>
        <v>0</v>
      </c>
      <c r="O1617" s="570">
        <f>'KL TTHT CV DOT 2'!R1597</f>
        <v>0</v>
      </c>
      <c r="P1617" s="71"/>
      <c r="Q1617" s="71"/>
      <c r="R1617" s="552">
        <v>0</v>
      </c>
    </row>
    <row r="1618" spans="1:18" s="6" customFormat="1" ht="26.4" hidden="1" outlineLevel="3">
      <c r="A1618" s="8"/>
      <c r="B1618" s="8"/>
      <c r="C1618" s="25" t="s">
        <v>1146</v>
      </c>
      <c r="D1618" s="97">
        <v>1</v>
      </c>
      <c r="E1618" s="97">
        <v>1</v>
      </c>
      <c r="F1618" s="18" t="s">
        <v>660</v>
      </c>
      <c r="G1618" s="199">
        <v>4734816</v>
      </c>
      <c r="H1618" s="199">
        <v>495000.00000000006</v>
      </c>
      <c r="I1618" s="71">
        <f t="shared" si="483"/>
        <v>5229816</v>
      </c>
      <c r="J1618" s="71">
        <f t="shared" si="484"/>
        <v>4734816</v>
      </c>
      <c r="K1618" s="71">
        <f t="shared" si="485"/>
        <v>495000.00000000006</v>
      </c>
      <c r="L1618" s="71">
        <f t="shared" si="486"/>
        <v>5229816</v>
      </c>
      <c r="M1618" s="570">
        <f>'KL TTHT CV DOT 2'!P1598</f>
        <v>0</v>
      </c>
      <c r="N1618" s="570">
        <f>'KL TTHT CV DOT 2'!Q1598</f>
        <v>0</v>
      </c>
      <c r="O1618" s="570">
        <f>'KL TTHT CV DOT 2'!R1598</f>
        <v>0</v>
      </c>
      <c r="P1618" s="71"/>
      <c r="Q1618" s="71"/>
      <c r="R1618" s="552">
        <v>0</v>
      </c>
    </row>
    <row r="1619" spans="1:18" s="6" customFormat="1" ht="26.4" hidden="1" outlineLevel="3">
      <c r="A1619" s="8"/>
      <c r="B1619" s="8"/>
      <c r="C1619" s="25" t="s">
        <v>1148</v>
      </c>
      <c r="D1619" s="97">
        <v>2</v>
      </c>
      <c r="E1619" s="97">
        <v>2</v>
      </c>
      <c r="F1619" s="18" t="s">
        <v>660</v>
      </c>
      <c r="G1619" s="199">
        <v>4658448</v>
      </c>
      <c r="H1619" s="199">
        <v>495000.00000000006</v>
      </c>
      <c r="I1619" s="71">
        <f t="shared" ref="I1619:I1652" si="487">SUM(G1619:H1619)</f>
        <v>5153448</v>
      </c>
      <c r="J1619" s="71">
        <f t="shared" si="484"/>
        <v>9316896</v>
      </c>
      <c r="K1619" s="71">
        <f t="shared" si="485"/>
        <v>990000.00000000012</v>
      </c>
      <c r="L1619" s="71">
        <f t="shared" si="486"/>
        <v>10306896</v>
      </c>
      <c r="M1619" s="570">
        <f>'KL TTHT CV DOT 2'!P1599</f>
        <v>0</v>
      </c>
      <c r="N1619" s="570">
        <f>'KL TTHT CV DOT 2'!Q1599</f>
        <v>0</v>
      </c>
      <c r="O1619" s="570">
        <f>'KL TTHT CV DOT 2'!R1599</f>
        <v>0</v>
      </c>
      <c r="P1619" s="71"/>
      <c r="Q1619" s="71"/>
      <c r="R1619" s="552">
        <v>0</v>
      </c>
    </row>
    <row r="1620" spans="1:18" s="6" customFormat="1" ht="26.4" hidden="1" outlineLevel="3">
      <c r="A1620" s="8"/>
      <c r="B1620" s="8"/>
      <c r="C1620" s="25" t="s">
        <v>1149</v>
      </c>
      <c r="D1620" s="97">
        <v>1</v>
      </c>
      <c r="E1620" s="97">
        <v>1</v>
      </c>
      <c r="F1620" s="18" t="s">
        <v>660</v>
      </c>
      <c r="G1620" s="199">
        <v>4734816</v>
      </c>
      <c r="H1620" s="199">
        <v>495000.00000000006</v>
      </c>
      <c r="I1620" s="71">
        <f t="shared" si="487"/>
        <v>5229816</v>
      </c>
      <c r="J1620" s="71">
        <f t="shared" si="484"/>
        <v>4734816</v>
      </c>
      <c r="K1620" s="71">
        <f t="shared" si="485"/>
        <v>495000.00000000006</v>
      </c>
      <c r="L1620" s="71">
        <f t="shared" si="486"/>
        <v>5229816</v>
      </c>
      <c r="M1620" s="570">
        <f>'KL TTHT CV DOT 2'!P1600</f>
        <v>0</v>
      </c>
      <c r="N1620" s="570">
        <f>'KL TTHT CV DOT 2'!Q1600</f>
        <v>0</v>
      </c>
      <c r="O1620" s="570">
        <f>'KL TTHT CV DOT 2'!R1600</f>
        <v>0</v>
      </c>
      <c r="P1620" s="71"/>
      <c r="Q1620" s="71"/>
      <c r="R1620" s="552">
        <v>0</v>
      </c>
    </row>
    <row r="1621" spans="1:18" s="6" customFormat="1" hidden="1" outlineLevel="3">
      <c r="A1621" s="8"/>
      <c r="B1621" s="8"/>
      <c r="C1621" s="25" t="s">
        <v>1151</v>
      </c>
      <c r="D1621" s="97">
        <v>1</v>
      </c>
      <c r="E1621" s="97">
        <v>1</v>
      </c>
      <c r="F1621" s="18" t="s">
        <v>619</v>
      </c>
      <c r="G1621" s="199">
        <v>1390620</v>
      </c>
      <c r="H1621" s="199">
        <v>417186</v>
      </c>
      <c r="I1621" s="71">
        <f t="shared" si="487"/>
        <v>1807806</v>
      </c>
      <c r="J1621" s="71">
        <f t="shared" si="484"/>
        <v>1390620</v>
      </c>
      <c r="K1621" s="71">
        <f t="shared" si="485"/>
        <v>417186</v>
      </c>
      <c r="L1621" s="71">
        <f t="shared" si="486"/>
        <v>1807806</v>
      </c>
      <c r="M1621" s="570">
        <f>'KL TTHT CV DOT 2'!P1601</f>
        <v>0</v>
      </c>
      <c r="N1621" s="570">
        <f>'KL TTHT CV DOT 2'!Q1601</f>
        <v>0</v>
      </c>
      <c r="O1621" s="570">
        <f>'KL TTHT CV DOT 2'!R1601</f>
        <v>0</v>
      </c>
      <c r="P1621" s="71"/>
      <c r="Q1621" s="71"/>
      <c r="R1621" s="552">
        <v>0</v>
      </c>
    </row>
    <row r="1622" spans="1:18" s="6" customFormat="1" hidden="1" outlineLevel="3">
      <c r="A1622" s="8"/>
      <c r="B1622" s="8"/>
      <c r="C1622" s="28" t="s">
        <v>1152</v>
      </c>
      <c r="D1622" s="97"/>
      <c r="E1622" s="97"/>
      <c r="F1622" s="18"/>
      <c r="G1622" s="71"/>
      <c r="H1622" s="71"/>
      <c r="I1622" s="71"/>
      <c r="J1622" s="82">
        <f>SUBTOTAL(9,J1623:J1637)</f>
        <v>167427120</v>
      </c>
      <c r="K1622" s="82">
        <f t="shared" ref="K1622:L1622" si="488">SUBTOTAL(9,K1623:K1637)</f>
        <v>9290400</v>
      </c>
      <c r="L1622" s="82">
        <f t="shared" si="488"/>
        <v>176717520</v>
      </c>
      <c r="M1622" s="576">
        <f>'KL TTHT CV DOT 2'!P1602</f>
        <v>0</v>
      </c>
      <c r="N1622" s="576">
        <f>'KL TTHT CV DOT 2'!Q1602</f>
        <v>0</v>
      </c>
      <c r="O1622" s="576">
        <f>'KL TTHT CV DOT 2'!R1602</f>
        <v>0</v>
      </c>
      <c r="P1622" s="82"/>
      <c r="Q1622" s="82"/>
      <c r="R1622" s="553">
        <v>0</v>
      </c>
    </row>
    <row r="1623" spans="1:18" s="6" customFormat="1" hidden="1" outlineLevel="3">
      <c r="A1623" s="8"/>
      <c r="B1623" s="8"/>
      <c r="C1623" s="25" t="s">
        <v>1153</v>
      </c>
      <c r="D1623" s="97">
        <v>3</v>
      </c>
      <c r="E1623" s="97">
        <v>3</v>
      </c>
      <c r="F1623" s="18" t="s">
        <v>660</v>
      </c>
      <c r="G1623" s="199">
        <v>1079160</v>
      </c>
      <c r="H1623" s="199">
        <v>84000.000000000015</v>
      </c>
      <c r="I1623" s="71">
        <f t="shared" si="487"/>
        <v>1163160</v>
      </c>
      <c r="J1623" s="71">
        <f t="shared" ref="J1623:J1637" si="489">G1623*E1623</f>
        <v>3237480</v>
      </c>
      <c r="K1623" s="71">
        <f t="shared" ref="K1623:K1637" si="490">H1623*E1623</f>
        <v>252000.00000000006</v>
      </c>
      <c r="L1623" s="71">
        <f t="shared" ref="L1623:L1637" si="491">I1623*E1623</f>
        <v>3489480</v>
      </c>
      <c r="M1623" s="570">
        <f>'KL TTHT CV DOT 2'!P1603</f>
        <v>0</v>
      </c>
      <c r="N1623" s="570">
        <f>'KL TTHT CV DOT 2'!Q1603</f>
        <v>0</v>
      </c>
      <c r="O1623" s="570">
        <f>'KL TTHT CV DOT 2'!R1603</f>
        <v>0</v>
      </c>
      <c r="P1623" s="71"/>
      <c r="Q1623" s="71"/>
      <c r="R1623" s="552">
        <v>0</v>
      </c>
    </row>
    <row r="1624" spans="1:18" s="6" customFormat="1" hidden="1" outlineLevel="3">
      <c r="A1624" s="8"/>
      <c r="B1624" s="8"/>
      <c r="C1624" s="25" t="s">
        <v>1155</v>
      </c>
      <c r="D1624" s="97">
        <v>43</v>
      </c>
      <c r="E1624" s="97">
        <v>43</v>
      </c>
      <c r="F1624" s="18" t="s">
        <v>660</v>
      </c>
      <c r="G1624" s="199">
        <v>921840</v>
      </c>
      <c r="H1624" s="199">
        <v>84000.000000000015</v>
      </c>
      <c r="I1624" s="71">
        <f t="shared" si="487"/>
        <v>1005840</v>
      </c>
      <c r="J1624" s="71">
        <f t="shared" si="489"/>
        <v>39639120</v>
      </c>
      <c r="K1624" s="71">
        <f t="shared" si="490"/>
        <v>3612000.0000000005</v>
      </c>
      <c r="L1624" s="71">
        <f t="shared" si="491"/>
        <v>43251120</v>
      </c>
      <c r="M1624" s="570">
        <f>'KL TTHT CV DOT 2'!P1604</f>
        <v>0</v>
      </c>
      <c r="N1624" s="570">
        <f>'KL TTHT CV DOT 2'!Q1604</f>
        <v>0</v>
      </c>
      <c r="O1624" s="570">
        <f>'KL TTHT CV DOT 2'!R1604</f>
        <v>0</v>
      </c>
      <c r="P1624" s="71"/>
      <c r="Q1624" s="71"/>
      <c r="R1624" s="552">
        <v>0</v>
      </c>
    </row>
    <row r="1625" spans="1:18" s="6" customFormat="1" hidden="1" outlineLevel="3">
      <c r="A1625" s="8"/>
      <c r="B1625" s="8"/>
      <c r="C1625" s="25" t="s">
        <v>1156</v>
      </c>
      <c r="D1625" s="97">
        <v>18</v>
      </c>
      <c r="E1625" s="97">
        <v>18</v>
      </c>
      <c r="F1625" s="18" t="s">
        <v>660</v>
      </c>
      <c r="G1625" s="199">
        <v>1117800</v>
      </c>
      <c r="H1625" s="199">
        <v>140000</v>
      </c>
      <c r="I1625" s="71">
        <f t="shared" si="487"/>
        <v>1257800</v>
      </c>
      <c r="J1625" s="71">
        <f t="shared" si="489"/>
        <v>20120400</v>
      </c>
      <c r="K1625" s="71">
        <f t="shared" si="490"/>
        <v>2520000</v>
      </c>
      <c r="L1625" s="71">
        <f t="shared" si="491"/>
        <v>22640400</v>
      </c>
      <c r="M1625" s="570">
        <f>'KL TTHT CV DOT 2'!P1605</f>
        <v>0</v>
      </c>
      <c r="N1625" s="570">
        <f>'KL TTHT CV DOT 2'!Q1605</f>
        <v>0.45</v>
      </c>
      <c r="O1625" s="570">
        <f>'KL TTHT CV DOT 2'!R1605</f>
        <v>0.45</v>
      </c>
      <c r="P1625" s="71"/>
      <c r="Q1625" s="71"/>
      <c r="R1625" s="552">
        <v>0</v>
      </c>
    </row>
    <row r="1626" spans="1:18" s="6" customFormat="1" hidden="1" outlineLevel="3">
      <c r="A1626" s="8"/>
      <c r="B1626" s="8"/>
      <c r="C1626" s="25" t="s">
        <v>1158</v>
      </c>
      <c r="D1626" s="97">
        <v>1</v>
      </c>
      <c r="E1626" s="97">
        <v>1</v>
      </c>
      <c r="F1626" s="18" t="s">
        <v>660</v>
      </c>
      <c r="G1626" s="199">
        <v>797640</v>
      </c>
      <c r="H1626" s="199">
        <v>117600.00000000001</v>
      </c>
      <c r="I1626" s="71">
        <f t="shared" si="487"/>
        <v>915240</v>
      </c>
      <c r="J1626" s="71">
        <f t="shared" si="489"/>
        <v>797640</v>
      </c>
      <c r="K1626" s="71">
        <f t="shared" si="490"/>
        <v>117600.00000000001</v>
      </c>
      <c r="L1626" s="71">
        <f t="shared" si="491"/>
        <v>915240</v>
      </c>
      <c r="M1626" s="570">
        <f>'KL TTHT CV DOT 2'!P1606</f>
        <v>0</v>
      </c>
      <c r="N1626" s="570">
        <f>'KL TTHT CV DOT 2'!Q1606</f>
        <v>0</v>
      </c>
      <c r="O1626" s="570">
        <f>'KL TTHT CV DOT 2'!R1606</f>
        <v>0</v>
      </c>
      <c r="P1626" s="71"/>
      <c r="Q1626" s="71"/>
      <c r="R1626" s="552">
        <v>0</v>
      </c>
    </row>
    <row r="1627" spans="1:18" s="6" customFormat="1" hidden="1" outlineLevel="3">
      <c r="A1627" s="8"/>
      <c r="B1627" s="8"/>
      <c r="C1627" s="25" t="s">
        <v>1159</v>
      </c>
      <c r="D1627" s="97">
        <v>1</v>
      </c>
      <c r="E1627" s="97">
        <v>1</v>
      </c>
      <c r="F1627" s="18" t="s">
        <v>660</v>
      </c>
      <c r="G1627" s="199">
        <v>698279.99999999988</v>
      </c>
      <c r="H1627" s="199">
        <v>117600.00000000001</v>
      </c>
      <c r="I1627" s="71">
        <f t="shared" si="487"/>
        <v>815879.99999999988</v>
      </c>
      <c r="J1627" s="71">
        <f t="shared" si="489"/>
        <v>698279.99999999988</v>
      </c>
      <c r="K1627" s="71">
        <f t="shared" si="490"/>
        <v>117600.00000000001</v>
      </c>
      <c r="L1627" s="71">
        <f t="shared" si="491"/>
        <v>815879.99999999988</v>
      </c>
      <c r="M1627" s="570">
        <f>'KL TTHT CV DOT 2'!P1607</f>
        <v>0</v>
      </c>
      <c r="N1627" s="570">
        <f>'KL TTHT CV DOT 2'!Q1607</f>
        <v>0.45</v>
      </c>
      <c r="O1627" s="570">
        <f>'KL TTHT CV DOT 2'!R1607</f>
        <v>0.45</v>
      </c>
      <c r="P1627" s="71"/>
      <c r="Q1627" s="71"/>
      <c r="R1627" s="552">
        <v>0</v>
      </c>
    </row>
    <row r="1628" spans="1:18" s="6" customFormat="1" hidden="1" outlineLevel="3">
      <c r="A1628" s="8"/>
      <c r="B1628" s="8"/>
      <c r="C1628" s="25" t="s">
        <v>1161</v>
      </c>
      <c r="D1628" s="97">
        <v>1</v>
      </c>
      <c r="E1628" s="97">
        <v>1</v>
      </c>
      <c r="F1628" s="18" t="s">
        <v>660</v>
      </c>
      <c r="G1628" s="199">
        <v>844560</v>
      </c>
      <c r="H1628" s="199">
        <v>117600.00000000001</v>
      </c>
      <c r="I1628" s="71">
        <f t="shared" si="487"/>
        <v>962160</v>
      </c>
      <c r="J1628" s="71">
        <f t="shared" si="489"/>
        <v>844560</v>
      </c>
      <c r="K1628" s="71">
        <f t="shared" si="490"/>
        <v>117600.00000000001</v>
      </c>
      <c r="L1628" s="71">
        <f t="shared" si="491"/>
        <v>962160</v>
      </c>
      <c r="M1628" s="570">
        <f>'KL TTHT CV DOT 2'!P1608</f>
        <v>0</v>
      </c>
      <c r="N1628" s="570">
        <f>'KL TTHT CV DOT 2'!Q1608</f>
        <v>0.45</v>
      </c>
      <c r="O1628" s="570">
        <f>'KL TTHT CV DOT 2'!R1608</f>
        <v>0.45</v>
      </c>
      <c r="P1628" s="71"/>
      <c r="Q1628" s="71"/>
      <c r="R1628" s="552">
        <v>0</v>
      </c>
    </row>
    <row r="1629" spans="1:18" s="6" customFormat="1" hidden="1" outlineLevel="3">
      <c r="A1629" s="8"/>
      <c r="B1629" s="8"/>
      <c r="C1629" s="25" t="s">
        <v>1162</v>
      </c>
      <c r="D1629" s="97">
        <v>3</v>
      </c>
      <c r="E1629" s="97">
        <v>3</v>
      </c>
      <c r="F1629" s="18" t="s">
        <v>660</v>
      </c>
      <c r="G1629" s="199">
        <v>1073640</v>
      </c>
      <c r="H1629" s="199">
        <v>117600.00000000001</v>
      </c>
      <c r="I1629" s="71">
        <f t="shared" si="487"/>
        <v>1191240</v>
      </c>
      <c r="J1629" s="71">
        <f t="shared" si="489"/>
        <v>3220920</v>
      </c>
      <c r="K1629" s="71">
        <f t="shared" si="490"/>
        <v>352800.00000000006</v>
      </c>
      <c r="L1629" s="71">
        <f t="shared" si="491"/>
        <v>3573720</v>
      </c>
      <c r="M1629" s="570">
        <f>'KL TTHT CV DOT 2'!P1609</f>
        <v>0</v>
      </c>
      <c r="N1629" s="570">
        <f>'KL TTHT CV DOT 2'!Q1609</f>
        <v>0.45</v>
      </c>
      <c r="O1629" s="570">
        <f>'KL TTHT CV DOT 2'!R1609</f>
        <v>0.45</v>
      </c>
      <c r="P1629" s="71"/>
      <c r="Q1629" s="71"/>
      <c r="R1629" s="552">
        <v>0</v>
      </c>
    </row>
    <row r="1630" spans="1:18" s="6" customFormat="1" hidden="1" outlineLevel="3">
      <c r="A1630" s="8"/>
      <c r="B1630" s="8"/>
      <c r="C1630" s="25" t="s">
        <v>1163</v>
      </c>
      <c r="D1630" s="97">
        <v>1</v>
      </c>
      <c r="E1630" s="97">
        <v>1</v>
      </c>
      <c r="F1630" s="18" t="s">
        <v>660</v>
      </c>
      <c r="G1630" s="199">
        <v>2152800</v>
      </c>
      <c r="H1630" s="199">
        <v>140000</v>
      </c>
      <c r="I1630" s="71">
        <f t="shared" si="487"/>
        <v>2292800</v>
      </c>
      <c r="J1630" s="71">
        <f t="shared" si="489"/>
        <v>2152800</v>
      </c>
      <c r="K1630" s="71">
        <f t="shared" si="490"/>
        <v>140000</v>
      </c>
      <c r="L1630" s="71">
        <f t="shared" si="491"/>
        <v>2292800</v>
      </c>
      <c r="M1630" s="570">
        <f>'KL TTHT CV DOT 2'!P1610</f>
        <v>0</v>
      </c>
      <c r="N1630" s="570">
        <f>'KL TTHT CV DOT 2'!Q1610</f>
        <v>0.45</v>
      </c>
      <c r="O1630" s="570">
        <f>'KL TTHT CV DOT 2'!R1610</f>
        <v>0.45</v>
      </c>
      <c r="P1630" s="71"/>
      <c r="Q1630" s="71"/>
      <c r="R1630" s="552">
        <v>0</v>
      </c>
    </row>
    <row r="1631" spans="1:18" s="6" customFormat="1" hidden="1" outlineLevel="3">
      <c r="A1631" s="8"/>
      <c r="B1631" s="8"/>
      <c r="C1631" s="25" t="s">
        <v>1164</v>
      </c>
      <c r="D1631" s="97">
        <v>1</v>
      </c>
      <c r="E1631" s="97">
        <v>1</v>
      </c>
      <c r="F1631" s="18" t="s">
        <v>660</v>
      </c>
      <c r="G1631" s="199">
        <v>979800</v>
      </c>
      <c r="H1631" s="199">
        <v>84000.000000000015</v>
      </c>
      <c r="I1631" s="71">
        <f t="shared" si="487"/>
        <v>1063800</v>
      </c>
      <c r="J1631" s="71">
        <f t="shared" si="489"/>
        <v>979800</v>
      </c>
      <c r="K1631" s="71">
        <f t="shared" si="490"/>
        <v>84000.000000000015</v>
      </c>
      <c r="L1631" s="71">
        <f t="shared" si="491"/>
        <v>1063800</v>
      </c>
      <c r="M1631" s="570">
        <f>'KL TTHT CV DOT 2'!P1611</f>
        <v>0</v>
      </c>
      <c r="N1631" s="570">
        <f>'KL TTHT CV DOT 2'!Q1611</f>
        <v>0.45</v>
      </c>
      <c r="O1631" s="570">
        <f>'KL TTHT CV DOT 2'!R1611</f>
        <v>0.45</v>
      </c>
      <c r="P1631" s="71"/>
      <c r="Q1631" s="71"/>
      <c r="R1631" s="552">
        <v>0</v>
      </c>
    </row>
    <row r="1632" spans="1:18" s="6" customFormat="1" hidden="1" outlineLevel="3">
      <c r="A1632" s="8"/>
      <c r="B1632" s="8"/>
      <c r="C1632" s="25" t="s">
        <v>1166</v>
      </c>
      <c r="D1632" s="97">
        <v>6</v>
      </c>
      <c r="E1632" s="97">
        <v>6</v>
      </c>
      <c r="F1632" s="18" t="s">
        <v>660</v>
      </c>
      <c r="G1632" s="199">
        <v>1208879.9999999998</v>
      </c>
      <c r="H1632" s="199">
        <v>84000.000000000015</v>
      </c>
      <c r="I1632" s="71">
        <f t="shared" si="487"/>
        <v>1292879.9999999998</v>
      </c>
      <c r="J1632" s="71">
        <f t="shared" si="489"/>
        <v>7253279.9999999981</v>
      </c>
      <c r="K1632" s="71">
        <f t="shared" si="490"/>
        <v>504000.00000000012</v>
      </c>
      <c r="L1632" s="71">
        <f t="shared" si="491"/>
        <v>7757279.9999999981</v>
      </c>
      <c r="M1632" s="570">
        <f>'KL TTHT CV DOT 2'!P1612</f>
        <v>0</v>
      </c>
      <c r="N1632" s="570">
        <f>'KL TTHT CV DOT 2'!Q1612</f>
        <v>0.45</v>
      </c>
      <c r="O1632" s="570">
        <f>'KL TTHT CV DOT 2'!R1612</f>
        <v>0.45</v>
      </c>
      <c r="P1632" s="71"/>
      <c r="Q1632" s="71"/>
      <c r="R1632" s="552">
        <v>0</v>
      </c>
    </row>
    <row r="1633" spans="1:18" s="6" customFormat="1" hidden="1" outlineLevel="3">
      <c r="A1633" s="8"/>
      <c r="B1633" s="8"/>
      <c r="C1633" s="25" t="s">
        <v>1167</v>
      </c>
      <c r="D1633" s="97">
        <v>1</v>
      </c>
      <c r="E1633" s="97">
        <v>1</v>
      </c>
      <c r="F1633" s="18" t="s">
        <v>660</v>
      </c>
      <c r="G1633" s="199">
        <v>1479360</v>
      </c>
      <c r="H1633" s="199">
        <v>84000.000000000015</v>
      </c>
      <c r="I1633" s="71">
        <f t="shared" si="487"/>
        <v>1563360</v>
      </c>
      <c r="J1633" s="71">
        <f t="shared" si="489"/>
        <v>1479360</v>
      </c>
      <c r="K1633" s="71">
        <f t="shared" si="490"/>
        <v>84000.000000000015</v>
      </c>
      <c r="L1633" s="71">
        <f t="shared" si="491"/>
        <v>1563360</v>
      </c>
      <c r="M1633" s="570">
        <f>'KL TTHT CV DOT 2'!P1613</f>
        <v>0</v>
      </c>
      <c r="N1633" s="570">
        <f>'KL TTHT CV DOT 2'!Q1613</f>
        <v>0.45</v>
      </c>
      <c r="O1633" s="570">
        <f>'KL TTHT CV DOT 2'!R1613</f>
        <v>0.45</v>
      </c>
      <c r="P1633" s="71"/>
      <c r="Q1633" s="71"/>
      <c r="R1633" s="552">
        <v>0</v>
      </c>
    </row>
    <row r="1634" spans="1:18" s="6" customFormat="1" hidden="1" outlineLevel="3">
      <c r="A1634" s="8"/>
      <c r="B1634" s="8"/>
      <c r="C1634" s="25" t="s">
        <v>1168</v>
      </c>
      <c r="D1634" s="97">
        <v>1</v>
      </c>
      <c r="E1634" s="97">
        <v>1</v>
      </c>
      <c r="F1634" s="18" t="s">
        <v>660</v>
      </c>
      <c r="G1634" s="199">
        <v>2718600</v>
      </c>
      <c r="H1634" s="199">
        <v>84000.000000000015</v>
      </c>
      <c r="I1634" s="71">
        <f t="shared" si="487"/>
        <v>2802600</v>
      </c>
      <c r="J1634" s="71">
        <f t="shared" si="489"/>
        <v>2718600</v>
      </c>
      <c r="K1634" s="71">
        <f t="shared" si="490"/>
        <v>84000.000000000015</v>
      </c>
      <c r="L1634" s="71">
        <f t="shared" si="491"/>
        <v>2802600</v>
      </c>
      <c r="M1634" s="570">
        <f>'KL TTHT CV DOT 2'!P1614</f>
        <v>0</v>
      </c>
      <c r="N1634" s="570">
        <f>'KL TTHT CV DOT 2'!Q1614</f>
        <v>0.45</v>
      </c>
      <c r="O1634" s="570">
        <f>'KL TTHT CV DOT 2'!R1614</f>
        <v>0.45</v>
      </c>
      <c r="P1634" s="71"/>
      <c r="Q1634" s="71"/>
      <c r="R1634" s="552">
        <v>0</v>
      </c>
    </row>
    <row r="1635" spans="1:18" s="6" customFormat="1" hidden="1" outlineLevel="3">
      <c r="A1635" s="8"/>
      <c r="B1635" s="8"/>
      <c r="C1635" s="25" t="s">
        <v>1170</v>
      </c>
      <c r="D1635" s="97">
        <v>2</v>
      </c>
      <c r="E1635" s="97">
        <v>2</v>
      </c>
      <c r="F1635" s="18" t="s">
        <v>660</v>
      </c>
      <c r="G1635" s="199">
        <v>30674640.000000004</v>
      </c>
      <c r="H1635" s="199">
        <v>280000</v>
      </c>
      <c r="I1635" s="71">
        <f t="shared" si="487"/>
        <v>30954640.000000004</v>
      </c>
      <c r="J1635" s="71">
        <f t="shared" si="489"/>
        <v>61349280.000000007</v>
      </c>
      <c r="K1635" s="71">
        <f t="shared" si="490"/>
        <v>560000</v>
      </c>
      <c r="L1635" s="71">
        <f t="shared" si="491"/>
        <v>61909280.000000007</v>
      </c>
      <c r="M1635" s="570">
        <f>'KL TTHT CV DOT 2'!P1615</f>
        <v>0</v>
      </c>
      <c r="N1635" s="570">
        <f>'KL TTHT CV DOT 2'!Q1615</f>
        <v>0</v>
      </c>
      <c r="O1635" s="570">
        <f>'KL TTHT CV DOT 2'!R1615</f>
        <v>0</v>
      </c>
      <c r="P1635" s="71"/>
      <c r="Q1635" s="71"/>
      <c r="R1635" s="552">
        <v>0</v>
      </c>
    </row>
    <row r="1636" spans="1:18" s="6" customFormat="1" hidden="1" outlineLevel="3">
      <c r="A1636" s="8"/>
      <c r="B1636" s="8"/>
      <c r="C1636" s="25" t="s">
        <v>1172</v>
      </c>
      <c r="D1636" s="97">
        <v>1</v>
      </c>
      <c r="E1636" s="97">
        <v>1</v>
      </c>
      <c r="F1636" s="18" t="s">
        <v>660</v>
      </c>
      <c r="G1636" s="199">
        <v>2368080</v>
      </c>
      <c r="H1636" s="199">
        <v>106400.00000000001</v>
      </c>
      <c r="I1636" s="71">
        <f t="shared" si="487"/>
        <v>2474480</v>
      </c>
      <c r="J1636" s="71">
        <f t="shared" si="489"/>
        <v>2368080</v>
      </c>
      <c r="K1636" s="71">
        <f t="shared" si="490"/>
        <v>106400.00000000001</v>
      </c>
      <c r="L1636" s="71">
        <f t="shared" si="491"/>
        <v>2474480</v>
      </c>
      <c r="M1636" s="570">
        <f>'KL TTHT CV DOT 2'!P1616</f>
        <v>0</v>
      </c>
      <c r="N1636" s="570">
        <f>'KL TTHT CV DOT 2'!Q1616</f>
        <v>0.45</v>
      </c>
      <c r="O1636" s="570">
        <f>'KL TTHT CV DOT 2'!R1616</f>
        <v>0.45</v>
      </c>
      <c r="P1636" s="71"/>
      <c r="Q1636" s="71"/>
      <c r="R1636" s="552">
        <v>0</v>
      </c>
    </row>
    <row r="1637" spans="1:18" s="6" customFormat="1" hidden="1" outlineLevel="3">
      <c r="A1637" s="8"/>
      <c r="B1637" s="8"/>
      <c r="C1637" s="25" t="s">
        <v>1174</v>
      </c>
      <c r="D1637" s="97">
        <v>6</v>
      </c>
      <c r="E1637" s="97">
        <v>6</v>
      </c>
      <c r="F1637" s="18" t="s">
        <v>660</v>
      </c>
      <c r="G1637" s="199">
        <v>3427920.0000000005</v>
      </c>
      <c r="H1637" s="199">
        <v>106400.00000000001</v>
      </c>
      <c r="I1637" s="71">
        <f t="shared" si="487"/>
        <v>3534320.0000000005</v>
      </c>
      <c r="J1637" s="71">
        <f t="shared" si="489"/>
        <v>20567520.000000004</v>
      </c>
      <c r="K1637" s="71">
        <f t="shared" si="490"/>
        <v>638400.00000000012</v>
      </c>
      <c r="L1637" s="71">
        <f t="shared" si="491"/>
        <v>21205920.000000004</v>
      </c>
      <c r="M1637" s="570">
        <f>'KL TTHT CV DOT 2'!P1617</f>
        <v>0</v>
      </c>
      <c r="N1637" s="570">
        <f>'KL TTHT CV DOT 2'!Q1617</f>
        <v>0.45</v>
      </c>
      <c r="O1637" s="570">
        <f>'KL TTHT CV DOT 2'!R1617</f>
        <v>0.45</v>
      </c>
      <c r="P1637" s="71"/>
      <c r="Q1637" s="71"/>
      <c r="R1637" s="552">
        <v>0</v>
      </c>
    </row>
    <row r="1638" spans="1:18" s="6" customFormat="1" hidden="1" outlineLevel="3">
      <c r="A1638" s="8"/>
      <c r="B1638" s="8"/>
      <c r="C1638" s="28" t="s">
        <v>1175</v>
      </c>
      <c r="D1638" s="97"/>
      <c r="E1638" s="97"/>
      <c r="F1638" s="18"/>
      <c r="G1638" s="71"/>
      <c r="H1638" s="71"/>
      <c r="I1638" s="71"/>
      <c r="J1638" s="82">
        <f>SUBTOTAL(9,J1639:J1652)</f>
        <v>59834644.725642972</v>
      </c>
      <c r="K1638" s="82">
        <f>SUBTOTAL(9,K1639:K1652)</f>
        <v>20138869.275186166</v>
      </c>
      <c r="L1638" s="82">
        <f>SUBTOTAL(9,L1639:L1652)</f>
        <v>79973514.00082913</v>
      </c>
      <c r="M1638" s="576">
        <f>'KL TTHT CV DOT 2'!P1618</f>
        <v>0</v>
      </c>
      <c r="N1638" s="576">
        <f>'KL TTHT CV DOT 2'!Q1618</f>
        <v>0</v>
      </c>
      <c r="O1638" s="576">
        <f>'KL TTHT CV DOT 2'!R1618</f>
        <v>0</v>
      </c>
      <c r="P1638" s="82"/>
      <c r="Q1638" s="82"/>
      <c r="R1638" s="553">
        <v>0</v>
      </c>
    </row>
    <row r="1639" spans="1:18" s="6" customFormat="1" hidden="1" outlineLevel="3">
      <c r="A1639" s="8"/>
      <c r="B1639" s="8"/>
      <c r="C1639" s="25" t="s">
        <v>1176</v>
      </c>
      <c r="D1639" s="97">
        <v>52</v>
      </c>
      <c r="E1639" s="97">
        <v>51.7</v>
      </c>
      <c r="F1639" s="18" t="s">
        <v>1109</v>
      </c>
      <c r="G1639" s="199">
        <v>236291.34545454543</v>
      </c>
      <c r="H1639" s="199">
        <v>106400.00000000001</v>
      </c>
      <c r="I1639" s="71">
        <f t="shared" si="487"/>
        <v>342691.34545454546</v>
      </c>
      <c r="J1639" s="71">
        <f>G1639*E1639</f>
        <v>12216262.559999999</v>
      </c>
      <c r="K1639" s="71">
        <f>H1639*E1639</f>
        <v>5500880.0000000009</v>
      </c>
      <c r="L1639" s="71">
        <f>I1639*E1639</f>
        <v>17717142.560000002</v>
      </c>
      <c r="M1639" s="570">
        <f>'KL TTHT CV DOT 2'!P1619</f>
        <v>0</v>
      </c>
      <c r="N1639" s="570">
        <f>'KL TTHT CV DOT 2'!Q1619</f>
        <v>0</v>
      </c>
      <c r="O1639" s="570">
        <f>'KL TTHT CV DOT 2'!R1619</f>
        <v>0</v>
      </c>
      <c r="P1639" s="71"/>
      <c r="Q1639" s="71"/>
      <c r="R1639" s="552">
        <v>0</v>
      </c>
    </row>
    <row r="1640" spans="1:18" s="6" customFormat="1" hidden="1" outlineLevel="3">
      <c r="A1640" s="8"/>
      <c r="B1640" s="8"/>
      <c r="C1640" s="25" t="s">
        <v>1178</v>
      </c>
      <c r="D1640" s="97">
        <v>57</v>
      </c>
      <c r="E1640" s="97">
        <v>55.000000000000007</v>
      </c>
      <c r="F1640" s="18" t="s">
        <v>1109</v>
      </c>
      <c r="G1640" s="199">
        <v>104230.8</v>
      </c>
      <c r="H1640" s="199">
        <v>44800.000000000007</v>
      </c>
      <c r="I1640" s="71">
        <f t="shared" si="487"/>
        <v>149030.80000000002</v>
      </c>
      <c r="J1640" s="71">
        <f>G1640*E1640</f>
        <v>5732694.0000000009</v>
      </c>
      <c r="K1640" s="71">
        <f>H1640*E1640</f>
        <v>2464000.0000000009</v>
      </c>
      <c r="L1640" s="71">
        <f>I1640*E1640</f>
        <v>8196694.0000000019</v>
      </c>
      <c r="M1640" s="570">
        <f>'KL TTHT CV DOT 2'!P1620</f>
        <v>0</v>
      </c>
      <c r="N1640" s="570">
        <f>'KL TTHT CV DOT 2'!Q1620</f>
        <v>0</v>
      </c>
      <c r="O1640" s="570">
        <f>'KL TTHT CV DOT 2'!R1620</f>
        <v>0</v>
      </c>
      <c r="P1640" s="71"/>
      <c r="Q1640" s="71"/>
      <c r="R1640" s="552">
        <v>0</v>
      </c>
    </row>
    <row r="1641" spans="1:18" s="6" customFormat="1" hidden="1" outlineLevel="3">
      <c r="A1641" s="8"/>
      <c r="B1641" s="8"/>
      <c r="C1641" s="25" t="s">
        <v>1180</v>
      </c>
      <c r="D1641" s="97">
        <v>12</v>
      </c>
      <c r="E1641" s="97">
        <v>12</v>
      </c>
      <c r="F1641" s="18" t="s">
        <v>660</v>
      </c>
      <c r="G1641" s="199">
        <v>90000</v>
      </c>
      <c r="H1641" s="199">
        <v>35000</v>
      </c>
      <c r="I1641" s="71">
        <f t="shared" si="487"/>
        <v>125000</v>
      </c>
      <c r="J1641" s="71">
        <f>G1641*E1641</f>
        <v>1080000</v>
      </c>
      <c r="K1641" s="71">
        <f>H1641*E1641</f>
        <v>420000</v>
      </c>
      <c r="L1641" s="71">
        <f>I1641*E1641</f>
        <v>1500000</v>
      </c>
      <c r="M1641" s="570">
        <f>'KL TTHT CV DOT 2'!P1621</f>
        <v>0</v>
      </c>
      <c r="N1641" s="570">
        <f>'KL TTHT CV DOT 2'!Q1621</f>
        <v>0</v>
      </c>
      <c r="O1641" s="570">
        <f>'KL TTHT CV DOT 2'!R1621</f>
        <v>0</v>
      </c>
      <c r="P1641" s="71"/>
      <c r="Q1641" s="71"/>
      <c r="R1641" s="552">
        <v>0</v>
      </c>
    </row>
    <row r="1642" spans="1:18" s="403" customFormat="1" hidden="1" outlineLevel="3">
      <c r="A1642" s="391"/>
      <c r="B1642" s="391"/>
      <c r="C1642" s="392" t="s">
        <v>1151</v>
      </c>
      <c r="D1642" s="97">
        <v>1</v>
      </c>
      <c r="E1642" s="97">
        <v>1</v>
      </c>
      <c r="F1642" s="387" t="s">
        <v>619</v>
      </c>
      <c r="G1642" s="62">
        <v>15556006.380000003</v>
      </c>
      <c r="H1642" s="62">
        <v>4666801.9140000008</v>
      </c>
      <c r="I1642" s="62">
        <f t="shared" si="487"/>
        <v>20222808.294000003</v>
      </c>
      <c r="J1642" s="62">
        <f>G1642*E1642</f>
        <v>15556006.380000003</v>
      </c>
      <c r="K1642" s="62">
        <f>H1642*E1642</f>
        <v>4666801.9140000008</v>
      </c>
      <c r="L1642" s="62">
        <f>I1642*E1642</f>
        <v>20222808.294000003</v>
      </c>
      <c r="M1642" s="574">
        <f>'KL TTHT CV DOT 2'!P1622</f>
        <v>0</v>
      </c>
      <c r="N1642" s="574">
        <f>'KL TTHT CV DOT 2'!Q1622</f>
        <v>0</v>
      </c>
      <c r="O1642" s="574">
        <f>'KL TTHT CV DOT 2'!R1622</f>
        <v>0</v>
      </c>
      <c r="P1642" s="62"/>
      <c r="Q1642" s="62"/>
      <c r="R1642" s="550">
        <v>0</v>
      </c>
    </row>
    <row r="1643" spans="1:18" s="6" customFormat="1" hidden="1" outlineLevel="3">
      <c r="A1643" s="8"/>
      <c r="B1643" s="8"/>
      <c r="C1643" s="25"/>
      <c r="D1643" s="97"/>
      <c r="E1643" s="97"/>
      <c r="F1643" s="18"/>
      <c r="G1643" s="71"/>
      <c r="H1643" s="71"/>
      <c r="I1643" s="71"/>
      <c r="J1643" s="71"/>
      <c r="K1643" s="71"/>
      <c r="L1643" s="71"/>
      <c r="M1643" s="570">
        <f>'KL TTHT CV DOT 2'!P1623</f>
        <v>0</v>
      </c>
      <c r="N1643" s="570">
        <f>'KL TTHT CV DOT 2'!Q1623</f>
        <v>0</v>
      </c>
      <c r="O1643" s="570">
        <f>'KL TTHT CV DOT 2'!R1623</f>
        <v>0</v>
      </c>
      <c r="P1643" s="71"/>
      <c r="Q1643" s="71"/>
      <c r="R1643" s="552">
        <v>0</v>
      </c>
    </row>
    <row r="1644" spans="1:18" s="6" customFormat="1" hidden="1" outlineLevel="3">
      <c r="A1644" s="8"/>
      <c r="B1644" s="8"/>
      <c r="C1644" s="28" t="s">
        <v>1138</v>
      </c>
      <c r="D1644" s="97"/>
      <c r="E1644" s="97"/>
      <c r="F1644" s="18"/>
      <c r="G1644" s="71"/>
      <c r="H1644" s="71"/>
      <c r="I1644" s="71"/>
      <c r="J1644" s="82">
        <f>SUBTOTAL(9,J1645:J1652)</f>
        <v>25249681.78564297</v>
      </c>
      <c r="K1644" s="82">
        <f>SUBTOTAL(9,K1645:K1652)</f>
        <v>7087187.3611861654</v>
      </c>
      <c r="L1644" s="82">
        <f>SUBTOTAL(9,L1645:L1652)</f>
        <v>32336869.146829143</v>
      </c>
      <c r="M1644" s="576">
        <f>'KL TTHT CV DOT 2'!P1624</f>
        <v>0</v>
      </c>
      <c r="N1644" s="576">
        <f>'KL TTHT CV DOT 2'!Q1624</f>
        <v>0</v>
      </c>
      <c r="O1644" s="576">
        <f>'KL TTHT CV DOT 2'!R1624</f>
        <v>0</v>
      </c>
      <c r="P1644" s="82"/>
      <c r="Q1644" s="82"/>
      <c r="R1644" s="553">
        <v>0</v>
      </c>
    </row>
    <row r="1645" spans="1:18" s="6" customFormat="1" hidden="1" outlineLevel="3">
      <c r="A1645" s="8"/>
      <c r="B1645" s="8"/>
      <c r="C1645" s="25" t="s">
        <v>1181</v>
      </c>
      <c r="D1645" s="97">
        <v>5</v>
      </c>
      <c r="E1645" s="97">
        <v>5</v>
      </c>
      <c r="F1645" s="18" t="s">
        <v>660</v>
      </c>
      <c r="G1645" s="199">
        <v>2875000</v>
      </c>
      <c r="H1645" s="199">
        <v>82500</v>
      </c>
      <c r="I1645" s="71">
        <f>SUM(G1645:H1645)</f>
        <v>2957500</v>
      </c>
      <c r="J1645" s="71">
        <f>G1645*E1645</f>
        <v>14375000</v>
      </c>
      <c r="K1645" s="71">
        <f>H1645*E1645</f>
        <v>412500</v>
      </c>
      <c r="L1645" s="71">
        <f>I1645*E1645</f>
        <v>14787500</v>
      </c>
      <c r="M1645" s="570">
        <f>'KL TTHT CV DOT 2'!P1625</f>
        <v>0</v>
      </c>
      <c r="N1645" s="570">
        <f>'KL TTHT CV DOT 2'!Q1625</f>
        <v>0</v>
      </c>
      <c r="O1645" s="570">
        <f>'KL TTHT CV DOT 2'!R1625</f>
        <v>0</v>
      </c>
      <c r="P1645" s="71"/>
      <c r="Q1645" s="71"/>
      <c r="R1645" s="552">
        <v>0</v>
      </c>
    </row>
    <row r="1646" spans="1:18" s="6" customFormat="1" hidden="1" outlineLevel="3">
      <c r="A1646" s="8"/>
      <c r="B1646" s="8"/>
      <c r="C1646" s="25" t="s">
        <v>1182</v>
      </c>
      <c r="D1646" s="97">
        <v>1</v>
      </c>
      <c r="E1646" s="97">
        <v>1</v>
      </c>
      <c r="F1646" s="18" t="s">
        <v>624</v>
      </c>
      <c r="G1646" s="199">
        <v>46800</v>
      </c>
      <c r="H1646" s="199">
        <v>54500.000000000007</v>
      </c>
      <c r="I1646" s="71">
        <f t="shared" ref="I1646" si="492">SUM(G1646:H1646)</f>
        <v>101300</v>
      </c>
      <c r="J1646" s="71">
        <f>G1646*E1646</f>
        <v>46800</v>
      </c>
      <c r="K1646" s="71">
        <f>H1646*E1646</f>
        <v>54500.000000000007</v>
      </c>
      <c r="L1646" s="71">
        <f>I1646*E1646</f>
        <v>101300</v>
      </c>
      <c r="M1646" s="570">
        <f>'KL TTHT CV DOT 2'!P1626</f>
        <v>0</v>
      </c>
      <c r="N1646" s="570">
        <f>'KL TTHT CV DOT 2'!Q1626</f>
        <v>0</v>
      </c>
      <c r="O1646" s="570">
        <f>'KL TTHT CV DOT 2'!R1626</f>
        <v>0</v>
      </c>
      <c r="P1646" s="71"/>
      <c r="Q1646" s="71"/>
      <c r="R1646" s="552">
        <v>0</v>
      </c>
    </row>
    <row r="1647" spans="1:18" s="6" customFormat="1" hidden="1" outlineLevel="3">
      <c r="A1647" s="8"/>
      <c r="B1647" s="8"/>
      <c r="C1647" s="25" t="s">
        <v>812</v>
      </c>
      <c r="D1647" s="97">
        <v>330</v>
      </c>
      <c r="E1647" s="97">
        <v>308</v>
      </c>
      <c r="F1647" s="18" t="s">
        <v>624</v>
      </c>
      <c r="G1647" s="199">
        <v>22980.09</v>
      </c>
      <c r="H1647" s="199">
        <v>5743.9305000000022</v>
      </c>
      <c r="I1647" s="71">
        <f>SUM(G1647:H1647)</f>
        <v>28724.020500000002</v>
      </c>
      <c r="J1647" s="71">
        <f>G1647*E1647</f>
        <v>7077867.7199999997</v>
      </c>
      <c r="K1647" s="71">
        <f>H1647*E1647</f>
        <v>1769130.5940000007</v>
      </c>
      <c r="L1647" s="71">
        <f>I1647*E1647</f>
        <v>8846998.3140000012</v>
      </c>
      <c r="M1647" s="570">
        <f>'KL TTHT CV DOT 2'!P1627</f>
        <v>0</v>
      </c>
      <c r="N1647" s="570">
        <f>'KL TTHT CV DOT 2'!Q1627</f>
        <v>0</v>
      </c>
      <c r="O1647" s="570">
        <f>'KL TTHT CV DOT 2'!R1627</f>
        <v>0</v>
      </c>
      <c r="P1647" s="71"/>
      <c r="Q1647" s="71"/>
      <c r="R1647" s="552">
        <v>0</v>
      </c>
    </row>
    <row r="1648" spans="1:18" s="6" customFormat="1" hidden="1" outlineLevel="3">
      <c r="A1648" s="8"/>
      <c r="B1648" s="8"/>
      <c r="C1648" s="25" t="s">
        <v>1183</v>
      </c>
      <c r="D1648" s="97">
        <v>9</v>
      </c>
      <c r="E1648" s="97">
        <v>9.9</v>
      </c>
      <c r="F1648" s="18" t="s">
        <v>624</v>
      </c>
      <c r="G1648" s="199">
        <v>3554.7229199999997</v>
      </c>
      <c r="H1648" s="199">
        <v>5289.7058823529414</v>
      </c>
      <c r="I1648" s="71">
        <f t="shared" si="487"/>
        <v>8844.4288023529407</v>
      </c>
      <c r="J1648" s="71">
        <f>G1648*E1648</f>
        <v>35191.756907999996</v>
      </c>
      <c r="K1648" s="71">
        <f>H1648*E1648</f>
        <v>52368.088235294119</v>
      </c>
      <c r="L1648" s="71">
        <f>I1648*E1648</f>
        <v>87559.845143294122</v>
      </c>
      <c r="M1648" s="570">
        <f>'KL TTHT CV DOT 2'!P1628</f>
        <v>0</v>
      </c>
      <c r="N1648" s="570">
        <f>'KL TTHT CV DOT 2'!Q1628</f>
        <v>0</v>
      </c>
      <c r="O1648" s="570">
        <f>'KL TTHT CV DOT 2'!R1628</f>
        <v>0</v>
      </c>
      <c r="P1648" s="71"/>
      <c r="Q1648" s="71"/>
      <c r="R1648" s="552">
        <v>0</v>
      </c>
    </row>
    <row r="1649" spans="1:18" s="6" customFormat="1" hidden="1" outlineLevel="3">
      <c r="A1649" s="8"/>
      <c r="B1649" s="8"/>
      <c r="C1649" s="25" t="s">
        <v>928</v>
      </c>
      <c r="D1649" s="97">
        <v>333</v>
      </c>
      <c r="E1649" s="97">
        <v>308</v>
      </c>
      <c r="F1649" s="18" t="s">
        <v>624</v>
      </c>
      <c r="G1649" s="199">
        <v>8773.9726027397246</v>
      </c>
      <c r="H1649" s="199">
        <v>14594.016411764707</v>
      </c>
      <c r="I1649" s="71">
        <f t="shared" si="487"/>
        <v>23367.989014504434</v>
      </c>
      <c r="J1649" s="71">
        <f>G1649*E1649</f>
        <v>2702383.5616438352</v>
      </c>
      <c r="K1649" s="71">
        <f>H1649*E1649</f>
        <v>4494957.0548235299</v>
      </c>
      <c r="L1649" s="71">
        <f>I1649*E1649</f>
        <v>7197340.616467366</v>
      </c>
      <c r="M1649" s="570">
        <f>'KL TTHT CV DOT 2'!P1629</f>
        <v>0</v>
      </c>
      <c r="N1649" s="570">
        <f>'KL TTHT CV DOT 2'!Q1629</f>
        <v>0</v>
      </c>
      <c r="O1649" s="570">
        <f>'KL TTHT CV DOT 2'!R1629</f>
        <v>0</v>
      </c>
      <c r="P1649" s="71"/>
      <c r="Q1649" s="71"/>
      <c r="R1649" s="552">
        <v>0</v>
      </c>
    </row>
    <row r="1650" spans="1:18" s="6" customFormat="1" hidden="1" outlineLevel="3">
      <c r="A1650" s="8"/>
      <c r="B1650" s="8"/>
      <c r="C1650" s="25"/>
      <c r="D1650" s="97"/>
      <c r="E1650" s="97"/>
      <c r="F1650" s="18"/>
      <c r="G1650" s="71"/>
      <c r="H1650" s="71"/>
      <c r="I1650" s="71"/>
      <c r="J1650" s="71"/>
      <c r="K1650" s="71"/>
      <c r="L1650" s="71"/>
      <c r="M1650" s="570">
        <f>'KL TTHT CV DOT 2'!P1630</f>
        <v>0</v>
      </c>
      <c r="N1650" s="570">
        <f>'KL TTHT CV DOT 2'!Q1630</f>
        <v>0</v>
      </c>
      <c r="O1650" s="570">
        <f>'KL TTHT CV DOT 2'!R1630</f>
        <v>0</v>
      </c>
      <c r="P1650" s="71"/>
      <c r="Q1650" s="71"/>
      <c r="R1650" s="552">
        <v>0</v>
      </c>
    </row>
    <row r="1651" spans="1:18" s="6" customFormat="1" hidden="1" outlineLevel="3">
      <c r="A1651" s="8"/>
      <c r="B1651" s="8"/>
      <c r="C1651" s="25"/>
      <c r="D1651" s="97"/>
      <c r="E1651" s="97"/>
      <c r="F1651" s="18"/>
      <c r="G1651" s="71"/>
      <c r="H1651" s="71"/>
      <c r="I1651" s="71"/>
      <c r="J1651" s="71"/>
      <c r="K1651" s="71"/>
      <c r="L1651" s="71"/>
      <c r="M1651" s="570">
        <f>'KL TTHT CV DOT 2'!P1631</f>
        <v>0</v>
      </c>
      <c r="N1651" s="570">
        <f>'KL TTHT CV DOT 2'!Q1631</f>
        <v>0</v>
      </c>
      <c r="O1651" s="570">
        <f>'KL TTHT CV DOT 2'!R1631</f>
        <v>0</v>
      </c>
      <c r="P1651" s="71"/>
      <c r="Q1651" s="71"/>
      <c r="R1651" s="552">
        <v>0</v>
      </c>
    </row>
    <row r="1652" spans="1:18" s="6" customFormat="1" hidden="1" outlineLevel="3">
      <c r="A1652" s="8"/>
      <c r="B1652" s="8"/>
      <c r="C1652" s="25" t="s">
        <v>657</v>
      </c>
      <c r="D1652" s="97">
        <v>1</v>
      </c>
      <c r="E1652" s="97">
        <v>1</v>
      </c>
      <c r="F1652" s="18" t="s">
        <v>619</v>
      </c>
      <c r="G1652" s="199">
        <v>1012438.7470911371</v>
      </c>
      <c r="H1652" s="199">
        <v>303731.62412734114</v>
      </c>
      <c r="I1652" s="71">
        <f t="shared" si="487"/>
        <v>1316170.3712184783</v>
      </c>
      <c r="J1652" s="71">
        <f>G1652*E1652</f>
        <v>1012438.7470911371</v>
      </c>
      <c r="K1652" s="71">
        <f>H1652*E1652</f>
        <v>303731.62412734114</v>
      </c>
      <c r="L1652" s="71">
        <f>I1652*E1652</f>
        <v>1316170.3712184783</v>
      </c>
      <c r="M1652" s="570">
        <f>'KL TTHT CV DOT 2'!P1632</f>
        <v>0</v>
      </c>
      <c r="N1652" s="570">
        <f>'KL TTHT CV DOT 2'!Q1632</f>
        <v>0</v>
      </c>
      <c r="O1652" s="570">
        <f>'KL TTHT CV DOT 2'!R1632</f>
        <v>0</v>
      </c>
      <c r="P1652" s="71"/>
      <c r="Q1652" s="71"/>
      <c r="R1652" s="552">
        <v>0</v>
      </c>
    </row>
    <row r="1653" spans="1:18" s="7" customFormat="1" outlineLevel="2" collapsed="1">
      <c r="A1653" s="5"/>
      <c r="B1653" s="5"/>
      <c r="C1653" s="401" t="s">
        <v>1184</v>
      </c>
      <c r="D1653" s="194"/>
      <c r="E1653" s="97"/>
      <c r="F1653" s="277"/>
      <c r="G1653" s="199"/>
      <c r="H1653" s="199"/>
      <c r="I1653" s="199"/>
      <c r="J1653" s="174">
        <f>SUBTOTAL(9,J1654:J1697)</f>
        <v>540527596.87237489</v>
      </c>
      <c r="K1653" s="174">
        <f>SUBTOTAL(9,K1654:K1697)</f>
        <v>42856692.037624359</v>
      </c>
      <c r="L1653" s="174">
        <f>SUBTOTAL(9,L1654:L1697)</f>
        <v>583384288.90999937</v>
      </c>
      <c r="M1653" s="578">
        <f>'KL TTHT CV DOT 2'!P1633</f>
        <v>0</v>
      </c>
      <c r="N1653" s="578">
        <f>'KL TTHT CV DOT 2'!Q1633</f>
        <v>0</v>
      </c>
      <c r="O1653" s="578">
        <f>'KL TTHT CV DOT 2'!R1633</f>
        <v>0</v>
      </c>
      <c r="P1653" s="174"/>
      <c r="Q1653" s="174"/>
      <c r="R1653" s="558">
        <v>0</v>
      </c>
    </row>
    <row r="1654" spans="1:18" s="6" customFormat="1" hidden="1" outlineLevel="3">
      <c r="A1654" s="8"/>
      <c r="B1654" s="8"/>
      <c r="C1654" s="28" t="s">
        <v>1141</v>
      </c>
      <c r="D1654" s="94"/>
      <c r="E1654" s="97"/>
      <c r="F1654" s="18"/>
      <c r="G1654" s="71"/>
      <c r="H1654" s="71"/>
      <c r="I1654" s="71"/>
      <c r="J1654" s="82">
        <f>SUBTOTAL(9,J1655:J1661)</f>
        <v>41276280</v>
      </c>
      <c r="K1654" s="82">
        <f t="shared" ref="K1654:L1654" si="493">SUBTOTAL(9,K1655:K1661)</f>
        <v>4988745.0000000009</v>
      </c>
      <c r="L1654" s="82">
        <f t="shared" si="493"/>
        <v>46265025</v>
      </c>
      <c r="M1654" s="576">
        <f>'KL TTHT CV DOT 2'!P1634</f>
        <v>0</v>
      </c>
      <c r="N1654" s="576">
        <f>'KL TTHT CV DOT 2'!Q1634</f>
        <v>0</v>
      </c>
      <c r="O1654" s="576">
        <f>'KL TTHT CV DOT 2'!R1634</f>
        <v>0</v>
      </c>
      <c r="P1654" s="82"/>
      <c r="Q1654" s="82"/>
      <c r="R1654" s="553">
        <v>0</v>
      </c>
    </row>
    <row r="1655" spans="1:18" s="6" customFormat="1" ht="26.4" hidden="1" outlineLevel="3">
      <c r="A1655" s="8"/>
      <c r="B1655" s="8"/>
      <c r="C1655" s="25" t="s">
        <v>1185</v>
      </c>
      <c r="D1655" s="97">
        <v>1</v>
      </c>
      <c r="E1655" s="97">
        <v>1</v>
      </c>
      <c r="F1655" s="18" t="s">
        <v>660</v>
      </c>
      <c r="G1655" s="199">
        <v>4734816</v>
      </c>
      <c r="H1655" s="199">
        <v>495000.00000000006</v>
      </c>
      <c r="I1655" s="71">
        <f t="shared" ref="I1655:I1661" si="494">SUM(G1655:H1655)</f>
        <v>5229816</v>
      </c>
      <c r="J1655" s="71">
        <f t="shared" ref="J1655:J1661" si="495">G1655*E1655</f>
        <v>4734816</v>
      </c>
      <c r="K1655" s="71">
        <f t="shared" ref="K1655:K1661" si="496">H1655*E1655</f>
        <v>495000.00000000006</v>
      </c>
      <c r="L1655" s="71">
        <f t="shared" ref="L1655:L1661" si="497">I1655*E1655</f>
        <v>5229816</v>
      </c>
      <c r="M1655" s="570">
        <f>'KL TTHT CV DOT 2'!P1635</f>
        <v>0</v>
      </c>
      <c r="N1655" s="570">
        <f>'KL TTHT CV DOT 2'!Q1635</f>
        <v>0</v>
      </c>
      <c r="O1655" s="570">
        <f>'KL TTHT CV DOT 2'!R1635</f>
        <v>0</v>
      </c>
      <c r="P1655" s="71"/>
      <c r="Q1655" s="71"/>
      <c r="R1655" s="552">
        <v>0</v>
      </c>
    </row>
    <row r="1656" spans="1:18" s="6" customFormat="1" ht="26.4" hidden="1" outlineLevel="3">
      <c r="A1656" s="8"/>
      <c r="B1656" s="8"/>
      <c r="C1656" s="25" t="s">
        <v>1186</v>
      </c>
      <c r="D1656" s="97">
        <v>1</v>
      </c>
      <c r="E1656" s="97">
        <v>1</v>
      </c>
      <c r="F1656" s="18" t="s">
        <v>660</v>
      </c>
      <c r="G1656" s="199">
        <v>4658448</v>
      </c>
      <c r="H1656" s="199">
        <v>495000.00000000006</v>
      </c>
      <c r="I1656" s="71">
        <f t="shared" si="494"/>
        <v>5153448</v>
      </c>
      <c r="J1656" s="71">
        <f t="shared" si="495"/>
        <v>4658448</v>
      </c>
      <c r="K1656" s="71">
        <f t="shared" si="496"/>
        <v>495000.00000000006</v>
      </c>
      <c r="L1656" s="71">
        <f t="shared" si="497"/>
        <v>5153448</v>
      </c>
      <c r="M1656" s="570">
        <f>'KL TTHT CV DOT 2'!P1636</f>
        <v>0</v>
      </c>
      <c r="N1656" s="570">
        <f>'KL TTHT CV DOT 2'!Q1636</f>
        <v>0</v>
      </c>
      <c r="O1656" s="570">
        <f>'KL TTHT CV DOT 2'!R1636</f>
        <v>0</v>
      </c>
      <c r="P1656" s="71"/>
      <c r="Q1656" s="71"/>
      <c r="R1656" s="552">
        <v>0</v>
      </c>
    </row>
    <row r="1657" spans="1:18" s="6" customFormat="1" ht="26.4" hidden="1" outlineLevel="3">
      <c r="A1657" s="8"/>
      <c r="B1657" s="8"/>
      <c r="C1657" s="25" t="s">
        <v>1148</v>
      </c>
      <c r="D1657" s="97">
        <v>1</v>
      </c>
      <c r="E1657" s="97">
        <v>1</v>
      </c>
      <c r="F1657" s="18" t="s">
        <v>660</v>
      </c>
      <c r="G1657" s="199">
        <v>4658448</v>
      </c>
      <c r="H1657" s="199">
        <v>495000.00000000006</v>
      </c>
      <c r="I1657" s="71">
        <f t="shared" si="494"/>
        <v>5153448</v>
      </c>
      <c r="J1657" s="71">
        <f t="shared" si="495"/>
        <v>4658448</v>
      </c>
      <c r="K1657" s="71">
        <f t="shared" si="496"/>
        <v>495000.00000000006</v>
      </c>
      <c r="L1657" s="71">
        <f t="shared" si="497"/>
        <v>5153448</v>
      </c>
      <c r="M1657" s="570">
        <f>'KL TTHT CV DOT 2'!P1637</f>
        <v>0</v>
      </c>
      <c r="N1657" s="570">
        <f>'KL TTHT CV DOT 2'!Q1637</f>
        <v>0</v>
      </c>
      <c r="O1657" s="570">
        <f>'KL TTHT CV DOT 2'!R1637</f>
        <v>0</v>
      </c>
      <c r="P1657" s="71"/>
      <c r="Q1657" s="71"/>
      <c r="R1657" s="552">
        <v>0</v>
      </c>
    </row>
    <row r="1658" spans="1:18" s="6" customFormat="1" ht="26.4" hidden="1" outlineLevel="3">
      <c r="A1658" s="8"/>
      <c r="B1658" s="8"/>
      <c r="C1658" s="25" t="s">
        <v>1187</v>
      </c>
      <c r="D1658" s="97">
        <v>1</v>
      </c>
      <c r="E1658" s="97">
        <v>1</v>
      </c>
      <c r="F1658" s="18" t="s">
        <v>660</v>
      </c>
      <c r="G1658" s="199">
        <v>4658448</v>
      </c>
      <c r="H1658" s="199">
        <v>495000.00000000006</v>
      </c>
      <c r="I1658" s="71">
        <f t="shared" si="494"/>
        <v>5153448</v>
      </c>
      <c r="J1658" s="71">
        <f t="shared" si="495"/>
        <v>4658448</v>
      </c>
      <c r="K1658" s="71">
        <f t="shared" si="496"/>
        <v>495000.00000000006</v>
      </c>
      <c r="L1658" s="71">
        <f t="shared" si="497"/>
        <v>5153448</v>
      </c>
      <c r="M1658" s="570">
        <f>'KL TTHT CV DOT 2'!P1638</f>
        <v>0</v>
      </c>
      <c r="N1658" s="570">
        <f>'KL TTHT CV DOT 2'!Q1638</f>
        <v>0</v>
      </c>
      <c r="O1658" s="570">
        <f>'KL TTHT CV DOT 2'!R1638</f>
        <v>0</v>
      </c>
      <c r="P1658" s="71"/>
      <c r="Q1658" s="71"/>
      <c r="R1658" s="552">
        <v>0</v>
      </c>
    </row>
    <row r="1659" spans="1:18" s="6" customFormat="1" hidden="1" outlineLevel="3">
      <c r="A1659" s="8"/>
      <c r="B1659" s="8"/>
      <c r="C1659" s="25" t="s">
        <v>1188</v>
      </c>
      <c r="D1659" s="97">
        <v>1</v>
      </c>
      <c r="E1659" s="97">
        <v>1</v>
      </c>
      <c r="F1659" s="18" t="s">
        <v>660</v>
      </c>
      <c r="G1659" s="199">
        <v>2324562</v>
      </c>
      <c r="H1659" s="199">
        <v>495000.00000000006</v>
      </c>
      <c r="I1659" s="71">
        <f t="shared" si="494"/>
        <v>2819562</v>
      </c>
      <c r="J1659" s="71">
        <f t="shared" si="495"/>
        <v>2324562</v>
      </c>
      <c r="K1659" s="71">
        <f t="shared" si="496"/>
        <v>495000.00000000006</v>
      </c>
      <c r="L1659" s="71">
        <f t="shared" si="497"/>
        <v>2819562</v>
      </c>
      <c r="M1659" s="570">
        <f>'KL TTHT CV DOT 2'!P1639</f>
        <v>0</v>
      </c>
      <c r="N1659" s="570">
        <f>'KL TTHT CV DOT 2'!Q1639</f>
        <v>0</v>
      </c>
      <c r="O1659" s="570">
        <f>'KL TTHT CV DOT 2'!R1639</f>
        <v>0</v>
      </c>
      <c r="P1659" s="71"/>
      <c r="Q1659" s="71"/>
      <c r="R1659" s="552">
        <v>0</v>
      </c>
    </row>
    <row r="1660" spans="1:18" s="6" customFormat="1" hidden="1" outlineLevel="3">
      <c r="A1660" s="8"/>
      <c r="B1660" s="8"/>
      <c r="C1660" s="25" t="s">
        <v>1189</v>
      </c>
      <c r="D1660" s="97">
        <v>4</v>
      </c>
      <c r="E1660" s="97">
        <v>4</v>
      </c>
      <c r="F1660" s="18" t="s">
        <v>660</v>
      </c>
      <c r="G1660" s="199">
        <v>4615602</v>
      </c>
      <c r="H1660" s="199">
        <v>495000.00000000006</v>
      </c>
      <c r="I1660" s="71">
        <f t="shared" ref="I1660" si="498">SUM(G1660:H1660)</f>
        <v>5110602</v>
      </c>
      <c r="J1660" s="71">
        <f t="shared" si="495"/>
        <v>18462408</v>
      </c>
      <c r="K1660" s="71">
        <f t="shared" si="496"/>
        <v>1980000.0000000002</v>
      </c>
      <c r="L1660" s="71">
        <f t="shared" si="497"/>
        <v>20442408</v>
      </c>
      <c r="M1660" s="570">
        <f>'KL TTHT CV DOT 2'!P1640</f>
        <v>0</v>
      </c>
      <c r="N1660" s="570">
        <f>'KL TTHT CV DOT 2'!Q1640</f>
        <v>0</v>
      </c>
      <c r="O1660" s="570">
        <f>'KL TTHT CV DOT 2'!R1640</f>
        <v>0</v>
      </c>
      <c r="P1660" s="71"/>
      <c r="Q1660" s="71"/>
      <c r="R1660" s="552">
        <v>0</v>
      </c>
    </row>
    <row r="1661" spans="1:18" s="6" customFormat="1" hidden="1" outlineLevel="3">
      <c r="A1661" s="8"/>
      <c r="B1661" s="8"/>
      <c r="C1661" s="25" t="s">
        <v>1151</v>
      </c>
      <c r="D1661" s="97">
        <v>1</v>
      </c>
      <c r="E1661" s="97">
        <v>1</v>
      </c>
      <c r="F1661" s="18" t="s">
        <v>619</v>
      </c>
      <c r="G1661" s="199">
        <v>1779150</v>
      </c>
      <c r="H1661" s="199">
        <v>533745</v>
      </c>
      <c r="I1661" s="71">
        <f t="shared" si="494"/>
        <v>2312895</v>
      </c>
      <c r="J1661" s="71">
        <f t="shared" si="495"/>
        <v>1779150</v>
      </c>
      <c r="K1661" s="71">
        <f t="shared" si="496"/>
        <v>533745</v>
      </c>
      <c r="L1661" s="71">
        <f t="shared" si="497"/>
        <v>2312895</v>
      </c>
      <c r="M1661" s="570">
        <f>'KL TTHT CV DOT 2'!P1641</f>
        <v>0</v>
      </c>
      <c r="N1661" s="570">
        <f>'KL TTHT CV DOT 2'!Q1641</f>
        <v>0</v>
      </c>
      <c r="O1661" s="570">
        <f>'KL TTHT CV DOT 2'!R1641</f>
        <v>0</v>
      </c>
      <c r="P1661" s="71"/>
      <c r="Q1661" s="71"/>
      <c r="R1661" s="552">
        <v>0</v>
      </c>
    </row>
    <row r="1662" spans="1:18" s="6" customFormat="1" hidden="1" outlineLevel="3">
      <c r="A1662" s="8"/>
      <c r="B1662" s="8"/>
      <c r="C1662" s="28" t="s">
        <v>1152</v>
      </c>
      <c r="D1662" s="97"/>
      <c r="E1662" s="97"/>
      <c r="F1662" s="18"/>
      <c r="G1662" s="71"/>
      <c r="H1662" s="71"/>
      <c r="I1662" s="71"/>
      <c r="J1662" s="82">
        <f>SUBTOTAL(9,J1663:J1679)</f>
        <v>429116520</v>
      </c>
      <c r="K1662" s="82">
        <f t="shared" ref="K1662:L1662" si="499">SUBTOTAL(9,K1663:K1679)</f>
        <v>10169600</v>
      </c>
      <c r="L1662" s="82">
        <f t="shared" si="499"/>
        <v>439286120</v>
      </c>
      <c r="M1662" s="576">
        <f>'KL TTHT CV DOT 2'!P1642</f>
        <v>0</v>
      </c>
      <c r="N1662" s="576">
        <f>'KL TTHT CV DOT 2'!Q1642</f>
        <v>0</v>
      </c>
      <c r="O1662" s="576">
        <f>'KL TTHT CV DOT 2'!R1642</f>
        <v>0</v>
      </c>
      <c r="P1662" s="82"/>
      <c r="Q1662" s="82"/>
      <c r="R1662" s="553">
        <v>0</v>
      </c>
    </row>
    <row r="1663" spans="1:18" s="6" customFormat="1" hidden="1" outlineLevel="3">
      <c r="A1663" s="8"/>
      <c r="B1663" s="8"/>
      <c r="C1663" s="25" t="s">
        <v>1153</v>
      </c>
      <c r="D1663" s="97">
        <v>1</v>
      </c>
      <c r="E1663" s="97">
        <v>1</v>
      </c>
      <c r="F1663" s="18" t="s">
        <v>660</v>
      </c>
      <c r="G1663" s="199">
        <v>1079160</v>
      </c>
      <c r="H1663" s="199">
        <v>84000.000000000015</v>
      </c>
      <c r="I1663" s="71">
        <f t="shared" ref="I1663:I1679" si="500">SUM(G1663:H1663)</f>
        <v>1163160</v>
      </c>
      <c r="J1663" s="71">
        <f t="shared" ref="J1663:J1679" si="501">G1663*E1663</f>
        <v>1079160</v>
      </c>
      <c r="K1663" s="71">
        <f t="shared" ref="K1663:K1679" si="502">H1663*E1663</f>
        <v>84000.000000000015</v>
      </c>
      <c r="L1663" s="71">
        <f t="shared" ref="L1663:L1679" si="503">I1663*E1663</f>
        <v>1163160</v>
      </c>
      <c r="M1663" s="570">
        <f>'KL TTHT CV DOT 2'!P1643</f>
        <v>0</v>
      </c>
      <c r="N1663" s="570">
        <f>'KL TTHT CV DOT 2'!Q1643</f>
        <v>0</v>
      </c>
      <c r="O1663" s="570">
        <f>'KL TTHT CV DOT 2'!R1643</f>
        <v>0</v>
      </c>
      <c r="P1663" s="71"/>
      <c r="Q1663" s="71"/>
      <c r="R1663" s="552">
        <v>0</v>
      </c>
    </row>
    <row r="1664" spans="1:18" s="6" customFormat="1" hidden="1" outlineLevel="3">
      <c r="A1664" s="8"/>
      <c r="B1664" s="8"/>
      <c r="C1664" s="25" t="s">
        <v>1155</v>
      </c>
      <c r="D1664" s="97">
        <v>23</v>
      </c>
      <c r="E1664" s="97">
        <v>23</v>
      </c>
      <c r="F1664" s="18" t="s">
        <v>660</v>
      </c>
      <c r="G1664" s="199">
        <v>921840</v>
      </c>
      <c r="H1664" s="199">
        <v>84000.000000000015</v>
      </c>
      <c r="I1664" s="71">
        <f t="shared" si="500"/>
        <v>1005840</v>
      </c>
      <c r="J1664" s="71">
        <f t="shared" si="501"/>
        <v>21202320</v>
      </c>
      <c r="K1664" s="71">
        <f t="shared" si="502"/>
        <v>1932000.0000000002</v>
      </c>
      <c r="L1664" s="71">
        <f t="shared" si="503"/>
        <v>23134320</v>
      </c>
      <c r="M1664" s="570">
        <f>'KL TTHT CV DOT 2'!P1644</f>
        <v>0</v>
      </c>
      <c r="N1664" s="570">
        <f>'KL TTHT CV DOT 2'!Q1644</f>
        <v>0</v>
      </c>
      <c r="O1664" s="570">
        <f>'KL TTHT CV DOT 2'!R1644</f>
        <v>0</v>
      </c>
      <c r="P1664" s="71"/>
      <c r="Q1664" s="71"/>
      <c r="R1664" s="552">
        <v>0</v>
      </c>
    </row>
    <row r="1665" spans="1:18" s="6" customFormat="1" hidden="1" outlineLevel="3">
      <c r="A1665" s="8"/>
      <c r="B1665" s="8"/>
      <c r="C1665" s="25" t="s">
        <v>1156</v>
      </c>
      <c r="D1665" s="97">
        <v>18</v>
      </c>
      <c r="E1665" s="97">
        <v>18</v>
      </c>
      <c r="F1665" s="18" t="s">
        <v>660</v>
      </c>
      <c r="G1665" s="199">
        <v>1117800</v>
      </c>
      <c r="H1665" s="199">
        <v>140000</v>
      </c>
      <c r="I1665" s="71">
        <f t="shared" si="500"/>
        <v>1257800</v>
      </c>
      <c r="J1665" s="71">
        <f t="shared" si="501"/>
        <v>20120400</v>
      </c>
      <c r="K1665" s="71">
        <f t="shared" si="502"/>
        <v>2520000</v>
      </c>
      <c r="L1665" s="71">
        <f t="shared" si="503"/>
        <v>22640400</v>
      </c>
      <c r="M1665" s="570">
        <f>'KL TTHT CV DOT 2'!P1645</f>
        <v>0</v>
      </c>
      <c r="N1665" s="570">
        <f>'KL TTHT CV DOT 2'!Q1645</f>
        <v>0</v>
      </c>
      <c r="O1665" s="570">
        <f>'KL TTHT CV DOT 2'!R1645</f>
        <v>0</v>
      </c>
      <c r="P1665" s="71"/>
      <c r="Q1665" s="71"/>
      <c r="R1665" s="552">
        <v>0</v>
      </c>
    </row>
    <row r="1666" spans="1:18" s="6" customFormat="1" hidden="1" outlineLevel="3">
      <c r="A1666" s="8"/>
      <c r="B1666" s="8"/>
      <c r="C1666" s="25" t="s">
        <v>1158</v>
      </c>
      <c r="D1666" s="97">
        <v>1</v>
      </c>
      <c r="E1666" s="97">
        <v>1</v>
      </c>
      <c r="F1666" s="18" t="s">
        <v>660</v>
      </c>
      <c r="G1666" s="199">
        <v>797640</v>
      </c>
      <c r="H1666" s="199">
        <v>117600.00000000001</v>
      </c>
      <c r="I1666" s="71">
        <f t="shared" si="500"/>
        <v>915240</v>
      </c>
      <c r="J1666" s="71">
        <f t="shared" si="501"/>
        <v>797640</v>
      </c>
      <c r="K1666" s="71">
        <f t="shared" si="502"/>
        <v>117600.00000000001</v>
      </c>
      <c r="L1666" s="71">
        <f t="shared" si="503"/>
        <v>915240</v>
      </c>
      <c r="M1666" s="570">
        <f>'KL TTHT CV DOT 2'!P1646</f>
        <v>0</v>
      </c>
      <c r="N1666" s="570">
        <f>'KL TTHT CV DOT 2'!Q1646</f>
        <v>0.45</v>
      </c>
      <c r="O1666" s="570">
        <f>'KL TTHT CV DOT 2'!R1646</f>
        <v>0.45</v>
      </c>
      <c r="P1666" s="71"/>
      <c r="Q1666" s="71"/>
      <c r="R1666" s="552">
        <v>0</v>
      </c>
    </row>
    <row r="1667" spans="1:18" s="6" customFormat="1" hidden="1" outlineLevel="3">
      <c r="A1667" s="8"/>
      <c r="B1667" s="8"/>
      <c r="C1667" s="25" t="s">
        <v>1191</v>
      </c>
      <c r="D1667" s="97">
        <v>13</v>
      </c>
      <c r="E1667" s="97">
        <v>13</v>
      </c>
      <c r="F1667" s="18" t="s">
        <v>660</v>
      </c>
      <c r="G1667" s="199">
        <v>1349640.0000000002</v>
      </c>
      <c r="H1667" s="199">
        <v>140000</v>
      </c>
      <c r="I1667" s="71">
        <f t="shared" ref="I1667" si="504">SUM(G1667:H1667)</f>
        <v>1489640.0000000002</v>
      </c>
      <c r="J1667" s="71">
        <f t="shared" si="501"/>
        <v>17545320.000000004</v>
      </c>
      <c r="K1667" s="71">
        <f t="shared" si="502"/>
        <v>1820000</v>
      </c>
      <c r="L1667" s="71">
        <f t="shared" si="503"/>
        <v>19365320.000000004</v>
      </c>
      <c r="M1667" s="570">
        <f>'KL TTHT CV DOT 2'!P1647</f>
        <v>0</v>
      </c>
      <c r="N1667" s="570">
        <f>'KL TTHT CV DOT 2'!Q1647</f>
        <v>0.45</v>
      </c>
      <c r="O1667" s="570">
        <f>'KL TTHT CV DOT 2'!R1647</f>
        <v>0.45</v>
      </c>
      <c r="P1667" s="71"/>
      <c r="Q1667" s="71"/>
      <c r="R1667" s="552">
        <v>0</v>
      </c>
    </row>
    <row r="1668" spans="1:18" s="6" customFormat="1" hidden="1" outlineLevel="3">
      <c r="A1668" s="8"/>
      <c r="B1668" s="8"/>
      <c r="C1668" s="25" t="s">
        <v>1159</v>
      </c>
      <c r="D1668" s="97">
        <v>1</v>
      </c>
      <c r="E1668" s="97">
        <v>1</v>
      </c>
      <c r="F1668" s="18" t="s">
        <v>660</v>
      </c>
      <c r="G1668" s="199">
        <v>698279.99999999988</v>
      </c>
      <c r="H1668" s="199">
        <v>117600.00000000001</v>
      </c>
      <c r="I1668" s="71">
        <f t="shared" si="500"/>
        <v>815879.99999999988</v>
      </c>
      <c r="J1668" s="71">
        <f t="shared" si="501"/>
        <v>698279.99999999988</v>
      </c>
      <c r="K1668" s="71">
        <f t="shared" si="502"/>
        <v>117600.00000000001</v>
      </c>
      <c r="L1668" s="71">
        <f t="shared" si="503"/>
        <v>815879.99999999988</v>
      </c>
      <c r="M1668" s="570">
        <f>'KL TTHT CV DOT 2'!P1648</f>
        <v>0</v>
      </c>
      <c r="N1668" s="570">
        <f>'KL TTHT CV DOT 2'!Q1648</f>
        <v>0.45</v>
      </c>
      <c r="O1668" s="570">
        <f>'KL TTHT CV DOT 2'!R1648</f>
        <v>0.45</v>
      </c>
      <c r="P1668" s="71"/>
      <c r="Q1668" s="71"/>
      <c r="R1668" s="552">
        <v>0</v>
      </c>
    </row>
    <row r="1669" spans="1:18" s="6" customFormat="1" hidden="1" outlineLevel="3">
      <c r="A1669" s="8"/>
      <c r="B1669" s="8"/>
      <c r="C1669" s="25" t="s">
        <v>1162</v>
      </c>
      <c r="D1669" s="97">
        <v>3</v>
      </c>
      <c r="E1669" s="97">
        <v>3</v>
      </c>
      <c r="F1669" s="18" t="s">
        <v>660</v>
      </c>
      <c r="G1669" s="199">
        <v>1073640</v>
      </c>
      <c r="H1669" s="199">
        <v>117600.00000000001</v>
      </c>
      <c r="I1669" s="71">
        <f t="shared" si="500"/>
        <v>1191240</v>
      </c>
      <c r="J1669" s="71">
        <f t="shared" si="501"/>
        <v>3220920</v>
      </c>
      <c r="K1669" s="71">
        <f t="shared" si="502"/>
        <v>352800.00000000006</v>
      </c>
      <c r="L1669" s="71">
        <f t="shared" si="503"/>
        <v>3573720</v>
      </c>
      <c r="M1669" s="570">
        <f>'KL TTHT CV DOT 2'!P1649</f>
        <v>0</v>
      </c>
      <c r="N1669" s="570">
        <f>'KL TTHT CV DOT 2'!Q1649</f>
        <v>0.45</v>
      </c>
      <c r="O1669" s="570">
        <f>'KL TTHT CV DOT 2'!R1649</f>
        <v>0.45</v>
      </c>
      <c r="P1669" s="71"/>
      <c r="Q1669" s="71"/>
      <c r="R1669" s="552">
        <v>0</v>
      </c>
    </row>
    <row r="1670" spans="1:18" s="6" customFormat="1" hidden="1" outlineLevel="3">
      <c r="A1670" s="8"/>
      <c r="B1670" s="8"/>
      <c r="C1670" s="25" t="s">
        <v>1192</v>
      </c>
      <c r="D1670" s="97">
        <v>4</v>
      </c>
      <c r="E1670" s="97">
        <v>4</v>
      </c>
      <c r="F1670" s="18" t="s">
        <v>660</v>
      </c>
      <c r="G1670" s="199">
        <v>2484000</v>
      </c>
      <c r="H1670" s="199">
        <v>140000</v>
      </c>
      <c r="I1670" s="71">
        <f t="shared" ref="I1670" si="505">SUM(G1670:H1670)</f>
        <v>2624000</v>
      </c>
      <c r="J1670" s="71">
        <f t="shared" si="501"/>
        <v>9936000</v>
      </c>
      <c r="K1670" s="71">
        <f t="shared" si="502"/>
        <v>560000</v>
      </c>
      <c r="L1670" s="71">
        <f t="shared" si="503"/>
        <v>10496000</v>
      </c>
      <c r="M1670" s="570">
        <f>'KL TTHT CV DOT 2'!P1650</f>
        <v>0</v>
      </c>
      <c r="N1670" s="570">
        <f>'KL TTHT CV DOT 2'!Q1650</f>
        <v>0.45</v>
      </c>
      <c r="O1670" s="570">
        <f>'KL TTHT CV DOT 2'!R1650</f>
        <v>0.45</v>
      </c>
      <c r="P1670" s="71"/>
      <c r="Q1670" s="71"/>
      <c r="R1670" s="552">
        <v>0</v>
      </c>
    </row>
    <row r="1671" spans="1:18" s="6" customFormat="1" hidden="1" outlineLevel="3">
      <c r="A1671" s="8"/>
      <c r="B1671" s="8"/>
      <c r="C1671" s="25" t="s">
        <v>1193</v>
      </c>
      <c r="D1671" s="97">
        <v>1</v>
      </c>
      <c r="E1671" s="97">
        <v>1</v>
      </c>
      <c r="F1671" s="18" t="s">
        <v>660</v>
      </c>
      <c r="G1671" s="199">
        <v>2152800</v>
      </c>
      <c r="H1671" s="199">
        <v>140000</v>
      </c>
      <c r="I1671" s="71">
        <f t="shared" si="500"/>
        <v>2292800</v>
      </c>
      <c r="J1671" s="71">
        <f t="shared" si="501"/>
        <v>2152800</v>
      </c>
      <c r="K1671" s="71">
        <f t="shared" si="502"/>
        <v>140000</v>
      </c>
      <c r="L1671" s="71">
        <f t="shared" si="503"/>
        <v>2292800</v>
      </c>
      <c r="M1671" s="570">
        <f>'KL TTHT CV DOT 2'!P1651</f>
        <v>0</v>
      </c>
      <c r="N1671" s="570">
        <f>'KL TTHT CV DOT 2'!Q1651</f>
        <v>0.45</v>
      </c>
      <c r="O1671" s="570">
        <f>'KL TTHT CV DOT 2'!R1651</f>
        <v>0.45</v>
      </c>
      <c r="P1671" s="71"/>
      <c r="Q1671" s="71"/>
      <c r="R1671" s="552">
        <v>0</v>
      </c>
    </row>
    <row r="1672" spans="1:18" s="6" customFormat="1" hidden="1" outlineLevel="3">
      <c r="A1672" s="8"/>
      <c r="B1672" s="8"/>
      <c r="C1672" s="25" t="s">
        <v>1164</v>
      </c>
      <c r="D1672" s="97">
        <v>1</v>
      </c>
      <c r="E1672" s="97">
        <v>1</v>
      </c>
      <c r="F1672" s="18" t="s">
        <v>660</v>
      </c>
      <c r="G1672" s="199">
        <v>979800</v>
      </c>
      <c r="H1672" s="199">
        <v>84000.000000000015</v>
      </c>
      <c r="I1672" s="71">
        <f t="shared" si="500"/>
        <v>1063800</v>
      </c>
      <c r="J1672" s="71">
        <f t="shared" si="501"/>
        <v>979800</v>
      </c>
      <c r="K1672" s="71">
        <f t="shared" si="502"/>
        <v>84000.000000000015</v>
      </c>
      <c r="L1672" s="71">
        <f t="shared" si="503"/>
        <v>1063800</v>
      </c>
      <c r="M1672" s="570">
        <f>'KL TTHT CV DOT 2'!P1652</f>
        <v>0</v>
      </c>
      <c r="N1672" s="570">
        <f>'KL TTHT CV DOT 2'!Q1652</f>
        <v>0.45</v>
      </c>
      <c r="O1672" s="570">
        <f>'KL TTHT CV DOT 2'!R1652</f>
        <v>0.45</v>
      </c>
      <c r="P1672" s="71"/>
      <c r="Q1672" s="71"/>
      <c r="R1672" s="552">
        <v>0</v>
      </c>
    </row>
    <row r="1673" spans="1:18" s="6" customFormat="1" hidden="1" outlineLevel="3">
      <c r="A1673" s="8"/>
      <c r="B1673" s="8"/>
      <c r="C1673" s="25" t="s">
        <v>1166</v>
      </c>
      <c r="D1673" s="97">
        <v>3</v>
      </c>
      <c r="E1673" s="97">
        <v>3</v>
      </c>
      <c r="F1673" s="18" t="s">
        <v>660</v>
      </c>
      <c r="G1673" s="199">
        <v>1208879.9999999998</v>
      </c>
      <c r="H1673" s="199">
        <v>84000.000000000015</v>
      </c>
      <c r="I1673" s="71">
        <f t="shared" si="500"/>
        <v>1292879.9999999998</v>
      </c>
      <c r="J1673" s="71">
        <f t="shared" si="501"/>
        <v>3626639.9999999991</v>
      </c>
      <c r="K1673" s="71">
        <f t="shared" si="502"/>
        <v>252000.00000000006</v>
      </c>
      <c r="L1673" s="71">
        <f t="shared" si="503"/>
        <v>3878639.9999999991</v>
      </c>
      <c r="M1673" s="570">
        <f>'KL TTHT CV DOT 2'!P1653</f>
        <v>0</v>
      </c>
      <c r="N1673" s="570">
        <f>'KL TTHT CV DOT 2'!Q1653</f>
        <v>0.45</v>
      </c>
      <c r="O1673" s="570">
        <f>'KL TTHT CV DOT 2'!R1653</f>
        <v>0.45</v>
      </c>
      <c r="P1673" s="71"/>
      <c r="Q1673" s="71"/>
      <c r="R1673" s="552">
        <v>0</v>
      </c>
    </row>
    <row r="1674" spans="1:18" s="6" customFormat="1" hidden="1" outlineLevel="3">
      <c r="A1674" s="8"/>
      <c r="B1674" s="8"/>
      <c r="C1674" s="25" t="s">
        <v>1168</v>
      </c>
      <c r="D1674" s="97">
        <v>1</v>
      </c>
      <c r="E1674" s="97">
        <v>1</v>
      </c>
      <c r="F1674" s="18" t="s">
        <v>660</v>
      </c>
      <c r="G1674" s="199">
        <v>2718600</v>
      </c>
      <c r="H1674" s="199">
        <v>84000.000000000015</v>
      </c>
      <c r="I1674" s="71">
        <f t="shared" si="500"/>
        <v>2802600</v>
      </c>
      <c r="J1674" s="71">
        <f t="shared" si="501"/>
        <v>2718600</v>
      </c>
      <c r="K1674" s="71">
        <f t="shared" si="502"/>
        <v>84000.000000000015</v>
      </c>
      <c r="L1674" s="71">
        <f t="shared" si="503"/>
        <v>2802600</v>
      </c>
      <c r="M1674" s="570">
        <f>'KL TTHT CV DOT 2'!P1654</f>
        <v>0</v>
      </c>
      <c r="N1674" s="570">
        <f>'KL TTHT CV DOT 2'!Q1654</f>
        <v>0.45</v>
      </c>
      <c r="O1674" s="570">
        <f>'KL TTHT CV DOT 2'!R1654</f>
        <v>0.45</v>
      </c>
      <c r="P1674" s="71"/>
      <c r="Q1674" s="71"/>
      <c r="R1674" s="552">
        <v>0</v>
      </c>
    </row>
    <row r="1675" spans="1:18" s="6" customFormat="1" hidden="1" outlineLevel="3">
      <c r="A1675" s="8"/>
      <c r="B1675" s="8"/>
      <c r="C1675" s="25" t="s">
        <v>1170</v>
      </c>
      <c r="D1675" s="97">
        <v>2</v>
      </c>
      <c r="E1675" s="97">
        <v>2</v>
      </c>
      <c r="F1675" s="18" t="s">
        <v>660</v>
      </c>
      <c r="G1675" s="199">
        <v>30674640.000000004</v>
      </c>
      <c r="H1675" s="199">
        <v>280000</v>
      </c>
      <c r="I1675" s="71">
        <f t="shared" si="500"/>
        <v>30954640.000000004</v>
      </c>
      <c r="J1675" s="71">
        <f t="shared" si="501"/>
        <v>61349280.000000007</v>
      </c>
      <c r="K1675" s="71">
        <f t="shared" si="502"/>
        <v>560000</v>
      </c>
      <c r="L1675" s="71">
        <f t="shared" si="503"/>
        <v>61909280.000000007</v>
      </c>
      <c r="M1675" s="570">
        <f>'KL TTHT CV DOT 2'!P1655</f>
        <v>0</v>
      </c>
      <c r="N1675" s="570">
        <f>'KL TTHT CV DOT 2'!Q1655</f>
        <v>0</v>
      </c>
      <c r="O1675" s="570">
        <f>'KL TTHT CV DOT 2'!R1655</f>
        <v>0</v>
      </c>
      <c r="P1675" s="71"/>
      <c r="Q1675" s="71"/>
      <c r="R1675" s="552">
        <v>0</v>
      </c>
    </row>
    <row r="1676" spans="1:18" s="6" customFormat="1" hidden="1" outlineLevel="3">
      <c r="A1676" s="8"/>
      <c r="B1676" s="8"/>
      <c r="C1676" s="25" t="s">
        <v>1194</v>
      </c>
      <c r="D1676" s="97">
        <v>2</v>
      </c>
      <c r="E1676" s="97">
        <v>2</v>
      </c>
      <c r="F1676" s="18" t="s">
        <v>660</v>
      </c>
      <c r="G1676" s="199">
        <v>21834360</v>
      </c>
      <c r="H1676" s="199">
        <v>140000</v>
      </c>
      <c r="I1676" s="71">
        <f t="shared" ref="I1676:I1677" si="506">SUM(G1676:H1676)</f>
        <v>21974360</v>
      </c>
      <c r="J1676" s="71">
        <f t="shared" si="501"/>
        <v>43668720</v>
      </c>
      <c r="K1676" s="71">
        <f t="shared" si="502"/>
        <v>280000</v>
      </c>
      <c r="L1676" s="71">
        <f t="shared" si="503"/>
        <v>43948720</v>
      </c>
      <c r="M1676" s="570">
        <f>'KL TTHT CV DOT 2'!P1656</f>
        <v>0</v>
      </c>
      <c r="N1676" s="570">
        <f>'KL TTHT CV DOT 2'!Q1656</f>
        <v>0</v>
      </c>
      <c r="O1676" s="570">
        <f>'KL TTHT CV DOT 2'!R1656</f>
        <v>0</v>
      </c>
      <c r="P1676" s="71"/>
      <c r="Q1676" s="71"/>
      <c r="R1676" s="552">
        <v>0</v>
      </c>
    </row>
    <row r="1677" spans="1:18" s="6" customFormat="1" hidden="1" outlineLevel="3">
      <c r="A1677" s="8"/>
      <c r="B1677" s="8"/>
      <c r="C1677" s="25" t="s">
        <v>1196</v>
      </c>
      <c r="D1677" s="97">
        <v>3</v>
      </c>
      <c r="E1677" s="97">
        <v>3</v>
      </c>
      <c r="F1677" s="18" t="s">
        <v>660</v>
      </c>
      <c r="G1677" s="199">
        <v>75789600</v>
      </c>
      <c r="H1677" s="199">
        <v>280000</v>
      </c>
      <c r="I1677" s="71">
        <f t="shared" si="506"/>
        <v>76069600</v>
      </c>
      <c r="J1677" s="71">
        <f t="shared" si="501"/>
        <v>227368800</v>
      </c>
      <c r="K1677" s="71">
        <f t="shared" si="502"/>
        <v>840000</v>
      </c>
      <c r="L1677" s="71">
        <f t="shared" si="503"/>
        <v>228208800</v>
      </c>
      <c r="M1677" s="570">
        <f>'KL TTHT CV DOT 2'!P1657</f>
        <v>0</v>
      </c>
      <c r="N1677" s="570">
        <f>'KL TTHT CV DOT 2'!Q1657</f>
        <v>0</v>
      </c>
      <c r="O1677" s="570">
        <f>'KL TTHT CV DOT 2'!R1657</f>
        <v>0</v>
      </c>
      <c r="P1677" s="71"/>
      <c r="Q1677" s="71"/>
      <c r="R1677" s="552">
        <v>0</v>
      </c>
    </row>
    <row r="1678" spans="1:18" s="6" customFormat="1" hidden="1" outlineLevel="3">
      <c r="A1678" s="8"/>
      <c r="B1678" s="8"/>
      <c r="C1678" s="25" t="s">
        <v>1172</v>
      </c>
      <c r="D1678" s="97">
        <v>1</v>
      </c>
      <c r="E1678" s="97">
        <v>1</v>
      </c>
      <c r="F1678" s="18" t="s">
        <v>660</v>
      </c>
      <c r="G1678" s="199">
        <v>2368080</v>
      </c>
      <c r="H1678" s="199">
        <v>106400.00000000001</v>
      </c>
      <c r="I1678" s="71">
        <f t="shared" si="500"/>
        <v>2474480</v>
      </c>
      <c r="J1678" s="71">
        <f t="shared" si="501"/>
        <v>2368080</v>
      </c>
      <c r="K1678" s="71">
        <f t="shared" si="502"/>
        <v>106400.00000000001</v>
      </c>
      <c r="L1678" s="71">
        <f t="shared" si="503"/>
        <v>2474480</v>
      </c>
      <c r="M1678" s="570">
        <f>'KL TTHT CV DOT 2'!P1658</f>
        <v>0</v>
      </c>
      <c r="N1678" s="570">
        <f>'KL TTHT CV DOT 2'!Q1658</f>
        <v>0.45</v>
      </c>
      <c r="O1678" s="570">
        <f>'KL TTHT CV DOT 2'!R1658</f>
        <v>0.45</v>
      </c>
      <c r="P1678" s="71"/>
      <c r="Q1678" s="71"/>
      <c r="R1678" s="552">
        <v>0</v>
      </c>
    </row>
    <row r="1679" spans="1:18" s="6" customFormat="1" hidden="1" outlineLevel="3">
      <c r="A1679" s="8"/>
      <c r="B1679" s="8"/>
      <c r="C1679" s="25" t="s">
        <v>1174</v>
      </c>
      <c r="D1679" s="97">
        <v>3</v>
      </c>
      <c r="E1679" s="97">
        <v>3</v>
      </c>
      <c r="F1679" s="18" t="s">
        <v>660</v>
      </c>
      <c r="G1679" s="199">
        <v>3427920.0000000005</v>
      </c>
      <c r="H1679" s="199">
        <v>106400.00000000001</v>
      </c>
      <c r="I1679" s="71">
        <f t="shared" si="500"/>
        <v>3534320.0000000005</v>
      </c>
      <c r="J1679" s="71">
        <f t="shared" si="501"/>
        <v>10283760.000000002</v>
      </c>
      <c r="K1679" s="71">
        <f t="shared" si="502"/>
        <v>319200.00000000006</v>
      </c>
      <c r="L1679" s="71">
        <f t="shared" si="503"/>
        <v>10602960.000000002</v>
      </c>
      <c r="M1679" s="570">
        <f>'KL TTHT CV DOT 2'!P1659</f>
        <v>0</v>
      </c>
      <c r="N1679" s="570">
        <f>'KL TTHT CV DOT 2'!Q1659</f>
        <v>0.45</v>
      </c>
      <c r="O1679" s="570">
        <f>'KL TTHT CV DOT 2'!R1659</f>
        <v>0.45</v>
      </c>
      <c r="P1679" s="71"/>
      <c r="Q1679" s="71"/>
      <c r="R1679" s="552">
        <v>0</v>
      </c>
    </row>
    <row r="1680" spans="1:18" s="6" customFormat="1" hidden="1" outlineLevel="3">
      <c r="A1680" s="8"/>
      <c r="B1680" s="8"/>
      <c r="C1680" s="28" t="s">
        <v>1175</v>
      </c>
      <c r="D1680" s="94"/>
      <c r="E1680" s="97"/>
      <c r="F1680" s="18"/>
      <c r="G1680" s="71"/>
      <c r="H1680" s="71"/>
      <c r="I1680" s="71"/>
      <c r="J1680" s="82">
        <f>SUBTOTAL(9,J1681:J1685)</f>
        <v>42937395.394000001</v>
      </c>
      <c r="K1680" s="82">
        <f t="shared" ref="K1680:L1680" si="507">SUBTOTAL(9,K1681:K1685)</f>
        <v>15270557.026200002</v>
      </c>
      <c r="L1680" s="82">
        <f t="shared" si="507"/>
        <v>58207952.420200005</v>
      </c>
      <c r="M1680" s="576">
        <f>'KL TTHT CV DOT 2'!P1660</f>
        <v>0</v>
      </c>
      <c r="N1680" s="576">
        <f>'KL TTHT CV DOT 2'!Q1660</f>
        <v>0</v>
      </c>
      <c r="O1680" s="576">
        <f>'KL TTHT CV DOT 2'!R1660</f>
        <v>0</v>
      </c>
      <c r="P1680" s="82"/>
      <c r="Q1680" s="82"/>
      <c r="R1680" s="553">
        <v>0</v>
      </c>
    </row>
    <row r="1681" spans="1:18" s="6" customFormat="1" hidden="1" outlineLevel="3">
      <c r="A1681" s="8"/>
      <c r="B1681" s="8"/>
      <c r="C1681" s="25" t="s">
        <v>1176</v>
      </c>
      <c r="D1681" s="97">
        <v>44</v>
      </c>
      <c r="E1681" s="97">
        <v>46.2</v>
      </c>
      <c r="F1681" s="18" t="s">
        <v>1109</v>
      </c>
      <c r="G1681" s="199">
        <v>236291.34545454543</v>
      </c>
      <c r="H1681" s="199">
        <v>106400.00000000001</v>
      </c>
      <c r="I1681" s="71">
        <f t="shared" ref="I1681:I1684" si="508">SUM(G1681:H1681)</f>
        <v>342691.34545454546</v>
      </c>
      <c r="J1681" s="71">
        <f>G1681*E1681</f>
        <v>10916660.16</v>
      </c>
      <c r="K1681" s="71">
        <f>H1681*E1681</f>
        <v>4915680.0000000009</v>
      </c>
      <c r="L1681" s="71">
        <f>I1681*E1681</f>
        <v>15832340.160000002</v>
      </c>
      <c r="M1681" s="570">
        <f>'KL TTHT CV DOT 2'!P1661</f>
        <v>0</v>
      </c>
      <c r="N1681" s="570">
        <f>'KL TTHT CV DOT 2'!Q1661</f>
        <v>0</v>
      </c>
      <c r="O1681" s="570">
        <f>'KL TTHT CV DOT 2'!R1661</f>
        <v>0</v>
      </c>
      <c r="P1681" s="71"/>
      <c r="Q1681" s="71"/>
      <c r="R1681" s="552">
        <v>0</v>
      </c>
    </row>
    <row r="1682" spans="1:18" s="6" customFormat="1" hidden="1" outlineLevel="3">
      <c r="A1682" s="8"/>
      <c r="B1682" s="8"/>
      <c r="C1682" s="25" t="s">
        <v>1178</v>
      </c>
      <c r="D1682" s="97">
        <v>50</v>
      </c>
      <c r="E1682" s="97">
        <v>50.6</v>
      </c>
      <c r="F1682" s="18" t="s">
        <v>1109</v>
      </c>
      <c r="G1682" s="199">
        <v>104230.8</v>
      </c>
      <c r="H1682" s="199">
        <v>44800.000000000007</v>
      </c>
      <c r="I1682" s="71">
        <f t="shared" si="508"/>
        <v>149030.80000000002</v>
      </c>
      <c r="J1682" s="71">
        <f>G1682*E1682</f>
        <v>5274078.4800000004</v>
      </c>
      <c r="K1682" s="71">
        <f>H1682*E1682</f>
        <v>2266880.0000000005</v>
      </c>
      <c r="L1682" s="71">
        <f>I1682*E1682</f>
        <v>7540958.4800000014</v>
      </c>
      <c r="M1682" s="570">
        <f>'KL TTHT CV DOT 2'!P1662</f>
        <v>0</v>
      </c>
      <c r="N1682" s="570">
        <f>'KL TTHT CV DOT 2'!Q1662</f>
        <v>0</v>
      </c>
      <c r="O1682" s="570">
        <f>'KL TTHT CV DOT 2'!R1662</f>
        <v>0</v>
      </c>
      <c r="P1682" s="71"/>
      <c r="Q1682" s="71"/>
      <c r="R1682" s="552">
        <v>0</v>
      </c>
    </row>
    <row r="1683" spans="1:18" s="6" customFormat="1" hidden="1" outlineLevel="3">
      <c r="A1683" s="8"/>
      <c r="B1683" s="8"/>
      <c r="C1683" s="25" t="s">
        <v>1180</v>
      </c>
      <c r="D1683" s="97">
        <v>8</v>
      </c>
      <c r="E1683" s="97">
        <v>8</v>
      </c>
      <c r="F1683" s="18" t="s">
        <v>660</v>
      </c>
      <c r="G1683" s="199">
        <v>90000</v>
      </c>
      <c r="H1683" s="199">
        <v>35000</v>
      </c>
      <c r="I1683" s="71">
        <f t="shared" si="508"/>
        <v>125000</v>
      </c>
      <c r="J1683" s="71">
        <f>G1683*E1683</f>
        <v>720000</v>
      </c>
      <c r="K1683" s="71">
        <f>H1683*E1683</f>
        <v>280000</v>
      </c>
      <c r="L1683" s="71">
        <f>I1683*E1683</f>
        <v>1000000</v>
      </c>
      <c r="M1683" s="570">
        <f>'KL TTHT CV DOT 2'!P1663</f>
        <v>0</v>
      </c>
      <c r="N1683" s="570">
        <f>'KL TTHT CV DOT 2'!Q1663</f>
        <v>0</v>
      </c>
      <c r="O1683" s="570">
        <f>'KL TTHT CV DOT 2'!R1663</f>
        <v>0</v>
      </c>
      <c r="P1683" s="71"/>
      <c r="Q1683" s="71"/>
      <c r="R1683" s="552">
        <v>0</v>
      </c>
    </row>
    <row r="1684" spans="1:18" s="403" customFormat="1" hidden="1" outlineLevel="3">
      <c r="A1684" s="391"/>
      <c r="B1684" s="391"/>
      <c r="C1684" s="392" t="s">
        <v>1151</v>
      </c>
      <c r="D1684" s="97">
        <v>1</v>
      </c>
      <c r="E1684" s="97">
        <v>1</v>
      </c>
      <c r="F1684" s="387" t="s">
        <v>619</v>
      </c>
      <c r="G1684" s="62">
        <v>26026656.754000001</v>
      </c>
      <c r="H1684" s="62">
        <v>7807997.0262000002</v>
      </c>
      <c r="I1684" s="62">
        <f t="shared" si="508"/>
        <v>33834653.780200005</v>
      </c>
      <c r="J1684" s="62">
        <f>G1684*E1684</f>
        <v>26026656.754000001</v>
      </c>
      <c r="K1684" s="62">
        <f>H1684*E1684</f>
        <v>7807997.0262000002</v>
      </c>
      <c r="L1684" s="62">
        <f>I1684*E1684</f>
        <v>33834653.780200005</v>
      </c>
      <c r="M1684" s="574">
        <f>'KL TTHT CV DOT 2'!P1664</f>
        <v>0</v>
      </c>
      <c r="N1684" s="574">
        <f>'KL TTHT CV DOT 2'!Q1664</f>
        <v>0</v>
      </c>
      <c r="O1684" s="574">
        <f>'KL TTHT CV DOT 2'!R1664</f>
        <v>0</v>
      </c>
      <c r="P1684" s="62"/>
      <c r="Q1684" s="62"/>
      <c r="R1684" s="550">
        <v>0</v>
      </c>
    </row>
    <row r="1685" spans="1:18" s="6" customFormat="1" hidden="1" outlineLevel="3">
      <c r="A1685" s="8"/>
      <c r="B1685" s="8"/>
      <c r="C1685" s="25"/>
      <c r="D1685" s="94"/>
      <c r="E1685" s="94"/>
      <c r="F1685" s="18"/>
      <c r="G1685" s="71"/>
      <c r="H1685" s="71"/>
      <c r="I1685" s="71"/>
      <c r="J1685" s="71"/>
      <c r="K1685" s="71"/>
      <c r="L1685" s="71"/>
      <c r="M1685" s="570">
        <f>'KL TTHT CV DOT 2'!P1665</f>
        <v>0</v>
      </c>
      <c r="N1685" s="570">
        <f>'KL TTHT CV DOT 2'!Q1665</f>
        <v>0</v>
      </c>
      <c r="O1685" s="570">
        <f>'KL TTHT CV DOT 2'!R1665</f>
        <v>0</v>
      </c>
      <c r="P1685" s="71"/>
      <c r="Q1685" s="71"/>
      <c r="R1685" s="552">
        <v>0</v>
      </c>
    </row>
    <row r="1686" spans="1:18" s="6" customFormat="1" hidden="1" outlineLevel="3">
      <c r="A1686" s="8"/>
      <c r="B1686" s="8"/>
      <c r="C1686" s="28" t="s">
        <v>1138</v>
      </c>
      <c r="D1686" s="94"/>
      <c r="E1686" s="94"/>
      <c r="F1686" s="18"/>
      <c r="G1686" s="71"/>
      <c r="H1686" s="71"/>
      <c r="I1686" s="71"/>
      <c r="J1686" s="82">
        <f>SUBTOTAL(9,J1687:J1697)</f>
        <v>27197401.478374809</v>
      </c>
      <c r="K1686" s="82">
        <f>SUBTOTAL(9,K1687:K1697)</f>
        <v>12427790.011424366</v>
      </c>
      <c r="L1686" s="82">
        <f>SUBTOTAL(9,L1687:L1697)</f>
        <v>39625191.489799172</v>
      </c>
      <c r="M1686" s="576">
        <f>'KL TTHT CV DOT 2'!P1666</f>
        <v>0</v>
      </c>
      <c r="N1686" s="576">
        <f>'KL TTHT CV DOT 2'!Q1666</f>
        <v>0</v>
      </c>
      <c r="O1686" s="576">
        <f>'KL TTHT CV DOT 2'!R1666</f>
        <v>0</v>
      </c>
      <c r="P1686" s="82"/>
      <c r="Q1686" s="82"/>
      <c r="R1686" s="553">
        <v>0</v>
      </c>
    </row>
    <row r="1687" spans="1:18" s="6" customFormat="1" hidden="1" outlineLevel="3">
      <c r="A1687" s="8"/>
      <c r="B1687" s="8"/>
      <c r="C1687" s="25" t="s">
        <v>1181</v>
      </c>
      <c r="D1687" s="97">
        <v>2</v>
      </c>
      <c r="E1687" s="97">
        <v>2</v>
      </c>
      <c r="F1687" s="18" t="s">
        <v>660</v>
      </c>
      <c r="G1687" s="199">
        <v>2875000</v>
      </c>
      <c r="H1687" s="199">
        <v>82500</v>
      </c>
      <c r="I1687" s="71">
        <f>SUM(G1687:H1687)</f>
        <v>2957500</v>
      </c>
      <c r="J1687" s="71">
        <f t="shared" ref="J1687:J1694" si="509">G1687*E1687</f>
        <v>5750000</v>
      </c>
      <c r="K1687" s="71">
        <f t="shared" ref="K1687:K1694" si="510">H1687*E1687</f>
        <v>165000</v>
      </c>
      <c r="L1687" s="71">
        <f t="shared" ref="L1687:L1694" si="511">I1687*E1687</f>
        <v>5915000</v>
      </c>
      <c r="M1687" s="570">
        <f>'KL TTHT CV DOT 2'!P1667</f>
        <v>0</v>
      </c>
      <c r="N1687" s="570">
        <f>'KL TTHT CV DOT 2'!Q1667</f>
        <v>0</v>
      </c>
      <c r="O1687" s="570">
        <f>'KL TTHT CV DOT 2'!R1667</f>
        <v>0</v>
      </c>
      <c r="P1687" s="71"/>
      <c r="Q1687" s="71"/>
      <c r="R1687" s="552">
        <v>0</v>
      </c>
    </row>
    <row r="1688" spans="1:18" s="6" customFormat="1" hidden="1" outlineLevel="3">
      <c r="A1688" s="8"/>
      <c r="B1688" s="8"/>
      <c r="C1688" s="25" t="s">
        <v>1182</v>
      </c>
      <c r="D1688" s="97">
        <v>1</v>
      </c>
      <c r="E1688" s="97">
        <v>1</v>
      </c>
      <c r="F1688" s="18" t="s">
        <v>624</v>
      </c>
      <c r="G1688" s="199">
        <v>46800</v>
      </c>
      <c r="H1688" s="199">
        <v>54500.000000000007</v>
      </c>
      <c r="I1688" s="71">
        <f t="shared" ref="I1688:I1689" si="512">SUM(G1688:H1688)</f>
        <v>101300</v>
      </c>
      <c r="J1688" s="71">
        <f t="shared" si="509"/>
        <v>46800</v>
      </c>
      <c r="K1688" s="71">
        <f t="shared" si="510"/>
        <v>54500.000000000007</v>
      </c>
      <c r="L1688" s="71">
        <f t="shared" si="511"/>
        <v>101300</v>
      </c>
      <c r="M1688" s="570">
        <f>'KL TTHT CV DOT 2'!P1668</f>
        <v>0</v>
      </c>
      <c r="N1688" s="570">
        <f>'KL TTHT CV DOT 2'!Q1668</f>
        <v>0</v>
      </c>
      <c r="O1688" s="570">
        <f>'KL TTHT CV DOT 2'!R1668</f>
        <v>0</v>
      </c>
      <c r="P1688" s="71"/>
      <c r="Q1688" s="71"/>
      <c r="R1688" s="552">
        <v>0</v>
      </c>
    </row>
    <row r="1689" spans="1:18" s="403" customFormat="1" ht="28.5" hidden="1" customHeight="1" outlineLevel="3">
      <c r="A1689" s="391"/>
      <c r="B1689" s="391"/>
      <c r="C1689" s="392" t="s">
        <v>1198</v>
      </c>
      <c r="D1689" s="97">
        <v>3</v>
      </c>
      <c r="E1689" s="97">
        <v>3</v>
      </c>
      <c r="F1689" s="387" t="s">
        <v>624</v>
      </c>
      <c r="G1689" s="199">
        <v>900000</v>
      </c>
      <c r="H1689" s="199">
        <v>163500</v>
      </c>
      <c r="I1689" s="62">
        <f t="shared" si="512"/>
        <v>1063500</v>
      </c>
      <c r="J1689" s="62">
        <f t="shared" si="509"/>
        <v>2700000</v>
      </c>
      <c r="K1689" s="62">
        <f t="shared" si="510"/>
        <v>490500</v>
      </c>
      <c r="L1689" s="62">
        <f t="shared" si="511"/>
        <v>3190500</v>
      </c>
      <c r="M1689" s="574">
        <f>'KL TTHT CV DOT 2'!P1669</f>
        <v>0</v>
      </c>
      <c r="N1689" s="574">
        <f>'KL TTHT CV DOT 2'!Q1669</f>
        <v>0</v>
      </c>
      <c r="O1689" s="574">
        <f>'KL TTHT CV DOT 2'!R1669</f>
        <v>0</v>
      </c>
      <c r="P1689" s="62"/>
      <c r="Q1689" s="62"/>
      <c r="R1689" s="550">
        <v>0</v>
      </c>
    </row>
    <row r="1690" spans="1:18" s="403" customFormat="1" hidden="1" outlineLevel="3">
      <c r="A1690" s="391"/>
      <c r="B1690" s="391"/>
      <c r="C1690" s="392" t="s">
        <v>812</v>
      </c>
      <c r="D1690" s="97">
        <v>495</v>
      </c>
      <c r="E1690" s="97">
        <v>495</v>
      </c>
      <c r="F1690" s="387" t="s">
        <v>624</v>
      </c>
      <c r="G1690" s="199">
        <v>22980.09</v>
      </c>
      <c r="H1690" s="199">
        <v>5743.9305000000022</v>
      </c>
      <c r="I1690" s="62">
        <f>SUM(G1690:H1690)</f>
        <v>28724.020500000002</v>
      </c>
      <c r="J1690" s="62">
        <f t="shared" si="509"/>
        <v>11375144.550000001</v>
      </c>
      <c r="K1690" s="62">
        <f t="shared" si="510"/>
        <v>2843245.5975000011</v>
      </c>
      <c r="L1690" s="62">
        <f t="shared" si="511"/>
        <v>14218390.147500001</v>
      </c>
      <c r="M1690" s="574">
        <f>'KL TTHT CV DOT 2'!P1670</f>
        <v>0</v>
      </c>
      <c r="N1690" s="574">
        <f>'KL TTHT CV DOT 2'!Q1670</f>
        <v>0</v>
      </c>
      <c r="O1690" s="574">
        <f>'KL TTHT CV DOT 2'!R1670</f>
        <v>0</v>
      </c>
      <c r="P1690" s="62"/>
      <c r="Q1690" s="62"/>
      <c r="R1690" s="550">
        <v>0</v>
      </c>
    </row>
    <row r="1691" spans="1:18" s="403" customFormat="1" hidden="1" outlineLevel="3">
      <c r="A1691" s="391"/>
      <c r="B1691" s="391"/>
      <c r="C1691" s="392" t="s">
        <v>1200</v>
      </c>
      <c r="D1691" s="97">
        <v>90</v>
      </c>
      <c r="E1691" s="97">
        <v>90</v>
      </c>
      <c r="F1691" s="387" t="s">
        <v>624</v>
      </c>
      <c r="G1691" s="199">
        <v>15443.88</v>
      </c>
      <c r="H1691" s="199">
        <v>5031.18</v>
      </c>
      <c r="I1691" s="62">
        <f>SUM(G1691:H1691)</f>
        <v>20475.059999999998</v>
      </c>
      <c r="J1691" s="62">
        <f t="shared" si="509"/>
        <v>1389949.2</v>
      </c>
      <c r="K1691" s="62">
        <f t="shared" si="510"/>
        <v>452806.2</v>
      </c>
      <c r="L1691" s="62">
        <f t="shared" si="511"/>
        <v>1842755.4</v>
      </c>
      <c r="M1691" s="574">
        <f>'KL TTHT CV DOT 2'!P1671</f>
        <v>0</v>
      </c>
      <c r="N1691" s="574">
        <f>'KL TTHT CV DOT 2'!Q1671</f>
        <v>0</v>
      </c>
      <c r="O1691" s="574">
        <f>'KL TTHT CV DOT 2'!R1671</f>
        <v>0</v>
      </c>
      <c r="P1691" s="62"/>
      <c r="Q1691" s="62"/>
      <c r="R1691" s="550">
        <v>0</v>
      </c>
    </row>
    <row r="1692" spans="1:18" s="403" customFormat="1" hidden="1" outlineLevel="3">
      <c r="A1692" s="391"/>
      <c r="B1692" s="391"/>
      <c r="C1692" s="392" t="s">
        <v>1183</v>
      </c>
      <c r="D1692" s="97">
        <v>14</v>
      </c>
      <c r="E1692" s="97">
        <v>14.700000000000001</v>
      </c>
      <c r="F1692" s="387" t="s">
        <v>624</v>
      </c>
      <c r="G1692" s="199">
        <v>3554.7229199999997</v>
      </c>
      <c r="H1692" s="199">
        <v>5289.7058823529414</v>
      </c>
      <c r="I1692" s="62">
        <f t="shared" ref="I1692:I1694" si="513">SUM(G1692:H1692)</f>
        <v>8844.4288023529407</v>
      </c>
      <c r="J1692" s="62">
        <f t="shared" si="509"/>
        <v>52254.426923999999</v>
      </c>
      <c r="K1692" s="62">
        <f t="shared" si="510"/>
        <v>77758.676470588238</v>
      </c>
      <c r="L1692" s="62">
        <f t="shared" si="511"/>
        <v>130013.10339458824</v>
      </c>
      <c r="M1692" s="574">
        <f>'KL TTHT CV DOT 2'!P1672</f>
        <v>0</v>
      </c>
      <c r="N1692" s="574">
        <f>'KL TTHT CV DOT 2'!Q1672</f>
        <v>0</v>
      </c>
      <c r="O1692" s="574">
        <f>'KL TTHT CV DOT 2'!R1672</f>
        <v>0</v>
      </c>
      <c r="P1692" s="62"/>
      <c r="Q1692" s="62"/>
      <c r="R1692" s="550">
        <v>0</v>
      </c>
    </row>
    <row r="1693" spans="1:18" s="403" customFormat="1" hidden="1" outlineLevel="3">
      <c r="A1693" s="391"/>
      <c r="B1693" s="391"/>
      <c r="C1693" s="392" t="s">
        <v>1201</v>
      </c>
      <c r="D1693" s="97">
        <v>495</v>
      </c>
      <c r="E1693" s="97"/>
      <c r="F1693" s="387" t="s">
        <v>624</v>
      </c>
      <c r="G1693" s="199">
        <v>6646.869178082191</v>
      </c>
      <c r="H1693" s="199">
        <v>13183.42817647059</v>
      </c>
      <c r="I1693" s="62">
        <f t="shared" si="513"/>
        <v>19830.297354552782</v>
      </c>
      <c r="J1693" s="62">
        <f t="shared" si="509"/>
        <v>0</v>
      </c>
      <c r="K1693" s="62">
        <f t="shared" si="510"/>
        <v>0</v>
      </c>
      <c r="L1693" s="62">
        <f t="shared" si="511"/>
        <v>0</v>
      </c>
      <c r="M1693" s="574">
        <f>'KL TTHT CV DOT 2'!P1673</f>
        <v>0</v>
      </c>
      <c r="N1693" s="574">
        <f>'KL TTHT CV DOT 2'!Q1673</f>
        <v>0</v>
      </c>
      <c r="O1693" s="574">
        <f>'KL TTHT CV DOT 2'!R1673</f>
        <v>0</v>
      </c>
      <c r="P1693" s="62"/>
      <c r="Q1693" s="62"/>
      <c r="R1693" s="550">
        <v>0</v>
      </c>
    </row>
    <row r="1694" spans="1:18" s="403" customFormat="1" hidden="1" outlineLevel="3">
      <c r="A1694" s="391"/>
      <c r="B1694" s="391"/>
      <c r="C1694" s="392" t="s">
        <v>928</v>
      </c>
      <c r="D1694" s="97">
        <v>498</v>
      </c>
      <c r="E1694" s="97">
        <v>550</v>
      </c>
      <c r="F1694" s="387" t="s">
        <v>624</v>
      </c>
      <c r="G1694" s="199">
        <v>8773.9726027397246</v>
      </c>
      <c r="H1694" s="199">
        <v>14594.016411764707</v>
      </c>
      <c r="I1694" s="62">
        <f t="shared" si="513"/>
        <v>23367.989014504434</v>
      </c>
      <c r="J1694" s="62">
        <f t="shared" si="509"/>
        <v>4825684.9315068489</v>
      </c>
      <c r="K1694" s="62">
        <f t="shared" si="510"/>
        <v>8026709.0264705895</v>
      </c>
      <c r="L1694" s="62">
        <f t="shared" si="511"/>
        <v>12852393.957977438</v>
      </c>
      <c r="M1694" s="574">
        <f>'KL TTHT CV DOT 2'!P1674</f>
        <v>0</v>
      </c>
      <c r="N1694" s="574">
        <f>'KL TTHT CV DOT 2'!Q1674</f>
        <v>0</v>
      </c>
      <c r="O1694" s="574">
        <f>'KL TTHT CV DOT 2'!R1674</f>
        <v>0</v>
      </c>
      <c r="P1694" s="62"/>
      <c r="Q1694" s="62"/>
      <c r="R1694" s="550">
        <v>0</v>
      </c>
    </row>
    <row r="1695" spans="1:18" s="403" customFormat="1" hidden="1" outlineLevel="3">
      <c r="A1695" s="391"/>
      <c r="B1695" s="391"/>
      <c r="C1695" s="392"/>
      <c r="D1695" s="97"/>
      <c r="E1695" s="97"/>
      <c r="F1695" s="387"/>
      <c r="G1695" s="62"/>
      <c r="H1695" s="62"/>
      <c r="I1695" s="62"/>
      <c r="J1695" s="62"/>
      <c r="K1695" s="62"/>
      <c r="L1695" s="62"/>
      <c r="M1695" s="574">
        <f>'KL TTHT CV DOT 2'!P1675</f>
        <v>0</v>
      </c>
      <c r="N1695" s="574">
        <f>'KL TTHT CV DOT 2'!Q1675</f>
        <v>0</v>
      </c>
      <c r="O1695" s="574">
        <f>'KL TTHT CV DOT 2'!R1675</f>
        <v>0</v>
      </c>
      <c r="P1695" s="62"/>
      <c r="Q1695" s="62"/>
      <c r="R1695" s="550">
        <v>0</v>
      </c>
    </row>
    <row r="1696" spans="1:18" s="403" customFormat="1" hidden="1" outlineLevel="3">
      <c r="A1696" s="391"/>
      <c r="B1696" s="391"/>
      <c r="C1696" s="392"/>
      <c r="D1696" s="97"/>
      <c r="E1696" s="97"/>
      <c r="F1696" s="387"/>
      <c r="G1696" s="62"/>
      <c r="H1696" s="62"/>
      <c r="I1696" s="62"/>
      <c r="J1696" s="62"/>
      <c r="K1696" s="62"/>
      <c r="L1696" s="62"/>
      <c r="M1696" s="574">
        <f>'KL TTHT CV DOT 2'!P1676</f>
        <v>0</v>
      </c>
      <c r="N1696" s="574">
        <f>'KL TTHT CV DOT 2'!Q1676</f>
        <v>0</v>
      </c>
      <c r="O1696" s="574">
        <f>'KL TTHT CV DOT 2'!R1676</f>
        <v>0</v>
      </c>
      <c r="P1696" s="62"/>
      <c r="Q1696" s="62"/>
      <c r="R1696" s="550">
        <v>0</v>
      </c>
    </row>
    <row r="1697" spans="1:18" s="403" customFormat="1" hidden="1" outlineLevel="3">
      <c r="A1697" s="391"/>
      <c r="B1697" s="391"/>
      <c r="C1697" s="392" t="s">
        <v>657</v>
      </c>
      <c r="D1697" s="97">
        <v>1</v>
      </c>
      <c r="E1697" s="97">
        <v>1</v>
      </c>
      <c r="F1697" s="387" t="s">
        <v>619</v>
      </c>
      <c r="G1697" s="199">
        <v>1057568.3699439589</v>
      </c>
      <c r="H1697" s="199">
        <v>317270.51098318765</v>
      </c>
      <c r="I1697" s="62">
        <f t="shared" ref="I1697" si="514">SUM(G1697:H1697)</f>
        <v>1374838.8809271466</v>
      </c>
      <c r="J1697" s="62">
        <f>G1697*E1697</f>
        <v>1057568.3699439589</v>
      </c>
      <c r="K1697" s="62">
        <f>H1697*E1697</f>
        <v>317270.51098318765</v>
      </c>
      <c r="L1697" s="62">
        <f>I1697*E1697</f>
        <v>1374838.8809271466</v>
      </c>
      <c r="M1697" s="574">
        <f>'KL TTHT CV DOT 2'!P1677</f>
        <v>0</v>
      </c>
      <c r="N1697" s="574">
        <f>'KL TTHT CV DOT 2'!Q1677</f>
        <v>0</v>
      </c>
      <c r="O1697" s="574">
        <f>'KL TTHT CV DOT 2'!R1677</f>
        <v>0</v>
      </c>
      <c r="P1697" s="62"/>
      <c r="Q1697" s="62"/>
      <c r="R1697" s="550">
        <v>0</v>
      </c>
    </row>
    <row r="1698" spans="1:18" s="7" customFormat="1" outlineLevel="2" collapsed="1">
      <c r="A1698" s="5"/>
      <c r="B1698" s="5"/>
      <c r="C1698" s="401" t="s">
        <v>1203</v>
      </c>
      <c r="D1698" s="194"/>
      <c r="E1698" s="194"/>
      <c r="F1698" s="277"/>
      <c r="G1698" s="199"/>
      <c r="H1698" s="199"/>
      <c r="I1698" s="199"/>
      <c r="J1698" s="174">
        <f>SUBTOTAL(9,J1699:J1721)</f>
        <v>95572762.397172585</v>
      </c>
      <c r="K1698" s="174">
        <f>SUBTOTAL(9,K1699:K1721)</f>
        <v>15135341.191088216</v>
      </c>
      <c r="L1698" s="174">
        <f>SUBTOTAL(9,L1699:L1721)</f>
        <v>110708103.58826081</v>
      </c>
      <c r="M1698" s="578">
        <f>'KL TTHT CV DOT 2'!P1678</f>
        <v>0</v>
      </c>
      <c r="N1698" s="578">
        <f>'KL TTHT CV DOT 2'!Q1678</f>
        <v>0</v>
      </c>
      <c r="O1698" s="578">
        <f>'KL TTHT CV DOT 2'!R1678</f>
        <v>0</v>
      </c>
      <c r="P1698" s="174"/>
      <c r="Q1698" s="174"/>
      <c r="R1698" s="558">
        <v>0</v>
      </c>
    </row>
    <row r="1699" spans="1:18" s="7" customFormat="1" hidden="1" outlineLevel="3">
      <c r="A1699" s="5"/>
      <c r="B1699" s="5"/>
      <c r="C1699" s="401" t="s">
        <v>1141</v>
      </c>
      <c r="D1699" s="194"/>
      <c r="E1699" s="194"/>
      <c r="F1699" s="277"/>
      <c r="G1699" s="199"/>
      <c r="H1699" s="199"/>
      <c r="I1699" s="199"/>
      <c r="J1699" s="174">
        <f>SUBTOTAL(9,J1700:J1703)</f>
        <v>19632768</v>
      </c>
      <c r="K1699" s="174">
        <f>SUBTOTAL(9,K1700:K1703)</f>
        <v>2233872</v>
      </c>
      <c r="L1699" s="174">
        <f>SUBTOTAL(9,L1700:L1703)</f>
        <v>21866640</v>
      </c>
      <c r="M1699" s="578">
        <f>'KL TTHT CV DOT 2'!P1679</f>
        <v>0</v>
      </c>
      <c r="N1699" s="578">
        <f>'KL TTHT CV DOT 2'!Q1679</f>
        <v>0</v>
      </c>
      <c r="O1699" s="578">
        <f>'KL TTHT CV DOT 2'!R1679</f>
        <v>0</v>
      </c>
      <c r="P1699" s="174"/>
      <c r="Q1699" s="174"/>
      <c r="R1699" s="558">
        <v>0</v>
      </c>
    </row>
    <row r="1700" spans="1:18" s="7" customFormat="1" ht="26.4" hidden="1" outlineLevel="3">
      <c r="A1700" s="5"/>
      <c r="B1700" s="5"/>
      <c r="C1700" s="2" t="s">
        <v>1204</v>
      </c>
      <c r="D1700" s="194">
        <v>2</v>
      </c>
      <c r="E1700" s="97">
        <v>2</v>
      </c>
      <c r="F1700" s="277" t="s">
        <v>660</v>
      </c>
      <c r="G1700" s="199">
        <v>4734816</v>
      </c>
      <c r="H1700" s="199">
        <v>495000.00000000006</v>
      </c>
      <c r="I1700" s="199">
        <f t="shared" ref="I1700:I1703" si="515">SUM(G1700:H1700)</f>
        <v>5229816</v>
      </c>
      <c r="J1700" s="199">
        <f>G1700*E1700</f>
        <v>9469632</v>
      </c>
      <c r="K1700" s="199">
        <f>H1700*E1700</f>
        <v>990000.00000000012</v>
      </c>
      <c r="L1700" s="199">
        <f>I1700*E1700</f>
        <v>10459632</v>
      </c>
      <c r="M1700" s="579">
        <f>'KL TTHT CV DOT 2'!P1680</f>
        <v>0</v>
      </c>
      <c r="N1700" s="579">
        <f>'KL TTHT CV DOT 2'!Q1680</f>
        <v>0</v>
      </c>
      <c r="O1700" s="579">
        <f>'KL TTHT CV DOT 2'!R1680</f>
        <v>0</v>
      </c>
      <c r="P1700" s="199"/>
      <c r="Q1700" s="199"/>
      <c r="R1700" s="554">
        <v>0</v>
      </c>
    </row>
    <row r="1701" spans="1:18" s="7" customFormat="1" ht="26.4" hidden="1" outlineLevel="3">
      <c r="A1701" s="5"/>
      <c r="B1701" s="5"/>
      <c r="C1701" s="2" t="s">
        <v>1205</v>
      </c>
      <c r="D1701" s="194">
        <v>1</v>
      </c>
      <c r="E1701" s="97">
        <v>1</v>
      </c>
      <c r="F1701" s="277" t="s">
        <v>660</v>
      </c>
      <c r="G1701" s="199">
        <v>4658448</v>
      </c>
      <c r="H1701" s="199">
        <v>495000.00000000006</v>
      </c>
      <c r="I1701" s="199">
        <f t="shared" si="515"/>
        <v>5153448</v>
      </c>
      <c r="J1701" s="199">
        <f>G1701*E1701</f>
        <v>4658448</v>
      </c>
      <c r="K1701" s="199">
        <f>H1701*E1701</f>
        <v>495000.00000000006</v>
      </c>
      <c r="L1701" s="199">
        <f>I1701*E1701</f>
        <v>5153448</v>
      </c>
      <c r="M1701" s="579">
        <f>'KL TTHT CV DOT 2'!P1681</f>
        <v>0</v>
      </c>
      <c r="N1701" s="579">
        <f>'KL TTHT CV DOT 2'!Q1681</f>
        <v>0</v>
      </c>
      <c r="O1701" s="579">
        <f>'KL TTHT CV DOT 2'!R1681</f>
        <v>0</v>
      </c>
      <c r="P1701" s="199"/>
      <c r="Q1701" s="199"/>
      <c r="R1701" s="554">
        <v>0</v>
      </c>
    </row>
    <row r="1702" spans="1:18" s="7" customFormat="1" ht="26.4" hidden="1" outlineLevel="3">
      <c r="A1702" s="5"/>
      <c r="B1702" s="5"/>
      <c r="C1702" s="2" t="s">
        <v>1206</v>
      </c>
      <c r="D1702" s="194">
        <v>1</v>
      </c>
      <c r="E1702" s="97">
        <v>1</v>
      </c>
      <c r="F1702" s="277" t="s">
        <v>660</v>
      </c>
      <c r="G1702" s="199">
        <v>4658448</v>
      </c>
      <c r="H1702" s="199">
        <v>495000.00000000006</v>
      </c>
      <c r="I1702" s="199">
        <f t="shared" si="515"/>
        <v>5153448</v>
      </c>
      <c r="J1702" s="199">
        <f>G1702*E1702</f>
        <v>4658448</v>
      </c>
      <c r="K1702" s="199">
        <f>H1702*E1702</f>
        <v>495000.00000000006</v>
      </c>
      <c r="L1702" s="199">
        <f>I1702*E1702</f>
        <v>5153448</v>
      </c>
      <c r="M1702" s="579">
        <f>'KL TTHT CV DOT 2'!P1682</f>
        <v>0</v>
      </c>
      <c r="N1702" s="579">
        <f>'KL TTHT CV DOT 2'!Q1682</f>
        <v>0</v>
      </c>
      <c r="O1702" s="579">
        <f>'KL TTHT CV DOT 2'!R1682</f>
        <v>0</v>
      </c>
      <c r="P1702" s="199"/>
      <c r="Q1702" s="199"/>
      <c r="R1702" s="554">
        <v>0</v>
      </c>
    </row>
    <row r="1703" spans="1:18" s="7" customFormat="1" hidden="1" outlineLevel="3">
      <c r="A1703" s="5"/>
      <c r="B1703" s="5"/>
      <c r="C1703" s="2" t="s">
        <v>1151</v>
      </c>
      <c r="D1703" s="194">
        <v>1</v>
      </c>
      <c r="E1703" s="97">
        <v>1</v>
      </c>
      <c r="F1703" s="277" t="s">
        <v>619</v>
      </c>
      <c r="G1703" s="199">
        <v>846240</v>
      </c>
      <c r="H1703" s="199">
        <v>253872</v>
      </c>
      <c r="I1703" s="199">
        <f t="shared" si="515"/>
        <v>1100112</v>
      </c>
      <c r="J1703" s="199">
        <f>G1703*E1703</f>
        <v>846240</v>
      </c>
      <c r="K1703" s="199">
        <f>H1703*E1703</f>
        <v>253872</v>
      </c>
      <c r="L1703" s="199">
        <f>I1703*E1703</f>
        <v>1100112</v>
      </c>
      <c r="M1703" s="579">
        <f>'KL TTHT CV DOT 2'!P1683</f>
        <v>0</v>
      </c>
      <c r="N1703" s="579">
        <f>'KL TTHT CV DOT 2'!Q1683</f>
        <v>0</v>
      </c>
      <c r="O1703" s="579">
        <f>'KL TTHT CV DOT 2'!R1683</f>
        <v>0</v>
      </c>
      <c r="P1703" s="199"/>
      <c r="Q1703" s="199"/>
      <c r="R1703" s="554">
        <v>0</v>
      </c>
    </row>
    <row r="1704" spans="1:18" s="7" customFormat="1" hidden="1" outlineLevel="3">
      <c r="A1704" s="5"/>
      <c r="B1704" s="5"/>
      <c r="C1704" s="401" t="s">
        <v>1152</v>
      </c>
      <c r="D1704" s="194"/>
      <c r="E1704" s="97"/>
      <c r="F1704" s="277"/>
      <c r="G1704" s="199"/>
      <c r="H1704" s="199"/>
      <c r="I1704" s="199"/>
      <c r="J1704" s="174">
        <f>SUBTOTAL(9,J1705:J1709)</f>
        <v>47615520</v>
      </c>
      <c r="K1704" s="174">
        <f t="shared" ref="K1704:L1704" si="516">SUBTOTAL(9,K1705:K1709)</f>
        <v>2996000.0000000005</v>
      </c>
      <c r="L1704" s="174">
        <f t="shared" si="516"/>
        <v>50611520</v>
      </c>
      <c r="M1704" s="578">
        <f>'KL TTHT CV DOT 2'!P1684</f>
        <v>0</v>
      </c>
      <c r="N1704" s="578">
        <f>'KL TTHT CV DOT 2'!Q1684</f>
        <v>0</v>
      </c>
      <c r="O1704" s="578">
        <f>'KL TTHT CV DOT 2'!R1684</f>
        <v>0</v>
      </c>
      <c r="P1704" s="174"/>
      <c r="Q1704" s="174"/>
      <c r="R1704" s="558">
        <v>0</v>
      </c>
    </row>
    <row r="1705" spans="1:18" s="7" customFormat="1" hidden="1" outlineLevel="3">
      <c r="A1705" s="5"/>
      <c r="B1705" s="5"/>
      <c r="C1705" s="2" t="s">
        <v>1155</v>
      </c>
      <c r="D1705" s="194">
        <v>15</v>
      </c>
      <c r="E1705" s="97">
        <v>15</v>
      </c>
      <c r="F1705" s="277" t="s">
        <v>660</v>
      </c>
      <c r="G1705" s="199">
        <v>921840</v>
      </c>
      <c r="H1705" s="199">
        <v>84000.000000000015</v>
      </c>
      <c r="I1705" s="199">
        <f t="shared" ref="I1705:I1708" si="517">SUM(G1705:H1705)</f>
        <v>1005840</v>
      </c>
      <c r="J1705" s="199">
        <f>G1705*E1705</f>
        <v>13827600</v>
      </c>
      <c r="K1705" s="199">
        <f>H1705*E1705</f>
        <v>1260000.0000000002</v>
      </c>
      <c r="L1705" s="199">
        <f>I1705*E1705</f>
        <v>15087600</v>
      </c>
      <c r="M1705" s="579">
        <f>'KL TTHT CV DOT 2'!P1685</f>
        <v>0</v>
      </c>
      <c r="N1705" s="579">
        <f>'KL TTHT CV DOT 2'!Q1685</f>
        <v>0</v>
      </c>
      <c r="O1705" s="579">
        <f>'KL TTHT CV DOT 2'!R1685</f>
        <v>0</v>
      </c>
      <c r="P1705" s="199"/>
      <c r="Q1705" s="199"/>
      <c r="R1705" s="554">
        <v>0</v>
      </c>
    </row>
    <row r="1706" spans="1:18" s="7" customFormat="1" hidden="1" outlineLevel="3">
      <c r="A1706" s="5"/>
      <c r="B1706" s="5"/>
      <c r="C1706" s="2" t="s">
        <v>1193</v>
      </c>
      <c r="D1706" s="194">
        <v>2</v>
      </c>
      <c r="E1706" s="97">
        <v>2</v>
      </c>
      <c r="F1706" s="277" t="s">
        <v>660</v>
      </c>
      <c r="G1706" s="199">
        <v>2152800</v>
      </c>
      <c r="H1706" s="199">
        <v>140000</v>
      </c>
      <c r="I1706" s="199">
        <f t="shared" si="517"/>
        <v>2292800</v>
      </c>
      <c r="J1706" s="199">
        <f>G1706*E1706</f>
        <v>4305600</v>
      </c>
      <c r="K1706" s="199">
        <f>H1706*E1706</f>
        <v>280000</v>
      </c>
      <c r="L1706" s="199">
        <f>I1706*E1706</f>
        <v>4585600</v>
      </c>
      <c r="M1706" s="579">
        <f>'KL TTHT CV DOT 2'!P1686</f>
        <v>0</v>
      </c>
      <c r="N1706" s="579">
        <f>'KL TTHT CV DOT 2'!Q1686</f>
        <v>0.45</v>
      </c>
      <c r="O1706" s="579">
        <f>'KL TTHT CV DOT 2'!R1686</f>
        <v>0.45</v>
      </c>
      <c r="P1706" s="199"/>
      <c r="Q1706" s="199"/>
      <c r="R1706" s="554">
        <v>0</v>
      </c>
    </row>
    <row r="1707" spans="1:18" s="7" customFormat="1" hidden="1" outlineLevel="3">
      <c r="A1707" s="5"/>
      <c r="B1707" s="5"/>
      <c r="C1707" s="2" t="s">
        <v>1161</v>
      </c>
      <c r="D1707" s="194">
        <v>2</v>
      </c>
      <c r="E1707" s="97">
        <v>2</v>
      </c>
      <c r="F1707" s="277" t="s">
        <v>660</v>
      </c>
      <c r="G1707" s="199">
        <v>844560</v>
      </c>
      <c r="H1707" s="199">
        <v>117600.00000000001</v>
      </c>
      <c r="I1707" s="199">
        <f t="shared" ref="I1707" si="518">SUM(G1707:H1707)</f>
        <v>962160</v>
      </c>
      <c r="J1707" s="199">
        <f>G1707*E1707</f>
        <v>1689120</v>
      </c>
      <c r="K1707" s="199">
        <f>H1707*E1707</f>
        <v>235200.00000000003</v>
      </c>
      <c r="L1707" s="199">
        <f>I1707*E1707</f>
        <v>1924320</v>
      </c>
      <c r="M1707" s="579">
        <f>'KL TTHT CV DOT 2'!P1687</f>
        <v>0</v>
      </c>
      <c r="N1707" s="579">
        <f>'KL TTHT CV DOT 2'!Q1687</f>
        <v>0.45</v>
      </c>
      <c r="O1707" s="579">
        <f>'KL TTHT CV DOT 2'!R1687</f>
        <v>0.45</v>
      </c>
      <c r="P1707" s="199"/>
      <c r="Q1707" s="199"/>
      <c r="R1707" s="554">
        <v>0</v>
      </c>
    </row>
    <row r="1708" spans="1:18" s="7" customFormat="1" hidden="1" outlineLevel="3">
      <c r="A1708" s="5"/>
      <c r="B1708" s="5"/>
      <c r="C1708" s="2" t="s">
        <v>1207</v>
      </c>
      <c r="D1708" s="194">
        <v>2</v>
      </c>
      <c r="E1708" s="97">
        <v>2</v>
      </c>
      <c r="F1708" s="277" t="s">
        <v>660</v>
      </c>
      <c r="G1708" s="199">
        <v>3960600</v>
      </c>
      <c r="H1708" s="199">
        <v>140000</v>
      </c>
      <c r="I1708" s="199">
        <f t="shared" si="517"/>
        <v>4100600</v>
      </c>
      <c r="J1708" s="199">
        <f>G1708*E1708</f>
        <v>7921200</v>
      </c>
      <c r="K1708" s="199">
        <f>H1708*E1708</f>
        <v>280000</v>
      </c>
      <c r="L1708" s="199">
        <f>I1708*E1708</f>
        <v>8201200</v>
      </c>
      <c r="M1708" s="579">
        <f>'KL TTHT CV DOT 2'!P1688</f>
        <v>0</v>
      </c>
      <c r="N1708" s="579">
        <f>'KL TTHT CV DOT 2'!Q1688</f>
        <v>0.45</v>
      </c>
      <c r="O1708" s="579">
        <f>'KL TTHT CV DOT 2'!R1688</f>
        <v>0.45</v>
      </c>
      <c r="P1708" s="199"/>
      <c r="Q1708" s="199"/>
      <c r="R1708" s="554">
        <v>0</v>
      </c>
    </row>
    <row r="1709" spans="1:18" s="7" customFormat="1" hidden="1" outlineLevel="3">
      <c r="A1709" s="5"/>
      <c r="B1709" s="5"/>
      <c r="C1709" s="2" t="s">
        <v>1208</v>
      </c>
      <c r="D1709" s="194">
        <v>8</v>
      </c>
      <c r="E1709" s="97">
        <v>8</v>
      </c>
      <c r="F1709" s="277" t="s">
        <v>660</v>
      </c>
      <c r="G1709" s="199">
        <v>2484000</v>
      </c>
      <c r="H1709" s="199">
        <v>117600.00000000001</v>
      </c>
      <c r="I1709" s="199">
        <f t="shared" ref="I1709" si="519">SUM(G1709:H1709)</f>
        <v>2601600</v>
      </c>
      <c r="J1709" s="199">
        <f>G1709*E1709</f>
        <v>19872000</v>
      </c>
      <c r="K1709" s="199">
        <f>H1709*E1709</f>
        <v>940800.00000000012</v>
      </c>
      <c r="L1709" s="199">
        <f>I1709*E1709</f>
        <v>20812800</v>
      </c>
      <c r="M1709" s="579">
        <f>'KL TTHT CV DOT 2'!P1689</f>
        <v>0</v>
      </c>
      <c r="N1709" s="579">
        <f>'KL TTHT CV DOT 2'!Q1689</f>
        <v>0.45</v>
      </c>
      <c r="O1709" s="579">
        <f>'KL TTHT CV DOT 2'!R1689</f>
        <v>0.45</v>
      </c>
      <c r="P1709" s="199"/>
      <c r="Q1709" s="199"/>
      <c r="R1709" s="554">
        <v>0</v>
      </c>
    </row>
    <row r="1710" spans="1:18" s="7" customFormat="1" hidden="1" outlineLevel="3">
      <c r="A1710" s="5"/>
      <c r="B1710" s="5"/>
      <c r="C1710" s="401" t="s">
        <v>1175</v>
      </c>
      <c r="D1710" s="194"/>
      <c r="E1710" s="97"/>
      <c r="F1710" s="277"/>
      <c r="G1710" s="199"/>
      <c r="H1710" s="199"/>
      <c r="I1710" s="199"/>
      <c r="J1710" s="174">
        <f>SUBTOTAL(9,J1711:J1715)</f>
        <v>12042039.204545453</v>
      </c>
      <c r="K1710" s="174">
        <f t="shared" ref="K1710:L1710" si="520">SUBTOTAL(9,K1711:K1715)</f>
        <v>4956818.7104545459</v>
      </c>
      <c r="L1710" s="174">
        <f t="shared" si="520"/>
        <v>16998857.914999999</v>
      </c>
      <c r="M1710" s="578">
        <f>'KL TTHT CV DOT 2'!P1690</f>
        <v>0</v>
      </c>
      <c r="N1710" s="578">
        <f>'KL TTHT CV DOT 2'!Q1690</f>
        <v>0</v>
      </c>
      <c r="O1710" s="578">
        <f>'KL TTHT CV DOT 2'!R1690</f>
        <v>0</v>
      </c>
      <c r="P1710" s="174"/>
      <c r="Q1710" s="174"/>
      <c r="R1710" s="558">
        <v>0</v>
      </c>
    </row>
    <row r="1711" spans="1:18" s="7" customFormat="1" hidden="1" outlineLevel="3">
      <c r="A1711" s="5"/>
      <c r="B1711" s="5"/>
      <c r="C1711" s="2" t="s">
        <v>1176</v>
      </c>
      <c r="D1711" s="194">
        <v>25</v>
      </c>
      <c r="E1711" s="97">
        <v>25</v>
      </c>
      <c r="F1711" s="277" t="s">
        <v>1109</v>
      </c>
      <c r="G1711" s="199">
        <v>236291.34545454543</v>
      </c>
      <c r="H1711" s="199">
        <v>106400.00000000001</v>
      </c>
      <c r="I1711" s="199">
        <f t="shared" ref="I1711:I1714" si="521">SUM(G1711:H1711)</f>
        <v>342691.34545454546</v>
      </c>
      <c r="J1711" s="199">
        <f>G1711*E1711</f>
        <v>5907283.6363636358</v>
      </c>
      <c r="K1711" s="199">
        <f>H1711*E1711</f>
        <v>2660000.0000000005</v>
      </c>
      <c r="L1711" s="199">
        <f>I1711*E1711</f>
        <v>8567283.6363636367</v>
      </c>
      <c r="M1711" s="579">
        <f>'KL TTHT CV DOT 2'!P1691</f>
        <v>0</v>
      </c>
      <c r="N1711" s="579">
        <f>'KL TTHT CV DOT 2'!Q1691</f>
        <v>0</v>
      </c>
      <c r="O1711" s="579">
        <f>'KL TTHT CV DOT 2'!R1691</f>
        <v>0</v>
      </c>
      <c r="P1711" s="199"/>
      <c r="Q1711" s="199"/>
      <c r="R1711" s="554">
        <v>0</v>
      </c>
    </row>
    <row r="1712" spans="1:18" s="7" customFormat="1" hidden="1" outlineLevel="3">
      <c r="A1712" s="5"/>
      <c r="B1712" s="5"/>
      <c r="C1712" s="2" t="s">
        <v>1178</v>
      </c>
      <c r="D1712" s="194">
        <v>29</v>
      </c>
      <c r="E1712" s="97">
        <v>29</v>
      </c>
      <c r="F1712" s="277" t="s">
        <v>1109</v>
      </c>
      <c r="G1712" s="199">
        <v>104230.8</v>
      </c>
      <c r="H1712" s="199">
        <v>44800.000000000007</v>
      </c>
      <c r="I1712" s="199">
        <f t="shared" si="521"/>
        <v>149030.80000000002</v>
      </c>
      <c r="J1712" s="199">
        <f>G1712*E1712</f>
        <v>3022693.2</v>
      </c>
      <c r="K1712" s="199">
        <f>H1712*E1712</f>
        <v>1299200.0000000002</v>
      </c>
      <c r="L1712" s="199">
        <f>I1712*E1712</f>
        <v>4321893.2</v>
      </c>
      <c r="M1712" s="579">
        <f>'KL TTHT CV DOT 2'!P1692</f>
        <v>0</v>
      </c>
      <c r="N1712" s="579">
        <f>'KL TTHT CV DOT 2'!Q1692</f>
        <v>0</v>
      </c>
      <c r="O1712" s="579">
        <f>'KL TTHT CV DOT 2'!R1692</f>
        <v>0</v>
      </c>
      <c r="P1712" s="199"/>
      <c r="Q1712" s="199"/>
      <c r="R1712" s="554">
        <v>0</v>
      </c>
    </row>
    <row r="1713" spans="1:18" s="7" customFormat="1" hidden="1" outlineLevel="3">
      <c r="A1713" s="5"/>
      <c r="B1713" s="5"/>
      <c r="C1713" s="2" t="s">
        <v>1180</v>
      </c>
      <c r="D1713" s="194">
        <v>8</v>
      </c>
      <c r="E1713" s="97">
        <v>8</v>
      </c>
      <c r="F1713" s="277" t="s">
        <v>660</v>
      </c>
      <c r="G1713" s="199">
        <v>90000</v>
      </c>
      <c r="H1713" s="199">
        <v>35000</v>
      </c>
      <c r="I1713" s="199">
        <f t="shared" si="521"/>
        <v>125000</v>
      </c>
      <c r="J1713" s="199">
        <f>G1713*E1713</f>
        <v>720000</v>
      </c>
      <c r="K1713" s="199">
        <f>H1713*E1713</f>
        <v>280000</v>
      </c>
      <c r="L1713" s="199">
        <f>I1713*E1713</f>
        <v>1000000</v>
      </c>
      <c r="M1713" s="579">
        <f>'KL TTHT CV DOT 2'!P1693</f>
        <v>0</v>
      </c>
      <c r="N1713" s="579">
        <f>'KL TTHT CV DOT 2'!Q1693</f>
        <v>0</v>
      </c>
      <c r="O1713" s="579">
        <f>'KL TTHT CV DOT 2'!R1693</f>
        <v>0</v>
      </c>
      <c r="P1713" s="199"/>
      <c r="Q1713" s="199"/>
      <c r="R1713" s="554">
        <v>0</v>
      </c>
    </row>
    <row r="1714" spans="1:18" s="7" customFormat="1" hidden="1" outlineLevel="3">
      <c r="A1714" s="5"/>
      <c r="B1714" s="5"/>
      <c r="C1714" s="2" t="s">
        <v>1151</v>
      </c>
      <c r="D1714" s="194">
        <v>1</v>
      </c>
      <c r="E1714" s="97">
        <v>1</v>
      </c>
      <c r="F1714" s="277" t="s">
        <v>619</v>
      </c>
      <c r="G1714" s="199">
        <v>2392062.3681818182</v>
      </c>
      <c r="H1714" s="199">
        <v>717618.71045454545</v>
      </c>
      <c r="I1714" s="199">
        <f t="shared" si="521"/>
        <v>3109681.0786363636</v>
      </c>
      <c r="J1714" s="199">
        <f>G1714*E1714</f>
        <v>2392062.3681818182</v>
      </c>
      <c r="K1714" s="199">
        <f>H1714*E1714</f>
        <v>717618.71045454545</v>
      </c>
      <c r="L1714" s="199">
        <f>I1714*E1714</f>
        <v>3109681.0786363636</v>
      </c>
      <c r="M1714" s="579">
        <f>'KL TTHT CV DOT 2'!P1694</f>
        <v>0</v>
      </c>
      <c r="N1714" s="579">
        <f>'KL TTHT CV DOT 2'!Q1694</f>
        <v>0</v>
      </c>
      <c r="O1714" s="579">
        <f>'KL TTHT CV DOT 2'!R1694</f>
        <v>0</v>
      </c>
      <c r="P1714" s="199"/>
      <c r="Q1714" s="199"/>
      <c r="R1714" s="554">
        <v>0</v>
      </c>
    </row>
    <row r="1715" spans="1:18" s="7" customFormat="1" hidden="1" outlineLevel="3">
      <c r="A1715" s="5"/>
      <c r="B1715" s="5"/>
      <c r="C1715" s="2"/>
      <c r="D1715" s="194"/>
      <c r="E1715" s="97"/>
      <c r="F1715" s="277"/>
      <c r="G1715" s="199"/>
      <c r="H1715" s="199"/>
      <c r="I1715" s="199"/>
      <c r="J1715" s="199"/>
      <c r="K1715" s="199"/>
      <c r="L1715" s="199"/>
      <c r="M1715" s="579">
        <f>'KL TTHT CV DOT 2'!P1695</f>
        <v>0</v>
      </c>
      <c r="N1715" s="579">
        <f>'KL TTHT CV DOT 2'!Q1695</f>
        <v>0</v>
      </c>
      <c r="O1715" s="579">
        <f>'KL TTHT CV DOT 2'!R1695</f>
        <v>0</v>
      </c>
      <c r="P1715" s="199"/>
      <c r="Q1715" s="199"/>
      <c r="R1715" s="554">
        <v>0</v>
      </c>
    </row>
    <row r="1716" spans="1:18" s="7" customFormat="1" hidden="1" outlineLevel="3">
      <c r="A1716" s="5"/>
      <c r="B1716" s="5"/>
      <c r="C1716" s="401" t="s">
        <v>1138</v>
      </c>
      <c r="D1716" s="194"/>
      <c r="E1716" s="97"/>
      <c r="F1716" s="277"/>
      <c r="G1716" s="199"/>
      <c r="H1716" s="199"/>
      <c r="I1716" s="199"/>
      <c r="J1716" s="174">
        <f>SUBTOTAL(9,J1717:J1721)</f>
        <v>16282435.192627124</v>
      </c>
      <c r="K1716" s="174">
        <f>SUBTOTAL(9,K1717:K1721)</f>
        <v>4948650.4806336695</v>
      </c>
      <c r="L1716" s="174">
        <f>SUBTOTAL(9,L1717:L1721)</f>
        <v>21231085.673260793</v>
      </c>
      <c r="M1716" s="578">
        <f>'KL TTHT CV DOT 2'!P1696</f>
        <v>0</v>
      </c>
      <c r="N1716" s="578">
        <f>'KL TTHT CV DOT 2'!Q1696</f>
        <v>0</v>
      </c>
      <c r="O1716" s="578">
        <f>'KL TTHT CV DOT 2'!R1696</f>
        <v>0</v>
      </c>
      <c r="P1716" s="174"/>
      <c r="Q1716" s="174"/>
      <c r="R1716" s="558">
        <v>0</v>
      </c>
    </row>
    <row r="1717" spans="1:18" s="7" customFormat="1" hidden="1" outlineLevel="3">
      <c r="A1717" s="5"/>
      <c r="B1717" s="5"/>
      <c r="C1717" s="2" t="s">
        <v>1181</v>
      </c>
      <c r="D1717" s="194">
        <v>3</v>
      </c>
      <c r="E1717" s="97">
        <v>3</v>
      </c>
      <c r="F1717" s="277" t="s">
        <v>660</v>
      </c>
      <c r="G1717" s="199">
        <v>2875000</v>
      </c>
      <c r="H1717" s="199">
        <v>82500</v>
      </c>
      <c r="I1717" s="199">
        <f>SUM(G1717:H1717)</f>
        <v>2957500</v>
      </c>
      <c r="J1717" s="199">
        <f>G1717*E1717</f>
        <v>8625000</v>
      </c>
      <c r="K1717" s="199">
        <f>H1717*E1717</f>
        <v>247500</v>
      </c>
      <c r="L1717" s="199">
        <f>I1717*E1717</f>
        <v>8872500</v>
      </c>
      <c r="M1717" s="579">
        <f>'KL TTHT CV DOT 2'!P1697</f>
        <v>0</v>
      </c>
      <c r="N1717" s="579">
        <f>'KL TTHT CV DOT 2'!Q1697</f>
        <v>0</v>
      </c>
      <c r="O1717" s="579">
        <f>'KL TTHT CV DOT 2'!R1697</f>
        <v>0</v>
      </c>
      <c r="P1717" s="199"/>
      <c r="Q1717" s="199"/>
      <c r="R1717" s="554">
        <v>0</v>
      </c>
    </row>
    <row r="1718" spans="1:18" s="7" customFormat="1" hidden="1" outlineLevel="3">
      <c r="A1718" s="5"/>
      <c r="B1718" s="5"/>
      <c r="C1718" s="2" t="s">
        <v>812</v>
      </c>
      <c r="D1718" s="194">
        <v>220</v>
      </c>
      <c r="E1718" s="97">
        <v>220</v>
      </c>
      <c r="F1718" s="277" t="s">
        <v>624</v>
      </c>
      <c r="G1718" s="199">
        <v>22980.09</v>
      </c>
      <c r="H1718" s="199">
        <v>5743.9305000000022</v>
      </c>
      <c r="I1718" s="199">
        <f>SUM(G1718:H1718)</f>
        <v>28724.020500000002</v>
      </c>
      <c r="J1718" s="199">
        <f>G1718*E1718</f>
        <v>5055619.8</v>
      </c>
      <c r="K1718" s="199">
        <f>H1718*E1718</f>
        <v>1263664.7100000004</v>
      </c>
      <c r="L1718" s="199">
        <f>I1718*E1718</f>
        <v>6319284.5100000007</v>
      </c>
      <c r="M1718" s="579">
        <f>'KL TTHT CV DOT 2'!P1698</f>
        <v>0</v>
      </c>
      <c r="N1718" s="579">
        <f>'KL TTHT CV DOT 2'!Q1698</f>
        <v>0</v>
      </c>
      <c r="O1718" s="579">
        <f>'KL TTHT CV DOT 2'!R1698</f>
        <v>0</v>
      </c>
      <c r="P1718" s="199"/>
      <c r="Q1718" s="199"/>
      <c r="R1718" s="554">
        <v>0</v>
      </c>
    </row>
    <row r="1719" spans="1:18" s="7" customFormat="1" hidden="1" outlineLevel="3">
      <c r="A1719" s="5"/>
      <c r="B1719" s="5"/>
      <c r="C1719" s="2" t="s">
        <v>928</v>
      </c>
      <c r="D1719" s="194">
        <v>220</v>
      </c>
      <c r="E1719" s="97">
        <v>220</v>
      </c>
      <c r="F1719" s="277" t="s">
        <v>624</v>
      </c>
      <c r="G1719" s="199">
        <v>8773.9726027397246</v>
      </c>
      <c r="H1719" s="199">
        <v>14594.016411764707</v>
      </c>
      <c r="I1719" s="199">
        <f t="shared" ref="I1719:I1721" si="522">SUM(G1719:H1719)</f>
        <v>23367.989014504434</v>
      </c>
      <c r="J1719" s="199">
        <f>G1719*E1719</f>
        <v>1930273.9726027395</v>
      </c>
      <c r="K1719" s="199">
        <f>H1719*E1719</f>
        <v>3210683.6105882358</v>
      </c>
      <c r="L1719" s="199">
        <f>I1719*E1719</f>
        <v>5140957.5831909757</v>
      </c>
      <c r="M1719" s="579">
        <f>'KL TTHT CV DOT 2'!P1699</f>
        <v>0</v>
      </c>
      <c r="N1719" s="579">
        <f>'KL TTHT CV DOT 2'!Q1699</f>
        <v>0</v>
      </c>
      <c r="O1719" s="579">
        <f>'KL TTHT CV DOT 2'!R1699</f>
        <v>0</v>
      </c>
      <c r="P1719" s="199"/>
      <c r="Q1719" s="199"/>
      <c r="R1719" s="554">
        <v>0</v>
      </c>
    </row>
    <row r="1720" spans="1:18" s="7" customFormat="1" hidden="1" outlineLevel="3">
      <c r="A1720" s="5"/>
      <c r="B1720" s="5"/>
      <c r="C1720" s="2" t="s">
        <v>1183</v>
      </c>
      <c r="D1720" s="194">
        <v>6</v>
      </c>
      <c r="E1720" s="97">
        <v>6</v>
      </c>
      <c r="F1720" s="277" t="s">
        <v>624</v>
      </c>
      <c r="G1720" s="199">
        <v>3554.7229199999997</v>
      </c>
      <c r="H1720" s="199">
        <v>5289.7058823529414</v>
      </c>
      <c r="I1720" s="199">
        <f t="shared" si="522"/>
        <v>8844.4288023529407</v>
      </c>
      <c r="J1720" s="199">
        <f>G1720*E1720</f>
        <v>21328.337519999997</v>
      </c>
      <c r="K1720" s="199">
        <f>H1720*E1720</f>
        <v>31738.23529411765</v>
      </c>
      <c r="L1720" s="199">
        <f>I1720*E1720</f>
        <v>53066.572814117644</v>
      </c>
      <c r="M1720" s="579">
        <f>'KL TTHT CV DOT 2'!P1700</f>
        <v>0</v>
      </c>
      <c r="N1720" s="579">
        <f>'KL TTHT CV DOT 2'!Q1700</f>
        <v>0</v>
      </c>
      <c r="O1720" s="579">
        <f>'KL TTHT CV DOT 2'!R1700</f>
        <v>0</v>
      </c>
      <c r="P1720" s="199"/>
      <c r="Q1720" s="199"/>
      <c r="R1720" s="554">
        <v>0</v>
      </c>
    </row>
    <row r="1721" spans="1:18" s="7" customFormat="1" hidden="1" outlineLevel="3">
      <c r="A1721" s="5"/>
      <c r="B1721" s="5"/>
      <c r="C1721" s="2" t="s">
        <v>657</v>
      </c>
      <c r="D1721" s="194">
        <v>1</v>
      </c>
      <c r="E1721" s="97">
        <v>1</v>
      </c>
      <c r="F1721" s="277" t="s">
        <v>619</v>
      </c>
      <c r="G1721" s="199">
        <v>650213.08250438352</v>
      </c>
      <c r="H1721" s="199">
        <v>195063.92475131506</v>
      </c>
      <c r="I1721" s="199">
        <f t="shared" si="522"/>
        <v>845277.00725569855</v>
      </c>
      <c r="J1721" s="199">
        <f>G1721*E1721</f>
        <v>650213.08250438352</v>
      </c>
      <c r="K1721" s="199">
        <f>H1721*E1721</f>
        <v>195063.92475131506</v>
      </c>
      <c r="L1721" s="199">
        <f>I1721*E1721</f>
        <v>845277.00725569855</v>
      </c>
      <c r="M1721" s="579">
        <f>'KL TTHT CV DOT 2'!P1701</f>
        <v>0</v>
      </c>
      <c r="N1721" s="579">
        <f>'KL TTHT CV DOT 2'!Q1701</f>
        <v>0</v>
      </c>
      <c r="O1721" s="579">
        <f>'KL TTHT CV DOT 2'!R1701</f>
        <v>0</v>
      </c>
      <c r="P1721" s="199"/>
      <c r="Q1721" s="199"/>
      <c r="R1721" s="554">
        <v>0</v>
      </c>
    </row>
    <row r="1722" spans="1:18" s="7" customFormat="1" outlineLevel="2" collapsed="1">
      <c r="A1722" s="5"/>
      <c r="B1722" s="5"/>
      <c r="C1722" s="401" t="s">
        <v>1210</v>
      </c>
      <c r="D1722" s="194"/>
      <c r="E1722" s="97"/>
      <c r="F1722" s="277"/>
      <c r="G1722" s="199"/>
      <c r="H1722" s="199"/>
      <c r="I1722" s="199"/>
      <c r="J1722" s="174">
        <f>SUBTOTAL(9,J1723:J1749)</f>
        <v>20000000</v>
      </c>
      <c r="K1722" s="174">
        <f t="shared" ref="K1722:L1722" si="523">SUBTOTAL(9,K1723:K1749)</f>
        <v>3000000</v>
      </c>
      <c r="L1722" s="174">
        <f t="shared" si="523"/>
        <v>23000000</v>
      </c>
      <c r="M1722" s="578">
        <f>'KL TTHT CV DOT 2'!P1702</f>
        <v>0</v>
      </c>
      <c r="N1722" s="578">
        <f>'KL TTHT CV DOT 2'!Q1702</f>
        <v>0</v>
      </c>
      <c r="O1722" s="578">
        <f>'KL TTHT CV DOT 2'!R1702</f>
        <v>0</v>
      </c>
      <c r="P1722" s="174"/>
      <c r="Q1722" s="174"/>
      <c r="R1722" s="558">
        <v>0</v>
      </c>
    </row>
    <row r="1723" spans="1:18" s="7" customFormat="1" hidden="1" outlineLevel="3">
      <c r="A1723" s="5"/>
      <c r="B1723" s="5"/>
      <c r="C1723" s="401" t="s">
        <v>1141</v>
      </c>
      <c r="D1723" s="194"/>
      <c r="E1723" s="97"/>
      <c r="F1723" s="277"/>
      <c r="G1723" s="199"/>
      <c r="H1723" s="199"/>
      <c r="I1723" s="199"/>
      <c r="J1723" s="174">
        <f>SUBTOTAL(9,J1724:J1725)</f>
        <v>0</v>
      </c>
      <c r="K1723" s="174">
        <f t="shared" ref="K1723:L1723" si="524">SUBTOTAL(9,K1724:K1725)</f>
        <v>0</v>
      </c>
      <c r="L1723" s="174">
        <f t="shared" si="524"/>
        <v>0</v>
      </c>
      <c r="M1723" s="578">
        <f>'KL TTHT CV DOT 2'!P1703</f>
        <v>0</v>
      </c>
      <c r="N1723" s="578">
        <f>'KL TTHT CV DOT 2'!Q1703</f>
        <v>0</v>
      </c>
      <c r="O1723" s="578">
        <f>'KL TTHT CV DOT 2'!R1703</f>
        <v>0</v>
      </c>
      <c r="P1723" s="174"/>
      <c r="Q1723" s="174"/>
      <c r="R1723" s="558">
        <v>0</v>
      </c>
    </row>
    <row r="1724" spans="1:18" s="7" customFormat="1" ht="26.4" hidden="1" outlineLevel="3">
      <c r="A1724" s="5"/>
      <c r="B1724" s="5"/>
      <c r="C1724" s="2" t="s">
        <v>1211</v>
      </c>
      <c r="D1724" s="194">
        <v>3</v>
      </c>
      <c r="E1724" s="97"/>
      <c r="F1724" s="277" t="s">
        <v>660</v>
      </c>
      <c r="G1724" s="199">
        <v>4658448</v>
      </c>
      <c r="H1724" s="199">
        <v>495000.00000000006</v>
      </c>
      <c r="I1724" s="199">
        <f t="shared" ref="I1724:I1725" si="525">SUM(G1724:H1724)</f>
        <v>5153448</v>
      </c>
      <c r="J1724" s="199">
        <f>G1724*E1724</f>
        <v>0</v>
      </c>
      <c r="K1724" s="199">
        <f>H1724*E1724</f>
        <v>0</v>
      </c>
      <c r="L1724" s="199">
        <f>I1724*E1724</f>
        <v>0</v>
      </c>
      <c r="M1724" s="579">
        <f>'KL TTHT CV DOT 2'!P1704</f>
        <v>0</v>
      </c>
      <c r="N1724" s="579">
        <f>'KL TTHT CV DOT 2'!Q1704</f>
        <v>0</v>
      </c>
      <c r="O1724" s="579">
        <f>'KL TTHT CV DOT 2'!R1704</f>
        <v>0</v>
      </c>
      <c r="P1724" s="199"/>
      <c r="Q1724" s="199"/>
      <c r="R1724" s="554">
        <v>0</v>
      </c>
    </row>
    <row r="1725" spans="1:18" s="6" customFormat="1" hidden="1" outlineLevel="3">
      <c r="A1725" s="8"/>
      <c r="B1725" s="8"/>
      <c r="C1725" s="25" t="s">
        <v>1151</v>
      </c>
      <c r="D1725" s="97">
        <v>1</v>
      </c>
      <c r="E1725" s="97"/>
      <c r="F1725" s="18" t="s">
        <v>619</v>
      </c>
      <c r="G1725" s="199">
        <v>0</v>
      </c>
      <c r="H1725" s="199">
        <v>0</v>
      </c>
      <c r="I1725" s="71">
        <f t="shared" si="525"/>
        <v>0</v>
      </c>
      <c r="J1725" s="71">
        <f>G1725*E1725</f>
        <v>0</v>
      </c>
      <c r="K1725" s="71">
        <f>H1725*E1725</f>
        <v>0</v>
      </c>
      <c r="L1725" s="71">
        <f>I1725*E1725</f>
        <v>0</v>
      </c>
      <c r="M1725" s="570">
        <f>'KL TTHT CV DOT 2'!P1705</f>
        <v>0</v>
      </c>
      <c r="N1725" s="570">
        <f>'KL TTHT CV DOT 2'!Q1705</f>
        <v>0</v>
      </c>
      <c r="O1725" s="570">
        <f>'KL TTHT CV DOT 2'!R1705</f>
        <v>0</v>
      </c>
      <c r="P1725" s="71"/>
      <c r="Q1725" s="71"/>
      <c r="R1725" s="552">
        <v>0</v>
      </c>
    </row>
    <row r="1726" spans="1:18" s="6" customFormat="1" hidden="1" outlineLevel="3">
      <c r="A1726" s="8"/>
      <c r="B1726" s="8"/>
      <c r="C1726" s="28" t="s">
        <v>1152</v>
      </c>
      <c r="D1726" s="97"/>
      <c r="E1726" s="97"/>
      <c r="F1726" s="18"/>
      <c r="G1726" s="71"/>
      <c r="H1726" s="71"/>
      <c r="I1726" s="71"/>
      <c r="J1726" s="82">
        <f>SUBTOTAL(9,J1727:J1734)</f>
        <v>0</v>
      </c>
      <c r="K1726" s="82">
        <f t="shared" ref="K1726:L1726" si="526">SUBTOTAL(9,K1727:K1734)</f>
        <v>0</v>
      </c>
      <c r="L1726" s="82">
        <f t="shared" si="526"/>
        <v>0</v>
      </c>
      <c r="M1726" s="576">
        <f>'KL TTHT CV DOT 2'!P1706</f>
        <v>0</v>
      </c>
      <c r="N1726" s="576">
        <f>'KL TTHT CV DOT 2'!Q1706</f>
        <v>0</v>
      </c>
      <c r="O1726" s="576">
        <f>'KL TTHT CV DOT 2'!R1706</f>
        <v>0</v>
      </c>
      <c r="P1726" s="82"/>
      <c r="Q1726" s="82"/>
      <c r="R1726" s="553">
        <v>0</v>
      </c>
    </row>
    <row r="1727" spans="1:18" s="6" customFormat="1" hidden="1" outlineLevel="3">
      <c r="A1727" s="8"/>
      <c r="B1727" s="8"/>
      <c r="C1727" s="25" t="s">
        <v>1212</v>
      </c>
      <c r="D1727" s="97">
        <v>4</v>
      </c>
      <c r="E1727" s="97"/>
      <c r="F1727" s="18" t="s">
        <v>660</v>
      </c>
      <c r="G1727" s="199">
        <v>1484880</v>
      </c>
      <c r="H1727" s="199">
        <v>84000.000000000015</v>
      </c>
      <c r="I1727" s="71">
        <f t="shared" ref="I1727:I1733" si="527">SUM(G1727:H1727)</f>
        <v>1568880</v>
      </c>
      <c r="J1727" s="71">
        <f t="shared" ref="J1727:J1734" si="528">G1727*E1727</f>
        <v>0</v>
      </c>
      <c r="K1727" s="71">
        <f t="shared" ref="K1727:K1734" si="529">H1727*E1727</f>
        <v>0</v>
      </c>
      <c r="L1727" s="71">
        <f t="shared" ref="L1727:L1734" si="530">I1727*E1727</f>
        <v>0</v>
      </c>
      <c r="M1727" s="570">
        <f>'KL TTHT CV DOT 2'!P1707</f>
        <v>0</v>
      </c>
      <c r="N1727" s="570">
        <f>'KL TTHT CV DOT 2'!Q1707</f>
        <v>0</v>
      </c>
      <c r="O1727" s="570">
        <f>'KL TTHT CV DOT 2'!R1707</f>
        <v>0</v>
      </c>
      <c r="P1727" s="71"/>
      <c r="Q1727" s="71"/>
      <c r="R1727" s="552">
        <v>0</v>
      </c>
    </row>
    <row r="1728" spans="1:18" s="6" customFormat="1" hidden="1" outlineLevel="3">
      <c r="A1728" s="8"/>
      <c r="B1728" s="8"/>
      <c r="C1728" s="25" t="s">
        <v>1155</v>
      </c>
      <c r="D1728" s="97">
        <v>19</v>
      </c>
      <c r="E1728" s="97"/>
      <c r="F1728" s="18" t="s">
        <v>660</v>
      </c>
      <c r="G1728" s="199">
        <v>921840</v>
      </c>
      <c r="H1728" s="199">
        <v>84000.000000000015</v>
      </c>
      <c r="I1728" s="71">
        <f t="shared" si="527"/>
        <v>1005840</v>
      </c>
      <c r="J1728" s="71">
        <f t="shared" si="528"/>
        <v>0</v>
      </c>
      <c r="K1728" s="71">
        <f t="shared" si="529"/>
        <v>0</v>
      </c>
      <c r="L1728" s="71">
        <f t="shared" si="530"/>
        <v>0</v>
      </c>
      <c r="M1728" s="570">
        <f>'KL TTHT CV DOT 2'!P1708</f>
        <v>0</v>
      </c>
      <c r="N1728" s="570">
        <f>'KL TTHT CV DOT 2'!Q1708</f>
        <v>0</v>
      </c>
      <c r="O1728" s="570">
        <f>'KL TTHT CV DOT 2'!R1708</f>
        <v>0</v>
      </c>
      <c r="P1728" s="71"/>
      <c r="Q1728" s="71"/>
      <c r="R1728" s="552">
        <v>0</v>
      </c>
    </row>
    <row r="1729" spans="1:18" s="6" customFormat="1" hidden="1" outlineLevel="3">
      <c r="A1729" s="8"/>
      <c r="B1729" s="8"/>
      <c r="C1729" s="25" t="s">
        <v>1161</v>
      </c>
      <c r="D1729" s="97">
        <v>3</v>
      </c>
      <c r="E1729" s="97"/>
      <c r="F1729" s="18" t="s">
        <v>660</v>
      </c>
      <c r="G1729" s="199">
        <v>844560</v>
      </c>
      <c r="H1729" s="199">
        <v>117600.00000000001</v>
      </c>
      <c r="I1729" s="71">
        <f t="shared" si="527"/>
        <v>962160</v>
      </c>
      <c r="J1729" s="71">
        <f t="shared" si="528"/>
        <v>0</v>
      </c>
      <c r="K1729" s="71">
        <f t="shared" si="529"/>
        <v>0</v>
      </c>
      <c r="L1729" s="71">
        <f t="shared" si="530"/>
        <v>0</v>
      </c>
      <c r="M1729" s="570">
        <f>'KL TTHT CV DOT 2'!P1709</f>
        <v>0</v>
      </c>
      <c r="N1729" s="570">
        <f>'KL TTHT CV DOT 2'!Q1709</f>
        <v>0</v>
      </c>
      <c r="O1729" s="570">
        <f>'KL TTHT CV DOT 2'!R1709</f>
        <v>0</v>
      </c>
      <c r="P1729" s="71"/>
      <c r="Q1729" s="71"/>
      <c r="R1729" s="552">
        <v>0</v>
      </c>
    </row>
    <row r="1730" spans="1:18" s="6" customFormat="1" hidden="1" outlineLevel="3">
      <c r="A1730" s="8"/>
      <c r="B1730" s="8"/>
      <c r="C1730" s="25" t="s">
        <v>1164</v>
      </c>
      <c r="D1730" s="97">
        <v>1</v>
      </c>
      <c r="E1730" s="97"/>
      <c r="F1730" s="18" t="s">
        <v>660</v>
      </c>
      <c r="G1730" s="199">
        <v>979800</v>
      </c>
      <c r="H1730" s="199">
        <v>84000.000000000015</v>
      </c>
      <c r="I1730" s="71">
        <f t="shared" si="527"/>
        <v>1063800</v>
      </c>
      <c r="J1730" s="71">
        <f t="shared" si="528"/>
        <v>0</v>
      </c>
      <c r="K1730" s="71">
        <f t="shared" si="529"/>
        <v>0</v>
      </c>
      <c r="L1730" s="71">
        <f t="shared" si="530"/>
        <v>0</v>
      </c>
      <c r="M1730" s="570">
        <f>'KL TTHT CV DOT 2'!P1710</f>
        <v>0</v>
      </c>
      <c r="N1730" s="570">
        <f>'KL TTHT CV DOT 2'!Q1710</f>
        <v>0</v>
      </c>
      <c r="O1730" s="570">
        <f>'KL TTHT CV DOT 2'!R1710</f>
        <v>0</v>
      </c>
      <c r="P1730" s="71"/>
      <c r="Q1730" s="71"/>
      <c r="R1730" s="552">
        <v>0</v>
      </c>
    </row>
    <row r="1731" spans="1:18" s="6" customFormat="1" hidden="1" outlineLevel="3">
      <c r="A1731" s="8"/>
      <c r="B1731" s="8"/>
      <c r="C1731" s="25" t="s">
        <v>1166</v>
      </c>
      <c r="D1731" s="97">
        <v>2</v>
      </c>
      <c r="E1731" s="97"/>
      <c r="F1731" s="18" t="s">
        <v>660</v>
      </c>
      <c r="G1731" s="199">
        <v>1208879.9999999998</v>
      </c>
      <c r="H1731" s="199">
        <v>84000.000000000015</v>
      </c>
      <c r="I1731" s="71">
        <f t="shared" ref="I1731" si="531">SUM(G1731:H1731)</f>
        <v>1292879.9999999998</v>
      </c>
      <c r="J1731" s="71">
        <f t="shared" si="528"/>
        <v>0</v>
      </c>
      <c r="K1731" s="71">
        <f t="shared" si="529"/>
        <v>0</v>
      </c>
      <c r="L1731" s="71">
        <f t="shared" si="530"/>
        <v>0</v>
      </c>
      <c r="M1731" s="570">
        <f>'KL TTHT CV DOT 2'!P1711</f>
        <v>0</v>
      </c>
      <c r="N1731" s="570">
        <f>'KL TTHT CV DOT 2'!Q1711</f>
        <v>0</v>
      </c>
      <c r="O1731" s="570">
        <f>'KL TTHT CV DOT 2'!R1711</f>
        <v>0</v>
      </c>
      <c r="P1731" s="71"/>
      <c r="Q1731" s="71"/>
      <c r="R1731" s="552">
        <v>0</v>
      </c>
    </row>
    <row r="1732" spans="1:18" s="6" customFormat="1" hidden="1" outlineLevel="3">
      <c r="A1732" s="8"/>
      <c r="B1732" s="8"/>
      <c r="C1732" s="25" t="s">
        <v>1208</v>
      </c>
      <c r="D1732" s="97">
        <v>4</v>
      </c>
      <c r="E1732" s="97"/>
      <c r="F1732" s="18" t="s">
        <v>660</v>
      </c>
      <c r="G1732" s="199">
        <v>2484000</v>
      </c>
      <c r="H1732" s="199">
        <v>117600.00000000001</v>
      </c>
      <c r="I1732" s="71">
        <f t="shared" si="527"/>
        <v>2601600</v>
      </c>
      <c r="J1732" s="71">
        <f t="shared" si="528"/>
        <v>0</v>
      </c>
      <c r="K1732" s="71">
        <f t="shared" si="529"/>
        <v>0</v>
      </c>
      <c r="L1732" s="71">
        <f t="shared" si="530"/>
        <v>0</v>
      </c>
      <c r="M1732" s="570">
        <f>'KL TTHT CV DOT 2'!P1712</f>
        <v>0</v>
      </c>
      <c r="N1732" s="570">
        <f>'KL TTHT CV DOT 2'!Q1712</f>
        <v>0</v>
      </c>
      <c r="O1732" s="570">
        <f>'KL TTHT CV DOT 2'!R1712</f>
        <v>0</v>
      </c>
      <c r="P1732" s="71"/>
      <c r="Q1732" s="71"/>
      <c r="R1732" s="552">
        <v>0</v>
      </c>
    </row>
    <row r="1733" spans="1:18" s="6" customFormat="1" hidden="1" outlineLevel="3">
      <c r="A1733" s="8"/>
      <c r="B1733" s="8"/>
      <c r="C1733" s="25" t="s">
        <v>1172</v>
      </c>
      <c r="D1733" s="97">
        <v>1</v>
      </c>
      <c r="E1733" s="97"/>
      <c r="F1733" s="18" t="s">
        <v>660</v>
      </c>
      <c r="G1733" s="199">
        <v>2368080</v>
      </c>
      <c r="H1733" s="199">
        <v>106400.00000000001</v>
      </c>
      <c r="I1733" s="71">
        <f t="shared" si="527"/>
        <v>2474480</v>
      </c>
      <c r="J1733" s="71">
        <f t="shared" si="528"/>
        <v>0</v>
      </c>
      <c r="K1733" s="71">
        <f t="shared" si="529"/>
        <v>0</v>
      </c>
      <c r="L1733" s="71">
        <f t="shared" si="530"/>
        <v>0</v>
      </c>
      <c r="M1733" s="570">
        <f>'KL TTHT CV DOT 2'!P1713</f>
        <v>0</v>
      </c>
      <c r="N1733" s="570">
        <f>'KL TTHT CV DOT 2'!Q1713</f>
        <v>0</v>
      </c>
      <c r="O1733" s="570">
        <f>'KL TTHT CV DOT 2'!R1713</f>
        <v>0</v>
      </c>
      <c r="P1733" s="71"/>
      <c r="Q1733" s="71"/>
      <c r="R1733" s="552">
        <v>0</v>
      </c>
    </row>
    <row r="1734" spans="1:18" s="6" customFormat="1" hidden="1" outlineLevel="3">
      <c r="A1734" s="8"/>
      <c r="B1734" s="8"/>
      <c r="C1734" s="25" t="s">
        <v>1174</v>
      </c>
      <c r="D1734" s="97">
        <v>2</v>
      </c>
      <c r="E1734" s="97"/>
      <c r="F1734" s="18" t="s">
        <v>660</v>
      </c>
      <c r="G1734" s="199">
        <v>3427920.0000000005</v>
      </c>
      <c r="H1734" s="199">
        <v>106400.00000000001</v>
      </c>
      <c r="I1734" s="71">
        <f t="shared" ref="I1734" si="532">SUM(G1734:H1734)</f>
        <v>3534320.0000000005</v>
      </c>
      <c r="J1734" s="71">
        <f t="shared" si="528"/>
        <v>0</v>
      </c>
      <c r="K1734" s="71">
        <f t="shared" si="529"/>
        <v>0</v>
      </c>
      <c r="L1734" s="71">
        <f t="shared" si="530"/>
        <v>0</v>
      </c>
      <c r="M1734" s="570">
        <f>'KL TTHT CV DOT 2'!P1714</f>
        <v>0</v>
      </c>
      <c r="N1734" s="570">
        <f>'KL TTHT CV DOT 2'!Q1714</f>
        <v>0</v>
      </c>
      <c r="O1734" s="570">
        <f>'KL TTHT CV DOT 2'!R1714</f>
        <v>0</v>
      </c>
      <c r="P1734" s="71"/>
      <c r="Q1734" s="71"/>
      <c r="R1734" s="552">
        <v>0</v>
      </c>
    </row>
    <row r="1735" spans="1:18" s="6" customFormat="1" hidden="1" outlineLevel="3">
      <c r="A1735" s="8"/>
      <c r="B1735" s="8"/>
      <c r="C1735" s="28" t="s">
        <v>1175</v>
      </c>
      <c r="D1735" s="97"/>
      <c r="E1735" s="97"/>
      <c r="F1735" s="18"/>
      <c r="G1735" s="71"/>
      <c r="H1735" s="71"/>
      <c r="I1735" s="71"/>
      <c r="J1735" s="82">
        <f>SUBTOTAL(9,J1736:J1740)</f>
        <v>0</v>
      </c>
      <c r="K1735" s="82">
        <f t="shared" ref="K1735:L1735" si="533">SUBTOTAL(9,K1736:K1740)</f>
        <v>0</v>
      </c>
      <c r="L1735" s="82">
        <f t="shared" si="533"/>
        <v>0</v>
      </c>
      <c r="M1735" s="576">
        <f>'KL TTHT CV DOT 2'!P1715</f>
        <v>0</v>
      </c>
      <c r="N1735" s="576">
        <f>'KL TTHT CV DOT 2'!Q1715</f>
        <v>0</v>
      </c>
      <c r="O1735" s="576">
        <f>'KL TTHT CV DOT 2'!R1715</f>
        <v>0</v>
      </c>
      <c r="P1735" s="82"/>
      <c r="Q1735" s="82"/>
      <c r="R1735" s="553">
        <v>0</v>
      </c>
    </row>
    <row r="1736" spans="1:18" s="6" customFormat="1" hidden="1" outlineLevel="3">
      <c r="A1736" s="8"/>
      <c r="B1736" s="8"/>
      <c r="C1736" s="25" t="s">
        <v>1176</v>
      </c>
      <c r="D1736" s="97">
        <v>18</v>
      </c>
      <c r="E1736" s="97"/>
      <c r="F1736" s="18" t="s">
        <v>1109</v>
      </c>
      <c r="G1736" s="199">
        <v>236291.34545454543</v>
      </c>
      <c r="H1736" s="199">
        <v>106400.00000000001</v>
      </c>
      <c r="I1736" s="71">
        <f t="shared" ref="I1736:I1739" si="534">SUM(G1736:H1736)</f>
        <v>342691.34545454546</v>
      </c>
      <c r="J1736" s="71">
        <f>G1736*E1736</f>
        <v>0</v>
      </c>
      <c r="K1736" s="71">
        <f>H1736*E1736</f>
        <v>0</v>
      </c>
      <c r="L1736" s="71">
        <f>I1736*E1736</f>
        <v>0</v>
      </c>
      <c r="M1736" s="570">
        <f>'KL TTHT CV DOT 2'!P1716</f>
        <v>0</v>
      </c>
      <c r="N1736" s="570">
        <f>'KL TTHT CV DOT 2'!Q1716</f>
        <v>0</v>
      </c>
      <c r="O1736" s="570">
        <f>'KL TTHT CV DOT 2'!R1716</f>
        <v>0</v>
      </c>
      <c r="P1736" s="71"/>
      <c r="Q1736" s="71"/>
      <c r="R1736" s="552">
        <v>0</v>
      </c>
    </row>
    <row r="1737" spans="1:18" s="6" customFormat="1" hidden="1" outlineLevel="3">
      <c r="A1737" s="8"/>
      <c r="B1737" s="8"/>
      <c r="C1737" s="25" t="s">
        <v>1178</v>
      </c>
      <c r="D1737" s="97">
        <v>22</v>
      </c>
      <c r="E1737" s="97"/>
      <c r="F1737" s="18" t="s">
        <v>1109</v>
      </c>
      <c r="G1737" s="199">
        <v>104230.8</v>
      </c>
      <c r="H1737" s="199">
        <v>44800.000000000007</v>
      </c>
      <c r="I1737" s="71">
        <f t="shared" si="534"/>
        <v>149030.80000000002</v>
      </c>
      <c r="J1737" s="71">
        <f>G1737*E1737</f>
        <v>0</v>
      </c>
      <c r="K1737" s="71">
        <f>H1737*E1737</f>
        <v>0</v>
      </c>
      <c r="L1737" s="71">
        <f>I1737*E1737</f>
        <v>0</v>
      </c>
      <c r="M1737" s="570">
        <f>'KL TTHT CV DOT 2'!P1717</f>
        <v>0</v>
      </c>
      <c r="N1737" s="570">
        <f>'KL TTHT CV DOT 2'!Q1717</f>
        <v>0</v>
      </c>
      <c r="O1737" s="570">
        <f>'KL TTHT CV DOT 2'!R1717</f>
        <v>0</v>
      </c>
      <c r="P1737" s="71"/>
      <c r="Q1737" s="71"/>
      <c r="R1737" s="552">
        <v>0</v>
      </c>
    </row>
    <row r="1738" spans="1:18" s="6" customFormat="1" hidden="1" outlineLevel="3">
      <c r="A1738" s="8"/>
      <c r="B1738" s="8"/>
      <c r="C1738" s="25" t="s">
        <v>1180</v>
      </c>
      <c r="D1738" s="97">
        <v>6</v>
      </c>
      <c r="E1738" s="97"/>
      <c r="F1738" s="18" t="s">
        <v>660</v>
      </c>
      <c r="G1738" s="199">
        <v>90000</v>
      </c>
      <c r="H1738" s="199">
        <v>35000</v>
      </c>
      <c r="I1738" s="71">
        <f t="shared" si="534"/>
        <v>125000</v>
      </c>
      <c r="J1738" s="71">
        <f>G1738*E1738</f>
        <v>0</v>
      </c>
      <c r="K1738" s="71">
        <f>H1738*E1738</f>
        <v>0</v>
      </c>
      <c r="L1738" s="71">
        <f>I1738*E1738</f>
        <v>0</v>
      </c>
      <c r="M1738" s="570">
        <f>'KL TTHT CV DOT 2'!P1718</f>
        <v>0</v>
      </c>
      <c r="N1738" s="570">
        <f>'KL TTHT CV DOT 2'!Q1718</f>
        <v>0</v>
      </c>
      <c r="O1738" s="570">
        <f>'KL TTHT CV DOT 2'!R1718</f>
        <v>0</v>
      </c>
      <c r="P1738" s="71"/>
      <c r="Q1738" s="71"/>
      <c r="R1738" s="552">
        <v>0</v>
      </c>
    </row>
    <row r="1739" spans="1:18" s="6" customFormat="1" hidden="1" outlineLevel="3">
      <c r="A1739" s="8"/>
      <c r="B1739" s="8"/>
      <c r="C1739" s="25" t="s">
        <v>1151</v>
      </c>
      <c r="D1739" s="97">
        <v>1</v>
      </c>
      <c r="E1739" s="97"/>
      <c r="F1739" s="18" t="s">
        <v>619</v>
      </c>
      <c r="G1739" s="199">
        <v>0</v>
      </c>
      <c r="H1739" s="199">
        <v>0</v>
      </c>
      <c r="I1739" s="71">
        <f t="shared" si="534"/>
        <v>0</v>
      </c>
      <c r="J1739" s="71">
        <f>G1739*E1739</f>
        <v>0</v>
      </c>
      <c r="K1739" s="71">
        <f>H1739*E1739</f>
        <v>0</v>
      </c>
      <c r="L1739" s="71">
        <f>I1739*E1739</f>
        <v>0</v>
      </c>
      <c r="M1739" s="570">
        <f>'KL TTHT CV DOT 2'!P1719</f>
        <v>0</v>
      </c>
      <c r="N1739" s="570">
        <f>'KL TTHT CV DOT 2'!Q1719</f>
        <v>0</v>
      </c>
      <c r="O1739" s="570">
        <f>'KL TTHT CV DOT 2'!R1719</f>
        <v>0</v>
      </c>
      <c r="P1739" s="71"/>
      <c r="Q1739" s="71"/>
      <c r="R1739" s="552">
        <v>0</v>
      </c>
    </row>
    <row r="1740" spans="1:18" s="6" customFormat="1" hidden="1" outlineLevel="3">
      <c r="A1740" s="8"/>
      <c r="B1740" s="8"/>
      <c r="C1740" s="25"/>
      <c r="D1740" s="94"/>
      <c r="E1740" s="97"/>
      <c r="F1740" s="18"/>
      <c r="G1740" s="71"/>
      <c r="H1740" s="71"/>
      <c r="I1740" s="71"/>
      <c r="J1740" s="71"/>
      <c r="K1740" s="71"/>
      <c r="L1740" s="71"/>
      <c r="M1740" s="570">
        <f>'KL TTHT CV DOT 2'!P1720</f>
        <v>0</v>
      </c>
      <c r="N1740" s="570">
        <f>'KL TTHT CV DOT 2'!Q1720</f>
        <v>0</v>
      </c>
      <c r="O1740" s="570">
        <f>'KL TTHT CV DOT 2'!R1720</f>
        <v>0</v>
      </c>
      <c r="P1740" s="71"/>
      <c r="Q1740" s="71"/>
      <c r="R1740" s="552">
        <v>0</v>
      </c>
    </row>
    <row r="1741" spans="1:18" s="6" customFormat="1" hidden="1" outlineLevel="3">
      <c r="A1741" s="8"/>
      <c r="B1741" s="8"/>
      <c r="C1741" s="404" t="s">
        <v>1138</v>
      </c>
      <c r="D1741" s="97"/>
      <c r="E1741" s="97"/>
      <c r="F1741" s="387"/>
      <c r="G1741" s="71"/>
      <c r="H1741" s="71"/>
      <c r="I1741" s="71"/>
      <c r="J1741" s="82">
        <f>SUBTOTAL(9,J1742:J1749)</f>
        <v>20000000</v>
      </c>
      <c r="K1741" s="82">
        <f t="shared" ref="K1741:L1741" si="535">SUBTOTAL(9,K1742:K1749)</f>
        <v>3000000</v>
      </c>
      <c r="L1741" s="82">
        <f t="shared" si="535"/>
        <v>23000000</v>
      </c>
      <c r="M1741" s="576">
        <f>'KL TTHT CV DOT 2'!P1721</f>
        <v>0</v>
      </c>
      <c r="N1741" s="576">
        <f>'KL TTHT CV DOT 2'!Q1721</f>
        <v>0</v>
      </c>
      <c r="O1741" s="576">
        <f>'KL TTHT CV DOT 2'!R1721</f>
        <v>0</v>
      </c>
      <c r="P1741" s="82"/>
      <c r="Q1741" s="82"/>
      <c r="R1741" s="553">
        <v>0</v>
      </c>
    </row>
    <row r="1742" spans="1:18" s="6" customFormat="1" hidden="1" outlineLevel="3">
      <c r="A1742" s="8"/>
      <c r="B1742" s="8"/>
      <c r="C1742" s="392" t="s">
        <v>1181</v>
      </c>
      <c r="D1742" s="97">
        <v>2</v>
      </c>
      <c r="E1742" s="97"/>
      <c r="F1742" s="387" t="s">
        <v>660</v>
      </c>
      <c r="G1742" s="199">
        <v>2875000</v>
      </c>
      <c r="H1742" s="199">
        <v>82500</v>
      </c>
      <c r="I1742" s="71">
        <f>SUM(G1742:H1742)</f>
        <v>2957500</v>
      </c>
      <c r="J1742" s="71">
        <f t="shared" ref="J1742:J1747" si="536">G1742*E1742</f>
        <v>0</v>
      </c>
      <c r="K1742" s="71">
        <f t="shared" ref="K1742:K1747" si="537">H1742*E1742</f>
        <v>0</v>
      </c>
      <c r="L1742" s="71">
        <f t="shared" ref="L1742:L1747" si="538">I1742*E1742</f>
        <v>0</v>
      </c>
      <c r="M1742" s="570">
        <f>'KL TTHT CV DOT 2'!P1722</f>
        <v>0</v>
      </c>
      <c r="N1742" s="570">
        <f>'KL TTHT CV DOT 2'!Q1722</f>
        <v>0</v>
      </c>
      <c r="O1742" s="570">
        <f>'KL TTHT CV DOT 2'!R1722</f>
        <v>0</v>
      </c>
      <c r="P1742" s="71"/>
      <c r="Q1742" s="71"/>
      <c r="R1742" s="552">
        <v>0</v>
      </c>
    </row>
    <row r="1743" spans="1:18" s="6" customFormat="1" hidden="1" outlineLevel="3">
      <c r="A1743" s="8"/>
      <c r="B1743" s="8"/>
      <c r="C1743" s="392" t="s">
        <v>812</v>
      </c>
      <c r="D1743" s="97">
        <v>165</v>
      </c>
      <c r="E1743" s="97"/>
      <c r="F1743" s="387" t="s">
        <v>624</v>
      </c>
      <c r="G1743" s="199">
        <v>22980.09</v>
      </c>
      <c r="H1743" s="199">
        <v>5743.9305000000022</v>
      </c>
      <c r="I1743" s="71">
        <f>SUM(G1743:H1743)</f>
        <v>28724.020500000002</v>
      </c>
      <c r="J1743" s="71">
        <f t="shared" si="536"/>
        <v>0</v>
      </c>
      <c r="K1743" s="71">
        <f t="shared" si="537"/>
        <v>0</v>
      </c>
      <c r="L1743" s="71">
        <f t="shared" si="538"/>
        <v>0</v>
      </c>
      <c r="M1743" s="570">
        <f>'KL TTHT CV DOT 2'!P1723</f>
        <v>0</v>
      </c>
      <c r="N1743" s="570">
        <f>'KL TTHT CV DOT 2'!Q1723</f>
        <v>0</v>
      </c>
      <c r="O1743" s="570">
        <f>'KL TTHT CV DOT 2'!R1723</f>
        <v>0</v>
      </c>
      <c r="P1743" s="71"/>
      <c r="Q1743" s="71"/>
      <c r="R1743" s="552">
        <v>0</v>
      </c>
    </row>
    <row r="1744" spans="1:18" s="6" customFormat="1" hidden="1" outlineLevel="3">
      <c r="A1744" s="8"/>
      <c r="B1744" s="8"/>
      <c r="C1744" s="392" t="s">
        <v>928</v>
      </c>
      <c r="D1744" s="97">
        <v>165</v>
      </c>
      <c r="E1744" s="97"/>
      <c r="F1744" s="387" t="s">
        <v>624</v>
      </c>
      <c r="G1744" s="199">
        <v>8773.9726027397246</v>
      </c>
      <c r="H1744" s="199">
        <v>14594.016411764707</v>
      </c>
      <c r="I1744" s="71">
        <f t="shared" ref="I1744:I1747" si="539">SUM(G1744:H1744)</f>
        <v>23367.989014504434</v>
      </c>
      <c r="J1744" s="71">
        <f t="shared" si="536"/>
        <v>0</v>
      </c>
      <c r="K1744" s="71">
        <f t="shared" si="537"/>
        <v>0</v>
      </c>
      <c r="L1744" s="71">
        <f t="shared" si="538"/>
        <v>0</v>
      </c>
      <c r="M1744" s="570">
        <f>'KL TTHT CV DOT 2'!P1724</f>
        <v>0</v>
      </c>
      <c r="N1744" s="570">
        <f>'KL TTHT CV DOT 2'!Q1724</f>
        <v>0</v>
      </c>
      <c r="O1744" s="570">
        <f>'KL TTHT CV DOT 2'!R1724</f>
        <v>0</v>
      </c>
      <c r="P1744" s="71"/>
      <c r="Q1744" s="71"/>
      <c r="R1744" s="552">
        <v>0</v>
      </c>
    </row>
    <row r="1745" spans="1:18" s="6" customFormat="1" hidden="1" outlineLevel="3">
      <c r="A1745" s="8"/>
      <c r="B1745" s="8"/>
      <c r="C1745" s="392" t="s">
        <v>1183</v>
      </c>
      <c r="D1745" s="97">
        <v>6</v>
      </c>
      <c r="E1745" s="97"/>
      <c r="F1745" s="387" t="s">
        <v>624</v>
      </c>
      <c r="G1745" s="199">
        <v>3554.7229199999997</v>
      </c>
      <c r="H1745" s="199">
        <v>5289.7058823529414</v>
      </c>
      <c r="I1745" s="71">
        <f t="shared" si="539"/>
        <v>8844.4288023529407</v>
      </c>
      <c r="J1745" s="71">
        <f t="shared" si="536"/>
        <v>0</v>
      </c>
      <c r="K1745" s="71">
        <f t="shared" si="537"/>
        <v>0</v>
      </c>
      <c r="L1745" s="71">
        <f t="shared" si="538"/>
        <v>0</v>
      </c>
      <c r="M1745" s="570">
        <f>'KL TTHT CV DOT 2'!P1725</f>
        <v>0</v>
      </c>
      <c r="N1745" s="570">
        <f>'KL TTHT CV DOT 2'!Q1725</f>
        <v>0</v>
      </c>
      <c r="O1745" s="570">
        <f>'KL TTHT CV DOT 2'!R1725</f>
        <v>0</v>
      </c>
      <c r="P1745" s="71"/>
      <c r="Q1745" s="71"/>
      <c r="R1745" s="552">
        <v>0</v>
      </c>
    </row>
    <row r="1746" spans="1:18" s="6" customFormat="1" hidden="1" outlineLevel="3">
      <c r="A1746" s="8"/>
      <c r="B1746" s="8"/>
      <c r="C1746" s="392" t="s">
        <v>691</v>
      </c>
      <c r="D1746" s="97">
        <v>3</v>
      </c>
      <c r="E1746" s="97">
        <v>1</v>
      </c>
      <c r="F1746" s="18" t="s">
        <v>619</v>
      </c>
      <c r="G1746" s="199">
        <v>20000000</v>
      </c>
      <c r="H1746" s="199">
        <v>3000000</v>
      </c>
      <c r="I1746" s="71">
        <f>SUM(G1746:H1746)</f>
        <v>23000000</v>
      </c>
      <c r="J1746" s="71">
        <f t="shared" si="536"/>
        <v>20000000</v>
      </c>
      <c r="K1746" s="71">
        <f t="shared" si="537"/>
        <v>3000000</v>
      </c>
      <c r="L1746" s="71">
        <f t="shared" si="538"/>
        <v>23000000</v>
      </c>
      <c r="M1746" s="570">
        <f>'KL TTHT CV DOT 2'!P1726</f>
        <v>0</v>
      </c>
      <c r="N1746" s="570">
        <f>'KL TTHT CV DOT 2'!Q1726</f>
        <v>0</v>
      </c>
      <c r="O1746" s="570">
        <f>'KL TTHT CV DOT 2'!R1726</f>
        <v>0</v>
      </c>
      <c r="P1746" s="71"/>
      <c r="Q1746" s="71"/>
      <c r="R1746" s="552">
        <v>0</v>
      </c>
    </row>
    <row r="1747" spans="1:18" s="6" customFormat="1" hidden="1" outlineLevel="3">
      <c r="A1747" s="8"/>
      <c r="B1747" s="8"/>
      <c r="C1747" s="25" t="s">
        <v>657</v>
      </c>
      <c r="D1747" s="97">
        <v>1</v>
      </c>
      <c r="E1747" s="97"/>
      <c r="F1747" s="18" t="s">
        <v>619</v>
      </c>
      <c r="G1747" s="199">
        <v>1000000</v>
      </c>
      <c r="H1747" s="199">
        <v>300000</v>
      </c>
      <c r="I1747" s="71">
        <f t="shared" si="539"/>
        <v>1300000</v>
      </c>
      <c r="J1747" s="71">
        <f t="shared" si="536"/>
        <v>0</v>
      </c>
      <c r="K1747" s="71">
        <f t="shared" si="537"/>
        <v>0</v>
      </c>
      <c r="L1747" s="71">
        <f t="shared" si="538"/>
        <v>0</v>
      </c>
      <c r="M1747" s="570">
        <f>'KL TTHT CV DOT 2'!P1727</f>
        <v>0</v>
      </c>
      <c r="N1747" s="570">
        <f>'KL TTHT CV DOT 2'!Q1727</f>
        <v>0</v>
      </c>
      <c r="O1747" s="570">
        <f>'KL TTHT CV DOT 2'!R1727</f>
        <v>0</v>
      </c>
      <c r="P1747" s="71"/>
      <c r="Q1747" s="71"/>
      <c r="R1747" s="552">
        <v>0</v>
      </c>
    </row>
    <row r="1748" spans="1:18" s="6" customFormat="1" outlineLevel="2">
      <c r="A1748" s="8"/>
      <c r="B1748" s="8"/>
      <c r="C1748" s="25"/>
      <c r="D1748" s="97"/>
      <c r="E1748" s="97"/>
      <c r="F1748" s="18"/>
      <c r="G1748" s="71"/>
      <c r="H1748" s="71"/>
      <c r="I1748" s="71"/>
      <c r="J1748" s="71"/>
      <c r="K1748" s="71"/>
      <c r="L1748" s="71"/>
      <c r="M1748" s="570">
        <f>'KL TTHT CV DOT 2'!P1728</f>
        <v>0</v>
      </c>
      <c r="N1748" s="570">
        <f>'KL TTHT CV DOT 2'!Q1728</f>
        <v>0</v>
      </c>
      <c r="O1748" s="570">
        <f>'KL TTHT CV DOT 2'!R1728</f>
        <v>0</v>
      </c>
      <c r="P1748" s="71"/>
      <c r="Q1748" s="71"/>
      <c r="R1748" s="552">
        <v>0</v>
      </c>
    </row>
    <row r="1749" spans="1:18" s="6" customFormat="1" outlineLevel="1">
      <c r="A1749" s="8"/>
      <c r="B1749" s="8"/>
      <c r="C1749" s="25"/>
      <c r="D1749" s="97"/>
      <c r="E1749" s="97"/>
      <c r="F1749" s="18"/>
      <c r="G1749" s="71"/>
      <c r="H1749" s="71"/>
      <c r="I1749" s="71"/>
      <c r="J1749" s="71"/>
      <c r="K1749" s="71"/>
      <c r="L1749" s="62"/>
      <c r="M1749" s="574">
        <f>'KL TTHT CV DOT 2'!P1729</f>
        <v>0</v>
      </c>
      <c r="N1749" s="574">
        <f>'KL TTHT CV DOT 2'!Q1729</f>
        <v>0</v>
      </c>
      <c r="O1749" s="574">
        <f>'KL TTHT CV DOT 2'!R1729</f>
        <v>0</v>
      </c>
      <c r="P1749" s="62"/>
      <c r="Q1749" s="62"/>
      <c r="R1749" s="550">
        <v>0</v>
      </c>
    </row>
    <row r="1750" spans="1:18" s="6" customFormat="1" outlineLevel="1">
      <c r="A1750" s="8" t="s">
        <v>297</v>
      </c>
      <c r="B1750" s="8"/>
      <c r="C1750" s="25" t="s">
        <v>298</v>
      </c>
      <c r="D1750" s="94">
        <v>1</v>
      </c>
      <c r="E1750" s="97">
        <v>1</v>
      </c>
      <c r="F1750" s="18" t="s">
        <v>10</v>
      </c>
      <c r="G1750" s="71"/>
      <c r="H1750" s="71"/>
      <c r="I1750" s="71"/>
      <c r="J1750" s="82">
        <f>SUBTOTAL(9,J1751:J1764)</f>
        <v>84938287.258642346</v>
      </c>
      <c r="K1750" s="82">
        <f>SUBTOTAL(9,K1751:K1764)</f>
        <v>5889562.8377060369</v>
      </c>
      <c r="L1750" s="82">
        <f>SUBTOTAL(9,L1751:L1764)</f>
        <v>90827850.09634836</v>
      </c>
      <c r="M1750" s="576">
        <f>'KL TTHT CV DOT 2'!P1730</f>
        <v>0</v>
      </c>
      <c r="N1750" s="576">
        <f>'KL TTHT CV DOT 2'!Q1730</f>
        <v>0</v>
      </c>
      <c r="O1750" s="576">
        <f>'KL TTHT CV DOT 2'!R1730</f>
        <v>0</v>
      </c>
      <c r="P1750" s="82"/>
      <c r="Q1750" s="82"/>
      <c r="R1750" s="553">
        <v>0</v>
      </c>
    </row>
    <row r="1751" spans="1:18" s="7" customFormat="1" outlineLevel="2">
      <c r="A1751" s="5"/>
      <c r="B1751" s="5"/>
      <c r="C1751" s="401" t="s">
        <v>1213</v>
      </c>
      <c r="D1751" s="194">
        <v>0</v>
      </c>
      <c r="E1751" s="194">
        <v>0</v>
      </c>
      <c r="F1751" s="277"/>
      <c r="G1751" s="199"/>
      <c r="H1751" s="199"/>
      <c r="I1751" s="199">
        <f t="shared" ref="I1751:I1756" si="540">SUM(G1751:H1751)</f>
        <v>0</v>
      </c>
      <c r="J1751" s="174">
        <f>SUBTOTAL(9,J1753:J1763)</f>
        <v>84938287.258642346</v>
      </c>
      <c r="K1751" s="174">
        <f>SUBTOTAL(9,K1753:K1763)</f>
        <v>5889562.8377060369</v>
      </c>
      <c r="L1751" s="174">
        <f>SUBTOTAL(9,L1753:L1763)</f>
        <v>90827850.09634836</v>
      </c>
      <c r="M1751" s="578">
        <f>'KL TTHT CV DOT 2'!P1731</f>
        <v>0</v>
      </c>
      <c r="N1751" s="578">
        <f>'KL TTHT CV DOT 2'!Q1731</f>
        <v>0</v>
      </c>
      <c r="O1751" s="578">
        <f>'KL TTHT CV DOT 2'!R1731</f>
        <v>0</v>
      </c>
      <c r="P1751" s="174"/>
      <c r="Q1751" s="174"/>
      <c r="R1751" s="558">
        <v>0</v>
      </c>
    </row>
    <row r="1752" spans="1:18" s="6" customFormat="1" outlineLevel="2">
      <c r="A1752" s="8"/>
      <c r="B1752" s="8"/>
      <c r="C1752" s="28" t="s">
        <v>1141</v>
      </c>
      <c r="D1752" s="97"/>
      <c r="E1752" s="97"/>
      <c r="F1752" s="18"/>
      <c r="G1752" s="71"/>
      <c r="H1752" s="71"/>
      <c r="I1752" s="71"/>
      <c r="J1752" s="82">
        <f>SUBTOTAL(9,J1753:J1756)</f>
        <v>80634445.350000009</v>
      </c>
      <c r="K1752" s="82">
        <f t="shared" ref="K1752:L1752" si="541">SUBTOTAL(9,K1753:K1756)</f>
        <v>3616553.6349999998</v>
      </c>
      <c r="L1752" s="82">
        <f t="shared" si="541"/>
        <v>84250998.984999999</v>
      </c>
      <c r="M1752" s="576">
        <f>'KL TTHT CV DOT 2'!P1732</f>
        <v>0</v>
      </c>
      <c r="N1752" s="576">
        <f>'KL TTHT CV DOT 2'!Q1732</f>
        <v>0</v>
      </c>
      <c r="O1752" s="576">
        <f>'KL TTHT CV DOT 2'!R1732</f>
        <v>0</v>
      </c>
      <c r="P1752" s="82"/>
      <c r="Q1752" s="82"/>
      <c r="R1752" s="553">
        <v>0</v>
      </c>
    </row>
    <row r="1753" spans="1:18" s="6" customFormat="1" outlineLevel="2">
      <c r="A1753" s="8"/>
      <c r="B1753" s="8"/>
      <c r="C1753" s="392" t="s">
        <v>1214</v>
      </c>
      <c r="D1753" s="97">
        <v>1</v>
      </c>
      <c r="E1753" s="97">
        <v>1</v>
      </c>
      <c r="F1753" s="18" t="s">
        <v>660</v>
      </c>
      <c r="G1753" s="199">
        <v>19802999.700000003</v>
      </c>
      <c r="H1753" s="199">
        <v>1064000</v>
      </c>
      <c r="I1753" s="71">
        <f t="shared" si="540"/>
        <v>20866999.700000003</v>
      </c>
      <c r="J1753" s="71">
        <f>G1753*E1753</f>
        <v>19802999.700000003</v>
      </c>
      <c r="K1753" s="71">
        <f>H1753*E1753</f>
        <v>1064000</v>
      </c>
      <c r="L1753" s="71">
        <f>I1753*E1753</f>
        <v>20866999.700000003</v>
      </c>
      <c r="M1753" s="570">
        <f>'KL TTHT CV DOT 2'!P1733</f>
        <v>0</v>
      </c>
      <c r="N1753" s="570">
        <f>'KL TTHT CV DOT 2'!Q1733</f>
        <v>0</v>
      </c>
      <c r="O1753" s="570">
        <f>'KL TTHT CV DOT 2'!R1733</f>
        <v>0</v>
      </c>
      <c r="P1753" s="71"/>
      <c r="Q1753" s="71"/>
      <c r="R1753" s="552">
        <v>0</v>
      </c>
    </row>
    <row r="1754" spans="1:18" s="6" customFormat="1" outlineLevel="2">
      <c r="A1754" s="8"/>
      <c r="B1754" s="8"/>
      <c r="C1754" s="392" t="s">
        <v>1216</v>
      </c>
      <c r="D1754" s="97">
        <v>1</v>
      </c>
      <c r="E1754" s="97">
        <v>1</v>
      </c>
      <c r="F1754" s="18" t="s">
        <v>660</v>
      </c>
      <c r="G1754" s="199">
        <v>54096000.200000003</v>
      </c>
      <c r="H1754" s="199">
        <v>1400000.0000000002</v>
      </c>
      <c r="I1754" s="71">
        <f t="shared" si="540"/>
        <v>55496000.200000003</v>
      </c>
      <c r="J1754" s="71">
        <f>G1754*E1754</f>
        <v>54096000.200000003</v>
      </c>
      <c r="K1754" s="71">
        <f>H1754*E1754</f>
        <v>1400000.0000000002</v>
      </c>
      <c r="L1754" s="71">
        <f>I1754*E1754</f>
        <v>55496000.200000003</v>
      </c>
      <c r="M1754" s="570">
        <f>'KL TTHT CV DOT 2'!P1734</f>
        <v>0</v>
      </c>
      <c r="N1754" s="570">
        <f>'KL TTHT CV DOT 2'!Q1734</f>
        <v>0</v>
      </c>
      <c r="O1754" s="570">
        <f>'KL TTHT CV DOT 2'!R1734</f>
        <v>0</v>
      </c>
      <c r="P1754" s="71"/>
      <c r="Q1754" s="71"/>
      <c r="R1754" s="552">
        <v>0</v>
      </c>
    </row>
    <row r="1755" spans="1:18" s="6" customFormat="1" outlineLevel="2">
      <c r="A1755" s="8"/>
      <c r="B1755" s="8"/>
      <c r="C1755" s="25" t="s">
        <v>1218</v>
      </c>
      <c r="D1755" s="97">
        <v>2</v>
      </c>
      <c r="E1755" s="97">
        <v>2</v>
      </c>
      <c r="F1755" s="18" t="s">
        <v>660</v>
      </c>
      <c r="G1755" s="199">
        <v>1614800.0000000002</v>
      </c>
      <c r="H1755" s="199">
        <v>50400.000000000007</v>
      </c>
      <c r="I1755" s="71">
        <f t="shared" si="540"/>
        <v>1665200.0000000002</v>
      </c>
      <c r="J1755" s="71">
        <f>G1755*E1755</f>
        <v>3229600.0000000005</v>
      </c>
      <c r="K1755" s="71">
        <f>H1755*E1755</f>
        <v>100800.00000000001</v>
      </c>
      <c r="L1755" s="71">
        <f>I1755*E1755</f>
        <v>3330400.0000000005</v>
      </c>
      <c r="M1755" s="570">
        <f>'KL TTHT CV DOT 2'!P1735</f>
        <v>0</v>
      </c>
      <c r="N1755" s="570">
        <f>'KL TTHT CV DOT 2'!Q1735</f>
        <v>0</v>
      </c>
      <c r="O1755" s="570">
        <f>'KL TTHT CV DOT 2'!R1735</f>
        <v>0</v>
      </c>
      <c r="P1755" s="71"/>
      <c r="Q1755" s="71"/>
      <c r="R1755" s="552">
        <v>0</v>
      </c>
    </row>
    <row r="1756" spans="1:18" s="6" customFormat="1" outlineLevel="2">
      <c r="A1756" s="8"/>
      <c r="B1756" s="8"/>
      <c r="C1756" s="25" t="s">
        <v>1220</v>
      </c>
      <c r="D1756" s="97">
        <v>1</v>
      </c>
      <c r="E1756" s="97">
        <v>1</v>
      </c>
      <c r="F1756" s="18" t="s">
        <v>619</v>
      </c>
      <c r="G1756" s="199">
        <v>3505845.45</v>
      </c>
      <c r="H1756" s="199">
        <v>1051753.635</v>
      </c>
      <c r="I1756" s="71">
        <f t="shared" si="540"/>
        <v>4557599.085</v>
      </c>
      <c r="J1756" s="71">
        <f>G1756*E1756</f>
        <v>3505845.45</v>
      </c>
      <c r="K1756" s="71">
        <f>H1756*E1756</f>
        <v>1051753.635</v>
      </c>
      <c r="L1756" s="71">
        <f>I1756*E1756</f>
        <v>4557599.085</v>
      </c>
      <c r="M1756" s="570">
        <f>'KL TTHT CV DOT 2'!P1736</f>
        <v>0</v>
      </c>
      <c r="N1756" s="570">
        <f>'KL TTHT CV DOT 2'!Q1736</f>
        <v>0</v>
      </c>
      <c r="O1756" s="570">
        <f>'KL TTHT CV DOT 2'!R1736</f>
        <v>0</v>
      </c>
      <c r="P1756" s="71"/>
      <c r="Q1756" s="71"/>
      <c r="R1756" s="552">
        <v>0</v>
      </c>
    </row>
    <row r="1757" spans="1:18" s="6" customFormat="1" outlineLevel="2">
      <c r="A1757" s="8"/>
      <c r="B1757" s="8"/>
      <c r="C1757" s="28" t="s">
        <v>1138</v>
      </c>
      <c r="D1757" s="97"/>
      <c r="E1757" s="97"/>
      <c r="F1757" s="18"/>
      <c r="G1757" s="71"/>
      <c r="H1757" s="71"/>
      <c r="I1757" s="71"/>
      <c r="J1757" s="82">
        <f>SUBTOTAL(9,J1758:J1763)</f>
        <v>4303841.9086423283</v>
      </c>
      <c r="K1757" s="82">
        <f>SUBTOTAL(9,K1758:K1763)</f>
        <v>2273009.2027060366</v>
      </c>
      <c r="L1757" s="82">
        <f>SUBTOTAL(9,L1758:L1763)</f>
        <v>6576851.1113483664</v>
      </c>
      <c r="M1757" s="576">
        <f>'KL TTHT CV DOT 2'!P1737</f>
        <v>0</v>
      </c>
      <c r="N1757" s="576">
        <f>'KL TTHT CV DOT 2'!Q1737</f>
        <v>0</v>
      </c>
      <c r="O1757" s="576">
        <f>'KL TTHT CV DOT 2'!R1737</f>
        <v>0</v>
      </c>
      <c r="P1757" s="82"/>
      <c r="Q1757" s="82"/>
      <c r="R1757" s="553">
        <v>0</v>
      </c>
    </row>
    <row r="1758" spans="1:18" s="6" customFormat="1" outlineLevel="2">
      <c r="A1758" s="8"/>
      <c r="B1758" s="8"/>
      <c r="C1758" s="25" t="s">
        <v>842</v>
      </c>
      <c r="D1758" s="97">
        <v>100</v>
      </c>
      <c r="E1758" s="97">
        <v>100</v>
      </c>
      <c r="F1758" s="18" t="s">
        <v>624</v>
      </c>
      <c r="G1758" s="199">
        <v>32518.739999999998</v>
      </c>
      <c r="H1758" s="199">
        <v>7485.6650000000009</v>
      </c>
      <c r="I1758" s="71">
        <f>SUM(G1758:H1758)</f>
        <v>40004.404999999999</v>
      </c>
      <c r="J1758" s="71">
        <f>G1758*E1758</f>
        <v>3251874</v>
      </c>
      <c r="K1758" s="71">
        <f>H1758*E1758</f>
        <v>748566.50000000012</v>
      </c>
      <c r="L1758" s="71">
        <f>I1758*E1758</f>
        <v>4000440.5</v>
      </c>
      <c r="M1758" s="570">
        <f>'KL TTHT CV DOT 2'!P1738</f>
        <v>0</v>
      </c>
      <c r="N1758" s="570">
        <f>'KL TTHT CV DOT 2'!Q1738</f>
        <v>0</v>
      </c>
      <c r="O1758" s="570">
        <f>'KL TTHT CV DOT 2'!R1738</f>
        <v>0</v>
      </c>
      <c r="P1758" s="71"/>
      <c r="Q1758" s="71"/>
      <c r="R1758" s="552">
        <v>0</v>
      </c>
    </row>
    <row r="1759" spans="1:18" s="6" customFormat="1" outlineLevel="2">
      <c r="A1759" s="8"/>
      <c r="B1759" s="8"/>
      <c r="C1759" s="25" t="s">
        <v>928</v>
      </c>
      <c r="D1759" s="97">
        <v>100</v>
      </c>
      <c r="E1759" s="97">
        <v>100</v>
      </c>
      <c r="F1759" s="18" t="s">
        <v>624</v>
      </c>
      <c r="G1759" s="199">
        <v>8773.9726027397246</v>
      </c>
      <c r="H1759" s="199">
        <v>14594.016411764707</v>
      </c>
      <c r="I1759" s="71">
        <f t="shared" ref="I1759:I1763" si="542">SUM(G1759:H1759)</f>
        <v>23367.989014504434</v>
      </c>
      <c r="J1759" s="71">
        <f>G1759*E1759</f>
        <v>877397.26027397241</v>
      </c>
      <c r="K1759" s="71">
        <f>H1759*E1759</f>
        <v>1459401.6411764708</v>
      </c>
      <c r="L1759" s="71">
        <f>I1759*E1759</f>
        <v>2336798.9014504435</v>
      </c>
      <c r="M1759" s="570">
        <f>'KL TTHT CV DOT 2'!P1739</f>
        <v>0</v>
      </c>
      <c r="N1759" s="570">
        <f>'KL TTHT CV DOT 2'!Q1739</f>
        <v>0</v>
      </c>
      <c r="O1759" s="570">
        <f>'KL TTHT CV DOT 2'!R1739</f>
        <v>0</v>
      </c>
      <c r="P1759" s="71"/>
      <c r="Q1759" s="71"/>
      <c r="R1759" s="552">
        <v>0</v>
      </c>
    </row>
    <row r="1760" spans="1:18" s="6" customFormat="1" outlineLevel="2">
      <c r="A1760" s="8"/>
      <c r="B1760" s="8"/>
      <c r="C1760" s="25" t="s">
        <v>1183</v>
      </c>
      <c r="D1760" s="97">
        <v>3</v>
      </c>
      <c r="E1760" s="97">
        <v>3</v>
      </c>
      <c r="F1760" s="18" t="s">
        <v>624</v>
      </c>
      <c r="G1760" s="199">
        <v>3554.7229199999997</v>
      </c>
      <c r="H1760" s="199">
        <v>5289.7058823529414</v>
      </c>
      <c r="I1760" s="71">
        <f t="shared" si="542"/>
        <v>8844.4288023529407</v>
      </c>
      <c r="J1760" s="71">
        <f>G1760*E1760</f>
        <v>10664.168759999999</v>
      </c>
      <c r="K1760" s="71">
        <f>H1760*E1760</f>
        <v>15869.117647058825</v>
      </c>
      <c r="L1760" s="71">
        <f>I1760*E1760</f>
        <v>26533.286407058822</v>
      </c>
      <c r="M1760" s="570">
        <f>'KL TTHT CV DOT 2'!P1740</f>
        <v>0</v>
      </c>
      <c r="N1760" s="570">
        <f>'KL TTHT CV DOT 2'!Q1740</f>
        <v>0</v>
      </c>
      <c r="O1760" s="570">
        <f>'KL TTHT CV DOT 2'!R1740</f>
        <v>0</v>
      </c>
      <c r="P1760" s="71"/>
      <c r="Q1760" s="71"/>
      <c r="R1760" s="552">
        <v>0</v>
      </c>
    </row>
    <row r="1761" spans="1:18" s="6" customFormat="1" outlineLevel="2">
      <c r="A1761" s="8"/>
      <c r="B1761" s="8"/>
      <c r="C1761" s="25" t="s">
        <v>928</v>
      </c>
      <c r="D1761" s="97">
        <v>3</v>
      </c>
      <c r="E1761" s="97"/>
      <c r="F1761" s="18" t="s">
        <v>624</v>
      </c>
      <c r="G1761" s="199">
        <v>8773.9726027397246</v>
      </c>
      <c r="H1761" s="199">
        <v>14594.016411764707</v>
      </c>
      <c r="I1761" s="71">
        <f t="shared" si="542"/>
        <v>23367.989014504434</v>
      </c>
      <c r="J1761" s="71">
        <f>G1761*E1761</f>
        <v>0</v>
      </c>
      <c r="K1761" s="71">
        <f>H1761*E1761</f>
        <v>0</v>
      </c>
      <c r="L1761" s="71">
        <f>I1761*E1761</f>
        <v>0</v>
      </c>
      <c r="M1761" s="570">
        <f>'KL TTHT CV DOT 2'!P1741</f>
        <v>0</v>
      </c>
      <c r="N1761" s="570">
        <f>'KL TTHT CV DOT 2'!Q1741</f>
        <v>0</v>
      </c>
      <c r="O1761" s="570">
        <f>'KL TTHT CV DOT 2'!R1741</f>
        <v>0</v>
      </c>
      <c r="P1761" s="71"/>
      <c r="Q1761" s="71"/>
      <c r="R1761" s="552">
        <v>0</v>
      </c>
    </row>
    <row r="1762" spans="1:18" s="6" customFormat="1" outlineLevel="2">
      <c r="A1762" s="8"/>
      <c r="B1762" s="8"/>
      <c r="C1762" s="25"/>
      <c r="D1762" s="97"/>
      <c r="E1762" s="97"/>
      <c r="F1762" s="18"/>
      <c r="G1762" s="71"/>
      <c r="H1762" s="71"/>
      <c r="I1762" s="71"/>
      <c r="J1762" s="71"/>
      <c r="K1762" s="71"/>
      <c r="L1762" s="71"/>
      <c r="M1762" s="570">
        <f>'KL TTHT CV DOT 2'!P1742</f>
        <v>0</v>
      </c>
      <c r="N1762" s="570">
        <f>'KL TTHT CV DOT 2'!Q1742</f>
        <v>0</v>
      </c>
      <c r="O1762" s="570">
        <f>'KL TTHT CV DOT 2'!R1742</f>
        <v>0</v>
      </c>
      <c r="P1762" s="71"/>
      <c r="Q1762" s="71"/>
      <c r="R1762" s="552">
        <v>0</v>
      </c>
    </row>
    <row r="1763" spans="1:18" s="6" customFormat="1" outlineLevel="2">
      <c r="A1763" s="8"/>
      <c r="B1763" s="8"/>
      <c r="C1763" s="25" t="s">
        <v>657</v>
      </c>
      <c r="D1763" s="97">
        <v>1</v>
      </c>
      <c r="E1763" s="97">
        <v>1</v>
      </c>
      <c r="F1763" s="18" t="s">
        <v>619</v>
      </c>
      <c r="G1763" s="199">
        <v>163906.47960835617</v>
      </c>
      <c r="H1763" s="199">
        <v>49171.94388250685</v>
      </c>
      <c r="I1763" s="71">
        <f t="shared" si="542"/>
        <v>213078.423490863</v>
      </c>
      <c r="J1763" s="71">
        <f>G1763*E1763</f>
        <v>163906.47960835617</v>
      </c>
      <c r="K1763" s="71">
        <f>H1763*E1763</f>
        <v>49171.94388250685</v>
      </c>
      <c r="L1763" s="71">
        <f>I1763*E1763</f>
        <v>213078.423490863</v>
      </c>
      <c r="M1763" s="570">
        <f>'KL TTHT CV DOT 2'!P1743</f>
        <v>0</v>
      </c>
      <c r="N1763" s="570">
        <f>'KL TTHT CV DOT 2'!Q1743</f>
        <v>0</v>
      </c>
      <c r="O1763" s="570">
        <f>'KL TTHT CV DOT 2'!R1743</f>
        <v>0</v>
      </c>
      <c r="P1763" s="71"/>
      <c r="Q1763" s="71"/>
      <c r="R1763" s="552">
        <v>0</v>
      </c>
    </row>
    <row r="1764" spans="1:18" s="6" customFormat="1" outlineLevel="1">
      <c r="A1764" s="8"/>
      <c r="B1764" s="8"/>
      <c r="C1764" s="25"/>
      <c r="D1764" s="94"/>
      <c r="E1764" s="97"/>
      <c r="F1764" s="18"/>
      <c r="G1764" s="71"/>
      <c r="H1764" s="71"/>
      <c r="I1764" s="71"/>
      <c r="J1764" s="71"/>
      <c r="K1764" s="71"/>
      <c r="L1764" s="62"/>
      <c r="M1764" s="574">
        <f>'KL TTHT CV DOT 2'!P1744</f>
        <v>0</v>
      </c>
      <c r="N1764" s="574">
        <f>'KL TTHT CV DOT 2'!Q1744</f>
        <v>0</v>
      </c>
      <c r="O1764" s="574">
        <f>'KL TTHT CV DOT 2'!R1744</f>
        <v>0</v>
      </c>
      <c r="P1764" s="62"/>
      <c r="Q1764" s="62"/>
      <c r="R1764" s="550">
        <v>0</v>
      </c>
    </row>
    <row r="1765" spans="1:18" s="6" customFormat="1" outlineLevel="1">
      <c r="A1765" s="8" t="s">
        <v>299</v>
      </c>
      <c r="B1765" s="8"/>
      <c r="C1765" s="25" t="s">
        <v>300</v>
      </c>
      <c r="D1765" s="94">
        <v>1</v>
      </c>
      <c r="E1765" s="97">
        <v>1</v>
      </c>
      <c r="F1765" s="18" t="s">
        <v>10</v>
      </c>
      <c r="G1765" s="71"/>
      <c r="H1765" s="71"/>
      <c r="I1765" s="71"/>
      <c r="J1765" s="82">
        <f>SUBTOTAL(9,J1766:J1793)</f>
        <v>272383525.79063809</v>
      </c>
      <c r="K1765" s="82">
        <f>SUBTOTAL(9,K1766:K1793)</f>
        <v>34190166.146313481</v>
      </c>
      <c r="L1765" s="82">
        <f>SUBTOTAL(9,L1766:L1793)</f>
        <v>306573691.93695146</v>
      </c>
      <c r="M1765" s="576">
        <f>'KL TTHT CV DOT 2'!P1745</f>
        <v>0</v>
      </c>
      <c r="N1765" s="576">
        <f>'KL TTHT CV DOT 2'!Q1745</f>
        <v>0</v>
      </c>
      <c r="O1765" s="576">
        <f>'KL TTHT CV DOT 2'!R1745</f>
        <v>0</v>
      </c>
      <c r="P1765" s="82"/>
      <c r="Q1765" s="82"/>
      <c r="R1765" s="553">
        <v>0</v>
      </c>
    </row>
    <row r="1766" spans="1:18" s="7" customFormat="1" outlineLevel="2">
      <c r="A1766" s="5"/>
      <c r="B1766" s="5"/>
      <c r="C1766" s="401" t="s">
        <v>1213</v>
      </c>
      <c r="D1766" s="194">
        <v>0</v>
      </c>
      <c r="E1766" s="194">
        <v>0</v>
      </c>
      <c r="F1766" s="277"/>
      <c r="G1766" s="199"/>
      <c r="H1766" s="199"/>
      <c r="I1766" s="199">
        <f t="shared" ref="I1766" si="543">SUM(G1766:H1766)</f>
        <v>0</v>
      </c>
      <c r="J1766" s="174">
        <f>SUBTOTAL(9,J1767:J1792)</f>
        <v>272383525.79063809</v>
      </c>
      <c r="K1766" s="174">
        <f t="shared" ref="K1766:L1766" si="544">SUBTOTAL(9,K1767:K1792)</f>
        <v>34190166.146313481</v>
      </c>
      <c r="L1766" s="174">
        <f t="shared" si="544"/>
        <v>306573691.93695146</v>
      </c>
      <c r="M1766" s="578">
        <f>'KL TTHT CV DOT 2'!P1746</f>
        <v>0</v>
      </c>
      <c r="N1766" s="578">
        <f>'KL TTHT CV DOT 2'!Q1746</f>
        <v>0</v>
      </c>
      <c r="O1766" s="578">
        <f>'KL TTHT CV DOT 2'!R1746</f>
        <v>0</v>
      </c>
      <c r="P1766" s="174"/>
      <c r="Q1766" s="174"/>
      <c r="R1766" s="558">
        <v>0</v>
      </c>
    </row>
    <row r="1767" spans="1:18" s="6" customFormat="1" outlineLevel="2">
      <c r="A1767" s="8"/>
      <c r="B1767" s="8"/>
      <c r="C1767" s="28" t="s">
        <v>1141</v>
      </c>
      <c r="D1767" s="97"/>
      <c r="E1767" s="97"/>
      <c r="F1767" s="18"/>
      <c r="G1767" s="71"/>
      <c r="H1767" s="71"/>
      <c r="I1767" s="71"/>
      <c r="J1767" s="82">
        <f>SUBTOTAL(9,J1768:J1780)</f>
        <v>262643773.89553002</v>
      </c>
      <c r="K1767" s="82">
        <f t="shared" ref="K1767:L1767" si="545">SUBTOTAL(9,K1768:K1780)</f>
        <v>29033956.568659011</v>
      </c>
      <c r="L1767" s="82">
        <f t="shared" si="545"/>
        <v>291677730.46418899</v>
      </c>
      <c r="M1767" s="576">
        <f>'KL TTHT CV DOT 2'!P1747</f>
        <v>0</v>
      </c>
      <c r="N1767" s="576">
        <f>'KL TTHT CV DOT 2'!Q1747</f>
        <v>0</v>
      </c>
      <c r="O1767" s="576">
        <f>'KL TTHT CV DOT 2'!R1747</f>
        <v>0</v>
      </c>
      <c r="P1767" s="82"/>
      <c r="Q1767" s="82"/>
      <c r="R1767" s="553">
        <v>0</v>
      </c>
    </row>
    <row r="1768" spans="1:18" s="6" customFormat="1" ht="26.4" outlineLevel="2">
      <c r="A1768" s="8"/>
      <c r="B1768" s="8"/>
      <c r="C1768" s="25" t="s">
        <v>1221</v>
      </c>
      <c r="D1768" s="97">
        <v>2</v>
      </c>
      <c r="E1768" s="97">
        <v>2</v>
      </c>
      <c r="F1768" s="18" t="s">
        <v>660</v>
      </c>
      <c r="G1768" s="199">
        <v>7379058.0000000009</v>
      </c>
      <c r="H1768" s="199">
        <v>923094.70000000007</v>
      </c>
      <c r="I1768" s="71">
        <f t="shared" ref="I1768:I1777" si="546">SUM(G1768:H1768)</f>
        <v>8302152.7000000011</v>
      </c>
      <c r="J1768" s="71">
        <f t="shared" ref="J1768:J1780" si="547">G1768*E1768</f>
        <v>14758116.000000002</v>
      </c>
      <c r="K1768" s="71">
        <f t="shared" ref="K1768:K1780" si="548">H1768*E1768</f>
        <v>1846189.4000000001</v>
      </c>
      <c r="L1768" s="71">
        <f t="shared" ref="L1768:L1780" si="549">I1768*E1768</f>
        <v>16604305.400000002</v>
      </c>
      <c r="M1768" s="570">
        <f>'KL TTHT CV DOT 2'!P1748</f>
        <v>0</v>
      </c>
      <c r="N1768" s="570">
        <f>'KL TTHT CV DOT 2'!Q1748</f>
        <v>0</v>
      </c>
      <c r="O1768" s="570">
        <f>'KL TTHT CV DOT 2'!R1748</f>
        <v>0</v>
      </c>
      <c r="P1768" s="71"/>
      <c r="Q1768" s="71"/>
      <c r="R1768" s="552">
        <v>0</v>
      </c>
    </row>
    <row r="1769" spans="1:18" s="403" customFormat="1" outlineLevel="2">
      <c r="A1769" s="391"/>
      <c r="B1769" s="391"/>
      <c r="C1769" s="392" t="s">
        <v>1223</v>
      </c>
      <c r="D1769" s="97">
        <v>4</v>
      </c>
      <c r="E1769" s="97">
        <v>4</v>
      </c>
      <c r="F1769" s="387" t="s">
        <v>660</v>
      </c>
      <c r="G1769" s="199">
        <v>4140000</v>
      </c>
      <c r="H1769" s="199">
        <v>128800.00000000001</v>
      </c>
      <c r="I1769" s="62">
        <f t="shared" si="546"/>
        <v>4268800</v>
      </c>
      <c r="J1769" s="62">
        <f t="shared" si="547"/>
        <v>16560000</v>
      </c>
      <c r="K1769" s="62">
        <f t="shared" si="548"/>
        <v>515200.00000000006</v>
      </c>
      <c r="L1769" s="62">
        <f t="shared" si="549"/>
        <v>17075200</v>
      </c>
      <c r="M1769" s="574">
        <f>'KL TTHT CV DOT 2'!P1749</f>
        <v>0</v>
      </c>
      <c r="N1769" s="574">
        <f>'KL TTHT CV DOT 2'!Q1749</f>
        <v>0</v>
      </c>
      <c r="O1769" s="574">
        <f>'KL TTHT CV DOT 2'!R1749</f>
        <v>0</v>
      </c>
      <c r="P1769" s="62"/>
      <c r="Q1769" s="62"/>
      <c r="R1769" s="550">
        <v>0</v>
      </c>
    </row>
    <row r="1770" spans="1:18" s="6" customFormat="1" outlineLevel="2">
      <c r="A1770" s="8"/>
      <c r="B1770" s="8"/>
      <c r="C1770" s="25" t="s">
        <v>1176</v>
      </c>
      <c r="D1770" s="97">
        <v>132</v>
      </c>
      <c r="E1770" s="97">
        <v>132</v>
      </c>
      <c r="F1770" s="18" t="s">
        <v>1109</v>
      </c>
      <c r="G1770" s="199">
        <v>236291.34545454543</v>
      </c>
      <c r="H1770" s="199">
        <v>106400.00000000001</v>
      </c>
      <c r="I1770" s="71">
        <f t="shared" si="546"/>
        <v>342691.34545454546</v>
      </c>
      <c r="J1770" s="71">
        <f t="shared" si="547"/>
        <v>31190457.599999998</v>
      </c>
      <c r="K1770" s="71">
        <f t="shared" si="548"/>
        <v>14044800.000000002</v>
      </c>
      <c r="L1770" s="71">
        <f t="shared" si="549"/>
        <v>45235257.600000001</v>
      </c>
      <c r="M1770" s="570">
        <f>'KL TTHT CV DOT 2'!P1750</f>
        <v>0</v>
      </c>
      <c r="N1770" s="570">
        <f>'KL TTHT CV DOT 2'!Q1750</f>
        <v>0</v>
      </c>
      <c r="O1770" s="570">
        <f>'KL TTHT CV DOT 2'!R1750</f>
        <v>0</v>
      </c>
      <c r="P1770" s="71"/>
      <c r="Q1770" s="71"/>
      <c r="R1770" s="552">
        <v>0</v>
      </c>
    </row>
    <row r="1771" spans="1:18" s="6" customFormat="1" outlineLevel="2">
      <c r="A1771" s="8"/>
      <c r="B1771" s="8"/>
      <c r="C1771" s="25" t="s">
        <v>1225</v>
      </c>
      <c r="D1771" s="97">
        <v>142</v>
      </c>
      <c r="E1771" s="97">
        <v>143</v>
      </c>
      <c r="F1771" s="18" t="s">
        <v>1109</v>
      </c>
      <c r="G1771" s="199">
        <v>207754.8</v>
      </c>
      <c r="H1771" s="199">
        <v>44800.000000000007</v>
      </c>
      <c r="I1771" s="71">
        <f t="shared" si="546"/>
        <v>252554.8</v>
      </c>
      <c r="J1771" s="71">
        <f t="shared" si="547"/>
        <v>29708936.399999999</v>
      </c>
      <c r="K1771" s="71">
        <f t="shared" si="548"/>
        <v>6406400.0000000009</v>
      </c>
      <c r="L1771" s="71">
        <f t="shared" si="549"/>
        <v>36115336.399999999</v>
      </c>
      <c r="M1771" s="570">
        <f>'KL TTHT CV DOT 2'!P1751</f>
        <v>0</v>
      </c>
      <c r="N1771" s="570">
        <f>'KL TTHT CV DOT 2'!Q1751</f>
        <v>0</v>
      </c>
      <c r="O1771" s="570">
        <f>'KL TTHT CV DOT 2'!R1751</f>
        <v>0</v>
      </c>
      <c r="P1771" s="71"/>
      <c r="Q1771" s="71"/>
      <c r="R1771" s="552">
        <v>0</v>
      </c>
    </row>
    <row r="1772" spans="1:18" s="6" customFormat="1" outlineLevel="2">
      <c r="A1772" s="8"/>
      <c r="B1772" s="8"/>
      <c r="C1772" s="25" t="s">
        <v>1226</v>
      </c>
      <c r="D1772" s="97">
        <v>6</v>
      </c>
      <c r="E1772" s="97">
        <v>6</v>
      </c>
      <c r="F1772" s="18" t="s">
        <v>660</v>
      </c>
      <c r="G1772" s="199">
        <v>2484000</v>
      </c>
      <c r="H1772" s="199">
        <v>117600.00000000001</v>
      </c>
      <c r="I1772" s="71">
        <f t="shared" si="546"/>
        <v>2601600</v>
      </c>
      <c r="J1772" s="71">
        <f t="shared" si="547"/>
        <v>14904000</v>
      </c>
      <c r="K1772" s="71">
        <f t="shared" si="548"/>
        <v>705600.00000000012</v>
      </c>
      <c r="L1772" s="71">
        <f t="shared" si="549"/>
        <v>15609600</v>
      </c>
      <c r="M1772" s="570">
        <f>'KL TTHT CV DOT 2'!P1752</f>
        <v>0</v>
      </c>
      <c r="N1772" s="570">
        <f>'KL TTHT CV DOT 2'!Q1752</f>
        <v>0.45</v>
      </c>
      <c r="O1772" s="570">
        <f>'KL TTHT CV DOT 2'!R1752</f>
        <v>0.45</v>
      </c>
      <c r="P1772" s="71"/>
      <c r="Q1772" s="71"/>
      <c r="R1772" s="552">
        <v>0</v>
      </c>
    </row>
    <row r="1773" spans="1:18" s="6" customFormat="1" outlineLevel="2">
      <c r="A1773" s="8"/>
      <c r="B1773" s="8"/>
      <c r="C1773" s="25" t="s">
        <v>1227</v>
      </c>
      <c r="D1773" s="97">
        <v>3</v>
      </c>
      <c r="E1773" s="97">
        <v>3</v>
      </c>
      <c r="F1773" s="18" t="s">
        <v>660</v>
      </c>
      <c r="G1773" s="199">
        <v>3960600</v>
      </c>
      <c r="H1773" s="199">
        <v>140000</v>
      </c>
      <c r="I1773" s="71">
        <f t="shared" si="546"/>
        <v>4100600</v>
      </c>
      <c r="J1773" s="71">
        <f t="shared" si="547"/>
        <v>11881800</v>
      </c>
      <c r="K1773" s="71">
        <f t="shared" si="548"/>
        <v>420000</v>
      </c>
      <c r="L1773" s="71">
        <f t="shared" si="549"/>
        <v>12301800</v>
      </c>
      <c r="M1773" s="570">
        <f>'KL TTHT CV DOT 2'!P1753</f>
        <v>0</v>
      </c>
      <c r="N1773" s="570">
        <f>'KL TTHT CV DOT 2'!Q1753</f>
        <v>0.45</v>
      </c>
      <c r="O1773" s="570">
        <f>'KL TTHT CV DOT 2'!R1753</f>
        <v>0.45</v>
      </c>
      <c r="P1773" s="71"/>
      <c r="Q1773" s="71"/>
      <c r="R1773" s="552">
        <v>0</v>
      </c>
    </row>
    <row r="1774" spans="1:18" s="6" customFormat="1" outlineLevel="2">
      <c r="A1774" s="8"/>
      <c r="B1774" s="8"/>
      <c r="C1774" s="25" t="s">
        <v>1228</v>
      </c>
      <c r="D1774" s="97">
        <v>5</v>
      </c>
      <c r="E1774" s="97">
        <v>5</v>
      </c>
      <c r="F1774" s="18" t="s">
        <v>660</v>
      </c>
      <c r="G1774" s="199">
        <v>3960600</v>
      </c>
      <c r="H1774" s="199">
        <v>140000</v>
      </c>
      <c r="I1774" s="71">
        <f t="shared" si="546"/>
        <v>4100600</v>
      </c>
      <c r="J1774" s="71">
        <f t="shared" si="547"/>
        <v>19803000</v>
      </c>
      <c r="K1774" s="71">
        <f t="shared" si="548"/>
        <v>700000</v>
      </c>
      <c r="L1774" s="71">
        <f t="shared" si="549"/>
        <v>20503000</v>
      </c>
      <c r="M1774" s="570">
        <f>'KL TTHT CV DOT 2'!P1754</f>
        <v>0</v>
      </c>
      <c r="N1774" s="570">
        <f>'KL TTHT CV DOT 2'!Q1754</f>
        <v>0.45</v>
      </c>
      <c r="O1774" s="570">
        <f>'KL TTHT CV DOT 2'!R1754</f>
        <v>0.45</v>
      </c>
      <c r="P1774" s="71"/>
      <c r="Q1774" s="71"/>
      <c r="R1774" s="552">
        <v>0</v>
      </c>
    </row>
    <row r="1775" spans="1:18" s="6" customFormat="1" outlineLevel="2">
      <c r="A1775" s="8"/>
      <c r="B1775" s="8"/>
      <c r="C1775" s="25" t="s">
        <v>1161</v>
      </c>
      <c r="D1775" s="97">
        <v>2</v>
      </c>
      <c r="E1775" s="97">
        <v>2</v>
      </c>
      <c r="F1775" s="18" t="s">
        <v>660</v>
      </c>
      <c r="G1775" s="199">
        <v>844560</v>
      </c>
      <c r="H1775" s="199">
        <v>117600.00000000001</v>
      </c>
      <c r="I1775" s="71">
        <f t="shared" si="546"/>
        <v>962160</v>
      </c>
      <c r="J1775" s="71">
        <f t="shared" si="547"/>
        <v>1689120</v>
      </c>
      <c r="K1775" s="71">
        <f t="shared" si="548"/>
        <v>235200.00000000003</v>
      </c>
      <c r="L1775" s="71">
        <f t="shared" si="549"/>
        <v>1924320</v>
      </c>
      <c r="M1775" s="570">
        <f>'KL TTHT CV DOT 2'!P1755</f>
        <v>0</v>
      </c>
      <c r="N1775" s="570">
        <f>'KL TTHT CV DOT 2'!Q1755</f>
        <v>0.45</v>
      </c>
      <c r="O1775" s="570">
        <f>'KL TTHT CV DOT 2'!R1755</f>
        <v>0.45</v>
      </c>
      <c r="P1775" s="71"/>
      <c r="Q1775" s="71"/>
      <c r="R1775" s="552">
        <v>0</v>
      </c>
    </row>
    <row r="1776" spans="1:18" s="6" customFormat="1" outlineLevel="2">
      <c r="A1776" s="8"/>
      <c r="B1776" s="8"/>
      <c r="C1776" s="25" t="s">
        <v>1229</v>
      </c>
      <c r="D1776" s="97">
        <v>2</v>
      </c>
      <c r="E1776" s="97">
        <v>2</v>
      </c>
      <c r="F1776" s="18" t="s">
        <v>660</v>
      </c>
      <c r="G1776" s="199">
        <v>3759119.9999999995</v>
      </c>
      <c r="H1776" s="199">
        <v>140000</v>
      </c>
      <c r="I1776" s="71">
        <f t="shared" si="546"/>
        <v>3899119.9999999995</v>
      </c>
      <c r="J1776" s="71">
        <f t="shared" si="547"/>
        <v>7518239.9999999991</v>
      </c>
      <c r="K1776" s="71">
        <f t="shared" si="548"/>
        <v>280000</v>
      </c>
      <c r="L1776" s="71">
        <f t="shared" si="549"/>
        <v>7798239.9999999991</v>
      </c>
      <c r="M1776" s="570">
        <f>'KL TTHT CV DOT 2'!P1756</f>
        <v>0</v>
      </c>
      <c r="N1776" s="570">
        <f>'KL TTHT CV DOT 2'!Q1756</f>
        <v>0.45</v>
      </c>
      <c r="O1776" s="570">
        <f>'KL TTHT CV DOT 2'!R1756</f>
        <v>0.45</v>
      </c>
      <c r="P1776" s="71"/>
      <c r="Q1776" s="71"/>
      <c r="R1776" s="552">
        <v>0</v>
      </c>
    </row>
    <row r="1777" spans="1:18" s="6" customFormat="1" outlineLevel="2">
      <c r="A1777" s="8"/>
      <c r="B1777" s="8"/>
      <c r="C1777" s="25" t="s">
        <v>1230</v>
      </c>
      <c r="D1777" s="97">
        <v>2</v>
      </c>
      <c r="E1777" s="97">
        <v>2</v>
      </c>
      <c r="F1777" s="18" t="s">
        <v>660</v>
      </c>
      <c r="G1777" s="199">
        <v>6668160</v>
      </c>
      <c r="H1777" s="199">
        <v>106400.00000000001</v>
      </c>
      <c r="I1777" s="71">
        <f t="shared" si="546"/>
        <v>6774560</v>
      </c>
      <c r="J1777" s="71">
        <f t="shared" si="547"/>
        <v>13336320</v>
      </c>
      <c r="K1777" s="71">
        <f t="shared" si="548"/>
        <v>212800.00000000003</v>
      </c>
      <c r="L1777" s="71">
        <f t="shared" si="549"/>
        <v>13549120</v>
      </c>
      <c r="M1777" s="570">
        <f>'KL TTHT CV DOT 2'!P1757</f>
        <v>0</v>
      </c>
      <c r="N1777" s="570">
        <f>'KL TTHT CV DOT 2'!Q1757</f>
        <v>0.45</v>
      </c>
      <c r="O1777" s="570">
        <f>'KL TTHT CV DOT 2'!R1757</f>
        <v>0.45</v>
      </c>
      <c r="P1777" s="71"/>
      <c r="Q1777" s="71"/>
      <c r="R1777" s="552">
        <v>0</v>
      </c>
    </row>
    <row r="1778" spans="1:18" s="6" customFormat="1" outlineLevel="2">
      <c r="A1778" s="8"/>
      <c r="B1778" s="8"/>
      <c r="C1778" s="25" t="s">
        <v>1231</v>
      </c>
      <c r="D1778" s="97">
        <v>6</v>
      </c>
      <c r="E1778" s="97">
        <v>6</v>
      </c>
      <c r="F1778" s="18" t="s">
        <v>660</v>
      </c>
      <c r="G1778" s="199">
        <v>7998479.9999999981</v>
      </c>
      <c r="H1778" s="199">
        <v>106400.00000000001</v>
      </c>
      <c r="I1778" s="71">
        <f t="shared" ref="I1778:I1780" si="550">SUM(G1778:H1778)</f>
        <v>8104879.9999999981</v>
      </c>
      <c r="J1778" s="71">
        <f t="shared" si="547"/>
        <v>47990879.999999985</v>
      </c>
      <c r="K1778" s="71">
        <f t="shared" si="548"/>
        <v>638400.00000000012</v>
      </c>
      <c r="L1778" s="71">
        <f t="shared" si="549"/>
        <v>48629279.999999985</v>
      </c>
      <c r="M1778" s="570">
        <f>'KL TTHT CV DOT 2'!P1758</f>
        <v>0</v>
      </c>
      <c r="N1778" s="570">
        <f>'KL TTHT CV DOT 2'!Q1758</f>
        <v>0.45</v>
      </c>
      <c r="O1778" s="570">
        <f>'KL TTHT CV DOT 2'!R1758</f>
        <v>0.45</v>
      </c>
      <c r="P1778" s="71"/>
      <c r="Q1778" s="71"/>
      <c r="R1778" s="552">
        <v>0</v>
      </c>
    </row>
    <row r="1779" spans="1:18" s="6" customFormat="1" outlineLevel="2">
      <c r="A1779" s="8"/>
      <c r="B1779" s="8"/>
      <c r="C1779" s="25" t="s">
        <v>1232</v>
      </c>
      <c r="D1779" s="97">
        <v>4</v>
      </c>
      <c r="E1779" s="97">
        <v>4</v>
      </c>
      <c r="F1779" s="18" t="s">
        <v>660</v>
      </c>
      <c r="G1779" s="199">
        <v>11155920</v>
      </c>
      <c r="H1779" s="199">
        <v>106400.00000000001</v>
      </c>
      <c r="I1779" s="71">
        <f t="shared" si="550"/>
        <v>11262320</v>
      </c>
      <c r="J1779" s="71">
        <f t="shared" si="547"/>
        <v>44623680</v>
      </c>
      <c r="K1779" s="71">
        <f t="shared" si="548"/>
        <v>425600.00000000006</v>
      </c>
      <c r="L1779" s="71">
        <f t="shared" si="549"/>
        <v>45049280</v>
      </c>
      <c r="M1779" s="570">
        <f>'KL TTHT CV DOT 2'!P1759</f>
        <v>0</v>
      </c>
      <c r="N1779" s="570">
        <f>'KL TTHT CV DOT 2'!Q1759</f>
        <v>0.45</v>
      </c>
      <c r="O1779" s="570">
        <f>'KL TTHT CV DOT 2'!R1759</f>
        <v>0.45</v>
      </c>
      <c r="P1779" s="71"/>
      <c r="Q1779" s="71"/>
      <c r="R1779" s="552">
        <v>0</v>
      </c>
    </row>
    <row r="1780" spans="1:18" s="403" customFormat="1" outlineLevel="2">
      <c r="A1780" s="391"/>
      <c r="B1780" s="391"/>
      <c r="C1780" s="392" t="s">
        <v>1220</v>
      </c>
      <c r="D1780" s="97">
        <v>1</v>
      </c>
      <c r="E1780" s="97">
        <v>1</v>
      </c>
      <c r="F1780" s="387" t="s">
        <v>619</v>
      </c>
      <c r="G1780" s="62">
        <v>8679223.8955300283</v>
      </c>
      <c r="H1780" s="62">
        <v>2603767.1686590086</v>
      </c>
      <c r="I1780" s="62">
        <f t="shared" si="550"/>
        <v>11282991.064189037</v>
      </c>
      <c r="J1780" s="62">
        <f t="shared" si="547"/>
        <v>8679223.8955300283</v>
      </c>
      <c r="K1780" s="62">
        <f t="shared" si="548"/>
        <v>2603767.1686590086</v>
      </c>
      <c r="L1780" s="62">
        <f t="shared" si="549"/>
        <v>11282991.064189037</v>
      </c>
      <c r="M1780" s="574">
        <f>'KL TTHT CV DOT 2'!P1760</f>
        <v>0</v>
      </c>
      <c r="N1780" s="574">
        <f>'KL TTHT CV DOT 2'!Q1760</f>
        <v>0</v>
      </c>
      <c r="O1780" s="574">
        <f>'KL TTHT CV DOT 2'!R1760</f>
        <v>0</v>
      </c>
      <c r="P1780" s="62"/>
      <c r="Q1780" s="62"/>
      <c r="R1780" s="550">
        <v>0</v>
      </c>
    </row>
    <row r="1781" spans="1:18" s="6" customFormat="1" outlineLevel="2">
      <c r="A1781" s="8"/>
      <c r="B1781" s="8"/>
      <c r="C1781" s="28" t="s">
        <v>1138</v>
      </c>
      <c r="D1781" s="97"/>
      <c r="E1781" s="97"/>
      <c r="F1781" s="18"/>
      <c r="G1781" s="71"/>
      <c r="H1781" s="71"/>
      <c r="I1781" s="71"/>
      <c r="J1781" s="82">
        <f>SUBTOTAL(9,J1782:J1792)</f>
        <v>9739751.8951080833</v>
      </c>
      <c r="K1781" s="82">
        <f t="shared" ref="K1781:L1781" si="551">SUBTOTAL(9,K1782:K1792)</f>
        <v>5156209.577654466</v>
      </c>
      <c r="L1781" s="82">
        <f t="shared" si="551"/>
        <v>14895961.472762549</v>
      </c>
      <c r="M1781" s="576">
        <f>'KL TTHT CV DOT 2'!P1761</f>
        <v>0</v>
      </c>
      <c r="N1781" s="576">
        <f>'KL TTHT CV DOT 2'!Q1761</f>
        <v>0</v>
      </c>
      <c r="O1781" s="576">
        <f>'KL TTHT CV DOT 2'!R1761</f>
        <v>0</v>
      </c>
      <c r="P1781" s="82"/>
      <c r="Q1781" s="82"/>
      <c r="R1781" s="553">
        <v>0</v>
      </c>
    </row>
    <row r="1782" spans="1:18" s="6" customFormat="1" outlineLevel="2">
      <c r="A1782" s="8"/>
      <c r="B1782" s="8"/>
      <c r="C1782" s="25" t="s">
        <v>1233</v>
      </c>
      <c r="D1782" s="97">
        <v>1</v>
      </c>
      <c r="E1782" s="97">
        <v>1</v>
      </c>
      <c r="F1782" s="18" t="s">
        <v>624</v>
      </c>
      <c r="G1782" s="199">
        <v>46800</v>
      </c>
      <c r="H1782" s="199">
        <v>54500.000000000007</v>
      </c>
      <c r="I1782" s="71">
        <f t="shared" ref="I1782:I1783" si="552">SUM(G1782:H1782)</f>
        <v>101300</v>
      </c>
      <c r="J1782" s="71">
        <f t="shared" ref="J1782:J1789" si="553">G1782*E1782</f>
        <v>46800</v>
      </c>
      <c r="K1782" s="71">
        <f t="shared" ref="K1782:K1789" si="554">H1782*E1782</f>
        <v>54500.000000000007</v>
      </c>
      <c r="L1782" s="71">
        <f t="shared" ref="L1782:L1789" si="555">I1782*E1782</f>
        <v>101300</v>
      </c>
      <c r="M1782" s="570">
        <f>'KL TTHT CV DOT 2'!P1762</f>
        <v>0</v>
      </c>
      <c r="N1782" s="570">
        <f>'KL TTHT CV DOT 2'!Q1762</f>
        <v>0</v>
      </c>
      <c r="O1782" s="570">
        <f>'KL TTHT CV DOT 2'!R1762</f>
        <v>0</v>
      </c>
      <c r="P1782" s="71"/>
      <c r="Q1782" s="71"/>
      <c r="R1782" s="552">
        <v>0</v>
      </c>
    </row>
    <row r="1783" spans="1:18" s="403" customFormat="1" ht="28.5" customHeight="1" outlineLevel="2">
      <c r="A1783" s="391"/>
      <c r="B1783" s="391"/>
      <c r="C1783" s="392" t="s">
        <v>1198</v>
      </c>
      <c r="D1783" s="97">
        <v>4</v>
      </c>
      <c r="E1783" s="97">
        <v>4</v>
      </c>
      <c r="F1783" s="387" t="s">
        <v>624</v>
      </c>
      <c r="G1783" s="199">
        <v>900000</v>
      </c>
      <c r="H1783" s="199">
        <v>163500</v>
      </c>
      <c r="I1783" s="62">
        <f t="shared" si="552"/>
        <v>1063500</v>
      </c>
      <c r="J1783" s="62">
        <f t="shared" si="553"/>
        <v>3600000</v>
      </c>
      <c r="K1783" s="62">
        <f t="shared" si="554"/>
        <v>654000</v>
      </c>
      <c r="L1783" s="62">
        <f t="shared" si="555"/>
        <v>4254000</v>
      </c>
      <c r="M1783" s="574">
        <f>'KL TTHT CV DOT 2'!P1763</f>
        <v>0</v>
      </c>
      <c r="N1783" s="574">
        <f>'KL TTHT CV DOT 2'!Q1763</f>
        <v>0</v>
      </c>
      <c r="O1783" s="574">
        <f>'KL TTHT CV DOT 2'!R1763</f>
        <v>0</v>
      </c>
      <c r="P1783" s="62"/>
      <c r="Q1783" s="62"/>
      <c r="R1783" s="550">
        <v>0</v>
      </c>
    </row>
    <row r="1784" spans="1:18" s="403" customFormat="1" outlineLevel="2">
      <c r="A1784" s="391"/>
      <c r="B1784" s="391"/>
      <c r="C1784" s="392" t="s">
        <v>842</v>
      </c>
      <c r="D1784" s="97">
        <v>80</v>
      </c>
      <c r="E1784" s="97">
        <v>79.2</v>
      </c>
      <c r="F1784" s="387" t="s">
        <v>624</v>
      </c>
      <c r="G1784" s="199">
        <v>32518.739999999998</v>
      </c>
      <c r="H1784" s="199">
        <v>7485.6650000000009</v>
      </c>
      <c r="I1784" s="62">
        <f>SUM(G1784:H1784)</f>
        <v>40004.404999999999</v>
      </c>
      <c r="J1784" s="62">
        <f t="shared" si="553"/>
        <v>2575484.2080000001</v>
      </c>
      <c r="K1784" s="62">
        <f t="shared" si="554"/>
        <v>592864.66800000006</v>
      </c>
      <c r="L1784" s="62">
        <f t="shared" si="555"/>
        <v>3168348.8760000002</v>
      </c>
      <c r="M1784" s="574">
        <f>'KL TTHT CV DOT 2'!P1764</f>
        <v>0</v>
      </c>
      <c r="N1784" s="574">
        <f>'KL TTHT CV DOT 2'!Q1764</f>
        <v>0</v>
      </c>
      <c r="O1784" s="574">
        <f>'KL TTHT CV DOT 2'!R1764</f>
        <v>0</v>
      </c>
      <c r="P1784" s="62"/>
      <c r="Q1784" s="62"/>
      <c r="R1784" s="550">
        <v>0</v>
      </c>
    </row>
    <row r="1785" spans="1:18" s="403" customFormat="1" outlineLevel="2">
      <c r="A1785" s="391"/>
      <c r="B1785" s="391"/>
      <c r="C1785" s="392" t="s">
        <v>1200</v>
      </c>
      <c r="D1785" s="97">
        <v>80</v>
      </c>
      <c r="E1785" s="97">
        <v>79.2</v>
      </c>
      <c r="F1785" s="387" t="s">
        <v>624</v>
      </c>
      <c r="G1785" s="199">
        <v>15443.88</v>
      </c>
      <c r="H1785" s="199">
        <v>5031.18</v>
      </c>
      <c r="I1785" s="62">
        <f>SUM(G1785:H1785)</f>
        <v>20475.059999999998</v>
      </c>
      <c r="J1785" s="62">
        <f t="shared" si="553"/>
        <v>1223155.2960000001</v>
      </c>
      <c r="K1785" s="62">
        <f t="shared" si="554"/>
        <v>398469.45600000006</v>
      </c>
      <c r="L1785" s="62">
        <f t="shared" si="555"/>
        <v>1621624.7519999999</v>
      </c>
      <c r="M1785" s="574">
        <f>'KL TTHT CV DOT 2'!P1765</f>
        <v>0</v>
      </c>
      <c r="N1785" s="574">
        <f>'KL TTHT CV DOT 2'!Q1765</f>
        <v>0</v>
      </c>
      <c r="O1785" s="574">
        <f>'KL TTHT CV DOT 2'!R1765</f>
        <v>0</v>
      </c>
      <c r="P1785" s="62"/>
      <c r="Q1785" s="62"/>
      <c r="R1785" s="550">
        <v>0</v>
      </c>
    </row>
    <row r="1786" spans="1:18" s="403" customFormat="1" outlineLevel="2">
      <c r="A1786" s="391"/>
      <c r="B1786" s="391"/>
      <c r="C1786" s="392" t="s">
        <v>928</v>
      </c>
      <c r="D1786" s="97">
        <v>76</v>
      </c>
      <c r="E1786" s="97">
        <v>160</v>
      </c>
      <c r="F1786" s="387" t="s">
        <v>624</v>
      </c>
      <c r="G1786" s="199">
        <v>8773.9726027397246</v>
      </c>
      <c r="H1786" s="199">
        <v>14594.016411764707</v>
      </c>
      <c r="I1786" s="62">
        <f t="shared" ref="I1786:I1792" si="556">SUM(G1786:H1786)</f>
        <v>23367.989014504434</v>
      </c>
      <c r="J1786" s="62">
        <f t="shared" si="553"/>
        <v>1403835.616438356</v>
      </c>
      <c r="K1786" s="62">
        <f t="shared" si="554"/>
        <v>2335042.6258823532</v>
      </c>
      <c r="L1786" s="62">
        <f t="shared" si="555"/>
        <v>3738878.2423207094</v>
      </c>
      <c r="M1786" s="574">
        <f>'KL TTHT CV DOT 2'!P1766</f>
        <v>0</v>
      </c>
      <c r="N1786" s="574">
        <f>'KL TTHT CV DOT 2'!Q1766</f>
        <v>0</v>
      </c>
      <c r="O1786" s="574">
        <f>'KL TTHT CV DOT 2'!R1766</f>
        <v>0</v>
      </c>
      <c r="P1786" s="62"/>
      <c r="Q1786" s="62"/>
      <c r="R1786" s="550">
        <v>0</v>
      </c>
    </row>
    <row r="1787" spans="1:18" s="403" customFormat="1" outlineLevel="2">
      <c r="A1787" s="391"/>
      <c r="B1787" s="391"/>
      <c r="C1787" s="392" t="s">
        <v>1183</v>
      </c>
      <c r="D1787" s="97">
        <v>3</v>
      </c>
      <c r="E1787" s="97">
        <v>3</v>
      </c>
      <c r="F1787" s="387" t="s">
        <v>624</v>
      </c>
      <c r="G1787" s="199">
        <v>3554.7229199999997</v>
      </c>
      <c r="H1787" s="199">
        <v>5289.7058823529414</v>
      </c>
      <c r="I1787" s="62">
        <f t="shared" si="556"/>
        <v>8844.4288023529407</v>
      </c>
      <c r="J1787" s="62">
        <f t="shared" si="553"/>
        <v>10664.168759999999</v>
      </c>
      <c r="K1787" s="62">
        <f t="shared" si="554"/>
        <v>15869.117647058825</v>
      </c>
      <c r="L1787" s="62">
        <f t="shared" si="555"/>
        <v>26533.286407058822</v>
      </c>
      <c r="M1787" s="574">
        <f>'KL TTHT CV DOT 2'!P1767</f>
        <v>0</v>
      </c>
      <c r="N1787" s="574">
        <f>'KL TTHT CV DOT 2'!Q1767</f>
        <v>0</v>
      </c>
      <c r="O1787" s="574">
        <f>'KL TTHT CV DOT 2'!R1767</f>
        <v>0</v>
      </c>
      <c r="P1787" s="62"/>
      <c r="Q1787" s="62"/>
      <c r="R1787" s="550">
        <v>0</v>
      </c>
    </row>
    <row r="1788" spans="1:18" s="403" customFormat="1" outlineLevel="2">
      <c r="A1788" s="391"/>
      <c r="B1788" s="391"/>
      <c r="C1788" s="392" t="s">
        <v>928</v>
      </c>
      <c r="D1788" s="97">
        <v>3</v>
      </c>
      <c r="E1788" s="97">
        <v>3</v>
      </c>
      <c r="F1788" s="387" t="s">
        <v>624</v>
      </c>
      <c r="G1788" s="199">
        <v>8773.9726027397246</v>
      </c>
      <c r="H1788" s="199">
        <v>14594.016411764707</v>
      </c>
      <c r="I1788" s="62">
        <f t="shared" si="556"/>
        <v>23367.989014504434</v>
      </c>
      <c r="J1788" s="62">
        <f t="shared" si="553"/>
        <v>26321.917808219172</v>
      </c>
      <c r="K1788" s="62">
        <f t="shared" si="554"/>
        <v>43782.049235294122</v>
      </c>
      <c r="L1788" s="62">
        <f t="shared" si="555"/>
        <v>70103.967043513301</v>
      </c>
      <c r="M1788" s="574">
        <f>'KL TTHT CV DOT 2'!P1768</f>
        <v>0</v>
      </c>
      <c r="N1788" s="574">
        <f>'KL TTHT CV DOT 2'!Q1768</f>
        <v>0</v>
      </c>
      <c r="O1788" s="574">
        <f>'KL TTHT CV DOT 2'!R1768</f>
        <v>0</v>
      </c>
      <c r="P1788" s="62"/>
      <c r="Q1788" s="62"/>
      <c r="R1788" s="550">
        <v>0</v>
      </c>
    </row>
    <row r="1789" spans="1:18" s="403" customFormat="1" ht="13.2" customHeight="1" outlineLevel="2">
      <c r="A1789" s="391"/>
      <c r="B1789" s="391"/>
      <c r="C1789" s="392" t="s">
        <v>1201</v>
      </c>
      <c r="D1789" s="97">
        <v>72</v>
      </c>
      <c r="E1789" s="97">
        <v>72</v>
      </c>
      <c r="F1789" s="387" t="s">
        <v>624</v>
      </c>
      <c r="G1789" s="199">
        <v>6646.869178082191</v>
      </c>
      <c r="H1789" s="199">
        <v>13183.42817647059</v>
      </c>
      <c r="I1789" s="62">
        <f t="shared" si="556"/>
        <v>19830.297354552782</v>
      </c>
      <c r="J1789" s="62">
        <f t="shared" si="553"/>
        <v>478574.58082191774</v>
      </c>
      <c r="K1789" s="62">
        <f t="shared" si="554"/>
        <v>949206.82870588254</v>
      </c>
      <c r="L1789" s="62">
        <f t="shared" si="555"/>
        <v>1427781.4095278003</v>
      </c>
      <c r="M1789" s="574">
        <f>'KL TTHT CV DOT 2'!P1769</f>
        <v>0</v>
      </c>
      <c r="N1789" s="574">
        <f>'KL TTHT CV DOT 2'!Q1769</f>
        <v>0</v>
      </c>
      <c r="O1789" s="574">
        <f>'KL TTHT CV DOT 2'!R1769</f>
        <v>0</v>
      </c>
      <c r="P1789" s="62"/>
      <c r="Q1789" s="62"/>
      <c r="R1789" s="550">
        <v>0</v>
      </c>
    </row>
    <row r="1790" spans="1:18" s="6" customFormat="1" outlineLevel="2">
      <c r="A1790" s="8"/>
      <c r="B1790" s="8"/>
      <c r="C1790" s="25"/>
      <c r="D1790" s="97"/>
      <c r="E1790" s="97"/>
      <c r="F1790" s="18"/>
      <c r="G1790" s="71"/>
      <c r="H1790" s="71"/>
      <c r="I1790" s="71"/>
      <c r="J1790" s="71"/>
      <c r="K1790" s="71"/>
      <c r="L1790" s="71"/>
      <c r="M1790" s="570">
        <f>'KL TTHT CV DOT 2'!P1770</f>
        <v>0</v>
      </c>
      <c r="N1790" s="570">
        <f>'KL TTHT CV DOT 2'!Q1770</f>
        <v>0</v>
      </c>
      <c r="O1790" s="570">
        <f>'KL TTHT CV DOT 2'!R1770</f>
        <v>0</v>
      </c>
      <c r="P1790" s="71"/>
      <c r="Q1790" s="71"/>
      <c r="R1790" s="552">
        <v>0</v>
      </c>
    </row>
    <row r="1791" spans="1:18" s="6" customFormat="1" outlineLevel="2">
      <c r="A1791" s="8"/>
      <c r="B1791" s="8"/>
      <c r="C1791" s="25"/>
      <c r="D1791" s="97"/>
      <c r="E1791" s="97"/>
      <c r="F1791" s="18"/>
      <c r="G1791" s="71"/>
      <c r="H1791" s="71"/>
      <c r="I1791" s="71"/>
      <c r="J1791" s="71"/>
      <c r="K1791" s="71"/>
      <c r="L1791" s="71"/>
      <c r="M1791" s="570">
        <f>'KL TTHT CV DOT 2'!P1771</f>
        <v>0</v>
      </c>
      <c r="N1791" s="570">
        <f>'KL TTHT CV DOT 2'!Q1771</f>
        <v>0</v>
      </c>
      <c r="O1791" s="570">
        <f>'KL TTHT CV DOT 2'!R1771</f>
        <v>0</v>
      </c>
      <c r="P1791" s="71"/>
      <c r="Q1791" s="71"/>
      <c r="R1791" s="552">
        <v>0</v>
      </c>
    </row>
    <row r="1792" spans="1:18" s="403" customFormat="1" outlineLevel="2">
      <c r="A1792" s="391"/>
      <c r="B1792" s="391"/>
      <c r="C1792" s="392" t="s">
        <v>657</v>
      </c>
      <c r="D1792" s="97">
        <v>1</v>
      </c>
      <c r="E1792" s="97">
        <v>1</v>
      </c>
      <c r="F1792" s="387" t="s">
        <v>619</v>
      </c>
      <c r="G1792" s="62">
        <v>374916.10727958905</v>
      </c>
      <c r="H1792" s="62">
        <v>112474.83218387672</v>
      </c>
      <c r="I1792" s="62">
        <f t="shared" si="556"/>
        <v>487390.93946346577</v>
      </c>
      <c r="J1792" s="62">
        <f>G1792*E1792</f>
        <v>374916.10727958905</v>
      </c>
      <c r="K1792" s="62">
        <f>H1792*E1792</f>
        <v>112474.83218387672</v>
      </c>
      <c r="L1792" s="62">
        <f>I1792*E1792</f>
        <v>487390.93946346577</v>
      </c>
      <c r="M1792" s="574">
        <f>'KL TTHT CV DOT 2'!P1772</f>
        <v>0</v>
      </c>
      <c r="N1792" s="574">
        <f>'KL TTHT CV DOT 2'!Q1772</f>
        <v>0</v>
      </c>
      <c r="O1792" s="574">
        <f>'KL TTHT CV DOT 2'!R1772</f>
        <v>0</v>
      </c>
      <c r="P1792" s="62"/>
      <c r="Q1792" s="62"/>
      <c r="R1792" s="550">
        <v>0</v>
      </c>
    </row>
    <row r="1793" spans="1:18" s="6" customFormat="1" outlineLevel="1">
      <c r="A1793" s="8"/>
      <c r="B1793" s="8"/>
      <c r="C1793" s="25"/>
      <c r="D1793" s="94"/>
      <c r="E1793" s="94"/>
      <c r="F1793" s="18"/>
      <c r="G1793" s="71"/>
      <c r="H1793" s="71"/>
      <c r="I1793" s="71"/>
      <c r="J1793" s="71"/>
      <c r="K1793" s="71"/>
      <c r="L1793" s="71"/>
      <c r="M1793" s="570">
        <f>'KL TTHT CV DOT 2'!P1773</f>
        <v>0</v>
      </c>
      <c r="N1793" s="570">
        <f>'KL TTHT CV DOT 2'!Q1773</f>
        <v>0</v>
      </c>
      <c r="O1793" s="570">
        <f>'KL TTHT CV DOT 2'!R1773</f>
        <v>0</v>
      </c>
      <c r="P1793" s="71"/>
      <c r="Q1793" s="71"/>
      <c r="R1793" s="552">
        <v>0</v>
      </c>
    </row>
    <row r="1794" spans="1:18" s="36" customFormat="1" outlineLevel="1">
      <c r="A1794" s="280" t="s">
        <v>313</v>
      </c>
      <c r="B1794" s="280"/>
      <c r="C1794" s="281" t="s">
        <v>1128</v>
      </c>
      <c r="D1794" s="99"/>
      <c r="E1794" s="99"/>
      <c r="F1794" s="282"/>
      <c r="G1794" s="77"/>
      <c r="H1794" s="77"/>
      <c r="I1794" s="283"/>
      <c r="J1794" s="283">
        <f>SUBTOTAL(9,J1795:J1823)</f>
        <v>143640024.00778028</v>
      </c>
      <c r="K1794" s="283">
        <f t="shared" ref="K1794:L1794" si="557">SUBTOTAL(9,K1795:K1823)</f>
        <v>24229831.233193748</v>
      </c>
      <c r="L1794" s="283">
        <f t="shared" si="557"/>
        <v>167869855.2409741</v>
      </c>
      <c r="M1794" s="581">
        <f>'KL TTHT CV DOT 2'!P1774</f>
        <v>0</v>
      </c>
      <c r="N1794" s="581">
        <f>'KL TTHT CV DOT 2'!Q1774</f>
        <v>0</v>
      </c>
      <c r="O1794" s="581">
        <f>'KL TTHT CV DOT 2'!R1774</f>
        <v>0</v>
      </c>
      <c r="P1794" s="283"/>
      <c r="Q1794" s="283"/>
      <c r="R1794" s="888">
        <v>0</v>
      </c>
    </row>
    <row r="1795" spans="1:18" s="421" customFormat="1" outlineLevel="2">
      <c r="A1795" s="415"/>
      <c r="B1795" s="415"/>
      <c r="C1795" s="422" t="s">
        <v>1234</v>
      </c>
      <c r="D1795" s="417"/>
      <c r="E1795" s="417"/>
      <c r="F1795" s="418"/>
      <c r="G1795" s="419"/>
      <c r="H1795" s="419"/>
      <c r="I1795" s="419"/>
      <c r="J1795" s="174">
        <f>SUBTOTAL(9,J1796:J1802)</f>
        <v>32042422.667197403</v>
      </c>
      <c r="K1795" s="174">
        <f t="shared" ref="K1795:L1795" si="558">SUBTOTAL(9,K1796:K1802)</f>
        <v>2927603.7910602568</v>
      </c>
      <c r="L1795" s="174">
        <f t="shared" si="558"/>
        <v>34970026.45825766</v>
      </c>
      <c r="M1795" s="578">
        <f>'KL TTHT CV DOT 2'!P1775</f>
        <v>0</v>
      </c>
      <c r="N1795" s="578">
        <f>'KL TTHT CV DOT 2'!Q1775</f>
        <v>0</v>
      </c>
      <c r="O1795" s="578">
        <f>'KL TTHT CV DOT 2'!R1775</f>
        <v>0</v>
      </c>
      <c r="P1795" s="174"/>
      <c r="Q1795" s="174"/>
      <c r="R1795" s="558">
        <v>0</v>
      </c>
    </row>
    <row r="1796" spans="1:18" s="421" customFormat="1" outlineLevel="2">
      <c r="A1796" s="415"/>
      <c r="B1796" s="415"/>
      <c r="C1796" s="416" t="s">
        <v>1129</v>
      </c>
      <c r="D1796" s="417"/>
      <c r="E1796" s="417"/>
      <c r="F1796" s="418"/>
      <c r="G1796" s="419"/>
      <c r="H1796" s="419"/>
      <c r="I1796" s="419"/>
      <c r="J1796" s="174">
        <f>SUBTOTAL(9,J1797:J1797)</f>
        <v>26144496.000000004</v>
      </c>
      <c r="K1796" s="174">
        <f>SUBTOTAL(9,K1797:K1797)</f>
        <v>990000.00000000012</v>
      </c>
      <c r="L1796" s="174">
        <f>SUBTOTAL(9,L1797:L1797)</f>
        <v>27134496.000000004</v>
      </c>
      <c r="M1796" s="578">
        <f>'KL TTHT CV DOT 2'!P1776</f>
        <v>0</v>
      </c>
      <c r="N1796" s="578">
        <f>'KL TTHT CV DOT 2'!Q1776</f>
        <v>0</v>
      </c>
      <c r="O1796" s="578">
        <f>'KL TTHT CV DOT 2'!R1776</f>
        <v>0</v>
      </c>
      <c r="P1796" s="174"/>
      <c r="Q1796" s="174"/>
      <c r="R1796" s="558">
        <v>0</v>
      </c>
    </row>
    <row r="1797" spans="1:18" s="7" customFormat="1" ht="26.4" outlineLevel="2">
      <c r="A1797" s="5"/>
      <c r="B1797" s="5"/>
      <c r="C1797" s="2" t="s">
        <v>1235</v>
      </c>
      <c r="D1797" s="194">
        <v>2</v>
      </c>
      <c r="E1797" s="97">
        <v>2</v>
      </c>
      <c r="F1797" s="277" t="s">
        <v>660</v>
      </c>
      <c r="G1797" s="199">
        <v>13072248.000000002</v>
      </c>
      <c r="H1797" s="199">
        <v>495000.00000000006</v>
      </c>
      <c r="I1797" s="199">
        <f>SUM(G1797:H1797)</f>
        <v>13567248.000000002</v>
      </c>
      <c r="J1797" s="199">
        <f>G1797*E1797</f>
        <v>26144496.000000004</v>
      </c>
      <c r="K1797" s="199">
        <f>H1797*E1797</f>
        <v>990000.00000000012</v>
      </c>
      <c r="L1797" s="199">
        <f>I1797*E1797</f>
        <v>27134496.000000004</v>
      </c>
      <c r="M1797" s="579">
        <f>'KL TTHT CV DOT 2'!P1777</f>
        <v>0</v>
      </c>
      <c r="N1797" s="579">
        <f>'KL TTHT CV DOT 2'!Q1777</f>
        <v>0</v>
      </c>
      <c r="O1797" s="579">
        <f>'KL TTHT CV DOT 2'!R1777</f>
        <v>0</v>
      </c>
      <c r="P1797" s="199"/>
      <c r="Q1797" s="199"/>
      <c r="R1797" s="554">
        <v>0</v>
      </c>
    </row>
    <row r="1798" spans="1:18" s="7" customFormat="1" outlineLevel="2">
      <c r="A1798" s="5"/>
      <c r="B1798" s="5"/>
      <c r="C1798" s="416" t="s">
        <v>1138</v>
      </c>
      <c r="D1798" s="194"/>
      <c r="E1798" s="97"/>
      <c r="F1798" s="277"/>
      <c r="G1798" s="199"/>
      <c r="H1798" s="199"/>
      <c r="I1798" s="199"/>
      <c r="J1798" s="174">
        <f>SUBTOTAL(9,J1799:J1804)</f>
        <v>5897926.667197397</v>
      </c>
      <c r="K1798" s="174">
        <f t="shared" ref="K1798:L1798" si="559">SUBTOTAL(9,K1799:K1804)</f>
        <v>1937603.7910602572</v>
      </c>
      <c r="L1798" s="174">
        <f t="shared" si="559"/>
        <v>7835530.4582576547</v>
      </c>
      <c r="M1798" s="578">
        <f>'KL TTHT CV DOT 2'!P1778</f>
        <v>0</v>
      </c>
      <c r="N1798" s="578">
        <f>'KL TTHT CV DOT 2'!Q1778</f>
        <v>0</v>
      </c>
      <c r="O1798" s="578">
        <f>'KL TTHT CV DOT 2'!R1778</f>
        <v>0</v>
      </c>
      <c r="P1798" s="174"/>
      <c r="Q1798" s="174"/>
      <c r="R1798" s="558">
        <v>0</v>
      </c>
    </row>
    <row r="1799" spans="1:18" s="7" customFormat="1" outlineLevel="2">
      <c r="A1799" s="5"/>
      <c r="B1799" s="5"/>
      <c r="C1799" s="2" t="s">
        <v>1139</v>
      </c>
      <c r="D1799" s="194">
        <v>70</v>
      </c>
      <c r="E1799" s="97">
        <v>66</v>
      </c>
      <c r="F1799" s="277" t="s">
        <v>624</v>
      </c>
      <c r="G1799" s="199">
        <v>60411.45</v>
      </c>
      <c r="H1799" s="199">
        <v>9350</v>
      </c>
      <c r="I1799" s="199">
        <f t="shared" ref="I1799" si="560">SUM(G1799:H1799)</f>
        <v>69761.45</v>
      </c>
      <c r="J1799" s="199">
        <f>G1799*E1799</f>
        <v>3987155.6999999997</v>
      </c>
      <c r="K1799" s="199">
        <f>H1799*E1799</f>
        <v>617100</v>
      </c>
      <c r="L1799" s="199">
        <f>I1799*E1799</f>
        <v>4604255.7</v>
      </c>
      <c r="M1799" s="579">
        <f>'KL TTHT CV DOT 2'!P1779</f>
        <v>0</v>
      </c>
      <c r="N1799" s="579">
        <f>'KL TTHT CV DOT 2'!Q1779</f>
        <v>0</v>
      </c>
      <c r="O1799" s="579">
        <f>'KL TTHT CV DOT 2'!R1779</f>
        <v>0</v>
      </c>
      <c r="P1799" s="199"/>
      <c r="Q1799" s="199"/>
      <c r="R1799" s="554">
        <v>0</v>
      </c>
    </row>
    <row r="1800" spans="1:18" s="7" customFormat="1" outlineLevel="2">
      <c r="A1800" s="5"/>
      <c r="B1800" s="5"/>
      <c r="C1800" s="2" t="s">
        <v>928</v>
      </c>
      <c r="D1800" s="194">
        <v>63</v>
      </c>
      <c r="E1800" s="97">
        <v>60</v>
      </c>
      <c r="F1800" s="277" t="s">
        <v>624</v>
      </c>
      <c r="G1800" s="199">
        <v>8773.9726027397246</v>
      </c>
      <c r="H1800" s="199">
        <v>14594.016411764707</v>
      </c>
      <c r="I1800" s="199">
        <f t="shared" ref="I1800:I1802" si="561">SUM(G1800:H1800)</f>
        <v>23367.989014504434</v>
      </c>
      <c r="J1800" s="199">
        <f>G1800*E1800</f>
        <v>526438.35616438347</v>
      </c>
      <c r="K1800" s="199">
        <f>H1800*E1800</f>
        <v>875640.98470588238</v>
      </c>
      <c r="L1800" s="199">
        <f>I1800*E1800</f>
        <v>1402079.3408702661</v>
      </c>
      <c r="M1800" s="579">
        <f>'KL TTHT CV DOT 2'!P1780</f>
        <v>0</v>
      </c>
      <c r="N1800" s="579">
        <f>'KL TTHT CV DOT 2'!Q1780</f>
        <v>0</v>
      </c>
      <c r="O1800" s="579">
        <f>'KL TTHT CV DOT 2'!R1780</f>
        <v>0</v>
      </c>
      <c r="P1800" s="199"/>
      <c r="Q1800" s="199"/>
      <c r="R1800" s="554">
        <v>0</v>
      </c>
    </row>
    <row r="1801" spans="1:18" s="7" customFormat="1" outlineLevel="2">
      <c r="A1801" s="5"/>
      <c r="B1801" s="5"/>
      <c r="C1801" s="2" t="s">
        <v>1183</v>
      </c>
      <c r="D1801" s="194">
        <v>7</v>
      </c>
      <c r="E1801" s="97">
        <v>7</v>
      </c>
      <c r="F1801" s="277" t="s">
        <v>624</v>
      </c>
      <c r="G1801" s="199">
        <v>3554.7229199999997</v>
      </c>
      <c r="H1801" s="199">
        <v>5289.7058823529414</v>
      </c>
      <c r="I1801" s="199">
        <f t="shared" si="561"/>
        <v>8844.4288023529407</v>
      </c>
      <c r="J1801" s="199">
        <f>G1801*E1801</f>
        <v>24883.060439999997</v>
      </c>
      <c r="K1801" s="199">
        <f>H1801*E1801</f>
        <v>37027.941176470587</v>
      </c>
      <c r="L1801" s="199">
        <f>I1801*E1801</f>
        <v>61911.001616470588</v>
      </c>
      <c r="M1801" s="579">
        <f>'KL TTHT CV DOT 2'!P1781</f>
        <v>0</v>
      </c>
      <c r="N1801" s="579">
        <f>'KL TTHT CV DOT 2'!Q1781</f>
        <v>0</v>
      </c>
      <c r="O1801" s="579">
        <f>'KL TTHT CV DOT 2'!R1781</f>
        <v>0</v>
      </c>
      <c r="P1801" s="199"/>
      <c r="Q1801" s="199"/>
      <c r="R1801" s="554">
        <v>0</v>
      </c>
    </row>
    <row r="1802" spans="1:18" s="7" customFormat="1" outlineLevel="2">
      <c r="A1802" s="5"/>
      <c r="B1802" s="5"/>
      <c r="C1802" s="2" t="s">
        <v>657</v>
      </c>
      <c r="D1802" s="194">
        <v>1</v>
      </c>
      <c r="E1802" s="97">
        <v>1</v>
      </c>
      <c r="F1802" s="277" t="s">
        <v>619</v>
      </c>
      <c r="G1802" s="199">
        <v>1359449.5505930139</v>
      </c>
      <c r="H1802" s="199">
        <v>407834.86517790414</v>
      </c>
      <c r="I1802" s="199">
        <f t="shared" si="561"/>
        <v>1767284.4157709181</v>
      </c>
      <c r="J1802" s="199">
        <f>G1802*E1802</f>
        <v>1359449.5505930139</v>
      </c>
      <c r="K1802" s="199">
        <f>H1802*E1802</f>
        <v>407834.86517790414</v>
      </c>
      <c r="L1802" s="199">
        <f>I1802*E1802</f>
        <v>1767284.4157709181</v>
      </c>
      <c r="M1802" s="579">
        <f>'KL TTHT CV DOT 2'!P1782</f>
        <v>0</v>
      </c>
      <c r="N1802" s="579">
        <f>'KL TTHT CV DOT 2'!Q1782</f>
        <v>0</v>
      </c>
      <c r="O1802" s="579">
        <f>'KL TTHT CV DOT 2'!R1782</f>
        <v>0</v>
      </c>
      <c r="P1802" s="199"/>
      <c r="Q1802" s="199"/>
      <c r="R1802" s="554">
        <v>0</v>
      </c>
    </row>
    <row r="1803" spans="1:18" s="421" customFormat="1" outlineLevel="2">
      <c r="A1803" s="415"/>
      <c r="B1803" s="415"/>
      <c r="C1803" s="422" t="s">
        <v>1237</v>
      </c>
      <c r="D1803" s="417"/>
      <c r="E1803" s="476"/>
      <c r="F1803" s="418"/>
      <c r="G1803" s="419"/>
      <c r="H1803" s="419"/>
      <c r="I1803" s="419"/>
      <c r="J1803" s="174">
        <f>SUBTOTAL(9,J1804:J1822)</f>
        <v>111597601.34058291</v>
      </c>
      <c r="K1803" s="174">
        <f t="shared" ref="K1803:L1803" si="562">SUBTOTAL(9,K1804:K1822)</f>
        <v>21302227.442133494</v>
      </c>
      <c r="L1803" s="174">
        <f t="shared" si="562"/>
        <v>132899828.78271641</v>
      </c>
      <c r="M1803" s="578">
        <f>'KL TTHT CV DOT 2'!P1783</f>
        <v>0</v>
      </c>
      <c r="N1803" s="578">
        <f>'KL TTHT CV DOT 2'!Q1783</f>
        <v>0</v>
      </c>
      <c r="O1803" s="578">
        <f>'KL TTHT CV DOT 2'!R1783</f>
        <v>0</v>
      </c>
      <c r="P1803" s="174"/>
      <c r="Q1803" s="174"/>
      <c r="R1803" s="558">
        <v>0</v>
      </c>
    </row>
    <row r="1804" spans="1:18" s="421" customFormat="1" outlineLevel="2">
      <c r="A1804" s="415"/>
      <c r="B1804" s="415"/>
      <c r="C1804" s="416" t="s">
        <v>1129</v>
      </c>
      <c r="D1804" s="417"/>
      <c r="E1804" s="476"/>
      <c r="F1804" s="418"/>
      <c r="G1804" s="419"/>
      <c r="H1804" s="419"/>
      <c r="I1804" s="419"/>
      <c r="J1804" s="174">
        <f>SUBTOTAL(9,J1805:J1805)</f>
        <v>23339970.000000004</v>
      </c>
      <c r="K1804" s="174">
        <f>SUBTOTAL(9,K1805:K1805)</f>
        <v>2769284.1</v>
      </c>
      <c r="L1804" s="174">
        <f>SUBTOTAL(9,L1805:L1805)</f>
        <v>26109254.100000001</v>
      </c>
      <c r="M1804" s="578">
        <f>'KL TTHT CV DOT 2'!P1784</f>
        <v>0</v>
      </c>
      <c r="N1804" s="578">
        <f>'KL TTHT CV DOT 2'!Q1784</f>
        <v>0</v>
      </c>
      <c r="O1804" s="578">
        <f>'KL TTHT CV DOT 2'!R1784</f>
        <v>0</v>
      </c>
      <c r="P1804" s="174"/>
      <c r="Q1804" s="174"/>
      <c r="R1804" s="558">
        <v>0</v>
      </c>
    </row>
    <row r="1805" spans="1:18" s="403" customFormat="1" ht="26.4" outlineLevel="2">
      <c r="A1805" s="391"/>
      <c r="B1805" s="391"/>
      <c r="C1805" s="392" t="s">
        <v>1238</v>
      </c>
      <c r="D1805" s="97">
        <v>3</v>
      </c>
      <c r="E1805" s="97">
        <v>3</v>
      </c>
      <c r="F1805" s="387" t="s">
        <v>660</v>
      </c>
      <c r="G1805" s="199">
        <v>7779990.0000000009</v>
      </c>
      <c r="H1805" s="199">
        <v>923094.70000000007</v>
      </c>
      <c r="I1805" s="62">
        <f>SUM(G1805:H1805)</f>
        <v>8703084.7000000011</v>
      </c>
      <c r="J1805" s="62">
        <f>G1805*E1805</f>
        <v>23339970.000000004</v>
      </c>
      <c r="K1805" s="62">
        <f>H1805*E1805</f>
        <v>2769284.1</v>
      </c>
      <c r="L1805" s="62">
        <f>I1805*E1805</f>
        <v>26109254.100000001</v>
      </c>
      <c r="M1805" s="574">
        <f>'KL TTHT CV DOT 2'!P1785</f>
        <v>0</v>
      </c>
      <c r="N1805" s="574">
        <f>'KL TTHT CV DOT 2'!Q1785</f>
        <v>0</v>
      </c>
      <c r="O1805" s="574">
        <f>'KL TTHT CV DOT 2'!R1785</f>
        <v>0</v>
      </c>
      <c r="P1805" s="62"/>
      <c r="Q1805" s="62"/>
      <c r="R1805" s="550">
        <v>0</v>
      </c>
    </row>
    <row r="1806" spans="1:18" s="403" customFormat="1" outlineLevel="2">
      <c r="A1806" s="391"/>
      <c r="B1806" s="391"/>
      <c r="C1806" s="392" t="s">
        <v>1151</v>
      </c>
      <c r="D1806" s="97">
        <v>1</v>
      </c>
      <c r="E1806" s="97">
        <v>1</v>
      </c>
      <c r="F1806" s="387" t="s">
        <v>619</v>
      </c>
      <c r="G1806" s="199">
        <v>1051350</v>
      </c>
      <c r="H1806" s="199">
        <v>315405</v>
      </c>
      <c r="I1806" s="62">
        <f t="shared" ref="I1806" si="563">SUM(G1806:H1806)</f>
        <v>1366755</v>
      </c>
      <c r="J1806" s="62">
        <f>G1806*E1806</f>
        <v>1051350</v>
      </c>
      <c r="K1806" s="62">
        <f>H1806*E1806</f>
        <v>315405</v>
      </c>
      <c r="L1806" s="62">
        <f>I1806*E1806</f>
        <v>1366755</v>
      </c>
      <c r="M1806" s="574">
        <f>'KL TTHT CV DOT 2'!P1786</f>
        <v>0</v>
      </c>
      <c r="N1806" s="574">
        <f>'KL TTHT CV DOT 2'!Q1786</f>
        <v>0</v>
      </c>
      <c r="O1806" s="574">
        <f>'KL TTHT CV DOT 2'!R1786</f>
        <v>0</v>
      </c>
      <c r="P1806" s="62"/>
      <c r="Q1806" s="62"/>
      <c r="R1806" s="550">
        <v>0</v>
      </c>
    </row>
    <row r="1807" spans="1:18" s="403" customFormat="1" outlineLevel="2">
      <c r="A1807" s="391"/>
      <c r="B1807" s="391"/>
      <c r="C1807" s="405" t="s">
        <v>1152</v>
      </c>
      <c r="D1807" s="97"/>
      <c r="E1807" s="97"/>
      <c r="F1807" s="387"/>
      <c r="G1807" s="62"/>
      <c r="H1807" s="62"/>
      <c r="I1807" s="62"/>
      <c r="J1807" s="82">
        <f>SUBTOTAL(9,J1808:J1809)</f>
        <v>23084639.999999996</v>
      </c>
      <c r="K1807" s="82">
        <f>SUBTOTAL(9,K1808:K1809)</f>
        <v>840000</v>
      </c>
      <c r="L1807" s="82">
        <f>SUBTOTAL(9,L1808:L1809)</f>
        <v>23924639.999999996</v>
      </c>
      <c r="M1807" s="576">
        <f>'KL TTHT CV DOT 2'!P1787</f>
        <v>0</v>
      </c>
      <c r="N1807" s="576">
        <f>'KL TTHT CV DOT 2'!Q1787</f>
        <v>0</v>
      </c>
      <c r="O1807" s="576">
        <f>'KL TTHT CV DOT 2'!R1787</f>
        <v>0</v>
      </c>
      <c r="P1807" s="82"/>
      <c r="Q1807" s="82"/>
      <c r="R1807" s="553">
        <v>0</v>
      </c>
    </row>
    <row r="1808" spans="1:18" s="403" customFormat="1" outlineLevel="2">
      <c r="A1808" s="391"/>
      <c r="B1808" s="391"/>
      <c r="C1808" s="392" t="s">
        <v>1240</v>
      </c>
      <c r="D1808" s="97">
        <v>3</v>
      </c>
      <c r="E1808" s="97">
        <v>3</v>
      </c>
      <c r="F1808" s="387" t="s">
        <v>660</v>
      </c>
      <c r="G1808" s="199">
        <v>3281640</v>
      </c>
      <c r="H1808" s="199">
        <v>140000</v>
      </c>
      <c r="I1808" s="62">
        <f t="shared" ref="I1808:I1809" si="564">SUM(G1808:H1808)</f>
        <v>3421640</v>
      </c>
      <c r="J1808" s="62">
        <f>G1808*E1808</f>
        <v>9844920</v>
      </c>
      <c r="K1808" s="62">
        <f>H1808*E1808</f>
        <v>420000</v>
      </c>
      <c r="L1808" s="62">
        <f>I1808*E1808</f>
        <v>10264920</v>
      </c>
      <c r="M1808" s="574">
        <f>'KL TTHT CV DOT 2'!P1788</f>
        <v>0</v>
      </c>
      <c r="N1808" s="574">
        <f>'KL TTHT CV DOT 2'!Q1788</f>
        <v>0</v>
      </c>
      <c r="O1808" s="574">
        <f>'KL TTHT CV DOT 2'!R1788</f>
        <v>0</v>
      </c>
      <c r="P1808" s="62"/>
      <c r="Q1808" s="62"/>
      <c r="R1808" s="550">
        <v>0</v>
      </c>
    </row>
    <row r="1809" spans="1:18" s="403" customFormat="1" outlineLevel="2">
      <c r="A1809" s="391"/>
      <c r="B1809" s="391"/>
      <c r="C1809" s="392" t="s">
        <v>1242</v>
      </c>
      <c r="D1809" s="97">
        <v>3</v>
      </c>
      <c r="E1809" s="97">
        <v>3</v>
      </c>
      <c r="F1809" s="387" t="s">
        <v>660</v>
      </c>
      <c r="G1809" s="199">
        <v>4413239.9999999991</v>
      </c>
      <c r="H1809" s="199">
        <v>140000</v>
      </c>
      <c r="I1809" s="62">
        <f t="shared" si="564"/>
        <v>4553239.9999999991</v>
      </c>
      <c r="J1809" s="62">
        <f>G1809*E1809</f>
        <v>13239719.999999996</v>
      </c>
      <c r="K1809" s="62">
        <f>H1809*E1809</f>
        <v>420000</v>
      </c>
      <c r="L1809" s="62">
        <f>I1809*E1809</f>
        <v>13659719.999999996</v>
      </c>
      <c r="M1809" s="574">
        <f>'KL TTHT CV DOT 2'!P1789</f>
        <v>0</v>
      </c>
      <c r="N1809" s="574">
        <f>'KL TTHT CV DOT 2'!Q1789</f>
        <v>0</v>
      </c>
      <c r="O1809" s="574">
        <f>'KL TTHT CV DOT 2'!R1789</f>
        <v>0</v>
      </c>
      <c r="P1809" s="62"/>
      <c r="Q1809" s="62"/>
      <c r="R1809" s="550">
        <v>0</v>
      </c>
    </row>
    <row r="1810" spans="1:18" s="403" customFormat="1" outlineLevel="2">
      <c r="A1810" s="391"/>
      <c r="B1810" s="391"/>
      <c r="C1810" s="404" t="s">
        <v>1175</v>
      </c>
      <c r="D1810" s="97"/>
      <c r="E1810" s="97"/>
      <c r="F1810" s="387"/>
      <c r="G1810" s="62"/>
      <c r="H1810" s="62"/>
      <c r="I1810" s="62"/>
      <c r="J1810" s="82">
        <f>SUBTOTAL(9,J1811:J1816)</f>
        <v>48893376.218181819</v>
      </c>
      <c r="K1810" s="82">
        <f>SUBTOTAL(9,K1811:K1816)</f>
        <v>12696041.912727274</v>
      </c>
      <c r="L1810" s="82">
        <f>SUBTOTAL(9,L1811:L1816)</f>
        <v>61589418.130909085</v>
      </c>
      <c r="M1810" s="576">
        <f>'KL TTHT CV DOT 2'!P1790</f>
        <v>0</v>
      </c>
      <c r="N1810" s="576">
        <f>'KL TTHT CV DOT 2'!Q1790</f>
        <v>0</v>
      </c>
      <c r="O1810" s="576">
        <f>'KL TTHT CV DOT 2'!R1790</f>
        <v>0</v>
      </c>
      <c r="P1810" s="82"/>
      <c r="Q1810" s="82"/>
      <c r="R1810" s="553">
        <v>0</v>
      </c>
    </row>
    <row r="1811" spans="1:18" s="403" customFormat="1" outlineLevel="2">
      <c r="A1811" s="391"/>
      <c r="B1811" s="391"/>
      <c r="C1811" s="392" t="s">
        <v>1176</v>
      </c>
      <c r="D1811" s="97">
        <v>47</v>
      </c>
      <c r="E1811" s="97">
        <v>42</v>
      </c>
      <c r="F1811" s="387" t="s">
        <v>1109</v>
      </c>
      <c r="G1811" s="199">
        <v>236291.34545454543</v>
      </c>
      <c r="H1811" s="199">
        <v>106400.00000000001</v>
      </c>
      <c r="I1811" s="62">
        <f t="shared" ref="I1811:I1815" si="565">SUM(G1811:H1811)</f>
        <v>342691.34545454546</v>
      </c>
      <c r="J1811" s="62">
        <f>G1811*E1811</f>
        <v>9924236.5090909079</v>
      </c>
      <c r="K1811" s="62">
        <f>H1811*E1811</f>
        <v>4468800.0000000009</v>
      </c>
      <c r="L1811" s="62">
        <f>I1811*E1811</f>
        <v>14393036.50909091</v>
      </c>
      <c r="M1811" s="574">
        <f>'KL TTHT CV DOT 2'!P1791</f>
        <v>0</v>
      </c>
      <c r="N1811" s="574">
        <f>'KL TTHT CV DOT 2'!Q1791</f>
        <v>0</v>
      </c>
      <c r="O1811" s="574">
        <f>'KL TTHT CV DOT 2'!R1791</f>
        <v>0</v>
      </c>
      <c r="P1811" s="62"/>
      <c r="Q1811" s="62"/>
      <c r="R1811" s="550">
        <v>0</v>
      </c>
    </row>
    <row r="1812" spans="1:18" s="403" customFormat="1" outlineLevel="2">
      <c r="A1812" s="391"/>
      <c r="B1812" s="391"/>
      <c r="C1812" s="392" t="s">
        <v>1244</v>
      </c>
      <c r="D1812" s="97">
        <v>36</v>
      </c>
      <c r="E1812" s="97">
        <v>36</v>
      </c>
      <c r="F1812" s="387" t="s">
        <v>1109</v>
      </c>
      <c r="G1812" s="199">
        <v>408249.99999999994</v>
      </c>
      <c r="H1812" s="199">
        <v>61600.000000000007</v>
      </c>
      <c r="I1812" s="62">
        <f t="shared" si="565"/>
        <v>469849.99999999994</v>
      </c>
      <c r="J1812" s="62">
        <f>G1812*E1812</f>
        <v>14696999.999999998</v>
      </c>
      <c r="K1812" s="62">
        <f>H1812*E1812</f>
        <v>2217600.0000000005</v>
      </c>
      <c r="L1812" s="62">
        <f>I1812*E1812</f>
        <v>16914599.999999996</v>
      </c>
      <c r="M1812" s="574">
        <f>'KL TTHT CV DOT 2'!P1792</f>
        <v>0</v>
      </c>
      <c r="N1812" s="574">
        <f>'KL TTHT CV DOT 2'!Q1792</f>
        <v>0</v>
      </c>
      <c r="O1812" s="574">
        <f>'KL TTHT CV DOT 2'!R1792</f>
        <v>0</v>
      </c>
      <c r="P1812" s="62"/>
      <c r="Q1812" s="62"/>
      <c r="R1812" s="550">
        <v>0</v>
      </c>
    </row>
    <row r="1813" spans="1:18" s="403" customFormat="1" outlineLevel="2">
      <c r="A1813" s="391"/>
      <c r="B1813" s="391"/>
      <c r="C1813" s="392" t="s">
        <v>1246</v>
      </c>
      <c r="D1813" s="97">
        <v>33</v>
      </c>
      <c r="E1813" s="97">
        <v>33</v>
      </c>
      <c r="F1813" s="387" t="s">
        <v>1109</v>
      </c>
      <c r="G1813" s="199">
        <v>432000</v>
      </c>
      <c r="H1813" s="199">
        <v>89600.000000000015</v>
      </c>
      <c r="I1813" s="62">
        <f t="shared" si="565"/>
        <v>521600</v>
      </c>
      <c r="J1813" s="62">
        <f>G1813*E1813</f>
        <v>14256000</v>
      </c>
      <c r="K1813" s="62">
        <f>H1813*E1813</f>
        <v>2956800.0000000005</v>
      </c>
      <c r="L1813" s="62">
        <f>I1813*E1813</f>
        <v>17212800</v>
      </c>
      <c r="M1813" s="574">
        <f>'KL TTHT CV DOT 2'!P1793</f>
        <v>0</v>
      </c>
      <c r="N1813" s="574">
        <f>'KL TTHT CV DOT 2'!Q1793</f>
        <v>0</v>
      </c>
      <c r="O1813" s="574">
        <f>'KL TTHT CV DOT 2'!R1793</f>
        <v>0</v>
      </c>
      <c r="P1813" s="62"/>
      <c r="Q1813" s="62"/>
      <c r="R1813" s="550">
        <v>0</v>
      </c>
    </row>
    <row r="1814" spans="1:18" s="403" customFormat="1" outlineLevel="2">
      <c r="A1814" s="391"/>
      <c r="B1814" s="391"/>
      <c r="C1814" s="392" t="s">
        <v>1180</v>
      </c>
      <c r="D1814" s="97">
        <v>6</v>
      </c>
      <c r="E1814" s="97">
        <v>6</v>
      </c>
      <c r="F1814" s="387" t="s">
        <v>660</v>
      </c>
      <c r="G1814" s="199">
        <v>90000</v>
      </c>
      <c r="H1814" s="199">
        <v>35000</v>
      </c>
      <c r="I1814" s="62">
        <f t="shared" si="565"/>
        <v>125000</v>
      </c>
      <c r="J1814" s="62">
        <f>G1814*E1814</f>
        <v>540000</v>
      </c>
      <c r="K1814" s="62">
        <f>H1814*E1814</f>
        <v>210000</v>
      </c>
      <c r="L1814" s="62">
        <f>I1814*E1814</f>
        <v>750000</v>
      </c>
      <c r="M1814" s="574">
        <f>'KL TTHT CV DOT 2'!P1794</f>
        <v>0</v>
      </c>
      <c r="N1814" s="574">
        <f>'KL TTHT CV DOT 2'!Q1794</f>
        <v>0</v>
      </c>
      <c r="O1814" s="574">
        <f>'KL TTHT CV DOT 2'!R1794</f>
        <v>0</v>
      </c>
      <c r="P1814" s="62"/>
      <c r="Q1814" s="62"/>
      <c r="R1814" s="550">
        <v>0</v>
      </c>
    </row>
    <row r="1815" spans="1:18" s="403" customFormat="1" outlineLevel="2">
      <c r="A1815" s="391"/>
      <c r="B1815" s="391"/>
      <c r="C1815" s="392" t="s">
        <v>1151</v>
      </c>
      <c r="D1815" s="97">
        <v>1</v>
      </c>
      <c r="E1815" s="97">
        <v>1</v>
      </c>
      <c r="F1815" s="387" t="s">
        <v>619</v>
      </c>
      <c r="G1815" s="199">
        <v>9476139.709090909</v>
      </c>
      <c r="H1815" s="199">
        <v>2842841.9127272726</v>
      </c>
      <c r="I1815" s="62">
        <f t="shared" si="565"/>
        <v>12318981.621818181</v>
      </c>
      <c r="J1815" s="62">
        <f>G1815*E1815</f>
        <v>9476139.709090909</v>
      </c>
      <c r="K1815" s="62">
        <f>H1815*E1815</f>
        <v>2842841.9127272726</v>
      </c>
      <c r="L1815" s="62">
        <f>I1815*E1815</f>
        <v>12318981.621818181</v>
      </c>
      <c r="M1815" s="574">
        <f>'KL TTHT CV DOT 2'!P1795</f>
        <v>0</v>
      </c>
      <c r="N1815" s="574">
        <f>'KL TTHT CV DOT 2'!Q1795</f>
        <v>0</v>
      </c>
      <c r="O1815" s="574">
        <f>'KL TTHT CV DOT 2'!R1795</f>
        <v>0</v>
      </c>
      <c r="P1815" s="62"/>
      <c r="Q1815" s="62"/>
      <c r="R1815" s="550">
        <v>0</v>
      </c>
    </row>
    <row r="1816" spans="1:18" s="403" customFormat="1" outlineLevel="2">
      <c r="A1816" s="391"/>
      <c r="B1816" s="391"/>
      <c r="C1816" s="392"/>
      <c r="D1816" s="97"/>
      <c r="E1816" s="97"/>
      <c r="F1816" s="387"/>
      <c r="G1816" s="62"/>
      <c r="H1816" s="62"/>
      <c r="I1816" s="62"/>
      <c r="J1816" s="62"/>
      <c r="K1816" s="62"/>
      <c r="L1816" s="62"/>
      <c r="M1816" s="574">
        <f>'KL TTHT CV DOT 2'!P1796</f>
        <v>0</v>
      </c>
      <c r="N1816" s="574">
        <f>'KL TTHT CV DOT 2'!Q1796</f>
        <v>0</v>
      </c>
      <c r="O1816" s="574">
        <f>'KL TTHT CV DOT 2'!R1796</f>
        <v>0</v>
      </c>
      <c r="P1816" s="62"/>
      <c r="Q1816" s="62"/>
      <c r="R1816" s="550">
        <v>0</v>
      </c>
    </row>
    <row r="1817" spans="1:18" s="403" customFormat="1" outlineLevel="2">
      <c r="A1817" s="391"/>
      <c r="B1817" s="391"/>
      <c r="C1817" s="405" t="s">
        <v>1138</v>
      </c>
      <c r="D1817" s="97"/>
      <c r="E1817" s="97"/>
      <c r="F1817" s="387"/>
      <c r="G1817" s="62"/>
      <c r="H1817" s="62"/>
      <c r="I1817" s="62"/>
      <c r="J1817" s="82">
        <f>SUBTOTAL(9,J1818:J1823)</f>
        <v>15228265.122401098</v>
      </c>
      <c r="K1817" s="82">
        <f>SUBTOTAL(9,K1818:K1823)</f>
        <v>4681496.4294062182</v>
      </c>
      <c r="L1817" s="82">
        <f>SUBTOTAL(9,L1818:L1823)</f>
        <v>19909761.551807314</v>
      </c>
      <c r="M1817" s="576">
        <f>'KL TTHT CV DOT 2'!P1797</f>
        <v>0</v>
      </c>
      <c r="N1817" s="576">
        <f>'KL TTHT CV DOT 2'!Q1797</f>
        <v>0</v>
      </c>
      <c r="O1817" s="576">
        <f>'KL TTHT CV DOT 2'!R1797</f>
        <v>0</v>
      </c>
      <c r="P1817" s="82"/>
      <c r="Q1817" s="82"/>
      <c r="R1817" s="553">
        <v>0</v>
      </c>
    </row>
    <row r="1818" spans="1:18" s="403" customFormat="1" outlineLevel="2">
      <c r="A1818" s="391"/>
      <c r="B1818" s="391"/>
      <c r="C1818" s="392" t="s">
        <v>1139</v>
      </c>
      <c r="D1818" s="97">
        <v>195</v>
      </c>
      <c r="E1818" s="97">
        <v>195</v>
      </c>
      <c r="F1818" s="387" t="s">
        <v>624</v>
      </c>
      <c r="G1818" s="199">
        <v>60411.45</v>
      </c>
      <c r="H1818" s="199">
        <v>9350</v>
      </c>
      <c r="I1818" s="62">
        <f t="shared" ref="I1818" si="566">SUM(G1818:H1818)</f>
        <v>69761.45</v>
      </c>
      <c r="J1818" s="62">
        <f>G1818*E1818</f>
        <v>11780232.75</v>
      </c>
      <c r="K1818" s="62">
        <f>H1818*E1818</f>
        <v>1823250</v>
      </c>
      <c r="L1818" s="62">
        <f>I1818*E1818</f>
        <v>13603482.75</v>
      </c>
      <c r="M1818" s="574">
        <f>'KL TTHT CV DOT 2'!P1798</f>
        <v>0</v>
      </c>
      <c r="N1818" s="574">
        <f>'KL TTHT CV DOT 2'!Q1798</f>
        <v>0</v>
      </c>
      <c r="O1818" s="574">
        <f>'KL TTHT CV DOT 2'!R1798</f>
        <v>0</v>
      </c>
      <c r="P1818" s="62"/>
      <c r="Q1818" s="62"/>
      <c r="R1818" s="550">
        <v>0</v>
      </c>
    </row>
    <row r="1819" spans="1:18" s="403" customFormat="1" outlineLevel="2">
      <c r="A1819" s="391"/>
      <c r="B1819" s="391"/>
      <c r="C1819" s="392" t="s">
        <v>928</v>
      </c>
      <c r="D1819" s="97">
        <v>176</v>
      </c>
      <c r="E1819" s="97">
        <v>150</v>
      </c>
      <c r="F1819" s="387" t="s">
        <v>624</v>
      </c>
      <c r="G1819" s="199">
        <v>8773.9726027397246</v>
      </c>
      <c r="H1819" s="199">
        <v>14594.016411764707</v>
      </c>
      <c r="I1819" s="62">
        <f t="shared" ref="I1819:I1821" si="567">SUM(G1819:H1819)</f>
        <v>23367.989014504434</v>
      </c>
      <c r="J1819" s="62">
        <f>G1819*E1819</f>
        <v>1316095.8904109588</v>
      </c>
      <c r="K1819" s="62">
        <f>H1819*E1819</f>
        <v>2189102.4617647063</v>
      </c>
      <c r="L1819" s="62">
        <f>I1819*E1819</f>
        <v>3505198.3521756651</v>
      </c>
      <c r="M1819" s="574">
        <f>'KL TTHT CV DOT 2'!P1799</f>
        <v>0</v>
      </c>
      <c r="N1819" s="574">
        <f>'KL TTHT CV DOT 2'!Q1799</f>
        <v>0</v>
      </c>
      <c r="O1819" s="574">
        <f>'KL TTHT CV DOT 2'!R1799</f>
        <v>0</v>
      </c>
      <c r="P1819" s="62"/>
      <c r="Q1819" s="62"/>
      <c r="R1819" s="550">
        <v>0</v>
      </c>
    </row>
    <row r="1820" spans="1:18" s="403" customFormat="1" outlineLevel="2">
      <c r="A1820" s="391"/>
      <c r="B1820" s="391"/>
      <c r="C1820" s="392" t="s">
        <v>1183</v>
      </c>
      <c r="D1820" s="97">
        <v>7</v>
      </c>
      <c r="E1820" s="97">
        <v>7</v>
      </c>
      <c r="F1820" s="387" t="s">
        <v>624</v>
      </c>
      <c r="G1820" s="199">
        <v>3554.7229199999997</v>
      </c>
      <c r="H1820" s="199">
        <v>5289.7058823529414</v>
      </c>
      <c r="I1820" s="62">
        <f t="shared" si="567"/>
        <v>8844.4288023529407</v>
      </c>
      <c r="J1820" s="62">
        <f>G1820*E1820</f>
        <v>24883.060439999997</v>
      </c>
      <c r="K1820" s="62">
        <f>H1820*E1820</f>
        <v>37027.941176470587</v>
      </c>
      <c r="L1820" s="62">
        <f>I1820*E1820</f>
        <v>61911.001616470588</v>
      </c>
      <c r="M1820" s="574">
        <f>'KL TTHT CV DOT 2'!P1800</f>
        <v>0</v>
      </c>
      <c r="N1820" s="574">
        <f>'KL TTHT CV DOT 2'!Q1800</f>
        <v>0</v>
      </c>
      <c r="O1820" s="574">
        <f>'KL TTHT CV DOT 2'!R1800</f>
        <v>0</v>
      </c>
      <c r="P1820" s="62"/>
      <c r="Q1820" s="62"/>
      <c r="R1820" s="550">
        <v>0</v>
      </c>
    </row>
    <row r="1821" spans="1:18" s="403" customFormat="1" outlineLevel="2">
      <c r="A1821" s="391"/>
      <c r="B1821" s="391"/>
      <c r="C1821" s="392" t="s">
        <v>657</v>
      </c>
      <c r="D1821" s="97">
        <v>1</v>
      </c>
      <c r="E1821" s="97">
        <v>1</v>
      </c>
      <c r="F1821" s="387" t="s">
        <v>619</v>
      </c>
      <c r="G1821" s="199">
        <v>2107053.4215501375</v>
      </c>
      <c r="H1821" s="199">
        <v>632116.02646504121</v>
      </c>
      <c r="I1821" s="62">
        <f t="shared" si="567"/>
        <v>2739169.4480151786</v>
      </c>
      <c r="J1821" s="62">
        <f>G1821*E1821</f>
        <v>2107053.4215501375</v>
      </c>
      <c r="K1821" s="62">
        <f>H1821*E1821</f>
        <v>632116.02646504121</v>
      </c>
      <c r="L1821" s="62">
        <f>I1821*E1821</f>
        <v>2739169.4480151786</v>
      </c>
      <c r="M1821" s="574">
        <f>'KL TTHT CV DOT 2'!P1801</f>
        <v>0</v>
      </c>
      <c r="N1821" s="574">
        <f>'KL TTHT CV DOT 2'!Q1801</f>
        <v>0</v>
      </c>
      <c r="O1821" s="574">
        <f>'KL TTHT CV DOT 2'!R1801</f>
        <v>0</v>
      </c>
      <c r="P1821" s="62"/>
      <c r="Q1821" s="62"/>
      <c r="R1821" s="550">
        <v>0</v>
      </c>
    </row>
    <row r="1822" spans="1:18" s="403" customFormat="1" outlineLevel="1">
      <c r="A1822" s="391"/>
      <c r="B1822" s="391"/>
      <c r="C1822" s="392"/>
      <c r="D1822" s="97"/>
      <c r="E1822" s="97"/>
      <c r="F1822" s="387"/>
      <c r="G1822" s="62"/>
      <c r="H1822" s="62"/>
      <c r="I1822" s="62"/>
      <c r="J1822" s="62"/>
      <c r="K1822" s="62"/>
      <c r="L1822" s="62"/>
      <c r="M1822" s="574">
        <f>'KL TTHT CV DOT 2'!P1802</f>
        <v>0</v>
      </c>
      <c r="N1822" s="574">
        <f>'KL TTHT CV DOT 2'!Q1802</f>
        <v>0</v>
      </c>
      <c r="O1822" s="574">
        <f>'KL TTHT CV DOT 2'!R1802</f>
        <v>0</v>
      </c>
      <c r="P1822" s="62"/>
      <c r="Q1822" s="62"/>
      <c r="R1822" s="550">
        <v>0</v>
      </c>
    </row>
    <row r="1823" spans="1:18" s="36" customFormat="1" outlineLevel="1">
      <c r="A1823" s="280"/>
      <c r="B1823" s="280"/>
      <c r="C1823" s="281"/>
      <c r="D1823" s="99"/>
      <c r="E1823" s="99"/>
      <c r="F1823" s="282"/>
      <c r="G1823" s="77"/>
      <c r="H1823" s="77"/>
      <c r="I1823" s="283"/>
      <c r="J1823" s="283"/>
      <c r="K1823" s="283"/>
      <c r="L1823" s="283"/>
      <c r="M1823" s="581">
        <f>'KL TTHT CV DOT 2'!P1803</f>
        <v>0</v>
      </c>
      <c r="N1823" s="581">
        <f>'KL TTHT CV DOT 2'!Q1803</f>
        <v>0</v>
      </c>
      <c r="O1823" s="581">
        <f>'KL TTHT CV DOT 2'!R1803</f>
        <v>0</v>
      </c>
      <c r="P1823" s="283"/>
      <c r="Q1823" s="283"/>
      <c r="R1823" s="888">
        <v>0</v>
      </c>
    </row>
    <row r="1824" spans="1:18" s="6" customFormat="1" ht="15.6">
      <c r="A1824" s="64" t="s">
        <v>41</v>
      </c>
      <c r="B1824" s="64"/>
      <c r="C1824" s="65" t="s">
        <v>42</v>
      </c>
      <c r="D1824" s="117"/>
      <c r="E1824" s="117"/>
      <c r="F1824" s="67"/>
      <c r="G1824" s="477"/>
      <c r="H1824" s="477"/>
      <c r="I1824" s="68"/>
      <c r="J1824" s="68">
        <f t="shared" ref="J1824:K1824" si="568">SUBTOTAL(9,J1825:J1825)</f>
        <v>0</v>
      </c>
      <c r="K1824" s="68">
        <f t="shared" si="568"/>
        <v>0</v>
      </c>
      <c r="L1824" s="68">
        <f>SUBTOTAL(9,L1825:L1825)</f>
        <v>0</v>
      </c>
      <c r="M1824" s="580">
        <f>'KL TTHT CV DOT 2'!P1804</f>
        <v>0</v>
      </c>
      <c r="N1824" s="580">
        <f>'KL TTHT CV DOT 2'!Q1804</f>
        <v>0</v>
      </c>
      <c r="O1824" s="580">
        <f>'KL TTHT CV DOT 2'!R1804</f>
        <v>0</v>
      </c>
      <c r="P1824" s="68"/>
      <c r="Q1824" s="68"/>
      <c r="R1824" s="886">
        <v>0</v>
      </c>
    </row>
    <row r="1825" spans="1:18" s="6" customFormat="1">
      <c r="A1825" s="21"/>
      <c r="B1825" s="21"/>
      <c r="C1825" s="28"/>
      <c r="D1825" s="99"/>
      <c r="E1825" s="99"/>
      <c r="F1825" s="37"/>
      <c r="G1825" s="82"/>
      <c r="H1825" s="82"/>
      <c r="I1825" s="82"/>
      <c r="J1825" s="82"/>
      <c r="K1825" s="82"/>
      <c r="L1825" s="62"/>
      <c r="M1825" s="574">
        <f>'KL TTHT CV DOT 2'!P1805</f>
        <v>0</v>
      </c>
      <c r="N1825" s="574">
        <f>'KL TTHT CV DOT 2'!Q1805</f>
        <v>0</v>
      </c>
      <c r="O1825" s="574">
        <f>'KL TTHT CV DOT 2'!R1805</f>
        <v>0</v>
      </c>
      <c r="P1825" s="62"/>
      <c r="Q1825" s="62"/>
      <c r="R1825" s="550">
        <v>0</v>
      </c>
    </row>
    <row r="1826" spans="1:18" s="6" customFormat="1" ht="15.6">
      <c r="A1826" s="64" t="s">
        <v>43</v>
      </c>
      <c r="B1826" s="64"/>
      <c r="C1826" s="65" t="s">
        <v>44</v>
      </c>
      <c r="D1826" s="117"/>
      <c r="E1826" s="117"/>
      <c r="F1826" s="67"/>
      <c r="G1826" s="477"/>
      <c r="H1826" s="477"/>
      <c r="I1826" s="68"/>
      <c r="J1826" s="68">
        <f t="shared" ref="J1826:K1826" si="569">SUBTOTAL(9,J1827:J1827)</f>
        <v>0</v>
      </c>
      <c r="K1826" s="68">
        <f t="shared" si="569"/>
        <v>0</v>
      </c>
      <c r="L1826" s="68">
        <f>SUBTOTAL(9,L1827:L1827)</f>
        <v>0</v>
      </c>
      <c r="M1826" s="580">
        <f>'KL TTHT CV DOT 2'!P1806</f>
        <v>0</v>
      </c>
      <c r="N1826" s="580">
        <f>'KL TTHT CV DOT 2'!Q1806</f>
        <v>0</v>
      </c>
      <c r="O1826" s="580">
        <f>'KL TTHT CV DOT 2'!R1806</f>
        <v>0</v>
      </c>
      <c r="P1826" s="68"/>
      <c r="Q1826" s="68"/>
      <c r="R1826" s="886">
        <v>0</v>
      </c>
    </row>
    <row r="1827" spans="1:18" s="6" customFormat="1">
      <c r="A1827" s="21"/>
      <c r="B1827" s="21"/>
      <c r="C1827" s="28"/>
      <c r="D1827" s="99"/>
      <c r="E1827" s="99"/>
      <c r="F1827" s="37"/>
      <c r="G1827" s="82"/>
      <c r="H1827" s="82"/>
      <c r="I1827" s="82"/>
      <c r="J1827" s="82"/>
      <c r="K1827" s="82"/>
      <c r="L1827" s="62"/>
      <c r="M1827" s="574">
        <f>'KL TTHT CV DOT 2'!P1807</f>
        <v>0</v>
      </c>
      <c r="N1827" s="574">
        <f>'KL TTHT CV DOT 2'!Q1807</f>
        <v>0</v>
      </c>
      <c r="O1827" s="574">
        <f>'KL TTHT CV DOT 2'!R1807</f>
        <v>0</v>
      </c>
      <c r="P1827" s="62"/>
      <c r="Q1827" s="62"/>
      <c r="R1827" s="550">
        <v>0</v>
      </c>
    </row>
    <row r="1828" spans="1:18" s="6" customFormat="1" ht="15.6">
      <c r="A1828" s="64" t="s">
        <v>45</v>
      </c>
      <c r="B1828" s="64"/>
      <c r="C1828" s="65" t="s">
        <v>46</v>
      </c>
      <c r="D1828" s="117"/>
      <c r="E1828" s="117"/>
      <c r="F1828" s="67"/>
      <c r="G1828" s="477"/>
      <c r="H1828" s="477"/>
      <c r="I1828" s="68"/>
      <c r="J1828" s="68">
        <f>SUBTOTAL(9,J1829:J1850)</f>
        <v>435189667.07995778</v>
      </c>
      <c r="K1828" s="68">
        <f>SUBTOTAL(9,K1829:K1850)</f>
        <v>72472708.168338299</v>
      </c>
      <c r="L1828" s="68">
        <f>SUBTOTAL(9,L1829:L1850)</f>
        <v>507662375.24829608</v>
      </c>
      <c r="M1828" s="580">
        <f>'KL TTHT CV DOT 2'!P1808</f>
        <v>0</v>
      </c>
      <c r="N1828" s="580">
        <f>'KL TTHT CV DOT 2'!Q1808</f>
        <v>0</v>
      </c>
      <c r="O1828" s="580">
        <f>'KL TTHT CV DOT 2'!R1808</f>
        <v>0</v>
      </c>
      <c r="P1828" s="68"/>
      <c r="Q1828" s="68"/>
      <c r="R1828" s="886">
        <v>0</v>
      </c>
    </row>
    <row r="1829" spans="1:18" s="6" customFormat="1" outlineLevel="1">
      <c r="A1829" s="21"/>
      <c r="B1829" s="21"/>
      <c r="C1829" s="28"/>
      <c r="D1829" s="99"/>
      <c r="E1829" s="99"/>
      <c r="F1829" s="37"/>
      <c r="G1829" s="82"/>
      <c r="H1829" s="82"/>
      <c r="I1829" s="82"/>
      <c r="J1829" s="82"/>
      <c r="K1829" s="82"/>
      <c r="L1829" s="62"/>
      <c r="M1829" s="574">
        <f>'KL TTHT CV DOT 2'!P1809</f>
        <v>0</v>
      </c>
      <c r="N1829" s="574">
        <f>'KL TTHT CV DOT 2'!Q1809</f>
        <v>0</v>
      </c>
      <c r="O1829" s="574">
        <f>'KL TTHT CV DOT 2'!R1809</f>
        <v>0</v>
      </c>
      <c r="P1829" s="62"/>
      <c r="Q1829" s="62"/>
      <c r="R1829" s="550">
        <v>0</v>
      </c>
    </row>
    <row r="1830" spans="1:18" s="6" customFormat="1" outlineLevel="1">
      <c r="A1830" s="8" t="s">
        <v>409</v>
      </c>
      <c r="B1830" s="8"/>
      <c r="C1830" s="25" t="s">
        <v>410</v>
      </c>
      <c r="D1830" s="94">
        <v>1</v>
      </c>
      <c r="E1830" s="97">
        <v>1</v>
      </c>
      <c r="F1830" s="18" t="s">
        <v>10</v>
      </c>
      <c r="G1830" s="71"/>
      <c r="H1830" s="71"/>
      <c r="I1830" s="71"/>
      <c r="J1830" s="82">
        <f>SUBTOTAL(9,J1831:J1838)</f>
        <v>413174538.37914073</v>
      </c>
      <c r="K1830" s="82">
        <f>SUBTOTAL(9,K1831:K1838)</f>
        <v>66328606.836214617</v>
      </c>
      <c r="L1830" s="82">
        <f>SUBTOTAL(9,L1831:L1838)</f>
        <v>479503145.21535528</v>
      </c>
      <c r="M1830" s="576">
        <f>'KL TTHT CV DOT 2'!P1810</f>
        <v>0</v>
      </c>
      <c r="N1830" s="576">
        <f>'KL TTHT CV DOT 2'!Q1810</f>
        <v>0</v>
      </c>
      <c r="O1830" s="576">
        <f>'KL TTHT CV DOT 2'!R1810</f>
        <v>0</v>
      </c>
      <c r="P1830" s="82"/>
      <c r="Q1830" s="82"/>
      <c r="R1830" s="553">
        <v>0</v>
      </c>
    </row>
    <row r="1831" spans="1:18" s="6" customFormat="1" outlineLevel="2">
      <c r="A1831" s="8"/>
      <c r="B1831" s="8"/>
      <c r="C1831" s="25" t="s">
        <v>1248</v>
      </c>
      <c r="D1831" s="97">
        <v>10</v>
      </c>
      <c r="E1831" s="97">
        <v>10</v>
      </c>
      <c r="F1831" s="18" t="s">
        <v>660</v>
      </c>
      <c r="G1831" s="199">
        <v>37185000</v>
      </c>
      <c r="H1831" s="199">
        <v>4950000</v>
      </c>
      <c r="I1831" s="71">
        <f>SUM(G1831:H1831)</f>
        <v>42135000</v>
      </c>
      <c r="J1831" s="71">
        <f t="shared" ref="J1831:J1837" si="570">G1831*E1831</f>
        <v>371850000</v>
      </c>
      <c r="K1831" s="71">
        <f t="shared" ref="K1831:K1837" si="571">H1831*E1831</f>
        <v>49500000</v>
      </c>
      <c r="L1831" s="71">
        <f t="shared" ref="L1831:L1837" si="572">I1831*E1831</f>
        <v>421350000</v>
      </c>
      <c r="M1831" s="570">
        <f>'KL TTHT CV DOT 2'!P1811</f>
        <v>0.45</v>
      </c>
      <c r="N1831" s="570">
        <f>'KL TTHT CV DOT 2'!Q1811</f>
        <v>0</v>
      </c>
      <c r="O1831" s="570">
        <f>'KL TTHT CV DOT 2'!R1811</f>
        <v>0.45</v>
      </c>
      <c r="P1831" s="71"/>
      <c r="Q1831" s="71"/>
      <c r="R1831" s="552">
        <v>0.45</v>
      </c>
    </row>
    <row r="1832" spans="1:18" s="6" customFormat="1" outlineLevel="2">
      <c r="A1832" s="8"/>
      <c r="B1832" s="8"/>
      <c r="C1832" s="25" t="s">
        <v>842</v>
      </c>
      <c r="D1832" s="97">
        <v>250</v>
      </c>
      <c r="E1832" s="97">
        <f>100*2+10*3+10*1.5</f>
        <v>245</v>
      </c>
      <c r="F1832" s="18" t="s">
        <v>624</v>
      </c>
      <c r="G1832" s="199">
        <v>32518.739999999998</v>
      </c>
      <c r="H1832" s="199">
        <v>7485.6650000000009</v>
      </c>
      <c r="I1832" s="71">
        <f t="shared" ref="I1832:I1837" si="573">SUM(G1832:H1832)</f>
        <v>40004.404999999999</v>
      </c>
      <c r="J1832" s="71">
        <f t="shared" si="570"/>
        <v>7967091.2999999998</v>
      </c>
      <c r="K1832" s="71">
        <f t="shared" si="571"/>
        <v>1833987.9250000003</v>
      </c>
      <c r="L1832" s="71">
        <f t="shared" si="572"/>
        <v>9801079.2249999996</v>
      </c>
      <c r="M1832" s="570">
        <f>'KL TTHT CV DOT 2'!P1812</f>
        <v>0</v>
      </c>
      <c r="N1832" s="570">
        <f>'KL TTHT CV DOT 2'!Q1812</f>
        <v>0.5</v>
      </c>
      <c r="O1832" s="570">
        <f>'KL TTHT CV DOT 2'!R1812</f>
        <v>0.5</v>
      </c>
      <c r="P1832" s="71"/>
      <c r="Q1832" s="71"/>
      <c r="R1832" s="552">
        <v>0</v>
      </c>
    </row>
    <row r="1833" spans="1:18" s="6" customFormat="1" outlineLevel="2">
      <c r="A1833" s="8"/>
      <c r="B1833" s="8"/>
      <c r="C1833" s="25" t="s">
        <v>1249</v>
      </c>
      <c r="D1833" s="97">
        <v>450</v>
      </c>
      <c r="E1833" s="97">
        <v>350</v>
      </c>
      <c r="F1833" s="18" t="s">
        <v>624</v>
      </c>
      <c r="G1833" s="199">
        <v>15443.88</v>
      </c>
      <c r="H1833" s="199">
        <v>5031.18</v>
      </c>
      <c r="I1833" s="71">
        <f t="shared" si="573"/>
        <v>20475.059999999998</v>
      </c>
      <c r="J1833" s="71">
        <f t="shared" si="570"/>
        <v>5405358</v>
      </c>
      <c r="K1833" s="71">
        <f t="shared" si="571"/>
        <v>1760913</v>
      </c>
      <c r="L1833" s="71">
        <f t="shared" si="572"/>
        <v>7166270.9999999991</v>
      </c>
      <c r="M1833" s="570">
        <f>'KL TTHT CV DOT 2'!P1813</f>
        <v>0</v>
      </c>
      <c r="N1833" s="570">
        <f>'KL TTHT CV DOT 2'!Q1813</f>
        <v>0.5</v>
      </c>
      <c r="O1833" s="570">
        <f>'KL TTHT CV DOT 2'!R1813</f>
        <v>0.5</v>
      </c>
      <c r="P1833" s="71"/>
      <c r="Q1833" s="71"/>
      <c r="R1833" s="552">
        <v>0</v>
      </c>
    </row>
    <row r="1834" spans="1:18" s="6" customFormat="1" outlineLevel="2">
      <c r="A1834" s="8"/>
      <c r="B1834" s="8"/>
      <c r="C1834" s="25" t="s">
        <v>928</v>
      </c>
      <c r="D1834" s="97">
        <v>515</v>
      </c>
      <c r="E1834" s="97">
        <v>400</v>
      </c>
      <c r="F1834" s="18" t="s">
        <v>624</v>
      </c>
      <c r="G1834" s="199">
        <v>8773.9726027397246</v>
      </c>
      <c r="H1834" s="199">
        <v>14594.016411764707</v>
      </c>
      <c r="I1834" s="71">
        <f t="shared" si="573"/>
        <v>23367.989014504434</v>
      </c>
      <c r="J1834" s="71">
        <f t="shared" si="570"/>
        <v>3509589.0410958896</v>
      </c>
      <c r="K1834" s="71">
        <f t="shared" si="571"/>
        <v>5837606.5647058832</v>
      </c>
      <c r="L1834" s="71">
        <f t="shared" si="572"/>
        <v>9347195.6058017742</v>
      </c>
      <c r="M1834" s="570">
        <f>'KL TTHT CV DOT 2'!P1814</f>
        <v>0</v>
      </c>
      <c r="N1834" s="570">
        <f>'KL TTHT CV DOT 2'!Q1814</f>
        <v>0</v>
      </c>
      <c r="O1834" s="570">
        <f>'KL TTHT CV DOT 2'!R1814</f>
        <v>0</v>
      </c>
      <c r="P1834" s="71"/>
      <c r="Q1834" s="71"/>
      <c r="R1834" s="552">
        <v>0</v>
      </c>
    </row>
    <row r="1835" spans="1:18" s="6" customFormat="1" outlineLevel="2">
      <c r="A1835" s="8"/>
      <c r="B1835" s="8"/>
      <c r="C1835" s="25" t="s">
        <v>1183</v>
      </c>
      <c r="D1835" s="97">
        <v>20</v>
      </c>
      <c r="E1835" s="97">
        <v>15</v>
      </c>
      <c r="F1835" s="18" t="s">
        <v>624</v>
      </c>
      <c r="G1835" s="199">
        <v>3554.7229199999997</v>
      </c>
      <c r="H1835" s="199">
        <v>5289.7058823529414</v>
      </c>
      <c r="I1835" s="71">
        <f t="shared" si="573"/>
        <v>8844.4288023529407</v>
      </c>
      <c r="J1835" s="71">
        <f t="shared" si="570"/>
        <v>53320.843799999995</v>
      </c>
      <c r="K1835" s="71">
        <f t="shared" si="571"/>
        <v>79345.588235294126</v>
      </c>
      <c r="L1835" s="71">
        <f t="shared" si="572"/>
        <v>132666.4320352941</v>
      </c>
      <c r="M1835" s="570">
        <f>'KL TTHT CV DOT 2'!P1815</f>
        <v>0</v>
      </c>
      <c r="N1835" s="570">
        <f>'KL TTHT CV DOT 2'!Q1815</f>
        <v>0</v>
      </c>
      <c r="O1835" s="570">
        <f>'KL TTHT CV DOT 2'!R1815</f>
        <v>0</v>
      </c>
      <c r="P1835" s="71"/>
      <c r="Q1835" s="71"/>
      <c r="R1835" s="552">
        <v>0</v>
      </c>
    </row>
    <row r="1836" spans="1:18" s="403" customFormat="1" outlineLevel="2">
      <c r="A1836" s="391"/>
      <c r="B1836" s="391"/>
      <c r="C1836" s="392" t="s">
        <v>1118</v>
      </c>
      <c r="D1836" s="97">
        <v>1</v>
      </c>
      <c r="E1836" s="97">
        <v>1</v>
      </c>
      <c r="F1836" s="387" t="s">
        <v>619</v>
      </c>
      <c r="G1836" s="62">
        <v>10452505.368962053</v>
      </c>
      <c r="H1836" s="62">
        <v>3135751.6106886161</v>
      </c>
      <c r="I1836" s="62">
        <f t="shared" si="573"/>
        <v>13588256.979650669</v>
      </c>
      <c r="J1836" s="62">
        <f t="shared" si="570"/>
        <v>10452505.368962053</v>
      </c>
      <c r="K1836" s="62">
        <f t="shared" si="571"/>
        <v>3135751.6106886161</v>
      </c>
      <c r="L1836" s="62">
        <f t="shared" si="572"/>
        <v>13588256.979650669</v>
      </c>
      <c r="M1836" s="574">
        <f>'KL TTHT CV DOT 2'!P1816</f>
        <v>0</v>
      </c>
      <c r="N1836" s="574">
        <f>'KL TTHT CV DOT 2'!Q1816</f>
        <v>0</v>
      </c>
      <c r="O1836" s="574">
        <f>'KL TTHT CV DOT 2'!R1816</f>
        <v>0</v>
      </c>
      <c r="P1836" s="62"/>
      <c r="Q1836" s="62"/>
      <c r="R1836" s="550">
        <v>0</v>
      </c>
    </row>
    <row r="1837" spans="1:18" s="403" customFormat="1" outlineLevel="2">
      <c r="A1837" s="391"/>
      <c r="B1837" s="391"/>
      <c r="C1837" s="392" t="s">
        <v>657</v>
      </c>
      <c r="D1837" s="97">
        <v>1</v>
      </c>
      <c r="E1837" s="97">
        <v>1</v>
      </c>
      <c r="F1837" s="387" t="s">
        <v>619</v>
      </c>
      <c r="G1837" s="62">
        <v>13936673.825282738</v>
      </c>
      <c r="H1837" s="62">
        <v>4181002.1475848211</v>
      </c>
      <c r="I1837" s="62">
        <f t="shared" si="573"/>
        <v>18117675.97286756</v>
      </c>
      <c r="J1837" s="62">
        <f t="shared" si="570"/>
        <v>13936673.825282738</v>
      </c>
      <c r="K1837" s="62">
        <f t="shared" si="571"/>
        <v>4181002.1475848211</v>
      </c>
      <c r="L1837" s="62">
        <f t="shared" si="572"/>
        <v>18117675.97286756</v>
      </c>
      <c r="M1837" s="574">
        <f>'KL TTHT CV DOT 2'!P1817</f>
        <v>0</v>
      </c>
      <c r="N1837" s="574">
        <f>'KL TTHT CV DOT 2'!Q1817</f>
        <v>0</v>
      </c>
      <c r="O1837" s="574">
        <f>'KL TTHT CV DOT 2'!R1817</f>
        <v>0</v>
      </c>
      <c r="P1837" s="62"/>
      <c r="Q1837" s="62"/>
      <c r="R1837" s="550">
        <v>0</v>
      </c>
    </row>
    <row r="1838" spans="1:18" s="6" customFormat="1" outlineLevel="1">
      <c r="A1838" s="8"/>
      <c r="B1838" s="8"/>
      <c r="C1838" s="25"/>
      <c r="D1838" s="97"/>
      <c r="E1838" s="97"/>
      <c r="F1838" s="18"/>
      <c r="G1838" s="71"/>
      <c r="H1838" s="71"/>
      <c r="I1838" s="71"/>
      <c r="J1838" s="71"/>
      <c r="K1838" s="71"/>
      <c r="L1838" s="71"/>
      <c r="M1838" s="570">
        <f>'KL TTHT CV DOT 2'!P1818</f>
        <v>0</v>
      </c>
      <c r="N1838" s="570">
        <f>'KL TTHT CV DOT 2'!Q1818</f>
        <v>0</v>
      </c>
      <c r="O1838" s="570">
        <f>'KL TTHT CV DOT 2'!R1818</f>
        <v>0</v>
      </c>
      <c r="P1838" s="71"/>
      <c r="Q1838" s="71"/>
      <c r="R1838" s="552">
        <v>0</v>
      </c>
    </row>
    <row r="1839" spans="1:18" s="6" customFormat="1" outlineLevel="1">
      <c r="A1839" s="8" t="s">
        <v>411</v>
      </c>
      <c r="B1839" s="8"/>
      <c r="C1839" s="25" t="s">
        <v>296</v>
      </c>
      <c r="D1839" s="97">
        <v>1</v>
      </c>
      <c r="E1839" s="97">
        <v>1</v>
      </c>
      <c r="F1839" s="18" t="s">
        <v>10</v>
      </c>
      <c r="G1839" s="71"/>
      <c r="H1839" s="71"/>
      <c r="I1839" s="71"/>
      <c r="J1839" s="82">
        <f>SUBTOTAL(9,J1840:J1851)</f>
        <v>22015128.700817123</v>
      </c>
      <c r="K1839" s="82">
        <f>SUBTOTAL(9,K1840:K1851)</f>
        <v>6144101.3321236959</v>
      </c>
      <c r="L1839" s="82">
        <f>SUBTOTAL(9,L1840:L1851)</f>
        <v>28159230.032940816</v>
      </c>
      <c r="M1839" s="576">
        <f>'KL TTHT CV DOT 2'!P1819</f>
        <v>0</v>
      </c>
      <c r="N1839" s="576">
        <f>'KL TTHT CV DOT 2'!Q1819</f>
        <v>0</v>
      </c>
      <c r="O1839" s="576">
        <f>'KL TTHT CV DOT 2'!R1819</f>
        <v>0</v>
      </c>
      <c r="P1839" s="82"/>
      <c r="Q1839" s="82"/>
      <c r="R1839" s="553">
        <v>0</v>
      </c>
    </row>
    <row r="1840" spans="1:18" s="6" customFormat="1" outlineLevel="2">
      <c r="A1840" s="8"/>
      <c r="B1840" s="8"/>
      <c r="C1840" s="25" t="s">
        <v>1250</v>
      </c>
      <c r="D1840" s="97">
        <v>2</v>
      </c>
      <c r="E1840" s="97">
        <v>2</v>
      </c>
      <c r="F1840" s="18" t="s">
        <v>660</v>
      </c>
      <c r="G1840" s="199">
        <v>2324562</v>
      </c>
      <c r="H1840" s="199">
        <v>495000.00000000006</v>
      </c>
      <c r="I1840" s="71">
        <f>SUM(G1840:H1840)</f>
        <v>2819562</v>
      </c>
      <c r="J1840" s="71">
        <f t="shared" ref="J1840:J1849" si="574">G1840*E1840</f>
        <v>4649124</v>
      </c>
      <c r="K1840" s="71">
        <f t="shared" ref="K1840:K1849" si="575">H1840*E1840</f>
        <v>990000.00000000012</v>
      </c>
      <c r="L1840" s="71">
        <f t="shared" ref="L1840:L1849" si="576">I1840*E1840</f>
        <v>5639124</v>
      </c>
      <c r="M1840" s="570">
        <f>'KL TTHT CV DOT 2'!P1820</f>
        <v>0</v>
      </c>
      <c r="N1840" s="570">
        <f>'KL TTHT CV DOT 2'!Q1820</f>
        <v>0</v>
      </c>
      <c r="O1840" s="570">
        <f>'KL TTHT CV DOT 2'!R1820</f>
        <v>0</v>
      </c>
      <c r="P1840" s="71"/>
      <c r="Q1840" s="71"/>
      <c r="R1840" s="552">
        <v>0</v>
      </c>
    </row>
    <row r="1841" spans="1:18" s="6" customFormat="1" outlineLevel="2">
      <c r="A1841" s="8"/>
      <c r="B1841" s="8"/>
      <c r="C1841" s="25" t="s">
        <v>1252</v>
      </c>
      <c r="D1841" s="97">
        <v>1</v>
      </c>
      <c r="E1841" s="97">
        <v>1</v>
      </c>
      <c r="F1841" s="18" t="s">
        <v>660</v>
      </c>
      <c r="G1841" s="199">
        <v>2324562</v>
      </c>
      <c r="H1841" s="199">
        <v>495000.00000000006</v>
      </c>
      <c r="I1841" s="71">
        <f>SUM(G1841:H1841)</f>
        <v>2819562</v>
      </c>
      <c r="J1841" s="71">
        <f t="shared" si="574"/>
        <v>2324562</v>
      </c>
      <c r="K1841" s="71">
        <f t="shared" si="575"/>
        <v>495000.00000000006</v>
      </c>
      <c r="L1841" s="71">
        <f t="shared" si="576"/>
        <v>2819562</v>
      </c>
      <c r="M1841" s="570">
        <f>'KL TTHT CV DOT 2'!P1821</f>
        <v>0</v>
      </c>
      <c r="N1841" s="570">
        <f>'KL TTHT CV DOT 2'!Q1821</f>
        <v>0</v>
      </c>
      <c r="O1841" s="570">
        <f>'KL TTHT CV DOT 2'!R1821</f>
        <v>0</v>
      </c>
      <c r="P1841" s="71"/>
      <c r="Q1841" s="71"/>
      <c r="R1841" s="552">
        <v>0</v>
      </c>
    </row>
    <row r="1842" spans="1:18" s="6" customFormat="1" outlineLevel="2">
      <c r="A1842" s="8"/>
      <c r="B1842" s="8"/>
      <c r="C1842" s="25" t="s">
        <v>1253</v>
      </c>
      <c r="D1842" s="97">
        <v>1</v>
      </c>
      <c r="E1842" s="97">
        <v>1</v>
      </c>
      <c r="F1842" s="18" t="s">
        <v>660</v>
      </c>
      <c r="G1842" s="199">
        <v>2324562</v>
      </c>
      <c r="H1842" s="199">
        <v>495000.00000000006</v>
      </c>
      <c r="I1842" s="71">
        <f>SUM(G1842:H1842)</f>
        <v>2819562</v>
      </c>
      <c r="J1842" s="71">
        <f t="shared" si="574"/>
        <v>2324562</v>
      </c>
      <c r="K1842" s="71">
        <f t="shared" si="575"/>
        <v>495000.00000000006</v>
      </c>
      <c r="L1842" s="71">
        <f t="shared" si="576"/>
        <v>2819562</v>
      </c>
      <c r="M1842" s="570">
        <f>'KL TTHT CV DOT 2'!P1822</f>
        <v>0</v>
      </c>
      <c r="N1842" s="570">
        <f>'KL TTHT CV DOT 2'!Q1822</f>
        <v>0</v>
      </c>
      <c r="O1842" s="570">
        <f>'KL TTHT CV DOT 2'!R1822</f>
        <v>0</v>
      </c>
      <c r="P1842" s="71"/>
      <c r="Q1842" s="71"/>
      <c r="R1842" s="552">
        <v>0</v>
      </c>
    </row>
    <row r="1843" spans="1:18" s="6" customFormat="1" outlineLevel="2">
      <c r="A1843" s="8"/>
      <c r="B1843" s="8"/>
      <c r="C1843" s="25" t="s">
        <v>1254</v>
      </c>
      <c r="D1843" s="97">
        <v>1</v>
      </c>
      <c r="E1843" s="97">
        <v>1</v>
      </c>
      <c r="F1843" s="18" t="s">
        <v>660</v>
      </c>
      <c r="G1843" s="199">
        <v>2735040.0000000005</v>
      </c>
      <c r="H1843" s="199">
        <v>495000.00000000006</v>
      </c>
      <c r="I1843" s="71">
        <f>SUM(G1843:H1843)</f>
        <v>3230040.0000000005</v>
      </c>
      <c r="J1843" s="71">
        <f t="shared" si="574"/>
        <v>2735040.0000000005</v>
      </c>
      <c r="K1843" s="71">
        <f t="shared" si="575"/>
        <v>495000.00000000006</v>
      </c>
      <c r="L1843" s="71">
        <f t="shared" si="576"/>
        <v>3230040.0000000005</v>
      </c>
      <c r="M1843" s="570">
        <f>'KL TTHT CV DOT 2'!P1823</f>
        <v>0</v>
      </c>
      <c r="N1843" s="570">
        <f>'KL TTHT CV DOT 2'!Q1823</f>
        <v>0</v>
      </c>
      <c r="O1843" s="570">
        <f>'KL TTHT CV DOT 2'!R1823</f>
        <v>0</v>
      </c>
      <c r="P1843" s="71"/>
      <c r="Q1843" s="71"/>
      <c r="R1843" s="552">
        <v>0</v>
      </c>
    </row>
    <row r="1844" spans="1:18" s="6" customFormat="1" outlineLevel="2">
      <c r="A1844" s="8"/>
      <c r="B1844" s="8"/>
      <c r="C1844" s="25" t="s">
        <v>1256</v>
      </c>
      <c r="D1844" s="97">
        <v>5</v>
      </c>
      <c r="E1844" s="97">
        <v>5</v>
      </c>
      <c r="F1844" s="18" t="s">
        <v>660</v>
      </c>
      <c r="G1844" s="199">
        <v>897000</v>
      </c>
      <c r="H1844" s="199">
        <v>117600.00000000001</v>
      </c>
      <c r="I1844" s="71">
        <f t="shared" ref="I1844:I1849" si="577">SUM(G1844:H1844)</f>
        <v>1014600</v>
      </c>
      <c r="J1844" s="71">
        <f t="shared" si="574"/>
        <v>4485000</v>
      </c>
      <c r="K1844" s="71">
        <f t="shared" si="575"/>
        <v>588000.00000000012</v>
      </c>
      <c r="L1844" s="71">
        <f t="shared" si="576"/>
        <v>5073000</v>
      </c>
      <c r="M1844" s="570">
        <f>'KL TTHT CV DOT 2'!P1824</f>
        <v>0</v>
      </c>
      <c r="N1844" s="570">
        <f>'KL TTHT CV DOT 2'!Q1824</f>
        <v>0.45</v>
      </c>
      <c r="O1844" s="570">
        <f>'KL TTHT CV DOT 2'!R1824</f>
        <v>0.45</v>
      </c>
      <c r="P1844" s="71"/>
      <c r="Q1844" s="71"/>
      <c r="R1844" s="552">
        <v>0</v>
      </c>
    </row>
    <row r="1845" spans="1:18" s="6" customFormat="1" outlineLevel="2">
      <c r="A1845" s="8"/>
      <c r="B1845" s="8"/>
      <c r="C1845" s="25" t="s">
        <v>1257</v>
      </c>
      <c r="D1845" s="97">
        <v>5</v>
      </c>
      <c r="E1845" s="97">
        <v>5</v>
      </c>
      <c r="F1845" s="18" t="s">
        <v>660</v>
      </c>
      <c r="G1845" s="199">
        <v>46800</v>
      </c>
      <c r="H1845" s="199">
        <v>54500.000000000007</v>
      </c>
      <c r="I1845" s="71">
        <f t="shared" si="577"/>
        <v>101300</v>
      </c>
      <c r="J1845" s="71">
        <f t="shared" si="574"/>
        <v>234000</v>
      </c>
      <c r="K1845" s="71">
        <f t="shared" si="575"/>
        <v>272500.00000000006</v>
      </c>
      <c r="L1845" s="71">
        <f t="shared" si="576"/>
        <v>506500</v>
      </c>
      <c r="M1845" s="570">
        <f>'KL TTHT CV DOT 2'!P1825</f>
        <v>0</v>
      </c>
      <c r="N1845" s="570">
        <f>'KL TTHT CV DOT 2'!Q1825</f>
        <v>0</v>
      </c>
      <c r="O1845" s="570">
        <f>'KL TTHT CV DOT 2'!R1825</f>
        <v>0</v>
      </c>
      <c r="P1845" s="71"/>
      <c r="Q1845" s="71"/>
      <c r="R1845" s="552">
        <v>0</v>
      </c>
    </row>
    <row r="1846" spans="1:18" s="6" customFormat="1" outlineLevel="2">
      <c r="A1846" s="8"/>
      <c r="B1846" s="8"/>
      <c r="C1846" s="25" t="s">
        <v>812</v>
      </c>
      <c r="D1846" s="97">
        <v>111</v>
      </c>
      <c r="E1846" s="97">
        <v>109.24999999999999</v>
      </c>
      <c r="F1846" s="18" t="s">
        <v>624</v>
      </c>
      <c r="G1846" s="199">
        <v>22980.09</v>
      </c>
      <c r="H1846" s="199">
        <v>5743.9305000000022</v>
      </c>
      <c r="I1846" s="71">
        <f t="shared" si="577"/>
        <v>28724.020500000002</v>
      </c>
      <c r="J1846" s="71">
        <f t="shared" si="574"/>
        <v>2510574.8324999996</v>
      </c>
      <c r="K1846" s="71">
        <f t="shared" si="575"/>
        <v>627524.40712500014</v>
      </c>
      <c r="L1846" s="71">
        <f t="shared" si="576"/>
        <v>3138099.2396249999</v>
      </c>
      <c r="M1846" s="570">
        <f>'KL TTHT CV DOT 2'!P1826</f>
        <v>0</v>
      </c>
      <c r="N1846" s="570">
        <f>'KL TTHT CV DOT 2'!Q1826</f>
        <v>0</v>
      </c>
      <c r="O1846" s="570">
        <f>'KL TTHT CV DOT 2'!R1826</f>
        <v>0</v>
      </c>
      <c r="P1846" s="71"/>
      <c r="Q1846" s="71"/>
      <c r="R1846" s="552">
        <v>0</v>
      </c>
    </row>
    <row r="1847" spans="1:18" s="6" customFormat="1" outlineLevel="2">
      <c r="A1847" s="8"/>
      <c r="B1847" s="8"/>
      <c r="C1847" s="25" t="s">
        <v>1183</v>
      </c>
      <c r="D1847" s="97">
        <v>8</v>
      </c>
      <c r="E1847" s="97">
        <v>11.5</v>
      </c>
      <c r="F1847" s="18" t="s">
        <v>624</v>
      </c>
      <c r="G1847" s="199">
        <v>3554.7229199999997</v>
      </c>
      <c r="H1847" s="199">
        <v>5289.7058823529414</v>
      </c>
      <c r="I1847" s="71">
        <f t="shared" si="577"/>
        <v>8844.4288023529407</v>
      </c>
      <c r="J1847" s="71">
        <f t="shared" si="574"/>
        <v>40879.313579999995</v>
      </c>
      <c r="K1847" s="71">
        <f t="shared" si="575"/>
        <v>60831.617647058825</v>
      </c>
      <c r="L1847" s="71">
        <f t="shared" si="576"/>
        <v>101710.93122705881</v>
      </c>
      <c r="M1847" s="570">
        <f>'KL TTHT CV DOT 2'!P1827</f>
        <v>0</v>
      </c>
      <c r="N1847" s="570">
        <f>'KL TTHT CV DOT 2'!Q1827</f>
        <v>0</v>
      </c>
      <c r="O1847" s="570">
        <f>'KL TTHT CV DOT 2'!R1827</f>
        <v>0</v>
      </c>
      <c r="P1847" s="71"/>
      <c r="Q1847" s="71"/>
      <c r="R1847" s="552">
        <v>0</v>
      </c>
    </row>
    <row r="1848" spans="1:18" s="6" customFormat="1" outlineLevel="2">
      <c r="A1848" s="8"/>
      <c r="B1848" s="8"/>
      <c r="C1848" s="25" t="s">
        <v>928</v>
      </c>
      <c r="D1848" s="97">
        <v>119</v>
      </c>
      <c r="E1848" s="97">
        <v>109.24999999999999</v>
      </c>
      <c r="F1848" s="18" t="s">
        <v>624</v>
      </c>
      <c r="G1848" s="199">
        <v>8773.9726027397246</v>
      </c>
      <c r="H1848" s="199">
        <v>14594.016411764707</v>
      </c>
      <c r="I1848" s="71">
        <f t="shared" si="577"/>
        <v>23367.989014504434</v>
      </c>
      <c r="J1848" s="71">
        <f t="shared" si="574"/>
        <v>958556.50684931478</v>
      </c>
      <c r="K1848" s="71">
        <f t="shared" si="575"/>
        <v>1594396.292985294</v>
      </c>
      <c r="L1848" s="71">
        <f t="shared" si="576"/>
        <v>2552952.799834609</v>
      </c>
      <c r="M1848" s="570">
        <f>'KL TTHT CV DOT 2'!P1828</f>
        <v>0</v>
      </c>
      <c r="N1848" s="570">
        <f>'KL TTHT CV DOT 2'!Q1828</f>
        <v>0</v>
      </c>
      <c r="O1848" s="570">
        <f>'KL TTHT CV DOT 2'!R1828</f>
        <v>0</v>
      </c>
      <c r="P1848" s="71"/>
      <c r="Q1848" s="71"/>
      <c r="R1848" s="552">
        <v>0</v>
      </c>
    </row>
    <row r="1849" spans="1:18" s="6" customFormat="1" outlineLevel="2">
      <c r="A1849" s="8"/>
      <c r="B1849" s="8"/>
      <c r="C1849" s="25" t="s">
        <v>1258</v>
      </c>
      <c r="D1849" s="97">
        <v>1</v>
      </c>
      <c r="E1849" s="97">
        <v>1</v>
      </c>
      <c r="F1849" s="18" t="s">
        <v>619</v>
      </c>
      <c r="G1849" s="199">
        <v>1752830.0478878082</v>
      </c>
      <c r="H1849" s="199">
        <v>525849.01436634245</v>
      </c>
      <c r="I1849" s="71">
        <f t="shared" si="577"/>
        <v>2278679.0622541504</v>
      </c>
      <c r="J1849" s="71">
        <f t="shared" si="574"/>
        <v>1752830.0478878082</v>
      </c>
      <c r="K1849" s="71">
        <f t="shared" si="575"/>
        <v>525849.01436634245</v>
      </c>
      <c r="L1849" s="71">
        <f t="shared" si="576"/>
        <v>2278679.0622541504</v>
      </c>
      <c r="M1849" s="570">
        <f>'KL TTHT CV DOT 2'!P1829</f>
        <v>0</v>
      </c>
      <c r="N1849" s="570">
        <f>'KL TTHT CV DOT 2'!Q1829</f>
        <v>0</v>
      </c>
      <c r="O1849" s="570">
        <f>'KL TTHT CV DOT 2'!R1829</f>
        <v>0</v>
      </c>
      <c r="P1849" s="71"/>
      <c r="Q1849" s="71"/>
      <c r="R1849" s="552">
        <v>0</v>
      </c>
    </row>
    <row r="1850" spans="1:18" s="6" customFormat="1" outlineLevel="1">
      <c r="A1850" s="8"/>
      <c r="B1850" s="8"/>
      <c r="C1850" s="25"/>
      <c r="D1850" s="97"/>
      <c r="E1850" s="61"/>
      <c r="F1850" s="18"/>
      <c r="G1850" s="71"/>
      <c r="H1850" s="71"/>
      <c r="I1850" s="71"/>
      <c r="J1850" s="71"/>
      <c r="K1850" s="71"/>
      <c r="L1850" s="71"/>
      <c r="M1850" s="570">
        <f>'KL TTHT CV DOT 2'!P1830</f>
        <v>0</v>
      </c>
      <c r="N1850" s="570">
        <f>'KL TTHT CV DOT 2'!Q1830</f>
        <v>0</v>
      </c>
      <c r="O1850" s="570">
        <f>'KL TTHT CV DOT 2'!R1830</f>
        <v>0</v>
      </c>
      <c r="P1850" s="71"/>
      <c r="Q1850" s="71"/>
      <c r="R1850" s="552">
        <v>0</v>
      </c>
    </row>
    <row r="1851" spans="1:18" s="6" customFormat="1">
      <c r="A1851" s="21"/>
      <c r="B1851" s="21"/>
      <c r="C1851" s="28"/>
      <c r="D1851" s="99"/>
      <c r="E1851" s="80"/>
      <c r="F1851" s="37"/>
      <c r="G1851" s="82"/>
      <c r="H1851" s="82"/>
      <c r="I1851" s="82"/>
      <c r="J1851" s="82"/>
      <c r="K1851" s="82"/>
      <c r="L1851" s="62"/>
      <c r="M1851" s="574">
        <f>'KL TTHT CV DOT 2'!P1831</f>
        <v>0</v>
      </c>
      <c r="N1851" s="574">
        <f>'KL TTHT CV DOT 2'!Q1831</f>
        <v>0</v>
      </c>
      <c r="O1851" s="574">
        <f>'KL TTHT CV DOT 2'!R1831</f>
        <v>0</v>
      </c>
      <c r="P1851" s="62"/>
      <c r="Q1851" s="62"/>
      <c r="R1851" s="550">
        <v>0</v>
      </c>
    </row>
    <row r="1852" spans="1:18" ht="15.6">
      <c r="A1852" s="647"/>
      <c r="B1852" s="647"/>
      <c r="C1852" s="652" t="s">
        <v>1675</v>
      </c>
      <c r="D1852" s="648"/>
      <c r="E1852" s="648"/>
      <c r="F1852" s="649"/>
      <c r="G1852" s="650"/>
      <c r="H1852" s="650"/>
      <c r="I1852" s="650"/>
      <c r="J1852" s="650"/>
      <c r="K1852" s="650"/>
      <c r="L1852" s="653">
        <f>SUBTOTAL(9,L1853:L2030)</f>
        <v>2228147077.713222</v>
      </c>
      <c r="M1852" s="651">
        <f>'KL TTHT CV DOT 2'!P1832</f>
        <v>0</v>
      </c>
      <c r="N1852" s="651">
        <f>'KL TTHT CV DOT 2'!Q1832</f>
        <v>0</v>
      </c>
      <c r="O1852" s="651">
        <f>'KL TTHT CV DOT 2'!R1832</f>
        <v>0</v>
      </c>
      <c r="P1852" s="651"/>
      <c r="Q1852" s="651"/>
      <c r="R1852" s="651">
        <v>0</v>
      </c>
    </row>
    <row r="1853" spans="1:18" s="6" customFormat="1" ht="15.6">
      <c r="A1853" s="64" t="s">
        <v>39</v>
      </c>
      <c r="B1853" s="64"/>
      <c r="C1853" s="65" t="s">
        <v>40</v>
      </c>
      <c r="D1853" s="117"/>
      <c r="E1853" s="117"/>
      <c r="F1853" s="67"/>
      <c r="G1853" s="477"/>
      <c r="H1853" s="477"/>
      <c r="I1853" s="68"/>
      <c r="J1853" s="68">
        <f>SUBTOTAL(9,J1854:J1994)</f>
        <v>1992902350.6878726</v>
      </c>
      <c r="K1853" s="68">
        <f>SUBTOTAL(9,K1854:K1994)</f>
        <v>211748078.36348712</v>
      </c>
      <c r="L1853" s="68">
        <f>SUBTOTAL(9,L1854:L1994)</f>
        <v>2204650429.0513597</v>
      </c>
      <c r="M1853" s="68">
        <f>'KL TTHT CV DOT 2'!P1833</f>
        <v>0</v>
      </c>
      <c r="N1853" s="68">
        <f>'KL TTHT CV DOT 2'!Q1833</f>
        <v>0</v>
      </c>
      <c r="O1853" s="68">
        <f>'KL TTHT CV DOT 2'!R1833</f>
        <v>0</v>
      </c>
      <c r="P1853" s="68"/>
      <c r="Q1853" s="68"/>
      <c r="R1853" s="886">
        <v>0</v>
      </c>
    </row>
    <row r="1854" spans="1:18" s="6" customFormat="1" outlineLevel="1">
      <c r="A1854" s="8" t="s">
        <v>301</v>
      </c>
      <c r="B1854" s="8"/>
      <c r="C1854" s="25" t="s">
        <v>302</v>
      </c>
      <c r="D1854" s="94">
        <v>1</v>
      </c>
      <c r="E1854" s="94">
        <v>1</v>
      </c>
      <c r="F1854" s="18" t="s">
        <v>10</v>
      </c>
      <c r="G1854" s="71"/>
      <c r="H1854" s="71"/>
      <c r="I1854" s="71"/>
      <c r="J1854" s="82">
        <f>SUBTOTAL(9,J1855:J1994)</f>
        <v>1992902350.6878726</v>
      </c>
      <c r="K1854" s="82">
        <f>SUBTOTAL(9,K1856:K1994)</f>
        <v>211748078.36348712</v>
      </c>
      <c r="L1854" s="82">
        <f>SUBTOTAL(9,L1856:L1994)</f>
        <v>2204650429.0513597</v>
      </c>
      <c r="M1854" s="576">
        <f>'KL TTHT CV DOT 2'!P1834</f>
        <v>0</v>
      </c>
      <c r="N1854" s="576">
        <f>'KL TTHT CV DOT 2'!Q1834</f>
        <v>0</v>
      </c>
      <c r="O1854" s="576">
        <f>'KL TTHT CV DOT 2'!R1834</f>
        <v>0</v>
      </c>
      <c r="P1854" s="82"/>
      <c r="Q1854" s="82"/>
      <c r="R1854" s="553">
        <v>0</v>
      </c>
    </row>
    <row r="1855" spans="1:18" s="7" customFormat="1" outlineLevel="1">
      <c r="A1855" s="5"/>
      <c r="B1855" s="5"/>
      <c r="C1855" s="401" t="s">
        <v>1213</v>
      </c>
      <c r="D1855" s="194"/>
      <c r="E1855" s="194"/>
      <c r="F1855" s="277"/>
      <c r="G1855" s="199"/>
      <c r="H1855" s="199"/>
      <c r="I1855" s="199"/>
      <c r="J1855" s="174">
        <f>SUBTOTAL(9,J1856:J1926)</f>
        <v>1284913905.8614535</v>
      </c>
      <c r="K1855" s="174">
        <f>SUBTOTAL(9,K1856:K1926)</f>
        <v>131256535.44436786</v>
      </c>
      <c r="L1855" s="174">
        <f>SUBTOTAL(9,L1856:L1926)</f>
        <v>1416170441.3058209</v>
      </c>
      <c r="M1855" s="578">
        <f>'KL TTHT CV DOT 2'!P1835</f>
        <v>0</v>
      </c>
      <c r="N1855" s="578">
        <f>'KL TTHT CV DOT 2'!Q1835</f>
        <v>0</v>
      </c>
      <c r="O1855" s="578">
        <f>'KL TTHT CV DOT 2'!R1835</f>
        <v>0</v>
      </c>
      <c r="P1855" s="174"/>
      <c r="Q1855" s="174"/>
      <c r="R1855" s="558">
        <v>0</v>
      </c>
    </row>
    <row r="1856" spans="1:18" s="7" customFormat="1" outlineLevel="2">
      <c r="A1856" s="5"/>
      <c r="B1856" s="5"/>
      <c r="C1856" s="401" t="s">
        <v>1141</v>
      </c>
      <c r="D1856" s="194"/>
      <c r="E1856" s="194"/>
      <c r="F1856" s="277"/>
      <c r="G1856" s="199"/>
      <c r="H1856" s="199"/>
      <c r="I1856" s="199"/>
      <c r="J1856" s="174">
        <f>SUBTOTAL(9,J1857:J1878)</f>
        <v>1094815450</v>
      </c>
      <c r="K1856" s="174">
        <f>SUBTOTAL(9,K1857:K1878)</f>
        <v>55012677.040000007</v>
      </c>
      <c r="L1856" s="174">
        <f>SUBTOTAL(9,L1857:L1878)</f>
        <v>1149828127.04</v>
      </c>
      <c r="M1856" s="578">
        <f>'KL TTHT CV DOT 2'!P1836</f>
        <v>0</v>
      </c>
      <c r="N1856" s="578">
        <f>'KL TTHT CV DOT 2'!Q1836</f>
        <v>0</v>
      </c>
      <c r="O1856" s="578">
        <f>'KL TTHT CV DOT 2'!R1836</f>
        <v>0</v>
      </c>
      <c r="P1856" s="174"/>
      <c r="Q1856" s="174"/>
      <c r="R1856" s="558">
        <v>0</v>
      </c>
    </row>
    <row r="1857" spans="1:18" s="7" customFormat="1" outlineLevel="2">
      <c r="A1857" s="5"/>
      <c r="B1857" s="5"/>
      <c r="C1857" s="2" t="s">
        <v>1259</v>
      </c>
      <c r="D1857" s="194">
        <v>1</v>
      </c>
      <c r="E1857" s="97">
        <v>1</v>
      </c>
      <c r="F1857" s="277" t="s">
        <v>660</v>
      </c>
      <c r="G1857" s="199">
        <v>109143100.00000001</v>
      </c>
      <c r="H1857" s="199">
        <v>4434383.5200000005</v>
      </c>
      <c r="I1857" s="199">
        <f t="shared" ref="I1857:I1926" si="578">SUM(G1857:H1857)</f>
        <v>113577483.52000001</v>
      </c>
      <c r="J1857" s="199">
        <f t="shared" ref="J1857:J1878" si="579">G1857*E1857</f>
        <v>109143100.00000001</v>
      </c>
      <c r="K1857" s="199">
        <f t="shared" ref="K1857:K1878" si="580">H1857*E1857</f>
        <v>4434383.5200000005</v>
      </c>
      <c r="L1857" s="199">
        <f t="shared" ref="L1857:L1878" si="581">I1857*E1857</f>
        <v>113577483.52000001</v>
      </c>
      <c r="M1857" s="579">
        <f>'KL TTHT CV DOT 2'!P1837</f>
        <v>0</v>
      </c>
      <c r="N1857" s="579">
        <f>'KL TTHT CV DOT 2'!Q1837</f>
        <v>0.45</v>
      </c>
      <c r="O1857" s="579">
        <f>'KL TTHT CV DOT 2'!R1837</f>
        <v>0.45</v>
      </c>
      <c r="P1857" s="199"/>
      <c r="Q1857" s="199"/>
      <c r="R1857" s="554">
        <v>0</v>
      </c>
    </row>
    <row r="1858" spans="1:18" s="7" customFormat="1" outlineLevel="2">
      <c r="A1858" s="5"/>
      <c r="B1858" s="5"/>
      <c r="C1858" s="2" t="s">
        <v>1261</v>
      </c>
      <c r="D1858" s="194">
        <v>1</v>
      </c>
      <c r="E1858" s="97">
        <v>1</v>
      </c>
      <c r="F1858" s="277" t="s">
        <v>660</v>
      </c>
      <c r="G1858" s="199">
        <v>102932500.00000001</v>
      </c>
      <c r="H1858" s="199">
        <v>4434383.5200000005</v>
      </c>
      <c r="I1858" s="199">
        <f t="shared" ref="I1858:I1871" si="582">SUM(G1858:H1858)</f>
        <v>107366883.52000001</v>
      </c>
      <c r="J1858" s="199">
        <f t="shared" si="579"/>
        <v>102932500.00000001</v>
      </c>
      <c r="K1858" s="199">
        <f t="shared" si="580"/>
        <v>4434383.5200000005</v>
      </c>
      <c r="L1858" s="199">
        <f t="shared" si="581"/>
        <v>107366883.52000001</v>
      </c>
      <c r="M1858" s="579">
        <f>'KL TTHT CV DOT 2'!P1838</f>
        <v>0</v>
      </c>
      <c r="N1858" s="579">
        <f>'KL TTHT CV DOT 2'!Q1838</f>
        <v>0.45</v>
      </c>
      <c r="O1858" s="579">
        <f>'KL TTHT CV DOT 2'!R1838</f>
        <v>0.45</v>
      </c>
      <c r="P1858" s="199"/>
      <c r="Q1858" s="199"/>
      <c r="R1858" s="554">
        <v>0</v>
      </c>
    </row>
    <row r="1859" spans="1:18" s="7" customFormat="1" outlineLevel="2">
      <c r="A1859" s="5"/>
      <c r="B1859" s="5"/>
      <c r="C1859" s="2" t="s">
        <v>1263</v>
      </c>
      <c r="D1859" s="194">
        <v>1</v>
      </c>
      <c r="E1859" s="97">
        <v>1</v>
      </c>
      <c r="F1859" s="277" t="s">
        <v>660</v>
      </c>
      <c r="G1859" s="199">
        <v>72590100</v>
      </c>
      <c r="H1859" s="199">
        <v>3920000.0000000005</v>
      </c>
      <c r="I1859" s="199">
        <f t="shared" si="582"/>
        <v>76510100</v>
      </c>
      <c r="J1859" s="199">
        <f t="shared" si="579"/>
        <v>72590100</v>
      </c>
      <c r="K1859" s="199">
        <f t="shared" si="580"/>
        <v>3920000.0000000005</v>
      </c>
      <c r="L1859" s="199">
        <f t="shared" si="581"/>
        <v>76510100</v>
      </c>
      <c r="M1859" s="579">
        <f>'KL TTHT CV DOT 2'!P1839</f>
        <v>0</v>
      </c>
      <c r="N1859" s="579">
        <f>'KL TTHT CV DOT 2'!Q1839</f>
        <v>0.45</v>
      </c>
      <c r="O1859" s="579">
        <f>'KL TTHT CV DOT 2'!R1839</f>
        <v>0.45</v>
      </c>
      <c r="P1859" s="199"/>
      <c r="Q1859" s="199"/>
      <c r="R1859" s="554">
        <v>0</v>
      </c>
    </row>
    <row r="1860" spans="1:18" s="7" customFormat="1" outlineLevel="2">
      <c r="A1860" s="5"/>
      <c r="B1860" s="5"/>
      <c r="C1860" s="2" t="s">
        <v>1265</v>
      </c>
      <c r="D1860" s="194">
        <v>1</v>
      </c>
      <c r="E1860" s="97">
        <v>1</v>
      </c>
      <c r="F1860" s="277" t="s">
        <v>660</v>
      </c>
      <c r="G1860" s="199">
        <v>62381000.000000007</v>
      </c>
      <c r="H1860" s="199">
        <v>3920000.0000000005</v>
      </c>
      <c r="I1860" s="199">
        <f t="shared" si="582"/>
        <v>66301000.000000007</v>
      </c>
      <c r="J1860" s="199">
        <f t="shared" si="579"/>
        <v>62381000.000000007</v>
      </c>
      <c r="K1860" s="199">
        <f t="shared" si="580"/>
        <v>3920000.0000000005</v>
      </c>
      <c r="L1860" s="199">
        <f t="shared" si="581"/>
        <v>66301000.000000007</v>
      </c>
      <c r="M1860" s="579">
        <f>'KL TTHT CV DOT 2'!P1840</f>
        <v>0</v>
      </c>
      <c r="N1860" s="579">
        <f>'KL TTHT CV DOT 2'!Q1840</f>
        <v>0.45</v>
      </c>
      <c r="O1860" s="579">
        <f>'KL TTHT CV DOT 2'!R1840</f>
        <v>0.45</v>
      </c>
      <c r="P1860" s="199"/>
      <c r="Q1860" s="199"/>
      <c r="R1860" s="554">
        <v>0</v>
      </c>
    </row>
    <row r="1861" spans="1:18" s="7" customFormat="1" outlineLevel="2">
      <c r="A1861" s="5"/>
      <c r="B1861" s="5"/>
      <c r="C1861" s="2" t="s">
        <v>1267</v>
      </c>
      <c r="D1861" s="194">
        <v>1</v>
      </c>
      <c r="E1861" s="97">
        <v>1</v>
      </c>
      <c r="F1861" s="277" t="s">
        <v>660</v>
      </c>
      <c r="G1861" s="199">
        <v>30222170.000000004</v>
      </c>
      <c r="H1861" s="199">
        <v>840000.00000000012</v>
      </c>
      <c r="I1861" s="199">
        <f t="shared" si="582"/>
        <v>31062170.000000004</v>
      </c>
      <c r="J1861" s="199">
        <f t="shared" si="579"/>
        <v>30222170.000000004</v>
      </c>
      <c r="K1861" s="199">
        <f t="shared" si="580"/>
        <v>840000.00000000012</v>
      </c>
      <c r="L1861" s="199">
        <f t="shared" si="581"/>
        <v>31062170.000000004</v>
      </c>
      <c r="M1861" s="579">
        <f>'KL TTHT CV DOT 2'!P1841</f>
        <v>0</v>
      </c>
      <c r="N1861" s="579">
        <f>'KL TTHT CV DOT 2'!Q1841</f>
        <v>0.45</v>
      </c>
      <c r="O1861" s="579">
        <f>'KL TTHT CV DOT 2'!R1841</f>
        <v>0.45</v>
      </c>
      <c r="P1861" s="199"/>
      <c r="Q1861" s="199"/>
      <c r="R1861" s="554">
        <v>0</v>
      </c>
    </row>
    <row r="1862" spans="1:18" s="7" customFormat="1" outlineLevel="2">
      <c r="A1862" s="5"/>
      <c r="B1862" s="5"/>
      <c r="C1862" s="2" t="s">
        <v>1269</v>
      </c>
      <c r="D1862" s="194">
        <v>6</v>
      </c>
      <c r="E1862" s="97">
        <v>6</v>
      </c>
      <c r="F1862" s="277" t="s">
        <v>660</v>
      </c>
      <c r="G1862" s="199">
        <v>9845660</v>
      </c>
      <c r="H1862" s="199">
        <v>537600</v>
      </c>
      <c r="I1862" s="199">
        <f t="shared" si="582"/>
        <v>10383260</v>
      </c>
      <c r="J1862" s="199">
        <f t="shared" si="579"/>
        <v>59073960</v>
      </c>
      <c r="K1862" s="199">
        <f t="shared" si="580"/>
        <v>3225600</v>
      </c>
      <c r="L1862" s="199">
        <f t="shared" si="581"/>
        <v>62299560</v>
      </c>
      <c r="M1862" s="579">
        <f>'KL TTHT CV DOT 2'!P1842</f>
        <v>0</v>
      </c>
      <c r="N1862" s="579">
        <f>'KL TTHT CV DOT 2'!Q1842</f>
        <v>0.45</v>
      </c>
      <c r="O1862" s="579">
        <f>'KL TTHT CV DOT 2'!R1842</f>
        <v>0.45</v>
      </c>
      <c r="P1862" s="199"/>
      <c r="Q1862" s="199"/>
      <c r="R1862" s="554">
        <v>0</v>
      </c>
    </row>
    <row r="1863" spans="1:18" s="7" customFormat="1" outlineLevel="2">
      <c r="A1863" s="5"/>
      <c r="B1863" s="5"/>
      <c r="C1863" s="2" t="s">
        <v>1271</v>
      </c>
      <c r="D1863" s="194">
        <v>11</v>
      </c>
      <c r="E1863" s="97">
        <v>11</v>
      </c>
      <c r="F1863" s="277" t="s">
        <v>660</v>
      </c>
      <c r="G1863" s="199">
        <v>9569780</v>
      </c>
      <c r="H1863" s="199">
        <v>537600</v>
      </c>
      <c r="I1863" s="199">
        <f t="shared" si="582"/>
        <v>10107380</v>
      </c>
      <c r="J1863" s="199">
        <f t="shared" si="579"/>
        <v>105267580</v>
      </c>
      <c r="K1863" s="199">
        <f t="shared" si="580"/>
        <v>5913600</v>
      </c>
      <c r="L1863" s="199">
        <f t="shared" si="581"/>
        <v>111181180</v>
      </c>
      <c r="M1863" s="579">
        <f>'KL TTHT CV DOT 2'!P1843</f>
        <v>0</v>
      </c>
      <c r="N1863" s="579">
        <f>'KL TTHT CV DOT 2'!Q1843</f>
        <v>0.45</v>
      </c>
      <c r="O1863" s="579">
        <f>'KL TTHT CV DOT 2'!R1843</f>
        <v>0.45</v>
      </c>
      <c r="P1863" s="199"/>
      <c r="Q1863" s="199"/>
      <c r="R1863" s="554">
        <v>0</v>
      </c>
    </row>
    <row r="1864" spans="1:18" s="7" customFormat="1" outlineLevel="2">
      <c r="A1864" s="5"/>
      <c r="B1864" s="5"/>
      <c r="C1864" s="2" t="s">
        <v>1273</v>
      </c>
      <c r="D1864" s="194">
        <v>7</v>
      </c>
      <c r="E1864" s="97">
        <v>7</v>
      </c>
      <c r="F1864" s="277" t="s">
        <v>660</v>
      </c>
      <c r="G1864" s="199">
        <v>8741260</v>
      </c>
      <c r="H1864" s="199">
        <v>504000.00000000006</v>
      </c>
      <c r="I1864" s="199">
        <f t="shared" si="582"/>
        <v>9245260</v>
      </c>
      <c r="J1864" s="199">
        <f t="shared" si="579"/>
        <v>61188820</v>
      </c>
      <c r="K1864" s="199">
        <f t="shared" si="580"/>
        <v>3528000.0000000005</v>
      </c>
      <c r="L1864" s="199">
        <f t="shared" si="581"/>
        <v>64716820</v>
      </c>
      <c r="M1864" s="579">
        <f>'KL TTHT CV DOT 2'!P1844</f>
        <v>0</v>
      </c>
      <c r="N1864" s="579">
        <f>'KL TTHT CV DOT 2'!Q1844</f>
        <v>0.45</v>
      </c>
      <c r="O1864" s="579">
        <f>'KL TTHT CV DOT 2'!R1844</f>
        <v>0.45</v>
      </c>
      <c r="P1864" s="199"/>
      <c r="Q1864" s="199"/>
      <c r="R1864" s="554">
        <v>0</v>
      </c>
    </row>
    <row r="1865" spans="1:18" s="7" customFormat="1" outlineLevel="2">
      <c r="A1865" s="5"/>
      <c r="B1865" s="5"/>
      <c r="C1865" s="2" t="s">
        <v>1275</v>
      </c>
      <c r="D1865" s="194">
        <v>4</v>
      </c>
      <c r="E1865" s="97">
        <v>4</v>
      </c>
      <c r="F1865" s="277" t="s">
        <v>660</v>
      </c>
      <c r="G1865" s="199">
        <v>8464170</v>
      </c>
      <c r="H1865" s="199">
        <v>504000.00000000006</v>
      </c>
      <c r="I1865" s="199">
        <f t="shared" si="582"/>
        <v>8968170</v>
      </c>
      <c r="J1865" s="199">
        <f t="shared" si="579"/>
        <v>33856680</v>
      </c>
      <c r="K1865" s="199">
        <f t="shared" si="580"/>
        <v>2016000.0000000002</v>
      </c>
      <c r="L1865" s="199">
        <f t="shared" si="581"/>
        <v>35872680</v>
      </c>
      <c r="M1865" s="579">
        <f>'KL TTHT CV DOT 2'!P1845</f>
        <v>0</v>
      </c>
      <c r="N1865" s="579">
        <f>'KL TTHT CV DOT 2'!Q1845</f>
        <v>0.45</v>
      </c>
      <c r="O1865" s="579">
        <f>'KL TTHT CV DOT 2'!R1845</f>
        <v>0.45</v>
      </c>
      <c r="P1865" s="199"/>
      <c r="Q1865" s="199"/>
      <c r="R1865" s="554">
        <v>0</v>
      </c>
    </row>
    <row r="1866" spans="1:18" s="7" customFormat="1" outlineLevel="2">
      <c r="A1866" s="5"/>
      <c r="B1866" s="5"/>
      <c r="C1866" s="2" t="s">
        <v>1277</v>
      </c>
      <c r="D1866" s="194">
        <v>1</v>
      </c>
      <c r="E1866" s="97">
        <v>1</v>
      </c>
      <c r="F1866" s="277" t="s">
        <v>660</v>
      </c>
      <c r="G1866" s="199">
        <v>7911200.0000000009</v>
      </c>
      <c r="H1866" s="199">
        <v>504000.00000000006</v>
      </c>
      <c r="I1866" s="199">
        <f t="shared" si="582"/>
        <v>8415200.0000000019</v>
      </c>
      <c r="J1866" s="199">
        <f t="shared" si="579"/>
        <v>7911200.0000000009</v>
      </c>
      <c r="K1866" s="199">
        <f t="shared" si="580"/>
        <v>504000.00000000006</v>
      </c>
      <c r="L1866" s="199">
        <f t="shared" si="581"/>
        <v>8415200.0000000019</v>
      </c>
      <c r="M1866" s="579">
        <f>'KL TTHT CV DOT 2'!P1846</f>
        <v>0</v>
      </c>
      <c r="N1866" s="579">
        <f>'KL TTHT CV DOT 2'!Q1846</f>
        <v>0.45</v>
      </c>
      <c r="O1866" s="579">
        <f>'KL TTHT CV DOT 2'!R1846</f>
        <v>0.45</v>
      </c>
      <c r="P1866" s="199"/>
      <c r="Q1866" s="199"/>
      <c r="R1866" s="554">
        <v>0</v>
      </c>
    </row>
    <row r="1867" spans="1:18" s="7" customFormat="1" ht="26.4" outlineLevel="2">
      <c r="A1867" s="5"/>
      <c r="B1867" s="5"/>
      <c r="C1867" s="2" t="s">
        <v>1279</v>
      </c>
      <c r="D1867" s="194">
        <v>4</v>
      </c>
      <c r="E1867" s="97">
        <v>4</v>
      </c>
      <c r="F1867" s="277" t="s">
        <v>660</v>
      </c>
      <c r="G1867" s="199">
        <v>12599730.000000002</v>
      </c>
      <c r="H1867" s="199">
        <v>621600.00000000012</v>
      </c>
      <c r="I1867" s="199">
        <f t="shared" si="582"/>
        <v>13221330.000000002</v>
      </c>
      <c r="J1867" s="199">
        <f t="shared" si="579"/>
        <v>50398920.000000007</v>
      </c>
      <c r="K1867" s="199">
        <f t="shared" si="580"/>
        <v>2486400.0000000005</v>
      </c>
      <c r="L1867" s="199">
        <f t="shared" si="581"/>
        <v>52885320.000000007</v>
      </c>
      <c r="M1867" s="579">
        <f>'KL TTHT CV DOT 2'!P1847</f>
        <v>0</v>
      </c>
      <c r="N1867" s="579">
        <f>'KL TTHT CV DOT 2'!Q1847</f>
        <v>0.45</v>
      </c>
      <c r="O1867" s="579">
        <f>'KL TTHT CV DOT 2'!R1847</f>
        <v>0.45</v>
      </c>
      <c r="P1867" s="199"/>
      <c r="Q1867" s="199"/>
      <c r="R1867" s="554">
        <v>0</v>
      </c>
    </row>
    <row r="1868" spans="1:18" s="7" customFormat="1" ht="26.4" outlineLevel="2">
      <c r="A1868" s="5"/>
      <c r="B1868" s="5"/>
      <c r="C1868" s="2" t="s">
        <v>1281</v>
      </c>
      <c r="D1868" s="194">
        <v>2</v>
      </c>
      <c r="E1868" s="97">
        <v>2</v>
      </c>
      <c r="F1868" s="277" t="s">
        <v>660</v>
      </c>
      <c r="G1868" s="199">
        <v>16773020.000000002</v>
      </c>
      <c r="H1868" s="199">
        <v>733600.00000000012</v>
      </c>
      <c r="I1868" s="199">
        <f t="shared" si="582"/>
        <v>17506620.000000004</v>
      </c>
      <c r="J1868" s="199">
        <f t="shared" si="579"/>
        <v>33546040.000000004</v>
      </c>
      <c r="K1868" s="199">
        <f t="shared" si="580"/>
        <v>1467200.0000000002</v>
      </c>
      <c r="L1868" s="199">
        <f t="shared" si="581"/>
        <v>35013240.000000007</v>
      </c>
      <c r="M1868" s="579">
        <f>'KL TTHT CV DOT 2'!P1848</f>
        <v>0</v>
      </c>
      <c r="N1868" s="579">
        <f>'KL TTHT CV DOT 2'!Q1848</f>
        <v>0.45</v>
      </c>
      <c r="O1868" s="579">
        <f>'KL TTHT CV DOT 2'!R1848</f>
        <v>0.45</v>
      </c>
      <c r="P1868" s="199"/>
      <c r="Q1868" s="199"/>
      <c r="R1868" s="554">
        <v>0</v>
      </c>
    </row>
    <row r="1869" spans="1:18" s="7" customFormat="1" ht="26.4" outlineLevel="2">
      <c r="A1869" s="5"/>
      <c r="B1869" s="5"/>
      <c r="C1869" s="2" t="s">
        <v>1283</v>
      </c>
      <c r="D1869" s="194">
        <v>1</v>
      </c>
      <c r="E1869" s="97">
        <v>1</v>
      </c>
      <c r="F1869" s="277" t="s">
        <v>660</v>
      </c>
      <c r="G1869" s="199">
        <v>31227680.000000004</v>
      </c>
      <c r="H1869" s="199">
        <v>733600.00000000012</v>
      </c>
      <c r="I1869" s="199">
        <f t="shared" si="582"/>
        <v>31961280.000000004</v>
      </c>
      <c r="J1869" s="199">
        <f t="shared" si="579"/>
        <v>31227680.000000004</v>
      </c>
      <c r="K1869" s="199">
        <f t="shared" si="580"/>
        <v>733600.00000000012</v>
      </c>
      <c r="L1869" s="199">
        <f t="shared" si="581"/>
        <v>31961280.000000004</v>
      </c>
      <c r="M1869" s="579">
        <f>'KL TTHT CV DOT 2'!P1849</f>
        <v>0</v>
      </c>
      <c r="N1869" s="579">
        <f>'KL TTHT CV DOT 2'!Q1849</f>
        <v>0.45</v>
      </c>
      <c r="O1869" s="579">
        <f>'KL TTHT CV DOT 2'!R1849</f>
        <v>0.45</v>
      </c>
      <c r="P1869" s="199"/>
      <c r="Q1869" s="199"/>
      <c r="R1869" s="554">
        <v>0</v>
      </c>
    </row>
    <row r="1870" spans="1:18" s="7" customFormat="1" outlineLevel="2">
      <c r="A1870" s="5"/>
      <c r="B1870" s="5"/>
      <c r="C1870" s="392" t="s">
        <v>1285</v>
      </c>
      <c r="D1870" s="97">
        <v>6</v>
      </c>
      <c r="E1870" s="97">
        <v>6</v>
      </c>
      <c r="F1870" s="277" t="s">
        <v>660</v>
      </c>
      <c r="G1870" s="199">
        <v>19690000</v>
      </c>
      <c r="H1870" s="199">
        <v>168000.00000000003</v>
      </c>
      <c r="I1870" s="199">
        <f t="shared" si="582"/>
        <v>19858000</v>
      </c>
      <c r="J1870" s="199">
        <f t="shared" si="579"/>
        <v>118140000</v>
      </c>
      <c r="K1870" s="199">
        <f t="shared" si="580"/>
        <v>1008000.0000000002</v>
      </c>
      <c r="L1870" s="199">
        <f t="shared" si="581"/>
        <v>119148000</v>
      </c>
      <c r="M1870" s="579">
        <f>'KL TTHT CV DOT 2'!P1850</f>
        <v>0</v>
      </c>
      <c r="N1870" s="579">
        <f>'KL TTHT CV DOT 2'!Q1850</f>
        <v>0.45</v>
      </c>
      <c r="O1870" s="579">
        <f>'KL TTHT CV DOT 2'!R1850</f>
        <v>0.45</v>
      </c>
      <c r="P1870" s="199"/>
      <c r="Q1870" s="199"/>
      <c r="R1870" s="554">
        <v>0</v>
      </c>
    </row>
    <row r="1871" spans="1:18" s="7" customFormat="1" outlineLevel="2">
      <c r="A1871" s="5"/>
      <c r="B1871" s="5"/>
      <c r="C1871" s="2" t="s">
        <v>1286</v>
      </c>
      <c r="D1871" s="194">
        <v>1</v>
      </c>
      <c r="E1871" s="97">
        <v>1</v>
      </c>
      <c r="F1871" s="277" t="s">
        <v>660</v>
      </c>
      <c r="G1871" s="199">
        <v>11532400</v>
      </c>
      <c r="H1871" s="199">
        <v>168000.00000000003</v>
      </c>
      <c r="I1871" s="199">
        <f t="shared" si="582"/>
        <v>11700400</v>
      </c>
      <c r="J1871" s="199">
        <f t="shared" si="579"/>
        <v>11532400</v>
      </c>
      <c r="K1871" s="199">
        <f t="shared" si="580"/>
        <v>168000.00000000003</v>
      </c>
      <c r="L1871" s="199">
        <f t="shared" si="581"/>
        <v>11700400</v>
      </c>
      <c r="M1871" s="579">
        <f>'KL TTHT CV DOT 2'!P1851</f>
        <v>0</v>
      </c>
      <c r="N1871" s="579">
        <f>'KL TTHT CV DOT 2'!Q1851</f>
        <v>0.45</v>
      </c>
      <c r="O1871" s="579">
        <f>'KL TTHT CV DOT 2'!R1851</f>
        <v>0.45</v>
      </c>
      <c r="P1871" s="199"/>
      <c r="Q1871" s="199"/>
      <c r="R1871" s="554">
        <v>0</v>
      </c>
    </row>
    <row r="1872" spans="1:18" s="7" customFormat="1" outlineLevel="2">
      <c r="A1872" s="5"/>
      <c r="B1872" s="5"/>
      <c r="C1872" s="2" t="s">
        <v>1288</v>
      </c>
      <c r="D1872" s="194">
        <v>36</v>
      </c>
      <c r="E1872" s="97">
        <v>36</v>
      </c>
      <c r="F1872" s="277" t="s">
        <v>660</v>
      </c>
      <c r="G1872" s="199">
        <v>1614800.0000000002</v>
      </c>
      <c r="H1872" s="199">
        <v>50400.000000000007</v>
      </c>
      <c r="I1872" s="199">
        <f t="shared" si="578"/>
        <v>1665200.0000000002</v>
      </c>
      <c r="J1872" s="199">
        <f t="shared" si="579"/>
        <v>58132800.000000007</v>
      </c>
      <c r="K1872" s="199">
        <f t="shared" si="580"/>
        <v>1814400.0000000002</v>
      </c>
      <c r="L1872" s="199">
        <f t="shared" si="581"/>
        <v>59947200.000000007</v>
      </c>
      <c r="M1872" s="579">
        <f>'KL TTHT CV DOT 2'!P1852</f>
        <v>0</v>
      </c>
      <c r="N1872" s="579">
        <f>'KL TTHT CV DOT 2'!Q1852</f>
        <v>0.45</v>
      </c>
      <c r="O1872" s="579">
        <f>'KL TTHT CV DOT 2'!R1852</f>
        <v>0.45</v>
      </c>
      <c r="P1872" s="199"/>
      <c r="Q1872" s="199"/>
      <c r="R1872" s="554">
        <v>0</v>
      </c>
    </row>
    <row r="1873" spans="1:18" s="7" customFormat="1" outlineLevel="2">
      <c r="A1873" s="5"/>
      <c r="B1873" s="5"/>
      <c r="C1873" s="2" t="s">
        <v>1289</v>
      </c>
      <c r="D1873" s="194">
        <v>2</v>
      </c>
      <c r="E1873" s="97">
        <v>2</v>
      </c>
      <c r="F1873" s="277" t="s">
        <v>660</v>
      </c>
      <c r="G1873" s="199">
        <v>873400.00000000012</v>
      </c>
      <c r="H1873" s="199">
        <v>140000</v>
      </c>
      <c r="I1873" s="199">
        <f t="shared" ref="I1873:I1877" si="583">SUM(G1873:H1873)</f>
        <v>1013400.0000000001</v>
      </c>
      <c r="J1873" s="199">
        <f t="shared" si="579"/>
        <v>1746800.0000000002</v>
      </c>
      <c r="K1873" s="199">
        <f t="shared" si="580"/>
        <v>280000</v>
      </c>
      <c r="L1873" s="199">
        <f t="shared" si="581"/>
        <v>2026800.0000000002</v>
      </c>
      <c r="M1873" s="579">
        <f>'KL TTHT CV DOT 2'!P1853</f>
        <v>0</v>
      </c>
      <c r="N1873" s="579">
        <f>'KL TTHT CV DOT 2'!Q1853</f>
        <v>0.45</v>
      </c>
      <c r="O1873" s="579">
        <f>'KL TTHT CV DOT 2'!R1853</f>
        <v>0.45</v>
      </c>
      <c r="P1873" s="199"/>
      <c r="Q1873" s="199"/>
      <c r="R1873" s="554">
        <v>0</v>
      </c>
    </row>
    <row r="1874" spans="1:18" s="7" customFormat="1" outlineLevel="2">
      <c r="A1874" s="5"/>
      <c r="B1874" s="5"/>
      <c r="C1874" s="2" t="s">
        <v>1291</v>
      </c>
      <c r="D1874" s="194">
        <v>1</v>
      </c>
      <c r="E1874" s="97">
        <v>1</v>
      </c>
      <c r="F1874" s="277" t="s">
        <v>660</v>
      </c>
      <c r="G1874" s="199">
        <v>13200000.000000002</v>
      </c>
      <c r="H1874" s="199">
        <v>280000</v>
      </c>
      <c r="I1874" s="199">
        <f t="shared" si="583"/>
        <v>13480000.000000002</v>
      </c>
      <c r="J1874" s="199">
        <f t="shared" si="579"/>
        <v>13200000.000000002</v>
      </c>
      <c r="K1874" s="199">
        <f t="shared" si="580"/>
        <v>280000</v>
      </c>
      <c r="L1874" s="199">
        <f t="shared" si="581"/>
        <v>13480000.000000002</v>
      </c>
      <c r="M1874" s="579">
        <f>'KL TTHT CV DOT 2'!P1854</f>
        <v>0</v>
      </c>
      <c r="N1874" s="579">
        <f>'KL TTHT CV DOT 2'!Q1854</f>
        <v>0.45</v>
      </c>
      <c r="O1874" s="579">
        <f>'KL TTHT CV DOT 2'!R1854</f>
        <v>0.45</v>
      </c>
      <c r="P1874" s="199"/>
      <c r="Q1874" s="199"/>
      <c r="R1874" s="554">
        <v>0</v>
      </c>
    </row>
    <row r="1875" spans="1:18" s="7" customFormat="1" outlineLevel="2">
      <c r="A1875" s="5"/>
      <c r="B1875" s="5"/>
      <c r="C1875" s="2" t="s">
        <v>1292</v>
      </c>
      <c r="D1875" s="194">
        <v>16</v>
      </c>
      <c r="E1875" s="97">
        <v>44</v>
      </c>
      <c r="F1875" s="277" t="s">
        <v>660</v>
      </c>
      <c r="G1875" s="199">
        <v>1815000.0000000002</v>
      </c>
      <c r="H1875" s="199">
        <v>0</v>
      </c>
      <c r="I1875" s="199">
        <f t="shared" si="583"/>
        <v>1815000.0000000002</v>
      </c>
      <c r="J1875" s="199">
        <f t="shared" si="579"/>
        <v>79860000.000000015</v>
      </c>
      <c r="K1875" s="199">
        <f t="shared" si="580"/>
        <v>0</v>
      </c>
      <c r="L1875" s="199">
        <f t="shared" si="581"/>
        <v>79860000.000000015</v>
      </c>
      <c r="M1875" s="579">
        <f>'KL TTHT CV DOT 2'!P1855</f>
        <v>0</v>
      </c>
      <c r="N1875" s="579">
        <f>'KL TTHT CV DOT 2'!Q1855</f>
        <v>0.45</v>
      </c>
      <c r="O1875" s="579">
        <f>'KL TTHT CV DOT 2'!R1855</f>
        <v>0.45</v>
      </c>
      <c r="P1875" s="199"/>
      <c r="Q1875" s="199"/>
      <c r="R1875" s="554">
        <v>0</v>
      </c>
    </row>
    <row r="1876" spans="1:18" s="7" customFormat="1" outlineLevel="2">
      <c r="A1876" s="5"/>
      <c r="B1876" s="5"/>
      <c r="C1876" s="2" t="s">
        <v>1294</v>
      </c>
      <c r="D1876" s="194">
        <v>5</v>
      </c>
      <c r="E1876" s="97">
        <v>5</v>
      </c>
      <c r="F1876" s="277" t="s">
        <v>660</v>
      </c>
      <c r="G1876" s="199">
        <v>1300000</v>
      </c>
      <c r="H1876" s="199">
        <v>500000</v>
      </c>
      <c r="I1876" s="199">
        <f t="shared" si="583"/>
        <v>1800000</v>
      </c>
      <c r="J1876" s="199">
        <f t="shared" si="579"/>
        <v>6500000</v>
      </c>
      <c r="K1876" s="199">
        <f t="shared" si="580"/>
        <v>2500000</v>
      </c>
      <c r="L1876" s="199">
        <f t="shared" si="581"/>
        <v>9000000</v>
      </c>
      <c r="M1876" s="579">
        <f>'KL TTHT CV DOT 2'!P1856</f>
        <v>0</v>
      </c>
      <c r="N1876" s="579">
        <f>'KL TTHT CV DOT 2'!Q1856</f>
        <v>0.45</v>
      </c>
      <c r="O1876" s="579">
        <f>'KL TTHT CV DOT 2'!R1856</f>
        <v>0.45</v>
      </c>
      <c r="P1876" s="199"/>
      <c r="Q1876" s="199"/>
      <c r="R1876" s="554">
        <v>0</v>
      </c>
    </row>
    <row r="1877" spans="1:18" s="7" customFormat="1" outlineLevel="2">
      <c r="A1877" s="5"/>
      <c r="B1877" s="5"/>
      <c r="C1877" s="2" t="s">
        <v>1295</v>
      </c>
      <c r="D1877" s="194">
        <v>1</v>
      </c>
      <c r="E1877" s="97">
        <v>1</v>
      </c>
      <c r="F1877" s="277" t="s">
        <v>619</v>
      </c>
      <c r="G1877" s="199">
        <v>7500000</v>
      </c>
      <c r="H1877" s="199">
        <v>0</v>
      </c>
      <c r="I1877" s="199">
        <f t="shared" si="583"/>
        <v>7500000</v>
      </c>
      <c r="J1877" s="199">
        <f t="shared" si="579"/>
        <v>7500000</v>
      </c>
      <c r="K1877" s="199">
        <f t="shared" si="580"/>
        <v>0</v>
      </c>
      <c r="L1877" s="199">
        <f t="shared" si="581"/>
        <v>7500000</v>
      </c>
      <c r="M1877" s="579">
        <f>'KL TTHT CV DOT 2'!P1857</f>
        <v>0</v>
      </c>
      <c r="N1877" s="579">
        <f>'KL TTHT CV DOT 2'!Q1857</f>
        <v>0.45</v>
      </c>
      <c r="O1877" s="579">
        <f>'KL TTHT CV DOT 2'!R1857</f>
        <v>0.45</v>
      </c>
      <c r="P1877" s="199"/>
      <c r="Q1877" s="199"/>
      <c r="R1877" s="554">
        <v>0</v>
      </c>
    </row>
    <row r="1878" spans="1:18" s="403" customFormat="1" outlineLevel="2">
      <c r="A1878" s="391"/>
      <c r="B1878" s="391"/>
      <c r="C1878" s="392" t="s">
        <v>1151</v>
      </c>
      <c r="D1878" s="97">
        <v>1</v>
      </c>
      <c r="E1878" s="97">
        <v>1</v>
      </c>
      <c r="F1878" s="387" t="s">
        <v>619</v>
      </c>
      <c r="G1878" s="62">
        <v>38463700</v>
      </c>
      <c r="H1878" s="62">
        <v>11539110</v>
      </c>
      <c r="I1878" s="62">
        <f t="shared" si="578"/>
        <v>50002810</v>
      </c>
      <c r="J1878" s="62">
        <f t="shared" si="579"/>
        <v>38463700</v>
      </c>
      <c r="K1878" s="62">
        <f t="shared" si="580"/>
        <v>11539110</v>
      </c>
      <c r="L1878" s="62">
        <f t="shared" si="581"/>
        <v>50002810</v>
      </c>
      <c r="M1878" s="574">
        <f>'KL TTHT CV DOT 2'!P1858</f>
        <v>0</v>
      </c>
      <c r="N1878" s="574">
        <f>'KL TTHT CV DOT 2'!Q1858</f>
        <v>0</v>
      </c>
      <c r="O1878" s="574">
        <f>'KL TTHT CV DOT 2'!R1858</f>
        <v>0</v>
      </c>
      <c r="P1878" s="62"/>
      <c r="Q1878" s="62"/>
      <c r="R1878" s="550">
        <v>0</v>
      </c>
    </row>
    <row r="1879" spans="1:18" s="7" customFormat="1" outlineLevel="2">
      <c r="A1879" s="5"/>
      <c r="B1879" s="5"/>
      <c r="C1879" s="401" t="s">
        <v>1296</v>
      </c>
      <c r="D1879" s="194"/>
      <c r="E1879" s="194"/>
      <c r="F1879" s="277"/>
      <c r="G1879" s="199"/>
      <c r="H1879" s="199"/>
      <c r="I1879" s="199"/>
      <c r="J1879" s="174">
        <f>SUBTOTAL(9,J1880:J1887)</f>
        <v>67284685.775862068</v>
      </c>
      <c r="K1879" s="174">
        <f t="shared" ref="K1879:L1879" si="584">SUBTOTAL(9,K1880:K1887)</f>
        <v>24357916.629310347</v>
      </c>
      <c r="L1879" s="174">
        <f t="shared" si="584"/>
        <v>91642602.405172408</v>
      </c>
      <c r="M1879" s="578">
        <f>'KL TTHT CV DOT 2'!P1859</f>
        <v>0</v>
      </c>
      <c r="N1879" s="578">
        <f>'KL TTHT CV DOT 2'!Q1859</f>
        <v>0</v>
      </c>
      <c r="O1879" s="578">
        <f>'KL TTHT CV DOT 2'!R1859</f>
        <v>0</v>
      </c>
      <c r="P1879" s="174"/>
      <c r="Q1879" s="174"/>
      <c r="R1879" s="558">
        <v>0</v>
      </c>
    </row>
    <row r="1880" spans="1:18" s="7" customFormat="1" outlineLevel="2">
      <c r="A1880" s="5"/>
      <c r="B1880" s="5"/>
      <c r="C1880" s="2" t="s">
        <v>1297</v>
      </c>
      <c r="D1880" s="194">
        <v>78</v>
      </c>
      <c r="E1880" s="97">
        <v>112.69999999999999</v>
      </c>
      <c r="F1880" s="277" t="s">
        <v>624</v>
      </c>
      <c r="G1880" s="199">
        <v>38160</v>
      </c>
      <c r="H1880" s="199">
        <v>22400.000000000004</v>
      </c>
      <c r="I1880" s="199">
        <f t="shared" ref="I1880" si="585">SUM(G1880:H1880)</f>
        <v>60560</v>
      </c>
      <c r="J1880" s="199">
        <f t="shared" ref="J1880:J1887" si="586">G1880*E1880</f>
        <v>4300632</v>
      </c>
      <c r="K1880" s="199">
        <f t="shared" ref="K1880:K1887" si="587">H1880*E1880</f>
        <v>2524480</v>
      </c>
      <c r="L1880" s="199">
        <f t="shared" ref="L1880:L1887" si="588">I1880*E1880</f>
        <v>6825111.9999999991</v>
      </c>
      <c r="M1880" s="579">
        <f>'KL TTHT CV DOT 2'!P1860</f>
        <v>0</v>
      </c>
      <c r="N1880" s="579">
        <f>'KL TTHT CV DOT 2'!Q1860</f>
        <v>0</v>
      </c>
      <c r="O1880" s="579">
        <f>'KL TTHT CV DOT 2'!R1860</f>
        <v>0</v>
      </c>
      <c r="P1880" s="199"/>
      <c r="Q1880" s="199"/>
      <c r="R1880" s="554">
        <v>0</v>
      </c>
    </row>
    <row r="1881" spans="1:18" s="7" customFormat="1" outlineLevel="2">
      <c r="A1881" s="5"/>
      <c r="B1881" s="5"/>
      <c r="C1881" s="2" t="s">
        <v>1298</v>
      </c>
      <c r="D1881" s="194">
        <v>249</v>
      </c>
      <c r="E1881" s="97">
        <v>203.54999999999998</v>
      </c>
      <c r="F1881" s="277" t="s">
        <v>624</v>
      </c>
      <c r="G1881" s="199">
        <v>60000</v>
      </c>
      <c r="H1881" s="199">
        <v>23520.000000000004</v>
      </c>
      <c r="I1881" s="199">
        <f t="shared" si="578"/>
        <v>83520</v>
      </c>
      <c r="J1881" s="199">
        <f t="shared" si="586"/>
        <v>12212999.999999998</v>
      </c>
      <c r="K1881" s="199">
        <f t="shared" si="587"/>
        <v>4787496</v>
      </c>
      <c r="L1881" s="199">
        <f t="shared" si="588"/>
        <v>17000496</v>
      </c>
      <c r="M1881" s="579">
        <f>'KL TTHT CV DOT 2'!P1861</f>
        <v>0</v>
      </c>
      <c r="N1881" s="579">
        <f>'KL TTHT CV DOT 2'!Q1861</f>
        <v>0</v>
      </c>
      <c r="O1881" s="579">
        <f>'KL TTHT CV DOT 2'!R1861</f>
        <v>0</v>
      </c>
      <c r="P1881" s="199"/>
      <c r="Q1881" s="199"/>
      <c r="R1881" s="554">
        <v>0</v>
      </c>
    </row>
    <row r="1882" spans="1:18" s="7" customFormat="1" outlineLevel="2">
      <c r="A1882" s="5"/>
      <c r="B1882" s="5"/>
      <c r="C1882" s="2" t="s">
        <v>1299</v>
      </c>
      <c r="D1882" s="194">
        <v>90</v>
      </c>
      <c r="E1882" s="97">
        <v>119.6</v>
      </c>
      <c r="F1882" s="277" t="s">
        <v>624</v>
      </c>
      <c r="G1882" s="199">
        <v>81840</v>
      </c>
      <c r="H1882" s="199">
        <v>28000.000000000004</v>
      </c>
      <c r="I1882" s="199">
        <f t="shared" si="578"/>
        <v>109840</v>
      </c>
      <c r="J1882" s="199">
        <f t="shared" si="586"/>
        <v>9788064</v>
      </c>
      <c r="K1882" s="199">
        <f t="shared" si="587"/>
        <v>3348800.0000000005</v>
      </c>
      <c r="L1882" s="199">
        <f t="shared" si="588"/>
        <v>13136864</v>
      </c>
      <c r="M1882" s="579">
        <f>'KL TTHT CV DOT 2'!P1862</f>
        <v>0</v>
      </c>
      <c r="N1882" s="579">
        <f>'KL TTHT CV DOT 2'!Q1862</f>
        <v>0</v>
      </c>
      <c r="O1882" s="579">
        <f>'KL TTHT CV DOT 2'!R1862</f>
        <v>0</v>
      </c>
      <c r="P1882" s="199"/>
      <c r="Q1882" s="199"/>
      <c r="R1882" s="554">
        <v>0</v>
      </c>
    </row>
    <row r="1883" spans="1:18" s="7" customFormat="1" outlineLevel="2">
      <c r="A1883" s="5"/>
      <c r="B1883" s="5"/>
      <c r="C1883" s="2" t="s">
        <v>1300</v>
      </c>
      <c r="D1883" s="194">
        <v>262</v>
      </c>
      <c r="E1883" s="97">
        <v>210.45</v>
      </c>
      <c r="F1883" s="277" t="s">
        <v>624</v>
      </c>
      <c r="G1883" s="199">
        <v>103760</v>
      </c>
      <c r="H1883" s="199">
        <v>38808.000000000007</v>
      </c>
      <c r="I1883" s="199">
        <f t="shared" si="578"/>
        <v>142568</v>
      </c>
      <c r="J1883" s="199">
        <f t="shared" si="586"/>
        <v>21836292</v>
      </c>
      <c r="K1883" s="199">
        <f t="shared" si="587"/>
        <v>8167143.6000000015</v>
      </c>
      <c r="L1883" s="199">
        <f t="shared" si="588"/>
        <v>30003435.599999998</v>
      </c>
      <c r="M1883" s="579">
        <f>'KL TTHT CV DOT 2'!P1863</f>
        <v>0</v>
      </c>
      <c r="N1883" s="579">
        <f>'KL TTHT CV DOT 2'!Q1863</f>
        <v>0</v>
      </c>
      <c r="O1883" s="579">
        <f>'KL TTHT CV DOT 2'!R1863</f>
        <v>0</v>
      </c>
      <c r="P1883" s="199"/>
      <c r="Q1883" s="199"/>
      <c r="R1883" s="554">
        <v>0</v>
      </c>
    </row>
    <row r="1884" spans="1:18" s="7" customFormat="1" outlineLevel="2">
      <c r="A1884" s="5"/>
      <c r="B1884" s="5"/>
      <c r="C1884" s="2" t="s">
        <v>1301</v>
      </c>
      <c r="D1884" s="194">
        <v>0</v>
      </c>
      <c r="E1884" s="97">
        <v>0</v>
      </c>
      <c r="F1884" s="277" t="s">
        <v>624</v>
      </c>
      <c r="G1884" s="199">
        <v>129600</v>
      </c>
      <c r="H1884" s="199">
        <v>42560.000000000007</v>
      </c>
      <c r="I1884" s="199">
        <f t="shared" si="578"/>
        <v>172160</v>
      </c>
      <c r="J1884" s="199">
        <f t="shared" si="586"/>
        <v>0</v>
      </c>
      <c r="K1884" s="199">
        <f t="shared" si="587"/>
        <v>0</v>
      </c>
      <c r="L1884" s="199">
        <f t="shared" si="588"/>
        <v>0</v>
      </c>
      <c r="M1884" s="579">
        <f>'KL TTHT CV DOT 2'!P1864</f>
        <v>0</v>
      </c>
      <c r="N1884" s="579">
        <f>'KL TTHT CV DOT 2'!Q1864</f>
        <v>0</v>
      </c>
      <c r="O1884" s="579">
        <f>'KL TTHT CV DOT 2'!R1864</f>
        <v>0</v>
      </c>
      <c r="P1884" s="199"/>
      <c r="Q1884" s="199"/>
      <c r="R1884" s="554">
        <v>0</v>
      </c>
    </row>
    <row r="1885" spans="1:18" s="7" customFormat="1" outlineLevel="2">
      <c r="A1885" s="5"/>
      <c r="B1885" s="5"/>
      <c r="C1885" s="2" t="s">
        <v>1302</v>
      </c>
      <c r="D1885" s="194">
        <v>18</v>
      </c>
      <c r="E1885" s="97">
        <v>27.599999999999998</v>
      </c>
      <c r="F1885" s="277" t="s">
        <v>624</v>
      </c>
      <c r="G1885" s="199">
        <v>147310.3448275862</v>
      </c>
      <c r="H1885" s="199">
        <v>49392.000000000007</v>
      </c>
      <c r="I1885" s="199">
        <f t="shared" si="578"/>
        <v>196702.3448275862</v>
      </c>
      <c r="J1885" s="199">
        <f t="shared" si="586"/>
        <v>4065765.5172413788</v>
      </c>
      <c r="K1885" s="199">
        <f t="shared" si="587"/>
        <v>1363219.2000000002</v>
      </c>
      <c r="L1885" s="199">
        <f t="shared" si="588"/>
        <v>5428984.7172413785</v>
      </c>
      <c r="M1885" s="579">
        <f>'KL TTHT CV DOT 2'!P1865</f>
        <v>0</v>
      </c>
      <c r="N1885" s="579">
        <f>'KL TTHT CV DOT 2'!Q1865</f>
        <v>0</v>
      </c>
      <c r="O1885" s="579">
        <f>'KL TTHT CV DOT 2'!R1865</f>
        <v>0</v>
      </c>
      <c r="P1885" s="199"/>
      <c r="Q1885" s="199"/>
      <c r="R1885" s="554">
        <v>0</v>
      </c>
    </row>
    <row r="1886" spans="1:18" s="7" customFormat="1" outlineLevel="2">
      <c r="A1886" s="5"/>
      <c r="B1886" s="5"/>
      <c r="C1886" s="2" t="s">
        <v>1303</v>
      </c>
      <c r="D1886" s="194">
        <v>54</v>
      </c>
      <c r="E1886" s="97">
        <v>52.9</v>
      </c>
      <c r="F1886" s="277" t="s">
        <v>624</v>
      </c>
      <c r="G1886" s="199">
        <v>234206.89655172414</v>
      </c>
      <c r="H1886" s="199">
        <v>63504.000000000007</v>
      </c>
      <c r="I1886" s="199">
        <f t="shared" si="578"/>
        <v>297710.89655172417</v>
      </c>
      <c r="J1886" s="199">
        <f t="shared" si="586"/>
        <v>12389544.827586208</v>
      </c>
      <c r="K1886" s="199">
        <f t="shared" si="587"/>
        <v>3359361.6</v>
      </c>
      <c r="L1886" s="199">
        <f t="shared" si="588"/>
        <v>15748906.427586209</v>
      </c>
      <c r="M1886" s="579">
        <f>'KL TTHT CV DOT 2'!P1866</f>
        <v>0</v>
      </c>
      <c r="N1886" s="579">
        <f>'KL TTHT CV DOT 2'!Q1866</f>
        <v>0</v>
      </c>
      <c r="O1886" s="579">
        <f>'KL TTHT CV DOT 2'!R1866</f>
        <v>0</v>
      </c>
      <c r="P1886" s="199"/>
      <c r="Q1886" s="199"/>
      <c r="R1886" s="554">
        <v>0</v>
      </c>
    </row>
    <row r="1887" spans="1:18" s="7" customFormat="1" outlineLevel="2">
      <c r="A1887" s="5"/>
      <c r="B1887" s="5"/>
      <c r="C1887" s="2" t="s">
        <v>1220</v>
      </c>
      <c r="D1887" s="194">
        <v>1</v>
      </c>
      <c r="E1887" s="97">
        <v>1</v>
      </c>
      <c r="F1887" s="277" t="s">
        <v>619</v>
      </c>
      <c r="G1887" s="199">
        <v>2691387.431034483</v>
      </c>
      <c r="H1887" s="199">
        <v>807416.2293103449</v>
      </c>
      <c r="I1887" s="199">
        <f t="shared" si="578"/>
        <v>3498803.6603448279</v>
      </c>
      <c r="J1887" s="199">
        <f t="shared" si="586"/>
        <v>2691387.431034483</v>
      </c>
      <c r="K1887" s="199">
        <f t="shared" si="587"/>
        <v>807416.2293103449</v>
      </c>
      <c r="L1887" s="199">
        <f t="shared" si="588"/>
        <v>3498803.6603448279</v>
      </c>
      <c r="M1887" s="579">
        <f>'KL TTHT CV DOT 2'!P1867</f>
        <v>0</v>
      </c>
      <c r="N1887" s="579">
        <f>'KL TTHT CV DOT 2'!Q1867</f>
        <v>0</v>
      </c>
      <c r="O1887" s="579">
        <f>'KL TTHT CV DOT 2'!R1867</f>
        <v>0</v>
      </c>
      <c r="P1887" s="199"/>
      <c r="Q1887" s="199"/>
      <c r="R1887" s="554">
        <v>0</v>
      </c>
    </row>
    <row r="1888" spans="1:18" s="7" customFormat="1" outlineLevel="2">
      <c r="A1888" s="5"/>
      <c r="B1888" s="5"/>
      <c r="C1888" s="401" t="s">
        <v>1304</v>
      </c>
      <c r="D1888" s="194"/>
      <c r="E1888" s="97"/>
      <c r="F1888" s="277"/>
      <c r="G1888" s="199"/>
      <c r="H1888" s="199"/>
      <c r="I1888" s="199"/>
      <c r="J1888" s="174">
        <f>SUBTOTAL(9,J1889:J1896)</f>
        <v>14380586.124999998</v>
      </c>
      <c r="K1888" s="174">
        <f t="shared" ref="K1888:L1888" si="589">SUBTOTAL(9,K1889:K1896)</f>
        <v>5959615.4334999993</v>
      </c>
      <c r="L1888" s="174">
        <f t="shared" si="589"/>
        <v>20340201.558499999</v>
      </c>
      <c r="M1888" s="578">
        <f>'KL TTHT CV DOT 2'!P1868</f>
        <v>0</v>
      </c>
      <c r="N1888" s="578">
        <f>'KL TTHT CV DOT 2'!Q1868</f>
        <v>0</v>
      </c>
      <c r="O1888" s="578">
        <f>'KL TTHT CV DOT 2'!R1868</f>
        <v>0</v>
      </c>
      <c r="P1888" s="174"/>
      <c r="Q1888" s="174"/>
      <c r="R1888" s="558">
        <v>0</v>
      </c>
    </row>
    <row r="1889" spans="1:18" s="7" customFormat="1" outlineLevel="2">
      <c r="A1889" s="5"/>
      <c r="B1889" s="5"/>
      <c r="C1889" s="2" t="s">
        <v>1305</v>
      </c>
      <c r="D1889" s="194">
        <v>78</v>
      </c>
      <c r="E1889" s="97">
        <v>112.69999999999999</v>
      </c>
      <c r="F1889" s="277" t="s">
        <v>624</v>
      </c>
      <c r="G1889" s="199">
        <v>15358.8</v>
      </c>
      <c r="H1889" s="199">
        <v>5600.0000000000009</v>
      </c>
      <c r="I1889" s="199">
        <f t="shared" si="578"/>
        <v>20958.8</v>
      </c>
      <c r="J1889" s="199">
        <f t="shared" ref="J1889:J1896" si="590">G1889*E1889</f>
        <v>1730936.7599999998</v>
      </c>
      <c r="K1889" s="199">
        <f t="shared" ref="K1889:K1896" si="591">H1889*E1889</f>
        <v>631120</v>
      </c>
      <c r="L1889" s="199">
        <f t="shared" ref="L1889:L1896" si="592">I1889*E1889</f>
        <v>2362056.7599999998</v>
      </c>
      <c r="M1889" s="579">
        <f>'KL TTHT CV DOT 2'!P1869</f>
        <v>0</v>
      </c>
      <c r="N1889" s="579">
        <f>'KL TTHT CV DOT 2'!Q1869</f>
        <v>0</v>
      </c>
      <c r="O1889" s="579">
        <f>'KL TTHT CV DOT 2'!R1869</f>
        <v>0</v>
      </c>
      <c r="P1889" s="199"/>
      <c r="Q1889" s="199"/>
      <c r="R1889" s="554">
        <v>0</v>
      </c>
    </row>
    <row r="1890" spans="1:18" s="7" customFormat="1" outlineLevel="2">
      <c r="A1890" s="5"/>
      <c r="B1890" s="5"/>
      <c r="C1890" s="2" t="s">
        <v>1306</v>
      </c>
      <c r="D1890" s="194">
        <v>249</v>
      </c>
      <c r="E1890" s="97">
        <v>203.54999999999998</v>
      </c>
      <c r="F1890" s="277" t="s">
        <v>624</v>
      </c>
      <c r="G1890" s="199">
        <v>16754.399999999998</v>
      </c>
      <c r="H1890" s="199">
        <v>5644.8</v>
      </c>
      <c r="I1890" s="199">
        <f t="shared" si="578"/>
        <v>22399.199999999997</v>
      </c>
      <c r="J1890" s="199">
        <f t="shared" si="590"/>
        <v>3410358.1199999992</v>
      </c>
      <c r="K1890" s="199">
        <f t="shared" si="591"/>
        <v>1148999.04</v>
      </c>
      <c r="L1890" s="199">
        <f t="shared" si="592"/>
        <v>4559357.1599999992</v>
      </c>
      <c r="M1890" s="579">
        <f>'KL TTHT CV DOT 2'!P1870</f>
        <v>0</v>
      </c>
      <c r="N1890" s="579">
        <f>'KL TTHT CV DOT 2'!Q1870</f>
        <v>0</v>
      </c>
      <c r="O1890" s="579">
        <f>'KL TTHT CV DOT 2'!R1870</f>
        <v>0</v>
      </c>
      <c r="P1890" s="199"/>
      <c r="Q1890" s="199"/>
      <c r="R1890" s="554">
        <v>0</v>
      </c>
    </row>
    <row r="1891" spans="1:18" s="7" customFormat="1" outlineLevel="2">
      <c r="A1891" s="5"/>
      <c r="B1891" s="5"/>
      <c r="C1891" s="2" t="s">
        <v>1307</v>
      </c>
      <c r="D1891" s="194">
        <v>90</v>
      </c>
      <c r="E1891" s="97">
        <v>119.6</v>
      </c>
      <c r="F1891" s="277" t="s">
        <v>624</v>
      </c>
      <c r="G1891" s="199">
        <v>17871.599999999999</v>
      </c>
      <c r="H1891" s="199">
        <v>7728.0000000000009</v>
      </c>
      <c r="I1891" s="199">
        <f t="shared" si="578"/>
        <v>25599.599999999999</v>
      </c>
      <c r="J1891" s="199">
        <f t="shared" si="590"/>
        <v>2137443.36</v>
      </c>
      <c r="K1891" s="199">
        <f t="shared" si="591"/>
        <v>924268.8</v>
      </c>
      <c r="L1891" s="199">
        <f t="shared" si="592"/>
        <v>3061712.1599999997</v>
      </c>
      <c r="M1891" s="579">
        <f>'KL TTHT CV DOT 2'!P1871</f>
        <v>0</v>
      </c>
      <c r="N1891" s="579">
        <f>'KL TTHT CV DOT 2'!Q1871</f>
        <v>0</v>
      </c>
      <c r="O1891" s="579">
        <f>'KL TTHT CV DOT 2'!R1871</f>
        <v>0</v>
      </c>
      <c r="P1891" s="199"/>
      <c r="Q1891" s="199"/>
      <c r="R1891" s="554">
        <v>0</v>
      </c>
    </row>
    <row r="1892" spans="1:18" s="7" customFormat="1" outlineLevel="2">
      <c r="A1892" s="5"/>
      <c r="B1892" s="5"/>
      <c r="C1892" s="2" t="s">
        <v>1308</v>
      </c>
      <c r="D1892" s="194">
        <v>262</v>
      </c>
      <c r="E1892" s="97">
        <v>210.45</v>
      </c>
      <c r="F1892" s="277" t="s">
        <v>624</v>
      </c>
      <c r="G1892" s="199">
        <v>20664</v>
      </c>
      <c r="H1892" s="199">
        <v>9172.8000000000011</v>
      </c>
      <c r="I1892" s="199">
        <f t="shared" si="578"/>
        <v>29836.800000000003</v>
      </c>
      <c r="J1892" s="199">
        <f t="shared" si="590"/>
        <v>4348738.8</v>
      </c>
      <c r="K1892" s="199">
        <f t="shared" si="591"/>
        <v>1930415.76</v>
      </c>
      <c r="L1892" s="199">
        <f t="shared" si="592"/>
        <v>6279154.5600000005</v>
      </c>
      <c r="M1892" s="579">
        <f>'KL TTHT CV DOT 2'!P1872</f>
        <v>0</v>
      </c>
      <c r="N1892" s="579">
        <f>'KL TTHT CV DOT 2'!Q1872</f>
        <v>0</v>
      </c>
      <c r="O1892" s="579">
        <f>'KL TTHT CV DOT 2'!R1872</f>
        <v>0</v>
      </c>
      <c r="P1892" s="199"/>
      <c r="Q1892" s="199"/>
      <c r="R1892" s="554">
        <v>0</v>
      </c>
    </row>
    <row r="1893" spans="1:18" s="7" customFormat="1" outlineLevel="2">
      <c r="A1893" s="5"/>
      <c r="B1893" s="5"/>
      <c r="C1893" s="2" t="s">
        <v>1309</v>
      </c>
      <c r="D1893" s="194">
        <v>0</v>
      </c>
      <c r="E1893" s="97">
        <v>0</v>
      </c>
      <c r="F1893" s="277" t="s">
        <v>624</v>
      </c>
      <c r="G1893" s="199">
        <v>23176.799999999999</v>
      </c>
      <c r="H1893" s="199">
        <v>101595.20000000001</v>
      </c>
      <c r="I1893" s="199">
        <f t="shared" si="578"/>
        <v>124772.00000000001</v>
      </c>
      <c r="J1893" s="199">
        <f t="shared" si="590"/>
        <v>0</v>
      </c>
      <c r="K1893" s="199">
        <f t="shared" si="591"/>
        <v>0</v>
      </c>
      <c r="L1893" s="199">
        <f t="shared" si="592"/>
        <v>0</v>
      </c>
      <c r="M1893" s="579">
        <f>'KL TTHT CV DOT 2'!P1873</f>
        <v>0</v>
      </c>
      <c r="N1893" s="579">
        <f>'KL TTHT CV DOT 2'!Q1873</f>
        <v>0</v>
      </c>
      <c r="O1893" s="579">
        <f>'KL TTHT CV DOT 2'!R1873</f>
        <v>0</v>
      </c>
      <c r="P1893" s="199"/>
      <c r="Q1893" s="199"/>
      <c r="R1893" s="554">
        <v>0</v>
      </c>
    </row>
    <row r="1894" spans="1:18" s="7" customFormat="1" outlineLevel="2">
      <c r="A1894" s="5"/>
      <c r="B1894" s="5"/>
      <c r="C1894" s="2" t="s">
        <v>1310</v>
      </c>
      <c r="D1894" s="194">
        <v>18</v>
      </c>
      <c r="E1894" s="97">
        <v>27.599999999999998</v>
      </c>
      <c r="F1894" s="277" t="s">
        <v>624</v>
      </c>
      <c r="G1894" s="199">
        <v>24852</v>
      </c>
      <c r="H1894" s="199">
        <v>11995.2</v>
      </c>
      <c r="I1894" s="199">
        <f t="shared" si="578"/>
        <v>36847.199999999997</v>
      </c>
      <c r="J1894" s="199">
        <f t="shared" si="590"/>
        <v>685915.2</v>
      </c>
      <c r="K1894" s="199">
        <f t="shared" si="591"/>
        <v>331067.52000000002</v>
      </c>
      <c r="L1894" s="199">
        <f t="shared" si="592"/>
        <v>1016982.7199999999</v>
      </c>
      <c r="M1894" s="579">
        <f>'KL TTHT CV DOT 2'!P1874</f>
        <v>0</v>
      </c>
      <c r="N1894" s="579">
        <f>'KL TTHT CV DOT 2'!Q1874</f>
        <v>0</v>
      </c>
      <c r="O1894" s="579">
        <f>'KL TTHT CV DOT 2'!R1874</f>
        <v>0</v>
      </c>
      <c r="P1894" s="199"/>
      <c r="Q1894" s="199"/>
      <c r="R1894" s="554">
        <v>0</v>
      </c>
    </row>
    <row r="1895" spans="1:18" s="7" customFormat="1" outlineLevel="2">
      <c r="A1895" s="5"/>
      <c r="B1895" s="5"/>
      <c r="C1895" s="2" t="s">
        <v>1311</v>
      </c>
      <c r="D1895" s="194">
        <v>54</v>
      </c>
      <c r="E1895" s="97">
        <v>52.9</v>
      </c>
      <c r="F1895" s="277" t="s">
        <v>624</v>
      </c>
      <c r="G1895" s="199">
        <v>28203.599999999999</v>
      </c>
      <c r="H1895" s="199">
        <v>15523.2</v>
      </c>
      <c r="I1895" s="199">
        <f t="shared" si="578"/>
        <v>43726.8</v>
      </c>
      <c r="J1895" s="199">
        <f t="shared" si="590"/>
        <v>1491970.44</v>
      </c>
      <c r="K1895" s="199">
        <f t="shared" si="591"/>
        <v>821177.28</v>
      </c>
      <c r="L1895" s="199">
        <f t="shared" si="592"/>
        <v>2313147.7200000002</v>
      </c>
      <c r="M1895" s="579">
        <f>'KL TTHT CV DOT 2'!P1875</f>
        <v>0</v>
      </c>
      <c r="N1895" s="579">
        <f>'KL TTHT CV DOT 2'!Q1875</f>
        <v>0</v>
      </c>
      <c r="O1895" s="579">
        <f>'KL TTHT CV DOT 2'!R1875</f>
        <v>0</v>
      </c>
      <c r="P1895" s="199"/>
      <c r="Q1895" s="199"/>
      <c r="R1895" s="554">
        <v>0</v>
      </c>
    </row>
    <row r="1896" spans="1:18" s="7" customFormat="1" outlineLevel="2">
      <c r="A1896" s="5"/>
      <c r="B1896" s="5"/>
      <c r="C1896" s="2" t="s">
        <v>657</v>
      </c>
      <c r="D1896" s="194">
        <v>1</v>
      </c>
      <c r="E1896" s="97">
        <v>1</v>
      </c>
      <c r="F1896" s="277" t="s">
        <v>619</v>
      </c>
      <c r="G1896" s="199">
        <v>575223.44499999995</v>
      </c>
      <c r="H1896" s="199">
        <v>172567.03349999999</v>
      </c>
      <c r="I1896" s="199">
        <f t="shared" si="578"/>
        <v>747790.47849999997</v>
      </c>
      <c r="J1896" s="199">
        <f t="shared" si="590"/>
        <v>575223.44499999995</v>
      </c>
      <c r="K1896" s="199">
        <f t="shared" si="591"/>
        <v>172567.03349999999</v>
      </c>
      <c r="L1896" s="199">
        <f t="shared" si="592"/>
        <v>747790.47849999997</v>
      </c>
      <c r="M1896" s="579">
        <f>'KL TTHT CV DOT 2'!P1876</f>
        <v>0</v>
      </c>
      <c r="N1896" s="579">
        <f>'KL TTHT CV DOT 2'!Q1876</f>
        <v>0</v>
      </c>
      <c r="O1896" s="579">
        <f>'KL TTHT CV DOT 2'!R1876</f>
        <v>0</v>
      </c>
      <c r="P1896" s="199"/>
      <c r="Q1896" s="199"/>
      <c r="R1896" s="554">
        <v>0</v>
      </c>
    </row>
    <row r="1897" spans="1:18" s="7" customFormat="1" outlineLevel="2">
      <c r="A1897" s="5"/>
      <c r="B1897" s="5"/>
      <c r="C1897" s="401" t="s">
        <v>1312</v>
      </c>
      <c r="D1897" s="194"/>
      <c r="E1897" s="97"/>
      <c r="F1897" s="277"/>
      <c r="G1897" s="199"/>
      <c r="H1897" s="199"/>
      <c r="I1897" s="199"/>
      <c r="J1897" s="174">
        <f>SUBTOTAL(9,J1898:J1902)</f>
        <v>3756725.2800000003</v>
      </c>
      <c r="K1897" s="174">
        <f t="shared" ref="K1897:L1897" si="593">SUBTOTAL(9,K1898:K1902)</f>
        <v>3113650.8480000007</v>
      </c>
      <c r="L1897" s="174">
        <f t="shared" si="593"/>
        <v>6870376.1280000005</v>
      </c>
      <c r="M1897" s="578">
        <f>'KL TTHT CV DOT 2'!P1877</f>
        <v>0</v>
      </c>
      <c r="N1897" s="578">
        <f>'KL TTHT CV DOT 2'!Q1877</f>
        <v>0</v>
      </c>
      <c r="O1897" s="578">
        <f>'KL TTHT CV DOT 2'!R1877</f>
        <v>0</v>
      </c>
      <c r="P1897" s="174"/>
      <c r="Q1897" s="174"/>
      <c r="R1897" s="558">
        <v>0</v>
      </c>
    </row>
    <row r="1898" spans="1:18" s="7" customFormat="1" outlineLevel="2">
      <c r="A1898" s="5"/>
      <c r="B1898" s="5"/>
      <c r="C1898" s="2" t="s">
        <v>1313</v>
      </c>
      <c r="D1898" s="194">
        <v>124</v>
      </c>
      <c r="E1898" s="97">
        <v>127.60000000000001</v>
      </c>
      <c r="F1898" s="277" t="s">
        <v>624</v>
      </c>
      <c r="G1898" s="199">
        <v>8236.8000000000011</v>
      </c>
      <c r="H1898" s="199">
        <v>11743.2</v>
      </c>
      <c r="I1898" s="199">
        <f t="shared" si="578"/>
        <v>19980</v>
      </c>
      <c r="J1898" s="199">
        <f>G1898*E1898</f>
        <v>1051015.6800000002</v>
      </c>
      <c r="K1898" s="199">
        <f>H1898*E1898</f>
        <v>1498432.3200000003</v>
      </c>
      <c r="L1898" s="199">
        <f>I1898*E1898</f>
        <v>2549448</v>
      </c>
      <c r="M1898" s="579">
        <f>'KL TTHT CV DOT 2'!P1878</f>
        <v>0</v>
      </c>
      <c r="N1898" s="579">
        <f>'KL TTHT CV DOT 2'!Q1878</f>
        <v>0</v>
      </c>
      <c r="O1898" s="579">
        <f>'KL TTHT CV DOT 2'!R1878</f>
        <v>0</v>
      </c>
      <c r="P1898" s="199"/>
      <c r="Q1898" s="199"/>
      <c r="R1898" s="554">
        <v>0</v>
      </c>
    </row>
    <row r="1899" spans="1:18" s="7" customFormat="1" outlineLevel="2">
      <c r="A1899" s="5"/>
      <c r="B1899" s="5"/>
      <c r="C1899" s="2" t="s">
        <v>1315</v>
      </c>
      <c r="D1899" s="194">
        <v>59</v>
      </c>
      <c r="E1899" s="97">
        <v>72.600000000000009</v>
      </c>
      <c r="F1899" s="277" t="s">
        <v>624</v>
      </c>
      <c r="G1899" s="199">
        <v>16286.400000000001</v>
      </c>
      <c r="H1899" s="199">
        <v>12639.2</v>
      </c>
      <c r="I1899" s="199">
        <f t="shared" si="578"/>
        <v>28925.600000000002</v>
      </c>
      <c r="J1899" s="199">
        <f>G1899*E1899</f>
        <v>1182392.6400000001</v>
      </c>
      <c r="K1899" s="199">
        <f>H1899*E1899</f>
        <v>917605.92000000016</v>
      </c>
      <c r="L1899" s="199">
        <f>I1899*E1899</f>
        <v>2099998.5600000005</v>
      </c>
      <c r="M1899" s="579">
        <f>'KL TTHT CV DOT 2'!P1879</f>
        <v>0</v>
      </c>
      <c r="N1899" s="579">
        <f>'KL TTHT CV DOT 2'!Q1879</f>
        <v>0</v>
      </c>
      <c r="O1899" s="579">
        <f>'KL TTHT CV DOT 2'!R1879</f>
        <v>0</v>
      </c>
      <c r="P1899" s="199"/>
      <c r="Q1899" s="199"/>
      <c r="R1899" s="554">
        <v>0</v>
      </c>
    </row>
    <row r="1900" spans="1:18" s="7" customFormat="1" outlineLevel="2">
      <c r="A1900" s="5"/>
      <c r="B1900" s="5"/>
      <c r="C1900" s="2" t="s">
        <v>1316</v>
      </c>
      <c r="D1900" s="194">
        <v>33</v>
      </c>
      <c r="E1900" s="97">
        <v>29.700000000000003</v>
      </c>
      <c r="F1900" s="277" t="s">
        <v>624</v>
      </c>
      <c r="G1900" s="199">
        <v>21528</v>
      </c>
      <c r="H1900" s="199">
        <v>14560.000000000002</v>
      </c>
      <c r="I1900" s="199">
        <f t="shared" si="578"/>
        <v>36088</v>
      </c>
      <c r="J1900" s="199">
        <f>G1900*E1900</f>
        <v>639381.60000000009</v>
      </c>
      <c r="K1900" s="199">
        <f>H1900*E1900</f>
        <v>432432.00000000012</v>
      </c>
      <c r="L1900" s="199">
        <f>I1900*E1900</f>
        <v>1071813.6000000001</v>
      </c>
      <c r="M1900" s="579">
        <f>'KL TTHT CV DOT 2'!P1880</f>
        <v>0</v>
      </c>
      <c r="N1900" s="579">
        <f>'KL TTHT CV DOT 2'!Q1880</f>
        <v>0</v>
      </c>
      <c r="O1900" s="579">
        <f>'KL TTHT CV DOT 2'!R1880</f>
        <v>0</v>
      </c>
      <c r="P1900" s="199"/>
      <c r="Q1900" s="199"/>
      <c r="R1900" s="554">
        <v>0</v>
      </c>
    </row>
    <row r="1901" spans="1:18" s="7" customFormat="1" outlineLevel="2">
      <c r="A1901" s="5"/>
      <c r="B1901" s="5"/>
      <c r="C1901" s="2" t="s">
        <v>1318</v>
      </c>
      <c r="D1901" s="194">
        <v>1</v>
      </c>
      <c r="E1901" s="97">
        <v>1</v>
      </c>
      <c r="F1901" s="277" t="s">
        <v>619</v>
      </c>
      <c r="G1901" s="199">
        <v>662951.52000000014</v>
      </c>
      <c r="H1901" s="199">
        <v>198885.45600000003</v>
      </c>
      <c r="I1901" s="199">
        <f>SUM(G1901:H1901)</f>
        <v>861836.97600000014</v>
      </c>
      <c r="J1901" s="199">
        <f>G1901*E1901</f>
        <v>662951.52000000014</v>
      </c>
      <c r="K1901" s="199">
        <f>H1901*E1901</f>
        <v>198885.45600000003</v>
      </c>
      <c r="L1901" s="199">
        <f>I1901*E1901</f>
        <v>861836.97600000014</v>
      </c>
      <c r="M1901" s="579">
        <f>'KL TTHT CV DOT 2'!P1881</f>
        <v>0</v>
      </c>
      <c r="N1901" s="579">
        <f>'KL TTHT CV DOT 2'!Q1881</f>
        <v>0</v>
      </c>
      <c r="O1901" s="579">
        <f>'KL TTHT CV DOT 2'!R1881</f>
        <v>0</v>
      </c>
      <c r="P1901" s="199"/>
      <c r="Q1901" s="199"/>
      <c r="R1901" s="554">
        <v>0</v>
      </c>
    </row>
    <row r="1902" spans="1:18" s="7" customFormat="1" outlineLevel="2">
      <c r="A1902" s="5"/>
      <c r="B1902" s="5"/>
      <c r="C1902" s="2" t="s">
        <v>1220</v>
      </c>
      <c r="D1902" s="194">
        <v>1</v>
      </c>
      <c r="E1902" s="97">
        <v>1</v>
      </c>
      <c r="F1902" s="277" t="s">
        <v>619</v>
      </c>
      <c r="G1902" s="199">
        <v>220983.84000000005</v>
      </c>
      <c r="H1902" s="199">
        <v>66295.152000000016</v>
      </c>
      <c r="I1902" s="199">
        <f t="shared" si="578"/>
        <v>287278.99200000009</v>
      </c>
      <c r="J1902" s="199">
        <f>G1902*E1902</f>
        <v>220983.84000000005</v>
      </c>
      <c r="K1902" s="199">
        <f>H1902*E1902</f>
        <v>66295.152000000016</v>
      </c>
      <c r="L1902" s="199">
        <f>I1902*E1902</f>
        <v>287278.99200000009</v>
      </c>
      <c r="M1902" s="579">
        <f>'KL TTHT CV DOT 2'!P1882</f>
        <v>0</v>
      </c>
      <c r="N1902" s="579">
        <f>'KL TTHT CV DOT 2'!Q1882</f>
        <v>0</v>
      </c>
      <c r="O1902" s="579">
        <f>'KL TTHT CV DOT 2'!R1882</f>
        <v>0</v>
      </c>
      <c r="P1902" s="199"/>
      <c r="Q1902" s="199"/>
      <c r="R1902" s="554">
        <v>0</v>
      </c>
    </row>
    <row r="1903" spans="1:18" s="7" customFormat="1" outlineLevel="2">
      <c r="A1903" s="5"/>
      <c r="B1903" s="5"/>
      <c r="C1903" s="401" t="s">
        <v>1319</v>
      </c>
      <c r="D1903" s="194">
        <v>0</v>
      </c>
      <c r="E1903" s="97">
        <v>0</v>
      </c>
      <c r="F1903" s="277"/>
      <c r="G1903" s="199"/>
      <c r="H1903" s="199"/>
      <c r="I1903" s="199"/>
      <c r="J1903" s="174">
        <f>SUBTOTAL(9,J1904:J1907)</f>
        <v>3118303.375</v>
      </c>
      <c r="K1903" s="174">
        <f t="shared" ref="K1903:L1903" si="594">SUBTOTAL(9,K1904:K1907)</f>
        <v>3148490.6805000007</v>
      </c>
      <c r="L1903" s="174">
        <f t="shared" si="594"/>
        <v>6266794.0555000016</v>
      </c>
      <c r="M1903" s="578">
        <f>'KL TTHT CV DOT 2'!P1883</f>
        <v>0</v>
      </c>
      <c r="N1903" s="578">
        <f>'KL TTHT CV DOT 2'!Q1883</f>
        <v>0</v>
      </c>
      <c r="O1903" s="578">
        <f>'KL TTHT CV DOT 2'!R1883</f>
        <v>0</v>
      </c>
      <c r="P1903" s="174"/>
      <c r="Q1903" s="174"/>
      <c r="R1903" s="558">
        <v>0</v>
      </c>
    </row>
    <row r="1904" spans="1:18" s="7" customFormat="1" outlineLevel="2">
      <c r="A1904" s="5"/>
      <c r="B1904" s="5"/>
      <c r="C1904" s="2" t="s">
        <v>1320</v>
      </c>
      <c r="D1904" s="194">
        <v>124</v>
      </c>
      <c r="E1904" s="97">
        <v>127.60000000000001</v>
      </c>
      <c r="F1904" s="277" t="s">
        <v>624</v>
      </c>
      <c r="G1904" s="199">
        <v>11169.6</v>
      </c>
      <c r="H1904" s="199">
        <v>11743.2</v>
      </c>
      <c r="I1904" s="199">
        <f t="shared" si="578"/>
        <v>22912.800000000003</v>
      </c>
      <c r="J1904" s="199">
        <f>G1904*E1904</f>
        <v>1425240.9600000002</v>
      </c>
      <c r="K1904" s="199">
        <f>H1904*E1904</f>
        <v>1498432.3200000003</v>
      </c>
      <c r="L1904" s="199">
        <f>I1904*E1904</f>
        <v>2923673.2800000007</v>
      </c>
      <c r="M1904" s="579">
        <f>'KL TTHT CV DOT 2'!P1884</f>
        <v>0</v>
      </c>
      <c r="N1904" s="579">
        <f>'KL TTHT CV DOT 2'!Q1884</f>
        <v>0</v>
      </c>
      <c r="O1904" s="579">
        <f>'KL TTHT CV DOT 2'!R1884</f>
        <v>0</v>
      </c>
      <c r="P1904" s="199"/>
      <c r="Q1904" s="199"/>
      <c r="R1904" s="554">
        <v>0</v>
      </c>
    </row>
    <row r="1905" spans="1:18" s="7" customFormat="1" outlineLevel="2">
      <c r="A1905" s="5"/>
      <c r="B1905" s="5"/>
      <c r="C1905" s="2" t="s">
        <v>1321</v>
      </c>
      <c r="D1905" s="194">
        <v>59</v>
      </c>
      <c r="E1905" s="97">
        <v>72.600000000000009</v>
      </c>
      <c r="F1905" s="277" t="s">
        <v>624</v>
      </c>
      <c r="G1905" s="199">
        <v>14520</v>
      </c>
      <c r="H1905" s="199">
        <v>15523.2</v>
      </c>
      <c r="I1905" s="199">
        <f t="shared" si="578"/>
        <v>30043.200000000001</v>
      </c>
      <c r="J1905" s="199">
        <f>G1905*E1905</f>
        <v>1054152.0000000002</v>
      </c>
      <c r="K1905" s="199">
        <f>H1905*E1905</f>
        <v>1126984.3200000003</v>
      </c>
      <c r="L1905" s="199">
        <f>I1905*E1905</f>
        <v>2181136.3200000003</v>
      </c>
      <c r="M1905" s="579">
        <f>'KL TTHT CV DOT 2'!P1885</f>
        <v>0</v>
      </c>
      <c r="N1905" s="579">
        <f>'KL TTHT CV DOT 2'!Q1885</f>
        <v>0</v>
      </c>
      <c r="O1905" s="579">
        <f>'KL TTHT CV DOT 2'!R1885</f>
        <v>0</v>
      </c>
      <c r="P1905" s="199"/>
      <c r="Q1905" s="199"/>
      <c r="R1905" s="554">
        <v>0</v>
      </c>
    </row>
    <row r="1906" spans="1:18" s="7" customFormat="1" outlineLevel="2">
      <c r="A1906" s="5"/>
      <c r="B1906" s="5"/>
      <c r="C1906" s="2" t="s">
        <v>1322</v>
      </c>
      <c r="D1906" s="194">
        <v>33</v>
      </c>
      <c r="E1906" s="97">
        <v>29.700000000000003</v>
      </c>
      <c r="F1906" s="277" t="s">
        <v>624</v>
      </c>
      <c r="G1906" s="199">
        <v>17312.399999999998</v>
      </c>
      <c r="H1906" s="199">
        <v>16352.000000000002</v>
      </c>
      <c r="I1906" s="199">
        <f t="shared" si="578"/>
        <v>33664.400000000001</v>
      </c>
      <c r="J1906" s="199">
        <f>G1906*E1906</f>
        <v>514178.27999999997</v>
      </c>
      <c r="K1906" s="199">
        <f>H1906*E1906</f>
        <v>485654.40000000008</v>
      </c>
      <c r="L1906" s="199">
        <f>I1906*E1906</f>
        <v>999832.68000000017</v>
      </c>
      <c r="M1906" s="579">
        <f>'KL TTHT CV DOT 2'!P1886</f>
        <v>0</v>
      </c>
      <c r="N1906" s="579">
        <f>'KL TTHT CV DOT 2'!Q1886</f>
        <v>0</v>
      </c>
      <c r="O1906" s="579">
        <f>'KL TTHT CV DOT 2'!R1886</f>
        <v>0</v>
      </c>
      <c r="P1906" s="199"/>
      <c r="Q1906" s="199"/>
      <c r="R1906" s="554">
        <v>0</v>
      </c>
    </row>
    <row r="1907" spans="1:18" s="7" customFormat="1" outlineLevel="2">
      <c r="A1907" s="5"/>
      <c r="B1907" s="5"/>
      <c r="C1907" s="2" t="s">
        <v>657</v>
      </c>
      <c r="D1907" s="194">
        <v>1</v>
      </c>
      <c r="E1907" s="97">
        <v>1</v>
      </c>
      <c r="F1907" s="277" t="s">
        <v>619</v>
      </c>
      <c r="G1907" s="199">
        <v>124732.13500000001</v>
      </c>
      <c r="H1907" s="199">
        <v>37419.640500000001</v>
      </c>
      <c r="I1907" s="199">
        <f t="shared" si="578"/>
        <v>162151.77550000002</v>
      </c>
      <c r="J1907" s="199">
        <f>G1907*E1907</f>
        <v>124732.13500000001</v>
      </c>
      <c r="K1907" s="199">
        <f>H1907*E1907</f>
        <v>37419.640500000001</v>
      </c>
      <c r="L1907" s="199">
        <f>I1907*E1907</f>
        <v>162151.77550000002</v>
      </c>
      <c r="M1907" s="579">
        <f>'KL TTHT CV DOT 2'!P1887</f>
        <v>0</v>
      </c>
      <c r="N1907" s="579">
        <f>'KL TTHT CV DOT 2'!Q1887</f>
        <v>0</v>
      </c>
      <c r="O1907" s="579">
        <f>'KL TTHT CV DOT 2'!R1887</f>
        <v>0</v>
      </c>
      <c r="P1907" s="199"/>
      <c r="Q1907" s="199"/>
      <c r="R1907" s="554">
        <v>0</v>
      </c>
    </row>
    <row r="1908" spans="1:18" s="7" customFormat="1" outlineLevel="2">
      <c r="A1908" s="5"/>
      <c r="B1908" s="5"/>
      <c r="C1908" s="401" t="s">
        <v>1138</v>
      </c>
      <c r="D1908" s="194"/>
      <c r="E1908" s="97"/>
      <c r="F1908" s="277"/>
      <c r="G1908" s="199"/>
      <c r="H1908" s="199"/>
      <c r="I1908" s="199"/>
      <c r="J1908" s="174">
        <f>SUBTOTAL(9,J1909:J1926)</f>
        <v>101558155.30559109</v>
      </c>
      <c r="K1908" s="174">
        <f>SUBTOTAL(9,K1909:K1926)</f>
        <v>39664184.81305749</v>
      </c>
      <c r="L1908" s="174">
        <f>SUBTOTAL(9,L1909:L1926)</f>
        <v>141222340.11864859</v>
      </c>
      <c r="M1908" s="578">
        <f>'KL TTHT CV DOT 2'!P1888</f>
        <v>0</v>
      </c>
      <c r="N1908" s="578">
        <f>'KL TTHT CV DOT 2'!Q1888</f>
        <v>0</v>
      </c>
      <c r="O1908" s="578">
        <f>'KL TTHT CV DOT 2'!R1888</f>
        <v>0</v>
      </c>
      <c r="P1908" s="174"/>
      <c r="Q1908" s="174"/>
      <c r="R1908" s="558">
        <v>0</v>
      </c>
    </row>
    <row r="1909" spans="1:18" s="7" customFormat="1" outlineLevel="2">
      <c r="A1909" s="5"/>
      <c r="B1909" s="5"/>
      <c r="C1909" s="27" t="s">
        <v>1323</v>
      </c>
      <c r="D1909" s="194">
        <v>6</v>
      </c>
      <c r="E1909" s="97">
        <v>6</v>
      </c>
      <c r="F1909" s="277" t="s">
        <v>660</v>
      </c>
      <c r="G1909" s="199">
        <v>150480</v>
      </c>
      <c r="H1909" s="199">
        <v>54500.000000000007</v>
      </c>
      <c r="I1909" s="199">
        <f t="shared" ref="I1909" si="595">SUM(G1909:H1909)</f>
        <v>204980</v>
      </c>
      <c r="J1909" s="199">
        <f t="shared" ref="J1909:J1923" si="596">G1909*E1909</f>
        <v>902880</v>
      </c>
      <c r="K1909" s="199">
        <f t="shared" ref="K1909:K1923" si="597">H1909*E1909</f>
        <v>327000.00000000006</v>
      </c>
      <c r="L1909" s="199">
        <f t="shared" ref="L1909:L1923" si="598">I1909*E1909</f>
        <v>1229880</v>
      </c>
      <c r="M1909" s="579">
        <f>'KL TTHT CV DOT 2'!P1889</f>
        <v>0</v>
      </c>
      <c r="N1909" s="579">
        <f>'KL TTHT CV DOT 2'!Q1889</f>
        <v>0</v>
      </c>
      <c r="O1909" s="579">
        <f>'KL TTHT CV DOT 2'!R1889</f>
        <v>0</v>
      </c>
      <c r="P1909" s="199"/>
      <c r="Q1909" s="199"/>
      <c r="R1909" s="554">
        <v>0</v>
      </c>
    </row>
    <row r="1910" spans="1:18" s="7" customFormat="1" outlineLevel="2">
      <c r="A1910" s="5"/>
      <c r="B1910" s="5"/>
      <c r="C1910" s="27" t="s">
        <v>791</v>
      </c>
      <c r="D1910" s="194">
        <v>200</v>
      </c>
      <c r="E1910" s="97">
        <v>174.9</v>
      </c>
      <c r="F1910" s="277" t="s">
        <v>624</v>
      </c>
      <c r="G1910" s="199">
        <v>72299.399999999994</v>
      </c>
      <c r="H1910" s="199">
        <v>17189.865000000002</v>
      </c>
      <c r="I1910" s="199">
        <f t="shared" ref="I1910" si="599">SUM(G1910:H1910)</f>
        <v>89489.264999999999</v>
      </c>
      <c r="J1910" s="199">
        <f t="shared" si="596"/>
        <v>12645165.059999999</v>
      </c>
      <c r="K1910" s="199">
        <f t="shared" si="597"/>
        <v>3006507.3885000004</v>
      </c>
      <c r="L1910" s="199">
        <f t="shared" si="598"/>
        <v>15651672.4485</v>
      </c>
      <c r="M1910" s="579">
        <f>'KL TTHT CV DOT 2'!P1890</f>
        <v>0</v>
      </c>
      <c r="N1910" s="579">
        <f>'KL TTHT CV DOT 2'!Q1890</f>
        <v>0</v>
      </c>
      <c r="O1910" s="579">
        <f>'KL TTHT CV DOT 2'!R1890</f>
        <v>0</v>
      </c>
      <c r="P1910" s="199"/>
      <c r="Q1910" s="199"/>
      <c r="R1910" s="554">
        <v>0</v>
      </c>
    </row>
    <row r="1911" spans="1:18" s="7" customFormat="1" outlineLevel="2">
      <c r="A1911" s="5"/>
      <c r="B1911" s="5"/>
      <c r="C1911" s="2" t="s">
        <v>1325</v>
      </c>
      <c r="D1911" s="194">
        <v>260</v>
      </c>
      <c r="E1911" s="97">
        <v>177.10000000000002</v>
      </c>
      <c r="F1911" s="277" t="s">
        <v>624</v>
      </c>
      <c r="G1911" s="199">
        <v>32518.739999999998</v>
      </c>
      <c r="H1911" s="199">
        <v>7485.6650000000009</v>
      </c>
      <c r="I1911" s="199">
        <f t="shared" si="578"/>
        <v>40004.404999999999</v>
      </c>
      <c r="J1911" s="199">
        <f t="shared" si="596"/>
        <v>5759068.8540000003</v>
      </c>
      <c r="K1911" s="199">
        <f t="shared" si="597"/>
        <v>1325711.2715000003</v>
      </c>
      <c r="L1911" s="199">
        <f t="shared" si="598"/>
        <v>7084780.125500001</v>
      </c>
      <c r="M1911" s="579">
        <f>'KL TTHT CV DOT 2'!P1891</f>
        <v>0</v>
      </c>
      <c r="N1911" s="579">
        <f>'KL TTHT CV DOT 2'!Q1891</f>
        <v>0</v>
      </c>
      <c r="O1911" s="579">
        <f>'KL TTHT CV DOT 2'!R1891</f>
        <v>0</v>
      </c>
      <c r="P1911" s="199"/>
      <c r="Q1911" s="199"/>
      <c r="R1911" s="554">
        <v>0</v>
      </c>
    </row>
    <row r="1912" spans="1:18" s="7" customFormat="1" outlineLevel="2">
      <c r="A1912" s="5"/>
      <c r="B1912" s="5"/>
      <c r="C1912" s="2" t="s">
        <v>1326</v>
      </c>
      <c r="D1912" s="194">
        <v>450</v>
      </c>
      <c r="E1912" s="97">
        <v>338.8</v>
      </c>
      <c r="F1912" s="277" t="s">
        <v>624</v>
      </c>
      <c r="G1912" s="199">
        <v>22980.09</v>
      </c>
      <c r="H1912" s="199">
        <v>5743.9305000000022</v>
      </c>
      <c r="I1912" s="199">
        <f t="shared" si="578"/>
        <v>28724.020500000002</v>
      </c>
      <c r="J1912" s="199">
        <f t="shared" si="596"/>
        <v>7785654.4920000006</v>
      </c>
      <c r="K1912" s="199">
        <f t="shared" si="597"/>
        <v>1946043.6534000009</v>
      </c>
      <c r="L1912" s="199">
        <f t="shared" si="598"/>
        <v>9731698.1454000007</v>
      </c>
      <c r="M1912" s="579">
        <f>'KL TTHT CV DOT 2'!P1892</f>
        <v>0</v>
      </c>
      <c r="N1912" s="579">
        <f>'KL TTHT CV DOT 2'!Q1892</f>
        <v>0</v>
      </c>
      <c r="O1912" s="579">
        <f>'KL TTHT CV DOT 2'!R1892</f>
        <v>0</v>
      </c>
      <c r="P1912" s="199"/>
      <c r="Q1912" s="199"/>
      <c r="R1912" s="554">
        <v>0</v>
      </c>
    </row>
    <row r="1913" spans="1:18" s="7" customFormat="1" outlineLevel="2">
      <c r="A1913" s="5"/>
      <c r="B1913" s="5"/>
      <c r="C1913" s="2" t="s">
        <v>1327</v>
      </c>
      <c r="D1913" s="194">
        <v>105</v>
      </c>
      <c r="E1913" s="97">
        <v>111.10000000000001</v>
      </c>
      <c r="F1913" s="277" t="s">
        <v>624</v>
      </c>
      <c r="G1913" s="199">
        <v>25928.399999999998</v>
      </c>
      <c r="H1913" s="199">
        <v>7485.6650000000009</v>
      </c>
      <c r="I1913" s="199">
        <f t="shared" ref="I1913:I1914" si="600">SUM(G1913:H1913)</f>
        <v>33414.065000000002</v>
      </c>
      <c r="J1913" s="199">
        <f t="shared" si="596"/>
        <v>2880645.2399999998</v>
      </c>
      <c r="K1913" s="199">
        <f t="shared" si="597"/>
        <v>831657.38150000013</v>
      </c>
      <c r="L1913" s="199">
        <f t="shared" si="598"/>
        <v>3712302.6215000004</v>
      </c>
      <c r="M1913" s="579">
        <f>'KL TTHT CV DOT 2'!P1893</f>
        <v>0</v>
      </c>
      <c r="N1913" s="579">
        <f>'KL TTHT CV DOT 2'!Q1893</f>
        <v>0</v>
      </c>
      <c r="O1913" s="579">
        <f>'KL TTHT CV DOT 2'!R1893</f>
        <v>0</v>
      </c>
      <c r="P1913" s="199"/>
      <c r="Q1913" s="199"/>
      <c r="R1913" s="554">
        <v>0</v>
      </c>
    </row>
    <row r="1914" spans="1:18" s="7" customFormat="1" outlineLevel="2">
      <c r="A1914" s="5"/>
      <c r="B1914" s="5"/>
      <c r="C1914" s="2" t="s">
        <v>1328</v>
      </c>
      <c r="D1914" s="194">
        <v>495</v>
      </c>
      <c r="E1914" s="97">
        <v>332.20000000000005</v>
      </c>
      <c r="F1914" s="277" t="s">
        <v>624</v>
      </c>
      <c r="G1914" s="199">
        <v>15443.88</v>
      </c>
      <c r="H1914" s="199">
        <v>5031.18</v>
      </c>
      <c r="I1914" s="199">
        <f t="shared" si="600"/>
        <v>20475.059999999998</v>
      </c>
      <c r="J1914" s="199">
        <f t="shared" si="596"/>
        <v>5130456.9360000007</v>
      </c>
      <c r="K1914" s="199">
        <f t="shared" si="597"/>
        <v>1671357.9960000003</v>
      </c>
      <c r="L1914" s="199">
        <f t="shared" si="598"/>
        <v>6801814.932</v>
      </c>
      <c r="M1914" s="579">
        <f>'KL TTHT CV DOT 2'!P1894</f>
        <v>0</v>
      </c>
      <c r="N1914" s="579">
        <f>'KL TTHT CV DOT 2'!Q1894</f>
        <v>0</v>
      </c>
      <c r="O1914" s="579">
        <f>'KL TTHT CV DOT 2'!R1894</f>
        <v>0</v>
      </c>
      <c r="P1914" s="199"/>
      <c r="Q1914" s="199"/>
      <c r="R1914" s="554">
        <v>0</v>
      </c>
    </row>
    <row r="1915" spans="1:18" s="7" customFormat="1" outlineLevel="2">
      <c r="A1915" s="5"/>
      <c r="B1915" s="5"/>
      <c r="C1915" s="2" t="s">
        <v>1329</v>
      </c>
      <c r="D1915" s="194">
        <v>540</v>
      </c>
      <c r="E1915" s="97">
        <v>607.20000000000005</v>
      </c>
      <c r="F1915" s="277" t="s">
        <v>624</v>
      </c>
      <c r="G1915" s="199">
        <v>21976.799999999999</v>
      </c>
      <c r="H1915" s="199">
        <v>3920.0000000000005</v>
      </c>
      <c r="I1915" s="199">
        <f t="shared" si="578"/>
        <v>25896.799999999999</v>
      </c>
      <c r="J1915" s="199">
        <f t="shared" si="596"/>
        <v>13344312.960000001</v>
      </c>
      <c r="K1915" s="199">
        <f t="shared" si="597"/>
        <v>2380224.0000000005</v>
      </c>
      <c r="L1915" s="199">
        <f t="shared" si="598"/>
        <v>15724536.960000001</v>
      </c>
      <c r="M1915" s="579">
        <f>'KL TTHT CV DOT 2'!P1895</f>
        <v>0</v>
      </c>
      <c r="N1915" s="579">
        <f>'KL TTHT CV DOT 2'!Q1895</f>
        <v>0</v>
      </c>
      <c r="O1915" s="579">
        <f>'KL TTHT CV DOT 2'!R1895</f>
        <v>0</v>
      </c>
      <c r="P1915" s="199"/>
      <c r="Q1915" s="199"/>
      <c r="R1915" s="554">
        <v>0</v>
      </c>
    </row>
    <row r="1916" spans="1:18" s="7" customFormat="1" outlineLevel="2">
      <c r="A1916" s="5"/>
      <c r="B1916" s="5"/>
      <c r="C1916" s="2" t="s">
        <v>928</v>
      </c>
      <c r="D1916" s="194">
        <v>104</v>
      </c>
      <c r="E1916" s="97">
        <v>660</v>
      </c>
      <c r="F1916" s="277" t="s">
        <v>624</v>
      </c>
      <c r="G1916" s="199">
        <v>8773.9726027397246</v>
      </c>
      <c r="H1916" s="199">
        <v>14594.016411764707</v>
      </c>
      <c r="I1916" s="199">
        <f t="shared" ref="I1916" si="601">SUM(G1916:H1916)</f>
        <v>23367.989014504434</v>
      </c>
      <c r="J1916" s="199">
        <f t="shared" si="596"/>
        <v>5790821.9178082179</v>
      </c>
      <c r="K1916" s="199">
        <f t="shared" si="597"/>
        <v>9632050.8317647073</v>
      </c>
      <c r="L1916" s="199">
        <f t="shared" si="598"/>
        <v>15422872.749572927</v>
      </c>
      <c r="M1916" s="579">
        <f>'KL TTHT CV DOT 2'!P1896</f>
        <v>0</v>
      </c>
      <c r="N1916" s="579">
        <f>'KL TTHT CV DOT 2'!Q1896</f>
        <v>0</v>
      </c>
      <c r="O1916" s="579">
        <f>'KL TTHT CV DOT 2'!R1896</f>
        <v>0</v>
      </c>
      <c r="P1916" s="199"/>
      <c r="Q1916" s="199"/>
      <c r="R1916" s="554">
        <v>0</v>
      </c>
    </row>
    <row r="1917" spans="1:18" s="7" customFormat="1" outlineLevel="2">
      <c r="A1917" s="5"/>
      <c r="B1917" s="5"/>
      <c r="C1917" s="2" t="s">
        <v>1201</v>
      </c>
      <c r="D1917" s="194">
        <v>378</v>
      </c>
      <c r="E1917" s="97">
        <v>935.00000000000011</v>
      </c>
      <c r="F1917" s="277" t="s">
        <v>624</v>
      </c>
      <c r="G1917" s="199">
        <v>6646.869178082191</v>
      </c>
      <c r="H1917" s="199">
        <v>13183.42817647059</v>
      </c>
      <c r="I1917" s="199">
        <f t="shared" si="578"/>
        <v>19830.297354552782</v>
      </c>
      <c r="J1917" s="199">
        <f t="shared" si="596"/>
        <v>6214822.6815068489</v>
      </c>
      <c r="K1917" s="199">
        <f t="shared" si="597"/>
        <v>12326505.345000003</v>
      </c>
      <c r="L1917" s="199">
        <f t="shared" si="598"/>
        <v>18541328.026506852</v>
      </c>
      <c r="M1917" s="579">
        <f>'KL TTHT CV DOT 2'!P1897</f>
        <v>0</v>
      </c>
      <c r="N1917" s="579">
        <f>'KL TTHT CV DOT 2'!Q1897</f>
        <v>0</v>
      </c>
      <c r="O1917" s="579">
        <f>'KL TTHT CV DOT 2'!R1897</f>
        <v>0</v>
      </c>
      <c r="P1917" s="199"/>
      <c r="Q1917" s="199"/>
      <c r="R1917" s="554">
        <v>0</v>
      </c>
    </row>
    <row r="1918" spans="1:18" s="7" customFormat="1" outlineLevel="2">
      <c r="A1918" s="5"/>
      <c r="B1918" s="5"/>
      <c r="C1918" s="2" t="s">
        <v>1201</v>
      </c>
      <c r="D1918" s="194">
        <v>891</v>
      </c>
      <c r="E1918" s="97">
        <v>0</v>
      </c>
      <c r="F1918" s="277" t="s">
        <v>624</v>
      </c>
      <c r="G1918" s="199">
        <v>6646.869178082191</v>
      </c>
      <c r="H1918" s="199">
        <v>13183.42817647059</v>
      </c>
      <c r="I1918" s="199">
        <f t="shared" ref="I1918:I1920" si="602">SUM(G1918:H1918)</f>
        <v>19830.297354552782</v>
      </c>
      <c r="J1918" s="199">
        <f t="shared" si="596"/>
        <v>0</v>
      </c>
      <c r="K1918" s="199">
        <f t="shared" si="597"/>
        <v>0</v>
      </c>
      <c r="L1918" s="199">
        <f t="shared" si="598"/>
        <v>0</v>
      </c>
      <c r="M1918" s="579">
        <f>'KL TTHT CV DOT 2'!P1898</f>
        <v>0</v>
      </c>
      <c r="N1918" s="579">
        <f>'KL TTHT CV DOT 2'!Q1898</f>
        <v>0</v>
      </c>
      <c r="O1918" s="579">
        <f>'KL TTHT CV DOT 2'!R1898</f>
        <v>0</v>
      </c>
      <c r="P1918" s="199"/>
      <c r="Q1918" s="199"/>
      <c r="R1918" s="554">
        <v>0</v>
      </c>
    </row>
    <row r="1919" spans="1:18" s="7" customFormat="1" outlineLevel="2">
      <c r="A1919" s="5"/>
      <c r="B1919" s="5"/>
      <c r="C1919" s="2" t="s">
        <v>928</v>
      </c>
      <c r="D1919" s="194">
        <v>143</v>
      </c>
      <c r="E1919" s="97">
        <v>0</v>
      </c>
      <c r="F1919" s="277" t="s">
        <v>624</v>
      </c>
      <c r="G1919" s="199">
        <v>8773.9726027397246</v>
      </c>
      <c r="H1919" s="199">
        <v>14594.016411764707</v>
      </c>
      <c r="I1919" s="199">
        <f t="shared" si="602"/>
        <v>23367.989014504434</v>
      </c>
      <c r="J1919" s="199">
        <f t="shared" si="596"/>
        <v>0</v>
      </c>
      <c r="K1919" s="199">
        <f t="shared" si="597"/>
        <v>0</v>
      </c>
      <c r="L1919" s="199">
        <f t="shared" si="598"/>
        <v>0</v>
      </c>
      <c r="M1919" s="579">
        <f>'KL TTHT CV DOT 2'!P1899</f>
        <v>0</v>
      </c>
      <c r="N1919" s="579">
        <f>'KL TTHT CV DOT 2'!Q1899</f>
        <v>0</v>
      </c>
      <c r="O1919" s="579">
        <f>'KL TTHT CV DOT 2'!R1899</f>
        <v>0</v>
      </c>
      <c r="P1919" s="199"/>
      <c r="Q1919" s="199"/>
      <c r="R1919" s="554">
        <v>0</v>
      </c>
    </row>
    <row r="1920" spans="1:18" s="7" customFormat="1" outlineLevel="2">
      <c r="A1920" s="5"/>
      <c r="B1920" s="5"/>
      <c r="C1920" s="2" t="s">
        <v>1330</v>
      </c>
      <c r="D1920" s="194">
        <v>140</v>
      </c>
      <c r="E1920" s="97">
        <v>154</v>
      </c>
      <c r="F1920" s="277" t="s">
        <v>624</v>
      </c>
      <c r="G1920" s="199">
        <v>12762.035616438356</v>
      </c>
      <c r="H1920" s="199">
        <v>15805.000000000002</v>
      </c>
      <c r="I1920" s="199">
        <f t="shared" si="602"/>
        <v>28567.035616438356</v>
      </c>
      <c r="J1920" s="199">
        <f t="shared" si="596"/>
        <v>1965353.4849315067</v>
      </c>
      <c r="K1920" s="199">
        <f t="shared" si="597"/>
        <v>2433970.0000000005</v>
      </c>
      <c r="L1920" s="199">
        <f t="shared" si="598"/>
        <v>4399323.4849315071</v>
      </c>
      <c r="M1920" s="579">
        <f>'KL TTHT CV DOT 2'!P1900</f>
        <v>0</v>
      </c>
      <c r="N1920" s="579">
        <f>'KL TTHT CV DOT 2'!Q1900</f>
        <v>0</v>
      </c>
      <c r="O1920" s="579">
        <f>'KL TTHT CV DOT 2'!R1900</f>
        <v>0</v>
      </c>
      <c r="P1920" s="199"/>
      <c r="Q1920" s="199"/>
      <c r="R1920" s="554">
        <v>0</v>
      </c>
    </row>
    <row r="1921" spans="1:18" s="7" customFormat="1" outlineLevel="2">
      <c r="A1921" s="5"/>
      <c r="B1921" s="5"/>
      <c r="C1921" s="2" t="s">
        <v>1332</v>
      </c>
      <c r="D1921" s="194">
        <v>39</v>
      </c>
      <c r="E1921" s="97">
        <v>55.000000000000007</v>
      </c>
      <c r="F1921" s="277" t="s">
        <v>624</v>
      </c>
      <c r="G1921" s="199">
        <v>3554.7229199999997</v>
      </c>
      <c r="H1921" s="199">
        <v>5289.7058823529414</v>
      </c>
      <c r="I1921" s="199">
        <f t="shared" si="578"/>
        <v>8844.4288023529407</v>
      </c>
      <c r="J1921" s="199">
        <f t="shared" si="596"/>
        <v>195509.76060000001</v>
      </c>
      <c r="K1921" s="199">
        <f t="shared" si="597"/>
        <v>290933.82352941181</v>
      </c>
      <c r="L1921" s="199">
        <f t="shared" si="598"/>
        <v>486443.58412941179</v>
      </c>
      <c r="M1921" s="579">
        <f>'KL TTHT CV DOT 2'!P1901</f>
        <v>0</v>
      </c>
      <c r="N1921" s="579">
        <f>'KL TTHT CV DOT 2'!Q1901</f>
        <v>0</v>
      </c>
      <c r="O1921" s="579">
        <f>'KL TTHT CV DOT 2'!R1901</f>
        <v>0</v>
      </c>
      <c r="P1921" s="199"/>
      <c r="Q1921" s="199"/>
      <c r="R1921" s="554">
        <v>0</v>
      </c>
    </row>
    <row r="1922" spans="1:18" s="7" customFormat="1" outlineLevel="2">
      <c r="A1922" s="5"/>
      <c r="B1922" s="5"/>
      <c r="C1922" s="2" t="s">
        <v>1332</v>
      </c>
      <c r="D1922" s="194">
        <v>22</v>
      </c>
      <c r="E1922" s="97">
        <v>0</v>
      </c>
      <c r="F1922" s="277" t="s">
        <v>624</v>
      </c>
      <c r="G1922" s="199">
        <v>3554.7229199999997</v>
      </c>
      <c r="H1922" s="199">
        <v>5289.7058823529414</v>
      </c>
      <c r="I1922" s="199">
        <f t="shared" ref="I1922:I1923" si="603">SUM(G1922:H1922)</f>
        <v>8844.4288023529407</v>
      </c>
      <c r="J1922" s="199">
        <f t="shared" si="596"/>
        <v>0</v>
      </c>
      <c r="K1922" s="199">
        <f t="shared" si="597"/>
        <v>0</v>
      </c>
      <c r="L1922" s="199">
        <f t="shared" si="598"/>
        <v>0</v>
      </c>
      <c r="M1922" s="579">
        <f>'KL TTHT CV DOT 2'!P1902</f>
        <v>0</v>
      </c>
      <c r="N1922" s="579">
        <f>'KL TTHT CV DOT 2'!Q1902</f>
        <v>0</v>
      </c>
      <c r="O1922" s="579">
        <f>'KL TTHT CV DOT 2'!R1902</f>
        <v>0</v>
      </c>
      <c r="P1922" s="199"/>
      <c r="Q1922" s="199"/>
      <c r="R1922" s="554">
        <v>0</v>
      </c>
    </row>
    <row r="1923" spans="1:18" s="7" customFormat="1" outlineLevel="2">
      <c r="A1923" s="5"/>
      <c r="B1923" s="5"/>
      <c r="C1923" s="2" t="s">
        <v>679</v>
      </c>
      <c r="D1923" s="194">
        <v>42</v>
      </c>
      <c r="E1923" s="97">
        <v>45</v>
      </c>
      <c r="F1923" s="277" t="s">
        <v>624</v>
      </c>
      <c r="G1923" s="199">
        <v>776880</v>
      </c>
      <c r="H1923" s="199">
        <v>51045.865472000005</v>
      </c>
      <c r="I1923" s="199">
        <f t="shared" si="603"/>
        <v>827925.86547199998</v>
      </c>
      <c r="J1923" s="199">
        <f t="shared" si="596"/>
        <v>34959600</v>
      </c>
      <c r="K1923" s="199">
        <f t="shared" si="597"/>
        <v>2297063.9462400004</v>
      </c>
      <c r="L1923" s="199">
        <f t="shared" si="598"/>
        <v>37256663.94624</v>
      </c>
      <c r="M1923" s="579">
        <f>'KL TTHT CV DOT 2'!P1903</f>
        <v>0</v>
      </c>
      <c r="N1923" s="579">
        <f>'KL TTHT CV DOT 2'!Q1903</f>
        <v>0</v>
      </c>
      <c r="O1923" s="579">
        <f>'KL TTHT CV DOT 2'!R1903</f>
        <v>0</v>
      </c>
      <c r="P1923" s="199"/>
      <c r="Q1923" s="199"/>
      <c r="R1923" s="554">
        <v>0</v>
      </c>
    </row>
    <row r="1924" spans="1:18" s="7" customFormat="1" outlineLevel="2">
      <c r="A1924" s="5"/>
      <c r="B1924" s="5"/>
      <c r="C1924" s="2"/>
      <c r="D1924" s="194"/>
      <c r="E1924" s="194"/>
      <c r="F1924" s="277"/>
      <c r="G1924" s="199"/>
      <c r="H1924" s="199"/>
      <c r="I1924" s="199"/>
      <c r="J1924" s="199"/>
      <c r="K1924" s="199"/>
      <c r="L1924" s="199"/>
      <c r="M1924" s="579">
        <f>'KL TTHT CV DOT 2'!P1904</f>
        <v>0</v>
      </c>
      <c r="N1924" s="579">
        <f>'KL TTHT CV DOT 2'!Q1904</f>
        <v>0</v>
      </c>
      <c r="O1924" s="579">
        <f>'KL TTHT CV DOT 2'!R1904</f>
        <v>0</v>
      </c>
      <c r="P1924" s="199"/>
      <c r="Q1924" s="199"/>
      <c r="R1924" s="554">
        <v>0</v>
      </c>
    </row>
    <row r="1925" spans="1:18" s="7" customFormat="1" outlineLevel="2">
      <c r="A1925" s="5"/>
      <c r="B1925" s="5"/>
      <c r="C1925" s="2"/>
      <c r="D1925" s="194"/>
      <c r="E1925" s="194"/>
      <c r="F1925" s="277"/>
      <c r="G1925" s="199"/>
      <c r="H1925" s="199"/>
      <c r="I1925" s="199"/>
      <c r="J1925" s="199"/>
      <c r="K1925" s="199"/>
      <c r="L1925" s="199"/>
      <c r="M1925" s="579">
        <f>'KL TTHT CV DOT 2'!P1905</f>
        <v>0</v>
      </c>
      <c r="N1925" s="579">
        <f>'KL TTHT CV DOT 2'!Q1905</f>
        <v>0</v>
      </c>
      <c r="O1925" s="579">
        <f>'KL TTHT CV DOT 2'!R1905</f>
        <v>0</v>
      </c>
      <c r="P1925" s="199"/>
      <c r="Q1925" s="199"/>
      <c r="R1925" s="554">
        <v>0</v>
      </c>
    </row>
    <row r="1926" spans="1:18" s="7" customFormat="1" outlineLevel="2">
      <c r="A1926" s="5"/>
      <c r="B1926" s="5"/>
      <c r="C1926" s="2" t="s">
        <v>657</v>
      </c>
      <c r="D1926" s="194">
        <v>1</v>
      </c>
      <c r="E1926" s="97">
        <v>1</v>
      </c>
      <c r="F1926" s="277" t="s">
        <v>619</v>
      </c>
      <c r="G1926" s="199">
        <v>3983863.9187445212</v>
      </c>
      <c r="H1926" s="199">
        <v>1195159.1756233564</v>
      </c>
      <c r="I1926" s="199">
        <f t="shared" si="578"/>
        <v>5179023.0943678776</v>
      </c>
      <c r="J1926" s="199">
        <f>G1926*E1926</f>
        <v>3983863.9187445212</v>
      </c>
      <c r="K1926" s="199">
        <f>H1926*E1926</f>
        <v>1195159.1756233564</v>
      </c>
      <c r="L1926" s="199">
        <f>I1926*E1926</f>
        <v>5179023.0943678776</v>
      </c>
      <c r="M1926" s="579">
        <f>'KL TTHT CV DOT 2'!P1906</f>
        <v>0</v>
      </c>
      <c r="N1926" s="579">
        <f>'KL TTHT CV DOT 2'!Q1906</f>
        <v>0</v>
      </c>
      <c r="O1926" s="579">
        <f>'KL TTHT CV DOT 2'!R1906</f>
        <v>0</v>
      </c>
      <c r="P1926" s="199"/>
      <c r="Q1926" s="199"/>
      <c r="R1926" s="554">
        <v>0</v>
      </c>
    </row>
    <row r="1927" spans="1:18" s="7" customFormat="1" outlineLevel="1">
      <c r="A1927" s="5"/>
      <c r="B1927" s="5"/>
      <c r="C1927" s="401" t="s">
        <v>1333</v>
      </c>
      <c r="D1927" s="194"/>
      <c r="E1927" s="97"/>
      <c r="F1927" s="277"/>
      <c r="G1927" s="199"/>
      <c r="H1927" s="199"/>
      <c r="I1927" s="199"/>
      <c r="J1927" s="174">
        <f>SUBTOTAL(9,J1928:J1994)</f>
        <v>707988444.826419</v>
      </c>
      <c r="K1927" s="174">
        <f>SUBTOTAL(9,K1928:K1994)</f>
        <v>80491542.919119284</v>
      </c>
      <c r="L1927" s="174">
        <f>SUBTOTAL(9,L1928:L1994)</f>
        <v>788479987.745538</v>
      </c>
      <c r="M1927" s="578">
        <f>'KL TTHT CV DOT 2'!P1907</f>
        <v>0</v>
      </c>
      <c r="N1927" s="578">
        <f>'KL TTHT CV DOT 2'!Q1907</f>
        <v>0</v>
      </c>
      <c r="O1927" s="578">
        <f>'KL TTHT CV DOT 2'!R1907</f>
        <v>0</v>
      </c>
      <c r="P1927" s="174"/>
      <c r="Q1927" s="174"/>
      <c r="R1927" s="558">
        <v>0</v>
      </c>
    </row>
    <row r="1928" spans="1:18" s="7" customFormat="1" outlineLevel="2">
      <c r="A1928" s="5"/>
      <c r="B1928" s="5"/>
      <c r="C1928" s="401" t="s">
        <v>1141</v>
      </c>
      <c r="D1928" s="194"/>
      <c r="E1928" s="97"/>
      <c r="F1928" s="277"/>
      <c r="G1928" s="199"/>
      <c r="H1928" s="199"/>
      <c r="I1928" s="199"/>
      <c r="J1928" s="174">
        <f>SUBTOTAL(9,J1929:J1945)</f>
        <v>606357980</v>
      </c>
      <c r="K1928" s="174">
        <f>SUBTOTAL(9,K1929:K1945)</f>
        <v>35796884</v>
      </c>
      <c r="L1928" s="174">
        <f>SUBTOTAL(9,L1929:L1945)</f>
        <v>642154864</v>
      </c>
      <c r="M1928" s="578">
        <f>'KL TTHT CV DOT 2'!P1908</f>
        <v>0</v>
      </c>
      <c r="N1928" s="578">
        <f>'KL TTHT CV DOT 2'!Q1908</f>
        <v>0</v>
      </c>
      <c r="O1928" s="578">
        <f>'KL TTHT CV DOT 2'!R1908</f>
        <v>0</v>
      </c>
      <c r="P1928" s="174"/>
      <c r="Q1928" s="174"/>
      <c r="R1928" s="558">
        <v>0</v>
      </c>
    </row>
    <row r="1929" spans="1:18" s="7" customFormat="1" outlineLevel="2">
      <c r="A1929" s="5"/>
      <c r="B1929" s="5"/>
      <c r="C1929" s="2" t="s">
        <v>1265</v>
      </c>
      <c r="D1929" s="194">
        <v>2</v>
      </c>
      <c r="E1929" s="97">
        <v>2</v>
      </c>
      <c r="F1929" s="277" t="s">
        <v>660</v>
      </c>
      <c r="G1929" s="199">
        <v>62381000.000000007</v>
      </c>
      <c r="H1929" s="199">
        <v>3920000.0000000005</v>
      </c>
      <c r="I1929" s="199">
        <f t="shared" ref="I1929:I1945" si="604">SUM(G1929:H1929)</f>
        <v>66301000.000000007</v>
      </c>
      <c r="J1929" s="199">
        <f t="shared" ref="J1929:J1945" si="605">G1929*E1929</f>
        <v>124762000.00000001</v>
      </c>
      <c r="K1929" s="199">
        <f t="shared" ref="K1929:K1945" si="606">H1929*E1929</f>
        <v>7840000.0000000009</v>
      </c>
      <c r="L1929" s="199">
        <f t="shared" ref="L1929:L1945" si="607">I1929*E1929</f>
        <v>132602000.00000001</v>
      </c>
      <c r="M1929" s="579">
        <f>'KL TTHT CV DOT 2'!P1909</f>
        <v>0</v>
      </c>
      <c r="N1929" s="579">
        <f>'KL TTHT CV DOT 2'!Q1909</f>
        <v>0.45</v>
      </c>
      <c r="O1929" s="579">
        <f>'KL TTHT CV DOT 2'!R1909</f>
        <v>0.45</v>
      </c>
      <c r="P1929" s="199"/>
      <c r="Q1929" s="199"/>
      <c r="R1929" s="554">
        <v>0</v>
      </c>
    </row>
    <row r="1930" spans="1:18" s="7" customFormat="1" outlineLevel="2">
      <c r="A1930" s="5"/>
      <c r="B1930" s="5"/>
      <c r="C1930" s="2" t="s">
        <v>1334</v>
      </c>
      <c r="D1930" s="194">
        <v>1</v>
      </c>
      <c r="E1930" s="97">
        <v>1</v>
      </c>
      <c r="F1930" s="277" t="s">
        <v>660</v>
      </c>
      <c r="G1930" s="199">
        <v>48310460.000000007</v>
      </c>
      <c r="H1930" s="199">
        <v>3304000.0000000005</v>
      </c>
      <c r="I1930" s="199">
        <f>SUM(G1930:H1930)</f>
        <v>51614460.000000007</v>
      </c>
      <c r="J1930" s="199">
        <f t="shared" si="605"/>
        <v>48310460.000000007</v>
      </c>
      <c r="K1930" s="199">
        <f t="shared" si="606"/>
        <v>3304000.0000000005</v>
      </c>
      <c r="L1930" s="199">
        <f t="shared" si="607"/>
        <v>51614460.000000007</v>
      </c>
      <c r="M1930" s="579">
        <f>'KL TTHT CV DOT 2'!P1910</f>
        <v>0</v>
      </c>
      <c r="N1930" s="579">
        <f>'KL TTHT CV DOT 2'!Q1910</f>
        <v>0.45</v>
      </c>
      <c r="O1930" s="579">
        <f>'KL TTHT CV DOT 2'!R1910</f>
        <v>0.45</v>
      </c>
      <c r="P1930" s="199"/>
      <c r="Q1930" s="199"/>
      <c r="R1930" s="554">
        <v>0</v>
      </c>
    </row>
    <row r="1931" spans="1:18" s="7" customFormat="1" outlineLevel="2">
      <c r="A1931" s="5"/>
      <c r="B1931" s="5"/>
      <c r="C1931" s="2" t="s">
        <v>1267</v>
      </c>
      <c r="D1931" s="194">
        <v>1</v>
      </c>
      <c r="E1931" s="97">
        <v>1</v>
      </c>
      <c r="F1931" s="277" t="s">
        <v>660</v>
      </c>
      <c r="G1931" s="199">
        <v>30222170.000000004</v>
      </c>
      <c r="H1931" s="199">
        <v>840000.00000000012</v>
      </c>
      <c r="I1931" s="199">
        <f t="shared" si="604"/>
        <v>31062170.000000004</v>
      </c>
      <c r="J1931" s="199">
        <f t="shared" si="605"/>
        <v>30222170.000000004</v>
      </c>
      <c r="K1931" s="199">
        <f t="shared" si="606"/>
        <v>840000.00000000012</v>
      </c>
      <c r="L1931" s="199">
        <f t="shared" si="607"/>
        <v>31062170.000000004</v>
      </c>
      <c r="M1931" s="579">
        <f>'KL TTHT CV DOT 2'!P1911</f>
        <v>0</v>
      </c>
      <c r="N1931" s="579">
        <f>'KL TTHT CV DOT 2'!Q1911</f>
        <v>0.45</v>
      </c>
      <c r="O1931" s="579">
        <f>'KL TTHT CV DOT 2'!R1911</f>
        <v>0.45</v>
      </c>
      <c r="P1931" s="199"/>
      <c r="Q1931" s="199"/>
      <c r="R1931" s="554">
        <v>0</v>
      </c>
    </row>
    <row r="1932" spans="1:18" s="7" customFormat="1" outlineLevel="2">
      <c r="A1932" s="5"/>
      <c r="B1932" s="5"/>
      <c r="C1932" s="2" t="s">
        <v>1269</v>
      </c>
      <c r="D1932" s="194">
        <f>13-7</f>
        <v>6</v>
      </c>
      <c r="E1932" s="97">
        <f>13-7</f>
        <v>6</v>
      </c>
      <c r="F1932" s="277" t="s">
        <v>660</v>
      </c>
      <c r="G1932" s="199">
        <v>9845660</v>
      </c>
      <c r="H1932" s="199">
        <v>537600</v>
      </c>
      <c r="I1932" s="199">
        <f t="shared" si="604"/>
        <v>10383260</v>
      </c>
      <c r="J1932" s="199">
        <f t="shared" si="605"/>
        <v>59073960</v>
      </c>
      <c r="K1932" s="199">
        <f t="shared" si="606"/>
        <v>3225600</v>
      </c>
      <c r="L1932" s="199">
        <f t="shared" si="607"/>
        <v>62299560</v>
      </c>
      <c r="M1932" s="579">
        <f>'KL TTHT CV DOT 2'!P1912</f>
        <v>0</v>
      </c>
      <c r="N1932" s="579">
        <f>'KL TTHT CV DOT 2'!Q1912</f>
        <v>0.45</v>
      </c>
      <c r="O1932" s="579">
        <f>'KL TTHT CV DOT 2'!R1912</f>
        <v>0.45</v>
      </c>
      <c r="P1932" s="199"/>
      <c r="Q1932" s="199"/>
      <c r="R1932" s="554">
        <v>0</v>
      </c>
    </row>
    <row r="1933" spans="1:18" s="7" customFormat="1" outlineLevel="2">
      <c r="A1933" s="5"/>
      <c r="B1933" s="5"/>
      <c r="C1933" s="2" t="s">
        <v>1271</v>
      </c>
      <c r="D1933" s="194">
        <f>20-13</f>
        <v>7</v>
      </c>
      <c r="E1933" s="97">
        <f>20-13</f>
        <v>7</v>
      </c>
      <c r="F1933" s="277" t="s">
        <v>660</v>
      </c>
      <c r="G1933" s="199">
        <v>9569780</v>
      </c>
      <c r="H1933" s="199">
        <v>537600</v>
      </c>
      <c r="I1933" s="199">
        <f t="shared" si="604"/>
        <v>10107380</v>
      </c>
      <c r="J1933" s="199">
        <f t="shared" si="605"/>
        <v>66988460</v>
      </c>
      <c r="K1933" s="199">
        <f t="shared" si="606"/>
        <v>3763200</v>
      </c>
      <c r="L1933" s="199">
        <f t="shared" si="607"/>
        <v>70751660</v>
      </c>
      <c r="M1933" s="579">
        <f>'KL TTHT CV DOT 2'!P1913</f>
        <v>0</v>
      </c>
      <c r="N1933" s="579">
        <f>'KL TTHT CV DOT 2'!Q1913</f>
        <v>0.45</v>
      </c>
      <c r="O1933" s="579">
        <f>'KL TTHT CV DOT 2'!R1913</f>
        <v>0.45</v>
      </c>
      <c r="P1933" s="199"/>
      <c r="Q1933" s="199"/>
      <c r="R1933" s="554">
        <v>0</v>
      </c>
    </row>
    <row r="1934" spans="1:18" s="7" customFormat="1" outlineLevel="2">
      <c r="A1934" s="5"/>
      <c r="B1934" s="5"/>
      <c r="C1934" s="2" t="s">
        <v>1273</v>
      </c>
      <c r="D1934" s="194">
        <v>1</v>
      </c>
      <c r="E1934" s="97">
        <v>1</v>
      </c>
      <c r="F1934" s="277" t="s">
        <v>660</v>
      </c>
      <c r="G1934" s="199">
        <v>8741260</v>
      </c>
      <c r="H1934" s="199">
        <v>504000.00000000006</v>
      </c>
      <c r="I1934" s="199">
        <f t="shared" si="604"/>
        <v>9245260</v>
      </c>
      <c r="J1934" s="199">
        <f t="shared" si="605"/>
        <v>8741260</v>
      </c>
      <c r="K1934" s="199">
        <f t="shared" si="606"/>
        <v>504000.00000000006</v>
      </c>
      <c r="L1934" s="199">
        <f t="shared" si="607"/>
        <v>9245260</v>
      </c>
      <c r="M1934" s="579">
        <f>'KL TTHT CV DOT 2'!P1914</f>
        <v>0</v>
      </c>
      <c r="N1934" s="579">
        <f>'KL TTHT CV DOT 2'!Q1914</f>
        <v>0.45</v>
      </c>
      <c r="O1934" s="579">
        <f>'KL TTHT CV DOT 2'!R1914</f>
        <v>0.45</v>
      </c>
      <c r="P1934" s="199"/>
      <c r="Q1934" s="199"/>
      <c r="R1934" s="554">
        <v>0</v>
      </c>
    </row>
    <row r="1935" spans="1:18" s="7" customFormat="1" ht="26.4" outlineLevel="2">
      <c r="A1935" s="5"/>
      <c r="B1935" s="5"/>
      <c r="C1935" s="2" t="s">
        <v>1279</v>
      </c>
      <c r="D1935" s="194">
        <v>2</v>
      </c>
      <c r="E1935" s="97">
        <v>2</v>
      </c>
      <c r="F1935" s="277" t="s">
        <v>660</v>
      </c>
      <c r="G1935" s="199">
        <v>12599730.000000002</v>
      </c>
      <c r="H1935" s="199">
        <v>621600.00000000012</v>
      </c>
      <c r="I1935" s="199">
        <f t="shared" si="604"/>
        <v>13221330.000000002</v>
      </c>
      <c r="J1935" s="199">
        <f t="shared" si="605"/>
        <v>25199460.000000004</v>
      </c>
      <c r="K1935" s="199">
        <f t="shared" si="606"/>
        <v>1243200.0000000002</v>
      </c>
      <c r="L1935" s="199">
        <f t="shared" si="607"/>
        <v>26442660.000000004</v>
      </c>
      <c r="M1935" s="579">
        <f>'KL TTHT CV DOT 2'!P1915</f>
        <v>0</v>
      </c>
      <c r="N1935" s="579">
        <f>'KL TTHT CV DOT 2'!Q1915</f>
        <v>0.45</v>
      </c>
      <c r="O1935" s="579">
        <f>'KL TTHT CV DOT 2'!R1915</f>
        <v>0.45</v>
      </c>
      <c r="P1935" s="199"/>
      <c r="Q1935" s="199"/>
      <c r="R1935" s="554">
        <v>0</v>
      </c>
    </row>
    <row r="1936" spans="1:18" s="7" customFormat="1" ht="26.4" outlineLevel="2">
      <c r="A1936" s="5"/>
      <c r="B1936" s="5"/>
      <c r="C1936" s="2" t="s">
        <v>1283</v>
      </c>
      <c r="D1936" s="194">
        <v>2</v>
      </c>
      <c r="E1936" s="97">
        <v>2</v>
      </c>
      <c r="F1936" s="277" t="s">
        <v>660</v>
      </c>
      <c r="G1936" s="199">
        <v>31227680.000000004</v>
      </c>
      <c r="H1936" s="199">
        <v>733600.00000000012</v>
      </c>
      <c r="I1936" s="199">
        <f t="shared" si="604"/>
        <v>31961280.000000004</v>
      </c>
      <c r="J1936" s="199">
        <f t="shared" si="605"/>
        <v>62455360.000000007</v>
      </c>
      <c r="K1936" s="199">
        <f t="shared" si="606"/>
        <v>1467200.0000000002</v>
      </c>
      <c r="L1936" s="199">
        <f t="shared" si="607"/>
        <v>63922560.000000007</v>
      </c>
      <c r="M1936" s="579">
        <f>'KL TTHT CV DOT 2'!P1916</f>
        <v>0</v>
      </c>
      <c r="N1936" s="579">
        <f>'KL TTHT CV DOT 2'!Q1916</f>
        <v>0.45</v>
      </c>
      <c r="O1936" s="579">
        <f>'KL TTHT CV DOT 2'!R1916</f>
        <v>0.45</v>
      </c>
      <c r="P1936" s="199"/>
      <c r="Q1936" s="199"/>
      <c r="R1936" s="554">
        <v>0</v>
      </c>
    </row>
    <row r="1937" spans="1:18" s="7" customFormat="1" ht="26.4" outlineLevel="2">
      <c r="A1937" s="5"/>
      <c r="B1937" s="5"/>
      <c r="C1937" s="2" t="s">
        <v>1336</v>
      </c>
      <c r="D1937" s="194">
        <v>1</v>
      </c>
      <c r="E1937" s="97">
        <v>1</v>
      </c>
      <c r="F1937" s="277" t="s">
        <v>660</v>
      </c>
      <c r="G1937" s="199">
        <v>21620170</v>
      </c>
      <c r="H1937" s="199">
        <v>733600.00000000012</v>
      </c>
      <c r="I1937" s="199">
        <f t="shared" si="604"/>
        <v>22353770</v>
      </c>
      <c r="J1937" s="199">
        <f t="shared" si="605"/>
        <v>21620170</v>
      </c>
      <c r="K1937" s="199">
        <f t="shared" si="606"/>
        <v>733600.00000000012</v>
      </c>
      <c r="L1937" s="199">
        <f t="shared" si="607"/>
        <v>22353770</v>
      </c>
      <c r="M1937" s="579">
        <f>'KL TTHT CV DOT 2'!P1917</f>
        <v>0</v>
      </c>
      <c r="N1937" s="579">
        <f>'KL TTHT CV DOT 2'!Q1917</f>
        <v>0.45</v>
      </c>
      <c r="O1937" s="579">
        <f>'KL TTHT CV DOT 2'!R1917</f>
        <v>0.45</v>
      </c>
      <c r="P1937" s="199"/>
      <c r="Q1937" s="199"/>
      <c r="R1937" s="554">
        <v>0</v>
      </c>
    </row>
    <row r="1938" spans="1:18" s="7" customFormat="1" outlineLevel="2">
      <c r="A1938" s="5"/>
      <c r="B1938" s="5"/>
      <c r="C1938" s="392" t="s">
        <v>1338</v>
      </c>
      <c r="D1938" s="97">
        <v>3</v>
      </c>
      <c r="E1938" s="97">
        <v>3</v>
      </c>
      <c r="F1938" s="277" t="s">
        <v>660</v>
      </c>
      <c r="G1938" s="199">
        <v>19690000</v>
      </c>
      <c r="H1938" s="199">
        <v>168000.00000000003</v>
      </c>
      <c r="I1938" s="199">
        <f t="shared" ref="I1938" si="608">SUM(G1938:H1938)</f>
        <v>19858000</v>
      </c>
      <c r="J1938" s="199">
        <f t="shared" si="605"/>
        <v>59070000</v>
      </c>
      <c r="K1938" s="199">
        <f t="shared" si="606"/>
        <v>504000.00000000012</v>
      </c>
      <c r="L1938" s="199">
        <f t="shared" si="607"/>
        <v>59574000</v>
      </c>
      <c r="M1938" s="579">
        <f>'KL TTHT CV DOT 2'!P1918</f>
        <v>0</v>
      </c>
      <c r="N1938" s="579">
        <f>'KL TTHT CV DOT 2'!Q1918</f>
        <v>0.45</v>
      </c>
      <c r="O1938" s="579">
        <f>'KL TTHT CV DOT 2'!R1918</f>
        <v>0.45</v>
      </c>
      <c r="P1938" s="199"/>
      <c r="Q1938" s="199"/>
      <c r="R1938" s="554">
        <v>0</v>
      </c>
    </row>
    <row r="1939" spans="1:18" s="7" customFormat="1" outlineLevel="2">
      <c r="A1939" s="5"/>
      <c r="B1939" s="5"/>
      <c r="C1939" s="2" t="s">
        <v>1288</v>
      </c>
      <c r="D1939" s="194">
        <f>40-21</f>
        <v>19</v>
      </c>
      <c r="E1939" s="97">
        <f>40-21</f>
        <v>19</v>
      </c>
      <c r="F1939" s="277" t="s">
        <v>660</v>
      </c>
      <c r="G1939" s="199">
        <v>1614800.0000000002</v>
      </c>
      <c r="H1939" s="199">
        <v>168000.00000000003</v>
      </c>
      <c r="I1939" s="199">
        <f t="shared" si="604"/>
        <v>1782800.0000000002</v>
      </c>
      <c r="J1939" s="199">
        <f t="shared" si="605"/>
        <v>30681200.000000004</v>
      </c>
      <c r="K1939" s="199">
        <f t="shared" si="606"/>
        <v>3192000.0000000005</v>
      </c>
      <c r="L1939" s="199">
        <f t="shared" si="607"/>
        <v>33873200.000000007</v>
      </c>
      <c r="M1939" s="579">
        <f>'KL TTHT CV DOT 2'!P1919</f>
        <v>0</v>
      </c>
      <c r="N1939" s="579">
        <f>'KL TTHT CV DOT 2'!Q1919</f>
        <v>0.45</v>
      </c>
      <c r="O1939" s="579">
        <f>'KL TTHT CV DOT 2'!R1919</f>
        <v>0.45</v>
      </c>
      <c r="P1939" s="199"/>
      <c r="Q1939" s="199"/>
      <c r="R1939" s="554">
        <v>0</v>
      </c>
    </row>
    <row r="1940" spans="1:18" s="7" customFormat="1" outlineLevel="2">
      <c r="A1940" s="5"/>
      <c r="B1940" s="5"/>
      <c r="C1940" s="2" t="s">
        <v>1339</v>
      </c>
      <c r="D1940" s="194">
        <v>2</v>
      </c>
      <c r="E1940" s="97">
        <v>10</v>
      </c>
      <c r="F1940" s="277" t="s">
        <v>660</v>
      </c>
      <c r="G1940" s="199">
        <v>873400.00000000012</v>
      </c>
      <c r="H1940" s="199">
        <v>50400.000000000007</v>
      </c>
      <c r="I1940" s="199">
        <f t="shared" si="604"/>
        <v>923800.00000000012</v>
      </c>
      <c r="J1940" s="199">
        <f t="shared" si="605"/>
        <v>8734000.0000000019</v>
      </c>
      <c r="K1940" s="199">
        <f t="shared" si="606"/>
        <v>504000.00000000006</v>
      </c>
      <c r="L1940" s="199">
        <f t="shared" si="607"/>
        <v>9238000.0000000019</v>
      </c>
      <c r="M1940" s="579">
        <f>'KL TTHT CV DOT 2'!P1920</f>
        <v>0</v>
      </c>
      <c r="N1940" s="579">
        <f>'KL TTHT CV DOT 2'!Q1920</f>
        <v>0.45</v>
      </c>
      <c r="O1940" s="579">
        <f>'KL TTHT CV DOT 2'!R1920</f>
        <v>0.45</v>
      </c>
      <c r="P1940" s="199"/>
      <c r="Q1940" s="199"/>
      <c r="R1940" s="554">
        <v>0</v>
      </c>
    </row>
    <row r="1941" spans="1:18" s="7" customFormat="1" outlineLevel="2">
      <c r="A1941" s="5"/>
      <c r="B1941" s="5"/>
      <c r="C1941" s="2" t="s">
        <v>1291</v>
      </c>
      <c r="D1941" s="194">
        <v>1</v>
      </c>
      <c r="E1941" s="97">
        <v>1</v>
      </c>
      <c r="F1941" s="277" t="s">
        <v>660</v>
      </c>
      <c r="G1941" s="199">
        <v>13200000.000000002</v>
      </c>
      <c r="H1941" s="199">
        <v>280000</v>
      </c>
      <c r="I1941" s="199">
        <f t="shared" si="604"/>
        <v>13480000.000000002</v>
      </c>
      <c r="J1941" s="199">
        <f t="shared" si="605"/>
        <v>13200000.000000002</v>
      </c>
      <c r="K1941" s="199">
        <f t="shared" si="606"/>
        <v>280000</v>
      </c>
      <c r="L1941" s="199">
        <f t="shared" si="607"/>
        <v>13480000.000000002</v>
      </c>
      <c r="M1941" s="579">
        <f>'KL TTHT CV DOT 2'!P1921</f>
        <v>0</v>
      </c>
      <c r="N1941" s="579">
        <f>'KL TTHT CV DOT 2'!Q1921</f>
        <v>0.45</v>
      </c>
      <c r="O1941" s="579">
        <f>'KL TTHT CV DOT 2'!R1921</f>
        <v>0.45</v>
      </c>
      <c r="P1941" s="199"/>
      <c r="Q1941" s="199"/>
      <c r="R1941" s="554">
        <v>0</v>
      </c>
    </row>
    <row r="1942" spans="1:18" s="7" customFormat="1" outlineLevel="2">
      <c r="A1942" s="5"/>
      <c r="B1942" s="5"/>
      <c r="C1942" s="2" t="s">
        <v>1292</v>
      </c>
      <c r="D1942" s="194">
        <v>5</v>
      </c>
      <c r="E1942" s="97">
        <v>8</v>
      </c>
      <c r="F1942" s="277" t="s">
        <v>660</v>
      </c>
      <c r="G1942" s="199">
        <v>1659900.0000000002</v>
      </c>
      <c r="H1942" s="199">
        <v>0</v>
      </c>
      <c r="I1942" s="199">
        <f t="shared" si="604"/>
        <v>1659900.0000000002</v>
      </c>
      <c r="J1942" s="199">
        <f t="shared" si="605"/>
        <v>13279200.000000002</v>
      </c>
      <c r="K1942" s="199">
        <f t="shared" si="606"/>
        <v>0</v>
      </c>
      <c r="L1942" s="199">
        <f t="shared" si="607"/>
        <v>13279200.000000002</v>
      </c>
      <c r="M1942" s="579">
        <f>'KL TTHT CV DOT 2'!P1922</f>
        <v>0</v>
      </c>
      <c r="N1942" s="579">
        <f>'KL TTHT CV DOT 2'!Q1922</f>
        <v>0.45</v>
      </c>
      <c r="O1942" s="579">
        <f>'KL TTHT CV DOT 2'!R1922</f>
        <v>0.45</v>
      </c>
      <c r="P1942" s="199"/>
      <c r="Q1942" s="199"/>
      <c r="R1942" s="554">
        <v>0</v>
      </c>
    </row>
    <row r="1943" spans="1:18" s="7" customFormat="1" outlineLevel="2">
      <c r="A1943" s="5"/>
      <c r="B1943" s="5"/>
      <c r="C1943" s="2" t="s">
        <v>1294</v>
      </c>
      <c r="D1943" s="194">
        <v>4</v>
      </c>
      <c r="E1943" s="97">
        <v>4</v>
      </c>
      <c r="F1943" s="277" t="s">
        <v>660</v>
      </c>
      <c r="G1943" s="199">
        <v>1300000</v>
      </c>
      <c r="H1943" s="199">
        <v>500000</v>
      </c>
      <c r="I1943" s="199">
        <f t="shared" si="604"/>
        <v>1800000</v>
      </c>
      <c r="J1943" s="199">
        <f t="shared" si="605"/>
        <v>5200000</v>
      </c>
      <c r="K1943" s="199">
        <f t="shared" si="606"/>
        <v>2000000</v>
      </c>
      <c r="L1943" s="199">
        <f t="shared" si="607"/>
        <v>7200000</v>
      </c>
      <c r="M1943" s="579">
        <f>'KL TTHT CV DOT 2'!P1923</f>
        <v>0</v>
      </c>
      <c r="N1943" s="579">
        <f>'KL TTHT CV DOT 2'!Q1923</f>
        <v>0.45</v>
      </c>
      <c r="O1943" s="579">
        <f>'KL TTHT CV DOT 2'!R1923</f>
        <v>0.45</v>
      </c>
      <c r="P1943" s="199"/>
      <c r="Q1943" s="199"/>
      <c r="R1943" s="554">
        <v>0</v>
      </c>
    </row>
    <row r="1944" spans="1:18" s="7" customFormat="1" outlineLevel="2">
      <c r="A1944" s="5"/>
      <c r="B1944" s="5"/>
      <c r="C1944" s="2" t="s">
        <v>1295</v>
      </c>
      <c r="D1944" s="194">
        <v>1</v>
      </c>
      <c r="E1944" s="97">
        <v>1</v>
      </c>
      <c r="F1944" s="277" t="s">
        <v>619</v>
      </c>
      <c r="G1944" s="199">
        <v>7500000</v>
      </c>
      <c r="H1944" s="199">
        <v>0</v>
      </c>
      <c r="I1944" s="199">
        <f t="shared" si="604"/>
        <v>7500000</v>
      </c>
      <c r="J1944" s="199">
        <f t="shared" si="605"/>
        <v>7500000</v>
      </c>
      <c r="K1944" s="199">
        <f t="shared" si="606"/>
        <v>0</v>
      </c>
      <c r="L1944" s="199">
        <f t="shared" si="607"/>
        <v>7500000</v>
      </c>
      <c r="M1944" s="579">
        <f>'KL TTHT CV DOT 2'!P1924</f>
        <v>0</v>
      </c>
      <c r="N1944" s="579">
        <f>'KL TTHT CV DOT 2'!Q1924</f>
        <v>0</v>
      </c>
      <c r="O1944" s="579">
        <f>'KL TTHT CV DOT 2'!R1924</f>
        <v>0</v>
      </c>
      <c r="P1944" s="199"/>
      <c r="Q1944" s="199"/>
      <c r="R1944" s="554">
        <v>0</v>
      </c>
    </row>
    <row r="1945" spans="1:18" s="403" customFormat="1" outlineLevel="2">
      <c r="A1945" s="391"/>
      <c r="B1945" s="391"/>
      <c r="C1945" s="392" t="s">
        <v>1151</v>
      </c>
      <c r="D1945" s="97">
        <v>1</v>
      </c>
      <c r="E1945" s="97">
        <v>1</v>
      </c>
      <c r="F1945" s="387" t="s">
        <v>619</v>
      </c>
      <c r="G1945" s="62">
        <v>21320280</v>
      </c>
      <c r="H1945" s="62">
        <v>6396084</v>
      </c>
      <c r="I1945" s="62">
        <f t="shared" si="604"/>
        <v>27716364</v>
      </c>
      <c r="J1945" s="62">
        <f t="shared" si="605"/>
        <v>21320280</v>
      </c>
      <c r="K1945" s="62">
        <f t="shared" si="606"/>
        <v>6396084</v>
      </c>
      <c r="L1945" s="62">
        <f t="shared" si="607"/>
        <v>27716364</v>
      </c>
      <c r="M1945" s="574">
        <f>'KL TTHT CV DOT 2'!P1925</f>
        <v>0</v>
      </c>
      <c r="N1945" s="574">
        <f>'KL TTHT CV DOT 2'!Q1925</f>
        <v>0</v>
      </c>
      <c r="O1945" s="574">
        <f>'KL TTHT CV DOT 2'!R1925</f>
        <v>0</v>
      </c>
      <c r="P1945" s="62"/>
      <c r="Q1945" s="62"/>
      <c r="R1945" s="550">
        <v>0</v>
      </c>
    </row>
    <row r="1946" spans="1:18" s="7" customFormat="1" outlineLevel="2">
      <c r="A1946" s="5"/>
      <c r="B1946" s="5"/>
      <c r="C1946" s="401" t="s">
        <v>1296</v>
      </c>
      <c r="D1946" s="194">
        <v>0</v>
      </c>
      <c r="E1946" s="97">
        <v>0</v>
      </c>
      <c r="F1946" s="277"/>
      <c r="G1946" s="199"/>
      <c r="H1946" s="199"/>
      <c r="I1946" s="199"/>
      <c r="J1946" s="174">
        <f>SUBTOTAL(9,J1947:J1954)</f>
        <v>28355645.258620687</v>
      </c>
      <c r="K1946" s="174">
        <f t="shared" ref="K1946:L1946" si="609">SUBTOTAL(9,K1947:K1954)</f>
        <v>9993875.3431034498</v>
      </c>
      <c r="L1946" s="174">
        <f t="shared" si="609"/>
        <v>38349520.60172414</v>
      </c>
      <c r="M1946" s="578">
        <f>'KL TTHT CV DOT 2'!P1926</f>
        <v>0</v>
      </c>
      <c r="N1946" s="578">
        <f>'KL TTHT CV DOT 2'!Q1926</f>
        <v>0</v>
      </c>
      <c r="O1946" s="578">
        <f>'KL TTHT CV DOT 2'!R1926</f>
        <v>0</v>
      </c>
      <c r="P1946" s="174"/>
      <c r="Q1946" s="174"/>
      <c r="R1946" s="558">
        <v>0</v>
      </c>
    </row>
    <row r="1947" spans="1:18" s="7" customFormat="1" outlineLevel="2">
      <c r="A1947" s="5"/>
      <c r="B1947" s="5"/>
      <c r="C1947" s="2" t="s">
        <v>1297</v>
      </c>
      <c r="D1947" s="194">
        <f>50-32</f>
        <v>18</v>
      </c>
      <c r="E1947" s="97">
        <v>19.95</v>
      </c>
      <c r="F1947" s="277" t="s">
        <v>624</v>
      </c>
      <c r="G1947" s="199">
        <v>38160</v>
      </c>
      <c r="H1947" s="199">
        <v>22400.000000000004</v>
      </c>
      <c r="I1947" s="199">
        <f t="shared" ref="I1947:I1954" si="610">SUM(G1947:H1947)</f>
        <v>60560</v>
      </c>
      <c r="J1947" s="199">
        <f t="shared" ref="J1947:J1954" si="611">G1947*E1947</f>
        <v>761292</v>
      </c>
      <c r="K1947" s="199">
        <f t="shared" ref="K1947:K1954" si="612">H1947*E1947</f>
        <v>446880.00000000006</v>
      </c>
      <c r="L1947" s="199">
        <f t="shared" ref="L1947:L1954" si="613">I1947*E1947</f>
        <v>1208172</v>
      </c>
      <c r="M1947" s="579">
        <f>'KL TTHT CV DOT 2'!P1927</f>
        <v>0</v>
      </c>
      <c r="N1947" s="579">
        <f>'KL TTHT CV DOT 2'!Q1927</f>
        <v>0</v>
      </c>
      <c r="O1947" s="579">
        <f>'KL TTHT CV DOT 2'!R1927</f>
        <v>0</v>
      </c>
      <c r="P1947" s="199"/>
      <c r="Q1947" s="199"/>
      <c r="R1947" s="554">
        <v>0</v>
      </c>
    </row>
    <row r="1948" spans="1:18" s="7" customFormat="1" outlineLevel="2">
      <c r="A1948" s="5"/>
      <c r="B1948" s="5"/>
      <c r="C1948" s="2" t="s">
        <v>1298</v>
      </c>
      <c r="D1948" s="194">
        <f>234-148</f>
        <v>86</v>
      </c>
      <c r="E1948" s="97">
        <v>94.5</v>
      </c>
      <c r="F1948" s="277" t="s">
        <v>624</v>
      </c>
      <c r="G1948" s="199">
        <v>60000</v>
      </c>
      <c r="H1948" s="199">
        <v>23520.000000000004</v>
      </c>
      <c r="I1948" s="199">
        <f t="shared" si="610"/>
        <v>83520</v>
      </c>
      <c r="J1948" s="199">
        <f t="shared" si="611"/>
        <v>5670000</v>
      </c>
      <c r="K1948" s="199">
        <f t="shared" si="612"/>
        <v>2222640.0000000005</v>
      </c>
      <c r="L1948" s="199">
        <f t="shared" si="613"/>
        <v>7892640</v>
      </c>
      <c r="M1948" s="579">
        <f>'KL TTHT CV DOT 2'!P1928</f>
        <v>0</v>
      </c>
      <c r="N1948" s="579">
        <f>'KL TTHT CV DOT 2'!Q1928</f>
        <v>0</v>
      </c>
      <c r="O1948" s="579">
        <f>'KL TTHT CV DOT 2'!R1928</f>
        <v>0</v>
      </c>
      <c r="P1948" s="199"/>
      <c r="Q1948" s="199"/>
      <c r="R1948" s="554">
        <v>0</v>
      </c>
    </row>
    <row r="1949" spans="1:18" s="7" customFormat="1" outlineLevel="2">
      <c r="A1949" s="5"/>
      <c r="B1949" s="5"/>
      <c r="C1949" s="2" t="s">
        <v>1299</v>
      </c>
      <c r="D1949" s="194">
        <f>78-50</f>
        <v>28</v>
      </c>
      <c r="E1949" s="97">
        <v>30.450000000000003</v>
      </c>
      <c r="F1949" s="277" t="s">
        <v>624</v>
      </c>
      <c r="G1949" s="199">
        <v>81840</v>
      </c>
      <c r="H1949" s="199">
        <v>28000.000000000004</v>
      </c>
      <c r="I1949" s="199">
        <f t="shared" si="610"/>
        <v>109840</v>
      </c>
      <c r="J1949" s="199">
        <f t="shared" si="611"/>
        <v>2492028</v>
      </c>
      <c r="K1949" s="199">
        <f t="shared" si="612"/>
        <v>852600.00000000023</v>
      </c>
      <c r="L1949" s="199">
        <f t="shared" si="613"/>
        <v>3344628.0000000005</v>
      </c>
      <c r="M1949" s="579">
        <f>'KL TTHT CV DOT 2'!P1929</f>
        <v>0</v>
      </c>
      <c r="N1949" s="579">
        <f>'KL TTHT CV DOT 2'!Q1929</f>
        <v>0</v>
      </c>
      <c r="O1949" s="579">
        <f>'KL TTHT CV DOT 2'!R1929</f>
        <v>0</v>
      </c>
      <c r="P1949" s="199"/>
      <c r="Q1949" s="199"/>
      <c r="R1949" s="554">
        <v>0</v>
      </c>
    </row>
    <row r="1950" spans="1:18" s="7" customFormat="1" outlineLevel="2">
      <c r="A1950" s="5"/>
      <c r="B1950" s="5"/>
      <c r="C1950" s="2" t="s">
        <v>1300</v>
      </c>
      <c r="D1950" s="194">
        <f>248-156</f>
        <v>92</v>
      </c>
      <c r="E1950" s="97">
        <v>101.85000000000001</v>
      </c>
      <c r="F1950" s="277" t="s">
        <v>624</v>
      </c>
      <c r="G1950" s="199">
        <v>103760</v>
      </c>
      <c r="H1950" s="199">
        <v>38808.000000000007</v>
      </c>
      <c r="I1950" s="199">
        <f t="shared" si="610"/>
        <v>142568</v>
      </c>
      <c r="J1950" s="199">
        <f t="shared" si="611"/>
        <v>10567956</v>
      </c>
      <c r="K1950" s="199">
        <f t="shared" si="612"/>
        <v>3952594.8000000012</v>
      </c>
      <c r="L1950" s="199">
        <f t="shared" si="613"/>
        <v>14520550.800000001</v>
      </c>
      <c r="M1950" s="579">
        <f>'KL TTHT CV DOT 2'!P1930</f>
        <v>0</v>
      </c>
      <c r="N1950" s="579">
        <f>'KL TTHT CV DOT 2'!Q1930</f>
        <v>0</v>
      </c>
      <c r="O1950" s="579">
        <f>'KL TTHT CV DOT 2'!R1930</f>
        <v>0</v>
      </c>
      <c r="P1950" s="199"/>
      <c r="Q1950" s="199"/>
      <c r="R1950" s="554">
        <v>0</v>
      </c>
    </row>
    <row r="1951" spans="1:18" s="7" customFormat="1" outlineLevel="2">
      <c r="A1951" s="5"/>
      <c r="B1951" s="5"/>
      <c r="C1951" s="2" t="s">
        <v>1301</v>
      </c>
      <c r="D1951" s="194">
        <f>8-5</f>
        <v>3</v>
      </c>
      <c r="E1951" s="97">
        <v>3.1500000000000004</v>
      </c>
      <c r="F1951" s="277" t="s">
        <v>624</v>
      </c>
      <c r="G1951" s="199">
        <v>129600</v>
      </c>
      <c r="H1951" s="199">
        <v>42560.000000000007</v>
      </c>
      <c r="I1951" s="199">
        <f t="shared" si="610"/>
        <v>172160</v>
      </c>
      <c r="J1951" s="199">
        <f t="shared" si="611"/>
        <v>408240.00000000006</v>
      </c>
      <c r="K1951" s="199">
        <f t="shared" si="612"/>
        <v>134064.00000000003</v>
      </c>
      <c r="L1951" s="199">
        <f t="shared" si="613"/>
        <v>542304.00000000012</v>
      </c>
      <c r="M1951" s="579">
        <f>'KL TTHT CV DOT 2'!P1931</f>
        <v>0</v>
      </c>
      <c r="N1951" s="579">
        <f>'KL TTHT CV DOT 2'!Q1931</f>
        <v>0</v>
      </c>
      <c r="O1951" s="579">
        <f>'KL TTHT CV DOT 2'!R1931</f>
        <v>0</v>
      </c>
      <c r="P1951" s="199"/>
      <c r="Q1951" s="199"/>
      <c r="R1951" s="554">
        <v>0</v>
      </c>
    </row>
    <row r="1952" spans="1:18" s="7" customFormat="1" outlineLevel="2">
      <c r="A1952" s="5"/>
      <c r="B1952" s="5"/>
      <c r="C1952" s="2" t="s">
        <v>1302</v>
      </c>
      <c r="D1952" s="194">
        <f>18-12</f>
        <v>6</v>
      </c>
      <c r="E1952" s="97">
        <v>6.3000000000000007</v>
      </c>
      <c r="F1952" s="277" t="s">
        <v>624</v>
      </c>
      <c r="G1952" s="199">
        <v>147310.3448275862</v>
      </c>
      <c r="H1952" s="199">
        <v>49392.000000000007</v>
      </c>
      <c r="I1952" s="199">
        <f t="shared" si="610"/>
        <v>196702.3448275862</v>
      </c>
      <c r="J1952" s="199">
        <f t="shared" si="611"/>
        <v>928055.17241379316</v>
      </c>
      <c r="K1952" s="199">
        <f t="shared" si="612"/>
        <v>311169.60000000009</v>
      </c>
      <c r="L1952" s="199">
        <f t="shared" si="613"/>
        <v>1239224.7724137933</v>
      </c>
      <c r="M1952" s="579">
        <f>'KL TTHT CV DOT 2'!P1932</f>
        <v>0</v>
      </c>
      <c r="N1952" s="579">
        <f>'KL TTHT CV DOT 2'!Q1932</f>
        <v>0</v>
      </c>
      <c r="O1952" s="579">
        <f>'KL TTHT CV DOT 2'!R1932</f>
        <v>0</v>
      </c>
      <c r="P1952" s="199"/>
      <c r="Q1952" s="199"/>
      <c r="R1952" s="554">
        <v>0</v>
      </c>
    </row>
    <row r="1953" spans="1:18" s="7" customFormat="1" outlineLevel="2">
      <c r="A1953" s="5"/>
      <c r="B1953" s="5"/>
      <c r="C1953" s="2" t="s">
        <v>1303</v>
      </c>
      <c r="D1953" s="194">
        <f>67-42</f>
        <v>25</v>
      </c>
      <c r="E1953" s="97">
        <v>27.3</v>
      </c>
      <c r="F1953" s="277" t="s">
        <v>624</v>
      </c>
      <c r="G1953" s="199">
        <v>234206.89655172414</v>
      </c>
      <c r="H1953" s="199">
        <v>63504.000000000007</v>
      </c>
      <c r="I1953" s="199">
        <f t="shared" si="610"/>
        <v>297710.89655172417</v>
      </c>
      <c r="J1953" s="199">
        <f t="shared" si="611"/>
        <v>6393848.2758620689</v>
      </c>
      <c r="K1953" s="199">
        <f t="shared" si="612"/>
        <v>1733659.2000000002</v>
      </c>
      <c r="L1953" s="199">
        <f t="shared" si="613"/>
        <v>8127507.47586207</v>
      </c>
      <c r="M1953" s="579">
        <f>'KL TTHT CV DOT 2'!P1933</f>
        <v>0</v>
      </c>
      <c r="N1953" s="579">
        <f>'KL TTHT CV DOT 2'!Q1933</f>
        <v>0</v>
      </c>
      <c r="O1953" s="579">
        <f>'KL TTHT CV DOT 2'!R1933</f>
        <v>0</v>
      </c>
      <c r="P1953" s="199"/>
      <c r="Q1953" s="199"/>
      <c r="R1953" s="554">
        <v>0</v>
      </c>
    </row>
    <row r="1954" spans="1:18" s="7" customFormat="1" outlineLevel="2">
      <c r="A1954" s="5"/>
      <c r="B1954" s="5"/>
      <c r="C1954" s="2" t="s">
        <v>1151</v>
      </c>
      <c r="D1954" s="194">
        <v>1</v>
      </c>
      <c r="E1954" s="97">
        <v>1</v>
      </c>
      <c r="F1954" s="277" t="s">
        <v>619</v>
      </c>
      <c r="G1954" s="199">
        <v>1134225.8103448278</v>
      </c>
      <c r="H1954" s="199">
        <v>340267.74310344836</v>
      </c>
      <c r="I1954" s="199">
        <f t="shared" si="610"/>
        <v>1474493.5534482761</v>
      </c>
      <c r="J1954" s="199">
        <f t="shared" si="611"/>
        <v>1134225.8103448278</v>
      </c>
      <c r="K1954" s="199">
        <f t="shared" si="612"/>
        <v>340267.74310344836</v>
      </c>
      <c r="L1954" s="199">
        <f t="shared" si="613"/>
        <v>1474493.5534482761</v>
      </c>
      <c r="M1954" s="579">
        <f>'KL TTHT CV DOT 2'!P1934</f>
        <v>0</v>
      </c>
      <c r="N1954" s="579">
        <f>'KL TTHT CV DOT 2'!Q1934</f>
        <v>0</v>
      </c>
      <c r="O1954" s="579">
        <f>'KL TTHT CV DOT 2'!R1934</f>
        <v>0</v>
      </c>
      <c r="P1954" s="199"/>
      <c r="Q1954" s="199"/>
      <c r="R1954" s="554">
        <v>0</v>
      </c>
    </row>
    <row r="1955" spans="1:18" s="7" customFormat="1" outlineLevel="2">
      <c r="A1955" s="5"/>
      <c r="B1955" s="5"/>
      <c r="C1955" s="401" t="s">
        <v>1304</v>
      </c>
      <c r="D1955" s="194">
        <v>0</v>
      </c>
      <c r="E1955" s="97">
        <v>0</v>
      </c>
      <c r="F1955" s="277"/>
      <c r="G1955" s="199"/>
      <c r="H1955" s="199"/>
      <c r="I1955" s="199"/>
      <c r="J1955" s="174">
        <f>SUBTOTAL(9,J1956:J1963)</f>
        <v>5768802.375</v>
      </c>
      <c r="K1955" s="174">
        <f t="shared" ref="K1955:L1955" si="614">SUBTOTAL(9,K1956:K1963)</f>
        <v>2703324.5085000005</v>
      </c>
      <c r="L1955" s="174">
        <f t="shared" si="614"/>
        <v>8472126.8835000023</v>
      </c>
      <c r="M1955" s="578">
        <f>'KL TTHT CV DOT 2'!P1935</f>
        <v>0</v>
      </c>
      <c r="N1955" s="578">
        <f>'KL TTHT CV DOT 2'!Q1935</f>
        <v>0</v>
      </c>
      <c r="O1955" s="578">
        <f>'KL TTHT CV DOT 2'!R1935</f>
        <v>0</v>
      </c>
      <c r="P1955" s="174"/>
      <c r="Q1955" s="174"/>
      <c r="R1955" s="558">
        <v>0</v>
      </c>
    </row>
    <row r="1956" spans="1:18" s="7" customFormat="1" outlineLevel="2">
      <c r="A1956" s="5"/>
      <c r="B1956" s="5"/>
      <c r="C1956" s="2" t="s">
        <v>1305</v>
      </c>
      <c r="D1956" s="194">
        <f>D1947</f>
        <v>18</v>
      </c>
      <c r="E1956" s="97">
        <f>E1947</f>
        <v>19.95</v>
      </c>
      <c r="F1956" s="277" t="s">
        <v>624</v>
      </c>
      <c r="G1956" s="199">
        <v>15358.8</v>
      </c>
      <c r="H1956" s="199">
        <v>5600.0000000000009</v>
      </c>
      <c r="I1956" s="199">
        <f t="shared" ref="I1956:I1963" si="615">SUM(G1956:H1956)</f>
        <v>20958.8</v>
      </c>
      <c r="J1956" s="199">
        <f t="shared" ref="J1956:J1963" si="616">G1956*E1956</f>
        <v>306408.06</v>
      </c>
      <c r="K1956" s="199">
        <f t="shared" ref="K1956:K1963" si="617">H1956*E1956</f>
        <v>111720.00000000001</v>
      </c>
      <c r="L1956" s="199">
        <f t="shared" ref="L1956:L1963" si="618">I1956*E1956</f>
        <v>418128.06</v>
      </c>
      <c r="M1956" s="579">
        <f>'KL TTHT CV DOT 2'!P1936</f>
        <v>0</v>
      </c>
      <c r="N1956" s="579">
        <f>'KL TTHT CV DOT 2'!Q1936</f>
        <v>0</v>
      </c>
      <c r="O1956" s="579">
        <f>'KL TTHT CV DOT 2'!R1936</f>
        <v>0</v>
      </c>
      <c r="P1956" s="199"/>
      <c r="Q1956" s="199"/>
      <c r="R1956" s="554">
        <v>0</v>
      </c>
    </row>
    <row r="1957" spans="1:18" s="7" customFormat="1" outlineLevel="2">
      <c r="A1957" s="5"/>
      <c r="B1957" s="5"/>
      <c r="C1957" s="2" t="s">
        <v>1306</v>
      </c>
      <c r="D1957" s="194">
        <f t="shared" ref="D1957:E1962" si="619">D1948</f>
        <v>86</v>
      </c>
      <c r="E1957" s="97">
        <f t="shared" si="619"/>
        <v>94.5</v>
      </c>
      <c r="F1957" s="277" t="s">
        <v>624</v>
      </c>
      <c r="G1957" s="199">
        <v>16754.399999999998</v>
      </c>
      <c r="H1957" s="199">
        <v>5644.8</v>
      </c>
      <c r="I1957" s="199">
        <f t="shared" si="615"/>
        <v>22399.199999999997</v>
      </c>
      <c r="J1957" s="199">
        <f t="shared" si="616"/>
        <v>1583290.7999999998</v>
      </c>
      <c r="K1957" s="199">
        <f t="shared" si="617"/>
        <v>533433.59999999998</v>
      </c>
      <c r="L1957" s="199">
        <f t="shared" si="618"/>
        <v>2116724.4</v>
      </c>
      <c r="M1957" s="579">
        <f>'KL TTHT CV DOT 2'!P1937</f>
        <v>0</v>
      </c>
      <c r="N1957" s="579">
        <f>'KL TTHT CV DOT 2'!Q1937</f>
        <v>0</v>
      </c>
      <c r="O1957" s="579">
        <f>'KL TTHT CV DOT 2'!R1937</f>
        <v>0</v>
      </c>
      <c r="P1957" s="199"/>
      <c r="Q1957" s="199"/>
      <c r="R1957" s="554">
        <v>0</v>
      </c>
    </row>
    <row r="1958" spans="1:18" s="7" customFormat="1" outlineLevel="2">
      <c r="A1958" s="5"/>
      <c r="B1958" s="5"/>
      <c r="C1958" s="2" t="s">
        <v>1307</v>
      </c>
      <c r="D1958" s="194">
        <f t="shared" si="619"/>
        <v>28</v>
      </c>
      <c r="E1958" s="97">
        <f t="shared" si="619"/>
        <v>30.450000000000003</v>
      </c>
      <c r="F1958" s="277" t="s">
        <v>624</v>
      </c>
      <c r="G1958" s="199">
        <v>17871.599999999999</v>
      </c>
      <c r="H1958" s="199">
        <v>7728.0000000000009</v>
      </c>
      <c r="I1958" s="199">
        <f t="shared" si="615"/>
        <v>25599.599999999999</v>
      </c>
      <c r="J1958" s="199">
        <f t="shared" si="616"/>
        <v>544190.22</v>
      </c>
      <c r="K1958" s="199">
        <f t="shared" si="617"/>
        <v>235317.60000000006</v>
      </c>
      <c r="L1958" s="199">
        <f t="shared" si="618"/>
        <v>779507.82000000007</v>
      </c>
      <c r="M1958" s="579">
        <f>'KL TTHT CV DOT 2'!P1938</f>
        <v>0</v>
      </c>
      <c r="N1958" s="579">
        <f>'KL TTHT CV DOT 2'!Q1938</f>
        <v>0</v>
      </c>
      <c r="O1958" s="579">
        <f>'KL TTHT CV DOT 2'!R1938</f>
        <v>0</v>
      </c>
      <c r="P1958" s="199"/>
      <c r="Q1958" s="199"/>
      <c r="R1958" s="554">
        <v>0</v>
      </c>
    </row>
    <row r="1959" spans="1:18" s="7" customFormat="1" outlineLevel="2">
      <c r="A1959" s="5"/>
      <c r="B1959" s="5"/>
      <c r="C1959" s="2" t="s">
        <v>1308</v>
      </c>
      <c r="D1959" s="194">
        <f t="shared" si="619"/>
        <v>92</v>
      </c>
      <c r="E1959" s="97">
        <f t="shared" si="619"/>
        <v>101.85000000000001</v>
      </c>
      <c r="F1959" s="277" t="s">
        <v>624</v>
      </c>
      <c r="G1959" s="199">
        <v>20664</v>
      </c>
      <c r="H1959" s="199">
        <v>9172.8000000000011</v>
      </c>
      <c r="I1959" s="199">
        <f t="shared" si="615"/>
        <v>29836.800000000003</v>
      </c>
      <c r="J1959" s="199">
        <f t="shared" si="616"/>
        <v>2104628.4000000004</v>
      </c>
      <c r="K1959" s="199">
        <f t="shared" si="617"/>
        <v>934249.68000000017</v>
      </c>
      <c r="L1959" s="199">
        <f t="shared" si="618"/>
        <v>3038878.0800000005</v>
      </c>
      <c r="M1959" s="579">
        <f>'KL TTHT CV DOT 2'!P1939</f>
        <v>0</v>
      </c>
      <c r="N1959" s="579">
        <f>'KL TTHT CV DOT 2'!Q1939</f>
        <v>0</v>
      </c>
      <c r="O1959" s="579">
        <f>'KL TTHT CV DOT 2'!R1939</f>
        <v>0</v>
      </c>
      <c r="P1959" s="199"/>
      <c r="Q1959" s="199"/>
      <c r="R1959" s="554">
        <v>0</v>
      </c>
    </row>
    <row r="1960" spans="1:18" s="7" customFormat="1" outlineLevel="2">
      <c r="A1960" s="5"/>
      <c r="B1960" s="5"/>
      <c r="C1960" s="2" t="s">
        <v>1309</v>
      </c>
      <c r="D1960" s="194">
        <f t="shared" si="619"/>
        <v>3</v>
      </c>
      <c r="E1960" s="97">
        <f t="shared" si="619"/>
        <v>3.1500000000000004</v>
      </c>
      <c r="F1960" s="277" t="s">
        <v>624</v>
      </c>
      <c r="G1960" s="199">
        <v>23176.799999999999</v>
      </c>
      <c r="H1960" s="199">
        <v>101595.20000000001</v>
      </c>
      <c r="I1960" s="199">
        <f t="shared" si="615"/>
        <v>124772.00000000001</v>
      </c>
      <c r="J1960" s="199">
        <f t="shared" si="616"/>
        <v>73006.920000000013</v>
      </c>
      <c r="K1960" s="199">
        <f t="shared" si="617"/>
        <v>320024.88000000006</v>
      </c>
      <c r="L1960" s="199">
        <f t="shared" si="618"/>
        <v>393031.8000000001</v>
      </c>
      <c r="M1960" s="579">
        <f>'KL TTHT CV DOT 2'!P1940</f>
        <v>0</v>
      </c>
      <c r="N1960" s="579">
        <f>'KL TTHT CV DOT 2'!Q1940</f>
        <v>0</v>
      </c>
      <c r="O1960" s="579">
        <f>'KL TTHT CV DOT 2'!R1940</f>
        <v>0</v>
      </c>
      <c r="P1960" s="199"/>
      <c r="Q1960" s="199"/>
      <c r="R1960" s="554">
        <v>0</v>
      </c>
    </row>
    <row r="1961" spans="1:18" s="7" customFormat="1" outlineLevel="2">
      <c r="A1961" s="5"/>
      <c r="B1961" s="5"/>
      <c r="C1961" s="2" t="s">
        <v>1310</v>
      </c>
      <c r="D1961" s="194">
        <f t="shared" si="619"/>
        <v>6</v>
      </c>
      <c r="E1961" s="97">
        <f t="shared" si="619"/>
        <v>6.3000000000000007</v>
      </c>
      <c r="F1961" s="277" t="s">
        <v>624</v>
      </c>
      <c r="G1961" s="199">
        <v>24852</v>
      </c>
      <c r="H1961" s="199">
        <v>11995.2</v>
      </c>
      <c r="I1961" s="199">
        <f t="shared" si="615"/>
        <v>36847.199999999997</v>
      </c>
      <c r="J1961" s="199">
        <f t="shared" si="616"/>
        <v>156567.6</v>
      </c>
      <c r="K1961" s="199">
        <f t="shared" si="617"/>
        <v>75569.760000000009</v>
      </c>
      <c r="L1961" s="199">
        <f t="shared" si="618"/>
        <v>232137.36000000002</v>
      </c>
      <c r="M1961" s="579">
        <f>'KL TTHT CV DOT 2'!P1941</f>
        <v>0</v>
      </c>
      <c r="N1961" s="579">
        <f>'KL TTHT CV DOT 2'!Q1941</f>
        <v>0</v>
      </c>
      <c r="O1961" s="579">
        <f>'KL TTHT CV DOT 2'!R1941</f>
        <v>0</v>
      </c>
      <c r="P1961" s="199"/>
      <c r="Q1961" s="199"/>
      <c r="R1961" s="554">
        <v>0</v>
      </c>
    </row>
    <row r="1962" spans="1:18" s="7" customFormat="1" outlineLevel="2">
      <c r="A1962" s="5"/>
      <c r="B1962" s="5"/>
      <c r="C1962" s="2" t="s">
        <v>1311</v>
      </c>
      <c r="D1962" s="194">
        <f t="shared" si="619"/>
        <v>25</v>
      </c>
      <c r="E1962" s="97">
        <f t="shared" si="619"/>
        <v>27.3</v>
      </c>
      <c r="F1962" s="277" t="s">
        <v>624</v>
      </c>
      <c r="G1962" s="199">
        <v>28203.599999999999</v>
      </c>
      <c r="H1962" s="199">
        <v>15523.2</v>
      </c>
      <c r="I1962" s="199">
        <f t="shared" si="615"/>
        <v>43726.8</v>
      </c>
      <c r="J1962" s="199">
        <f t="shared" si="616"/>
        <v>769958.28</v>
      </c>
      <c r="K1962" s="199">
        <f t="shared" si="617"/>
        <v>423783.36000000004</v>
      </c>
      <c r="L1962" s="199">
        <f t="shared" si="618"/>
        <v>1193741.6400000001</v>
      </c>
      <c r="M1962" s="579">
        <f>'KL TTHT CV DOT 2'!P1942</f>
        <v>0</v>
      </c>
      <c r="N1962" s="579">
        <f>'KL TTHT CV DOT 2'!Q1942</f>
        <v>0</v>
      </c>
      <c r="O1962" s="579">
        <f>'KL TTHT CV DOT 2'!R1942</f>
        <v>0</v>
      </c>
      <c r="P1962" s="199"/>
      <c r="Q1962" s="199"/>
      <c r="R1962" s="554">
        <v>0</v>
      </c>
    </row>
    <row r="1963" spans="1:18" s="7" customFormat="1" outlineLevel="2">
      <c r="A1963" s="5"/>
      <c r="B1963" s="5"/>
      <c r="C1963" s="2" t="s">
        <v>657</v>
      </c>
      <c r="D1963" s="194">
        <v>1</v>
      </c>
      <c r="E1963" s="97">
        <v>1</v>
      </c>
      <c r="F1963" s="277" t="s">
        <v>619</v>
      </c>
      <c r="G1963" s="199">
        <v>230752.09500000003</v>
      </c>
      <c r="H1963" s="199">
        <v>69225.628500000006</v>
      </c>
      <c r="I1963" s="199">
        <f t="shared" si="615"/>
        <v>299977.72350000002</v>
      </c>
      <c r="J1963" s="199">
        <f t="shared" si="616"/>
        <v>230752.09500000003</v>
      </c>
      <c r="K1963" s="199">
        <f t="shared" si="617"/>
        <v>69225.628500000006</v>
      </c>
      <c r="L1963" s="199">
        <f t="shared" si="618"/>
        <v>299977.72350000002</v>
      </c>
      <c r="M1963" s="579">
        <f>'KL TTHT CV DOT 2'!P1943</f>
        <v>0</v>
      </c>
      <c r="N1963" s="579">
        <f>'KL TTHT CV DOT 2'!Q1943</f>
        <v>0</v>
      </c>
      <c r="O1963" s="579">
        <f>'KL TTHT CV DOT 2'!R1943</f>
        <v>0</v>
      </c>
      <c r="P1963" s="199"/>
      <c r="Q1963" s="199"/>
      <c r="R1963" s="554">
        <v>0</v>
      </c>
    </row>
    <row r="1964" spans="1:18" s="7" customFormat="1" outlineLevel="2">
      <c r="A1964" s="5"/>
      <c r="B1964" s="5"/>
      <c r="C1964" s="401" t="s">
        <v>1312</v>
      </c>
      <c r="D1964" s="194">
        <v>0</v>
      </c>
      <c r="E1964" s="97">
        <v>0</v>
      </c>
      <c r="F1964" s="277"/>
      <c r="G1964" s="199"/>
      <c r="H1964" s="199"/>
      <c r="I1964" s="199"/>
      <c r="J1964" s="174">
        <f>SUBTOTAL(9,J1965:J1969)</f>
        <v>4058656.3500000006</v>
      </c>
      <c r="K1964" s="174">
        <f t="shared" ref="K1964:L1964" si="620">SUBTOTAL(9,K1965:K1969)</f>
        <v>2146658.409</v>
      </c>
      <c r="L1964" s="174">
        <f t="shared" si="620"/>
        <v>6205314.7590000015</v>
      </c>
      <c r="M1964" s="578">
        <f>'KL TTHT CV DOT 2'!P1944</f>
        <v>0</v>
      </c>
      <c r="N1964" s="578">
        <f>'KL TTHT CV DOT 2'!Q1944</f>
        <v>0</v>
      </c>
      <c r="O1964" s="578">
        <f>'KL TTHT CV DOT 2'!R1944</f>
        <v>0</v>
      </c>
      <c r="P1964" s="174"/>
      <c r="Q1964" s="174"/>
      <c r="R1964" s="558">
        <v>0</v>
      </c>
    </row>
    <row r="1965" spans="1:18" s="7" customFormat="1" outlineLevel="2">
      <c r="A1965" s="5"/>
      <c r="B1965" s="5"/>
      <c r="C1965" s="2" t="s">
        <v>1313</v>
      </c>
      <c r="D1965" s="194">
        <f>125-79</f>
        <v>46</v>
      </c>
      <c r="E1965" s="97">
        <v>50.400000000000006</v>
      </c>
      <c r="F1965" s="277" t="s">
        <v>624</v>
      </c>
      <c r="G1965" s="199">
        <v>8236.8000000000011</v>
      </c>
      <c r="H1965" s="199">
        <v>11743.2</v>
      </c>
      <c r="I1965" s="199">
        <f t="shared" ref="I1965:I1969" si="621">SUM(G1965:H1965)</f>
        <v>19980</v>
      </c>
      <c r="J1965" s="199">
        <f>G1965*E1965</f>
        <v>415134.72000000009</v>
      </c>
      <c r="K1965" s="199">
        <f>H1965*E1965</f>
        <v>591857.28000000014</v>
      </c>
      <c r="L1965" s="199">
        <f>I1965*E1965</f>
        <v>1006992.0000000001</v>
      </c>
      <c r="M1965" s="579">
        <f>'KL TTHT CV DOT 2'!P1945</f>
        <v>0</v>
      </c>
      <c r="N1965" s="579">
        <f>'KL TTHT CV DOT 2'!Q1945</f>
        <v>0</v>
      </c>
      <c r="O1965" s="579">
        <f>'KL TTHT CV DOT 2'!R1945</f>
        <v>0</v>
      </c>
      <c r="P1965" s="199"/>
      <c r="Q1965" s="199"/>
      <c r="R1965" s="554">
        <v>0</v>
      </c>
    </row>
    <row r="1966" spans="1:18" s="7" customFormat="1" outlineLevel="2">
      <c r="A1966" s="5"/>
      <c r="B1966" s="5"/>
      <c r="C1966" s="2" t="s">
        <v>1315</v>
      </c>
      <c r="D1966" s="194">
        <f>104-66</f>
        <v>38</v>
      </c>
      <c r="E1966" s="97">
        <v>42</v>
      </c>
      <c r="F1966" s="277" t="s">
        <v>624</v>
      </c>
      <c r="G1966" s="199">
        <v>16286.400000000001</v>
      </c>
      <c r="H1966" s="199">
        <v>12639.2</v>
      </c>
      <c r="I1966" s="199">
        <f t="shared" si="621"/>
        <v>28925.600000000002</v>
      </c>
      <c r="J1966" s="199">
        <f>G1966*E1966</f>
        <v>684028.8</v>
      </c>
      <c r="K1966" s="199">
        <f>H1966*E1966</f>
        <v>530846.4</v>
      </c>
      <c r="L1966" s="199">
        <f>I1966*E1966</f>
        <v>1214875.2000000002</v>
      </c>
      <c r="M1966" s="579">
        <f>'KL TTHT CV DOT 2'!P1946</f>
        <v>0</v>
      </c>
      <c r="N1966" s="579">
        <f>'KL TTHT CV DOT 2'!Q1946</f>
        <v>0</v>
      </c>
      <c r="O1966" s="579">
        <f>'KL TTHT CV DOT 2'!R1946</f>
        <v>0</v>
      </c>
      <c r="P1966" s="199"/>
      <c r="Q1966" s="199"/>
      <c r="R1966" s="554">
        <v>0</v>
      </c>
    </row>
    <row r="1967" spans="1:18" s="7" customFormat="1" outlineLevel="2">
      <c r="A1967" s="5"/>
      <c r="B1967" s="5"/>
      <c r="C1967" s="2" t="s">
        <v>1316</v>
      </c>
      <c r="D1967" s="194">
        <f>41-26</f>
        <v>15</v>
      </c>
      <c r="E1967" s="97">
        <v>16.8</v>
      </c>
      <c r="F1967" s="277" t="s">
        <v>624</v>
      </c>
      <c r="G1967" s="199">
        <v>21528</v>
      </c>
      <c r="H1967" s="199">
        <v>14560.000000000002</v>
      </c>
      <c r="I1967" s="199">
        <f t="shared" si="621"/>
        <v>36088</v>
      </c>
      <c r="J1967" s="199">
        <f>G1967*E1967</f>
        <v>361670.40000000002</v>
      </c>
      <c r="K1967" s="199">
        <f>H1967*E1967</f>
        <v>244608.00000000003</v>
      </c>
      <c r="L1967" s="199">
        <f>I1967*E1967</f>
        <v>606278.40000000002</v>
      </c>
      <c r="M1967" s="579">
        <f>'KL TTHT CV DOT 2'!P1947</f>
        <v>0</v>
      </c>
      <c r="N1967" s="579">
        <f>'KL TTHT CV DOT 2'!Q1947</f>
        <v>0</v>
      </c>
      <c r="O1967" s="579">
        <f>'KL TTHT CV DOT 2'!R1947</f>
        <v>0</v>
      </c>
      <c r="P1967" s="199"/>
      <c r="Q1967" s="199"/>
      <c r="R1967" s="554">
        <v>0</v>
      </c>
    </row>
    <row r="1968" spans="1:18" s="7" customFormat="1" outlineLevel="2">
      <c r="A1968" s="5"/>
      <c r="B1968" s="5"/>
      <c r="C1968" s="2" t="s">
        <v>1318</v>
      </c>
      <c r="D1968" s="194">
        <v>1</v>
      </c>
      <c r="E1968" s="97">
        <v>1</v>
      </c>
      <c r="F1968" s="277" t="s">
        <v>619</v>
      </c>
      <c r="G1968" s="199">
        <v>1953259.5600000003</v>
      </c>
      <c r="H1968" s="199">
        <v>585977.86800000002</v>
      </c>
      <c r="I1968" s="199">
        <f>SUM(G1968:H1968)</f>
        <v>2539237.4280000003</v>
      </c>
      <c r="J1968" s="199">
        <f>G1968*E1968</f>
        <v>1953259.5600000003</v>
      </c>
      <c r="K1968" s="199">
        <f>H1968*E1968</f>
        <v>585977.86800000002</v>
      </c>
      <c r="L1968" s="199">
        <f>I1968*E1968</f>
        <v>2539237.4280000003</v>
      </c>
      <c r="M1968" s="579">
        <f>'KL TTHT CV DOT 2'!P1948</f>
        <v>0</v>
      </c>
      <c r="N1968" s="579">
        <f>'KL TTHT CV DOT 2'!Q1948</f>
        <v>0</v>
      </c>
      <c r="O1968" s="579">
        <f>'KL TTHT CV DOT 2'!R1948</f>
        <v>0</v>
      </c>
      <c r="P1968" s="199"/>
      <c r="Q1968" s="199"/>
      <c r="R1968" s="554">
        <v>0</v>
      </c>
    </row>
    <row r="1969" spans="1:18" s="7" customFormat="1" outlineLevel="2">
      <c r="A1969" s="5"/>
      <c r="B1969" s="5"/>
      <c r="C1969" s="2" t="s">
        <v>1151</v>
      </c>
      <c r="D1969" s="194">
        <v>1</v>
      </c>
      <c r="E1969" s="97">
        <v>1</v>
      </c>
      <c r="F1969" s="277" t="s">
        <v>619</v>
      </c>
      <c r="G1969" s="199">
        <v>644562.87000000011</v>
      </c>
      <c r="H1969" s="199">
        <v>193368.86100000003</v>
      </c>
      <c r="I1969" s="199">
        <f t="shared" si="621"/>
        <v>837931.73100000015</v>
      </c>
      <c r="J1969" s="199">
        <f>G1969*E1969</f>
        <v>644562.87000000011</v>
      </c>
      <c r="K1969" s="199">
        <f>H1969*E1969</f>
        <v>193368.86100000003</v>
      </c>
      <c r="L1969" s="199">
        <f>I1969*E1969</f>
        <v>837931.73100000015</v>
      </c>
      <c r="M1969" s="579">
        <f>'KL TTHT CV DOT 2'!P1949</f>
        <v>0</v>
      </c>
      <c r="N1969" s="579">
        <f>'KL TTHT CV DOT 2'!Q1949</f>
        <v>0</v>
      </c>
      <c r="O1969" s="579">
        <f>'KL TTHT CV DOT 2'!R1949</f>
        <v>0</v>
      </c>
      <c r="P1969" s="199"/>
      <c r="Q1969" s="199"/>
      <c r="R1969" s="554">
        <v>0</v>
      </c>
    </row>
    <row r="1970" spans="1:18" s="7" customFormat="1" outlineLevel="2">
      <c r="A1970" s="5"/>
      <c r="B1970" s="5"/>
      <c r="C1970" s="401" t="s">
        <v>1319</v>
      </c>
      <c r="D1970" s="194">
        <v>0</v>
      </c>
      <c r="E1970" s="97">
        <v>0</v>
      </c>
      <c r="F1970" s="277"/>
      <c r="G1970" s="199"/>
      <c r="H1970" s="199"/>
      <c r="I1970" s="199"/>
      <c r="J1970" s="174">
        <f>SUBTOTAL(9,J1971:J1974)</f>
        <v>1524621.0000000002</v>
      </c>
      <c r="K1970" s="174">
        <f t="shared" ref="K1970:L1970" si="622">SUBTOTAL(9,K1971:K1974)</f>
        <v>1536840.7320000003</v>
      </c>
      <c r="L1970" s="174">
        <f t="shared" si="622"/>
        <v>3061461.7320000003</v>
      </c>
      <c r="M1970" s="578">
        <f>'KL TTHT CV DOT 2'!P1950</f>
        <v>0</v>
      </c>
      <c r="N1970" s="578">
        <f>'KL TTHT CV DOT 2'!Q1950</f>
        <v>0</v>
      </c>
      <c r="O1970" s="578">
        <f>'KL TTHT CV DOT 2'!R1950</f>
        <v>0</v>
      </c>
      <c r="P1970" s="174"/>
      <c r="Q1970" s="174"/>
      <c r="R1970" s="558">
        <v>0</v>
      </c>
    </row>
    <row r="1971" spans="1:18" s="7" customFormat="1" outlineLevel="2">
      <c r="A1971" s="5"/>
      <c r="B1971" s="5"/>
      <c r="C1971" s="2" t="s">
        <v>1320</v>
      </c>
      <c r="D1971" s="194">
        <f>D1965</f>
        <v>46</v>
      </c>
      <c r="E1971" s="97">
        <f>E1965</f>
        <v>50.400000000000006</v>
      </c>
      <c r="F1971" s="277" t="s">
        <v>624</v>
      </c>
      <c r="G1971" s="199">
        <v>11169.6</v>
      </c>
      <c r="H1971" s="199">
        <v>11743.2</v>
      </c>
      <c r="I1971" s="199">
        <f t="shared" ref="I1971:I1974" si="623">SUM(G1971:H1971)</f>
        <v>22912.800000000003</v>
      </c>
      <c r="J1971" s="199">
        <f>G1971*E1971</f>
        <v>562947.84000000008</v>
      </c>
      <c r="K1971" s="199">
        <f>H1971*E1971</f>
        <v>591857.28000000014</v>
      </c>
      <c r="L1971" s="199">
        <f>I1971*E1971</f>
        <v>1154805.1200000003</v>
      </c>
      <c r="M1971" s="579">
        <f>'KL TTHT CV DOT 2'!P1951</f>
        <v>0</v>
      </c>
      <c r="N1971" s="579">
        <f>'KL TTHT CV DOT 2'!Q1951</f>
        <v>0</v>
      </c>
      <c r="O1971" s="579">
        <f>'KL TTHT CV DOT 2'!R1951</f>
        <v>0</v>
      </c>
      <c r="P1971" s="199"/>
      <c r="Q1971" s="199"/>
      <c r="R1971" s="554">
        <v>0</v>
      </c>
    </row>
    <row r="1972" spans="1:18" s="7" customFormat="1" outlineLevel="2">
      <c r="A1972" s="5"/>
      <c r="B1972" s="5"/>
      <c r="C1972" s="2" t="s">
        <v>1321</v>
      </c>
      <c r="D1972" s="194">
        <f t="shared" ref="D1972:E1973" si="624">D1966</f>
        <v>38</v>
      </c>
      <c r="E1972" s="97">
        <f t="shared" si="624"/>
        <v>42</v>
      </c>
      <c r="F1972" s="277" t="s">
        <v>624</v>
      </c>
      <c r="G1972" s="199">
        <v>14520</v>
      </c>
      <c r="H1972" s="199">
        <v>15523.2</v>
      </c>
      <c r="I1972" s="199">
        <f t="shared" si="623"/>
        <v>30043.200000000001</v>
      </c>
      <c r="J1972" s="199">
        <f>G1972*E1972</f>
        <v>609840</v>
      </c>
      <c r="K1972" s="199">
        <f>H1972*E1972</f>
        <v>651974.40000000002</v>
      </c>
      <c r="L1972" s="199">
        <f>I1972*E1972</f>
        <v>1261814.4000000001</v>
      </c>
      <c r="M1972" s="579">
        <f>'KL TTHT CV DOT 2'!P1952</f>
        <v>0</v>
      </c>
      <c r="N1972" s="579">
        <f>'KL TTHT CV DOT 2'!Q1952</f>
        <v>0</v>
      </c>
      <c r="O1972" s="579">
        <f>'KL TTHT CV DOT 2'!R1952</f>
        <v>0</v>
      </c>
      <c r="P1972" s="199"/>
      <c r="Q1972" s="199"/>
      <c r="R1972" s="554">
        <v>0</v>
      </c>
    </row>
    <row r="1973" spans="1:18" s="7" customFormat="1" outlineLevel="2">
      <c r="A1973" s="5"/>
      <c r="B1973" s="5"/>
      <c r="C1973" s="2" t="s">
        <v>1322</v>
      </c>
      <c r="D1973" s="194">
        <f t="shared" si="624"/>
        <v>15</v>
      </c>
      <c r="E1973" s="97">
        <f t="shared" si="624"/>
        <v>16.8</v>
      </c>
      <c r="F1973" s="277" t="s">
        <v>624</v>
      </c>
      <c r="G1973" s="199">
        <v>17312.399999999998</v>
      </c>
      <c r="H1973" s="199">
        <v>16352.000000000002</v>
      </c>
      <c r="I1973" s="199">
        <f t="shared" si="623"/>
        <v>33664.400000000001</v>
      </c>
      <c r="J1973" s="199">
        <f>G1973*E1973</f>
        <v>290848.31999999995</v>
      </c>
      <c r="K1973" s="199">
        <f>H1973*E1973</f>
        <v>274713.60000000003</v>
      </c>
      <c r="L1973" s="199">
        <f>I1973*E1973</f>
        <v>565561.92000000004</v>
      </c>
      <c r="M1973" s="579">
        <f>'KL TTHT CV DOT 2'!P1953</f>
        <v>0</v>
      </c>
      <c r="N1973" s="579">
        <f>'KL TTHT CV DOT 2'!Q1953</f>
        <v>0</v>
      </c>
      <c r="O1973" s="579">
        <f>'KL TTHT CV DOT 2'!R1953</f>
        <v>0</v>
      </c>
      <c r="P1973" s="199"/>
      <c r="Q1973" s="199"/>
      <c r="R1973" s="554">
        <v>0</v>
      </c>
    </row>
    <row r="1974" spans="1:18" s="7" customFormat="1" outlineLevel="2">
      <c r="A1974" s="5"/>
      <c r="B1974" s="5"/>
      <c r="C1974" s="2" t="s">
        <v>657</v>
      </c>
      <c r="D1974" s="194">
        <v>1</v>
      </c>
      <c r="E1974" s="97">
        <v>1</v>
      </c>
      <c r="F1974" s="277" t="s">
        <v>619</v>
      </c>
      <c r="G1974" s="199">
        <v>60984.840000000004</v>
      </c>
      <c r="H1974" s="199">
        <v>18295.452000000001</v>
      </c>
      <c r="I1974" s="199">
        <f t="shared" si="623"/>
        <v>79280.292000000001</v>
      </c>
      <c r="J1974" s="199">
        <f>G1974*E1974</f>
        <v>60984.840000000004</v>
      </c>
      <c r="K1974" s="199">
        <f>H1974*E1974</f>
        <v>18295.452000000001</v>
      </c>
      <c r="L1974" s="199">
        <f>I1974*E1974</f>
        <v>79280.292000000001</v>
      </c>
      <c r="M1974" s="579">
        <f>'KL TTHT CV DOT 2'!P1954</f>
        <v>0</v>
      </c>
      <c r="N1974" s="579">
        <f>'KL TTHT CV DOT 2'!Q1954</f>
        <v>0</v>
      </c>
      <c r="O1974" s="579">
        <f>'KL TTHT CV DOT 2'!R1954</f>
        <v>0</v>
      </c>
      <c r="P1974" s="199"/>
      <c r="Q1974" s="199"/>
      <c r="R1974" s="554">
        <v>0</v>
      </c>
    </row>
    <row r="1975" spans="1:18" s="7" customFormat="1" outlineLevel="2">
      <c r="A1975" s="5"/>
      <c r="B1975" s="5"/>
      <c r="C1975" s="401" t="s">
        <v>1138</v>
      </c>
      <c r="D1975" s="194">
        <v>0</v>
      </c>
      <c r="E1975" s="97">
        <v>0</v>
      </c>
      <c r="F1975" s="277"/>
      <c r="G1975" s="199"/>
      <c r="H1975" s="199"/>
      <c r="I1975" s="199"/>
      <c r="J1975" s="174">
        <f>SUBTOTAL(9,J1976:J1994)</f>
        <v>61922739.842798293</v>
      </c>
      <c r="K1975" s="174">
        <f>SUBTOTAL(9,K1976:K1994)</f>
        <v>28313959.92651581</v>
      </c>
      <c r="L1975" s="174">
        <f>SUBTOTAL(9,L1976:L1994)</f>
        <v>90236699.769314095</v>
      </c>
      <c r="M1975" s="578">
        <f>'KL TTHT CV DOT 2'!P1955</f>
        <v>0</v>
      </c>
      <c r="N1975" s="578">
        <f>'KL TTHT CV DOT 2'!Q1955</f>
        <v>0</v>
      </c>
      <c r="O1975" s="578">
        <f>'KL TTHT CV DOT 2'!R1955</f>
        <v>0</v>
      </c>
      <c r="P1975" s="174"/>
      <c r="Q1975" s="174"/>
      <c r="R1975" s="558">
        <v>0</v>
      </c>
    </row>
    <row r="1976" spans="1:18" s="7" customFormat="1" outlineLevel="2">
      <c r="A1976" s="5"/>
      <c r="B1976" s="5"/>
      <c r="C1976" s="27" t="s">
        <v>1323</v>
      </c>
      <c r="D1976" s="194">
        <v>3</v>
      </c>
      <c r="E1976" s="97">
        <v>3</v>
      </c>
      <c r="F1976" s="277" t="s">
        <v>660</v>
      </c>
      <c r="G1976" s="199">
        <v>150480</v>
      </c>
      <c r="H1976" s="199">
        <v>54500.000000000007</v>
      </c>
      <c r="I1976" s="199">
        <f t="shared" ref="I1976:I1993" si="625">SUM(G1976:H1976)</f>
        <v>204980</v>
      </c>
      <c r="J1976" s="199">
        <f t="shared" ref="J1976:J1990" si="626">G1976*E1976</f>
        <v>451440</v>
      </c>
      <c r="K1976" s="199">
        <f t="shared" ref="K1976:K1990" si="627">H1976*E1976</f>
        <v>163500.00000000003</v>
      </c>
      <c r="L1976" s="199">
        <f t="shared" ref="L1976:L1990" si="628">I1976*E1976</f>
        <v>614940</v>
      </c>
      <c r="M1976" s="579">
        <f>'KL TTHT CV DOT 2'!P1956</f>
        <v>0</v>
      </c>
      <c r="N1976" s="579">
        <f>'KL TTHT CV DOT 2'!Q1956</f>
        <v>0</v>
      </c>
      <c r="O1976" s="579">
        <f>'KL TTHT CV DOT 2'!R1956</f>
        <v>0</v>
      </c>
      <c r="P1976" s="199"/>
      <c r="Q1976" s="199"/>
      <c r="R1976" s="554">
        <v>0</v>
      </c>
    </row>
    <row r="1977" spans="1:18" s="7" customFormat="1" outlineLevel="2">
      <c r="A1977" s="5"/>
      <c r="B1977" s="5"/>
      <c r="C1977" s="27" t="s">
        <v>791</v>
      </c>
      <c r="D1977" s="194">
        <f>300-165</f>
        <v>135</v>
      </c>
      <c r="E1977" s="97">
        <v>168</v>
      </c>
      <c r="F1977" s="277" t="s">
        <v>624</v>
      </c>
      <c r="G1977" s="199">
        <v>72299.399999999994</v>
      </c>
      <c r="H1977" s="199">
        <v>17189.865000000002</v>
      </c>
      <c r="I1977" s="199">
        <f t="shared" ref="I1977" si="629">SUM(G1977:H1977)</f>
        <v>89489.264999999999</v>
      </c>
      <c r="J1977" s="199">
        <f t="shared" si="626"/>
        <v>12146299.199999999</v>
      </c>
      <c r="K1977" s="199">
        <f t="shared" si="627"/>
        <v>2887897.3200000003</v>
      </c>
      <c r="L1977" s="199">
        <f t="shared" si="628"/>
        <v>15034196.52</v>
      </c>
      <c r="M1977" s="579">
        <f>'KL TTHT CV DOT 2'!P1957</f>
        <v>0</v>
      </c>
      <c r="N1977" s="579">
        <f>'KL TTHT CV DOT 2'!Q1957</f>
        <v>0</v>
      </c>
      <c r="O1977" s="579">
        <f>'KL TTHT CV DOT 2'!R1957</f>
        <v>0</v>
      </c>
      <c r="P1977" s="199"/>
      <c r="Q1977" s="199"/>
      <c r="R1977" s="554">
        <v>0</v>
      </c>
    </row>
    <row r="1978" spans="1:18" s="7" customFormat="1" outlineLevel="2">
      <c r="A1978" s="5"/>
      <c r="B1978" s="5"/>
      <c r="C1978" s="2" t="s">
        <v>1325</v>
      </c>
      <c r="D1978" s="194">
        <v>155</v>
      </c>
      <c r="E1978" s="97">
        <v>43.050000000000004</v>
      </c>
      <c r="F1978" s="277" t="s">
        <v>624</v>
      </c>
      <c r="G1978" s="199">
        <v>32518.739999999998</v>
      </c>
      <c r="H1978" s="199">
        <v>7485.6650000000009</v>
      </c>
      <c r="I1978" s="199">
        <f t="shared" si="625"/>
        <v>40004.404999999999</v>
      </c>
      <c r="J1978" s="199">
        <f t="shared" si="626"/>
        <v>1399931.757</v>
      </c>
      <c r="K1978" s="199">
        <f t="shared" si="627"/>
        <v>322257.87825000007</v>
      </c>
      <c r="L1978" s="199">
        <f t="shared" si="628"/>
        <v>1722189.6352500001</v>
      </c>
      <c r="M1978" s="579">
        <f>'KL TTHT CV DOT 2'!P1958</f>
        <v>0</v>
      </c>
      <c r="N1978" s="579">
        <f>'KL TTHT CV DOT 2'!Q1958</f>
        <v>0</v>
      </c>
      <c r="O1978" s="579">
        <f>'KL TTHT CV DOT 2'!R1958</f>
        <v>0</v>
      </c>
      <c r="P1978" s="199"/>
      <c r="Q1978" s="199"/>
      <c r="R1978" s="554">
        <v>0</v>
      </c>
    </row>
    <row r="1979" spans="1:18" s="7" customFormat="1" outlineLevel="2">
      <c r="A1979" s="5"/>
      <c r="B1979" s="5"/>
      <c r="C1979" s="2" t="s">
        <v>1326</v>
      </c>
      <c r="D1979" s="194">
        <f>450-231</f>
        <v>219</v>
      </c>
      <c r="E1979" s="97">
        <v>260.40000000000003</v>
      </c>
      <c r="F1979" s="277" t="s">
        <v>624</v>
      </c>
      <c r="G1979" s="199">
        <v>22980.09</v>
      </c>
      <c r="H1979" s="199">
        <v>5743.9305000000022</v>
      </c>
      <c r="I1979" s="199">
        <f t="shared" si="625"/>
        <v>28724.020500000002</v>
      </c>
      <c r="J1979" s="199">
        <f t="shared" si="626"/>
        <v>5984015.4360000007</v>
      </c>
      <c r="K1979" s="199">
        <f t="shared" si="627"/>
        <v>1495719.5022000007</v>
      </c>
      <c r="L1979" s="199">
        <f t="shared" si="628"/>
        <v>7479734.9382000016</v>
      </c>
      <c r="M1979" s="579">
        <f>'KL TTHT CV DOT 2'!P1959</f>
        <v>0</v>
      </c>
      <c r="N1979" s="579">
        <f>'KL TTHT CV DOT 2'!Q1959</f>
        <v>0</v>
      </c>
      <c r="O1979" s="579">
        <f>'KL TTHT CV DOT 2'!R1959</f>
        <v>0</v>
      </c>
      <c r="P1979" s="199"/>
      <c r="Q1979" s="199"/>
      <c r="R1979" s="554">
        <v>0</v>
      </c>
    </row>
    <row r="1980" spans="1:18" s="7" customFormat="1" outlineLevel="2">
      <c r="A1980" s="5"/>
      <c r="B1980" s="5"/>
      <c r="C1980" s="2" t="s">
        <v>1121</v>
      </c>
      <c r="D1980" s="194">
        <v>75</v>
      </c>
      <c r="E1980" s="97">
        <v>70.350000000000009</v>
      </c>
      <c r="F1980" s="277" t="s">
        <v>624</v>
      </c>
      <c r="G1980" s="199">
        <v>25928.399999999998</v>
      </c>
      <c r="H1980" s="199">
        <v>7485.6650000000009</v>
      </c>
      <c r="I1980" s="199">
        <f t="shared" ref="I1980:I1981" si="630">SUM(G1980:H1980)</f>
        <v>33414.065000000002</v>
      </c>
      <c r="J1980" s="199">
        <f t="shared" si="626"/>
        <v>1824062.9400000002</v>
      </c>
      <c r="K1980" s="199">
        <f t="shared" si="627"/>
        <v>526616.53275000013</v>
      </c>
      <c r="L1980" s="199">
        <f t="shared" si="628"/>
        <v>2350679.4727500007</v>
      </c>
      <c r="M1980" s="579">
        <f>'KL TTHT CV DOT 2'!P1960</f>
        <v>0</v>
      </c>
      <c r="N1980" s="579">
        <f>'KL TTHT CV DOT 2'!Q1960</f>
        <v>0</v>
      </c>
      <c r="O1980" s="579">
        <f>'KL TTHT CV DOT 2'!R1960</f>
        <v>0</v>
      </c>
      <c r="P1980" s="199"/>
      <c r="Q1980" s="199"/>
      <c r="R1980" s="554">
        <v>0</v>
      </c>
    </row>
    <row r="1981" spans="1:18" s="7" customFormat="1" outlineLevel="2">
      <c r="A1981" s="5"/>
      <c r="B1981" s="5"/>
      <c r="C1981" s="2" t="s">
        <v>1122</v>
      </c>
      <c r="D1981" s="194">
        <f>1470-924</f>
        <v>546</v>
      </c>
      <c r="E1981" s="97">
        <v>176.4</v>
      </c>
      <c r="F1981" s="277" t="s">
        <v>624</v>
      </c>
      <c r="G1981" s="199">
        <v>15443.88</v>
      </c>
      <c r="H1981" s="199">
        <v>5031.18</v>
      </c>
      <c r="I1981" s="199">
        <f t="shared" si="630"/>
        <v>20475.059999999998</v>
      </c>
      <c r="J1981" s="199">
        <f t="shared" si="626"/>
        <v>2724300.432</v>
      </c>
      <c r="K1981" s="199">
        <f t="shared" si="627"/>
        <v>887500.15200000012</v>
      </c>
      <c r="L1981" s="199">
        <f t="shared" si="628"/>
        <v>3611800.5839999998</v>
      </c>
      <c r="M1981" s="579">
        <f>'KL TTHT CV DOT 2'!P1961</f>
        <v>0</v>
      </c>
      <c r="N1981" s="579">
        <f>'KL TTHT CV DOT 2'!Q1961</f>
        <v>0</v>
      </c>
      <c r="O1981" s="579">
        <f>'KL TTHT CV DOT 2'!R1961</f>
        <v>0</v>
      </c>
      <c r="P1981" s="199"/>
      <c r="Q1981" s="199"/>
      <c r="R1981" s="554">
        <v>0</v>
      </c>
    </row>
    <row r="1982" spans="1:18" s="7" customFormat="1" outlineLevel="2">
      <c r="A1982" s="5"/>
      <c r="B1982" s="5"/>
      <c r="C1982" s="2" t="s">
        <v>1329</v>
      </c>
      <c r="D1982" s="194">
        <f>600-347</f>
        <v>253</v>
      </c>
      <c r="E1982" s="97">
        <v>396.90000000000003</v>
      </c>
      <c r="F1982" s="277" t="s">
        <v>624</v>
      </c>
      <c r="G1982" s="199">
        <v>21976.799999999999</v>
      </c>
      <c r="H1982" s="199">
        <v>3920.0000000000005</v>
      </c>
      <c r="I1982" s="199">
        <f t="shared" si="625"/>
        <v>25896.799999999999</v>
      </c>
      <c r="J1982" s="199">
        <f t="shared" si="626"/>
        <v>8722591.9199999999</v>
      </c>
      <c r="K1982" s="199">
        <f t="shared" si="627"/>
        <v>1555848.0000000002</v>
      </c>
      <c r="L1982" s="199">
        <f t="shared" si="628"/>
        <v>10278439.92</v>
      </c>
      <c r="M1982" s="579">
        <f>'KL TTHT CV DOT 2'!P1962</f>
        <v>0</v>
      </c>
      <c r="N1982" s="579">
        <f>'KL TTHT CV DOT 2'!Q1962</f>
        <v>0</v>
      </c>
      <c r="O1982" s="579">
        <f>'KL TTHT CV DOT 2'!R1962</f>
        <v>0</v>
      </c>
      <c r="P1982" s="199"/>
      <c r="Q1982" s="199"/>
      <c r="R1982" s="554">
        <v>0</v>
      </c>
    </row>
    <row r="1983" spans="1:18" s="7" customFormat="1" outlineLevel="2">
      <c r="A1983" s="5"/>
      <c r="B1983" s="5"/>
      <c r="C1983" s="2" t="s">
        <v>928</v>
      </c>
      <c r="D1983" s="194">
        <v>62</v>
      </c>
      <c r="E1983" s="97">
        <v>336</v>
      </c>
      <c r="F1983" s="277" t="s">
        <v>624</v>
      </c>
      <c r="G1983" s="199">
        <v>8773.9726027397246</v>
      </c>
      <c r="H1983" s="199">
        <v>14594.016411764707</v>
      </c>
      <c r="I1983" s="199">
        <f t="shared" si="625"/>
        <v>23367.989014504434</v>
      </c>
      <c r="J1983" s="199">
        <f t="shared" si="626"/>
        <v>2948054.7945205476</v>
      </c>
      <c r="K1983" s="199">
        <f t="shared" si="627"/>
        <v>4903589.5143529419</v>
      </c>
      <c r="L1983" s="199">
        <f t="shared" si="628"/>
        <v>7851644.3088734895</v>
      </c>
      <c r="M1983" s="579">
        <f>'KL TTHT CV DOT 2'!P1963</f>
        <v>0</v>
      </c>
      <c r="N1983" s="579">
        <f>'KL TTHT CV DOT 2'!Q1963</f>
        <v>0</v>
      </c>
      <c r="O1983" s="579">
        <f>'KL TTHT CV DOT 2'!R1963</f>
        <v>0</v>
      </c>
      <c r="P1983" s="199"/>
      <c r="Q1983" s="199"/>
      <c r="R1983" s="554">
        <v>0</v>
      </c>
    </row>
    <row r="1984" spans="1:18" s="7" customFormat="1" outlineLevel="2">
      <c r="A1984" s="5"/>
      <c r="B1984" s="5"/>
      <c r="C1984" s="2" t="s">
        <v>1201</v>
      </c>
      <c r="D1984" s="194">
        <f>768-441</f>
        <v>327</v>
      </c>
      <c r="E1984" s="97">
        <v>840</v>
      </c>
      <c r="F1984" s="277" t="s">
        <v>624</v>
      </c>
      <c r="G1984" s="199">
        <v>6646.869178082191</v>
      </c>
      <c r="H1984" s="199">
        <v>13183.42817647059</v>
      </c>
      <c r="I1984" s="199">
        <f t="shared" si="625"/>
        <v>19830.297354552782</v>
      </c>
      <c r="J1984" s="199">
        <f t="shared" si="626"/>
        <v>5583370.1095890403</v>
      </c>
      <c r="K1984" s="199">
        <f t="shared" si="627"/>
        <v>11074079.668235296</v>
      </c>
      <c r="L1984" s="199">
        <f t="shared" si="628"/>
        <v>16657449.777824337</v>
      </c>
      <c r="M1984" s="579">
        <f>'KL TTHT CV DOT 2'!P1964</f>
        <v>0</v>
      </c>
      <c r="N1984" s="579">
        <f>'KL TTHT CV DOT 2'!Q1964</f>
        <v>0</v>
      </c>
      <c r="O1984" s="579">
        <f>'KL TTHT CV DOT 2'!R1964</f>
        <v>0</v>
      </c>
      <c r="P1984" s="199"/>
      <c r="Q1984" s="199"/>
      <c r="R1984" s="554">
        <v>0</v>
      </c>
    </row>
    <row r="1985" spans="1:18" s="7" customFormat="1" outlineLevel="2">
      <c r="A1985" s="5"/>
      <c r="B1985" s="5"/>
      <c r="C1985" s="2" t="s">
        <v>1201</v>
      </c>
      <c r="D1985" s="194">
        <f>1338-315</f>
        <v>1023</v>
      </c>
      <c r="E1985" s="97">
        <v>0</v>
      </c>
      <c r="F1985" s="277" t="s">
        <v>624</v>
      </c>
      <c r="G1985" s="199">
        <v>6646.869178082191</v>
      </c>
      <c r="H1985" s="199">
        <v>13183.42817647059</v>
      </c>
      <c r="I1985" s="199">
        <f t="shared" si="625"/>
        <v>19830.297354552782</v>
      </c>
      <c r="J1985" s="199">
        <f t="shared" si="626"/>
        <v>0</v>
      </c>
      <c r="K1985" s="199">
        <f t="shared" si="627"/>
        <v>0</v>
      </c>
      <c r="L1985" s="199">
        <f t="shared" si="628"/>
        <v>0</v>
      </c>
      <c r="M1985" s="579">
        <f>'KL TTHT CV DOT 2'!P1965</f>
        <v>0</v>
      </c>
      <c r="N1985" s="579">
        <f>'KL TTHT CV DOT 2'!Q1965</f>
        <v>0</v>
      </c>
      <c r="O1985" s="579">
        <f>'KL TTHT CV DOT 2'!R1965</f>
        <v>0</v>
      </c>
      <c r="P1985" s="199"/>
      <c r="Q1985" s="199"/>
      <c r="R1985" s="554">
        <v>0</v>
      </c>
    </row>
    <row r="1986" spans="1:18" s="7" customFormat="1" outlineLevel="2">
      <c r="A1986" s="5"/>
      <c r="B1986" s="5"/>
      <c r="C1986" s="2" t="s">
        <v>928</v>
      </c>
      <c r="D1986" s="194">
        <v>86</v>
      </c>
      <c r="E1986" s="97">
        <v>0</v>
      </c>
      <c r="F1986" s="277" t="s">
        <v>624</v>
      </c>
      <c r="G1986" s="199">
        <v>8773.9726027397246</v>
      </c>
      <c r="H1986" s="199">
        <v>14594.016411764707</v>
      </c>
      <c r="I1986" s="199">
        <f t="shared" si="625"/>
        <v>23367.989014504434</v>
      </c>
      <c r="J1986" s="199">
        <f t="shared" si="626"/>
        <v>0</v>
      </c>
      <c r="K1986" s="199">
        <f t="shared" si="627"/>
        <v>0</v>
      </c>
      <c r="L1986" s="199">
        <f t="shared" si="628"/>
        <v>0</v>
      </c>
      <c r="M1986" s="579">
        <f>'KL TTHT CV DOT 2'!P1966</f>
        <v>0</v>
      </c>
      <c r="N1986" s="579">
        <f>'KL TTHT CV DOT 2'!Q1966</f>
        <v>0</v>
      </c>
      <c r="O1986" s="579">
        <f>'KL TTHT CV DOT 2'!R1966</f>
        <v>0</v>
      </c>
      <c r="P1986" s="199"/>
      <c r="Q1986" s="199"/>
      <c r="R1986" s="554">
        <v>0</v>
      </c>
    </row>
    <row r="1987" spans="1:18" s="7" customFormat="1" outlineLevel="2">
      <c r="A1987" s="5"/>
      <c r="B1987" s="5"/>
      <c r="C1987" s="2" t="s">
        <v>1330</v>
      </c>
      <c r="D1987" s="194">
        <f>210-111</f>
        <v>99</v>
      </c>
      <c r="E1987" s="97">
        <v>160</v>
      </c>
      <c r="F1987" s="277" t="s">
        <v>624</v>
      </c>
      <c r="G1987" s="199">
        <v>12762.035616438356</v>
      </c>
      <c r="H1987" s="199">
        <v>15805.000000000002</v>
      </c>
      <c r="I1987" s="199">
        <f t="shared" si="625"/>
        <v>28567.035616438356</v>
      </c>
      <c r="J1987" s="199">
        <f t="shared" si="626"/>
        <v>2041925.6986301369</v>
      </c>
      <c r="K1987" s="199">
        <f t="shared" si="627"/>
        <v>2528800.0000000005</v>
      </c>
      <c r="L1987" s="199">
        <f t="shared" si="628"/>
        <v>4570725.6986301374</v>
      </c>
      <c r="M1987" s="579">
        <f>'KL TTHT CV DOT 2'!P1967</f>
        <v>0</v>
      </c>
      <c r="N1987" s="579">
        <f>'KL TTHT CV DOT 2'!Q1967</f>
        <v>0</v>
      </c>
      <c r="O1987" s="579">
        <f>'KL TTHT CV DOT 2'!R1967</f>
        <v>0</v>
      </c>
      <c r="P1987" s="199"/>
      <c r="Q1987" s="199"/>
      <c r="R1987" s="554">
        <v>0</v>
      </c>
    </row>
    <row r="1988" spans="1:18" s="7" customFormat="1" outlineLevel="2">
      <c r="A1988" s="5"/>
      <c r="B1988" s="5"/>
      <c r="C1988" s="2" t="s">
        <v>1332</v>
      </c>
      <c r="D1988" s="194">
        <f>41-20</f>
        <v>21</v>
      </c>
      <c r="E1988" s="97">
        <v>31.5</v>
      </c>
      <c r="F1988" s="277" t="s">
        <v>624</v>
      </c>
      <c r="G1988" s="199">
        <v>3554.7229199999997</v>
      </c>
      <c r="H1988" s="199">
        <v>5289.7058823529414</v>
      </c>
      <c r="I1988" s="199">
        <f t="shared" si="625"/>
        <v>8844.4288023529407</v>
      </c>
      <c r="J1988" s="199">
        <f t="shared" si="626"/>
        <v>111973.77197999999</v>
      </c>
      <c r="K1988" s="199">
        <f t="shared" si="627"/>
        <v>166625.73529411765</v>
      </c>
      <c r="L1988" s="199">
        <f t="shared" si="628"/>
        <v>278599.50727411761</v>
      </c>
      <c r="M1988" s="579">
        <f>'KL TTHT CV DOT 2'!P1968</f>
        <v>0</v>
      </c>
      <c r="N1988" s="579">
        <f>'KL TTHT CV DOT 2'!Q1968</f>
        <v>0</v>
      </c>
      <c r="O1988" s="579">
        <f>'KL TTHT CV DOT 2'!R1968</f>
        <v>0</v>
      </c>
      <c r="P1988" s="199"/>
      <c r="Q1988" s="199"/>
      <c r="R1988" s="554">
        <v>0</v>
      </c>
    </row>
    <row r="1989" spans="1:18" s="7" customFormat="1" outlineLevel="2">
      <c r="A1989" s="5"/>
      <c r="B1989" s="5"/>
      <c r="C1989" s="2" t="s">
        <v>1332</v>
      </c>
      <c r="D1989" s="194">
        <f>25-14</f>
        <v>11</v>
      </c>
      <c r="E1989" s="97">
        <f>25-14</f>
        <v>11</v>
      </c>
      <c r="F1989" s="277" t="s">
        <v>624</v>
      </c>
      <c r="G1989" s="199">
        <v>3554.7229199999997</v>
      </c>
      <c r="H1989" s="199">
        <v>5289.7058823529414</v>
      </c>
      <c r="I1989" s="199">
        <f t="shared" si="625"/>
        <v>8844.4288023529407</v>
      </c>
      <c r="J1989" s="199">
        <f t="shared" si="626"/>
        <v>39101.952119999994</v>
      </c>
      <c r="K1989" s="199">
        <f t="shared" si="627"/>
        <v>58186.764705882357</v>
      </c>
      <c r="L1989" s="199">
        <f t="shared" si="628"/>
        <v>97288.716825882351</v>
      </c>
      <c r="M1989" s="579">
        <f>'KL TTHT CV DOT 2'!P1969</f>
        <v>0</v>
      </c>
      <c r="N1989" s="579">
        <f>'KL TTHT CV DOT 2'!Q1969</f>
        <v>0</v>
      </c>
      <c r="O1989" s="579">
        <f>'KL TTHT CV DOT 2'!R1969</f>
        <v>0</v>
      </c>
      <c r="P1989" s="199"/>
      <c r="Q1989" s="199"/>
      <c r="R1989" s="554">
        <v>0</v>
      </c>
    </row>
    <row r="1990" spans="1:18" s="7" customFormat="1" outlineLevel="2">
      <c r="A1990" s="5"/>
      <c r="B1990" s="5"/>
      <c r="C1990" s="2" t="s">
        <v>679</v>
      </c>
      <c r="D1990" s="194">
        <f>33-14</f>
        <v>19</v>
      </c>
      <c r="E1990" s="97">
        <v>20</v>
      </c>
      <c r="F1990" s="277" t="s">
        <v>624</v>
      </c>
      <c r="G1990" s="199">
        <v>776880</v>
      </c>
      <c r="H1990" s="199">
        <v>51045.865472000005</v>
      </c>
      <c r="I1990" s="199">
        <f t="shared" si="625"/>
        <v>827925.86547199998</v>
      </c>
      <c r="J1990" s="199">
        <f t="shared" si="626"/>
        <v>15537600</v>
      </c>
      <c r="K1990" s="199">
        <f t="shared" si="627"/>
        <v>1020917.3094400001</v>
      </c>
      <c r="L1990" s="199">
        <f t="shared" si="628"/>
        <v>16558517.30944</v>
      </c>
      <c r="M1990" s="579">
        <f>'KL TTHT CV DOT 2'!P1970</f>
        <v>0</v>
      </c>
      <c r="N1990" s="579">
        <f>'KL TTHT CV DOT 2'!Q1970</f>
        <v>0</v>
      </c>
      <c r="O1990" s="579">
        <f>'KL TTHT CV DOT 2'!R1970</f>
        <v>0</v>
      </c>
      <c r="P1990" s="199"/>
      <c r="Q1990" s="199"/>
      <c r="R1990" s="554">
        <v>0</v>
      </c>
    </row>
    <row r="1991" spans="1:18" s="7" customFormat="1" outlineLevel="2">
      <c r="A1991" s="5"/>
      <c r="B1991" s="5"/>
      <c r="C1991" s="2"/>
      <c r="D1991" s="194"/>
      <c r="E1991" s="97"/>
      <c r="F1991" s="277"/>
      <c r="G1991" s="199"/>
      <c r="H1991" s="199"/>
      <c r="I1991" s="199"/>
      <c r="J1991" s="199"/>
      <c r="K1991" s="199"/>
      <c r="L1991" s="199"/>
      <c r="M1991" s="579">
        <f>'KL TTHT CV DOT 2'!P1971</f>
        <v>0</v>
      </c>
      <c r="N1991" s="579">
        <f>'KL TTHT CV DOT 2'!Q1971</f>
        <v>0</v>
      </c>
      <c r="O1991" s="579">
        <f>'KL TTHT CV DOT 2'!R1971</f>
        <v>0</v>
      </c>
      <c r="P1991" s="199"/>
      <c r="Q1991" s="199"/>
      <c r="R1991" s="554">
        <v>0</v>
      </c>
    </row>
    <row r="1992" spans="1:18" s="7" customFormat="1" outlineLevel="2">
      <c r="A1992" s="5"/>
      <c r="B1992" s="5"/>
      <c r="C1992" s="2"/>
      <c r="D1992" s="194"/>
      <c r="E1992" s="97"/>
      <c r="F1992" s="277"/>
      <c r="G1992" s="199"/>
      <c r="H1992" s="199"/>
      <c r="I1992" s="199"/>
      <c r="J1992" s="199"/>
      <c r="K1992" s="199"/>
      <c r="L1992" s="199"/>
      <c r="M1992" s="579">
        <f>'KL TTHT CV DOT 2'!P1972</f>
        <v>0</v>
      </c>
      <c r="N1992" s="579">
        <f>'KL TTHT CV DOT 2'!Q1972</f>
        <v>0</v>
      </c>
      <c r="O1992" s="579">
        <f>'KL TTHT CV DOT 2'!R1972</f>
        <v>0</v>
      </c>
      <c r="P1992" s="199"/>
      <c r="Q1992" s="199"/>
      <c r="R1992" s="554">
        <v>0</v>
      </c>
    </row>
    <row r="1993" spans="1:18" s="7" customFormat="1" outlineLevel="2">
      <c r="A1993" s="5"/>
      <c r="B1993" s="5"/>
      <c r="C1993" s="2" t="s">
        <v>657</v>
      </c>
      <c r="D1993" s="194">
        <v>1</v>
      </c>
      <c r="E1993" s="97">
        <v>1</v>
      </c>
      <c r="F1993" s="277" t="s">
        <v>619</v>
      </c>
      <c r="G1993" s="199">
        <v>2408071.8309585615</v>
      </c>
      <c r="H1993" s="199">
        <v>722421.54928756843</v>
      </c>
      <c r="I1993" s="199">
        <f t="shared" si="625"/>
        <v>3130493.3802461298</v>
      </c>
      <c r="J1993" s="199">
        <f>G1993*E1993</f>
        <v>2408071.8309585615</v>
      </c>
      <c r="K1993" s="199">
        <f>H1993*E1993</f>
        <v>722421.54928756843</v>
      </c>
      <c r="L1993" s="199">
        <f>I1993*E1993</f>
        <v>3130493.3802461298</v>
      </c>
      <c r="M1993" s="579">
        <f>'KL TTHT CV DOT 2'!P1973</f>
        <v>0</v>
      </c>
      <c r="N1993" s="579">
        <f>'KL TTHT CV DOT 2'!Q1973</f>
        <v>0</v>
      </c>
      <c r="O1993" s="579">
        <f>'KL TTHT CV DOT 2'!R1973</f>
        <v>0</v>
      </c>
      <c r="P1993" s="199"/>
      <c r="Q1993" s="199"/>
      <c r="R1993" s="554">
        <v>0</v>
      </c>
    </row>
    <row r="1994" spans="1:18" s="7" customFormat="1" outlineLevel="1">
      <c r="A1994" s="5"/>
      <c r="B1994" s="5"/>
      <c r="C1994" s="2"/>
      <c r="D1994" s="194"/>
      <c r="E1994" s="194"/>
      <c r="F1994" s="277"/>
      <c r="G1994" s="199"/>
      <c r="H1994" s="199"/>
      <c r="I1994" s="199"/>
      <c r="J1994" s="199"/>
      <c r="K1994" s="199"/>
      <c r="L1994" s="199"/>
      <c r="M1994" s="579">
        <f>'KL TTHT CV DOT 2'!P1974</f>
        <v>0</v>
      </c>
      <c r="N1994" s="579">
        <f>'KL TTHT CV DOT 2'!Q1974</f>
        <v>0</v>
      </c>
      <c r="O1994" s="579">
        <f>'KL TTHT CV DOT 2'!R1974</f>
        <v>0</v>
      </c>
      <c r="P1994" s="199"/>
      <c r="Q1994" s="199"/>
      <c r="R1994" s="554">
        <v>0</v>
      </c>
    </row>
    <row r="1995" spans="1:18" s="6" customFormat="1">
      <c r="A1995" s="8"/>
      <c r="B1995" s="8"/>
      <c r="C1995" s="25"/>
      <c r="D1995" s="94"/>
      <c r="E1995" s="94"/>
      <c r="F1995" s="18"/>
      <c r="G1995" s="71"/>
      <c r="H1995" s="71"/>
      <c r="I1995" s="71"/>
      <c r="J1995" s="71"/>
      <c r="K1995" s="71"/>
      <c r="L1995" s="62"/>
      <c r="M1995" s="574">
        <f>'KL TTHT CV DOT 2'!P1975</f>
        <v>0</v>
      </c>
      <c r="N1995" s="574">
        <f>'KL TTHT CV DOT 2'!Q1975</f>
        <v>0</v>
      </c>
      <c r="O1995" s="574">
        <f>'KL TTHT CV DOT 2'!R1975</f>
        <v>0</v>
      </c>
      <c r="P1995" s="62"/>
      <c r="Q1995" s="62"/>
      <c r="R1995" s="550">
        <v>0</v>
      </c>
    </row>
    <row r="1996" spans="1:18" s="6" customFormat="1" ht="15.6">
      <c r="A1996" s="64" t="s">
        <v>41</v>
      </c>
      <c r="B1996" s="64"/>
      <c r="C1996" s="65" t="s">
        <v>42</v>
      </c>
      <c r="D1996" s="117"/>
      <c r="E1996" s="117"/>
      <c r="F1996" s="67"/>
      <c r="G1996" s="477"/>
      <c r="H1996" s="477"/>
      <c r="I1996" s="68"/>
      <c r="J1996" s="68"/>
      <c r="K1996" s="68"/>
      <c r="L1996" s="68">
        <f>SUBTOTAL(9,L1997:L1997)</f>
        <v>0</v>
      </c>
      <c r="M1996" s="580">
        <f>'KL TTHT CV DOT 2'!P1976</f>
        <v>0</v>
      </c>
      <c r="N1996" s="580">
        <f>'KL TTHT CV DOT 2'!Q1976</f>
        <v>0</v>
      </c>
      <c r="O1996" s="580">
        <f>'KL TTHT CV DOT 2'!R1976</f>
        <v>0</v>
      </c>
      <c r="P1996" s="68"/>
      <c r="Q1996" s="68"/>
      <c r="R1996" s="886">
        <v>0</v>
      </c>
    </row>
    <row r="1997" spans="1:18" s="6" customFormat="1">
      <c r="A1997" s="21"/>
      <c r="B1997" s="21"/>
      <c r="C1997" s="28"/>
      <c r="D1997" s="99"/>
      <c r="E1997" s="99"/>
      <c r="F1997" s="37"/>
      <c r="G1997" s="82"/>
      <c r="H1997" s="82"/>
      <c r="I1997" s="82"/>
      <c r="J1997" s="82"/>
      <c r="K1997" s="82"/>
      <c r="L1997" s="62"/>
      <c r="M1997" s="574">
        <f>'KL TTHT CV DOT 2'!P1977</f>
        <v>0</v>
      </c>
      <c r="N1997" s="574">
        <f>'KL TTHT CV DOT 2'!Q1977</f>
        <v>0</v>
      </c>
      <c r="O1997" s="574">
        <f>'KL TTHT CV DOT 2'!R1977</f>
        <v>0</v>
      </c>
      <c r="P1997" s="62"/>
      <c r="Q1997" s="62"/>
      <c r="R1997" s="550">
        <v>0</v>
      </c>
    </row>
    <row r="1998" spans="1:18" s="6" customFormat="1" ht="15.6">
      <c r="A1998" s="64" t="s">
        <v>43</v>
      </c>
      <c r="B1998" s="64"/>
      <c r="C1998" s="65" t="s">
        <v>44</v>
      </c>
      <c r="D1998" s="117"/>
      <c r="E1998" s="117"/>
      <c r="F1998" s="67"/>
      <c r="G1998" s="477"/>
      <c r="H1998" s="477"/>
      <c r="I1998" s="68"/>
      <c r="J1998" s="68"/>
      <c r="K1998" s="68"/>
      <c r="L1998" s="68">
        <f>SUBTOTAL(9,L1999:L1999)</f>
        <v>0</v>
      </c>
      <c r="M1998" s="580">
        <f>'KL TTHT CV DOT 2'!P1978</f>
        <v>0</v>
      </c>
      <c r="N1998" s="580">
        <f>'KL TTHT CV DOT 2'!Q1978</f>
        <v>0</v>
      </c>
      <c r="O1998" s="580">
        <f>'KL TTHT CV DOT 2'!R1978</f>
        <v>0</v>
      </c>
      <c r="P1998" s="68"/>
      <c r="Q1998" s="68"/>
      <c r="R1998" s="886">
        <v>0</v>
      </c>
    </row>
    <row r="1999" spans="1:18" s="6" customFormat="1">
      <c r="A1999" s="21"/>
      <c r="B1999" s="21"/>
      <c r="C1999" s="28"/>
      <c r="D1999" s="99"/>
      <c r="E1999" s="99"/>
      <c r="F1999" s="37"/>
      <c r="G1999" s="82"/>
      <c r="H1999" s="82"/>
      <c r="I1999" s="82"/>
      <c r="J1999" s="82"/>
      <c r="K1999" s="82"/>
      <c r="L1999" s="62"/>
      <c r="M1999" s="574">
        <f>'KL TTHT CV DOT 2'!P1979</f>
        <v>0</v>
      </c>
      <c r="N1999" s="574">
        <f>'KL TTHT CV DOT 2'!Q1979</f>
        <v>0</v>
      </c>
      <c r="O1999" s="574">
        <f>'KL TTHT CV DOT 2'!R1979</f>
        <v>0</v>
      </c>
      <c r="P1999" s="62"/>
      <c r="Q1999" s="62"/>
      <c r="R1999" s="550">
        <v>0</v>
      </c>
    </row>
    <row r="2000" spans="1:18" s="6" customFormat="1" ht="15.6">
      <c r="A2000" s="64" t="s">
        <v>45</v>
      </c>
      <c r="B2000" s="64"/>
      <c r="C2000" s="65" t="s">
        <v>46</v>
      </c>
      <c r="D2000" s="117"/>
      <c r="E2000" s="117"/>
      <c r="F2000" s="67"/>
      <c r="G2000" s="477"/>
      <c r="H2000" s="477"/>
      <c r="I2000" s="68"/>
      <c r="J2000" s="68">
        <f>SUBTOTAL(9,J2001:J2030)</f>
        <v>21057187.71986302</v>
      </c>
      <c r="K2000" s="68">
        <f>SUBTOTAL(9,K2001:K2030)</f>
        <v>2439460.9419995975</v>
      </c>
      <c r="L2000" s="68">
        <f>SUBTOTAL(9,L2001:L2030)</f>
        <v>23496648.661862612</v>
      </c>
      <c r="M2000" s="580">
        <f>'KL TTHT CV DOT 2'!P1980</f>
        <v>0</v>
      </c>
      <c r="N2000" s="580">
        <f>'KL TTHT CV DOT 2'!Q1980</f>
        <v>0</v>
      </c>
      <c r="O2000" s="580">
        <f>'KL TTHT CV DOT 2'!R1980</f>
        <v>0</v>
      </c>
      <c r="P2000" s="68"/>
      <c r="Q2000" s="68"/>
      <c r="R2000" s="886">
        <v>0</v>
      </c>
    </row>
    <row r="2001" spans="1:18" s="6" customFormat="1">
      <c r="A2001" s="21" t="s">
        <v>407</v>
      </c>
      <c r="B2001" s="21"/>
      <c r="C2001" s="21" t="s">
        <v>302</v>
      </c>
      <c r="D2001" s="37">
        <v>1</v>
      </c>
      <c r="E2001" s="388">
        <v>1</v>
      </c>
      <c r="F2001" s="37" t="s">
        <v>10</v>
      </c>
      <c r="G2001" s="82"/>
      <c r="H2001" s="82"/>
      <c r="I2001" s="82"/>
      <c r="J2001" s="82">
        <f>SUBTOTAL(9,J2002:J2030)</f>
        <v>21057187.71986302</v>
      </c>
      <c r="K2001" s="82">
        <f>SUBTOTAL(9,K2002:K2030)</f>
        <v>2439460.9419995975</v>
      </c>
      <c r="L2001" s="82">
        <f>SUBTOTAL(9,L2002:L2030)</f>
        <v>23496648.661862612</v>
      </c>
      <c r="M2001" s="576">
        <f>'KL TTHT CV DOT 2'!P1981</f>
        <v>0</v>
      </c>
      <c r="N2001" s="576">
        <f>'KL TTHT CV DOT 2'!Q1981</f>
        <v>0</v>
      </c>
      <c r="O2001" s="576">
        <f>'KL TTHT CV DOT 2'!R1981</f>
        <v>0</v>
      </c>
      <c r="P2001" s="82"/>
      <c r="Q2001" s="82"/>
      <c r="R2001" s="553">
        <v>0</v>
      </c>
    </row>
    <row r="2002" spans="1:18" s="7" customFormat="1" ht="26.4" outlineLevel="2">
      <c r="A2002" s="5"/>
      <c r="B2002" s="5"/>
      <c r="C2002" s="2" t="s">
        <v>1340</v>
      </c>
      <c r="D2002" s="194">
        <v>1</v>
      </c>
      <c r="E2002" s="97">
        <v>1</v>
      </c>
      <c r="F2002" s="277" t="s">
        <v>660</v>
      </c>
      <c r="G2002" s="199">
        <v>15455330.000000002</v>
      </c>
      <c r="H2002" s="199">
        <v>621600.00000000012</v>
      </c>
      <c r="I2002" s="199">
        <f t="shared" ref="I2002" si="631">SUM(G2002:H2002)</f>
        <v>16076930.000000002</v>
      </c>
      <c r="J2002" s="199">
        <f>G2002*E2002</f>
        <v>15455330.000000002</v>
      </c>
      <c r="K2002" s="199">
        <f>H2002*E2002</f>
        <v>621600.00000000012</v>
      </c>
      <c r="L2002" s="199">
        <f>I2002*E2002</f>
        <v>16076930.000000002</v>
      </c>
      <c r="M2002" s="579">
        <f>'KL TTHT CV DOT 2'!P1982</f>
        <v>0</v>
      </c>
      <c r="N2002" s="579">
        <f>'KL TTHT CV DOT 2'!Q1982</f>
        <v>0.45</v>
      </c>
      <c r="O2002" s="579">
        <f>'KL TTHT CV DOT 2'!R1982</f>
        <v>0.45</v>
      </c>
      <c r="P2002" s="199"/>
      <c r="Q2002" s="199"/>
      <c r="R2002" s="554">
        <v>0</v>
      </c>
    </row>
    <row r="2003" spans="1:18" s="7" customFormat="1" outlineLevel="2">
      <c r="A2003" s="5"/>
      <c r="B2003" s="5"/>
      <c r="C2003" s="2" t="s">
        <v>1288</v>
      </c>
      <c r="D2003" s="194">
        <v>1</v>
      </c>
      <c r="E2003" s="97">
        <v>1</v>
      </c>
      <c r="F2003" s="277" t="s">
        <v>660</v>
      </c>
      <c r="G2003" s="199">
        <v>1614800.0000000002</v>
      </c>
      <c r="H2003" s="199">
        <v>50400.000000000007</v>
      </c>
      <c r="I2003" s="199">
        <f t="shared" ref="I2003:I2004" si="632">SUM(G2003:H2003)</f>
        <v>1665200.0000000002</v>
      </c>
      <c r="J2003" s="199">
        <f>G2003*E2003</f>
        <v>1614800.0000000002</v>
      </c>
      <c r="K2003" s="199">
        <f>H2003*E2003</f>
        <v>50400.000000000007</v>
      </c>
      <c r="L2003" s="199">
        <f>I2003*E2003</f>
        <v>1665200.0000000002</v>
      </c>
      <c r="M2003" s="579">
        <f>'KL TTHT CV DOT 2'!P1983</f>
        <v>0</v>
      </c>
      <c r="N2003" s="579">
        <f>'KL TTHT CV DOT 2'!Q1983</f>
        <v>0.45</v>
      </c>
      <c r="O2003" s="579">
        <f>'KL TTHT CV DOT 2'!R1983</f>
        <v>0.45</v>
      </c>
      <c r="P2003" s="199"/>
      <c r="Q2003" s="199"/>
      <c r="R2003" s="554">
        <v>0</v>
      </c>
    </row>
    <row r="2004" spans="1:18" s="7" customFormat="1" outlineLevel="2">
      <c r="A2004" s="5"/>
      <c r="B2004" s="5"/>
      <c r="C2004" s="2" t="s">
        <v>1151</v>
      </c>
      <c r="D2004" s="194">
        <v>1</v>
      </c>
      <c r="E2004" s="97">
        <v>1</v>
      </c>
      <c r="F2004" s="277" t="s">
        <v>619</v>
      </c>
      <c r="G2004" s="199">
        <v>775915</v>
      </c>
      <c r="H2004" s="199">
        <v>232774.5</v>
      </c>
      <c r="I2004" s="199">
        <f t="shared" si="632"/>
        <v>1008689.5</v>
      </c>
      <c r="J2004" s="199">
        <f>G2004*E2004</f>
        <v>775915</v>
      </c>
      <c r="K2004" s="199">
        <f>H2004*E2004</f>
        <v>232774.5</v>
      </c>
      <c r="L2004" s="199">
        <f>I2004*E2004</f>
        <v>1008689.5</v>
      </c>
      <c r="M2004" s="579">
        <f>'KL TTHT CV DOT 2'!P1984</f>
        <v>0</v>
      </c>
      <c r="N2004" s="579">
        <f>'KL TTHT CV DOT 2'!Q1984</f>
        <v>0</v>
      </c>
      <c r="O2004" s="579">
        <f>'KL TTHT CV DOT 2'!R1984</f>
        <v>0</v>
      </c>
      <c r="P2004" s="199"/>
      <c r="Q2004" s="199"/>
      <c r="R2004" s="554">
        <v>0</v>
      </c>
    </row>
    <row r="2005" spans="1:18" s="7" customFormat="1" outlineLevel="2">
      <c r="A2005" s="5"/>
      <c r="B2005" s="5"/>
      <c r="C2005" s="401" t="s">
        <v>1296</v>
      </c>
      <c r="D2005" s="194">
        <v>0</v>
      </c>
      <c r="E2005" s="97">
        <v>0</v>
      </c>
      <c r="F2005" s="277"/>
      <c r="G2005" s="199"/>
      <c r="H2005" s="199"/>
      <c r="I2005" s="199"/>
      <c r="J2005" s="174">
        <f>SUBTOTAL(9,J2006:J2008)</f>
        <v>1022500</v>
      </c>
      <c r="K2005" s="174">
        <f>SUBTOTAL(9,K2006:K2008)</f>
        <v>471470.00000000006</v>
      </c>
      <c r="L2005" s="174">
        <f>SUBTOTAL(9,L2006:L2008)</f>
        <v>1493970</v>
      </c>
      <c r="M2005" s="578">
        <f>'KL TTHT CV DOT 2'!P1985</f>
        <v>0</v>
      </c>
      <c r="N2005" s="578">
        <f>'KL TTHT CV DOT 2'!Q1985</f>
        <v>0</v>
      </c>
      <c r="O2005" s="578">
        <f>'KL TTHT CV DOT 2'!R1985</f>
        <v>0</v>
      </c>
      <c r="P2005" s="174"/>
      <c r="Q2005" s="174"/>
      <c r="R2005" s="558">
        <v>0</v>
      </c>
    </row>
    <row r="2006" spans="1:18" s="7" customFormat="1" outlineLevel="2">
      <c r="A2006" s="5"/>
      <c r="B2006" s="5"/>
      <c r="C2006" s="2" t="s">
        <v>1297</v>
      </c>
      <c r="D2006" s="194">
        <v>10</v>
      </c>
      <c r="E2006" s="97">
        <v>10</v>
      </c>
      <c r="F2006" s="277" t="s">
        <v>624</v>
      </c>
      <c r="G2006" s="199">
        <v>38160</v>
      </c>
      <c r="H2006" s="199">
        <v>22400.000000000004</v>
      </c>
      <c r="I2006" s="199">
        <f t="shared" ref="I2006:I2008" si="633">SUM(G2006:H2006)</f>
        <v>60560</v>
      </c>
      <c r="J2006" s="199">
        <f>G2006*E2006</f>
        <v>381600</v>
      </c>
      <c r="K2006" s="199">
        <f>H2006*E2006</f>
        <v>224000.00000000003</v>
      </c>
      <c r="L2006" s="199">
        <f>I2006*E2006</f>
        <v>605600</v>
      </c>
      <c r="M2006" s="579">
        <f>'KL TTHT CV DOT 2'!P1986</f>
        <v>0</v>
      </c>
      <c r="N2006" s="579">
        <f>'KL TTHT CV DOT 2'!Q1986</f>
        <v>0</v>
      </c>
      <c r="O2006" s="579">
        <f>'KL TTHT CV DOT 2'!R1986</f>
        <v>0</v>
      </c>
      <c r="P2006" s="199"/>
      <c r="Q2006" s="199"/>
      <c r="R2006" s="554">
        <v>0</v>
      </c>
    </row>
    <row r="2007" spans="1:18" s="7" customFormat="1" outlineLevel="2">
      <c r="A2007" s="5"/>
      <c r="B2007" s="5"/>
      <c r="C2007" s="2" t="s">
        <v>1298</v>
      </c>
      <c r="D2007" s="194">
        <v>10</v>
      </c>
      <c r="E2007" s="97">
        <v>10</v>
      </c>
      <c r="F2007" s="277" t="s">
        <v>624</v>
      </c>
      <c r="G2007" s="199">
        <v>60000</v>
      </c>
      <c r="H2007" s="199">
        <v>23520.000000000004</v>
      </c>
      <c r="I2007" s="199">
        <f t="shared" si="633"/>
        <v>83520</v>
      </c>
      <c r="J2007" s="199">
        <f>G2007*E2007</f>
        <v>600000</v>
      </c>
      <c r="K2007" s="199">
        <f>H2007*E2007</f>
        <v>235200.00000000003</v>
      </c>
      <c r="L2007" s="199">
        <f>I2007*E2007</f>
        <v>835200</v>
      </c>
      <c r="M2007" s="579">
        <f>'KL TTHT CV DOT 2'!P1987</f>
        <v>0</v>
      </c>
      <c r="N2007" s="579">
        <f>'KL TTHT CV DOT 2'!Q1987</f>
        <v>0</v>
      </c>
      <c r="O2007" s="579">
        <f>'KL TTHT CV DOT 2'!R1987</f>
        <v>0</v>
      </c>
      <c r="P2007" s="199"/>
      <c r="Q2007" s="199"/>
      <c r="R2007" s="554">
        <v>0</v>
      </c>
    </row>
    <row r="2008" spans="1:18" s="7" customFormat="1" outlineLevel="2">
      <c r="A2008" s="5"/>
      <c r="B2008" s="5"/>
      <c r="C2008" s="2" t="s">
        <v>1151</v>
      </c>
      <c r="D2008" s="194">
        <v>1</v>
      </c>
      <c r="E2008" s="97">
        <v>1</v>
      </c>
      <c r="F2008" s="277" t="s">
        <v>619</v>
      </c>
      <c r="G2008" s="199">
        <v>40900</v>
      </c>
      <c r="H2008" s="199">
        <v>12270</v>
      </c>
      <c r="I2008" s="199">
        <f t="shared" si="633"/>
        <v>53170</v>
      </c>
      <c r="J2008" s="199">
        <f>G2008*E2008</f>
        <v>40900</v>
      </c>
      <c r="K2008" s="199">
        <f>H2008*E2008</f>
        <v>12270</v>
      </c>
      <c r="L2008" s="199">
        <f>I2008*E2008</f>
        <v>53170</v>
      </c>
      <c r="M2008" s="579">
        <f>'KL TTHT CV DOT 2'!P1988</f>
        <v>0</v>
      </c>
      <c r="N2008" s="579">
        <f>'KL TTHT CV DOT 2'!Q1988</f>
        <v>0</v>
      </c>
      <c r="O2008" s="579">
        <f>'KL TTHT CV DOT 2'!R1988</f>
        <v>0</v>
      </c>
      <c r="P2008" s="199"/>
      <c r="Q2008" s="199"/>
      <c r="R2008" s="554">
        <v>0</v>
      </c>
    </row>
    <row r="2009" spans="1:18" s="7" customFormat="1" outlineLevel="2">
      <c r="A2009" s="5"/>
      <c r="B2009" s="5"/>
      <c r="C2009" s="401" t="s">
        <v>1304</v>
      </c>
      <c r="D2009" s="194">
        <v>0</v>
      </c>
      <c r="E2009" s="97">
        <v>0</v>
      </c>
      <c r="F2009" s="277"/>
      <c r="G2009" s="199"/>
      <c r="H2009" s="199"/>
      <c r="I2009" s="199"/>
      <c r="J2009" s="174">
        <f>SUBTOTAL(9,J2010:J2012)</f>
        <v>334512.5</v>
      </c>
      <c r="K2009" s="174">
        <f>SUBTOTAL(9,K2010:K2012)</f>
        <v>116462.15</v>
      </c>
      <c r="L2009" s="174">
        <f>SUBTOTAL(9,L2010:L2012)</f>
        <v>450974.65</v>
      </c>
      <c r="M2009" s="578">
        <f>'KL TTHT CV DOT 2'!P1989</f>
        <v>0</v>
      </c>
      <c r="N2009" s="578">
        <f>'KL TTHT CV DOT 2'!Q1989</f>
        <v>0</v>
      </c>
      <c r="O2009" s="578">
        <f>'KL TTHT CV DOT 2'!R1989</f>
        <v>0</v>
      </c>
      <c r="P2009" s="174"/>
      <c r="Q2009" s="174"/>
      <c r="R2009" s="558">
        <v>0</v>
      </c>
    </row>
    <row r="2010" spans="1:18" s="7" customFormat="1" outlineLevel="2">
      <c r="A2010" s="5"/>
      <c r="B2010" s="5"/>
      <c r="C2010" s="2" t="s">
        <v>1305</v>
      </c>
      <c r="D2010" s="194">
        <v>10</v>
      </c>
      <c r="E2010" s="97">
        <v>10</v>
      </c>
      <c r="F2010" s="277" t="s">
        <v>624</v>
      </c>
      <c r="G2010" s="199">
        <v>15358.8</v>
      </c>
      <c r="H2010" s="199">
        <v>5600.0000000000009</v>
      </c>
      <c r="I2010" s="199">
        <f t="shared" ref="I2010:I2012" si="634">SUM(G2010:H2010)</f>
        <v>20958.8</v>
      </c>
      <c r="J2010" s="199">
        <f>G2010*E2010</f>
        <v>153588</v>
      </c>
      <c r="K2010" s="199">
        <f>H2010*E2010</f>
        <v>56000.000000000007</v>
      </c>
      <c r="L2010" s="199">
        <f>I2010*E2010</f>
        <v>209588</v>
      </c>
      <c r="M2010" s="579">
        <f>'KL TTHT CV DOT 2'!P1990</f>
        <v>0</v>
      </c>
      <c r="N2010" s="579">
        <f>'KL TTHT CV DOT 2'!Q1990</f>
        <v>0</v>
      </c>
      <c r="O2010" s="579">
        <f>'KL TTHT CV DOT 2'!R1990</f>
        <v>0</v>
      </c>
      <c r="P2010" s="199"/>
      <c r="Q2010" s="199"/>
      <c r="R2010" s="554">
        <v>0</v>
      </c>
    </row>
    <row r="2011" spans="1:18" s="7" customFormat="1" outlineLevel="2">
      <c r="A2011" s="5"/>
      <c r="B2011" s="5"/>
      <c r="C2011" s="2" t="s">
        <v>1306</v>
      </c>
      <c r="D2011" s="194">
        <v>10</v>
      </c>
      <c r="E2011" s="97">
        <v>10</v>
      </c>
      <c r="F2011" s="277" t="s">
        <v>624</v>
      </c>
      <c r="G2011" s="199">
        <v>16754.399999999998</v>
      </c>
      <c r="H2011" s="199">
        <v>5644.8</v>
      </c>
      <c r="I2011" s="199">
        <f t="shared" si="634"/>
        <v>22399.199999999997</v>
      </c>
      <c r="J2011" s="199">
        <f>G2011*E2011</f>
        <v>167543.99999999997</v>
      </c>
      <c r="K2011" s="199">
        <f>H2011*E2011</f>
        <v>56448</v>
      </c>
      <c r="L2011" s="199">
        <f>I2011*E2011</f>
        <v>223991.99999999997</v>
      </c>
      <c r="M2011" s="579">
        <f>'KL TTHT CV DOT 2'!P1991</f>
        <v>0</v>
      </c>
      <c r="N2011" s="579">
        <f>'KL TTHT CV DOT 2'!Q1991</f>
        <v>0</v>
      </c>
      <c r="O2011" s="579">
        <f>'KL TTHT CV DOT 2'!R1991</f>
        <v>0</v>
      </c>
      <c r="P2011" s="199"/>
      <c r="Q2011" s="199"/>
      <c r="R2011" s="554">
        <v>0</v>
      </c>
    </row>
    <row r="2012" spans="1:18" s="7" customFormat="1" outlineLevel="2">
      <c r="A2012" s="5"/>
      <c r="B2012" s="5"/>
      <c r="C2012" s="2" t="s">
        <v>657</v>
      </c>
      <c r="D2012" s="194">
        <v>1</v>
      </c>
      <c r="E2012" s="97">
        <v>1</v>
      </c>
      <c r="F2012" s="277" t="s">
        <v>619</v>
      </c>
      <c r="G2012" s="199">
        <v>13380.5</v>
      </c>
      <c r="H2012" s="199">
        <v>4014.1499999999996</v>
      </c>
      <c r="I2012" s="199">
        <f t="shared" si="634"/>
        <v>17394.650000000001</v>
      </c>
      <c r="J2012" s="199">
        <f>G2012*E2012</f>
        <v>13380.5</v>
      </c>
      <c r="K2012" s="199">
        <f>H2012*E2012</f>
        <v>4014.1499999999996</v>
      </c>
      <c r="L2012" s="199">
        <f>I2012*E2012</f>
        <v>17394.650000000001</v>
      </c>
      <c r="M2012" s="579">
        <f>'KL TTHT CV DOT 2'!P1992</f>
        <v>0</v>
      </c>
      <c r="N2012" s="579">
        <f>'KL TTHT CV DOT 2'!Q1992</f>
        <v>0</v>
      </c>
      <c r="O2012" s="579">
        <f>'KL TTHT CV DOT 2'!R1992</f>
        <v>0</v>
      </c>
      <c r="P2012" s="199"/>
      <c r="Q2012" s="199"/>
      <c r="R2012" s="554">
        <v>0</v>
      </c>
    </row>
    <row r="2013" spans="1:18" s="7" customFormat="1" outlineLevel="2">
      <c r="A2013" s="5"/>
      <c r="B2013" s="5"/>
      <c r="C2013" s="401" t="s">
        <v>1312</v>
      </c>
      <c r="D2013" s="194">
        <v>0</v>
      </c>
      <c r="E2013" s="97">
        <v>0</v>
      </c>
      <c r="F2013" s="277"/>
      <c r="G2013" s="199"/>
      <c r="H2013" s="199"/>
      <c r="I2013" s="199"/>
      <c r="J2013" s="174">
        <f>SUBTOTAL(9,J2014:J2016)</f>
        <v>107712.00000000001</v>
      </c>
      <c r="K2013" s="174">
        <f>SUBTOTAL(9,K2014:K2016)</f>
        <v>125035.2</v>
      </c>
      <c r="L2013" s="174">
        <f>SUBTOTAL(9,L2014:L2016)</f>
        <v>232747.19999999998</v>
      </c>
      <c r="M2013" s="578">
        <f>'KL TTHT CV DOT 2'!P1993</f>
        <v>0</v>
      </c>
      <c r="N2013" s="578">
        <f>'KL TTHT CV DOT 2'!Q1993</f>
        <v>0</v>
      </c>
      <c r="O2013" s="578">
        <f>'KL TTHT CV DOT 2'!R1993</f>
        <v>0</v>
      </c>
      <c r="P2013" s="174"/>
      <c r="Q2013" s="174"/>
      <c r="R2013" s="558">
        <v>0</v>
      </c>
    </row>
    <row r="2014" spans="1:18" s="7" customFormat="1" outlineLevel="2">
      <c r="A2014" s="5"/>
      <c r="B2014" s="5"/>
      <c r="C2014" s="2" t="s">
        <v>1313</v>
      </c>
      <c r="D2014" s="194">
        <v>10</v>
      </c>
      <c r="E2014" s="97">
        <v>10</v>
      </c>
      <c r="F2014" s="277" t="s">
        <v>624</v>
      </c>
      <c r="G2014" s="199">
        <v>8236.8000000000011</v>
      </c>
      <c r="H2014" s="199">
        <v>11743.2</v>
      </c>
      <c r="I2014" s="199">
        <f t="shared" ref="I2014" si="635">SUM(G2014:H2014)</f>
        <v>19980</v>
      </c>
      <c r="J2014" s="199">
        <f>G2014*E2014</f>
        <v>82368.000000000015</v>
      </c>
      <c r="K2014" s="199">
        <f>H2014*E2014</f>
        <v>117432</v>
      </c>
      <c r="L2014" s="199">
        <f>I2014*E2014</f>
        <v>199800</v>
      </c>
      <c r="M2014" s="579">
        <f>'KL TTHT CV DOT 2'!P1994</f>
        <v>0</v>
      </c>
      <c r="N2014" s="579">
        <f>'KL TTHT CV DOT 2'!Q1994</f>
        <v>0</v>
      </c>
      <c r="O2014" s="579">
        <f>'KL TTHT CV DOT 2'!R1994</f>
        <v>0</v>
      </c>
      <c r="P2014" s="199"/>
      <c r="Q2014" s="199"/>
      <c r="R2014" s="554">
        <v>0</v>
      </c>
    </row>
    <row r="2015" spans="1:18" s="7" customFormat="1" outlineLevel="2">
      <c r="A2015" s="5"/>
      <c r="B2015" s="5"/>
      <c r="C2015" s="2" t="s">
        <v>1318</v>
      </c>
      <c r="D2015" s="194">
        <v>1</v>
      </c>
      <c r="E2015" s="97">
        <v>1</v>
      </c>
      <c r="F2015" s="277" t="s">
        <v>619</v>
      </c>
      <c r="G2015" s="199">
        <v>19008</v>
      </c>
      <c r="H2015" s="199">
        <v>5702.4</v>
      </c>
      <c r="I2015" s="199">
        <f>SUM(G2015:H2015)</f>
        <v>24710.400000000001</v>
      </c>
      <c r="J2015" s="199">
        <f>G2015*E2015</f>
        <v>19008</v>
      </c>
      <c r="K2015" s="199">
        <f>H2015*E2015</f>
        <v>5702.4</v>
      </c>
      <c r="L2015" s="199">
        <f>I2015*E2015</f>
        <v>24710.400000000001</v>
      </c>
      <c r="M2015" s="579">
        <f>'KL TTHT CV DOT 2'!P1995</f>
        <v>0</v>
      </c>
      <c r="N2015" s="579">
        <f>'KL TTHT CV DOT 2'!Q1995</f>
        <v>0</v>
      </c>
      <c r="O2015" s="579">
        <f>'KL TTHT CV DOT 2'!R1995</f>
        <v>0</v>
      </c>
      <c r="P2015" s="199"/>
      <c r="Q2015" s="199"/>
      <c r="R2015" s="554">
        <v>0</v>
      </c>
    </row>
    <row r="2016" spans="1:18" s="7" customFormat="1" outlineLevel="2">
      <c r="A2016" s="5"/>
      <c r="B2016" s="5"/>
      <c r="C2016" s="2" t="s">
        <v>1151</v>
      </c>
      <c r="D2016" s="194">
        <v>1</v>
      </c>
      <c r="E2016" s="97">
        <v>1</v>
      </c>
      <c r="F2016" s="277" t="s">
        <v>619</v>
      </c>
      <c r="G2016" s="199">
        <v>6336</v>
      </c>
      <c r="H2016" s="199">
        <v>1900.8</v>
      </c>
      <c r="I2016" s="199">
        <f t="shared" ref="I2016" si="636">SUM(G2016:H2016)</f>
        <v>8236.7999999999993</v>
      </c>
      <c r="J2016" s="199">
        <f>G2016*E2016</f>
        <v>6336</v>
      </c>
      <c r="K2016" s="199">
        <f>H2016*E2016</f>
        <v>1900.8</v>
      </c>
      <c r="L2016" s="199">
        <f>I2016*E2016</f>
        <v>8236.7999999999993</v>
      </c>
      <c r="M2016" s="579">
        <f>'KL TTHT CV DOT 2'!P1996</f>
        <v>0</v>
      </c>
      <c r="N2016" s="579">
        <f>'KL TTHT CV DOT 2'!Q1996</f>
        <v>0</v>
      </c>
      <c r="O2016" s="579">
        <f>'KL TTHT CV DOT 2'!R1996</f>
        <v>0</v>
      </c>
      <c r="P2016" s="199"/>
      <c r="Q2016" s="199"/>
      <c r="R2016" s="554">
        <v>0</v>
      </c>
    </row>
    <row r="2017" spans="1:19" s="7" customFormat="1" outlineLevel="2">
      <c r="A2017" s="5"/>
      <c r="B2017" s="5"/>
      <c r="C2017" s="401" t="s">
        <v>1319</v>
      </c>
      <c r="D2017" s="194">
        <v>0</v>
      </c>
      <c r="E2017" s="97">
        <v>0</v>
      </c>
      <c r="F2017" s="277"/>
      <c r="G2017" s="199"/>
      <c r="H2017" s="199"/>
      <c r="I2017" s="199"/>
      <c r="J2017" s="174">
        <f>SUBTOTAL(9,J2018:J2019)</f>
        <v>116350</v>
      </c>
      <c r="K2017" s="174">
        <f>SUBTOTAL(9,K2018:K2019)</f>
        <v>118828.2</v>
      </c>
      <c r="L2017" s="174">
        <f>SUBTOTAL(9,L2018:L2019)</f>
        <v>235178.20000000004</v>
      </c>
      <c r="M2017" s="578">
        <f>'KL TTHT CV DOT 2'!P1997</f>
        <v>0</v>
      </c>
      <c r="N2017" s="578">
        <f>'KL TTHT CV DOT 2'!Q1997</f>
        <v>0</v>
      </c>
      <c r="O2017" s="578">
        <f>'KL TTHT CV DOT 2'!R1997</f>
        <v>0</v>
      </c>
      <c r="P2017" s="174"/>
      <c r="Q2017" s="174"/>
      <c r="R2017" s="558">
        <v>0</v>
      </c>
    </row>
    <row r="2018" spans="1:19" s="7" customFormat="1" outlineLevel="2">
      <c r="A2018" s="5"/>
      <c r="B2018" s="5"/>
      <c r="C2018" s="2" t="s">
        <v>1320</v>
      </c>
      <c r="D2018" s="194">
        <v>10</v>
      </c>
      <c r="E2018" s="97">
        <v>10</v>
      </c>
      <c r="F2018" s="277" t="s">
        <v>624</v>
      </c>
      <c r="G2018" s="199">
        <v>11169.6</v>
      </c>
      <c r="H2018" s="199">
        <v>11743.2</v>
      </c>
      <c r="I2018" s="199">
        <f t="shared" ref="I2018:I2019" si="637">SUM(G2018:H2018)</f>
        <v>22912.800000000003</v>
      </c>
      <c r="J2018" s="199">
        <f>G2018*E2018</f>
        <v>111696</v>
      </c>
      <c r="K2018" s="199">
        <f>H2018*E2018</f>
        <v>117432</v>
      </c>
      <c r="L2018" s="199">
        <f>I2018*E2018</f>
        <v>229128.00000000003</v>
      </c>
      <c r="M2018" s="579">
        <f>'KL TTHT CV DOT 2'!P1998</f>
        <v>0</v>
      </c>
      <c r="N2018" s="579">
        <f>'KL TTHT CV DOT 2'!Q1998</f>
        <v>0</v>
      </c>
      <c r="O2018" s="579">
        <f>'KL TTHT CV DOT 2'!R1998</f>
        <v>0</v>
      </c>
      <c r="P2018" s="199"/>
      <c r="Q2018" s="199"/>
      <c r="R2018" s="554">
        <v>0</v>
      </c>
    </row>
    <row r="2019" spans="1:19" s="7" customFormat="1" outlineLevel="2">
      <c r="A2019" s="5"/>
      <c r="B2019" s="5"/>
      <c r="C2019" s="2" t="s">
        <v>657</v>
      </c>
      <c r="D2019" s="194">
        <v>1</v>
      </c>
      <c r="E2019" s="97">
        <v>1</v>
      </c>
      <c r="F2019" s="277" t="s">
        <v>619</v>
      </c>
      <c r="G2019" s="199">
        <v>4654</v>
      </c>
      <c r="H2019" s="199">
        <v>1396.2</v>
      </c>
      <c r="I2019" s="199">
        <f t="shared" si="637"/>
        <v>6050.2</v>
      </c>
      <c r="J2019" s="199">
        <f>G2019*E2019</f>
        <v>4654</v>
      </c>
      <c r="K2019" s="199">
        <f>H2019*E2019</f>
        <v>1396.2</v>
      </c>
      <c r="L2019" s="199">
        <f>I2019*E2019</f>
        <v>6050.2</v>
      </c>
      <c r="M2019" s="579">
        <f>'KL TTHT CV DOT 2'!P1999</f>
        <v>0</v>
      </c>
      <c r="N2019" s="579">
        <f>'KL TTHT CV DOT 2'!Q1999</f>
        <v>0</v>
      </c>
      <c r="O2019" s="579">
        <f>'KL TTHT CV DOT 2'!R1999</f>
        <v>0</v>
      </c>
      <c r="P2019" s="199"/>
      <c r="Q2019" s="199"/>
      <c r="R2019" s="554">
        <v>0</v>
      </c>
    </row>
    <row r="2020" spans="1:19" s="7" customFormat="1" outlineLevel="2">
      <c r="A2020" s="5"/>
      <c r="B2020" s="5"/>
      <c r="C2020" s="401" t="s">
        <v>1138</v>
      </c>
      <c r="D2020" s="194">
        <v>0</v>
      </c>
      <c r="E2020" s="97">
        <v>0</v>
      </c>
      <c r="F2020" s="277"/>
      <c r="G2020" s="199"/>
      <c r="H2020" s="199"/>
      <c r="I2020" s="199"/>
      <c r="J2020" s="174">
        <f>SUBTOTAL(9,J2021:J2030)</f>
        <v>1630068.2198630136</v>
      </c>
      <c r="K2020" s="174">
        <f>SUBTOTAL(9,K2021:K2030)</f>
        <v>702890.89199959731</v>
      </c>
      <c r="L2020" s="174">
        <f>SUBTOTAL(9,L2021:L2030)</f>
        <v>2332959.111862611</v>
      </c>
      <c r="M2020" s="578">
        <f>'KL TTHT CV DOT 2'!P2000</f>
        <v>0</v>
      </c>
      <c r="N2020" s="578">
        <f>'KL TTHT CV DOT 2'!Q2000</f>
        <v>0</v>
      </c>
      <c r="O2020" s="578">
        <f>'KL TTHT CV DOT 2'!R2000</f>
        <v>0</v>
      </c>
      <c r="P2020" s="174"/>
      <c r="Q2020" s="174"/>
      <c r="R2020" s="558">
        <v>0</v>
      </c>
    </row>
    <row r="2021" spans="1:19" s="7" customFormat="1" outlineLevel="2">
      <c r="A2021" s="5"/>
      <c r="B2021" s="5"/>
      <c r="C2021" s="2" t="s">
        <v>1325</v>
      </c>
      <c r="D2021" s="194">
        <v>15</v>
      </c>
      <c r="E2021" s="97">
        <v>15</v>
      </c>
      <c r="F2021" s="277" t="s">
        <v>624</v>
      </c>
      <c r="G2021" s="199">
        <v>32518.739999999998</v>
      </c>
      <c r="H2021" s="199">
        <v>7485.6650000000009</v>
      </c>
      <c r="I2021" s="199">
        <f t="shared" ref="I2021" si="638">SUM(G2021:H2021)</f>
        <v>40004.404999999999</v>
      </c>
      <c r="J2021" s="199">
        <f t="shared" ref="J2021:J2026" si="639">G2021*E2021</f>
        <v>487781.1</v>
      </c>
      <c r="K2021" s="199">
        <f t="shared" ref="K2021:K2026" si="640">H2021*E2021</f>
        <v>112284.97500000001</v>
      </c>
      <c r="L2021" s="199">
        <f t="shared" ref="L2021:L2026" si="641">I2021*E2021</f>
        <v>600066.07499999995</v>
      </c>
      <c r="M2021" s="579">
        <f>'KL TTHT CV DOT 2'!P2001</f>
        <v>0</v>
      </c>
      <c r="N2021" s="579">
        <f>'KL TTHT CV DOT 2'!Q2001</f>
        <v>0</v>
      </c>
      <c r="O2021" s="579">
        <f>'KL TTHT CV DOT 2'!R2001</f>
        <v>0</v>
      </c>
      <c r="P2021" s="199"/>
      <c r="Q2021" s="199"/>
      <c r="R2021" s="554">
        <v>0</v>
      </c>
    </row>
    <row r="2022" spans="1:19" s="7" customFormat="1" outlineLevel="2">
      <c r="A2022" s="5"/>
      <c r="B2022" s="5"/>
      <c r="C2022" s="2" t="s">
        <v>1326</v>
      </c>
      <c r="D2022" s="194">
        <v>15</v>
      </c>
      <c r="E2022" s="97">
        <v>15</v>
      </c>
      <c r="F2022" s="277" t="s">
        <v>624</v>
      </c>
      <c r="G2022" s="199">
        <v>22980.09</v>
      </c>
      <c r="H2022" s="199">
        <v>5743.9305000000022</v>
      </c>
      <c r="I2022" s="199">
        <f t="shared" ref="I2022:I2029" si="642">SUM(G2022:H2022)</f>
        <v>28724.020500000002</v>
      </c>
      <c r="J2022" s="199">
        <f t="shared" si="639"/>
        <v>344701.35</v>
      </c>
      <c r="K2022" s="199">
        <f t="shared" si="640"/>
        <v>86158.957500000033</v>
      </c>
      <c r="L2022" s="199">
        <f t="shared" si="641"/>
        <v>430860.30750000005</v>
      </c>
      <c r="M2022" s="579">
        <f>'KL TTHT CV DOT 2'!P2002</f>
        <v>0</v>
      </c>
      <c r="N2022" s="579">
        <f>'KL TTHT CV DOT 2'!Q2002</f>
        <v>0</v>
      </c>
      <c r="O2022" s="579">
        <f>'KL TTHT CV DOT 2'!R2002</f>
        <v>0</v>
      </c>
      <c r="P2022" s="199"/>
      <c r="Q2022" s="199"/>
      <c r="R2022" s="554">
        <v>0</v>
      </c>
    </row>
    <row r="2023" spans="1:19" s="7" customFormat="1" outlineLevel="2">
      <c r="A2023" s="5"/>
      <c r="B2023" s="5"/>
      <c r="C2023" s="2" t="s">
        <v>1121</v>
      </c>
      <c r="D2023" s="194">
        <v>10</v>
      </c>
      <c r="E2023" s="97">
        <v>10</v>
      </c>
      <c r="F2023" s="277" t="s">
        <v>624</v>
      </c>
      <c r="G2023" s="199">
        <v>25928.399999999998</v>
      </c>
      <c r="H2023" s="199">
        <v>7485.6650000000009</v>
      </c>
      <c r="I2023" s="199">
        <f t="shared" si="642"/>
        <v>33414.065000000002</v>
      </c>
      <c r="J2023" s="199">
        <f t="shared" si="639"/>
        <v>259283.99999999997</v>
      </c>
      <c r="K2023" s="199">
        <f t="shared" si="640"/>
        <v>74856.650000000009</v>
      </c>
      <c r="L2023" s="199">
        <f t="shared" si="641"/>
        <v>334140.65000000002</v>
      </c>
      <c r="M2023" s="579">
        <f>'KL TTHT CV DOT 2'!P2003</f>
        <v>0</v>
      </c>
      <c r="N2023" s="579">
        <f>'KL TTHT CV DOT 2'!Q2003</f>
        <v>0</v>
      </c>
      <c r="O2023" s="579">
        <f>'KL TTHT CV DOT 2'!R2003</f>
        <v>0</v>
      </c>
      <c r="P2023" s="199"/>
      <c r="Q2023" s="199"/>
      <c r="R2023" s="554">
        <v>0</v>
      </c>
    </row>
    <row r="2024" spans="1:19" s="7" customFormat="1" outlineLevel="2">
      <c r="A2024" s="5"/>
      <c r="B2024" s="5"/>
      <c r="C2024" s="2" t="s">
        <v>1329</v>
      </c>
      <c r="D2024" s="194">
        <v>10</v>
      </c>
      <c r="E2024" s="97">
        <v>10</v>
      </c>
      <c r="F2024" s="277" t="s">
        <v>624</v>
      </c>
      <c r="G2024" s="199">
        <v>26400</v>
      </c>
      <c r="H2024" s="199">
        <v>3360.0000000000005</v>
      </c>
      <c r="I2024" s="199">
        <f t="shared" si="642"/>
        <v>29760</v>
      </c>
      <c r="J2024" s="199">
        <f t="shared" si="639"/>
        <v>264000</v>
      </c>
      <c r="K2024" s="199">
        <f t="shared" si="640"/>
        <v>33600.000000000007</v>
      </c>
      <c r="L2024" s="199">
        <f t="shared" si="641"/>
        <v>297600</v>
      </c>
      <c r="M2024" s="579">
        <f>'KL TTHT CV DOT 2'!P2004</f>
        <v>0</v>
      </c>
      <c r="N2024" s="579">
        <f>'KL TTHT CV DOT 2'!Q2004</f>
        <v>0</v>
      </c>
      <c r="O2024" s="579">
        <f>'KL TTHT CV DOT 2'!R2004</f>
        <v>0</v>
      </c>
      <c r="P2024" s="199"/>
      <c r="Q2024" s="199"/>
      <c r="R2024" s="554">
        <v>0</v>
      </c>
    </row>
    <row r="2025" spans="1:19" s="7" customFormat="1" outlineLevel="2">
      <c r="A2025" s="5"/>
      <c r="B2025" s="5"/>
      <c r="C2025" s="2" t="s">
        <v>928</v>
      </c>
      <c r="D2025" s="194">
        <v>15</v>
      </c>
      <c r="E2025" s="97">
        <v>15</v>
      </c>
      <c r="F2025" s="277" t="s">
        <v>624</v>
      </c>
      <c r="G2025" s="199">
        <v>8773.9726027397246</v>
      </c>
      <c r="H2025" s="199">
        <v>14594.016411764707</v>
      </c>
      <c r="I2025" s="199">
        <f t="shared" si="642"/>
        <v>23367.989014504434</v>
      </c>
      <c r="J2025" s="199">
        <f t="shared" si="639"/>
        <v>131609.58904109587</v>
      </c>
      <c r="K2025" s="199">
        <f t="shared" si="640"/>
        <v>218910.24617647059</v>
      </c>
      <c r="L2025" s="199">
        <f t="shared" si="641"/>
        <v>350519.83521756652</v>
      </c>
      <c r="M2025" s="579">
        <f>'KL TTHT CV DOT 2'!P2005</f>
        <v>0</v>
      </c>
      <c r="N2025" s="579">
        <f>'KL TTHT CV DOT 2'!Q2005</f>
        <v>0</v>
      </c>
      <c r="O2025" s="579">
        <f>'KL TTHT CV DOT 2'!R2005</f>
        <v>0</v>
      </c>
      <c r="P2025" s="199"/>
      <c r="Q2025" s="199"/>
      <c r="R2025" s="554">
        <v>0</v>
      </c>
    </row>
    <row r="2026" spans="1:19" s="7" customFormat="1" outlineLevel="2">
      <c r="A2026" s="5"/>
      <c r="B2026" s="5"/>
      <c r="C2026" s="2" t="s">
        <v>1201</v>
      </c>
      <c r="D2026" s="194">
        <v>12</v>
      </c>
      <c r="E2026" s="97">
        <v>12</v>
      </c>
      <c r="F2026" s="277" t="s">
        <v>624</v>
      </c>
      <c r="G2026" s="199">
        <v>6646.869178082191</v>
      </c>
      <c r="H2026" s="199">
        <v>13183.42817647059</v>
      </c>
      <c r="I2026" s="199">
        <f t="shared" si="642"/>
        <v>19830.297354552782</v>
      </c>
      <c r="J2026" s="199">
        <f t="shared" si="639"/>
        <v>79762.430136986295</v>
      </c>
      <c r="K2026" s="199">
        <f t="shared" si="640"/>
        <v>158201.13811764709</v>
      </c>
      <c r="L2026" s="199">
        <f t="shared" si="641"/>
        <v>237963.5682546334</v>
      </c>
      <c r="M2026" s="579">
        <f>'KL TTHT CV DOT 2'!P2006</f>
        <v>0</v>
      </c>
      <c r="N2026" s="579">
        <f>'KL TTHT CV DOT 2'!Q2006</f>
        <v>0</v>
      </c>
      <c r="O2026" s="579">
        <f>'KL TTHT CV DOT 2'!R2006</f>
        <v>0</v>
      </c>
      <c r="P2026" s="199"/>
      <c r="Q2026" s="199"/>
      <c r="R2026" s="554">
        <v>0</v>
      </c>
    </row>
    <row r="2027" spans="1:19" s="7" customFormat="1" outlineLevel="2">
      <c r="A2027" s="5"/>
      <c r="B2027" s="5"/>
      <c r="C2027" s="2"/>
      <c r="D2027" s="194"/>
      <c r="E2027" s="97"/>
      <c r="F2027" s="277"/>
      <c r="G2027" s="199"/>
      <c r="H2027" s="199"/>
      <c r="I2027" s="199"/>
      <c r="J2027" s="199"/>
      <c r="K2027" s="199"/>
      <c r="L2027" s="199"/>
      <c r="M2027" s="579">
        <f>'KL TTHT CV DOT 2'!P2007</f>
        <v>0</v>
      </c>
      <c r="N2027" s="579">
        <f>'KL TTHT CV DOT 2'!Q2007</f>
        <v>0</v>
      </c>
      <c r="O2027" s="579">
        <f>'KL TTHT CV DOT 2'!R2007</f>
        <v>0</v>
      </c>
      <c r="P2027" s="199"/>
      <c r="Q2027" s="199"/>
      <c r="R2027" s="554">
        <v>0</v>
      </c>
    </row>
    <row r="2028" spans="1:19" s="7" customFormat="1" outlineLevel="2">
      <c r="A2028" s="5"/>
      <c r="B2028" s="5"/>
      <c r="C2028" s="2"/>
      <c r="D2028" s="194"/>
      <c r="E2028" s="97"/>
      <c r="F2028" s="277"/>
      <c r="G2028" s="199"/>
      <c r="H2028" s="199"/>
      <c r="I2028" s="199"/>
      <c r="J2028" s="199"/>
      <c r="K2028" s="199"/>
      <c r="L2028" s="199"/>
      <c r="M2028" s="579">
        <f>'KL TTHT CV DOT 2'!P2008</f>
        <v>0</v>
      </c>
      <c r="N2028" s="579">
        <f>'KL TTHT CV DOT 2'!Q2008</f>
        <v>0</v>
      </c>
      <c r="O2028" s="579">
        <f>'KL TTHT CV DOT 2'!R2008</f>
        <v>0</v>
      </c>
      <c r="P2028" s="199"/>
      <c r="Q2028" s="199"/>
      <c r="R2028" s="554">
        <v>0</v>
      </c>
    </row>
    <row r="2029" spans="1:19" s="7" customFormat="1" outlineLevel="2">
      <c r="A2029" s="5"/>
      <c r="B2029" s="5"/>
      <c r="C2029" s="2" t="s">
        <v>657</v>
      </c>
      <c r="D2029" s="194">
        <v>1</v>
      </c>
      <c r="E2029" s="97">
        <v>1</v>
      </c>
      <c r="F2029" s="277" t="s">
        <v>619</v>
      </c>
      <c r="G2029" s="199">
        <v>62929.750684931503</v>
      </c>
      <c r="H2029" s="199">
        <v>18878.925205479449</v>
      </c>
      <c r="I2029" s="199">
        <f t="shared" si="642"/>
        <v>81808.675890410959</v>
      </c>
      <c r="J2029" s="199">
        <f>G2029*E2029</f>
        <v>62929.750684931503</v>
      </c>
      <c r="K2029" s="199">
        <f>H2029*E2029</f>
        <v>18878.925205479449</v>
      </c>
      <c r="L2029" s="199">
        <f>I2029*E2029</f>
        <v>81808.675890410959</v>
      </c>
      <c r="M2029" s="579">
        <f>'KL TTHT CV DOT 2'!P2009</f>
        <v>0</v>
      </c>
      <c r="N2029" s="579">
        <f>'KL TTHT CV DOT 2'!Q2009</f>
        <v>0</v>
      </c>
      <c r="O2029" s="579">
        <f>'KL TTHT CV DOT 2'!R2009</f>
        <v>0</v>
      </c>
      <c r="P2029" s="199"/>
      <c r="Q2029" s="199"/>
      <c r="R2029" s="554">
        <v>0</v>
      </c>
    </row>
    <row r="2030" spans="1:19" s="7" customFormat="1">
      <c r="A2030" s="408"/>
      <c r="B2030" s="408"/>
      <c r="C2030" s="401"/>
      <c r="D2030" s="190"/>
      <c r="E2030" s="190"/>
      <c r="F2030" s="409"/>
      <c r="G2030" s="174"/>
      <c r="H2030" s="174"/>
      <c r="I2030" s="174"/>
      <c r="J2030" s="174"/>
      <c r="K2030" s="174"/>
      <c r="L2030" s="199"/>
      <c r="M2030" s="579">
        <f>'KL TTHT CV DOT 2'!P2010</f>
        <v>0</v>
      </c>
      <c r="N2030" s="579">
        <f>'KL TTHT CV DOT 2'!Q2010</f>
        <v>0</v>
      </c>
      <c r="O2030" s="579">
        <f>'KL TTHT CV DOT 2'!R2010</f>
        <v>0</v>
      </c>
      <c r="P2030" s="199"/>
      <c r="Q2030" s="199"/>
      <c r="R2030" s="554">
        <v>0</v>
      </c>
    </row>
    <row r="2031" spans="1:19" ht="15.6">
      <c r="A2031" s="647"/>
      <c r="B2031" s="647"/>
      <c r="C2031" s="652" t="s">
        <v>1676</v>
      </c>
      <c r="D2031" s="648"/>
      <c r="E2031" s="648"/>
      <c r="F2031" s="649"/>
      <c r="G2031" s="650"/>
      <c r="H2031" s="650"/>
      <c r="I2031" s="650"/>
      <c r="J2031" s="650"/>
      <c r="K2031" s="650"/>
      <c r="L2031" s="653">
        <f>SUBTOTAL(9,L2032:L2326)</f>
        <v>2878365804.8713908</v>
      </c>
      <c r="M2031" s="651">
        <f>'KL TTHT CV DOT 2'!P2011</f>
        <v>0</v>
      </c>
      <c r="N2031" s="651">
        <f>'KL TTHT CV DOT 2'!Q2011</f>
        <v>0</v>
      </c>
      <c r="O2031" s="651">
        <f>'KL TTHT CV DOT 2'!R2011</f>
        <v>0</v>
      </c>
      <c r="P2031" s="651"/>
      <c r="Q2031" s="651"/>
      <c r="R2031" s="651">
        <v>0</v>
      </c>
    </row>
    <row r="2032" spans="1:19" ht="15.6">
      <c r="A2032" s="141" t="s">
        <v>39</v>
      </c>
      <c r="B2032" s="141"/>
      <c r="C2032" s="142" t="s">
        <v>40</v>
      </c>
      <c r="D2032" s="117"/>
      <c r="E2032" s="66"/>
      <c r="F2032" s="143"/>
      <c r="G2032" s="477"/>
      <c r="H2032" s="477"/>
      <c r="I2032" s="68"/>
      <c r="J2032" s="68">
        <f>SUBTOTAL(9,J2033:J2202)</f>
        <v>2135112119.45523</v>
      </c>
      <c r="K2032" s="68">
        <f>SUBTOTAL(9,K2033:K2202)</f>
        <v>210437879.89447534</v>
      </c>
      <c r="L2032" s="68">
        <f>SUBTOTAL(9,L2033:L2202)</f>
        <v>2345549999.3497057</v>
      </c>
      <c r="M2032" s="68">
        <f>'KL TTHT CV DOT 2'!P2012</f>
        <v>0</v>
      </c>
      <c r="N2032" s="68">
        <f>'KL TTHT CV DOT 2'!Q2012</f>
        <v>0</v>
      </c>
      <c r="O2032" s="68">
        <f>'KL TTHT CV DOT 2'!R2012</f>
        <v>0</v>
      </c>
      <c r="P2032" s="68"/>
      <c r="Q2032" s="68"/>
      <c r="R2032" s="886">
        <v>0</v>
      </c>
      <c r="S2032" s="10"/>
    </row>
    <row r="2033" spans="1:19">
      <c r="A2033" s="146"/>
      <c r="B2033" s="146"/>
      <c r="C2033" s="147"/>
      <c r="D2033" s="99"/>
      <c r="E2033" s="80"/>
      <c r="F2033" s="148"/>
      <c r="G2033" s="82"/>
      <c r="H2033" s="82"/>
      <c r="I2033" s="82"/>
      <c r="J2033" s="82"/>
      <c r="K2033" s="82"/>
      <c r="L2033" s="62"/>
      <c r="M2033" s="574">
        <f>'KL TTHT CV DOT 2'!P2013</f>
        <v>0</v>
      </c>
      <c r="N2033" s="574">
        <f>'KL TTHT CV DOT 2'!Q2013</f>
        <v>0</v>
      </c>
      <c r="O2033" s="574">
        <f>'KL TTHT CV DOT 2'!R2013</f>
        <v>0</v>
      </c>
      <c r="P2033" s="62"/>
      <c r="Q2033" s="62"/>
      <c r="R2033" s="550">
        <v>0</v>
      </c>
      <c r="S2033" s="10"/>
    </row>
    <row r="2034" spans="1:19" outlineLevel="1">
      <c r="A2034" s="149" t="s">
        <v>288</v>
      </c>
      <c r="B2034" s="149"/>
      <c r="C2034" s="150" t="s">
        <v>176</v>
      </c>
      <c r="D2034" s="100"/>
      <c r="E2034" s="447"/>
      <c r="F2034" s="151"/>
      <c r="G2034" s="75"/>
      <c r="H2034" s="75"/>
      <c r="I2034" s="75"/>
      <c r="J2034" s="75">
        <f>SUBTOTAL(9,J2035:J2202)</f>
        <v>2135112119.45523</v>
      </c>
      <c r="K2034" s="75">
        <f>SUBTOTAL(9,K2035:K2202)</f>
        <v>210437879.89447534</v>
      </c>
      <c r="L2034" s="75">
        <f>SUBTOTAL(9,L2035:L2202)</f>
        <v>2345549999.3497057</v>
      </c>
      <c r="M2034" s="571">
        <f>'KL TTHT CV DOT 2'!P2014</f>
        <v>0</v>
      </c>
      <c r="N2034" s="571">
        <f>'KL TTHT CV DOT 2'!Q2014</f>
        <v>0</v>
      </c>
      <c r="O2034" s="571">
        <f>'KL TTHT CV DOT 2'!R2014</f>
        <v>0</v>
      </c>
      <c r="P2034" s="75"/>
      <c r="Q2034" s="75"/>
      <c r="R2034" s="555">
        <v>0</v>
      </c>
      <c r="S2034" s="10"/>
    </row>
    <row r="2035" spans="1:19" outlineLevel="2">
      <c r="A2035" s="137" t="s">
        <v>289</v>
      </c>
      <c r="B2035" s="137"/>
      <c r="C2035" s="138" t="s">
        <v>290</v>
      </c>
      <c r="D2035" s="94">
        <v>1</v>
      </c>
      <c r="E2035" s="70">
        <v>1</v>
      </c>
      <c r="F2035" s="139" t="s">
        <v>10</v>
      </c>
      <c r="G2035" s="71"/>
      <c r="H2035" s="71"/>
      <c r="I2035" s="71"/>
      <c r="J2035" s="82">
        <f>SUBTOTAL(9,J2036:J2068)</f>
        <v>195924697.8575342</v>
      </c>
      <c r="K2035" s="82">
        <f>SUBTOTAL(9,K2036:K2068)</f>
        <v>71484007.416188568</v>
      </c>
      <c r="L2035" s="82">
        <f>SUBTOTAL(9,L2036:L2068)</f>
        <v>267408705.27372274</v>
      </c>
      <c r="M2035" s="576">
        <f>'KL TTHT CV DOT 2'!P2015</f>
        <v>0</v>
      </c>
      <c r="N2035" s="576">
        <f>'KL TTHT CV DOT 2'!Q2015</f>
        <v>0</v>
      </c>
      <c r="O2035" s="576">
        <f>'KL TTHT CV DOT 2'!R2015</f>
        <v>0</v>
      </c>
      <c r="P2035" s="82"/>
      <c r="Q2035" s="82"/>
      <c r="R2035" s="553">
        <v>0</v>
      </c>
      <c r="S2035" s="10"/>
    </row>
    <row r="2036" spans="1:19" s="11" customFormat="1" outlineLevel="3">
      <c r="A2036" s="192"/>
      <c r="B2036" s="192"/>
      <c r="C2036" s="189" t="s">
        <v>1342</v>
      </c>
      <c r="D2036" s="194">
        <v>0</v>
      </c>
      <c r="E2036" s="358">
        <v>0</v>
      </c>
      <c r="F2036" s="195" t="s">
        <v>624</v>
      </c>
      <c r="G2036" s="199">
        <v>0</v>
      </c>
      <c r="H2036" s="199">
        <v>0</v>
      </c>
      <c r="I2036" s="199">
        <f t="shared" ref="I2036:I2067" si="643">SUM(G2036:H2036)</f>
        <v>0</v>
      </c>
      <c r="J2036" s="174">
        <f>SUBTOTAL(9,J2037:J2047)</f>
        <v>79936135.199999988</v>
      </c>
      <c r="K2036" s="174">
        <f t="shared" ref="K2036:L2036" si="644">SUBTOTAL(9,K2037:K2047)</f>
        <v>44199519.520000003</v>
      </c>
      <c r="L2036" s="174">
        <f t="shared" si="644"/>
        <v>124135654.72</v>
      </c>
      <c r="M2036" s="578">
        <f>'KL TTHT CV DOT 2'!P2016</f>
        <v>0</v>
      </c>
      <c r="N2036" s="578">
        <f>'KL TTHT CV DOT 2'!Q2016</f>
        <v>0</v>
      </c>
      <c r="O2036" s="578">
        <f>'KL TTHT CV DOT 2'!R2016</f>
        <v>0</v>
      </c>
      <c r="P2036" s="174"/>
      <c r="Q2036" s="174"/>
      <c r="R2036" s="558">
        <v>0</v>
      </c>
    </row>
    <row r="2037" spans="1:19" s="11" customFormat="1" outlineLevel="3">
      <c r="A2037" s="192"/>
      <c r="B2037" s="192"/>
      <c r="C2037" s="193" t="s">
        <v>1343</v>
      </c>
      <c r="D2037" s="194">
        <v>35</v>
      </c>
      <c r="E2037" s="358">
        <v>40</v>
      </c>
      <c r="F2037" s="195" t="s">
        <v>624</v>
      </c>
      <c r="G2037" s="199">
        <v>356616</v>
      </c>
      <c r="H2037" s="199">
        <v>71941.40800000001</v>
      </c>
      <c r="I2037" s="199">
        <f t="shared" si="643"/>
        <v>428557.408</v>
      </c>
      <c r="J2037" s="199">
        <f t="shared" ref="J2037:J2047" si="645">G2037*E2037</f>
        <v>14264640</v>
      </c>
      <c r="K2037" s="199">
        <f t="shared" ref="K2037:K2047" si="646">H2037*E2037</f>
        <v>2877656.3200000003</v>
      </c>
      <c r="L2037" s="199">
        <f t="shared" ref="L2037:L2047" si="647">I2037*E2037</f>
        <v>17142296.32</v>
      </c>
      <c r="M2037" s="579">
        <f>'KL TTHT CV DOT 2'!P2017</f>
        <v>0</v>
      </c>
      <c r="N2037" s="579">
        <f>'KL TTHT CV DOT 2'!Q2017</f>
        <v>0.15</v>
      </c>
      <c r="O2037" s="579">
        <f>'KL TTHT CV DOT 2'!R2017</f>
        <v>0.15</v>
      </c>
      <c r="P2037" s="199"/>
      <c r="Q2037" s="199"/>
      <c r="R2037" s="889"/>
    </row>
    <row r="2038" spans="1:19" s="11" customFormat="1" outlineLevel="3">
      <c r="A2038" s="192"/>
      <c r="B2038" s="192"/>
      <c r="C2038" s="193" t="s">
        <v>1345</v>
      </c>
      <c r="D2038" s="194">
        <v>40</v>
      </c>
      <c r="E2038" s="358">
        <v>65</v>
      </c>
      <c r="F2038" s="195" t="s">
        <v>624</v>
      </c>
      <c r="G2038" s="199">
        <v>179337.60000000001</v>
      </c>
      <c r="H2038" s="199">
        <v>57600.928000000007</v>
      </c>
      <c r="I2038" s="199">
        <f t="shared" si="643"/>
        <v>236938.52800000002</v>
      </c>
      <c r="J2038" s="199">
        <f t="shared" si="645"/>
        <v>11656944</v>
      </c>
      <c r="K2038" s="199">
        <f t="shared" si="646"/>
        <v>3744060.3200000003</v>
      </c>
      <c r="L2038" s="199">
        <f t="shared" si="647"/>
        <v>15401004.320000002</v>
      </c>
      <c r="M2038" s="579">
        <f>'KL TTHT CV DOT 2'!P2018</f>
        <v>0.3</v>
      </c>
      <c r="N2038" s="579">
        <f>'KL TTHT CV DOT 2'!Q2018</f>
        <v>0.15</v>
      </c>
      <c r="O2038" s="579">
        <f>'KL TTHT CV DOT 2'!R2018</f>
        <v>0.44999999999999996</v>
      </c>
      <c r="P2038" s="199"/>
      <c r="Q2038" s="199"/>
      <c r="R2038" s="889"/>
    </row>
    <row r="2039" spans="1:19" s="11" customFormat="1" outlineLevel="3">
      <c r="A2039" s="192"/>
      <c r="B2039" s="192"/>
      <c r="C2039" s="193" t="s">
        <v>1347</v>
      </c>
      <c r="D2039" s="194">
        <v>115</v>
      </c>
      <c r="E2039" s="358">
        <v>156</v>
      </c>
      <c r="F2039" s="195" t="s">
        <v>624</v>
      </c>
      <c r="G2039" s="199">
        <v>93225.600000000006</v>
      </c>
      <c r="H2039" s="199">
        <v>42504.000000000007</v>
      </c>
      <c r="I2039" s="199">
        <f t="shared" si="643"/>
        <v>135729.60000000001</v>
      </c>
      <c r="J2039" s="199">
        <f t="shared" si="645"/>
        <v>14543193.600000001</v>
      </c>
      <c r="K2039" s="199">
        <f t="shared" si="646"/>
        <v>6630624.0000000009</v>
      </c>
      <c r="L2039" s="199">
        <f t="shared" si="647"/>
        <v>21173817.600000001</v>
      </c>
      <c r="M2039" s="579">
        <f>'KL TTHT CV DOT 2'!P2019</f>
        <v>0.3</v>
      </c>
      <c r="N2039" s="579">
        <f>'KL TTHT CV DOT 2'!Q2019</f>
        <v>0.15</v>
      </c>
      <c r="O2039" s="579">
        <f>'KL TTHT CV DOT 2'!R2019</f>
        <v>0.44999999999999996</v>
      </c>
      <c r="P2039" s="199"/>
      <c r="Q2039" s="199"/>
      <c r="R2039" s="889"/>
    </row>
    <row r="2040" spans="1:19" s="11" customFormat="1" outlineLevel="3">
      <c r="A2040" s="192"/>
      <c r="B2040" s="192"/>
      <c r="C2040" s="193" t="s">
        <v>1349</v>
      </c>
      <c r="D2040" s="194">
        <v>185</v>
      </c>
      <c r="E2040" s="358">
        <v>209</v>
      </c>
      <c r="F2040" s="195" t="s">
        <v>624</v>
      </c>
      <c r="G2040" s="199">
        <v>65145.600000000006</v>
      </c>
      <c r="H2040" s="199">
        <v>36064</v>
      </c>
      <c r="I2040" s="199">
        <f t="shared" si="643"/>
        <v>101209.60000000001</v>
      </c>
      <c r="J2040" s="199">
        <f t="shared" si="645"/>
        <v>13615430.4</v>
      </c>
      <c r="K2040" s="199">
        <f t="shared" si="646"/>
        <v>7537376</v>
      </c>
      <c r="L2040" s="199">
        <f t="shared" si="647"/>
        <v>21152806.400000002</v>
      </c>
      <c r="M2040" s="579">
        <f>'KL TTHT CV DOT 2'!P2020</f>
        <v>0.3</v>
      </c>
      <c r="N2040" s="579">
        <f>'KL TTHT CV DOT 2'!Q2020</f>
        <v>0.15</v>
      </c>
      <c r="O2040" s="579">
        <f>'KL TTHT CV DOT 2'!R2020</f>
        <v>0.44999999999999996</v>
      </c>
      <c r="P2040" s="199"/>
      <c r="Q2040" s="199"/>
      <c r="R2040" s="889"/>
    </row>
    <row r="2041" spans="1:19" s="11" customFormat="1" outlineLevel="3">
      <c r="A2041" s="192"/>
      <c r="B2041" s="192"/>
      <c r="C2041" s="193" t="s">
        <v>1351</v>
      </c>
      <c r="D2041" s="194">
        <v>153</v>
      </c>
      <c r="E2041" s="358">
        <v>187</v>
      </c>
      <c r="F2041" s="195" t="s">
        <v>624</v>
      </c>
      <c r="G2041" s="199">
        <v>29858.400000000001</v>
      </c>
      <c r="H2041" s="199">
        <v>24884.160000000003</v>
      </c>
      <c r="I2041" s="199">
        <f t="shared" si="643"/>
        <v>54742.560000000005</v>
      </c>
      <c r="J2041" s="199">
        <f t="shared" si="645"/>
        <v>5583520.7999999998</v>
      </c>
      <c r="K2041" s="199">
        <f t="shared" si="646"/>
        <v>4653337.9200000009</v>
      </c>
      <c r="L2041" s="199">
        <f t="shared" si="647"/>
        <v>10236858.720000001</v>
      </c>
      <c r="M2041" s="579">
        <f>'KL TTHT CV DOT 2'!P2021</f>
        <v>0.3</v>
      </c>
      <c r="N2041" s="579">
        <f>'KL TTHT CV DOT 2'!Q2021</f>
        <v>0.15</v>
      </c>
      <c r="O2041" s="579">
        <f>'KL TTHT CV DOT 2'!R2021</f>
        <v>0.44999999999999996</v>
      </c>
      <c r="P2041" s="199"/>
      <c r="Q2041" s="199"/>
      <c r="R2041" s="889"/>
    </row>
    <row r="2042" spans="1:19" s="11" customFormat="1" outlineLevel="3">
      <c r="A2042" s="192"/>
      <c r="B2042" s="192"/>
      <c r="C2042" s="193" t="s">
        <v>1353</v>
      </c>
      <c r="D2042" s="194">
        <v>65</v>
      </c>
      <c r="E2042" s="358">
        <v>68</v>
      </c>
      <c r="F2042" s="195" t="s">
        <v>624</v>
      </c>
      <c r="G2042" s="199">
        <v>21528</v>
      </c>
      <c r="H2042" s="199">
        <v>17851.68</v>
      </c>
      <c r="I2042" s="199">
        <f t="shared" si="643"/>
        <v>39379.68</v>
      </c>
      <c r="J2042" s="199">
        <f t="shared" si="645"/>
        <v>1463904</v>
      </c>
      <c r="K2042" s="199">
        <f t="shared" si="646"/>
        <v>1213914.24</v>
      </c>
      <c r="L2042" s="199">
        <f t="shared" si="647"/>
        <v>2677818.2400000002</v>
      </c>
      <c r="M2042" s="579">
        <f>'KL TTHT CV DOT 2'!P2022</f>
        <v>0.3</v>
      </c>
      <c r="N2042" s="579">
        <f>'KL TTHT CV DOT 2'!Q2022</f>
        <v>0.15</v>
      </c>
      <c r="O2042" s="579">
        <f>'KL TTHT CV DOT 2'!R2022</f>
        <v>0.44999999999999996</v>
      </c>
      <c r="P2042" s="199"/>
      <c r="Q2042" s="199"/>
      <c r="R2042" s="889"/>
    </row>
    <row r="2043" spans="1:19" s="11" customFormat="1" outlineLevel="3">
      <c r="A2043" s="192"/>
      <c r="B2043" s="192"/>
      <c r="C2043" s="193" t="s">
        <v>1354</v>
      </c>
      <c r="D2043" s="194">
        <v>1</v>
      </c>
      <c r="E2043" s="358">
        <v>1</v>
      </c>
      <c r="F2043" s="195" t="s">
        <v>619</v>
      </c>
      <c r="G2043" s="199">
        <v>14106376.799999999</v>
      </c>
      <c r="H2043" s="199">
        <v>4231913.0399999991</v>
      </c>
      <c r="I2043" s="199">
        <f t="shared" si="643"/>
        <v>18338289.839999996</v>
      </c>
      <c r="J2043" s="199">
        <f t="shared" si="645"/>
        <v>14106376.799999999</v>
      </c>
      <c r="K2043" s="199">
        <f t="shared" si="646"/>
        <v>4231913.0399999991</v>
      </c>
      <c r="L2043" s="199">
        <f t="shared" si="647"/>
        <v>18338289.839999996</v>
      </c>
      <c r="M2043" s="579">
        <f>'KL TTHT CV DOT 2'!P2023</f>
        <v>0.3</v>
      </c>
      <c r="N2043" s="579">
        <f>'KL TTHT CV DOT 2'!Q2023</f>
        <v>0.15</v>
      </c>
      <c r="O2043" s="579">
        <f>'KL TTHT CV DOT 2'!R2023</f>
        <v>0.44999999999999996</v>
      </c>
      <c r="P2043" s="199"/>
      <c r="Q2043" s="199"/>
      <c r="R2043" s="889"/>
    </row>
    <row r="2044" spans="1:19" s="11" customFormat="1" outlineLevel="3">
      <c r="A2044" s="192"/>
      <c r="B2044" s="192"/>
      <c r="C2044" s="193" t="s">
        <v>1355</v>
      </c>
      <c r="D2044" s="194">
        <v>37</v>
      </c>
      <c r="E2044" s="358">
        <v>37</v>
      </c>
      <c r="F2044" s="195" t="s">
        <v>1104</v>
      </c>
      <c r="G2044" s="199">
        <v>0</v>
      </c>
      <c r="H2044" s="199">
        <v>200000</v>
      </c>
      <c r="I2044" s="199">
        <f t="shared" si="643"/>
        <v>200000</v>
      </c>
      <c r="J2044" s="199">
        <f t="shared" si="645"/>
        <v>0</v>
      </c>
      <c r="K2044" s="199">
        <f t="shared" si="646"/>
        <v>7400000</v>
      </c>
      <c r="L2044" s="199">
        <f t="shared" si="647"/>
        <v>7400000</v>
      </c>
      <c r="M2044" s="579">
        <f>'KL TTHT CV DOT 2'!P2024</f>
        <v>0.7</v>
      </c>
      <c r="N2044" s="579">
        <f>'KL TTHT CV DOT 2'!Q2024</f>
        <v>0.1</v>
      </c>
      <c r="O2044" s="579">
        <f>'KL TTHT CV DOT 2'!R2024</f>
        <v>0.79999999999999993</v>
      </c>
      <c r="P2044" s="199"/>
      <c r="Q2044" s="199"/>
      <c r="R2044" s="889"/>
    </row>
    <row r="2045" spans="1:19" s="11" customFormat="1" outlineLevel="3">
      <c r="A2045" s="192"/>
      <c r="B2045" s="192"/>
      <c r="C2045" s="193" t="s">
        <v>1356</v>
      </c>
      <c r="D2045" s="194">
        <v>1</v>
      </c>
      <c r="E2045" s="358">
        <v>1</v>
      </c>
      <c r="F2045" s="195" t="s">
        <v>619</v>
      </c>
      <c r="G2045" s="199">
        <v>0</v>
      </c>
      <c r="H2045" s="199">
        <v>3000000</v>
      </c>
      <c r="I2045" s="199">
        <f t="shared" si="643"/>
        <v>3000000</v>
      </c>
      <c r="J2045" s="199">
        <f t="shared" si="645"/>
        <v>0</v>
      </c>
      <c r="K2045" s="199">
        <f t="shared" si="646"/>
        <v>3000000</v>
      </c>
      <c r="L2045" s="199">
        <f t="shared" si="647"/>
        <v>3000000</v>
      </c>
      <c r="M2045" s="579">
        <f>'KL TTHT CV DOT 2'!P2025</f>
        <v>0</v>
      </c>
      <c r="N2045" s="579">
        <f>'KL TTHT CV DOT 2'!Q2025</f>
        <v>0.1</v>
      </c>
      <c r="O2045" s="579">
        <f>'KL TTHT CV DOT 2'!R2025</f>
        <v>0.1</v>
      </c>
      <c r="P2045" s="199"/>
      <c r="Q2045" s="199"/>
      <c r="R2045" s="889"/>
    </row>
    <row r="2046" spans="1:19" s="11" customFormat="1" outlineLevel="3">
      <c r="A2046" s="192"/>
      <c r="B2046" s="192"/>
      <c r="C2046" s="193" t="s">
        <v>1357</v>
      </c>
      <c r="D2046" s="194">
        <v>1</v>
      </c>
      <c r="E2046" s="358">
        <v>1</v>
      </c>
      <c r="F2046" s="195" t="s">
        <v>619</v>
      </c>
      <c r="G2046" s="199">
        <v>0</v>
      </c>
      <c r="H2046" s="199">
        <v>1500000</v>
      </c>
      <c r="I2046" s="199">
        <f t="shared" si="643"/>
        <v>1500000</v>
      </c>
      <c r="J2046" s="199">
        <f t="shared" si="645"/>
        <v>0</v>
      </c>
      <c r="K2046" s="199">
        <f t="shared" si="646"/>
        <v>1500000</v>
      </c>
      <c r="L2046" s="199">
        <f t="shared" si="647"/>
        <v>1500000</v>
      </c>
      <c r="M2046" s="579">
        <f>'KL TTHT CV DOT 2'!P2026</f>
        <v>0</v>
      </c>
      <c r="N2046" s="579">
        <f>'KL TTHT CV DOT 2'!Q2026</f>
        <v>0.1</v>
      </c>
      <c r="O2046" s="579">
        <f>'KL TTHT CV DOT 2'!R2026</f>
        <v>0.1</v>
      </c>
      <c r="P2046" s="199"/>
      <c r="Q2046" s="199"/>
      <c r="R2046" s="889"/>
    </row>
    <row r="2047" spans="1:19" s="11" customFormat="1" outlineLevel="3">
      <c r="A2047" s="192"/>
      <c r="B2047" s="192"/>
      <c r="C2047" s="193" t="s">
        <v>657</v>
      </c>
      <c r="D2047" s="194">
        <v>1</v>
      </c>
      <c r="E2047" s="358">
        <v>1</v>
      </c>
      <c r="F2047" s="195" t="s">
        <v>619</v>
      </c>
      <c r="G2047" s="199">
        <v>4702125.6000000006</v>
      </c>
      <c r="H2047" s="199">
        <v>1410637.6800000002</v>
      </c>
      <c r="I2047" s="199">
        <f t="shared" si="643"/>
        <v>6112763.2800000012</v>
      </c>
      <c r="J2047" s="199">
        <f t="shared" si="645"/>
        <v>4702125.6000000006</v>
      </c>
      <c r="K2047" s="199">
        <f t="shared" si="646"/>
        <v>1410637.6800000002</v>
      </c>
      <c r="L2047" s="199">
        <f t="shared" si="647"/>
        <v>6112763.2800000012</v>
      </c>
      <c r="M2047" s="579">
        <f>'KL TTHT CV DOT 2'!P2027</f>
        <v>0</v>
      </c>
      <c r="N2047" s="579">
        <f>'KL TTHT CV DOT 2'!Q2027</f>
        <v>0.1</v>
      </c>
      <c r="O2047" s="579">
        <f>'KL TTHT CV DOT 2'!R2027</f>
        <v>0.1</v>
      </c>
      <c r="P2047" s="199"/>
      <c r="Q2047" s="199"/>
      <c r="R2047" s="889"/>
    </row>
    <row r="2048" spans="1:19" s="11" customFormat="1" outlineLevel="3">
      <c r="A2048" s="192"/>
      <c r="B2048" s="192"/>
      <c r="C2048" s="189" t="s">
        <v>1333</v>
      </c>
      <c r="D2048" s="194">
        <v>0</v>
      </c>
      <c r="E2048" s="358"/>
      <c r="F2048" s="195" t="s">
        <v>624</v>
      </c>
      <c r="G2048" s="199"/>
      <c r="H2048" s="199"/>
      <c r="I2048" s="199"/>
      <c r="J2048" s="174">
        <f>SUBTOTAL(9,J2049:J2068)</f>
        <v>115988562.65753426</v>
      </c>
      <c r="K2048" s="174">
        <f t="shared" ref="K2048:L2048" si="648">SUBTOTAL(9,K2049:K2068)</f>
        <v>27284487.896188557</v>
      </c>
      <c r="L2048" s="174">
        <f t="shared" si="648"/>
        <v>143273050.5537228</v>
      </c>
      <c r="M2048" s="578">
        <f>'KL TTHT CV DOT 2'!P2028</f>
        <v>0</v>
      </c>
      <c r="N2048" s="578">
        <f>'KL TTHT CV DOT 2'!Q2028</f>
        <v>0</v>
      </c>
      <c r="O2048" s="578">
        <f>'KL TTHT CV DOT 2'!R2028</f>
        <v>0</v>
      </c>
      <c r="P2048" s="174"/>
      <c r="Q2048" s="174"/>
      <c r="R2048" s="558"/>
    </row>
    <row r="2049" spans="1:19" s="11" customFormat="1" ht="25.5" customHeight="1" outlineLevel="3">
      <c r="A2049" s="192"/>
      <c r="B2049" s="192"/>
      <c r="C2049" s="193" t="s">
        <v>1358</v>
      </c>
      <c r="D2049" s="194">
        <v>2</v>
      </c>
      <c r="E2049" s="358">
        <v>2</v>
      </c>
      <c r="F2049" s="195" t="s">
        <v>660</v>
      </c>
      <c r="G2049" s="199">
        <v>19613000</v>
      </c>
      <c r="H2049" s="199">
        <v>616000.00000000012</v>
      </c>
      <c r="I2049" s="199">
        <f t="shared" ref="I2049" si="649">SUM(G2049:H2049)</f>
        <v>20229000</v>
      </c>
      <c r="J2049" s="199">
        <f t="shared" ref="J2049:J2067" si="650">G2049*E2049</f>
        <v>39226000</v>
      </c>
      <c r="K2049" s="199">
        <f t="shared" ref="K2049:K2067" si="651">H2049*E2049</f>
        <v>1232000.0000000002</v>
      </c>
      <c r="L2049" s="199">
        <f t="shared" ref="L2049:L2067" si="652">I2049*E2049</f>
        <v>40458000</v>
      </c>
      <c r="M2049" s="579">
        <f>'KL TTHT CV DOT 2'!P2029</f>
        <v>0</v>
      </c>
      <c r="N2049" s="579">
        <f>'KL TTHT CV DOT 2'!Q2029</f>
        <v>0</v>
      </c>
      <c r="O2049" s="579">
        <f>'KL TTHT CV DOT 2'!R2029</f>
        <v>0</v>
      </c>
      <c r="P2049" s="199"/>
      <c r="Q2049" s="199"/>
      <c r="R2049" s="554"/>
    </row>
    <row r="2050" spans="1:19" s="11" customFormat="1" ht="25.5" customHeight="1" outlineLevel="3">
      <c r="A2050" s="192"/>
      <c r="B2050" s="192"/>
      <c r="C2050" s="193" t="s">
        <v>1360</v>
      </c>
      <c r="D2050" s="194">
        <v>2</v>
      </c>
      <c r="E2050" s="358">
        <v>2</v>
      </c>
      <c r="F2050" s="195" t="s">
        <v>660</v>
      </c>
      <c r="G2050" s="199">
        <v>4488000</v>
      </c>
      <c r="H2050" s="199">
        <v>0</v>
      </c>
      <c r="I2050" s="199">
        <f t="shared" ref="I2050:I2057" si="653">SUM(G2050:H2050)</f>
        <v>4488000</v>
      </c>
      <c r="J2050" s="199">
        <f t="shared" si="650"/>
        <v>8976000</v>
      </c>
      <c r="K2050" s="199">
        <f t="shared" si="651"/>
        <v>0</v>
      </c>
      <c r="L2050" s="199">
        <f t="shared" si="652"/>
        <v>8976000</v>
      </c>
      <c r="M2050" s="579">
        <f>'KL TTHT CV DOT 2'!P2030</f>
        <v>0</v>
      </c>
      <c r="N2050" s="579">
        <f>'KL TTHT CV DOT 2'!Q2030</f>
        <v>0</v>
      </c>
      <c r="O2050" s="579">
        <f>'KL TTHT CV DOT 2'!R2030</f>
        <v>0</v>
      </c>
      <c r="P2050" s="199"/>
      <c r="Q2050" s="199"/>
      <c r="R2050" s="554"/>
    </row>
    <row r="2051" spans="1:19" s="11" customFormat="1" ht="25.5" customHeight="1" outlineLevel="3">
      <c r="A2051" s="192"/>
      <c r="B2051" s="192"/>
      <c r="C2051" s="193" t="s">
        <v>1362</v>
      </c>
      <c r="D2051" s="194">
        <v>2</v>
      </c>
      <c r="E2051" s="358">
        <v>2</v>
      </c>
      <c r="F2051" s="195" t="s">
        <v>660</v>
      </c>
      <c r="G2051" s="199">
        <v>3850000.0000000005</v>
      </c>
      <c r="H2051" s="199">
        <v>0</v>
      </c>
      <c r="I2051" s="199">
        <f t="shared" si="653"/>
        <v>3850000.0000000005</v>
      </c>
      <c r="J2051" s="199">
        <f t="shared" si="650"/>
        <v>7700000.0000000009</v>
      </c>
      <c r="K2051" s="199">
        <f t="shared" si="651"/>
        <v>0</v>
      </c>
      <c r="L2051" s="199">
        <f t="shared" si="652"/>
        <v>7700000.0000000009</v>
      </c>
      <c r="M2051" s="579">
        <f>'KL TTHT CV DOT 2'!P2031</f>
        <v>0</v>
      </c>
      <c r="N2051" s="579">
        <f>'KL TTHT CV DOT 2'!Q2031</f>
        <v>0</v>
      </c>
      <c r="O2051" s="579">
        <f>'KL TTHT CV DOT 2'!R2031</f>
        <v>0</v>
      </c>
      <c r="P2051" s="199"/>
      <c r="Q2051" s="199"/>
      <c r="R2051" s="554"/>
    </row>
    <row r="2052" spans="1:19" s="11" customFormat="1" ht="25.5" customHeight="1" outlineLevel="3">
      <c r="A2052" s="192"/>
      <c r="B2052" s="192"/>
      <c r="C2052" s="193" t="s">
        <v>1363</v>
      </c>
      <c r="D2052" s="194">
        <v>2</v>
      </c>
      <c r="E2052" s="358">
        <v>2</v>
      </c>
      <c r="F2052" s="195" t="s">
        <v>660</v>
      </c>
      <c r="G2052" s="199">
        <v>3850000.0000000005</v>
      </c>
      <c r="H2052" s="199">
        <v>168000.00000000003</v>
      </c>
      <c r="I2052" s="199">
        <f t="shared" si="653"/>
        <v>4018000.0000000005</v>
      </c>
      <c r="J2052" s="199">
        <f t="shared" si="650"/>
        <v>7700000.0000000009</v>
      </c>
      <c r="K2052" s="199">
        <f t="shared" si="651"/>
        <v>336000.00000000006</v>
      </c>
      <c r="L2052" s="199">
        <f t="shared" si="652"/>
        <v>8036000.0000000009</v>
      </c>
      <c r="M2052" s="579">
        <f>'KL TTHT CV DOT 2'!P2032</f>
        <v>0</v>
      </c>
      <c r="N2052" s="579">
        <f>'KL TTHT CV DOT 2'!Q2032</f>
        <v>0</v>
      </c>
      <c r="O2052" s="579">
        <f>'KL TTHT CV DOT 2'!R2032</f>
        <v>0</v>
      </c>
      <c r="P2052" s="199"/>
      <c r="Q2052" s="199"/>
      <c r="R2052" s="554"/>
    </row>
    <row r="2053" spans="1:19" s="11" customFormat="1" ht="25.5" customHeight="1" outlineLevel="3">
      <c r="A2053" s="192"/>
      <c r="B2053" s="192"/>
      <c r="C2053" s="193" t="s">
        <v>1364</v>
      </c>
      <c r="D2053" s="194">
        <v>1</v>
      </c>
      <c r="E2053" s="358">
        <v>1</v>
      </c>
      <c r="F2053" s="195" t="s">
        <v>660</v>
      </c>
      <c r="G2053" s="199">
        <v>13420000.000000002</v>
      </c>
      <c r="H2053" s="199">
        <v>840000.00000000012</v>
      </c>
      <c r="I2053" s="199">
        <f t="shared" si="653"/>
        <v>14260000.000000002</v>
      </c>
      <c r="J2053" s="199">
        <f t="shared" si="650"/>
        <v>13420000.000000002</v>
      </c>
      <c r="K2053" s="199">
        <f t="shared" si="651"/>
        <v>840000.00000000012</v>
      </c>
      <c r="L2053" s="199">
        <f t="shared" si="652"/>
        <v>14260000.000000002</v>
      </c>
      <c r="M2053" s="579">
        <f>'KL TTHT CV DOT 2'!P2033</f>
        <v>0</v>
      </c>
      <c r="N2053" s="579">
        <f>'KL TTHT CV DOT 2'!Q2033</f>
        <v>0</v>
      </c>
      <c r="O2053" s="579">
        <f>'KL TTHT CV DOT 2'!R2033</f>
        <v>0</v>
      </c>
      <c r="P2053" s="199"/>
      <c r="Q2053" s="199"/>
      <c r="R2053" s="554"/>
    </row>
    <row r="2054" spans="1:19" s="11" customFormat="1" outlineLevel="3">
      <c r="A2054" s="192"/>
      <c r="B2054" s="192"/>
      <c r="C2054" s="192" t="s">
        <v>1365</v>
      </c>
      <c r="D2054" s="194">
        <v>1</v>
      </c>
      <c r="E2054" s="358">
        <v>1</v>
      </c>
      <c r="F2054" s="195" t="s">
        <v>660</v>
      </c>
      <c r="G2054" s="199">
        <v>174200</v>
      </c>
      <c r="H2054" s="199">
        <v>61600.000000000007</v>
      </c>
      <c r="I2054" s="199">
        <f t="shared" si="653"/>
        <v>235800</v>
      </c>
      <c r="J2054" s="199">
        <f t="shared" si="650"/>
        <v>174200</v>
      </c>
      <c r="K2054" s="199">
        <f t="shared" si="651"/>
        <v>61600.000000000007</v>
      </c>
      <c r="L2054" s="199">
        <f t="shared" si="652"/>
        <v>235800</v>
      </c>
      <c r="M2054" s="579">
        <f>'KL TTHT CV DOT 2'!P2034</f>
        <v>0</v>
      </c>
      <c r="N2054" s="579">
        <f>'KL TTHT CV DOT 2'!Q2034</f>
        <v>0</v>
      </c>
      <c r="O2054" s="579">
        <f>'KL TTHT CV DOT 2'!R2034</f>
        <v>0</v>
      </c>
      <c r="P2054" s="199"/>
      <c r="Q2054" s="199"/>
      <c r="R2054" s="554"/>
    </row>
    <row r="2055" spans="1:19" s="11" customFormat="1" outlineLevel="3">
      <c r="A2055" s="192"/>
      <c r="B2055" s="192"/>
      <c r="C2055" s="192" t="s">
        <v>1367</v>
      </c>
      <c r="D2055" s="194">
        <v>1</v>
      </c>
      <c r="E2055" s="358">
        <v>1</v>
      </c>
      <c r="F2055" s="195" t="s">
        <v>660</v>
      </c>
      <c r="G2055" s="199">
        <v>128700</v>
      </c>
      <c r="H2055" s="199">
        <v>61600.000000000007</v>
      </c>
      <c r="I2055" s="199">
        <f t="shared" si="653"/>
        <v>190300</v>
      </c>
      <c r="J2055" s="199">
        <f t="shared" si="650"/>
        <v>128700</v>
      </c>
      <c r="K2055" s="199">
        <f t="shared" si="651"/>
        <v>61600.000000000007</v>
      </c>
      <c r="L2055" s="199">
        <f t="shared" si="652"/>
        <v>190300</v>
      </c>
      <c r="M2055" s="579">
        <f>'KL TTHT CV DOT 2'!P2035</f>
        <v>0</v>
      </c>
      <c r="N2055" s="579">
        <f>'KL TTHT CV DOT 2'!Q2035</f>
        <v>0</v>
      </c>
      <c r="O2055" s="579">
        <f>'KL TTHT CV DOT 2'!R2035</f>
        <v>0</v>
      </c>
      <c r="P2055" s="199"/>
      <c r="Q2055" s="199"/>
      <c r="R2055" s="554"/>
    </row>
    <row r="2056" spans="1:19" s="11" customFormat="1" outlineLevel="3">
      <c r="A2056" s="192"/>
      <c r="B2056" s="192"/>
      <c r="C2056" s="193" t="s">
        <v>1368</v>
      </c>
      <c r="D2056" s="194">
        <v>30</v>
      </c>
      <c r="E2056" s="358">
        <v>30</v>
      </c>
      <c r="F2056" s="195" t="s">
        <v>624</v>
      </c>
      <c r="G2056" s="199">
        <v>40467</v>
      </c>
      <c r="H2056" s="199">
        <v>9350</v>
      </c>
      <c r="I2056" s="199">
        <f t="shared" si="653"/>
        <v>49817</v>
      </c>
      <c r="J2056" s="199">
        <f t="shared" si="650"/>
        <v>1214010</v>
      </c>
      <c r="K2056" s="199">
        <f t="shared" si="651"/>
        <v>280500</v>
      </c>
      <c r="L2056" s="199">
        <f t="shared" si="652"/>
        <v>1494510</v>
      </c>
      <c r="M2056" s="579">
        <f>'KL TTHT CV DOT 2'!P2036</f>
        <v>0</v>
      </c>
      <c r="N2056" s="579">
        <f>'KL TTHT CV DOT 2'!Q2036</f>
        <v>0</v>
      </c>
      <c r="O2056" s="579">
        <f>'KL TTHT CV DOT 2'!R2036</f>
        <v>0</v>
      </c>
      <c r="P2056" s="199"/>
      <c r="Q2056" s="199"/>
      <c r="R2056" s="554"/>
    </row>
    <row r="2057" spans="1:19" s="11" customFormat="1" outlineLevel="3">
      <c r="A2057" s="192"/>
      <c r="B2057" s="192"/>
      <c r="C2057" s="193" t="s">
        <v>928</v>
      </c>
      <c r="D2057" s="194">
        <v>30</v>
      </c>
      <c r="E2057" s="358">
        <v>30</v>
      </c>
      <c r="F2057" s="195" t="s">
        <v>624</v>
      </c>
      <c r="G2057" s="199">
        <v>8773.9726027397246</v>
      </c>
      <c r="H2057" s="199">
        <v>14594.016411764707</v>
      </c>
      <c r="I2057" s="199">
        <f t="shared" si="653"/>
        <v>23367.989014504434</v>
      </c>
      <c r="J2057" s="199">
        <f t="shared" si="650"/>
        <v>263219.17808219173</v>
      </c>
      <c r="K2057" s="199">
        <f t="shared" si="651"/>
        <v>437820.49235294119</v>
      </c>
      <c r="L2057" s="199">
        <f t="shared" si="652"/>
        <v>701039.67043513304</v>
      </c>
      <c r="M2057" s="579">
        <f>'KL TTHT CV DOT 2'!P2037</f>
        <v>0</v>
      </c>
      <c r="N2057" s="579">
        <f>'KL TTHT CV DOT 2'!Q2037</f>
        <v>0</v>
      </c>
      <c r="O2057" s="579">
        <f>'KL TTHT CV DOT 2'!R2037</f>
        <v>0</v>
      </c>
      <c r="P2057" s="199"/>
      <c r="Q2057" s="199"/>
      <c r="R2057" s="554"/>
    </row>
    <row r="2058" spans="1:19" outlineLevel="3">
      <c r="A2058" s="137"/>
      <c r="B2058" s="137"/>
      <c r="C2058" s="138" t="s">
        <v>1345</v>
      </c>
      <c r="D2058" s="97">
        <v>29</v>
      </c>
      <c r="E2058" s="61">
        <v>35</v>
      </c>
      <c r="F2058" s="139" t="s">
        <v>624</v>
      </c>
      <c r="G2058" s="199">
        <v>179337.60000000001</v>
      </c>
      <c r="H2058" s="199">
        <v>57600.928000000007</v>
      </c>
      <c r="I2058" s="71">
        <f t="shared" si="643"/>
        <v>236938.52800000002</v>
      </c>
      <c r="J2058" s="71">
        <f t="shared" si="650"/>
        <v>6276816</v>
      </c>
      <c r="K2058" s="71">
        <f t="shared" si="651"/>
        <v>2016032.4800000002</v>
      </c>
      <c r="L2058" s="71">
        <f t="shared" si="652"/>
        <v>8292848.4800000004</v>
      </c>
      <c r="M2058" s="579">
        <f>'KL TTHT CV DOT 2'!P2038</f>
        <v>0.3</v>
      </c>
      <c r="N2058" s="579">
        <f>'KL TTHT CV DOT 2'!Q2038</f>
        <v>0.15</v>
      </c>
      <c r="O2058" s="579">
        <f>'KL TTHT CV DOT 2'!R2038</f>
        <v>0.44999999999999996</v>
      </c>
      <c r="P2058" s="71"/>
      <c r="Q2058" s="71"/>
      <c r="R2058" s="552"/>
      <c r="S2058" s="10"/>
    </row>
    <row r="2059" spans="1:19" outlineLevel="3">
      <c r="A2059" s="137"/>
      <c r="B2059" s="137"/>
      <c r="C2059" s="138" t="s">
        <v>1347</v>
      </c>
      <c r="D2059" s="97">
        <v>39</v>
      </c>
      <c r="E2059" s="61">
        <v>45</v>
      </c>
      <c r="F2059" s="139" t="s">
        <v>624</v>
      </c>
      <c r="G2059" s="199">
        <v>93225.600000000006</v>
      </c>
      <c r="H2059" s="199">
        <v>42504.000000000007</v>
      </c>
      <c r="I2059" s="71">
        <f t="shared" si="643"/>
        <v>135729.60000000001</v>
      </c>
      <c r="J2059" s="71">
        <f t="shared" si="650"/>
        <v>4195152</v>
      </c>
      <c r="K2059" s="71">
        <f t="shared" si="651"/>
        <v>1912680.0000000002</v>
      </c>
      <c r="L2059" s="71">
        <f t="shared" si="652"/>
        <v>6107832</v>
      </c>
      <c r="M2059" s="579">
        <f>'KL TTHT CV DOT 2'!P2039</f>
        <v>0.3</v>
      </c>
      <c r="N2059" s="579">
        <f>'KL TTHT CV DOT 2'!Q2039</f>
        <v>0.15</v>
      </c>
      <c r="O2059" s="579">
        <f>'KL TTHT CV DOT 2'!R2039</f>
        <v>0.44999999999999996</v>
      </c>
      <c r="P2059" s="71"/>
      <c r="Q2059" s="71"/>
      <c r="R2059" s="552"/>
      <c r="S2059" s="10"/>
    </row>
    <row r="2060" spans="1:19" outlineLevel="3">
      <c r="A2060" s="137"/>
      <c r="B2060" s="137"/>
      <c r="C2060" s="138" t="s">
        <v>1349</v>
      </c>
      <c r="D2060" s="97">
        <v>149</v>
      </c>
      <c r="E2060" s="61">
        <v>167</v>
      </c>
      <c r="F2060" s="139" t="s">
        <v>624</v>
      </c>
      <c r="G2060" s="199">
        <v>65145.600000000006</v>
      </c>
      <c r="H2060" s="199">
        <v>36064</v>
      </c>
      <c r="I2060" s="71">
        <f t="shared" si="643"/>
        <v>101209.60000000001</v>
      </c>
      <c r="J2060" s="71">
        <f t="shared" si="650"/>
        <v>10879315.200000001</v>
      </c>
      <c r="K2060" s="71">
        <f t="shared" si="651"/>
        <v>6022688</v>
      </c>
      <c r="L2060" s="71">
        <f t="shared" si="652"/>
        <v>16902003.199999999</v>
      </c>
      <c r="M2060" s="579">
        <f>'KL TTHT CV DOT 2'!P2040</f>
        <v>0.3</v>
      </c>
      <c r="N2060" s="579">
        <f>'KL TTHT CV DOT 2'!Q2040</f>
        <v>0.15</v>
      </c>
      <c r="O2060" s="579">
        <f>'KL TTHT CV DOT 2'!R2040</f>
        <v>0.44999999999999996</v>
      </c>
      <c r="P2060" s="71"/>
      <c r="Q2060" s="71"/>
      <c r="R2060" s="552"/>
      <c r="S2060" s="10"/>
    </row>
    <row r="2061" spans="1:19" outlineLevel="3">
      <c r="A2061" s="137"/>
      <c r="B2061" s="137"/>
      <c r="C2061" s="138" t="s">
        <v>1351</v>
      </c>
      <c r="D2061" s="97">
        <v>101</v>
      </c>
      <c r="E2061" s="61">
        <v>124</v>
      </c>
      <c r="F2061" s="139" t="s">
        <v>624</v>
      </c>
      <c r="G2061" s="199">
        <v>29858.400000000001</v>
      </c>
      <c r="H2061" s="199">
        <v>24884.160000000003</v>
      </c>
      <c r="I2061" s="71">
        <f t="shared" si="643"/>
        <v>54742.560000000005</v>
      </c>
      <c r="J2061" s="71">
        <f t="shared" si="650"/>
        <v>3702441.6</v>
      </c>
      <c r="K2061" s="71">
        <f t="shared" si="651"/>
        <v>3085635.8400000003</v>
      </c>
      <c r="L2061" s="71">
        <f t="shared" si="652"/>
        <v>6788077.4400000004</v>
      </c>
      <c r="M2061" s="579">
        <f>'KL TTHT CV DOT 2'!P2041</f>
        <v>0.3</v>
      </c>
      <c r="N2061" s="579">
        <f>'KL TTHT CV DOT 2'!Q2041</f>
        <v>0.15</v>
      </c>
      <c r="O2061" s="579">
        <f>'KL TTHT CV DOT 2'!R2041</f>
        <v>0.44999999999999996</v>
      </c>
      <c r="P2061" s="71"/>
      <c r="Q2061" s="71"/>
      <c r="R2061" s="552"/>
      <c r="S2061" s="10"/>
    </row>
    <row r="2062" spans="1:19" outlineLevel="3">
      <c r="A2062" s="137"/>
      <c r="B2062" s="137"/>
      <c r="C2062" s="138" t="s">
        <v>1353</v>
      </c>
      <c r="D2062" s="97">
        <v>18</v>
      </c>
      <c r="E2062" s="61">
        <v>23</v>
      </c>
      <c r="F2062" s="139" t="s">
        <v>624</v>
      </c>
      <c r="G2062" s="199">
        <v>21528</v>
      </c>
      <c r="H2062" s="199">
        <v>17851.68</v>
      </c>
      <c r="I2062" s="71">
        <f t="shared" si="643"/>
        <v>39379.68</v>
      </c>
      <c r="J2062" s="71">
        <f t="shared" si="650"/>
        <v>495144</v>
      </c>
      <c r="K2062" s="71">
        <f t="shared" si="651"/>
        <v>410588.64</v>
      </c>
      <c r="L2062" s="71">
        <f t="shared" si="652"/>
        <v>905732.64</v>
      </c>
      <c r="M2062" s="579">
        <f>'KL TTHT CV DOT 2'!P2042</f>
        <v>0.3</v>
      </c>
      <c r="N2062" s="579">
        <f>'KL TTHT CV DOT 2'!Q2042</f>
        <v>0.15</v>
      </c>
      <c r="O2062" s="579">
        <f>'KL TTHT CV DOT 2'!R2042</f>
        <v>0.44999999999999996</v>
      </c>
      <c r="P2062" s="71"/>
      <c r="Q2062" s="71"/>
      <c r="R2062" s="552"/>
      <c r="S2062" s="10"/>
    </row>
    <row r="2063" spans="1:19" outlineLevel="3">
      <c r="A2063" s="137"/>
      <c r="B2063" s="137"/>
      <c r="C2063" s="138" t="s">
        <v>1369</v>
      </c>
      <c r="D2063" s="97">
        <v>1</v>
      </c>
      <c r="E2063" s="61">
        <v>1</v>
      </c>
      <c r="F2063" s="139" t="s">
        <v>660</v>
      </c>
      <c r="G2063" s="199">
        <v>106423.2</v>
      </c>
      <c r="H2063" s="199">
        <v>28000.000000000004</v>
      </c>
      <c r="I2063" s="71">
        <f t="shared" si="643"/>
        <v>134423.20000000001</v>
      </c>
      <c r="J2063" s="71">
        <f t="shared" si="650"/>
        <v>106423.2</v>
      </c>
      <c r="K2063" s="71">
        <f t="shared" si="651"/>
        <v>28000.000000000004</v>
      </c>
      <c r="L2063" s="71">
        <f t="shared" si="652"/>
        <v>134423.20000000001</v>
      </c>
      <c r="M2063" s="579">
        <f>'KL TTHT CV DOT 2'!P2043</f>
        <v>0.3</v>
      </c>
      <c r="N2063" s="579">
        <f>'KL TTHT CV DOT 2'!Q2043</f>
        <v>0.1</v>
      </c>
      <c r="O2063" s="579">
        <f>'KL TTHT CV DOT 2'!R2043</f>
        <v>0.4</v>
      </c>
      <c r="P2063" s="71"/>
      <c r="Q2063" s="71"/>
      <c r="R2063" s="552"/>
      <c r="S2063" s="10"/>
    </row>
    <row r="2064" spans="1:19" outlineLevel="3">
      <c r="A2064" s="137"/>
      <c r="B2064" s="137"/>
      <c r="C2064" s="138" t="s">
        <v>1354</v>
      </c>
      <c r="D2064" s="97">
        <v>1</v>
      </c>
      <c r="E2064" s="61">
        <v>1</v>
      </c>
      <c r="F2064" s="139" t="s">
        <v>619</v>
      </c>
      <c r="G2064" s="199">
        <v>5976856.1095890412</v>
      </c>
      <c r="H2064" s="199">
        <v>1793056.8328767123</v>
      </c>
      <c r="I2064" s="71">
        <f t="shared" si="643"/>
        <v>7769912.9424657533</v>
      </c>
      <c r="J2064" s="71">
        <f t="shared" si="650"/>
        <v>5976856.1095890412</v>
      </c>
      <c r="K2064" s="71">
        <f t="shared" si="651"/>
        <v>1793056.8328767123</v>
      </c>
      <c r="L2064" s="71">
        <f t="shared" si="652"/>
        <v>7769912.9424657533</v>
      </c>
      <c r="M2064" s="579">
        <f>'KL TTHT CV DOT 2'!P2044</f>
        <v>0.3</v>
      </c>
      <c r="N2064" s="579">
        <f>'KL TTHT CV DOT 2'!Q2044</f>
        <v>0.15</v>
      </c>
      <c r="O2064" s="579">
        <f>'KL TTHT CV DOT 2'!R2044</f>
        <v>0.44999999999999996</v>
      </c>
      <c r="P2064" s="71"/>
      <c r="Q2064" s="71"/>
      <c r="R2064" s="552"/>
      <c r="S2064" s="10"/>
    </row>
    <row r="2065" spans="1:19" outlineLevel="3">
      <c r="A2065" s="137"/>
      <c r="B2065" s="137"/>
      <c r="C2065" s="138" t="s">
        <v>1355</v>
      </c>
      <c r="D2065" s="97">
        <v>21</v>
      </c>
      <c r="E2065" s="61">
        <v>28</v>
      </c>
      <c r="F2065" s="139" t="s">
        <v>1104</v>
      </c>
      <c r="G2065" s="199">
        <v>0</v>
      </c>
      <c r="H2065" s="199">
        <v>200000</v>
      </c>
      <c r="I2065" s="71">
        <f t="shared" si="643"/>
        <v>200000</v>
      </c>
      <c r="J2065" s="71">
        <f t="shared" si="650"/>
        <v>0</v>
      </c>
      <c r="K2065" s="71">
        <f t="shared" si="651"/>
        <v>5600000</v>
      </c>
      <c r="L2065" s="71">
        <f t="shared" si="652"/>
        <v>5600000</v>
      </c>
      <c r="M2065" s="570">
        <f>'KL TTHT CV DOT 2'!P2045</f>
        <v>0.7</v>
      </c>
      <c r="N2065" s="570">
        <f>'KL TTHT CV DOT 2'!Q2045</f>
        <v>0.1</v>
      </c>
      <c r="O2065" s="570">
        <f>'KL TTHT CV DOT 2'!R2045</f>
        <v>0.79999999999999993</v>
      </c>
      <c r="P2065" s="71"/>
      <c r="Q2065" s="71"/>
      <c r="R2065" s="552"/>
      <c r="S2065" s="10"/>
    </row>
    <row r="2066" spans="1:19" outlineLevel="3">
      <c r="A2066" s="137"/>
      <c r="B2066" s="137"/>
      <c r="C2066" s="138" t="s">
        <v>1356</v>
      </c>
      <c r="D2066" s="97">
        <v>1</v>
      </c>
      <c r="E2066" s="61">
        <v>1</v>
      </c>
      <c r="F2066" s="139" t="s">
        <v>619</v>
      </c>
      <c r="G2066" s="199">
        <v>0</v>
      </c>
      <c r="H2066" s="199">
        <v>1500000</v>
      </c>
      <c r="I2066" s="71">
        <f t="shared" si="643"/>
        <v>1500000</v>
      </c>
      <c r="J2066" s="71">
        <f t="shared" si="650"/>
        <v>0</v>
      </c>
      <c r="K2066" s="71">
        <f t="shared" si="651"/>
        <v>1500000</v>
      </c>
      <c r="L2066" s="71">
        <f t="shared" si="652"/>
        <v>1500000</v>
      </c>
      <c r="M2066" s="570">
        <f>'KL TTHT CV DOT 2'!P2046</f>
        <v>0</v>
      </c>
      <c r="N2066" s="570">
        <f>'KL TTHT CV DOT 2'!Q2046</f>
        <v>0</v>
      </c>
      <c r="O2066" s="570">
        <f>'KL TTHT CV DOT 2'!R2046</f>
        <v>0</v>
      </c>
      <c r="P2066" s="71"/>
      <c r="Q2066" s="71"/>
      <c r="R2066" s="552"/>
      <c r="S2066" s="10"/>
    </row>
    <row r="2067" spans="1:19" outlineLevel="3">
      <c r="A2067" s="137"/>
      <c r="B2067" s="137"/>
      <c r="C2067" s="138" t="s">
        <v>657</v>
      </c>
      <c r="D2067" s="97">
        <v>1</v>
      </c>
      <c r="E2067" s="61">
        <v>1</v>
      </c>
      <c r="F2067" s="139" t="s">
        <v>619</v>
      </c>
      <c r="G2067" s="199">
        <v>5554285.3698630147</v>
      </c>
      <c r="H2067" s="199">
        <v>1666285.6109589043</v>
      </c>
      <c r="I2067" s="71">
        <f t="shared" si="643"/>
        <v>7220570.9808219187</v>
      </c>
      <c r="J2067" s="71">
        <f t="shared" si="650"/>
        <v>5554285.3698630147</v>
      </c>
      <c r="K2067" s="71">
        <f t="shared" si="651"/>
        <v>1666285.6109589043</v>
      </c>
      <c r="L2067" s="71">
        <f t="shared" si="652"/>
        <v>7220570.9808219187</v>
      </c>
      <c r="M2067" s="570">
        <f>'KL TTHT CV DOT 2'!P2047</f>
        <v>0</v>
      </c>
      <c r="N2067" s="570">
        <f>'KL TTHT CV DOT 2'!Q2047</f>
        <v>0</v>
      </c>
      <c r="O2067" s="570">
        <f>'KL TTHT CV DOT 2'!R2047</f>
        <v>0</v>
      </c>
      <c r="P2067" s="71"/>
      <c r="Q2067" s="71"/>
      <c r="R2067" s="552">
        <v>0</v>
      </c>
      <c r="S2067" s="10"/>
    </row>
    <row r="2068" spans="1:19" outlineLevel="2">
      <c r="A2068" s="137"/>
      <c r="B2068" s="137"/>
      <c r="C2068" s="138"/>
      <c r="D2068" s="97"/>
      <c r="E2068" s="61"/>
      <c r="F2068" s="139"/>
      <c r="G2068" s="71"/>
      <c r="H2068" s="71"/>
      <c r="I2068" s="71"/>
      <c r="J2068" s="71"/>
      <c r="K2068" s="71"/>
      <c r="L2068" s="62"/>
      <c r="M2068" s="574">
        <f>'KL TTHT CV DOT 2'!P2048</f>
        <v>0</v>
      </c>
      <c r="N2068" s="574">
        <f>'KL TTHT CV DOT 2'!Q2048</f>
        <v>0</v>
      </c>
      <c r="O2068" s="574">
        <f>'KL TTHT CV DOT 2'!R2048</f>
        <v>0</v>
      </c>
      <c r="P2068" s="62"/>
      <c r="Q2068" s="62"/>
      <c r="R2068" s="550">
        <v>0</v>
      </c>
      <c r="S2068" s="10"/>
    </row>
    <row r="2069" spans="1:19" outlineLevel="2" collapsed="1">
      <c r="A2069" s="137" t="s">
        <v>291</v>
      </c>
      <c r="B2069" s="137"/>
      <c r="C2069" s="138" t="s">
        <v>292</v>
      </c>
      <c r="D2069" s="94">
        <v>1</v>
      </c>
      <c r="E2069" s="70">
        <v>1</v>
      </c>
      <c r="F2069" s="139" t="s">
        <v>10</v>
      </c>
      <c r="G2069" s="71"/>
      <c r="H2069" s="71"/>
      <c r="I2069" s="71"/>
      <c r="J2069" s="82">
        <f>SUBTOTAL(9,J2070:J2165)</f>
        <v>350026408.45678711</v>
      </c>
      <c r="K2069" s="82">
        <f>SUBTOTAL(9,K2070:K2165)</f>
        <v>59395813.319104947</v>
      </c>
      <c r="L2069" s="82">
        <f>SUBTOTAL(9,L2070:L2165)</f>
        <v>409422221.77589172</v>
      </c>
      <c r="M2069" s="576">
        <f>'KL TTHT CV DOT 2'!P2049</f>
        <v>0</v>
      </c>
      <c r="N2069" s="576">
        <f>'KL TTHT CV DOT 2'!Q2049</f>
        <v>0</v>
      </c>
      <c r="O2069" s="576">
        <f>'KL TTHT CV DOT 2'!R2049</f>
        <v>0</v>
      </c>
      <c r="P2069" s="82"/>
      <c r="Q2069" s="82"/>
      <c r="R2069" s="553">
        <v>0</v>
      </c>
      <c r="S2069" s="10"/>
    </row>
    <row r="2070" spans="1:19" s="11" customFormat="1" hidden="1" outlineLevel="3">
      <c r="A2070" s="192"/>
      <c r="B2070" s="192"/>
      <c r="C2070" s="189" t="s">
        <v>1342</v>
      </c>
      <c r="D2070" s="194"/>
      <c r="E2070" s="358"/>
      <c r="F2070" s="195"/>
      <c r="G2070" s="199"/>
      <c r="H2070" s="199"/>
      <c r="I2070" s="199"/>
      <c r="J2070" s="174">
        <f>SUBTOTAL(9,J2071:J2120)</f>
        <v>205749865.95765883</v>
      </c>
      <c r="K2070" s="174">
        <f>SUBTOTAL(9,K2071:K2120)</f>
        <v>34591531.44037205</v>
      </c>
      <c r="L2070" s="174">
        <f>SUBTOTAL(9,L2071:L2120)</f>
        <v>240341397.39803082</v>
      </c>
      <c r="M2070" s="578">
        <f>'KL TTHT CV DOT 2'!P2050</f>
        <v>0</v>
      </c>
      <c r="N2070" s="578">
        <f>'KL TTHT CV DOT 2'!Q2050</f>
        <v>0</v>
      </c>
      <c r="O2070" s="578">
        <f>'KL TTHT CV DOT 2'!R2050</f>
        <v>0</v>
      </c>
      <c r="P2070" s="174"/>
      <c r="Q2070" s="174"/>
      <c r="R2070" s="558">
        <v>0</v>
      </c>
    </row>
    <row r="2071" spans="1:19" s="11" customFormat="1" hidden="1" outlineLevel="3">
      <c r="A2071" s="192"/>
      <c r="B2071" s="192"/>
      <c r="C2071" s="172" t="s">
        <v>1370</v>
      </c>
      <c r="D2071" s="194"/>
      <c r="E2071" s="358"/>
      <c r="F2071" s="195"/>
      <c r="G2071" s="199"/>
      <c r="H2071" s="199"/>
      <c r="I2071" s="199"/>
      <c r="J2071" s="174">
        <f>SUBTOTAL(9,J2072:J2083)</f>
        <v>149717065.9576588</v>
      </c>
      <c r="K2071" s="174">
        <f t="shared" ref="K2071:L2071" si="654">SUBTOTAL(9,K2072:K2083)</f>
        <v>8068928.1915720459</v>
      </c>
      <c r="L2071" s="174">
        <f t="shared" si="654"/>
        <v>157785994.14923084</v>
      </c>
      <c r="M2071" s="578">
        <f>'KL TTHT CV DOT 2'!P2051</f>
        <v>0</v>
      </c>
      <c r="N2071" s="578">
        <f>'KL TTHT CV DOT 2'!Q2051</f>
        <v>0</v>
      </c>
      <c r="O2071" s="578">
        <f>'KL TTHT CV DOT 2'!R2051</f>
        <v>0</v>
      </c>
      <c r="P2071" s="174"/>
      <c r="Q2071" s="174"/>
      <c r="R2071" s="558">
        <v>0</v>
      </c>
    </row>
    <row r="2072" spans="1:19" s="11" customFormat="1" hidden="1" outlineLevel="3">
      <c r="A2072" s="192"/>
      <c r="B2072" s="192"/>
      <c r="C2072" s="193" t="s">
        <v>1371</v>
      </c>
      <c r="D2072" s="194">
        <v>2</v>
      </c>
      <c r="E2072" s="358">
        <v>2</v>
      </c>
      <c r="F2072" s="195" t="s">
        <v>692</v>
      </c>
      <c r="G2072" s="199">
        <v>30745000.000000004</v>
      </c>
      <c r="H2072" s="199">
        <v>728000.00000000012</v>
      </c>
      <c r="I2072" s="199">
        <f t="shared" ref="I2072" si="655">SUM(G2072:H2072)</f>
        <v>31473000.000000004</v>
      </c>
      <c r="J2072" s="199">
        <f t="shared" ref="J2072:J2082" si="656">G2072*E2072</f>
        <v>61490000.000000007</v>
      </c>
      <c r="K2072" s="199">
        <f t="shared" ref="K2072:K2082" si="657">H2072*E2072</f>
        <v>1456000.0000000002</v>
      </c>
      <c r="L2072" s="199">
        <f t="shared" ref="L2072:L2082" si="658">I2072*E2072</f>
        <v>62946000.000000007</v>
      </c>
      <c r="M2072" s="579">
        <f>'KL TTHT CV DOT 2'!P2052</f>
        <v>0</v>
      </c>
      <c r="N2072" s="579">
        <f>'KL TTHT CV DOT 2'!Q2052</f>
        <v>0.5</v>
      </c>
      <c r="O2072" s="579">
        <f>'KL TTHT CV DOT 2'!R2052</f>
        <v>0.5</v>
      </c>
      <c r="P2072" s="199"/>
      <c r="Q2072" s="199"/>
      <c r="R2072" s="554">
        <v>0</v>
      </c>
    </row>
    <row r="2073" spans="1:19" s="11" customFormat="1" ht="16.2" hidden="1" customHeight="1" outlineLevel="3">
      <c r="A2073" s="192"/>
      <c r="B2073" s="192"/>
      <c r="C2073" s="193" t="s">
        <v>1372</v>
      </c>
      <c r="D2073" s="194">
        <v>1</v>
      </c>
      <c r="E2073" s="358">
        <v>1</v>
      </c>
      <c r="F2073" s="195" t="s">
        <v>692</v>
      </c>
      <c r="G2073" s="199">
        <v>44440000</v>
      </c>
      <c r="H2073" s="199">
        <v>1400000.0000000002</v>
      </c>
      <c r="I2073" s="199">
        <f t="shared" ref="I2073:I2082" si="659">SUM(G2073:H2073)</f>
        <v>45840000</v>
      </c>
      <c r="J2073" s="199">
        <f t="shared" si="656"/>
        <v>44440000</v>
      </c>
      <c r="K2073" s="199">
        <f t="shared" si="657"/>
        <v>1400000.0000000002</v>
      </c>
      <c r="L2073" s="199">
        <f t="shared" si="658"/>
        <v>45840000</v>
      </c>
      <c r="M2073" s="579">
        <f>'KL TTHT CV DOT 2'!P2053</f>
        <v>0</v>
      </c>
      <c r="N2073" s="579">
        <f>'KL TTHT CV DOT 2'!Q2053</f>
        <v>0</v>
      </c>
      <c r="O2073" s="579">
        <f>'KL TTHT CV DOT 2'!R2053</f>
        <v>0</v>
      </c>
      <c r="P2073" s="199"/>
      <c r="Q2073" s="199"/>
      <c r="R2073" s="554">
        <v>0</v>
      </c>
    </row>
    <row r="2074" spans="1:19" s="11" customFormat="1" hidden="1" outlineLevel="3">
      <c r="A2074" s="192"/>
      <c r="B2074" s="192"/>
      <c r="C2074" s="193" t="s">
        <v>1374</v>
      </c>
      <c r="D2074" s="194">
        <v>1</v>
      </c>
      <c r="E2074" s="358">
        <v>1</v>
      </c>
      <c r="F2074" s="195" t="s">
        <v>660</v>
      </c>
      <c r="G2074" s="199">
        <v>7915200</v>
      </c>
      <c r="H2074" s="199">
        <v>168000.00000000003</v>
      </c>
      <c r="I2074" s="199">
        <f t="shared" si="659"/>
        <v>8083200</v>
      </c>
      <c r="J2074" s="199">
        <f t="shared" si="656"/>
        <v>7915200</v>
      </c>
      <c r="K2074" s="199">
        <f t="shared" si="657"/>
        <v>168000.00000000003</v>
      </c>
      <c r="L2074" s="199">
        <f t="shared" si="658"/>
        <v>8083200</v>
      </c>
      <c r="M2074" s="579">
        <f>'KL TTHT CV DOT 2'!P2054</f>
        <v>0</v>
      </c>
      <c r="N2074" s="579">
        <f>'KL TTHT CV DOT 2'!Q2054</f>
        <v>0</v>
      </c>
      <c r="O2074" s="579">
        <f>'KL TTHT CV DOT 2'!R2054</f>
        <v>0</v>
      </c>
      <c r="P2074" s="199"/>
      <c r="Q2074" s="199"/>
      <c r="R2074" s="554">
        <v>0</v>
      </c>
    </row>
    <row r="2075" spans="1:19" s="11" customFormat="1" hidden="1" outlineLevel="3">
      <c r="A2075" s="192"/>
      <c r="B2075" s="192"/>
      <c r="C2075" s="193" t="s">
        <v>1376</v>
      </c>
      <c r="D2075" s="194">
        <v>1</v>
      </c>
      <c r="E2075" s="358">
        <v>1</v>
      </c>
      <c r="F2075" s="195" t="s">
        <v>660</v>
      </c>
      <c r="G2075" s="199">
        <v>9970909.0909090899</v>
      </c>
      <c r="H2075" s="199">
        <v>322000.00000000006</v>
      </c>
      <c r="I2075" s="199">
        <f t="shared" si="659"/>
        <v>10292909.09090909</v>
      </c>
      <c r="J2075" s="199">
        <f t="shared" si="656"/>
        <v>9970909.0909090899</v>
      </c>
      <c r="K2075" s="199">
        <f t="shared" si="657"/>
        <v>322000.00000000006</v>
      </c>
      <c r="L2075" s="199">
        <f t="shared" si="658"/>
        <v>10292909.09090909</v>
      </c>
      <c r="M2075" s="579">
        <f>'KL TTHT CV DOT 2'!P2055</f>
        <v>0</v>
      </c>
      <c r="N2075" s="579">
        <f>'KL TTHT CV DOT 2'!Q2055</f>
        <v>0</v>
      </c>
      <c r="O2075" s="579">
        <f>'KL TTHT CV DOT 2'!R2055</f>
        <v>0</v>
      </c>
      <c r="P2075" s="199"/>
      <c r="Q2075" s="199"/>
      <c r="R2075" s="554">
        <v>0</v>
      </c>
    </row>
    <row r="2076" spans="1:19" s="11" customFormat="1" hidden="1" outlineLevel="3">
      <c r="A2076" s="192"/>
      <c r="B2076" s="192"/>
      <c r="C2076" s="193" t="s">
        <v>1378</v>
      </c>
      <c r="D2076" s="194">
        <v>1</v>
      </c>
      <c r="E2076" s="358">
        <v>1</v>
      </c>
      <c r="F2076" s="195" t="s">
        <v>692</v>
      </c>
      <c r="G2076" s="199">
        <v>10800000</v>
      </c>
      <c r="H2076" s="199">
        <v>225400</v>
      </c>
      <c r="I2076" s="199">
        <f t="shared" si="659"/>
        <v>11025400</v>
      </c>
      <c r="J2076" s="199">
        <f t="shared" si="656"/>
        <v>10800000</v>
      </c>
      <c r="K2076" s="199">
        <f t="shared" si="657"/>
        <v>225400</v>
      </c>
      <c r="L2076" s="199">
        <f t="shared" si="658"/>
        <v>11025400</v>
      </c>
      <c r="M2076" s="579">
        <f>'KL TTHT CV DOT 2'!P2056</f>
        <v>0</v>
      </c>
      <c r="N2076" s="579">
        <f>'KL TTHT CV DOT 2'!Q2056</f>
        <v>0</v>
      </c>
      <c r="O2076" s="579">
        <f>'KL TTHT CV DOT 2'!R2056</f>
        <v>0</v>
      </c>
      <c r="P2076" s="199"/>
      <c r="Q2076" s="199"/>
      <c r="R2076" s="554">
        <v>0</v>
      </c>
    </row>
    <row r="2077" spans="1:19" s="11" customFormat="1" hidden="1" outlineLevel="3">
      <c r="A2077" s="192"/>
      <c r="B2077" s="192"/>
      <c r="C2077" s="193" t="s">
        <v>1379</v>
      </c>
      <c r="D2077" s="194">
        <v>1</v>
      </c>
      <c r="E2077" s="358">
        <v>1</v>
      </c>
      <c r="F2077" s="195" t="s">
        <v>660</v>
      </c>
      <c r="G2077" s="199">
        <v>2154000</v>
      </c>
      <c r="H2077" s="199">
        <v>75152</v>
      </c>
      <c r="I2077" s="199">
        <f t="shared" si="659"/>
        <v>2229152</v>
      </c>
      <c r="J2077" s="199">
        <f t="shared" si="656"/>
        <v>2154000</v>
      </c>
      <c r="K2077" s="199">
        <f t="shared" si="657"/>
        <v>75152</v>
      </c>
      <c r="L2077" s="199">
        <f t="shared" si="658"/>
        <v>2229152</v>
      </c>
      <c r="M2077" s="579">
        <f>'KL TTHT CV DOT 2'!P2057</f>
        <v>0</v>
      </c>
      <c r="N2077" s="579">
        <f>'KL TTHT CV DOT 2'!Q2057</f>
        <v>0</v>
      </c>
      <c r="O2077" s="579">
        <f>'KL TTHT CV DOT 2'!R2057</f>
        <v>0</v>
      </c>
      <c r="P2077" s="199"/>
      <c r="Q2077" s="199"/>
      <c r="R2077" s="554">
        <v>0</v>
      </c>
    </row>
    <row r="2078" spans="1:19" s="11" customFormat="1" hidden="1" outlineLevel="3">
      <c r="A2078" s="192"/>
      <c r="B2078" s="192"/>
      <c r="C2078" s="193" t="s">
        <v>1110</v>
      </c>
      <c r="D2078" s="194">
        <v>20</v>
      </c>
      <c r="E2078" s="358">
        <v>25</v>
      </c>
      <c r="F2078" s="195" t="s">
        <v>624</v>
      </c>
      <c r="G2078" s="199">
        <v>15443.88</v>
      </c>
      <c r="H2078" s="199">
        <v>5031.18</v>
      </c>
      <c r="I2078" s="199">
        <f t="shared" si="659"/>
        <v>20475.059999999998</v>
      </c>
      <c r="J2078" s="199">
        <f t="shared" si="656"/>
        <v>386097</v>
      </c>
      <c r="K2078" s="199">
        <f t="shared" si="657"/>
        <v>125779.5</v>
      </c>
      <c r="L2078" s="199">
        <f t="shared" si="658"/>
        <v>511876.49999999994</v>
      </c>
      <c r="M2078" s="579">
        <f>'KL TTHT CV DOT 2'!P2058</f>
        <v>0</v>
      </c>
      <c r="N2078" s="579">
        <f>'KL TTHT CV DOT 2'!Q2058</f>
        <v>0</v>
      </c>
      <c r="O2078" s="579">
        <f>'KL TTHT CV DOT 2'!R2058</f>
        <v>0</v>
      </c>
      <c r="P2078" s="199"/>
      <c r="Q2078" s="199"/>
      <c r="R2078" s="554">
        <v>0</v>
      </c>
    </row>
    <row r="2079" spans="1:19" s="11" customFormat="1" hidden="1" outlineLevel="3">
      <c r="A2079" s="192"/>
      <c r="B2079" s="192"/>
      <c r="C2079" s="193" t="s">
        <v>1368</v>
      </c>
      <c r="D2079" s="194">
        <v>20</v>
      </c>
      <c r="E2079" s="358">
        <v>25</v>
      </c>
      <c r="F2079" s="195" t="s">
        <v>624</v>
      </c>
      <c r="G2079" s="199">
        <v>40467</v>
      </c>
      <c r="H2079" s="199">
        <v>9350</v>
      </c>
      <c r="I2079" s="199">
        <f t="shared" si="659"/>
        <v>49817</v>
      </c>
      <c r="J2079" s="199">
        <f t="shared" si="656"/>
        <v>1011675</v>
      </c>
      <c r="K2079" s="199">
        <f t="shared" si="657"/>
        <v>233750</v>
      </c>
      <c r="L2079" s="199">
        <f t="shared" si="658"/>
        <v>1245425</v>
      </c>
      <c r="M2079" s="579">
        <f>'KL TTHT CV DOT 2'!P2059</f>
        <v>0</v>
      </c>
      <c r="N2079" s="579">
        <f>'KL TTHT CV DOT 2'!Q2059</f>
        <v>0</v>
      </c>
      <c r="O2079" s="579">
        <f>'KL TTHT CV DOT 2'!R2059</f>
        <v>0</v>
      </c>
      <c r="P2079" s="199"/>
      <c r="Q2079" s="199"/>
      <c r="R2079" s="554">
        <v>0</v>
      </c>
    </row>
    <row r="2080" spans="1:19" s="11" customFormat="1" hidden="1" outlineLevel="3">
      <c r="A2080" s="192"/>
      <c r="B2080" s="192"/>
      <c r="C2080" s="193" t="s">
        <v>928</v>
      </c>
      <c r="D2080" s="194">
        <v>40</v>
      </c>
      <c r="E2080" s="358">
        <v>50</v>
      </c>
      <c r="F2080" s="195" t="s">
        <v>624</v>
      </c>
      <c r="G2080" s="199">
        <v>8773.9726027397246</v>
      </c>
      <c r="H2080" s="199">
        <v>14594.016411764707</v>
      </c>
      <c r="I2080" s="199">
        <f t="shared" si="659"/>
        <v>23367.989014504434</v>
      </c>
      <c r="J2080" s="199">
        <f t="shared" si="656"/>
        <v>438698.6301369862</v>
      </c>
      <c r="K2080" s="199">
        <f t="shared" si="657"/>
        <v>729700.82058823539</v>
      </c>
      <c r="L2080" s="199">
        <f t="shared" si="658"/>
        <v>1168399.4507252218</v>
      </c>
      <c r="M2080" s="579">
        <f>'KL TTHT CV DOT 2'!P2060</f>
        <v>0</v>
      </c>
      <c r="N2080" s="579">
        <f>'KL TTHT CV DOT 2'!Q2060</f>
        <v>0</v>
      </c>
      <c r="O2080" s="579">
        <f>'KL TTHT CV DOT 2'!R2060</f>
        <v>0</v>
      </c>
      <c r="P2080" s="199"/>
      <c r="Q2080" s="199"/>
      <c r="R2080" s="554">
        <v>0</v>
      </c>
    </row>
    <row r="2081" spans="1:19" s="399" customFormat="1" hidden="1" outlineLevel="3">
      <c r="A2081" s="395"/>
      <c r="B2081" s="395"/>
      <c r="C2081" s="400" t="s">
        <v>1381</v>
      </c>
      <c r="D2081" s="97">
        <v>1</v>
      </c>
      <c r="E2081" s="61">
        <v>1</v>
      </c>
      <c r="F2081" s="397" t="s">
        <v>619</v>
      </c>
      <c r="G2081" s="62">
        <v>6172492.3536737235</v>
      </c>
      <c r="H2081" s="62">
        <v>1851747.706102117</v>
      </c>
      <c r="I2081" s="62">
        <f t="shared" si="659"/>
        <v>8024240.0597758405</v>
      </c>
      <c r="J2081" s="62">
        <f t="shared" si="656"/>
        <v>6172492.3536737235</v>
      </c>
      <c r="K2081" s="62">
        <f t="shared" si="657"/>
        <v>1851747.706102117</v>
      </c>
      <c r="L2081" s="62">
        <f t="shared" si="658"/>
        <v>8024240.0597758405</v>
      </c>
      <c r="M2081" s="574">
        <f>'KL TTHT CV DOT 2'!P2061</f>
        <v>0</v>
      </c>
      <c r="N2081" s="574">
        <f>'KL TTHT CV DOT 2'!Q2061</f>
        <v>0</v>
      </c>
      <c r="O2081" s="574">
        <f>'KL TTHT CV DOT 2'!R2061</f>
        <v>0</v>
      </c>
      <c r="P2081" s="62"/>
      <c r="Q2081" s="62"/>
      <c r="R2081" s="550">
        <v>0</v>
      </c>
    </row>
    <row r="2082" spans="1:19" s="399" customFormat="1" hidden="1" outlineLevel="3">
      <c r="A2082" s="395"/>
      <c r="B2082" s="395"/>
      <c r="C2082" s="400" t="s">
        <v>657</v>
      </c>
      <c r="D2082" s="97">
        <v>1</v>
      </c>
      <c r="E2082" s="61">
        <v>1</v>
      </c>
      <c r="F2082" s="397" t="s">
        <v>619</v>
      </c>
      <c r="G2082" s="62">
        <v>4937993.8829389792</v>
      </c>
      <c r="H2082" s="62">
        <v>1481398.1648816937</v>
      </c>
      <c r="I2082" s="62">
        <f t="shared" si="659"/>
        <v>6419392.0478206724</v>
      </c>
      <c r="J2082" s="62">
        <f t="shared" si="656"/>
        <v>4937993.8829389792</v>
      </c>
      <c r="K2082" s="62">
        <f t="shared" si="657"/>
        <v>1481398.1648816937</v>
      </c>
      <c r="L2082" s="62">
        <f t="shared" si="658"/>
        <v>6419392.0478206724</v>
      </c>
      <c r="M2082" s="574">
        <f>'KL TTHT CV DOT 2'!P2062</f>
        <v>0</v>
      </c>
      <c r="N2082" s="574">
        <f>'KL TTHT CV DOT 2'!Q2062</f>
        <v>0</v>
      </c>
      <c r="O2082" s="574">
        <f>'KL TTHT CV DOT 2'!R2062</f>
        <v>0</v>
      </c>
      <c r="P2082" s="62"/>
      <c r="Q2082" s="62"/>
      <c r="R2082" s="550">
        <v>0</v>
      </c>
    </row>
    <row r="2083" spans="1:19" s="11" customFormat="1" hidden="1" outlineLevel="3">
      <c r="A2083" s="192"/>
      <c r="B2083" s="192"/>
      <c r="C2083" s="193"/>
      <c r="D2083" s="194"/>
      <c r="E2083" s="358"/>
      <c r="F2083" s="195"/>
      <c r="G2083" s="199"/>
      <c r="H2083" s="199"/>
      <c r="I2083" s="199"/>
      <c r="J2083" s="199"/>
      <c r="K2083" s="199"/>
      <c r="L2083" s="199"/>
      <c r="M2083" s="579">
        <f>'KL TTHT CV DOT 2'!P2063</f>
        <v>0</v>
      </c>
      <c r="N2083" s="579">
        <f>'KL TTHT CV DOT 2'!Q2063</f>
        <v>0</v>
      </c>
      <c r="O2083" s="579">
        <f>'KL TTHT CV DOT 2'!R2063</f>
        <v>0</v>
      </c>
      <c r="P2083" s="199"/>
      <c r="Q2083" s="199"/>
      <c r="R2083" s="554">
        <v>0</v>
      </c>
    </row>
    <row r="2084" spans="1:19" s="11" customFormat="1" hidden="1" outlineLevel="3">
      <c r="A2084" s="192"/>
      <c r="B2084" s="192"/>
      <c r="C2084" s="172" t="s">
        <v>1382</v>
      </c>
      <c r="D2084" s="194"/>
      <c r="E2084" s="358"/>
      <c r="F2084" s="195"/>
      <c r="G2084" s="199"/>
      <c r="H2084" s="199"/>
      <c r="I2084" s="199"/>
      <c r="J2084" s="174">
        <f>SUBTOTAL(9,J2085:J2098)</f>
        <v>31053568.800000001</v>
      </c>
      <c r="K2084" s="174">
        <f>SUBTOTAL(9,K2085:K2098)</f>
        <v>3110074.6695999997</v>
      </c>
      <c r="L2084" s="174">
        <f>SUBTOTAL(9,L2085:L2098)</f>
        <v>34163643.469599999</v>
      </c>
      <c r="M2084" s="578">
        <f>'KL TTHT CV DOT 2'!P2064</f>
        <v>0</v>
      </c>
      <c r="N2084" s="578">
        <f>'KL TTHT CV DOT 2'!Q2064</f>
        <v>0</v>
      </c>
      <c r="O2084" s="578">
        <f>'KL TTHT CV DOT 2'!R2064</f>
        <v>0</v>
      </c>
      <c r="P2084" s="174"/>
      <c r="Q2084" s="174"/>
      <c r="R2084" s="558">
        <v>0</v>
      </c>
    </row>
    <row r="2085" spans="1:19" s="11" customFormat="1" ht="13.8" hidden="1" outlineLevel="3">
      <c r="A2085" s="410"/>
      <c r="B2085" s="411"/>
      <c r="C2085" s="412" t="s">
        <v>1383</v>
      </c>
      <c r="D2085" s="194">
        <v>1</v>
      </c>
      <c r="E2085" s="358">
        <v>1</v>
      </c>
      <c r="F2085" s="195" t="s">
        <v>660</v>
      </c>
      <c r="G2085" s="199">
        <v>1008000</v>
      </c>
      <c r="H2085" s="199">
        <v>49588.000000000007</v>
      </c>
      <c r="I2085" s="199">
        <f t="shared" ref="I2085:I2091" si="660">SUM(G2085:H2085)</f>
        <v>1057588</v>
      </c>
      <c r="J2085" s="199">
        <f t="shared" ref="J2085:J2097" si="661">G2085*E2085</f>
        <v>1008000</v>
      </c>
      <c r="K2085" s="199">
        <f t="shared" ref="K2085:K2097" si="662">H2085*E2085</f>
        <v>49588.000000000007</v>
      </c>
      <c r="L2085" s="199">
        <f t="shared" ref="L2085:L2097" si="663">I2085*E2085</f>
        <v>1057588</v>
      </c>
      <c r="M2085" s="579">
        <f>'KL TTHT CV DOT 2'!P2065</f>
        <v>0</v>
      </c>
      <c r="N2085" s="579">
        <f>'KL TTHT CV DOT 2'!Q2065</f>
        <v>0</v>
      </c>
      <c r="O2085" s="579">
        <f>'KL TTHT CV DOT 2'!R2065</f>
        <v>0</v>
      </c>
      <c r="P2085" s="199"/>
      <c r="Q2085" s="199"/>
      <c r="R2085" s="554">
        <v>0</v>
      </c>
    </row>
    <row r="2086" spans="1:19" s="11" customFormat="1" hidden="1" outlineLevel="3">
      <c r="A2086" s="192"/>
      <c r="B2086" s="192"/>
      <c r="C2086" s="192" t="s">
        <v>1385</v>
      </c>
      <c r="D2086" s="194">
        <v>4</v>
      </c>
      <c r="E2086" s="358">
        <v>4</v>
      </c>
      <c r="F2086" s="195" t="s">
        <v>660</v>
      </c>
      <c r="G2086" s="199">
        <v>825600</v>
      </c>
      <c r="H2086" s="199">
        <v>75152</v>
      </c>
      <c r="I2086" s="199">
        <f t="shared" ref="I2086:I2087" si="664">SUM(G2086:H2086)</f>
        <v>900752</v>
      </c>
      <c r="J2086" s="199">
        <f t="shared" si="661"/>
        <v>3302400</v>
      </c>
      <c r="K2086" s="199">
        <f t="shared" si="662"/>
        <v>300608</v>
      </c>
      <c r="L2086" s="199">
        <f t="shared" si="663"/>
        <v>3603008</v>
      </c>
      <c r="M2086" s="579">
        <f>'KL TTHT CV DOT 2'!P2066</f>
        <v>0</v>
      </c>
      <c r="N2086" s="579">
        <f>'KL TTHT CV DOT 2'!Q2066</f>
        <v>0</v>
      </c>
      <c r="O2086" s="579">
        <f>'KL TTHT CV DOT 2'!R2066</f>
        <v>0</v>
      </c>
      <c r="P2086" s="199"/>
      <c r="Q2086" s="199"/>
      <c r="R2086" s="554">
        <v>0</v>
      </c>
    </row>
    <row r="2087" spans="1:19" s="11" customFormat="1" hidden="1" outlineLevel="3">
      <c r="A2087" s="192"/>
      <c r="B2087" s="192"/>
      <c r="C2087" s="192" t="s">
        <v>1387</v>
      </c>
      <c r="D2087" s="194">
        <v>1</v>
      </c>
      <c r="E2087" s="358">
        <v>1</v>
      </c>
      <c r="F2087" s="195" t="s">
        <v>660</v>
      </c>
      <c r="G2087" s="199">
        <v>4200000</v>
      </c>
      <c r="H2087" s="199">
        <v>168000.00000000003</v>
      </c>
      <c r="I2087" s="199">
        <f t="shared" si="664"/>
        <v>4368000</v>
      </c>
      <c r="J2087" s="199">
        <f t="shared" si="661"/>
        <v>4200000</v>
      </c>
      <c r="K2087" s="199">
        <f t="shared" si="662"/>
        <v>168000.00000000003</v>
      </c>
      <c r="L2087" s="199">
        <f t="shared" si="663"/>
        <v>4368000</v>
      </c>
      <c r="M2087" s="579">
        <f>'KL TTHT CV DOT 2'!P2067</f>
        <v>0</v>
      </c>
      <c r="N2087" s="579">
        <f>'KL TTHT CV DOT 2'!Q2067</f>
        <v>0</v>
      </c>
      <c r="O2087" s="579">
        <f>'KL TTHT CV DOT 2'!R2067</f>
        <v>0</v>
      </c>
      <c r="P2087" s="199"/>
      <c r="Q2087" s="199"/>
      <c r="R2087" s="554">
        <v>0</v>
      </c>
    </row>
    <row r="2088" spans="1:19" s="11" customFormat="1" hidden="1" outlineLevel="3">
      <c r="A2088" s="192"/>
      <c r="B2088" s="192"/>
      <c r="C2088" s="192" t="s">
        <v>1389</v>
      </c>
      <c r="D2088" s="194">
        <v>1</v>
      </c>
      <c r="E2088" s="358">
        <v>1</v>
      </c>
      <c r="F2088" s="195" t="s">
        <v>660</v>
      </c>
      <c r="G2088" s="199">
        <v>2809200</v>
      </c>
      <c r="H2088" s="199">
        <v>75152</v>
      </c>
      <c r="I2088" s="199">
        <f t="shared" si="660"/>
        <v>2884352</v>
      </c>
      <c r="J2088" s="199">
        <f t="shared" si="661"/>
        <v>2809200</v>
      </c>
      <c r="K2088" s="199">
        <f t="shared" si="662"/>
        <v>75152</v>
      </c>
      <c r="L2088" s="199">
        <f t="shared" si="663"/>
        <v>2884352</v>
      </c>
      <c r="M2088" s="579">
        <f>'KL TTHT CV DOT 2'!P2068</f>
        <v>0</v>
      </c>
      <c r="N2088" s="579">
        <f>'KL TTHT CV DOT 2'!Q2068</f>
        <v>0</v>
      </c>
      <c r="O2088" s="579">
        <f>'KL TTHT CV DOT 2'!R2068</f>
        <v>0</v>
      </c>
      <c r="P2088" s="199"/>
      <c r="Q2088" s="199"/>
      <c r="R2088" s="554">
        <v>0</v>
      </c>
    </row>
    <row r="2089" spans="1:19" s="11" customFormat="1" hidden="1" outlineLevel="3">
      <c r="A2089" s="192"/>
      <c r="B2089" s="192"/>
      <c r="C2089" s="192" t="s">
        <v>1391</v>
      </c>
      <c r="D2089" s="194">
        <v>2</v>
      </c>
      <c r="E2089" s="358">
        <v>2</v>
      </c>
      <c r="F2089" s="195" t="s">
        <v>660</v>
      </c>
      <c r="G2089" s="199">
        <v>726000</v>
      </c>
      <c r="H2089" s="199">
        <v>75152</v>
      </c>
      <c r="I2089" s="199">
        <f t="shared" si="660"/>
        <v>801152</v>
      </c>
      <c r="J2089" s="199">
        <f t="shared" si="661"/>
        <v>1452000</v>
      </c>
      <c r="K2089" s="199">
        <f t="shared" si="662"/>
        <v>150304</v>
      </c>
      <c r="L2089" s="199">
        <f t="shared" si="663"/>
        <v>1602304</v>
      </c>
      <c r="M2089" s="579">
        <f>'KL TTHT CV DOT 2'!P2069</f>
        <v>0</v>
      </c>
      <c r="N2089" s="579">
        <f>'KL TTHT CV DOT 2'!Q2069</f>
        <v>0</v>
      </c>
      <c r="O2089" s="579">
        <f>'KL TTHT CV DOT 2'!R2069</f>
        <v>0</v>
      </c>
      <c r="P2089" s="199"/>
      <c r="Q2089" s="199"/>
      <c r="R2089" s="554">
        <v>0</v>
      </c>
    </row>
    <row r="2090" spans="1:19" s="11" customFormat="1" ht="13.8" hidden="1" outlineLevel="3">
      <c r="A2090" s="410"/>
      <c r="B2090" s="411"/>
      <c r="C2090" s="192" t="s">
        <v>1393</v>
      </c>
      <c r="D2090" s="194">
        <v>3</v>
      </c>
      <c r="E2090" s="358">
        <v>3</v>
      </c>
      <c r="F2090" s="195" t="s">
        <v>660</v>
      </c>
      <c r="G2090" s="199">
        <v>3133200</v>
      </c>
      <c r="H2090" s="199">
        <v>75152</v>
      </c>
      <c r="I2090" s="199">
        <f t="shared" si="660"/>
        <v>3208352</v>
      </c>
      <c r="J2090" s="199">
        <f t="shared" si="661"/>
        <v>9399600</v>
      </c>
      <c r="K2090" s="199">
        <f t="shared" si="662"/>
        <v>225456</v>
      </c>
      <c r="L2090" s="199">
        <f t="shared" si="663"/>
        <v>9625056</v>
      </c>
      <c r="M2090" s="579">
        <f>'KL TTHT CV DOT 2'!P2070</f>
        <v>0</v>
      </c>
      <c r="N2090" s="579">
        <f>'KL TTHT CV DOT 2'!Q2070</f>
        <v>0</v>
      </c>
      <c r="O2090" s="579">
        <f>'KL TTHT CV DOT 2'!R2070</f>
        <v>0</v>
      </c>
      <c r="P2090" s="199"/>
      <c r="Q2090" s="199"/>
      <c r="R2090" s="554">
        <v>0</v>
      </c>
    </row>
    <row r="2091" spans="1:19" s="11" customFormat="1" hidden="1" outlineLevel="3">
      <c r="A2091" s="192"/>
      <c r="B2091" s="192"/>
      <c r="C2091" s="192" t="s">
        <v>1395</v>
      </c>
      <c r="D2091" s="194">
        <v>3</v>
      </c>
      <c r="E2091" s="358">
        <v>3</v>
      </c>
      <c r="F2091" s="195" t="s">
        <v>660</v>
      </c>
      <c r="G2091" s="199">
        <v>867600</v>
      </c>
      <c r="H2091" s="199">
        <v>75152</v>
      </c>
      <c r="I2091" s="199">
        <f t="shared" si="660"/>
        <v>942752</v>
      </c>
      <c r="J2091" s="199">
        <f t="shared" si="661"/>
        <v>2602800</v>
      </c>
      <c r="K2091" s="199">
        <f t="shared" si="662"/>
        <v>225456</v>
      </c>
      <c r="L2091" s="199">
        <f t="shared" si="663"/>
        <v>2828256</v>
      </c>
      <c r="M2091" s="579">
        <f>'KL TTHT CV DOT 2'!P2071</f>
        <v>0</v>
      </c>
      <c r="N2091" s="579">
        <f>'KL TTHT CV DOT 2'!Q2071</f>
        <v>0</v>
      </c>
      <c r="O2091" s="579">
        <f>'KL TTHT CV DOT 2'!R2071</f>
        <v>0</v>
      </c>
      <c r="P2091" s="199"/>
      <c r="Q2091" s="199"/>
      <c r="R2091" s="554">
        <v>0</v>
      </c>
    </row>
    <row r="2092" spans="1:19" s="11" customFormat="1" hidden="1" outlineLevel="3">
      <c r="A2092" s="192"/>
      <c r="B2092" s="192"/>
      <c r="C2092" s="192" t="s">
        <v>1397</v>
      </c>
      <c r="D2092" s="194">
        <v>4</v>
      </c>
      <c r="E2092" s="358">
        <v>4</v>
      </c>
      <c r="F2092" s="195" t="s">
        <v>660</v>
      </c>
      <c r="G2092" s="199">
        <v>726000</v>
      </c>
      <c r="H2092" s="199">
        <v>75152</v>
      </c>
      <c r="I2092" s="199">
        <f t="shared" ref="I2092:I2097" si="665">SUM(G2092:H2092)</f>
        <v>801152</v>
      </c>
      <c r="J2092" s="199">
        <f t="shared" si="661"/>
        <v>2904000</v>
      </c>
      <c r="K2092" s="199">
        <f t="shared" si="662"/>
        <v>300608</v>
      </c>
      <c r="L2092" s="199">
        <f t="shared" si="663"/>
        <v>3204608</v>
      </c>
      <c r="M2092" s="579">
        <f>'KL TTHT CV DOT 2'!P2072</f>
        <v>0</v>
      </c>
      <c r="N2092" s="579">
        <f>'KL TTHT CV DOT 2'!Q2072</f>
        <v>0</v>
      </c>
      <c r="O2092" s="579">
        <f>'KL TTHT CV DOT 2'!R2072</f>
        <v>0</v>
      </c>
      <c r="P2092" s="199"/>
      <c r="Q2092" s="199"/>
      <c r="R2092" s="554">
        <v>0</v>
      </c>
    </row>
    <row r="2093" spans="1:19" s="11" customFormat="1" hidden="1" outlineLevel="3">
      <c r="A2093" s="192"/>
      <c r="B2093" s="192"/>
      <c r="C2093" s="192" t="s">
        <v>1399</v>
      </c>
      <c r="D2093" s="194">
        <v>1</v>
      </c>
      <c r="E2093" s="358">
        <v>1</v>
      </c>
      <c r="F2093" s="195" t="s">
        <v>660</v>
      </c>
      <c r="G2093" s="199">
        <v>322800</v>
      </c>
      <c r="H2093" s="199">
        <v>50880.368000000009</v>
      </c>
      <c r="I2093" s="199">
        <f t="shared" si="665"/>
        <v>373680.36800000002</v>
      </c>
      <c r="J2093" s="199">
        <f t="shared" si="661"/>
        <v>322800</v>
      </c>
      <c r="K2093" s="199">
        <f t="shared" si="662"/>
        <v>50880.368000000009</v>
      </c>
      <c r="L2093" s="199">
        <f t="shared" si="663"/>
        <v>373680.36800000002</v>
      </c>
      <c r="M2093" s="579">
        <f>'KL TTHT CV DOT 2'!P2073</f>
        <v>0</v>
      </c>
      <c r="N2093" s="579">
        <f>'KL TTHT CV DOT 2'!Q2073</f>
        <v>0</v>
      </c>
      <c r="O2093" s="579">
        <f>'KL TTHT CV DOT 2'!R2073</f>
        <v>0</v>
      </c>
      <c r="P2093" s="199"/>
      <c r="Q2093" s="199"/>
      <c r="R2093" s="554">
        <v>0</v>
      </c>
    </row>
    <row r="2094" spans="1:19" s="11" customFormat="1" hidden="1" outlineLevel="3">
      <c r="A2094" s="192"/>
      <c r="B2094" s="192"/>
      <c r="C2094" s="192" t="s">
        <v>1400</v>
      </c>
      <c r="D2094" s="194">
        <v>5</v>
      </c>
      <c r="E2094" s="358">
        <v>7</v>
      </c>
      <c r="F2094" s="195" t="s">
        <v>660</v>
      </c>
      <c r="G2094" s="199">
        <v>99122.400000000009</v>
      </c>
      <c r="H2094" s="199">
        <v>58877.300720000007</v>
      </c>
      <c r="I2094" s="199">
        <f t="shared" si="665"/>
        <v>157999.70072000002</v>
      </c>
      <c r="J2094" s="199">
        <f t="shared" si="661"/>
        <v>693856.8</v>
      </c>
      <c r="K2094" s="199">
        <f t="shared" si="662"/>
        <v>412141.10504000005</v>
      </c>
      <c r="L2094" s="199">
        <f t="shared" si="663"/>
        <v>1105997.9050400001</v>
      </c>
      <c r="M2094" s="579">
        <f>'KL TTHT CV DOT 2'!P2074</f>
        <v>0</v>
      </c>
      <c r="N2094" s="579">
        <f>'KL TTHT CV DOT 2'!Q2074</f>
        <v>0</v>
      </c>
      <c r="O2094" s="579">
        <f>'KL TTHT CV DOT 2'!R2074</f>
        <v>0</v>
      </c>
      <c r="P2094" s="199"/>
      <c r="Q2094" s="199"/>
      <c r="R2094" s="554">
        <v>0</v>
      </c>
    </row>
    <row r="2095" spans="1:19" hidden="1" outlineLevel="3">
      <c r="A2095" s="137"/>
      <c r="B2095" s="137"/>
      <c r="C2095" s="137" t="s">
        <v>1401</v>
      </c>
      <c r="D2095" s="97">
        <v>3</v>
      </c>
      <c r="E2095" s="61">
        <v>2</v>
      </c>
      <c r="F2095" s="139" t="s">
        <v>660</v>
      </c>
      <c r="G2095" s="199">
        <v>85924.800000000003</v>
      </c>
      <c r="H2095" s="199">
        <v>49415.098879999998</v>
      </c>
      <c r="I2095" s="71">
        <f t="shared" si="665"/>
        <v>135339.89887999999</v>
      </c>
      <c r="J2095" s="71">
        <f t="shared" si="661"/>
        <v>171849.60000000001</v>
      </c>
      <c r="K2095" s="71">
        <f t="shared" si="662"/>
        <v>98830.197759999995</v>
      </c>
      <c r="L2095" s="71">
        <f t="shared" si="663"/>
        <v>270679.79775999999</v>
      </c>
      <c r="M2095" s="570">
        <f>'KL TTHT CV DOT 2'!P2075</f>
        <v>0</v>
      </c>
      <c r="N2095" s="570">
        <f>'KL TTHT CV DOT 2'!Q2075</f>
        <v>0</v>
      </c>
      <c r="O2095" s="570">
        <f>'KL TTHT CV DOT 2'!R2075</f>
        <v>0</v>
      </c>
      <c r="P2095" s="71"/>
      <c r="Q2095" s="71"/>
      <c r="R2095" s="552">
        <v>0</v>
      </c>
      <c r="S2095" s="10"/>
    </row>
    <row r="2096" spans="1:19" hidden="1" outlineLevel="3">
      <c r="A2096" s="137"/>
      <c r="B2096" s="137"/>
      <c r="C2096" s="137" t="s">
        <v>1402</v>
      </c>
      <c r="D2096" s="97">
        <v>10</v>
      </c>
      <c r="E2096" s="61">
        <v>15</v>
      </c>
      <c r="F2096" s="139" t="s">
        <v>660</v>
      </c>
      <c r="G2096" s="199">
        <v>63367.200000000004</v>
      </c>
      <c r="H2096" s="199">
        <v>45472.31192</v>
      </c>
      <c r="I2096" s="71">
        <f t="shared" si="665"/>
        <v>108839.51192</v>
      </c>
      <c r="J2096" s="71">
        <f t="shared" si="661"/>
        <v>950508.00000000012</v>
      </c>
      <c r="K2096" s="71">
        <f t="shared" si="662"/>
        <v>682084.67879999999</v>
      </c>
      <c r="L2096" s="71">
        <f t="shared" si="663"/>
        <v>1632592.6788000001</v>
      </c>
      <c r="M2096" s="570">
        <f>'KL TTHT CV DOT 2'!P2076</f>
        <v>0</v>
      </c>
      <c r="N2096" s="570">
        <f>'KL TTHT CV DOT 2'!Q2076</f>
        <v>0</v>
      </c>
      <c r="O2096" s="570">
        <f>'KL TTHT CV DOT 2'!R2076</f>
        <v>0</v>
      </c>
      <c r="P2096" s="71"/>
      <c r="Q2096" s="71"/>
      <c r="R2096" s="552">
        <v>0</v>
      </c>
      <c r="S2096" s="10"/>
    </row>
    <row r="2097" spans="1:19" hidden="1" outlineLevel="3">
      <c r="A2097" s="137"/>
      <c r="B2097" s="137"/>
      <c r="C2097" s="138" t="s">
        <v>657</v>
      </c>
      <c r="D2097" s="97">
        <v>1</v>
      </c>
      <c r="E2097" s="61">
        <v>1</v>
      </c>
      <c r="F2097" s="139" t="s">
        <v>619</v>
      </c>
      <c r="G2097" s="199">
        <v>1236554.4000000001</v>
      </c>
      <c r="H2097" s="199">
        <v>370966.32</v>
      </c>
      <c r="I2097" s="71">
        <f t="shared" si="665"/>
        <v>1607520.7200000002</v>
      </c>
      <c r="J2097" s="71">
        <f t="shared" si="661"/>
        <v>1236554.4000000001</v>
      </c>
      <c r="K2097" s="71">
        <f t="shared" si="662"/>
        <v>370966.32</v>
      </c>
      <c r="L2097" s="71">
        <f t="shared" si="663"/>
        <v>1607520.7200000002</v>
      </c>
      <c r="M2097" s="570">
        <f>'KL TTHT CV DOT 2'!P2077</f>
        <v>0</v>
      </c>
      <c r="N2097" s="570">
        <f>'KL TTHT CV DOT 2'!Q2077</f>
        <v>0</v>
      </c>
      <c r="O2097" s="570">
        <f>'KL TTHT CV DOT 2'!R2077</f>
        <v>0</v>
      </c>
      <c r="P2097" s="71"/>
      <c r="Q2097" s="71"/>
      <c r="R2097" s="552">
        <v>0</v>
      </c>
      <c r="S2097" s="10"/>
    </row>
    <row r="2098" spans="1:19" hidden="1" outlineLevel="3">
      <c r="A2098" s="137"/>
      <c r="B2098" s="137"/>
      <c r="C2098" s="138"/>
      <c r="D2098" s="97"/>
      <c r="E2098" s="61"/>
      <c r="F2098" s="139"/>
      <c r="G2098" s="71"/>
      <c r="H2098" s="71"/>
      <c r="I2098" s="71"/>
      <c r="J2098" s="71"/>
      <c r="K2098" s="71"/>
      <c r="L2098" s="71"/>
      <c r="M2098" s="570">
        <f>'KL TTHT CV DOT 2'!P2078</f>
        <v>0</v>
      </c>
      <c r="N2098" s="570">
        <f>'KL TTHT CV DOT 2'!Q2078</f>
        <v>0</v>
      </c>
      <c r="O2098" s="570">
        <f>'KL TTHT CV DOT 2'!R2078</f>
        <v>0</v>
      </c>
      <c r="P2098" s="71"/>
      <c r="Q2098" s="71"/>
      <c r="R2098" s="552"/>
      <c r="S2098" s="10"/>
    </row>
    <row r="2099" spans="1:19" hidden="1" outlineLevel="3">
      <c r="A2099" s="137"/>
      <c r="B2099" s="137"/>
      <c r="C2099" s="146" t="s">
        <v>1403</v>
      </c>
      <c r="D2099" s="97"/>
      <c r="E2099" s="61"/>
      <c r="F2099" s="139"/>
      <c r="G2099" s="71"/>
      <c r="H2099" s="71"/>
      <c r="I2099" s="71"/>
      <c r="J2099" s="82">
        <f>SUBTOTAL(9,J2100:J2114)</f>
        <v>21159921.600000001</v>
      </c>
      <c r="K2099" s="82">
        <f t="shared" ref="K2099:L2099" si="666">SUBTOTAL(9,K2100:K2114)</f>
        <v>22158696.667999998</v>
      </c>
      <c r="L2099" s="82">
        <f t="shared" si="666"/>
        <v>43318618.267999992</v>
      </c>
      <c r="M2099" s="576">
        <f>'KL TTHT CV DOT 2'!P2079</f>
        <v>0</v>
      </c>
      <c r="N2099" s="576">
        <f>'KL TTHT CV DOT 2'!Q2079</f>
        <v>0</v>
      </c>
      <c r="O2099" s="576">
        <f>'KL TTHT CV DOT 2'!R2079</f>
        <v>0</v>
      </c>
      <c r="P2099" s="82"/>
      <c r="Q2099" s="82"/>
      <c r="R2099" s="553"/>
      <c r="S2099" s="10"/>
    </row>
    <row r="2100" spans="1:19" hidden="1" outlineLevel="3">
      <c r="A2100" s="137"/>
      <c r="B2100" s="137"/>
      <c r="C2100" s="138" t="s">
        <v>1404</v>
      </c>
      <c r="D2100" s="97">
        <v>10</v>
      </c>
      <c r="E2100" s="61">
        <v>11</v>
      </c>
      <c r="F2100" s="139" t="s">
        <v>624</v>
      </c>
      <c r="G2100" s="199">
        <v>99964.800000000003</v>
      </c>
      <c r="H2100" s="199">
        <v>39200.000000000007</v>
      </c>
      <c r="I2100" s="71">
        <f t="shared" ref="I2100:I2103" si="667">SUM(G2100:H2100)</f>
        <v>139164.80000000002</v>
      </c>
      <c r="J2100" s="71">
        <f t="shared" ref="J2100:J2112" si="668">G2100*E2100</f>
        <v>1099612.8</v>
      </c>
      <c r="K2100" s="71">
        <f t="shared" ref="K2100:K2112" si="669">H2100*E2100</f>
        <v>431200.00000000006</v>
      </c>
      <c r="L2100" s="71">
        <f t="shared" ref="L2100:L2112" si="670">I2100*E2100</f>
        <v>1530812.8000000003</v>
      </c>
      <c r="M2100" s="579">
        <f>'KL TTHT CV DOT 2'!P2080</f>
        <v>0</v>
      </c>
      <c r="N2100" s="579">
        <f>'KL TTHT CV DOT 2'!Q2080</f>
        <v>0</v>
      </c>
      <c r="O2100" s="579">
        <f>'KL TTHT CV DOT 2'!R2080</f>
        <v>0</v>
      </c>
      <c r="P2100" s="71"/>
      <c r="Q2100" s="71"/>
      <c r="R2100" s="879"/>
      <c r="S2100" s="10"/>
    </row>
    <row r="2101" spans="1:19" hidden="1" outlineLevel="3">
      <c r="A2101" s="137"/>
      <c r="B2101" s="137"/>
      <c r="C2101" s="138" t="s">
        <v>1406</v>
      </c>
      <c r="D2101" s="97">
        <v>23</v>
      </c>
      <c r="E2101" s="61">
        <v>25</v>
      </c>
      <c r="F2101" s="139" t="s">
        <v>624</v>
      </c>
      <c r="G2101" s="199">
        <v>71884.800000000003</v>
      </c>
      <c r="H2101" s="199">
        <v>34720</v>
      </c>
      <c r="I2101" s="71">
        <f t="shared" si="667"/>
        <v>106604.8</v>
      </c>
      <c r="J2101" s="71">
        <f t="shared" si="668"/>
        <v>1797120</v>
      </c>
      <c r="K2101" s="71">
        <f t="shared" si="669"/>
        <v>868000</v>
      </c>
      <c r="L2101" s="71">
        <f t="shared" si="670"/>
        <v>2665120</v>
      </c>
      <c r="M2101" s="579">
        <f>'KL TTHT CV DOT 2'!P2081</f>
        <v>0</v>
      </c>
      <c r="N2101" s="579">
        <f>'KL TTHT CV DOT 2'!Q2081</f>
        <v>0</v>
      </c>
      <c r="O2101" s="579">
        <f>'KL TTHT CV DOT 2'!R2081</f>
        <v>0</v>
      </c>
      <c r="P2101" s="71"/>
      <c r="Q2101" s="71"/>
      <c r="R2101" s="879"/>
      <c r="S2101" s="10"/>
    </row>
    <row r="2102" spans="1:19" hidden="1" outlineLevel="3">
      <c r="A2102" s="137"/>
      <c r="B2102" s="137"/>
      <c r="C2102" s="138" t="s">
        <v>1408</v>
      </c>
      <c r="D2102" s="97">
        <v>21</v>
      </c>
      <c r="E2102" s="61">
        <v>26</v>
      </c>
      <c r="F2102" s="139" t="s">
        <v>624</v>
      </c>
      <c r="G2102" s="199">
        <v>45208.800000000003</v>
      </c>
      <c r="H2102" s="199">
        <v>28000.000000000004</v>
      </c>
      <c r="I2102" s="71">
        <f t="shared" si="667"/>
        <v>73208.800000000003</v>
      </c>
      <c r="J2102" s="71">
        <f t="shared" si="668"/>
        <v>1175428.8</v>
      </c>
      <c r="K2102" s="71">
        <f t="shared" si="669"/>
        <v>728000.00000000012</v>
      </c>
      <c r="L2102" s="71">
        <f t="shared" si="670"/>
        <v>1903428.8</v>
      </c>
      <c r="M2102" s="579">
        <f>'KL TTHT CV DOT 2'!P2082</f>
        <v>0</v>
      </c>
      <c r="N2102" s="579">
        <f>'KL TTHT CV DOT 2'!Q2082</f>
        <v>0</v>
      </c>
      <c r="O2102" s="579">
        <f>'KL TTHT CV DOT 2'!R2082</f>
        <v>0</v>
      </c>
      <c r="P2102" s="71"/>
      <c r="Q2102" s="71"/>
      <c r="R2102" s="879"/>
      <c r="S2102" s="10"/>
    </row>
    <row r="2103" spans="1:19" hidden="1" outlineLevel="3">
      <c r="A2103" s="137"/>
      <c r="B2103" s="137"/>
      <c r="C2103" s="138" t="s">
        <v>1410</v>
      </c>
      <c r="D2103" s="97">
        <v>29</v>
      </c>
      <c r="E2103" s="61">
        <v>31</v>
      </c>
      <c r="F2103" s="139" t="s">
        <v>624</v>
      </c>
      <c r="G2103" s="199">
        <v>30841.200000000001</v>
      </c>
      <c r="H2103" s="199">
        <v>25388.154400000003</v>
      </c>
      <c r="I2103" s="71">
        <f t="shared" si="667"/>
        <v>56229.354400000004</v>
      </c>
      <c r="J2103" s="71">
        <f t="shared" si="668"/>
        <v>956077.20000000007</v>
      </c>
      <c r="K2103" s="71">
        <f t="shared" si="669"/>
        <v>787032.7864000001</v>
      </c>
      <c r="L2103" s="71">
        <f t="shared" si="670"/>
        <v>1743109.9864000001</v>
      </c>
      <c r="M2103" s="579">
        <f>'KL TTHT CV DOT 2'!P2083</f>
        <v>0</v>
      </c>
      <c r="N2103" s="579">
        <f>'KL TTHT CV DOT 2'!Q2083</f>
        <v>0</v>
      </c>
      <c r="O2103" s="579">
        <f>'KL TTHT CV DOT 2'!R2083</f>
        <v>0</v>
      </c>
      <c r="P2103" s="71"/>
      <c r="Q2103" s="71"/>
      <c r="R2103" s="879"/>
      <c r="S2103" s="10"/>
    </row>
    <row r="2104" spans="1:19" hidden="1" outlineLevel="3">
      <c r="A2104" s="137"/>
      <c r="B2104" s="137"/>
      <c r="C2104" s="138" t="s">
        <v>1412</v>
      </c>
      <c r="D2104" s="97">
        <v>47</v>
      </c>
      <c r="E2104" s="61">
        <v>72</v>
      </c>
      <c r="F2104" s="139" t="s">
        <v>624</v>
      </c>
      <c r="G2104" s="199">
        <v>22978.799999999999</v>
      </c>
      <c r="H2104" s="199">
        <v>22306.743200000004</v>
      </c>
      <c r="I2104" s="71">
        <f t="shared" ref="I2104:I2114" si="671">SUM(G2104:H2104)</f>
        <v>45285.5432</v>
      </c>
      <c r="J2104" s="71">
        <f t="shared" si="668"/>
        <v>1654473.5999999999</v>
      </c>
      <c r="K2104" s="71">
        <f t="shared" si="669"/>
        <v>1606085.5104000003</v>
      </c>
      <c r="L2104" s="71">
        <f t="shared" si="670"/>
        <v>3260559.1104000001</v>
      </c>
      <c r="M2104" s="579">
        <f>'KL TTHT CV DOT 2'!P2084</f>
        <v>0</v>
      </c>
      <c r="N2104" s="579">
        <f>'KL TTHT CV DOT 2'!Q2084</f>
        <v>0</v>
      </c>
      <c r="O2104" s="579">
        <f>'KL TTHT CV DOT 2'!R2084</f>
        <v>0</v>
      </c>
      <c r="P2104" s="71"/>
      <c r="Q2104" s="71"/>
      <c r="R2104" s="879"/>
      <c r="S2104" s="10"/>
    </row>
    <row r="2105" spans="1:19" hidden="1" outlineLevel="3">
      <c r="A2105" s="137"/>
      <c r="B2105" s="137"/>
      <c r="C2105" s="138" t="s">
        <v>1414</v>
      </c>
      <c r="D2105" s="97">
        <v>68</v>
      </c>
      <c r="E2105" s="61">
        <v>87</v>
      </c>
      <c r="F2105" s="139" t="s">
        <v>624</v>
      </c>
      <c r="G2105" s="199">
        <v>17737.2</v>
      </c>
      <c r="H2105" s="199">
        <v>18258.816800000001</v>
      </c>
      <c r="I2105" s="71">
        <f t="shared" si="671"/>
        <v>35996.016799999998</v>
      </c>
      <c r="J2105" s="71">
        <f t="shared" si="668"/>
        <v>1543136.4000000001</v>
      </c>
      <c r="K2105" s="71">
        <f t="shared" si="669"/>
        <v>1588517.0616000001</v>
      </c>
      <c r="L2105" s="71">
        <f t="shared" si="670"/>
        <v>3131653.4615999996</v>
      </c>
      <c r="M2105" s="579">
        <f>'KL TTHT CV DOT 2'!P2085</f>
        <v>0</v>
      </c>
      <c r="N2105" s="579">
        <f>'KL TTHT CV DOT 2'!Q2085</f>
        <v>0</v>
      </c>
      <c r="O2105" s="579">
        <f>'KL TTHT CV DOT 2'!R2085</f>
        <v>0</v>
      </c>
      <c r="P2105" s="71"/>
      <c r="Q2105" s="71"/>
      <c r="R2105" s="879"/>
      <c r="S2105" s="10"/>
    </row>
    <row r="2106" spans="1:19" hidden="1" outlineLevel="3">
      <c r="A2106" s="137"/>
      <c r="B2106" s="137"/>
      <c r="C2106" s="138" t="s">
        <v>1416</v>
      </c>
      <c r="D2106" s="97">
        <v>272</v>
      </c>
      <c r="E2106" s="61">
        <v>297</v>
      </c>
      <c r="F2106" s="139" t="s">
        <v>624</v>
      </c>
      <c r="G2106" s="199">
        <v>9921.6</v>
      </c>
      <c r="H2106" s="199">
        <v>15682.816800000001</v>
      </c>
      <c r="I2106" s="71">
        <f t="shared" si="671"/>
        <v>25604.416799999999</v>
      </c>
      <c r="J2106" s="71">
        <f t="shared" si="668"/>
        <v>2946715.2</v>
      </c>
      <c r="K2106" s="71">
        <f t="shared" si="669"/>
        <v>4657796.5896000005</v>
      </c>
      <c r="L2106" s="71">
        <f t="shared" si="670"/>
        <v>7604511.7895999998</v>
      </c>
      <c r="M2106" s="579">
        <f>'KL TTHT CV DOT 2'!P2086</f>
        <v>0</v>
      </c>
      <c r="N2106" s="579">
        <f>'KL TTHT CV DOT 2'!Q2086</f>
        <v>0</v>
      </c>
      <c r="O2106" s="579">
        <f>'KL TTHT CV DOT 2'!R2086</f>
        <v>0</v>
      </c>
      <c r="P2106" s="71"/>
      <c r="Q2106" s="71"/>
      <c r="R2106" s="879"/>
      <c r="S2106" s="10"/>
    </row>
    <row r="2107" spans="1:19" hidden="1" outlineLevel="3">
      <c r="A2107" s="137"/>
      <c r="B2107" s="137"/>
      <c r="C2107" s="138" t="s">
        <v>1418</v>
      </c>
      <c r="D2107" s="97">
        <v>1</v>
      </c>
      <c r="E2107" s="61">
        <v>1</v>
      </c>
      <c r="F2107" s="139" t="s">
        <v>619</v>
      </c>
      <c r="G2107" s="199">
        <v>2578284</v>
      </c>
      <c r="H2107" s="199">
        <v>773485.2</v>
      </c>
      <c r="I2107" s="71">
        <f t="shared" si="671"/>
        <v>3351769.2</v>
      </c>
      <c r="J2107" s="71">
        <f t="shared" si="668"/>
        <v>2578284</v>
      </c>
      <c r="K2107" s="71">
        <f t="shared" si="669"/>
        <v>773485.2</v>
      </c>
      <c r="L2107" s="71">
        <f t="shared" si="670"/>
        <v>3351769.2</v>
      </c>
      <c r="M2107" s="579">
        <f>'KL TTHT CV DOT 2'!P2087</f>
        <v>0</v>
      </c>
      <c r="N2107" s="579">
        <f>'KL TTHT CV DOT 2'!Q2087</f>
        <v>0</v>
      </c>
      <c r="O2107" s="579">
        <f>'KL TTHT CV DOT 2'!R2087</f>
        <v>0</v>
      </c>
      <c r="P2107" s="71"/>
      <c r="Q2107" s="71"/>
      <c r="R2107" s="879"/>
      <c r="S2107" s="10"/>
    </row>
    <row r="2108" spans="1:19" hidden="1" outlineLevel="3">
      <c r="A2108" s="137"/>
      <c r="B2108" s="137"/>
      <c r="C2108" s="138" t="s">
        <v>1419</v>
      </c>
      <c r="D2108" s="97">
        <v>54</v>
      </c>
      <c r="E2108" s="61">
        <v>62</v>
      </c>
      <c r="F2108" s="139" t="s">
        <v>624</v>
      </c>
      <c r="G2108" s="199">
        <v>35287.200000000004</v>
      </c>
      <c r="H2108" s="199">
        <v>24884.160000000003</v>
      </c>
      <c r="I2108" s="71">
        <f t="shared" si="671"/>
        <v>60171.360000000008</v>
      </c>
      <c r="J2108" s="71">
        <f t="shared" si="668"/>
        <v>2187806.4000000004</v>
      </c>
      <c r="K2108" s="71">
        <f t="shared" si="669"/>
        <v>1542817.9200000002</v>
      </c>
      <c r="L2108" s="71">
        <f t="shared" si="670"/>
        <v>3730624.3200000003</v>
      </c>
      <c r="M2108" s="579">
        <f>'KL TTHT CV DOT 2'!P2088</f>
        <v>0</v>
      </c>
      <c r="N2108" s="579">
        <f>'KL TTHT CV DOT 2'!Q2088</f>
        <v>0.4</v>
      </c>
      <c r="O2108" s="579">
        <f>'KL TTHT CV DOT 2'!R2088</f>
        <v>0.4</v>
      </c>
      <c r="P2108" s="71"/>
      <c r="Q2108" s="71"/>
      <c r="R2108" s="879"/>
      <c r="S2108" s="10"/>
    </row>
    <row r="2109" spans="1:19" hidden="1" outlineLevel="3">
      <c r="A2109" s="137"/>
      <c r="B2109" s="137"/>
      <c r="C2109" s="138" t="s">
        <v>1421</v>
      </c>
      <c r="D2109" s="97">
        <v>104</v>
      </c>
      <c r="E2109" s="61">
        <v>118</v>
      </c>
      <c r="F2109" s="139" t="s">
        <v>624</v>
      </c>
      <c r="G2109" s="199">
        <v>16286.400000000001</v>
      </c>
      <c r="H2109" s="199">
        <v>13440.000000000002</v>
      </c>
      <c r="I2109" s="71">
        <f t="shared" si="671"/>
        <v>29726.400000000001</v>
      </c>
      <c r="J2109" s="71">
        <f t="shared" si="668"/>
        <v>1921795.2000000002</v>
      </c>
      <c r="K2109" s="71">
        <f t="shared" si="669"/>
        <v>1585920.0000000002</v>
      </c>
      <c r="L2109" s="71">
        <f t="shared" si="670"/>
        <v>3507715.2</v>
      </c>
      <c r="M2109" s="579">
        <f>'KL TTHT CV DOT 2'!P2089</f>
        <v>0</v>
      </c>
      <c r="N2109" s="579">
        <f>'KL TTHT CV DOT 2'!Q2089</f>
        <v>0.4</v>
      </c>
      <c r="O2109" s="579">
        <f>'KL TTHT CV DOT 2'!R2089</f>
        <v>0.4</v>
      </c>
      <c r="P2109" s="71"/>
      <c r="Q2109" s="71"/>
      <c r="R2109" s="879"/>
      <c r="S2109" s="10"/>
    </row>
    <row r="2110" spans="1:19" hidden="1" outlineLevel="3">
      <c r="A2110" s="137"/>
      <c r="B2110" s="137"/>
      <c r="C2110" s="138" t="s">
        <v>1354</v>
      </c>
      <c r="D2110" s="97">
        <v>1</v>
      </c>
      <c r="E2110" s="61">
        <v>1</v>
      </c>
      <c r="F2110" s="139" t="s">
        <v>619</v>
      </c>
      <c r="G2110" s="199">
        <v>948369.6</v>
      </c>
      <c r="H2110" s="199">
        <v>284510.88</v>
      </c>
      <c r="I2110" s="71">
        <f t="shared" si="671"/>
        <v>1232880.48</v>
      </c>
      <c r="J2110" s="71">
        <f t="shared" si="668"/>
        <v>948369.6</v>
      </c>
      <c r="K2110" s="71">
        <f t="shared" si="669"/>
        <v>284510.88</v>
      </c>
      <c r="L2110" s="71">
        <f t="shared" si="670"/>
        <v>1232880.48</v>
      </c>
      <c r="M2110" s="579">
        <f>'KL TTHT CV DOT 2'!P2090</f>
        <v>0</v>
      </c>
      <c r="N2110" s="579">
        <f>'KL TTHT CV DOT 2'!Q2090</f>
        <v>0.4</v>
      </c>
      <c r="O2110" s="579">
        <f>'KL TTHT CV DOT 2'!R2090</f>
        <v>0.4</v>
      </c>
      <c r="P2110" s="71"/>
      <c r="Q2110" s="71"/>
      <c r="R2110" s="879"/>
      <c r="S2110" s="10"/>
    </row>
    <row r="2111" spans="1:19" hidden="1" outlineLevel="3">
      <c r="A2111" s="137"/>
      <c r="B2111" s="137"/>
      <c r="C2111" s="138" t="s">
        <v>1422</v>
      </c>
      <c r="D2111" s="97">
        <v>1</v>
      </c>
      <c r="E2111" s="61">
        <v>1</v>
      </c>
      <c r="F2111" s="139" t="s">
        <v>619</v>
      </c>
      <c r="G2111" s="199">
        <v>0</v>
      </c>
      <c r="H2111" s="199">
        <v>1000000</v>
      </c>
      <c r="I2111" s="71">
        <f t="shared" si="671"/>
        <v>1000000</v>
      </c>
      <c r="J2111" s="71">
        <f t="shared" si="668"/>
        <v>0</v>
      </c>
      <c r="K2111" s="71">
        <f t="shared" si="669"/>
        <v>1000000</v>
      </c>
      <c r="L2111" s="71">
        <f t="shared" si="670"/>
        <v>1000000</v>
      </c>
      <c r="M2111" s="570">
        <f>'KL TTHT CV DOT 2'!P2091</f>
        <v>0</v>
      </c>
      <c r="N2111" s="570">
        <f>'KL TTHT CV DOT 2'!Q2091</f>
        <v>0</v>
      </c>
      <c r="O2111" s="570">
        <f>'KL TTHT CV DOT 2'!R2091</f>
        <v>0</v>
      </c>
      <c r="P2111" s="71"/>
      <c r="Q2111" s="71"/>
      <c r="R2111" s="552">
        <v>0</v>
      </c>
      <c r="S2111" s="10"/>
    </row>
    <row r="2112" spans="1:19" s="11" customFormat="1" hidden="1" outlineLevel="3">
      <c r="A2112" s="192"/>
      <c r="B2112" s="192"/>
      <c r="C2112" s="193" t="s">
        <v>1355</v>
      </c>
      <c r="D2112" s="194">
        <v>14</v>
      </c>
      <c r="E2112" s="358">
        <v>28</v>
      </c>
      <c r="F2112" s="195" t="s">
        <v>1104</v>
      </c>
      <c r="G2112" s="199">
        <v>0</v>
      </c>
      <c r="H2112" s="199">
        <v>200000</v>
      </c>
      <c r="I2112" s="199">
        <f t="shared" si="671"/>
        <v>200000</v>
      </c>
      <c r="J2112" s="199">
        <f t="shared" si="668"/>
        <v>0</v>
      </c>
      <c r="K2112" s="199">
        <f t="shared" si="669"/>
        <v>5600000</v>
      </c>
      <c r="L2112" s="199">
        <f t="shared" si="670"/>
        <v>5600000</v>
      </c>
      <c r="M2112" s="579">
        <f>'KL TTHT CV DOT 2'!P2092</f>
        <v>0</v>
      </c>
      <c r="N2112" s="579">
        <f>'KL TTHT CV DOT 2'!Q2092</f>
        <v>0</v>
      </c>
      <c r="O2112" s="579">
        <f>'KL TTHT CV DOT 2'!R2092</f>
        <v>0</v>
      </c>
      <c r="P2112" s="199"/>
      <c r="Q2112" s="199"/>
      <c r="R2112" s="554"/>
    </row>
    <row r="2113" spans="1:19" s="11" customFormat="1" hidden="1" outlineLevel="3">
      <c r="A2113" s="192"/>
      <c r="B2113" s="192"/>
      <c r="C2113" s="193"/>
      <c r="D2113" s="194"/>
      <c r="E2113" s="358"/>
      <c r="F2113" s="195"/>
      <c r="G2113" s="199"/>
      <c r="H2113" s="199"/>
      <c r="I2113" s="199"/>
      <c r="J2113" s="199"/>
      <c r="K2113" s="199"/>
      <c r="L2113" s="199"/>
      <c r="M2113" s="579">
        <f>'KL TTHT CV DOT 2'!P2093</f>
        <v>0</v>
      </c>
      <c r="N2113" s="579">
        <f>'KL TTHT CV DOT 2'!Q2093</f>
        <v>0</v>
      </c>
      <c r="O2113" s="579">
        <f>'KL TTHT CV DOT 2'!R2093</f>
        <v>0</v>
      </c>
      <c r="P2113" s="199"/>
      <c r="Q2113" s="199"/>
      <c r="R2113" s="554"/>
    </row>
    <row r="2114" spans="1:19" s="11" customFormat="1" hidden="1" outlineLevel="3">
      <c r="A2114" s="192"/>
      <c r="B2114" s="192"/>
      <c r="C2114" s="193" t="s">
        <v>1424</v>
      </c>
      <c r="D2114" s="194">
        <v>1</v>
      </c>
      <c r="E2114" s="358">
        <v>1</v>
      </c>
      <c r="F2114" s="195" t="s">
        <v>619</v>
      </c>
      <c r="G2114" s="199">
        <v>2351102.4</v>
      </c>
      <c r="H2114" s="199">
        <v>705330.72</v>
      </c>
      <c r="I2114" s="199">
        <f t="shared" si="671"/>
        <v>3056433.12</v>
      </c>
      <c r="J2114" s="199">
        <f>G2114*E2114</f>
        <v>2351102.4</v>
      </c>
      <c r="K2114" s="199">
        <f>H2114*E2114</f>
        <v>705330.72</v>
      </c>
      <c r="L2114" s="199">
        <f>I2114*E2114</f>
        <v>3056433.12</v>
      </c>
      <c r="M2114" s="579">
        <f>'KL TTHT CV DOT 2'!P2094</f>
        <v>0</v>
      </c>
      <c r="N2114" s="579">
        <f>'KL TTHT CV DOT 2'!Q2094</f>
        <v>0</v>
      </c>
      <c r="O2114" s="579">
        <f>'KL TTHT CV DOT 2'!R2094</f>
        <v>0</v>
      </c>
      <c r="P2114" s="199"/>
      <c r="Q2114" s="199"/>
      <c r="R2114" s="554"/>
    </row>
    <row r="2115" spans="1:19" s="11" customFormat="1" hidden="1" outlineLevel="3">
      <c r="A2115" s="192"/>
      <c r="B2115" s="192"/>
      <c r="C2115" s="172" t="s">
        <v>1425</v>
      </c>
      <c r="D2115" s="194"/>
      <c r="E2115" s="358"/>
      <c r="F2115" s="195"/>
      <c r="G2115" s="199"/>
      <c r="H2115" s="199"/>
      <c r="I2115" s="199"/>
      <c r="J2115" s="174">
        <f>SUBTOTAL(9,J2116:J2120)</f>
        <v>3819309.5999999996</v>
      </c>
      <c r="K2115" s="174">
        <f t="shared" ref="K2115:L2115" si="672">SUBTOTAL(9,K2116:K2120)</f>
        <v>1253831.9112</v>
      </c>
      <c r="L2115" s="174">
        <f t="shared" si="672"/>
        <v>5073141.5112000005</v>
      </c>
      <c r="M2115" s="578">
        <f>'KL TTHT CV DOT 2'!P2095</f>
        <v>0</v>
      </c>
      <c r="N2115" s="578">
        <f>'KL TTHT CV DOT 2'!Q2095</f>
        <v>0</v>
      </c>
      <c r="O2115" s="578">
        <f>'KL TTHT CV DOT 2'!R2095</f>
        <v>0</v>
      </c>
      <c r="P2115" s="174"/>
      <c r="Q2115" s="174"/>
      <c r="R2115" s="558"/>
    </row>
    <row r="2116" spans="1:19" s="11" customFormat="1" hidden="1" outlineLevel="3">
      <c r="A2116" s="192"/>
      <c r="B2116" s="192"/>
      <c r="C2116" s="193" t="s">
        <v>1426</v>
      </c>
      <c r="D2116" s="194">
        <v>7</v>
      </c>
      <c r="E2116" s="358">
        <v>9</v>
      </c>
      <c r="F2116" s="195" t="s">
        <v>624</v>
      </c>
      <c r="G2116" s="199">
        <v>12261.6</v>
      </c>
      <c r="H2116" s="199">
        <v>15682.816800000001</v>
      </c>
      <c r="I2116" s="199">
        <f t="shared" ref="I2116:I2120" si="673">SUM(G2116:H2116)</f>
        <v>27944.416799999999</v>
      </c>
      <c r="J2116" s="199">
        <f>G2116*E2116</f>
        <v>110354.40000000001</v>
      </c>
      <c r="K2116" s="199">
        <f>H2116*E2116</f>
        <v>141145.3512</v>
      </c>
      <c r="L2116" s="199">
        <f>I2116*E2116</f>
        <v>251499.7512</v>
      </c>
      <c r="M2116" s="579">
        <f>'KL TTHT CV DOT 2'!P2096</f>
        <v>0</v>
      </c>
      <c r="N2116" s="579">
        <f>'KL TTHT CV DOT 2'!Q2096</f>
        <v>0</v>
      </c>
      <c r="O2116" s="579">
        <f>'KL TTHT CV DOT 2'!R2096</f>
        <v>0</v>
      </c>
      <c r="P2116" s="199"/>
      <c r="Q2116" s="199"/>
      <c r="R2116" s="554"/>
    </row>
    <row r="2117" spans="1:19" s="11" customFormat="1" hidden="1" outlineLevel="3">
      <c r="A2117" s="192"/>
      <c r="B2117" s="192"/>
      <c r="C2117" s="193" t="s">
        <v>1418</v>
      </c>
      <c r="D2117" s="194">
        <v>1</v>
      </c>
      <c r="E2117" s="358">
        <v>1</v>
      </c>
      <c r="F2117" s="195" t="s">
        <v>619</v>
      </c>
      <c r="G2117" s="199">
        <v>25466.399999999998</v>
      </c>
      <c r="H2117" s="199">
        <v>7639.9199999999992</v>
      </c>
      <c r="I2117" s="199">
        <f t="shared" si="673"/>
        <v>33106.32</v>
      </c>
      <c r="J2117" s="199">
        <f>G2117*E2117</f>
        <v>25466.399999999998</v>
      </c>
      <c r="K2117" s="199">
        <f>H2117*E2117</f>
        <v>7639.9199999999992</v>
      </c>
      <c r="L2117" s="199">
        <f>I2117*E2117</f>
        <v>33106.32</v>
      </c>
      <c r="M2117" s="579">
        <f>'KL TTHT CV DOT 2'!P2097</f>
        <v>0</v>
      </c>
      <c r="N2117" s="579">
        <f>'KL TTHT CV DOT 2'!Q2097</f>
        <v>0</v>
      </c>
      <c r="O2117" s="579">
        <f>'KL TTHT CV DOT 2'!R2097</f>
        <v>0</v>
      </c>
      <c r="P2117" s="199"/>
      <c r="Q2117" s="199"/>
      <c r="R2117" s="554"/>
    </row>
    <row r="2118" spans="1:19" s="11" customFormat="1" hidden="1" outlineLevel="3">
      <c r="A2118" s="192"/>
      <c r="B2118" s="192"/>
      <c r="C2118" s="193" t="s">
        <v>691</v>
      </c>
      <c r="D2118" s="194">
        <v>1</v>
      </c>
      <c r="E2118" s="358">
        <v>1</v>
      </c>
      <c r="F2118" s="195" t="s">
        <v>619</v>
      </c>
      <c r="G2118" s="199">
        <v>3500000</v>
      </c>
      <c r="H2118" s="199">
        <v>1050000</v>
      </c>
      <c r="I2118" s="199">
        <f t="shared" si="673"/>
        <v>4550000</v>
      </c>
      <c r="J2118" s="199">
        <f>G2118*E2118</f>
        <v>3500000</v>
      </c>
      <c r="K2118" s="199">
        <f>H2118*E2118</f>
        <v>1050000</v>
      </c>
      <c r="L2118" s="199">
        <f>I2118*E2118</f>
        <v>4550000</v>
      </c>
      <c r="M2118" s="579">
        <f>'KL TTHT CV DOT 2'!P2098</f>
        <v>0</v>
      </c>
      <c r="N2118" s="579">
        <f>'KL TTHT CV DOT 2'!Q2098</f>
        <v>0</v>
      </c>
      <c r="O2118" s="579">
        <f>'KL TTHT CV DOT 2'!R2098</f>
        <v>0</v>
      </c>
      <c r="P2118" s="199"/>
      <c r="Q2118" s="199"/>
      <c r="R2118" s="554"/>
    </row>
    <row r="2119" spans="1:19" s="11" customFormat="1" hidden="1" outlineLevel="3">
      <c r="A2119" s="192"/>
      <c r="B2119" s="192"/>
      <c r="C2119" s="193"/>
      <c r="D2119" s="194"/>
      <c r="E2119" s="358"/>
      <c r="F2119" s="195"/>
      <c r="G2119" s="199"/>
      <c r="H2119" s="199"/>
      <c r="I2119" s="199"/>
      <c r="J2119" s="199"/>
      <c r="K2119" s="199"/>
      <c r="L2119" s="199"/>
      <c r="M2119" s="579">
        <f>'KL TTHT CV DOT 2'!P2099</f>
        <v>0</v>
      </c>
      <c r="N2119" s="579">
        <f>'KL TTHT CV DOT 2'!Q2099</f>
        <v>0</v>
      </c>
      <c r="O2119" s="579">
        <f>'KL TTHT CV DOT 2'!R2099</f>
        <v>0</v>
      </c>
      <c r="P2119" s="199"/>
      <c r="Q2119" s="199"/>
      <c r="R2119" s="554"/>
    </row>
    <row r="2120" spans="1:19" s="11" customFormat="1" hidden="1" outlineLevel="3">
      <c r="A2120" s="192"/>
      <c r="B2120" s="192"/>
      <c r="C2120" s="193" t="s">
        <v>1424</v>
      </c>
      <c r="D2120" s="194">
        <v>1</v>
      </c>
      <c r="E2120" s="358">
        <v>1</v>
      </c>
      <c r="F2120" s="195" t="s">
        <v>619</v>
      </c>
      <c r="G2120" s="199">
        <v>183488.80000000002</v>
      </c>
      <c r="H2120" s="199">
        <v>55046.640000000007</v>
      </c>
      <c r="I2120" s="199">
        <f t="shared" si="673"/>
        <v>238535.44000000003</v>
      </c>
      <c r="J2120" s="199">
        <f>G2120*E2120</f>
        <v>183488.80000000002</v>
      </c>
      <c r="K2120" s="199">
        <f>H2120*E2120</f>
        <v>55046.640000000007</v>
      </c>
      <c r="L2120" s="199">
        <f>I2120*E2120</f>
        <v>238535.44000000003</v>
      </c>
      <c r="M2120" s="579">
        <f>'KL TTHT CV DOT 2'!P2100</f>
        <v>0</v>
      </c>
      <c r="N2120" s="579">
        <f>'KL TTHT CV DOT 2'!Q2100</f>
        <v>0</v>
      </c>
      <c r="O2120" s="579">
        <f>'KL TTHT CV DOT 2'!R2100</f>
        <v>0</v>
      </c>
      <c r="P2120" s="199"/>
      <c r="Q2120" s="199"/>
      <c r="R2120" s="554">
        <v>0</v>
      </c>
    </row>
    <row r="2121" spans="1:19" s="11" customFormat="1" hidden="1" outlineLevel="3">
      <c r="A2121" s="192"/>
      <c r="B2121" s="192"/>
      <c r="C2121" s="189" t="s">
        <v>1333</v>
      </c>
      <c r="D2121" s="194"/>
      <c r="E2121" s="358"/>
      <c r="F2121" s="195"/>
      <c r="G2121" s="199"/>
      <c r="H2121" s="199"/>
      <c r="I2121" s="199"/>
      <c r="J2121" s="174">
        <f>SUBTOTAL(9,J2122:J2165)</f>
        <v>144276542.49912828</v>
      </c>
      <c r="K2121" s="174">
        <f t="shared" ref="K2121:L2121" si="674">SUBTOTAL(9,K2122:K2165)</f>
        <v>24804281.878732897</v>
      </c>
      <c r="L2121" s="174">
        <f t="shared" si="674"/>
        <v>169080824.3778612</v>
      </c>
      <c r="M2121" s="578">
        <f>'KL TTHT CV DOT 2'!P2101</f>
        <v>0</v>
      </c>
      <c r="N2121" s="578">
        <f>'KL TTHT CV DOT 2'!Q2101</f>
        <v>0</v>
      </c>
      <c r="O2121" s="578">
        <f>'KL TTHT CV DOT 2'!R2101</f>
        <v>0</v>
      </c>
      <c r="P2121" s="174"/>
      <c r="Q2121" s="174"/>
      <c r="R2121" s="558">
        <v>0</v>
      </c>
    </row>
    <row r="2122" spans="1:19" hidden="1" outlineLevel="3">
      <c r="A2122" s="137"/>
      <c r="B2122" s="137"/>
      <c r="C2122" s="146" t="s">
        <v>1370</v>
      </c>
      <c r="D2122" s="94"/>
      <c r="E2122" s="70"/>
      <c r="F2122" s="139"/>
      <c r="G2122" s="71"/>
      <c r="H2122" s="71"/>
      <c r="I2122" s="71"/>
      <c r="J2122" s="82">
        <f>SUBTOTAL(9,J2123:J2133)</f>
        <v>121538562.89912827</v>
      </c>
      <c r="K2122" s="82">
        <f t="shared" ref="K2122:L2122" si="675">SUBTOTAL(9,K2123:K2133)</f>
        <v>7728105.6420128923</v>
      </c>
      <c r="L2122" s="82">
        <f t="shared" si="675"/>
        <v>129266668.54114118</v>
      </c>
      <c r="M2122" s="576">
        <f>'KL TTHT CV DOT 2'!P2102</f>
        <v>0</v>
      </c>
      <c r="N2122" s="576">
        <f>'KL TTHT CV DOT 2'!Q2102</f>
        <v>0</v>
      </c>
      <c r="O2122" s="576">
        <f>'KL TTHT CV DOT 2'!R2102</f>
        <v>0</v>
      </c>
      <c r="P2122" s="82"/>
      <c r="Q2122" s="82"/>
      <c r="R2122" s="553">
        <v>0</v>
      </c>
      <c r="S2122" s="10"/>
    </row>
    <row r="2123" spans="1:19" hidden="1" outlineLevel="3">
      <c r="A2123" s="137"/>
      <c r="B2123" s="137"/>
      <c r="C2123" s="138" t="s">
        <v>1371</v>
      </c>
      <c r="D2123" s="97">
        <v>2</v>
      </c>
      <c r="E2123" s="61">
        <v>2</v>
      </c>
      <c r="F2123" s="139" t="s">
        <v>692</v>
      </c>
      <c r="G2123" s="199">
        <v>17380000</v>
      </c>
      <c r="H2123" s="199">
        <v>616000.00000000012</v>
      </c>
      <c r="I2123" s="71">
        <f t="shared" ref="I2123" si="676">SUM(G2123:H2123)</f>
        <v>17996000</v>
      </c>
      <c r="J2123" s="71">
        <f t="shared" ref="J2123:J2133" si="677">G2123*E2123</f>
        <v>34760000</v>
      </c>
      <c r="K2123" s="71">
        <f t="shared" ref="K2123:K2133" si="678">H2123*E2123</f>
        <v>1232000.0000000002</v>
      </c>
      <c r="L2123" s="71">
        <f t="shared" ref="L2123:L2133" si="679">I2123*E2123</f>
        <v>35992000</v>
      </c>
      <c r="M2123" s="570">
        <f>'KL TTHT CV DOT 2'!P2103</f>
        <v>0</v>
      </c>
      <c r="N2123" s="570">
        <f>'KL TTHT CV DOT 2'!Q2103</f>
        <v>0.5</v>
      </c>
      <c r="O2123" s="570">
        <f>'KL TTHT CV DOT 2'!R2103</f>
        <v>0.5</v>
      </c>
      <c r="P2123" s="71"/>
      <c r="Q2123" s="71"/>
      <c r="R2123" s="552">
        <v>0</v>
      </c>
      <c r="S2123" s="10"/>
    </row>
    <row r="2124" spans="1:19" hidden="1" outlineLevel="3">
      <c r="A2124" s="137"/>
      <c r="B2124" s="137"/>
      <c r="C2124" s="138" t="s">
        <v>1372</v>
      </c>
      <c r="D2124" s="97">
        <v>1</v>
      </c>
      <c r="E2124" s="61">
        <v>1</v>
      </c>
      <c r="F2124" s="139" t="s">
        <v>692</v>
      </c>
      <c r="G2124" s="199">
        <v>44440000</v>
      </c>
      <c r="H2124" s="199">
        <v>1400000.0000000002</v>
      </c>
      <c r="I2124" s="71">
        <f t="shared" ref="I2124:I2133" si="680">SUM(G2124:H2124)</f>
        <v>45840000</v>
      </c>
      <c r="J2124" s="71">
        <f t="shared" si="677"/>
        <v>44440000</v>
      </c>
      <c r="K2124" s="71">
        <f t="shared" si="678"/>
        <v>1400000.0000000002</v>
      </c>
      <c r="L2124" s="71">
        <f t="shared" si="679"/>
        <v>45840000</v>
      </c>
      <c r="M2124" s="570">
        <f>'KL TTHT CV DOT 2'!P2104</f>
        <v>0</v>
      </c>
      <c r="N2124" s="570">
        <f>'KL TTHT CV DOT 2'!Q2104</f>
        <v>0</v>
      </c>
      <c r="O2124" s="570">
        <f>'KL TTHT CV DOT 2'!R2104</f>
        <v>0</v>
      </c>
      <c r="P2124" s="71"/>
      <c r="Q2124" s="71"/>
      <c r="R2124" s="552">
        <v>0</v>
      </c>
      <c r="S2124" s="10"/>
    </row>
    <row r="2125" spans="1:19" hidden="1" outlineLevel="3">
      <c r="A2125" s="137"/>
      <c r="B2125" s="137"/>
      <c r="C2125" s="138" t="s">
        <v>1374</v>
      </c>
      <c r="D2125" s="97">
        <v>1</v>
      </c>
      <c r="E2125" s="61">
        <v>1</v>
      </c>
      <c r="F2125" s="139" t="s">
        <v>660</v>
      </c>
      <c r="G2125" s="199">
        <v>7915200</v>
      </c>
      <c r="H2125" s="199">
        <v>168000.00000000003</v>
      </c>
      <c r="I2125" s="71">
        <f t="shared" si="680"/>
        <v>8083200</v>
      </c>
      <c r="J2125" s="71">
        <f t="shared" si="677"/>
        <v>7915200</v>
      </c>
      <c r="K2125" s="71">
        <f t="shared" si="678"/>
        <v>168000.00000000003</v>
      </c>
      <c r="L2125" s="71">
        <f t="shared" si="679"/>
        <v>8083200</v>
      </c>
      <c r="M2125" s="570">
        <f>'KL TTHT CV DOT 2'!P2105</f>
        <v>0</v>
      </c>
      <c r="N2125" s="570">
        <f>'KL TTHT CV DOT 2'!Q2105</f>
        <v>0</v>
      </c>
      <c r="O2125" s="570">
        <f>'KL TTHT CV DOT 2'!R2105</f>
        <v>0</v>
      </c>
      <c r="P2125" s="71"/>
      <c r="Q2125" s="71"/>
      <c r="R2125" s="552">
        <v>0</v>
      </c>
      <c r="S2125" s="10"/>
    </row>
    <row r="2126" spans="1:19" hidden="1" outlineLevel="3">
      <c r="A2126" s="137"/>
      <c r="B2126" s="137"/>
      <c r="C2126" s="138" t="s">
        <v>1376</v>
      </c>
      <c r="D2126" s="97">
        <v>1</v>
      </c>
      <c r="E2126" s="61">
        <v>1</v>
      </c>
      <c r="F2126" s="139" t="s">
        <v>660</v>
      </c>
      <c r="G2126" s="199">
        <v>9970909.0909090899</v>
      </c>
      <c r="H2126" s="199">
        <v>322000.00000000006</v>
      </c>
      <c r="I2126" s="71">
        <f t="shared" si="680"/>
        <v>10292909.09090909</v>
      </c>
      <c r="J2126" s="71">
        <f t="shared" si="677"/>
        <v>9970909.0909090899</v>
      </c>
      <c r="K2126" s="71">
        <f t="shared" si="678"/>
        <v>322000.00000000006</v>
      </c>
      <c r="L2126" s="71">
        <f t="shared" si="679"/>
        <v>10292909.09090909</v>
      </c>
      <c r="M2126" s="570">
        <f>'KL TTHT CV DOT 2'!P2106</f>
        <v>0</v>
      </c>
      <c r="N2126" s="570">
        <f>'KL TTHT CV DOT 2'!Q2106</f>
        <v>0</v>
      </c>
      <c r="O2126" s="570">
        <f>'KL TTHT CV DOT 2'!R2106</f>
        <v>0</v>
      </c>
      <c r="P2126" s="71"/>
      <c r="Q2126" s="71"/>
      <c r="R2126" s="552">
        <v>0</v>
      </c>
      <c r="S2126" s="10"/>
    </row>
    <row r="2127" spans="1:19" hidden="1" outlineLevel="3">
      <c r="A2127" s="137"/>
      <c r="B2127" s="137"/>
      <c r="C2127" s="138" t="s">
        <v>1378</v>
      </c>
      <c r="D2127" s="97">
        <v>1</v>
      </c>
      <c r="E2127" s="61">
        <v>1</v>
      </c>
      <c r="F2127" s="139" t="s">
        <v>692</v>
      </c>
      <c r="G2127" s="199">
        <v>10800000</v>
      </c>
      <c r="H2127" s="199">
        <v>225400</v>
      </c>
      <c r="I2127" s="71">
        <f t="shared" si="680"/>
        <v>11025400</v>
      </c>
      <c r="J2127" s="71">
        <f t="shared" si="677"/>
        <v>10800000</v>
      </c>
      <c r="K2127" s="71">
        <f t="shared" si="678"/>
        <v>225400</v>
      </c>
      <c r="L2127" s="71">
        <f t="shared" si="679"/>
        <v>11025400</v>
      </c>
      <c r="M2127" s="570">
        <f>'KL TTHT CV DOT 2'!P2107</f>
        <v>0</v>
      </c>
      <c r="N2127" s="570">
        <f>'KL TTHT CV DOT 2'!Q2107</f>
        <v>0</v>
      </c>
      <c r="O2127" s="570">
        <f>'KL TTHT CV DOT 2'!R2107</f>
        <v>0</v>
      </c>
      <c r="P2127" s="71"/>
      <c r="Q2127" s="71"/>
      <c r="R2127" s="552">
        <v>0</v>
      </c>
      <c r="S2127" s="10"/>
    </row>
    <row r="2128" spans="1:19" s="11" customFormat="1" hidden="1" outlineLevel="3">
      <c r="A2128" s="192"/>
      <c r="B2128" s="192"/>
      <c r="C2128" s="193" t="s">
        <v>1428</v>
      </c>
      <c r="D2128" s="194">
        <v>1</v>
      </c>
      <c r="E2128" s="358">
        <v>1</v>
      </c>
      <c r="F2128" s="195" t="s">
        <v>660</v>
      </c>
      <c r="G2128" s="199">
        <v>1014000</v>
      </c>
      <c r="H2128" s="199">
        <v>50880.368000000009</v>
      </c>
      <c r="I2128" s="199">
        <f t="shared" si="680"/>
        <v>1064880.368</v>
      </c>
      <c r="J2128" s="199">
        <f t="shared" si="677"/>
        <v>1014000</v>
      </c>
      <c r="K2128" s="199">
        <f t="shared" si="678"/>
        <v>50880.368000000009</v>
      </c>
      <c r="L2128" s="199">
        <f t="shared" si="679"/>
        <v>1064880.368</v>
      </c>
      <c r="M2128" s="579">
        <f>'KL TTHT CV DOT 2'!P2108</f>
        <v>0</v>
      </c>
      <c r="N2128" s="579">
        <f>'KL TTHT CV DOT 2'!Q2108</f>
        <v>0</v>
      </c>
      <c r="O2128" s="579">
        <f>'KL TTHT CV DOT 2'!R2108</f>
        <v>0</v>
      </c>
      <c r="P2128" s="199"/>
      <c r="Q2128" s="199"/>
      <c r="R2128" s="554">
        <v>0</v>
      </c>
    </row>
    <row r="2129" spans="1:18" s="11" customFormat="1" hidden="1" outlineLevel="3">
      <c r="A2129" s="192"/>
      <c r="B2129" s="192"/>
      <c r="C2129" s="193" t="s">
        <v>1110</v>
      </c>
      <c r="D2129" s="194">
        <v>20</v>
      </c>
      <c r="E2129" s="358">
        <v>25</v>
      </c>
      <c r="F2129" s="195" t="s">
        <v>624</v>
      </c>
      <c r="G2129" s="199">
        <v>15443.88</v>
      </c>
      <c r="H2129" s="199">
        <v>5031.18</v>
      </c>
      <c r="I2129" s="199">
        <f t="shared" si="680"/>
        <v>20475.059999999998</v>
      </c>
      <c r="J2129" s="199">
        <f t="shared" si="677"/>
        <v>386097</v>
      </c>
      <c r="K2129" s="199">
        <f t="shared" si="678"/>
        <v>125779.5</v>
      </c>
      <c r="L2129" s="199">
        <f t="shared" si="679"/>
        <v>511876.49999999994</v>
      </c>
      <c r="M2129" s="579">
        <f>'KL TTHT CV DOT 2'!P2109</f>
        <v>0</v>
      </c>
      <c r="N2129" s="579">
        <f>'KL TTHT CV DOT 2'!Q2109</f>
        <v>0</v>
      </c>
      <c r="O2129" s="579">
        <f>'KL TTHT CV DOT 2'!R2109</f>
        <v>0</v>
      </c>
      <c r="P2129" s="199"/>
      <c r="Q2129" s="199"/>
      <c r="R2129" s="554">
        <v>0</v>
      </c>
    </row>
    <row r="2130" spans="1:18" s="11" customFormat="1" hidden="1" outlineLevel="3">
      <c r="A2130" s="192"/>
      <c r="B2130" s="192"/>
      <c r="C2130" s="193" t="s">
        <v>1368</v>
      </c>
      <c r="D2130" s="194">
        <v>20</v>
      </c>
      <c r="E2130" s="358">
        <v>25</v>
      </c>
      <c r="F2130" s="195" t="s">
        <v>624</v>
      </c>
      <c r="G2130" s="199">
        <v>40467</v>
      </c>
      <c r="H2130" s="199">
        <v>9350</v>
      </c>
      <c r="I2130" s="199">
        <f t="shared" si="680"/>
        <v>49817</v>
      </c>
      <c r="J2130" s="199">
        <f t="shared" si="677"/>
        <v>1011675</v>
      </c>
      <c r="K2130" s="199">
        <f t="shared" si="678"/>
        <v>233750</v>
      </c>
      <c r="L2130" s="199">
        <f t="shared" si="679"/>
        <v>1245425</v>
      </c>
      <c r="M2130" s="579">
        <f>'KL TTHT CV DOT 2'!P2110</f>
        <v>0</v>
      </c>
      <c r="N2130" s="579">
        <f>'KL TTHT CV DOT 2'!Q2110</f>
        <v>0</v>
      </c>
      <c r="O2130" s="579">
        <f>'KL TTHT CV DOT 2'!R2110</f>
        <v>0</v>
      </c>
      <c r="P2130" s="199"/>
      <c r="Q2130" s="199"/>
      <c r="R2130" s="554">
        <v>0</v>
      </c>
    </row>
    <row r="2131" spans="1:18" s="11" customFormat="1" hidden="1" outlineLevel="3">
      <c r="A2131" s="192"/>
      <c r="B2131" s="192"/>
      <c r="C2131" s="193" t="s">
        <v>928</v>
      </c>
      <c r="D2131" s="194">
        <v>40</v>
      </c>
      <c r="E2131" s="358">
        <v>50</v>
      </c>
      <c r="F2131" s="195" t="s">
        <v>624</v>
      </c>
      <c r="G2131" s="199">
        <v>8773.9726027397246</v>
      </c>
      <c r="H2131" s="199">
        <v>14594.016411764707</v>
      </c>
      <c r="I2131" s="199">
        <f t="shared" si="680"/>
        <v>23367.989014504434</v>
      </c>
      <c r="J2131" s="199">
        <f t="shared" si="677"/>
        <v>438698.6301369862</v>
      </c>
      <c r="K2131" s="199">
        <f t="shared" si="678"/>
        <v>729700.82058823539</v>
      </c>
      <c r="L2131" s="199">
        <f t="shared" si="679"/>
        <v>1168399.4507252218</v>
      </c>
      <c r="M2131" s="579">
        <f>'KL TTHT CV DOT 2'!P2111</f>
        <v>0</v>
      </c>
      <c r="N2131" s="579">
        <f>'KL TTHT CV DOT 2'!Q2111</f>
        <v>0</v>
      </c>
      <c r="O2131" s="579">
        <f>'KL TTHT CV DOT 2'!R2111</f>
        <v>0</v>
      </c>
      <c r="P2131" s="199"/>
      <c r="Q2131" s="199"/>
      <c r="R2131" s="554">
        <v>0</v>
      </c>
    </row>
    <row r="2132" spans="1:18" s="399" customFormat="1" hidden="1" outlineLevel="3">
      <c r="A2132" s="395"/>
      <c r="B2132" s="395"/>
      <c r="C2132" s="400" t="s">
        <v>1381</v>
      </c>
      <c r="D2132" s="97">
        <v>1</v>
      </c>
      <c r="E2132" s="61">
        <v>1</v>
      </c>
      <c r="F2132" s="397" t="s">
        <v>619</v>
      </c>
      <c r="G2132" s="62">
        <v>4909992.3536737235</v>
      </c>
      <c r="H2132" s="62">
        <v>1472997.706102117</v>
      </c>
      <c r="I2132" s="62">
        <f t="shared" si="680"/>
        <v>6382990.0597758405</v>
      </c>
      <c r="J2132" s="62">
        <f t="shared" si="677"/>
        <v>4909992.3536737235</v>
      </c>
      <c r="K2132" s="62">
        <f t="shared" si="678"/>
        <v>1472997.706102117</v>
      </c>
      <c r="L2132" s="62">
        <f t="shared" si="679"/>
        <v>6382990.0597758405</v>
      </c>
      <c r="M2132" s="574">
        <f>'KL TTHT CV DOT 2'!P2112</f>
        <v>0</v>
      </c>
      <c r="N2132" s="574">
        <f>'KL TTHT CV DOT 2'!Q2112</f>
        <v>0</v>
      </c>
      <c r="O2132" s="574">
        <f>'KL TTHT CV DOT 2'!R2112</f>
        <v>0</v>
      </c>
      <c r="P2132" s="62"/>
      <c r="Q2132" s="62"/>
      <c r="R2132" s="550">
        <v>0</v>
      </c>
    </row>
    <row r="2133" spans="1:18" s="399" customFormat="1" hidden="1" outlineLevel="3">
      <c r="A2133" s="395"/>
      <c r="B2133" s="395"/>
      <c r="C2133" s="400" t="s">
        <v>657</v>
      </c>
      <c r="D2133" s="97">
        <v>1</v>
      </c>
      <c r="E2133" s="61">
        <v>1</v>
      </c>
      <c r="F2133" s="397" t="s">
        <v>619</v>
      </c>
      <c r="G2133" s="62">
        <v>5891990.8244084679</v>
      </c>
      <c r="H2133" s="62">
        <v>1767597.2473225403</v>
      </c>
      <c r="I2133" s="62">
        <f t="shared" si="680"/>
        <v>7659588.0717310086</v>
      </c>
      <c r="J2133" s="62">
        <f t="shared" si="677"/>
        <v>5891990.8244084679</v>
      </c>
      <c r="K2133" s="62">
        <f t="shared" si="678"/>
        <v>1767597.2473225403</v>
      </c>
      <c r="L2133" s="62">
        <f t="shared" si="679"/>
        <v>7659588.0717310086</v>
      </c>
      <c r="M2133" s="574">
        <f>'KL TTHT CV DOT 2'!P2113</f>
        <v>0</v>
      </c>
      <c r="N2133" s="574">
        <f>'KL TTHT CV DOT 2'!Q2113</f>
        <v>0</v>
      </c>
      <c r="O2133" s="574">
        <f>'KL TTHT CV DOT 2'!R2113</f>
        <v>0</v>
      </c>
      <c r="P2133" s="62"/>
      <c r="Q2133" s="62"/>
      <c r="R2133" s="550">
        <v>0</v>
      </c>
    </row>
    <row r="2134" spans="1:18" s="11" customFormat="1" hidden="1" outlineLevel="3">
      <c r="A2134" s="192"/>
      <c r="B2134" s="192"/>
      <c r="C2134" s="172" t="s">
        <v>1382</v>
      </c>
      <c r="D2134" s="194"/>
      <c r="E2134" s="358"/>
      <c r="F2134" s="195"/>
      <c r="G2134" s="199"/>
      <c r="H2134" s="199"/>
      <c r="I2134" s="199"/>
      <c r="J2134" s="174">
        <f>SUBTOTAL(9,J2135:J2145)</f>
        <v>15191076.4</v>
      </c>
      <c r="K2134" s="174">
        <f t="shared" ref="K2134:L2134" si="681">SUBTOTAL(9,K2135:K2145)</f>
        <v>2017377.4463200003</v>
      </c>
      <c r="L2134" s="174">
        <f t="shared" si="681"/>
        <v>17208453.84632</v>
      </c>
      <c r="M2134" s="578">
        <f>'KL TTHT CV DOT 2'!P2114</f>
        <v>0</v>
      </c>
      <c r="N2134" s="578">
        <f>'KL TTHT CV DOT 2'!Q2114</f>
        <v>0</v>
      </c>
      <c r="O2134" s="578">
        <f>'KL TTHT CV DOT 2'!R2114</f>
        <v>0</v>
      </c>
      <c r="P2134" s="174"/>
      <c r="Q2134" s="174"/>
      <c r="R2134" s="558">
        <v>0</v>
      </c>
    </row>
    <row r="2135" spans="1:18" s="11" customFormat="1" ht="13.8" hidden="1" outlineLevel="3">
      <c r="A2135" s="410"/>
      <c r="B2135" s="411"/>
      <c r="C2135" s="412" t="s">
        <v>1383</v>
      </c>
      <c r="D2135" s="194">
        <v>1</v>
      </c>
      <c r="E2135" s="358">
        <v>1</v>
      </c>
      <c r="F2135" s="195" t="s">
        <v>660</v>
      </c>
      <c r="G2135" s="199">
        <v>1008000</v>
      </c>
      <c r="H2135" s="199">
        <v>49588.000000000007</v>
      </c>
      <c r="I2135" s="199">
        <f t="shared" ref="I2135" si="682">SUM(G2135:H2135)</f>
        <v>1057588</v>
      </c>
      <c r="J2135" s="199">
        <f t="shared" ref="J2135:J2145" si="683">G2135*E2135</f>
        <v>1008000</v>
      </c>
      <c r="K2135" s="199">
        <f t="shared" ref="K2135:K2145" si="684">H2135*E2135</f>
        <v>49588.000000000007</v>
      </c>
      <c r="L2135" s="199">
        <f t="shared" ref="L2135:L2145" si="685">I2135*E2135</f>
        <v>1057588</v>
      </c>
      <c r="M2135" s="579">
        <f>'KL TTHT CV DOT 2'!P2115</f>
        <v>0</v>
      </c>
      <c r="N2135" s="579">
        <f>'KL TTHT CV DOT 2'!Q2115</f>
        <v>0</v>
      </c>
      <c r="O2135" s="579">
        <f>'KL TTHT CV DOT 2'!R2115</f>
        <v>0</v>
      </c>
      <c r="P2135" s="199"/>
      <c r="Q2135" s="199"/>
      <c r="R2135" s="554">
        <v>0</v>
      </c>
    </row>
    <row r="2136" spans="1:18" s="11" customFormat="1" hidden="1" outlineLevel="3">
      <c r="A2136" s="192"/>
      <c r="B2136" s="192"/>
      <c r="C2136" s="192" t="s">
        <v>1429</v>
      </c>
      <c r="D2136" s="194">
        <v>4</v>
      </c>
      <c r="E2136" s="358">
        <v>4</v>
      </c>
      <c r="F2136" s="195" t="s">
        <v>660</v>
      </c>
      <c r="G2136" s="199">
        <v>568800</v>
      </c>
      <c r="H2136" s="199">
        <v>50880.368000000009</v>
      </c>
      <c r="I2136" s="199">
        <f t="shared" ref="I2136:I2145" si="686">SUM(G2136:H2136)</f>
        <v>619680.36800000002</v>
      </c>
      <c r="J2136" s="199">
        <f t="shared" si="683"/>
        <v>2275200</v>
      </c>
      <c r="K2136" s="199">
        <f t="shared" si="684"/>
        <v>203521.47200000004</v>
      </c>
      <c r="L2136" s="199">
        <f t="shared" si="685"/>
        <v>2478721.4720000001</v>
      </c>
      <c r="M2136" s="579">
        <f>'KL TTHT CV DOT 2'!P2116</f>
        <v>0</v>
      </c>
      <c r="N2136" s="579">
        <f>'KL TTHT CV DOT 2'!Q2116</f>
        <v>0</v>
      </c>
      <c r="O2136" s="579">
        <f>'KL TTHT CV DOT 2'!R2116</f>
        <v>0</v>
      </c>
      <c r="P2136" s="199"/>
      <c r="Q2136" s="199"/>
      <c r="R2136" s="554">
        <v>0</v>
      </c>
    </row>
    <row r="2137" spans="1:18" s="11" customFormat="1" hidden="1" outlineLevel="3">
      <c r="A2137" s="192"/>
      <c r="B2137" s="192"/>
      <c r="C2137" s="192" t="s">
        <v>1387</v>
      </c>
      <c r="D2137" s="194">
        <v>1</v>
      </c>
      <c r="E2137" s="358">
        <v>1</v>
      </c>
      <c r="F2137" s="195" t="s">
        <v>660</v>
      </c>
      <c r="G2137" s="199">
        <v>4200000</v>
      </c>
      <c r="H2137" s="199">
        <v>168000.00000000003</v>
      </c>
      <c r="I2137" s="199">
        <f t="shared" si="686"/>
        <v>4368000</v>
      </c>
      <c r="J2137" s="199">
        <f t="shared" si="683"/>
        <v>4200000</v>
      </c>
      <c r="K2137" s="199">
        <f t="shared" si="684"/>
        <v>168000.00000000003</v>
      </c>
      <c r="L2137" s="199">
        <f t="shared" si="685"/>
        <v>4368000</v>
      </c>
      <c r="M2137" s="579">
        <f>'KL TTHT CV DOT 2'!P2117</f>
        <v>0</v>
      </c>
      <c r="N2137" s="579">
        <f>'KL TTHT CV DOT 2'!Q2117</f>
        <v>0</v>
      </c>
      <c r="O2137" s="579">
        <f>'KL TTHT CV DOT 2'!R2117</f>
        <v>0</v>
      </c>
      <c r="P2137" s="199"/>
      <c r="Q2137" s="199"/>
      <c r="R2137" s="554">
        <v>0</v>
      </c>
    </row>
    <row r="2138" spans="1:18" s="11" customFormat="1" hidden="1" outlineLevel="3">
      <c r="A2138" s="192"/>
      <c r="B2138" s="192"/>
      <c r="C2138" s="192" t="s">
        <v>1430</v>
      </c>
      <c r="D2138" s="194">
        <v>1</v>
      </c>
      <c r="E2138" s="358">
        <v>1</v>
      </c>
      <c r="F2138" s="195" t="s">
        <v>660</v>
      </c>
      <c r="G2138" s="199">
        <v>770400</v>
      </c>
      <c r="H2138" s="199">
        <v>50880.368000000009</v>
      </c>
      <c r="I2138" s="199">
        <f t="shared" si="686"/>
        <v>821280.36800000002</v>
      </c>
      <c r="J2138" s="199">
        <f t="shared" si="683"/>
        <v>770400</v>
      </c>
      <c r="K2138" s="199">
        <f t="shared" si="684"/>
        <v>50880.368000000009</v>
      </c>
      <c r="L2138" s="199">
        <f t="shared" si="685"/>
        <v>821280.36800000002</v>
      </c>
      <c r="M2138" s="579">
        <f>'KL TTHT CV DOT 2'!P2118</f>
        <v>0</v>
      </c>
      <c r="N2138" s="579">
        <f>'KL TTHT CV DOT 2'!Q2118</f>
        <v>0</v>
      </c>
      <c r="O2138" s="579">
        <f>'KL TTHT CV DOT 2'!R2118</f>
        <v>0</v>
      </c>
      <c r="P2138" s="199"/>
      <c r="Q2138" s="199"/>
      <c r="R2138" s="554">
        <v>0</v>
      </c>
    </row>
    <row r="2139" spans="1:18" s="11" customFormat="1" hidden="1" outlineLevel="3">
      <c r="A2139" s="192"/>
      <c r="B2139" s="192"/>
      <c r="C2139" s="192" t="s">
        <v>1431</v>
      </c>
      <c r="D2139" s="194">
        <v>2</v>
      </c>
      <c r="E2139" s="358">
        <v>2</v>
      </c>
      <c r="F2139" s="195" t="s">
        <v>660</v>
      </c>
      <c r="G2139" s="199">
        <v>322800</v>
      </c>
      <c r="H2139" s="199">
        <v>50880.368000000009</v>
      </c>
      <c r="I2139" s="199">
        <f t="shared" si="686"/>
        <v>373680.36800000002</v>
      </c>
      <c r="J2139" s="199">
        <f t="shared" si="683"/>
        <v>645600</v>
      </c>
      <c r="K2139" s="199">
        <f t="shared" si="684"/>
        <v>101760.73600000002</v>
      </c>
      <c r="L2139" s="199">
        <f t="shared" si="685"/>
        <v>747360.73600000003</v>
      </c>
      <c r="M2139" s="579">
        <f>'KL TTHT CV DOT 2'!P2119</f>
        <v>0</v>
      </c>
      <c r="N2139" s="579">
        <f>'KL TTHT CV DOT 2'!Q2119</f>
        <v>0</v>
      </c>
      <c r="O2139" s="579">
        <f>'KL TTHT CV DOT 2'!R2119</f>
        <v>0</v>
      </c>
      <c r="P2139" s="199"/>
      <c r="Q2139" s="199"/>
      <c r="R2139" s="554">
        <v>0</v>
      </c>
    </row>
    <row r="2140" spans="1:18" s="11" customFormat="1" ht="13.8" hidden="1" outlineLevel="3">
      <c r="A2140" s="410"/>
      <c r="B2140" s="411"/>
      <c r="C2140" s="192" t="s">
        <v>1432</v>
      </c>
      <c r="D2140" s="194">
        <v>1</v>
      </c>
      <c r="E2140" s="358">
        <v>1</v>
      </c>
      <c r="F2140" s="195" t="s">
        <v>660</v>
      </c>
      <c r="G2140" s="199">
        <v>1376400</v>
      </c>
      <c r="H2140" s="199">
        <v>50880.368000000009</v>
      </c>
      <c r="I2140" s="199">
        <f t="shared" si="686"/>
        <v>1427280.368</v>
      </c>
      <c r="J2140" s="199">
        <f t="shared" si="683"/>
        <v>1376400</v>
      </c>
      <c r="K2140" s="199">
        <f t="shared" si="684"/>
        <v>50880.368000000009</v>
      </c>
      <c r="L2140" s="199">
        <f t="shared" si="685"/>
        <v>1427280.368</v>
      </c>
      <c r="M2140" s="579">
        <f>'KL TTHT CV DOT 2'!P2120</f>
        <v>0</v>
      </c>
      <c r="N2140" s="579">
        <f>'KL TTHT CV DOT 2'!Q2120</f>
        <v>0</v>
      </c>
      <c r="O2140" s="579">
        <f>'KL TTHT CV DOT 2'!R2120</f>
        <v>0</v>
      </c>
      <c r="P2140" s="199"/>
      <c r="Q2140" s="199"/>
      <c r="R2140" s="554">
        <v>0</v>
      </c>
    </row>
    <row r="2141" spans="1:18" s="11" customFormat="1" hidden="1" outlineLevel="3">
      <c r="A2141" s="192"/>
      <c r="B2141" s="192"/>
      <c r="C2141" s="192" t="s">
        <v>1433</v>
      </c>
      <c r="D2141" s="194">
        <v>3</v>
      </c>
      <c r="E2141" s="358">
        <v>3</v>
      </c>
      <c r="F2141" s="195" t="s">
        <v>660</v>
      </c>
      <c r="G2141" s="199">
        <v>480000</v>
      </c>
      <c r="H2141" s="199">
        <v>50880.368000000009</v>
      </c>
      <c r="I2141" s="199">
        <f t="shared" si="686"/>
        <v>530880.36800000002</v>
      </c>
      <c r="J2141" s="199">
        <f t="shared" si="683"/>
        <v>1440000</v>
      </c>
      <c r="K2141" s="199">
        <f t="shared" si="684"/>
        <v>152641.10400000002</v>
      </c>
      <c r="L2141" s="199">
        <f t="shared" si="685"/>
        <v>1592641.1040000001</v>
      </c>
      <c r="M2141" s="579">
        <f>'KL TTHT CV DOT 2'!P2121</f>
        <v>0</v>
      </c>
      <c r="N2141" s="579">
        <f>'KL TTHT CV DOT 2'!Q2121</f>
        <v>0</v>
      </c>
      <c r="O2141" s="579">
        <f>'KL TTHT CV DOT 2'!R2121</f>
        <v>0</v>
      </c>
      <c r="P2141" s="199"/>
      <c r="Q2141" s="199"/>
      <c r="R2141" s="554">
        <v>0</v>
      </c>
    </row>
    <row r="2142" spans="1:18" s="11" customFormat="1" hidden="1" outlineLevel="3">
      <c r="A2142" s="192"/>
      <c r="B2142" s="192"/>
      <c r="C2142" s="192" t="s">
        <v>1399</v>
      </c>
      <c r="D2142" s="194">
        <v>5</v>
      </c>
      <c r="E2142" s="358">
        <v>5</v>
      </c>
      <c r="F2142" s="195" t="s">
        <v>660</v>
      </c>
      <c r="G2142" s="199">
        <v>322800</v>
      </c>
      <c r="H2142" s="199">
        <v>50880.368000000009</v>
      </c>
      <c r="I2142" s="199">
        <f t="shared" si="686"/>
        <v>373680.36800000002</v>
      </c>
      <c r="J2142" s="199">
        <f t="shared" si="683"/>
        <v>1614000</v>
      </c>
      <c r="K2142" s="199">
        <f t="shared" si="684"/>
        <v>254401.84000000005</v>
      </c>
      <c r="L2142" s="199">
        <f t="shared" si="685"/>
        <v>1868401.84</v>
      </c>
      <c r="M2142" s="579">
        <f>'KL TTHT CV DOT 2'!P2122</f>
        <v>0</v>
      </c>
      <c r="N2142" s="579">
        <f>'KL TTHT CV DOT 2'!Q2122</f>
        <v>0</v>
      </c>
      <c r="O2142" s="579">
        <f>'KL TTHT CV DOT 2'!R2122</f>
        <v>0</v>
      </c>
      <c r="P2142" s="199"/>
      <c r="Q2142" s="199"/>
      <c r="R2142" s="554">
        <v>0</v>
      </c>
    </row>
    <row r="2143" spans="1:18" s="11" customFormat="1" hidden="1" outlineLevel="3">
      <c r="A2143" s="192"/>
      <c r="B2143" s="192"/>
      <c r="C2143" s="192" t="s">
        <v>1401</v>
      </c>
      <c r="D2143" s="194">
        <v>8</v>
      </c>
      <c r="E2143" s="358">
        <v>8</v>
      </c>
      <c r="F2143" s="195" t="s">
        <v>660</v>
      </c>
      <c r="G2143" s="199">
        <v>85924.800000000003</v>
      </c>
      <c r="H2143" s="199">
        <v>49415.098879999998</v>
      </c>
      <c r="I2143" s="199">
        <f t="shared" si="686"/>
        <v>135339.89887999999</v>
      </c>
      <c r="J2143" s="199">
        <f t="shared" si="683"/>
        <v>687398.40000000002</v>
      </c>
      <c r="K2143" s="199">
        <f t="shared" si="684"/>
        <v>395320.79103999998</v>
      </c>
      <c r="L2143" s="199">
        <f t="shared" si="685"/>
        <v>1082719.1910399999</v>
      </c>
      <c r="M2143" s="579">
        <f>'KL TTHT CV DOT 2'!P2123</f>
        <v>0</v>
      </c>
      <c r="N2143" s="579">
        <f>'KL TTHT CV DOT 2'!Q2123</f>
        <v>0</v>
      </c>
      <c r="O2143" s="579">
        <f>'KL TTHT CV DOT 2'!R2123</f>
        <v>0</v>
      </c>
      <c r="P2143" s="199"/>
      <c r="Q2143" s="199"/>
      <c r="R2143" s="554"/>
    </row>
    <row r="2144" spans="1:18" s="11" customFormat="1" hidden="1" outlineLevel="3">
      <c r="A2144" s="192"/>
      <c r="B2144" s="192"/>
      <c r="C2144" s="192" t="s">
        <v>1402</v>
      </c>
      <c r="D2144" s="194">
        <v>9</v>
      </c>
      <c r="E2144" s="358">
        <v>9</v>
      </c>
      <c r="F2144" s="195" t="s">
        <v>660</v>
      </c>
      <c r="G2144" s="199">
        <v>63367.200000000004</v>
      </c>
      <c r="H2144" s="199">
        <v>45472.31192</v>
      </c>
      <c r="I2144" s="199">
        <f t="shared" si="686"/>
        <v>108839.51192</v>
      </c>
      <c r="J2144" s="199">
        <f t="shared" si="683"/>
        <v>570304.80000000005</v>
      </c>
      <c r="K2144" s="199">
        <f t="shared" si="684"/>
        <v>409250.80728000001</v>
      </c>
      <c r="L2144" s="199">
        <f t="shared" si="685"/>
        <v>979555.60728</v>
      </c>
      <c r="M2144" s="579">
        <f>'KL TTHT CV DOT 2'!P2124</f>
        <v>0</v>
      </c>
      <c r="N2144" s="579">
        <f>'KL TTHT CV DOT 2'!Q2124</f>
        <v>0</v>
      </c>
      <c r="O2144" s="579">
        <f>'KL TTHT CV DOT 2'!R2124</f>
        <v>0</v>
      </c>
      <c r="P2144" s="199"/>
      <c r="Q2144" s="199"/>
      <c r="R2144" s="554"/>
    </row>
    <row r="2145" spans="1:19" s="11" customFormat="1" hidden="1" outlineLevel="3">
      <c r="A2145" s="192"/>
      <c r="B2145" s="192"/>
      <c r="C2145" s="193" t="s">
        <v>657</v>
      </c>
      <c r="D2145" s="194">
        <v>1</v>
      </c>
      <c r="E2145" s="358">
        <v>1</v>
      </c>
      <c r="F2145" s="195" t="s">
        <v>619</v>
      </c>
      <c r="G2145" s="199">
        <v>603773.20000000007</v>
      </c>
      <c r="H2145" s="199">
        <v>181131.96000000002</v>
      </c>
      <c r="I2145" s="199">
        <f t="shared" si="686"/>
        <v>784905.16000000015</v>
      </c>
      <c r="J2145" s="199">
        <f t="shared" si="683"/>
        <v>603773.20000000007</v>
      </c>
      <c r="K2145" s="199">
        <f t="shared" si="684"/>
        <v>181131.96000000002</v>
      </c>
      <c r="L2145" s="199">
        <f t="shared" si="685"/>
        <v>784905.16000000015</v>
      </c>
      <c r="M2145" s="579">
        <f>'KL TTHT CV DOT 2'!P2125</f>
        <v>0</v>
      </c>
      <c r="N2145" s="579">
        <f>'KL TTHT CV DOT 2'!Q2125</f>
        <v>0</v>
      </c>
      <c r="O2145" s="579">
        <f>'KL TTHT CV DOT 2'!R2125</f>
        <v>0</v>
      </c>
      <c r="P2145" s="199"/>
      <c r="Q2145" s="199"/>
      <c r="R2145" s="554"/>
    </row>
    <row r="2146" spans="1:19" s="11" customFormat="1" hidden="1" outlineLevel="3">
      <c r="A2146" s="192"/>
      <c r="B2146" s="192"/>
      <c r="C2146" s="172" t="s">
        <v>1403</v>
      </c>
      <c r="D2146" s="194"/>
      <c r="E2146" s="358"/>
      <c r="F2146" s="195"/>
      <c r="G2146" s="199"/>
      <c r="H2146" s="199"/>
      <c r="I2146" s="199"/>
      <c r="J2146" s="174">
        <f>SUBTOTAL(9,J2147:J2158)</f>
        <v>7418628</v>
      </c>
      <c r="K2146" s="174">
        <f t="shared" ref="K2146:L2146" si="687">SUBTOTAL(9,K2147:K2158)</f>
        <v>14924281.536</v>
      </c>
      <c r="L2146" s="174">
        <f t="shared" si="687"/>
        <v>22342909.536000002</v>
      </c>
      <c r="M2146" s="578">
        <f>'KL TTHT CV DOT 2'!P2126</f>
        <v>0</v>
      </c>
      <c r="N2146" s="578">
        <f>'KL TTHT CV DOT 2'!Q2126</f>
        <v>0</v>
      </c>
      <c r="O2146" s="578">
        <f>'KL TTHT CV DOT 2'!R2126</f>
        <v>0</v>
      </c>
      <c r="P2146" s="174"/>
      <c r="Q2146" s="174"/>
      <c r="R2146" s="558"/>
    </row>
    <row r="2147" spans="1:19" s="11" customFormat="1" hidden="1" outlineLevel="3">
      <c r="A2147" s="192"/>
      <c r="B2147" s="192"/>
      <c r="C2147" s="193" t="s">
        <v>1406</v>
      </c>
      <c r="D2147" s="194">
        <v>10</v>
      </c>
      <c r="E2147" s="358">
        <v>12</v>
      </c>
      <c r="F2147" s="195" t="s">
        <v>624</v>
      </c>
      <c r="G2147" s="199">
        <v>71884.800000000003</v>
      </c>
      <c r="H2147" s="199">
        <v>34720</v>
      </c>
      <c r="I2147" s="199">
        <f t="shared" ref="I2147:I2151" si="688">SUM(G2147:H2147)</f>
        <v>106604.8</v>
      </c>
      <c r="J2147" s="199">
        <f t="shared" ref="J2147:J2158" si="689">G2147*E2147</f>
        <v>862617.60000000009</v>
      </c>
      <c r="K2147" s="199">
        <f t="shared" ref="K2147:K2158" si="690">H2147*E2147</f>
        <v>416640</v>
      </c>
      <c r="L2147" s="199">
        <f t="shared" ref="L2147:L2158" si="691">I2147*E2147</f>
        <v>1279257.6000000001</v>
      </c>
      <c r="M2147" s="579">
        <f>'KL TTHT CV DOT 2'!P2127</f>
        <v>0</v>
      </c>
      <c r="N2147" s="579">
        <f>'KL TTHT CV DOT 2'!Q2127</f>
        <v>0</v>
      </c>
      <c r="O2147" s="579">
        <f>'KL TTHT CV DOT 2'!R2127</f>
        <v>0</v>
      </c>
      <c r="P2147" s="199"/>
      <c r="Q2147" s="199"/>
      <c r="R2147" s="889"/>
    </row>
    <row r="2148" spans="1:19" s="11" customFormat="1" hidden="1" outlineLevel="3">
      <c r="A2148" s="192"/>
      <c r="B2148" s="192"/>
      <c r="C2148" s="193" t="s">
        <v>1410</v>
      </c>
      <c r="D2148" s="194">
        <v>5</v>
      </c>
      <c r="E2148" s="358">
        <v>7</v>
      </c>
      <c r="F2148" s="195" t="s">
        <v>624</v>
      </c>
      <c r="G2148" s="199">
        <v>30841.200000000001</v>
      </c>
      <c r="H2148" s="199">
        <v>25388.154400000003</v>
      </c>
      <c r="I2148" s="199">
        <f t="shared" si="688"/>
        <v>56229.354400000004</v>
      </c>
      <c r="J2148" s="199">
        <f t="shared" si="689"/>
        <v>215888.4</v>
      </c>
      <c r="K2148" s="199">
        <f t="shared" si="690"/>
        <v>177717.08080000003</v>
      </c>
      <c r="L2148" s="199">
        <f t="shared" si="691"/>
        <v>393605.48080000002</v>
      </c>
      <c r="M2148" s="579">
        <f>'KL TTHT CV DOT 2'!P2128</f>
        <v>0</v>
      </c>
      <c r="N2148" s="579">
        <f>'KL TTHT CV DOT 2'!Q2128</f>
        <v>0</v>
      </c>
      <c r="O2148" s="579">
        <f>'KL TTHT CV DOT 2'!R2128</f>
        <v>0</v>
      </c>
      <c r="P2148" s="199"/>
      <c r="Q2148" s="199"/>
      <c r="R2148" s="889"/>
    </row>
    <row r="2149" spans="1:19" s="11" customFormat="1" hidden="1" outlineLevel="3">
      <c r="A2149" s="192"/>
      <c r="B2149" s="192"/>
      <c r="C2149" s="193" t="s">
        <v>1412</v>
      </c>
      <c r="D2149" s="194">
        <v>29</v>
      </c>
      <c r="E2149" s="358">
        <v>32</v>
      </c>
      <c r="F2149" s="195" t="s">
        <v>624</v>
      </c>
      <c r="G2149" s="199">
        <v>22978.799999999999</v>
      </c>
      <c r="H2149" s="199">
        <v>22306.743200000004</v>
      </c>
      <c r="I2149" s="199">
        <f t="shared" si="688"/>
        <v>45285.5432</v>
      </c>
      <c r="J2149" s="199">
        <f t="shared" si="689"/>
        <v>735321.59999999998</v>
      </c>
      <c r="K2149" s="199">
        <f t="shared" si="690"/>
        <v>713815.78240000014</v>
      </c>
      <c r="L2149" s="199">
        <f t="shared" si="691"/>
        <v>1449137.3824</v>
      </c>
      <c r="M2149" s="579">
        <f>'KL TTHT CV DOT 2'!P2129</f>
        <v>0</v>
      </c>
      <c r="N2149" s="579">
        <f>'KL TTHT CV DOT 2'!Q2129</f>
        <v>0</v>
      </c>
      <c r="O2149" s="579">
        <f>'KL TTHT CV DOT 2'!R2129</f>
        <v>0</v>
      </c>
      <c r="P2149" s="199"/>
      <c r="Q2149" s="199"/>
      <c r="R2149" s="889"/>
    </row>
    <row r="2150" spans="1:19" hidden="1" outlineLevel="3">
      <c r="A2150" s="137"/>
      <c r="B2150" s="137"/>
      <c r="C2150" s="138" t="s">
        <v>1414</v>
      </c>
      <c r="D2150" s="97">
        <v>21</v>
      </c>
      <c r="E2150" s="61">
        <v>28</v>
      </c>
      <c r="F2150" s="139" t="s">
        <v>624</v>
      </c>
      <c r="G2150" s="199">
        <v>17737.2</v>
      </c>
      <c r="H2150" s="199">
        <v>18258.816800000001</v>
      </c>
      <c r="I2150" s="71">
        <f t="shared" si="688"/>
        <v>35996.016799999998</v>
      </c>
      <c r="J2150" s="71">
        <f t="shared" si="689"/>
        <v>496641.60000000003</v>
      </c>
      <c r="K2150" s="71">
        <f t="shared" si="690"/>
        <v>511246.87040000001</v>
      </c>
      <c r="L2150" s="71">
        <f t="shared" si="691"/>
        <v>1007888.4704</v>
      </c>
      <c r="M2150" s="579">
        <f>'KL TTHT CV DOT 2'!P2130</f>
        <v>0</v>
      </c>
      <c r="N2150" s="579">
        <f>'KL TTHT CV DOT 2'!Q2130</f>
        <v>0</v>
      </c>
      <c r="O2150" s="579">
        <f>'KL TTHT CV DOT 2'!R2130</f>
        <v>0</v>
      </c>
      <c r="P2150" s="71"/>
      <c r="Q2150" s="71"/>
      <c r="R2150" s="879"/>
      <c r="S2150" s="10"/>
    </row>
    <row r="2151" spans="1:19" hidden="1" outlineLevel="3">
      <c r="A2151" s="137"/>
      <c r="B2151" s="137"/>
      <c r="C2151" s="138" t="s">
        <v>1416</v>
      </c>
      <c r="D2151" s="97">
        <v>130</v>
      </c>
      <c r="E2151" s="61">
        <v>143</v>
      </c>
      <c r="F2151" s="139" t="s">
        <v>624</v>
      </c>
      <c r="G2151" s="199">
        <v>9921.6</v>
      </c>
      <c r="H2151" s="199">
        <v>15682.816800000001</v>
      </c>
      <c r="I2151" s="71">
        <f t="shared" si="688"/>
        <v>25604.416799999999</v>
      </c>
      <c r="J2151" s="71">
        <f t="shared" si="689"/>
        <v>1418788.8</v>
      </c>
      <c r="K2151" s="71">
        <f t="shared" si="690"/>
        <v>2242642.8023999999</v>
      </c>
      <c r="L2151" s="71">
        <f t="shared" si="691"/>
        <v>3661431.6023999997</v>
      </c>
      <c r="M2151" s="579">
        <f>'KL TTHT CV DOT 2'!P2131</f>
        <v>0</v>
      </c>
      <c r="N2151" s="579">
        <f>'KL TTHT CV DOT 2'!Q2131</f>
        <v>0</v>
      </c>
      <c r="O2151" s="579">
        <f>'KL TTHT CV DOT 2'!R2131</f>
        <v>0</v>
      </c>
      <c r="P2151" s="71"/>
      <c r="Q2151" s="71"/>
      <c r="R2151" s="879"/>
      <c r="S2151" s="10"/>
    </row>
    <row r="2152" spans="1:19" hidden="1" outlineLevel="3">
      <c r="A2152" s="137"/>
      <c r="B2152" s="137"/>
      <c r="C2152" s="138" t="s">
        <v>1418</v>
      </c>
      <c r="D2152" s="97">
        <v>1</v>
      </c>
      <c r="E2152" s="61">
        <v>1</v>
      </c>
      <c r="F2152" s="139" t="s">
        <v>619</v>
      </c>
      <c r="G2152" s="199">
        <v>860598</v>
      </c>
      <c r="H2152" s="199">
        <v>258179.4</v>
      </c>
      <c r="I2152" s="71">
        <f t="shared" ref="I2152:I2158" si="692">SUM(G2152:H2152)</f>
        <v>1118777.3999999999</v>
      </c>
      <c r="J2152" s="71">
        <f t="shared" si="689"/>
        <v>860598</v>
      </c>
      <c r="K2152" s="71">
        <f t="shared" si="690"/>
        <v>258179.4</v>
      </c>
      <c r="L2152" s="71">
        <f t="shared" si="691"/>
        <v>1118777.3999999999</v>
      </c>
      <c r="M2152" s="579">
        <f>'KL TTHT CV DOT 2'!P2132</f>
        <v>0</v>
      </c>
      <c r="N2152" s="579">
        <f>'KL TTHT CV DOT 2'!Q2132</f>
        <v>0</v>
      </c>
      <c r="O2152" s="579">
        <f>'KL TTHT CV DOT 2'!R2132</f>
        <v>0</v>
      </c>
      <c r="P2152" s="71"/>
      <c r="Q2152" s="71"/>
      <c r="R2152" s="879"/>
      <c r="S2152" s="10"/>
    </row>
    <row r="2153" spans="1:19" s="11" customFormat="1" hidden="1" outlineLevel="3">
      <c r="A2153" s="192"/>
      <c r="B2153" s="192"/>
      <c r="C2153" s="193" t="s">
        <v>1421</v>
      </c>
      <c r="D2153" s="194">
        <v>104</v>
      </c>
      <c r="E2153" s="358">
        <v>100</v>
      </c>
      <c r="F2153" s="195" t="s">
        <v>624</v>
      </c>
      <c r="G2153" s="199">
        <v>16286.400000000001</v>
      </c>
      <c r="H2153" s="199">
        <v>13440.000000000002</v>
      </c>
      <c r="I2153" s="199">
        <f t="shared" si="692"/>
        <v>29726.400000000001</v>
      </c>
      <c r="J2153" s="199">
        <f t="shared" si="689"/>
        <v>1628640.0000000002</v>
      </c>
      <c r="K2153" s="199">
        <f t="shared" si="690"/>
        <v>1344000.0000000002</v>
      </c>
      <c r="L2153" s="199">
        <f t="shared" si="691"/>
        <v>2972640</v>
      </c>
      <c r="M2153" s="579">
        <f>'KL TTHT CV DOT 2'!P2133</f>
        <v>0</v>
      </c>
      <c r="N2153" s="579">
        <f>'KL TTHT CV DOT 2'!Q2133</f>
        <v>0.4</v>
      </c>
      <c r="O2153" s="579">
        <f>'KL TTHT CV DOT 2'!R2133</f>
        <v>0.4</v>
      </c>
      <c r="P2153" s="199"/>
      <c r="Q2153" s="199"/>
      <c r="R2153" s="889"/>
    </row>
    <row r="2154" spans="1:19" s="11" customFormat="1" hidden="1" outlineLevel="3">
      <c r="A2154" s="192"/>
      <c r="B2154" s="192"/>
      <c r="C2154" s="193" t="s">
        <v>1354</v>
      </c>
      <c r="D2154" s="194">
        <v>1</v>
      </c>
      <c r="E2154" s="358">
        <v>1</v>
      </c>
      <c r="F2154" s="195" t="s">
        <v>619</v>
      </c>
      <c r="G2154" s="199">
        <v>375840</v>
      </c>
      <c r="H2154" s="199">
        <v>112752</v>
      </c>
      <c r="I2154" s="199">
        <f t="shared" si="692"/>
        <v>488592</v>
      </c>
      <c r="J2154" s="199">
        <f t="shared" si="689"/>
        <v>375840</v>
      </c>
      <c r="K2154" s="199">
        <f t="shared" si="690"/>
        <v>112752</v>
      </c>
      <c r="L2154" s="199">
        <f t="shared" si="691"/>
        <v>488592</v>
      </c>
      <c r="M2154" s="579">
        <f>'KL TTHT CV DOT 2'!P2134</f>
        <v>0</v>
      </c>
      <c r="N2154" s="579">
        <f>'KL TTHT CV DOT 2'!Q2134</f>
        <v>0.4</v>
      </c>
      <c r="O2154" s="579">
        <f>'KL TTHT CV DOT 2'!R2134</f>
        <v>0.4</v>
      </c>
      <c r="P2154" s="199"/>
      <c r="Q2154" s="199"/>
      <c r="R2154" s="889"/>
    </row>
    <row r="2155" spans="1:19" s="11" customFormat="1" hidden="1" outlineLevel="3">
      <c r="A2155" s="192"/>
      <c r="B2155" s="192"/>
      <c r="C2155" s="193" t="s">
        <v>1422</v>
      </c>
      <c r="D2155" s="194">
        <v>1</v>
      </c>
      <c r="E2155" s="358">
        <v>1</v>
      </c>
      <c r="F2155" s="195" t="s">
        <v>619</v>
      </c>
      <c r="G2155" s="199">
        <v>0</v>
      </c>
      <c r="H2155" s="199">
        <v>1000000</v>
      </c>
      <c r="I2155" s="199">
        <f t="shared" si="692"/>
        <v>1000000</v>
      </c>
      <c r="J2155" s="199">
        <f t="shared" si="689"/>
        <v>0</v>
      </c>
      <c r="K2155" s="199">
        <f t="shared" si="690"/>
        <v>1000000</v>
      </c>
      <c r="L2155" s="199">
        <f t="shared" si="691"/>
        <v>1000000</v>
      </c>
      <c r="M2155" s="579">
        <f>'KL TTHT CV DOT 2'!P2135</f>
        <v>0</v>
      </c>
      <c r="N2155" s="579">
        <f>'KL TTHT CV DOT 2'!Q2135</f>
        <v>0</v>
      </c>
      <c r="O2155" s="579">
        <f>'KL TTHT CV DOT 2'!R2135</f>
        <v>0</v>
      </c>
      <c r="P2155" s="199"/>
      <c r="Q2155" s="199"/>
      <c r="R2155" s="554"/>
    </row>
    <row r="2156" spans="1:19" s="11" customFormat="1" hidden="1" outlineLevel="3">
      <c r="A2156" s="192"/>
      <c r="B2156" s="192"/>
      <c r="C2156" s="193" t="s">
        <v>1355</v>
      </c>
      <c r="D2156" s="194">
        <v>10</v>
      </c>
      <c r="E2156" s="358">
        <v>20</v>
      </c>
      <c r="F2156" s="195" t="s">
        <v>1104</v>
      </c>
      <c r="G2156" s="199">
        <v>0</v>
      </c>
      <c r="H2156" s="199">
        <v>200000</v>
      </c>
      <c r="I2156" s="199">
        <f t="shared" si="692"/>
        <v>200000</v>
      </c>
      <c r="J2156" s="199">
        <f t="shared" si="689"/>
        <v>0</v>
      </c>
      <c r="K2156" s="199">
        <f t="shared" si="690"/>
        <v>4000000</v>
      </c>
      <c r="L2156" s="199">
        <f t="shared" si="691"/>
        <v>4000000</v>
      </c>
      <c r="M2156" s="579">
        <f>'KL TTHT CV DOT 2'!P2136</f>
        <v>0</v>
      </c>
      <c r="N2156" s="579">
        <f>'KL TTHT CV DOT 2'!Q2136</f>
        <v>0</v>
      </c>
      <c r="O2156" s="579">
        <f>'KL TTHT CV DOT 2'!R2136</f>
        <v>0</v>
      </c>
      <c r="P2156" s="199"/>
      <c r="Q2156" s="199"/>
      <c r="R2156" s="554">
        <v>0</v>
      </c>
    </row>
    <row r="2157" spans="1:19" s="11" customFormat="1" hidden="1" outlineLevel="3">
      <c r="A2157" s="192"/>
      <c r="B2157" s="192"/>
      <c r="C2157" s="193" t="s">
        <v>1423</v>
      </c>
      <c r="D2157" s="194">
        <v>91</v>
      </c>
      <c r="E2157" s="358">
        <v>130</v>
      </c>
      <c r="F2157" s="195" t="s">
        <v>624</v>
      </c>
      <c r="G2157" s="199">
        <v>0</v>
      </c>
      <c r="H2157" s="199">
        <v>30000</v>
      </c>
      <c r="I2157" s="199">
        <f t="shared" si="692"/>
        <v>30000</v>
      </c>
      <c r="J2157" s="199">
        <f t="shared" si="689"/>
        <v>0</v>
      </c>
      <c r="K2157" s="199">
        <f t="shared" si="690"/>
        <v>3900000</v>
      </c>
      <c r="L2157" s="199">
        <f t="shared" si="691"/>
        <v>3900000</v>
      </c>
      <c r="M2157" s="579">
        <f>'KL TTHT CV DOT 2'!P2137</f>
        <v>0</v>
      </c>
      <c r="N2157" s="579">
        <f>'KL TTHT CV DOT 2'!Q2137</f>
        <v>0</v>
      </c>
      <c r="O2157" s="579">
        <f>'KL TTHT CV DOT 2'!R2137</f>
        <v>0</v>
      </c>
      <c r="P2157" s="199"/>
      <c r="Q2157" s="199"/>
      <c r="R2157" s="554">
        <v>0</v>
      </c>
    </row>
    <row r="2158" spans="1:19" s="11" customFormat="1" hidden="1" outlineLevel="3">
      <c r="A2158" s="192"/>
      <c r="B2158" s="192"/>
      <c r="C2158" s="193" t="s">
        <v>1424</v>
      </c>
      <c r="D2158" s="194">
        <v>1</v>
      </c>
      <c r="E2158" s="358">
        <v>1</v>
      </c>
      <c r="F2158" s="195" t="s">
        <v>619</v>
      </c>
      <c r="G2158" s="199">
        <v>824292</v>
      </c>
      <c r="H2158" s="199">
        <v>247287.59999999998</v>
      </c>
      <c r="I2158" s="199">
        <f t="shared" si="692"/>
        <v>1071579.6000000001</v>
      </c>
      <c r="J2158" s="199">
        <f t="shared" si="689"/>
        <v>824292</v>
      </c>
      <c r="K2158" s="199">
        <f t="shared" si="690"/>
        <v>247287.59999999998</v>
      </c>
      <c r="L2158" s="199">
        <f t="shared" si="691"/>
        <v>1071579.6000000001</v>
      </c>
      <c r="M2158" s="579">
        <f>'KL TTHT CV DOT 2'!P2138</f>
        <v>0</v>
      </c>
      <c r="N2158" s="579">
        <f>'KL TTHT CV DOT 2'!Q2138</f>
        <v>0</v>
      </c>
      <c r="O2158" s="579">
        <f>'KL TTHT CV DOT 2'!R2138</f>
        <v>0</v>
      </c>
      <c r="P2158" s="199"/>
      <c r="Q2158" s="199"/>
      <c r="R2158" s="554">
        <v>0</v>
      </c>
    </row>
    <row r="2159" spans="1:19" s="11" customFormat="1" hidden="1" outlineLevel="3">
      <c r="A2159" s="192"/>
      <c r="B2159" s="192"/>
      <c r="C2159" s="172" t="s">
        <v>1425</v>
      </c>
      <c r="D2159" s="194"/>
      <c r="E2159" s="358"/>
      <c r="F2159" s="195"/>
      <c r="G2159" s="199"/>
      <c r="H2159" s="199"/>
      <c r="I2159" s="199"/>
      <c r="J2159" s="174">
        <f>SUBTOTAL(9,J2160:J2165)</f>
        <v>128275.20000000001</v>
      </c>
      <c r="K2159" s="174">
        <f t="shared" ref="K2159:L2159" si="693">SUBTOTAL(9,K2160:K2165)</f>
        <v>134517.25440000001</v>
      </c>
      <c r="L2159" s="174">
        <f t="shared" si="693"/>
        <v>262792.45439999999</v>
      </c>
      <c r="M2159" s="578">
        <f>'KL TTHT CV DOT 2'!P2139</f>
        <v>0</v>
      </c>
      <c r="N2159" s="578">
        <f>'KL TTHT CV DOT 2'!Q2139</f>
        <v>0</v>
      </c>
      <c r="O2159" s="578">
        <f>'KL TTHT CV DOT 2'!R2139</f>
        <v>0</v>
      </c>
      <c r="P2159" s="174"/>
      <c r="Q2159" s="174"/>
      <c r="R2159" s="558">
        <v>0</v>
      </c>
    </row>
    <row r="2160" spans="1:19" s="11" customFormat="1" hidden="1" outlineLevel="3">
      <c r="A2160" s="192"/>
      <c r="B2160" s="192"/>
      <c r="C2160" s="193" t="s">
        <v>1426</v>
      </c>
      <c r="D2160" s="194">
        <v>7</v>
      </c>
      <c r="E2160" s="358">
        <v>8</v>
      </c>
      <c r="F2160" s="195" t="s">
        <v>624</v>
      </c>
      <c r="G2160" s="199">
        <v>12261.6</v>
      </c>
      <c r="H2160" s="199">
        <v>15682.816800000001</v>
      </c>
      <c r="I2160" s="199">
        <f t="shared" ref="I2160:I2164" si="694">SUM(G2160:H2160)</f>
        <v>27944.416799999999</v>
      </c>
      <c r="J2160" s="199">
        <f>G2160*E2160</f>
        <v>98092.800000000003</v>
      </c>
      <c r="K2160" s="199">
        <f>H2160*E2160</f>
        <v>125462.5344</v>
      </c>
      <c r="L2160" s="199">
        <f>I2160*E2160</f>
        <v>223555.33439999999</v>
      </c>
      <c r="M2160" s="579">
        <f>'KL TTHT CV DOT 2'!P2140</f>
        <v>0</v>
      </c>
      <c r="N2160" s="579">
        <f>'KL TTHT CV DOT 2'!Q2140</f>
        <v>0</v>
      </c>
      <c r="O2160" s="579">
        <f>'KL TTHT CV DOT 2'!R2140</f>
        <v>0</v>
      </c>
      <c r="P2160" s="199"/>
      <c r="Q2160" s="199"/>
      <c r="R2160" s="554">
        <v>0</v>
      </c>
    </row>
    <row r="2161" spans="1:19" s="11" customFormat="1" hidden="1" outlineLevel="3">
      <c r="A2161" s="192"/>
      <c r="B2161" s="192"/>
      <c r="C2161" s="193" t="s">
        <v>1418</v>
      </c>
      <c r="D2161" s="194">
        <v>1</v>
      </c>
      <c r="E2161" s="358">
        <v>1</v>
      </c>
      <c r="F2161" s="195" t="s">
        <v>619</v>
      </c>
      <c r="G2161" s="199">
        <v>22636.799999999999</v>
      </c>
      <c r="H2161" s="199">
        <v>6791.04</v>
      </c>
      <c r="I2161" s="199">
        <f t="shared" si="694"/>
        <v>29427.84</v>
      </c>
      <c r="J2161" s="199">
        <f>G2161*E2161</f>
        <v>22636.799999999999</v>
      </c>
      <c r="K2161" s="199">
        <f>H2161*E2161</f>
        <v>6791.04</v>
      </c>
      <c r="L2161" s="199">
        <f>I2161*E2161</f>
        <v>29427.84</v>
      </c>
      <c r="M2161" s="579">
        <f>'KL TTHT CV DOT 2'!P2141</f>
        <v>0</v>
      </c>
      <c r="N2161" s="579">
        <f>'KL TTHT CV DOT 2'!Q2141</f>
        <v>0</v>
      </c>
      <c r="O2161" s="579">
        <f>'KL TTHT CV DOT 2'!R2141</f>
        <v>0</v>
      </c>
      <c r="P2161" s="199"/>
      <c r="Q2161" s="199"/>
      <c r="R2161" s="554">
        <v>0</v>
      </c>
    </row>
    <row r="2162" spans="1:19" s="11" customFormat="1" hidden="1" outlineLevel="3">
      <c r="A2162" s="192"/>
      <c r="B2162" s="192"/>
      <c r="C2162" s="193"/>
      <c r="D2162" s="194"/>
      <c r="E2162" s="358"/>
      <c r="F2162" s="195"/>
      <c r="G2162" s="199"/>
      <c r="H2162" s="199"/>
      <c r="I2162" s="199"/>
      <c r="J2162" s="199"/>
      <c r="K2162" s="199"/>
      <c r="L2162" s="199"/>
      <c r="M2162" s="579">
        <f>'KL TTHT CV DOT 2'!P2142</f>
        <v>0</v>
      </c>
      <c r="N2162" s="579">
        <f>'KL TTHT CV DOT 2'!Q2142</f>
        <v>0</v>
      </c>
      <c r="O2162" s="579">
        <f>'KL TTHT CV DOT 2'!R2142</f>
        <v>0</v>
      </c>
      <c r="P2162" s="199"/>
      <c r="Q2162" s="199"/>
      <c r="R2162" s="554">
        <v>0</v>
      </c>
    </row>
    <row r="2163" spans="1:19" s="11" customFormat="1" hidden="1" outlineLevel="3">
      <c r="A2163" s="192"/>
      <c r="B2163" s="192"/>
      <c r="C2163" s="193"/>
      <c r="D2163" s="194"/>
      <c r="E2163" s="358"/>
      <c r="F2163" s="195"/>
      <c r="G2163" s="199"/>
      <c r="H2163" s="199"/>
      <c r="I2163" s="199"/>
      <c r="J2163" s="199"/>
      <c r="K2163" s="199"/>
      <c r="L2163" s="199"/>
      <c r="M2163" s="579">
        <f>'KL TTHT CV DOT 2'!P2143</f>
        <v>0</v>
      </c>
      <c r="N2163" s="579">
        <f>'KL TTHT CV DOT 2'!Q2143</f>
        <v>0</v>
      </c>
      <c r="O2163" s="579">
        <f>'KL TTHT CV DOT 2'!R2143</f>
        <v>0</v>
      </c>
      <c r="P2163" s="199"/>
      <c r="Q2163" s="199"/>
      <c r="R2163" s="554">
        <v>0</v>
      </c>
    </row>
    <row r="2164" spans="1:19" hidden="1" outlineLevel="3">
      <c r="A2164" s="137"/>
      <c r="B2164" s="137"/>
      <c r="C2164" s="138" t="s">
        <v>1424</v>
      </c>
      <c r="D2164" s="97">
        <v>1</v>
      </c>
      <c r="E2164" s="61">
        <v>1</v>
      </c>
      <c r="F2164" s="139" t="s">
        <v>619</v>
      </c>
      <c r="G2164" s="199">
        <v>7545.6</v>
      </c>
      <c r="H2164" s="199">
        <v>2263.6799999999998</v>
      </c>
      <c r="I2164" s="71">
        <f t="shared" si="694"/>
        <v>9809.2800000000007</v>
      </c>
      <c r="J2164" s="71">
        <f>G2164*E2164</f>
        <v>7545.6</v>
      </c>
      <c r="K2164" s="71">
        <f>H2164*E2164</f>
        <v>2263.6799999999998</v>
      </c>
      <c r="L2164" s="71">
        <f>I2164*E2164</f>
        <v>9809.2800000000007</v>
      </c>
      <c r="M2164" s="570">
        <f>'KL TTHT CV DOT 2'!P2144</f>
        <v>0</v>
      </c>
      <c r="N2164" s="570">
        <f>'KL TTHT CV DOT 2'!Q2144</f>
        <v>0</v>
      </c>
      <c r="O2164" s="570">
        <f>'KL TTHT CV DOT 2'!R2144</f>
        <v>0</v>
      </c>
      <c r="P2164" s="71"/>
      <c r="Q2164" s="71"/>
      <c r="R2164" s="552">
        <v>0</v>
      </c>
      <c r="S2164" s="10"/>
    </row>
    <row r="2165" spans="1:19" outlineLevel="2">
      <c r="A2165" s="137"/>
      <c r="B2165" s="137"/>
      <c r="C2165" s="138"/>
      <c r="D2165" s="94"/>
      <c r="E2165" s="70"/>
      <c r="F2165" s="139"/>
      <c r="G2165" s="71"/>
      <c r="H2165" s="71"/>
      <c r="I2165" s="71"/>
      <c r="J2165" s="71"/>
      <c r="K2165" s="71"/>
      <c r="L2165" s="62"/>
      <c r="M2165" s="574">
        <f>'KL TTHT CV DOT 2'!P2145</f>
        <v>0</v>
      </c>
      <c r="N2165" s="574">
        <f>'KL TTHT CV DOT 2'!Q2145</f>
        <v>0</v>
      </c>
      <c r="O2165" s="574">
        <f>'KL TTHT CV DOT 2'!R2145</f>
        <v>0</v>
      </c>
      <c r="P2165" s="62"/>
      <c r="Q2165" s="62"/>
      <c r="R2165" s="550">
        <v>0</v>
      </c>
      <c r="S2165" s="10"/>
    </row>
    <row r="2166" spans="1:19" outlineLevel="2">
      <c r="A2166" s="137" t="s">
        <v>293</v>
      </c>
      <c r="B2166" s="137"/>
      <c r="C2166" s="138" t="s">
        <v>294</v>
      </c>
      <c r="D2166" s="94">
        <v>1</v>
      </c>
      <c r="E2166" s="70">
        <v>1</v>
      </c>
      <c r="F2166" s="139" t="s">
        <v>10</v>
      </c>
      <c r="G2166" s="71"/>
      <c r="H2166" s="71"/>
      <c r="I2166" s="71"/>
      <c r="J2166" s="82">
        <f>SUBTOTAL(9,J2167:J2202)</f>
        <v>1589161013.140909</v>
      </c>
      <c r="K2166" s="82">
        <f>SUBTOTAL(9,K2167:K2202)</f>
        <v>79558059.159181818</v>
      </c>
      <c r="L2166" s="82">
        <f>SUBTOTAL(9,L2167:L2202)</f>
        <v>1668719072.3000908</v>
      </c>
      <c r="M2166" s="576">
        <f>'KL TTHT CV DOT 2'!P2146</f>
        <v>0</v>
      </c>
      <c r="N2166" s="576">
        <f>'KL TTHT CV DOT 2'!Q2146</f>
        <v>0</v>
      </c>
      <c r="O2166" s="576">
        <f>'KL TTHT CV DOT 2'!R2146</f>
        <v>0</v>
      </c>
      <c r="P2166" s="82"/>
      <c r="Q2166" s="82"/>
      <c r="R2166" s="553">
        <v>0</v>
      </c>
      <c r="S2166" s="10"/>
    </row>
    <row r="2167" spans="1:19" s="399" customFormat="1" outlineLevel="3">
      <c r="A2167" s="395"/>
      <c r="B2167" s="395"/>
      <c r="C2167" s="396" t="s">
        <v>1342</v>
      </c>
      <c r="D2167" s="97">
        <v>0</v>
      </c>
      <c r="E2167" s="61"/>
      <c r="F2167" s="397" t="s">
        <v>624</v>
      </c>
      <c r="G2167" s="199"/>
      <c r="H2167" s="199"/>
      <c r="I2167" s="62"/>
      <c r="J2167" s="82"/>
      <c r="K2167" s="82">
        <f>SUBTOTAL(9,K2168:K2185)</f>
        <v>50588775.252381824</v>
      </c>
      <c r="L2167" s="82">
        <f>SUBTOTAL(9,L2168:L2185)</f>
        <v>1032592350.3478364</v>
      </c>
      <c r="M2167" s="576">
        <f>'KL TTHT CV DOT 2'!P2147</f>
        <v>0</v>
      </c>
      <c r="N2167" s="576">
        <f>'KL TTHT CV DOT 2'!Q2147</f>
        <v>0</v>
      </c>
      <c r="O2167" s="576">
        <f>'KL TTHT CV DOT 2'!R2147</f>
        <v>0</v>
      </c>
      <c r="P2167" s="82"/>
      <c r="Q2167" s="82"/>
      <c r="R2167" s="553">
        <v>0</v>
      </c>
    </row>
    <row r="2168" spans="1:19" s="399" customFormat="1" outlineLevel="3">
      <c r="A2168" s="395"/>
      <c r="B2168" s="395"/>
      <c r="C2168" s="396" t="s">
        <v>1445</v>
      </c>
      <c r="D2168" s="97"/>
      <c r="E2168" s="61"/>
      <c r="F2168" s="397"/>
      <c r="G2168" s="62"/>
      <c r="H2168" s="62"/>
      <c r="I2168" s="62"/>
      <c r="J2168" s="82">
        <f>SUBTOTAL(9,J2169:J2185)</f>
        <v>982003575.09545445</v>
      </c>
      <c r="K2168" s="82">
        <f t="shared" ref="K2168:L2168" si="695">SUBTOTAL(9,K2169:K2185)</f>
        <v>50588775.252381824</v>
      </c>
      <c r="L2168" s="82">
        <f t="shared" si="695"/>
        <v>1032592350.3478364</v>
      </c>
      <c r="M2168" s="576">
        <f>'KL TTHT CV DOT 2'!P2148</f>
        <v>0</v>
      </c>
      <c r="N2168" s="576">
        <f>'KL TTHT CV DOT 2'!Q2148</f>
        <v>0</v>
      </c>
      <c r="O2168" s="576">
        <f>'KL TTHT CV DOT 2'!R2148</f>
        <v>0</v>
      </c>
      <c r="P2168" s="82"/>
      <c r="Q2168" s="82"/>
      <c r="R2168" s="553">
        <v>0</v>
      </c>
    </row>
    <row r="2169" spans="1:19" s="399" customFormat="1" outlineLevel="3">
      <c r="A2169" s="395"/>
      <c r="B2169" s="395"/>
      <c r="C2169" s="400" t="s">
        <v>1446</v>
      </c>
      <c r="D2169" s="97">
        <v>37</v>
      </c>
      <c r="E2169" s="61">
        <v>37</v>
      </c>
      <c r="F2169" s="397" t="s">
        <v>660</v>
      </c>
      <c r="G2169" s="199">
        <v>14750000</v>
      </c>
      <c r="H2169" s="199">
        <v>413200.44640000002</v>
      </c>
      <c r="I2169" s="62">
        <f t="shared" ref="I2169:I2183" si="696">SUM(G2169:H2169)</f>
        <v>15163200.4464</v>
      </c>
      <c r="J2169" s="62">
        <f t="shared" ref="J2169:J2185" si="697">G2169*E2169</f>
        <v>545750000</v>
      </c>
      <c r="K2169" s="62">
        <f t="shared" ref="K2169:K2185" si="698">H2169*E2169</f>
        <v>15288416.516800001</v>
      </c>
      <c r="L2169" s="62">
        <f t="shared" ref="L2169:L2185" si="699">I2169*E2169</f>
        <v>561038416.51680005</v>
      </c>
      <c r="M2169" s="574">
        <f>'KL TTHT CV DOT 2'!P2149</f>
        <v>0</v>
      </c>
      <c r="N2169" s="574">
        <f>'KL TTHT CV DOT 2'!Q2149</f>
        <v>0</v>
      </c>
      <c r="O2169" s="574">
        <f>'KL TTHT CV DOT 2'!R2149</f>
        <v>0</v>
      </c>
      <c r="P2169" s="62"/>
      <c r="Q2169" s="62"/>
      <c r="R2169" s="550">
        <v>0</v>
      </c>
    </row>
    <row r="2170" spans="1:19" s="399" customFormat="1" outlineLevel="3">
      <c r="A2170" s="395"/>
      <c r="B2170" s="395"/>
      <c r="C2170" s="400" t="s">
        <v>1448</v>
      </c>
      <c r="D2170" s="97">
        <v>37</v>
      </c>
      <c r="E2170" s="61">
        <v>37</v>
      </c>
      <c r="F2170" s="397" t="s">
        <v>660</v>
      </c>
      <c r="G2170" s="199">
        <v>638000</v>
      </c>
      <c r="H2170" s="199">
        <v>50232.000000000007</v>
      </c>
      <c r="I2170" s="62">
        <f t="shared" si="696"/>
        <v>688232</v>
      </c>
      <c r="J2170" s="62">
        <f t="shared" si="697"/>
        <v>23606000</v>
      </c>
      <c r="K2170" s="62">
        <f t="shared" si="698"/>
        <v>1858584.0000000002</v>
      </c>
      <c r="L2170" s="62">
        <f t="shared" si="699"/>
        <v>25464584</v>
      </c>
      <c r="M2170" s="574">
        <f>'KL TTHT CV DOT 2'!P2150</f>
        <v>0</v>
      </c>
      <c r="N2170" s="574">
        <f>'KL TTHT CV DOT 2'!Q2150</f>
        <v>0</v>
      </c>
      <c r="O2170" s="574">
        <f>'KL TTHT CV DOT 2'!R2150</f>
        <v>0</v>
      </c>
      <c r="P2170" s="62"/>
      <c r="Q2170" s="62"/>
      <c r="R2170" s="550">
        <v>0</v>
      </c>
    </row>
    <row r="2171" spans="1:19" s="399" customFormat="1" outlineLevel="3">
      <c r="A2171" s="395"/>
      <c r="B2171" s="395"/>
      <c r="C2171" s="400" t="s">
        <v>1450</v>
      </c>
      <c r="D2171" s="97">
        <v>37</v>
      </c>
      <c r="E2171" s="61">
        <v>37</v>
      </c>
      <c r="F2171" s="397" t="s">
        <v>660</v>
      </c>
      <c r="G2171" s="199">
        <v>652999.99999999988</v>
      </c>
      <c r="H2171" s="199">
        <v>50232.000000000007</v>
      </c>
      <c r="I2171" s="62">
        <f t="shared" si="696"/>
        <v>703231.99999999988</v>
      </c>
      <c r="J2171" s="62">
        <f t="shared" si="697"/>
        <v>24160999.999999996</v>
      </c>
      <c r="K2171" s="62">
        <f t="shared" si="698"/>
        <v>1858584.0000000002</v>
      </c>
      <c r="L2171" s="62">
        <f t="shared" si="699"/>
        <v>26019583.999999996</v>
      </c>
      <c r="M2171" s="574">
        <f>'KL TTHT CV DOT 2'!P2151</f>
        <v>0</v>
      </c>
      <c r="N2171" s="574">
        <f>'KL TTHT CV DOT 2'!Q2151</f>
        <v>0</v>
      </c>
      <c r="O2171" s="574">
        <f>'KL TTHT CV DOT 2'!R2151</f>
        <v>0</v>
      </c>
      <c r="P2171" s="62"/>
      <c r="Q2171" s="62"/>
      <c r="R2171" s="550">
        <v>0</v>
      </c>
    </row>
    <row r="2172" spans="1:19" s="399" customFormat="1" outlineLevel="3">
      <c r="A2172" s="395"/>
      <c r="B2172" s="395"/>
      <c r="C2172" s="400" t="s">
        <v>1452</v>
      </c>
      <c r="D2172" s="97">
        <v>43</v>
      </c>
      <c r="E2172" s="61">
        <v>43</v>
      </c>
      <c r="F2172" s="397" t="s">
        <v>660</v>
      </c>
      <c r="G2172" s="199">
        <v>1443000</v>
      </c>
      <c r="H2172" s="199">
        <v>300710.77679999999</v>
      </c>
      <c r="I2172" s="62">
        <f t="shared" si="696"/>
        <v>1743710.7768000001</v>
      </c>
      <c r="J2172" s="62">
        <f t="shared" si="697"/>
        <v>62049000</v>
      </c>
      <c r="K2172" s="62">
        <f t="shared" si="698"/>
        <v>12930563.4024</v>
      </c>
      <c r="L2172" s="62">
        <f t="shared" si="699"/>
        <v>74979563.402400002</v>
      </c>
      <c r="M2172" s="574">
        <f>'KL TTHT CV DOT 2'!P2152</f>
        <v>0</v>
      </c>
      <c r="N2172" s="574">
        <f>'KL TTHT CV DOT 2'!Q2152</f>
        <v>0</v>
      </c>
      <c r="O2172" s="574">
        <f>'KL TTHT CV DOT 2'!R2152</f>
        <v>0</v>
      </c>
      <c r="P2172" s="62"/>
      <c r="Q2172" s="62"/>
      <c r="R2172" s="550">
        <v>0</v>
      </c>
    </row>
    <row r="2173" spans="1:19" s="399" customFormat="1" outlineLevel="3">
      <c r="A2173" s="395"/>
      <c r="B2173" s="395"/>
      <c r="C2173" s="400" t="s">
        <v>1454</v>
      </c>
      <c r="D2173" s="97">
        <v>43</v>
      </c>
      <c r="E2173" s="61">
        <v>43</v>
      </c>
      <c r="F2173" s="397" t="s">
        <v>660</v>
      </c>
      <c r="G2173" s="62">
        <v>952999.99999999988</v>
      </c>
      <c r="H2173" s="62">
        <v>50232.000000000007</v>
      </c>
      <c r="I2173" s="62">
        <f t="shared" si="696"/>
        <v>1003231.9999999999</v>
      </c>
      <c r="J2173" s="62">
        <f t="shared" si="697"/>
        <v>40978999.999999993</v>
      </c>
      <c r="K2173" s="62">
        <f t="shared" si="698"/>
        <v>2159976.0000000005</v>
      </c>
      <c r="L2173" s="62">
        <f t="shared" si="699"/>
        <v>43138975.999999993</v>
      </c>
      <c r="M2173" s="574">
        <f>'KL TTHT CV DOT 2'!P2153</f>
        <v>0</v>
      </c>
      <c r="N2173" s="574">
        <f>'KL TTHT CV DOT 2'!Q2153</f>
        <v>0</v>
      </c>
      <c r="O2173" s="574">
        <f>'KL TTHT CV DOT 2'!R2153</f>
        <v>0</v>
      </c>
      <c r="P2173" s="62"/>
      <c r="Q2173" s="62"/>
      <c r="R2173" s="550">
        <v>0</v>
      </c>
    </row>
    <row r="2174" spans="1:19" s="399" customFormat="1" outlineLevel="3">
      <c r="A2174" s="395"/>
      <c r="B2174" s="395"/>
      <c r="C2174" s="400" t="s">
        <v>1560</v>
      </c>
      <c r="D2174" s="97">
        <v>33</v>
      </c>
      <c r="E2174" s="61">
        <v>33</v>
      </c>
      <c r="F2174" s="397" t="s">
        <v>1109</v>
      </c>
      <c r="G2174" s="62">
        <v>768883.50000000012</v>
      </c>
      <c r="H2174" s="62">
        <v>123200.00000000001</v>
      </c>
      <c r="I2174" s="62">
        <f t="shared" si="696"/>
        <v>892083.50000000012</v>
      </c>
      <c r="J2174" s="62">
        <f t="shared" si="697"/>
        <v>25373155.500000004</v>
      </c>
      <c r="K2174" s="62">
        <f t="shared" si="698"/>
        <v>4065600.0000000005</v>
      </c>
      <c r="L2174" s="62">
        <f t="shared" si="699"/>
        <v>29438755.500000004</v>
      </c>
      <c r="M2174" s="574">
        <f>'KL TTHT CV DOT 2'!P2154</f>
        <v>0</v>
      </c>
      <c r="N2174" s="574">
        <f>'KL TTHT CV DOT 2'!Q2154</f>
        <v>0</v>
      </c>
      <c r="O2174" s="574">
        <f>'KL TTHT CV DOT 2'!R2154</f>
        <v>0</v>
      </c>
      <c r="P2174" s="62"/>
      <c r="Q2174" s="62"/>
      <c r="R2174" s="550">
        <v>0</v>
      </c>
    </row>
    <row r="2175" spans="1:19" s="399" customFormat="1" outlineLevel="3">
      <c r="A2175" s="395"/>
      <c r="B2175" s="395"/>
      <c r="C2175" s="400" t="s">
        <v>1457</v>
      </c>
      <c r="D2175" s="97">
        <v>8</v>
      </c>
      <c r="E2175" s="61">
        <v>8</v>
      </c>
      <c r="F2175" s="397" t="s">
        <v>660</v>
      </c>
      <c r="G2175" s="199">
        <v>5018000</v>
      </c>
      <c r="H2175" s="199">
        <v>61600.000000000007</v>
      </c>
      <c r="I2175" s="62">
        <f t="shared" si="696"/>
        <v>5079600</v>
      </c>
      <c r="J2175" s="62">
        <f t="shared" si="697"/>
        <v>40144000</v>
      </c>
      <c r="K2175" s="62">
        <f t="shared" si="698"/>
        <v>492800.00000000006</v>
      </c>
      <c r="L2175" s="62">
        <f t="shared" si="699"/>
        <v>40636800</v>
      </c>
      <c r="M2175" s="574">
        <f>'KL TTHT CV DOT 2'!P2155</f>
        <v>0</v>
      </c>
      <c r="N2175" s="574">
        <f>'KL TTHT CV DOT 2'!Q2155</f>
        <v>0</v>
      </c>
      <c r="O2175" s="574">
        <f>'KL TTHT CV DOT 2'!R2155</f>
        <v>0</v>
      </c>
      <c r="P2175" s="62"/>
      <c r="Q2175" s="62"/>
      <c r="R2175" s="550">
        <v>0</v>
      </c>
    </row>
    <row r="2176" spans="1:19" s="399" customFormat="1" outlineLevel="3">
      <c r="A2176" s="395"/>
      <c r="B2176" s="395"/>
      <c r="C2176" s="400" t="s">
        <v>1459</v>
      </c>
      <c r="D2176" s="97">
        <v>15</v>
      </c>
      <c r="E2176" s="61">
        <v>15</v>
      </c>
      <c r="F2176" s="397" t="s">
        <v>660</v>
      </c>
      <c r="G2176" s="199">
        <v>11003000</v>
      </c>
      <c r="H2176" s="199">
        <v>280000</v>
      </c>
      <c r="I2176" s="62">
        <f t="shared" ref="I2176:I2181" si="700">SUM(G2176:H2176)</f>
        <v>11283000</v>
      </c>
      <c r="J2176" s="62">
        <f t="shared" si="697"/>
        <v>165045000</v>
      </c>
      <c r="K2176" s="62">
        <f t="shared" si="698"/>
        <v>4200000</v>
      </c>
      <c r="L2176" s="62">
        <f t="shared" si="699"/>
        <v>169245000</v>
      </c>
      <c r="M2176" s="574">
        <f>'KL TTHT CV DOT 2'!P2156</f>
        <v>0</v>
      </c>
      <c r="N2176" s="574">
        <f>'KL TTHT CV DOT 2'!Q2156</f>
        <v>0</v>
      </c>
      <c r="O2176" s="574">
        <f>'KL TTHT CV DOT 2'!R2156</f>
        <v>0</v>
      </c>
      <c r="P2176" s="62"/>
      <c r="Q2176" s="62"/>
      <c r="R2176" s="550">
        <v>0</v>
      </c>
    </row>
    <row r="2177" spans="1:18" s="399" customFormat="1" outlineLevel="3">
      <c r="A2177" s="395"/>
      <c r="B2177" s="395"/>
      <c r="C2177" s="400" t="s">
        <v>1461</v>
      </c>
      <c r="D2177" s="97">
        <v>16</v>
      </c>
      <c r="E2177" s="61">
        <v>16</v>
      </c>
      <c r="F2177" s="397" t="s">
        <v>660</v>
      </c>
      <c r="G2177" s="199">
        <v>855000</v>
      </c>
      <c r="H2177" s="199">
        <v>88480.000000000015</v>
      </c>
      <c r="I2177" s="62">
        <f t="shared" si="700"/>
        <v>943480</v>
      </c>
      <c r="J2177" s="62">
        <f t="shared" si="697"/>
        <v>13680000</v>
      </c>
      <c r="K2177" s="62">
        <f t="shared" si="698"/>
        <v>1415680.0000000002</v>
      </c>
      <c r="L2177" s="62">
        <f t="shared" si="699"/>
        <v>15095680</v>
      </c>
      <c r="M2177" s="574">
        <f>'KL TTHT CV DOT 2'!P2157</f>
        <v>0</v>
      </c>
      <c r="N2177" s="574">
        <f>'KL TTHT CV DOT 2'!Q2157</f>
        <v>0</v>
      </c>
      <c r="O2177" s="574">
        <f>'KL TTHT CV DOT 2'!R2157</f>
        <v>0</v>
      </c>
      <c r="P2177" s="62"/>
      <c r="Q2177" s="62"/>
      <c r="R2177" s="550">
        <v>0</v>
      </c>
    </row>
    <row r="2178" spans="1:18" s="399" customFormat="1" outlineLevel="3">
      <c r="A2178" s="395"/>
      <c r="B2178" s="395"/>
      <c r="C2178" s="400" t="s">
        <v>1463</v>
      </c>
      <c r="D2178" s="97">
        <v>1</v>
      </c>
      <c r="E2178" s="61">
        <v>1</v>
      </c>
      <c r="F2178" s="397" t="s">
        <v>660</v>
      </c>
      <c r="G2178" s="199">
        <v>5417500</v>
      </c>
      <c r="H2178" s="199">
        <v>476000.00000000006</v>
      </c>
      <c r="I2178" s="62">
        <f t="shared" si="700"/>
        <v>5893500</v>
      </c>
      <c r="J2178" s="62">
        <f t="shared" si="697"/>
        <v>5417500</v>
      </c>
      <c r="K2178" s="62">
        <f t="shared" si="698"/>
        <v>476000.00000000006</v>
      </c>
      <c r="L2178" s="62">
        <f t="shared" si="699"/>
        <v>5893500</v>
      </c>
      <c r="M2178" s="574">
        <f>'KL TTHT CV DOT 2'!P2158</f>
        <v>0</v>
      </c>
      <c r="N2178" s="574">
        <f>'KL TTHT CV DOT 2'!Q2158</f>
        <v>0</v>
      </c>
      <c r="O2178" s="574">
        <f>'KL TTHT CV DOT 2'!R2158</f>
        <v>0</v>
      </c>
      <c r="P2178" s="62"/>
      <c r="Q2178" s="62"/>
      <c r="R2178" s="550">
        <v>0</v>
      </c>
    </row>
    <row r="2179" spans="1:18" s="399" customFormat="1" outlineLevel="3">
      <c r="A2179" s="395"/>
      <c r="B2179" s="395"/>
      <c r="C2179" s="400" t="s">
        <v>1465</v>
      </c>
      <c r="D2179" s="97">
        <v>1</v>
      </c>
      <c r="E2179" s="61">
        <v>1</v>
      </c>
      <c r="F2179" s="397" t="s">
        <v>660</v>
      </c>
      <c r="G2179" s="199">
        <v>4334000</v>
      </c>
      <c r="H2179" s="199">
        <v>380800.00000000006</v>
      </c>
      <c r="I2179" s="62">
        <f t="shared" si="700"/>
        <v>4714800</v>
      </c>
      <c r="J2179" s="62">
        <f t="shared" si="697"/>
        <v>4334000</v>
      </c>
      <c r="K2179" s="62">
        <f t="shared" si="698"/>
        <v>380800.00000000006</v>
      </c>
      <c r="L2179" s="62">
        <f t="shared" si="699"/>
        <v>4714800</v>
      </c>
      <c r="M2179" s="574">
        <f>'KL TTHT CV DOT 2'!P2159</f>
        <v>0</v>
      </c>
      <c r="N2179" s="574">
        <f>'KL TTHT CV DOT 2'!Q2159</f>
        <v>0</v>
      </c>
      <c r="O2179" s="574">
        <f>'KL TTHT CV DOT 2'!R2159</f>
        <v>0</v>
      </c>
      <c r="P2179" s="62"/>
      <c r="Q2179" s="62"/>
      <c r="R2179" s="550">
        <v>0</v>
      </c>
    </row>
    <row r="2180" spans="1:18" s="399" customFormat="1" outlineLevel="3">
      <c r="A2180" s="395"/>
      <c r="B2180" s="395"/>
      <c r="C2180" s="400" t="s">
        <v>1466</v>
      </c>
      <c r="D2180" s="97">
        <v>1</v>
      </c>
      <c r="E2180" s="61">
        <v>1</v>
      </c>
      <c r="F2180" s="397" t="s">
        <v>660</v>
      </c>
      <c r="G2180" s="199">
        <v>3250500.0000000005</v>
      </c>
      <c r="H2180" s="199">
        <v>285600</v>
      </c>
      <c r="I2180" s="62">
        <f t="shared" si="700"/>
        <v>3536100.0000000005</v>
      </c>
      <c r="J2180" s="62">
        <f t="shared" si="697"/>
        <v>3250500.0000000005</v>
      </c>
      <c r="K2180" s="62">
        <f t="shared" si="698"/>
        <v>285600</v>
      </c>
      <c r="L2180" s="62">
        <f t="shared" si="699"/>
        <v>3536100.0000000005</v>
      </c>
      <c r="M2180" s="574">
        <f>'KL TTHT CV DOT 2'!P2160</f>
        <v>0</v>
      </c>
      <c r="N2180" s="574">
        <f>'KL TTHT CV DOT 2'!Q2160</f>
        <v>0</v>
      </c>
      <c r="O2180" s="574">
        <f>'KL TTHT CV DOT 2'!R2160</f>
        <v>0</v>
      </c>
      <c r="P2180" s="62"/>
      <c r="Q2180" s="62"/>
      <c r="R2180" s="550">
        <v>0</v>
      </c>
    </row>
    <row r="2181" spans="1:18" s="399" customFormat="1" outlineLevel="3">
      <c r="A2181" s="395"/>
      <c r="B2181" s="395"/>
      <c r="C2181" s="400" t="s">
        <v>1467</v>
      </c>
      <c r="D2181" s="97">
        <v>1</v>
      </c>
      <c r="E2181" s="61">
        <v>1</v>
      </c>
      <c r="F2181" s="397" t="s">
        <v>660</v>
      </c>
      <c r="G2181" s="62">
        <v>7305000.0000000009</v>
      </c>
      <c r="H2181" s="62">
        <v>196000.00000000003</v>
      </c>
      <c r="I2181" s="62">
        <f t="shared" si="700"/>
        <v>7501000.0000000009</v>
      </c>
      <c r="J2181" s="62">
        <f t="shared" si="697"/>
        <v>7305000.0000000009</v>
      </c>
      <c r="K2181" s="62">
        <f t="shared" si="698"/>
        <v>196000.00000000003</v>
      </c>
      <c r="L2181" s="62">
        <f t="shared" si="699"/>
        <v>7501000.0000000009</v>
      </c>
      <c r="M2181" s="574">
        <f>'KL TTHT CV DOT 2'!P2161</f>
        <v>0</v>
      </c>
      <c r="N2181" s="574">
        <f>'KL TTHT CV DOT 2'!Q2161</f>
        <v>0</v>
      </c>
      <c r="O2181" s="574">
        <f>'KL TTHT CV DOT 2'!R2161</f>
        <v>0</v>
      </c>
      <c r="P2181" s="62"/>
      <c r="Q2181" s="62"/>
      <c r="R2181" s="550">
        <v>0</v>
      </c>
    </row>
    <row r="2182" spans="1:18" s="399" customFormat="1" outlineLevel="3">
      <c r="A2182" s="395"/>
      <c r="B2182" s="395"/>
      <c r="C2182" s="400" t="s">
        <v>1469</v>
      </c>
      <c r="D2182" s="97">
        <v>2</v>
      </c>
      <c r="E2182" s="61">
        <v>2</v>
      </c>
      <c r="F2182" s="397" t="s">
        <v>660</v>
      </c>
      <c r="G2182" s="199">
        <v>1628727.2727272725</v>
      </c>
      <c r="H2182" s="199">
        <v>168000.00000000003</v>
      </c>
      <c r="I2182" s="62">
        <f t="shared" si="696"/>
        <v>1796727.2727272725</v>
      </c>
      <c r="J2182" s="62">
        <f t="shared" si="697"/>
        <v>3257454.5454545449</v>
      </c>
      <c r="K2182" s="62">
        <f t="shared" si="698"/>
        <v>336000.00000000006</v>
      </c>
      <c r="L2182" s="62">
        <f t="shared" si="699"/>
        <v>3593454.5454545449</v>
      </c>
      <c r="M2182" s="574">
        <f>'KL TTHT CV DOT 2'!P2162</f>
        <v>0</v>
      </c>
      <c r="N2182" s="574">
        <f>'KL TTHT CV DOT 2'!Q2162</f>
        <v>0</v>
      </c>
      <c r="O2182" s="574">
        <f>'KL TTHT CV DOT 2'!R2162</f>
        <v>0</v>
      </c>
      <c r="P2182" s="62"/>
      <c r="Q2182" s="62"/>
      <c r="R2182" s="550">
        <v>0</v>
      </c>
    </row>
    <row r="2183" spans="1:18" s="399" customFormat="1" outlineLevel="3">
      <c r="A2183" s="395"/>
      <c r="B2183" s="395"/>
      <c r="C2183" s="400" t="s">
        <v>1471</v>
      </c>
      <c r="D2183" s="97">
        <v>1</v>
      </c>
      <c r="E2183" s="61">
        <v>1</v>
      </c>
      <c r="F2183" s="397" t="s">
        <v>660</v>
      </c>
      <c r="G2183" s="199">
        <v>3104727.2727272725</v>
      </c>
      <c r="H2183" s="199">
        <v>280000</v>
      </c>
      <c r="I2183" s="62">
        <f t="shared" si="696"/>
        <v>3384727.2727272725</v>
      </c>
      <c r="J2183" s="62">
        <f t="shared" si="697"/>
        <v>3104727.2727272725</v>
      </c>
      <c r="K2183" s="62">
        <f t="shared" si="698"/>
        <v>280000</v>
      </c>
      <c r="L2183" s="62">
        <f t="shared" si="699"/>
        <v>3384727.2727272725</v>
      </c>
      <c r="M2183" s="574">
        <f>'KL TTHT CV DOT 2'!P2163</f>
        <v>0</v>
      </c>
      <c r="N2183" s="574">
        <f>'KL TTHT CV DOT 2'!Q2163</f>
        <v>0</v>
      </c>
      <c r="O2183" s="574">
        <f>'KL TTHT CV DOT 2'!R2163</f>
        <v>0</v>
      </c>
      <c r="P2183" s="62"/>
      <c r="Q2183" s="62"/>
      <c r="R2183" s="550">
        <v>0</v>
      </c>
    </row>
    <row r="2184" spans="1:18" s="399" customFormat="1" outlineLevel="3">
      <c r="A2184" s="395"/>
      <c r="B2184" s="395"/>
      <c r="C2184" s="400" t="s">
        <v>1473</v>
      </c>
      <c r="D2184" s="97">
        <v>114</v>
      </c>
      <c r="E2184" s="61">
        <v>114</v>
      </c>
      <c r="F2184" s="397" t="s">
        <v>897</v>
      </c>
      <c r="G2184" s="199">
        <v>50000</v>
      </c>
      <c r="H2184" s="199">
        <v>15000</v>
      </c>
      <c r="I2184" s="62">
        <f>SUM(G2184:H2184)</f>
        <v>65000</v>
      </c>
      <c r="J2184" s="62">
        <f t="shared" si="697"/>
        <v>5700000</v>
      </c>
      <c r="K2184" s="62">
        <f t="shared" si="698"/>
        <v>1710000</v>
      </c>
      <c r="L2184" s="62">
        <f t="shared" si="699"/>
        <v>7410000</v>
      </c>
      <c r="M2184" s="574">
        <f>'KL TTHT CV DOT 2'!P2164</f>
        <v>0</v>
      </c>
      <c r="N2184" s="574">
        <f>'KL TTHT CV DOT 2'!Q2164</f>
        <v>0</v>
      </c>
      <c r="O2184" s="574">
        <f>'KL TTHT CV DOT 2'!R2164</f>
        <v>0</v>
      </c>
      <c r="P2184" s="62"/>
      <c r="Q2184" s="62"/>
      <c r="R2184" s="550">
        <v>0</v>
      </c>
    </row>
    <row r="2185" spans="1:18" s="399" customFormat="1" outlineLevel="3">
      <c r="A2185" s="395"/>
      <c r="B2185" s="395"/>
      <c r="C2185" s="400" t="s">
        <v>657</v>
      </c>
      <c r="D2185" s="97">
        <v>1</v>
      </c>
      <c r="E2185" s="61">
        <v>1</v>
      </c>
      <c r="F2185" s="397" t="s">
        <v>619</v>
      </c>
      <c r="G2185" s="62">
        <v>8847237.7772727292</v>
      </c>
      <c r="H2185" s="62">
        <v>2654171.3331818185</v>
      </c>
      <c r="I2185" s="62">
        <f t="shared" ref="I2185" si="701">SUM(G2185:H2185)</f>
        <v>11501409.110454548</v>
      </c>
      <c r="J2185" s="62">
        <f t="shared" si="697"/>
        <v>8847237.7772727292</v>
      </c>
      <c r="K2185" s="62">
        <f t="shared" si="698"/>
        <v>2654171.3331818185</v>
      </c>
      <c r="L2185" s="62">
        <f t="shared" si="699"/>
        <v>11501409.110454548</v>
      </c>
      <c r="M2185" s="574">
        <f>'KL TTHT CV DOT 2'!P2165</f>
        <v>0</v>
      </c>
      <c r="N2185" s="574">
        <f>'KL TTHT CV DOT 2'!Q2165</f>
        <v>0</v>
      </c>
      <c r="O2185" s="574">
        <f>'KL TTHT CV DOT 2'!R2165</f>
        <v>0</v>
      </c>
      <c r="P2185" s="62"/>
      <c r="Q2185" s="62"/>
      <c r="R2185" s="550">
        <v>0</v>
      </c>
    </row>
    <row r="2186" spans="1:18" s="399" customFormat="1" outlineLevel="3">
      <c r="A2186" s="395"/>
      <c r="B2186" s="395"/>
      <c r="C2186" s="396" t="s">
        <v>1333</v>
      </c>
      <c r="D2186" s="97"/>
      <c r="E2186" s="61"/>
      <c r="F2186" s="397"/>
      <c r="G2186" s="62"/>
      <c r="H2186" s="62"/>
      <c r="I2186" s="62"/>
      <c r="J2186" s="82">
        <f>SUBTOTAL(9,J2187:J2202)</f>
        <v>607157438.0454545</v>
      </c>
      <c r="K2186" s="82">
        <f>SUBTOTAL(9,K2187:K2202)</f>
        <v>28969283.906800002</v>
      </c>
      <c r="L2186" s="82">
        <f>SUBTOTAL(9,L2187:L2202)</f>
        <v>636126721.95225441</v>
      </c>
      <c r="M2186" s="576">
        <f>'KL TTHT CV DOT 2'!P2166</f>
        <v>0</v>
      </c>
      <c r="N2186" s="576">
        <f>'KL TTHT CV DOT 2'!Q2166</f>
        <v>0</v>
      </c>
      <c r="O2186" s="576">
        <f>'KL TTHT CV DOT 2'!R2166</f>
        <v>0</v>
      </c>
      <c r="P2186" s="82"/>
      <c r="Q2186" s="82"/>
      <c r="R2186" s="553">
        <v>0</v>
      </c>
    </row>
    <row r="2187" spans="1:18" s="399" customFormat="1" outlineLevel="3">
      <c r="A2187" s="395"/>
      <c r="B2187" s="395"/>
      <c r="C2187" s="396" t="s">
        <v>1445</v>
      </c>
      <c r="D2187" s="97"/>
      <c r="E2187" s="61"/>
      <c r="F2187" s="397"/>
      <c r="G2187" s="62"/>
      <c r="H2187" s="62"/>
      <c r="I2187" s="62"/>
      <c r="J2187" s="82">
        <f>SUBTOTAL(9,J2188:J2202)</f>
        <v>607157438.0454545</v>
      </c>
      <c r="K2187" s="82">
        <f t="shared" ref="K2187:L2187" si="702">SUBTOTAL(9,K2188:K2202)</f>
        <v>28969283.906800002</v>
      </c>
      <c r="L2187" s="82">
        <f t="shared" si="702"/>
        <v>636126721.95225441</v>
      </c>
      <c r="M2187" s="576">
        <f>'KL TTHT CV DOT 2'!P2167</f>
        <v>0</v>
      </c>
      <c r="N2187" s="576">
        <f>'KL TTHT CV DOT 2'!Q2167</f>
        <v>0</v>
      </c>
      <c r="O2187" s="576">
        <f>'KL TTHT CV DOT 2'!R2167</f>
        <v>0</v>
      </c>
      <c r="P2187" s="82"/>
      <c r="Q2187" s="82"/>
      <c r="R2187" s="553">
        <v>0</v>
      </c>
    </row>
    <row r="2188" spans="1:18" s="399" customFormat="1" outlineLevel="3">
      <c r="A2188" s="395"/>
      <c r="B2188" s="395"/>
      <c r="C2188" s="400" t="s">
        <v>1446</v>
      </c>
      <c r="D2188" s="97">
        <v>24</v>
      </c>
      <c r="E2188" s="61">
        <v>24</v>
      </c>
      <c r="F2188" s="397" t="s">
        <v>660</v>
      </c>
      <c r="G2188" s="199">
        <v>14750000</v>
      </c>
      <c r="H2188" s="199">
        <v>413200.44640000002</v>
      </c>
      <c r="I2188" s="62">
        <f t="shared" ref="I2188:I2199" si="703">SUM(G2188:H2188)</f>
        <v>15163200.4464</v>
      </c>
      <c r="J2188" s="62">
        <f t="shared" ref="J2188:J2201" si="704">G2188*E2188</f>
        <v>354000000</v>
      </c>
      <c r="K2188" s="62">
        <f t="shared" ref="K2188:K2201" si="705">H2188*E2188</f>
        <v>9916810.7136000004</v>
      </c>
      <c r="L2188" s="62">
        <f t="shared" ref="L2188:L2201" si="706">I2188*E2188</f>
        <v>363916810.71359998</v>
      </c>
      <c r="M2188" s="574">
        <f>'KL TTHT CV DOT 2'!P2168</f>
        <v>0</v>
      </c>
      <c r="N2188" s="574">
        <f>'KL TTHT CV DOT 2'!Q2168</f>
        <v>0</v>
      </c>
      <c r="O2188" s="574">
        <f>'KL TTHT CV DOT 2'!R2168</f>
        <v>0</v>
      </c>
      <c r="P2188" s="62"/>
      <c r="Q2188" s="62"/>
      <c r="R2188" s="550">
        <v>0</v>
      </c>
    </row>
    <row r="2189" spans="1:18" s="399" customFormat="1" outlineLevel="3">
      <c r="A2189" s="395"/>
      <c r="B2189" s="395"/>
      <c r="C2189" s="400" t="s">
        <v>1448</v>
      </c>
      <c r="D2189" s="97">
        <v>24</v>
      </c>
      <c r="E2189" s="61">
        <v>24</v>
      </c>
      <c r="F2189" s="397" t="s">
        <v>660</v>
      </c>
      <c r="G2189" s="199">
        <v>638000</v>
      </c>
      <c r="H2189" s="199">
        <v>50232.000000000007</v>
      </c>
      <c r="I2189" s="62">
        <f t="shared" si="703"/>
        <v>688232</v>
      </c>
      <c r="J2189" s="62">
        <f t="shared" si="704"/>
        <v>15312000</v>
      </c>
      <c r="K2189" s="62">
        <f t="shared" si="705"/>
        <v>1205568.0000000002</v>
      </c>
      <c r="L2189" s="62">
        <f t="shared" si="706"/>
        <v>16517568</v>
      </c>
      <c r="M2189" s="574">
        <f>'KL TTHT CV DOT 2'!P2169</f>
        <v>0</v>
      </c>
      <c r="N2189" s="574">
        <f>'KL TTHT CV DOT 2'!Q2169</f>
        <v>0</v>
      </c>
      <c r="O2189" s="574">
        <f>'KL TTHT CV DOT 2'!R2169</f>
        <v>0</v>
      </c>
      <c r="P2189" s="62"/>
      <c r="Q2189" s="62"/>
      <c r="R2189" s="550">
        <v>0</v>
      </c>
    </row>
    <row r="2190" spans="1:18" s="399" customFormat="1" outlineLevel="3">
      <c r="A2190" s="395"/>
      <c r="B2190" s="395"/>
      <c r="C2190" s="400" t="s">
        <v>1450</v>
      </c>
      <c r="D2190" s="97">
        <v>24</v>
      </c>
      <c r="E2190" s="61">
        <v>24</v>
      </c>
      <c r="F2190" s="397" t="s">
        <v>660</v>
      </c>
      <c r="G2190" s="199">
        <v>652999.99999999988</v>
      </c>
      <c r="H2190" s="199">
        <v>50232.000000000007</v>
      </c>
      <c r="I2190" s="62">
        <f t="shared" si="703"/>
        <v>703231.99999999988</v>
      </c>
      <c r="J2190" s="62">
        <f t="shared" si="704"/>
        <v>15671999.999999996</v>
      </c>
      <c r="K2190" s="62">
        <f t="shared" si="705"/>
        <v>1205568.0000000002</v>
      </c>
      <c r="L2190" s="62">
        <f t="shared" si="706"/>
        <v>16877567.999999996</v>
      </c>
      <c r="M2190" s="574">
        <f>'KL TTHT CV DOT 2'!P2170</f>
        <v>0</v>
      </c>
      <c r="N2190" s="574">
        <f>'KL TTHT CV DOT 2'!Q2170</f>
        <v>0</v>
      </c>
      <c r="O2190" s="574">
        <f>'KL TTHT CV DOT 2'!R2170</f>
        <v>0</v>
      </c>
      <c r="P2190" s="62"/>
      <c r="Q2190" s="62"/>
      <c r="R2190" s="550">
        <v>0</v>
      </c>
    </row>
    <row r="2191" spans="1:18" s="399" customFormat="1" outlineLevel="3">
      <c r="A2191" s="395"/>
      <c r="B2191" s="395"/>
      <c r="C2191" s="400" t="s">
        <v>1452</v>
      </c>
      <c r="D2191" s="97">
        <v>12</v>
      </c>
      <c r="E2191" s="61">
        <v>24</v>
      </c>
      <c r="F2191" s="397" t="s">
        <v>660</v>
      </c>
      <c r="G2191" s="199">
        <v>1443000</v>
      </c>
      <c r="H2191" s="199">
        <v>300710.77679999999</v>
      </c>
      <c r="I2191" s="62">
        <f t="shared" si="703"/>
        <v>1743710.7768000001</v>
      </c>
      <c r="J2191" s="62">
        <f t="shared" si="704"/>
        <v>34632000</v>
      </c>
      <c r="K2191" s="62">
        <f t="shared" si="705"/>
        <v>7217058.6431999998</v>
      </c>
      <c r="L2191" s="62">
        <f t="shared" si="706"/>
        <v>41849058.643200003</v>
      </c>
      <c r="M2191" s="574">
        <f>'KL TTHT CV DOT 2'!P2171</f>
        <v>0</v>
      </c>
      <c r="N2191" s="574">
        <f>'KL TTHT CV DOT 2'!Q2171</f>
        <v>0</v>
      </c>
      <c r="O2191" s="574">
        <f>'KL TTHT CV DOT 2'!R2171</f>
        <v>0</v>
      </c>
      <c r="P2191" s="62"/>
      <c r="Q2191" s="62"/>
      <c r="R2191" s="550">
        <v>0</v>
      </c>
    </row>
    <row r="2192" spans="1:18" s="399" customFormat="1" outlineLevel="3">
      <c r="A2192" s="395"/>
      <c r="B2192" s="395"/>
      <c r="C2192" s="400" t="s">
        <v>1454</v>
      </c>
      <c r="D2192" s="97">
        <v>12</v>
      </c>
      <c r="E2192" s="61">
        <v>12</v>
      </c>
      <c r="F2192" s="397" t="s">
        <v>660</v>
      </c>
      <c r="G2192" s="62">
        <v>952999.99999999988</v>
      </c>
      <c r="H2192" s="62">
        <v>50232.000000000007</v>
      </c>
      <c r="I2192" s="62">
        <f t="shared" si="703"/>
        <v>1003231.9999999999</v>
      </c>
      <c r="J2192" s="62">
        <f t="shared" si="704"/>
        <v>11435999.999999998</v>
      </c>
      <c r="K2192" s="62">
        <f t="shared" si="705"/>
        <v>602784.00000000012</v>
      </c>
      <c r="L2192" s="62">
        <f t="shared" si="706"/>
        <v>12038783.999999998</v>
      </c>
      <c r="M2192" s="574">
        <f>'KL TTHT CV DOT 2'!P2172</f>
        <v>0</v>
      </c>
      <c r="N2192" s="574">
        <f>'KL TTHT CV DOT 2'!Q2172</f>
        <v>0</v>
      </c>
      <c r="O2192" s="574">
        <f>'KL TTHT CV DOT 2'!R2172</f>
        <v>0</v>
      </c>
      <c r="P2192" s="62"/>
      <c r="Q2192" s="62"/>
      <c r="R2192" s="550">
        <v>0</v>
      </c>
    </row>
    <row r="2193" spans="1:19" s="399" customFormat="1" outlineLevel="3">
      <c r="A2193" s="395"/>
      <c r="B2193" s="395"/>
      <c r="C2193" s="400" t="s">
        <v>1560</v>
      </c>
      <c r="D2193" s="97">
        <v>10</v>
      </c>
      <c r="E2193" s="61">
        <v>10</v>
      </c>
      <c r="F2193" s="397" t="s">
        <v>1109</v>
      </c>
      <c r="G2193" s="62">
        <v>768883.50000000012</v>
      </c>
      <c r="H2193" s="62">
        <v>123200.00000000001</v>
      </c>
      <c r="I2193" s="62">
        <f t="shared" si="703"/>
        <v>892083.50000000012</v>
      </c>
      <c r="J2193" s="62">
        <f t="shared" si="704"/>
        <v>7688835.0000000009</v>
      </c>
      <c r="K2193" s="62">
        <f t="shared" si="705"/>
        <v>1232000.0000000002</v>
      </c>
      <c r="L2193" s="62">
        <f t="shared" si="706"/>
        <v>8920835.0000000019</v>
      </c>
      <c r="M2193" s="574">
        <f>'KL TTHT CV DOT 2'!P2173</f>
        <v>0</v>
      </c>
      <c r="N2193" s="574">
        <f>'KL TTHT CV DOT 2'!Q2173</f>
        <v>0</v>
      </c>
      <c r="O2193" s="574">
        <f>'KL TTHT CV DOT 2'!R2173</f>
        <v>0</v>
      </c>
      <c r="P2193" s="62"/>
      <c r="Q2193" s="62"/>
      <c r="R2193" s="550">
        <v>0</v>
      </c>
    </row>
    <row r="2194" spans="1:19" s="399" customFormat="1" outlineLevel="3">
      <c r="A2194" s="395"/>
      <c r="B2194" s="395"/>
      <c r="C2194" s="400" t="s">
        <v>1457</v>
      </c>
      <c r="D2194" s="97">
        <v>4</v>
      </c>
      <c r="E2194" s="61">
        <v>4</v>
      </c>
      <c r="F2194" s="397" t="s">
        <v>660</v>
      </c>
      <c r="G2194" s="199">
        <v>5018000</v>
      </c>
      <c r="H2194" s="199">
        <v>61600.000000000007</v>
      </c>
      <c r="I2194" s="62">
        <f t="shared" si="703"/>
        <v>5079600</v>
      </c>
      <c r="J2194" s="62">
        <f t="shared" si="704"/>
        <v>20072000</v>
      </c>
      <c r="K2194" s="62">
        <f t="shared" si="705"/>
        <v>246400.00000000003</v>
      </c>
      <c r="L2194" s="62">
        <f t="shared" si="706"/>
        <v>20318400</v>
      </c>
      <c r="M2194" s="574">
        <f>'KL TTHT CV DOT 2'!P2174</f>
        <v>0</v>
      </c>
      <c r="N2194" s="574">
        <f>'KL TTHT CV DOT 2'!Q2174</f>
        <v>0</v>
      </c>
      <c r="O2194" s="574">
        <f>'KL TTHT CV DOT 2'!R2174</f>
        <v>0</v>
      </c>
      <c r="P2194" s="62"/>
      <c r="Q2194" s="62"/>
      <c r="R2194" s="550">
        <v>0</v>
      </c>
    </row>
    <row r="2195" spans="1:19" s="399" customFormat="1" outlineLevel="3">
      <c r="A2195" s="395"/>
      <c r="B2195" s="395"/>
      <c r="C2195" s="400" t="s">
        <v>1459</v>
      </c>
      <c r="D2195" s="97">
        <v>11</v>
      </c>
      <c r="E2195" s="61">
        <v>11</v>
      </c>
      <c r="F2195" s="397" t="s">
        <v>660</v>
      </c>
      <c r="G2195" s="199">
        <v>11003000</v>
      </c>
      <c r="H2195" s="199">
        <v>280000</v>
      </c>
      <c r="I2195" s="62">
        <f t="shared" si="703"/>
        <v>11283000</v>
      </c>
      <c r="J2195" s="62">
        <f t="shared" si="704"/>
        <v>121033000</v>
      </c>
      <c r="K2195" s="62">
        <f t="shared" si="705"/>
        <v>3080000</v>
      </c>
      <c r="L2195" s="62">
        <f t="shared" si="706"/>
        <v>124113000</v>
      </c>
      <c r="M2195" s="574">
        <f>'KL TTHT CV DOT 2'!P2175</f>
        <v>0</v>
      </c>
      <c r="N2195" s="574">
        <f>'KL TTHT CV DOT 2'!Q2175</f>
        <v>0</v>
      </c>
      <c r="O2195" s="574">
        <f>'KL TTHT CV DOT 2'!R2175</f>
        <v>0</v>
      </c>
      <c r="P2195" s="62"/>
      <c r="Q2195" s="62"/>
      <c r="R2195" s="550">
        <v>0</v>
      </c>
    </row>
    <row r="2196" spans="1:19" s="399" customFormat="1" outlineLevel="3">
      <c r="A2196" s="395"/>
      <c r="B2196" s="395"/>
      <c r="C2196" s="400" t="s">
        <v>1461</v>
      </c>
      <c r="D2196" s="97">
        <v>10</v>
      </c>
      <c r="E2196" s="61">
        <v>10</v>
      </c>
      <c r="F2196" s="397" t="s">
        <v>660</v>
      </c>
      <c r="G2196" s="199">
        <v>855000</v>
      </c>
      <c r="H2196" s="199">
        <v>88480.000000000015</v>
      </c>
      <c r="I2196" s="62">
        <f t="shared" si="703"/>
        <v>943480</v>
      </c>
      <c r="J2196" s="62">
        <f t="shared" si="704"/>
        <v>8550000</v>
      </c>
      <c r="K2196" s="62">
        <f t="shared" si="705"/>
        <v>884800.00000000012</v>
      </c>
      <c r="L2196" s="62">
        <f t="shared" si="706"/>
        <v>9434800</v>
      </c>
      <c r="M2196" s="574">
        <f>'KL TTHT CV DOT 2'!P2176</f>
        <v>0</v>
      </c>
      <c r="N2196" s="574">
        <f>'KL TTHT CV DOT 2'!Q2176</f>
        <v>0</v>
      </c>
      <c r="O2196" s="574">
        <f>'KL TTHT CV DOT 2'!R2176</f>
        <v>0</v>
      </c>
      <c r="P2196" s="62"/>
      <c r="Q2196" s="62"/>
      <c r="R2196" s="550">
        <v>0</v>
      </c>
    </row>
    <row r="2197" spans="1:19" s="399" customFormat="1" outlineLevel="3">
      <c r="A2197" s="395"/>
      <c r="B2197" s="395"/>
      <c r="C2197" s="400" t="s">
        <v>1474</v>
      </c>
      <c r="D2197" s="97">
        <v>1</v>
      </c>
      <c r="E2197" s="61">
        <v>1</v>
      </c>
      <c r="F2197" s="397" t="s">
        <v>660</v>
      </c>
      <c r="G2197" s="199">
        <v>4334000</v>
      </c>
      <c r="H2197" s="199">
        <v>380800.00000000006</v>
      </c>
      <c r="I2197" s="62">
        <f t="shared" ref="I2197:I2198" si="707">SUM(G2197:H2197)</f>
        <v>4714800</v>
      </c>
      <c r="J2197" s="62">
        <f t="shared" si="704"/>
        <v>4334000</v>
      </c>
      <c r="K2197" s="62">
        <f t="shared" si="705"/>
        <v>380800.00000000006</v>
      </c>
      <c r="L2197" s="62">
        <f t="shared" si="706"/>
        <v>4714800</v>
      </c>
      <c r="M2197" s="574">
        <f>'KL TTHT CV DOT 2'!P2177</f>
        <v>0</v>
      </c>
      <c r="N2197" s="574">
        <f>'KL TTHT CV DOT 2'!Q2177</f>
        <v>0</v>
      </c>
      <c r="O2197" s="574">
        <f>'KL TTHT CV DOT 2'!R2177</f>
        <v>0</v>
      </c>
      <c r="P2197" s="62"/>
      <c r="Q2197" s="62"/>
      <c r="R2197" s="550">
        <v>0</v>
      </c>
    </row>
    <row r="2198" spans="1:19" outlineLevel="3">
      <c r="A2198" s="137"/>
      <c r="B2198" s="137"/>
      <c r="C2198" s="138" t="s">
        <v>1475</v>
      </c>
      <c r="D2198" s="97">
        <v>1</v>
      </c>
      <c r="E2198" s="61">
        <v>1</v>
      </c>
      <c r="F2198" s="139" t="s">
        <v>660</v>
      </c>
      <c r="G2198" s="199">
        <v>3250500.0000000005</v>
      </c>
      <c r="H2198" s="199">
        <v>285600</v>
      </c>
      <c r="I2198" s="71">
        <f t="shared" si="707"/>
        <v>3536100.0000000005</v>
      </c>
      <c r="J2198" s="71">
        <f t="shared" si="704"/>
        <v>3250500.0000000005</v>
      </c>
      <c r="K2198" s="71">
        <f t="shared" si="705"/>
        <v>285600</v>
      </c>
      <c r="L2198" s="71">
        <f t="shared" si="706"/>
        <v>3536100.0000000005</v>
      </c>
      <c r="M2198" s="570">
        <f>'KL TTHT CV DOT 2'!P2178</f>
        <v>0</v>
      </c>
      <c r="N2198" s="570">
        <f>'KL TTHT CV DOT 2'!Q2178</f>
        <v>0</v>
      </c>
      <c r="O2198" s="570">
        <f>'KL TTHT CV DOT 2'!R2178</f>
        <v>0</v>
      </c>
      <c r="P2198" s="71"/>
      <c r="Q2198" s="71"/>
      <c r="R2198" s="552">
        <v>0</v>
      </c>
      <c r="S2198" s="10"/>
    </row>
    <row r="2199" spans="1:19" outlineLevel="3">
      <c r="A2199" s="137"/>
      <c r="B2199" s="137"/>
      <c r="C2199" s="138" t="s">
        <v>1469</v>
      </c>
      <c r="D2199" s="97">
        <v>2</v>
      </c>
      <c r="E2199" s="61">
        <v>2</v>
      </c>
      <c r="F2199" s="139" t="s">
        <v>660</v>
      </c>
      <c r="G2199" s="199">
        <v>1628727.2727272725</v>
      </c>
      <c r="H2199" s="199">
        <v>168000.00000000003</v>
      </c>
      <c r="I2199" s="71">
        <f t="shared" si="703"/>
        <v>1796727.2727272725</v>
      </c>
      <c r="J2199" s="71">
        <f t="shared" si="704"/>
        <v>3257454.5454545449</v>
      </c>
      <c r="K2199" s="71">
        <f t="shared" si="705"/>
        <v>336000.00000000006</v>
      </c>
      <c r="L2199" s="71">
        <f t="shared" si="706"/>
        <v>3593454.5454545449</v>
      </c>
      <c r="M2199" s="570">
        <f>'KL TTHT CV DOT 2'!P2179</f>
        <v>0</v>
      </c>
      <c r="N2199" s="570">
        <f>'KL TTHT CV DOT 2'!Q2179</f>
        <v>0</v>
      </c>
      <c r="O2199" s="570">
        <f>'KL TTHT CV DOT 2'!R2179</f>
        <v>0</v>
      </c>
      <c r="P2199" s="71"/>
      <c r="Q2199" s="71"/>
      <c r="R2199" s="552">
        <v>0</v>
      </c>
      <c r="S2199" s="10"/>
    </row>
    <row r="2200" spans="1:19" outlineLevel="3">
      <c r="A2200" s="137"/>
      <c r="B2200" s="137"/>
      <c r="C2200" s="138" t="s">
        <v>1473</v>
      </c>
      <c r="D2200" s="97">
        <v>49</v>
      </c>
      <c r="E2200" s="61">
        <v>49</v>
      </c>
      <c r="F2200" s="139" t="s">
        <v>897</v>
      </c>
      <c r="G2200" s="199">
        <v>50000</v>
      </c>
      <c r="H2200" s="199">
        <v>15000</v>
      </c>
      <c r="I2200" s="71">
        <f>SUM(G2200:H2200)</f>
        <v>65000</v>
      </c>
      <c r="J2200" s="71">
        <f t="shared" si="704"/>
        <v>2450000</v>
      </c>
      <c r="K2200" s="71">
        <f t="shared" si="705"/>
        <v>735000</v>
      </c>
      <c r="L2200" s="71">
        <f t="shared" si="706"/>
        <v>3185000</v>
      </c>
      <c r="M2200" s="570">
        <f>'KL TTHT CV DOT 2'!P2180</f>
        <v>0</v>
      </c>
      <c r="N2200" s="570">
        <f>'KL TTHT CV DOT 2'!Q2180</f>
        <v>0</v>
      </c>
      <c r="O2200" s="570">
        <f>'KL TTHT CV DOT 2'!R2180</f>
        <v>0</v>
      </c>
      <c r="P2200" s="71"/>
      <c r="Q2200" s="71"/>
      <c r="R2200" s="552">
        <v>0</v>
      </c>
      <c r="S2200" s="10"/>
    </row>
    <row r="2201" spans="1:19" s="399" customFormat="1" outlineLevel="3">
      <c r="A2201" s="395"/>
      <c r="B2201" s="395"/>
      <c r="C2201" s="400" t="s">
        <v>657</v>
      </c>
      <c r="D2201" s="97">
        <v>1</v>
      </c>
      <c r="E2201" s="61">
        <v>1</v>
      </c>
      <c r="F2201" s="397" t="s">
        <v>619</v>
      </c>
      <c r="G2201" s="62">
        <v>5469648.5</v>
      </c>
      <c r="H2201" s="62">
        <v>1640894.55</v>
      </c>
      <c r="I2201" s="62">
        <f t="shared" ref="I2201" si="708">SUM(G2201:H2201)</f>
        <v>7110543.0499999998</v>
      </c>
      <c r="J2201" s="62">
        <f t="shared" si="704"/>
        <v>5469648.5</v>
      </c>
      <c r="K2201" s="62">
        <f t="shared" si="705"/>
        <v>1640894.55</v>
      </c>
      <c r="L2201" s="62">
        <f t="shared" si="706"/>
        <v>7110543.0499999998</v>
      </c>
      <c r="M2201" s="574">
        <f>'KL TTHT CV DOT 2'!P2181</f>
        <v>0</v>
      </c>
      <c r="N2201" s="574">
        <f>'KL TTHT CV DOT 2'!Q2181</f>
        <v>0</v>
      </c>
      <c r="O2201" s="574">
        <f>'KL TTHT CV DOT 2'!R2181</f>
        <v>0</v>
      </c>
      <c r="P2201" s="62"/>
      <c r="Q2201" s="62"/>
      <c r="R2201" s="550">
        <v>0</v>
      </c>
    </row>
    <row r="2202" spans="1:19" outlineLevel="2">
      <c r="A2202" s="137"/>
      <c r="B2202" s="137"/>
      <c r="C2202" s="138"/>
      <c r="D2202" s="97"/>
      <c r="E2202" s="61"/>
      <c r="F2202" s="139"/>
      <c r="G2202" s="71"/>
      <c r="H2202" s="71"/>
      <c r="I2202" s="71"/>
      <c r="J2202" s="71"/>
      <c r="K2202" s="71"/>
      <c r="L2202" s="62"/>
      <c r="M2202" s="574">
        <f>'KL TTHT CV DOT 2'!P2182</f>
        <v>0</v>
      </c>
      <c r="N2202" s="574">
        <f>'KL TTHT CV DOT 2'!Q2182</f>
        <v>0</v>
      </c>
      <c r="O2202" s="574">
        <f>'KL TTHT CV DOT 2'!R2182</f>
        <v>0</v>
      </c>
      <c r="P2202" s="62"/>
      <c r="Q2202" s="62"/>
      <c r="R2202" s="550">
        <v>0</v>
      </c>
      <c r="S2202" s="10"/>
    </row>
    <row r="2203" spans="1:19" ht="15.6">
      <c r="A2203" s="141" t="s">
        <v>41</v>
      </c>
      <c r="B2203" s="141"/>
      <c r="C2203" s="142" t="s">
        <v>42</v>
      </c>
      <c r="D2203" s="143"/>
      <c r="E2203" s="445"/>
      <c r="F2203" s="143"/>
      <c r="G2203" s="477"/>
      <c r="H2203" s="477"/>
      <c r="I2203" s="68"/>
      <c r="J2203" s="68"/>
      <c r="K2203" s="68"/>
      <c r="L2203" s="68">
        <f>SUBTOTAL(9,L2204:L2204)</f>
        <v>0</v>
      </c>
      <c r="M2203" s="580">
        <f>'KL TTHT CV DOT 2'!P2183</f>
        <v>0</v>
      </c>
      <c r="N2203" s="580">
        <f>'KL TTHT CV DOT 2'!Q2183</f>
        <v>0</v>
      </c>
      <c r="O2203" s="580">
        <f>'KL TTHT CV DOT 2'!R2183</f>
        <v>0</v>
      </c>
      <c r="P2203" s="68"/>
      <c r="Q2203" s="68"/>
      <c r="R2203" s="886">
        <v>0</v>
      </c>
      <c r="S2203" s="10"/>
    </row>
    <row r="2204" spans="1:19">
      <c r="A2204" s="146"/>
      <c r="B2204" s="146"/>
      <c r="C2204" s="147"/>
      <c r="D2204" s="148"/>
      <c r="E2204" s="446"/>
      <c r="F2204" s="148"/>
      <c r="G2204" s="82"/>
      <c r="H2204" s="82"/>
      <c r="I2204" s="82"/>
      <c r="J2204" s="82"/>
      <c r="K2204" s="82"/>
      <c r="L2204" s="62"/>
      <c r="M2204" s="574">
        <f>'KL TTHT CV DOT 2'!P2184</f>
        <v>0</v>
      </c>
      <c r="N2204" s="574">
        <f>'KL TTHT CV DOT 2'!Q2184</f>
        <v>0</v>
      </c>
      <c r="O2204" s="574">
        <f>'KL TTHT CV DOT 2'!R2184</f>
        <v>0</v>
      </c>
      <c r="P2204" s="62"/>
      <c r="Q2204" s="62"/>
      <c r="R2204" s="550">
        <v>0</v>
      </c>
      <c r="S2204" s="10"/>
    </row>
    <row r="2205" spans="1:19" ht="15.6">
      <c r="A2205" s="141" t="s">
        <v>43</v>
      </c>
      <c r="B2205" s="141"/>
      <c r="C2205" s="142" t="s">
        <v>44</v>
      </c>
      <c r="D2205" s="143"/>
      <c r="E2205" s="445"/>
      <c r="F2205" s="143"/>
      <c r="G2205" s="477"/>
      <c r="H2205" s="477"/>
      <c r="I2205" s="68"/>
      <c r="J2205" s="68">
        <f t="shared" ref="J2205:K2205" si="709">SUBTOTAL(9,J2206:J2219)</f>
        <v>36457255.92727273</v>
      </c>
      <c r="K2205" s="68">
        <f t="shared" si="709"/>
        <v>16528783.25818182</v>
      </c>
      <c r="L2205" s="68">
        <f>SUBTOTAL(9,L2206:L2219)</f>
        <v>52986039.18545454</v>
      </c>
      <c r="M2205" s="580">
        <f>'KL TTHT CV DOT 2'!P2185</f>
        <v>0</v>
      </c>
      <c r="N2205" s="580">
        <f>'KL TTHT CV DOT 2'!Q2185</f>
        <v>0</v>
      </c>
      <c r="O2205" s="580">
        <f>'KL TTHT CV DOT 2'!R2185</f>
        <v>0</v>
      </c>
      <c r="P2205" s="68"/>
      <c r="Q2205" s="68"/>
      <c r="R2205" s="886">
        <v>0</v>
      </c>
      <c r="S2205" s="10"/>
    </row>
    <row r="2206" spans="1:19">
      <c r="A2206" s="146"/>
      <c r="B2206" s="146"/>
      <c r="C2206" s="147"/>
      <c r="D2206" s="99"/>
      <c r="E2206" s="80"/>
      <c r="F2206" s="148"/>
      <c r="G2206" s="82"/>
      <c r="H2206" s="82"/>
      <c r="I2206" s="82"/>
      <c r="J2206" s="82"/>
      <c r="K2206" s="82"/>
      <c r="L2206" s="62"/>
      <c r="M2206" s="574">
        <f>'KL TTHT CV DOT 2'!P2186</f>
        <v>0</v>
      </c>
      <c r="N2206" s="574">
        <f>'KL TTHT CV DOT 2'!Q2186</f>
        <v>0</v>
      </c>
      <c r="O2206" s="574">
        <f>'KL TTHT CV DOT 2'!R2186</f>
        <v>0</v>
      </c>
      <c r="P2206" s="62"/>
      <c r="Q2206" s="62"/>
      <c r="R2206" s="550">
        <v>0</v>
      </c>
      <c r="S2206" s="10"/>
    </row>
    <row r="2207" spans="1:19" outlineLevel="1">
      <c r="A2207" s="149" t="s">
        <v>335</v>
      </c>
      <c r="B2207" s="149"/>
      <c r="C2207" s="150" t="s">
        <v>336</v>
      </c>
      <c r="D2207" s="151"/>
      <c r="E2207" s="448"/>
      <c r="F2207" s="151"/>
      <c r="G2207" s="75"/>
      <c r="H2207" s="75"/>
      <c r="I2207" s="75"/>
      <c r="J2207" s="75">
        <f>SUBTOTAL(9,J2208:J2219)</f>
        <v>36457255.92727273</v>
      </c>
      <c r="K2207" s="75">
        <f>SUBTOTAL(9,K2208:K2219)</f>
        <v>16528783.25818182</v>
      </c>
      <c r="L2207" s="75">
        <f>SUBTOTAL(9,L2208:L2219)</f>
        <v>52986039.18545454</v>
      </c>
      <c r="M2207" s="571">
        <f>'KL TTHT CV DOT 2'!P2187</f>
        <v>0</v>
      </c>
      <c r="N2207" s="571">
        <f>'KL TTHT CV DOT 2'!Q2187</f>
        <v>0</v>
      </c>
      <c r="O2207" s="571">
        <f>'KL TTHT CV DOT 2'!R2187</f>
        <v>0</v>
      </c>
      <c r="P2207" s="75"/>
      <c r="Q2207" s="75"/>
      <c r="R2207" s="555">
        <v>0</v>
      </c>
      <c r="S2207" s="10"/>
    </row>
    <row r="2208" spans="1:19" outlineLevel="2">
      <c r="A2208" s="137" t="s">
        <v>337</v>
      </c>
      <c r="B2208" s="137"/>
      <c r="C2208" s="138" t="s">
        <v>338</v>
      </c>
      <c r="D2208" s="97">
        <v>1</v>
      </c>
      <c r="E2208" s="61">
        <v>1</v>
      </c>
      <c r="F2208" s="139" t="s">
        <v>10</v>
      </c>
      <c r="G2208" s="71"/>
      <c r="H2208" s="71"/>
      <c r="I2208" s="71"/>
      <c r="J2208" s="62">
        <f t="shared" ref="J2208:K2208" si="710">SUBTOTAL(9,J2209:J2219)</f>
        <v>36457255.92727273</v>
      </c>
      <c r="K2208" s="62">
        <f t="shared" si="710"/>
        <v>16528783.25818182</v>
      </c>
      <c r="L2208" s="62">
        <f>SUBTOTAL(9,L2209:L2219)</f>
        <v>52986039.18545454</v>
      </c>
      <c r="M2208" s="574">
        <f>'KL TTHT CV DOT 2'!P2188</f>
        <v>0</v>
      </c>
      <c r="N2208" s="574">
        <f>'KL TTHT CV DOT 2'!Q2188</f>
        <v>0</v>
      </c>
      <c r="O2208" s="574">
        <f>'KL TTHT CV DOT 2'!R2188</f>
        <v>0</v>
      </c>
      <c r="P2208" s="62"/>
      <c r="Q2208" s="62"/>
      <c r="R2208" s="550">
        <v>0</v>
      </c>
      <c r="S2208" s="10"/>
    </row>
    <row r="2209" spans="1:19" outlineLevel="2">
      <c r="A2209" s="137"/>
      <c r="B2209" s="137"/>
      <c r="C2209" s="138" t="s">
        <v>1476</v>
      </c>
      <c r="D2209" s="97">
        <v>12</v>
      </c>
      <c r="E2209" s="61">
        <v>15</v>
      </c>
      <c r="F2209" s="139" t="s">
        <v>624</v>
      </c>
      <c r="G2209" s="199">
        <v>356616</v>
      </c>
      <c r="H2209" s="199">
        <v>71941.40800000001</v>
      </c>
      <c r="I2209" s="71">
        <f t="shared" ref="I2209:I2217" si="711">SUM(G2209:H2209)</f>
        <v>428557.408</v>
      </c>
      <c r="J2209" s="71">
        <f t="shared" ref="J2209:J2218" si="712">G2209*E2209</f>
        <v>5349240</v>
      </c>
      <c r="K2209" s="71">
        <f t="shared" ref="K2209:K2218" si="713">H2209*E2209</f>
        <v>1079121.1200000001</v>
      </c>
      <c r="L2209" s="71">
        <f t="shared" ref="L2209:L2218" si="714">I2209*E2209</f>
        <v>6428361.1200000001</v>
      </c>
      <c r="M2209" s="570">
        <f>'KL TTHT CV DOT 2'!P2189</f>
        <v>0</v>
      </c>
      <c r="N2209" s="570">
        <f>'KL TTHT CV DOT 2'!Q2189</f>
        <v>0.5</v>
      </c>
      <c r="O2209" s="570">
        <f>'KL TTHT CV DOT 2'!R2189</f>
        <v>0.5</v>
      </c>
      <c r="P2209" s="71"/>
      <c r="Q2209" s="71"/>
      <c r="R2209" s="552"/>
      <c r="S2209" s="10"/>
    </row>
    <row r="2210" spans="1:19" outlineLevel="2">
      <c r="A2210" s="137"/>
      <c r="B2210" s="137"/>
      <c r="C2210" s="138" t="s">
        <v>1477</v>
      </c>
      <c r="D2210" s="97">
        <v>92</v>
      </c>
      <c r="E2210" s="61">
        <v>112</v>
      </c>
      <c r="F2210" s="139" t="s">
        <v>624</v>
      </c>
      <c r="G2210" s="199">
        <v>93225.600000000006</v>
      </c>
      <c r="H2210" s="199">
        <v>42504.000000000007</v>
      </c>
      <c r="I2210" s="71">
        <f t="shared" si="711"/>
        <v>135729.60000000001</v>
      </c>
      <c r="J2210" s="71">
        <f t="shared" si="712"/>
        <v>10441267.200000001</v>
      </c>
      <c r="K2210" s="71">
        <f t="shared" si="713"/>
        <v>4760448.0000000009</v>
      </c>
      <c r="L2210" s="71">
        <f t="shared" si="714"/>
        <v>15201715.200000001</v>
      </c>
      <c r="M2210" s="570">
        <f>'KL TTHT CV DOT 2'!P2190</f>
        <v>0</v>
      </c>
      <c r="N2210" s="570">
        <f>'KL TTHT CV DOT 2'!Q2190</f>
        <v>0.15</v>
      </c>
      <c r="O2210" s="570">
        <f>'KL TTHT CV DOT 2'!R2190</f>
        <v>0.15</v>
      </c>
      <c r="P2210" s="71"/>
      <c r="Q2210" s="71"/>
      <c r="R2210" s="552"/>
      <c r="S2210" s="10"/>
    </row>
    <row r="2211" spans="1:19" s="11" customFormat="1" outlineLevel="2">
      <c r="A2211" s="192"/>
      <c r="B2211" s="192"/>
      <c r="C2211" s="193" t="s">
        <v>1478</v>
      </c>
      <c r="D2211" s="194">
        <v>59</v>
      </c>
      <c r="E2211" s="358">
        <v>55</v>
      </c>
      <c r="F2211" s="195" t="s">
        <v>624</v>
      </c>
      <c r="G2211" s="199">
        <v>29858.400000000001</v>
      </c>
      <c r="H2211" s="199">
        <v>24884.160000000003</v>
      </c>
      <c r="I2211" s="199">
        <f t="shared" si="711"/>
        <v>54742.560000000005</v>
      </c>
      <c r="J2211" s="199">
        <f t="shared" si="712"/>
        <v>1642212</v>
      </c>
      <c r="K2211" s="199">
        <f t="shared" si="713"/>
        <v>1368628.8000000003</v>
      </c>
      <c r="L2211" s="199">
        <f t="shared" si="714"/>
        <v>3010840.8000000003</v>
      </c>
      <c r="M2211" s="570">
        <f>'KL TTHT CV DOT 2'!P2191</f>
        <v>0</v>
      </c>
      <c r="N2211" s="570">
        <f>'KL TTHT CV DOT 2'!Q2191</f>
        <v>0.15</v>
      </c>
      <c r="O2211" s="570">
        <f>'KL TTHT CV DOT 2'!R2191</f>
        <v>0.15</v>
      </c>
      <c r="P2211" s="199"/>
      <c r="Q2211" s="199"/>
      <c r="R2211" s="554"/>
    </row>
    <row r="2212" spans="1:19" s="11" customFormat="1" outlineLevel="2">
      <c r="A2212" s="192"/>
      <c r="B2212" s="192"/>
      <c r="C2212" s="193" t="s">
        <v>1479</v>
      </c>
      <c r="D2212" s="194">
        <v>8</v>
      </c>
      <c r="E2212" s="358">
        <v>8</v>
      </c>
      <c r="F2212" s="195" t="s">
        <v>660</v>
      </c>
      <c r="G2212" s="199">
        <v>106423.2</v>
      </c>
      <c r="H2212" s="199">
        <v>28000.000000000004</v>
      </c>
      <c r="I2212" s="199">
        <f t="shared" si="711"/>
        <v>134423.20000000001</v>
      </c>
      <c r="J2212" s="199">
        <f t="shared" si="712"/>
        <v>851385.6</v>
      </c>
      <c r="K2212" s="199">
        <f t="shared" si="713"/>
        <v>224000.00000000003</v>
      </c>
      <c r="L2212" s="199">
        <f t="shared" si="714"/>
        <v>1075385.6000000001</v>
      </c>
      <c r="M2212" s="570">
        <f>'KL TTHT CV DOT 2'!P2192</f>
        <v>0</v>
      </c>
      <c r="N2212" s="570">
        <f>'KL TTHT CV DOT 2'!Q2192</f>
        <v>0.15</v>
      </c>
      <c r="O2212" s="570">
        <f>'KL TTHT CV DOT 2'!R2192</f>
        <v>0.15</v>
      </c>
      <c r="P2212" s="199"/>
      <c r="Q2212" s="199"/>
      <c r="R2212" s="554"/>
    </row>
    <row r="2213" spans="1:19" s="11" customFormat="1" outlineLevel="2">
      <c r="A2213" s="192"/>
      <c r="B2213" s="192"/>
      <c r="C2213" s="193" t="s">
        <v>1480</v>
      </c>
      <c r="D2213" s="194">
        <v>8</v>
      </c>
      <c r="E2213" s="358">
        <v>8</v>
      </c>
      <c r="F2213" s="195" t="s">
        <v>660</v>
      </c>
      <c r="G2213" s="199">
        <v>231000.00000000003</v>
      </c>
      <c r="H2213" s="199">
        <v>50400.000000000007</v>
      </c>
      <c r="I2213" s="199">
        <f t="shared" si="711"/>
        <v>281400.00000000006</v>
      </c>
      <c r="J2213" s="199">
        <f t="shared" si="712"/>
        <v>1848000.0000000002</v>
      </c>
      <c r="K2213" s="199">
        <f t="shared" si="713"/>
        <v>403200.00000000006</v>
      </c>
      <c r="L2213" s="199">
        <f t="shared" si="714"/>
        <v>2251200.0000000005</v>
      </c>
      <c r="M2213" s="579">
        <f>'KL TTHT CV DOT 2'!P2193</f>
        <v>0</v>
      </c>
      <c r="N2213" s="579">
        <f>'KL TTHT CV DOT 2'!Q2193</f>
        <v>0</v>
      </c>
      <c r="O2213" s="579">
        <f>'KL TTHT CV DOT 2'!R2193</f>
        <v>0</v>
      </c>
      <c r="P2213" s="199"/>
      <c r="Q2213" s="199"/>
      <c r="R2213" s="554">
        <v>0</v>
      </c>
    </row>
    <row r="2214" spans="1:19" s="11" customFormat="1" outlineLevel="2">
      <c r="A2214" s="192"/>
      <c r="B2214" s="192"/>
      <c r="C2214" s="193" t="s">
        <v>1482</v>
      </c>
      <c r="D2214" s="194">
        <v>8</v>
      </c>
      <c r="E2214" s="358">
        <v>8</v>
      </c>
      <c r="F2214" s="195" t="s">
        <v>660</v>
      </c>
      <c r="G2214" s="199">
        <v>855000</v>
      </c>
      <c r="H2214" s="199">
        <v>88480.000000000015</v>
      </c>
      <c r="I2214" s="199">
        <f t="shared" si="711"/>
        <v>943480</v>
      </c>
      <c r="J2214" s="199">
        <f t="shared" si="712"/>
        <v>6840000</v>
      </c>
      <c r="K2214" s="199">
        <f t="shared" si="713"/>
        <v>707840.00000000012</v>
      </c>
      <c r="L2214" s="199">
        <f t="shared" si="714"/>
        <v>7547840</v>
      </c>
      <c r="M2214" s="579">
        <f>'KL TTHT CV DOT 2'!P2194</f>
        <v>0</v>
      </c>
      <c r="N2214" s="579">
        <f>'KL TTHT CV DOT 2'!Q2194</f>
        <v>0</v>
      </c>
      <c r="O2214" s="579">
        <f>'KL TTHT CV DOT 2'!R2194</f>
        <v>0</v>
      </c>
      <c r="P2214" s="199"/>
      <c r="Q2214" s="199"/>
      <c r="R2214" s="554">
        <v>0</v>
      </c>
    </row>
    <row r="2215" spans="1:19" outlineLevel="2">
      <c r="A2215" s="137"/>
      <c r="B2215" s="137"/>
      <c r="C2215" s="138" t="s">
        <v>1483</v>
      </c>
      <c r="D2215" s="97">
        <v>8</v>
      </c>
      <c r="E2215" s="61">
        <v>1</v>
      </c>
      <c r="F2215" s="139" t="s">
        <v>619</v>
      </c>
      <c r="G2215" s="199">
        <v>6588863.3454545448</v>
      </c>
      <c r="H2215" s="199">
        <v>1976659.0036363634</v>
      </c>
      <c r="I2215" s="71">
        <f t="shared" si="711"/>
        <v>8565522.3490909077</v>
      </c>
      <c r="J2215" s="71">
        <f t="shared" si="712"/>
        <v>6588863.3454545448</v>
      </c>
      <c r="K2215" s="71">
        <f t="shared" si="713"/>
        <v>1976659.0036363634</v>
      </c>
      <c r="L2215" s="71">
        <f t="shared" si="714"/>
        <v>8565522.3490909077</v>
      </c>
      <c r="M2215" s="570">
        <f>'KL TTHT CV DOT 2'!P2195</f>
        <v>0</v>
      </c>
      <c r="N2215" s="570">
        <f>'KL TTHT CV DOT 2'!Q2195</f>
        <v>0.15</v>
      </c>
      <c r="O2215" s="570">
        <f>'KL TTHT CV DOT 2'!R2195</f>
        <v>0.15</v>
      </c>
      <c r="P2215" s="71"/>
      <c r="Q2215" s="71"/>
      <c r="R2215" s="552">
        <v>0</v>
      </c>
      <c r="S2215" s="10"/>
    </row>
    <row r="2216" spans="1:19" outlineLevel="2">
      <c r="A2216" s="137"/>
      <c r="B2216" s="137"/>
      <c r="C2216" s="138" t="s">
        <v>1103</v>
      </c>
      <c r="D2216" s="97">
        <v>15</v>
      </c>
      <c r="E2216" s="61">
        <v>18</v>
      </c>
      <c r="F2216" s="139" t="s">
        <v>1104</v>
      </c>
      <c r="G2216" s="199">
        <v>0</v>
      </c>
      <c r="H2216" s="199">
        <v>200000</v>
      </c>
      <c r="I2216" s="71">
        <f t="shared" si="711"/>
        <v>200000</v>
      </c>
      <c r="J2216" s="71">
        <f t="shared" si="712"/>
        <v>0</v>
      </c>
      <c r="K2216" s="71">
        <f t="shared" si="713"/>
        <v>3600000</v>
      </c>
      <c r="L2216" s="71">
        <f t="shared" si="714"/>
        <v>3600000</v>
      </c>
      <c r="M2216" s="570">
        <f>'KL TTHT CV DOT 2'!P2196</f>
        <v>0</v>
      </c>
      <c r="N2216" s="570">
        <f>'KL TTHT CV DOT 2'!Q2196</f>
        <v>0</v>
      </c>
      <c r="O2216" s="570">
        <f>'KL TTHT CV DOT 2'!R2196</f>
        <v>0</v>
      </c>
      <c r="P2216" s="71"/>
      <c r="Q2216" s="71"/>
      <c r="R2216" s="552">
        <v>0</v>
      </c>
      <c r="S2216" s="10"/>
    </row>
    <row r="2217" spans="1:19" outlineLevel="2">
      <c r="A2217" s="137"/>
      <c r="B2217" s="137"/>
      <c r="C2217" s="138" t="s">
        <v>1484</v>
      </c>
      <c r="D2217" s="97">
        <v>1</v>
      </c>
      <c r="E2217" s="61">
        <v>1</v>
      </c>
      <c r="F2217" s="139" t="s">
        <v>619</v>
      </c>
      <c r="G2217" s="199">
        <v>2196287.7818181817</v>
      </c>
      <c r="H2217" s="199">
        <v>658886.33454545448</v>
      </c>
      <c r="I2217" s="71">
        <f t="shared" si="711"/>
        <v>2855174.1163636362</v>
      </c>
      <c r="J2217" s="71">
        <f t="shared" si="712"/>
        <v>2196287.7818181817</v>
      </c>
      <c r="K2217" s="71">
        <f t="shared" si="713"/>
        <v>658886.33454545448</v>
      </c>
      <c r="L2217" s="71">
        <f t="shared" si="714"/>
        <v>2855174.1163636362</v>
      </c>
      <c r="M2217" s="570">
        <f>'KL TTHT CV DOT 2'!P2197</f>
        <v>0</v>
      </c>
      <c r="N2217" s="570">
        <f>'KL TTHT CV DOT 2'!Q2197</f>
        <v>0</v>
      </c>
      <c r="O2217" s="570">
        <f>'KL TTHT CV DOT 2'!R2197</f>
        <v>0</v>
      </c>
      <c r="P2217" s="71"/>
      <c r="Q2217" s="71"/>
      <c r="R2217" s="552">
        <v>0</v>
      </c>
      <c r="S2217" s="10"/>
    </row>
    <row r="2218" spans="1:19" outlineLevel="2">
      <c r="A2218" s="137"/>
      <c r="B2218" s="137"/>
      <c r="C2218" s="138" t="s">
        <v>1485</v>
      </c>
      <c r="D2218" s="97">
        <v>1</v>
      </c>
      <c r="E2218" s="61">
        <v>1</v>
      </c>
      <c r="F2218" s="139" t="s">
        <v>619</v>
      </c>
      <c r="G2218" s="199">
        <v>700000</v>
      </c>
      <c r="H2218" s="199">
        <v>1750000</v>
      </c>
      <c r="I2218" s="71">
        <f t="shared" ref="I2218" si="715">SUM(G2218:H2218)</f>
        <v>2450000</v>
      </c>
      <c r="J2218" s="71">
        <f t="shared" si="712"/>
        <v>700000</v>
      </c>
      <c r="K2218" s="71">
        <f t="shared" si="713"/>
        <v>1750000</v>
      </c>
      <c r="L2218" s="71">
        <f t="shared" si="714"/>
        <v>2450000</v>
      </c>
      <c r="M2218" s="570">
        <f>'KL TTHT CV DOT 2'!P2198</f>
        <v>0</v>
      </c>
      <c r="N2218" s="570">
        <f>'KL TTHT CV DOT 2'!Q2198</f>
        <v>0</v>
      </c>
      <c r="O2218" s="570">
        <f>'KL TTHT CV DOT 2'!R2198</f>
        <v>0</v>
      </c>
      <c r="P2218" s="71"/>
      <c r="Q2218" s="71"/>
      <c r="R2218" s="552">
        <v>0</v>
      </c>
      <c r="S2218" s="10"/>
    </row>
    <row r="2219" spans="1:19" outlineLevel="1">
      <c r="A2219" s="137"/>
      <c r="B2219" s="137"/>
      <c r="C2219" s="138"/>
      <c r="D2219" s="97"/>
      <c r="E2219" s="61"/>
      <c r="F2219" s="139"/>
      <c r="G2219" s="71"/>
      <c r="H2219" s="71"/>
      <c r="I2219" s="71"/>
      <c r="J2219" s="71"/>
      <c r="K2219" s="71"/>
      <c r="L2219" s="62"/>
      <c r="M2219" s="574">
        <f>'KL TTHT CV DOT 2'!P2199</f>
        <v>0</v>
      </c>
      <c r="N2219" s="574">
        <f>'KL TTHT CV DOT 2'!Q2199</f>
        <v>0</v>
      </c>
      <c r="O2219" s="574">
        <f>'KL TTHT CV DOT 2'!R2199</f>
        <v>0</v>
      </c>
      <c r="P2219" s="62"/>
      <c r="Q2219" s="62"/>
      <c r="R2219" s="550">
        <v>0</v>
      </c>
      <c r="S2219" s="10"/>
    </row>
    <row r="2220" spans="1:19" ht="15.6">
      <c r="A2220" s="141" t="s">
        <v>45</v>
      </c>
      <c r="B2220" s="141"/>
      <c r="C2220" s="142" t="s">
        <v>46</v>
      </c>
      <c r="D2220" s="143"/>
      <c r="E2220" s="445"/>
      <c r="F2220" s="143"/>
      <c r="G2220" s="477"/>
      <c r="H2220" s="477"/>
      <c r="I2220" s="68"/>
      <c r="J2220" s="68">
        <f>SUBTOTAL(9,J2221:J2328)</f>
        <v>420920023.64217305</v>
      </c>
      <c r="K2220" s="68">
        <f>SUBTOTAL(9,K2221:K2328)</f>
        <v>58959472.374057263</v>
      </c>
      <c r="L2220" s="68">
        <f>SUBTOTAL(9,L2221:L2328)</f>
        <v>479879496.01623017</v>
      </c>
      <c r="M2220" s="580">
        <f>'KL TTHT CV DOT 2'!P2200</f>
        <v>0</v>
      </c>
      <c r="N2220" s="580">
        <f>'KL TTHT CV DOT 2'!Q2200</f>
        <v>0</v>
      </c>
      <c r="O2220" s="580">
        <f>'KL TTHT CV DOT 2'!R2200</f>
        <v>0</v>
      </c>
      <c r="P2220" s="68"/>
      <c r="Q2220" s="68"/>
      <c r="R2220" s="886">
        <v>0</v>
      </c>
      <c r="S2220" s="10"/>
    </row>
    <row r="2221" spans="1:19">
      <c r="A2221" s="146"/>
      <c r="B2221" s="146"/>
      <c r="C2221" s="147"/>
      <c r="D2221" s="148"/>
      <c r="E2221" s="446"/>
      <c r="F2221" s="148"/>
      <c r="G2221" s="82"/>
      <c r="H2221" s="82"/>
      <c r="I2221" s="82"/>
      <c r="J2221" s="82"/>
      <c r="K2221" s="82"/>
      <c r="L2221" s="62"/>
      <c r="M2221" s="574">
        <f>'KL TTHT CV DOT 2'!P2201</f>
        <v>0</v>
      </c>
      <c r="N2221" s="574">
        <f>'KL TTHT CV DOT 2'!Q2201</f>
        <v>0</v>
      </c>
      <c r="O2221" s="574">
        <f>'KL TTHT CV DOT 2'!R2201</f>
        <v>0</v>
      </c>
      <c r="P2221" s="62"/>
      <c r="Q2221" s="62"/>
      <c r="R2221" s="550">
        <v>0</v>
      </c>
      <c r="S2221" s="10"/>
    </row>
    <row r="2222" spans="1:19" outlineLevel="1">
      <c r="A2222" s="149" t="s">
        <v>402</v>
      </c>
      <c r="B2222" s="149"/>
      <c r="C2222" s="150" t="s">
        <v>336</v>
      </c>
      <c r="D2222" s="151"/>
      <c r="E2222" s="448"/>
      <c r="F2222" s="151"/>
      <c r="G2222" s="75"/>
      <c r="H2222" s="75"/>
      <c r="I2222" s="75"/>
      <c r="J2222" s="75">
        <f>SUBTOTAL(9,J2223:J2328)</f>
        <v>420920023.64217305</v>
      </c>
      <c r="K2222" s="75">
        <f>SUBTOTAL(9,K2223:K2328)</f>
        <v>58959472.374057263</v>
      </c>
      <c r="L2222" s="75">
        <f>SUBTOTAL(9,L2223:L2328)</f>
        <v>479879496.01623017</v>
      </c>
      <c r="M2222" s="571">
        <f>'KL TTHT CV DOT 2'!P2202</f>
        <v>0</v>
      </c>
      <c r="N2222" s="571">
        <f>'KL TTHT CV DOT 2'!Q2202</f>
        <v>0</v>
      </c>
      <c r="O2222" s="571">
        <f>'KL TTHT CV DOT 2'!R2202</f>
        <v>0</v>
      </c>
      <c r="P2222" s="75"/>
      <c r="Q2222" s="75"/>
      <c r="R2222" s="555">
        <v>0</v>
      </c>
      <c r="S2222" s="10"/>
    </row>
    <row r="2223" spans="1:19" outlineLevel="1">
      <c r="A2223" s="137" t="s">
        <v>403</v>
      </c>
      <c r="B2223" s="137"/>
      <c r="C2223" s="138" t="s">
        <v>338</v>
      </c>
      <c r="D2223" s="97">
        <v>1</v>
      </c>
      <c r="E2223" s="61">
        <v>1</v>
      </c>
      <c r="F2223" s="139" t="s">
        <v>10</v>
      </c>
      <c r="G2223" s="71"/>
      <c r="H2223" s="71"/>
      <c r="I2223" s="71"/>
      <c r="J2223" s="82">
        <f>SUBTOTAL(9,J2224:J2231)</f>
        <v>16378977.600000001</v>
      </c>
      <c r="K2223" s="82">
        <f>SUBTOTAL(9,K2224:K2231)</f>
        <v>11954799.359999999</v>
      </c>
      <c r="L2223" s="82">
        <f>SUBTOTAL(9,L2224:L2231)</f>
        <v>28333776.960000001</v>
      </c>
      <c r="M2223" s="576">
        <f>'KL TTHT CV DOT 2'!P2203</f>
        <v>0</v>
      </c>
      <c r="N2223" s="576">
        <f>'KL TTHT CV DOT 2'!Q2203</f>
        <v>0</v>
      </c>
      <c r="O2223" s="576">
        <f>'KL TTHT CV DOT 2'!R2203</f>
        <v>0</v>
      </c>
      <c r="P2223" s="82"/>
      <c r="Q2223" s="82"/>
      <c r="R2223" s="553">
        <v>0</v>
      </c>
      <c r="S2223" s="10"/>
    </row>
    <row r="2224" spans="1:19" outlineLevel="2">
      <c r="A2224" s="137"/>
      <c r="B2224" s="137"/>
      <c r="C2224" s="138" t="s">
        <v>1477</v>
      </c>
      <c r="D2224" s="97">
        <v>93</v>
      </c>
      <c r="E2224" s="61">
        <v>112</v>
      </c>
      <c r="F2224" s="139" t="s">
        <v>624</v>
      </c>
      <c r="G2224" s="199">
        <v>93225.600000000006</v>
      </c>
      <c r="H2224" s="199">
        <v>42504.000000000007</v>
      </c>
      <c r="I2224" s="71">
        <f t="shared" ref="I2224:I2229" si="716">SUM(G2224:H2224)</f>
        <v>135729.60000000001</v>
      </c>
      <c r="J2224" s="71">
        <f t="shared" ref="J2224:J2230" si="717">G2224*E2224</f>
        <v>10441267.200000001</v>
      </c>
      <c r="K2224" s="71">
        <f t="shared" ref="K2224:K2230" si="718">H2224*E2224</f>
        <v>4760448.0000000009</v>
      </c>
      <c r="L2224" s="71">
        <f t="shared" ref="L2224:L2230" si="719">I2224*E2224</f>
        <v>15201715.200000001</v>
      </c>
      <c r="M2224" s="570">
        <f>'KL TTHT CV DOT 2'!P2204</f>
        <v>0</v>
      </c>
      <c r="N2224" s="570">
        <f>'KL TTHT CV DOT 2'!Q2204</f>
        <v>0.15</v>
      </c>
      <c r="O2224" s="570">
        <f>'KL TTHT CV DOT 2'!R2204</f>
        <v>0.15</v>
      </c>
      <c r="P2224" s="71"/>
      <c r="Q2224" s="71"/>
      <c r="R2224" s="552">
        <v>0</v>
      </c>
      <c r="S2224" s="10"/>
    </row>
    <row r="2225" spans="1:19" outlineLevel="2">
      <c r="A2225" s="137"/>
      <c r="B2225" s="137"/>
      <c r="C2225" s="138" t="s">
        <v>1480</v>
      </c>
      <c r="D2225" s="97">
        <v>6</v>
      </c>
      <c r="E2225" s="61">
        <v>6</v>
      </c>
      <c r="F2225" s="139" t="s">
        <v>660</v>
      </c>
      <c r="G2225" s="199">
        <v>231000.00000000003</v>
      </c>
      <c r="H2225" s="199">
        <v>50400.000000000007</v>
      </c>
      <c r="I2225" s="71">
        <f t="shared" si="716"/>
        <v>281400.00000000006</v>
      </c>
      <c r="J2225" s="71">
        <f t="shared" si="717"/>
        <v>1386000.0000000002</v>
      </c>
      <c r="K2225" s="71">
        <f t="shared" si="718"/>
        <v>302400.00000000006</v>
      </c>
      <c r="L2225" s="71">
        <f t="shared" si="719"/>
        <v>1688400.0000000005</v>
      </c>
      <c r="M2225" s="570">
        <f>'KL TTHT CV DOT 2'!P2205</f>
        <v>0</v>
      </c>
      <c r="N2225" s="570">
        <f>'KL TTHT CV DOT 2'!Q2205</f>
        <v>0</v>
      </c>
      <c r="O2225" s="570">
        <f>'KL TTHT CV DOT 2'!R2205</f>
        <v>0</v>
      </c>
      <c r="P2225" s="71"/>
      <c r="Q2225" s="71"/>
      <c r="R2225" s="552">
        <v>0</v>
      </c>
      <c r="S2225" s="10"/>
    </row>
    <row r="2226" spans="1:19" s="11" customFormat="1" outlineLevel="2">
      <c r="A2226" s="192"/>
      <c r="B2226" s="192"/>
      <c r="C2226" s="193" t="s">
        <v>1479</v>
      </c>
      <c r="D2226" s="194">
        <v>6</v>
      </c>
      <c r="E2226" s="358">
        <v>6</v>
      </c>
      <c r="F2226" s="195" t="s">
        <v>660</v>
      </c>
      <c r="G2226" s="199">
        <v>106423.2</v>
      </c>
      <c r="H2226" s="199">
        <v>28000.000000000004</v>
      </c>
      <c r="I2226" s="199">
        <f t="shared" ref="I2226" si="720">SUM(G2226:H2226)</f>
        <v>134423.20000000001</v>
      </c>
      <c r="J2226" s="199">
        <f t="shared" si="717"/>
        <v>638539.19999999995</v>
      </c>
      <c r="K2226" s="199">
        <f t="shared" si="718"/>
        <v>168000.00000000003</v>
      </c>
      <c r="L2226" s="199">
        <f t="shared" si="719"/>
        <v>806539.20000000007</v>
      </c>
      <c r="M2226" s="579">
        <f>'KL TTHT CV DOT 2'!P2206</f>
        <v>0</v>
      </c>
      <c r="N2226" s="579">
        <f>'KL TTHT CV DOT 2'!Q2206</f>
        <v>0.15</v>
      </c>
      <c r="O2226" s="579">
        <f>'KL TTHT CV DOT 2'!R2206</f>
        <v>0.15</v>
      </c>
      <c r="P2226" s="199"/>
      <c r="Q2226" s="199"/>
      <c r="R2226" s="554">
        <v>0</v>
      </c>
    </row>
    <row r="2227" spans="1:19" s="11" customFormat="1" outlineLevel="2">
      <c r="A2227" s="192"/>
      <c r="B2227" s="192"/>
      <c r="C2227" s="193" t="s">
        <v>1483</v>
      </c>
      <c r="D2227" s="194">
        <v>1</v>
      </c>
      <c r="E2227" s="358">
        <v>1</v>
      </c>
      <c r="F2227" s="195" t="s">
        <v>619</v>
      </c>
      <c r="G2227" s="199">
        <v>2934878.4</v>
      </c>
      <c r="H2227" s="199">
        <v>880463.5199999999</v>
      </c>
      <c r="I2227" s="199">
        <f t="shared" si="716"/>
        <v>3815341.92</v>
      </c>
      <c r="J2227" s="199">
        <f t="shared" si="717"/>
        <v>2934878.4</v>
      </c>
      <c r="K2227" s="199">
        <f t="shared" si="718"/>
        <v>880463.5199999999</v>
      </c>
      <c r="L2227" s="199">
        <f t="shared" si="719"/>
        <v>3815341.92</v>
      </c>
      <c r="M2227" s="579">
        <f>'KL TTHT CV DOT 2'!P2207</f>
        <v>0</v>
      </c>
      <c r="N2227" s="579">
        <f>'KL TTHT CV DOT 2'!Q2207</f>
        <v>0.15</v>
      </c>
      <c r="O2227" s="579">
        <f>'KL TTHT CV DOT 2'!R2207</f>
        <v>0.15</v>
      </c>
      <c r="P2227" s="199"/>
      <c r="Q2227" s="199"/>
      <c r="R2227" s="554">
        <v>0</v>
      </c>
    </row>
    <row r="2228" spans="1:19" s="11" customFormat="1" outlineLevel="2">
      <c r="A2228" s="192"/>
      <c r="B2228" s="192"/>
      <c r="C2228" s="193" t="s">
        <v>1103</v>
      </c>
      <c r="D2228" s="194">
        <v>13</v>
      </c>
      <c r="E2228" s="358">
        <v>19</v>
      </c>
      <c r="F2228" s="195" t="s">
        <v>1104</v>
      </c>
      <c r="G2228" s="199">
        <v>0</v>
      </c>
      <c r="H2228" s="199">
        <v>200000</v>
      </c>
      <c r="I2228" s="199">
        <f t="shared" si="716"/>
        <v>200000</v>
      </c>
      <c r="J2228" s="199">
        <f t="shared" si="717"/>
        <v>0</v>
      </c>
      <c r="K2228" s="199">
        <f t="shared" si="718"/>
        <v>3800000</v>
      </c>
      <c r="L2228" s="199">
        <f t="shared" si="719"/>
        <v>3800000</v>
      </c>
      <c r="M2228" s="579">
        <f>'KL TTHT CV DOT 2'!P2208</f>
        <v>0</v>
      </c>
      <c r="N2228" s="579">
        <f>'KL TTHT CV DOT 2'!Q2208</f>
        <v>0.15</v>
      </c>
      <c r="O2228" s="579">
        <f>'KL TTHT CV DOT 2'!R2208</f>
        <v>0.15</v>
      </c>
      <c r="P2228" s="199"/>
      <c r="Q2228" s="199"/>
      <c r="R2228" s="554">
        <v>0</v>
      </c>
    </row>
    <row r="2229" spans="1:19" outlineLevel="2">
      <c r="A2229" s="137"/>
      <c r="B2229" s="137"/>
      <c r="C2229" s="138" t="s">
        <v>1484</v>
      </c>
      <c r="D2229" s="97">
        <v>1</v>
      </c>
      <c r="E2229" s="61">
        <v>1</v>
      </c>
      <c r="F2229" s="139" t="s">
        <v>619</v>
      </c>
      <c r="G2229" s="199">
        <v>978292.8</v>
      </c>
      <c r="H2229" s="199">
        <v>293487.84000000003</v>
      </c>
      <c r="I2229" s="71">
        <f t="shared" si="716"/>
        <v>1271780.6400000001</v>
      </c>
      <c r="J2229" s="71">
        <f t="shared" si="717"/>
        <v>978292.8</v>
      </c>
      <c r="K2229" s="71">
        <f t="shared" si="718"/>
        <v>293487.84000000003</v>
      </c>
      <c r="L2229" s="71">
        <f t="shared" si="719"/>
        <v>1271780.6400000001</v>
      </c>
      <c r="M2229" s="570">
        <f>'KL TTHT CV DOT 2'!P2209</f>
        <v>0</v>
      </c>
      <c r="N2229" s="570">
        <f>'KL TTHT CV DOT 2'!Q2209</f>
        <v>0.15</v>
      </c>
      <c r="O2229" s="570">
        <f>'KL TTHT CV DOT 2'!R2209</f>
        <v>0.15</v>
      </c>
      <c r="P2229" s="71"/>
      <c r="Q2229" s="71"/>
      <c r="R2229" s="552">
        <v>0</v>
      </c>
      <c r="S2229" s="10"/>
    </row>
    <row r="2230" spans="1:19" outlineLevel="2">
      <c r="A2230" s="137"/>
      <c r="B2230" s="137"/>
      <c r="C2230" s="138" t="s">
        <v>1485</v>
      </c>
      <c r="D2230" s="97">
        <v>1</v>
      </c>
      <c r="E2230" s="61">
        <v>1</v>
      </c>
      <c r="F2230" s="139" t="s">
        <v>619</v>
      </c>
      <c r="G2230" s="199">
        <v>0</v>
      </c>
      <c r="H2230" s="199">
        <v>1750000</v>
      </c>
      <c r="I2230" s="71">
        <f t="shared" ref="I2230" si="721">SUM(G2230:H2230)</f>
        <v>1750000</v>
      </c>
      <c r="J2230" s="71">
        <f t="shared" si="717"/>
        <v>0</v>
      </c>
      <c r="K2230" s="71">
        <f t="shared" si="718"/>
        <v>1750000</v>
      </c>
      <c r="L2230" s="71">
        <f t="shared" si="719"/>
        <v>1750000</v>
      </c>
      <c r="M2230" s="570">
        <f>'KL TTHT CV DOT 2'!P2210</f>
        <v>0</v>
      </c>
      <c r="N2230" s="570">
        <f>'KL TTHT CV DOT 2'!Q2210</f>
        <v>0.15</v>
      </c>
      <c r="O2230" s="570">
        <f>'KL TTHT CV DOT 2'!R2210</f>
        <v>0.15</v>
      </c>
      <c r="P2230" s="71"/>
      <c r="Q2230" s="71"/>
      <c r="R2230" s="552">
        <v>0</v>
      </c>
      <c r="S2230" s="10"/>
    </row>
    <row r="2231" spans="1:19" outlineLevel="1">
      <c r="A2231" s="137"/>
      <c r="B2231" s="137"/>
      <c r="C2231" s="138"/>
      <c r="D2231" s="97"/>
      <c r="E2231" s="61"/>
      <c r="F2231" s="139"/>
      <c r="G2231" s="71"/>
      <c r="H2231" s="71"/>
      <c r="I2231" s="71"/>
      <c r="J2231" s="71"/>
      <c r="K2231" s="71"/>
      <c r="L2231" s="62"/>
      <c r="M2231" s="574">
        <f>'KL TTHT CV DOT 2'!P2211</f>
        <v>0</v>
      </c>
      <c r="N2231" s="574">
        <f>'KL TTHT CV DOT 2'!Q2211</f>
        <v>0</v>
      </c>
      <c r="O2231" s="574">
        <f>'KL TTHT CV DOT 2'!R2211</f>
        <v>0</v>
      </c>
      <c r="P2231" s="62"/>
      <c r="Q2231" s="62"/>
      <c r="R2231" s="550">
        <v>0</v>
      </c>
      <c r="S2231" s="10"/>
    </row>
    <row r="2232" spans="1:19" outlineLevel="1">
      <c r="A2232" s="137" t="s">
        <v>404</v>
      </c>
      <c r="B2232" s="137"/>
      <c r="C2232" s="138" t="s">
        <v>290</v>
      </c>
      <c r="D2232" s="97">
        <v>1</v>
      </c>
      <c r="E2232" s="61">
        <v>1</v>
      </c>
      <c r="F2232" s="139" t="s">
        <v>10</v>
      </c>
      <c r="G2232" s="71"/>
      <c r="H2232" s="71"/>
      <c r="I2232" s="71"/>
      <c r="J2232" s="82">
        <f>SUBTOTAL(9,J2234:J2249)</f>
        <v>20651731.200000003</v>
      </c>
      <c r="K2232" s="82">
        <f>SUBTOTAL(9,K2234:K2249)</f>
        <v>14688997.440000001</v>
      </c>
      <c r="L2232" s="82">
        <f>SUBTOTAL(9,L2234:L2249)</f>
        <v>35340728.640000001</v>
      </c>
      <c r="M2232" s="576">
        <f>'KL TTHT CV DOT 2'!P2212</f>
        <v>0</v>
      </c>
      <c r="N2232" s="576">
        <f>'KL TTHT CV DOT 2'!Q2212</f>
        <v>0</v>
      </c>
      <c r="O2232" s="576">
        <f>'KL TTHT CV DOT 2'!R2212</f>
        <v>0</v>
      </c>
      <c r="P2232" s="82"/>
      <c r="Q2232" s="82"/>
      <c r="R2232" s="553">
        <v>0</v>
      </c>
      <c r="S2232" s="10"/>
    </row>
    <row r="2233" spans="1:19" outlineLevel="2">
      <c r="A2233" s="137"/>
      <c r="B2233" s="137"/>
      <c r="C2233" s="147" t="s">
        <v>1553</v>
      </c>
      <c r="D2233" s="97"/>
      <c r="E2233" s="61"/>
      <c r="F2233" s="139"/>
      <c r="G2233" s="71"/>
      <c r="H2233" s="71"/>
      <c r="I2233" s="71"/>
      <c r="J2233" s="71"/>
      <c r="K2233" s="71"/>
      <c r="L2233" s="71"/>
      <c r="M2233" s="570">
        <f>'KL TTHT CV DOT 2'!P2213</f>
        <v>0</v>
      </c>
      <c r="N2233" s="570">
        <f>'KL TTHT CV DOT 2'!Q2213</f>
        <v>0</v>
      </c>
      <c r="O2233" s="570">
        <f>'KL TTHT CV DOT 2'!R2213</f>
        <v>0</v>
      </c>
      <c r="P2233" s="71"/>
      <c r="Q2233" s="71"/>
      <c r="R2233" s="552">
        <v>0</v>
      </c>
      <c r="S2233" s="10"/>
    </row>
    <row r="2234" spans="1:19" outlineLevel="2">
      <c r="A2234" s="137"/>
      <c r="B2234" s="137"/>
      <c r="C2234" s="138" t="s">
        <v>1552</v>
      </c>
      <c r="D2234" s="97">
        <v>43</v>
      </c>
      <c r="E2234" s="61">
        <v>50</v>
      </c>
      <c r="F2234" s="139" t="s">
        <v>624</v>
      </c>
      <c r="G2234" s="199">
        <v>65145.600000000006</v>
      </c>
      <c r="H2234" s="199">
        <v>36064</v>
      </c>
      <c r="I2234" s="71">
        <f t="shared" ref="I2234:I2244" si="722">SUM(G2234:H2234)</f>
        <v>101209.60000000001</v>
      </c>
      <c r="J2234" s="71">
        <f>G2234*E2234</f>
        <v>3257280.0000000005</v>
      </c>
      <c r="K2234" s="71">
        <f>H2234*E2234</f>
        <v>1803200</v>
      </c>
      <c r="L2234" s="71">
        <f>I2234*E2234</f>
        <v>5060480</v>
      </c>
      <c r="M2234" s="570">
        <f>'KL TTHT CV DOT 2'!P2214</f>
        <v>0</v>
      </c>
      <c r="N2234" s="570">
        <f>'KL TTHT CV DOT 2'!Q2214</f>
        <v>0.15</v>
      </c>
      <c r="O2234" s="570">
        <f>'KL TTHT CV DOT 2'!R2214</f>
        <v>0.15</v>
      </c>
      <c r="P2234" s="71"/>
      <c r="Q2234" s="71"/>
      <c r="R2234" s="552">
        <v>0</v>
      </c>
      <c r="S2234" s="10"/>
    </row>
    <row r="2235" spans="1:19" outlineLevel="2">
      <c r="A2235" s="137"/>
      <c r="B2235" s="137"/>
      <c r="C2235" s="138" t="s">
        <v>1486</v>
      </c>
      <c r="D2235" s="97">
        <v>1</v>
      </c>
      <c r="E2235" s="61">
        <v>1</v>
      </c>
      <c r="F2235" s="139" t="s">
        <v>619</v>
      </c>
      <c r="G2235" s="199"/>
      <c r="H2235" s="199"/>
      <c r="I2235" s="71"/>
      <c r="J2235" s="71"/>
      <c r="K2235" s="71">
        <f>H2235*E2235</f>
        <v>0</v>
      </c>
      <c r="L2235" s="71">
        <f>I2235*E2235</f>
        <v>0</v>
      </c>
      <c r="M2235" s="570">
        <f>'KL TTHT CV DOT 2'!P2215</f>
        <v>0</v>
      </c>
      <c r="N2235" s="570">
        <f>'KL TTHT CV DOT 2'!Q2215</f>
        <v>0</v>
      </c>
      <c r="O2235" s="570">
        <f>'KL TTHT CV DOT 2'!R2215</f>
        <v>0</v>
      </c>
      <c r="P2235" s="71"/>
      <c r="Q2235" s="71"/>
      <c r="R2235" s="552">
        <v>0</v>
      </c>
      <c r="S2235" s="10"/>
    </row>
    <row r="2236" spans="1:19" outlineLevel="2">
      <c r="A2236" s="137"/>
      <c r="B2236" s="137"/>
      <c r="C2236" s="138" t="s">
        <v>1483</v>
      </c>
      <c r="D2236" s="97">
        <v>1</v>
      </c>
      <c r="E2236" s="61">
        <v>1</v>
      </c>
      <c r="F2236" s="139" t="s">
        <v>619</v>
      </c>
      <c r="G2236" s="199">
        <v>751680</v>
      </c>
      <c r="H2236" s="199">
        <v>225504</v>
      </c>
      <c r="I2236" s="71">
        <f>SUM(G2236:H2236)</f>
        <v>977184</v>
      </c>
      <c r="J2236" s="71">
        <f>G2236*E2236</f>
        <v>751680</v>
      </c>
      <c r="K2236" s="71">
        <f>H2236*E2236</f>
        <v>225504</v>
      </c>
      <c r="L2236" s="71">
        <f>I2236*E2236</f>
        <v>977184</v>
      </c>
      <c r="M2236" s="570">
        <f>'KL TTHT CV DOT 2'!P2216</f>
        <v>0</v>
      </c>
      <c r="N2236" s="570">
        <f>'KL TTHT CV DOT 2'!Q2216</f>
        <v>0.15</v>
      </c>
      <c r="O2236" s="570">
        <f>'KL TTHT CV DOT 2'!R2216</f>
        <v>0.15</v>
      </c>
      <c r="P2236" s="71"/>
      <c r="Q2236" s="71"/>
      <c r="R2236" s="552">
        <v>0</v>
      </c>
      <c r="S2236" s="10"/>
    </row>
    <row r="2237" spans="1:19" outlineLevel="2">
      <c r="A2237" s="137"/>
      <c r="B2237" s="137"/>
      <c r="C2237" s="138" t="s">
        <v>1484</v>
      </c>
      <c r="D2237" s="97">
        <v>1</v>
      </c>
      <c r="E2237" s="61">
        <v>1</v>
      </c>
      <c r="F2237" s="139" t="s">
        <v>619</v>
      </c>
      <c r="G2237" s="199">
        <v>250560</v>
      </c>
      <c r="H2237" s="199">
        <v>75168</v>
      </c>
      <c r="I2237" s="71">
        <f t="shared" ref="I2237" si="723">SUM(G2237:H2237)</f>
        <v>325728</v>
      </c>
      <c r="J2237" s="71">
        <f>G2237*E2237</f>
        <v>250560</v>
      </c>
      <c r="K2237" s="71">
        <f>H2237*E2237</f>
        <v>75168</v>
      </c>
      <c r="L2237" s="71">
        <f>I2237*E2237</f>
        <v>325728</v>
      </c>
      <c r="M2237" s="570">
        <f>'KL TTHT CV DOT 2'!P2217</f>
        <v>0</v>
      </c>
      <c r="N2237" s="570">
        <f>'KL TTHT CV DOT 2'!Q2217</f>
        <v>0</v>
      </c>
      <c r="O2237" s="570">
        <f>'KL TTHT CV DOT 2'!R2217</f>
        <v>0</v>
      </c>
      <c r="P2237" s="71"/>
      <c r="Q2237" s="71"/>
      <c r="R2237" s="552"/>
      <c r="S2237" s="10"/>
    </row>
    <row r="2238" spans="1:19" outlineLevel="2">
      <c r="A2238" s="137"/>
      <c r="B2238" s="137"/>
      <c r="C2238" s="147" t="s">
        <v>1487</v>
      </c>
      <c r="D2238" s="97"/>
      <c r="E2238" s="61"/>
      <c r="F2238" s="139"/>
      <c r="G2238" s="71"/>
      <c r="H2238" s="71"/>
      <c r="I2238" s="71"/>
      <c r="J2238" s="82">
        <f>SUBTOTAL(9,J2239:J2249)</f>
        <v>16392211.200000001</v>
      </c>
      <c r="K2238" s="82">
        <f t="shared" ref="K2238:L2238" si="724">SUBTOTAL(9,K2239:K2249)</f>
        <v>12585125.439999999</v>
      </c>
      <c r="L2238" s="82">
        <f t="shared" si="724"/>
        <v>28977336.640000001</v>
      </c>
      <c r="M2238" s="576">
        <f>'KL TTHT CV DOT 2'!P2218</f>
        <v>0</v>
      </c>
      <c r="N2238" s="576">
        <f>'KL TTHT CV DOT 2'!Q2218</f>
        <v>0</v>
      </c>
      <c r="O2238" s="576">
        <f>'KL TTHT CV DOT 2'!R2218</f>
        <v>0</v>
      </c>
      <c r="P2238" s="82"/>
      <c r="Q2238" s="82"/>
      <c r="R2238" s="553"/>
      <c r="S2238" s="10"/>
    </row>
    <row r="2239" spans="1:19" outlineLevel="2">
      <c r="A2239" s="137"/>
      <c r="B2239" s="137"/>
      <c r="C2239" s="138" t="s">
        <v>1488</v>
      </c>
      <c r="D2239" s="97">
        <v>7</v>
      </c>
      <c r="E2239" s="61">
        <v>9</v>
      </c>
      <c r="F2239" s="139" t="s">
        <v>624</v>
      </c>
      <c r="G2239" s="199">
        <v>93225.600000000006</v>
      </c>
      <c r="H2239" s="199">
        <v>42504.000000000007</v>
      </c>
      <c r="I2239" s="71">
        <f t="shared" si="722"/>
        <v>135729.60000000001</v>
      </c>
      <c r="J2239" s="71">
        <f t="shared" ref="J2239:J2248" si="725">G2239*E2239</f>
        <v>839030.4</v>
      </c>
      <c r="K2239" s="71">
        <f t="shared" ref="K2239:K2248" si="726">H2239*E2239</f>
        <v>382536.00000000006</v>
      </c>
      <c r="L2239" s="71">
        <f t="shared" ref="L2239:L2248" si="727">I2239*E2239</f>
        <v>1221566.4000000001</v>
      </c>
      <c r="M2239" s="570">
        <f>'KL TTHT CV DOT 2'!P2219</f>
        <v>0</v>
      </c>
      <c r="N2239" s="570">
        <f>'KL TTHT CV DOT 2'!Q2219</f>
        <v>0.15</v>
      </c>
      <c r="O2239" s="570">
        <f>'KL TTHT CV DOT 2'!R2219</f>
        <v>0.15</v>
      </c>
      <c r="P2239" s="71"/>
      <c r="Q2239" s="71"/>
      <c r="R2239" s="552"/>
      <c r="S2239" s="10"/>
    </row>
    <row r="2240" spans="1:19" outlineLevel="2">
      <c r="A2240" s="137"/>
      <c r="B2240" s="137"/>
      <c r="C2240" s="138" t="s">
        <v>1489</v>
      </c>
      <c r="D2240" s="97">
        <v>89</v>
      </c>
      <c r="E2240" s="61">
        <v>96</v>
      </c>
      <c r="F2240" s="139" t="s">
        <v>624</v>
      </c>
      <c r="G2240" s="199">
        <v>65145.600000000006</v>
      </c>
      <c r="H2240" s="199">
        <v>36064</v>
      </c>
      <c r="I2240" s="71">
        <f t="shared" si="722"/>
        <v>101209.60000000001</v>
      </c>
      <c r="J2240" s="71">
        <f t="shared" si="725"/>
        <v>6253977.6000000006</v>
      </c>
      <c r="K2240" s="71">
        <f t="shared" si="726"/>
        <v>3462144</v>
      </c>
      <c r="L2240" s="71">
        <f t="shared" si="727"/>
        <v>9716121.6000000015</v>
      </c>
      <c r="M2240" s="570">
        <f>'KL TTHT CV DOT 2'!P2220</f>
        <v>0</v>
      </c>
      <c r="N2240" s="570">
        <f>'KL TTHT CV DOT 2'!Q2220</f>
        <v>0.15</v>
      </c>
      <c r="O2240" s="570">
        <f>'KL TTHT CV DOT 2'!R2220</f>
        <v>0.15</v>
      </c>
      <c r="P2240" s="71"/>
      <c r="Q2240" s="71"/>
      <c r="R2240" s="552"/>
      <c r="S2240" s="10"/>
    </row>
    <row r="2241" spans="1:19" outlineLevel="2">
      <c r="A2241" s="137"/>
      <c r="B2241" s="137"/>
      <c r="C2241" s="138" t="s">
        <v>1490</v>
      </c>
      <c r="D2241" s="97">
        <v>75</v>
      </c>
      <c r="E2241" s="61">
        <v>82</v>
      </c>
      <c r="F2241" s="139" t="s">
        <v>624</v>
      </c>
      <c r="G2241" s="199">
        <v>29858.400000000001</v>
      </c>
      <c r="H2241" s="199">
        <v>24884.160000000003</v>
      </c>
      <c r="I2241" s="71">
        <f t="shared" si="722"/>
        <v>54742.560000000005</v>
      </c>
      <c r="J2241" s="71">
        <f t="shared" si="725"/>
        <v>2448388.8000000003</v>
      </c>
      <c r="K2241" s="71">
        <f t="shared" si="726"/>
        <v>2040501.1200000003</v>
      </c>
      <c r="L2241" s="71">
        <f t="shared" si="727"/>
        <v>4488889.9200000009</v>
      </c>
      <c r="M2241" s="570">
        <f>'KL TTHT CV DOT 2'!P2221</f>
        <v>0</v>
      </c>
      <c r="N2241" s="570">
        <f>'KL TTHT CV DOT 2'!Q2221</f>
        <v>0.15</v>
      </c>
      <c r="O2241" s="570">
        <f>'KL TTHT CV DOT 2'!R2221</f>
        <v>0.15</v>
      </c>
      <c r="P2241" s="71"/>
      <c r="Q2241" s="71"/>
      <c r="R2241" s="552"/>
      <c r="S2241" s="10"/>
    </row>
    <row r="2242" spans="1:19" outlineLevel="2">
      <c r="A2242" s="137"/>
      <c r="B2242" s="137"/>
      <c r="C2242" s="138" t="s">
        <v>1491</v>
      </c>
      <c r="D2242" s="97">
        <v>1</v>
      </c>
      <c r="E2242" s="61">
        <v>1</v>
      </c>
      <c r="F2242" s="139" t="s">
        <v>624</v>
      </c>
      <c r="G2242" s="199">
        <v>297000</v>
      </c>
      <c r="H2242" s="199">
        <v>84000.000000000015</v>
      </c>
      <c r="I2242" s="71">
        <f t="shared" si="722"/>
        <v>381000</v>
      </c>
      <c r="J2242" s="71">
        <f t="shared" si="725"/>
        <v>297000</v>
      </c>
      <c r="K2242" s="71">
        <f t="shared" si="726"/>
        <v>84000.000000000015</v>
      </c>
      <c r="L2242" s="71">
        <f t="shared" si="727"/>
        <v>381000</v>
      </c>
      <c r="M2242" s="570">
        <f>'KL TTHT CV DOT 2'!P2222</f>
        <v>0</v>
      </c>
      <c r="N2242" s="570">
        <f>'KL TTHT CV DOT 2'!Q2222</f>
        <v>0</v>
      </c>
      <c r="O2242" s="570">
        <f>'KL TTHT CV DOT 2'!R2222</f>
        <v>0</v>
      </c>
      <c r="P2242" s="71"/>
      <c r="Q2242" s="71"/>
      <c r="R2242" s="552">
        <v>0</v>
      </c>
      <c r="S2242" s="10"/>
    </row>
    <row r="2243" spans="1:19" outlineLevel="2">
      <c r="A2243" s="137"/>
      <c r="B2243" s="137"/>
      <c r="C2243" s="138" t="s">
        <v>1493</v>
      </c>
      <c r="D2243" s="97">
        <v>7</v>
      </c>
      <c r="E2243" s="61">
        <v>7</v>
      </c>
      <c r="F2243" s="139" t="s">
        <v>624</v>
      </c>
      <c r="G2243" s="199">
        <v>319000</v>
      </c>
      <c r="H2243" s="199">
        <v>84000.000000000015</v>
      </c>
      <c r="I2243" s="71">
        <f t="shared" si="722"/>
        <v>403000</v>
      </c>
      <c r="J2243" s="71">
        <f t="shared" si="725"/>
        <v>2233000</v>
      </c>
      <c r="K2243" s="71">
        <f t="shared" si="726"/>
        <v>588000.00000000012</v>
      </c>
      <c r="L2243" s="71">
        <f t="shared" si="727"/>
        <v>2821000</v>
      </c>
      <c r="M2243" s="570">
        <f>'KL TTHT CV DOT 2'!P2223</f>
        <v>0</v>
      </c>
      <c r="N2243" s="570">
        <f>'KL TTHT CV DOT 2'!Q2223</f>
        <v>0</v>
      </c>
      <c r="O2243" s="570">
        <f>'KL TTHT CV DOT 2'!R2223</f>
        <v>0</v>
      </c>
      <c r="P2243" s="71"/>
      <c r="Q2243" s="71"/>
      <c r="R2243" s="552">
        <v>0</v>
      </c>
      <c r="S2243" s="10"/>
    </row>
    <row r="2244" spans="1:19" outlineLevel="2">
      <c r="A2244" s="137"/>
      <c r="B2244" s="137"/>
      <c r="C2244" s="138" t="s">
        <v>1494</v>
      </c>
      <c r="D2244" s="97">
        <v>1</v>
      </c>
      <c r="E2244" s="61">
        <v>1</v>
      </c>
      <c r="F2244" s="139" t="s">
        <v>624</v>
      </c>
      <c r="G2244" s="199">
        <v>341000</v>
      </c>
      <c r="H2244" s="199">
        <v>84000.000000000015</v>
      </c>
      <c r="I2244" s="71">
        <f t="shared" si="722"/>
        <v>425000</v>
      </c>
      <c r="J2244" s="71">
        <f t="shared" si="725"/>
        <v>341000</v>
      </c>
      <c r="K2244" s="71">
        <f t="shared" si="726"/>
        <v>84000.000000000015</v>
      </c>
      <c r="L2244" s="71">
        <f t="shared" si="727"/>
        <v>425000</v>
      </c>
      <c r="M2244" s="570">
        <f>'KL TTHT CV DOT 2'!P2224</f>
        <v>0</v>
      </c>
      <c r="N2244" s="570">
        <f>'KL TTHT CV DOT 2'!Q2224</f>
        <v>0</v>
      </c>
      <c r="O2244" s="570">
        <f>'KL TTHT CV DOT 2'!R2224</f>
        <v>0</v>
      </c>
      <c r="P2244" s="71"/>
      <c r="Q2244" s="71"/>
      <c r="R2244" s="552">
        <v>0</v>
      </c>
      <c r="S2244" s="10"/>
    </row>
    <row r="2245" spans="1:19" outlineLevel="2">
      <c r="A2245" s="137"/>
      <c r="B2245" s="137"/>
      <c r="C2245" s="138" t="s">
        <v>1483</v>
      </c>
      <c r="D2245" s="97">
        <v>1</v>
      </c>
      <c r="E2245" s="61">
        <v>1</v>
      </c>
      <c r="F2245" s="139" t="s">
        <v>619</v>
      </c>
      <c r="G2245" s="199">
        <v>2984860.8</v>
      </c>
      <c r="H2245" s="199">
        <v>895458.23999999987</v>
      </c>
      <c r="I2245" s="71">
        <f>SUM(G2245:H2245)</f>
        <v>3880319.0399999996</v>
      </c>
      <c r="J2245" s="71">
        <f t="shared" si="725"/>
        <v>2984860.8</v>
      </c>
      <c r="K2245" s="71">
        <f t="shared" si="726"/>
        <v>895458.23999999987</v>
      </c>
      <c r="L2245" s="71">
        <f t="shared" si="727"/>
        <v>3880319.0399999996</v>
      </c>
      <c r="M2245" s="570">
        <f>'KL TTHT CV DOT 2'!P2225</f>
        <v>0</v>
      </c>
      <c r="N2245" s="570">
        <f>'KL TTHT CV DOT 2'!Q2225</f>
        <v>0.15</v>
      </c>
      <c r="O2245" s="570">
        <f>'KL TTHT CV DOT 2'!R2225</f>
        <v>0.15</v>
      </c>
      <c r="P2245" s="71"/>
      <c r="Q2245" s="71"/>
      <c r="R2245" s="552">
        <v>0</v>
      </c>
      <c r="S2245" s="10"/>
    </row>
    <row r="2246" spans="1:19" outlineLevel="2">
      <c r="A2246" s="137"/>
      <c r="B2246" s="137"/>
      <c r="C2246" s="138" t="s">
        <v>1495</v>
      </c>
      <c r="D2246" s="97">
        <v>1</v>
      </c>
      <c r="E2246" s="61">
        <v>1</v>
      </c>
      <c r="F2246" s="139" t="s">
        <v>619</v>
      </c>
      <c r="G2246" s="199">
        <v>0</v>
      </c>
      <c r="H2246" s="199">
        <v>1750000</v>
      </c>
      <c r="I2246" s="71">
        <f t="shared" ref="I2246:I2248" si="728">SUM(G2246:H2246)</f>
        <v>1750000</v>
      </c>
      <c r="J2246" s="71">
        <f t="shared" si="725"/>
        <v>0</v>
      </c>
      <c r="K2246" s="71">
        <f t="shared" si="726"/>
        <v>1750000</v>
      </c>
      <c r="L2246" s="71">
        <f t="shared" si="727"/>
        <v>1750000</v>
      </c>
      <c r="M2246" s="570">
        <f>'KL TTHT CV DOT 2'!P2226</f>
        <v>0</v>
      </c>
      <c r="N2246" s="570">
        <f>'KL TTHT CV DOT 2'!Q2226</f>
        <v>0</v>
      </c>
      <c r="O2246" s="570">
        <f>'KL TTHT CV DOT 2'!R2226</f>
        <v>0</v>
      </c>
      <c r="P2246" s="71"/>
      <c r="Q2246" s="71"/>
      <c r="R2246" s="552">
        <v>0</v>
      </c>
      <c r="S2246" s="10"/>
    </row>
    <row r="2247" spans="1:19" outlineLevel="2">
      <c r="A2247" s="137"/>
      <c r="B2247" s="137"/>
      <c r="C2247" s="138" t="s">
        <v>1103</v>
      </c>
      <c r="D2247" s="97">
        <v>8</v>
      </c>
      <c r="E2247" s="61">
        <v>15</v>
      </c>
      <c r="F2247" s="139" t="s">
        <v>1104</v>
      </c>
      <c r="G2247" s="199">
        <v>0</v>
      </c>
      <c r="H2247" s="199">
        <v>200000</v>
      </c>
      <c r="I2247" s="71">
        <f t="shared" si="728"/>
        <v>200000</v>
      </c>
      <c r="J2247" s="71">
        <f t="shared" si="725"/>
        <v>0</v>
      </c>
      <c r="K2247" s="71">
        <f t="shared" si="726"/>
        <v>3000000</v>
      </c>
      <c r="L2247" s="71">
        <f t="shared" si="727"/>
        <v>3000000</v>
      </c>
      <c r="M2247" s="570">
        <f>'KL TTHT CV DOT 2'!P2227</f>
        <v>0</v>
      </c>
      <c r="N2247" s="570">
        <f>'KL TTHT CV DOT 2'!Q2227</f>
        <v>0</v>
      </c>
      <c r="O2247" s="570">
        <f>'KL TTHT CV DOT 2'!R2227</f>
        <v>0</v>
      </c>
      <c r="P2247" s="71"/>
      <c r="Q2247" s="71"/>
      <c r="R2247" s="552">
        <v>0</v>
      </c>
      <c r="S2247" s="10"/>
    </row>
    <row r="2248" spans="1:19" outlineLevel="2">
      <c r="A2248" s="137"/>
      <c r="B2248" s="137"/>
      <c r="C2248" s="138" t="s">
        <v>1484</v>
      </c>
      <c r="D2248" s="97">
        <v>1</v>
      </c>
      <c r="E2248" s="61">
        <v>1</v>
      </c>
      <c r="F2248" s="139" t="s">
        <v>619</v>
      </c>
      <c r="G2248" s="199">
        <v>994953.60000000009</v>
      </c>
      <c r="H2248" s="199">
        <v>298486.08</v>
      </c>
      <c r="I2248" s="71">
        <f t="shared" si="728"/>
        <v>1293439.6800000002</v>
      </c>
      <c r="J2248" s="71">
        <f t="shared" si="725"/>
        <v>994953.60000000009</v>
      </c>
      <c r="K2248" s="71">
        <f t="shared" si="726"/>
        <v>298486.08</v>
      </c>
      <c r="L2248" s="71">
        <f t="shared" si="727"/>
        <v>1293439.6800000002</v>
      </c>
      <c r="M2248" s="570">
        <f>'KL TTHT CV DOT 2'!P2228</f>
        <v>0</v>
      </c>
      <c r="N2248" s="570">
        <f>'KL TTHT CV DOT 2'!Q2228</f>
        <v>0</v>
      </c>
      <c r="O2248" s="570">
        <f>'KL TTHT CV DOT 2'!R2228</f>
        <v>0</v>
      </c>
      <c r="P2248" s="71"/>
      <c r="Q2248" s="71"/>
      <c r="R2248" s="552">
        <v>0</v>
      </c>
      <c r="S2248" s="10"/>
    </row>
    <row r="2249" spans="1:19" outlineLevel="1">
      <c r="A2249" s="137"/>
      <c r="B2249" s="137"/>
      <c r="C2249" s="138"/>
      <c r="D2249" s="97"/>
      <c r="E2249" s="61"/>
      <c r="F2249" s="139"/>
      <c r="G2249" s="71"/>
      <c r="H2249" s="71"/>
      <c r="I2249" s="71"/>
      <c r="J2249" s="71"/>
      <c r="K2249" s="71"/>
      <c r="L2249" s="62"/>
      <c r="M2249" s="574">
        <f>'KL TTHT CV DOT 2'!P2229</f>
        <v>0</v>
      </c>
      <c r="N2249" s="574">
        <f>'KL TTHT CV DOT 2'!Q2229</f>
        <v>0</v>
      </c>
      <c r="O2249" s="574">
        <f>'KL TTHT CV DOT 2'!R2229</f>
        <v>0</v>
      </c>
      <c r="P2249" s="62"/>
      <c r="Q2249" s="62"/>
      <c r="R2249" s="550">
        <v>0</v>
      </c>
      <c r="S2249" s="10"/>
    </row>
    <row r="2250" spans="1:19" outlineLevel="1">
      <c r="A2250" s="137" t="s">
        <v>405</v>
      </c>
      <c r="B2250" s="137"/>
      <c r="C2250" s="138" t="s">
        <v>292</v>
      </c>
      <c r="D2250" s="97">
        <v>1</v>
      </c>
      <c r="E2250" s="61">
        <v>1</v>
      </c>
      <c r="F2250" s="139" t="s">
        <v>10</v>
      </c>
      <c r="G2250" s="71"/>
      <c r="H2250" s="71"/>
      <c r="I2250" s="71"/>
      <c r="J2250" s="82">
        <f>SUBTOTAL(9,J2251:J2273)</f>
        <v>10371427.999999998</v>
      </c>
      <c r="K2250" s="82">
        <f>SUBTOTAL(9,K2251:K2273)</f>
        <v>9116560.5372800007</v>
      </c>
      <c r="L2250" s="82">
        <f>SUBTOTAL(9,L2251:L2273)</f>
        <v>19487988.537280001</v>
      </c>
      <c r="M2250" s="576">
        <f>'KL TTHT CV DOT 2'!P2230</f>
        <v>0</v>
      </c>
      <c r="N2250" s="576">
        <f>'KL TTHT CV DOT 2'!Q2230</f>
        <v>0</v>
      </c>
      <c r="O2250" s="576">
        <f>'KL TTHT CV DOT 2'!R2230</f>
        <v>0</v>
      </c>
      <c r="P2250" s="82"/>
      <c r="Q2250" s="82"/>
      <c r="R2250" s="553">
        <v>0</v>
      </c>
      <c r="S2250" s="10"/>
    </row>
    <row r="2251" spans="1:19" s="11" customFormat="1" outlineLevel="2">
      <c r="A2251" s="192"/>
      <c r="B2251" s="192"/>
      <c r="C2251" s="189" t="s">
        <v>1382</v>
      </c>
      <c r="D2251" s="194"/>
      <c r="E2251" s="358"/>
      <c r="F2251" s="195"/>
      <c r="G2251" s="199"/>
      <c r="H2251" s="199"/>
      <c r="I2251" s="199"/>
      <c r="J2251" s="174">
        <f>SUBTOTAL(9,J2252:J2255)</f>
        <v>2328612.7999999998</v>
      </c>
      <c r="K2251" s="174">
        <f>SUBTOTAL(9,K2252:K2255)</f>
        <v>1693755.9316799999</v>
      </c>
      <c r="L2251" s="174">
        <f>SUBTOTAL(9,L2252:L2255)</f>
        <v>4022368.7316800002</v>
      </c>
      <c r="M2251" s="578">
        <f>'KL TTHT CV DOT 2'!P2231</f>
        <v>0</v>
      </c>
      <c r="N2251" s="578">
        <f>'KL TTHT CV DOT 2'!Q2231</f>
        <v>0</v>
      </c>
      <c r="O2251" s="578">
        <f>'KL TTHT CV DOT 2'!R2231</f>
        <v>0</v>
      </c>
      <c r="P2251" s="174"/>
      <c r="Q2251" s="174"/>
      <c r="R2251" s="558">
        <v>0</v>
      </c>
    </row>
    <row r="2252" spans="1:19" s="11" customFormat="1" outlineLevel="2">
      <c r="A2252" s="192"/>
      <c r="B2252" s="192"/>
      <c r="C2252" s="192" t="s">
        <v>1399</v>
      </c>
      <c r="D2252" s="194">
        <v>1</v>
      </c>
      <c r="E2252" s="358">
        <v>1</v>
      </c>
      <c r="F2252" s="195" t="s">
        <v>660</v>
      </c>
      <c r="G2252" s="199">
        <v>322800</v>
      </c>
      <c r="H2252" s="199">
        <v>50880.368000000009</v>
      </c>
      <c r="I2252" s="199">
        <f t="shared" ref="I2252:I2254" si="729">SUM(G2252:H2252)</f>
        <v>373680.36800000002</v>
      </c>
      <c r="J2252" s="199">
        <f>G2252*E2252</f>
        <v>322800</v>
      </c>
      <c r="K2252" s="199">
        <f>H2252*E2252</f>
        <v>50880.368000000009</v>
      </c>
      <c r="L2252" s="199">
        <f>I2252*E2252</f>
        <v>373680.36800000002</v>
      </c>
      <c r="M2252" s="579">
        <f>'KL TTHT CV DOT 2'!P2232</f>
        <v>0</v>
      </c>
      <c r="N2252" s="579">
        <f>'KL TTHT CV DOT 2'!Q2232</f>
        <v>0</v>
      </c>
      <c r="O2252" s="579">
        <f>'KL TTHT CV DOT 2'!R2232</f>
        <v>0</v>
      </c>
      <c r="P2252" s="199"/>
      <c r="Q2252" s="199"/>
      <c r="R2252" s="554">
        <v>0</v>
      </c>
    </row>
    <row r="2253" spans="1:19" s="11" customFormat="1" outlineLevel="2">
      <c r="A2253" s="192"/>
      <c r="B2253" s="192"/>
      <c r="C2253" s="192" t="s">
        <v>1401</v>
      </c>
      <c r="D2253" s="194">
        <v>7</v>
      </c>
      <c r="E2253" s="358">
        <v>7</v>
      </c>
      <c r="F2253" s="195" t="s">
        <v>660</v>
      </c>
      <c r="G2253" s="199">
        <v>85924.800000000003</v>
      </c>
      <c r="H2253" s="199">
        <v>49415.098879999998</v>
      </c>
      <c r="I2253" s="199">
        <f t="shared" si="729"/>
        <v>135339.89887999999</v>
      </c>
      <c r="J2253" s="199">
        <f>G2253*E2253</f>
        <v>601473.6</v>
      </c>
      <c r="K2253" s="199">
        <f>H2253*E2253</f>
        <v>345905.69215999998</v>
      </c>
      <c r="L2253" s="199">
        <f>I2253*E2253</f>
        <v>947379.29215999995</v>
      </c>
      <c r="M2253" s="579">
        <f>'KL TTHT CV DOT 2'!P2233</f>
        <v>0</v>
      </c>
      <c r="N2253" s="579">
        <f>'KL TTHT CV DOT 2'!Q2233</f>
        <v>0</v>
      </c>
      <c r="O2253" s="579">
        <f>'KL TTHT CV DOT 2'!R2233</f>
        <v>0</v>
      </c>
      <c r="P2253" s="199"/>
      <c r="Q2253" s="199"/>
      <c r="R2253" s="554">
        <v>0</v>
      </c>
    </row>
    <row r="2254" spans="1:19" s="11" customFormat="1" outlineLevel="2">
      <c r="A2254" s="192"/>
      <c r="B2254" s="192"/>
      <c r="C2254" s="192" t="s">
        <v>1402</v>
      </c>
      <c r="D2254" s="194">
        <v>6</v>
      </c>
      <c r="E2254" s="358">
        <v>6</v>
      </c>
      <c r="F2254" s="195" t="s">
        <v>660</v>
      </c>
      <c r="G2254" s="199">
        <v>63367.200000000004</v>
      </c>
      <c r="H2254" s="199">
        <v>45472.31192</v>
      </c>
      <c r="I2254" s="199">
        <f t="shared" si="729"/>
        <v>108839.51192</v>
      </c>
      <c r="J2254" s="199">
        <f>G2254*E2254</f>
        <v>380203.2</v>
      </c>
      <c r="K2254" s="199">
        <f>H2254*E2254</f>
        <v>272833.87151999999</v>
      </c>
      <c r="L2254" s="199">
        <f>I2254*E2254</f>
        <v>653037.07152</v>
      </c>
      <c r="M2254" s="579">
        <f>'KL TTHT CV DOT 2'!P2234</f>
        <v>0</v>
      </c>
      <c r="N2254" s="579">
        <f>'KL TTHT CV DOT 2'!Q2234</f>
        <v>0</v>
      </c>
      <c r="O2254" s="579">
        <f>'KL TTHT CV DOT 2'!R2234</f>
        <v>0</v>
      </c>
      <c r="P2254" s="199"/>
      <c r="Q2254" s="199"/>
      <c r="R2254" s="554">
        <v>0</v>
      </c>
    </row>
    <row r="2255" spans="1:19" s="11" customFormat="1" outlineLevel="2">
      <c r="A2255" s="192"/>
      <c r="B2255" s="192"/>
      <c r="C2255" s="193" t="s">
        <v>657</v>
      </c>
      <c r="D2255" s="194">
        <v>1</v>
      </c>
      <c r="E2255" s="358">
        <v>1</v>
      </c>
      <c r="F2255" s="195" t="s">
        <v>619</v>
      </c>
      <c r="G2255" s="199">
        <v>1024136</v>
      </c>
      <c r="H2255" s="199">
        <v>1024136</v>
      </c>
      <c r="I2255" s="199">
        <f t="shared" ref="I2255" si="730">SUM(G2255:H2255)</f>
        <v>2048272</v>
      </c>
      <c r="J2255" s="199">
        <f>G2255*E2255</f>
        <v>1024136</v>
      </c>
      <c r="K2255" s="199">
        <f>H2255*E2255</f>
        <v>1024136</v>
      </c>
      <c r="L2255" s="199">
        <f>I2255*E2255</f>
        <v>2048272</v>
      </c>
      <c r="M2255" s="579">
        <f>'KL TTHT CV DOT 2'!P2235</f>
        <v>0</v>
      </c>
      <c r="N2255" s="579">
        <f>'KL TTHT CV DOT 2'!Q2235</f>
        <v>0</v>
      </c>
      <c r="O2255" s="579">
        <f>'KL TTHT CV DOT 2'!R2235</f>
        <v>0</v>
      </c>
      <c r="P2255" s="199"/>
      <c r="Q2255" s="199"/>
      <c r="R2255" s="554"/>
    </row>
    <row r="2256" spans="1:19" s="11" customFormat="1" outlineLevel="2">
      <c r="A2256" s="192"/>
      <c r="B2256" s="192"/>
      <c r="C2256" s="172" t="s">
        <v>1403</v>
      </c>
      <c r="D2256" s="194"/>
      <c r="E2256" s="358"/>
      <c r="F2256" s="195"/>
      <c r="G2256" s="199"/>
      <c r="H2256" s="199"/>
      <c r="I2256" s="199"/>
      <c r="J2256" s="174">
        <f>SUBTOTAL(9,J2257:J2266)</f>
        <v>4239540</v>
      </c>
      <c r="K2256" s="174">
        <f>SUBTOTAL(9,K2257:K2266)</f>
        <v>3735787.3511999999</v>
      </c>
      <c r="L2256" s="174">
        <f>SUBTOTAL(9,L2257:L2266)</f>
        <v>7975327.3512000004</v>
      </c>
      <c r="M2256" s="578">
        <f>'KL TTHT CV DOT 2'!P2236</f>
        <v>0</v>
      </c>
      <c r="N2256" s="578">
        <f>'KL TTHT CV DOT 2'!Q2236</f>
        <v>0</v>
      </c>
      <c r="O2256" s="578">
        <f>'KL TTHT CV DOT 2'!R2236</f>
        <v>0</v>
      </c>
      <c r="P2256" s="174"/>
      <c r="Q2256" s="174"/>
      <c r="R2256" s="558"/>
    </row>
    <row r="2257" spans="1:19" s="11" customFormat="1" outlineLevel="2">
      <c r="A2257" s="192"/>
      <c r="B2257" s="192"/>
      <c r="C2257" s="193" t="s">
        <v>1499</v>
      </c>
      <c r="D2257" s="194">
        <v>12</v>
      </c>
      <c r="E2257" s="358">
        <v>8</v>
      </c>
      <c r="F2257" s="195" t="s">
        <v>624</v>
      </c>
      <c r="G2257" s="199">
        <v>45208.800000000003</v>
      </c>
      <c r="H2257" s="199">
        <v>28000.000000000004</v>
      </c>
      <c r="I2257" s="199">
        <f t="shared" ref="I2257:I2264" si="731">SUM(G2257:H2257)</f>
        <v>73208.800000000003</v>
      </c>
      <c r="J2257" s="199">
        <f t="shared" ref="J2257:J2264" si="732">G2257*E2257</f>
        <v>361670.40000000002</v>
      </c>
      <c r="K2257" s="199">
        <f t="shared" ref="K2257:K2264" si="733">H2257*E2257</f>
        <v>224000.00000000003</v>
      </c>
      <c r="L2257" s="199">
        <f t="shared" ref="L2257:L2264" si="734">I2257*E2257</f>
        <v>585670.40000000002</v>
      </c>
      <c r="M2257" s="579">
        <f>'KL TTHT CV DOT 2'!P2237</f>
        <v>0</v>
      </c>
      <c r="N2257" s="579">
        <f>'KL TTHT CV DOT 2'!Q2237</f>
        <v>0</v>
      </c>
      <c r="O2257" s="579">
        <f>'KL TTHT CV DOT 2'!R2237</f>
        <v>0</v>
      </c>
      <c r="P2257" s="199"/>
      <c r="Q2257" s="199"/>
      <c r="R2257" s="554"/>
    </row>
    <row r="2258" spans="1:19" s="11" customFormat="1" outlineLevel="2">
      <c r="A2258" s="192"/>
      <c r="B2258" s="192"/>
      <c r="C2258" s="193" t="s">
        <v>1500</v>
      </c>
      <c r="D2258" s="194">
        <v>5</v>
      </c>
      <c r="E2258" s="358">
        <v>6</v>
      </c>
      <c r="F2258" s="195" t="s">
        <v>624</v>
      </c>
      <c r="G2258" s="199">
        <v>30841.200000000001</v>
      </c>
      <c r="H2258" s="199">
        <v>25388.154400000003</v>
      </c>
      <c r="I2258" s="199">
        <f t="shared" si="731"/>
        <v>56229.354400000004</v>
      </c>
      <c r="J2258" s="199">
        <f t="shared" si="732"/>
        <v>185047.2</v>
      </c>
      <c r="K2258" s="199">
        <f t="shared" si="733"/>
        <v>152328.92640000003</v>
      </c>
      <c r="L2258" s="199">
        <f t="shared" si="734"/>
        <v>337376.12640000001</v>
      </c>
      <c r="M2258" s="579">
        <f>'KL TTHT CV DOT 2'!P2238</f>
        <v>0</v>
      </c>
      <c r="N2258" s="579">
        <f>'KL TTHT CV DOT 2'!Q2238</f>
        <v>0</v>
      </c>
      <c r="O2258" s="579">
        <f>'KL TTHT CV DOT 2'!R2238</f>
        <v>0</v>
      </c>
      <c r="P2258" s="199"/>
      <c r="Q2258" s="199"/>
      <c r="R2258" s="554"/>
    </row>
    <row r="2259" spans="1:19" s="11" customFormat="1" outlineLevel="2">
      <c r="A2259" s="192"/>
      <c r="B2259" s="192"/>
      <c r="C2259" s="193" t="s">
        <v>1501</v>
      </c>
      <c r="D2259" s="194">
        <v>7</v>
      </c>
      <c r="E2259" s="358">
        <v>10</v>
      </c>
      <c r="F2259" s="195" t="s">
        <v>624</v>
      </c>
      <c r="G2259" s="199">
        <v>22978.799999999999</v>
      </c>
      <c r="H2259" s="199">
        <v>22306.743200000004</v>
      </c>
      <c r="I2259" s="199">
        <f t="shared" si="731"/>
        <v>45285.5432</v>
      </c>
      <c r="J2259" s="199">
        <f t="shared" si="732"/>
        <v>229788</v>
      </c>
      <c r="K2259" s="199">
        <f t="shared" si="733"/>
        <v>223067.43200000003</v>
      </c>
      <c r="L2259" s="199">
        <f t="shared" si="734"/>
        <v>452855.43200000003</v>
      </c>
      <c r="M2259" s="579">
        <f>'KL TTHT CV DOT 2'!P2239</f>
        <v>0</v>
      </c>
      <c r="N2259" s="579">
        <f>'KL TTHT CV DOT 2'!Q2239</f>
        <v>0</v>
      </c>
      <c r="O2259" s="579">
        <f>'KL TTHT CV DOT 2'!R2239</f>
        <v>0</v>
      </c>
      <c r="P2259" s="199"/>
      <c r="Q2259" s="199"/>
      <c r="R2259" s="554"/>
    </row>
    <row r="2260" spans="1:19" s="11" customFormat="1" outlineLevel="2">
      <c r="A2260" s="192"/>
      <c r="B2260" s="192"/>
      <c r="C2260" s="193" t="s">
        <v>1502</v>
      </c>
      <c r="D2260" s="194">
        <v>61</v>
      </c>
      <c r="E2260" s="358">
        <v>71</v>
      </c>
      <c r="F2260" s="195" t="s">
        <v>624</v>
      </c>
      <c r="G2260" s="199">
        <v>17737.2</v>
      </c>
      <c r="H2260" s="199">
        <v>18258.816800000001</v>
      </c>
      <c r="I2260" s="199">
        <f t="shared" si="731"/>
        <v>35996.016799999998</v>
      </c>
      <c r="J2260" s="199">
        <f t="shared" si="732"/>
        <v>1259341.2</v>
      </c>
      <c r="K2260" s="199">
        <f t="shared" si="733"/>
        <v>1296375.9928000001</v>
      </c>
      <c r="L2260" s="199">
        <f t="shared" si="734"/>
        <v>2555717.1927999998</v>
      </c>
      <c r="M2260" s="579">
        <f>'KL TTHT CV DOT 2'!P2240</f>
        <v>0</v>
      </c>
      <c r="N2260" s="579">
        <f>'KL TTHT CV DOT 2'!Q2240</f>
        <v>0</v>
      </c>
      <c r="O2260" s="579">
        <f>'KL TTHT CV DOT 2'!R2240</f>
        <v>0</v>
      </c>
      <c r="P2260" s="199"/>
      <c r="Q2260" s="199"/>
      <c r="R2260" s="554"/>
    </row>
    <row r="2261" spans="1:19" outlineLevel="2">
      <c r="A2261" s="137"/>
      <c r="B2261" s="137"/>
      <c r="C2261" s="138" t="s">
        <v>1418</v>
      </c>
      <c r="D2261" s="97">
        <v>1</v>
      </c>
      <c r="E2261" s="61">
        <v>1</v>
      </c>
      <c r="F2261" s="139" t="s">
        <v>619</v>
      </c>
      <c r="G2261" s="199">
        <v>469810.8</v>
      </c>
      <c r="H2261" s="199">
        <v>140943.24</v>
      </c>
      <c r="I2261" s="71">
        <f>SUM(G2261:H2261)</f>
        <v>610754.04</v>
      </c>
      <c r="J2261" s="71">
        <f t="shared" si="732"/>
        <v>469810.8</v>
      </c>
      <c r="K2261" s="71">
        <f t="shared" si="733"/>
        <v>140943.24</v>
      </c>
      <c r="L2261" s="71">
        <f t="shared" si="734"/>
        <v>610754.04</v>
      </c>
      <c r="M2261" s="579">
        <f>'KL TTHT CV DOT 2'!P2241</f>
        <v>0</v>
      </c>
      <c r="N2261" s="579">
        <f>'KL TTHT CV DOT 2'!Q2241</f>
        <v>0</v>
      </c>
      <c r="O2261" s="579">
        <f>'KL TTHT CV DOT 2'!R2241</f>
        <v>0</v>
      </c>
      <c r="P2261" s="71"/>
      <c r="Q2261" s="71"/>
      <c r="R2261" s="552"/>
      <c r="S2261" s="10"/>
    </row>
    <row r="2262" spans="1:19" outlineLevel="2">
      <c r="A2262" s="137"/>
      <c r="B2262" s="137"/>
      <c r="C2262" s="138" t="s">
        <v>1421</v>
      </c>
      <c r="D2262" s="97">
        <v>60</v>
      </c>
      <c r="E2262" s="61">
        <v>63</v>
      </c>
      <c r="F2262" s="139" t="s">
        <v>624</v>
      </c>
      <c r="G2262" s="199">
        <v>16286.400000000001</v>
      </c>
      <c r="H2262" s="199">
        <v>13440.000000000002</v>
      </c>
      <c r="I2262" s="71">
        <f t="shared" ref="I2262" si="735">SUM(G2262:H2262)</f>
        <v>29726.400000000001</v>
      </c>
      <c r="J2262" s="71">
        <f t="shared" si="732"/>
        <v>1026043.2000000001</v>
      </c>
      <c r="K2262" s="71">
        <f t="shared" si="733"/>
        <v>846720.00000000012</v>
      </c>
      <c r="L2262" s="71">
        <f t="shared" si="734"/>
        <v>1872763.2000000002</v>
      </c>
      <c r="M2262" s="579">
        <f>'KL TTHT CV DOT 2'!P2242</f>
        <v>0</v>
      </c>
      <c r="N2262" s="579">
        <f>'KL TTHT CV DOT 2'!Q2242</f>
        <v>0.15</v>
      </c>
      <c r="O2262" s="579">
        <f>'KL TTHT CV DOT 2'!R2242</f>
        <v>0.15</v>
      </c>
      <c r="P2262" s="71"/>
      <c r="Q2262" s="71"/>
      <c r="R2262" s="552"/>
      <c r="S2262" s="10"/>
    </row>
    <row r="2263" spans="1:19" outlineLevel="2">
      <c r="A2263" s="137"/>
      <c r="B2263" s="137"/>
      <c r="C2263" s="138" t="s">
        <v>1483</v>
      </c>
      <c r="D2263" s="97">
        <v>1</v>
      </c>
      <c r="E2263" s="61">
        <v>1</v>
      </c>
      <c r="F2263" s="139" t="s">
        <v>619</v>
      </c>
      <c r="G2263" s="199">
        <v>236779.19999999998</v>
      </c>
      <c r="H2263" s="199">
        <v>71033.759999999995</v>
      </c>
      <c r="I2263" s="71">
        <f t="shared" si="731"/>
        <v>307812.95999999996</v>
      </c>
      <c r="J2263" s="71">
        <f t="shared" si="732"/>
        <v>236779.19999999998</v>
      </c>
      <c r="K2263" s="71">
        <f t="shared" si="733"/>
        <v>71033.759999999995</v>
      </c>
      <c r="L2263" s="71">
        <f t="shared" si="734"/>
        <v>307812.95999999996</v>
      </c>
      <c r="M2263" s="570">
        <f>'KL TTHT CV DOT 2'!P2243</f>
        <v>0</v>
      </c>
      <c r="N2263" s="570">
        <f>'KL TTHT CV DOT 2'!Q2243</f>
        <v>0.15</v>
      </c>
      <c r="O2263" s="570">
        <f>'KL TTHT CV DOT 2'!R2243</f>
        <v>0.15</v>
      </c>
      <c r="P2263" s="71"/>
      <c r="Q2263" s="71"/>
      <c r="R2263" s="552">
        <v>0</v>
      </c>
      <c r="S2263" s="10"/>
    </row>
    <row r="2264" spans="1:19" s="11" customFormat="1" outlineLevel="2">
      <c r="A2264" s="192"/>
      <c r="B2264" s="192"/>
      <c r="C2264" s="193" t="s">
        <v>1103</v>
      </c>
      <c r="D2264" s="194">
        <v>2</v>
      </c>
      <c r="E2264" s="358">
        <v>3.2</v>
      </c>
      <c r="F2264" s="195" t="s">
        <v>1104</v>
      </c>
      <c r="G2264" s="199">
        <v>0</v>
      </c>
      <c r="H2264" s="199">
        <v>200000</v>
      </c>
      <c r="I2264" s="199">
        <f t="shared" si="731"/>
        <v>200000</v>
      </c>
      <c r="J2264" s="199">
        <f t="shared" si="732"/>
        <v>0</v>
      </c>
      <c r="K2264" s="199">
        <f t="shared" si="733"/>
        <v>640000</v>
      </c>
      <c r="L2264" s="199">
        <f t="shared" si="734"/>
        <v>640000</v>
      </c>
      <c r="M2264" s="579">
        <f>'KL TTHT CV DOT 2'!P2244</f>
        <v>0</v>
      </c>
      <c r="N2264" s="579">
        <f>'KL TTHT CV DOT 2'!Q2244</f>
        <v>0</v>
      </c>
      <c r="O2264" s="579">
        <f>'KL TTHT CV DOT 2'!R2244</f>
        <v>0</v>
      </c>
      <c r="P2264" s="199"/>
      <c r="Q2264" s="199"/>
      <c r="R2264" s="554">
        <v>0</v>
      </c>
    </row>
    <row r="2265" spans="1:19" s="11" customFormat="1" outlineLevel="2">
      <c r="A2265" s="192"/>
      <c r="B2265" s="192"/>
      <c r="C2265" s="193"/>
      <c r="D2265" s="194"/>
      <c r="E2265" s="358"/>
      <c r="F2265" s="195"/>
      <c r="G2265" s="199"/>
      <c r="H2265" s="199"/>
      <c r="I2265" s="199"/>
      <c r="J2265" s="199"/>
      <c r="K2265" s="199"/>
      <c r="L2265" s="199"/>
      <c r="M2265" s="579">
        <f>'KL TTHT CV DOT 2'!P2245</f>
        <v>0</v>
      </c>
      <c r="N2265" s="579">
        <f>'KL TTHT CV DOT 2'!Q2245</f>
        <v>0</v>
      </c>
      <c r="O2265" s="579">
        <f>'KL TTHT CV DOT 2'!R2245</f>
        <v>0</v>
      </c>
      <c r="P2265" s="199"/>
      <c r="Q2265" s="199"/>
      <c r="R2265" s="554">
        <v>0</v>
      </c>
    </row>
    <row r="2266" spans="1:19" s="11" customFormat="1" outlineLevel="2">
      <c r="A2266" s="192"/>
      <c r="B2266" s="192"/>
      <c r="C2266" s="193" t="s">
        <v>1424</v>
      </c>
      <c r="D2266" s="194">
        <v>1</v>
      </c>
      <c r="E2266" s="358">
        <v>1</v>
      </c>
      <c r="F2266" s="195" t="s">
        <v>619</v>
      </c>
      <c r="G2266" s="199">
        <v>471060</v>
      </c>
      <c r="H2266" s="199">
        <v>141318</v>
      </c>
      <c r="I2266" s="199">
        <f t="shared" ref="I2266" si="736">SUM(G2266:H2266)</f>
        <v>612378</v>
      </c>
      <c r="J2266" s="199">
        <f>G2266*E2266</f>
        <v>471060</v>
      </c>
      <c r="K2266" s="199">
        <f>H2266*E2266</f>
        <v>141318</v>
      </c>
      <c r="L2266" s="199">
        <f>I2266*E2266</f>
        <v>612378</v>
      </c>
      <c r="M2266" s="579">
        <f>'KL TTHT CV DOT 2'!P2246</f>
        <v>0</v>
      </c>
      <c r="N2266" s="579">
        <f>'KL TTHT CV DOT 2'!Q2246</f>
        <v>0</v>
      </c>
      <c r="O2266" s="579">
        <f>'KL TTHT CV DOT 2'!R2246</f>
        <v>0</v>
      </c>
      <c r="P2266" s="199"/>
      <c r="Q2266" s="199"/>
      <c r="R2266" s="554">
        <v>0</v>
      </c>
    </row>
    <row r="2267" spans="1:19" s="11" customFormat="1" outlineLevel="2">
      <c r="A2267" s="192"/>
      <c r="B2267" s="192"/>
      <c r="C2267" s="172" t="s">
        <v>1503</v>
      </c>
      <c r="D2267" s="194"/>
      <c r="E2267" s="358"/>
      <c r="F2267" s="195"/>
      <c r="G2267" s="199"/>
      <c r="H2267" s="199"/>
      <c r="I2267" s="199"/>
      <c r="J2267" s="174">
        <f>SUBTOTAL(9,J2268:J2273)</f>
        <v>3803275.2</v>
      </c>
      <c r="K2267" s="174">
        <f t="shared" ref="K2267:L2267" si="737">SUBTOTAL(9,K2268:K2273)</f>
        <v>3687017.2544</v>
      </c>
      <c r="L2267" s="174">
        <f t="shared" si="737"/>
        <v>7490292.4544000002</v>
      </c>
      <c r="M2267" s="578">
        <f>'KL TTHT CV DOT 2'!P2247</f>
        <v>0</v>
      </c>
      <c r="N2267" s="578">
        <f>'KL TTHT CV DOT 2'!Q2247</f>
        <v>0</v>
      </c>
      <c r="O2267" s="578">
        <f>'KL TTHT CV DOT 2'!R2247</f>
        <v>0</v>
      </c>
      <c r="P2267" s="174"/>
      <c r="Q2267" s="174"/>
      <c r="R2267" s="558">
        <v>0</v>
      </c>
    </row>
    <row r="2268" spans="1:19" s="11" customFormat="1" outlineLevel="2">
      <c r="A2268" s="192"/>
      <c r="B2268" s="192"/>
      <c r="C2268" s="193" t="s">
        <v>1504</v>
      </c>
      <c r="D2268" s="194">
        <v>10</v>
      </c>
      <c r="E2268" s="358">
        <v>8</v>
      </c>
      <c r="F2268" s="195" t="s">
        <v>624</v>
      </c>
      <c r="G2268" s="199">
        <v>12261.6</v>
      </c>
      <c r="H2268" s="199">
        <v>15682.816800000001</v>
      </c>
      <c r="I2268" s="199">
        <f t="shared" ref="I2268:I2272" si="738">SUM(G2268:H2268)</f>
        <v>27944.416799999999</v>
      </c>
      <c r="J2268" s="199">
        <f>G2268*E2268</f>
        <v>98092.800000000003</v>
      </c>
      <c r="K2268" s="199">
        <f>H2268*E2268</f>
        <v>125462.5344</v>
      </c>
      <c r="L2268" s="199">
        <f>I2268*E2268</f>
        <v>223555.33439999999</v>
      </c>
      <c r="M2268" s="579">
        <f>'KL TTHT CV DOT 2'!P2248</f>
        <v>0</v>
      </c>
      <c r="N2268" s="579">
        <f>'KL TTHT CV DOT 2'!Q2248</f>
        <v>0</v>
      </c>
      <c r="O2268" s="579">
        <f>'KL TTHT CV DOT 2'!R2248</f>
        <v>0</v>
      </c>
      <c r="P2268" s="199"/>
      <c r="Q2268" s="199"/>
      <c r="R2268" s="554">
        <v>0</v>
      </c>
    </row>
    <row r="2269" spans="1:19" s="11" customFormat="1" outlineLevel="2">
      <c r="A2269" s="192"/>
      <c r="B2269" s="192"/>
      <c r="C2269" s="193" t="s">
        <v>1418</v>
      </c>
      <c r="D2269" s="194">
        <v>1</v>
      </c>
      <c r="E2269" s="358">
        <v>1</v>
      </c>
      <c r="F2269" s="195" t="s">
        <v>619</v>
      </c>
      <c r="G2269" s="199">
        <v>22636.799999999999</v>
      </c>
      <c r="H2269" s="199">
        <v>6791.04</v>
      </c>
      <c r="I2269" s="199">
        <f t="shared" si="738"/>
        <v>29427.84</v>
      </c>
      <c r="J2269" s="199">
        <f>G2269*E2269</f>
        <v>22636.799999999999</v>
      </c>
      <c r="K2269" s="199">
        <f>H2269*E2269</f>
        <v>6791.04</v>
      </c>
      <c r="L2269" s="199">
        <f>I2269*E2269</f>
        <v>29427.84</v>
      </c>
      <c r="M2269" s="579">
        <f>'KL TTHT CV DOT 2'!P2249</f>
        <v>0</v>
      </c>
      <c r="N2269" s="579">
        <f>'KL TTHT CV DOT 2'!Q2249</f>
        <v>0</v>
      </c>
      <c r="O2269" s="579">
        <f>'KL TTHT CV DOT 2'!R2249</f>
        <v>0</v>
      </c>
      <c r="P2269" s="199"/>
      <c r="Q2269" s="199"/>
      <c r="R2269" s="554">
        <v>0</v>
      </c>
    </row>
    <row r="2270" spans="1:19" outlineLevel="2">
      <c r="A2270" s="137"/>
      <c r="B2270" s="137"/>
      <c r="C2270" s="138" t="s">
        <v>691</v>
      </c>
      <c r="D2270" s="97">
        <v>1</v>
      </c>
      <c r="E2270" s="61">
        <v>1</v>
      </c>
      <c r="F2270" s="139" t="s">
        <v>619</v>
      </c>
      <c r="G2270" s="199">
        <v>3500000</v>
      </c>
      <c r="H2270" s="199">
        <v>3500000</v>
      </c>
      <c r="I2270" s="71">
        <f t="shared" ref="I2270" si="739">SUM(G2270:H2270)</f>
        <v>7000000</v>
      </c>
      <c r="J2270" s="71">
        <f>G2270*E2270</f>
        <v>3500000</v>
      </c>
      <c r="K2270" s="71">
        <f>H2270*E2270</f>
        <v>3500000</v>
      </c>
      <c r="L2270" s="71">
        <f>I2270*E2270</f>
        <v>7000000</v>
      </c>
      <c r="M2270" s="570">
        <f>'KL TTHT CV DOT 2'!P2250</f>
        <v>0</v>
      </c>
      <c r="N2270" s="570">
        <f>'KL TTHT CV DOT 2'!Q2250</f>
        <v>0</v>
      </c>
      <c r="O2270" s="570">
        <f>'KL TTHT CV DOT 2'!R2250</f>
        <v>0</v>
      </c>
      <c r="P2270" s="71"/>
      <c r="Q2270" s="71"/>
      <c r="R2270" s="552">
        <v>0</v>
      </c>
      <c r="S2270" s="10"/>
    </row>
    <row r="2271" spans="1:19" outlineLevel="2">
      <c r="A2271" s="137"/>
      <c r="B2271" s="137"/>
      <c r="C2271" s="138"/>
      <c r="D2271" s="97"/>
      <c r="E2271" s="61"/>
      <c r="F2271" s="139"/>
      <c r="G2271" s="71"/>
      <c r="H2271" s="71"/>
      <c r="I2271" s="71"/>
      <c r="J2271" s="71"/>
      <c r="K2271" s="71"/>
      <c r="L2271" s="71"/>
      <c r="M2271" s="570">
        <f>'KL TTHT CV DOT 2'!P2251</f>
        <v>0</v>
      </c>
      <c r="N2271" s="570">
        <f>'KL TTHT CV DOT 2'!Q2251</f>
        <v>0</v>
      </c>
      <c r="O2271" s="570">
        <f>'KL TTHT CV DOT 2'!R2251</f>
        <v>0</v>
      </c>
      <c r="P2271" s="71"/>
      <c r="Q2271" s="71"/>
      <c r="R2271" s="552">
        <v>0</v>
      </c>
      <c r="S2271" s="10"/>
    </row>
    <row r="2272" spans="1:19" outlineLevel="2">
      <c r="A2272" s="137"/>
      <c r="B2272" s="137"/>
      <c r="C2272" s="138" t="s">
        <v>1424</v>
      </c>
      <c r="D2272" s="97">
        <v>1</v>
      </c>
      <c r="E2272" s="61">
        <v>1</v>
      </c>
      <c r="F2272" s="139" t="s">
        <v>619</v>
      </c>
      <c r="G2272" s="199">
        <v>182545.6</v>
      </c>
      <c r="H2272" s="199">
        <v>54763.68</v>
      </c>
      <c r="I2272" s="71">
        <f t="shared" si="738"/>
        <v>237309.28</v>
      </c>
      <c r="J2272" s="71">
        <f>G2272*E2272</f>
        <v>182545.6</v>
      </c>
      <c r="K2272" s="71">
        <f>H2272*E2272</f>
        <v>54763.68</v>
      </c>
      <c r="L2272" s="71">
        <f>I2272*E2272</f>
        <v>237309.28</v>
      </c>
      <c r="M2272" s="570">
        <f>'KL TTHT CV DOT 2'!P2252</f>
        <v>0</v>
      </c>
      <c r="N2272" s="570">
        <f>'KL TTHT CV DOT 2'!Q2252</f>
        <v>0</v>
      </c>
      <c r="O2272" s="570">
        <f>'KL TTHT CV DOT 2'!R2252</f>
        <v>0</v>
      </c>
      <c r="P2272" s="71"/>
      <c r="Q2272" s="71"/>
      <c r="R2272" s="552">
        <v>0</v>
      </c>
      <c r="S2272" s="10"/>
    </row>
    <row r="2273" spans="1:19" outlineLevel="1">
      <c r="A2273" s="137"/>
      <c r="B2273" s="137"/>
      <c r="C2273" s="138"/>
      <c r="D2273" s="97"/>
      <c r="E2273" s="61"/>
      <c r="F2273" s="139"/>
      <c r="G2273" s="71"/>
      <c r="H2273" s="71"/>
      <c r="I2273" s="71"/>
      <c r="J2273" s="71"/>
      <c r="K2273" s="71"/>
      <c r="L2273" s="62"/>
      <c r="M2273" s="574">
        <f>'KL TTHT CV DOT 2'!P2253</f>
        <v>0</v>
      </c>
      <c r="N2273" s="574">
        <f>'KL TTHT CV DOT 2'!Q2253</f>
        <v>0</v>
      </c>
      <c r="O2273" s="574">
        <f>'KL TTHT CV DOT 2'!R2253</f>
        <v>0</v>
      </c>
      <c r="P2273" s="62"/>
      <c r="Q2273" s="62"/>
      <c r="R2273" s="550">
        <v>0</v>
      </c>
      <c r="S2273" s="10"/>
    </row>
    <row r="2274" spans="1:19" outlineLevel="1">
      <c r="A2274" s="137" t="s">
        <v>406</v>
      </c>
      <c r="B2274" s="137"/>
      <c r="C2274" s="138" t="s">
        <v>294</v>
      </c>
      <c r="D2274" s="97">
        <v>1</v>
      </c>
      <c r="E2274" s="61">
        <v>1</v>
      </c>
      <c r="F2274" s="139" t="s">
        <v>10</v>
      </c>
      <c r="G2274" s="71"/>
      <c r="H2274" s="71"/>
      <c r="I2274" s="71"/>
      <c r="J2274" s="82">
        <f>SUBTOTAL(9,J2275:J2298)</f>
        <v>240793394.36745328</v>
      </c>
      <c r="K2274" s="82">
        <f>SUBTOTAL(9,K2275:K2298)</f>
        <v>15204292.8420869</v>
      </c>
      <c r="L2274" s="82">
        <f>SUBTOTAL(9,L2275:L2298)</f>
        <v>255997687.20954019</v>
      </c>
      <c r="M2274" s="576">
        <f>'KL TTHT CV DOT 2'!P2254</f>
        <v>0</v>
      </c>
      <c r="N2274" s="576">
        <f>'KL TTHT CV DOT 2'!Q2254</f>
        <v>0</v>
      </c>
      <c r="O2274" s="576">
        <f>'KL TTHT CV DOT 2'!R2254</f>
        <v>0</v>
      </c>
      <c r="P2274" s="82"/>
      <c r="Q2274" s="82"/>
      <c r="R2274" s="553">
        <v>0</v>
      </c>
      <c r="S2274" s="10"/>
    </row>
    <row r="2275" spans="1:19" outlineLevel="2">
      <c r="A2275" s="137"/>
      <c r="B2275" s="137"/>
      <c r="C2275" s="138" t="s">
        <v>1452</v>
      </c>
      <c r="D2275" s="97">
        <v>2</v>
      </c>
      <c r="E2275" s="61">
        <v>2</v>
      </c>
      <c r="F2275" s="139" t="s">
        <v>660</v>
      </c>
      <c r="G2275" s="199">
        <v>1443000</v>
      </c>
      <c r="H2275" s="199">
        <v>300710.77679999999</v>
      </c>
      <c r="I2275" s="71">
        <f t="shared" ref="I2275:I2283" si="740">SUM(G2275:H2275)</f>
        <v>1743710.7768000001</v>
      </c>
      <c r="J2275" s="71">
        <f t="shared" ref="J2275:J2297" si="741">G2275*E2275</f>
        <v>2886000</v>
      </c>
      <c r="K2275" s="71">
        <f t="shared" ref="K2275:K2297" si="742">H2275*E2275</f>
        <v>601421.55359999998</v>
      </c>
      <c r="L2275" s="71">
        <f t="shared" ref="L2275:L2297" si="743">I2275*E2275</f>
        <v>3487421.5536000002</v>
      </c>
      <c r="M2275" s="570">
        <f>'KL TTHT CV DOT 2'!P2255</f>
        <v>0</v>
      </c>
      <c r="N2275" s="570">
        <f>'KL TTHT CV DOT 2'!Q2255</f>
        <v>0</v>
      </c>
      <c r="O2275" s="570">
        <f>'KL TTHT CV DOT 2'!R2255</f>
        <v>0</v>
      </c>
      <c r="P2275" s="71"/>
      <c r="Q2275" s="71"/>
      <c r="R2275" s="552">
        <v>0</v>
      </c>
      <c r="S2275" s="10"/>
    </row>
    <row r="2276" spans="1:19" outlineLevel="2">
      <c r="A2276" s="137"/>
      <c r="B2276" s="137"/>
      <c r="C2276" s="138" t="s">
        <v>1505</v>
      </c>
      <c r="D2276" s="97">
        <v>1</v>
      </c>
      <c r="E2276" s="61">
        <v>1</v>
      </c>
      <c r="F2276" s="139" t="s">
        <v>660</v>
      </c>
      <c r="G2276" s="199">
        <v>1253000</v>
      </c>
      <c r="H2276" s="199">
        <v>300710.77679999999</v>
      </c>
      <c r="I2276" s="71">
        <f t="shared" ref="I2276" si="744">SUM(G2276:H2276)</f>
        <v>1553710.7768000001</v>
      </c>
      <c r="J2276" s="71">
        <f t="shared" si="741"/>
        <v>1253000</v>
      </c>
      <c r="K2276" s="71">
        <f t="shared" si="742"/>
        <v>300710.77679999999</v>
      </c>
      <c r="L2276" s="71">
        <f t="shared" si="743"/>
        <v>1553710.7768000001</v>
      </c>
      <c r="M2276" s="570">
        <f>'KL TTHT CV DOT 2'!P2256</f>
        <v>0</v>
      </c>
      <c r="N2276" s="570">
        <f>'KL TTHT CV DOT 2'!Q2256</f>
        <v>0</v>
      </c>
      <c r="O2276" s="570">
        <f>'KL TTHT CV DOT 2'!R2256</f>
        <v>0</v>
      </c>
      <c r="P2276" s="71"/>
      <c r="Q2276" s="71"/>
      <c r="R2276" s="552">
        <v>0</v>
      </c>
      <c r="S2276" s="10"/>
    </row>
    <row r="2277" spans="1:19" s="399" customFormat="1" outlineLevel="2">
      <c r="A2277" s="137"/>
      <c r="B2277" s="137"/>
      <c r="C2277" s="400" t="s">
        <v>1507</v>
      </c>
      <c r="D2277" s="97">
        <v>2</v>
      </c>
      <c r="E2277" s="61">
        <v>2</v>
      </c>
      <c r="F2277" s="397" t="s">
        <v>660</v>
      </c>
      <c r="G2277" s="62">
        <v>1320000</v>
      </c>
      <c r="H2277" s="62">
        <v>50232.000000000007</v>
      </c>
      <c r="I2277" s="62">
        <f t="shared" si="740"/>
        <v>1370232</v>
      </c>
      <c r="J2277" s="62">
        <f t="shared" si="741"/>
        <v>2640000</v>
      </c>
      <c r="K2277" s="62">
        <f t="shared" si="742"/>
        <v>100464.00000000001</v>
      </c>
      <c r="L2277" s="62">
        <f t="shared" si="743"/>
        <v>2740464</v>
      </c>
      <c r="M2277" s="574">
        <f>'KL TTHT CV DOT 2'!P2257</f>
        <v>0</v>
      </c>
      <c r="N2277" s="574">
        <f>'KL TTHT CV DOT 2'!Q2257</f>
        <v>0</v>
      </c>
      <c r="O2277" s="574">
        <f>'KL TTHT CV DOT 2'!R2257</f>
        <v>0</v>
      </c>
      <c r="P2277" s="62"/>
      <c r="Q2277" s="62"/>
      <c r="R2277" s="550">
        <v>0</v>
      </c>
    </row>
    <row r="2278" spans="1:19" s="399" customFormat="1" outlineLevel="2">
      <c r="A2278" s="137"/>
      <c r="B2278" s="137"/>
      <c r="C2278" s="400" t="s">
        <v>1454</v>
      </c>
      <c r="D2278" s="97">
        <v>1</v>
      </c>
      <c r="E2278" s="61">
        <v>1</v>
      </c>
      <c r="F2278" s="397" t="s">
        <v>660</v>
      </c>
      <c r="G2278" s="62">
        <v>952999.99999999988</v>
      </c>
      <c r="H2278" s="62">
        <v>50232.000000000007</v>
      </c>
      <c r="I2278" s="62">
        <f t="shared" ref="I2278" si="745">SUM(G2278:H2278)</f>
        <v>1003231.9999999999</v>
      </c>
      <c r="J2278" s="62">
        <f t="shared" si="741"/>
        <v>952999.99999999988</v>
      </c>
      <c r="K2278" s="62">
        <f t="shared" si="742"/>
        <v>50232.000000000007</v>
      </c>
      <c r="L2278" s="62">
        <f t="shared" si="743"/>
        <v>1003231.9999999999</v>
      </c>
      <c r="M2278" s="574">
        <f>'KL TTHT CV DOT 2'!P2258</f>
        <v>0</v>
      </c>
      <c r="N2278" s="574">
        <f>'KL TTHT CV DOT 2'!Q2258</f>
        <v>0</v>
      </c>
      <c r="O2278" s="574">
        <f>'KL TTHT CV DOT 2'!R2258</f>
        <v>0</v>
      </c>
      <c r="P2278" s="62"/>
      <c r="Q2278" s="62"/>
      <c r="R2278" s="550">
        <v>0</v>
      </c>
    </row>
    <row r="2279" spans="1:19" outlineLevel="2">
      <c r="A2279" s="137"/>
      <c r="B2279" s="137"/>
      <c r="C2279" s="138" t="s">
        <v>1509</v>
      </c>
      <c r="D2279" s="97">
        <v>3</v>
      </c>
      <c r="E2279" s="61">
        <v>3</v>
      </c>
      <c r="F2279" s="139" t="s">
        <v>660</v>
      </c>
      <c r="G2279" s="199">
        <v>2896300.0000000005</v>
      </c>
      <c r="H2279" s="199">
        <v>61600.000000000007</v>
      </c>
      <c r="I2279" s="71">
        <f t="shared" si="740"/>
        <v>2957900.0000000005</v>
      </c>
      <c r="J2279" s="71">
        <f t="shared" si="741"/>
        <v>8688900.0000000019</v>
      </c>
      <c r="K2279" s="71">
        <f t="shared" si="742"/>
        <v>184800.00000000003</v>
      </c>
      <c r="L2279" s="71">
        <f t="shared" si="743"/>
        <v>8873700.0000000019</v>
      </c>
      <c r="M2279" s="570">
        <f>'KL TTHT CV DOT 2'!P2259</f>
        <v>0</v>
      </c>
      <c r="N2279" s="570">
        <f>'KL TTHT CV DOT 2'!Q2259</f>
        <v>0</v>
      </c>
      <c r="O2279" s="570">
        <f>'KL TTHT CV DOT 2'!R2259</f>
        <v>0</v>
      </c>
      <c r="P2279" s="71"/>
      <c r="Q2279" s="71"/>
      <c r="R2279" s="552">
        <v>0</v>
      </c>
      <c r="S2279" s="10"/>
    </row>
    <row r="2280" spans="1:19" outlineLevel="2">
      <c r="A2280" s="137"/>
      <c r="B2280" s="137"/>
      <c r="C2280" s="138" t="s">
        <v>1446</v>
      </c>
      <c r="D2280" s="97">
        <v>2</v>
      </c>
      <c r="E2280" s="61">
        <v>2</v>
      </c>
      <c r="F2280" s="139" t="s">
        <v>692</v>
      </c>
      <c r="G2280" s="199">
        <v>14750000</v>
      </c>
      <c r="H2280" s="199">
        <v>413200.44640000002</v>
      </c>
      <c r="I2280" s="71">
        <f t="shared" si="740"/>
        <v>15163200.4464</v>
      </c>
      <c r="J2280" s="71">
        <f t="shared" si="741"/>
        <v>29500000</v>
      </c>
      <c r="K2280" s="71">
        <f t="shared" si="742"/>
        <v>826400.89280000003</v>
      </c>
      <c r="L2280" s="71">
        <f t="shared" si="743"/>
        <v>30326400.8928</v>
      </c>
      <c r="M2280" s="570">
        <f>'KL TTHT CV DOT 2'!P2260</f>
        <v>0</v>
      </c>
      <c r="N2280" s="570">
        <f>'KL TTHT CV DOT 2'!Q2260</f>
        <v>0</v>
      </c>
      <c r="O2280" s="570">
        <f>'KL TTHT CV DOT 2'!R2260</f>
        <v>0</v>
      </c>
      <c r="P2280" s="71"/>
      <c r="Q2280" s="71"/>
      <c r="R2280" s="552">
        <v>0</v>
      </c>
      <c r="S2280" s="10"/>
    </row>
    <row r="2281" spans="1:19" outlineLevel="2">
      <c r="A2281" s="137"/>
      <c r="B2281" s="137"/>
      <c r="C2281" s="138" t="s">
        <v>1448</v>
      </c>
      <c r="D2281" s="97">
        <v>2</v>
      </c>
      <c r="E2281" s="61">
        <v>2</v>
      </c>
      <c r="F2281" s="139" t="s">
        <v>660</v>
      </c>
      <c r="G2281" s="199">
        <v>638000</v>
      </c>
      <c r="H2281" s="199">
        <v>50232.000000000007</v>
      </c>
      <c r="I2281" s="71">
        <f t="shared" si="740"/>
        <v>688232</v>
      </c>
      <c r="J2281" s="71">
        <f t="shared" si="741"/>
        <v>1276000</v>
      </c>
      <c r="K2281" s="71">
        <f t="shared" si="742"/>
        <v>100464.00000000001</v>
      </c>
      <c r="L2281" s="71">
        <f t="shared" si="743"/>
        <v>1376464</v>
      </c>
      <c r="M2281" s="570">
        <f>'KL TTHT CV DOT 2'!P2261</f>
        <v>0</v>
      </c>
      <c r="N2281" s="570">
        <f>'KL TTHT CV DOT 2'!Q2261</f>
        <v>0</v>
      </c>
      <c r="O2281" s="570">
        <f>'KL TTHT CV DOT 2'!R2261</f>
        <v>0</v>
      </c>
      <c r="P2281" s="71"/>
      <c r="Q2281" s="71"/>
      <c r="R2281" s="552">
        <v>0</v>
      </c>
      <c r="S2281" s="10"/>
    </row>
    <row r="2282" spans="1:19" outlineLevel="2">
      <c r="A2282" s="137"/>
      <c r="B2282" s="137"/>
      <c r="C2282" s="138" t="s">
        <v>1450</v>
      </c>
      <c r="D2282" s="97">
        <v>2</v>
      </c>
      <c r="E2282" s="61">
        <v>2</v>
      </c>
      <c r="F2282" s="139" t="s">
        <v>660</v>
      </c>
      <c r="G2282" s="199">
        <v>652999.99999999988</v>
      </c>
      <c r="H2282" s="199">
        <v>50232.000000000007</v>
      </c>
      <c r="I2282" s="71">
        <f t="shared" si="740"/>
        <v>703231.99999999988</v>
      </c>
      <c r="J2282" s="71">
        <f t="shared" si="741"/>
        <v>1305999.9999999998</v>
      </c>
      <c r="K2282" s="71">
        <f t="shared" si="742"/>
        <v>100464.00000000001</v>
      </c>
      <c r="L2282" s="71">
        <f t="shared" si="743"/>
        <v>1406463.9999999998</v>
      </c>
      <c r="M2282" s="570">
        <f>'KL TTHT CV DOT 2'!P2262</f>
        <v>0</v>
      </c>
      <c r="N2282" s="570">
        <f>'KL TTHT CV DOT 2'!Q2262</f>
        <v>0</v>
      </c>
      <c r="O2282" s="570">
        <f>'KL TTHT CV DOT 2'!R2262</f>
        <v>0</v>
      </c>
      <c r="P2282" s="71"/>
      <c r="Q2282" s="71"/>
      <c r="R2282" s="552">
        <v>0</v>
      </c>
      <c r="S2282" s="10"/>
    </row>
    <row r="2283" spans="1:19" outlineLevel="2">
      <c r="A2283" s="137"/>
      <c r="B2283" s="137"/>
      <c r="C2283" s="138" t="s">
        <v>1457</v>
      </c>
      <c r="D2283" s="97">
        <v>1</v>
      </c>
      <c r="E2283" s="61">
        <v>1</v>
      </c>
      <c r="F2283" s="139" t="s">
        <v>660</v>
      </c>
      <c r="G2283" s="199">
        <v>5018000</v>
      </c>
      <c r="H2283" s="199">
        <v>61600.000000000007</v>
      </c>
      <c r="I2283" s="71">
        <f t="shared" si="740"/>
        <v>5079600</v>
      </c>
      <c r="J2283" s="71">
        <f t="shared" si="741"/>
        <v>5018000</v>
      </c>
      <c r="K2283" s="71">
        <f t="shared" si="742"/>
        <v>61600.000000000007</v>
      </c>
      <c r="L2283" s="71">
        <f t="shared" si="743"/>
        <v>5079600</v>
      </c>
      <c r="M2283" s="570">
        <f>'KL TTHT CV DOT 2'!P2263</f>
        <v>0</v>
      </c>
      <c r="N2283" s="570">
        <f>'KL TTHT CV DOT 2'!Q2263</f>
        <v>0</v>
      </c>
      <c r="O2283" s="570">
        <f>'KL TTHT CV DOT 2'!R2263</f>
        <v>0</v>
      </c>
      <c r="P2283" s="71"/>
      <c r="Q2283" s="71"/>
      <c r="R2283" s="552">
        <v>0</v>
      </c>
      <c r="S2283" s="10"/>
    </row>
    <row r="2284" spans="1:19" outlineLevel="2">
      <c r="A2284" s="137"/>
      <c r="B2284" s="137"/>
      <c r="C2284" s="138" t="s">
        <v>1482</v>
      </c>
      <c r="D2284" s="97">
        <v>1</v>
      </c>
      <c r="E2284" s="61">
        <v>1</v>
      </c>
      <c r="F2284" s="139" t="s">
        <v>624</v>
      </c>
      <c r="G2284" s="199">
        <v>855000</v>
      </c>
      <c r="H2284" s="199">
        <v>88480.000000000015</v>
      </c>
      <c r="I2284" s="71">
        <f t="shared" ref="I2284:I2285" si="746">SUM(G2284:H2284)</f>
        <v>943480</v>
      </c>
      <c r="J2284" s="71">
        <f t="shared" si="741"/>
        <v>855000</v>
      </c>
      <c r="K2284" s="71">
        <f t="shared" si="742"/>
        <v>88480.000000000015</v>
      </c>
      <c r="L2284" s="71">
        <f t="shared" si="743"/>
        <v>943480</v>
      </c>
      <c r="M2284" s="570">
        <f>'KL TTHT CV DOT 2'!P2264</f>
        <v>0</v>
      </c>
      <c r="N2284" s="570">
        <f>'KL TTHT CV DOT 2'!Q2264</f>
        <v>0</v>
      </c>
      <c r="O2284" s="570">
        <f>'KL TTHT CV DOT 2'!R2264</f>
        <v>0</v>
      </c>
      <c r="P2284" s="71"/>
      <c r="Q2284" s="71"/>
      <c r="R2284" s="552">
        <v>0</v>
      </c>
      <c r="S2284" s="10"/>
    </row>
    <row r="2285" spans="1:19" outlineLevel="2">
      <c r="A2285" s="137"/>
      <c r="B2285" s="137"/>
      <c r="C2285" s="138" t="s">
        <v>1511</v>
      </c>
      <c r="D2285" s="97">
        <v>12</v>
      </c>
      <c r="E2285" s="61">
        <v>12</v>
      </c>
      <c r="F2285" s="139" t="s">
        <v>624</v>
      </c>
      <c r="G2285" s="199">
        <v>855000</v>
      </c>
      <c r="H2285" s="199">
        <v>88480.000000000015</v>
      </c>
      <c r="I2285" s="71">
        <f t="shared" si="746"/>
        <v>943480</v>
      </c>
      <c r="J2285" s="71">
        <f t="shared" si="741"/>
        <v>10260000</v>
      </c>
      <c r="K2285" s="71">
        <f t="shared" si="742"/>
        <v>1061760.0000000002</v>
      </c>
      <c r="L2285" s="71">
        <f t="shared" si="743"/>
        <v>11321760</v>
      </c>
      <c r="M2285" s="570">
        <f>'KL TTHT CV DOT 2'!P2265</f>
        <v>0</v>
      </c>
      <c r="N2285" s="570">
        <f>'KL TTHT CV DOT 2'!Q2265</f>
        <v>0</v>
      </c>
      <c r="O2285" s="570">
        <f>'KL TTHT CV DOT 2'!R2265</f>
        <v>0</v>
      </c>
      <c r="P2285" s="71"/>
      <c r="Q2285" s="71"/>
      <c r="R2285" s="552">
        <v>0</v>
      </c>
      <c r="S2285" s="10"/>
    </row>
    <row r="2286" spans="1:19" ht="26.4" outlineLevel="2">
      <c r="A2286" s="137"/>
      <c r="B2286" s="137"/>
      <c r="C2286" s="479" t="s">
        <v>1512</v>
      </c>
      <c r="D2286" s="97">
        <v>1</v>
      </c>
      <c r="E2286" s="61">
        <v>1</v>
      </c>
      <c r="F2286" s="139" t="s">
        <v>660</v>
      </c>
      <c r="G2286" s="199">
        <v>44000000</v>
      </c>
      <c r="H2286" s="199">
        <v>2240000</v>
      </c>
      <c r="I2286" s="71">
        <f>SUM(G2286:H2286)</f>
        <v>46240000</v>
      </c>
      <c r="J2286" s="71">
        <f t="shared" si="741"/>
        <v>44000000</v>
      </c>
      <c r="K2286" s="71">
        <f t="shared" si="742"/>
        <v>2240000</v>
      </c>
      <c r="L2286" s="71">
        <f t="shared" si="743"/>
        <v>46240000</v>
      </c>
      <c r="M2286" s="570">
        <f>'KL TTHT CV DOT 2'!P2266</f>
        <v>0</v>
      </c>
      <c r="N2286" s="570">
        <f>'KL TTHT CV DOT 2'!Q2266</f>
        <v>0</v>
      </c>
      <c r="O2286" s="570">
        <f>'KL TTHT CV DOT 2'!R2266</f>
        <v>0</v>
      </c>
      <c r="P2286" s="71"/>
      <c r="Q2286" s="71"/>
      <c r="R2286" s="552">
        <v>0</v>
      </c>
      <c r="S2286" s="10"/>
    </row>
    <row r="2287" spans="1:19" ht="44.25" customHeight="1" outlineLevel="2">
      <c r="A2287" s="137"/>
      <c r="B2287" s="137"/>
      <c r="C2287" s="138" t="s">
        <v>1514</v>
      </c>
      <c r="D2287" s="97">
        <v>14</v>
      </c>
      <c r="E2287" s="61">
        <v>14</v>
      </c>
      <c r="F2287" s="139" t="s">
        <v>660</v>
      </c>
      <c r="G2287" s="199">
        <v>7755000.0000000009</v>
      </c>
      <c r="H2287" s="199">
        <v>50400.000000000007</v>
      </c>
      <c r="I2287" s="71">
        <f t="shared" ref="I2287:I2295" si="747">SUM(G2287:H2287)</f>
        <v>7805400.0000000009</v>
      </c>
      <c r="J2287" s="71">
        <f t="shared" si="741"/>
        <v>108570000.00000001</v>
      </c>
      <c r="K2287" s="71">
        <f t="shared" si="742"/>
        <v>705600.00000000012</v>
      </c>
      <c r="L2287" s="71">
        <f t="shared" si="743"/>
        <v>109275600.00000001</v>
      </c>
      <c r="M2287" s="570">
        <f>'KL TTHT CV DOT 2'!P2267</f>
        <v>0</v>
      </c>
      <c r="N2287" s="570">
        <f>'KL TTHT CV DOT 2'!Q2267</f>
        <v>0</v>
      </c>
      <c r="O2287" s="570">
        <f>'KL TTHT CV DOT 2'!R2267</f>
        <v>0</v>
      </c>
      <c r="P2287" s="71"/>
      <c r="Q2287" s="71"/>
      <c r="R2287" s="552">
        <v>0</v>
      </c>
      <c r="S2287" s="10"/>
    </row>
    <row r="2288" spans="1:19" outlineLevel="2">
      <c r="A2288" s="137"/>
      <c r="B2288" s="137"/>
      <c r="C2288" s="138" t="s">
        <v>1516</v>
      </c>
      <c r="D2288" s="97">
        <v>2</v>
      </c>
      <c r="E2288" s="61">
        <v>2</v>
      </c>
      <c r="F2288" s="139" t="s">
        <v>660</v>
      </c>
      <c r="G2288" s="199">
        <v>1628727.2727272725</v>
      </c>
      <c r="H2288" s="199">
        <v>168000.00000000003</v>
      </c>
      <c r="I2288" s="71">
        <f t="shared" si="747"/>
        <v>1796727.2727272725</v>
      </c>
      <c r="J2288" s="71">
        <f t="shared" si="741"/>
        <v>3257454.5454545449</v>
      </c>
      <c r="K2288" s="71">
        <f t="shared" si="742"/>
        <v>336000.00000000006</v>
      </c>
      <c r="L2288" s="71">
        <f t="shared" si="743"/>
        <v>3593454.5454545449</v>
      </c>
      <c r="M2288" s="570">
        <f>'KL TTHT CV DOT 2'!P2268</f>
        <v>0</v>
      </c>
      <c r="N2288" s="570">
        <f>'KL TTHT CV DOT 2'!Q2268</f>
        <v>0</v>
      </c>
      <c r="O2288" s="570">
        <f>'KL TTHT CV DOT 2'!R2268</f>
        <v>0</v>
      </c>
      <c r="P2288" s="71"/>
      <c r="Q2288" s="71"/>
      <c r="R2288" s="552">
        <v>0</v>
      </c>
      <c r="S2288" s="10"/>
    </row>
    <row r="2289" spans="1:19" outlineLevel="2">
      <c r="A2289" s="137"/>
      <c r="B2289" s="137"/>
      <c r="C2289" s="138" t="s">
        <v>919</v>
      </c>
      <c r="D2289" s="97">
        <v>3</v>
      </c>
      <c r="E2289" s="61">
        <v>3</v>
      </c>
      <c r="F2289" s="139" t="s">
        <v>660</v>
      </c>
      <c r="G2289" s="199">
        <v>150480</v>
      </c>
      <c r="H2289" s="199">
        <v>54500.000000000007</v>
      </c>
      <c r="I2289" s="71">
        <f t="shared" si="747"/>
        <v>204980</v>
      </c>
      <c r="J2289" s="71">
        <f t="shared" si="741"/>
        <v>451440</v>
      </c>
      <c r="K2289" s="71">
        <f t="shared" si="742"/>
        <v>163500.00000000003</v>
      </c>
      <c r="L2289" s="71">
        <f t="shared" si="743"/>
        <v>614940</v>
      </c>
      <c r="M2289" s="570">
        <f>'KL TTHT CV DOT 2'!P2269</f>
        <v>0</v>
      </c>
      <c r="N2289" s="570">
        <f>'KL TTHT CV DOT 2'!Q2269</f>
        <v>0</v>
      </c>
      <c r="O2289" s="570">
        <f>'KL TTHT CV DOT 2'!R2269</f>
        <v>0</v>
      </c>
      <c r="P2289" s="71"/>
      <c r="Q2289" s="71"/>
      <c r="R2289" s="552">
        <v>0</v>
      </c>
      <c r="S2289" s="10"/>
    </row>
    <row r="2290" spans="1:19" outlineLevel="2">
      <c r="A2290" s="137"/>
      <c r="B2290" s="137"/>
      <c r="C2290" s="138" t="s">
        <v>735</v>
      </c>
      <c r="D2290" s="97">
        <v>14</v>
      </c>
      <c r="E2290" s="61">
        <v>14</v>
      </c>
      <c r="F2290" s="139" t="s">
        <v>660</v>
      </c>
      <c r="G2290" s="199">
        <v>124560</v>
      </c>
      <c r="H2290" s="199">
        <v>54500.000000000007</v>
      </c>
      <c r="I2290" s="71">
        <f t="shared" si="747"/>
        <v>179060</v>
      </c>
      <c r="J2290" s="71">
        <f t="shared" si="741"/>
        <v>1743840</v>
      </c>
      <c r="K2290" s="71">
        <f t="shared" si="742"/>
        <v>763000.00000000012</v>
      </c>
      <c r="L2290" s="71">
        <f t="shared" si="743"/>
        <v>2506840</v>
      </c>
      <c r="M2290" s="570">
        <f>'KL TTHT CV DOT 2'!P2270</f>
        <v>0</v>
      </c>
      <c r="N2290" s="570">
        <f>'KL TTHT CV DOT 2'!Q2270</f>
        <v>0</v>
      </c>
      <c r="O2290" s="570">
        <f>'KL TTHT CV DOT 2'!R2270</f>
        <v>0</v>
      </c>
      <c r="P2290" s="71"/>
      <c r="Q2290" s="71"/>
      <c r="R2290" s="552">
        <v>0</v>
      </c>
      <c r="S2290" s="10"/>
    </row>
    <row r="2291" spans="1:19" outlineLevel="2">
      <c r="A2291" s="137"/>
      <c r="B2291" s="137"/>
      <c r="C2291" s="138" t="s">
        <v>842</v>
      </c>
      <c r="D2291" s="97">
        <v>105</v>
      </c>
      <c r="E2291" s="61">
        <v>112</v>
      </c>
      <c r="F2291" s="139" t="s">
        <v>624</v>
      </c>
      <c r="G2291" s="199">
        <v>32518.739999999998</v>
      </c>
      <c r="H2291" s="199">
        <v>7485.6650000000009</v>
      </c>
      <c r="I2291" s="71">
        <f t="shared" si="747"/>
        <v>40004.404999999999</v>
      </c>
      <c r="J2291" s="71">
        <f t="shared" si="741"/>
        <v>3642098.88</v>
      </c>
      <c r="K2291" s="71">
        <f t="shared" si="742"/>
        <v>838394.4800000001</v>
      </c>
      <c r="L2291" s="71">
        <f t="shared" si="743"/>
        <v>4480493.3599999994</v>
      </c>
      <c r="M2291" s="570">
        <f>'KL TTHT CV DOT 2'!P2271</f>
        <v>0</v>
      </c>
      <c r="N2291" s="570">
        <f>'KL TTHT CV DOT 2'!Q2271</f>
        <v>0</v>
      </c>
      <c r="O2291" s="570">
        <f>'KL TTHT CV DOT 2'!R2271</f>
        <v>0</v>
      </c>
      <c r="P2291" s="71"/>
      <c r="Q2291" s="71"/>
      <c r="R2291" s="552">
        <v>0</v>
      </c>
      <c r="S2291" s="10"/>
    </row>
    <row r="2292" spans="1:19" outlineLevel="2">
      <c r="A2292" s="137"/>
      <c r="B2292" s="137"/>
      <c r="C2292" s="138" t="s">
        <v>812</v>
      </c>
      <c r="D2292" s="97">
        <v>84</v>
      </c>
      <c r="E2292" s="61">
        <v>95</v>
      </c>
      <c r="F2292" s="139" t="s">
        <v>624</v>
      </c>
      <c r="G2292" s="199">
        <v>22980.09</v>
      </c>
      <c r="H2292" s="199">
        <v>5743.9305000000022</v>
      </c>
      <c r="I2292" s="71">
        <f t="shared" si="747"/>
        <v>28724.020500000002</v>
      </c>
      <c r="J2292" s="71">
        <f t="shared" si="741"/>
        <v>2183108.5499999998</v>
      </c>
      <c r="K2292" s="71">
        <f t="shared" si="742"/>
        <v>545673.3975000002</v>
      </c>
      <c r="L2292" s="71">
        <f t="shared" si="743"/>
        <v>2728781.9475000002</v>
      </c>
      <c r="M2292" s="570">
        <f>'KL TTHT CV DOT 2'!P2272</f>
        <v>0</v>
      </c>
      <c r="N2292" s="570">
        <f>'KL TTHT CV DOT 2'!Q2272</f>
        <v>0</v>
      </c>
      <c r="O2292" s="570">
        <f>'KL TTHT CV DOT 2'!R2272</f>
        <v>0</v>
      </c>
      <c r="P2292" s="71"/>
      <c r="Q2292" s="71"/>
      <c r="R2292" s="552">
        <v>0</v>
      </c>
      <c r="S2292" s="10"/>
    </row>
    <row r="2293" spans="1:19" outlineLevel="2">
      <c r="A2293" s="137"/>
      <c r="B2293" s="137"/>
      <c r="C2293" s="138" t="s">
        <v>928</v>
      </c>
      <c r="D2293" s="97">
        <v>105</v>
      </c>
      <c r="E2293" s="61">
        <v>110</v>
      </c>
      <c r="F2293" s="139" t="s">
        <v>624</v>
      </c>
      <c r="G2293" s="199">
        <v>8773.9726027397246</v>
      </c>
      <c r="H2293" s="199">
        <v>14594.016411764707</v>
      </c>
      <c r="I2293" s="71">
        <f t="shared" si="747"/>
        <v>23367.989014504434</v>
      </c>
      <c r="J2293" s="71">
        <f t="shared" si="741"/>
        <v>965136.98630136973</v>
      </c>
      <c r="K2293" s="71">
        <f t="shared" si="742"/>
        <v>1605341.8052941179</v>
      </c>
      <c r="L2293" s="71">
        <f t="shared" si="743"/>
        <v>2570478.7915954879</v>
      </c>
      <c r="M2293" s="570">
        <f>'KL TTHT CV DOT 2'!P2273</f>
        <v>0</v>
      </c>
      <c r="N2293" s="570">
        <f>'KL TTHT CV DOT 2'!Q2273</f>
        <v>0</v>
      </c>
      <c r="O2293" s="570">
        <f>'KL TTHT CV DOT 2'!R2273</f>
        <v>0</v>
      </c>
      <c r="P2293" s="71"/>
      <c r="Q2293" s="71"/>
      <c r="R2293" s="552">
        <v>0</v>
      </c>
      <c r="S2293" s="10"/>
    </row>
    <row r="2294" spans="1:19" outlineLevel="2">
      <c r="A2294" s="137"/>
      <c r="B2294" s="137"/>
      <c r="C2294" s="138" t="s">
        <v>928</v>
      </c>
      <c r="D2294" s="97">
        <v>8</v>
      </c>
      <c r="E2294" s="61">
        <v>10</v>
      </c>
      <c r="F2294" s="139" t="s">
        <v>624</v>
      </c>
      <c r="G2294" s="199">
        <v>8773.9726027397246</v>
      </c>
      <c r="H2294" s="199">
        <v>14594.016411764707</v>
      </c>
      <c r="I2294" s="71">
        <f t="shared" si="747"/>
        <v>23367.989014504434</v>
      </c>
      <c r="J2294" s="71">
        <f t="shared" si="741"/>
        <v>87739.72602739725</v>
      </c>
      <c r="K2294" s="71">
        <f t="shared" si="742"/>
        <v>145940.16411764707</v>
      </c>
      <c r="L2294" s="71">
        <f t="shared" si="743"/>
        <v>233679.89014504434</v>
      </c>
      <c r="M2294" s="570">
        <f>'KL TTHT CV DOT 2'!P2274</f>
        <v>0</v>
      </c>
      <c r="N2294" s="570">
        <f>'KL TTHT CV DOT 2'!Q2274</f>
        <v>0</v>
      </c>
      <c r="O2294" s="570">
        <f>'KL TTHT CV DOT 2'!R2274</f>
        <v>0</v>
      </c>
      <c r="P2294" s="71"/>
      <c r="Q2294" s="71"/>
      <c r="R2294" s="552">
        <v>0</v>
      </c>
      <c r="S2294" s="10"/>
    </row>
    <row r="2295" spans="1:19" outlineLevel="2">
      <c r="A2295" s="137"/>
      <c r="B2295" s="137"/>
      <c r="C2295" s="138" t="s">
        <v>1201</v>
      </c>
      <c r="D2295" s="97">
        <v>84</v>
      </c>
      <c r="E2295" s="61">
        <v>90</v>
      </c>
      <c r="F2295" s="139" t="s">
        <v>624</v>
      </c>
      <c r="G2295" s="199">
        <v>6646.869178082191</v>
      </c>
      <c r="H2295" s="199">
        <v>13183.42817647059</v>
      </c>
      <c r="I2295" s="71">
        <f t="shared" si="747"/>
        <v>19830.297354552782</v>
      </c>
      <c r="J2295" s="71">
        <f t="shared" si="741"/>
        <v>598218.22602739721</v>
      </c>
      <c r="K2295" s="71">
        <f t="shared" si="742"/>
        <v>1186508.5358823531</v>
      </c>
      <c r="L2295" s="71">
        <f t="shared" si="743"/>
        <v>1784726.7619097503</v>
      </c>
      <c r="M2295" s="570">
        <f>'KL TTHT CV DOT 2'!P2275</f>
        <v>0</v>
      </c>
      <c r="N2295" s="570">
        <f>'KL TTHT CV DOT 2'!Q2275</f>
        <v>0</v>
      </c>
      <c r="O2295" s="570">
        <f>'KL TTHT CV DOT 2'!R2275</f>
        <v>0</v>
      </c>
      <c r="P2295" s="71"/>
      <c r="Q2295" s="71"/>
      <c r="R2295" s="552">
        <v>0</v>
      </c>
      <c r="S2295" s="10"/>
    </row>
    <row r="2296" spans="1:19" outlineLevel="2">
      <c r="A2296" s="137"/>
      <c r="B2296" s="137"/>
      <c r="C2296" s="138" t="s">
        <v>1473</v>
      </c>
      <c r="D2296" s="97">
        <v>5</v>
      </c>
      <c r="E2296" s="61">
        <v>5</v>
      </c>
      <c r="F2296" s="139" t="s">
        <v>897</v>
      </c>
      <c r="G2296" s="199">
        <v>50000</v>
      </c>
      <c r="H2296" s="199">
        <v>15000</v>
      </c>
      <c r="I2296" s="71">
        <f>SUM(G2296:H2296)</f>
        <v>65000</v>
      </c>
      <c r="J2296" s="71">
        <f t="shared" si="741"/>
        <v>250000</v>
      </c>
      <c r="K2296" s="71">
        <f t="shared" si="742"/>
        <v>75000</v>
      </c>
      <c r="L2296" s="71">
        <f t="shared" si="743"/>
        <v>325000</v>
      </c>
      <c r="M2296" s="570">
        <f>'KL TTHT CV DOT 2'!P2276</f>
        <v>0</v>
      </c>
      <c r="N2296" s="570">
        <f>'KL TTHT CV DOT 2'!Q2276</f>
        <v>0</v>
      </c>
      <c r="O2296" s="570">
        <f>'KL TTHT CV DOT 2'!R2276</f>
        <v>0</v>
      </c>
      <c r="P2296" s="71"/>
      <c r="Q2296" s="71"/>
      <c r="R2296" s="552">
        <v>0</v>
      </c>
      <c r="S2296" s="10"/>
    </row>
    <row r="2297" spans="1:19" s="399" customFormat="1" outlineLevel="2">
      <c r="A2297" s="395"/>
      <c r="B2297" s="395"/>
      <c r="C2297" s="400" t="s">
        <v>657</v>
      </c>
      <c r="D2297" s="97">
        <v>1</v>
      </c>
      <c r="E2297" s="61">
        <v>1</v>
      </c>
      <c r="F2297" s="397" t="s">
        <v>619</v>
      </c>
      <c r="G2297" s="62">
        <v>10408457.453642592</v>
      </c>
      <c r="H2297" s="62">
        <v>3122537.2360927775</v>
      </c>
      <c r="I2297" s="62">
        <f>SUM(G2297:H2297)</f>
        <v>13530994.68973537</v>
      </c>
      <c r="J2297" s="62">
        <f t="shared" si="741"/>
        <v>10408457.453642592</v>
      </c>
      <c r="K2297" s="62">
        <f t="shared" si="742"/>
        <v>3122537.2360927775</v>
      </c>
      <c r="L2297" s="62">
        <f t="shared" si="743"/>
        <v>13530994.68973537</v>
      </c>
      <c r="M2297" s="574">
        <f>'KL TTHT CV DOT 2'!P2277</f>
        <v>0</v>
      </c>
      <c r="N2297" s="574">
        <f>'KL TTHT CV DOT 2'!Q2277</f>
        <v>0</v>
      </c>
      <c r="O2297" s="574">
        <f>'KL TTHT CV DOT 2'!R2277</f>
        <v>0</v>
      </c>
      <c r="P2297" s="62"/>
      <c r="Q2297" s="62"/>
      <c r="R2297" s="550">
        <v>0</v>
      </c>
    </row>
    <row r="2298" spans="1:19" outlineLevel="1">
      <c r="A2298" s="137"/>
      <c r="B2298" s="137"/>
      <c r="C2298" s="138"/>
      <c r="D2298" s="97"/>
      <c r="E2298" s="61"/>
      <c r="F2298" s="139"/>
      <c r="G2298" s="71"/>
      <c r="H2298" s="71"/>
      <c r="I2298" s="71"/>
      <c r="J2298" s="71"/>
      <c r="K2298" s="71"/>
      <c r="L2298" s="71"/>
      <c r="M2298" s="570">
        <f>'KL TTHT CV DOT 2'!P2278</f>
        <v>0</v>
      </c>
      <c r="N2298" s="570">
        <f>'KL TTHT CV DOT 2'!Q2278</f>
        <v>0</v>
      </c>
      <c r="O2298" s="570">
        <f>'KL TTHT CV DOT 2'!R2278</f>
        <v>0</v>
      </c>
      <c r="P2298" s="71"/>
      <c r="Q2298" s="71"/>
      <c r="R2298" s="552">
        <v>0</v>
      </c>
      <c r="S2298" s="10"/>
    </row>
    <row r="2299" spans="1:19" outlineLevel="1">
      <c r="A2299" s="292" t="s">
        <v>413</v>
      </c>
      <c r="B2299" s="292"/>
      <c r="C2299" s="293" t="s">
        <v>1518</v>
      </c>
      <c r="D2299" s="287">
        <v>1</v>
      </c>
      <c r="E2299" s="287"/>
      <c r="F2299" s="294" t="s">
        <v>10</v>
      </c>
      <c r="G2299" s="478"/>
      <c r="H2299" s="478"/>
      <c r="I2299" s="289"/>
      <c r="J2299" s="289">
        <f t="shared" ref="J2299:K2299" si="748">SUBTOTAL(9,J2300:J2328)</f>
        <v>132724492.47471979</v>
      </c>
      <c r="K2299" s="289">
        <f t="shared" si="748"/>
        <v>7994822.1946903523</v>
      </c>
      <c r="L2299" s="289">
        <f>SUBTOTAL(9,L2300:L2328)</f>
        <v>140719314.66941017</v>
      </c>
      <c r="M2299" s="577">
        <f>'KL TTHT CV DOT 2'!P2279</f>
        <v>0</v>
      </c>
      <c r="N2299" s="577">
        <f>'KL TTHT CV DOT 2'!Q2279</f>
        <v>0</v>
      </c>
      <c r="O2299" s="577">
        <f>'KL TTHT CV DOT 2'!R2279</f>
        <v>0</v>
      </c>
      <c r="P2299" s="289"/>
      <c r="Q2299" s="289"/>
      <c r="R2299" s="887">
        <v>0</v>
      </c>
      <c r="S2299" s="10"/>
    </row>
    <row r="2300" spans="1:19" outlineLevel="2">
      <c r="A2300" s="137"/>
      <c r="B2300" s="137"/>
      <c r="C2300" s="147" t="s">
        <v>1496</v>
      </c>
      <c r="D2300" s="97"/>
      <c r="E2300" s="61"/>
      <c r="F2300" s="139"/>
      <c r="G2300" s="71"/>
      <c r="H2300" s="71"/>
      <c r="I2300" s="71"/>
      <c r="J2300" s="82">
        <f>SUBTOTAL(9,J2301:J2313)</f>
        <v>119059072.0747198</v>
      </c>
      <c r="K2300" s="82">
        <f t="shared" ref="K2300" si="749">SUBTOTAL(9,K2302:K2313)</f>
        <v>5427258.3946903516</v>
      </c>
      <c r="L2300" s="82">
        <f>SUBTOTAL(9,L2301:L2313)</f>
        <v>125718330.46941015</v>
      </c>
      <c r="M2300" s="576">
        <f>'KL TTHT CV DOT 2'!P2280</f>
        <v>0</v>
      </c>
      <c r="N2300" s="576">
        <f>'KL TTHT CV DOT 2'!Q2280</f>
        <v>0</v>
      </c>
      <c r="O2300" s="576">
        <f>'KL TTHT CV DOT 2'!R2280</f>
        <v>0</v>
      </c>
      <c r="P2300" s="82"/>
      <c r="Q2300" s="82"/>
      <c r="R2300" s="553">
        <v>0</v>
      </c>
      <c r="S2300" s="10"/>
    </row>
    <row r="2301" spans="1:19" outlineLevel="2">
      <c r="A2301" s="137"/>
      <c r="B2301" s="137"/>
      <c r="C2301" s="138" t="s">
        <v>1497</v>
      </c>
      <c r="D2301" s="97">
        <v>2</v>
      </c>
      <c r="E2301" s="61">
        <v>2</v>
      </c>
      <c r="F2301" s="139" t="s">
        <v>692</v>
      </c>
      <c r="G2301" s="199">
        <v>17380000</v>
      </c>
      <c r="H2301" s="199">
        <v>616000.00000000012</v>
      </c>
      <c r="I2301" s="71">
        <f t="shared" ref="I2301" si="750">SUM(G2301:H2301)</f>
        <v>17996000</v>
      </c>
      <c r="J2301" s="71">
        <f t="shared" ref="J2301:J2313" si="751">G2301*E2301</f>
        <v>34760000</v>
      </c>
      <c r="K2301" s="71">
        <f t="shared" ref="K2301:K2313" si="752">H2301*E2301</f>
        <v>1232000.0000000002</v>
      </c>
      <c r="L2301" s="71">
        <f t="shared" ref="L2301:L2313" si="753">I2301*E2301</f>
        <v>35992000</v>
      </c>
      <c r="M2301" s="570">
        <f>'KL TTHT CV DOT 2'!P2281</f>
        <v>0</v>
      </c>
      <c r="N2301" s="570">
        <f>'KL TTHT CV DOT 2'!Q2281</f>
        <v>0.5</v>
      </c>
      <c r="O2301" s="570">
        <f>'KL TTHT CV DOT 2'!R2281</f>
        <v>0.5</v>
      </c>
      <c r="P2301" s="71"/>
      <c r="Q2301" s="71"/>
      <c r="R2301" s="552">
        <v>0</v>
      </c>
      <c r="S2301" s="10"/>
    </row>
    <row r="2302" spans="1:19" outlineLevel="2">
      <c r="A2302" s="137"/>
      <c r="B2302" s="137"/>
      <c r="C2302" s="138" t="s">
        <v>1372</v>
      </c>
      <c r="D2302" s="97">
        <v>1</v>
      </c>
      <c r="E2302" s="61">
        <v>1</v>
      </c>
      <c r="F2302" s="139" t="s">
        <v>692</v>
      </c>
      <c r="G2302" s="199">
        <v>44440000</v>
      </c>
      <c r="H2302" s="199">
        <v>1400000.0000000002</v>
      </c>
      <c r="I2302" s="71">
        <f t="shared" ref="I2302:I2313" si="754">SUM(G2302:H2302)</f>
        <v>45840000</v>
      </c>
      <c r="J2302" s="71">
        <f t="shared" si="751"/>
        <v>44440000</v>
      </c>
      <c r="K2302" s="71">
        <f t="shared" si="752"/>
        <v>1400000.0000000002</v>
      </c>
      <c r="L2302" s="71">
        <f t="shared" si="753"/>
        <v>45840000</v>
      </c>
      <c r="M2302" s="570">
        <f>'KL TTHT CV DOT 2'!P2282</f>
        <v>0</v>
      </c>
      <c r="N2302" s="570">
        <f>'KL TTHT CV DOT 2'!Q2282</f>
        <v>0</v>
      </c>
      <c r="O2302" s="570">
        <f>'KL TTHT CV DOT 2'!R2282</f>
        <v>0</v>
      </c>
      <c r="P2302" s="71"/>
      <c r="Q2302" s="71"/>
      <c r="R2302" s="552">
        <v>0</v>
      </c>
      <c r="S2302" s="10"/>
    </row>
    <row r="2303" spans="1:19" outlineLevel="2">
      <c r="A2303" s="137"/>
      <c r="B2303" s="137"/>
      <c r="C2303" s="138" t="s">
        <v>1374</v>
      </c>
      <c r="D2303" s="97">
        <v>1</v>
      </c>
      <c r="E2303" s="61">
        <v>1</v>
      </c>
      <c r="F2303" s="139" t="s">
        <v>660</v>
      </c>
      <c r="G2303" s="199">
        <v>7915200</v>
      </c>
      <c r="H2303" s="199">
        <v>168000.00000000003</v>
      </c>
      <c r="I2303" s="71">
        <f t="shared" si="754"/>
        <v>8083200</v>
      </c>
      <c r="J2303" s="71">
        <f t="shared" si="751"/>
        <v>7915200</v>
      </c>
      <c r="K2303" s="71">
        <f t="shared" si="752"/>
        <v>168000.00000000003</v>
      </c>
      <c r="L2303" s="71">
        <f t="shared" si="753"/>
        <v>8083200</v>
      </c>
      <c r="M2303" s="570">
        <f>'KL TTHT CV DOT 2'!P2283</f>
        <v>0</v>
      </c>
      <c r="N2303" s="570">
        <f>'KL TTHT CV DOT 2'!Q2283</f>
        <v>0</v>
      </c>
      <c r="O2303" s="570">
        <f>'KL TTHT CV DOT 2'!R2283</f>
        <v>0</v>
      </c>
      <c r="P2303" s="71"/>
      <c r="Q2303" s="71"/>
      <c r="R2303" s="552">
        <v>0</v>
      </c>
      <c r="S2303" s="10"/>
    </row>
    <row r="2304" spans="1:19" s="11" customFormat="1" outlineLevel="2">
      <c r="A2304" s="192"/>
      <c r="B2304" s="192"/>
      <c r="C2304" s="193" t="s">
        <v>1376</v>
      </c>
      <c r="D2304" s="194">
        <v>1</v>
      </c>
      <c r="E2304" s="358">
        <v>1</v>
      </c>
      <c r="F2304" s="195" t="s">
        <v>660</v>
      </c>
      <c r="G2304" s="199">
        <v>9970909.0909090899</v>
      </c>
      <c r="H2304" s="199">
        <v>322000.00000000006</v>
      </c>
      <c r="I2304" s="199">
        <f t="shared" si="754"/>
        <v>10292909.09090909</v>
      </c>
      <c r="J2304" s="199">
        <f t="shared" si="751"/>
        <v>9970909.0909090899</v>
      </c>
      <c r="K2304" s="199">
        <f t="shared" si="752"/>
        <v>322000.00000000006</v>
      </c>
      <c r="L2304" s="199">
        <f t="shared" si="753"/>
        <v>10292909.09090909</v>
      </c>
      <c r="M2304" s="579">
        <f>'KL TTHT CV DOT 2'!P2284</f>
        <v>0</v>
      </c>
      <c r="N2304" s="579">
        <f>'KL TTHT CV DOT 2'!Q2284</f>
        <v>0</v>
      </c>
      <c r="O2304" s="579">
        <f>'KL TTHT CV DOT 2'!R2284</f>
        <v>0</v>
      </c>
      <c r="P2304" s="199"/>
      <c r="Q2304" s="199"/>
      <c r="R2304" s="554">
        <v>0</v>
      </c>
    </row>
    <row r="2305" spans="1:18" s="11" customFormat="1" outlineLevel="2">
      <c r="A2305" s="192"/>
      <c r="B2305" s="192"/>
      <c r="C2305" s="193" t="s">
        <v>1378</v>
      </c>
      <c r="D2305" s="194">
        <v>1</v>
      </c>
      <c r="E2305" s="358">
        <v>1</v>
      </c>
      <c r="F2305" s="195" t="s">
        <v>692</v>
      </c>
      <c r="G2305" s="199">
        <v>10800000</v>
      </c>
      <c r="H2305" s="199">
        <v>225400</v>
      </c>
      <c r="I2305" s="199">
        <f t="shared" si="754"/>
        <v>11025400</v>
      </c>
      <c r="J2305" s="199">
        <f t="shared" si="751"/>
        <v>10800000</v>
      </c>
      <c r="K2305" s="199">
        <f t="shared" si="752"/>
        <v>225400</v>
      </c>
      <c r="L2305" s="199">
        <f t="shared" si="753"/>
        <v>11025400</v>
      </c>
      <c r="M2305" s="579">
        <f>'KL TTHT CV DOT 2'!P2285</f>
        <v>0</v>
      </c>
      <c r="N2305" s="579">
        <f>'KL TTHT CV DOT 2'!Q2285</f>
        <v>0</v>
      </c>
      <c r="O2305" s="579">
        <f>'KL TTHT CV DOT 2'!R2285</f>
        <v>0</v>
      </c>
      <c r="P2305" s="199"/>
      <c r="Q2305" s="199"/>
      <c r="R2305" s="554">
        <v>0</v>
      </c>
    </row>
    <row r="2306" spans="1:18" s="11" customFormat="1" outlineLevel="2">
      <c r="A2306" s="192"/>
      <c r="B2306" s="192"/>
      <c r="C2306" s="193" t="s">
        <v>1428</v>
      </c>
      <c r="D2306" s="194">
        <v>1</v>
      </c>
      <c r="E2306" s="358">
        <v>1</v>
      </c>
      <c r="F2306" s="195" t="s">
        <v>660</v>
      </c>
      <c r="G2306" s="199">
        <v>1014000</v>
      </c>
      <c r="H2306" s="199">
        <v>50880.368000000009</v>
      </c>
      <c r="I2306" s="199">
        <f t="shared" si="754"/>
        <v>1064880.368</v>
      </c>
      <c r="J2306" s="199">
        <f t="shared" si="751"/>
        <v>1014000</v>
      </c>
      <c r="K2306" s="199">
        <f t="shared" si="752"/>
        <v>50880.368000000009</v>
      </c>
      <c r="L2306" s="199">
        <f t="shared" si="753"/>
        <v>1064880.368</v>
      </c>
      <c r="M2306" s="579">
        <f>'KL TTHT CV DOT 2'!P2286</f>
        <v>0</v>
      </c>
      <c r="N2306" s="579">
        <f>'KL TTHT CV DOT 2'!Q2286</f>
        <v>0</v>
      </c>
      <c r="O2306" s="579">
        <f>'KL TTHT CV DOT 2'!R2286</f>
        <v>0</v>
      </c>
      <c r="P2306" s="199"/>
      <c r="Q2306" s="199"/>
      <c r="R2306" s="554">
        <v>0</v>
      </c>
    </row>
    <row r="2307" spans="1:18" s="11" customFormat="1" outlineLevel="2">
      <c r="A2307" s="192"/>
      <c r="B2307" s="192"/>
      <c r="C2307" s="193" t="s">
        <v>1110</v>
      </c>
      <c r="D2307" s="194">
        <v>20</v>
      </c>
      <c r="E2307" s="358">
        <v>25</v>
      </c>
      <c r="F2307" s="195" t="s">
        <v>624</v>
      </c>
      <c r="G2307" s="199">
        <v>15443.88</v>
      </c>
      <c r="H2307" s="199">
        <v>5031.18</v>
      </c>
      <c r="I2307" s="199">
        <f t="shared" si="754"/>
        <v>20475.059999999998</v>
      </c>
      <c r="J2307" s="199">
        <f t="shared" si="751"/>
        <v>386097</v>
      </c>
      <c r="K2307" s="199">
        <f t="shared" si="752"/>
        <v>125779.5</v>
      </c>
      <c r="L2307" s="199">
        <f t="shared" si="753"/>
        <v>511876.49999999994</v>
      </c>
      <c r="M2307" s="579">
        <f>'KL TTHT CV DOT 2'!P2287</f>
        <v>0</v>
      </c>
      <c r="N2307" s="579">
        <f>'KL TTHT CV DOT 2'!Q2287</f>
        <v>0</v>
      </c>
      <c r="O2307" s="579">
        <f>'KL TTHT CV DOT 2'!R2287</f>
        <v>0</v>
      </c>
      <c r="P2307" s="199"/>
      <c r="Q2307" s="199"/>
      <c r="R2307" s="554">
        <v>0</v>
      </c>
    </row>
    <row r="2308" spans="1:18" s="11" customFormat="1" outlineLevel="2">
      <c r="A2308" s="192"/>
      <c r="B2308" s="192"/>
      <c r="C2308" s="193" t="s">
        <v>1368</v>
      </c>
      <c r="D2308" s="194">
        <v>20</v>
      </c>
      <c r="E2308" s="358">
        <v>25</v>
      </c>
      <c r="F2308" s="195" t="s">
        <v>624</v>
      </c>
      <c r="G2308" s="199">
        <v>40467</v>
      </c>
      <c r="H2308" s="199">
        <v>9350</v>
      </c>
      <c r="I2308" s="199">
        <f t="shared" si="754"/>
        <v>49817</v>
      </c>
      <c r="J2308" s="199">
        <f t="shared" si="751"/>
        <v>1011675</v>
      </c>
      <c r="K2308" s="199">
        <f t="shared" si="752"/>
        <v>233750</v>
      </c>
      <c r="L2308" s="199">
        <f t="shared" si="753"/>
        <v>1245425</v>
      </c>
      <c r="M2308" s="579">
        <f>'KL TTHT CV DOT 2'!P2288</f>
        <v>0</v>
      </c>
      <c r="N2308" s="579">
        <f>'KL TTHT CV DOT 2'!Q2288</f>
        <v>0</v>
      </c>
      <c r="O2308" s="579">
        <f>'KL TTHT CV DOT 2'!R2288</f>
        <v>0</v>
      </c>
      <c r="P2308" s="199"/>
      <c r="Q2308" s="199"/>
      <c r="R2308" s="554">
        <v>0</v>
      </c>
    </row>
    <row r="2309" spans="1:18" s="11" customFormat="1" outlineLevel="2">
      <c r="A2309" s="192"/>
      <c r="B2309" s="192"/>
      <c r="C2309" s="193" t="s">
        <v>928</v>
      </c>
      <c r="D2309" s="194">
        <v>40</v>
      </c>
      <c r="E2309" s="358">
        <v>50</v>
      </c>
      <c r="F2309" s="195" t="s">
        <v>624</v>
      </c>
      <c r="G2309" s="199">
        <v>8773.9726027397246</v>
      </c>
      <c r="H2309" s="199">
        <v>14594.016411764707</v>
      </c>
      <c r="I2309" s="199">
        <f t="shared" si="754"/>
        <v>23367.989014504434</v>
      </c>
      <c r="J2309" s="199">
        <f t="shared" si="751"/>
        <v>438698.6301369862</v>
      </c>
      <c r="K2309" s="199">
        <f t="shared" si="752"/>
        <v>729700.82058823539</v>
      </c>
      <c r="L2309" s="199">
        <f t="shared" si="753"/>
        <v>1168399.4507252218</v>
      </c>
      <c r="M2309" s="579">
        <f>'KL TTHT CV DOT 2'!P2289</f>
        <v>0</v>
      </c>
      <c r="N2309" s="579">
        <f>'KL TTHT CV DOT 2'!Q2289</f>
        <v>0</v>
      </c>
      <c r="O2309" s="579">
        <f>'KL TTHT CV DOT 2'!R2289</f>
        <v>0</v>
      </c>
      <c r="P2309" s="199"/>
      <c r="Q2309" s="199"/>
      <c r="R2309" s="554">
        <v>0</v>
      </c>
    </row>
    <row r="2310" spans="1:18" s="11" customFormat="1" outlineLevel="2">
      <c r="A2310" s="192"/>
      <c r="B2310" s="192"/>
      <c r="C2310" s="193" t="s">
        <v>1519</v>
      </c>
      <c r="D2310" s="194">
        <v>1</v>
      </c>
      <c r="E2310" s="358">
        <v>1</v>
      </c>
      <c r="F2310" s="195" t="s">
        <v>619</v>
      </c>
      <c r="G2310" s="199">
        <v>2500000</v>
      </c>
      <c r="H2310" s="199">
        <v>450000</v>
      </c>
      <c r="I2310" s="199">
        <f t="shared" si="754"/>
        <v>2950000</v>
      </c>
      <c r="J2310" s="199">
        <f t="shared" si="751"/>
        <v>2500000</v>
      </c>
      <c r="K2310" s="199">
        <f t="shared" si="752"/>
        <v>450000</v>
      </c>
      <c r="L2310" s="199">
        <f t="shared" si="753"/>
        <v>2950000</v>
      </c>
      <c r="M2310" s="579">
        <f>'KL TTHT CV DOT 2'!P2290</f>
        <v>0</v>
      </c>
      <c r="N2310" s="579">
        <f>'KL TTHT CV DOT 2'!Q2290</f>
        <v>0</v>
      </c>
      <c r="O2310" s="579">
        <f>'KL TTHT CV DOT 2'!R2290</f>
        <v>0</v>
      </c>
      <c r="P2310" s="199"/>
      <c r="Q2310" s="199"/>
      <c r="R2310" s="554">
        <v>0</v>
      </c>
    </row>
    <row r="2311" spans="1:18" s="11" customFormat="1" outlineLevel="2">
      <c r="A2311" s="192"/>
      <c r="B2311" s="192"/>
      <c r="C2311" s="193" t="s">
        <v>1520</v>
      </c>
      <c r="D2311" s="194">
        <v>1</v>
      </c>
      <c r="E2311" s="358">
        <v>1</v>
      </c>
      <c r="F2311" s="195" t="s">
        <v>619</v>
      </c>
      <c r="G2311" s="199">
        <v>750000</v>
      </c>
      <c r="H2311" s="199">
        <v>200000</v>
      </c>
      <c r="I2311" s="199">
        <f t="shared" si="754"/>
        <v>950000</v>
      </c>
      <c r="J2311" s="199">
        <f t="shared" si="751"/>
        <v>750000</v>
      </c>
      <c r="K2311" s="199">
        <f t="shared" si="752"/>
        <v>200000</v>
      </c>
      <c r="L2311" s="199">
        <f t="shared" si="753"/>
        <v>950000</v>
      </c>
      <c r="M2311" s="579">
        <f>'KL TTHT CV DOT 2'!P2291</f>
        <v>0</v>
      </c>
      <c r="N2311" s="579">
        <f>'KL TTHT CV DOT 2'!Q2291</f>
        <v>0</v>
      </c>
      <c r="O2311" s="579">
        <f>'KL TTHT CV DOT 2'!R2291</f>
        <v>0</v>
      </c>
      <c r="P2311" s="199"/>
      <c r="Q2311" s="199"/>
      <c r="R2311" s="554">
        <v>0</v>
      </c>
    </row>
    <row r="2312" spans="1:18" s="11" customFormat="1" outlineLevel="2">
      <c r="A2312" s="192"/>
      <c r="B2312" s="192"/>
      <c r="C2312" s="193" t="s">
        <v>1381</v>
      </c>
      <c r="D2312" s="194">
        <v>1</v>
      </c>
      <c r="E2312" s="358">
        <v>1</v>
      </c>
      <c r="F2312" s="195" t="s">
        <v>619</v>
      </c>
      <c r="G2312" s="199">
        <v>3043495.4122042339</v>
      </c>
      <c r="H2312" s="199">
        <v>913048.62366127013</v>
      </c>
      <c r="I2312" s="199">
        <f t="shared" si="754"/>
        <v>3956544.0358655043</v>
      </c>
      <c r="J2312" s="199">
        <f t="shared" si="751"/>
        <v>3043495.4122042339</v>
      </c>
      <c r="K2312" s="199">
        <f t="shared" si="752"/>
        <v>913048.62366127013</v>
      </c>
      <c r="L2312" s="199">
        <f t="shared" si="753"/>
        <v>3956544.0358655043</v>
      </c>
      <c r="M2312" s="579">
        <f>'KL TTHT CV DOT 2'!P2292</f>
        <v>0</v>
      </c>
      <c r="N2312" s="579">
        <f>'KL TTHT CV DOT 2'!Q2292</f>
        <v>0</v>
      </c>
      <c r="O2312" s="579">
        <f>'KL TTHT CV DOT 2'!R2292</f>
        <v>0</v>
      </c>
      <c r="P2312" s="199"/>
      <c r="Q2312" s="199"/>
      <c r="R2312" s="554">
        <v>0</v>
      </c>
    </row>
    <row r="2313" spans="1:18" s="11" customFormat="1" outlineLevel="2">
      <c r="A2313" s="192"/>
      <c r="B2313" s="192"/>
      <c r="C2313" s="193" t="s">
        <v>657</v>
      </c>
      <c r="D2313" s="194">
        <v>1</v>
      </c>
      <c r="E2313" s="358">
        <v>1</v>
      </c>
      <c r="F2313" s="195" t="s">
        <v>619</v>
      </c>
      <c r="G2313" s="199">
        <v>2028996.9414694894</v>
      </c>
      <c r="H2313" s="199">
        <v>608699.08244084683</v>
      </c>
      <c r="I2313" s="199">
        <f t="shared" si="754"/>
        <v>2637696.0239103362</v>
      </c>
      <c r="J2313" s="199">
        <f t="shared" si="751"/>
        <v>2028996.9414694894</v>
      </c>
      <c r="K2313" s="199">
        <f t="shared" si="752"/>
        <v>608699.08244084683</v>
      </c>
      <c r="L2313" s="199">
        <f t="shared" si="753"/>
        <v>2637696.0239103362</v>
      </c>
      <c r="M2313" s="579">
        <f>'KL TTHT CV DOT 2'!P2293</f>
        <v>0</v>
      </c>
      <c r="N2313" s="579">
        <f>'KL TTHT CV DOT 2'!Q2293</f>
        <v>0</v>
      </c>
      <c r="O2313" s="579">
        <f>'KL TTHT CV DOT 2'!R2293</f>
        <v>0</v>
      </c>
      <c r="P2313" s="199"/>
      <c r="Q2313" s="199"/>
      <c r="R2313" s="554">
        <v>0</v>
      </c>
    </row>
    <row r="2314" spans="1:18" s="11" customFormat="1" outlineLevel="2">
      <c r="A2314" s="192"/>
      <c r="B2314" s="192"/>
      <c r="C2314" s="189" t="s">
        <v>1382</v>
      </c>
      <c r="D2314" s="194"/>
      <c r="E2314" s="358"/>
      <c r="F2314" s="195"/>
      <c r="G2314" s="199"/>
      <c r="H2314" s="199"/>
      <c r="I2314" s="199"/>
      <c r="J2314" s="174">
        <f>SUBTOTAL(9,J2315:J2323)</f>
        <v>13303750</v>
      </c>
      <c r="K2314" s="174">
        <f>SUBTOTAL(9,K2315:K2323)</f>
        <v>1140438.5200000003</v>
      </c>
      <c r="L2314" s="174">
        <f>SUBTOTAL(9,L2315:L2323)</f>
        <v>14444188.52</v>
      </c>
      <c r="M2314" s="578">
        <f>'KL TTHT CV DOT 2'!P2294</f>
        <v>0</v>
      </c>
      <c r="N2314" s="578">
        <f>'KL TTHT CV DOT 2'!Q2294</f>
        <v>0</v>
      </c>
      <c r="O2314" s="578">
        <f>'KL TTHT CV DOT 2'!R2294</f>
        <v>0</v>
      </c>
      <c r="P2314" s="174"/>
      <c r="Q2314" s="174"/>
      <c r="R2314" s="558">
        <v>0</v>
      </c>
    </row>
    <row r="2315" spans="1:18" s="11" customFormat="1" ht="13.8" outlineLevel="2">
      <c r="A2315" s="410"/>
      <c r="B2315" s="411"/>
      <c r="C2315" s="412" t="s">
        <v>1383</v>
      </c>
      <c r="D2315" s="194">
        <v>1</v>
      </c>
      <c r="E2315" s="358">
        <v>1</v>
      </c>
      <c r="F2315" s="195" t="s">
        <v>660</v>
      </c>
      <c r="G2315" s="199">
        <v>1008000</v>
      </c>
      <c r="H2315" s="199">
        <v>49588.000000000007</v>
      </c>
      <c r="I2315" s="199">
        <f t="shared" ref="I2315:I2322" si="755">SUM(G2315:H2315)</f>
        <v>1057588</v>
      </c>
      <c r="J2315" s="199">
        <f t="shared" ref="J2315:J2323" si="756">G2315*E2315</f>
        <v>1008000</v>
      </c>
      <c r="K2315" s="199">
        <f t="shared" ref="K2315:K2323" si="757">H2315*E2315</f>
        <v>49588.000000000007</v>
      </c>
      <c r="L2315" s="199">
        <f t="shared" ref="L2315:L2323" si="758">I2315*E2315</f>
        <v>1057588</v>
      </c>
      <c r="M2315" s="579">
        <f>'KL TTHT CV DOT 2'!P2295</f>
        <v>0</v>
      </c>
      <c r="N2315" s="579">
        <f>'KL TTHT CV DOT 2'!Q2295</f>
        <v>0</v>
      </c>
      <c r="O2315" s="579">
        <f>'KL TTHT CV DOT 2'!R2295</f>
        <v>0</v>
      </c>
      <c r="P2315" s="199"/>
      <c r="Q2315" s="199"/>
      <c r="R2315" s="554">
        <v>0</v>
      </c>
    </row>
    <row r="2316" spans="1:18" s="11" customFormat="1" outlineLevel="2">
      <c r="A2316" s="192"/>
      <c r="B2316" s="192"/>
      <c r="C2316" s="192" t="s">
        <v>1429</v>
      </c>
      <c r="D2316" s="194">
        <v>4</v>
      </c>
      <c r="E2316" s="358">
        <v>4</v>
      </c>
      <c r="F2316" s="195" t="s">
        <v>660</v>
      </c>
      <c r="G2316" s="199">
        <v>568800</v>
      </c>
      <c r="H2316" s="199">
        <v>50880.368000000009</v>
      </c>
      <c r="I2316" s="199">
        <f t="shared" si="755"/>
        <v>619680.36800000002</v>
      </c>
      <c r="J2316" s="199">
        <f t="shared" si="756"/>
        <v>2275200</v>
      </c>
      <c r="K2316" s="199">
        <f t="shared" si="757"/>
        <v>203521.47200000004</v>
      </c>
      <c r="L2316" s="199">
        <f t="shared" si="758"/>
        <v>2478721.4720000001</v>
      </c>
      <c r="M2316" s="579">
        <f>'KL TTHT CV DOT 2'!P2296</f>
        <v>0</v>
      </c>
      <c r="N2316" s="579">
        <f>'KL TTHT CV DOT 2'!Q2296</f>
        <v>0</v>
      </c>
      <c r="O2316" s="579">
        <f>'KL TTHT CV DOT 2'!R2296</f>
        <v>0</v>
      </c>
      <c r="P2316" s="199"/>
      <c r="Q2316" s="199"/>
      <c r="R2316" s="554">
        <v>0</v>
      </c>
    </row>
    <row r="2317" spans="1:18" s="11" customFormat="1" outlineLevel="2">
      <c r="A2317" s="192"/>
      <c r="B2317" s="192"/>
      <c r="C2317" s="192" t="s">
        <v>1387</v>
      </c>
      <c r="D2317" s="194">
        <v>1</v>
      </c>
      <c r="E2317" s="358">
        <v>1</v>
      </c>
      <c r="F2317" s="195" t="s">
        <v>660</v>
      </c>
      <c r="G2317" s="199">
        <v>4200000</v>
      </c>
      <c r="H2317" s="199">
        <v>168000.00000000003</v>
      </c>
      <c r="I2317" s="199">
        <f t="shared" si="755"/>
        <v>4368000</v>
      </c>
      <c r="J2317" s="199">
        <f t="shared" si="756"/>
        <v>4200000</v>
      </c>
      <c r="K2317" s="199">
        <f t="shared" si="757"/>
        <v>168000.00000000003</v>
      </c>
      <c r="L2317" s="199">
        <f t="shared" si="758"/>
        <v>4368000</v>
      </c>
      <c r="M2317" s="579">
        <f>'KL TTHT CV DOT 2'!P2297</f>
        <v>0</v>
      </c>
      <c r="N2317" s="579">
        <f>'KL TTHT CV DOT 2'!Q2297</f>
        <v>0</v>
      </c>
      <c r="O2317" s="579">
        <f>'KL TTHT CV DOT 2'!R2297</f>
        <v>0</v>
      </c>
      <c r="P2317" s="199"/>
      <c r="Q2317" s="199"/>
      <c r="R2317" s="554">
        <v>0</v>
      </c>
    </row>
    <row r="2318" spans="1:18" s="11" customFormat="1" outlineLevel="2">
      <c r="A2318" s="192"/>
      <c r="B2318" s="192"/>
      <c r="C2318" s="192" t="s">
        <v>1430</v>
      </c>
      <c r="D2318" s="194">
        <v>1</v>
      </c>
      <c r="E2318" s="358">
        <v>1</v>
      </c>
      <c r="F2318" s="195" t="s">
        <v>660</v>
      </c>
      <c r="G2318" s="199">
        <v>770400</v>
      </c>
      <c r="H2318" s="199">
        <v>50880.368000000009</v>
      </c>
      <c r="I2318" s="199">
        <f t="shared" si="755"/>
        <v>821280.36800000002</v>
      </c>
      <c r="J2318" s="199">
        <f t="shared" si="756"/>
        <v>770400</v>
      </c>
      <c r="K2318" s="199">
        <f t="shared" si="757"/>
        <v>50880.368000000009</v>
      </c>
      <c r="L2318" s="199">
        <f t="shared" si="758"/>
        <v>821280.36800000002</v>
      </c>
      <c r="M2318" s="579">
        <f>'KL TTHT CV DOT 2'!P2298</f>
        <v>0</v>
      </c>
      <c r="N2318" s="579">
        <f>'KL TTHT CV DOT 2'!Q2298</f>
        <v>0</v>
      </c>
      <c r="O2318" s="579">
        <f>'KL TTHT CV DOT 2'!R2298</f>
        <v>0</v>
      </c>
      <c r="P2318" s="199"/>
      <c r="Q2318" s="199"/>
      <c r="R2318" s="554">
        <v>0</v>
      </c>
    </row>
    <row r="2319" spans="1:18" s="11" customFormat="1" outlineLevel="2">
      <c r="A2319" s="192"/>
      <c r="B2319" s="192"/>
      <c r="C2319" s="192" t="s">
        <v>1431</v>
      </c>
      <c r="D2319" s="194">
        <v>2</v>
      </c>
      <c r="E2319" s="358">
        <v>2</v>
      </c>
      <c r="F2319" s="195" t="s">
        <v>660</v>
      </c>
      <c r="G2319" s="199">
        <v>322800</v>
      </c>
      <c r="H2319" s="199">
        <v>50880.368000000009</v>
      </c>
      <c r="I2319" s="199">
        <f t="shared" si="755"/>
        <v>373680.36800000002</v>
      </c>
      <c r="J2319" s="199">
        <f t="shared" si="756"/>
        <v>645600</v>
      </c>
      <c r="K2319" s="199">
        <f t="shared" si="757"/>
        <v>101760.73600000002</v>
      </c>
      <c r="L2319" s="199">
        <f t="shared" si="758"/>
        <v>747360.73600000003</v>
      </c>
      <c r="M2319" s="579">
        <f>'KL TTHT CV DOT 2'!P2299</f>
        <v>0</v>
      </c>
      <c r="N2319" s="579">
        <f>'KL TTHT CV DOT 2'!Q2299</f>
        <v>0</v>
      </c>
      <c r="O2319" s="579">
        <f>'KL TTHT CV DOT 2'!R2299</f>
        <v>0</v>
      </c>
      <c r="P2319" s="199"/>
      <c r="Q2319" s="199"/>
      <c r="R2319" s="554">
        <v>0</v>
      </c>
    </row>
    <row r="2320" spans="1:18" s="11" customFormat="1" ht="13.8" outlineLevel="2">
      <c r="A2320" s="410"/>
      <c r="B2320" s="411"/>
      <c r="C2320" s="192" t="s">
        <v>1432</v>
      </c>
      <c r="D2320" s="194">
        <v>1</v>
      </c>
      <c r="E2320" s="358">
        <v>1</v>
      </c>
      <c r="F2320" s="195" t="s">
        <v>660</v>
      </c>
      <c r="G2320" s="199">
        <v>1376400</v>
      </c>
      <c r="H2320" s="199">
        <v>50880.368000000009</v>
      </c>
      <c r="I2320" s="199">
        <f t="shared" si="755"/>
        <v>1427280.368</v>
      </c>
      <c r="J2320" s="199">
        <f t="shared" si="756"/>
        <v>1376400</v>
      </c>
      <c r="K2320" s="199">
        <f t="shared" si="757"/>
        <v>50880.368000000009</v>
      </c>
      <c r="L2320" s="199">
        <f t="shared" si="758"/>
        <v>1427280.368</v>
      </c>
      <c r="M2320" s="579">
        <f>'KL TTHT CV DOT 2'!P2300</f>
        <v>0</v>
      </c>
      <c r="N2320" s="579">
        <f>'KL TTHT CV DOT 2'!Q2300</f>
        <v>0</v>
      </c>
      <c r="O2320" s="579">
        <f>'KL TTHT CV DOT 2'!R2300</f>
        <v>0</v>
      </c>
      <c r="P2320" s="199"/>
      <c r="Q2320" s="199"/>
      <c r="R2320" s="554">
        <v>0</v>
      </c>
    </row>
    <row r="2321" spans="1:19" s="11" customFormat="1" outlineLevel="2">
      <c r="A2321" s="192"/>
      <c r="B2321" s="192"/>
      <c r="C2321" s="192" t="s">
        <v>1433</v>
      </c>
      <c r="D2321" s="194">
        <v>3</v>
      </c>
      <c r="E2321" s="358">
        <v>3</v>
      </c>
      <c r="F2321" s="195" t="s">
        <v>660</v>
      </c>
      <c r="G2321" s="199">
        <v>480000</v>
      </c>
      <c r="H2321" s="199">
        <v>50880.368000000009</v>
      </c>
      <c r="I2321" s="199">
        <f t="shared" si="755"/>
        <v>530880.36800000002</v>
      </c>
      <c r="J2321" s="199">
        <f t="shared" si="756"/>
        <v>1440000</v>
      </c>
      <c r="K2321" s="199">
        <f t="shared" si="757"/>
        <v>152641.10400000002</v>
      </c>
      <c r="L2321" s="199">
        <f t="shared" si="758"/>
        <v>1592641.1040000001</v>
      </c>
      <c r="M2321" s="579">
        <f>'KL TTHT CV DOT 2'!P2301</f>
        <v>0</v>
      </c>
      <c r="N2321" s="579">
        <f>'KL TTHT CV DOT 2'!Q2301</f>
        <v>0</v>
      </c>
      <c r="O2321" s="579">
        <f>'KL TTHT CV DOT 2'!R2301</f>
        <v>0</v>
      </c>
      <c r="P2321" s="199"/>
      <c r="Q2321" s="199"/>
      <c r="R2321" s="554">
        <v>0</v>
      </c>
    </row>
    <row r="2322" spans="1:19" s="11" customFormat="1" outlineLevel="2">
      <c r="A2322" s="192"/>
      <c r="B2322" s="192"/>
      <c r="C2322" s="192" t="s">
        <v>1399</v>
      </c>
      <c r="D2322" s="194">
        <v>4</v>
      </c>
      <c r="E2322" s="358">
        <v>4</v>
      </c>
      <c r="F2322" s="195" t="s">
        <v>660</v>
      </c>
      <c r="G2322" s="199">
        <v>264000</v>
      </c>
      <c r="H2322" s="199">
        <v>50880.368000000009</v>
      </c>
      <c r="I2322" s="199">
        <f t="shared" si="755"/>
        <v>314880.36800000002</v>
      </c>
      <c r="J2322" s="199">
        <f t="shared" si="756"/>
        <v>1056000</v>
      </c>
      <c r="K2322" s="199">
        <f t="shared" si="757"/>
        <v>203521.47200000004</v>
      </c>
      <c r="L2322" s="199">
        <f t="shared" si="758"/>
        <v>1259521.4720000001</v>
      </c>
      <c r="M2322" s="579">
        <f>'KL TTHT CV DOT 2'!P2302</f>
        <v>0</v>
      </c>
      <c r="N2322" s="579">
        <f>'KL TTHT CV DOT 2'!Q2302</f>
        <v>0</v>
      </c>
      <c r="O2322" s="579">
        <f>'KL TTHT CV DOT 2'!R2302</f>
        <v>0</v>
      </c>
      <c r="P2322" s="199"/>
      <c r="Q2322" s="199"/>
      <c r="R2322" s="554">
        <v>0</v>
      </c>
    </row>
    <row r="2323" spans="1:19" s="11" customFormat="1" outlineLevel="2">
      <c r="A2323" s="192"/>
      <c r="B2323" s="192"/>
      <c r="C2323" s="193" t="s">
        <v>657</v>
      </c>
      <c r="D2323" s="194">
        <v>1</v>
      </c>
      <c r="E2323" s="358">
        <v>1</v>
      </c>
      <c r="F2323" s="195" t="s">
        <v>619</v>
      </c>
      <c r="G2323" s="199">
        <v>532150</v>
      </c>
      <c r="H2323" s="199">
        <v>159645</v>
      </c>
      <c r="I2323" s="199">
        <f t="shared" ref="I2323" si="759">SUM(G2323:H2323)</f>
        <v>691795</v>
      </c>
      <c r="J2323" s="199">
        <f t="shared" si="756"/>
        <v>532150</v>
      </c>
      <c r="K2323" s="199">
        <f t="shared" si="757"/>
        <v>159645</v>
      </c>
      <c r="L2323" s="199">
        <f t="shared" si="758"/>
        <v>691795</v>
      </c>
      <c r="M2323" s="579">
        <f>'KL TTHT CV DOT 2'!P2303</f>
        <v>0</v>
      </c>
      <c r="N2323" s="579">
        <f>'KL TTHT CV DOT 2'!Q2303</f>
        <v>0</v>
      </c>
      <c r="O2323" s="579">
        <f>'KL TTHT CV DOT 2'!R2303</f>
        <v>0</v>
      </c>
      <c r="P2323" s="199"/>
      <c r="Q2323" s="199"/>
      <c r="R2323" s="554">
        <v>0</v>
      </c>
    </row>
    <row r="2324" spans="1:19" s="11" customFormat="1" outlineLevel="2">
      <c r="A2324" s="192"/>
      <c r="B2324" s="192"/>
      <c r="C2324" s="172" t="s">
        <v>1403</v>
      </c>
      <c r="D2324" s="194"/>
      <c r="E2324" s="358"/>
      <c r="F2324" s="195"/>
      <c r="G2324" s="199"/>
      <c r="H2324" s="199"/>
      <c r="I2324" s="199"/>
      <c r="J2324" s="174">
        <f>SUBTOTAL(9,J2325:J2327)</f>
        <v>361670.40000000002</v>
      </c>
      <c r="K2324" s="174">
        <f>SUBTOTAL(9,K2325:K2327)</f>
        <v>195125.28000000003</v>
      </c>
      <c r="L2324" s="174">
        <f>SUBTOTAL(9,L2325:L2327)</f>
        <v>556795.68000000005</v>
      </c>
      <c r="M2324" s="578">
        <f>'KL TTHT CV DOT 2'!P2304</f>
        <v>0</v>
      </c>
      <c r="N2324" s="578">
        <f>'KL TTHT CV DOT 2'!Q2304</f>
        <v>0</v>
      </c>
      <c r="O2324" s="578">
        <f>'KL TTHT CV DOT 2'!R2304</f>
        <v>0</v>
      </c>
      <c r="P2324" s="174"/>
      <c r="Q2324" s="174"/>
      <c r="R2324" s="558">
        <v>0</v>
      </c>
    </row>
    <row r="2325" spans="1:19" s="11" customFormat="1" outlineLevel="2">
      <c r="A2325" s="192"/>
      <c r="B2325" s="192"/>
      <c r="C2325" s="193" t="s">
        <v>1498</v>
      </c>
      <c r="D2325" s="194">
        <v>5</v>
      </c>
      <c r="E2325" s="358">
        <v>6</v>
      </c>
      <c r="F2325" s="195" t="s">
        <v>624</v>
      </c>
      <c r="G2325" s="199">
        <v>45208.800000000003</v>
      </c>
      <c r="H2325" s="199">
        <v>28000.000000000004</v>
      </c>
      <c r="I2325" s="199">
        <f t="shared" ref="I2325" si="760">SUM(G2325:H2325)</f>
        <v>73208.800000000003</v>
      </c>
      <c r="J2325" s="199">
        <f>G2325*E2325</f>
        <v>271252.80000000005</v>
      </c>
      <c r="K2325" s="199">
        <f>H2325*E2325</f>
        <v>168000.00000000003</v>
      </c>
      <c r="L2325" s="199">
        <f>I2325*E2325</f>
        <v>439252.80000000005</v>
      </c>
      <c r="M2325" s="579">
        <f>'KL TTHT CV DOT 2'!P2305</f>
        <v>0</v>
      </c>
      <c r="N2325" s="579">
        <f>'KL TTHT CV DOT 2'!Q2305</f>
        <v>0</v>
      </c>
      <c r="O2325" s="579">
        <f>'KL TTHT CV DOT 2'!R2305</f>
        <v>0</v>
      </c>
      <c r="P2325" s="199"/>
      <c r="Q2325" s="199"/>
      <c r="R2325" s="554">
        <v>0</v>
      </c>
    </row>
    <row r="2326" spans="1:19" outlineLevel="2">
      <c r="A2326" s="137"/>
      <c r="B2326" s="137"/>
      <c r="C2326" s="138" t="s">
        <v>1418</v>
      </c>
      <c r="D2326" s="97">
        <v>1</v>
      </c>
      <c r="E2326" s="61">
        <v>1</v>
      </c>
      <c r="F2326" s="139" t="s">
        <v>619</v>
      </c>
      <c r="G2326" s="199">
        <v>52164</v>
      </c>
      <c r="H2326" s="199">
        <v>15649.199999999999</v>
      </c>
      <c r="I2326" s="71">
        <f>SUM(G2326:H2326)</f>
        <v>67813.2</v>
      </c>
      <c r="J2326" s="71">
        <f>G2326*E2326</f>
        <v>52164</v>
      </c>
      <c r="K2326" s="71">
        <f>H2326*E2326</f>
        <v>15649.199999999999</v>
      </c>
      <c r="L2326" s="71">
        <f>I2326*E2326</f>
        <v>67813.2</v>
      </c>
      <c r="M2326" s="570">
        <f>'KL TTHT CV DOT 2'!P2306</f>
        <v>0</v>
      </c>
      <c r="N2326" s="570">
        <f>'KL TTHT CV DOT 2'!Q2306</f>
        <v>0</v>
      </c>
      <c r="O2326" s="570">
        <f>'KL TTHT CV DOT 2'!R2306</f>
        <v>0</v>
      </c>
      <c r="P2326" s="71"/>
      <c r="Q2326" s="71"/>
      <c r="R2326" s="552">
        <v>0</v>
      </c>
      <c r="S2326" s="10"/>
    </row>
    <row r="2327" spans="1:19" outlineLevel="2">
      <c r="A2327" s="137"/>
      <c r="B2327" s="137"/>
      <c r="C2327" s="138" t="s">
        <v>1424</v>
      </c>
      <c r="D2327" s="97">
        <v>1</v>
      </c>
      <c r="E2327" s="61">
        <v>1</v>
      </c>
      <c r="F2327" s="139" t="s">
        <v>619</v>
      </c>
      <c r="G2327" s="199">
        <v>38253.599999999999</v>
      </c>
      <c r="H2327" s="199">
        <v>11476.08</v>
      </c>
      <c r="I2327" s="71">
        <f t="shared" ref="I2327" si="761">SUM(G2327:H2327)</f>
        <v>49729.68</v>
      </c>
      <c r="J2327" s="71">
        <f>G2327*E2327</f>
        <v>38253.599999999999</v>
      </c>
      <c r="K2327" s="71">
        <f>H2327*E2327</f>
        <v>11476.08</v>
      </c>
      <c r="L2327" s="71">
        <f>I2327*E2327</f>
        <v>49729.68</v>
      </c>
      <c r="M2327" s="570">
        <f>'KL TTHT CV DOT 2'!P2307</f>
        <v>0</v>
      </c>
      <c r="N2327" s="570">
        <f>'KL TTHT CV DOT 2'!Q2307</f>
        <v>0</v>
      </c>
      <c r="O2327" s="570">
        <f>'KL TTHT CV DOT 2'!R2307</f>
        <v>0</v>
      </c>
      <c r="P2327" s="71"/>
      <c r="Q2327" s="71"/>
      <c r="R2327" s="552">
        <v>0</v>
      </c>
      <c r="S2327" s="10"/>
    </row>
    <row r="2328" spans="1:19" outlineLevel="1">
      <c r="A2328" s="137"/>
      <c r="B2328" s="137"/>
      <c r="C2328" s="138"/>
      <c r="D2328" s="94"/>
      <c r="E2328" s="70"/>
      <c r="F2328" s="139"/>
      <c r="G2328" s="71"/>
      <c r="H2328" s="71"/>
      <c r="I2328" s="71"/>
      <c r="J2328" s="71"/>
      <c r="K2328" s="71"/>
      <c r="L2328" s="62"/>
      <c r="M2328" s="574">
        <f>'KL TTHT CV DOT 2'!P2308</f>
        <v>0</v>
      </c>
      <c r="N2328" s="574">
        <f>'KL TTHT CV DOT 2'!Q2308</f>
        <v>0</v>
      </c>
      <c r="O2328" s="574">
        <f>'KL TTHT CV DOT 2'!R2308</f>
        <v>0</v>
      </c>
      <c r="P2328" s="62"/>
      <c r="Q2328" s="62"/>
      <c r="R2328" s="550">
        <v>0</v>
      </c>
      <c r="S2328" s="10"/>
    </row>
    <row r="2329" spans="1:19">
      <c r="A2329" s="137"/>
      <c r="B2329" s="137"/>
      <c r="C2329" s="138"/>
      <c r="D2329" s="94"/>
      <c r="E2329" s="70"/>
      <c r="F2329" s="139"/>
      <c r="G2329" s="71"/>
      <c r="H2329" s="71"/>
      <c r="I2329" s="71"/>
      <c r="J2329" s="71"/>
      <c r="K2329" s="71"/>
      <c r="L2329" s="71"/>
      <c r="M2329" s="570">
        <f>'KL TTHT CV DOT 2'!P2309</f>
        <v>0</v>
      </c>
      <c r="N2329" s="570">
        <f>'KL TTHT CV DOT 2'!Q2309</f>
        <v>0</v>
      </c>
      <c r="O2329" s="570">
        <f>'KL TTHT CV DOT 2'!R2309</f>
        <v>0</v>
      </c>
      <c r="P2329" s="71"/>
      <c r="Q2329" s="71"/>
      <c r="R2329" s="552">
        <v>0</v>
      </c>
      <c r="S2329" s="10"/>
    </row>
    <row r="2330" spans="1:19" ht="15.6">
      <c r="A2330" s="647"/>
      <c r="B2330" s="647"/>
      <c r="C2330" s="652" t="s">
        <v>1677</v>
      </c>
      <c r="D2330" s="648"/>
      <c r="E2330" s="648"/>
      <c r="F2330" s="649"/>
      <c r="G2330" s="650"/>
      <c r="H2330" s="650"/>
      <c r="I2330" s="650"/>
      <c r="J2330" s="650"/>
      <c r="K2330" s="650"/>
      <c r="L2330" s="653">
        <f>SUBTOTAL(9,L2331:L2354)</f>
        <v>337968025</v>
      </c>
      <c r="M2330" s="651">
        <f>'KL TTHT CV DOT 2'!P2310</f>
        <v>0</v>
      </c>
      <c r="N2330" s="651">
        <f>'KL TTHT CV DOT 2'!Q2310</f>
        <v>0</v>
      </c>
      <c r="O2330" s="651">
        <f>'KL TTHT CV DOT 2'!R2310</f>
        <v>0</v>
      </c>
      <c r="P2330" s="651"/>
      <c r="Q2330" s="651"/>
      <c r="R2330" s="651">
        <v>0</v>
      </c>
    </row>
    <row r="2331" spans="1:19" ht="15.6">
      <c r="A2331" s="141" t="s">
        <v>47</v>
      </c>
      <c r="B2331" s="141"/>
      <c r="C2331" s="142" t="s">
        <v>48</v>
      </c>
      <c r="D2331" s="117"/>
      <c r="E2331" s="117"/>
      <c r="F2331" s="143"/>
      <c r="G2331" s="68"/>
      <c r="H2331" s="68"/>
      <c r="I2331" s="68"/>
      <c r="J2331" s="68">
        <f>SUBTOTAL(9,J2332:J2355)</f>
        <v>187529525</v>
      </c>
      <c r="K2331" s="68">
        <f>SUBTOTAL(9,K2332:K2355)</f>
        <v>150438500</v>
      </c>
      <c r="L2331" s="68">
        <f>SUBTOTAL(9,L2332:L2355)</f>
        <v>337968025</v>
      </c>
      <c r="M2331" s="68">
        <f>'KL TTHT CV DOT 2'!P2311</f>
        <v>0</v>
      </c>
      <c r="N2331" s="68">
        <f>'KL TTHT CV DOT 2'!Q2311</f>
        <v>0</v>
      </c>
      <c r="O2331" s="68">
        <f>'KL TTHT CV DOT 2'!R2311</f>
        <v>0</v>
      </c>
      <c r="P2331" s="68"/>
      <c r="Q2331" s="68"/>
      <c r="R2331" s="886">
        <v>0</v>
      </c>
      <c r="S2331" s="10"/>
    </row>
    <row r="2332" spans="1:19">
      <c r="A2332" s="146"/>
      <c r="B2332" s="146"/>
      <c r="C2332" s="147"/>
      <c r="D2332" s="99"/>
      <c r="E2332" s="99"/>
      <c r="F2332" s="148"/>
      <c r="G2332" s="82"/>
      <c r="H2332" s="82"/>
      <c r="I2332" s="82"/>
      <c r="J2332" s="82"/>
      <c r="K2332" s="82"/>
      <c r="L2332" s="62"/>
      <c r="M2332" s="574">
        <f>'KL TTHT CV DOT 2'!P2312</f>
        <v>0</v>
      </c>
      <c r="N2332" s="574">
        <f>'KL TTHT CV DOT 2'!Q2312</f>
        <v>0</v>
      </c>
      <c r="O2332" s="574">
        <f>'KL TTHT CV DOT 2'!R2312</f>
        <v>0</v>
      </c>
      <c r="P2332" s="62"/>
      <c r="Q2332" s="62"/>
      <c r="R2332" s="550">
        <v>0</v>
      </c>
      <c r="S2332" s="10"/>
    </row>
    <row r="2333" spans="1:19" outlineLevel="1">
      <c r="A2333" s="149" t="s">
        <v>415</v>
      </c>
      <c r="B2333" s="149"/>
      <c r="C2333" s="149" t="s">
        <v>78</v>
      </c>
      <c r="D2333" s="100"/>
      <c r="E2333" s="100"/>
      <c r="F2333" s="151"/>
      <c r="G2333" s="75"/>
      <c r="H2333" s="75"/>
      <c r="I2333" s="75"/>
      <c r="J2333" s="75">
        <f>SUBTOTAL(9,J2334:J2355)</f>
        <v>187529525</v>
      </c>
      <c r="K2333" s="75">
        <f>SUBTOTAL(9,K2334:K2355)</f>
        <v>150438500</v>
      </c>
      <c r="L2333" s="75">
        <f>SUBTOTAL(9,L2334:L2355)</f>
        <v>337968025</v>
      </c>
      <c r="M2333" s="571">
        <f>'KL TTHT CV DOT 2'!P2313</f>
        <v>0</v>
      </c>
      <c r="N2333" s="571">
        <f>'KL TTHT CV DOT 2'!Q2313</f>
        <v>0</v>
      </c>
      <c r="O2333" s="571">
        <f>'KL TTHT CV DOT 2'!R2313</f>
        <v>0</v>
      </c>
      <c r="P2333" s="75"/>
      <c r="Q2333" s="75"/>
      <c r="R2333" s="555">
        <v>0</v>
      </c>
      <c r="S2333" s="10"/>
    </row>
    <row r="2334" spans="1:19" outlineLevel="1">
      <c r="A2334" s="146" t="s">
        <v>424</v>
      </c>
      <c r="B2334" s="146"/>
      <c r="C2334" s="147" t="s">
        <v>425</v>
      </c>
      <c r="D2334" s="122">
        <v>1</v>
      </c>
      <c r="E2334" s="99">
        <v>1</v>
      </c>
      <c r="F2334" s="148" t="s">
        <v>10</v>
      </c>
      <c r="G2334" s="77"/>
      <c r="H2334" s="77"/>
      <c r="I2334" s="77"/>
      <c r="J2334" s="82">
        <f>SUBTOTAL(9,J2335:J2348)</f>
        <v>86750000</v>
      </c>
      <c r="K2334" s="82">
        <f>SUBTOTAL(9,K2335:K2348)</f>
        <v>108855000</v>
      </c>
      <c r="L2334" s="82">
        <f>SUBTOTAL(9,L2335:L2348)</f>
        <v>195605000</v>
      </c>
      <c r="M2334" s="576">
        <f>'KL TTHT CV DOT 2'!P2314</f>
        <v>0</v>
      </c>
      <c r="N2334" s="576">
        <f>'KL TTHT CV DOT 2'!Q2314</f>
        <v>0</v>
      </c>
      <c r="O2334" s="576">
        <f>'KL TTHT CV DOT 2'!R2314</f>
        <v>0</v>
      </c>
      <c r="P2334" s="82"/>
      <c r="Q2334" s="82"/>
      <c r="R2334" s="553">
        <v>0</v>
      </c>
      <c r="S2334" s="10"/>
    </row>
    <row r="2335" spans="1:19" s="363" customFormat="1" outlineLevel="2">
      <c r="A2335" s="172"/>
      <c r="B2335" s="172"/>
      <c r="C2335" s="189" t="s">
        <v>1523</v>
      </c>
      <c r="D2335" s="190"/>
      <c r="E2335" s="99"/>
      <c r="F2335" s="191"/>
      <c r="G2335" s="174"/>
      <c r="H2335" s="174"/>
      <c r="I2335" s="174"/>
      <c r="J2335" s="174">
        <f>SUBTOTAL(9,J2336:J2338)</f>
        <v>58500000</v>
      </c>
      <c r="K2335" s="174">
        <f t="shared" ref="K2335" si="762">SUBTOTAL(9,K2336:K2338)</f>
        <v>54800000</v>
      </c>
      <c r="L2335" s="174">
        <f>SUBTOTAL(9,L2336:L2339)</f>
        <v>115800000</v>
      </c>
      <c r="M2335" s="578">
        <f>'KL TTHT CV DOT 2'!P2315</f>
        <v>0</v>
      </c>
      <c r="N2335" s="578">
        <f>'KL TTHT CV DOT 2'!Q2315</f>
        <v>0</v>
      </c>
      <c r="O2335" s="578">
        <f>'KL TTHT CV DOT 2'!R2315</f>
        <v>0</v>
      </c>
      <c r="P2335" s="174"/>
      <c r="Q2335" s="174"/>
      <c r="R2335" s="558">
        <v>0</v>
      </c>
    </row>
    <row r="2336" spans="1:19" s="11" customFormat="1" outlineLevel="2">
      <c r="A2336" s="192"/>
      <c r="B2336" s="192"/>
      <c r="C2336" s="193" t="s">
        <v>1524</v>
      </c>
      <c r="D2336" s="194">
        <v>5</v>
      </c>
      <c r="E2336" s="97">
        <v>5</v>
      </c>
      <c r="F2336" s="195" t="s">
        <v>624</v>
      </c>
      <c r="G2336" s="199">
        <v>4500000</v>
      </c>
      <c r="H2336" s="199">
        <v>2000000</v>
      </c>
      <c r="I2336" s="199">
        <f t="shared" ref="I2336:I2338" si="763">SUM(G2336:H2336)</f>
        <v>6500000</v>
      </c>
      <c r="J2336" s="199">
        <f>G2336*E2336</f>
        <v>22500000</v>
      </c>
      <c r="K2336" s="199">
        <f>H2336*E2336</f>
        <v>10000000</v>
      </c>
      <c r="L2336" s="199">
        <f>I2336*E2336</f>
        <v>32500000</v>
      </c>
      <c r="M2336" s="579">
        <f>'KL TTHT CV DOT 2'!P2316</f>
        <v>0</v>
      </c>
      <c r="N2336" s="579">
        <f>'KL TTHT CV DOT 2'!Q2316</f>
        <v>0.7</v>
      </c>
      <c r="O2336" s="579">
        <f>'KL TTHT CV DOT 2'!R2316</f>
        <v>0.7</v>
      </c>
      <c r="P2336" s="199"/>
      <c r="Q2336" s="199"/>
      <c r="R2336" s="554">
        <v>0</v>
      </c>
    </row>
    <row r="2337" spans="1:18" s="11" customFormat="1" outlineLevel="2">
      <c r="A2337" s="192"/>
      <c r="B2337" s="192"/>
      <c r="C2337" s="193" t="s">
        <v>1525</v>
      </c>
      <c r="D2337" s="194">
        <v>164</v>
      </c>
      <c r="E2337" s="97">
        <v>164</v>
      </c>
      <c r="F2337" s="195" t="s">
        <v>1104</v>
      </c>
      <c r="G2337" s="199">
        <v>0</v>
      </c>
      <c r="H2337" s="199">
        <v>200000</v>
      </c>
      <c r="I2337" s="199">
        <f t="shared" si="763"/>
        <v>200000</v>
      </c>
      <c r="J2337" s="199">
        <f>G2337*E2337</f>
        <v>0</v>
      </c>
      <c r="K2337" s="199">
        <f>H2337*E2337</f>
        <v>32800000</v>
      </c>
      <c r="L2337" s="199">
        <f>I2337*E2337</f>
        <v>32800000</v>
      </c>
      <c r="M2337" s="579">
        <f>'KL TTHT CV DOT 2'!P2317</f>
        <v>0</v>
      </c>
      <c r="N2337" s="579">
        <f>'KL TTHT CV DOT 2'!Q2317</f>
        <v>0.7</v>
      </c>
      <c r="O2337" s="579">
        <f>'KL TTHT CV DOT 2'!R2317</f>
        <v>0.7</v>
      </c>
      <c r="P2337" s="199"/>
      <c r="Q2337" s="199"/>
      <c r="R2337" s="554">
        <v>0</v>
      </c>
    </row>
    <row r="2338" spans="1:18" s="11" customFormat="1" outlineLevel="2">
      <c r="A2338" s="192"/>
      <c r="B2338" s="192"/>
      <c r="C2338" s="193" t="s">
        <v>1526</v>
      </c>
      <c r="D2338" s="194">
        <v>190</v>
      </c>
      <c r="E2338" s="97">
        <v>120</v>
      </c>
      <c r="F2338" s="195" t="s">
        <v>624</v>
      </c>
      <c r="G2338" s="199">
        <v>300000</v>
      </c>
      <c r="H2338" s="199">
        <v>100000</v>
      </c>
      <c r="I2338" s="199">
        <f t="shared" si="763"/>
        <v>400000</v>
      </c>
      <c r="J2338" s="199">
        <f>G2338*E2338</f>
        <v>36000000</v>
      </c>
      <c r="K2338" s="199">
        <f>H2338*E2338</f>
        <v>12000000</v>
      </c>
      <c r="L2338" s="199">
        <f>I2338*E2338</f>
        <v>48000000</v>
      </c>
      <c r="M2338" s="579">
        <f>'KL TTHT CV DOT 2'!P2318</f>
        <v>0</v>
      </c>
      <c r="N2338" s="579">
        <f>'KL TTHT CV DOT 2'!Q2318</f>
        <v>0.7</v>
      </c>
      <c r="O2338" s="579">
        <f>'KL TTHT CV DOT 2'!R2318</f>
        <v>0.7</v>
      </c>
      <c r="P2338" s="199"/>
      <c r="Q2338" s="199"/>
      <c r="R2338" s="554">
        <v>0</v>
      </c>
    </row>
    <row r="2339" spans="1:18" s="11" customFormat="1" outlineLevel="2">
      <c r="A2339" s="192"/>
      <c r="B2339" s="192"/>
      <c r="C2339" s="193" t="s">
        <v>1527</v>
      </c>
      <c r="D2339" s="194">
        <v>1</v>
      </c>
      <c r="E2339" s="97">
        <v>1</v>
      </c>
      <c r="F2339" s="195" t="s">
        <v>624</v>
      </c>
      <c r="G2339" s="199">
        <v>0</v>
      </c>
      <c r="H2339" s="199">
        <v>2500000</v>
      </c>
      <c r="I2339" s="199">
        <f t="shared" ref="I2339" si="764">SUM(G2339:H2339)</f>
        <v>2500000</v>
      </c>
      <c r="J2339" s="199">
        <f>G2339*E2339</f>
        <v>0</v>
      </c>
      <c r="K2339" s="199">
        <f>H2339*E2339</f>
        <v>2500000</v>
      </c>
      <c r="L2339" s="199">
        <f>I2339*E2339</f>
        <v>2500000</v>
      </c>
      <c r="M2339" s="579">
        <f>'KL TTHT CV DOT 2'!P2319</f>
        <v>0</v>
      </c>
      <c r="N2339" s="579">
        <f>'KL TTHT CV DOT 2'!Q2319</f>
        <v>0.7</v>
      </c>
      <c r="O2339" s="579">
        <f>'KL TTHT CV DOT 2'!R2319</f>
        <v>0.7</v>
      </c>
      <c r="P2339" s="199"/>
      <c r="Q2339" s="199"/>
      <c r="R2339" s="554">
        <v>0</v>
      </c>
    </row>
    <row r="2340" spans="1:18" s="363" customFormat="1" outlineLevel="2">
      <c r="A2340" s="172"/>
      <c r="B2340" s="172"/>
      <c r="C2340" s="189" t="s">
        <v>1528</v>
      </c>
      <c r="D2340" s="190"/>
      <c r="E2340" s="99"/>
      <c r="F2340" s="191"/>
      <c r="G2340" s="174"/>
      <c r="H2340" s="174"/>
      <c r="I2340" s="174"/>
      <c r="J2340" s="174">
        <f>SUBTOTAL(9,J2341:J2342)</f>
        <v>1250000</v>
      </c>
      <c r="K2340" s="174">
        <f>SUBTOTAL(9,K2341:K2342)</f>
        <v>4515000</v>
      </c>
      <c r="L2340" s="174">
        <f>SUBTOTAL(9,L2341:L2342)</f>
        <v>5765000</v>
      </c>
      <c r="M2340" s="578">
        <f>'KL TTHT CV DOT 2'!P2320</f>
        <v>0</v>
      </c>
      <c r="N2340" s="578">
        <f>'KL TTHT CV DOT 2'!Q2320</f>
        <v>0.7</v>
      </c>
      <c r="O2340" s="578">
        <f>'KL TTHT CV DOT 2'!R2320</f>
        <v>0</v>
      </c>
      <c r="P2340" s="174"/>
      <c r="Q2340" s="174"/>
      <c r="R2340" s="558">
        <v>0</v>
      </c>
    </row>
    <row r="2341" spans="1:18" s="11" customFormat="1" outlineLevel="2">
      <c r="A2341" s="192"/>
      <c r="B2341" s="192"/>
      <c r="C2341" s="193" t="s">
        <v>1103</v>
      </c>
      <c r="D2341" s="194">
        <v>31</v>
      </c>
      <c r="E2341" s="97">
        <v>20.7</v>
      </c>
      <c r="F2341" s="195" t="s">
        <v>1104</v>
      </c>
      <c r="G2341" s="199">
        <v>0</v>
      </c>
      <c r="H2341" s="199">
        <v>200000</v>
      </c>
      <c r="I2341" s="199">
        <f t="shared" ref="I2341" si="765">SUM(G2341:H2341)</f>
        <v>200000</v>
      </c>
      <c r="J2341" s="199">
        <f>G2341*E2341</f>
        <v>0</v>
      </c>
      <c r="K2341" s="199">
        <f>H2341*E2341</f>
        <v>4140000</v>
      </c>
      <c r="L2341" s="199">
        <f>I2341*E2341</f>
        <v>4140000</v>
      </c>
      <c r="M2341" s="579">
        <f>'KL TTHT CV DOT 2'!P2321</f>
        <v>0</v>
      </c>
      <c r="N2341" s="579">
        <f>'KL TTHT CV DOT 2'!Q2321</f>
        <v>0.7</v>
      </c>
      <c r="O2341" s="579">
        <f>'KL TTHT CV DOT 2'!R2321</f>
        <v>0.7</v>
      </c>
      <c r="P2341" s="199"/>
      <c r="Q2341" s="199"/>
      <c r="R2341" s="554">
        <v>0</v>
      </c>
    </row>
    <row r="2342" spans="1:18" s="11" customFormat="1" ht="26.4" outlineLevel="2">
      <c r="A2342" s="192"/>
      <c r="B2342" s="192"/>
      <c r="C2342" s="193" t="s">
        <v>1050</v>
      </c>
      <c r="D2342" s="194">
        <v>15</v>
      </c>
      <c r="E2342" s="97">
        <v>10</v>
      </c>
      <c r="F2342" s="195" t="s">
        <v>624</v>
      </c>
      <c r="G2342" s="199">
        <v>125000</v>
      </c>
      <c r="H2342" s="199">
        <v>37500</v>
      </c>
      <c r="I2342" s="199">
        <f t="shared" ref="I2342" si="766">SUM(G2342:H2342)</f>
        <v>162500</v>
      </c>
      <c r="J2342" s="199">
        <f>G2342*E2342</f>
        <v>1250000</v>
      </c>
      <c r="K2342" s="199">
        <f>H2342*E2342</f>
        <v>375000</v>
      </c>
      <c r="L2342" s="199">
        <f>I2342*E2342</f>
        <v>1625000</v>
      </c>
      <c r="M2342" s="579">
        <f>'KL TTHT CV DOT 2'!P2322</f>
        <v>0</v>
      </c>
      <c r="N2342" s="579">
        <f>'KL TTHT CV DOT 2'!Q2322</f>
        <v>0.7</v>
      </c>
      <c r="O2342" s="579">
        <f>'KL TTHT CV DOT 2'!R2322</f>
        <v>0.7</v>
      </c>
      <c r="P2342" s="199"/>
      <c r="Q2342" s="199"/>
      <c r="R2342" s="554">
        <v>0</v>
      </c>
    </row>
    <row r="2343" spans="1:18" s="363" customFormat="1" outlineLevel="2">
      <c r="A2343" s="172"/>
      <c r="B2343" s="172"/>
      <c r="C2343" s="189" t="s">
        <v>1529</v>
      </c>
      <c r="D2343" s="190"/>
      <c r="E2343" s="99">
        <v>11</v>
      </c>
      <c r="F2343" s="191"/>
      <c r="G2343" s="174"/>
      <c r="H2343" s="174"/>
      <c r="I2343" s="174"/>
      <c r="J2343" s="174">
        <f>SUBTOTAL(9,J2344:J2347)</f>
        <v>27000000</v>
      </c>
      <c r="K2343" s="174">
        <f>SUBTOTAL(9,K2344:K2347)</f>
        <v>47040000</v>
      </c>
      <c r="L2343" s="174">
        <f>SUBTOTAL(9,L2344:L2347)</f>
        <v>74040000</v>
      </c>
      <c r="M2343" s="578">
        <f>'KL TTHT CV DOT 2'!P2323</f>
        <v>0</v>
      </c>
      <c r="N2343" s="578">
        <f>'KL TTHT CV DOT 2'!Q2323</f>
        <v>0.7</v>
      </c>
      <c r="O2343" s="578">
        <f>'KL TTHT CV DOT 2'!R2323</f>
        <v>0</v>
      </c>
      <c r="P2343" s="174"/>
      <c r="Q2343" s="174"/>
      <c r="R2343" s="558">
        <v>0</v>
      </c>
    </row>
    <row r="2344" spans="1:18" s="11" customFormat="1" ht="17.25" customHeight="1" outlineLevel="2">
      <c r="A2344" s="192"/>
      <c r="B2344" s="192"/>
      <c r="C2344" s="193" t="s">
        <v>1531</v>
      </c>
      <c r="D2344" s="194">
        <v>52</v>
      </c>
      <c r="E2344" s="97">
        <v>52</v>
      </c>
      <c r="F2344" s="195" t="s">
        <v>624</v>
      </c>
      <c r="G2344" s="199">
        <v>0</v>
      </c>
      <c r="H2344" s="199">
        <v>300000</v>
      </c>
      <c r="I2344" s="199">
        <f t="shared" ref="I2344:I2347" si="767">SUM(G2344:H2344)</f>
        <v>300000</v>
      </c>
      <c r="J2344" s="199">
        <f>G2344*E2344</f>
        <v>0</v>
      </c>
      <c r="K2344" s="199">
        <f>H2344*E2344</f>
        <v>15600000</v>
      </c>
      <c r="L2344" s="199">
        <f>I2344*E2344</f>
        <v>15600000</v>
      </c>
      <c r="M2344" s="579">
        <f>'KL TTHT CV DOT 2'!P2324</f>
        <v>0</v>
      </c>
      <c r="N2344" s="579">
        <f>'KL TTHT CV DOT 2'!Q2324</f>
        <v>0.7</v>
      </c>
      <c r="O2344" s="579">
        <f>'KL TTHT CV DOT 2'!R2324</f>
        <v>0.7</v>
      </c>
      <c r="P2344" s="199"/>
      <c r="Q2344" s="199"/>
      <c r="R2344" s="554">
        <v>0</v>
      </c>
    </row>
    <row r="2345" spans="1:18" s="11" customFormat="1" ht="17.25" customHeight="1" outlineLevel="2">
      <c r="A2345" s="192"/>
      <c r="B2345" s="192"/>
      <c r="C2345" s="193" t="s">
        <v>1532</v>
      </c>
      <c r="D2345" s="194">
        <v>4</v>
      </c>
      <c r="E2345" s="97">
        <v>6</v>
      </c>
      <c r="F2345" s="195" t="s">
        <v>660</v>
      </c>
      <c r="G2345" s="199">
        <v>4500000</v>
      </c>
      <c r="H2345" s="199">
        <v>2000000</v>
      </c>
      <c r="I2345" s="199">
        <f t="shared" si="767"/>
        <v>6500000</v>
      </c>
      <c r="J2345" s="199">
        <f>G2345*E2345</f>
        <v>27000000</v>
      </c>
      <c r="K2345" s="199">
        <f>H2345*E2345</f>
        <v>12000000</v>
      </c>
      <c r="L2345" s="199">
        <f>I2345*E2345</f>
        <v>39000000</v>
      </c>
      <c r="M2345" s="579">
        <f>'KL TTHT CV DOT 2'!P2325</f>
        <v>0</v>
      </c>
      <c r="N2345" s="579">
        <f>'KL TTHT CV DOT 2'!Q2325</f>
        <v>0.7</v>
      </c>
      <c r="O2345" s="579">
        <f>'KL TTHT CV DOT 2'!R2325</f>
        <v>0.7</v>
      </c>
      <c r="P2345" s="199"/>
      <c r="Q2345" s="199"/>
      <c r="R2345" s="554">
        <v>0</v>
      </c>
    </row>
    <row r="2346" spans="1:18" s="11" customFormat="1" ht="26.4" outlineLevel="2">
      <c r="A2346" s="192"/>
      <c r="B2346" s="192"/>
      <c r="C2346" s="193" t="s">
        <v>1533</v>
      </c>
      <c r="D2346" s="194">
        <v>6</v>
      </c>
      <c r="E2346" s="97">
        <v>6</v>
      </c>
      <c r="F2346" s="195" t="s">
        <v>660</v>
      </c>
      <c r="G2346" s="199">
        <v>0</v>
      </c>
      <c r="H2346" s="199">
        <v>1200000</v>
      </c>
      <c r="I2346" s="199">
        <f t="shared" si="767"/>
        <v>1200000</v>
      </c>
      <c r="J2346" s="199">
        <f>G2346*E2346</f>
        <v>0</v>
      </c>
      <c r="K2346" s="199">
        <f>H2346*E2346</f>
        <v>7200000</v>
      </c>
      <c r="L2346" s="199">
        <f>I2346*E2346</f>
        <v>7200000</v>
      </c>
      <c r="M2346" s="579">
        <f>'KL TTHT CV DOT 2'!P2326</f>
        <v>0</v>
      </c>
      <c r="N2346" s="579">
        <f>'KL TTHT CV DOT 2'!Q2326</f>
        <v>0.7</v>
      </c>
      <c r="O2346" s="579">
        <f>'KL TTHT CV DOT 2'!R2326</f>
        <v>0.7</v>
      </c>
      <c r="P2346" s="199"/>
      <c r="Q2346" s="199"/>
      <c r="R2346" s="554">
        <v>0</v>
      </c>
    </row>
    <row r="2347" spans="1:18" s="11" customFormat="1" outlineLevel="2">
      <c r="A2347" s="192"/>
      <c r="B2347" s="192"/>
      <c r="C2347" s="193" t="s">
        <v>1103</v>
      </c>
      <c r="D2347" s="194">
        <v>100</v>
      </c>
      <c r="E2347" s="97">
        <v>61.2</v>
      </c>
      <c r="F2347" s="195" t="s">
        <v>1104</v>
      </c>
      <c r="G2347" s="199">
        <v>0</v>
      </c>
      <c r="H2347" s="199">
        <v>200000</v>
      </c>
      <c r="I2347" s="199">
        <f t="shared" si="767"/>
        <v>200000</v>
      </c>
      <c r="J2347" s="199">
        <f>G2347*E2347</f>
        <v>0</v>
      </c>
      <c r="K2347" s="199">
        <f>H2347*E2347</f>
        <v>12240000</v>
      </c>
      <c r="L2347" s="199">
        <f>I2347*E2347</f>
        <v>12240000</v>
      </c>
      <c r="M2347" s="579">
        <f>'KL TTHT CV DOT 2'!P2327</f>
        <v>0</v>
      </c>
      <c r="N2347" s="579">
        <f>'KL TTHT CV DOT 2'!Q2327</f>
        <v>0.7</v>
      </c>
      <c r="O2347" s="579">
        <f>'KL TTHT CV DOT 2'!R2327</f>
        <v>0.7</v>
      </c>
      <c r="P2347" s="199"/>
      <c r="Q2347" s="199"/>
      <c r="R2347" s="554">
        <v>0</v>
      </c>
    </row>
    <row r="2348" spans="1:18" s="11" customFormat="1" outlineLevel="1">
      <c r="A2348" s="192"/>
      <c r="B2348" s="192"/>
      <c r="C2348" s="193"/>
      <c r="D2348" s="194"/>
      <c r="E2348" s="97"/>
      <c r="F2348" s="195"/>
      <c r="G2348" s="199"/>
      <c r="H2348" s="199"/>
      <c r="I2348" s="199"/>
      <c r="J2348" s="199"/>
      <c r="K2348" s="199"/>
      <c r="L2348" s="199"/>
      <c r="M2348" s="579">
        <f>'KL TTHT CV DOT 2'!P2328</f>
        <v>0</v>
      </c>
      <c r="N2348" s="579">
        <f>'KL TTHT CV DOT 2'!Q2328</f>
        <v>0.7</v>
      </c>
      <c r="O2348" s="579">
        <f>'KL TTHT CV DOT 2'!R2328</f>
        <v>0.7</v>
      </c>
      <c r="P2348" s="199"/>
      <c r="Q2348" s="199"/>
      <c r="R2348" s="554">
        <v>0</v>
      </c>
    </row>
    <row r="2349" spans="1:18" s="11" customFormat="1" outlineLevel="1">
      <c r="A2349" s="172" t="s">
        <v>426</v>
      </c>
      <c r="B2349" s="172"/>
      <c r="C2349" s="189" t="s">
        <v>427</v>
      </c>
      <c r="D2349" s="190">
        <v>1</v>
      </c>
      <c r="E2349" s="99"/>
      <c r="F2349" s="191" t="s">
        <v>10</v>
      </c>
      <c r="G2349" s="174"/>
      <c r="H2349" s="174"/>
      <c r="I2349" s="174"/>
      <c r="J2349" s="174">
        <f>SUBTOTAL(9,J2350:J2355)</f>
        <v>100779525</v>
      </c>
      <c r="K2349" s="174">
        <f t="shared" ref="K2349" si="768">SUBTOTAL(9,K2350:K2355)</f>
        <v>41583500</v>
      </c>
      <c r="L2349" s="174">
        <f>SUBTOTAL(9,L2350:L2355)</f>
        <v>142363025</v>
      </c>
      <c r="M2349" s="578">
        <f>'KL TTHT CV DOT 2'!P2329</f>
        <v>0</v>
      </c>
      <c r="N2349" s="578">
        <f>'KL TTHT CV DOT 2'!Q2329</f>
        <v>0</v>
      </c>
      <c r="O2349" s="578">
        <f>'KL TTHT CV DOT 2'!R2329</f>
        <v>0</v>
      </c>
      <c r="P2349" s="174"/>
      <c r="Q2349" s="174"/>
      <c r="R2349" s="558">
        <v>0</v>
      </c>
    </row>
    <row r="2350" spans="1:18" s="363" customFormat="1" outlineLevel="2">
      <c r="A2350" s="172"/>
      <c r="B2350" s="172"/>
      <c r="C2350" s="189" t="s">
        <v>1534</v>
      </c>
      <c r="D2350" s="190"/>
      <c r="E2350" s="99"/>
      <c r="F2350" s="191"/>
      <c r="G2350" s="174"/>
      <c r="H2350" s="174"/>
      <c r="I2350" s="174"/>
      <c r="J2350" s="174">
        <f>SUBTOTAL(9,J2351:J2352)</f>
        <v>41773725</v>
      </c>
      <c r="K2350" s="174">
        <f t="shared" ref="K2350:L2350" si="769">SUBTOTAL(9,K2351:K2352)</f>
        <v>16061150</v>
      </c>
      <c r="L2350" s="174">
        <f t="shared" si="769"/>
        <v>57834875</v>
      </c>
      <c r="M2350" s="578">
        <f>'KL TTHT CV DOT 2'!P2330</f>
        <v>0</v>
      </c>
      <c r="N2350" s="578">
        <f>'KL TTHT CV DOT 2'!Q2330</f>
        <v>0</v>
      </c>
      <c r="O2350" s="578">
        <f>'KL TTHT CV DOT 2'!R2330</f>
        <v>0</v>
      </c>
      <c r="P2350" s="174"/>
      <c r="Q2350" s="174"/>
      <c r="R2350" s="558">
        <v>0</v>
      </c>
    </row>
    <row r="2351" spans="1:18" s="11" customFormat="1" ht="17.25" customHeight="1" outlineLevel="2">
      <c r="A2351" s="192"/>
      <c r="B2351" s="192"/>
      <c r="C2351" s="193" t="s">
        <v>1530</v>
      </c>
      <c r="D2351" s="194">
        <v>340</v>
      </c>
      <c r="E2351" s="97">
        <v>421</v>
      </c>
      <c r="F2351" s="195" t="s">
        <v>624</v>
      </c>
      <c r="G2351" s="199">
        <v>88200</v>
      </c>
      <c r="H2351" s="199">
        <v>38150</v>
      </c>
      <c r="I2351" s="199">
        <f t="shared" ref="I2351" si="770">SUM(G2351:H2351)</f>
        <v>126350</v>
      </c>
      <c r="J2351" s="199">
        <f>G2351*E2351</f>
        <v>37132200</v>
      </c>
      <c r="K2351" s="199">
        <f>H2351*E2351</f>
        <v>16061150</v>
      </c>
      <c r="L2351" s="199">
        <f>I2351*E2351</f>
        <v>53193350</v>
      </c>
      <c r="M2351" s="579">
        <f>'KL TTHT CV DOT 2'!P2331</f>
        <v>0.3</v>
      </c>
      <c r="N2351" s="579">
        <f>'KL TTHT CV DOT 2'!Q2331</f>
        <v>0.4</v>
      </c>
      <c r="O2351" s="579">
        <f>'KL TTHT CV DOT 2'!R2331</f>
        <v>0.7</v>
      </c>
      <c r="P2351" s="199"/>
      <c r="Q2351" s="199"/>
      <c r="R2351" s="889">
        <v>0.3</v>
      </c>
    </row>
    <row r="2352" spans="1:18" s="11" customFormat="1" outlineLevel="2">
      <c r="A2352" s="192"/>
      <c r="B2352" s="192"/>
      <c r="C2352" s="193" t="s">
        <v>657</v>
      </c>
      <c r="D2352" s="194">
        <v>1</v>
      </c>
      <c r="E2352" s="97">
        <v>1</v>
      </c>
      <c r="F2352" s="195" t="s">
        <v>619</v>
      </c>
      <c r="G2352" s="199">
        <v>4641525</v>
      </c>
      <c r="H2352" s="199">
        <v>0</v>
      </c>
      <c r="I2352" s="199">
        <f t="shared" ref="I2352" si="771">SUM(G2352:H2352)</f>
        <v>4641525</v>
      </c>
      <c r="J2352" s="199">
        <f>G2352*E2352</f>
        <v>4641525</v>
      </c>
      <c r="K2352" s="199">
        <f>H2352*E2352</f>
        <v>0</v>
      </c>
      <c r="L2352" s="199">
        <f>I2352*E2352</f>
        <v>4641525</v>
      </c>
      <c r="M2352" s="579">
        <f>'KL TTHT CV DOT 2'!P2332</f>
        <v>0</v>
      </c>
      <c r="N2352" s="579">
        <f>'KL TTHT CV DOT 2'!Q2332</f>
        <v>0</v>
      </c>
      <c r="O2352" s="579">
        <f>'KL TTHT CV DOT 2'!R2332</f>
        <v>0</v>
      </c>
      <c r="P2352" s="199"/>
      <c r="Q2352" s="199"/>
      <c r="R2352" s="554">
        <v>0</v>
      </c>
    </row>
    <row r="2353" spans="1:19" s="363" customFormat="1" outlineLevel="2">
      <c r="A2353" s="172"/>
      <c r="B2353" s="172"/>
      <c r="C2353" s="189" t="s">
        <v>1529</v>
      </c>
      <c r="D2353" s="190"/>
      <c r="E2353" s="99"/>
      <c r="F2353" s="191"/>
      <c r="G2353" s="174"/>
      <c r="H2353" s="174"/>
      <c r="I2353" s="174"/>
      <c r="J2353" s="174">
        <f>SUBTOTAL(9,J2354:J2355)</f>
        <v>59005800</v>
      </c>
      <c r="K2353" s="174">
        <f>SUBTOTAL(9,K2354:K2355)</f>
        <v>25522350</v>
      </c>
      <c r="L2353" s="174">
        <f>SUBTOTAL(9,L2354:L2355)</f>
        <v>84528150</v>
      </c>
      <c r="M2353" s="578">
        <f>'KL TTHT CV DOT 2'!P2333</f>
        <v>0</v>
      </c>
      <c r="N2353" s="578">
        <f>'KL TTHT CV DOT 2'!Q2333</f>
        <v>0</v>
      </c>
      <c r="O2353" s="578">
        <f>'KL TTHT CV DOT 2'!R2333</f>
        <v>0</v>
      </c>
      <c r="P2353" s="174"/>
      <c r="Q2353" s="174"/>
      <c r="R2353" s="558">
        <v>0</v>
      </c>
    </row>
    <row r="2354" spans="1:19" s="11" customFormat="1" ht="17.25" customHeight="1" outlineLevel="2">
      <c r="A2354" s="192"/>
      <c r="B2354" s="192"/>
      <c r="C2354" s="193" t="s">
        <v>1530</v>
      </c>
      <c r="D2354" s="194">
        <v>848</v>
      </c>
      <c r="E2354" s="97">
        <v>669</v>
      </c>
      <c r="F2354" s="195" t="s">
        <v>624</v>
      </c>
      <c r="G2354" s="199">
        <v>88200</v>
      </c>
      <c r="H2354" s="199">
        <v>38150</v>
      </c>
      <c r="I2354" s="199">
        <f t="shared" ref="I2354" si="772">SUM(G2354:H2354)</f>
        <v>126350</v>
      </c>
      <c r="J2354" s="199">
        <f>G2354*E2354</f>
        <v>59005800</v>
      </c>
      <c r="K2354" s="199">
        <f>H2354*E2354</f>
        <v>25522350</v>
      </c>
      <c r="L2354" s="199">
        <f>I2354*E2354</f>
        <v>84528150</v>
      </c>
      <c r="M2354" s="579">
        <f>'KL TTHT CV DOT 2'!P2334</f>
        <v>0.3</v>
      </c>
      <c r="N2354" s="579">
        <f>'KL TTHT CV DOT 2'!Q2334</f>
        <v>0.4</v>
      </c>
      <c r="O2354" s="579">
        <f>'KL TTHT CV DOT 2'!R2334</f>
        <v>0.7</v>
      </c>
      <c r="P2354" s="199"/>
      <c r="Q2354" s="199"/>
      <c r="R2354" s="889">
        <v>0.3</v>
      </c>
    </row>
    <row r="2355" spans="1:19" outlineLevel="1">
      <c r="A2355" s="146"/>
      <c r="B2355" s="146"/>
      <c r="C2355" s="147"/>
      <c r="D2355" s="99"/>
      <c r="E2355" s="99"/>
      <c r="F2355" s="148"/>
      <c r="G2355" s="82"/>
      <c r="H2355" s="82"/>
      <c r="I2355" s="82"/>
      <c r="J2355" s="82"/>
      <c r="K2355" s="82"/>
      <c r="L2355" s="62"/>
      <c r="M2355" s="574">
        <f>'KL TTHT CV DOT 2'!P2335</f>
        <v>0</v>
      </c>
      <c r="N2355" s="574">
        <f>'KL TTHT CV DOT 2'!Q2335</f>
        <v>0</v>
      </c>
      <c r="O2355" s="574">
        <f>'KL TTHT CV DOT 2'!R2335</f>
        <v>0</v>
      </c>
      <c r="P2355" s="62"/>
      <c r="Q2355" s="62"/>
      <c r="R2355" s="550">
        <v>0</v>
      </c>
      <c r="S2355" s="10"/>
    </row>
    <row r="2356" spans="1:19" ht="15.6">
      <c r="A2356" s="647"/>
      <c r="B2356" s="647"/>
      <c r="C2356" s="652" t="s">
        <v>1678</v>
      </c>
      <c r="D2356" s="648"/>
      <c r="E2356" s="648"/>
      <c r="F2356" s="649"/>
      <c r="G2356" s="650"/>
      <c r="H2356" s="650"/>
      <c r="I2356" s="650"/>
      <c r="J2356" s="650"/>
      <c r="K2356" s="650"/>
      <c r="L2356" s="653">
        <f>SUBTOTAL(9,L2357:L2377)</f>
        <v>229689172.31781819</v>
      </c>
      <c r="M2356" s="651">
        <f>'KL TTHT CV DOT 2'!P2336</f>
        <v>0</v>
      </c>
      <c r="N2356" s="651">
        <f>'KL TTHT CV DOT 2'!Q2336</f>
        <v>0</v>
      </c>
      <c r="O2356" s="651">
        <f>'KL TTHT CV DOT 2'!R2336</f>
        <v>0</v>
      </c>
      <c r="P2356" s="651"/>
      <c r="Q2356" s="651"/>
      <c r="R2356" s="651">
        <v>0</v>
      </c>
    </row>
    <row r="2357" spans="1:19" ht="15.6">
      <c r="A2357" s="141" t="s">
        <v>39</v>
      </c>
      <c r="B2357" s="141"/>
      <c r="C2357" s="142" t="s">
        <v>40</v>
      </c>
      <c r="D2357" s="117"/>
      <c r="E2357" s="117"/>
      <c r="F2357" s="143"/>
      <c r="G2357" s="68"/>
      <c r="H2357" s="68"/>
      <c r="I2357" s="68"/>
      <c r="J2357" s="68">
        <f>SUBTOTAL(9,J2358:J2378)</f>
        <v>225500372.31781819</v>
      </c>
      <c r="K2357" s="68">
        <f>SUBTOTAL(9,K2358:K2378)</f>
        <v>4188800</v>
      </c>
      <c r="L2357" s="68">
        <f>SUBTOTAL(9,L2358:L2378)</f>
        <v>229689172.31781819</v>
      </c>
      <c r="M2357" s="68">
        <f>'KL TTHT CV DOT 2'!P2337</f>
        <v>0</v>
      </c>
      <c r="N2357" s="68">
        <f>'KL TTHT CV DOT 2'!Q2337</f>
        <v>0</v>
      </c>
      <c r="O2357" s="68">
        <f>'KL TTHT CV DOT 2'!R2337</f>
        <v>0</v>
      </c>
      <c r="P2357" s="68"/>
      <c r="Q2357" s="68"/>
      <c r="R2357" s="886">
        <v>0</v>
      </c>
      <c r="S2357" s="10"/>
    </row>
    <row r="2358" spans="1:19">
      <c r="A2358" s="146"/>
      <c r="B2358" s="146"/>
      <c r="C2358" s="147"/>
      <c r="D2358" s="99"/>
      <c r="E2358" s="99"/>
      <c r="F2358" s="148"/>
      <c r="G2358" s="82"/>
      <c r="H2358" s="82"/>
      <c r="I2358" s="82"/>
      <c r="J2358" s="82"/>
      <c r="K2358" s="82"/>
      <c r="L2358" s="62"/>
      <c r="M2358" s="62">
        <f>'KL TTHT CV DOT 2'!P2338</f>
        <v>0</v>
      </c>
      <c r="N2358" s="62">
        <f>'KL TTHT CV DOT 2'!Q2338</f>
        <v>0</v>
      </c>
      <c r="O2358" s="62">
        <f>'KL TTHT CV DOT 2'!R2338</f>
        <v>0</v>
      </c>
      <c r="P2358" s="62"/>
      <c r="Q2358" s="62"/>
      <c r="R2358" s="550">
        <v>0</v>
      </c>
      <c r="S2358" s="10"/>
    </row>
    <row r="2359" spans="1:19" outlineLevel="1">
      <c r="A2359" s="149" t="s">
        <v>288</v>
      </c>
      <c r="B2359" s="149"/>
      <c r="C2359" s="150" t="s">
        <v>176</v>
      </c>
      <c r="D2359" s="100"/>
      <c r="E2359" s="100"/>
      <c r="F2359" s="151"/>
      <c r="G2359" s="75"/>
      <c r="H2359" s="75"/>
      <c r="I2359" s="75"/>
      <c r="J2359" s="75">
        <f>SUBTOTAL(9,J2360:J2377)</f>
        <v>225500372.31781819</v>
      </c>
      <c r="K2359" s="75">
        <f>SUBTOTAL(9,K2360:K2377)</f>
        <v>4188800</v>
      </c>
      <c r="L2359" s="75">
        <f>SUBTOTAL(9,L2360:L2377)</f>
        <v>229689172.31781819</v>
      </c>
      <c r="M2359" s="75">
        <f>'KL TTHT CV DOT 2'!P2339</f>
        <v>0</v>
      </c>
      <c r="N2359" s="75">
        <f>'KL TTHT CV DOT 2'!Q2339</f>
        <v>0</v>
      </c>
      <c r="O2359" s="75">
        <f>'KL TTHT CV DOT 2'!R2339</f>
        <v>0</v>
      </c>
      <c r="P2359" s="75"/>
      <c r="Q2359" s="75"/>
      <c r="R2359" s="555">
        <v>0</v>
      </c>
      <c r="S2359" s="10"/>
    </row>
    <row r="2360" spans="1:19" outlineLevel="2">
      <c r="A2360" s="137" t="s">
        <v>293</v>
      </c>
      <c r="B2360" s="137"/>
      <c r="C2360" s="138" t="s">
        <v>294</v>
      </c>
      <c r="D2360" s="94">
        <v>1</v>
      </c>
      <c r="E2360" s="94">
        <v>1</v>
      </c>
      <c r="F2360" s="139" t="s">
        <v>10</v>
      </c>
      <c r="G2360" s="71"/>
      <c r="H2360" s="71"/>
      <c r="I2360" s="71"/>
      <c r="J2360" s="82">
        <f>SUBTOTAL(9,J2361:J2377)</f>
        <v>225500372.31781819</v>
      </c>
      <c r="K2360" s="82">
        <f>SUBTOTAL(9,K2361:K2377)</f>
        <v>4188800</v>
      </c>
      <c r="L2360" s="82">
        <f>SUBTOTAL(9,L2361:L2377)</f>
        <v>229689172.31781819</v>
      </c>
      <c r="M2360" s="82">
        <f>'KL TTHT CV DOT 2'!P2340</f>
        <v>0</v>
      </c>
      <c r="N2360" s="82">
        <f>'KL TTHT CV DOT 2'!Q2340</f>
        <v>0</v>
      </c>
      <c r="O2360" s="82">
        <f>'KL TTHT CV DOT 2'!R2340</f>
        <v>0</v>
      </c>
      <c r="P2360" s="82"/>
      <c r="Q2360" s="82"/>
      <c r="R2360" s="553">
        <v>0</v>
      </c>
      <c r="S2360" s="10"/>
    </row>
    <row r="2361" spans="1:19" s="11" customFormat="1" outlineLevel="3">
      <c r="A2361" s="192"/>
      <c r="B2361" s="192"/>
      <c r="C2361" s="189" t="s">
        <v>1342</v>
      </c>
      <c r="D2361" s="194">
        <v>0</v>
      </c>
      <c r="E2361" s="194">
        <v>0</v>
      </c>
      <c r="F2361" s="195" t="s">
        <v>624</v>
      </c>
      <c r="G2361" s="199"/>
      <c r="H2361" s="199"/>
      <c r="I2361" s="199">
        <f t="shared" ref="I2361" si="773">SUM(G2361:H2361)</f>
        <v>0</v>
      </c>
      <c r="J2361" s="174">
        <f>SUBTOTAL(9,J2362:J2367)</f>
        <v>107848004.15200001</v>
      </c>
      <c r="K2361" s="174">
        <f>SUBTOTAL(9,K2362:K2367)</f>
        <v>2094400</v>
      </c>
      <c r="L2361" s="174">
        <f>SUBTOTAL(9,L2362:L2367)</f>
        <v>109942404.15200001</v>
      </c>
      <c r="M2361" s="174">
        <f>'KL TTHT CV DOT 2'!P2341</f>
        <v>0</v>
      </c>
      <c r="N2361" s="174">
        <f>'KL TTHT CV DOT 2'!Q2341</f>
        <v>0</v>
      </c>
      <c r="O2361" s="174">
        <f>'KL TTHT CV DOT 2'!R2341</f>
        <v>0</v>
      </c>
      <c r="P2361" s="174"/>
      <c r="Q2361" s="174"/>
      <c r="R2361" s="558">
        <v>0</v>
      </c>
    </row>
    <row r="2362" spans="1:19" s="11" customFormat="1" outlineLevel="3">
      <c r="A2362" s="192"/>
      <c r="B2362" s="192"/>
      <c r="C2362" s="189" t="s">
        <v>1434</v>
      </c>
      <c r="D2362" s="194"/>
      <c r="E2362" s="194"/>
      <c r="F2362" s="195"/>
      <c r="G2362" s="199"/>
      <c r="H2362" s="199"/>
      <c r="I2362" s="199"/>
      <c r="J2362" s="174">
        <f>SUBTOTAL(9,J2363:J2367)</f>
        <v>107848004.15200001</v>
      </c>
      <c r="K2362" s="174">
        <f t="shared" ref="K2362:L2362" si="774">SUBTOTAL(9,K2363:K2367)</f>
        <v>2094400</v>
      </c>
      <c r="L2362" s="174">
        <f t="shared" si="774"/>
        <v>109942404.15200001</v>
      </c>
      <c r="M2362" s="174">
        <f>'KL TTHT CV DOT 2'!P2342</f>
        <v>0</v>
      </c>
      <c r="N2362" s="174">
        <f>'KL TTHT CV DOT 2'!Q2342</f>
        <v>0</v>
      </c>
      <c r="O2362" s="174">
        <f>'KL TTHT CV DOT 2'!R2342</f>
        <v>0</v>
      </c>
      <c r="P2362" s="174"/>
      <c r="Q2362" s="174"/>
      <c r="R2362" s="558">
        <v>0</v>
      </c>
    </row>
    <row r="2363" spans="1:19" s="11" customFormat="1" outlineLevel="3">
      <c r="A2363" s="192"/>
      <c r="B2363" s="192"/>
      <c r="C2363" s="193" t="s">
        <v>1435</v>
      </c>
      <c r="D2363" s="194">
        <v>2</v>
      </c>
      <c r="E2363" s="194">
        <v>2</v>
      </c>
      <c r="F2363" s="195" t="s">
        <v>660</v>
      </c>
      <c r="G2363" s="199">
        <v>20093299.732000005</v>
      </c>
      <c r="H2363" s="199">
        <v>224000.00000000003</v>
      </c>
      <c r="I2363" s="199">
        <f t="shared" ref="I2363:I2367" si="775">SUM(G2363:H2363)</f>
        <v>20317299.732000005</v>
      </c>
      <c r="J2363" s="199">
        <f t="shared" ref="J2363:J2368" si="776">G2363*E2363</f>
        <v>40186599.464000009</v>
      </c>
      <c r="K2363" s="199">
        <f t="shared" ref="K2363:K2368" si="777">H2363*E2363</f>
        <v>448000.00000000006</v>
      </c>
      <c r="L2363" s="199">
        <f t="shared" ref="L2363:L2368" si="778">I2363*E2363</f>
        <v>40634599.464000009</v>
      </c>
      <c r="M2363" s="199">
        <f>'KL TTHT CV DOT 2'!P2343</f>
        <v>0</v>
      </c>
      <c r="N2363" s="199">
        <f>'KL TTHT CV DOT 2'!Q2343</f>
        <v>0</v>
      </c>
      <c r="O2363" s="199">
        <f>'KL TTHT CV DOT 2'!R2343</f>
        <v>0</v>
      </c>
      <c r="P2363" s="199"/>
      <c r="Q2363" s="199"/>
      <c r="R2363" s="554">
        <v>0</v>
      </c>
    </row>
    <row r="2364" spans="1:19" s="11" customFormat="1" ht="26.4" outlineLevel="3">
      <c r="A2364" s="192"/>
      <c r="B2364" s="192"/>
      <c r="C2364" s="193" t="s">
        <v>1437</v>
      </c>
      <c r="D2364" s="194">
        <v>2</v>
      </c>
      <c r="E2364" s="194">
        <v>2</v>
      </c>
      <c r="F2364" s="195" t="s">
        <v>660</v>
      </c>
      <c r="G2364" s="199">
        <v>3486000.21</v>
      </c>
      <c r="H2364" s="199">
        <v>280000</v>
      </c>
      <c r="I2364" s="199">
        <f t="shared" si="775"/>
        <v>3766000.21</v>
      </c>
      <c r="J2364" s="199">
        <f t="shared" si="776"/>
        <v>6972000.4199999999</v>
      </c>
      <c r="K2364" s="199">
        <f t="shared" si="777"/>
        <v>560000</v>
      </c>
      <c r="L2364" s="199">
        <f t="shared" si="778"/>
        <v>7532000.4199999999</v>
      </c>
      <c r="M2364" s="199">
        <f>'KL TTHT CV DOT 2'!P2344</f>
        <v>0</v>
      </c>
      <c r="N2364" s="199">
        <f>'KL TTHT CV DOT 2'!Q2344</f>
        <v>0</v>
      </c>
      <c r="O2364" s="199">
        <f>'KL TTHT CV DOT 2'!R2344</f>
        <v>0</v>
      </c>
      <c r="P2364" s="199"/>
      <c r="Q2364" s="199"/>
      <c r="R2364" s="554">
        <v>0</v>
      </c>
    </row>
    <row r="2365" spans="1:19" s="11" customFormat="1" outlineLevel="3">
      <c r="A2365" s="192"/>
      <c r="B2365" s="192"/>
      <c r="C2365" s="193" t="s">
        <v>1439</v>
      </c>
      <c r="D2365" s="194">
        <v>2</v>
      </c>
      <c r="E2365" s="194">
        <v>2</v>
      </c>
      <c r="F2365" s="195" t="s">
        <v>660</v>
      </c>
      <c r="G2365" s="199">
        <v>15336300.067000002</v>
      </c>
      <c r="H2365" s="199">
        <v>168000.00000000003</v>
      </c>
      <c r="I2365" s="199">
        <f t="shared" si="775"/>
        <v>15504300.067000002</v>
      </c>
      <c r="J2365" s="199">
        <f t="shared" si="776"/>
        <v>30672600.134000003</v>
      </c>
      <c r="K2365" s="199">
        <f t="shared" si="777"/>
        <v>336000.00000000006</v>
      </c>
      <c r="L2365" s="199">
        <f t="shared" si="778"/>
        <v>31008600.134000003</v>
      </c>
      <c r="M2365" s="199">
        <f>'KL TTHT CV DOT 2'!P2345</f>
        <v>0</v>
      </c>
      <c r="N2365" s="199">
        <f>'KL TTHT CV DOT 2'!Q2345</f>
        <v>0</v>
      </c>
      <c r="O2365" s="199">
        <f>'KL TTHT CV DOT 2'!R2345</f>
        <v>0</v>
      </c>
      <c r="P2365" s="199"/>
      <c r="Q2365" s="199"/>
      <c r="R2365" s="554">
        <v>0</v>
      </c>
    </row>
    <row r="2366" spans="1:19" s="11" customFormat="1" outlineLevel="3">
      <c r="A2366" s="192"/>
      <c r="B2366" s="192"/>
      <c r="C2366" s="193" t="s">
        <v>1441</v>
      </c>
      <c r="D2366" s="194">
        <v>2</v>
      </c>
      <c r="E2366" s="194">
        <v>2</v>
      </c>
      <c r="F2366" s="195" t="s">
        <v>660</v>
      </c>
      <c r="G2366" s="199">
        <v>2807300.0670000003</v>
      </c>
      <c r="H2366" s="199">
        <v>95200.000000000015</v>
      </c>
      <c r="I2366" s="199">
        <f t="shared" si="775"/>
        <v>2902500.0670000003</v>
      </c>
      <c r="J2366" s="199">
        <f t="shared" si="776"/>
        <v>5614600.1340000005</v>
      </c>
      <c r="K2366" s="199">
        <f t="shared" si="777"/>
        <v>190400.00000000003</v>
      </c>
      <c r="L2366" s="199">
        <f t="shared" si="778"/>
        <v>5805000.1340000005</v>
      </c>
      <c r="M2366" s="199">
        <f>'KL TTHT CV DOT 2'!P2346</f>
        <v>0</v>
      </c>
      <c r="N2366" s="199">
        <f>'KL TTHT CV DOT 2'!Q2346</f>
        <v>0</v>
      </c>
      <c r="O2366" s="199">
        <f>'KL TTHT CV DOT 2'!R2346</f>
        <v>0</v>
      </c>
      <c r="P2366" s="199"/>
      <c r="Q2366" s="199"/>
      <c r="R2366" s="554">
        <v>0</v>
      </c>
    </row>
    <row r="2367" spans="1:19" s="11" customFormat="1" outlineLevel="3">
      <c r="A2367" s="192"/>
      <c r="B2367" s="192"/>
      <c r="C2367" s="193" t="s">
        <v>1443</v>
      </c>
      <c r="D2367" s="194">
        <v>4</v>
      </c>
      <c r="E2367" s="194">
        <v>4</v>
      </c>
      <c r="F2367" s="195" t="s">
        <v>660</v>
      </c>
      <c r="G2367" s="199">
        <v>6100550.9999999981</v>
      </c>
      <c r="H2367" s="199">
        <v>140000</v>
      </c>
      <c r="I2367" s="199">
        <f t="shared" si="775"/>
        <v>6240550.9999999981</v>
      </c>
      <c r="J2367" s="199">
        <f t="shared" si="776"/>
        <v>24402203.999999993</v>
      </c>
      <c r="K2367" s="199">
        <f t="shared" si="777"/>
        <v>560000</v>
      </c>
      <c r="L2367" s="199">
        <f t="shared" si="778"/>
        <v>24962203.999999993</v>
      </c>
      <c r="M2367" s="199">
        <f>'KL TTHT CV DOT 2'!P2347</f>
        <v>0</v>
      </c>
      <c r="N2367" s="199">
        <f>'KL TTHT CV DOT 2'!Q2347</f>
        <v>0</v>
      </c>
      <c r="O2367" s="199">
        <f>'KL TTHT CV DOT 2'!R2347</f>
        <v>0</v>
      </c>
      <c r="P2367" s="199"/>
      <c r="Q2367" s="199"/>
      <c r="R2367" s="554">
        <v>0</v>
      </c>
    </row>
    <row r="2368" spans="1:19" s="11" customFormat="1" outlineLevel="3">
      <c r="A2368" s="192"/>
      <c r="B2368" s="192"/>
      <c r="C2368" s="193" t="s">
        <v>657</v>
      </c>
      <c r="D2368" s="194">
        <v>1</v>
      </c>
      <c r="E2368" s="194">
        <v>1</v>
      </c>
      <c r="F2368" s="195" t="s">
        <v>619</v>
      </c>
      <c r="G2368" s="199">
        <v>4902182.0069090901</v>
      </c>
      <c r="H2368" s="199">
        <v>0</v>
      </c>
      <c r="I2368" s="199">
        <f t="shared" ref="I2368" si="779">SUM(G2368:H2368)</f>
        <v>4902182.0069090901</v>
      </c>
      <c r="J2368" s="199">
        <f t="shared" si="776"/>
        <v>4902182.0069090901</v>
      </c>
      <c r="K2368" s="199">
        <f t="shared" si="777"/>
        <v>0</v>
      </c>
      <c r="L2368" s="199">
        <f t="shared" si="778"/>
        <v>4902182.0069090901</v>
      </c>
      <c r="M2368" s="199">
        <f>'KL TTHT CV DOT 2'!P2348</f>
        <v>0</v>
      </c>
      <c r="N2368" s="199">
        <f>'KL TTHT CV DOT 2'!Q2348</f>
        <v>0</v>
      </c>
      <c r="O2368" s="199">
        <f>'KL TTHT CV DOT 2'!R2348</f>
        <v>0</v>
      </c>
      <c r="P2368" s="199"/>
      <c r="Q2368" s="199"/>
      <c r="R2368" s="554">
        <v>0</v>
      </c>
    </row>
    <row r="2369" spans="1:235" s="11" customFormat="1" outlineLevel="3">
      <c r="A2369" s="192"/>
      <c r="B2369" s="192"/>
      <c r="C2369" s="189" t="s">
        <v>1333</v>
      </c>
      <c r="D2369" s="194"/>
      <c r="E2369" s="194"/>
      <c r="F2369" s="195"/>
      <c r="G2369" s="199"/>
      <c r="H2369" s="199"/>
      <c r="I2369" s="199"/>
      <c r="J2369" s="174">
        <f>SUBTOTAL(9,J2370:J2377)</f>
        <v>112750186.1589091</v>
      </c>
      <c r="K2369" s="174">
        <f>SUBTOTAL(9,K2370:K2377)</f>
        <v>2094400</v>
      </c>
      <c r="L2369" s="174">
        <f>SUBTOTAL(9,L2370:L2377)</f>
        <v>114844586.1589091</v>
      </c>
      <c r="M2369" s="174">
        <f>'KL TTHT CV DOT 2'!P2349</f>
        <v>0</v>
      </c>
      <c r="N2369" s="174">
        <f>'KL TTHT CV DOT 2'!Q2349</f>
        <v>0</v>
      </c>
      <c r="O2369" s="174">
        <f>'KL TTHT CV DOT 2'!R2349</f>
        <v>0</v>
      </c>
      <c r="P2369" s="174"/>
      <c r="Q2369" s="174"/>
      <c r="R2369" s="558">
        <v>0</v>
      </c>
    </row>
    <row r="2370" spans="1:235" s="11" customFormat="1" outlineLevel="3">
      <c r="A2370" s="192"/>
      <c r="B2370" s="192"/>
      <c r="C2370" s="189" t="s">
        <v>1434</v>
      </c>
      <c r="D2370" s="194"/>
      <c r="E2370" s="194"/>
      <c r="F2370" s="195"/>
      <c r="G2370" s="199"/>
      <c r="H2370" s="199"/>
      <c r="I2370" s="199"/>
      <c r="J2370" s="174">
        <f>SUBTOTAL(9,J2371:J2375)</f>
        <v>107848004.15200001</v>
      </c>
      <c r="K2370" s="174">
        <f t="shared" ref="K2370:L2370" si="780">SUBTOTAL(9,K2371:K2375)</f>
        <v>2094400</v>
      </c>
      <c r="L2370" s="174">
        <f t="shared" si="780"/>
        <v>109942404.15200001</v>
      </c>
      <c r="M2370" s="174">
        <f>'KL TTHT CV DOT 2'!P2350</f>
        <v>0</v>
      </c>
      <c r="N2370" s="174">
        <f>'KL TTHT CV DOT 2'!Q2350</f>
        <v>0</v>
      </c>
      <c r="O2370" s="174">
        <f>'KL TTHT CV DOT 2'!R2350</f>
        <v>0</v>
      </c>
      <c r="P2370" s="174"/>
      <c r="Q2370" s="174"/>
      <c r="R2370" s="558">
        <v>0</v>
      </c>
    </row>
    <row r="2371" spans="1:235" outlineLevel="3">
      <c r="A2371" s="137"/>
      <c r="B2371" s="137"/>
      <c r="C2371" s="138" t="s">
        <v>1435</v>
      </c>
      <c r="D2371" s="194">
        <v>2</v>
      </c>
      <c r="E2371" s="194">
        <v>2</v>
      </c>
      <c r="F2371" s="139" t="s">
        <v>660</v>
      </c>
      <c r="G2371" s="199">
        <v>20093299.732000005</v>
      </c>
      <c r="H2371" s="199">
        <v>224000.00000000003</v>
      </c>
      <c r="I2371" s="71">
        <f t="shared" ref="I2371:I2376" si="781">SUM(G2371:H2371)</f>
        <v>20317299.732000005</v>
      </c>
      <c r="J2371" s="71">
        <f t="shared" ref="J2371:J2376" si="782">G2371*E2371</f>
        <v>40186599.464000009</v>
      </c>
      <c r="K2371" s="71">
        <f t="shared" ref="K2371:K2376" si="783">H2371*E2371</f>
        <v>448000.00000000006</v>
      </c>
      <c r="L2371" s="71">
        <f t="shared" ref="L2371:L2376" si="784">I2371*E2371</f>
        <v>40634599.464000009</v>
      </c>
      <c r="M2371" s="71">
        <f>'KL TTHT CV DOT 2'!P2351</f>
        <v>0</v>
      </c>
      <c r="N2371" s="71">
        <f>'KL TTHT CV DOT 2'!Q2351</f>
        <v>0</v>
      </c>
      <c r="O2371" s="71">
        <f>'KL TTHT CV DOT 2'!R2351</f>
        <v>0</v>
      </c>
      <c r="P2371" s="71"/>
      <c r="Q2371" s="71"/>
      <c r="R2371" s="552">
        <v>0</v>
      </c>
      <c r="S2371" s="10"/>
    </row>
    <row r="2372" spans="1:235" ht="26.4" outlineLevel="3">
      <c r="A2372" s="137"/>
      <c r="B2372" s="137"/>
      <c r="C2372" s="138" t="s">
        <v>1437</v>
      </c>
      <c r="D2372" s="194">
        <v>2</v>
      </c>
      <c r="E2372" s="194">
        <v>2</v>
      </c>
      <c r="F2372" s="139" t="s">
        <v>660</v>
      </c>
      <c r="G2372" s="199">
        <v>3486000.21</v>
      </c>
      <c r="H2372" s="199">
        <v>280000</v>
      </c>
      <c r="I2372" s="71">
        <f t="shared" si="781"/>
        <v>3766000.21</v>
      </c>
      <c r="J2372" s="71">
        <f t="shared" si="782"/>
        <v>6972000.4199999999</v>
      </c>
      <c r="K2372" s="71">
        <f t="shared" si="783"/>
        <v>560000</v>
      </c>
      <c r="L2372" s="71">
        <f t="shared" si="784"/>
        <v>7532000.4199999999</v>
      </c>
      <c r="M2372" s="71">
        <f>'KL TTHT CV DOT 2'!P2352</f>
        <v>0</v>
      </c>
      <c r="N2372" s="71">
        <f>'KL TTHT CV DOT 2'!Q2352</f>
        <v>0</v>
      </c>
      <c r="O2372" s="71">
        <f>'KL TTHT CV DOT 2'!R2352</f>
        <v>0</v>
      </c>
      <c r="P2372" s="71"/>
      <c r="Q2372" s="71"/>
      <c r="R2372" s="552">
        <v>0</v>
      </c>
      <c r="S2372" s="10"/>
    </row>
    <row r="2373" spans="1:235" outlineLevel="3">
      <c r="A2373" s="137"/>
      <c r="B2373" s="137"/>
      <c r="C2373" s="138" t="s">
        <v>1439</v>
      </c>
      <c r="D2373" s="194">
        <v>2</v>
      </c>
      <c r="E2373" s="194">
        <v>2</v>
      </c>
      <c r="F2373" s="139" t="s">
        <v>660</v>
      </c>
      <c r="G2373" s="199">
        <v>15336300.067000002</v>
      </c>
      <c r="H2373" s="199">
        <v>168000.00000000003</v>
      </c>
      <c r="I2373" s="71">
        <f t="shared" si="781"/>
        <v>15504300.067000002</v>
      </c>
      <c r="J2373" s="71">
        <f t="shared" si="782"/>
        <v>30672600.134000003</v>
      </c>
      <c r="K2373" s="71">
        <f t="shared" si="783"/>
        <v>336000.00000000006</v>
      </c>
      <c r="L2373" s="71">
        <f t="shared" si="784"/>
        <v>31008600.134000003</v>
      </c>
      <c r="M2373" s="71">
        <f>'KL TTHT CV DOT 2'!P2353</f>
        <v>0</v>
      </c>
      <c r="N2373" s="71">
        <f>'KL TTHT CV DOT 2'!Q2353</f>
        <v>0</v>
      </c>
      <c r="O2373" s="71">
        <f>'KL TTHT CV DOT 2'!R2353</f>
        <v>0</v>
      </c>
      <c r="P2373" s="71"/>
      <c r="Q2373" s="71"/>
      <c r="R2373" s="552">
        <v>0</v>
      </c>
      <c r="S2373" s="10"/>
    </row>
    <row r="2374" spans="1:235" outlineLevel="3">
      <c r="A2374" s="137"/>
      <c r="B2374" s="137"/>
      <c r="C2374" s="138" t="s">
        <v>1441</v>
      </c>
      <c r="D2374" s="194">
        <v>2</v>
      </c>
      <c r="E2374" s="194">
        <v>2</v>
      </c>
      <c r="F2374" s="139" t="s">
        <v>660</v>
      </c>
      <c r="G2374" s="199">
        <v>2807300.0670000003</v>
      </c>
      <c r="H2374" s="199">
        <v>95200.000000000015</v>
      </c>
      <c r="I2374" s="71">
        <f t="shared" si="781"/>
        <v>2902500.0670000003</v>
      </c>
      <c r="J2374" s="71">
        <f t="shared" si="782"/>
        <v>5614600.1340000005</v>
      </c>
      <c r="K2374" s="71">
        <f t="shared" si="783"/>
        <v>190400.00000000003</v>
      </c>
      <c r="L2374" s="71">
        <f t="shared" si="784"/>
        <v>5805000.1340000005</v>
      </c>
      <c r="M2374" s="71">
        <f>'KL TTHT CV DOT 2'!P2354</f>
        <v>0</v>
      </c>
      <c r="N2374" s="71">
        <f>'KL TTHT CV DOT 2'!Q2354</f>
        <v>0</v>
      </c>
      <c r="O2374" s="71">
        <f>'KL TTHT CV DOT 2'!R2354</f>
        <v>0</v>
      </c>
      <c r="P2374" s="71"/>
      <c r="Q2374" s="71"/>
      <c r="R2374" s="552">
        <v>0</v>
      </c>
      <c r="S2374" s="10"/>
    </row>
    <row r="2375" spans="1:235" outlineLevel="3">
      <c r="A2375" s="137"/>
      <c r="B2375" s="137"/>
      <c r="C2375" s="138" t="s">
        <v>1443</v>
      </c>
      <c r="D2375" s="194">
        <v>4</v>
      </c>
      <c r="E2375" s="194">
        <v>4</v>
      </c>
      <c r="F2375" s="139" t="s">
        <v>660</v>
      </c>
      <c r="G2375" s="199">
        <v>6100550.9999999981</v>
      </c>
      <c r="H2375" s="199">
        <v>140000</v>
      </c>
      <c r="I2375" s="71">
        <f t="shared" si="781"/>
        <v>6240550.9999999981</v>
      </c>
      <c r="J2375" s="71">
        <f t="shared" si="782"/>
        <v>24402203.999999993</v>
      </c>
      <c r="K2375" s="71">
        <f t="shared" si="783"/>
        <v>560000</v>
      </c>
      <c r="L2375" s="71">
        <f t="shared" si="784"/>
        <v>24962203.999999993</v>
      </c>
      <c r="M2375" s="71">
        <f>'KL TTHT CV DOT 2'!P2355</f>
        <v>0</v>
      </c>
      <c r="N2375" s="71">
        <f>'KL TTHT CV DOT 2'!Q2355</f>
        <v>0</v>
      </c>
      <c r="O2375" s="71">
        <f>'KL TTHT CV DOT 2'!R2355</f>
        <v>0</v>
      </c>
      <c r="P2375" s="71"/>
      <c r="Q2375" s="71"/>
      <c r="R2375" s="552">
        <v>0</v>
      </c>
      <c r="S2375" s="10"/>
    </row>
    <row r="2376" spans="1:235" outlineLevel="3">
      <c r="A2376" s="137"/>
      <c r="B2376" s="137"/>
      <c r="C2376" s="138" t="s">
        <v>657</v>
      </c>
      <c r="D2376" s="194">
        <v>1</v>
      </c>
      <c r="E2376" s="194">
        <v>1</v>
      </c>
      <c r="F2376" s="139" t="s">
        <v>619</v>
      </c>
      <c r="G2376" s="199">
        <v>4902182.0069090901</v>
      </c>
      <c r="H2376" s="199">
        <v>0</v>
      </c>
      <c r="I2376" s="71">
        <f t="shared" si="781"/>
        <v>4902182.0069090901</v>
      </c>
      <c r="J2376" s="71">
        <f t="shared" si="782"/>
        <v>4902182.0069090901</v>
      </c>
      <c r="K2376" s="71">
        <f t="shared" si="783"/>
        <v>0</v>
      </c>
      <c r="L2376" s="71">
        <f t="shared" si="784"/>
        <v>4902182.0069090901</v>
      </c>
      <c r="M2376" s="71">
        <f>'KL TTHT CV DOT 2'!P2356</f>
        <v>0</v>
      </c>
      <c r="N2376" s="71">
        <f>'KL TTHT CV DOT 2'!Q2356</f>
        <v>0</v>
      </c>
      <c r="O2376" s="71">
        <f>'KL TTHT CV DOT 2'!R2356</f>
        <v>0</v>
      </c>
      <c r="P2376" s="71"/>
      <c r="Q2376" s="71"/>
      <c r="R2376" s="552">
        <v>0</v>
      </c>
      <c r="S2376" s="10"/>
    </row>
    <row r="2377" spans="1:235" outlineLevel="2">
      <c r="A2377" s="137"/>
      <c r="B2377" s="137"/>
      <c r="C2377" s="138"/>
      <c r="D2377" s="97"/>
      <c r="E2377" s="97"/>
      <c r="F2377" s="139"/>
      <c r="G2377" s="71"/>
      <c r="H2377" s="71"/>
      <c r="I2377" s="71"/>
      <c r="J2377" s="71"/>
      <c r="K2377" s="71"/>
      <c r="L2377" s="62"/>
      <c r="M2377" s="62">
        <f>'KL TTHT CV DOT 2'!P2357</f>
        <v>0</v>
      </c>
      <c r="N2377" s="62">
        <f>'KL TTHT CV DOT 2'!Q2357</f>
        <v>0</v>
      </c>
      <c r="O2377" s="62">
        <f>'KL TTHT CV DOT 2'!R2357</f>
        <v>0</v>
      </c>
      <c r="P2377" s="62"/>
      <c r="Q2377" s="62"/>
      <c r="R2377" s="550">
        <v>0</v>
      </c>
      <c r="S2377" s="10"/>
    </row>
    <row r="2378" spans="1:235">
      <c r="A2378" s="153"/>
      <c r="B2378" s="153"/>
      <c r="C2378" s="130"/>
      <c r="D2378" s="101"/>
      <c r="E2378" s="101"/>
      <c r="F2378" s="154"/>
      <c r="G2378" s="91"/>
      <c r="H2378" s="91"/>
      <c r="I2378" s="91"/>
      <c r="J2378" s="91"/>
      <c r="K2378" s="91"/>
      <c r="L2378" s="91"/>
      <c r="M2378" s="91">
        <f>'KL TTHT CV DOT 2'!P2358</f>
        <v>0</v>
      </c>
      <c r="N2378" s="91">
        <f>'KL TTHT CV DOT 2'!Q2358</f>
        <v>0</v>
      </c>
      <c r="O2378" s="91">
        <f>'KL TTHT CV DOT 2'!R2358</f>
        <v>0</v>
      </c>
      <c r="P2378" s="91"/>
      <c r="Q2378" s="91"/>
      <c r="R2378" s="602">
        <v>0</v>
      </c>
      <c r="S2378" s="10"/>
    </row>
    <row r="2379" spans="1:235" ht="15.6">
      <c r="A2379" s="647"/>
      <c r="B2379" s="647"/>
      <c r="C2379" s="652" t="s">
        <v>1679</v>
      </c>
      <c r="D2379" s="648"/>
      <c r="E2379" s="648"/>
      <c r="F2379" s="649"/>
      <c r="G2379" s="650"/>
      <c r="H2379" s="650"/>
      <c r="I2379" s="650"/>
      <c r="J2379" s="650"/>
      <c r="K2379" s="650"/>
      <c r="L2379" s="653">
        <f>SUBTOTAL(9,L2380:L2383)</f>
        <v>280000000</v>
      </c>
      <c r="M2379" s="651">
        <f>'KL TTHT CV DOT 2'!P2359</f>
        <v>0</v>
      </c>
      <c r="N2379" s="651">
        <f>'KL TTHT CV DOT 2'!Q2359</f>
        <v>0</v>
      </c>
      <c r="O2379" s="651">
        <f>'KL TTHT CV DOT 2'!R2359</f>
        <v>0</v>
      </c>
      <c r="P2379" s="651"/>
      <c r="Q2379" s="651"/>
      <c r="R2379" s="651">
        <v>0</v>
      </c>
    </row>
    <row r="2380" spans="1:235" ht="15.6">
      <c r="A2380" s="141" t="s">
        <v>45</v>
      </c>
      <c r="B2380" s="141"/>
      <c r="C2380" s="142" t="s">
        <v>46</v>
      </c>
      <c r="D2380" s="66"/>
      <c r="E2380" s="66"/>
      <c r="F2380" s="143"/>
      <c r="G2380" s="68"/>
      <c r="H2380" s="68"/>
      <c r="I2380" s="68"/>
      <c r="J2380" s="68">
        <f>SUBTOTAL(9,J2381:J2390)</f>
        <v>280000000</v>
      </c>
      <c r="K2380" s="68">
        <f>SUBTOTAL(9,K2381:K2390)</f>
        <v>0</v>
      </c>
      <c r="L2380" s="68">
        <f>SUBTOTAL(9,L2381:L2383)</f>
        <v>280000000</v>
      </c>
      <c r="M2380" s="68">
        <f>'KL TTHT CV DOT 2'!P2360</f>
        <v>0</v>
      </c>
      <c r="N2380" s="68">
        <f>'KL TTHT CV DOT 2'!Q2360</f>
        <v>0</v>
      </c>
      <c r="O2380" s="68">
        <f>'KL TTHT CV DOT 2'!R2360</f>
        <v>0</v>
      </c>
      <c r="P2380" s="68"/>
      <c r="Q2380" s="68"/>
      <c r="R2380" s="886">
        <v>0</v>
      </c>
      <c r="S2380" s="10"/>
    </row>
    <row r="2381" spans="1:235" outlineLevel="1">
      <c r="A2381" s="383" t="s">
        <v>341</v>
      </c>
      <c r="B2381" s="383"/>
      <c r="C2381" s="383" t="s">
        <v>78</v>
      </c>
      <c r="D2381" s="383"/>
      <c r="E2381" s="383"/>
      <c r="F2381" s="383"/>
      <c r="G2381" s="383"/>
      <c r="H2381" s="383"/>
      <c r="I2381" s="383"/>
      <c r="J2381" s="384">
        <f>SUBTOTAL(9,J2383:J2390)</f>
        <v>280000000</v>
      </c>
      <c r="K2381" s="384">
        <f>SUBTOTAL(9,K2383:K2390)</f>
        <v>0</v>
      </c>
      <c r="L2381" s="384">
        <f>SUBTOTAL(9,L2383)</f>
        <v>280000000</v>
      </c>
      <c r="M2381" s="384">
        <f>'KL TTHT CV DOT 2'!P2361</f>
        <v>0</v>
      </c>
      <c r="N2381" s="384">
        <f>'KL TTHT CV DOT 2'!Q2361</f>
        <v>0</v>
      </c>
      <c r="O2381" s="384">
        <f>'KL TTHT CV DOT 2'!R2361</f>
        <v>0</v>
      </c>
      <c r="P2381" s="384"/>
      <c r="Q2381" s="384"/>
      <c r="R2381" s="890">
        <v>0</v>
      </c>
      <c r="S2381" s="10"/>
    </row>
    <row r="2382" spans="1:235" s="11" customFormat="1" ht="13.8" outlineLevel="2">
      <c r="A2382" s="407" t="s">
        <v>383</v>
      </c>
      <c r="B2382" s="669"/>
      <c r="C2382" s="407" t="s">
        <v>384</v>
      </c>
      <c r="D2382" s="358"/>
      <c r="E2382" s="358"/>
      <c r="F2382" s="195"/>
      <c r="G2382" s="199"/>
      <c r="H2382" s="199"/>
      <c r="I2382" s="199"/>
      <c r="J2382" s="199">
        <f>SUBTOTAL(9,J2383:J2390)</f>
        <v>280000000</v>
      </c>
      <c r="K2382" s="199">
        <f>SUBTOTAL(9,K2383:K2390)</f>
        <v>0</v>
      </c>
      <c r="L2382" s="199">
        <f>SUBTOTAL(9,L2383)</f>
        <v>280000000</v>
      </c>
      <c r="M2382" s="199">
        <f>'KL TTHT CV DOT 2'!P2362</f>
        <v>0</v>
      </c>
      <c r="N2382" s="199">
        <f>'KL TTHT CV DOT 2'!Q2362</f>
        <v>0</v>
      </c>
      <c r="O2382" s="199">
        <f>'KL TTHT CV DOT 2'!R2362</f>
        <v>0</v>
      </c>
      <c r="P2382" s="199"/>
      <c r="Q2382" s="199"/>
      <c r="R2382" s="554">
        <v>0</v>
      </c>
    </row>
    <row r="2383" spans="1:235" s="11" customFormat="1" ht="26.4" outlineLevel="2">
      <c r="A2383" s="192"/>
      <c r="B2383" s="669"/>
      <c r="C2383" s="193" t="s">
        <v>1555</v>
      </c>
      <c r="D2383" s="194">
        <v>1</v>
      </c>
      <c r="E2383" s="194">
        <v>1</v>
      </c>
      <c r="F2383" s="195" t="s">
        <v>619</v>
      </c>
      <c r="G2383" s="199">
        <v>280000000</v>
      </c>
      <c r="H2383" s="199">
        <v>0</v>
      </c>
      <c r="I2383" s="199">
        <f t="shared" ref="I2383" si="785">SUM(G2383:H2383)</f>
        <v>280000000</v>
      </c>
      <c r="J2383" s="199">
        <f t="shared" ref="J2383" si="786">G2383*E2383</f>
        <v>280000000</v>
      </c>
      <c r="K2383" s="199">
        <f t="shared" ref="K2383" si="787">H2383*E2383</f>
        <v>0</v>
      </c>
      <c r="L2383" s="199">
        <f t="shared" ref="L2383" si="788">I2383*E2383</f>
        <v>280000000</v>
      </c>
      <c r="M2383" s="199">
        <f>'KL TTHT CV DOT 2'!P2363</f>
        <v>0</v>
      </c>
      <c r="N2383" s="199">
        <f>'KL TTHT CV DOT 2'!Q2363</f>
        <v>0</v>
      </c>
      <c r="O2383" s="199">
        <f>'KL TTHT CV DOT 2'!R2363</f>
        <v>0</v>
      </c>
      <c r="P2383" s="199"/>
      <c r="Q2383" s="199"/>
      <c r="R2383" s="554">
        <v>0</v>
      </c>
    </row>
    <row r="2384" spans="1:235" s="668" customFormat="1" ht="19.95" customHeight="1">
      <c r="A2384" s="661" t="s">
        <v>1683</v>
      </c>
      <c r="C2384" s="468" t="s">
        <v>1604</v>
      </c>
      <c r="D2384" s="661"/>
      <c r="E2384" s="662"/>
      <c r="F2384" s="662"/>
      <c r="G2384" s="663"/>
      <c r="H2384" s="664"/>
      <c r="I2384" s="664"/>
      <c r="J2384" s="664"/>
      <c r="K2384" s="662">
        <f>SUBTOTAL(9,K2385:K2387)</f>
        <v>0</v>
      </c>
      <c r="L2384" s="674">
        <f>SUBTOTAL(9,L2385:L2389)</f>
        <v>1090000000</v>
      </c>
      <c r="M2384" s="665">
        <f>'KL TTHT CV DOT 2'!P2364</f>
        <v>0</v>
      </c>
      <c r="N2384" s="665">
        <f>'KL TTHT CV DOT 2'!Q2364</f>
        <v>0</v>
      </c>
      <c r="O2384" s="665">
        <f>'KL TTHT CV DOT 2'!R2364</f>
        <v>0</v>
      </c>
      <c r="P2384" s="665"/>
      <c r="Q2384" s="666"/>
      <c r="R2384" s="891"/>
      <c r="S2384" s="667"/>
      <c r="T2384" s="667"/>
      <c r="U2384" s="667"/>
      <c r="V2384" s="667"/>
      <c r="W2384" s="667"/>
      <c r="X2384" s="667"/>
      <c r="Y2384" s="667"/>
      <c r="Z2384" s="667"/>
      <c r="AA2384" s="667"/>
      <c r="AB2384" s="667"/>
      <c r="AC2384" s="667"/>
      <c r="AD2384" s="667"/>
      <c r="AE2384" s="667"/>
      <c r="AF2384" s="667"/>
      <c r="AG2384" s="667"/>
      <c r="AH2384" s="667"/>
      <c r="AI2384" s="667"/>
      <c r="AJ2384" s="667"/>
      <c r="AK2384" s="667"/>
      <c r="AL2384" s="667"/>
      <c r="AM2384" s="667"/>
      <c r="AN2384" s="667"/>
      <c r="AO2384" s="667"/>
      <c r="AP2384" s="667"/>
      <c r="AQ2384" s="667"/>
      <c r="AR2384" s="667"/>
      <c r="AS2384" s="667"/>
      <c r="AT2384" s="667"/>
      <c r="AU2384" s="667"/>
      <c r="AV2384" s="667"/>
      <c r="AW2384" s="667"/>
      <c r="AX2384" s="667"/>
      <c r="AY2384" s="667"/>
      <c r="AZ2384" s="667"/>
      <c r="BA2384" s="667"/>
      <c r="BB2384" s="667"/>
      <c r="BC2384" s="667"/>
      <c r="BD2384" s="667"/>
      <c r="BE2384" s="667"/>
      <c r="BF2384" s="667"/>
      <c r="BG2384" s="667"/>
      <c r="BH2384" s="667"/>
      <c r="BI2384" s="667"/>
      <c r="BJ2384" s="667"/>
      <c r="BK2384" s="667"/>
      <c r="BL2384" s="667"/>
      <c r="BM2384" s="667"/>
      <c r="BN2384" s="667"/>
      <c r="BO2384" s="667"/>
      <c r="BP2384" s="667"/>
      <c r="BQ2384" s="667"/>
      <c r="BR2384" s="667"/>
      <c r="BS2384" s="667"/>
      <c r="BT2384" s="667"/>
      <c r="BU2384" s="667"/>
      <c r="BV2384" s="667"/>
      <c r="BW2384" s="667"/>
      <c r="BX2384" s="667"/>
      <c r="BY2384" s="667"/>
      <c r="BZ2384" s="667"/>
      <c r="CA2384" s="667"/>
      <c r="CB2384" s="667"/>
      <c r="CC2384" s="667"/>
      <c r="CD2384" s="667"/>
      <c r="CE2384" s="667"/>
      <c r="CF2384" s="667"/>
      <c r="CG2384" s="667"/>
      <c r="CH2384" s="667"/>
      <c r="CI2384" s="667"/>
      <c r="CJ2384" s="667"/>
      <c r="CK2384" s="667"/>
      <c r="CL2384" s="667"/>
      <c r="CM2384" s="667"/>
      <c r="CN2384" s="667"/>
      <c r="CO2384" s="667"/>
      <c r="CP2384" s="667"/>
      <c r="CQ2384" s="667"/>
      <c r="CR2384" s="667"/>
      <c r="CS2384" s="667"/>
      <c r="CT2384" s="667"/>
      <c r="CU2384" s="667"/>
      <c r="CV2384" s="667"/>
      <c r="CW2384" s="667"/>
      <c r="CX2384" s="667"/>
      <c r="CY2384" s="667"/>
      <c r="CZ2384" s="667"/>
      <c r="DA2384" s="667"/>
      <c r="DB2384" s="667"/>
      <c r="DC2384" s="667"/>
      <c r="DD2384" s="667"/>
      <c r="DE2384" s="667"/>
      <c r="DF2384" s="667"/>
      <c r="DG2384" s="667"/>
      <c r="DH2384" s="667"/>
      <c r="DI2384" s="667"/>
      <c r="DJ2384" s="667"/>
      <c r="DK2384" s="667"/>
      <c r="DL2384" s="667"/>
      <c r="DM2384" s="667"/>
      <c r="DN2384" s="667"/>
      <c r="DO2384" s="667"/>
      <c r="DP2384" s="667"/>
      <c r="DQ2384" s="667"/>
      <c r="DR2384" s="667"/>
      <c r="DS2384" s="667"/>
      <c r="DT2384" s="667"/>
      <c r="DU2384" s="667"/>
      <c r="DV2384" s="667"/>
      <c r="DW2384" s="667"/>
      <c r="DX2384" s="667"/>
      <c r="DY2384" s="667"/>
      <c r="DZ2384" s="667"/>
      <c r="EA2384" s="667"/>
      <c r="EB2384" s="667"/>
      <c r="EC2384" s="667"/>
      <c r="ED2384" s="667"/>
      <c r="EE2384" s="667"/>
      <c r="EF2384" s="667"/>
      <c r="EG2384" s="667"/>
      <c r="EH2384" s="667"/>
      <c r="EI2384" s="667"/>
      <c r="EJ2384" s="667"/>
      <c r="EK2384" s="667"/>
      <c r="EL2384" s="667"/>
      <c r="EM2384" s="667"/>
      <c r="EN2384" s="667"/>
      <c r="EO2384" s="667"/>
      <c r="EP2384" s="667"/>
      <c r="EQ2384" s="667"/>
      <c r="ER2384" s="667"/>
      <c r="ES2384" s="667"/>
      <c r="ET2384" s="667"/>
      <c r="EU2384" s="667"/>
      <c r="EV2384" s="667"/>
      <c r="EW2384" s="667"/>
      <c r="EX2384" s="667"/>
      <c r="EY2384" s="667"/>
      <c r="EZ2384" s="667"/>
      <c r="FA2384" s="667"/>
      <c r="FB2384" s="667"/>
      <c r="FC2384" s="667"/>
      <c r="FD2384" s="667"/>
      <c r="FE2384" s="667"/>
      <c r="FF2384" s="667"/>
      <c r="FG2384" s="667"/>
      <c r="FH2384" s="667"/>
      <c r="FI2384" s="667"/>
      <c r="FJ2384" s="667"/>
      <c r="FK2384" s="667"/>
      <c r="FL2384" s="667"/>
      <c r="FM2384" s="667"/>
      <c r="FN2384" s="667"/>
      <c r="FO2384" s="667"/>
      <c r="FP2384" s="667"/>
      <c r="FQ2384" s="667"/>
      <c r="FR2384" s="667"/>
      <c r="FS2384" s="667"/>
      <c r="FT2384" s="667"/>
      <c r="FU2384" s="667"/>
      <c r="FV2384" s="667"/>
      <c r="FW2384" s="667"/>
      <c r="FX2384" s="667"/>
      <c r="FY2384" s="667"/>
      <c r="FZ2384" s="667"/>
      <c r="GA2384" s="667"/>
      <c r="GB2384" s="667"/>
      <c r="GC2384" s="667"/>
      <c r="GD2384" s="667"/>
      <c r="GE2384" s="667"/>
      <c r="GF2384" s="667"/>
      <c r="GG2384" s="667"/>
      <c r="GH2384" s="667"/>
      <c r="GI2384" s="667"/>
      <c r="GJ2384" s="667"/>
      <c r="GK2384" s="667"/>
      <c r="GL2384" s="667"/>
      <c r="GM2384" s="667"/>
      <c r="GN2384" s="667"/>
      <c r="GO2384" s="667"/>
      <c r="GP2384" s="667"/>
      <c r="GQ2384" s="667"/>
      <c r="GR2384" s="667"/>
      <c r="GS2384" s="667"/>
      <c r="GT2384" s="667"/>
      <c r="GU2384" s="667"/>
      <c r="GV2384" s="667"/>
      <c r="GW2384" s="667"/>
      <c r="GX2384" s="667"/>
      <c r="GY2384" s="667"/>
      <c r="GZ2384" s="667"/>
      <c r="HA2384" s="667"/>
      <c r="HB2384" s="667"/>
      <c r="HC2384" s="667"/>
      <c r="HD2384" s="667"/>
      <c r="HE2384" s="667"/>
      <c r="HF2384" s="667"/>
      <c r="HG2384" s="667"/>
      <c r="HH2384" s="667"/>
      <c r="HI2384" s="667"/>
      <c r="HJ2384" s="667"/>
      <c r="HK2384" s="667"/>
      <c r="HL2384" s="667"/>
      <c r="HM2384" s="667"/>
      <c r="HN2384" s="667"/>
      <c r="HO2384" s="667"/>
      <c r="HP2384" s="667"/>
      <c r="HQ2384" s="667"/>
      <c r="HR2384" s="667"/>
      <c r="HS2384" s="667"/>
      <c r="HT2384" s="667"/>
      <c r="HU2384" s="667"/>
      <c r="HV2384" s="667"/>
      <c r="HW2384" s="667"/>
      <c r="HX2384" s="667"/>
      <c r="HY2384" s="667"/>
      <c r="HZ2384" s="667"/>
      <c r="IA2384" s="667"/>
    </row>
    <row r="2385" spans="1:19" s="630" customFormat="1" ht="13.8">
      <c r="A2385" s="669"/>
      <c r="B2385" s="669"/>
      <c r="C2385" s="482" t="s">
        <v>1601</v>
      </c>
      <c r="D2385" s="483">
        <v>1</v>
      </c>
      <c r="E2385" s="483">
        <v>1</v>
      </c>
      <c r="F2385" s="483" t="s">
        <v>1521</v>
      </c>
      <c r="G2385" s="484"/>
      <c r="H2385" s="670"/>
      <c r="I2385" s="670"/>
      <c r="J2385" s="670"/>
      <c r="K2385" s="671"/>
      <c r="L2385" s="365">
        <v>250000000</v>
      </c>
      <c r="M2385" s="672">
        <f>'KL TTHT CV DOT 2'!P2365</f>
        <v>0.26</v>
      </c>
      <c r="N2385" s="672">
        <f>'KL TTHT CV DOT 2'!Q2365</f>
        <v>0.22</v>
      </c>
      <c r="O2385" s="672">
        <f>'KL TTHT CV DOT 2'!R2365</f>
        <v>0.48</v>
      </c>
      <c r="P2385" s="672"/>
      <c r="Q2385" s="673"/>
      <c r="R2385" s="552"/>
    </row>
    <row r="2386" spans="1:19" s="630" customFormat="1" ht="13.8">
      <c r="A2386" s="669"/>
      <c r="B2386" s="669"/>
      <c r="C2386" s="482" t="s">
        <v>1602</v>
      </c>
      <c r="D2386" s="483">
        <v>1</v>
      </c>
      <c r="E2386" s="483">
        <v>1</v>
      </c>
      <c r="F2386" s="483" t="s">
        <v>1521</v>
      </c>
      <c r="G2386" s="484"/>
      <c r="H2386" s="670"/>
      <c r="I2386" s="670"/>
      <c r="J2386" s="670"/>
      <c r="K2386" s="671"/>
      <c r="L2386" s="365">
        <v>70000000</v>
      </c>
      <c r="M2386" s="672">
        <f>'KL TTHT CV DOT 2'!P2366</f>
        <v>0.26</v>
      </c>
      <c r="N2386" s="672">
        <f>'KL TTHT CV DOT 2'!Q2366</f>
        <v>0.22</v>
      </c>
      <c r="O2386" s="672">
        <f>'KL TTHT CV DOT 2'!R2366</f>
        <v>0.48</v>
      </c>
      <c r="P2386" s="672"/>
      <c r="Q2386" s="673"/>
      <c r="R2386" s="552"/>
    </row>
    <row r="2387" spans="1:19" s="630" customFormat="1" ht="13.8">
      <c r="A2387" s="669"/>
      <c r="B2387" s="669"/>
      <c r="C2387" s="482" t="s">
        <v>1603</v>
      </c>
      <c r="D2387" s="483">
        <v>1</v>
      </c>
      <c r="E2387" s="483">
        <v>1</v>
      </c>
      <c r="F2387" s="483" t="s">
        <v>1521</v>
      </c>
      <c r="G2387" s="484"/>
      <c r="H2387" s="670"/>
      <c r="I2387" s="670"/>
      <c r="J2387" s="670"/>
      <c r="K2387" s="671"/>
      <c r="L2387" s="365">
        <v>600000000</v>
      </c>
      <c r="M2387" s="672">
        <f>'KL TTHT CV DOT 2'!P2367</f>
        <v>0.26</v>
      </c>
      <c r="N2387" s="672">
        <f>'KL TTHT CV DOT 2'!Q2367</f>
        <v>0.22</v>
      </c>
      <c r="O2387" s="672">
        <f>'KL TTHT CV DOT 2'!R2367</f>
        <v>0.48</v>
      </c>
      <c r="P2387" s="672"/>
      <c r="Q2387" s="673"/>
      <c r="R2387" s="552"/>
    </row>
    <row r="2388" spans="1:19" s="630" customFormat="1" ht="13.8">
      <c r="A2388" s="669"/>
      <c r="B2388" s="669"/>
      <c r="C2388" s="486" t="s">
        <v>1606</v>
      </c>
      <c r="D2388" s="487">
        <v>1</v>
      </c>
      <c r="E2388" s="483">
        <v>1</v>
      </c>
      <c r="F2388" s="483" t="s">
        <v>1521</v>
      </c>
      <c r="G2388" s="484"/>
      <c r="H2388" s="670"/>
      <c r="I2388" s="670"/>
      <c r="J2388" s="670"/>
      <c r="K2388" s="671"/>
      <c r="L2388" s="488">
        <v>50000000</v>
      </c>
      <c r="M2388" s="672">
        <f>'KL TTHT CV DOT 2'!P2368</f>
        <v>0.15</v>
      </c>
      <c r="N2388" s="672">
        <f>'KL TTHT CV DOT 2'!Q2368</f>
        <v>0.22</v>
      </c>
      <c r="O2388" s="672">
        <f>'KL TTHT CV DOT 2'!R2368</f>
        <v>0.37</v>
      </c>
      <c r="P2388" s="672"/>
      <c r="Q2388" s="673"/>
      <c r="R2388" s="552"/>
    </row>
    <row r="2389" spans="1:19" s="630" customFormat="1" ht="13.8">
      <c r="A2389" s="669"/>
      <c r="B2389" s="669"/>
      <c r="C2389" s="486" t="s">
        <v>1607</v>
      </c>
      <c r="D2389" s="487">
        <v>1</v>
      </c>
      <c r="E2389" s="483">
        <v>1</v>
      </c>
      <c r="F2389" s="491" t="s">
        <v>619</v>
      </c>
      <c r="G2389" s="488"/>
      <c r="H2389" s="670"/>
      <c r="I2389" s="670"/>
      <c r="J2389" s="670"/>
      <c r="K2389" s="671"/>
      <c r="L2389" s="488">
        <v>120000000</v>
      </c>
      <c r="M2389" s="672">
        <f>'KL TTHT CV DOT 2'!P2369</f>
        <v>0</v>
      </c>
      <c r="N2389" s="672">
        <f>'KL TTHT CV DOT 2'!Q2369</f>
        <v>0</v>
      </c>
      <c r="O2389" s="672">
        <f>'KL TTHT CV DOT 2'!R2369</f>
        <v>0</v>
      </c>
      <c r="P2389" s="672"/>
      <c r="Q2389" s="673"/>
      <c r="R2389" s="552"/>
    </row>
    <row r="2390" spans="1:19">
      <c r="A2390" s="146"/>
      <c r="B2390" s="146"/>
      <c r="C2390" s="147"/>
      <c r="D2390" s="80"/>
      <c r="E2390" s="80"/>
      <c r="F2390" s="148"/>
      <c r="G2390" s="82"/>
      <c r="H2390" s="82"/>
      <c r="I2390" s="82"/>
      <c r="J2390" s="82"/>
      <c r="K2390" s="82"/>
      <c r="L2390" s="62"/>
      <c r="M2390" s="62">
        <f>'KL TTHT CV DOT 2'!P2370</f>
        <v>0</v>
      </c>
      <c r="N2390" s="62">
        <f>'KL TTHT CV DOT 2'!Q2370</f>
        <v>0</v>
      </c>
      <c r="O2390" s="62">
        <f>'KL TTHT CV DOT 2'!R2370</f>
        <v>0</v>
      </c>
      <c r="P2390" s="62"/>
      <c r="Q2390" s="62"/>
      <c r="R2390" s="550"/>
      <c r="S2390" s="10"/>
    </row>
    <row r="2391" spans="1:19" s="630" customFormat="1" ht="13.8">
      <c r="A2391" s="654"/>
      <c r="B2391" s="654" t="s">
        <v>1680</v>
      </c>
      <c r="C2391" s="654"/>
      <c r="D2391" s="654"/>
      <c r="E2391" s="655"/>
      <c r="F2391" s="656"/>
      <c r="G2391" s="657"/>
      <c r="H2391" s="658"/>
      <c r="I2391" s="658"/>
      <c r="J2391" s="658"/>
      <c r="K2391" s="658"/>
      <c r="L2391" s="658">
        <f>SUBTOTAL(9,L33:L2390)</f>
        <v>33142000000.000019</v>
      </c>
      <c r="M2391" s="658"/>
      <c r="N2391" s="658"/>
      <c r="O2391" s="658"/>
      <c r="P2391" s="658"/>
      <c r="Q2391" s="658"/>
      <c r="R2391" s="658"/>
    </row>
    <row r="2392" spans="1:19" s="630" customFormat="1" ht="13.8">
      <c r="A2392" s="654"/>
      <c r="B2392" s="654" t="s">
        <v>1681</v>
      </c>
      <c r="C2392" s="654"/>
      <c r="D2392" s="654"/>
      <c r="E2392" s="655"/>
      <c r="F2392" s="656"/>
      <c r="G2392" s="657"/>
      <c r="H2392" s="658"/>
      <c r="I2392" s="658"/>
      <c r="J2392" s="658"/>
      <c r="K2392" s="656"/>
      <c r="L2392" s="873">
        <f>0.08*L2391</f>
        <v>2651360000.0000014</v>
      </c>
      <c r="M2392" s="873"/>
      <c r="N2392" s="873"/>
      <c r="O2392" s="873"/>
      <c r="P2392" s="873"/>
      <c r="Q2392" s="873"/>
      <c r="R2392" s="873"/>
    </row>
    <row r="2393" spans="1:19" s="630" customFormat="1" ht="13.8">
      <c r="A2393" s="654"/>
      <c r="B2393" s="654" t="s">
        <v>1682</v>
      </c>
      <c r="C2393" s="654"/>
      <c r="D2393" s="654"/>
      <c r="E2393" s="655"/>
      <c r="F2393" s="656"/>
      <c r="G2393" s="657"/>
      <c r="H2393" s="658"/>
      <c r="I2393" s="658"/>
      <c r="J2393" s="658"/>
      <c r="K2393" s="656"/>
      <c r="L2393" s="873">
        <f>L2391+L2392</f>
        <v>35793360000.000023</v>
      </c>
      <c r="M2393" s="873"/>
      <c r="N2393" s="873"/>
      <c r="O2393" s="873"/>
      <c r="P2393" s="873"/>
      <c r="Q2393" s="873"/>
      <c r="R2393" s="873"/>
    </row>
    <row r="2394" spans="1:19" s="567" customFormat="1" ht="19.2" customHeight="1">
      <c r="A2394" s="1140" t="s">
        <v>1772</v>
      </c>
      <c r="B2394" s="1140"/>
      <c r="C2394" s="1140"/>
      <c r="D2394" s="1140"/>
      <c r="E2394" s="1140"/>
      <c r="F2394" s="1140"/>
      <c r="G2394" s="1140"/>
      <c r="H2394" s="1140"/>
      <c r="I2394" s="1140"/>
      <c r="J2394" s="1140"/>
      <c r="K2394" s="951" t="s">
        <v>1665</v>
      </c>
      <c r="L2394" s="1144" t="s">
        <v>1775</v>
      </c>
      <c r="M2394" s="1144"/>
      <c r="N2394" s="1144"/>
      <c r="O2394" s="1145"/>
      <c r="P2394" s="952"/>
      <c r="Q2394" s="952"/>
      <c r="R2394" s="953"/>
      <c r="S2394" s="952"/>
    </row>
    <row r="2395" spans="1:19" s="567" customFormat="1" ht="13.8">
      <c r="A2395" s="978" t="s">
        <v>1685</v>
      </c>
      <c r="B2395" s="623"/>
      <c r="C2395" s="979" t="s">
        <v>1754</v>
      </c>
      <c r="D2395" s="980" t="s">
        <v>1753</v>
      </c>
      <c r="F2395" s="566" t="s">
        <v>1773</v>
      </c>
      <c r="G2395" s="623"/>
      <c r="H2395" s="981" t="s">
        <v>1687</v>
      </c>
      <c r="I2395" s="981"/>
      <c r="J2395" s="982"/>
      <c r="K2395" s="983" t="s">
        <v>1751</v>
      </c>
      <c r="L2395" s="1128" t="s">
        <v>1774</v>
      </c>
      <c r="M2395" s="1128"/>
      <c r="N2395" s="1128"/>
      <c r="O2395" s="935"/>
      <c r="P2395" s="869"/>
      <c r="Q2395" s="869"/>
      <c r="R2395" s="955" t="s">
        <v>1644</v>
      </c>
      <c r="S2395" s="869"/>
    </row>
    <row r="2396" spans="1:19" s="687" customFormat="1" ht="13.8">
      <c r="A2396" s="679"/>
      <c r="B2396" s="680"/>
      <c r="C2396" s="680"/>
      <c r="D2396" s="681"/>
      <c r="E2396" s="682"/>
      <c r="F2396" s="681"/>
      <c r="G2396" s="681"/>
      <c r="H2396" s="682"/>
      <c r="I2396" s="681"/>
      <c r="J2396" s="683"/>
      <c r="K2396" s="684"/>
      <c r="L2396" s="857"/>
      <c r="N2396" s="685"/>
      <c r="O2396" s="958"/>
      <c r="P2396" s="686"/>
      <c r="Q2396" s="894"/>
      <c r="R2396" s="958"/>
      <c r="S2396" s="685"/>
    </row>
    <row r="2397" spans="1:19" s="687" customFormat="1" ht="27" customHeight="1">
      <c r="A2397" s="679"/>
      <c r="B2397" s="680"/>
      <c r="C2397" s="680"/>
      <c r="D2397" s="681"/>
      <c r="E2397" s="682"/>
      <c r="F2397" s="681"/>
      <c r="G2397" s="681"/>
      <c r="H2397" s="682"/>
      <c r="I2397" s="681"/>
      <c r="J2397" s="683"/>
      <c r="K2397" s="684"/>
      <c r="L2397" s="857"/>
      <c r="M2397" s="685"/>
      <c r="N2397" s="685"/>
      <c r="O2397" s="958"/>
      <c r="P2397" s="623"/>
      <c r="Q2397" s="895"/>
      <c r="R2397" s="958"/>
      <c r="S2397" s="685"/>
    </row>
    <row r="2398" spans="1:19" s="687" customFormat="1" ht="20.399999999999999" hidden="1" customHeight="1">
      <c r="A2398" s="679"/>
      <c r="B2398" s="680"/>
      <c r="C2398" s="680"/>
      <c r="D2398" s="681"/>
      <c r="E2398" s="682"/>
      <c r="F2398" s="681"/>
      <c r="G2398" s="681"/>
      <c r="H2398" s="682"/>
      <c r="I2398" s="681"/>
      <c r="J2398" s="683"/>
      <c r="K2398" s="684"/>
      <c r="L2398" s="857"/>
      <c r="M2398" s="685"/>
      <c r="N2398" s="685"/>
      <c r="O2398" s="958"/>
      <c r="P2398" s="688"/>
      <c r="Q2398" s="896"/>
      <c r="R2398" s="958"/>
      <c r="S2398" s="685"/>
    </row>
    <row r="2399" spans="1:19" s="687" customFormat="1" ht="13.8">
      <c r="A2399" s="679"/>
      <c r="B2399" s="680"/>
      <c r="C2399" s="680"/>
      <c r="D2399" s="681"/>
      <c r="E2399" s="682"/>
      <c r="F2399" s="681"/>
      <c r="G2399" s="681"/>
      <c r="H2399" s="682"/>
      <c r="I2399" s="681"/>
      <c r="J2399" s="683"/>
      <c r="K2399" s="684"/>
      <c r="L2399" s="857"/>
      <c r="M2399" s="685"/>
      <c r="N2399" s="685"/>
      <c r="O2399" s="958"/>
      <c r="P2399" s="685"/>
      <c r="Q2399" s="896"/>
      <c r="R2399" s="958"/>
      <c r="S2399" s="685"/>
    </row>
    <row r="2400" spans="1:19" s="687" customFormat="1" ht="13.8">
      <c r="A2400" s="679"/>
      <c r="B2400" s="680"/>
      <c r="C2400" s="680"/>
      <c r="D2400" s="681"/>
      <c r="E2400" s="682"/>
      <c r="F2400" s="681"/>
      <c r="G2400" s="681"/>
      <c r="H2400" s="682"/>
      <c r="I2400" s="681"/>
      <c r="J2400" s="683"/>
      <c r="K2400" s="684"/>
      <c r="L2400" s="857"/>
      <c r="M2400" s="685"/>
      <c r="N2400" s="685"/>
      <c r="O2400" s="958"/>
      <c r="P2400" s="685"/>
      <c r="Q2400" s="896"/>
      <c r="R2400" s="958"/>
      <c r="S2400" s="685"/>
    </row>
    <row r="2401" spans="1:19" s="687" customFormat="1" ht="19.2" customHeight="1">
      <c r="A2401" s="1138" t="s">
        <v>1735</v>
      </c>
      <c r="B2401" s="1139"/>
      <c r="C2401" s="969" t="s">
        <v>1769</v>
      </c>
      <c r="D2401" s="969"/>
      <c r="E2401" s="969"/>
      <c r="F2401" s="962"/>
      <c r="G2401" s="693"/>
      <c r="H2401" s="694" t="s">
        <v>1689</v>
      </c>
      <c r="I2401" s="695"/>
      <c r="J2401" s="696"/>
      <c r="K2401" s="956" t="s">
        <v>1752</v>
      </c>
      <c r="L2401" s="693"/>
      <c r="M2401" s="1049" t="s">
        <v>1755</v>
      </c>
      <c r="N2401" s="986"/>
      <c r="O2401" s="973"/>
      <c r="P2401" s="959"/>
      <c r="Q2401" s="960"/>
      <c r="R2401" s="961"/>
      <c r="S2401" s="868"/>
    </row>
  </sheetData>
  <autoFilter ref="A31:R886"/>
  <mergeCells count="6">
    <mergeCell ref="A2394:J2394"/>
    <mergeCell ref="A2401:B2401"/>
    <mergeCell ref="A1:O1"/>
    <mergeCell ref="M31:N31"/>
    <mergeCell ref="L2395:N2395"/>
    <mergeCell ref="L2394:O2394"/>
  </mergeCells>
  <conditionalFormatting sqref="G160:G161 G163:G164 G154">
    <cfRule type="expression" dxfId="2" priority="2" stopIfTrue="1">
      <formula>($L154="Cancelled")</formula>
    </cfRule>
  </conditionalFormatting>
  <conditionalFormatting sqref="G168:G169">
    <cfRule type="expression" dxfId="1" priority="1" stopIfTrue="1">
      <formula>($L168="Cancelled")</formula>
    </cfRule>
  </conditionalFormatting>
  <conditionalFormatting sqref="H160:I161 H163:I164 H154:I154 H168:I169">
    <cfRule type="expression" dxfId="0" priority="3" stopIfTrue="1">
      <formula>(#REF!="Cancelled")</formula>
    </cfRule>
  </conditionalFormatting>
  <printOptions horizontalCentered="1"/>
  <pageMargins left="0.23622047244094491" right="0.23622047244094491" top="0.98425196850393704" bottom="0.55118110236220474" header="0.31496062992125984" footer="0.31496062992125984"/>
  <pageSetup paperSize="9" scale="49" fitToHeight="0" orientation="portrait" r:id="rId1"/>
  <headerFooter>
    <oddFooter>&amp;L&amp;8&amp;A&amp;R&amp;P / &amp;N</oddFooter>
  </headerFooter>
  <rowBreaks count="3" manualBreakCount="3">
    <brk id="1826" max="16383" man="1"/>
    <brk id="2262" max="14" man="1"/>
    <brk id="2355" max="14" man="1"/>
  </rowBreaks>
  <colBreaks count="1" manualBreakCount="1">
    <brk id="15" max="1048575" man="1"/>
  </colBreaks>
  <legacy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fitToPage="1"/>
  </sheetPr>
  <dimension ref="A1:BD540"/>
  <sheetViews>
    <sheetView showGridLines="0" showRuler="0" view="pageBreakPreview" zoomScale="70" zoomScaleNormal="70" zoomScaleSheetLayoutView="70" workbookViewId="0">
      <pane xSplit="8" ySplit="14" topLeftCell="I501" activePane="bottomRight" state="frozen"/>
      <selection activeCell="A16" sqref="A16:XFD531"/>
      <selection pane="topRight" activeCell="A16" sqref="A16:XFD531"/>
      <selection pane="bottomLeft" activeCell="A16" sqref="A16:XFD531"/>
      <selection pane="bottomRight" activeCell="A16" sqref="A16:XFD531"/>
    </sheetView>
  </sheetViews>
  <sheetFormatPr defaultColWidth="8.6640625" defaultRowHeight="13.2" outlineLevelRow="1" outlineLevelCol="1"/>
  <cols>
    <col min="1" max="1" width="12" style="10" customWidth="1"/>
    <col min="2" max="2" width="4.6640625" style="10" customWidth="1"/>
    <col min="3" max="3" width="45.33203125" style="14" customWidth="1"/>
    <col min="4" max="4" width="15.44140625" style="14" hidden="1" customWidth="1" outlineLevel="1"/>
    <col min="5" max="5" width="14.6640625" style="93" customWidth="1" collapsed="1"/>
    <col min="6" max="6" width="10" style="13" bestFit="1" customWidth="1"/>
    <col min="7" max="8" width="15.33203125" style="48" customWidth="1" outlineLevel="1"/>
    <col min="9" max="9" width="15.33203125" style="48" customWidth="1" outlineLevel="1" collapsed="1"/>
    <col min="10" max="10" width="20.6640625" style="48" customWidth="1" outlineLevel="1"/>
    <col min="11" max="11" width="18.5546875" style="48" customWidth="1" outlineLevel="1"/>
    <col min="12" max="12" width="20.44140625" style="48" customWidth="1" outlineLevel="1"/>
    <col min="13" max="13" width="18.5546875" style="592" customWidth="1" outlineLevel="1"/>
    <col min="14" max="14" width="18.5546875" style="48" customWidth="1" outlineLevel="1"/>
    <col min="15" max="15" width="14.44140625" style="592" customWidth="1" outlineLevel="1"/>
    <col min="16" max="16" width="18.5546875" style="592" customWidth="1" outlineLevel="1"/>
    <col min="17" max="21" width="18.5546875" style="48" customWidth="1" outlineLevel="1"/>
    <col min="22" max="22" width="30.6640625" style="163" customWidth="1"/>
    <col min="23" max="16384" width="8.6640625" style="10"/>
  </cols>
  <sheetData>
    <row r="1" spans="1:22" s="514" customFormat="1" ht="13.8">
      <c r="A1" s="510"/>
      <c r="B1" s="511"/>
      <c r="C1" s="512"/>
      <c r="D1" s="511"/>
      <c r="E1" s="513"/>
      <c r="M1" s="590"/>
      <c r="O1" s="590"/>
      <c r="P1" s="590"/>
    </row>
    <row r="2" spans="1:22" s="514" customFormat="1" ht="13.8">
      <c r="A2" s="510"/>
      <c r="B2" s="511"/>
      <c r="C2" s="512"/>
      <c r="D2" s="511"/>
      <c r="E2" s="513"/>
      <c r="M2" s="590"/>
      <c r="O2" s="590"/>
      <c r="P2" s="590"/>
    </row>
    <row r="3" spans="1:22" s="514" customFormat="1" ht="13.8">
      <c r="A3" s="510"/>
      <c r="B3" s="511"/>
      <c r="C3" s="512"/>
      <c r="D3" s="511"/>
      <c r="E3" s="513"/>
      <c r="M3" s="590"/>
      <c r="O3" s="590"/>
      <c r="P3" s="590"/>
    </row>
    <row r="4" spans="1:22" s="514" customFormat="1" ht="13.8">
      <c r="A4" s="515"/>
      <c r="B4" s="516"/>
      <c r="C4" s="517"/>
      <c r="D4" s="516"/>
      <c r="E4" s="518"/>
      <c r="F4" s="519"/>
      <c r="G4" s="519"/>
      <c r="H4" s="519"/>
      <c r="I4" s="519"/>
      <c r="J4" s="519"/>
      <c r="K4" s="519"/>
      <c r="L4" s="519"/>
      <c r="M4" s="591"/>
      <c r="N4" s="519"/>
      <c r="O4" s="591"/>
      <c r="P4" s="591"/>
      <c r="Q4" s="519"/>
      <c r="R4" s="519"/>
      <c r="S4" s="519"/>
      <c r="T4" s="519"/>
      <c r="U4" s="519"/>
      <c r="V4" s="519"/>
    </row>
    <row r="5" spans="1:22" ht="22.8">
      <c r="C5" s="129"/>
      <c r="D5" s="129"/>
      <c r="E5" s="47"/>
      <c r="V5" s="14"/>
    </row>
    <row r="6" spans="1:22" ht="13.8">
      <c r="A6" s="506" t="s">
        <v>1612</v>
      </c>
      <c r="C6" s="130"/>
      <c r="D6" s="130"/>
      <c r="E6" s="47"/>
      <c r="F6" s="131"/>
      <c r="G6" s="49"/>
      <c r="H6" s="49"/>
      <c r="I6" s="49"/>
      <c r="J6" s="49"/>
      <c r="K6" s="49"/>
      <c r="L6" s="49"/>
      <c r="M6" s="593"/>
      <c r="N6" s="49"/>
      <c r="O6" s="593"/>
      <c r="P6" s="593"/>
      <c r="Q6" s="49"/>
      <c r="R6" s="49"/>
      <c r="S6" s="49"/>
      <c r="T6" s="49"/>
      <c r="U6" s="49"/>
      <c r="V6" s="132"/>
    </row>
    <row r="7" spans="1:22" ht="13.8">
      <c r="A7" s="506" t="s">
        <v>1613</v>
      </c>
      <c r="C7" s="130"/>
      <c r="D7" s="130"/>
      <c r="E7" s="47"/>
      <c r="F7" s="131"/>
      <c r="G7" s="49"/>
      <c r="H7" s="49"/>
      <c r="I7" s="49"/>
      <c r="J7" s="49"/>
      <c r="K7" s="49"/>
      <c r="L7" s="49"/>
      <c r="M7" s="593"/>
      <c r="N7" s="49"/>
      <c r="O7" s="593"/>
      <c r="P7" s="593"/>
      <c r="Q7" s="49"/>
      <c r="R7" s="49"/>
      <c r="S7" s="49"/>
      <c r="T7" s="49"/>
      <c r="U7" s="49"/>
      <c r="V7" s="132"/>
    </row>
    <row r="8" spans="1:22" ht="17.399999999999999">
      <c r="A8" s="507" t="s">
        <v>1614</v>
      </c>
      <c r="B8" s="133"/>
      <c r="C8" s="134"/>
      <c r="D8" s="134"/>
      <c r="E8" s="47"/>
      <c r="F8" s="131"/>
      <c r="G8" s="49"/>
      <c r="H8" s="49"/>
      <c r="I8" s="49"/>
      <c r="J8" s="49"/>
      <c r="K8" s="49"/>
      <c r="L8" s="49"/>
      <c r="M8" s="593"/>
      <c r="N8" s="49"/>
      <c r="O8" s="593"/>
      <c r="P8" s="593"/>
      <c r="Q8" s="49"/>
      <c r="R8" s="49"/>
      <c r="S8" s="49"/>
      <c r="T8" s="49"/>
      <c r="U8" s="49"/>
      <c r="V8" s="132"/>
    </row>
    <row r="9" spans="1:22" ht="17.399999999999999">
      <c r="A9" s="506" t="s">
        <v>1615</v>
      </c>
      <c r="B9" s="133"/>
      <c r="C9" s="134"/>
      <c r="D9" s="134"/>
      <c r="E9" s="47"/>
      <c r="F9" s="131"/>
      <c r="G9" s="49"/>
      <c r="H9" s="49"/>
      <c r="I9" s="49"/>
      <c r="J9" s="49"/>
      <c r="K9" s="49"/>
      <c r="L9" s="49"/>
      <c r="M9" s="593"/>
      <c r="N9" s="49"/>
      <c r="O9" s="593"/>
      <c r="P9" s="593"/>
      <c r="Q9" s="49"/>
      <c r="R9" s="49"/>
      <c r="S9" s="49"/>
      <c r="T9" s="49"/>
      <c r="U9" s="49"/>
      <c r="V9" s="132"/>
    </row>
    <row r="10" spans="1:22" ht="13.8">
      <c r="A10" s="508" t="s">
        <v>1625</v>
      </c>
      <c r="C10" s="130"/>
      <c r="D10" s="130"/>
      <c r="E10" s="47"/>
      <c r="F10" s="131"/>
      <c r="G10" s="49"/>
      <c r="H10" s="49"/>
      <c r="I10" s="49"/>
      <c r="J10" s="49"/>
      <c r="K10" s="49"/>
      <c r="L10" s="49"/>
      <c r="M10" s="593"/>
      <c r="N10" s="49"/>
      <c r="O10" s="593"/>
      <c r="P10" s="593"/>
      <c r="Q10" s="49"/>
      <c r="R10" s="49"/>
      <c r="S10" s="49"/>
      <c r="T10" s="49"/>
      <c r="U10" s="49"/>
      <c r="V10" s="132"/>
    </row>
    <row r="11" spans="1:22" ht="13.8">
      <c r="A11" s="508" t="s">
        <v>1618</v>
      </c>
      <c r="E11" s="53"/>
      <c r="F11" s="131"/>
      <c r="G11" s="49"/>
      <c r="H11" s="49"/>
      <c r="I11" s="49"/>
      <c r="J11" s="49"/>
      <c r="K11" s="49"/>
      <c r="L11" s="49"/>
      <c r="M11" s="593"/>
      <c r="N11" s="49"/>
      <c r="O11" s="593"/>
      <c r="P11" s="593"/>
      <c r="Q11" s="49"/>
      <c r="R11" s="49"/>
      <c r="S11" s="49"/>
      <c r="T11" s="49"/>
      <c r="U11" s="49"/>
      <c r="V11" s="132"/>
    </row>
    <row r="12" spans="1:22" ht="13.8">
      <c r="A12" s="509" t="s">
        <v>1616</v>
      </c>
      <c r="B12" s="520"/>
      <c r="C12" s="521"/>
      <c r="D12" s="521"/>
      <c r="E12" s="522"/>
      <c r="F12" s="523"/>
      <c r="G12" s="524"/>
      <c r="H12" s="524"/>
      <c r="I12" s="524"/>
      <c r="J12" s="524"/>
      <c r="K12" s="524"/>
      <c r="L12" s="524"/>
      <c r="M12" s="594"/>
      <c r="N12" s="524"/>
      <c r="O12" s="594"/>
      <c r="P12" s="594"/>
      <c r="Q12" s="524"/>
      <c r="R12" s="524"/>
      <c r="S12" s="524"/>
      <c r="T12" s="524"/>
      <c r="U12" s="524"/>
      <c r="V12" s="525"/>
    </row>
    <row r="14" spans="1:22" ht="26.4">
      <c r="A14" s="135" t="s">
        <v>66</v>
      </c>
      <c r="B14" s="135"/>
      <c r="C14" s="136" t="s">
        <v>67</v>
      </c>
      <c r="D14" s="96" t="s">
        <v>611</v>
      </c>
      <c r="E14" s="390" t="s">
        <v>1559</v>
      </c>
      <c r="F14" s="135" t="s">
        <v>69</v>
      </c>
      <c r="G14" s="58" t="s">
        <v>612</v>
      </c>
      <c r="H14" s="58" t="s">
        <v>613</v>
      </c>
      <c r="I14" s="59" t="s">
        <v>614</v>
      </c>
      <c r="J14" s="59" t="s">
        <v>615</v>
      </c>
      <c r="K14" s="59" t="s">
        <v>616</v>
      </c>
      <c r="L14" s="60" t="s">
        <v>617</v>
      </c>
      <c r="M14" s="1057" t="s">
        <v>1642</v>
      </c>
      <c r="N14" s="1058"/>
      <c r="O14" s="1059"/>
      <c r="P14" s="1057" t="s">
        <v>1633</v>
      </c>
      <c r="Q14" s="1058"/>
      <c r="R14" s="1059"/>
      <c r="S14" s="1057" t="s">
        <v>1634</v>
      </c>
      <c r="T14" s="1058"/>
      <c r="U14" s="1059"/>
      <c r="V14" s="164" t="s">
        <v>33</v>
      </c>
    </row>
    <row r="15" spans="1:22">
      <c r="A15" s="137"/>
      <c r="B15" s="137"/>
      <c r="C15" s="138"/>
      <c r="D15" s="97"/>
      <c r="E15" s="97"/>
      <c r="F15" s="139"/>
      <c r="G15" s="62"/>
      <c r="H15" s="62"/>
      <c r="I15" s="62"/>
      <c r="J15" s="62"/>
      <c r="K15" s="62"/>
      <c r="L15" s="62"/>
      <c r="M15" s="550" t="s">
        <v>1635</v>
      </c>
      <c r="N15" s="550" t="s">
        <v>1636</v>
      </c>
      <c r="O15" s="550" t="s">
        <v>1637</v>
      </c>
      <c r="P15" s="550" t="s">
        <v>1635</v>
      </c>
      <c r="Q15" s="550" t="s">
        <v>1636</v>
      </c>
      <c r="R15" s="550" t="s">
        <v>1637</v>
      </c>
      <c r="S15" s="62" t="s">
        <v>1638</v>
      </c>
      <c r="T15" s="62" t="s">
        <v>1639</v>
      </c>
      <c r="U15" s="62" t="s">
        <v>1640</v>
      </c>
      <c r="V15" s="124"/>
    </row>
    <row r="16" spans="1:22">
      <c r="A16" s="165" t="s">
        <v>71</v>
      </c>
      <c r="B16" s="165"/>
      <c r="C16" s="166" t="s">
        <v>36</v>
      </c>
      <c r="D16" s="167"/>
      <c r="E16" s="167"/>
      <c r="F16" s="168"/>
      <c r="G16" s="169"/>
      <c r="H16" s="169"/>
      <c r="I16" s="169"/>
      <c r="J16" s="169">
        <f t="shared" ref="J16:K16" si="0">SUBTOTAL(9,J17:J40)</f>
        <v>124241733.16905928</v>
      </c>
      <c r="K16" s="169">
        <f t="shared" si="0"/>
        <v>20176036.58184544</v>
      </c>
      <c r="L16" s="169">
        <f>SUBTOTAL(9,L17:L40)</f>
        <v>144417769.75090474</v>
      </c>
      <c r="M16" s="551"/>
      <c r="N16" s="169"/>
      <c r="O16" s="551"/>
      <c r="P16" s="551"/>
      <c r="Q16" s="169"/>
      <c r="R16" s="169"/>
      <c r="S16" s="169">
        <f t="shared" ref="S16:T16" si="1">SUBTOTAL(9,S17:S40)</f>
        <v>111817559.85215332</v>
      </c>
      <c r="T16" s="169">
        <f t="shared" si="1"/>
        <v>18158432.923660897</v>
      </c>
      <c r="U16" s="169">
        <f>SUBTOTAL(9,U17:U40)</f>
        <v>129975992.77581422</v>
      </c>
      <c r="V16" s="170"/>
    </row>
    <row r="17" spans="1:22" outlineLevel="1">
      <c r="A17" s="137"/>
      <c r="B17" s="137"/>
      <c r="C17" s="138"/>
      <c r="D17" s="94"/>
      <c r="E17" s="97"/>
      <c r="F17" s="139"/>
      <c r="G17" s="71"/>
      <c r="H17" s="71"/>
      <c r="I17" s="71"/>
      <c r="J17" s="71"/>
      <c r="K17" s="71"/>
      <c r="L17" s="71"/>
      <c r="M17" s="552"/>
      <c r="N17" s="71"/>
      <c r="O17" s="552">
        <f t="shared" ref="O17:O80" si="2">M17+N17</f>
        <v>0</v>
      </c>
      <c r="P17" s="552"/>
      <c r="Q17" s="71"/>
      <c r="R17" s="71">
        <f t="shared" ref="R17:R80" si="3">P17+Q17</f>
        <v>0</v>
      </c>
      <c r="S17" s="71">
        <f t="shared" ref="S17:S80" si="4">J17*M17</f>
        <v>0</v>
      </c>
      <c r="T17" s="71">
        <f t="shared" ref="T17:T80" si="5">P17*K17</f>
        <v>0</v>
      </c>
      <c r="U17" s="71">
        <f t="shared" ref="U17:U80" si="6">S17+T17</f>
        <v>0</v>
      </c>
      <c r="V17" s="123"/>
    </row>
    <row r="18" spans="1:22" outlineLevel="1">
      <c r="A18" s="137" t="s">
        <v>72</v>
      </c>
      <c r="B18" s="146"/>
      <c r="C18" s="171" t="s">
        <v>36</v>
      </c>
      <c r="D18" s="97">
        <v>1</v>
      </c>
      <c r="E18" s="97">
        <v>1</v>
      </c>
      <c r="F18" s="139" t="s">
        <v>73</v>
      </c>
      <c r="G18" s="62"/>
      <c r="H18" s="62"/>
      <c r="I18" s="62"/>
      <c r="J18" s="62"/>
      <c r="K18" s="62"/>
      <c r="L18" s="62">
        <v>0</v>
      </c>
      <c r="M18" s="550"/>
      <c r="N18" s="62"/>
      <c r="O18" s="552">
        <f t="shared" si="2"/>
        <v>0</v>
      </c>
      <c r="P18" s="550"/>
      <c r="Q18" s="62"/>
      <c r="R18" s="71">
        <f t="shared" si="3"/>
        <v>0</v>
      </c>
      <c r="S18" s="62">
        <f t="shared" si="4"/>
        <v>0</v>
      </c>
      <c r="T18" s="62">
        <f t="shared" si="5"/>
        <v>0</v>
      </c>
      <c r="U18" s="62">
        <f t="shared" si="6"/>
        <v>0</v>
      </c>
      <c r="V18" s="124"/>
    </row>
    <row r="19" spans="1:22" s="153" customFormat="1" outlineLevel="1">
      <c r="A19" s="172" t="s">
        <v>74</v>
      </c>
      <c r="B19" s="146"/>
      <c r="C19" s="173" t="s">
        <v>75</v>
      </c>
      <c r="D19" s="99">
        <v>1</v>
      </c>
      <c r="E19" s="99">
        <v>1</v>
      </c>
      <c r="F19" s="148" t="s">
        <v>73</v>
      </c>
      <c r="G19" s="82"/>
      <c r="H19" s="174"/>
      <c r="I19" s="174"/>
      <c r="J19" s="174">
        <f t="shared" ref="J19:K19" si="7">SUBTOTAL(9,J20:J40)</f>
        <v>124241733.16905928</v>
      </c>
      <c r="K19" s="174">
        <f t="shared" si="7"/>
        <v>20176036.58184544</v>
      </c>
      <c r="L19" s="174">
        <f>SUBTOTAL(9,L20:L40)</f>
        <v>144417769.75090474</v>
      </c>
      <c r="M19" s="558">
        <v>0.9</v>
      </c>
      <c r="N19" s="174"/>
      <c r="O19" s="552">
        <f>M19+N19</f>
        <v>0.9</v>
      </c>
      <c r="P19" s="558">
        <v>0.9</v>
      </c>
      <c r="Q19" s="174"/>
      <c r="R19" s="71">
        <f>P19+Q19</f>
        <v>0.9</v>
      </c>
      <c r="S19" s="174">
        <f t="shared" ref="S19:T19" si="8">SUBTOTAL(9,S20:S40)</f>
        <v>111817559.85215332</v>
      </c>
      <c r="T19" s="174">
        <f t="shared" si="8"/>
        <v>18158432.923660897</v>
      </c>
      <c r="U19" s="174">
        <f>SUBTOTAL(9,U20:U40)</f>
        <v>129975992.77581422</v>
      </c>
      <c r="V19" s="175"/>
    </row>
    <row r="20" spans="1:22" s="11" customFormat="1" outlineLevel="1">
      <c r="A20" s="192"/>
      <c r="B20" s="192"/>
      <c r="C20" s="193" t="s">
        <v>909</v>
      </c>
      <c r="D20" s="194">
        <v>1</v>
      </c>
      <c r="E20" s="194">
        <v>1</v>
      </c>
      <c r="F20" s="195" t="s">
        <v>660</v>
      </c>
      <c r="G20" s="359">
        <v>1848000.0000000002</v>
      </c>
      <c r="H20" s="359">
        <v>165000</v>
      </c>
      <c r="I20" s="199">
        <f t="shared" ref="I20" si="9">SUM(G20:H20)</f>
        <v>2013000.0000000002</v>
      </c>
      <c r="J20" s="199">
        <f t="shared" ref="J20:J39" si="10">G20*E20</f>
        <v>1848000.0000000002</v>
      </c>
      <c r="K20" s="199">
        <f t="shared" ref="K20:K39" si="11">H20*E20</f>
        <v>165000</v>
      </c>
      <c r="L20" s="199">
        <f t="shared" ref="L20:L39" si="12">I20*E20</f>
        <v>2013000.0000000002</v>
      </c>
      <c r="M20" s="558">
        <v>0.9</v>
      </c>
      <c r="N20" s="199"/>
      <c r="O20" s="552">
        <f t="shared" si="2"/>
        <v>0.9</v>
      </c>
      <c r="P20" s="558">
        <v>0.9</v>
      </c>
      <c r="Q20" s="199"/>
      <c r="R20" s="71">
        <f t="shared" si="3"/>
        <v>0.9</v>
      </c>
      <c r="S20" s="199">
        <f t="shared" si="4"/>
        <v>1663200.0000000002</v>
      </c>
      <c r="T20" s="199">
        <f t="shared" si="5"/>
        <v>148500</v>
      </c>
      <c r="U20" s="199">
        <f t="shared" si="6"/>
        <v>1811700.0000000002</v>
      </c>
      <c r="V20" s="128" t="s">
        <v>898</v>
      </c>
    </row>
    <row r="21" spans="1:22" s="11" customFormat="1" outlineLevel="1">
      <c r="A21" s="192"/>
      <c r="B21" s="192"/>
      <c r="C21" s="193" t="s">
        <v>910</v>
      </c>
      <c r="D21" s="194">
        <v>3</v>
      </c>
      <c r="E21" s="97">
        <v>3</v>
      </c>
      <c r="F21" s="195" t="s">
        <v>660</v>
      </c>
      <c r="G21" s="359">
        <v>9067520</v>
      </c>
      <c r="H21" s="359">
        <v>198000.00000000003</v>
      </c>
      <c r="I21" s="199">
        <f t="shared" ref="I21:I34" si="13">SUM(G21:H21)</f>
        <v>9265520</v>
      </c>
      <c r="J21" s="199">
        <f t="shared" si="10"/>
        <v>27202560</v>
      </c>
      <c r="K21" s="199">
        <f t="shared" si="11"/>
        <v>594000.00000000012</v>
      </c>
      <c r="L21" s="199">
        <f t="shared" si="12"/>
        <v>27796560</v>
      </c>
      <c r="M21" s="558">
        <v>0.9</v>
      </c>
      <c r="N21" s="199"/>
      <c r="O21" s="552">
        <f t="shared" si="2"/>
        <v>0.9</v>
      </c>
      <c r="P21" s="558">
        <v>0.9</v>
      </c>
      <c r="Q21" s="199"/>
      <c r="R21" s="71">
        <f t="shared" si="3"/>
        <v>0.9</v>
      </c>
      <c r="S21" s="199">
        <f t="shared" si="4"/>
        <v>24482304</v>
      </c>
      <c r="T21" s="199">
        <f t="shared" si="5"/>
        <v>534600.00000000012</v>
      </c>
      <c r="U21" s="199">
        <f t="shared" si="6"/>
        <v>25016904</v>
      </c>
      <c r="V21" s="128" t="s">
        <v>911</v>
      </c>
    </row>
    <row r="22" spans="1:22" s="11" customFormat="1" outlineLevel="1">
      <c r="A22" s="192"/>
      <c r="B22" s="192"/>
      <c r="C22" s="193" t="s">
        <v>912</v>
      </c>
      <c r="D22" s="194">
        <v>1</v>
      </c>
      <c r="E22" s="194">
        <v>1</v>
      </c>
      <c r="F22" s="195" t="s">
        <v>660</v>
      </c>
      <c r="G22" s="359">
        <v>9431520</v>
      </c>
      <c r="H22" s="359">
        <v>165000</v>
      </c>
      <c r="I22" s="199">
        <f t="shared" si="13"/>
        <v>9596520</v>
      </c>
      <c r="J22" s="199">
        <f t="shared" si="10"/>
        <v>9431520</v>
      </c>
      <c r="K22" s="199">
        <f t="shared" si="11"/>
        <v>165000</v>
      </c>
      <c r="L22" s="199">
        <f t="shared" si="12"/>
        <v>9596520</v>
      </c>
      <c r="M22" s="558">
        <v>0.9</v>
      </c>
      <c r="N22" s="199"/>
      <c r="O22" s="552">
        <f t="shared" si="2"/>
        <v>0.9</v>
      </c>
      <c r="P22" s="558">
        <v>0.9</v>
      </c>
      <c r="Q22" s="199"/>
      <c r="R22" s="71">
        <f t="shared" si="3"/>
        <v>0.9</v>
      </c>
      <c r="S22" s="199">
        <f t="shared" si="4"/>
        <v>8488368</v>
      </c>
      <c r="T22" s="199">
        <f t="shared" si="5"/>
        <v>148500</v>
      </c>
      <c r="U22" s="199">
        <f t="shared" si="6"/>
        <v>8636868</v>
      </c>
      <c r="V22" s="128" t="s">
        <v>913</v>
      </c>
    </row>
    <row r="23" spans="1:22" s="11" customFormat="1" outlineLevel="1">
      <c r="A23" s="192"/>
      <c r="B23" s="192"/>
      <c r="C23" s="193" t="s">
        <v>914</v>
      </c>
      <c r="D23" s="194">
        <v>1</v>
      </c>
      <c r="E23" s="194">
        <v>1</v>
      </c>
      <c r="F23" s="195" t="s">
        <v>660</v>
      </c>
      <c r="G23" s="359">
        <v>2529000</v>
      </c>
      <c r="H23" s="359">
        <v>137500</v>
      </c>
      <c r="I23" s="199">
        <f t="shared" si="13"/>
        <v>2666500</v>
      </c>
      <c r="J23" s="199">
        <f t="shared" si="10"/>
        <v>2529000</v>
      </c>
      <c r="K23" s="199">
        <f t="shared" si="11"/>
        <v>137500</v>
      </c>
      <c r="L23" s="199">
        <f t="shared" si="12"/>
        <v>2666500</v>
      </c>
      <c r="M23" s="558">
        <v>0.9</v>
      </c>
      <c r="N23" s="199"/>
      <c r="O23" s="552">
        <f t="shared" si="2"/>
        <v>0.9</v>
      </c>
      <c r="P23" s="558">
        <v>0.9</v>
      </c>
      <c r="Q23" s="199"/>
      <c r="R23" s="71">
        <f t="shared" si="3"/>
        <v>0.9</v>
      </c>
      <c r="S23" s="199">
        <f t="shared" si="4"/>
        <v>2276100</v>
      </c>
      <c r="T23" s="199">
        <f t="shared" si="5"/>
        <v>123750</v>
      </c>
      <c r="U23" s="199">
        <f t="shared" si="6"/>
        <v>2399850</v>
      </c>
      <c r="V23" s="128" t="s">
        <v>915</v>
      </c>
    </row>
    <row r="24" spans="1:22" s="11" customFormat="1" outlineLevel="1">
      <c r="A24" s="192"/>
      <c r="B24" s="192"/>
      <c r="C24" s="400" t="s">
        <v>916</v>
      </c>
      <c r="D24" s="194">
        <v>1</v>
      </c>
      <c r="E24" s="194">
        <v>1</v>
      </c>
      <c r="F24" s="195" t="s">
        <v>660</v>
      </c>
      <c r="G24" s="359">
        <v>1155000</v>
      </c>
      <c r="H24" s="359">
        <v>81750</v>
      </c>
      <c r="I24" s="199">
        <f t="shared" si="13"/>
        <v>1236750</v>
      </c>
      <c r="J24" s="199">
        <f t="shared" si="10"/>
        <v>1155000</v>
      </c>
      <c r="K24" s="199">
        <f t="shared" si="11"/>
        <v>81750</v>
      </c>
      <c r="L24" s="199">
        <f t="shared" si="12"/>
        <v>1236750</v>
      </c>
      <c r="M24" s="558">
        <v>0.9</v>
      </c>
      <c r="N24" s="199"/>
      <c r="O24" s="552">
        <f t="shared" si="2"/>
        <v>0.9</v>
      </c>
      <c r="P24" s="558">
        <v>0.9</v>
      </c>
      <c r="Q24" s="199"/>
      <c r="R24" s="71">
        <f t="shared" si="3"/>
        <v>0.9</v>
      </c>
      <c r="S24" s="199">
        <f t="shared" si="4"/>
        <v>1039500</v>
      </c>
      <c r="T24" s="199">
        <f t="shared" si="5"/>
        <v>73575</v>
      </c>
      <c r="U24" s="199">
        <f t="shared" si="6"/>
        <v>1113075</v>
      </c>
      <c r="V24" s="128" t="s">
        <v>898</v>
      </c>
    </row>
    <row r="25" spans="1:22" s="11" customFormat="1" outlineLevel="1">
      <c r="A25" s="192"/>
      <c r="B25" s="192"/>
      <c r="C25" s="400" t="s">
        <v>917</v>
      </c>
      <c r="D25" s="194">
        <v>1</v>
      </c>
      <c r="E25" s="97">
        <v>1</v>
      </c>
      <c r="F25" s="195" t="s">
        <v>660</v>
      </c>
      <c r="G25" s="359">
        <v>8360000.0000000009</v>
      </c>
      <c r="H25" s="359">
        <v>163500</v>
      </c>
      <c r="I25" s="199">
        <f t="shared" si="13"/>
        <v>8523500</v>
      </c>
      <c r="J25" s="199">
        <f t="shared" si="10"/>
        <v>8360000.0000000009</v>
      </c>
      <c r="K25" s="199">
        <f t="shared" si="11"/>
        <v>163500</v>
      </c>
      <c r="L25" s="199">
        <f t="shared" si="12"/>
        <v>8523500</v>
      </c>
      <c r="M25" s="558">
        <v>0.9</v>
      </c>
      <c r="N25" s="199"/>
      <c r="O25" s="552">
        <f t="shared" si="2"/>
        <v>0.9</v>
      </c>
      <c r="P25" s="558">
        <v>0.9</v>
      </c>
      <c r="Q25" s="199"/>
      <c r="R25" s="71">
        <f t="shared" si="3"/>
        <v>0.9</v>
      </c>
      <c r="S25" s="199">
        <f t="shared" si="4"/>
        <v>7524000.0000000009</v>
      </c>
      <c r="T25" s="199">
        <f t="shared" si="5"/>
        <v>147150</v>
      </c>
      <c r="U25" s="199">
        <f t="shared" si="6"/>
        <v>7671150.0000000009</v>
      </c>
      <c r="V25" s="128" t="s">
        <v>918</v>
      </c>
    </row>
    <row r="26" spans="1:22" s="11" customFormat="1" ht="26.4" outlineLevel="1">
      <c r="A26" s="192"/>
      <c r="B26" s="192"/>
      <c r="C26" s="400" t="s">
        <v>919</v>
      </c>
      <c r="D26" s="194">
        <v>3</v>
      </c>
      <c r="E26" s="194">
        <v>3</v>
      </c>
      <c r="F26" s="195" t="s">
        <v>660</v>
      </c>
      <c r="G26" s="359">
        <v>150480</v>
      </c>
      <c r="H26" s="359">
        <v>54500.000000000007</v>
      </c>
      <c r="I26" s="199">
        <f t="shared" si="13"/>
        <v>204980</v>
      </c>
      <c r="J26" s="199">
        <f t="shared" si="10"/>
        <v>451440</v>
      </c>
      <c r="K26" s="199">
        <f t="shared" si="11"/>
        <v>163500.00000000003</v>
      </c>
      <c r="L26" s="199">
        <f t="shared" si="12"/>
        <v>614940</v>
      </c>
      <c r="M26" s="558">
        <v>0.9</v>
      </c>
      <c r="N26" s="199"/>
      <c r="O26" s="552">
        <f>M26+N26</f>
        <v>0.9</v>
      </c>
      <c r="P26" s="558">
        <v>0.9</v>
      </c>
      <c r="Q26" s="199"/>
      <c r="R26" s="71">
        <f t="shared" si="3"/>
        <v>0.9</v>
      </c>
      <c r="S26" s="199">
        <f>J26*M26</f>
        <v>406296</v>
      </c>
      <c r="T26" s="199">
        <f t="shared" si="5"/>
        <v>147150.00000000003</v>
      </c>
      <c r="U26" s="199">
        <f t="shared" si="6"/>
        <v>553446</v>
      </c>
      <c r="V26" s="270" t="s">
        <v>920</v>
      </c>
    </row>
    <row r="27" spans="1:22" s="11" customFormat="1" outlineLevel="1">
      <c r="A27" s="192"/>
      <c r="B27" s="192"/>
      <c r="C27" s="400" t="s">
        <v>921</v>
      </c>
      <c r="D27" s="194">
        <v>3</v>
      </c>
      <c r="E27" s="194">
        <v>3</v>
      </c>
      <c r="F27" s="195" t="s">
        <v>660</v>
      </c>
      <c r="G27" s="359">
        <v>36000</v>
      </c>
      <c r="H27" s="359">
        <v>16350.000000000002</v>
      </c>
      <c r="I27" s="199">
        <f t="shared" ref="I27:I28" si="14">SUM(G27:H27)</f>
        <v>52350</v>
      </c>
      <c r="J27" s="199">
        <f t="shared" si="10"/>
        <v>108000</v>
      </c>
      <c r="K27" s="199">
        <f t="shared" si="11"/>
        <v>49050.000000000007</v>
      </c>
      <c r="L27" s="199">
        <f t="shared" si="12"/>
        <v>157050</v>
      </c>
      <c r="M27" s="558">
        <v>0.9</v>
      </c>
      <c r="N27" s="199"/>
      <c r="O27" s="552">
        <f t="shared" si="2"/>
        <v>0.9</v>
      </c>
      <c r="P27" s="558">
        <v>0.9</v>
      </c>
      <c r="Q27" s="199"/>
      <c r="R27" s="71">
        <f t="shared" si="3"/>
        <v>0.9</v>
      </c>
      <c r="S27" s="199">
        <f t="shared" si="4"/>
        <v>97200</v>
      </c>
      <c r="T27" s="199">
        <f t="shared" si="5"/>
        <v>44145.000000000007</v>
      </c>
      <c r="U27" s="199">
        <f t="shared" si="6"/>
        <v>141345</v>
      </c>
      <c r="V27" s="270" t="s">
        <v>713</v>
      </c>
    </row>
    <row r="28" spans="1:22" s="11" customFormat="1" outlineLevel="1">
      <c r="A28" s="192"/>
      <c r="B28" s="192"/>
      <c r="C28" s="400" t="s">
        <v>922</v>
      </c>
      <c r="D28" s="194">
        <v>2</v>
      </c>
      <c r="E28" s="194">
        <v>2</v>
      </c>
      <c r="F28" s="195" t="s">
        <v>660</v>
      </c>
      <c r="G28" s="359">
        <v>4494000</v>
      </c>
      <c r="H28" s="359">
        <v>49050</v>
      </c>
      <c r="I28" s="199">
        <f t="shared" si="14"/>
        <v>4543050</v>
      </c>
      <c r="J28" s="199">
        <f t="shared" si="10"/>
        <v>8988000</v>
      </c>
      <c r="K28" s="199">
        <f t="shared" si="11"/>
        <v>98100</v>
      </c>
      <c r="L28" s="199">
        <f t="shared" si="12"/>
        <v>9086100</v>
      </c>
      <c r="M28" s="558">
        <v>0.9</v>
      </c>
      <c r="N28" s="199"/>
      <c r="O28" s="552">
        <f t="shared" si="2"/>
        <v>0.9</v>
      </c>
      <c r="P28" s="558">
        <v>0.9</v>
      </c>
      <c r="Q28" s="199"/>
      <c r="R28" s="71">
        <f t="shared" si="3"/>
        <v>0.9</v>
      </c>
      <c r="S28" s="199">
        <f t="shared" si="4"/>
        <v>8089200</v>
      </c>
      <c r="T28" s="199">
        <f t="shared" si="5"/>
        <v>88290</v>
      </c>
      <c r="U28" s="199">
        <f t="shared" si="6"/>
        <v>8177490</v>
      </c>
      <c r="V28" s="270" t="s">
        <v>879</v>
      </c>
    </row>
    <row r="29" spans="1:22" s="11" customFormat="1" outlineLevel="1">
      <c r="A29" s="192"/>
      <c r="B29" s="192"/>
      <c r="C29" s="400" t="s">
        <v>923</v>
      </c>
      <c r="D29" s="194">
        <v>10</v>
      </c>
      <c r="E29" s="194">
        <v>10</v>
      </c>
      <c r="F29" s="195" t="s">
        <v>624</v>
      </c>
      <c r="G29" s="359">
        <v>10032.786885245901</v>
      </c>
      <c r="H29" s="359">
        <v>3360.0000000000005</v>
      </c>
      <c r="I29" s="199">
        <f t="shared" si="13"/>
        <v>13392.786885245901</v>
      </c>
      <c r="J29" s="199">
        <f t="shared" si="10"/>
        <v>100327.86885245901</v>
      </c>
      <c r="K29" s="199">
        <f t="shared" si="11"/>
        <v>33600.000000000007</v>
      </c>
      <c r="L29" s="199">
        <f t="shared" si="12"/>
        <v>133927.86885245901</v>
      </c>
      <c r="M29" s="558">
        <v>0.9</v>
      </c>
      <c r="N29" s="199"/>
      <c r="O29" s="552">
        <f t="shared" si="2"/>
        <v>0.9</v>
      </c>
      <c r="P29" s="558">
        <v>0.9</v>
      </c>
      <c r="Q29" s="199"/>
      <c r="R29" s="71">
        <f t="shared" si="3"/>
        <v>0.9</v>
      </c>
      <c r="S29" s="199">
        <f t="shared" si="4"/>
        <v>90295.081967213118</v>
      </c>
      <c r="T29" s="199">
        <f t="shared" si="5"/>
        <v>30240.000000000007</v>
      </c>
      <c r="U29" s="199">
        <f t="shared" si="6"/>
        <v>120535.08196721313</v>
      </c>
      <c r="V29" s="270" t="s">
        <v>924</v>
      </c>
    </row>
    <row r="30" spans="1:22" s="11" customFormat="1" outlineLevel="1">
      <c r="A30" s="192"/>
      <c r="B30" s="192"/>
      <c r="C30" s="400" t="s">
        <v>925</v>
      </c>
      <c r="D30" s="194">
        <v>6</v>
      </c>
      <c r="E30" s="194">
        <v>6</v>
      </c>
      <c r="F30" s="195" t="s">
        <v>660</v>
      </c>
      <c r="G30" s="359">
        <v>770000.00000000012</v>
      </c>
      <c r="H30" s="359">
        <v>49050</v>
      </c>
      <c r="I30" s="199">
        <f t="shared" si="13"/>
        <v>819050.00000000012</v>
      </c>
      <c r="J30" s="199">
        <f t="shared" si="10"/>
        <v>4620000.0000000009</v>
      </c>
      <c r="K30" s="199">
        <f t="shared" si="11"/>
        <v>294300</v>
      </c>
      <c r="L30" s="199">
        <f t="shared" si="12"/>
        <v>4914300.0000000009</v>
      </c>
      <c r="M30" s="558">
        <v>0.9</v>
      </c>
      <c r="N30" s="199"/>
      <c r="O30" s="552">
        <f t="shared" si="2"/>
        <v>0.9</v>
      </c>
      <c r="P30" s="558">
        <v>0.9</v>
      </c>
      <c r="Q30" s="199"/>
      <c r="R30" s="71">
        <f t="shared" si="3"/>
        <v>0.9</v>
      </c>
      <c r="S30" s="199">
        <f t="shared" si="4"/>
        <v>4158000.0000000009</v>
      </c>
      <c r="T30" s="199">
        <f t="shared" si="5"/>
        <v>264870</v>
      </c>
      <c r="U30" s="199">
        <f t="shared" si="6"/>
        <v>4422870.0000000009</v>
      </c>
      <c r="V30" s="128" t="s">
        <v>898</v>
      </c>
    </row>
    <row r="31" spans="1:22" s="11" customFormat="1" outlineLevel="1">
      <c r="A31" s="192"/>
      <c r="B31" s="192"/>
      <c r="C31" s="193" t="s">
        <v>926</v>
      </c>
      <c r="D31" s="194">
        <v>373</v>
      </c>
      <c r="E31" s="194">
        <v>373</v>
      </c>
      <c r="F31" s="195" t="s">
        <v>624</v>
      </c>
      <c r="G31" s="359">
        <v>14400</v>
      </c>
      <c r="H31" s="359">
        <v>3360.0000000000005</v>
      </c>
      <c r="I31" s="199">
        <f t="shared" si="13"/>
        <v>17760</v>
      </c>
      <c r="J31" s="199">
        <f t="shared" si="10"/>
        <v>5371200</v>
      </c>
      <c r="K31" s="199">
        <f t="shared" si="11"/>
        <v>1253280.0000000002</v>
      </c>
      <c r="L31" s="199">
        <f t="shared" si="12"/>
        <v>6624480</v>
      </c>
      <c r="M31" s="558">
        <v>0.9</v>
      </c>
      <c r="N31" s="199"/>
      <c r="O31" s="552">
        <f t="shared" si="2"/>
        <v>0.9</v>
      </c>
      <c r="P31" s="558">
        <v>0.9</v>
      </c>
      <c r="Q31" s="199"/>
      <c r="R31" s="71">
        <f t="shared" si="3"/>
        <v>0.9</v>
      </c>
      <c r="S31" s="199">
        <f t="shared" si="4"/>
        <v>4834080</v>
      </c>
      <c r="T31" s="199">
        <f t="shared" si="5"/>
        <v>1127952.0000000002</v>
      </c>
      <c r="U31" s="199">
        <f t="shared" si="6"/>
        <v>5962032</v>
      </c>
      <c r="V31" s="128" t="s">
        <v>927</v>
      </c>
    </row>
    <row r="32" spans="1:22" s="11" customFormat="1" outlineLevel="1">
      <c r="A32" s="192"/>
      <c r="B32" s="192"/>
      <c r="C32" s="355" t="s">
        <v>906</v>
      </c>
      <c r="D32" s="194">
        <v>397</v>
      </c>
      <c r="E32" s="194">
        <v>397</v>
      </c>
      <c r="F32" s="195" t="s">
        <v>624</v>
      </c>
      <c r="G32" s="359">
        <v>22980.09</v>
      </c>
      <c r="H32" s="359">
        <v>5743.9305000000022</v>
      </c>
      <c r="I32" s="199">
        <f t="shared" si="13"/>
        <v>28724.020500000002</v>
      </c>
      <c r="J32" s="199">
        <f t="shared" si="10"/>
        <v>9123095.7300000004</v>
      </c>
      <c r="K32" s="199">
        <f t="shared" si="11"/>
        <v>2280340.4085000008</v>
      </c>
      <c r="L32" s="199">
        <f t="shared" si="12"/>
        <v>11403436.138500001</v>
      </c>
      <c r="M32" s="558">
        <v>0.9</v>
      </c>
      <c r="N32" s="199"/>
      <c r="O32" s="552">
        <f t="shared" si="2"/>
        <v>0.9</v>
      </c>
      <c r="P32" s="558">
        <v>0.9</v>
      </c>
      <c r="Q32" s="199"/>
      <c r="R32" s="71">
        <f t="shared" si="3"/>
        <v>0.9</v>
      </c>
      <c r="S32" s="199">
        <f t="shared" si="4"/>
        <v>8210786.1570000006</v>
      </c>
      <c r="T32" s="199">
        <f t="shared" si="5"/>
        <v>2052306.3676500008</v>
      </c>
      <c r="U32" s="199">
        <f t="shared" si="6"/>
        <v>10263092.524650002</v>
      </c>
      <c r="V32" s="128" t="s">
        <v>625</v>
      </c>
    </row>
    <row r="33" spans="1:22" outlineLevel="1">
      <c r="A33" s="137"/>
      <c r="B33" s="137"/>
      <c r="C33" s="138" t="s">
        <v>928</v>
      </c>
      <c r="D33" s="194">
        <v>81</v>
      </c>
      <c r="E33" s="194">
        <v>81</v>
      </c>
      <c r="F33" s="139" t="s">
        <v>624</v>
      </c>
      <c r="G33" s="359">
        <v>8773.9726027397246</v>
      </c>
      <c r="H33" s="359">
        <v>14594.016411764707</v>
      </c>
      <c r="I33" s="71">
        <f t="shared" si="13"/>
        <v>23367.989014504434</v>
      </c>
      <c r="J33" s="71">
        <f t="shared" si="10"/>
        <v>710691.78082191769</v>
      </c>
      <c r="K33" s="71">
        <f t="shared" si="11"/>
        <v>1182115.3293529414</v>
      </c>
      <c r="L33" s="71">
        <f t="shared" si="12"/>
        <v>1892807.1101748592</v>
      </c>
      <c r="M33" s="558">
        <v>0.9</v>
      </c>
      <c r="N33" s="71"/>
      <c r="O33" s="552">
        <f t="shared" si="2"/>
        <v>0.9</v>
      </c>
      <c r="P33" s="558">
        <v>0.9</v>
      </c>
      <c r="Q33" s="71"/>
      <c r="R33" s="71">
        <f t="shared" si="3"/>
        <v>0.9</v>
      </c>
      <c r="S33" s="71">
        <f t="shared" si="4"/>
        <v>639622.60273972596</v>
      </c>
      <c r="T33" s="71">
        <f t="shared" si="5"/>
        <v>1063903.7964176473</v>
      </c>
      <c r="U33" s="71">
        <f t="shared" si="6"/>
        <v>1703526.3991573732</v>
      </c>
      <c r="V33" s="123" t="s">
        <v>929</v>
      </c>
    </row>
    <row r="34" spans="1:22" s="11" customFormat="1" outlineLevel="1">
      <c r="A34" s="192"/>
      <c r="B34" s="192"/>
      <c r="C34" s="193" t="s">
        <v>930</v>
      </c>
      <c r="D34" s="194">
        <v>397</v>
      </c>
      <c r="E34" s="194">
        <v>397</v>
      </c>
      <c r="F34" s="195" t="s">
        <v>624</v>
      </c>
      <c r="G34" s="359">
        <v>10550.239234449762</v>
      </c>
      <c r="H34" s="359">
        <v>11445</v>
      </c>
      <c r="I34" s="199">
        <f t="shared" si="13"/>
        <v>21995.239234449764</v>
      </c>
      <c r="J34" s="199">
        <f t="shared" si="10"/>
        <v>4188444.9760765554</v>
      </c>
      <c r="K34" s="199">
        <f t="shared" si="11"/>
        <v>4543665</v>
      </c>
      <c r="L34" s="199">
        <f t="shared" si="12"/>
        <v>8732109.9760765564</v>
      </c>
      <c r="M34" s="558">
        <v>0.9</v>
      </c>
      <c r="N34" s="199"/>
      <c r="O34" s="552">
        <f t="shared" si="2"/>
        <v>0.9</v>
      </c>
      <c r="P34" s="558">
        <v>0.9</v>
      </c>
      <c r="Q34" s="199"/>
      <c r="R34" s="71">
        <f t="shared" si="3"/>
        <v>0.9</v>
      </c>
      <c r="S34" s="199">
        <f t="shared" si="4"/>
        <v>3769600.4784689001</v>
      </c>
      <c r="T34" s="199">
        <f t="shared" si="5"/>
        <v>4089298.5</v>
      </c>
      <c r="U34" s="199">
        <f t="shared" si="6"/>
        <v>7858898.9784689005</v>
      </c>
      <c r="V34" s="128" t="s">
        <v>625</v>
      </c>
    </row>
    <row r="35" spans="1:22" s="11" customFormat="1" outlineLevel="1">
      <c r="A35" s="192"/>
      <c r="B35" s="192"/>
      <c r="C35" s="193" t="s">
        <v>931</v>
      </c>
      <c r="D35" s="194">
        <v>3</v>
      </c>
      <c r="E35" s="194">
        <v>3</v>
      </c>
      <c r="F35" s="195" t="s">
        <v>660</v>
      </c>
      <c r="G35" s="359">
        <v>10000000</v>
      </c>
      <c r="H35" s="359">
        <v>450000</v>
      </c>
      <c r="I35" s="199">
        <f t="shared" ref="I35:I39" si="15">SUM(G35:H35)</f>
        <v>10450000</v>
      </c>
      <c r="J35" s="199">
        <f t="shared" si="10"/>
        <v>30000000</v>
      </c>
      <c r="K35" s="199">
        <f t="shared" si="11"/>
        <v>1350000</v>
      </c>
      <c r="L35" s="199">
        <f t="shared" si="12"/>
        <v>31350000</v>
      </c>
      <c r="M35" s="558">
        <v>0.9</v>
      </c>
      <c r="N35" s="199"/>
      <c r="O35" s="552">
        <f t="shared" si="2"/>
        <v>0.9</v>
      </c>
      <c r="P35" s="558">
        <v>0.9</v>
      </c>
      <c r="Q35" s="199"/>
      <c r="R35" s="71">
        <f t="shared" si="3"/>
        <v>0.9</v>
      </c>
      <c r="S35" s="199">
        <f t="shared" si="4"/>
        <v>27000000</v>
      </c>
      <c r="T35" s="199">
        <f t="shared" si="5"/>
        <v>1215000</v>
      </c>
      <c r="U35" s="199">
        <f t="shared" si="6"/>
        <v>28215000</v>
      </c>
      <c r="V35" s="128" t="s">
        <v>713</v>
      </c>
    </row>
    <row r="36" spans="1:22" s="11" customFormat="1" outlineLevel="1">
      <c r="A36" s="192"/>
      <c r="B36" s="192"/>
      <c r="C36" s="193" t="s">
        <v>932</v>
      </c>
      <c r="D36" s="194">
        <v>3</v>
      </c>
      <c r="E36" s="194">
        <v>3</v>
      </c>
      <c r="F36" s="195" t="s">
        <v>619</v>
      </c>
      <c r="G36" s="359">
        <v>550000</v>
      </c>
      <c r="H36" s="359">
        <v>250000</v>
      </c>
      <c r="I36" s="199">
        <f t="shared" si="15"/>
        <v>800000</v>
      </c>
      <c r="J36" s="199">
        <f t="shared" si="10"/>
        <v>1650000</v>
      </c>
      <c r="K36" s="199">
        <f t="shared" si="11"/>
        <v>750000</v>
      </c>
      <c r="L36" s="199">
        <f t="shared" si="12"/>
        <v>2400000</v>
      </c>
      <c r="M36" s="558">
        <v>0.9</v>
      </c>
      <c r="N36" s="199"/>
      <c r="O36" s="552">
        <f t="shared" si="2"/>
        <v>0.9</v>
      </c>
      <c r="P36" s="558">
        <v>0.9</v>
      </c>
      <c r="Q36" s="199"/>
      <c r="R36" s="71">
        <f t="shared" si="3"/>
        <v>0.9</v>
      </c>
      <c r="S36" s="199">
        <f t="shared" si="4"/>
        <v>1485000</v>
      </c>
      <c r="T36" s="199">
        <f t="shared" si="5"/>
        <v>675000</v>
      </c>
      <c r="U36" s="199">
        <f t="shared" si="6"/>
        <v>2160000</v>
      </c>
      <c r="V36" s="128" t="s">
        <v>713</v>
      </c>
    </row>
    <row r="37" spans="1:22" s="11" customFormat="1" outlineLevel="1">
      <c r="A37" s="192"/>
      <c r="B37" s="192"/>
      <c r="C37" s="193" t="s">
        <v>355</v>
      </c>
      <c r="D37" s="194">
        <v>3</v>
      </c>
      <c r="E37" s="194">
        <v>3</v>
      </c>
      <c r="F37" s="195" t="s">
        <v>619</v>
      </c>
      <c r="G37" s="359">
        <v>1000000</v>
      </c>
      <c r="H37" s="359">
        <v>500000</v>
      </c>
      <c r="I37" s="199">
        <f t="shared" si="15"/>
        <v>1500000</v>
      </c>
      <c r="J37" s="199">
        <f t="shared" si="10"/>
        <v>3000000</v>
      </c>
      <c r="K37" s="199">
        <f t="shared" si="11"/>
        <v>1500000</v>
      </c>
      <c r="L37" s="199">
        <f t="shared" si="12"/>
        <v>4500000</v>
      </c>
      <c r="M37" s="558">
        <v>0.9</v>
      </c>
      <c r="N37" s="199"/>
      <c r="O37" s="552">
        <f t="shared" si="2"/>
        <v>0.9</v>
      </c>
      <c r="P37" s="558">
        <v>0.9</v>
      </c>
      <c r="Q37" s="199"/>
      <c r="R37" s="71">
        <f t="shared" si="3"/>
        <v>0.9</v>
      </c>
      <c r="S37" s="199">
        <f t="shared" si="4"/>
        <v>2700000</v>
      </c>
      <c r="T37" s="199">
        <f t="shared" si="5"/>
        <v>1350000</v>
      </c>
      <c r="U37" s="199">
        <f t="shared" si="6"/>
        <v>4050000</v>
      </c>
      <c r="V37" s="128" t="s">
        <v>713</v>
      </c>
    </row>
    <row r="38" spans="1:22" s="11" customFormat="1" ht="26.4" outlineLevel="1">
      <c r="A38" s="192"/>
      <c r="B38" s="192"/>
      <c r="C38" s="193" t="s">
        <v>933</v>
      </c>
      <c r="D38" s="194">
        <v>3</v>
      </c>
      <c r="E38" s="194">
        <v>3</v>
      </c>
      <c r="F38" s="195" t="s">
        <v>934</v>
      </c>
      <c r="G38" s="359">
        <v>0</v>
      </c>
      <c r="H38" s="359">
        <v>1250000</v>
      </c>
      <c r="I38" s="199">
        <f t="shared" si="15"/>
        <v>1250000</v>
      </c>
      <c r="J38" s="199">
        <f t="shared" si="10"/>
        <v>0</v>
      </c>
      <c r="K38" s="199">
        <f t="shared" si="11"/>
        <v>3750000</v>
      </c>
      <c r="L38" s="199">
        <f t="shared" si="12"/>
        <v>3750000</v>
      </c>
      <c r="M38" s="558">
        <v>0.9</v>
      </c>
      <c r="N38" s="199"/>
      <c r="O38" s="552">
        <f t="shared" si="2"/>
        <v>0.9</v>
      </c>
      <c r="P38" s="558">
        <v>0.9</v>
      </c>
      <c r="Q38" s="199"/>
      <c r="R38" s="71">
        <f t="shared" si="3"/>
        <v>0.9</v>
      </c>
      <c r="S38" s="199">
        <f t="shared" si="4"/>
        <v>0</v>
      </c>
      <c r="T38" s="199">
        <f t="shared" si="5"/>
        <v>3375000</v>
      </c>
      <c r="U38" s="199">
        <f t="shared" si="6"/>
        <v>3375000</v>
      </c>
      <c r="V38" s="128" t="s">
        <v>935</v>
      </c>
    </row>
    <row r="39" spans="1:22" s="503" customFormat="1" outlineLevel="1">
      <c r="A39" s="500"/>
      <c r="B39" s="500"/>
      <c r="C39" s="501" t="s">
        <v>657</v>
      </c>
      <c r="D39" s="493">
        <v>1</v>
      </c>
      <c r="E39" s="493">
        <v>1</v>
      </c>
      <c r="F39" s="502" t="s">
        <v>619</v>
      </c>
      <c r="G39" s="496">
        <v>5404452.8133083219</v>
      </c>
      <c r="H39" s="496">
        <v>1621335.8439924966</v>
      </c>
      <c r="I39" s="494">
        <f t="shared" si="15"/>
        <v>7025788.6573008187</v>
      </c>
      <c r="J39" s="494">
        <f t="shared" si="10"/>
        <v>5404452.8133083219</v>
      </c>
      <c r="K39" s="494">
        <f t="shared" si="11"/>
        <v>1621335.8439924966</v>
      </c>
      <c r="L39" s="494">
        <f t="shared" si="12"/>
        <v>7025788.6573008187</v>
      </c>
      <c r="M39" s="595">
        <v>0.9</v>
      </c>
      <c r="N39" s="494"/>
      <c r="O39" s="595">
        <f t="shared" si="2"/>
        <v>0.9</v>
      </c>
      <c r="P39" s="595">
        <v>0.9</v>
      </c>
      <c r="Q39" s="494"/>
      <c r="R39" s="494">
        <f t="shared" si="3"/>
        <v>0.9</v>
      </c>
      <c r="S39" s="494">
        <f t="shared" si="4"/>
        <v>4864007.5319774896</v>
      </c>
      <c r="T39" s="494">
        <f t="shared" si="5"/>
        <v>1459202.259593247</v>
      </c>
      <c r="U39" s="494">
        <f t="shared" si="6"/>
        <v>6323209.7915707361</v>
      </c>
      <c r="V39" s="495"/>
    </row>
    <row r="40" spans="1:22">
      <c r="A40" s="137"/>
      <c r="B40" s="137"/>
      <c r="C40" s="138"/>
      <c r="D40" s="94"/>
      <c r="E40" s="94"/>
      <c r="F40" s="139"/>
      <c r="G40" s="71"/>
      <c r="H40" s="71"/>
      <c r="I40" s="71"/>
      <c r="J40" s="71"/>
      <c r="K40" s="71"/>
      <c r="L40" s="71"/>
      <c r="M40" s="552"/>
      <c r="N40" s="71"/>
      <c r="O40" s="552">
        <f t="shared" si="2"/>
        <v>0</v>
      </c>
      <c r="P40" s="552"/>
      <c r="Q40" s="71"/>
      <c r="R40" s="71">
        <f t="shared" si="3"/>
        <v>0</v>
      </c>
      <c r="S40" s="71">
        <f t="shared" si="4"/>
        <v>0</v>
      </c>
      <c r="T40" s="71">
        <f t="shared" si="5"/>
        <v>0</v>
      </c>
      <c r="U40" s="71">
        <f t="shared" si="6"/>
        <v>0</v>
      </c>
      <c r="V40" s="123"/>
    </row>
    <row r="41" spans="1:22">
      <c r="A41" s="165" t="s">
        <v>76</v>
      </c>
      <c r="B41" s="165"/>
      <c r="C41" s="166" t="s">
        <v>38</v>
      </c>
      <c r="D41" s="167"/>
      <c r="E41" s="167"/>
      <c r="F41" s="168"/>
      <c r="G41" s="169"/>
      <c r="H41" s="169"/>
      <c r="I41" s="169"/>
      <c r="J41" s="169">
        <f>SUBTOTAL(9,J42:J159)</f>
        <v>803801420.82944083</v>
      </c>
      <c r="K41" s="169">
        <f>SUBTOTAL(9,K42:K159)</f>
        <v>119493877.95128126</v>
      </c>
      <c r="L41" s="169">
        <f>SUBTOTAL(9,L42:L159)</f>
        <v>923295298.78072214</v>
      </c>
      <c r="M41" s="551"/>
      <c r="N41" s="169"/>
      <c r="O41" s="551">
        <f t="shared" si="2"/>
        <v>0</v>
      </c>
      <c r="P41" s="551"/>
      <c r="Q41" s="169"/>
      <c r="R41" s="169">
        <f t="shared" si="3"/>
        <v>0</v>
      </c>
      <c r="S41" s="169">
        <f>SUBTOTAL(9,S42:S159)</f>
        <v>0</v>
      </c>
      <c r="T41" s="169">
        <f>SUBTOTAL(9,T42:T159)</f>
        <v>0</v>
      </c>
      <c r="U41" s="169">
        <f>SUBTOTAL(9,U42:U159)</f>
        <v>0</v>
      </c>
      <c r="V41" s="170"/>
    </row>
    <row r="42" spans="1:22">
      <c r="A42" s="137"/>
      <c r="B42" s="137"/>
      <c r="C42" s="138"/>
      <c r="D42" s="94"/>
      <c r="E42" s="94"/>
      <c r="F42" s="139"/>
      <c r="G42" s="71"/>
      <c r="H42" s="71"/>
      <c r="I42" s="71"/>
      <c r="J42" s="71"/>
      <c r="K42" s="71"/>
      <c r="L42" s="71"/>
      <c r="M42" s="552"/>
      <c r="N42" s="71"/>
      <c r="O42" s="552">
        <f t="shared" si="2"/>
        <v>0</v>
      </c>
      <c r="P42" s="552"/>
      <c r="Q42" s="71"/>
      <c r="R42" s="71">
        <f t="shared" si="3"/>
        <v>0</v>
      </c>
      <c r="S42" s="71">
        <f t="shared" si="4"/>
        <v>0</v>
      </c>
      <c r="T42" s="71">
        <f t="shared" si="5"/>
        <v>0</v>
      </c>
      <c r="U42" s="71">
        <f t="shared" si="6"/>
        <v>0</v>
      </c>
      <c r="V42" s="123"/>
    </row>
    <row r="43" spans="1:22" collapsed="1">
      <c r="A43" s="149" t="s">
        <v>77</v>
      </c>
      <c r="B43" s="149"/>
      <c r="C43" s="150" t="s">
        <v>78</v>
      </c>
      <c r="D43" s="100">
        <v>1</v>
      </c>
      <c r="E43" s="100">
        <v>1</v>
      </c>
      <c r="F43" s="151" t="s">
        <v>10</v>
      </c>
      <c r="G43" s="75"/>
      <c r="H43" s="75"/>
      <c r="I43" s="75"/>
      <c r="J43" s="75"/>
      <c r="K43" s="75"/>
      <c r="L43" s="75"/>
      <c r="M43" s="555"/>
      <c r="N43" s="75"/>
      <c r="O43" s="555">
        <f t="shared" si="2"/>
        <v>0</v>
      </c>
      <c r="P43" s="555"/>
      <c r="Q43" s="75"/>
      <c r="R43" s="75">
        <f t="shared" si="3"/>
        <v>0</v>
      </c>
      <c r="S43" s="75">
        <f t="shared" si="4"/>
        <v>0</v>
      </c>
      <c r="T43" s="75">
        <f t="shared" si="5"/>
        <v>0</v>
      </c>
      <c r="U43" s="75">
        <f t="shared" si="6"/>
        <v>0</v>
      </c>
      <c r="V43" s="176"/>
    </row>
    <row r="44" spans="1:22" hidden="1" outlineLevel="1">
      <c r="A44" s="137" t="s">
        <v>79</v>
      </c>
      <c r="B44" s="137"/>
      <c r="C44" s="138" t="s">
        <v>80</v>
      </c>
      <c r="D44" s="94">
        <v>1</v>
      </c>
      <c r="E44" s="94">
        <v>1</v>
      </c>
      <c r="F44" s="139" t="s">
        <v>10</v>
      </c>
      <c r="G44" s="62"/>
      <c r="H44" s="62"/>
      <c r="I44" s="62"/>
      <c r="J44" s="62"/>
      <c r="K44" s="62"/>
      <c r="L44" s="62">
        <v>0</v>
      </c>
      <c r="M44" s="550"/>
      <c r="N44" s="62"/>
      <c r="O44" s="550">
        <f t="shared" si="2"/>
        <v>0</v>
      </c>
      <c r="P44" s="550"/>
      <c r="Q44" s="62"/>
      <c r="R44" s="62">
        <f t="shared" si="3"/>
        <v>0</v>
      </c>
      <c r="S44" s="62">
        <f t="shared" si="4"/>
        <v>0</v>
      </c>
      <c r="T44" s="62">
        <f t="shared" si="5"/>
        <v>0</v>
      </c>
      <c r="U44" s="62">
        <f t="shared" si="6"/>
        <v>0</v>
      </c>
      <c r="V44" s="124"/>
    </row>
    <row r="45" spans="1:22" hidden="1" outlineLevel="1">
      <c r="A45" s="137" t="s">
        <v>81</v>
      </c>
      <c r="B45" s="137"/>
      <c r="C45" s="138" t="s">
        <v>82</v>
      </c>
      <c r="D45" s="94">
        <v>1</v>
      </c>
      <c r="E45" s="94">
        <v>1</v>
      </c>
      <c r="F45" s="139" t="s">
        <v>10</v>
      </c>
      <c r="G45" s="71"/>
      <c r="H45" s="71"/>
      <c r="I45" s="71"/>
      <c r="J45" s="71"/>
      <c r="K45" s="71"/>
      <c r="L45" s="62">
        <v>0</v>
      </c>
      <c r="M45" s="552"/>
      <c r="N45" s="71"/>
      <c r="O45" s="552">
        <f t="shared" si="2"/>
        <v>0</v>
      </c>
      <c r="P45" s="552"/>
      <c r="Q45" s="71"/>
      <c r="R45" s="71">
        <f t="shared" si="3"/>
        <v>0</v>
      </c>
      <c r="S45" s="71">
        <f t="shared" si="4"/>
        <v>0</v>
      </c>
      <c r="T45" s="71">
        <f t="shared" si="5"/>
        <v>0</v>
      </c>
      <c r="U45" s="71">
        <f t="shared" si="6"/>
        <v>0</v>
      </c>
      <c r="V45" s="124"/>
    </row>
    <row r="46" spans="1:22" hidden="1" outlineLevel="1">
      <c r="A46" s="137" t="s">
        <v>83</v>
      </c>
      <c r="B46" s="137"/>
      <c r="C46" s="138" t="s">
        <v>84</v>
      </c>
      <c r="D46" s="94">
        <v>1</v>
      </c>
      <c r="E46" s="94">
        <v>1</v>
      </c>
      <c r="F46" s="139" t="s">
        <v>10</v>
      </c>
      <c r="G46" s="71"/>
      <c r="H46" s="71"/>
      <c r="I46" s="71"/>
      <c r="J46" s="71"/>
      <c r="K46" s="71"/>
      <c r="L46" s="62">
        <v>0</v>
      </c>
      <c r="M46" s="552"/>
      <c r="N46" s="71"/>
      <c r="O46" s="552">
        <f t="shared" si="2"/>
        <v>0</v>
      </c>
      <c r="P46" s="552"/>
      <c r="Q46" s="71"/>
      <c r="R46" s="71">
        <f t="shared" si="3"/>
        <v>0</v>
      </c>
      <c r="S46" s="71">
        <f t="shared" si="4"/>
        <v>0</v>
      </c>
      <c r="T46" s="71">
        <f t="shared" si="5"/>
        <v>0</v>
      </c>
      <c r="U46" s="71">
        <f t="shared" si="6"/>
        <v>0</v>
      </c>
      <c r="V46" s="124"/>
    </row>
    <row r="47" spans="1:22" hidden="1" outlineLevel="1">
      <c r="A47" s="137" t="s">
        <v>85</v>
      </c>
      <c r="B47" s="137"/>
      <c r="C47" s="138" t="s">
        <v>86</v>
      </c>
      <c r="D47" s="94">
        <v>1</v>
      </c>
      <c r="E47" s="94">
        <v>1</v>
      </c>
      <c r="F47" s="139" t="s">
        <v>10</v>
      </c>
      <c r="G47" s="71"/>
      <c r="H47" s="71"/>
      <c r="I47" s="71"/>
      <c r="J47" s="71"/>
      <c r="K47" s="71"/>
      <c r="L47" s="62">
        <v>0</v>
      </c>
      <c r="M47" s="552"/>
      <c r="N47" s="71"/>
      <c r="O47" s="552">
        <f t="shared" si="2"/>
        <v>0</v>
      </c>
      <c r="P47" s="552"/>
      <c r="Q47" s="71"/>
      <c r="R47" s="71">
        <f t="shared" si="3"/>
        <v>0</v>
      </c>
      <c r="S47" s="71">
        <f t="shared" si="4"/>
        <v>0</v>
      </c>
      <c r="T47" s="71">
        <f t="shared" si="5"/>
        <v>0</v>
      </c>
      <c r="U47" s="71">
        <f t="shared" si="6"/>
        <v>0</v>
      </c>
      <c r="V47" s="124"/>
    </row>
    <row r="48" spans="1:22" hidden="1" outlineLevel="1">
      <c r="A48" s="137" t="s">
        <v>87</v>
      </c>
      <c r="B48" s="137"/>
      <c r="C48" s="138" t="s">
        <v>88</v>
      </c>
      <c r="D48" s="94">
        <v>1</v>
      </c>
      <c r="E48" s="94">
        <v>1</v>
      </c>
      <c r="F48" s="139" t="s">
        <v>10</v>
      </c>
      <c r="G48" s="71"/>
      <c r="H48" s="71"/>
      <c r="I48" s="71"/>
      <c r="J48" s="71"/>
      <c r="K48" s="71"/>
      <c r="L48" s="62">
        <v>0</v>
      </c>
      <c r="M48" s="552"/>
      <c r="N48" s="71"/>
      <c r="O48" s="552">
        <f t="shared" si="2"/>
        <v>0</v>
      </c>
      <c r="P48" s="552"/>
      <c r="Q48" s="71"/>
      <c r="R48" s="71">
        <f t="shared" si="3"/>
        <v>0</v>
      </c>
      <c r="S48" s="71">
        <f t="shared" si="4"/>
        <v>0</v>
      </c>
      <c r="T48" s="71">
        <f t="shared" si="5"/>
        <v>0</v>
      </c>
      <c r="U48" s="71">
        <f t="shared" si="6"/>
        <v>0</v>
      </c>
      <c r="V48" s="124"/>
    </row>
    <row r="49" spans="1:22" hidden="1" outlineLevel="1">
      <c r="A49" s="137" t="s">
        <v>89</v>
      </c>
      <c r="B49" s="137"/>
      <c r="C49" s="138" t="s">
        <v>90</v>
      </c>
      <c r="D49" s="94">
        <v>1</v>
      </c>
      <c r="E49" s="94">
        <v>1</v>
      </c>
      <c r="F49" s="139" t="s">
        <v>10</v>
      </c>
      <c r="G49" s="71"/>
      <c r="H49" s="71"/>
      <c r="I49" s="71"/>
      <c r="J49" s="71"/>
      <c r="K49" s="71"/>
      <c r="L49" s="62">
        <v>0</v>
      </c>
      <c r="M49" s="552"/>
      <c r="N49" s="71"/>
      <c r="O49" s="552">
        <f t="shared" si="2"/>
        <v>0</v>
      </c>
      <c r="P49" s="552"/>
      <c r="Q49" s="71"/>
      <c r="R49" s="71">
        <f t="shared" si="3"/>
        <v>0</v>
      </c>
      <c r="S49" s="71">
        <f t="shared" si="4"/>
        <v>0</v>
      </c>
      <c r="T49" s="71">
        <f t="shared" si="5"/>
        <v>0</v>
      </c>
      <c r="U49" s="71">
        <f t="shared" si="6"/>
        <v>0</v>
      </c>
      <c r="V49" s="124"/>
    </row>
    <row r="50" spans="1:22" hidden="1" outlineLevel="1">
      <c r="A50" s="137" t="s">
        <v>91</v>
      </c>
      <c r="B50" s="137"/>
      <c r="C50" s="138" t="s">
        <v>92</v>
      </c>
      <c r="D50" s="94">
        <v>1</v>
      </c>
      <c r="E50" s="94">
        <v>1</v>
      </c>
      <c r="F50" s="139" t="s">
        <v>10</v>
      </c>
      <c r="G50" s="71"/>
      <c r="H50" s="71"/>
      <c r="I50" s="71"/>
      <c r="J50" s="71"/>
      <c r="K50" s="71"/>
      <c r="L50" s="62">
        <v>0</v>
      </c>
      <c r="M50" s="552"/>
      <c r="N50" s="71"/>
      <c r="O50" s="552">
        <f t="shared" si="2"/>
        <v>0</v>
      </c>
      <c r="P50" s="552"/>
      <c r="Q50" s="71"/>
      <c r="R50" s="71">
        <f t="shared" si="3"/>
        <v>0</v>
      </c>
      <c r="S50" s="71">
        <f t="shared" si="4"/>
        <v>0</v>
      </c>
      <c r="T50" s="71">
        <f t="shared" si="5"/>
        <v>0</v>
      </c>
      <c r="U50" s="71">
        <f t="shared" si="6"/>
        <v>0</v>
      </c>
      <c r="V50" s="124"/>
    </row>
    <row r="51" spans="1:22" hidden="1" outlineLevel="1">
      <c r="A51" s="137" t="s">
        <v>93</v>
      </c>
      <c r="B51" s="137"/>
      <c r="C51" s="138" t="s">
        <v>94</v>
      </c>
      <c r="D51" s="94">
        <v>1</v>
      </c>
      <c r="E51" s="94">
        <v>1</v>
      </c>
      <c r="F51" s="139" t="s">
        <v>10</v>
      </c>
      <c r="G51" s="71"/>
      <c r="H51" s="71"/>
      <c r="I51" s="71"/>
      <c r="J51" s="71"/>
      <c r="K51" s="71"/>
      <c r="L51" s="62">
        <v>0</v>
      </c>
      <c r="M51" s="552"/>
      <c r="N51" s="71"/>
      <c r="O51" s="552">
        <f t="shared" si="2"/>
        <v>0</v>
      </c>
      <c r="P51" s="552"/>
      <c r="Q51" s="71"/>
      <c r="R51" s="71">
        <f t="shared" si="3"/>
        <v>0</v>
      </c>
      <c r="S51" s="71">
        <f t="shared" si="4"/>
        <v>0</v>
      </c>
      <c r="T51" s="71">
        <f t="shared" si="5"/>
        <v>0</v>
      </c>
      <c r="U51" s="71">
        <f t="shared" si="6"/>
        <v>0</v>
      </c>
      <c r="V51" s="124"/>
    </row>
    <row r="52" spans="1:22" hidden="1" outlineLevel="1">
      <c r="A52" s="137" t="s">
        <v>95</v>
      </c>
      <c r="B52" s="137"/>
      <c r="C52" s="138" t="s">
        <v>96</v>
      </c>
      <c r="D52" s="94">
        <v>1</v>
      </c>
      <c r="E52" s="94">
        <v>1</v>
      </c>
      <c r="F52" s="139" t="s">
        <v>10</v>
      </c>
      <c r="G52" s="71"/>
      <c r="H52" s="71"/>
      <c r="I52" s="71"/>
      <c r="J52" s="71"/>
      <c r="K52" s="71"/>
      <c r="L52" s="62">
        <v>0</v>
      </c>
      <c r="M52" s="552"/>
      <c r="N52" s="71"/>
      <c r="O52" s="552">
        <f t="shared" si="2"/>
        <v>0</v>
      </c>
      <c r="P52" s="552"/>
      <c r="Q52" s="71"/>
      <c r="R52" s="71">
        <f t="shared" si="3"/>
        <v>0</v>
      </c>
      <c r="S52" s="71">
        <f t="shared" si="4"/>
        <v>0</v>
      </c>
      <c r="T52" s="71">
        <f t="shared" si="5"/>
        <v>0</v>
      </c>
      <c r="U52" s="71">
        <f t="shared" si="6"/>
        <v>0</v>
      </c>
      <c r="V52" s="124"/>
    </row>
    <row r="53" spans="1:22" hidden="1" outlineLevel="1">
      <c r="A53" s="137" t="s">
        <v>97</v>
      </c>
      <c r="B53" s="137"/>
      <c r="C53" s="138" t="s">
        <v>98</v>
      </c>
      <c r="D53" s="94">
        <v>1</v>
      </c>
      <c r="E53" s="94">
        <v>1</v>
      </c>
      <c r="F53" s="139" t="s">
        <v>10</v>
      </c>
      <c r="G53" s="71"/>
      <c r="H53" s="71"/>
      <c r="I53" s="71"/>
      <c r="J53" s="71"/>
      <c r="K53" s="71"/>
      <c r="L53" s="62">
        <v>0</v>
      </c>
      <c r="M53" s="552"/>
      <c r="N53" s="71"/>
      <c r="O53" s="552">
        <f t="shared" si="2"/>
        <v>0</v>
      </c>
      <c r="P53" s="552"/>
      <c r="Q53" s="71"/>
      <c r="R53" s="71">
        <f t="shared" si="3"/>
        <v>0</v>
      </c>
      <c r="S53" s="71">
        <f t="shared" si="4"/>
        <v>0</v>
      </c>
      <c r="T53" s="71">
        <f t="shared" si="5"/>
        <v>0</v>
      </c>
      <c r="U53" s="71">
        <f t="shared" si="6"/>
        <v>0</v>
      </c>
      <c r="V53" s="124"/>
    </row>
    <row r="54" spans="1:22" hidden="1" outlineLevel="1">
      <c r="A54" s="137" t="s">
        <v>99</v>
      </c>
      <c r="B54" s="137"/>
      <c r="C54" s="138" t="s">
        <v>100</v>
      </c>
      <c r="D54" s="94">
        <v>1</v>
      </c>
      <c r="E54" s="94">
        <v>1</v>
      </c>
      <c r="F54" s="139" t="s">
        <v>10</v>
      </c>
      <c r="G54" s="71"/>
      <c r="H54" s="71"/>
      <c r="I54" s="71"/>
      <c r="J54" s="71"/>
      <c r="K54" s="71"/>
      <c r="L54" s="62">
        <v>0</v>
      </c>
      <c r="M54" s="552"/>
      <c r="N54" s="71"/>
      <c r="O54" s="552">
        <f t="shared" si="2"/>
        <v>0</v>
      </c>
      <c r="P54" s="552"/>
      <c r="Q54" s="71"/>
      <c r="R54" s="71">
        <f t="shared" si="3"/>
        <v>0</v>
      </c>
      <c r="S54" s="71">
        <f t="shared" si="4"/>
        <v>0</v>
      </c>
      <c r="T54" s="71">
        <f t="shared" si="5"/>
        <v>0</v>
      </c>
      <c r="U54" s="71">
        <f t="shared" si="6"/>
        <v>0</v>
      </c>
      <c r="V54" s="124"/>
    </row>
    <row r="55" spans="1:22" hidden="1" outlineLevel="1">
      <c r="A55" s="137" t="s">
        <v>101</v>
      </c>
      <c r="B55" s="137"/>
      <c r="C55" s="138" t="s">
        <v>102</v>
      </c>
      <c r="D55" s="94">
        <v>1</v>
      </c>
      <c r="E55" s="94">
        <v>1</v>
      </c>
      <c r="F55" s="139" t="s">
        <v>10</v>
      </c>
      <c r="G55" s="71"/>
      <c r="H55" s="71"/>
      <c r="I55" s="71"/>
      <c r="J55" s="71"/>
      <c r="K55" s="71"/>
      <c r="L55" s="62">
        <v>0</v>
      </c>
      <c r="M55" s="552"/>
      <c r="N55" s="71"/>
      <c r="O55" s="552">
        <f t="shared" si="2"/>
        <v>0</v>
      </c>
      <c r="P55" s="552"/>
      <c r="Q55" s="71"/>
      <c r="R55" s="71">
        <f t="shared" si="3"/>
        <v>0</v>
      </c>
      <c r="S55" s="71">
        <f t="shared" si="4"/>
        <v>0</v>
      </c>
      <c r="T55" s="71">
        <f t="shared" si="5"/>
        <v>0</v>
      </c>
      <c r="U55" s="71">
        <f t="shared" si="6"/>
        <v>0</v>
      </c>
      <c r="V55" s="124"/>
    </row>
    <row r="56" spans="1:22" hidden="1" outlineLevel="1">
      <c r="A56" s="137" t="s">
        <v>103</v>
      </c>
      <c r="B56" s="137"/>
      <c r="C56" s="138" t="s">
        <v>104</v>
      </c>
      <c r="D56" s="94">
        <v>1</v>
      </c>
      <c r="E56" s="94">
        <v>1</v>
      </c>
      <c r="F56" s="139" t="s">
        <v>10</v>
      </c>
      <c r="G56" s="71"/>
      <c r="H56" s="71"/>
      <c r="I56" s="71"/>
      <c r="J56" s="71"/>
      <c r="K56" s="71"/>
      <c r="L56" s="62">
        <v>0</v>
      </c>
      <c r="M56" s="552"/>
      <c r="N56" s="71"/>
      <c r="O56" s="552">
        <f t="shared" si="2"/>
        <v>0</v>
      </c>
      <c r="P56" s="552"/>
      <c r="Q56" s="71"/>
      <c r="R56" s="71">
        <f t="shared" si="3"/>
        <v>0</v>
      </c>
      <c r="S56" s="71">
        <f t="shared" si="4"/>
        <v>0</v>
      </c>
      <c r="T56" s="71">
        <f t="shared" si="5"/>
        <v>0</v>
      </c>
      <c r="U56" s="71">
        <f t="shared" si="6"/>
        <v>0</v>
      </c>
      <c r="V56" s="124"/>
    </row>
    <row r="57" spans="1:22" hidden="1" outlineLevel="1">
      <c r="A57" s="137" t="s">
        <v>105</v>
      </c>
      <c r="B57" s="137"/>
      <c r="C57" s="138" t="s">
        <v>106</v>
      </c>
      <c r="D57" s="94">
        <v>1</v>
      </c>
      <c r="E57" s="94">
        <v>1</v>
      </c>
      <c r="F57" s="139" t="s">
        <v>10</v>
      </c>
      <c r="G57" s="71"/>
      <c r="H57" s="71"/>
      <c r="I57" s="71"/>
      <c r="J57" s="71"/>
      <c r="K57" s="71"/>
      <c r="L57" s="62">
        <v>0</v>
      </c>
      <c r="M57" s="552"/>
      <c r="N57" s="71"/>
      <c r="O57" s="552">
        <f t="shared" si="2"/>
        <v>0</v>
      </c>
      <c r="P57" s="552"/>
      <c r="Q57" s="71"/>
      <c r="R57" s="71">
        <f t="shared" si="3"/>
        <v>0</v>
      </c>
      <c r="S57" s="71">
        <f t="shared" si="4"/>
        <v>0</v>
      </c>
      <c r="T57" s="71">
        <f t="shared" si="5"/>
        <v>0</v>
      </c>
      <c r="U57" s="71">
        <f t="shared" si="6"/>
        <v>0</v>
      </c>
      <c r="V57" s="124"/>
    </row>
    <row r="58" spans="1:22" hidden="1" outlineLevel="1">
      <c r="A58" s="137" t="s">
        <v>107</v>
      </c>
      <c r="B58" s="137"/>
      <c r="C58" s="138" t="s">
        <v>108</v>
      </c>
      <c r="D58" s="94">
        <v>1</v>
      </c>
      <c r="E58" s="94">
        <v>1</v>
      </c>
      <c r="F58" s="139" t="s">
        <v>10</v>
      </c>
      <c r="G58" s="71"/>
      <c r="H58" s="71"/>
      <c r="I58" s="71"/>
      <c r="J58" s="71"/>
      <c r="K58" s="71"/>
      <c r="L58" s="62">
        <v>0</v>
      </c>
      <c r="M58" s="552"/>
      <c r="N58" s="71"/>
      <c r="O58" s="552">
        <f t="shared" si="2"/>
        <v>0</v>
      </c>
      <c r="P58" s="552"/>
      <c r="Q58" s="71"/>
      <c r="R58" s="71">
        <f t="shared" si="3"/>
        <v>0</v>
      </c>
      <c r="S58" s="71">
        <f t="shared" si="4"/>
        <v>0</v>
      </c>
      <c r="T58" s="71">
        <f t="shared" si="5"/>
        <v>0</v>
      </c>
      <c r="U58" s="71">
        <f t="shared" si="6"/>
        <v>0</v>
      </c>
      <c r="V58" s="124"/>
    </row>
    <row r="59" spans="1:22" hidden="1" outlineLevel="1">
      <c r="A59" s="137" t="s">
        <v>109</v>
      </c>
      <c r="B59" s="137"/>
      <c r="C59" s="138" t="s">
        <v>110</v>
      </c>
      <c r="D59" s="94">
        <v>1</v>
      </c>
      <c r="E59" s="94">
        <v>1</v>
      </c>
      <c r="F59" s="139" t="s">
        <v>10</v>
      </c>
      <c r="G59" s="71"/>
      <c r="H59" s="71"/>
      <c r="I59" s="71"/>
      <c r="J59" s="71"/>
      <c r="K59" s="71"/>
      <c r="L59" s="62">
        <v>0</v>
      </c>
      <c r="M59" s="552"/>
      <c r="N59" s="71"/>
      <c r="O59" s="552">
        <f t="shared" si="2"/>
        <v>0</v>
      </c>
      <c r="P59" s="552"/>
      <c r="Q59" s="71"/>
      <c r="R59" s="71">
        <f t="shared" si="3"/>
        <v>0</v>
      </c>
      <c r="S59" s="71">
        <f t="shared" si="4"/>
        <v>0</v>
      </c>
      <c r="T59" s="71">
        <f t="shared" si="5"/>
        <v>0</v>
      </c>
      <c r="U59" s="71">
        <f t="shared" si="6"/>
        <v>0</v>
      </c>
      <c r="V59" s="124"/>
    </row>
    <row r="60" spans="1:22" hidden="1" outlineLevel="1">
      <c r="A60" s="137" t="s">
        <v>111</v>
      </c>
      <c r="B60" s="137"/>
      <c r="C60" s="138" t="s">
        <v>112</v>
      </c>
      <c r="D60" s="94">
        <v>1</v>
      </c>
      <c r="E60" s="94">
        <v>1</v>
      </c>
      <c r="F60" s="139" t="s">
        <v>10</v>
      </c>
      <c r="G60" s="71"/>
      <c r="H60" s="71"/>
      <c r="I60" s="71"/>
      <c r="J60" s="71"/>
      <c r="K60" s="71"/>
      <c r="L60" s="62">
        <v>0</v>
      </c>
      <c r="M60" s="552"/>
      <c r="N60" s="71"/>
      <c r="O60" s="552">
        <f t="shared" si="2"/>
        <v>0</v>
      </c>
      <c r="P60" s="552"/>
      <c r="Q60" s="71"/>
      <c r="R60" s="71">
        <f t="shared" si="3"/>
        <v>0</v>
      </c>
      <c r="S60" s="71">
        <f t="shared" si="4"/>
        <v>0</v>
      </c>
      <c r="T60" s="71">
        <f t="shared" si="5"/>
        <v>0</v>
      </c>
      <c r="U60" s="71">
        <f t="shared" si="6"/>
        <v>0</v>
      </c>
      <c r="V60" s="124"/>
    </row>
    <row r="61" spans="1:22" hidden="1" outlineLevel="1">
      <c r="A61" s="137" t="s">
        <v>113</v>
      </c>
      <c r="B61" s="137"/>
      <c r="C61" s="138" t="s">
        <v>114</v>
      </c>
      <c r="D61" s="94">
        <v>1</v>
      </c>
      <c r="E61" s="94">
        <v>1</v>
      </c>
      <c r="F61" s="139" t="s">
        <v>10</v>
      </c>
      <c r="G61" s="71"/>
      <c r="H61" s="71"/>
      <c r="I61" s="71"/>
      <c r="J61" s="71"/>
      <c r="K61" s="71"/>
      <c r="L61" s="62">
        <v>0</v>
      </c>
      <c r="M61" s="552"/>
      <c r="N61" s="71"/>
      <c r="O61" s="552">
        <f t="shared" si="2"/>
        <v>0</v>
      </c>
      <c r="P61" s="552"/>
      <c r="Q61" s="71"/>
      <c r="R61" s="71">
        <f t="shared" si="3"/>
        <v>0</v>
      </c>
      <c r="S61" s="71">
        <f t="shared" si="4"/>
        <v>0</v>
      </c>
      <c r="T61" s="71">
        <f t="shared" si="5"/>
        <v>0</v>
      </c>
      <c r="U61" s="71">
        <f t="shared" si="6"/>
        <v>0</v>
      </c>
      <c r="V61" s="124"/>
    </row>
    <row r="62" spans="1:22" hidden="1" outlineLevel="1">
      <c r="A62" s="137" t="s">
        <v>115</v>
      </c>
      <c r="B62" s="137"/>
      <c r="C62" s="138" t="s">
        <v>116</v>
      </c>
      <c r="D62" s="94">
        <v>1</v>
      </c>
      <c r="E62" s="94">
        <v>1</v>
      </c>
      <c r="F62" s="139" t="s">
        <v>10</v>
      </c>
      <c r="G62" s="71"/>
      <c r="H62" s="71"/>
      <c r="I62" s="71"/>
      <c r="J62" s="71"/>
      <c r="K62" s="71"/>
      <c r="L62" s="62">
        <v>0</v>
      </c>
      <c r="M62" s="552"/>
      <c r="N62" s="71"/>
      <c r="O62" s="552">
        <f t="shared" si="2"/>
        <v>0</v>
      </c>
      <c r="P62" s="552"/>
      <c r="Q62" s="71"/>
      <c r="R62" s="71">
        <f t="shared" si="3"/>
        <v>0</v>
      </c>
      <c r="S62" s="71">
        <f t="shared" si="4"/>
        <v>0</v>
      </c>
      <c r="T62" s="71">
        <f t="shared" si="5"/>
        <v>0</v>
      </c>
      <c r="U62" s="71">
        <f t="shared" si="6"/>
        <v>0</v>
      </c>
      <c r="V62" s="124"/>
    </row>
    <row r="63" spans="1:22" hidden="1" outlineLevel="1">
      <c r="A63" s="137" t="s">
        <v>117</v>
      </c>
      <c r="B63" s="137"/>
      <c r="C63" s="138" t="s">
        <v>118</v>
      </c>
      <c r="D63" s="94">
        <v>1</v>
      </c>
      <c r="E63" s="94">
        <v>1</v>
      </c>
      <c r="F63" s="139" t="s">
        <v>10</v>
      </c>
      <c r="G63" s="71"/>
      <c r="H63" s="71"/>
      <c r="I63" s="71"/>
      <c r="J63" s="71"/>
      <c r="K63" s="71"/>
      <c r="L63" s="62">
        <v>0</v>
      </c>
      <c r="M63" s="552"/>
      <c r="N63" s="71"/>
      <c r="O63" s="552">
        <f t="shared" si="2"/>
        <v>0</v>
      </c>
      <c r="P63" s="552"/>
      <c r="Q63" s="71"/>
      <c r="R63" s="71">
        <f t="shared" si="3"/>
        <v>0</v>
      </c>
      <c r="S63" s="71">
        <f t="shared" si="4"/>
        <v>0</v>
      </c>
      <c r="T63" s="71">
        <f t="shared" si="5"/>
        <v>0</v>
      </c>
      <c r="U63" s="71">
        <f t="shared" si="6"/>
        <v>0</v>
      </c>
      <c r="V63" s="124"/>
    </row>
    <row r="64" spans="1:22" hidden="1" outlineLevel="1">
      <c r="A64" s="137" t="s">
        <v>119</v>
      </c>
      <c r="B64" s="137"/>
      <c r="C64" s="138" t="s">
        <v>120</v>
      </c>
      <c r="D64" s="94">
        <v>1</v>
      </c>
      <c r="E64" s="94">
        <v>1</v>
      </c>
      <c r="F64" s="139" t="s">
        <v>10</v>
      </c>
      <c r="G64" s="71"/>
      <c r="H64" s="71"/>
      <c r="I64" s="71"/>
      <c r="J64" s="71"/>
      <c r="K64" s="71"/>
      <c r="L64" s="62">
        <v>0</v>
      </c>
      <c r="M64" s="552"/>
      <c r="N64" s="71"/>
      <c r="O64" s="552">
        <f t="shared" si="2"/>
        <v>0</v>
      </c>
      <c r="P64" s="552"/>
      <c r="Q64" s="71"/>
      <c r="R64" s="71">
        <f t="shared" si="3"/>
        <v>0</v>
      </c>
      <c r="S64" s="71">
        <f t="shared" si="4"/>
        <v>0</v>
      </c>
      <c r="T64" s="71">
        <f t="shared" si="5"/>
        <v>0</v>
      </c>
      <c r="U64" s="71">
        <f t="shared" si="6"/>
        <v>0</v>
      </c>
      <c r="V64" s="124"/>
    </row>
    <row r="65" spans="1:22" hidden="1" outlineLevel="1">
      <c r="A65" s="137" t="s">
        <v>121</v>
      </c>
      <c r="B65" s="137"/>
      <c r="C65" s="138" t="s">
        <v>122</v>
      </c>
      <c r="D65" s="94">
        <v>1</v>
      </c>
      <c r="E65" s="94">
        <v>1</v>
      </c>
      <c r="F65" s="139" t="s">
        <v>10</v>
      </c>
      <c r="G65" s="71"/>
      <c r="H65" s="71"/>
      <c r="I65" s="71"/>
      <c r="J65" s="71"/>
      <c r="K65" s="71"/>
      <c r="L65" s="62">
        <v>0</v>
      </c>
      <c r="M65" s="552"/>
      <c r="N65" s="71"/>
      <c r="O65" s="552">
        <f t="shared" si="2"/>
        <v>0</v>
      </c>
      <c r="P65" s="552"/>
      <c r="Q65" s="71"/>
      <c r="R65" s="71">
        <f t="shared" si="3"/>
        <v>0</v>
      </c>
      <c r="S65" s="71">
        <f t="shared" si="4"/>
        <v>0</v>
      </c>
      <c r="T65" s="71">
        <f t="shared" si="5"/>
        <v>0</v>
      </c>
      <c r="U65" s="71">
        <f t="shared" si="6"/>
        <v>0</v>
      </c>
      <c r="V65" s="124"/>
    </row>
    <row r="66" spans="1:22" hidden="1" outlineLevel="1">
      <c r="A66" s="137" t="s">
        <v>123</v>
      </c>
      <c r="B66" s="137"/>
      <c r="C66" s="138" t="s">
        <v>124</v>
      </c>
      <c r="D66" s="94">
        <v>1</v>
      </c>
      <c r="E66" s="94">
        <v>1</v>
      </c>
      <c r="F66" s="139" t="s">
        <v>10</v>
      </c>
      <c r="G66" s="71"/>
      <c r="H66" s="71"/>
      <c r="I66" s="71"/>
      <c r="J66" s="71"/>
      <c r="K66" s="71"/>
      <c r="L66" s="62">
        <v>0</v>
      </c>
      <c r="M66" s="552"/>
      <c r="N66" s="71"/>
      <c r="O66" s="552">
        <f t="shared" si="2"/>
        <v>0</v>
      </c>
      <c r="P66" s="552"/>
      <c r="Q66" s="71"/>
      <c r="R66" s="71">
        <f t="shared" si="3"/>
        <v>0</v>
      </c>
      <c r="S66" s="71">
        <f t="shared" si="4"/>
        <v>0</v>
      </c>
      <c r="T66" s="71">
        <f t="shared" si="5"/>
        <v>0</v>
      </c>
      <c r="U66" s="71">
        <f t="shared" si="6"/>
        <v>0</v>
      </c>
      <c r="V66" s="124"/>
    </row>
    <row r="67" spans="1:22" hidden="1" outlineLevel="1">
      <c r="A67" s="137" t="s">
        <v>125</v>
      </c>
      <c r="B67" s="137"/>
      <c r="C67" s="138" t="s">
        <v>126</v>
      </c>
      <c r="D67" s="94">
        <v>1</v>
      </c>
      <c r="E67" s="94">
        <v>1</v>
      </c>
      <c r="F67" s="139" t="s">
        <v>10</v>
      </c>
      <c r="G67" s="71"/>
      <c r="H67" s="71"/>
      <c r="I67" s="71"/>
      <c r="J67" s="71"/>
      <c r="K67" s="71"/>
      <c r="L67" s="62">
        <v>0</v>
      </c>
      <c r="M67" s="552"/>
      <c r="N67" s="71"/>
      <c r="O67" s="552">
        <f t="shared" si="2"/>
        <v>0</v>
      </c>
      <c r="P67" s="552"/>
      <c r="Q67" s="71"/>
      <c r="R67" s="71">
        <f t="shared" si="3"/>
        <v>0</v>
      </c>
      <c r="S67" s="71">
        <f t="shared" si="4"/>
        <v>0</v>
      </c>
      <c r="T67" s="71">
        <f t="shared" si="5"/>
        <v>0</v>
      </c>
      <c r="U67" s="71">
        <f t="shared" si="6"/>
        <v>0</v>
      </c>
      <c r="V67" s="124"/>
    </row>
    <row r="68" spans="1:22" hidden="1" outlineLevel="1">
      <c r="A68" s="137" t="s">
        <v>127</v>
      </c>
      <c r="B68" s="137"/>
      <c r="C68" s="138" t="s">
        <v>128</v>
      </c>
      <c r="D68" s="94">
        <v>1</v>
      </c>
      <c r="E68" s="94">
        <v>1</v>
      </c>
      <c r="F68" s="139" t="s">
        <v>10</v>
      </c>
      <c r="G68" s="71"/>
      <c r="H68" s="71"/>
      <c r="I68" s="71"/>
      <c r="J68" s="71"/>
      <c r="K68" s="71"/>
      <c r="L68" s="62">
        <v>0</v>
      </c>
      <c r="M68" s="552"/>
      <c r="N68" s="71"/>
      <c r="O68" s="552">
        <f t="shared" si="2"/>
        <v>0</v>
      </c>
      <c r="P68" s="552"/>
      <c r="Q68" s="71"/>
      <c r="R68" s="71">
        <f t="shared" si="3"/>
        <v>0</v>
      </c>
      <c r="S68" s="71">
        <f t="shared" si="4"/>
        <v>0</v>
      </c>
      <c r="T68" s="71">
        <f t="shared" si="5"/>
        <v>0</v>
      </c>
      <c r="U68" s="71">
        <f t="shared" si="6"/>
        <v>0</v>
      </c>
      <c r="V68" s="124"/>
    </row>
    <row r="69" spans="1:22" hidden="1" outlineLevel="1">
      <c r="A69" s="137" t="s">
        <v>129</v>
      </c>
      <c r="B69" s="137"/>
      <c r="C69" s="138" t="s">
        <v>130</v>
      </c>
      <c r="D69" s="94">
        <v>1</v>
      </c>
      <c r="E69" s="94">
        <v>1</v>
      </c>
      <c r="F69" s="139" t="s">
        <v>10</v>
      </c>
      <c r="G69" s="71"/>
      <c r="H69" s="71"/>
      <c r="I69" s="71"/>
      <c r="J69" s="71"/>
      <c r="K69" s="71"/>
      <c r="L69" s="62">
        <v>0</v>
      </c>
      <c r="M69" s="552"/>
      <c r="N69" s="71"/>
      <c r="O69" s="552">
        <f t="shared" si="2"/>
        <v>0</v>
      </c>
      <c r="P69" s="552"/>
      <c r="Q69" s="71"/>
      <c r="R69" s="71">
        <f t="shared" si="3"/>
        <v>0</v>
      </c>
      <c r="S69" s="71">
        <f t="shared" si="4"/>
        <v>0</v>
      </c>
      <c r="T69" s="71">
        <f t="shared" si="5"/>
        <v>0</v>
      </c>
      <c r="U69" s="71">
        <f t="shared" si="6"/>
        <v>0</v>
      </c>
      <c r="V69" s="124"/>
    </row>
    <row r="70" spans="1:22" hidden="1" outlineLevel="1">
      <c r="A70" s="137" t="s">
        <v>131</v>
      </c>
      <c r="B70" s="137"/>
      <c r="C70" s="138" t="s">
        <v>132</v>
      </c>
      <c r="D70" s="94">
        <v>1</v>
      </c>
      <c r="E70" s="94">
        <v>1</v>
      </c>
      <c r="F70" s="139" t="s">
        <v>10</v>
      </c>
      <c r="G70" s="71"/>
      <c r="H70" s="71"/>
      <c r="I70" s="71"/>
      <c r="J70" s="71"/>
      <c r="K70" s="71"/>
      <c r="L70" s="62">
        <v>0</v>
      </c>
      <c r="M70" s="552"/>
      <c r="N70" s="71"/>
      <c r="O70" s="552">
        <f t="shared" si="2"/>
        <v>0</v>
      </c>
      <c r="P70" s="552"/>
      <c r="Q70" s="71"/>
      <c r="R70" s="71">
        <f t="shared" si="3"/>
        <v>0</v>
      </c>
      <c r="S70" s="71">
        <f t="shared" si="4"/>
        <v>0</v>
      </c>
      <c r="T70" s="71">
        <f t="shared" si="5"/>
        <v>0</v>
      </c>
      <c r="U70" s="71">
        <f t="shared" si="6"/>
        <v>0</v>
      </c>
      <c r="V70" s="124"/>
    </row>
    <row r="71" spans="1:22" hidden="1" outlineLevel="1">
      <c r="A71" s="137" t="s">
        <v>133</v>
      </c>
      <c r="B71" s="137"/>
      <c r="C71" s="138" t="s">
        <v>134</v>
      </c>
      <c r="D71" s="94">
        <v>1</v>
      </c>
      <c r="E71" s="94">
        <v>1</v>
      </c>
      <c r="F71" s="139" t="s">
        <v>10</v>
      </c>
      <c r="G71" s="71"/>
      <c r="H71" s="71"/>
      <c r="I71" s="71"/>
      <c r="J71" s="71"/>
      <c r="K71" s="71"/>
      <c r="L71" s="62">
        <v>0</v>
      </c>
      <c r="M71" s="552"/>
      <c r="N71" s="71"/>
      <c r="O71" s="552">
        <f t="shared" si="2"/>
        <v>0</v>
      </c>
      <c r="P71" s="552"/>
      <c r="Q71" s="71"/>
      <c r="R71" s="71">
        <f t="shared" si="3"/>
        <v>0</v>
      </c>
      <c r="S71" s="71">
        <f t="shared" si="4"/>
        <v>0</v>
      </c>
      <c r="T71" s="71">
        <f t="shared" si="5"/>
        <v>0</v>
      </c>
      <c r="U71" s="71">
        <f t="shared" si="6"/>
        <v>0</v>
      </c>
      <c r="V71" s="124"/>
    </row>
    <row r="72" spans="1:22" hidden="1" outlineLevel="1">
      <c r="A72" s="137" t="s">
        <v>135</v>
      </c>
      <c r="B72" s="137"/>
      <c r="C72" s="138" t="s">
        <v>136</v>
      </c>
      <c r="D72" s="94">
        <v>1</v>
      </c>
      <c r="E72" s="94">
        <v>1</v>
      </c>
      <c r="F72" s="139" t="s">
        <v>10</v>
      </c>
      <c r="G72" s="71"/>
      <c r="H72" s="71"/>
      <c r="I72" s="71"/>
      <c r="J72" s="71"/>
      <c r="K72" s="71"/>
      <c r="L72" s="62">
        <v>0</v>
      </c>
      <c r="M72" s="552"/>
      <c r="N72" s="71"/>
      <c r="O72" s="552">
        <f t="shared" si="2"/>
        <v>0</v>
      </c>
      <c r="P72" s="552"/>
      <c r="Q72" s="71"/>
      <c r="R72" s="71">
        <f t="shared" si="3"/>
        <v>0</v>
      </c>
      <c r="S72" s="71">
        <f t="shared" si="4"/>
        <v>0</v>
      </c>
      <c r="T72" s="71">
        <f t="shared" si="5"/>
        <v>0</v>
      </c>
      <c r="U72" s="71">
        <f t="shared" si="6"/>
        <v>0</v>
      </c>
      <c r="V72" s="124"/>
    </row>
    <row r="73" spans="1:22" hidden="1" outlineLevel="1">
      <c r="A73" s="137" t="s">
        <v>137</v>
      </c>
      <c r="B73" s="137"/>
      <c r="C73" s="138" t="s">
        <v>138</v>
      </c>
      <c r="D73" s="94">
        <v>1</v>
      </c>
      <c r="E73" s="94">
        <v>1</v>
      </c>
      <c r="F73" s="139" t="s">
        <v>10</v>
      </c>
      <c r="G73" s="71"/>
      <c r="H73" s="71"/>
      <c r="I73" s="71"/>
      <c r="J73" s="71"/>
      <c r="K73" s="71"/>
      <c r="L73" s="62">
        <v>0</v>
      </c>
      <c r="M73" s="552"/>
      <c r="N73" s="71"/>
      <c r="O73" s="552">
        <f t="shared" si="2"/>
        <v>0</v>
      </c>
      <c r="P73" s="552"/>
      <c r="Q73" s="71"/>
      <c r="R73" s="71">
        <f t="shared" si="3"/>
        <v>0</v>
      </c>
      <c r="S73" s="71">
        <f t="shared" si="4"/>
        <v>0</v>
      </c>
      <c r="T73" s="71">
        <f t="shared" si="5"/>
        <v>0</v>
      </c>
      <c r="U73" s="71">
        <f t="shared" si="6"/>
        <v>0</v>
      </c>
      <c r="V73" s="124"/>
    </row>
    <row r="74" spans="1:22" hidden="1" outlineLevel="1">
      <c r="A74" s="137" t="s">
        <v>139</v>
      </c>
      <c r="B74" s="137"/>
      <c r="C74" s="138" t="s">
        <v>140</v>
      </c>
      <c r="D74" s="94">
        <v>1</v>
      </c>
      <c r="E74" s="94">
        <v>1</v>
      </c>
      <c r="F74" s="139" t="s">
        <v>10</v>
      </c>
      <c r="G74" s="71"/>
      <c r="H74" s="71"/>
      <c r="I74" s="71"/>
      <c r="J74" s="71"/>
      <c r="K74" s="71"/>
      <c r="L74" s="62">
        <v>0</v>
      </c>
      <c r="M74" s="552"/>
      <c r="N74" s="71"/>
      <c r="O74" s="552">
        <f t="shared" si="2"/>
        <v>0</v>
      </c>
      <c r="P74" s="552"/>
      <c r="Q74" s="71"/>
      <c r="R74" s="71">
        <f t="shared" si="3"/>
        <v>0</v>
      </c>
      <c r="S74" s="71">
        <f t="shared" si="4"/>
        <v>0</v>
      </c>
      <c r="T74" s="71">
        <f t="shared" si="5"/>
        <v>0</v>
      </c>
      <c r="U74" s="71">
        <f t="shared" si="6"/>
        <v>0</v>
      </c>
      <c r="V74" s="124"/>
    </row>
    <row r="75" spans="1:22" hidden="1" outlineLevel="1">
      <c r="A75" s="137" t="s">
        <v>141</v>
      </c>
      <c r="B75" s="137"/>
      <c r="C75" s="138" t="s">
        <v>142</v>
      </c>
      <c r="D75" s="94">
        <v>1</v>
      </c>
      <c r="E75" s="94">
        <v>1</v>
      </c>
      <c r="F75" s="139" t="s">
        <v>10</v>
      </c>
      <c r="G75" s="71"/>
      <c r="H75" s="71"/>
      <c r="I75" s="71"/>
      <c r="J75" s="71"/>
      <c r="K75" s="71"/>
      <c r="L75" s="62">
        <v>0</v>
      </c>
      <c r="M75" s="552"/>
      <c r="N75" s="71"/>
      <c r="O75" s="552">
        <f t="shared" si="2"/>
        <v>0</v>
      </c>
      <c r="P75" s="552"/>
      <c r="Q75" s="71"/>
      <c r="R75" s="71">
        <f t="shared" si="3"/>
        <v>0</v>
      </c>
      <c r="S75" s="71">
        <f t="shared" si="4"/>
        <v>0</v>
      </c>
      <c r="T75" s="71">
        <f t="shared" si="5"/>
        <v>0</v>
      </c>
      <c r="U75" s="71">
        <f t="shared" si="6"/>
        <v>0</v>
      </c>
      <c r="V75" s="124"/>
    </row>
    <row r="76" spans="1:22">
      <c r="A76" s="146"/>
      <c r="B76" s="146"/>
      <c r="C76" s="147"/>
      <c r="D76" s="99"/>
      <c r="E76" s="99"/>
      <c r="F76" s="148"/>
      <c r="G76" s="82"/>
      <c r="H76" s="82"/>
      <c r="I76" s="82"/>
      <c r="J76" s="82"/>
      <c r="K76" s="82"/>
      <c r="L76" s="62"/>
      <c r="M76" s="553"/>
      <c r="N76" s="82"/>
      <c r="O76" s="553">
        <f t="shared" si="2"/>
        <v>0</v>
      </c>
      <c r="P76" s="553"/>
      <c r="Q76" s="82"/>
      <c r="R76" s="82">
        <f t="shared" si="3"/>
        <v>0</v>
      </c>
      <c r="S76" s="82">
        <f t="shared" si="4"/>
        <v>0</v>
      </c>
      <c r="T76" s="82">
        <f t="shared" si="5"/>
        <v>0</v>
      </c>
      <c r="U76" s="82">
        <f t="shared" si="6"/>
        <v>0</v>
      </c>
      <c r="V76" s="124"/>
    </row>
    <row r="77" spans="1:22">
      <c r="A77" s="149" t="s">
        <v>143</v>
      </c>
      <c r="B77" s="149"/>
      <c r="C77" s="150" t="s">
        <v>144</v>
      </c>
      <c r="D77" s="100">
        <v>1</v>
      </c>
      <c r="E77" s="100">
        <v>1</v>
      </c>
      <c r="F77" s="151" t="s">
        <v>10</v>
      </c>
      <c r="G77" s="74"/>
      <c r="H77" s="74"/>
      <c r="I77" s="74"/>
      <c r="J77" s="75">
        <f>SUBTOTAL(9,J78:J113)</f>
        <v>120237495.42173815</v>
      </c>
      <c r="K77" s="75">
        <f>SUBTOTAL(9,K78:K113)</f>
        <v>36030743.156775609</v>
      </c>
      <c r="L77" s="75">
        <f>SUBTOTAL(9,L78:L113)</f>
        <v>156268238.57851377</v>
      </c>
      <c r="M77" s="555"/>
      <c r="N77" s="75"/>
      <c r="O77" s="555">
        <f t="shared" si="2"/>
        <v>0</v>
      </c>
      <c r="P77" s="555"/>
      <c r="Q77" s="75"/>
      <c r="R77" s="75">
        <f t="shared" si="3"/>
        <v>0</v>
      </c>
      <c r="S77" s="75">
        <f>SUBTOTAL(9,S78:S113)</f>
        <v>0</v>
      </c>
      <c r="T77" s="75">
        <f>SUBTOTAL(9,T78:T113)</f>
        <v>0</v>
      </c>
      <c r="U77" s="75">
        <f>SUBTOTAL(9,U78:U113)</f>
        <v>0</v>
      </c>
      <c r="V77" s="176"/>
    </row>
    <row r="78" spans="1:22" s="153" customFormat="1" ht="26.4" outlineLevel="1">
      <c r="A78" s="146" t="s">
        <v>145</v>
      </c>
      <c r="B78" s="146"/>
      <c r="C78" s="147" t="s">
        <v>146</v>
      </c>
      <c r="D78" s="99">
        <v>1</v>
      </c>
      <c r="E78" s="99">
        <v>1</v>
      </c>
      <c r="F78" s="148" t="s">
        <v>10</v>
      </c>
      <c r="G78" s="82"/>
      <c r="H78" s="82"/>
      <c r="I78" s="82"/>
      <c r="J78" s="82"/>
      <c r="K78" s="82"/>
      <c r="L78" s="82"/>
      <c r="M78" s="553"/>
      <c r="N78" s="82"/>
      <c r="O78" s="553">
        <f t="shared" si="2"/>
        <v>0</v>
      </c>
      <c r="P78" s="553"/>
      <c r="Q78" s="82"/>
      <c r="R78" s="82">
        <f t="shared" si="3"/>
        <v>0</v>
      </c>
      <c r="S78" s="82">
        <f t="shared" si="4"/>
        <v>0</v>
      </c>
      <c r="T78" s="82">
        <f t="shared" si="5"/>
        <v>0</v>
      </c>
      <c r="U78" s="82">
        <f t="shared" si="6"/>
        <v>0</v>
      </c>
      <c r="V78" s="127"/>
    </row>
    <row r="79" spans="1:22" ht="26.4" outlineLevel="1">
      <c r="A79" s="137" t="s">
        <v>147</v>
      </c>
      <c r="B79" s="137"/>
      <c r="C79" s="138" t="s">
        <v>148</v>
      </c>
      <c r="D79" s="94">
        <v>1</v>
      </c>
      <c r="E79" s="94">
        <v>1</v>
      </c>
      <c r="F79" s="139" t="s">
        <v>10</v>
      </c>
      <c r="G79" s="71"/>
      <c r="H79" s="71"/>
      <c r="I79" s="71"/>
      <c r="J79" s="71"/>
      <c r="K79" s="71"/>
      <c r="L79" s="71"/>
      <c r="M79" s="552"/>
      <c r="N79" s="71"/>
      <c r="O79" s="552">
        <f t="shared" si="2"/>
        <v>0</v>
      </c>
      <c r="P79" s="552"/>
      <c r="Q79" s="71"/>
      <c r="R79" s="71">
        <f t="shared" si="3"/>
        <v>0</v>
      </c>
      <c r="S79" s="71">
        <f t="shared" si="4"/>
        <v>0</v>
      </c>
      <c r="T79" s="71">
        <f t="shared" si="5"/>
        <v>0</v>
      </c>
      <c r="U79" s="71">
        <f t="shared" si="6"/>
        <v>0</v>
      </c>
      <c r="V79" s="123"/>
    </row>
    <row r="80" spans="1:22" ht="26.4" outlineLevel="1">
      <c r="A80" s="137" t="s">
        <v>149</v>
      </c>
      <c r="B80" s="137"/>
      <c r="C80" s="138" t="s">
        <v>150</v>
      </c>
      <c r="D80" s="94">
        <v>1</v>
      </c>
      <c r="E80" s="94">
        <v>1</v>
      </c>
      <c r="F80" s="139" t="s">
        <v>10</v>
      </c>
      <c r="G80" s="71"/>
      <c r="H80" s="71"/>
      <c r="I80" s="71"/>
      <c r="J80" s="71"/>
      <c r="K80" s="71"/>
      <c r="L80" s="71"/>
      <c r="M80" s="552"/>
      <c r="N80" s="71"/>
      <c r="O80" s="552">
        <f t="shared" si="2"/>
        <v>0</v>
      </c>
      <c r="P80" s="552"/>
      <c r="Q80" s="71"/>
      <c r="R80" s="71">
        <f t="shared" si="3"/>
        <v>0</v>
      </c>
      <c r="S80" s="71">
        <f t="shared" si="4"/>
        <v>0</v>
      </c>
      <c r="T80" s="71">
        <f t="shared" si="5"/>
        <v>0</v>
      </c>
      <c r="U80" s="71">
        <f t="shared" si="6"/>
        <v>0</v>
      </c>
      <c r="V80" s="123"/>
    </row>
    <row r="81" spans="1:22" s="153" customFormat="1" outlineLevel="1">
      <c r="A81" s="146" t="s">
        <v>151</v>
      </c>
      <c r="B81" s="146"/>
      <c r="C81" s="147" t="s">
        <v>152</v>
      </c>
      <c r="D81" s="122">
        <v>1</v>
      </c>
      <c r="E81" s="122">
        <v>1</v>
      </c>
      <c r="F81" s="148" t="s">
        <v>10</v>
      </c>
      <c r="G81" s="77"/>
      <c r="H81" s="77"/>
      <c r="I81" s="77"/>
      <c r="J81" s="77"/>
      <c r="K81" s="77"/>
      <c r="L81" s="77"/>
      <c r="M81" s="556"/>
      <c r="N81" s="77"/>
      <c r="O81" s="556">
        <f t="shared" ref="O81:O144" si="16">M81+N81</f>
        <v>0</v>
      </c>
      <c r="P81" s="556"/>
      <c r="Q81" s="77"/>
      <c r="R81" s="77">
        <f t="shared" ref="R81:R144" si="17">P81+Q81</f>
        <v>0</v>
      </c>
      <c r="S81" s="77">
        <f t="shared" ref="S81:S144" si="18">J81*M81</f>
        <v>0</v>
      </c>
      <c r="T81" s="77">
        <f t="shared" ref="T81:T144" si="19">P81*K81</f>
        <v>0</v>
      </c>
      <c r="U81" s="77">
        <f t="shared" ref="U81:U144" si="20">S81+T81</f>
        <v>0</v>
      </c>
      <c r="V81" s="126"/>
    </row>
    <row r="82" spans="1:22" s="153" customFormat="1" outlineLevel="1">
      <c r="A82" s="146" t="s">
        <v>153</v>
      </c>
      <c r="B82" s="146"/>
      <c r="C82" s="147" t="s">
        <v>154</v>
      </c>
      <c r="D82" s="122">
        <v>1</v>
      </c>
      <c r="E82" s="122">
        <v>1</v>
      </c>
      <c r="F82" s="148" t="s">
        <v>10</v>
      </c>
      <c r="G82" s="77"/>
      <c r="H82" s="77"/>
      <c r="I82" s="77"/>
      <c r="J82" s="77"/>
      <c r="K82" s="77"/>
      <c r="L82" s="77"/>
      <c r="M82" s="556"/>
      <c r="N82" s="77"/>
      <c r="O82" s="556">
        <f t="shared" si="16"/>
        <v>0</v>
      </c>
      <c r="P82" s="556"/>
      <c r="Q82" s="77"/>
      <c r="R82" s="77">
        <f t="shared" si="17"/>
        <v>0</v>
      </c>
      <c r="S82" s="77">
        <f t="shared" si="18"/>
        <v>0</v>
      </c>
      <c r="T82" s="77">
        <f t="shared" si="19"/>
        <v>0</v>
      </c>
      <c r="U82" s="77">
        <f t="shared" si="20"/>
        <v>0</v>
      </c>
      <c r="V82" s="126"/>
    </row>
    <row r="83" spans="1:22" s="153" customFormat="1" outlineLevel="1">
      <c r="A83" s="146" t="s">
        <v>155</v>
      </c>
      <c r="B83" s="146"/>
      <c r="C83" s="147" t="s">
        <v>156</v>
      </c>
      <c r="D83" s="122">
        <v>1</v>
      </c>
      <c r="E83" s="122">
        <v>1</v>
      </c>
      <c r="F83" s="148" t="s">
        <v>10</v>
      </c>
      <c r="G83" s="77"/>
      <c r="H83" s="77"/>
      <c r="I83" s="77"/>
      <c r="J83" s="77"/>
      <c r="K83" s="77"/>
      <c r="L83" s="77"/>
      <c r="M83" s="556"/>
      <c r="N83" s="77"/>
      <c r="O83" s="556">
        <f t="shared" si="16"/>
        <v>0</v>
      </c>
      <c r="P83" s="556"/>
      <c r="Q83" s="77"/>
      <c r="R83" s="77">
        <f t="shared" si="17"/>
        <v>0</v>
      </c>
      <c r="S83" s="77">
        <f t="shared" si="18"/>
        <v>0</v>
      </c>
      <c r="T83" s="77">
        <f t="shared" si="19"/>
        <v>0</v>
      </c>
      <c r="U83" s="77">
        <f t="shared" si="20"/>
        <v>0</v>
      </c>
      <c r="V83" s="126"/>
    </row>
    <row r="84" spans="1:22" s="153" customFormat="1" outlineLevel="1">
      <c r="A84" s="146" t="s">
        <v>157</v>
      </c>
      <c r="B84" s="146"/>
      <c r="C84" s="147" t="s">
        <v>158</v>
      </c>
      <c r="D84" s="122">
        <v>1</v>
      </c>
      <c r="E84" s="122">
        <v>1</v>
      </c>
      <c r="F84" s="148" t="s">
        <v>10</v>
      </c>
      <c r="G84" s="77"/>
      <c r="H84" s="77"/>
      <c r="I84" s="77"/>
      <c r="J84" s="77"/>
      <c r="K84" s="77"/>
      <c r="L84" s="77"/>
      <c r="M84" s="556"/>
      <c r="N84" s="77"/>
      <c r="O84" s="556">
        <f t="shared" si="16"/>
        <v>0</v>
      </c>
      <c r="P84" s="556"/>
      <c r="Q84" s="77"/>
      <c r="R84" s="77">
        <f t="shared" si="17"/>
        <v>0</v>
      </c>
      <c r="S84" s="77">
        <f t="shared" si="18"/>
        <v>0</v>
      </c>
      <c r="T84" s="77">
        <f t="shared" si="19"/>
        <v>0</v>
      </c>
      <c r="U84" s="77">
        <f t="shared" si="20"/>
        <v>0</v>
      </c>
      <c r="V84" s="126"/>
    </row>
    <row r="85" spans="1:22" s="153" customFormat="1" outlineLevel="1">
      <c r="A85" s="146" t="s">
        <v>159</v>
      </c>
      <c r="B85" s="146"/>
      <c r="C85" s="147" t="s">
        <v>160</v>
      </c>
      <c r="D85" s="122">
        <v>1</v>
      </c>
      <c r="E85" s="122">
        <v>1</v>
      </c>
      <c r="F85" s="148" t="s">
        <v>10</v>
      </c>
      <c r="G85" s="77"/>
      <c r="H85" s="77"/>
      <c r="I85" s="77"/>
      <c r="J85" s="77"/>
      <c r="K85" s="77"/>
      <c r="L85" s="77"/>
      <c r="M85" s="556"/>
      <c r="N85" s="77"/>
      <c r="O85" s="556">
        <f t="shared" si="16"/>
        <v>0</v>
      </c>
      <c r="P85" s="556"/>
      <c r="Q85" s="77"/>
      <c r="R85" s="77">
        <f t="shared" si="17"/>
        <v>0</v>
      </c>
      <c r="S85" s="77">
        <f t="shared" si="18"/>
        <v>0</v>
      </c>
      <c r="T85" s="77">
        <f t="shared" si="19"/>
        <v>0</v>
      </c>
      <c r="U85" s="77">
        <f t="shared" si="20"/>
        <v>0</v>
      </c>
      <c r="V85" s="126"/>
    </row>
    <row r="86" spans="1:22" s="153" customFormat="1" outlineLevel="1">
      <c r="A86" s="146" t="s">
        <v>162</v>
      </c>
      <c r="B86" s="146"/>
      <c r="C86" s="147" t="s">
        <v>163</v>
      </c>
      <c r="D86" s="122">
        <v>1</v>
      </c>
      <c r="E86" s="122">
        <v>1</v>
      </c>
      <c r="F86" s="148" t="s">
        <v>10</v>
      </c>
      <c r="G86" s="77"/>
      <c r="H86" s="77"/>
      <c r="I86" s="77"/>
      <c r="J86" s="77">
        <f>SUBTOTAL(9,J87:J112)</f>
        <v>120237495.42173815</v>
      </c>
      <c r="K86" s="77">
        <f>SUBTOTAL(9,K87:K112)</f>
        <v>36030743.156775609</v>
      </c>
      <c r="L86" s="77">
        <f>SUBTOTAL(9,L87:L112)</f>
        <v>156268238.57851377</v>
      </c>
      <c r="M86" s="556"/>
      <c r="N86" s="77"/>
      <c r="O86" s="556">
        <f t="shared" si="16"/>
        <v>0</v>
      </c>
      <c r="P86" s="556"/>
      <c r="Q86" s="77"/>
      <c r="R86" s="77">
        <f t="shared" si="17"/>
        <v>0</v>
      </c>
      <c r="S86" s="77">
        <f>SUBTOTAL(9,S87:S112)</f>
        <v>0</v>
      </c>
      <c r="T86" s="77">
        <f>SUBTOTAL(9,T87:T112)</f>
        <v>0</v>
      </c>
      <c r="U86" s="77">
        <f>SUBTOTAL(9,U87:U112)</f>
        <v>0</v>
      </c>
      <c r="V86" s="126"/>
    </row>
    <row r="87" spans="1:22" s="153" customFormat="1" outlineLevel="1">
      <c r="A87" s="146"/>
      <c r="B87" s="146"/>
      <c r="C87" s="147" t="s">
        <v>936</v>
      </c>
      <c r="D87" s="99"/>
      <c r="E87" s="99"/>
      <c r="F87" s="148"/>
      <c r="G87" s="77"/>
      <c r="H87" s="77"/>
      <c r="I87" s="77"/>
      <c r="J87" s="77"/>
      <c r="K87" s="77"/>
      <c r="L87" s="77"/>
      <c r="M87" s="556"/>
      <c r="N87" s="77"/>
      <c r="O87" s="556">
        <f t="shared" si="16"/>
        <v>0</v>
      </c>
      <c r="P87" s="556"/>
      <c r="Q87" s="77"/>
      <c r="R87" s="77">
        <f t="shared" si="17"/>
        <v>0</v>
      </c>
      <c r="S87" s="77">
        <f t="shared" si="18"/>
        <v>0</v>
      </c>
      <c r="T87" s="77">
        <f t="shared" si="19"/>
        <v>0</v>
      </c>
      <c r="U87" s="77">
        <f t="shared" si="20"/>
        <v>0</v>
      </c>
      <c r="V87" s="126" t="s">
        <v>937</v>
      </c>
    </row>
    <row r="88" spans="1:22" s="11" customFormat="1" ht="39.6" outlineLevel="1">
      <c r="A88" s="192"/>
      <c r="B88" s="192"/>
      <c r="C88" s="193" t="s">
        <v>938</v>
      </c>
      <c r="D88" s="194">
        <v>4</v>
      </c>
      <c r="E88" s="97">
        <v>4</v>
      </c>
      <c r="F88" s="195" t="s">
        <v>692</v>
      </c>
      <c r="G88" s="359">
        <v>0</v>
      </c>
      <c r="H88" s="359">
        <v>616000.00000000012</v>
      </c>
      <c r="I88" s="199">
        <f t="shared" ref="I88:I90" si="21">SUM(G88:H88)</f>
        <v>616000.00000000012</v>
      </c>
      <c r="J88" s="199">
        <f t="shared" ref="J88:J90" si="22">G88*E88</f>
        <v>0</v>
      </c>
      <c r="K88" s="199">
        <f t="shared" ref="K88:K90" si="23">H88*E88</f>
        <v>2464000.0000000005</v>
      </c>
      <c r="L88" s="199">
        <f t="shared" ref="L88:L90" si="24">I88*E88</f>
        <v>2464000.0000000005</v>
      </c>
      <c r="M88" s="554"/>
      <c r="N88" s="199"/>
      <c r="O88" s="554">
        <f t="shared" si="16"/>
        <v>0</v>
      </c>
      <c r="P88" s="554"/>
      <c r="Q88" s="199"/>
      <c r="R88" s="199">
        <f t="shared" si="17"/>
        <v>0</v>
      </c>
      <c r="S88" s="199">
        <f t="shared" si="18"/>
        <v>0</v>
      </c>
      <c r="T88" s="199">
        <f t="shared" si="19"/>
        <v>0</v>
      </c>
      <c r="U88" s="199">
        <f t="shared" si="20"/>
        <v>0</v>
      </c>
      <c r="V88" s="128" t="s">
        <v>939</v>
      </c>
    </row>
    <row r="89" spans="1:22" s="11" customFormat="1" ht="39.6" outlineLevel="1">
      <c r="A89" s="192"/>
      <c r="B89" s="192"/>
      <c r="C89" s="193" t="s">
        <v>940</v>
      </c>
      <c r="D89" s="194">
        <v>4</v>
      </c>
      <c r="E89" s="97">
        <v>4</v>
      </c>
      <c r="F89" s="195" t="s">
        <v>692</v>
      </c>
      <c r="G89" s="359">
        <v>0</v>
      </c>
      <c r="H89" s="359">
        <v>616000.00000000012</v>
      </c>
      <c r="I89" s="199">
        <f t="shared" si="21"/>
        <v>616000.00000000012</v>
      </c>
      <c r="J89" s="199">
        <f t="shared" si="22"/>
        <v>0</v>
      </c>
      <c r="K89" s="199">
        <f t="shared" si="23"/>
        <v>2464000.0000000005</v>
      </c>
      <c r="L89" s="199">
        <f t="shared" si="24"/>
        <v>2464000.0000000005</v>
      </c>
      <c r="M89" s="554"/>
      <c r="N89" s="199"/>
      <c r="O89" s="554">
        <f t="shared" si="16"/>
        <v>0</v>
      </c>
      <c r="P89" s="554"/>
      <c r="Q89" s="199"/>
      <c r="R89" s="199">
        <f t="shared" si="17"/>
        <v>0</v>
      </c>
      <c r="S89" s="199">
        <f t="shared" si="18"/>
        <v>0</v>
      </c>
      <c r="T89" s="199">
        <f t="shared" si="19"/>
        <v>0</v>
      </c>
      <c r="U89" s="199">
        <f t="shared" si="20"/>
        <v>0</v>
      </c>
      <c r="V89" s="128" t="s">
        <v>939</v>
      </c>
    </row>
    <row r="90" spans="1:22" s="11" customFormat="1" ht="105.6" outlineLevel="1">
      <c r="A90" s="192"/>
      <c r="B90" s="192"/>
      <c r="C90" s="193" t="s">
        <v>941</v>
      </c>
      <c r="D90" s="194">
        <v>4</v>
      </c>
      <c r="E90" s="97">
        <v>4</v>
      </c>
      <c r="F90" s="195" t="s">
        <v>692</v>
      </c>
      <c r="G90" s="359">
        <v>0</v>
      </c>
      <c r="H90" s="359">
        <v>0</v>
      </c>
      <c r="I90" s="199">
        <f t="shared" si="21"/>
        <v>0</v>
      </c>
      <c r="J90" s="199">
        <f t="shared" si="22"/>
        <v>0</v>
      </c>
      <c r="K90" s="199">
        <f t="shared" si="23"/>
        <v>0</v>
      </c>
      <c r="L90" s="199">
        <f t="shared" si="24"/>
        <v>0</v>
      </c>
      <c r="M90" s="554"/>
      <c r="N90" s="199"/>
      <c r="O90" s="554">
        <f t="shared" si="16"/>
        <v>0</v>
      </c>
      <c r="P90" s="554"/>
      <c r="Q90" s="199"/>
      <c r="R90" s="199">
        <f t="shared" si="17"/>
        <v>0</v>
      </c>
      <c r="S90" s="199">
        <f t="shared" si="18"/>
        <v>0</v>
      </c>
      <c r="T90" s="199">
        <f t="shared" si="19"/>
        <v>0</v>
      </c>
      <c r="U90" s="199">
        <f t="shared" si="20"/>
        <v>0</v>
      </c>
      <c r="V90" s="364" t="s">
        <v>942</v>
      </c>
    </row>
    <row r="91" spans="1:22" outlineLevel="1">
      <c r="A91" s="137"/>
      <c r="B91" s="137"/>
      <c r="C91" s="138"/>
      <c r="D91" s="97"/>
      <c r="E91" s="97"/>
      <c r="F91" s="139"/>
      <c r="G91" s="71"/>
      <c r="H91" s="71"/>
      <c r="I91" s="71"/>
      <c r="J91" s="71"/>
      <c r="K91" s="71"/>
      <c r="L91" s="71"/>
      <c r="M91" s="552"/>
      <c r="N91" s="71"/>
      <c r="O91" s="552">
        <f t="shared" si="16"/>
        <v>0</v>
      </c>
      <c r="P91" s="552"/>
      <c r="Q91" s="71"/>
      <c r="R91" s="71">
        <f t="shared" si="17"/>
        <v>0</v>
      </c>
      <c r="S91" s="71">
        <f t="shared" si="18"/>
        <v>0</v>
      </c>
      <c r="T91" s="71">
        <f t="shared" si="19"/>
        <v>0</v>
      </c>
      <c r="U91" s="71">
        <f t="shared" si="20"/>
        <v>0</v>
      </c>
      <c r="V91" s="123"/>
    </row>
    <row r="92" spans="1:22" s="153" customFormat="1" outlineLevel="1">
      <c r="A92" s="146"/>
      <c r="B92" s="146"/>
      <c r="C92" s="147" t="s">
        <v>943</v>
      </c>
      <c r="D92" s="99"/>
      <c r="E92" s="99"/>
      <c r="F92" s="148"/>
      <c r="G92" s="77"/>
      <c r="H92" s="77"/>
      <c r="I92" s="77"/>
      <c r="J92" s="77"/>
      <c r="K92" s="77"/>
      <c r="L92" s="77"/>
      <c r="M92" s="556"/>
      <c r="N92" s="77"/>
      <c r="O92" s="556">
        <f t="shared" si="16"/>
        <v>0</v>
      </c>
      <c r="P92" s="556"/>
      <c r="Q92" s="77"/>
      <c r="R92" s="77">
        <f t="shared" si="17"/>
        <v>0</v>
      </c>
      <c r="S92" s="77">
        <f t="shared" si="18"/>
        <v>0</v>
      </c>
      <c r="T92" s="77">
        <f t="shared" si="19"/>
        <v>0</v>
      </c>
      <c r="U92" s="77">
        <f t="shared" si="20"/>
        <v>0</v>
      </c>
      <c r="V92" s="126" t="s">
        <v>937</v>
      </c>
    </row>
    <row r="93" spans="1:22" s="11" customFormat="1" ht="79.2" outlineLevel="1">
      <c r="A93" s="192"/>
      <c r="B93" s="192"/>
      <c r="C93" s="193" t="s">
        <v>944</v>
      </c>
      <c r="D93" s="194">
        <v>8</v>
      </c>
      <c r="E93" s="97">
        <v>8</v>
      </c>
      <c r="F93" s="195" t="s">
        <v>692</v>
      </c>
      <c r="G93" s="359">
        <v>0</v>
      </c>
      <c r="H93" s="359">
        <v>616000.00000000012</v>
      </c>
      <c r="I93" s="199">
        <f t="shared" ref="I93:I95" si="25">SUM(G93:H93)</f>
        <v>616000.00000000012</v>
      </c>
      <c r="J93" s="199">
        <f t="shared" ref="J93:J111" si="26">G93*E93</f>
        <v>0</v>
      </c>
      <c r="K93" s="199">
        <f t="shared" ref="K93:K111" si="27">H93*E93</f>
        <v>4928000.0000000009</v>
      </c>
      <c r="L93" s="199">
        <f t="shared" ref="L93:L111" si="28">I93*E93</f>
        <v>4928000.0000000009</v>
      </c>
      <c r="M93" s="554"/>
      <c r="N93" s="199"/>
      <c r="O93" s="554">
        <f t="shared" si="16"/>
        <v>0</v>
      </c>
      <c r="P93" s="554"/>
      <c r="Q93" s="199"/>
      <c r="R93" s="199">
        <f t="shared" si="17"/>
        <v>0</v>
      </c>
      <c r="S93" s="199">
        <f t="shared" si="18"/>
        <v>0</v>
      </c>
      <c r="T93" s="199">
        <f t="shared" si="19"/>
        <v>0</v>
      </c>
      <c r="U93" s="199">
        <f t="shared" si="20"/>
        <v>0</v>
      </c>
      <c r="V93" s="128" t="s">
        <v>939</v>
      </c>
    </row>
    <row r="94" spans="1:22" s="11" customFormat="1" ht="79.2" outlineLevel="1">
      <c r="A94" s="192"/>
      <c r="B94" s="192"/>
      <c r="C94" s="193" t="s">
        <v>945</v>
      </c>
      <c r="D94" s="194">
        <v>8</v>
      </c>
      <c r="E94" s="97">
        <v>8</v>
      </c>
      <c r="F94" s="195" t="s">
        <v>692</v>
      </c>
      <c r="G94" s="359">
        <v>0</v>
      </c>
      <c r="H94" s="359">
        <v>0</v>
      </c>
      <c r="I94" s="199">
        <f t="shared" si="25"/>
        <v>0</v>
      </c>
      <c r="J94" s="199">
        <f t="shared" si="26"/>
        <v>0</v>
      </c>
      <c r="K94" s="199">
        <f t="shared" si="27"/>
        <v>0</v>
      </c>
      <c r="L94" s="199">
        <f t="shared" si="28"/>
        <v>0</v>
      </c>
      <c r="M94" s="554"/>
      <c r="N94" s="199"/>
      <c r="O94" s="554">
        <f t="shared" si="16"/>
        <v>0</v>
      </c>
      <c r="P94" s="554"/>
      <c r="Q94" s="199"/>
      <c r="R94" s="199">
        <f t="shared" si="17"/>
        <v>0</v>
      </c>
      <c r="S94" s="199">
        <f t="shared" si="18"/>
        <v>0</v>
      </c>
      <c r="T94" s="199">
        <f t="shared" si="19"/>
        <v>0</v>
      </c>
      <c r="U94" s="199">
        <f t="shared" si="20"/>
        <v>0</v>
      </c>
      <c r="V94" s="364" t="s">
        <v>942</v>
      </c>
    </row>
    <row r="95" spans="1:22" s="11" customFormat="1" ht="66" outlineLevel="1">
      <c r="A95" s="192"/>
      <c r="B95" s="192"/>
      <c r="C95" s="193" t="s">
        <v>946</v>
      </c>
      <c r="D95" s="194">
        <v>8</v>
      </c>
      <c r="E95" s="97">
        <v>8</v>
      </c>
      <c r="F95" s="195" t="s">
        <v>692</v>
      </c>
      <c r="G95" s="359">
        <v>0</v>
      </c>
      <c r="H95" s="359">
        <v>616000.00000000012</v>
      </c>
      <c r="I95" s="199">
        <f t="shared" si="25"/>
        <v>616000.00000000012</v>
      </c>
      <c r="J95" s="199">
        <f t="shared" si="26"/>
        <v>0</v>
      </c>
      <c r="K95" s="199">
        <f t="shared" si="27"/>
        <v>4928000.0000000009</v>
      </c>
      <c r="L95" s="199">
        <f t="shared" si="28"/>
        <v>4928000.0000000009</v>
      </c>
      <c r="M95" s="554"/>
      <c r="N95" s="199"/>
      <c r="O95" s="554">
        <f t="shared" si="16"/>
        <v>0</v>
      </c>
      <c r="P95" s="554"/>
      <c r="Q95" s="199"/>
      <c r="R95" s="199">
        <f t="shared" si="17"/>
        <v>0</v>
      </c>
      <c r="S95" s="199">
        <f t="shared" si="18"/>
        <v>0</v>
      </c>
      <c r="T95" s="199">
        <f t="shared" si="19"/>
        <v>0</v>
      </c>
      <c r="U95" s="199">
        <f t="shared" si="20"/>
        <v>0</v>
      </c>
      <c r="V95" s="128" t="s">
        <v>939</v>
      </c>
    </row>
    <row r="96" spans="1:22" s="11" customFormat="1" ht="79.2" outlineLevel="1">
      <c r="A96" s="192"/>
      <c r="B96" s="192"/>
      <c r="C96" s="193" t="s">
        <v>947</v>
      </c>
      <c r="D96" s="194">
        <v>8</v>
      </c>
      <c r="E96" s="97">
        <v>8</v>
      </c>
      <c r="F96" s="195" t="s">
        <v>692</v>
      </c>
      <c r="G96" s="359">
        <v>0</v>
      </c>
      <c r="H96" s="359">
        <v>616000.00000000012</v>
      </c>
      <c r="I96" s="199">
        <f t="shared" ref="I96:I97" si="29">SUM(G96:H96)</f>
        <v>616000.00000000012</v>
      </c>
      <c r="J96" s="199">
        <f t="shared" si="26"/>
        <v>0</v>
      </c>
      <c r="K96" s="199">
        <f t="shared" si="27"/>
        <v>4928000.0000000009</v>
      </c>
      <c r="L96" s="199">
        <f t="shared" si="28"/>
        <v>4928000.0000000009</v>
      </c>
      <c r="M96" s="554"/>
      <c r="N96" s="199"/>
      <c r="O96" s="554">
        <f t="shared" si="16"/>
        <v>0</v>
      </c>
      <c r="P96" s="554"/>
      <c r="Q96" s="199"/>
      <c r="R96" s="199">
        <f t="shared" si="17"/>
        <v>0</v>
      </c>
      <c r="S96" s="199">
        <f t="shared" si="18"/>
        <v>0</v>
      </c>
      <c r="T96" s="199">
        <f t="shared" si="19"/>
        <v>0</v>
      </c>
      <c r="U96" s="199">
        <f t="shared" si="20"/>
        <v>0</v>
      </c>
      <c r="V96" s="128" t="s">
        <v>939</v>
      </c>
    </row>
    <row r="97" spans="1:22" s="11" customFormat="1" ht="52.8" outlineLevel="1">
      <c r="A97" s="192"/>
      <c r="B97" s="192"/>
      <c r="C97" s="193" t="s">
        <v>948</v>
      </c>
      <c r="D97" s="194">
        <v>8</v>
      </c>
      <c r="E97" s="97">
        <v>8</v>
      </c>
      <c r="F97" s="195" t="s">
        <v>692</v>
      </c>
      <c r="G97" s="359">
        <v>0</v>
      </c>
      <c r="H97" s="359">
        <v>0</v>
      </c>
      <c r="I97" s="199">
        <f t="shared" si="29"/>
        <v>0</v>
      </c>
      <c r="J97" s="199">
        <f t="shared" si="26"/>
        <v>0</v>
      </c>
      <c r="K97" s="199">
        <f t="shared" si="27"/>
        <v>0</v>
      </c>
      <c r="L97" s="199">
        <f t="shared" si="28"/>
        <v>0</v>
      </c>
      <c r="M97" s="554"/>
      <c r="N97" s="199"/>
      <c r="O97" s="554">
        <f t="shared" si="16"/>
        <v>0</v>
      </c>
      <c r="P97" s="554"/>
      <c r="Q97" s="199"/>
      <c r="R97" s="199">
        <f t="shared" si="17"/>
        <v>0</v>
      </c>
      <c r="S97" s="199">
        <f t="shared" si="18"/>
        <v>0</v>
      </c>
      <c r="T97" s="199">
        <f t="shared" si="19"/>
        <v>0</v>
      </c>
      <c r="U97" s="199">
        <f t="shared" si="20"/>
        <v>0</v>
      </c>
      <c r="V97" s="364" t="s">
        <v>942</v>
      </c>
    </row>
    <row r="98" spans="1:22" s="11" customFormat="1" outlineLevel="1">
      <c r="A98" s="192"/>
      <c r="B98" s="192"/>
      <c r="C98" s="193" t="s">
        <v>949</v>
      </c>
      <c r="D98" s="194">
        <v>1</v>
      </c>
      <c r="E98" s="97">
        <v>1</v>
      </c>
      <c r="F98" s="195" t="s">
        <v>692</v>
      </c>
      <c r="G98" s="359">
        <v>2220000</v>
      </c>
      <c r="H98" s="359">
        <v>95200.000000000015</v>
      </c>
      <c r="I98" s="199">
        <f t="shared" ref="I98:I111" si="30">SUM(G98:H98)</f>
        <v>2315200</v>
      </c>
      <c r="J98" s="199">
        <f t="shared" si="26"/>
        <v>2220000</v>
      </c>
      <c r="K98" s="199">
        <f t="shared" si="27"/>
        <v>95200.000000000015</v>
      </c>
      <c r="L98" s="199">
        <f t="shared" si="28"/>
        <v>2315200</v>
      </c>
      <c r="M98" s="554"/>
      <c r="N98" s="199"/>
      <c r="O98" s="554">
        <f t="shared" si="16"/>
        <v>0</v>
      </c>
      <c r="P98" s="554"/>
      <c r="Q98" s="199"/>
      <c r="R98" s="199">
        <f t="shared" si="17"/>
        <v>0</v>
      </c>
      <c r="S98" s="199">
        <f t="shared" si="18"/>
        <v>0</v>
      </c>
      <c r="T98" s="199">
        <f t="shared" si="19"/>
        <v>0</v>
      </c>
      <c r="U98" s="199">
        <f t="shared" si="20"/>
        <v>0</v>
      </c>
      <c r="V98" s="128" t="s">
        <v>950</v>
      </c>
    </row>
    <row r="99" spans="1:22" s="11" customFormat="1" ht="26.4" outlineLevel="1">
      <c r="A99" s="192"/>
      <c r="B99" s="192"/>
      <c r="C99" s="193" t="s">
        <v>951</v>
      </c>
      <c r="D99" s="194">
        <v>1</v>
      </c>
      <c r="E99" s="97">
        <v>4</v>
      </c>
      <c r="F99" s="195" t="s">
        <v>660</v>
      </c>
      <c r="G99" s="359">
        <v>528000</v>
      </c>
      <c r="H99" s="359">
        <v>61600.000000000007</v>
      </c>
      <c r="I99" s="199">
        <f t="shared" ref="I99" si="31">SUM(G99:H99)</f>
        <v>589600</v>
      </c>
      <c r="J99" s="199">
        <f t="shared" si="26"/>
        <v>2112000</v>
      </c>
      <c r="K99" s="199">
        <f t="shared" si="27"/>
        <v>246400.00000000003</v>
      </c>
      <c r="L99" s="199">
        <f t="shared" si="28"/>
        <v>2358400</v>
      </c>
      <c r="M99" s="554"/>
      <c r="N99" s="199"/>
      <c r="O99" s="554">
        <f t="shared" si="16"/>
        <v>0</v>
      </c>
      <c r="P99" s="554"/>
      <c r="Q99" s="199"/>
      <c r="R99" s="199">
        <f t="shared" si="17"/>
        <v>0</v>
      </c>
      <c r="S99" s="199">
        <f t="shared" si="18"/>
        <v>0</v>
      </c>
      <c r="T99" s="199">
        <f t="shared" si="19"/>
        <v>0</v>
      </c>
      <c r="U99" s="199">
        <f t="shared" si="20"/>
        <v>0</v>
      </c>
      <c r="V99" s="128" t="s">
        <v>952</v>
      </c>
    </row>
    <row r="100" spans="1:22" s="11" customFormat="1" outlineLevel="1">
      <c r="A100" s="192"/>
      <c r="B100" s="192"/>
      <c r="C100" s="193" t="s">
        <v>953</v>
      </c>
      <c r="D100" s="194">
        <v>1</v>
      </c>
      <c r="E100" s="97">
        <v>4</v>
      </c>
      <c r="F100" s="195" t="s">
        <v>660</v>
      </c>
      <c r="G100" s="359">
        <v>528000</v>
      </c>
      <c r="H100" s="359">
        <v>61600.000000000007</v>
      </c>
      <c r="I100" s="199">
        <f t="shared" ref="I100" si="32">SUM(G100:H100)</f>
        <v>589600</v>
      </c>
      <c r="J100" s="199">
        <f t="shared" si="26"/>
        <v>2112000</v>
      </c>
      <c r="K100" s="199">
        <f t="shared" si="27"/>
        <v>246400.00000000003</v>
      </c>
      <c r="L100" s="199">
        <f t="shared" si="28"/>
        <v>2358400</v>
      </c>
      <c r="M100" s="554"/>
      <c r="N100" s="199"/>
      <c r="O100" s="554">
        <f t="shared" si="16"/>
        <v>0</v>
      </c>
      <c r="P100" s="554"/>
      <c r="Q100" s="199"/>
      <c r="R100" s="199">
        <f t="shared" si="17"/>
        <v>0</v>
      </c>
      <c r="S100" s="199">
        <f t="shared" si="18"/>
        <v>0</v>
      </c>
      <c r="T100" s="199">
        <f t="shared" si="19"/>
        <v>0</v>
      </c>
      <c r="U100" s="199">
        <f t="shared" si="20"/>
        <v>0</v>
      </c>
      <c r="V100" s="128" t="s">
        <v>954</v>
      </c>
    </row>
    <row r="101" spans="1:22" s="11" customFormat="1" outlineLevel="1">
      <c r="A101" s="192"/>
      <c r="B101" s="192"/>
      <c r="C101" s="193" t="s">
        <v>955</v>
      </c>
      <c r="D101" s="194">
        <v>1</v>
      </c>
      <c r="E101" s="97">
        <v>1</v>
      </c>
      <c r="F101" s="195" t="s">
        <v>692</v>
      </c>
      <c r="G101" s="359">
        <v>3000000</v>
      </c>
      <c r="H101" s="359">
        <v>280000</v>
      </c>
      <c r="I101" s="199">
        <f t="shared" si="30"/>
        <v>3280000</v>
      </c>
      <c r="J101" s="199">
        <f t="shared" si="26"/>
        <v>3000000</v>
      </c>
      <c r="K101" s="199">
        <f t="shared" si="27"/>
        <v>280000</v>
      </c>
      <c r="L101" s="199">
        <f t="shared" si="28"/>
        <v>3280000</v>
      </c>
      <c r="M101" s="554"/>
      <c r="N101" s="199"/>
      <c r="O101" s="554">
        <f t="shared" si="16"/>
        <v>0</v>
      </c>
      <c r="P101" s="554"/>
      <c r="Q101" s="199"/>
      <c r="R101" s="199">
        <f t="shared" si="17"/>
        <v>0</v>
      </c>
      <c r="S101" s="199">
        <f t="shared" si="18"/>
        <v>0</v>
      </c>
      <c r="T101" s="199">
        <f t="shared" si="19"/>
        <v>0</v>
      </c>
      <c r="U101" s="199">
        <f t="shared" si="20"/>
        <v>0</v>
      </c>
      <c r="V101" s="128" t="s">
        <v>713</v>
      </c>
    </row>
    <row r="102" spans="1:22" s="11" customFormat="1" outlineLevel="1">
      <c r="A102" s="192"/>
      <c r="B102" s="192"/>
      <c r="C102" s="193" t="s">
        <v>956</v>
      </c>
      <c r="D102" s="194">
        <v>4</v>
      </c>
      <c r="E102" s="97">
        <v>4</v>
      </c>
      <c r="F102" s="195" t="s">
        <v>692</v>
      </c>
      <c r="G102" s="359">
        <v>540000</v>
      </c>
      <c r="H102" s="359">
        <v>72800</v>
      </c>
      <c r="I102" s="199">
        <f t="shared" si="30"/>
        <v>612800</v>
      </c>
      <c r="J102" s="199">
        <f t="shared" si="26"/>
        <v>2160000</v>
      </c>
      <c r="K102" s="199">
        <f t="shared" si="27"/>
        <v>291200</v>
      </c>
      <c r="L102" s="199">
        <f t="shared" si="28"/>
        <v>2451200</v>
      </c>
      <c r="M102" s="554"/>
      <c r="N102" s="199"/>
      <c r="O102" s="554">
        <f t="shared" si="16"/>
        <v>0</v>
      </c>
      <c r="P102" s="554"/>
      <c r="Q102" s="199"/>
      <c r="R102" s="199">
        <f t="shared" si="17"/>
        <v>0</v>
      </c>
      <c r="S102" s="199">
        <f t="shared" si="18"/>
        <v>0</v>
      </c>
      <c r="T102" s="199">
        <f t="shared" si="19"/>
        <v>0</v>
      </c>
      <c r="U102" s="199">
        <f t="shared" si="20"/>
        <v>0</v>
      </c>
      <c r="V102" s="128" t="s">
        <v>957</v>
      </c>
    </row>
    <row r="103" spans="1:22" s="11" customFormat="1" outlineLevel="1">
      <c r="A103" s="192"/>
      <c r="B103" s="192"/>
      <c r="C103" s="193" t="s">
        <v>958</v>
      </c>
      <c r="D103" s="194">
        <v>4</v>
      </c>
      <c r="E103" s="97">
        <v>4</v>
      </c>
      <c r="F103" s="195" t="s">
        <v>692</v>
      </c>
      <c r="G103" s="359">
        <v>21600000</v>
      </c>
      <c r="H103" s="359">
        <v>369600.00000000006</v>
      </c>
      <c r="I103" s="199">
        <f t="shared" si="30"/>
        <v>21969600</v>
      </c>
      <c r="J103" s="199">
        <f t="shared" si="26"/>
        <v>86400000</v>
      </c>
      <c r="K103" s="199">
        <f t="shared" si="27"/>
        <v>1478400.0000000002</v>
      </c>
      <c r="L103" s="199">
        <f t="shared" si="28"/>
        <v>87878400</v>
      </c>
      <c r="M103" s="554"/>
      <c r="N103" s="199"/>
      <c r="O103" s="554">
        <f t="shared" si="16"/>
        <v>0</v>
      </c>
      <c r="P103" s="554"/>
      <c r="Q103" s="199"/>
      <c r="R103" s="199">
        <f t="shared" si="17"/>
        <v>0</v>
      </c>
      <c r="S103" s="199">
        <f t="shared" si="18"/>
        <v>0</v>
      </c>
      <c r="T103" s="199">
        <f t="shared" si="19"/>
        <v>0</v>
      </c>
      <c r="U103" s="199">
        <f t="shared" si="20"/>
        <v>0</v>
      </c>
      <c r="V103" s="128" t="s">
        <v>959</v>
      </c>
    </row>
    <row r="104" spans="1:22" s="11" customFormat="1" ht="26.4" outlineLevel="1">
      <c r="A104" s="192"/>
      <c r="B104" s="192"/>
      <c r="C104" s="193" t="s">
        <v>919</v>
      </c>
      <c r="D104" s="194">
        <v>4</v>
      </c>
      <c r="E104" s="97">
        <v>4</v>
      </c>
      <c r="F104" s="195" t="s">
        <v>660</v>
      </c>
      <c r="G104" s="359">
        <v>150480</v>
      </c>
      <c r="H104" s="359">
        <v>54500.000000000007</v>
      </c>
      <c r="I104" s="199">
        <f t="shared" si="30"/>
        <v>204980</v>
      </c>
      <c r="J104" s="199">
        <f t="shared" si="26"/>
        <v>601920</v>
      </c>
      <c r="K104" s="199">
        <f t="shared" si="27"/>
        <v>218000.00000000003</v>
      </c>
      <c r="L104" s="199">
        <f t="shared" si="28"/>
        <v>819920</v>
      </c>
      <c r="M104" s="554"/>
      <c r="N104" s="199"/>
      <c r="O104" s="554">
        <f t="shared" si="16"/>
        <v>0</v>
      </c>
      <c r="P104" s="554"/>
      <c r="Q104" s="199"/>
      <c r="R104" s="199">
        <f t="shared" si="17"/>
        <v>0</v>
      </c>
      <c r="S104" s="199">
        <f t="shared" si="18"/>
        <v>0</v>
      </c>
      <c r="T104" s="199">
        <f t="shared" si="19"/>
        <v>0</v>
      </c>
      <c r="U104" s="199">
        <f t="shared" si="20"/>
        <v>0</v>
      </c>
      <c r="V104" s="128" t="s">
        <v>701</v>
      </c>
    </row>
    <row r="105" spans="1:22" s="11" customFormat="1" outlineLevel="1">
      <c r="A105" s="192"/>
      <c r="B105" s="192"/>
      <c r="C105" s="193" t="s">
        <v>960</v>
      </c>
      <c r="D105" s="194">
        <v>153</v>
      </c>
      <c r="E105" s="97">
        <v>153</v>
      </c>
      <c r="F105" s="195" t="s">
        <v>624</v>
      </c>
      <c r="G105" s="359">
        <v>15000</v>
      </c>
      <c r="H105" s="359">
        <v>3360.0000000000005</v>
      </c>
      <c r="I105" s="199">
        <f t="shared" si="30"/>
        <v>18360</v>
      </c>
      <c r="J105" s="199">
        <f t="shared" si="26"/>
        <v>2295000</v>
      </c>
      <c r="K105" s="199">
        <f t="shared" si="27"/>
        <v>514080.00000000006</v>
      </c>
      <c r="L105" s="199">
        <f t="shared" si="28"/>
        <v>2809080</v>
      </c>
      <c r="M105" s="554"/>
      <c r="N105" s="199"/>
      <c r="O105" s="554">
        <f t="shared" si="16"/>
        <v>0</v>
      </c>
      <c r="P105" s="554"/>
      <c r="Q105" s="199"/>
      <c r="R105" s="199">
        <f t="shared" si="17"/>
        <v>0</v>
      </c>
      <c r="S105" s="199">
        <f t="shared" si="18"/>
        <v>0</v>
      </c>
      <c r="T105" s="199">
        <f t="shared" si="19"/>
        <v>0</v>
      </c>
      <c r="U105" s="199">
        <f t="shared" si="20"/>
        <v>0</v>
      </c>
      <c r="V105" s="128" t="s">
        <v>961</v>
      </c>
    </row>
    <row r="106" spans="1:22" s="11" customFormat="1" outlineLevel="1">
      <c r="A106" s="192"/>
      <c r="B106" s="192"/>
      <c r="C106" s="193" t="s">
        <v>671</v>
      </c>
      <c r="D106" s="194">
        <v>327</v>
      </c>
      <c r="E106" s="97">
        <v>301</v>
      </c>
      <c r="F106" s="195" t="s">
        <v>624</v>
      </c>
      <c r="G106" s="359">
        <v>21639.344262295082</v>
      </c>
      <c r="H106" s="359">
        <v>3360.0000000000005</v>
      </c>
      <c r="I106" s="199">
        <f t="shared" si="30"/>
        <v>24999.344262295082</v>
      </c>
      <c r="J106" s="199">
        <f t="shared" si="26"/>
        <v>6513442.6229508203</v>
      </c>
      <c r="K106" s="199">
        <f t="shared" si="27"/>
        <v>1011360.0000000001</v>
      </c>
      <c r="L106" s="199">
        <f t="shared" si="28"/>
        <v>7524802.6229508203</v>
      </c>
      <c r="M106" s="554"/>
      <c r="N106" s="199"/>
      <c r="O106" s="554">
        <f t="shared" si="16"/>
        <v>0</v>
      </c>
      <c r="P106" s="554"/>
      <c r="Q106" s="199"/>
      <c r="R106" s="199">
        <f t="shared" si="17"/>
        <v>0</v>
      </c>
      <c r="S106" s="199">
        <f t="shared" si="18"/>
        <v>0</v>
      </c>
      <c r="T106" s="199">
        <f t="shared" si="19"/>
        <v>0</v>
      </c>
      <c r="U106" s="199">
        <f t="shared" si="20"/>
        <v>0</v>
      </c>
      <c r="V106" s="128" t="s">
        <v>1589</v>
      </c>
    </row>
    <row r="107" spans="1:22" s="11" customFormat="1" outlineLevel="1">
      <c r="A107" s="192"/>
      <c r="B107" s="192"/>
      <c r="C107" s="193" t="s">
        <v>646</v>
      </c>
      <c r="D107" s="194">
        <v>50</v>
      </c>
      <c r="E107" s="97">
        <v>150</v>
      </c>
      <c r="F107" s="195" t="s">
        <v>624</v>
      </c>
      <c r="G107" s="359">
        <v>32518.739999999998</v>
      </c>
      <c r="H107" s="359">
        <v>7485.6650000000009</v>
      </c>
      <c r="I107" s="199">
        <f t="shared" si="30"/>
        <v>40004.404999999999</v>
      </c>
      <c r="J107" s="199">
        <f t="shared" si="26"/>
        <v>4877811</v>
      </c>
      <c r="K107" s="199">
        <f t="shared" si="27"/>
        <v>1122849.7500000002</v>
      </c>
      <c r="L107" s="199">
        <f t="shared" si="28"/>
        <v>6000660.75</v>
      </c>
      <c r="M107" s="554"/>
      <c r="N107" s="199"/>
      <c r="O107" s="554">
        <f t="shared" si="16"/>
        <v>0</v>
      </c>
      <c r="P107" s="554"/>
      <c r="Q107" s="199"/>
      <c r="R107" s="199">
        <f t="shared" si="17"/>
        <v>0</v>
      </c>
      <c r="S107" s="199">
        <f t="shared" si="18"/>
        <v>0</v>
      </c>
      <c r="T107" s="199">
        <f t="shared" si="19"/>
        <v>0</v>
      </c>
      <c r="U107" s="199">
        <f t="shared" si="20"/>
        <v>0</v>
      </c>
      <c r="V107" s="128" t="s">
        <v>962</v>
      </c>
    </row>
    <row r="108" spans="1:22" s="11" customFormat="1" outlineLevel="1">
      <c r="A108" s="192"/>
      <c r="B108" s="192"/>
      <c r="C108" s="386" t="s">
        <v>928</v>
      </c>
      <c r="D108" s="194">
        <v>369</v>
      </c>
      <c r="E108" s="97">
        <v>360</v>
      </c>
      <c r="F108" s="195" t="s">
        <v>624</v>
      </c>
      <c r="G108" s="359">
        <v>8773.9726027397246</v>
      </c>
      <c r="H108" s="359">
        <v>14594.016411764707</v>
      </c>
      <c r="I108" s="199">
        <f t="shared" si="30"/>
        <v>23367.989014504434</v>
      </c>
      <c r="J108" s="199">
        <f t="shared" si="26"/>
        <v>3158630.1369863008</v>
      </c>
      <c r="K108" s="199">
        <f t="shared" si="27"/>
        <v>5253845.9082352947</v>
      </c>
      <c r="L108" s="199">
        <f t="shared" si="28"/>
        <v>8412476.045221597</v>
      </c>
      <c r="M108" s="554"/>
      <c r="N108" s="199"/>
      <c r="O108" s="554">
        <f t="shared" si="16"/>
        <v>0</v>
      </c>
      <c r="P108" s="554"/>
      <c r="Q108" s="199"/>
      <c r="R108" s="199">
        <f t="shared" si="17"/>
        <v>0</v>
      </c>
      <c r="S108" s="199">
        <f t="shared" si="18"/>
        <v>0</v>
      </c>
      <c r="T108" s="199">
        <f t="shared" si="19"/>
        <v>0</v>
      </c>
      <c r="U108" s="199">
        <f t="shared" si="20"/>
        <v>0</v>
      </c>
      <c r="V108" s="389" t="s">
        <v>929</v>
      </c>
    </row>
    <row r="109" spans="1:22" s="11" customFormat="1" outlineLevel="1">
      <c r="A109" s="192"/>
      <c r="B109" s="192"/>
      <c r="C109" s="193" t="s">
        <v>963</v>
      </c>
      <c r="D109" s="194">
        <v>5</v>
      </c>
      <c r="E109" s="97">
        <v>5</v>
      </c>
      <c r="F109" s="195" t="s">
        <v>624</v>
      </c>
      <c r="G109" s="359">
        <v>0</v>
      </c>
      <c r="H109" s="359">
        <v>125000</v>
      </c>
      <c r="I109" s="199">
        <f t="shared" si="30"/>
        <v>125000</v>
      </c>
      <c r="J109" s="199">
        <f t="shared" si="26"/>
        <v>0</v>
      </c>
      <c r="K109" s="199">
        <f t="shared" si="27"/>
        <v>625000</v>
      </c>
      <c r="L109" s="199">
        <f t="shared" si="28"/>
        <v>625000</v>
      </c>
      <c r="M109" s="554"/>
      <c r="N109" s="199"/>
      <c r="O109" s="554">
        <f t="shared" si="16"/>
        <v>0</v>
      </c>
      <c r="P109" s="554"/>
      <c r="Q109" s="199"/>
      <c r="R109" s="199">
        <f t="shared" si="17"/>
        <v>0</v>
      </c>
      <c r="S109" s="199">
        <f t="shared" si="18"/>
        <v>0</v>
      </c>
      <c r="T109" s="199">
        <f t="shared" si="19"/>
        <v>0</v>
      </c>
      <c r="U109" s="199">
        <f t="shared" si="20"/>
        <v>0</v>
      </c>
      <c r="V109" s="128"/>
    </row>
    <row r="110" spans="1:22" s="11" customFormat="1" ht="26.4" outlineLevel="1">
      <c r="A110" s="192"/>
      <c r="B110" s="192"/>
      <c r="C110" s="193" t="s">
        <v>964</v>
      </c>
      <c r="D110" s="194">
        <v>1</v>
      </c>
      <c r="E110" s="97">
        <v>1</v>
      </c>
      <c r="F110" s="195" t="s">
        <v>619</v>
      </c>
      <c r="G110" s="359">
        <v>0</v>
      </c>
      <c r="H110" s="359">
        <v>3500000</v>
      </c>
      <c r="I110" s="199">
        <f t="shared" si="30"/>
        <v>3500000</v>
      </c>
      <c r="J110" s="199">
        <f t="shared" si="26"/>
        <v>0</v>
      </c>
      <c r="K110" s="199">
        <f t="shared" si="27"/>
        <v>3500000</v>
      </c>
      <c r="L110" s="199">
        <f t="shared" si="28"/>
        <v>3500000</v>
      </c>
      <c r="M110" s="554"/>
      <c r="N110" s="199"/>
      <c r="O110" s="554">
        <f t="shared" si="16"/>
        <v>0</v>
      </c>
      <c r="P110" s="554"/>
      <c r="Q110" s="199"/>
      <c r="R110" s="199">
        <f t="shared" si="17"/>
        <v>0</v>
      </c>
      <c r="S110" s="199">
        <f t="shared" si="18"/>
        <v>0</v>
      </c>
      <c r="T110" s="199">
        <f t="shared" si="19"/>
        <v>0</v>
      </c>
      <c r="U110" s="199">
        <f t="shared" si="20"/>
        <v>0</v>
      </c>
      <c r="V110" s="128"/>
    </row>
    <row r="111" spans="1:22" s="503" customFormat="1" outlineLevel="1">
      <c r="A111" s="500"/>
      <c r="B111" s="500"/>
      <c r="C111" s="501" t="s">
        <v>657</v>
      </c>
      <c r="D111" s="493">
        <v>1</v>
      </c>
      <c r="E111" s="493">
        <v>1</v>
      </c>
      <c r="F111" s="502" t="s">
        <v>619</v>
      </c>
      <c r="G111" s="496">
        <v>4786691.6618010327</v>
      </c>
      <c r="H111" s="496">
        <v>1436007.4985403097</v>
      </c>
      <c r="I111" s="494">
        <f t="shared" si="30"/>
        <v>6222699.1603413429</v>
      </c>
      <c r="J111" s="494">
        <f t="shared" si="26"/>
        <v>4786691.6618010327</v>
      </c>
      <c r="K111" s="494">
        <f t="shared" si="27"/>
        <v>1436007.4985403097</v>
      </c>
      <c r="L111" s="494">
        <f t="shared" si="28"/>
        <v>6222699.1603413429</v>
      </c>
      <c r="M111" s="595"/>
      <c r="N111" s="494"/>
      <c r="O111" s="595">
        <f t="shared" si="16"/>
        <v>0</v>
      </c>
      <c r="P111" s="595"/>
      <c r="Q111" s="494"/>
      <c r="R111" s="494">
        <f t="shared" si="17"/>
        <v>0</v>
      </c>
      <c r="S111" s="494">
        <f t="shared" si="18"/>
        <v>0</v>
      </c>
      <c r="T111" s="494">
        <f t="shared" si="19"/>
        <v>0</v>
      </c>
      <c r="U111" s="494">
        <f t="shared" si="20"/>
        <v>0</v>
      </c>
      <c r="V111" s="495"/>
    </row>
    <row r="112" spans="1:22" s="11" customFormat="1" outlineLevel="1">
      <c r="A112" s="192"/>
      <c r="B112" s="192"/>
      <c r="C112" s="193"/>
      <c r="D112" s="194"/>
      <c r="E112" s="194"/>
      <c r="F112" s="195"/>
      <c r="G112" s="199"/>
      <c r="H112" s="199"/>
      <c r="I112" s="199"/>
      <c r="J112" s="199"/>
      <c r="K112" s="199"/>
      <c r="L112" s="199"/>
      <c r="M112" s="554"/>
      <c r="N112" s="199"/>
      <c r="O112" s="554">
        <f t="shared" si="16"/>
        <v>0</v>
      </c>
      <c r="P112" s="554"/>
      <c r="Q112" s="199"/>
      <c r="R112" s="199">
        <f t="shared" si="17"/>
        <v>0</v>
      </c>
      <c r="S112" s="199">
        <f t="shared" si="18"/>
        <v>0</v>
      </c>
      <c r="T112" s="199">
        <f t="shared" si="19"/>
        <v>0</v>
      </c>
      <c r="U112" s="199">
        <f t="shared" si="20"/>
        <v>0</v>
      </c>
      <c r="V112" s="128"/>
    </row>
    <row r="113" spans="1:22" s="153" customFormat="1" outlineLevel="1">
      <c r="A113" s="146" t="s">
        <v>164</v>
      </c>
      <c r="B113" s="146"/>
      <c r="C113" s="147" t="s">
        <v>165</v>
      </c>
      <c r="D113" s="190">
        <v>1</v>
      </c>
      <c r="E113" s="190">
        <v>1</v>
      </c>
      <c r="F113" s="148" t="s">
        <v>10</v>
      </c>
      <c r="G113" s="77"/>
      <c r="H113" s="77"/>
      <c r="I113" s="77"/>
      <c r="J113" s="77"/>
      <c r="K113" s="77"/>
      <c r="L113" s="77"/>
      <c r="M113" s="556"/>
      <c r="N113" s="77"/>
      <c r="O113" s="556">
        <f t="shared" si="16"/>
        <v>0</v>
      </c>
      <c r="P113" s="556"/>
      <c r="Q113" s="77"/>
      <c r="R113" s="77">
        <f t="shared" si="17"/>
        <v>0</v>
      </c>
      <c r="S113" s="77">
        <f t="shared" si="18"/>
        <v>0</v>
      </c>
      <c r="T113" s="77">
        <f t="shared" si="19"/>
        <v>0</v>
      </c>
      <c r="U113" s="77">
        <f t="shared" si="20"/>
        <v>0</v>
      </c>
      <c r="V113" s="126"/>
    </row>
    <row r="114" spans="1:22" s="153" customFormat="1" outlineLevel="1">
      <c r="A114" s="146" t="s">
        <v>168</v>
      </c>
      <c r="B114" s="146"/>
      <c r="C114" s="147" t="s">
        <v>169</v>
      </c>
      <c r="D114" s="190">
        <v>1</v>
      </c>
      <c r="E114" s="190">
        <v>1</v>
      </c>
      <c r="F114" s="148" t="s">
        <v>10</v>
      </c>
      <c r="G114" s="77"/>
      <c r="H114" s="77"/>
      <c r="I114" s="77">
        <f t="shared" ref="I114:I138" si="33">SUM(G114:H114)</f>
        <v>0</v>
      </c>
      <c r="J114" s="77">
        <f>SUBTOTAL(9,J115:J136)</f>
        <v>307745509.23377502</v>
      </c>
      <c r="K114" s="77">
        <f>SUBTOTAL(9,K115:K136)</f>
        <v>64282788.323511846</v>
      </c>
      <c r="L114" s="77">
        <f>SUBTOTAL(9,L115:L136)</f>
        <v>372028297.55728686</v>
      </c>
      <c r="M114" s="556"/>
      <c r="N114" s="77"/>
      <c r="O114" s="556">
        <f t="shared" si="16"/>
        <v>0</v>
      </c>
      <c r="P114" s="556"/>
      <c r="Q114" s="77"/>
      <c r="R114" s="77">
        <f t="shared" si="17"/>
        <v>0</v>
      </c>
      <c r="S114" s="77">
        <f>SUBTOTAL(9,S115:S136)</f>
        <v>0</v>
      </c>
      <c r="T114" s="77">
        <f>SUBTOTAL(9,T115:T136)</f>
        <v>0</v>
      </c>
      <c r="U114" s="77">
        <f>SUBTOTAL(9,U115:U136)</f>
        <v>0</v>
      </c>
      <c r="V114" s="126"/>
    </row>
    <row r="115" spans="1:22" s="11" customFormat="1" outlineLevel="1">
      <c r="A115" s="192"/>
      <c r="B115" s="192"/>
      <c r="C115" s="193" t="s">
        <v>965</v>
      </c>
      <c r="D115" s="194">
        <v>207</v>
      </c>
      <c r="E115" s="97">
        <v>230</v>
      </c>
      <c r="F115" s="195" t="s">
        <v>624</v>
      </c>
      <c r="G115" s="359">
        <v>144000</v>
      </c>
      <c r="H115" s="359">
        <v>28000.000000000004</v>
      </c>
      <c r="I115" s="199">
        <f t="shared" si="33"/>
        <v>172000</v>
      </c>
      <c r="J115" s="199">
        <f t="shared" ref="J115:J135" si="34">G115*E115</f>
        <v>33120000</v>
      </c>
      <c r="K115" s="199">
        <f t="shared" ref="K115:K135" si="35">H115*E115</f>
        <v>6440000.0000000009</v>
      </c>
      <c r="L115" s="199">
        <f t="shared" ref="L115:L135" si="36">I115*E115</f>
        <v>39560000</v>
      </c>
      <c r="M115" s="554"/>
      <c r="N115" s="199"/>
      <c r="O115" s="554">
        <f t="shared" si="16"/>
        <v>0</v>
      </c>
      <c r="P115" s="554"/>
      <c r="Q115" s="199"/>
      <c r="R115" s="199">
        <f t="shared" si="17"/>
        <v>0</v>
      </c>
      <c r="S115" s="199">
        <f t="shared" si="18"/>
        <v>0</v>
      </c>
      <c r="T115" s="199">
        <f t="shared" si="19"/>
        <v>0</v>
      </c>
      <c r="U115" s="199">
        <f t="shared" si="20"/>
        <v>0</v>
      </c>
      <c r="V115" s="128" t="s">
        <v>1589</v>
      </c>
    </row>
    <row r="116" spans="1:22" s="11" customFormat="1" outlineLevel="1">
      <c r="A116" s="192"/>
      <c r="B116" s="192"/>
      <c r="C116" s="193" t="s">
        <v>966</v>
      </c>
      <c r="D116" s="194">
        <v>0</v>
      </c>
      <c r="E116" s="97">
        <v>0</v>
      </c>
      <c r="F116" s="195" t="s">
        <v>624</v>
      </c>
      <c r="G116" s="359">
        <v>117360</v>
      </c>
      <c r="H116" s="359">
        <v>13798.400000000001</v>
      </c>
      <c r="I116" s="199">
        <f t="shared" si="33"/>
        <v>131158.39999999999</v>
      </c>
      <c r="J116" s="199">
        <f t="shared" si="34"/>
        <v>0</v>
      </c>
      <c r="K116" s="199">
        <f t="shared" si="35"/>
        <v>0</v>
      </c>
      <c r="L116" s="199">
        <f t="shared" si="36"/>
        <v>0</v>
      </c>
      <c r="M116" s="554"/>
      <c r="N116" s="199"/>
      <c r="O116" s="554">
        <f t="shared" si="16"/>
        <v>0</v>
      </c>
      <c r="P116" s="554"/>
      <c r="Q116" s="199"/>
      <c r="R116" s="199">
        <f t="shared" si="17"/>
        <v>0</v>
      </c>
      <c r="S116" s="199">
        <f t="shared" si="18"/>
        <v>0</v>
      </c>
      <c r="T116" s="199">
        <f t="shared" si="19"/>
        <v>0</v>
      </c>
      <c r="U116" s="199">
        <f t="shared" si="20"/>
        <v>0</v>
      </c>
      <c r="V116" s="128" t="s">
        <v>967</v>
      </c>
    </row>
    <row r="117" spans="1:22" s="11" customFormat="1" ht="39.6" outlineLevel="1">
      <c r="A117" s="192"/>
      <c r="B117" s="192"/>
      <c r="C117" s="193" t="s">
        <v>968</v>
      </c>
      <c r="D117" s="194">
        <v>1</v>
      </c>
      <c r="E117" s="97">
        <v>1</v>
      </c>
      <c r="F117" s="195" t="s">
        <v>660</v>
      </c>
      <c r="G117" s="359">
        <v>68750000</v>
      </c>
      <c r="H117" s="359">
        <v>1308000</v>
      </c>
      <c r="I117" s="199">
        <f t="shared" si="33"/>
        <v>70058000</v>
      </c>
      <c r="J117" s="199">
        <f t="shared" si="34"/>
        <v>68750000</v>
      </c>
      <c r="K117" s="199">
        <f t="shared" si="35"/>
        <v>1308000</v>
      </c>
      <c r="L117" s="199">
        <f t="shared" si="36"/>
        <v>70058000</v>
      </c>
      <c r="M117" s="554"/>
      <c r="N117" s="199"/>
      <c r="O117" s="554">
        <f t="shared" si="16"/>
        <v>0</v>
      </c>
      <c r="P117" s="554"/>
      <c r="Q117" s="199"/>
      <c r="R117" s="199">
        <f t="shared" si="17"/>
        <v>0</v>
      </c>
      <c r="S117" s="199">
        <f t="shared" si="18"/>
        <v>0</v>
      </c>
      <c r="T117" s="199">
        <f t="shared" si="19"/>
        <v>0</v>
      </c>
      <c r="U117" s="199">
        <f t="shared" si="20"/>
        <v>0</v>
      </c>
      <c r="V117" s="128" t="s">
        <v>969</v>
      </c>
    </row>
    <row r="118" spans="1:22" s="11" customFormat="1" ht="26.4" outlineLevel="1">
      <c r="A118" s="192"/>
      <c r="B118" s="192"/>
      <c r="C118" s="193" t="s">
        <v>970</v>
      </c>
      <c r="D118" s="194">
        <v>8</v>
      </c>
      <c r="E118" s="97"/>
      <c r="F118" s="195" t="s">
        <v>660</v>
      </c>
      <c r="G118" s="359">
        <v>5060000</v>
      </c>
      <c r="H118" s="359">
        <v>654000</v>
      </c>
      <c r="I118" s="199">
        <f t="shared" ref="I118:I119" si="37">SUM(G118:H118)</f>
        <v>5714000</v>
      </c>
      <c r="J118" s="199">
        <f t="shared" si="34"/>
        <v>0</v>
      </c>
      <c r="K118" s="199">
        <f t="shared" si="35"/>
        <v>0</v>
      </c>
      <c r="L118" s="199">
        <f t="shared" si="36"/>
        <v>0</v>
      </c>
      <c r="M118" s="554"/>
      <c r="N118" s="199"/>
      <c r="O118" s="554">
        <f t="shared" si="16"/>
        <v>0</v>
      </c>
      <c r="P118" s="554"/>
      <c r="Q118" s="199"/>
      <c r="R118" s="199">
        <f t="shared" si="17"/>
        <v>0</v>
      </c>
      <c r="S118" s="199">
        <f t="shared" si="18"/>
        <v>0</v>
      </c>
      <c r="T118" s="199">
        <f t="shared" si="19"/>
        <v>0</v>
      </c>
      <c r="U118" s="199">
        <f t="shared" si="20"/>
        <v>0</v>
      </c>
      <c r="V118" s="128" t="s">
        <v>971</v>
      </c>
    </row>
    <row r="119" spans="1:22" s="11" customFormat="1" ht="26.4" outlineLevel="1">
      <c r="A119" s="192"/>
      <c r="B119" s="192"/>
      <c r="C119" s="193" t="s">
        <v>972</v>
      </c>
      <c r="D119" s="194">
        <v>2</v>
      </c>
      <c r="E119" s="97">
        <v>2</v>
      </c>
      <c r="F119" s="195" t="s">
        <v>660</v>
      </c>
      <c r="G119" s="359">
        <v>2195600</v>
      </c>
      <c r="H119" s="359">
        <v>654000</v>
      </c>
      <c r="I119" s="199">
        <f t="shared" si="37"/>
        <v>2849600</v>
      </c>
      <c r="J119" s="199">
        <f t="shared" si="34"/>
        <v>4391200</v>
      </c>
      <c r="K119" s="199">
        <f t="shared" si="35"/>
        <v>1308000</v>
      </c>
      <c r="L119" s="199">
        <f t="shared" si="36"/>
        <v>5699200</v>
      </c>
      <c r="M119" s="554"/>
      <c r="N119" s="199"/>
      <c r="O119" s="554">
        <f t="shared" si="16"/>
        <v>0</v>
      </c>
      <c r="P119" s="554"/>
      <c r="Q119" s="199"/>
      <c r="R119" s="199">
        <f t="shared" si="17"/>
        <v>0</v>
      </c>
      <c r="S119" s="199">
        <f t="shared" si="18"/>
        <v>0</v>
      </c>
      <c r="T119" s="199">
        <f t="shared" si="19"/>
        <v>0</v>
      </c>
      <c r="U119" s="199">
        <f t="shared" si="20"/>
        <v>0</v>
      </c>
      <c r="V119" s="128" t="s">
        <v>973</v>
      </c>
    </row>
    <row r="120" spans="1:22" s="11" customFormat="1" ht="26.4" outlineLevel="1">
      <c r="A120" s="192"/>
      <c r="B120" s="192"/>
      <c r="C120" s="193" t="s">
        <v>974</v>
      </c>
      <c r="D120" s="194">
        <v>77</v>
      </c>
      <c r="E120" s="97">
        <v>77</v>
      </c>
      <c r="F120" s="195" t="s">
        <v>660</v>
      </c>
      <c r="G120" s="359">
        <v>600000</v>
      </c>
      <c r="H120" s="359">
        <v>13440.000000000002</v>
      </c>
      <c r="I120" s="199">
        <f>SUM(G120:H120)</f>
        <v>613440</v>
      </c>
      <c r="J120" s="199">
        <f>G120*E120</f>
        <v>46200000</v>
      </c>
      <c r="K120" s="199">
        <f>H120*E120</f>
        <v>1034880.0000000001</v>
      </c>
      <c r="L120" s="199">
        <f>I120*E120</f>
        <v>47234880</v>
      </c>
      <c r="M120" s="554"/>
      <c r="N120" s="199"/>
      <c r="O120" s="554">
        <f t="shared" si="16"/>
        <v>0</v>
      </c>
      <c r="P120" s="554"/>
      <c r="Q120" s="199"/>
      <c r="R120" s="199">
        <f t="shared" si="17"/>
        <v>0</v>
      </c>
      <c r="S120" s="199">
        <f t="shared" si="18"/>
        <v>0</v>
      </c>
      <c r="T120" s="199">
        <f t="shared" si="19"/>
        <v>0</v>
      </c>
      <c r="U120" s="199">
        <f t="shared" si="20"/>
        <v>0</v>
      </c>
      <c r="V120" s="128" t="s">
        <v>975</v>
      </c>
    </row>
    <row r="121" spans="1:22" s="11" customFormat="1" ht="26.4" outlineLevel="1">
      <c r="A121" s="192"/>
      <c r="B121" s="192"/>
      <c r="C121" s="193" t="s">
        <v>974</v>
      </c>
      <c r="D121" s="194">
        <v>0</v>
      </c>
      <c r="E121" s="97">
        <v>0</v>
      </c>
      <c r="F121" s="195" t="s">
        <v>660</v>
      </c>
      <c r="G121" s="359">
        <v>600000</v>
      </c>
      <c r="H121" s="359">
        <v>13440.000000000002</v>
      </c>
      <c r="I121" s="199">
        <f>SUM(G121:H121)</f>
        <v>613440</v>
      </c>
      <c r="J121" s="199">
        <f>G121*E121</f>
        <v>0</v>
      </c>
      <c r="K121" s="199">
        <f>H121*E121</f>
        <v>0</v>
      </c>
      <c r="L121" s="199">
        <f>I121*E121</f>
        <v>0</v>
      </c>
      <c r="M121" s="554"/>
      <c r="N121" s="199"/>
      <c r="O121" s="554">
        <f t="shared" si="16"/>
        <v>0</v>
      </c>
      <c r="P121" s="554"/>
      <c r="Q121" s="199"/>
      <c r="R121" s="199">
        <f t="shared" si="17"/>
        <v>0</v>
      </c>
      <c r="S121" s="199">
        <f t="shared" si="18"/>
        <v>0</v>
      </c>
      <c r="T121" s="199">
        <f t="shared" si="19"/>
        <v>0</v>
      </c>
      <c r="U121" s="199">
        <f t="shared" si="20"/>
        <v>0</v>
      </c>
      <c r="V121" s="128" t="s">
        <v>975</v>
      </c>
    </row>
    <row r="122" spans="1:22" s="11" customFormat="1" ht="26.4" outlineLevel="1">
      <c r="A122" s="192"/>
      <c r="B122" s="192"/>
      <c r="C122" s="193" t="s">
        <v>976</v>
      </c>
      <c r="D122" s="194">
        <v>2</v>
      </c>
      <c r="E122" s="97">
        <v>2</v>
      </c>
      <c r="F122" s="195" t="s">
        <v>660</v>
      </c>
      <c r="G122" s="359">
        <v>6490000.0000000009</v>
      </c>
      <c r="H122" s="359">
        <v>490500.00000000006</v>
      </c>
      <c r="I122" s="199">
        <f t="shared" si="33"/>
        <v>6980500.0000000009</v>
      </c>
      <c r="J122" s="199">
        <f t="shared" si="34"/>
        <v>12980000.000000002</v>
      </c>
      <c r="K122" s="199">
        <f t="shared" si="35"/>
        <v>981000.00000000012</v>
      </c>
      <c r="L122" s="199">
        <f t="shared" si="36"/>
        <v>13961000.000000002</v>
      </c>
      <c r="M122" s="554"/>
      <c r="N122" s="199"/>
      <c r="O122" s="554">
        <f t="shared" si="16"/>
        <v>0</v>
      </c>
      <c r="P122" s="554"/>
      <c r="Q122" s="199"/>
      <c r="R122" s="199">
        <f t="shared" si="17"/>
        <v>0</v>
      </c>
      <c r="S122" s="199">
        <f t="shared" si="18"/>
        <v>0</v>
      </c>
      <c r="T122" s="199">
        <f t="shared" si="19"/>
        <v>0</v>
      </c>
      <c r="U122" s="199">
        <f t="shared" si="20"/>
        <v>0</v>
      </c>
      <c r="V122" s="128" t="s">
        <v>977</v>
      </c>
    </row>
    <row r="123" spans="1:22" s="361" customFormat="1" outlineLevel="1">
      <c r="A123" s="356"/>
      <c r="B123" s="356"/>
      <c r="C123" s="357" t="s">
        <v>978</v>
      </c>
      <c r="D123" s="358">
        <v>2</v>
      </c>
      <c r="E123" s="61">
        <v>2</v>
      </c>
      <c r="F123" s="195" t="s">
        <v>660</v>
      </c>
      <c r="G123" s="359">
        <v>0</v>
      </c>
      <c r="H123" s="359">
        <v>0</v>
      </c>
      <c r="I123" s="359">
        <f t="shared" si="33"/>
        <v>0</v>
      </c>
      <c r="J123" s="359">
        <f t="shared" si="34"/>
        <v>0</v>
      </c>
      <c r="K123" s="359">
        <f t="shared" si="35"/>
        <v>0</v>
      </c>
      <c r="L123" s="359">
        <f t="shared" si="36"/>
        <v>0</v>
      </c>
      <c r="M123" s="596"/>
      <c r="N123" s="359"/>
      <c r="O123" s="596">
        <f t="shared" si="16"/>
        <v>0</v>
      </c>
      <c r="P123" s="596"/>
      <c r="Q123" s="359"/>
      <c r="R123" s="359">
        <f t="shared" si="17"/>
        <v>0</v>
      </c>
      <c r="S123" s="359">
        <f t="shared" si="18"/>
        <v>0</v>
      </c>
      <c r="T123" s="359">
        <f t="shared" si="19"/>
        <v>0</v>
      </c>
      <c r="U123" s="359">
        <f t="shared" si="20"/>
        <v>0</v>
      </c>
      <c r="V123" s="360" t="s">
        <v>979</v>
      </c>
    </row>
    <row r="124" spans="1:22" s="11" customFormat="1" outlineLevel="1">
      <c r="A124" s="192"/>
      <c r="B124" s="192"/>
      <c r="C124" s="193" t="s">
        <v>980</v>
      </c>
      <c r="D124" s="194">
        <v>2</v>
      </c>
      <c r="E124" s="97">
        <v>2</v>
      </c>
      <c r="F124" s="195" t="s">
        <v>660</v>
      </c>
      <c r="G124" s="359">
        <v>150480</v>
      </c>
      <c r="H124" s="359">
        <v>54500.000000000007</v>
      </c>
      <c r="I124" s="199">
        <f t="shared" si="33"/>
        <v>204980</v>
      </c>
      <c r="J124" s="199">
        <f t="shared" si="34"/>
        <v>300960</v>
      </c>
      <c r="K124" s="199">
        <f t="shared" si="35"/>
        <v>109000.00000000001</v>
      </c>
      <c r="L124" s="199">
        <f t="shared" si="36"/>
        <v>409960</v>
      </c>
      <c r="M124" s="554"/>
      <c r="N124" s="199"/>
      <c r="O124" s="554">
        <f t="shared" si="16"/>
        <v>0</v>
      </c>
      <c r="P124" s="554"/>
      <c r="Q124" s="199"/>
      <c r="R124" s="199">
        <f t="shared" si="17"/>
        <v>0</v>
      </c>
      <c r="S124" s="199">
        <f t="shared" si="18"/>
        <v>0</v>
      </c>
      <c r="T124" s="199">
        <f t="shared" si="19"/>
        <v>0</v>
      </c>
      <c r="U124" s="199">
        <f t="shared" si="20"/>
        <v>0</v>
      </c>
      <c r="V124" s="128" t="s">
        <v>898</v>
      </c>
    </row>
    <row r="125" spans="1:22" s="11" customFormat="1" ht="26.4" outlineLevel="1">
      <c r="A125" s="192"/>
      <c r="B125" s="192"/>
      <c r="C125" s="193" t="s">
        <v>981</v>
      </c>
      <c r="D125" s="194">
        <v>0</v>
      </c>
      <c r="E125" s="194">
        <v>0</v>
      </c>
      <c r="F125" s="195" t="s">
        <v>660</v>
      </c>
      <c r="G125" s="359">
        <v>5060000</v>
      </c>
      <c r="H125" s="359">
        <v>654000</v>
      </c>
      <c r="I125" s="199">
        <f t="shared" si="33"/>
        <v>5714000</v>
      </c>
      <c r="J125" s="199">
        <f t="shared" si="34"/>
        <v>0</v>
      </c>
      <c r="K125" s="199">
        <f t="shared" si="35"/>
        <v>0</v>
      </c>
      <c r="L125" s="199">
        <f t="shared" si="36"/>
        <v>0</v>
      </c>
      <c r="M125" s="554"/>
      <c r="N125" s="199"/>
      <c r="O125" s="554">
        <f t="shared" si="16"/>
        <v>0</v>
      </c>
      <c r="P125" s="554"/>
      <c r="Q125" s="199"/>
      <c r="R125" s="199">
        <f t="shared" si="17"/>
        <v>0</v>
      </c>
      <c r="S125" s="199">
        <f t="shared" si="18"/>
        <v>0</v>
      </c>
      <c r="T125" s="199">
        <f t="shared" si="19"/>
        <v>0</v>
      </c>
      <c r="U125" s="199">
        <f t="shared" si="20"/>
        <v>0</v>
      </c>
      <c r="V125" s="128" t="s">
        <v>982</v>
      </c>
    </row>
    <row r="126" spans="1:22" s="11" customFormat="1" ht="26.4" outlineLevel="1">
      <c r="A126" s="192"/>
      <c r="B126" s="192"/>
      <c r="C126" s="193" t="s">
        <v>894</v>
      </c>
      <c r="D126" s="194">
        <v>26</v>
      </c>
      <c r="E126" s="97">
        <v>26</v>
      </c>
      <c r="F126" s="195" t="s">
        <v>660</v>
      </c>
      <c r="G126" s="359">
        <v>480000</v>
      </c>
      <c r="H126" s="359">
        <v>81750</v>
      </c>
      <c r="I126" s="199">
        <f t="shared" si="33"/>
        <v>561750</v>
      </c>
      <c r="J126" s="199">
        <f t="shared" si="34"/>
        <v>12480000</v>
      </c>
      <c r="K126" s="199">
        <f t="shared" si="35"/>
        <v>2125500</v>
      </c>
      <c r="L126" s="199">
        <f t="shared" si="36"/>
        <v>14605500</v>
      </c>
      <c r="M126" s="554"/>
      <c r="N126" s="199"/>
      <c r="O126" s="554">
        <f t="shared" si="16"/>
        <v>0</v>
      </c>
      <c r="P126" s="554"/>
      <c r="Q126" s="199"/>
      <c r="R126" s="199">
        <f t="shared" si="17"/>
        <v>0</v>
      </c>
      <c r="S126" s="199">
        <f t="shared" si="18"/>
        <v>0</v>
      </c>
      <c r="T126" s="199">
        <f t="shared" si="19"/>
        <v>0</v>
      </c>
      <c r="U126" s="199">
        <f t="shared" si="20"/>
        <v>0</v>
      </c>
      <c r="V126" s="128" t="s">
        <v>895</v>
      </c>
    </row>
    <row r="127" spans="1:22" s="11" customFormat="1" ht="26.4" outlineLevel="1">
      <c r="A127" s="192"/>
      <c r="B127" s="192"/>
      <c r="C127" s="193" t="s">
        <v>983</v>
      </c>
      <c r="D127" s="194">
        <v>25</v>
      </c>
      <c r="E127" s="97">
        <v>25</v>
      </c>
      <c r="F127" s="195" t="s">
        <v>660</v>
      </c>
      <c r="G127" s="359">
        <v>0</v>
      </c>
      <c r="H127" s="359">
        <v>136250</v>
      </c>
      <c r="I127" s="199">
        <f t="shared" si="33"/>
        <v>136250</v>
      </c>
      <c r="J127" s="199">
        <f t="shared" si="34"/>
        <v>0</v>
      </c>
      <c r="K127" s="199">
        <f t="shared" si="35"/>
        <v>3406250</v>
      </c>
      <c r="L127" s="199">
        <f t="shared" si="36"/>
        <v>3406250</v>
      </c>
      <c r="M127" s="554"/>
      <c r="N127" s="199"/>
      <c r="O127" s="554">
        <f t="shared" si="16"/>
        <v>0</v>
      </c>
      <c r="P127" s="554"/>
      <c r="Q127" s="199"/>
      <c r="R127" s="199">
        <f t="shared" si="17"/>
        <v>0</v>
      </c>
      <c r="S127" s="199">
        <f t="shared" si="18"/>
        <v>0</v>
      </c>
      <c r="T127" s="199">
        <f t="shared" si="19"/>
        <v>0</v>
      </c>
      <c r="U127" s="199">
        <f t="shared" si="20"/>
        <v>0</v>
      </c>
      <c r="V127" s="128" t="s">
        <v>984</v>
      </c>
    </row>
    <row r="128" spans="1:22" s="11" customFormat="1" ht="26.4" outlineLevel="1">
      <c r="A128" s="192"/>
      <c r="B128" s="192"/>
      <c r="C128" s="347" t="s">
        <v>985</v>
      </c>
      <c r="D128" s="194">
        <v>20</v>
      </c>
      <c r="E128" s="97">
        <v>20</v>
      </c>
      <c r="F128" s="195" t="s">
        <v>660</v>
      </c>
      <c r="G128" s="359">
        <v>550000</v>
      </c>
      <c r="H128" s="359">
        <v>10900</v>
      </c>
      <c r="I128" s="199">
        <f t="shared" si="33"/>
        <v>560900</v>
      </c>
      <c r="J128" s="199">
        <f t="shared" si="34"/>
        <v>11000000</v>
      </c>
      <c r="K128" s="199">
        <f t="shared" si="35"/>
        <v>218000</v>
      </c>
      <c r="L128" s="199">
        <f t="shared" si="36"/>
        <v>11218000</v>
      </c>
      <c r="M128" s="554"/>
      <c r="N128" s="199"/>
      <c r="O128" s="554">
        <f t="shared" si="16"/>
        <v>0</v>
      </c>
      <c r="P128" s="554"/>
      <c r="Q128" s="199"/>
      <c r="R128" s="199">
        <f t="shared" si="17"/>
        <v>0</v>
      </c>
      <c r="S128" s="199">
        <f t="shared" si="18"/>
        <v>0</v>
      </c>
      <c r="T128" s="199">
        <f t="shared" si="19"/>
        <v>0</v>
      </c>
      <c r="U128" s="199">
        <f t="shared" si="20"/>
        <v>0</v>
      </c>
      <c r="V128" s="128" t="s">
        <v>986</v>
      </c>
    </row>
    <row r="129" spans="1:22" s="11" customFormat="1" outlineLevel="1">
      <c r="A129" s="192"/>
      <c r="B129" s="192"/>
      <c r="C129" s="193" t="s">
        <v>987</v>
      </c>
      <c r="D129" s="194">
        <v>20</v>
      </c>
      <c r="E129" s="97">
        <v>96</v>
      </c>
      <c r="F129" s="195" t="s">
        <v>660</v>
      </c>
      <c r="G129" s="359">
        <v>132000</v>
      </c>
      <c r="H129" s="359">
        <v>65400.000000000007</v>
      </c>
      <c r="I129" s="199">
        <f t="shared" si="33"/>
        <v>197400</v>
      </c>
      <c r="J129" s="199">
        <f t="shared" si="34"/>
        <v>12672000</v>
      </c>
      <c r="K129" s="199">
        <f t="shared" si="35"/>
        <v>6278400.0000000009</v>
      </c>
      <c r="L129" s="199">
        <f t="shared" si="36"/>
        <v>18950400</v>
      </c>
      <c r="M129" s="554"/>
      <c r="N129" s="199"/>
      <c r="O129" s="554">
        <f t="shared" si="16"/>
        <v>0</v>
      </c>
      <c r="P129" s="554"/>
      <c r="Q129" s="199"/>
      <c r="R129" s="199">
        <f t="shared" si="17"/>
        <v>0</v>
      </c>
      <c r="S129" s="199">
        <f t="shared" si="18"/>
        <v>0</v>
      </c>
      <c r="T129" s="199">
        <f t="shared" si="19"/>
        <v>0</v>
      </c>
      <c r="U129" s="199">
        <f t="shared" si="20"/>
        <v>0</v>
      </c>
      <c r="V129" s="128" t="s">
        <v>988</v>
      </c>
    </row>
    <row r="130" spans="1:22" s="11" customFormat="1" ht="26.4" outlineLevel="1">
      <c r="A130" s="192"/>
      <c r="B130" s="192"/>
      <c r="C130" s="193" t="s">
        <v>989</v>
      </c>
      <c r="D130" s="194">
        <v>25</v>
      </c>
      <c r="E130" s="97">
        <v>25</v>
      </c>
      <c r="F130" s="195" t="s">
        <v>660</v>
      </c>
      <c r="G130" s="359">
        <v>198000.00000000003</v>
      </c>
      <c r="H130" s="359">
        <v>10900</v>
      </c>
      <c r="I130" s="199">
        <f>SUM(G130:H130)</f>
        <v>208900.00000000003</v>
      </c>
      <c r="J130" s="199">
        <f>G130*E130</f>
        <v>4950000.0000000009</v>
      </c>
      <c r="K130" s="199">
        <f>H130*E130</f>
        <v>272500</v>
      </c>
      <c r="L130" s="199">
        <f>I130*E130</f>
        <v>5222500.0000000009</v>
      </c>
      <c r="M130" s="554"/>
      <c r="N130" s="199"/>
      <c r="O130" s="554">
        <f t="shared" si="16"/>
        <v>0</v>
      </c>
      <c r="P130" s="554"/>
      <c r="Q130" s="199"/>
      <c r="R130" s="199">
        <f t="shared" si="17"/>
        <v>0</v>
      </c>
      <c r="S130" s="199">
        <f t="shared" si="18"/>
        <v>0</v>
      </c>
      <c r="T130" s="199">
        <f t="shared" si="19"/>
        <v>0</v>
      </c>
      <c r="U130" s="199">
        <f t="shared" si="20"/>
        <v>0</v>
      </c>
      <c r="V130" s="128" t="s">
        <v>975</v>
      </c>
    </row>
    <row r="131" spans="1:22" s="11" customFormat="1" outlineLevel="1">
      <c r="A131" s="192"/>
      <c r="B131" s="192"/>
      <c r="C131" s="193" t="s">
        <v>671</v>
      </c>
      <c r="D131" s="194">
        <v>3219</v>
      </c>
      <c r="E131" s="97">
        <v>3245.0000000000005</v>
      </c>
      <c r="F131" s="195" t="s">
        <v>624</v>
      </c>
      <c r="G131" s="359">
        <v>21639.344262295082</v>
      </c>
      <c r="H131" s="359">
        <v>3360.0000000000005</v>
      </c>
      <c r="I131" s="199">
        <f t="shared" ref="I131:I135" si="38">SUM(G131:H131)</f>
        <v>24999.344262295082</v>
      </c>
      <c r="J131" s="199">
        <f t="shared" si="34"/>
        <v>70219672.131147549</v>
      </c>
      <c r="K131" s="199">
        <f t="shared" si="35"/>
        <v>10903200.000000004</v>
      </c>
      <c r="L131" s="199">
        <f t="shared" si="36"/>
        <v>81122872.131147549</v>
      </c>
      <c r="M131" s="554"/>
      <c r="N131" s="199"/>
      <c r="O131" s="554">
        <f t="shared" si="16"/>
        <v>0</v>
      </c>
      <c r="P131" s="554"/>
      <c r="Q131" s="199"/>
      <c r="R131" s="199">
        <f t="shared" si="17"/>
        <v>0</v>
      </c>
      <c r="S131" s="199">
        <f t="shared" si="18"/>
        <v>0</v>
      </c>
      <c r="T131" s="199">
        <f t="shared" si="19"/>
        <v>0</v>
      </c>
      <c r="U131" s="199">
        <f t="shared" si="20"/>
        <v>0</v>
      </c>
      <c r="V131" s="128" t="s">
        <v>1589</v>
      </c>
    </row>
    <row r="132" spans="1:22" s="11" customFormat="1" outlineLevel="1">
      <c r="A132" s="192"/>
      <c r="B132" s="192"/>
      <c r="C132" s="386" t="s">
        <v>928</v>
      </c>
      <c r="D132" s="194">
        <v>1610</v>
      </c>
      <c r="E132" s="97">
        <f>1510</f>
        <v>1510</v>
      </c>
      <c r="F132" s="195" t="s">
        <v>624</v>
      </c>
      <c r="G132" s="359">
        <v>8773.9726027397246</v>
      </c>
      <c r="H132" s="359">
        <v>14594.016411764707</v>
      </c>
      <c r="I132" s="199">
        <f t="shared" si="38"/>
        <v>23367.989014504434</v>
      </c>
      <c r="J132" s="199">
        <f t="shared" si="34"/>
        <v>13248698.630136983</v>
      </c>
      <c r="K132" s="199">
        <f t="shared" si="35"/>
        <v>22036964.781764708</v>
      </c>
      <c r="L132" s="199">
        <f t="shared" si="36"/>
        <v>35285663.411901698</v>
      </c>
      <c r="M132" s="554"/>
      <c r="N132" s="199"/>
      <c r="O132" s="554">
        <f t="shared" si="16"/>
        <v>0</v>
      </c>
      <c r="P132" s="554"/>
      <c r="Q132" s="199"/>
      <c r="R132" s="199">
        <f t="shared" si="17"/>
        <v>0</v>
      </c>
      <c r="S132" s="199">
        <f t="shared" si="18"/>
        <v>0</v>
      </c>
      <c r="T132" s="199">
        <f t="shared" si="19"/>
        <v>0</v>
      </c>
      <c r="U132" s="199">
        <f t="shared" si="20"/>
        <v>0</v>
      </c>
      <c r="V132" s="389" t="s">
        <v>929</v>
      </c>
    </row>
    <row r="133" spans="1:22" s="11" customFormat="1" outlineLevel="1">
      <c r="A133" s="192"/>
      <c r="B133" s="192"/>
      <c r="C133" s="193" t="s">
        <v>896</v>
      </c>
      <c r="D133" s="194">
        <v>0</v>
      </c>
      <c r="E133" s="97">
        <v>0</v>
      </c>
      <c r="F133" s="195" t="s">
        <v>897</v>
      </c>
      <c r="G133" s="359">
        <v>0</v>
      </c>
      <c r="H133" s="359">
        <v>50600.000000000007</v>
      </c>
      <c r="I133" s="199">
        <f t="shared" si="38"/>
        <v>50600.000000000007</v>
      </c>
      <c r="J133" s="199">
        <f t="shared" si="34"/>
        <v>0</v>
      </c>
      <c r="K133" s="199">
        <f t="shared" si="35"/>
        <v>0</v>
      </c>
      <c r="L133" s="199">
        <f t="shared" si="36"/>
        <v>0</v>
      </c>
      <c r="M133" s="554"/>
      <c r="N133" s="199"/>
      <c r="O133" s="554">
        <f t="shared" si="16"/>
        <v>0</v>
      </c>
      <c r="P133" s="554"/>
      <c r="Q133" s="199"/>
      <c r="R133" s="199">
        <f t="shared" si="17"/>
        <v>0</v>
      </c>
      <c r="S133" s="199">
        <f t="shared" si="18"/>
        <v>0</v>
      </c>
      <c r="T133" s="199">
        <f t="shared" si="19"/>
        <v>0</v>
      </c>
      <c r="U133" s="199">
        <f t="shared" si="20"/>
        <v>0</v>
      </c>
      <c r="V133" s="128" t="s">
        <v>898</v>
      </c>
    </row>
    <row r="134" spans="1:22" s="11" customFormat="1" outlineLevel="1">
      <c r="A134" s="192"/>
      <c r="B134" s="192"/>
      <c r="C134" s="193" t="s">
        <v>899</v>
      </c>
      <c r="D134" s="194">
        <v>52</v>
      </c>
      <c r="E134" s="97">
        <v>52</v>
      </c>
      <c r="F134" s="195" t="s">
        <v>897</v>
      </c>
      <c r="G134" s="359">
        <v>0</v>
      </c>
      <c r="H134" s="359">
        <v>50600.000000000007</v>
      </c>
      <c r="I134" s="199">
        <f t="shared" si="38"/>
        <v>50600.000000000007</v>
      </c>
      <c r="J134" s="199">
        <f t="shared" si="34"/>
        <v>0</v>
      </c>
      <c r="K134" s="199">
        <f t="shared" si="35"/>
        <v>2631200.0000000005</v>
      </c>
      <c r="L134" s="199">
        <f t="shared" si="36"/>
        <v>2631200.0000000005</v>
      </c>
      <c r="M134" s="554"/>
      <c r="N134" s="199"/>
      <c r="O134" s="554">
        <f t="shared" si="16"/>
        <v>0</v>
      </c>
      <c r="P134" s="554"/>
      <c r="Q134" s="199"/>
      <c r="R134" s="199">
        <f t="shared" si="17"/>
        <v>0</v>
      </c>
      <c r="S134" s="199">
        <f t="shared" si="18"/>
        <v>0</v>
      </c>
      <c r="T134" s="199">
        <f t="shared" si="19"/>
        <v>0</v>
      </c>
      <c r="U134" s="199">
        <f t="shared" si="20"/>
        <v>0</v>
      </c>
      <c r="V134" s="128" t="s">
        <v>898</v>
      </c>
    </row>
    <row r="135" spans="1:22" s="399" customFormat="1" outlineLevel="1">
      <c r="A135" s="395"/>
      <c r="B135" s="395"/>
      <c r="C135" s="400" t="s">
        <v>657</v>
      </c>
      <c r="D135" s="97">
        <v>1</v>
      </c>
      <c r="E135" s="97">
        <v>1</v>
      </c>
      <c r="F135" s="397" t="s">
        <v>619</v>
      </c>
      <c r="G135" s="497">
        <v>17432978.47249046</v>
      </c>
      <c r="H135" s="497">
        <v>5229893.5417471379</v>
      </c>
      <c r="I135" s="62">
        <f t="shared" si="38"/>
        <v>22662872.014237598</v>
      </c>
      <c r="J135" s="62">
        <f t="shared" si="34"/>
        <v>17432978.47249046</v>
      </c>
      <c r="K135" s="62">
        <f t="shared" si="35"/>
        <v>5229893.5417471379</v>
      </c>
      <c r="L135" s="62">
        <f t="shared" si="36"/>
        <v>22662872.014237598</v>
      </c>
      <c r="M135" s="550"/>
      <c r="N135" s="62"/>
      <c r="O135" s="550">
        <f t="shared" si="16"/>
        <v>0</v>
      </c>
      <c r="P135" s="550"/>
      <c r="Q135" s="62"/>
      <c r="R135" s="62">
        <f t="shared" si="17"/>
        <v>0</v>
      </c>
      <c r="S135" s="62">
        <f t="shared" si="18"/>
        <v>0</v>
      </c>
      <c r="T135" s="62">
        <f t="shared" si="19"/>
        <v>0</v>
      </c>
      <c r="U135" s="62">
        <f t="shared" si="20"/>
        <v>0</v>
      </c>
      <c r="V135" s="124" t="s">
        <v>713</v>
      </c>
    </row>
    <row r="136" spans="1:22" s="11" customFormat="1" outlineLevel="1">
      <c r="A136" s="192"/>
      <c r="B136" s="192"/>
      <c r="C136" s="193"/>
      <c r="D136" s="362"/>
      <c r="E136" s="498"/>
      <c r="F136" s="195"/>
      <c r="G136" s="199"/>
      <c r="H136" s="199"/>
      <c r="I136" s="199"/>
      <c r="J136" s="199"/>
      <c r="K136" s="199"/>
      <c r="L136" s="199"/>
      <c r="M136" s="554"/>
      <c r="N136" s="199"/>
      <c r="O136" s="554">
        <f t="shared" si="16"/>
        <v>0</v>
      </c>
      <c r="P136" s="554"/>
      <c r="Q136" s="199"/>
      <c r="R136" s="199">
        <f t="shared" si="17"/>
        <v>0</v>
      </c>
      <c r="S136" s="199">
        <f t="shared" si="18"/>
        <v>0</v>
      </c>
      <c r="T136" s="199">
        <f t="shared" si="19"/>
        <v>0</v>
      </c>
      <c r="U136" s="199">
        <f t="shared" si="20"/>
        <v>0</v>
      </c>
      <c r="V136" s="128"/>
    </row>
    <row r="137" spans="1:22" s="11" customFormat="1" outlineLevel="1">
      <c r="A137" s="192" t="s">
        <v>170</v>
      </c>
      <c r="B137" s="192"/>
      <c r="C137" s="193" t="s">
        <v>171</v>
      </c>
      <c r="D137" s="194">
        <v>1</v>
      </c>
      <c r="E137" s="97">
        <v>1</v>
      </c>
      <c r="F137" s="195" t="s">
        <v>10</v>
      </c>
      <c r="G137" s="199"/>
      <c r="H137" s="199"/>
      <c r="I137" s="199">
        <f t="shared" si="33"/>
        <v>0</v>
      </c>
      <c r="J137" s="199">
        <f>G137*E137</f>
        <v>0</v>
      </c>
      <c r="K137" s="199">
        <f>H137*E137</f>
        <v>0</v>
      </c>
      <c r="L137" s="199">
        <f>I137*E137</f>
        <v>0</v>
      </c>
      <c r="M137" s="554"/>
      <c r="N137" s="199"/>
      <c r="O137" s="554">
        <f t="shared" si="16"/>
        <v>0</v>
      </c>
      <c r="P137" s="554"/>
      <c r="Q137" s="199"/>
      <c r="R137" s="199">
        <f t="shared" si="17"/>
        <v>0</v>
      </c>
      <c r="S137" s="199">
        <f t="shared" si="18"/>
        <v>0</v>
      </c>
      <c r="T137" s="199">
        <f t="shared" si="19"/>
        <v>0</v>
      </c>
      <c r="U137" s="199">
        <f t="shared" si="20"/>
        <v>0</v>
      </c>
      <c r="V137" s="128" t="s">
        <v>990</v>
      </c>
    </row>
    <row r="138" spans="1:22" s="363" customFormat="1" outlineLevel="1">
      <c r="A138" s="172" t="s">
        <v>173</v>
      </c>
      <c r="B138" s="172"/>
      <c r="C138" s="189" t="s">
        <v>174</v>
      </c>
      <c r="D138" s="190">
        <v>1</v>
      </c>
      <c r="E138" s="190">
        <v>1</v>
      </c>
      <c r="F138" s="191" t="s">
        <v>10</v>
      </c>
      <c r="G138" s="174"/>
      <c r="H138" s="174"/>
      <c r="I138" s="174">
        <f t="shared" si="33"/>
        <v>0</v>
      </c>
      <c r="J138" s="174">
        <f>SUBTOTAL(9,J139:J150)</f>
        <v>375818416.17392766</v>
      </c>
      <c r="K138" s="174">
        <f t="shared" ref="K138:L138" si="39">SUBTOTAL(9,K139:K150)</f>
        <v>19180346.470993824</v>
      </c>
      <c r="L138" s="174">
        <f t="shared" si="39"/>
        <v>394998762.64492154</v>
      </c>
      <c r="M138" s="558"/>
      <c r="N138" s="174"/>
      <c r="O138" s="558">
        <f t="shared" si="16"/>
        <v>0</v>
      </c>
      <c r="P138" s="558"/>
      <c r="Q138" s="174"/>
      <c r="R138" s="174">
        <f t="shared" si="17"/>
        <v>0</v>
      </c>
      <c r="S138" s="174">
        <f>SUBTOTAL(9,S139:S150)</f>
        <v>0</v>
      </c>
      <c r="T138" s="174">
        <f t="shared" ref="T138" si="40">SUBTOTAL(9,T139:T150)</f>
        <v>0</v>
      </c>
      <c r="U138" s="174">
        <f>SUBTOTAL(9,U139:U150)</f>
        <v>0</v>
      </c>
      <c r="V138" s="175"/>
    </row>
    <row r="139" spans="1:22" s="11" customFormat="1" outlineLevel="1">
      <c r="A139" s="192"/>
      <c r="B139" s="192"/>
      <c r="C139" s="193" t="s">
        <v>991</v>
      </c>
      <c r="D139" s="194">
        <v>12</v>
      </c>
      <c r="E139" s="97">
        <v>12</v>
      </c>
      <c r="F139" s="195" t="s">
        <v>660</v>
      </c>
      <c r="G139" s="359">
        <v>19242720</v>
      </c>
      <c r="H139" s="359">
        <v>198000.00000000003</v>
      </c>
      <c r="I139" s="199">
        <f t="shared" ref="I139" si="41">SUM(G139:H139)</f>
        <v>19440720</v>
      </c>
      <c r="J139" s="199">
        <f t="shared" ref="J139:J149" si="42">G139*E139</f>
        <v>230912640</v>
      </c>
      <c r="K139" s="199">
        <f t="shared" ref="K139:K149" si="43">H139*E139</f>
        <v>2376000.0000000005</v>
      </c>
      <c r="L139" s="199">
        <f t="shared" ref="L139:L149" si="44">I139*E139</f>
        <v>233288640</v>
      </c>
      <c r="M139" s="554"/>
      <c r="N139" s="199"/>
      <c r="O139" s="554">
        <f t="shared" si="16"/>
        <v>0</v>
      </c>
      <c r="P139" s="554"/>
      <c r="Q139" s="199"/>
      <c r="R139" s="199">
        <f t="shared" si="17"/>
        <v>0</v>
      </c>
      <c r="S139" s="199">
        <f t="shared" si="18"/>
        <v>0</v>
      </c>
      <c r="T139" s="199">
        <f t="shared" si="19"/>
        <v>0</v>
      </c>
      <c r="U139" s="199">
        <f t="shared" si="20"/>
        <v>0</v>
      </c>
      <c r="V139" s="128" t="s">
        <v>992</v>
      </c>
    </row>
    <row r="140" spans="1:22" outlineLevel="1">
      <c r="A140" s="137"/>
      <c r="B140" s="137"/>
      <c r="C140" s="138" t="s">
        <v>993</v>
      </c>
      <c r="D140" s="97">
        <v>12</v>
      </c>
      <c r="E140" s="97">
        <v>12</v>
      </c>
      <c r="F140" s="139" t="s">
        <v>660</v>
      </c>
      <c r="G140" s="359">
        <v>2704800.0000000005</v>
      </c>
      <c r="H140" s="359">
        <v>330000</v>
      </c>
      <c r="I140" s="62">
        <f t="shared" ref="I140:I141" si="45">SUM(G140:H140)</f>
        <v>3034800.0000000005</v>
      </c>
      <c r="J140" s="62">
        <f t="shared" si="42"/>
        <v>32457600.000000007</v>
      </c>
      <c r="K140" s="62">
        <f t="shared" si="43"/>
        <v>3960000</v>
      </c>
      <c r="L140" s="62">
        <f t="shared" si="44"/>
        <v>36417600.000000007</v>
      </c>
      <c r="M140" s="550"/>
      <c r="N140" s="62"/>
      <c r="O140" s="550">
        <f t="shared" si="16"/>
        <v>0</v>
      </c>
      <c r="P140" s="550"/>
      <c r="Q140" s="62"/>
      <c r="R140" s="62">
        <f t="shared" si="17"/>
        <v>0</v>
      </c>
      <c r="S140" s="62">
        <f t="shared" si="18"/>
        <v>0</v>
      </c>
      <c r="T140" s="62">
        <f t="shared" si="19"/>
        <v>0</v>
      </c>
      <c r="U140" s="62">
        <f t="shared" si="20"/>
        <v>0</v>
      </c>
      <c r="V140" s="124" t="s">
        <v>994</v>
      </c>
    </row>
    <row r="141" spans="1:22" outlineLevel="1">
      <c r="A141" s="137"/>
      <c r="B141" s="137"/>
      <c r="C141" s="138" t="s">
        <v>995</v>
      </c>
      <c r="D141" s="97">
        <v>12</v>
      </c>
      <c r="E141" s="97">
        <v>12</v>
      </c>
      <c r="F141" s="139" t="s">
        <v>660</v>
      </c>
      <c r="G141" s="359">
        <v>1803200.0000000002</v>
      </c>
      <c r="H141" s="359">
        <v>49500.000000000007</v>
      </c>
      <c r="I141" s="62">
        <f t="shared" si="45"/>
        <v>1852700.0000000002</v>
      </c>
      <c r="J141" s="62">
        <f t="shared" si="42"/>
        <v>21638400.000000004</v>
      </c>
      <c r="K141" s="62">
        <f t="shared" si="43"/>
        <v>594000.00000000012</v>
      </c>
      <c r="L141" s="62">
        <f t="shared" si="44"/>
        <v>22232400.000000004</v>
      </c>
      <c r="M141" s="550"/>
      <c r="N141" s="62"/>
      <c r="O141" s="550">
        <f t="shared" si="16"/>
        <v>0</v>
      </c>
      <c r="P141" s="550"/>
      <c r="Q141" s="62"/>
      <c r="R141" s="62">
        <f t="shared" si="17"/>
        <v>0</v>
      </c>
      <c r="S141" s="62">
        <f t="shared" si="18"/>
        <v>0</v>
      </c>
      <c r="T141" s="62">
        <f t="shared" si="19"/>
        <v>0</v>
      </c>
      <c r="U141" s="62">
        <f t="shared" si="20"/>
        <v>0</v>
      </c>
      <c r="V141" s="124" t="s">
        <v>996</v>
      </c>
    </row>
    <row r="142" spans="1:22" outlineLevel="1">
      <c r="A142" s="137"/>
      <c r="B142" s="137"/>
      <c r="C142" s="138" t="s">
        <v>997</v>
      </c>
      <c r="D142" s="97">
        <v>12</v>
      </c>
      <c r="E142" s="97">
        <v>12</v>
      </c>
      <c r="F142" s="139" t="s">
        <v>660</v>
      </c>
      <c r="G142" s="359">
        <v>4494000</v>
      </c>
      <c r="H142" s="359">
        <v>49050</v>
      </c>
      <c r="I142" s="62">
        <f t="shared" ref="I142:I146" si="46">SUM(G142:H142)</f>
        <v>4543050</v>
      </c>
      <c r="J142" s="62">
        <f t="shared" si="42"/>
        <v>53928000</v>
      </c>
      <c r="K142" s="62">
        <f t="shared" si="43"/>
        <v>588600</v>
      </c>
      <c r="L142" s="62">
        <f t="shared" si="44"/>
        <v>54516600</v>
      </c>
      <c r="M142" s="550"/>
      <c r="N142" s="62"/>
      <c r="O142" s="550">
        <f t="shared" si="16"/>
        <v>0</v>
      </c>
      <c r="P142" s="550"/>
      <c r="Q142" s="62"/>
      <c r="R142" s="62">
        <f t="shared" si="17"/>
        <v>0</v>
      </c>
      <c r="S142" s="62">
        <f t="shared" si="18"/>
        <v>0</v>
      </c>
      <c r="T142" s="62">
        <f t="shared" si="19"/>
        <v>0</v>
      </c>
      <c r="U142" s="62">
        <f t="shared" si="20"/>
        <v>0</v>
      </c>
      <c r="V142" s="124" t="s">
        <v>998</v>
      </c>
    </row>
    <row r="143" spans="1:22" s="11" customFormat="1" ht="26.4" outlineLevel="1">
      <c r="A143" s="192"/>
      <c r="B143" s="192"/>
      <c r="C143" s="193" t="s">
        <v>894</v>
      </c>
      <c r="D143" s="194">
        <v>12</v>
      </c>
      <c r="E143" s="97">
        <v>12</v>
      </c>
      <c r="F143" s="195" t="s">
        <v>660</v>
      </c>
      <c r="G143" s="359">
        <v>480000</v>
      </c>
      <c r="H143" s="359">
        <v>81750</v>
      </c>
      <c r="I143" s="199">
        <f t="shared" si="46"/>
        <v>561750</v>
      </c>
      <c r="J143" s="199">
        <f t="shared" si="42"/>
        <v>5760000</v>
      </c>
      <c r="K143" s="199">
        <f t="shared" si="43"/>
        <v>981000</v>
      </c>
      <c r="L143" s="199">
        <f t="shared" si="44"/>
        <v>6741000</v>
      </c>
      <c r="M143" s="554"/>
      <c r="N143" s="199"/>
      <c r="O143" s="554">
        <f t="shared" si="16"/>
        <v>0</v>
      </c>
      <c r="P143" s="554"/>
      <c r="Q143" s="199"/>
      <c r="R143" s="199">
        <f t="shared" si="17"/>
        <v>0</v>
      </c>
      <c r="S143" s="199">
        <f t="shared" si="18"/>
        <v>0</v>
      </c>
      <c r="T143" s="199">
        <f t="shared" si="19"/>
        <v>0</v>
      </c>
      <c r="U143" s="199">
        <f t="shared" si="20"/>
        <v>0</v>
      </c>
      <c r="V143" s="128" t="s">
        <v>895</v>
      </c>
    </row>
    <row r="144" spans="1:22" s="11" customFormat="1" ht="26.4" outlineLevel="1">
      <c r="A144" s="192"/>
      <c r="B144" s="192"/>
      <c r="C144" s="193" t="s">
        <v>999</v>
      </c>
      <c r="D144" s="194">
        <v>36</v>
      </c>
      <c r="E144" s="97">
        <v>24</v>
      </c>
      <c r="F144" s="195" t="s">
        <v>660</v>
      </c>
      <c r="G144" s="359">
        <v>198000.00000000003</v>
      </c>
      <c r="H144" s="359">
        <v>10900</v>
      </c>
      <c r="I144" s="199">
        <f t="shared" si="46"/>
        <v>208900.00000000003</v>
      </c>
      <c r="J144" s="199">
        <f t="shared" si="42"/>
        <v>4752000.0000000009</v>
      </c>
      <c r="K144" s="199">
        <f t="shared" si="43"/>
        <v>261600</v>
      </c>
      <c r="L144" s="199">
        <f t="shared" si="44"/>
        <v>5013600.0000000009</v>
      </c>
      <c r="M144" s="554"/>
      <c r="N144" s="199"/>
      <c r="O144" s="554">
        <f t="shared" si="16"/>
        <v>0</v>
      </c>
      <c r="P144" s="554"/>
      <c r="Q144" s="199"/>
      <c r="R144" s="199">
        <f t="shared" si="17"/>
        <v>0</v>
      </c>
      <c r="S144" s="199">
        <f t="shared" si="18"/>
        <v>0</v>
      </c>
      <c r="T144" s="199">
        <f t="shared" si="19"/>
        <v>0</v>
      </c>
      <c r="U144" s="199">
        <f t="shared" si="20"/>
        <v>0</v>
      </c>
      <c r="V144" s="128" t="s">
        <v>975</v>
      </c>
    </row>
    <row r="145" spans="1:22" s="11" customFormat="1" outlineLevel="1">
      <c r="A145" s="192"/>
      <c r="B145" s="192"/>
      <c r="C145" s="193" t="s">
        <v>671</v>
      </c>
      <c r="D145" s="194">
        <v>686</v>
      </c>
      <c r="E145" s="97">
        <v>658.24000000000012</v>
      </c>
      <c r="F145" s="195" t="s">
        <v>624</v>
      </c>
      <c r="G145" s="359">
        <v>21639.344262295082</v>
      </c>
      <c r="H145" s="359">
        <v>3360.0000000000005</v>
      </c>
      <c r="I145" s="199">
        <f t="shared" si="46"/>
        <v>24999.344262295082</v>
      </c>
      <c r="J145" s="199">
        <f t="shared" si="42"/>
        <v>14243881.967213118</v>
      </c>
      <c r="K145" s="199">
        <f t="shared" si="43"/>
        <v>2211686.4000000008</v>
      </c>
      <c r="L145" s="199">
        <f t="shared" si="44"/>
        <v>16455568.367213119</v>
      </c>
      <c r="M145" s="554"/>
      <c r="N145" s="199"/>
      <c r="O145" s="554">
        <f t="shared" ref="O145:O208" si="47">M145+N145</f>
        <v>0</v>
      </c>
      <c r="P145" s="554"/>
      <c r="Q145" s="199"/>
      <c r="R145" s="199">
        <f t="shared" ref="R145:R208" si="48">P145+Q145</f>
        <v>0</v>
      </c>
      <c r="S145" s="199">
        <f t="shared" ref="S145:S208" si="49">J145*M145</f>
        <v>0</v>
      </c>
      <c r="T145" s="199">
        <f t="shared" ref="T145:T208" si="50">P145*K145</f>
        <v>0</v>
      </c>
      <c r="U145" s="199">
        <f t="shared" ref="U145:U208" si="51">S145+T145</f>
        <v>0</v>
      </c>
      <c r="V145" s="128" t="s">
        <v>1589</v>
      </c>
    </row>
    <row r="146" spans="1:22" s="11" customFormat="1" outlineLevel="1">
      <c r="A146" s="192"/>
      <c r="B146" s="192"/>
      <c r="C146" s="386" t="s">
        <v>928</v>
      </c>
      <c r="D146" s="194">
        <v>274</v>
      </c>
      <c r="E146" s="97">
        <v>280.5</v>
      </c>
      <c r="F146" s="195" t="s">
        <v>624</v>
      </c>
      <c r="G146" s="359">
        <v>8773.9726027397246</v>
      </c>
      <c r="H146" s="359">
        <v>14594.016411764707</v>
      </c>
      <c r="I146" s="199">
        <f t="shared" si="46"/>
        <v>23367.989014504434</v>
      </c>
      <c r="J146" s="199">
        <f t="shared" si="42"/>
        <v>2461099.3150684927</v>
      </c>
      <c r="K146" s="199">
        <f t="shared" si="43"/>
        <v>4093621.6035000002</v>
      </c>
      <c r="L146" s="199">
        <f t="shared" si="44"/>
        <v>6554720.9185684938</v>
      </c>
      <c r="M146" s="554"/>
      <c r="N146" s="199"/>
      <c r="O146" s="554">
        <f t="shared" si="47"/>
        <v>0</v>
      </c>
      <c r="P146" s="554"/>
      <c r="Q146" s="199"/>
      <c r="R146" s="199">
        <f t="shared" si="48"/>
        <v>0</v>
      </c>
      <c r="S146" s="199">
        <f t="shared" si="49"/>
        <v>0</v>
      </c>
      <c r="T146" s="199">
        <f t="shared" si="50"/>
        <v>0</v>
      </c>
      <c r="U146" s="199">
        <f t="shared" si="51"/>
        <v>0</v>
      </c>
      <c r="V146" s="389" t="s">
        <v>929</v>
      </c>
    </row>
    <row r="147" spans="1:22" s="11" customFormat="1" outlineLevel="1">
      <c r="A147" s="192"/>
      <c r="B147" s="192"/>
      <c r="C147" s="193" t="s">
        <v>896</v>
      </c>
      <c r="D147" s="194">
        <v>0</v>
      </c>
      <c r="E147" s="97">
        <v>0</v>
      </c>
      <c r="F147" s="195" t="s">
        <v>897</v>
      </c>
      <c r="G147" s="359">
        <v>0</v>
      </c>
      <c r="H147" s="359">
        <v>50600.000000000007</v>
      </c>
      <c r="I147" s="199">
        <f t="shared" ref="I147:I148" si="52">SUM(G147:H147)</f>
        <v>50600.000000000007</v>
      </c>
      <c r="J147" s="199">
        <f t="shared" si="42"/>
        <v>0</v>
      </c>
      <c r="K147" s="199">
        <f t="shared" si="43"/>
        <v>0</v>
      </c>
      <c r="L147" s="199">
        <f t="shared" si="44"/>
        <v>0</v>
      </c>
      <c r="M147" s="554"/>
      <c r="N147" s="199"/>
      <c r="O147" s="554">
        <f t="shared" si="47"/>
        <v>0</v>
      </c>
      <c r="P147" s="554"/>
      <c r="Q147" s="199"/>
      <c r="R147" s="199">
        <f t="shared" si="48"/>
        <v>0</v>
      </c>
      <c r="S147" s="199">
        <f t="shared" si="49"/>
        <v>0</v>
      </c>
      <c r="T147" s="199">
        <f t="shared" si="50"/>
        <v>0</v>
      </c>
      <c r="U147" s="199">
        <f t="shared" si="51"/>
        <v>0</v>
      </c>
      <c r="V147" s="128" t="s">
        <v>898</v>
      </c>
    </row>
    <row r="148" spans="1:22" outlineLevel="1">
      <c r="A148" s="137"/>
      <c r="B148" s="137"/>
      <c r="C148" s="138" t="s">
        <v>899</v>
      </c>
      <c r="D148" s="97">
        <v>12</v>
      </c>
      <c r="E148" s="97">
        <v>24</v>
      </c>
      <c r="F148" s="139" t="s">
        <v>897</v>
      </c>
      <c r="G148" s="359">
        <v>0</v>
      </c>
      <c r="H148" s="359">
        <v>50600.000000000007</v>
      </c>
      <c r="I148" s="62">
        <f t="shared" si="52"/>
        <v>50600.000000000007</v>
      </c>
      <c r="J148" s="62">
        <f t="shared" si="42"/>
        <v>0</v>
      </c>
      <c r="K148" s="62">
        <f t="shared" si="43"/>
        <v>1214400.0000000002</v>
      </c>
      <c r="L148" s="62">
        <f t="shared" si="44"/>
        <v>1214400.0000000002</v>
      </c>
      <c r="M148" s="550"/>
      <c r="N148" s="62"/>
      <c r="O148" s="550">
        <f t="shared" si="47"/>
        <v>0</v>
      </c>
      <c r="P148" s="550"/>
      <c r="Q148" s="62"/>
      <c r="R148" s="62">
        <f t="shared" si="48"/>
        <v>0</v>
      </c>
      <c r="S148" s="62">
        <f t="shared" si="49"/>
        <v>0</v>
      </c>
      <c r="T148" s="62">
        <f t="shared" si="50"/>
        <v>0</v>
      </c>
      <c r="U148" s="62">
        <f t="shared" si="51"/>
        <v>0</v>
      </c>
      <c r="V148" s="124" t="s">
        <v>898</v>
      </c>
    </row>
    <row r="149" spans="1:22" s="399" customFormat="1" outlineLevel="1">
      <c r="A149" s="395"/>
      <c r="B149" s="395"/>
      <c r="C149" s="400" t="s">
        <v>657</v>
      </c>
      <c r="D149" s="97">
        <v>1</v>
      </c>
      <c r="E149" s="97">
        <v>1</v>
      </c>
      <c r="F149" s="397" t="s">
        <v>619</v>
      </c>
      <c r="G149" s="497">
        <v>9664794.8916460816</v>
      </c>
      <c r="H149" s="497">
        <v>2899438.4674938242</v>
      </c>
      <c r="I149" s="62">
        <f t="shared" ref="I149" si="53">SUM(G149:H149)</f>
        <v>12564233.359139906</v>
      </c>
      <c r="J149" s="62">
        <f t="shared" si="42"/>
        <v>9664794.8916460816</v>
      </c>
      <c r="K149" s="62">
        <f t="shared" si="43"/>
        <v>2899438.4674938242</v>
      </c>
      <c r="L149" s="62">
        <f t="shared" si="44"/>
        <v>12564233.359139906</v>
      </c>
      <c r="M149" s="550"/>
      <c r="N149" s="62"/>
      <c r="O149" s="550">
        <f t="shared" si="47"/>
        <v>0</v>
      </c>
      <c r="P149" s="550"/>
      <c r="Q149" s="62"/>
      <c r="R149" s="62">
        <f t="shared" si="48"/>
        <v>0</v>
      </c>
      <c r="S149" s="62">
        <f t="shared" si="49"/>
        <v>0</v>
      </c>
      <c r="T149" s="62">
        <f t="shared" si="50"/>
        <v>0</v>
      </c>
      <c r="U149" s="62">
        <f t="shared" si="51"/>
        <v>0</v>
      </c>
      <c r="V149" s="124"/>
    </row>
    <row r="150" spans="1:22" outlineLevel="1">
      <c r="A150" s="137"/>
      <c r="B150" s="137"/>
      <c r="C150" s="138"/>
      <c r="D150" s="177"/>
      <c r="E150" s="177"/>
      <c r="F150" s="139"/>
      <c r="G150" s="62"/>
      <c r="H150" s="62"/>
      <c r="I150" s="62"/>
      <c r="J150" s="62"/>
      <c r="K150" s="62"/>
      <c r="L150" s="62"/>
      <c r="M150" s="550"/>
      <c r="N150" s="62"/>
      <c r="O150" s="550">
        <f t="shared" si="47"/>
        <v>0</v>
      </c>
      <c r="P150" s="550"/>
      <c r="Q150" s="62"/>
      <c r="R150" s="62">
        <f t="shared" si="48"/>
        <v>0</v>
      </c>
      <c r="S150" s="62">
        <f t="shared" si="49"/>
        <v>0</v>
      </c>
      <c r="T150" s="62">
        <f t="shared" si="50"/>
        <v>0</v>
      </c>
      <c r="U150" s="62">
        <f t="shared" si="51"/>
        <v>0</v>
      </c>
      <c r="V150" s="124"/>
    </row>
    <row r="151" spans="1:22">
      <c r="A151" s="146"/>
      <c r="B151" s="146"/>
      <c r="C151" s="147"/>
      <c r="D151" s="99"/>
      <c r="E151" s="99"/>
      <c r="F151" s="148"/>
      <c r="G151" s="82"/>
      <c r="H151" s="82"/>
      <c r="I151" s="82"/>
      <c r="J151" s="82"/>
      <c r="K151" s="82"/>
      <c r="L151" s="62"/>
      <c r="M151" s="553"/>
      <c r="N151" s="82"/>
      <c r="O151" s="553">
        <f t="shared" si="47"/>
        <v>0</v>
      </c>
      <c r="P151" s="553"/>
      <c r="Q151" s="82"/>
      <c r="R151" s="82">
        <f t="shared" si="48"/>
        <v>0</v>
      </c>
      <c r="S151" s="82">
        <f t="shared" si="49"/>
        <v>0</v>
      </c>
      <c r="T151" s="82">
        <f t="shared" si="50"/>
        <v>0</v>
      </c>
      <c r="U151" s="82">
        <f t="shared" si="51"/>
        <v>0</v>
      </c>
      <c r="V151" s="124"/>
    </row>
    <row r="152" spans="1:22" s="153" customFormat="1">
      <c r="A152" s="146"/>
      <c r="B152" s="146"/>
      <c r="C152" s="147"/>
      <c r="D152" s="122"/>
      <c r="E152" s="122"/>
      <c r="F152" s="148"/>
      <c r="G152" s="77"/>
      <c r="H152" s="77"/>
      <c r="I152" s="77"/>
      <c r="J152" s="77"/>
      <c r="K152" s="77"/>
      <c r="L152" s="77"/>
      <c r="M152" s="556"/>
      <c r="N152" s="77"/>
      <c r="O152" s="556">
        <f t="shared" si="47"/>
        <v>0</v>
      </c>
      <c r="P152" s="556"/>
      <c r="Q152" s="77"/>
      <c r="R152" s="77">
        <f t="shared" si="48"/>
        <v>0</v>
      </c>
      <c r="S152" s="77">
        <f t="shared" si="49"/>
        <v>0</v>
      </c>
      <c r="T152" s="77">
        <f t="shared" si="50"/>
        <v>0</v>
      </c>
      <c r="U152" s="77">
        <f t="shared" si="51"/>
        <v>0</v>
      </c>
      <c r="V152" s="126"/>
    </row>
    <row r="153" spans="1:22" collapsed="1">
      <c r="A153" s="149" t="s">
        <v>175</v>
      </c>
      <c r="B153" s="149"/>
      <c r="C153" s="150" t="s">
        <v>176</v>
      </c>
      <c r="D153" s="100">
        <v>1</v>
      </c>
      <c r="E153" s="100">
        <v>1</v>
      </c>
      <c r="F153" s="151" t="s">
        <v>10</v>
      </c>
      <c r="G153" s="74"/>
      <c r="H153" s="74"/>
      <c r="I153" s="74"/>
      <c r="J153" s="74"/>
      <c r="K153" s="74"/>
      <c r="L153" s="75">
        <f>SUBTOTAL(9,L154:L159)</f>
        <v>0</v>
      </c>
      <c r="M153" s="597"/>
      <c r="N153" s="74"/>
      <c r="O153" s="597">
        <f t="shared" si="47"/>
        <v>0</v>
      </c>
      <c r="P153" s="597"/>
      <c r="Q153" s="74"/>
      <c r="R153" s="74">
        <f t="shared" si="48"/>
        <v>0</v>
      </c>
      <c r="S153" s="74">
        <f t="shared" si="49"/>
        <v>0</v>
      </c>
      <c r="T153" s="74">
        <f t="shared" si="50"/>
        <v>0</v>
      </c>
      <c r="U153" s="74">
        <f t="shared" si="51"/>
        <v>0</v>
      </c>
      <c r="V153" s="176"/>
    </row>
    <row r="154" spans="1:22" hidden="1" outlineLevel="1">
      <c r="A154" s="137" t="s">
        <v>177</v>
      </c>
      <c r="B154" s="137"/>
      <c r="C154" s="138" t="s">
        <v>178</v>
      </c>
      <c r="D154" s="94">
        <v>1</v>
      </c>
      <c r="E154" s="94">
        <v>1</v>
      </c>
      <c r="F154" s="139" t="s">
        <v>10</v>
      </c>
      <c r="G154" s="71"/>
      <c r="H154" s="71"/>
      <c r="I154" s="71"/>
      <c r="J154" s="71"/>
      <c r="K154" s="71"/>
      <c r="L154" s="71"/>
      <c r="M154" s="552"/>
      <c r="N154" s="71"/>
      <c r="O154" s="552">
        <f t="shared" si="47"/>
        <v>0</v>
      </c>
      <c r="P154" s="552"/>
      <c r="Q154" s="71"/>
      <c r="R154" s="71">
        <f t="shared" si="48"/>
        <v>0</v>
      </c>
      <c r="S154" s="71">
        <f t="shared" si="49"/>
        <v>0</v>
      </c>
      <c r="T154" s="71">
        <f t="shared" si="50"/>
        <v>0</v>
      </c>
      <c r="U154" s="71">
        <f t="shared" si="51"/>
        <v>0</v>
      </c>
      <c r="V154" s="123"/>
    </row>
    <row r="155" spans="1:22" hidden="1" outlineLevel="1">
      <c r="A155" s="137" t="s">
        <v>179</v>
      </c>
      <c r="B155" s="137"/>
      <c r="C155" s="138" t="s">
        <v>180</v>
      </c>
      <c r="D155" s="94">
        <v>1</v>
      </c>
      <c r="E155" s="94">
        <v>1</v>
      </c>
      <c r="F155" s="139" t="s">
        <v>10</v>
      </c>
      <c r="G155" s="71"/>
      <c r="H155" s="71"/>
      <c r="I155" s="71"/>
      <c r="J155" s="71"/>
      <c r="K155" s="71"/>
      <c r="L155" s="71"/>
      <c r="M155" s="552"/>
      <c r="N155" s="71"/>
      <c r="O155" s="552">
        <f t="shared" si="47"/>
        <v>0</v>
      </c>
      <c r="P155" s="552"/>
      <c r="Q155" s="71"/>
      <c r="R155" s="71">
        <f t="shared" si="48"/>
        <v>0</v>
      </c>
      <c r="S155" s="71">
        <f t="shared" si="49"/>
        <v>0</v>
      </c>
      <c r="T155" s="71">
        <f t="shared" si="50"/>
        <v>0</v>
      </c>
      <c r="U155" s="71">
        <f t="shared" si="51"/>
        <v>0</v>
      </c>
      <c r="V155" s="123"/>
    </row>
    <row r="156" spans="1:22" hidden="1" outlineLevel="1">
      <c r="A156" s="137" t="s">
        <v>181</v>
      </c>
      <c r="B156" s="137"/>
      <c r="C156" s="138" t="s">
        <v>182</v>
      </c>
      <c r="D156" s="94">
        <v>1</v>
      </c>
      <c r="E156" s="94">
        <v>1</v>
      </c>
      <c r="F156" s="139" t="s">
        <v>10</v>
      </c>
      <c r="G156" s="71"/>
      <c r="H156" s="71"/>
      <c r="I156" s="71"/>
      <c r="J156" s="71"/>
      <c r="K156" s="71"/>
      <c r="L156" s="71"/>
      <c r="M156" s="552"/>
      <c r="N156" s="71"/>
      <c r="O156" s="552">
        <f t="shared" si="47"/>
        <v>0</v>
      </c>
      <c r="P156" s="552"/>
      <c r="Q156" s="71"/>
      <c r="R156" s="71">
        <f t="shared" si="48"/>
        <v>0</v>
      </c>
      <c r="S156" s="71">
        <f t="shared" si="49"/>
        <v>0</v>
      </c>
      <c r="T156" s="71">
        <f t="shared" si="50"/>
        <v>0</v>
      </c>
      <c r="U156" s="71">
        <f t="shared" si="51"/>
        <v>0</v>
      </c>
      <c r="V156" s="123"/>
    </row>
    <row r="157" spans="1:22" hidden="1" outlineLevel="1">
      <c r="A157" s="137" t="s">
        <v>183</v>
      </c>
      <c r="B157" s="137"/>
      <c r="C157" s="138" t="s">
        <v>184</v>
      </c>
      <c r="D157" s="94">
        <v>1</v>
      </c>
      <c r="E157" s="94">
        <v>1</v>
      </c>
      <c r="F157" s="139" t="s">
        <v>10</v>
      </c>
      <c r="G157" s="71"/>
      <c r="H157" s="71"/>
      <c r="I157" s="71"/>
      <c r="J157" s="71"/>
      <c r="K157" s="71"/>
      <c r="L157" s="71"/>
      <c r="M157" s="552"/>
      <c r="N157" s="71"/>
      <c r="O157" s="552">
        <f t="shared" si="47"/>
        <v>0</v>
      </c>
      <c r="P157" s="552"/>
      <c r="Q157" s="71"/>
      <c r="R157" s="71">
        <f t="shared" si="48"/>
        <v>0</v>
      </c>
      <c r="S157" s="71">
        <f t="shared" si="49"/>
        <v>0</v>
      </c>
      <c r="T157" s="71">
        <f t="shared" si="50"/>
        <v>0</v>
      </c>
      <c r="U157" s="71">
        <f t="shared" si="51"/>
        <v>0</v>
      </c>
      <c r="V157" s="123"/>
    </row>
    <row r="158" spans="1:22" hidden="1" outlineLevel="1">
      <c r="A158" s="137" t="s">
        <v>185</v>
      </c>
      <c r="B158" s="137"/>
      <c r="C158" s="138" t="s">
        <v>186</v>
      </c>
      <c r="D158" s="94">
        <v>1</v>
      </c>
      <c r="E158" s="94">
        <v>1</v>
      </c>
      <c r="F158" s="139" t="s">
        <v>10</v>
      </c>
      <c r="G158" s="71"/>
      <c r="H158" s="71"/>
      <c r="I158" s="71"/>
      <c r="J158" s="71"/>
      <c r="K158" s="71"/>
      <c r="L158" s="71"/>
      <c r="M158" s="552"/>
      <c r="N158" s="71"/>
      <c r="O158" s="552">
        <f t="shared" si="47"/>
        <v>0</v>
      </c>
      <c r="P158" s="552"/>
      <c r="Q158" s="71"/>
      <c r="R158" s="71">
        <f t="shared" si="48"/>
        <v>0</v>
      </c>
      <c r="S158" s="71">
        <f t="shared" si="49"/>
        <v>0</v>
      </c>
      <c r="T158" s="71">
        <f t="shared" si="50"/>
        <v>0</v>
      </c>
      <c r="U158" s="71">
        <f t="shared" si="51"/>
        <v>0</v>
      </c>
      <c r="V158" s="123"/>
    </row>
    <row r="159" spans="1:22">
      <c r="A159" s="146"/>
      <c r="B159" s="146"/>
      <c r="C159" s="147"/>
      <c r="D159" s="99"/>
      <c r="E159" s="99"/>
      <c r="F159" s="148"/>
      <c r="G159" s="82"/>
      <c r="H159" s="82"/>
      <c r="I159" s="82"/>
      <c r="J159" s="82"/>
      <c r="K159" s="82"/>
      <c r="L159" s="62"/>
      <c r="M159" s="553"/>
      <c r="N159" s="82"/>
      <c r="O159" s="553">
        <f t="shared" si="47"/>
        <v>0</v>
      </c>
      <c r="P159" s="553"/>
      <c r="Q159" s="82"/>
      <c r="R159" s="82">
        <f t="shared" si="48"/>
        <v>0</v>
      </c>
      <c r="S159" s="82">
        <f t="shared" si="49"/>
        <v>0</v>
      </c>
      <c r="T159" s="82">
        <f t="shared" si="50"/>
        <v>0</v>
      </c>
      <c r="U159" s="82">
        <f t="shared" si="51"/>
        <v>0</v>
      </c>
      <c r="V159" s="124"/>
    </row>
    <row r="160" spans="1:22">
      <c r="A160" s="165" t="s">
        <v>39</v>
      </c>
      <c r="B160" s="165"/>
      <c r="C160" s="166" t="s">
        <v>40</v>
      </c>
      <c r="D160" s="167"/>
      <c r="E160" s="167"/>
      <c r="F160" s="168"/>
      <c r="G160" s="169"/>
      <c r="H160" s="169"/>
      <c r="I160" s="169"/>
      <c r="J160" s="169">
        <f>SUBTOTAL(9,J161:J301)</f>
        <v>1095015293.253968</v>
      </c>
      <c r="K160" s="169">
        <f>SUBTOTAL(9,K161:K301)</f>
        <v>204033421.6020115</v>
      </c>
      <c r="L160" s="169">
        <f>SUBTOTAL(9,L161:L301)</f>
        <v>1299048714.8559794</v>
      </c>
      <c r="M160" s="551"/>
      <c r="N160" s="169"/>
      <c r="O160" s="551">
        <f t="shared" si="47"/>
        <v>0</v>
      </c>
      <c r="P160" s="551"/>
      <c r="Q160" s="169"/>
      <c r="R160" s="169">
        <f t="shared" si="48"/>
        <v>0</v>
      </c>
      <c r="S160" s="169">
        <f>SUBTOTAL(9,S161:S301)</f>
        <v>0</v>
      </c>
      <c r="T160" s="169">
        <f>SUBTOTAL(9,T161:T301)</f>
        <v>0</v>
      </c>
      <c r="U160" s="169">
        <f>SUBTOTAL(9,U161:U301)</f>
        <v>0</v>
      </c>
      <c r="V160" s="170"/>
    </row>
    <row r="161" spans="1:22">
      <c r="A161" s="146"/>
      <c r="B161" s="146"/>
      <c r="C161" s="147"/>
      <c r="D161" s="99"/>
      <c r="E161" s="99"/>
      <c r="F161" s="148"/>
      <c r="G161" s="82"/>
      <c r="H161" s="82"/>
      <c r="I161" s="82"/>
      <c r="J161" s="82"/>
      <c r="K161" s="82"/>
      <c r="L161" s="62"/>
      <c r="M161" s="553"/>
      <c r="N161" s="82"/>
      <c r="O161" s="553">
        <f t="shared" si="47"/>
        <v>0</v>
      </c>
      <c r="P161" s="553"/>
      <c r="Q161" s="82"/>
      <c r="R161" s="82">
        <f t="shared" si="48"/>
        <v>0</v>
      </c>
      <c r="S161" s="82">
        <f t="shared" si="49"/>
        <v>0</v>
      </c>
      <c r="T161" s="82">
        <f t="shared" si="50"/>
        <v>0</v>
      </c>
      <c r="U161" s="82">
        <f t="shared" si="51"/>
        <v>0</v>
      </c>
      <c r="V161" s="124"/>
    </row>
    <row r="162" spans="1:22" collapsed="1">
      <c r="A162" s="149" t="s">
        <v>189</v>
      </c>
      <c r="B162" s="149"/>
      <c r="C162" s="150" t="s">
        <v>78</v>
      </c>
      <c r="D162" s="100">
        <v>1</v>
      </c>
      <c r="E162" s="100"/>
      <c r="F162" s="151" t="s">
        <v>10</v>
      </c>
      <c r="G162" s="75"/>
      <c r="H162" s="75"/>
      <c r="I162" s="75"/>
      <c r="J162" s="75"/>
      <c r="K162" s="75"/>
      <c r="L162" s="75">
        <f>SUM(L163:L199)</f>
        <v>0</v>
      </c>
      <c r="M162" s="555"/>
      <c r="N162" s="75"/>
      <c r="O162" s="555">
        <f t="shared" si="47"/>
        <v>0</v>
      </c>
      <c r="P162" s="555"/>
      <c r="Q162" s="75"/>
      <c r="R162" s="75">
        <f t="shared" si="48"/>
        <v>0</v>
      </c>
      <c r="S162" s="75">
        <f t="shared" si="49"/>
        <v>0</v>
      </c>
      <c r="T162" s="75">
        <f t="shared" si="50"/>
        <v>0</v>
      </c>
      <c r="U162" s="75">
        <f t="shared" si="51"/>
        <v>0</v>
      </c>
      <c r="V162" s="176"/>
    </row>
    <row r="163" spans="1:22" hidden="1" outlineLevel="1">
      <c r="A163" s="137" t="s">
        <v>190</v>
      </c>
      <c r="B163" s="137"/>
      <c r="C163" s="138" t="s">
        <v>82</v>
      </c>
      <c r="D163" s="94">
        <v>1</v>
      </c>
      <c r="E163" s="94"/>
      <c r="F163" s="139" t="s">
        <v>10</v>
      </c>
      <c r="G163" s="71"/>
      <c r="H163" s="71"/>
      <c r="I163" s="71"/>
      <c r="J163" s="71"/>
      <c r="K163" s="71"/>
      <c r="L163" s="62">
        <v>0</v>
      </c>
      <c r="M163" s="552"/>
      <c r="N163" s="71"/>
      <c r="O163" s="552">
        <f t="shared" si="47"/>
        <v>0</v>
      </c>
      <c r="P163" s="552"/>
      <c r="Q163" s="71"/>
      <c r="R163" s="71">
        <f t="shared" si="48"/>
        <v>0</v>
      </c>
      <c r="S163" s="71">
        <f t="shared" si="49"/>
        <v>0</v>
      </c>
      <c r="T163" s="71">
        <f t="shared" si="50"/>
        <v>0</v>
      </c>
      <c r="U163" s="71">
        <f t="shared" si="51"/>
        <v>0</v>
      </c>
      <c r="V163" s="124"/>
    </row>
    <row r="164" spans="1:22" hidden="1" outlineLevel="1">
      <c r="A164" s="137" t="s">
        <v>191</v>
      </c>
      <c r="B164" s="137"/>
      <c r="C164" s="138" t="s">
        <v>192</v>
      </c>
      <c r="D164" s="94">
        <v>1</v>
      </c>
      <c r="E164" s="94"/>
      <c r="F164" s="139" t="s">
        <v>10</v>
      </c>
      <c r="G164" s="71"/>
      <c r="H164" s="71"/>
      <c r="I164" s="71"/>
      <c r="J164" s="71"/>
      <c r="K164" s="71"/>
      <c r="L164" s="62">
        <v>0</v>
      </c>
      <c r="M164" s="552"/>
      <c r="N164" s="71"/>
      <c r="O164" s="552">
        <f t="shared" si="47"/>
        <v>0</v>
      </c>
      <c r="P164" s="552"/>
      <c r="Q164" s="71"/>
      <c r="R164" s="71">
        <f t="shared" si="48"/>
        <v>0</v>
      </c>
      <c r="S164" s="71">
        <f t="shared" si="49"/>
        <v>0</v>
      </c>
      <c r="T164" s="71">
        <f t="shared" si="50"/>
        <v>0</v>
      </c>
      <c r="U164" s="71">
        <f t="shared" si="51"/>
        <v>0</v>
      </c>
      <c r="V164" s="124"/>
    </row>
    <row r="165" spans="1:22" hidden="1" outlineLevel="1">
      <c r="A165" s="137" t="s">
        <v>193</v>
      </c>
      <c r="B165" s="137"/>
      <c r="C165" s="138" t="s">
        <v>194</v>
      </c>
      <c r="D165" s="94">
        <v>1</v>
      </c>
      <c r="E165" s="94"/>
      <c r="F165" s="139" t="s">
        <v>10</v>
      </c>
      <c r="G165" s="71"/>
      <c r="H165" s="71"/>
      <c r="I165" s="71"/>
      <c r="J165" s="71"/>
      <c r="K165" s="71"/>
      <c r="L165" s="62">
        <v>0</v>
      </c>
      <c r="M165" s="552"/>
      <c r="N165" s="71"/>
      <c r="O165" s="552">
        <f t="shared" si="47"/>
        <v>0</v>
      </c>
      <c r="P165" s="552"/>
      <c r="Q165" s="71"/>
      <c r="R165" s="71">
        <f t="shared" si="48"/>
        <v>0</v>
      </c>
      <c r="S165" s="71">
        <f t="shared" si="49"/>
        <v>0</v>
      </c>
      <c r="T165" s="71">
        <f t="shared" si="50"/>
        <v>0</v>
      </c>
      <c r="U165" s="71">
        <f t="shared" si="51"/>
        <v>0</v>
      </c>
      <c r="V165" s="124"/>
    </row>
    <row r="166" spans="1:22" hidden="1" outlineLevel="1">
      <c r="A166" s="137" t="s">
        <v>195</v>
      </c>
      <c r="B166" s="137"/>
      <c r="C166" s="138" t="s">
        <v>90</v>
      </c>
      <c r="D166" s="94">
        <v>1</v>
      </c>
      <c r="E166" s="94"/>
      <c r="F166" s="139" t="s">
        <v>10</v>
      </c>
      <c r="G166" s="71"/>
      <c r="H166" s="71"/>
      <c r="I166" s="71"/>
      <c r="J166" s="71"/>
      <c r="K166" s="71"/>
      <c r="L166" s="62">
        <v>0</v>
      </c>
      <c r="M166" s="552"/>
      <c r="N166" s="71"/>
      <c r="O166" s="552">
        <f t="shared" si="47"/>
        <v>0</v>
      </c>
      <c r="P166" s="552"/>
      <c r="Q166" s="71"/>
      <c r="R166" s="71">
        <f t="shared" si="48"/>
        <v>0</v>
      </c>
      <c r="S166" s="71">
        <f t="shared" si="49"/>
        <v>0</v>
      </c>
      <c r="T166" s="71">
        <f t="shared" si="50"/>
        <v>0</v>
      </c>
      <c r="U166" s="71">
        <f t="shared" si="51"/>
        <v>0</v>
      </c>
      <c r="V166" s="124"/>
    </row>
    <row r="167" spans="1:22" hidden="1" outlineLevel="1">
      <c r="A167" s="137" t="s">
        <v>196</v>
      </c>
      <c r="B167" s="137"/>
      <c r="C167" s="138" t="s">
        <v>197</v>
      </c>
      <c r="D167" s="94">
        <v>1</v>
      </c>
      <c r="E167" s="94"/>
      <c r="F167" s="139" t="s">
        <v>10</v>
      </c>
      <c r="G167" s="71"/>
      <c r="H167" s="71"/>
      <c r="I167" s="71"/>
      <c r="J167" s="71"/>
      <c r="K167" s="71"/>
      <c r="L167" s="62">
        <v>0</v>
      </c>
      <c r="M167" s="552"/>
      <c r="N167" s="71"/>
      <c r="O167" s="552">
        <f t="shared" si="47"/>
        <v>0</v>
      </c>
      <c r="P167" s="552"/>
      <c r="Q167" s="71"/>
      <c r="R167" s="71">
        <f t="shared" si="48"/>
        <v>0</v>
      </c>
      <c r="S167" s="71">
        <f t="shared" si="49"/>
        <v>0</v>
      </c>
      <c r="T167" s="71">
        <f t="shared" si="50"/>
        <v>0</v>
      </c>
      <c r="U167" s="71">
        <f t="shared" si="51"/>
        <v>0</v>
      </c>
      <c r="V167" s="124"/>
    </row>
    <row r="168" spans="1:22" hidden="1" outlineLevel="1">
      <c r="A168" s="137" t="s">
        <v>198</v>
      </c>
      <c r="B168" s="137"/>
      <c r="C168" s="138" t="s">
        <v>199</v>
      </c>
      <c r="D168" s="94">
        <v>0</v>
      </c>
      <c r="E168" s="94"/>
      <c r="F168" s="139" t="s">
        <v>10</v>
      </c>
      <c r="G168" s="71"/>
      <c r="H168" s="71"/>
      <c r="I168" s="71"/>
      <c r="J168" s="71"/>
      <c r="K168" s="71"/>
      <c r="L168" s="62">
        <v>0</v>
      </c>
      <c r="M168" s="552"/>
      <c r="N168" s="71"/>
      <c r="O168" s="552">
        <f t="shared" si="47"/>
        <v>0</v>
      </c>
      <c r="P168" s="552"/>
      <c r="Q168" s="71"/>
      <c r="R168" s="71">
        <f t="shared" si="48"/>
        <v>0</v>
      </c>
      <c r="S168" s="71">
        <f t="shared" si="49"/>
        <v>0</v>
      </c>
      <c r="T168" s="71">
        <f t="shared" si="50"/>
        <v>0</v>
      </c>
      <c r="U168" s="71">
        <f t="shared" si="51"/>
        <v>0</v>
      </c>
      <c r="V168" s="124"/>
    </row>
    <row r="169" spans="1:22" hidden="1" outlineLevel="1">
      <c r="A169" s="137" t="s">
        <v>200</v>
      </c>
      <c r="B169" s="137"/>
      <c r="C169" s="138" t="s">
        <v>201</v>
      </c>
      <c r="D169" s="94">
        <v>0</v>
      </c>
      <c r="E169" s="94"/>
      <c r="F169" s="139" t="s">
        <v>10</v>
      </c>
      <c r="G169" s="71"/>
      <c r="H169" s="71"/>
      <c r="I169" s="71"/>
      <c r="J169" s="71"/>
      <c r="K169" s="71"/>
      <c r="L169" s="62">
        <v>0</v>
      </c>
      <c r="M169" s="552"/>
      <c r="N169" s="71"/>
      <c r="O169" s="552">
        <f t="shared" si="47"/>
        <v>0</v>
      </c>
      <c r="P169" s="552"/>
      <c r="Q169" s="71"/>
      <c r="R169" s="71">
        <f t="shared" si="48"/>
        <v>0</v>
      </c>
      <c r="S169" s="71">
        <f t="shared" si="49"/>
        <v>0</v>
      </c>
      <c r="T169" s="71">
        <f t="shared" si="50"/>
        <v>0</v>
      </c>
      <c r="U169" s="71">
        <f t="shared" si="51"/>
        <v>0</v>
      </c>
      <c r="V169" s="124"/>
    </row>
    <row r="170" spans="1:22" hidden="1" outlineLevel="1">
      <c r="A170" s="137" t="s">
        <v>202</v>
      </c>
      <c r="B170" s="137"/>
      <c r="C170" s="138" t="s">
        <v>203</v>
      </c>
      <c r="D170" s="94">
        <v>1</v>
      </c>
      <c r="E170" s="94"/>
      <c r="F170" s="139" t="s">
        <v>10</v>
      </c>
      <c r="G170" s="71"/>
      <c r="H170" s="71"/>
      <c r="I170" s="71"/>
      <c r="J170" s="71"/>
      <c r="K170" s="71"/>
      <c r="L170" s="62">
        <v>0</v>
      </c>
      <c r="M170" s="552"/>
      <c r="N170" s="71"/>
      <c r="O170" s="552">
        <f t="shared" si="47"/>
        <v>0</v>
      </c>
      <c r="P170" s="552"/>
      <c r="Q170" s="71"/>
      <c r="R170" s="71">
        <f t="shared" si="48"/>
        <v>0</v>
      </c>
      <c r="S170" s="71">
        <f t="shared" si="49"/>
        <v>0</v>
      </c>
      <c r="T170" s="71">
        <f t="shared" si="50"/>
        <v>0</v>
      </c>
      <c r="U170" s="71">
        <f t="shared" si="51"/>
        <v>0</v>
      </c>
      <c r="V170" s="124"/>
    </row>
    <row r="171" spans="1:22" hidden="1" outlineLevel="1">
      <c r="A171" s="137" t="s">
        <v>204</v>
      </c>
      <c r="B171" s="137"/>
      <c r="C171" s="138" t="s">
        <v>205</v>
      </c>
      <c r="D171" s="94">
        <v>1</v>
      </c>
      <c r="E171" s="94"/>
      <c r="F171" s="139" t="s">
        <v>10</v>
      </c>
      <c r="G171" s="71"/>
      <c r="H171" s="71"/>
      <c r="I171" s="71"/>
      <c r="J171" s="71"/>
      <c r="K171" s="71"/>
      <c r="L171" s="62">
        <v>0</v>
      </c>
      <c r="M171" s="552"/>
      <c r="N171" s="71"/>
      <c r="O171" s="552">
        <f t="shared" si="47"/>
        <v>0</v>
      </c>
      <c r="P171" s="552"/>
      <c r="Q171" s="71"/>
      <c r="R171" s="71">
        <f t="shared" si="48"/>
        <v>0</v>
      </c>
      <c r="S171" s="71">
        <f t="shared" si="49"/>
        <v>0</v>
      </c>
      <c r="T171" s="71">
        <f t="shared" si="50"/>
        <v>0</v>
      </c>
      <c r="U171" s="71">
        <f t="shared" si="51"/>
        <v>0</v>
      </c>
      <c r="V171" s="124"/>
    </row>
    <row r="172" spans="1:22" hidden="1" outlineLevel="1">
      <c r="A172" s="137" t="s">
        <v>206</v>
      </c>
      <c r="B172" s="137"/>
      <c r="C172" s="138" t="s">
        <v>102</v>
      </c>
      <c r="D172" s="94">
        <v>1</v>
      </c>
      <c r="E172" s="94"/>
      <c r="F172" s="139" t="s">
        <v>10</v>
      </c>
      <c r="G172" s="71"/>
      <c r="H172" s="71"/>
      <c r="I172" s="71"/>
      <c r="J172" s="71"/>
      <c r="K172" s="71"/>
      <c r="L172" s="62">
        <v>0</v>
      </c>
      <c r="M172" s="552"/>
      <c r="N172" s="71"/>
      <c r="O172" s="552">
        <f t="shared" si="47"/>
        <v>0</v>
      </c>
      <c r="P172" s="552"/>
      <c r="Q172" s="71"/>
      <c r="R172" s="71">
        <f t="shared" si="48"/>
        <v>0</v>
      </c>
      <c r="S172" s="71">
        <f t="shared" si="49"/>
        <v>0</v>
      </c>
      <c r="T172" s="71">
        <f t="shared" si="50"/>
        <v>0</v>
      </c>
      <c r="U172" s="71">
        <f t="shared" si="51"/>
        <v>0</v>
      </c>
      <c r="V172" s="124"/>
    </row>
    <row r="173" spans="1:22" hidden="1" outlineLevel="1">
      <c r="A173" s="137" t="s">
        <v>207</v>
      </c>
      <c r="B173" s="137"/>
      <c r="C173" s="138" t="s">
        <v>208</v>
      </c>
      <c r="D173" s="94">
        <v>1</v>
      </c>
      <c r="E173" s="94"/>
      <c r="F173" s="139" t="s">
        <v>10</v>
      </c>
      <c r="G173" s="71"/>
      <c r="H173" s="71"/>
      <c r="I173" s="71"/>
      <c r="J173" s="71"/>
      <c r="K173" s="71"/>
      <c r="L173" s="62">
        <v>0</v>
      </c>
      <c r="M173" s="552"/>
      <c r="N173" s="71"/>
      <c r="O173" s="552">
        <f t="shared" si="47"/>
        <v>0</v>
      </c>
      <c r="P173" s="552"/>
      <c r="Q173" s="71"/>
      <c r="R173" s="71">
        <f t="shared" si="48"/>
        <v>0</v>
      </c>
      <c r="S173" s="71">
        <f t="shared" si="49"/>
        <v>0</v>
      </c>
      <c r="T173" s="71">
        <f t="shared" si="50"/>
        <v>0</v>
      </c>
      <c r="U173" s="71">
        <f t="shared" si="51"/>
        <v>0</v>
      </c>
      <c r="V173" s="124"/>
    </row>
    <row r="174" spans="1:22" hidden="1" outlineLevel="1">
      <c r="A174" s="137" t="s">
        <v>209</v>
      </c>
      <c r="B174" s="137"/>
      <c r="C174" s="138" t="s">
        <v>210</v>
      </c>
      <c r="D174" s="94">
        <v>1</v>
      </c>
      <c r="E174" s="94"/>
      <c r="F174" s="139" t="s">
        <v>10</v>
      </c>
      <c r="G174" s="71"/>
      <c r="H174" s="71"/>
      <c r="I174" s="71"/>
      <c r="J174" s="71"/>
      <c r="K174" s="71"/>
      <c r="L174" s="62">
        <v>0</v>
      </c>
      <c r="M174" s="552"/>
      <c r="N174" s="71"/>
      <c r="O174" s="552">
        <f t="shared" si="47"/>
        <v>0</v>
      </c>
      <c r="P174" s="552"/>
      <c r="Q174" s="71"/>
      <c r="R174" s="71">
        <f t="shared" si="48"/>
        <v>0</v>
      </c>
      <c r="S174" s="71">
        <f t="shared" si="49"/>
        <v>0</v>
      </c>
      <c r="T174" s="71">
        <f t="shared" si="50"/>
        <v>0</v>
      </c>
      <c r="U174" s="71">
        <f t="shared" si="51"/>
        <v>0</v>
      </c>
      <c r="V174" s="124"/>
    </row>
    <row r="175" spans="1:22" hidden="1" outlineLevel="1">
      <c r="A175" s="137" t="s">
        <v>211</v>
      </c>
      <c r="B175" s="137"/>
      <c r="C175" s="138" t="s">
        <v>212</v>
      </c>
      <c r="D175" s="94">
        <v>1</v>
      </c>
      <c r="E175" s="94"/>
      <c r="F175" s="139" t="s">
        <v>10</v>
      </c>
      <c r="G175" s="71"/>
      <c r="H175" s="71"/>
      <c r="I175" s="71"/>
      <c r="J175" s="71"/>
      <c r="K175" s="71"/>
      <c r="L175" s="62">
        <v>0</v>
      </c>
      <c r="M175" s="552"/>
      <c r="N175" s="71"/>
      <c r="O175" s="552">
        <f t="shared" si="47"/>
        <v>0</v>
      </c>
      <c r="P175" s="552"/>
      <c r="Q175" s="71"/>
      <c r="R175" s="71">
        <f t="shared" si="48"/>
        <v>0</v>
      </c>
      <c r="S175" s="71">
        <f t="shared" si="49"/>
        <v>0</v>
      </c>
      <c r="T175" s="71">
        <f t="shared" si="50"/>
        <v>0</v>
      </c>
      <c r="U175" s="71">
        <f t="shared" si="51"/>
        <v>0</v>
      </c>
      <c r="V175" s="124"/>
    </row>
    <row r="176" spans="1:22" hidden="1" outlineLevel="1">
      <c r="A176" s="137" t="s">
        <v>213</v>
      </c>
      <c r="B176" s="137"/>
      <c r="C176" s="138" t="s">
        <v>214</v>
      </c>
      <c r="D176" s="94">
        <v>1</v>
      </c>
      <c r="E176" s="94"/>
      <c r="F176" s="139" t="s">
        <v>10</v>
      </c>
      <c r="G176" s="71"/>
      <c r="H176" s="71"/>
      <c r="I176" s="71"/>
      <c r="J176" s="71"/>
      <c r="K176" s="71"/>
      <c r="L176" s="62">
        <v>0</v>
      </c>
      <c r="M176" s="552"/>
      <c r="N176" s="71"/>
      <c r="O176" s="552">
        <f t="shared" si="47"/>
        <v>0</v>
      </c>
      <c r="P176" s="552"/>
      <c r="Q176" s="71"/>
      <c r="R176" s="71">
        <f t="shared" si="48"/>
        <v>0</v>
      </c>
      <c r="S176" s="71">
        <f t="shared" si="49"/>
        <v>0</v>
      </c>
      <c r="T176" s="71">
        <f t="shared" si="50"/>
        <v>0</v>
      </c>
      <c r="U176" s="71">
        <f t="shared" si="51"/>
        <v>0</v>
      </c>
      <c r="V176" s="124"/>
    </row>
    <row r="177" spans="1:22" hidden="1" outlineLevel="1">
      <c r="A177" s="137" t="s">
        <v>215</v>
      </c>
      <c r="B177" s="137"/>
      <c r="C177" s="138" t="s">
        <v>94</v>
      </c>
      <c r="D177" s="94">
        <v>1</v>
      </c>
      <c r="E177" s="94"/>
      <c r="F177" s="139" t="s">
        <v>10</v>
      </c>
      <c r="G177" s="71"/>
      <c r="H177" s="71"/>
      <c r="I177" s="71"/>
      <c r="J177" s="71"/>
      <c r="K177" s="71"/>
      <c r="L177" s="62">
        <v>0</v>
      </c>
      <c r="M177" s="552"/>
      <c r="N177" s="71"/>
      <c r="O177" s="552">
        <f t="shared" si="47"/>
        <v>0</v>
      </c>
      <c r="P177" s="552"/>
      <c r="Q177" s="71"/>
      <c r="R177" s="71">
        <f t="shared" si="48"/>
        <v>0</v>
      </c>
      <c r="S177" s="71">
        <f t="shared" si="49"/>
        <v>0</v>
      </c>
      <c r="T177" s="71">
        <f t="shared" si="50"/>
        <v>0</v>
      </c>
      <c r="U177" s="71">
        <f t="shared" si="51"/>
        <v>0</v>
      </c>
      <c r="V177" s="124"/>
    </row>
    <row r="178" spans="1:22" hidden="1" outlineLevel="1">
      <c r="A178" s="137" t="s">
        <v>216</v>
      </c>
      <c r="B178" s="137"/>
      <c r="C178" s="138" t="s">
        <v>96</v>
      </c>
      <c r="D178" s="94">
        <v>1</v>
      </c>
      <c r="E178" s="94"/>
      <c r="F178" s="139" t="s">
        <v>10</v>
      </c>
      <c r="G178" s="71"/>
      <c r="H178" s="71"/>
      <c r="I178" s="71"/>
      <c r="J178" s="71"/>
      <c r="K178" s="71"/>
      <c r="L178" s="62">
        <v>0</v>
      </c>
      <c r="M178" s="552"/>
      <c r="N178" s="71"/>
      <c r="O178" s="552">
        <f t="shared" si="47"/>
        <v>0</v>
      </c>
      <c r="P178" s="552"/>
      <c r="Q178" s="71"/>
      <c r="R178" s="71">
        <f t="shared" si="48"/>
        <v>0</v>
      </c>
      <c r="S178" s="71">
        <f t="shared" si="49"/>
        <v>0</v>
      </c>
      <c r="T178" s="71">
        <f t="shared" si="50"/>
        <v>0</v>
      </c>
      <c r="U178" s="71">
        <f t="shared" si="51"/>
        <v>0</v>
      </c>
      <c r="V178" s="124"/>
    </row>
    <row r="179" spans="1:22" hidden="1" outlineLevel="1">
      <c r="A179" s="137" t="s">
        <v>217</v>
      </c>
      <c r="B179" s="137"/>
      <c r="C179" s="138" t="s">
        <v>100</v>
      </c>
      <c r="D179" s="94">
        <v>1</v>
      </c>
      <c r="E179" s="94"/>
      <c r="F179" s="139" t="s">
        <v>10</v>
      </c>
      <c r="G179" s="71"/>
      <c r="H179" s="71"/>
      <c r="I179" s="71"/>
      <c r="J179" s="71"/>
      <c r="K179" s="71"/>
      <c r="L179" s="62">
        <v>0</v>
      </c>
      <c r="M179" s="552"/>
      <c r="N179" s="71"/>
      <c r="O179" s="552">
        <f t="shared" si="47"/>
        <v>0</v>
      </c>
      <c r="P179" s="552"/>
      <c r="Q179" s="71"/>
      <c r="R179" s="71">
        <f t="shared" si="48"/>
        <v>0</v>
      </c>
      <c r="S179" s="71">
        <f t="shared" si="49"/>
        <v>0</v>
      </c>
      <c r="T179" s="71">
        <f t="shared" si="50"/>
        <v>0</v>
      </c>
      <c r="U179" s="71">
        <f t="shared" si="51"/>
        <v>0</v>
      </c>
      <c r="V179" s="124"/>
    </row>
    <row r="180" spans="1:22" hidden="1" outlineLevel="1">
      <c r="A180" s="137" t="s">
        <v>218</v>
      </c>
      <c r="B180" s="137"/>
      <c r="C180" s="138" t="s">
        <v>219</v>
      </c>
      <c r="D180" s="94">
        <v>1</v>
      </c>
      <c r="E180" s="94"/>
      <c r="F180" s="139" t="s">
        <v>10</v>
      </c>
      <c r="G180" s="71"/>
      <c r="H180" s="71"/>
      <c r="I180" s="71"/>
      <c r="J180" s="71"/>
      <c r="K180" s="71"/>
      <c r="L180" s="62">
        <v>0</v>
      </c>
      <c r="M180" s="552"/>
      <c r="N180" s="71"/>
      <c r="O180" s="552">
        <f t="shared" si="47"/>
        <v>0</v>
      </c>
      <c r="P180" s="552"/>
      <c r="Q180" s="71"/>
      <c r="R180" s="71">
        <f t="shared" si="48"/>
        <v>0</v>
      </c>
      <c r="S180" s="71">
        <f t="shared" si="49"/>
        <v>0</v>
      </c>
      <c r="T180" s="71">
        <f t="shared" si="50"/>
        <v>0</v>
      </c>
      <c r="U180" s="71">
        <f t="shared" si="51"/>
        <v>0</v>
      </c>
      <c r="V180" s="124"/>
    </row>
    <row r="181" spans="1:22" hidden="1" outlineLevel="1">
      <c r="A181" s="137" t="s">
        <v>220</v>
      </c>
      <c r="B181" s="137"/>
      <c r="C181" s="138" t="s">
        <v>104</v>
      </c>
      <c r="D181" s="94">
        <v>1</v>
      </c>
      <c r="E181" s="94"/>
      <c r="F181" s="139" t="s">
        <v>10</v>
      </c>
      <c r="G181" s="71"/>
      <c r="H181" s="71"/>
      <c r="I181" s="71"/>
      <c r="J181" s="71"/>
      <c r="K181" s="71"/>
      <c r="L181" s="62">
        <v>0</v>
      </c>
      <c r="M181" s="552"/>
      <c r="N181" s="71"/>
      <c r="O181" s="552">
        <f t="shared" si="47"/>
        <v>0</v>
      </c>
      <c r="P181" s="552"/>
      <c r="Q181" s="71"/>
      <c r="R181" s="71">
        <f t="shared" si="48"/>
        <v>0</v>
      </c>
      <c r="S181" s="71">
        <f t="shared" si="49"/>
        <v>0</v>
      </c>
      <c r="T181" s="71">
        <f t="shared" si="50"/>
        <v>0</v>
      </c>
      <c r="U181" s="71">
        <f t="shared" si="51"/>
        <v>0</v>
      </c>
      <c r="V181" s="124"/>
    </row>
    <row r="182" spans="1:22" hidden="1" outlineLevel="1">
      <c r="A182" s="137" t="s">
        <v>221</v>
      </c>
      <c r="B182" s="137"/>
      <c r="C182" s="138" t="s">
        <v>222</v>
      </c>
      <c r="D182" s="94">
        <v>1</v>
      </c>
      <c r="E182" s="94"/>
      <c r="F182" s="139" t="s">
        <v>10</v>
      </c>
      <c r="G182" s="71"/>
      <c r="H182" s="71"/>
      <c r="I182" s="71"/>
      <c r="J182" s="71"/>
      <c r="K182" s="71"/>
      <c r="L182" s="62">
        <v>0</v>
      </c>
      <c r="M182" s="552"/>
      <c r="N182" s="71"/>
      <c r="O182" s="552">
        <f t="shared" si="47"/>
        <v>0</v>
      </c>
      <c r="P182" s="552"/>
      <c r="Q182" s="71"/>
      <c r="R182" s="71">
        <f t="shared" si="48"/>
        <v>0</v>
      </c>
      <c r="S182" s="71">
        <f t="shared" si="49"/>
        <v>0</v>
      </c>
      <c r="T182" s="71">
        <f t="shared" si="50"/>
        <v>0</v>
      </c>
      <c r="U182" s="71">
        <f t="shared" si="51"/>
        <v>0</v>
      </c>
      <c r="V182" s="124"/>
    </row>
    <row r="183" spans="1:22" hidden="1" outlineLevel="1">
      <c r="A183" s="137" t="s">
        <v>223</v>
      </c>
      <c r="B183" s="137"/>
      <c r="C183" s="138" t="s">
        <v>224</v>
      </c>
      <c r="D183" s="94">
        <v>1</v>
      </c>
      <c r="E183" s="94"/>
      <c r="F183" s="139" t="s">
        <v>10</v>
      </c>
      <c r="G183" s="71"/>
      <c r="H183" s="71"/>
      <c r="I183" s="71"/>
      <c r="J183" s="71"/>
      <c r="K183" s="71"/>
      <c r="L183" s="62">
        <v>0</v>
      </c>
      <c r="M183" s="552"/>
      <c r="N183" s="71"/>
      <c r="O183" s="552">
        <f t="shared" si="47"/>
        <v>0</v>
      </c>
      <c r="P183" s="552"/>
      <c r="Q183" s="71"/>
      <c r="R183" s="71">
        <f t="shared" si="48"/>
        <v>0</v>
      </c>
      <c r="S183" s="71">
        <f t="shared" si="49"/>
        <v>0</v>
      </c>
      <c r="T183" s="71">
        <f t="shared" si="50"/>
        <v>0</v>
      </c>
      <c r="U183" s="71">
        <f t="shared" si="51"/>
        <v>0</v>
      </c>
      <c r="V183" s="124"/>
    </row>
    <row r="184" spans="1:22" hidden="1" outlineLevel="1">
      <c r="A184" s="137" t="s">
        <v>225</v>
      </c>
      <c r="B184" s="137"/>
      <c r="C184" s="138" t="s">
        <v>108</v>
      </c>
      <c r="D184" s="94">
        <v>1</v>
      </c>
      <c r="E184" s="94"/>
      <c r="F184" s="139" t="s">
        <v>10</v>
      </c>
      <c r="G184" s="71"/>
      <c r="H184" s="71"/>
      <c r="I184" s="71"/>
      <c r="J184" s="71"/>
      <c r="K184" s="71"/>
      <c r="L184" s="62">
        <v>0</v>
      </c>
      <c r="M184" s="552"/>
      <c r="N184" s="71"/>
      <c r="O184" s="552">
        <f t="shared" si="47"/>
        <v>0</v>
      </c>
      <c r="P184" s="552"/>
      <c r="Q184" s="71"/>
      <c r="R184" s="71">
        <f t="shared" si="48"/>
        <v>0</v>
      </c>
      <c r="S184" s="71">
        <f t="shared" si="49"/>
        <v>0</v>
      </c>
      <c r="T184" s="71">
        <f t="shared" si="50"/>
        <v>0</v>
      </c>
      <c r="U184" s="71">
        <f t="shared" si="51"/>
        <v>0</v>
      </c>
      <c r="V184" s="124"/>
    </row>
    <row r="185" spans="1:22" hidden="1" outlineLevel="1">
      <c r="A185" s="137" t="s">
        <v>226</v>
      </c>
      <c r="B185" s="137"/>
      <c r="C185" s="138" t="s">
        <v>106</v>
      </c>
      <c r="D185" s="94">
        <v>1</v>
      </c>
      <c r="E185" s="94"/>
      <c r="F185" s="139" t="s">
        <v>10</v>
      </c>
      <c r="G185" s="71"/>
      <c r="H185" s="71"/>
      <c r="I185" s="71"/>
      <c r="J185" s="71"/>
      <c r="K185" s="71"/>
      <c r="L185" s="62">
        <v>0</v>
      </c>
      <c r="M185" s="552"/>
      <c r="N185" s="71"/>
      <c r="O185" s="552">
        <f t="shared" si="47"/>
        <v>0</v>
      </c>
      <c r="P185" s="552"/>
      <c r="Q185" s="71"/>
      <c r="R185" s="71">
        <f t="shared" si="48"/>
        <v>0</v>
      </c>
      <c r="S185" s="71">
        <f t="shared" si="49"/>
        <v>0</v>
      </c>
      <c r="T185" s="71">
        <f t="shared" si="50"/>
        <v>0</v>
      </c>
      <c r="U185" s="71">
        <f t="shared" si="51"/>
        <v>0</v>
      </c>
      <c r="V185" s="124"/>
    </row>
    <row r="186" spans="1:22" hidden="1" outlineLevel="1">
      <c r="A186" s="137" t="s">
        <v>227</v>
      </c>
      <c r="B186" s="137"/>
      <c r="C186" s="138" t="s">
        <v>228</v>
      </c>
      <c r="D186" s="94">
        <v>1</v>
      </c>
      <c r="E186" s="94"/>
      <c r="F186" s="139" t="s">
        <v>10</v>
      </c>
      <c r="G186" s="71"/>
      <c r="H186" s="71"/>
      <c r="I186" s="71"/>
      <c r="J186" s="71"/>
      <c r="K186" s="71"/>
      <c r="L186" s="62">
        <v>0</v>
      </c>
      <c r="M186" s="552"/>
      <c r="N186" s="71"/>
      <c r="O186" s="552">
        <f t="shared" si="47"/>
        <v>0</v>
      </c>
      <c r="P186" s="552"/>
      <c r="Q186" s="71"/>
      <c r="R186" s="71">
        <f t="shared" si="48"/>
        <v>0</v>
      </c>
      <c r="S186" s="71">
        <f t="shared" si="49"/>
        <v>0</v>
      </c>
      <c r="T186" s="71">
        <f t="shared" si="50"/>
        <v>0</v>
      </c>
      <c r="U186" s="71">
        <f t="shared" si="51"/>
        <v>0</v>
      </c>
      <c r="V186" s="124"/>
    </row>
    <row r="187" spans="1:22" hidden="1" outlineLevel="1">
      <c r="A187" s="137" t="s">
        <v>229</v>
      </c>
      <c r="B187" s="137"/>
      <c r="C187" s="138" t="s">
        <v>230</v>
      </c>
      <c r="D187" s="94">
        <v>1</v>
      </c>
      <c r="E187" s="94"/>
      <c r="F187" s="139" t="s">
        <v>10</v>
      </c>
      <c r="G187" s="71"/>
      <c r="H187" s="71"/>
      <c r="I187" s="71"/>
      <c r="J187" s="71"/>
      <c r="K187" s="71"/>
      <c r="L187" s="62">
        <v>0</v>
      </c>
      <c r="M187" s="552"/>
      <c r="N187" s="71"/>
      <c r="O187" s="552">
        <f t="shared" si="47"/>
        <v>0</v>
      </c>
      <c r="P187" s="552"/>
      <c r="Q187" s="71"/>
      <c r="R187" s="71">
        <f t="shared" si="48"/>
        <v>0</v>
      </c>
      <c r="S187" s="71">
        <f t="shared" si="49"/>
        <v>0</v>
      </c>
      <c r="T187" s="71">
        <f t="shared" si="50"/>
        <v>0</v>
      </c>
      <c r="U187" s="71">
        <f t="shared" si="51"/>
        <v>0</v>
      </c>
      <c r="V187" s="124"/>
    </row>
    <row r="188" spans="1:22" hidden="1" outlineLevel="1">
      <c r="A188" s="137" t="s">
        <v>231</v>
      </c>
      <c r="B188" s="137"/>
      <c r="C188" s="138" t="s">
        <v>232</v>
      </c>
      <c r="D188" s="94">
        <v>1</v>
      </c>
      <c r="E188" s="94"/>
      <c r="F188" s="139" t="s">
        <v>10</v>
      </c>
      <c r="G188" s="71"/>
      <c r="H188" s="71"/>
      <c r="I188" s="71"/>
      <c r="J188" s="71"/>
      <c r="K188" s="71"/>
      <c r="L188" s="62">
        <v>0</v>
      </c>
      <c r="M188" s="552"/>
      <c r="N188" s="71"/>
      <c r="O188" s="552">
        <f t="shared" si="47"/>
        <v>0</v>
      </c>
      <c r="P188" s="552"/>
      <c r="Q188" s="71"/>
      <c r="R188" s="71">
        <f t="shared" si="48"/>
        <v>0</v>
      </c>
      <c r="S188" s="71">
        <f t="shared" si="49"/>
        <v>0</v>
      </c>
      <c r="T188" s="71">
        <f t="shared" si="50"/>
        <v>0</v>
      </c>
      <c r="U188" s="71">
        <f t="shared" si="51"/>
        <v>0</v>
      </c>
      <c r="V188" s="124"/>
    </row>
    <row r="189" spans="1:22" hidden="1" outlineLevel="1">
      <c r="A189" s="137" t="s">
        <v>233</v>
      </c>
      <c r="B189" s="137"/>
      <c r="C189" s="138" t="s">
        <v>234</v>
      </c>
      <c r="D189" s="94">
        <v>1</v>
      </c>
      <c r="E189" s="94"/>
      <c r="F189" s="139" t="s">
        <v>10</v>
      </c>
      <c r="G189" s="71"/>
      <c r="H189" s="71"/>
      <c r="I189" s="71"/>
      <c r="J189" s="71"/>
      <c r="K189" s="71"/>
      <c r="L189" s="62">
        <v>0</v>
      </c>
      <c r="M189" s="552"/>
      <c r="N189" s="71"/>
      <c r="O189" s="552">
        <f t="shared" si="47"/>
        <v>0</v>
      </c>
      <c r="P189" s="552"/>
      <c r="Q189" s="71"/>
      <c r="R189" s="71">
        <f t="shared" si="48"/>
        <v>0</v>
      </c>
      <c r="S189" s="71">
        <f t="shared" si="49"/>
        <v>0</v>
      </c>
      <c r="T189" s="71">
        <f t="shared" si="50"/>
        <v>0</v>
      </c>
      <c r="U189" s="71">
        <f t="shared" si="51"/>
        <v>0</v>
      </c>
      <c r="V189" s="124"/>
    </row>
    <row r="190" spans="1:22" hidden="1" outlineLevel="1">
      <c r="A190" s="137" t="s">
        <v>235</v>
      </c>
      <c r="B190" s="137"/>
      <c r="C190" s="138" t="s">
        <v>236</v>
      </c>
      <c r="D190" s="94">
        <v>1</v>
      </c>
      <c r="E190" s="94"/>
      <c r="F190" s="139" t="s">
        <v>10</v>
      </c>
      <c r="G190" s="71"/>
      <c r="H190" s="71"/>
      <c r="I190" s="71"/>
      <c r="J190" s="71"/>
      <c r="K190" s="71"/>
      <c r="L190" s="62">
        <v>0</v>
      </c>
      <c r="M190" s="552"/>
      <c r="N190" s="71"/>
      <c r="O190" s="552">
        <f t="shared" si="47"/>
        <v>0</v>
      </c>
      <c r="P190" s="552"/>
      <c r="Q190" s="71"/>
      <c r="R190" s="71">
        <f t="shared" si="48"/>
        <v>0</v>
      </c>
      <c r="S190" s="71">
        <f t="shared" si="49"/>
        <v>0</v>
      </c>
      <c r="T190" s="71">
        <f t="shared" si="50"/>
        <v>0</v>
      </c>
      <c r="U190" s="71">
        <f t="shared" si="51"/>
        <v>0</v>
      </c>
      <c r="V190" s="124"/>
    </row>
    <row r="191" spans="1:22" hidden="1" outlineLevel="1">
      <c r="A191" s="137" t="s">
        <v>237</v>
      </c>
      <c r="B191" s="137"/>
      <c r="C191" s="138" t="s">
        <v>238</v>
      </c>
      <c r="D191" s="94">
        <v>1</v>
      </c>
      <c r="E191" s="94"/>
      <c r="F191" s="139" t="s">
        <v>10</v>
      </c>
      <c r="G191" s="71"/>
      <c r="H191" s="71"/>
      <c r="I191" s="71"/>
      <c r="J191" s="71"/>
      <c r="K191" s="71"/>
      <c r="L191" s="62">
        <v>0</v>
      </c>
      <c r="M191" s="552"/>
      <c r="N191" s="71"/>
      <c r="O191" s="552">
        <f t="shared" si="47"/>
        <v>0</v>
      </c>
      <c r="P191" s="552"/>
      <c r="Q191" s="71"/>
      <c r="R191" s="71">
        <f t="shared" si="48"/>
        <v>0</v>
      </c>
      <c r="S191" s="71">
        <f t="shared" si="49"/>
        <v>0</v>
      </c>
      <c r="T191" s="71">
        <f t="shared" si="50"/>
        <v>0</v>
      </c>
      <c r="U191" s="71">
        <f t="shared" si="51"/>
        <v>0</v>
      </c>
      <c r="V191" s="124"/>
    </row>
    <row r="192" spans="1:22" hidden="1" outlineLevel="1">
      <c r="A192" s="137" t="s">
        <v>239</v>
      </c>
      <c r="B192" s="137"/>
      <c r="C192" s="138" t="s">
        <v>240</v>
      </c>
      <c r="D192" s="94">
        <v>1</v>
      </c>
      <c r="E192" s="94"/>
      <c r="F192" s="139" t="s">
        <v>10</v>
      </c>
      <c r="G192" s="71"/>
      <c r="H192" s="71"/>
      <c r="I192" s="71"/>
      <c r="J192" s="71"/>
      <c r="K192" s="71"/>
      <c r="L192" s="62">
        <v>0</v>
      </c>
      <c r="M192" s="552"/>
      <c r="N192" s="71"/>
      <c r="O192" s="552">
        <f t="shared" si="47"/>
        <v>0</v>
      </c>
      <c r="P192" s="552"/>
      <c r="Q192" s="71"/>
      <c r="R192" s="71">
        <f t="shared" si="48"/>
        <v>0</v>
      </c>
      <c r="S192" s="71">
        <f t="shared" si="49"/>
        <v>0</v>
      </c>
      <c r="T192" s="71">
        <f t="shared" si="50"/>
        <v>0</v>
      </c>
      <c r="U192" s="71">
        <f t="shared" si="51"/>
        <v>0</v>
      </c>
      <c r="V192" s="124"/>
    </row>
    <row r="193" spans="1:22" hidden="1" outlineLevel="1">
      <c r="A193" s="137" t="s">
        <v>241</v>
      </c>
      <c r="B193" s="137"/>
      <c r="C193" s="138" t="s">
        <v>122</v>
      </c>
      <c r="D193" s="94">
        <v>1</v>
      </c>
      <c r="E193" s="94"/>
      <c r="F193" s="139" t="s">
        <v>10</v>
      </c>
      <c r="G193" s="71"/>
      <c r="H193" s="71"/>
      <c r="I193" s="71"/>
      <c r="J193" s="71"/>
      <c r="K193" s="71"/>
      <c r="L193" s="62">
        <v>0</v>
      </c>
      <c r="M193" s="552"/>
      <c r="N193" s="71"/>
      <c r="O193" s="552">
        <f t="shared" si="47"/>
        <v>0</v>
      </c>
      <c r="P193" s="552"/>
      <c r="Q193" s="71"/>
      <c r="R193" s="71">
        <f t="shared" si="48"/>
        <v>0</v>
      </c>
      <c r="S193" s="71">
        <f t="shared" si="49"/>
        <v>0</v>
      </c>
      <c r="T193" s="71">
        <f t="shared" si="50"/>
        <v>0</v>
      </c>
      <c r="U193" s="71">
        <f t="shared" si="51"/>
        <v>0</v>
      </c>
      <c r="V193" s="124"/>
    </row>
    <row r="194" spans="1:22" hidden="1" outlineLevel="1">
      <c r="A194" s="137" t="s">
        <v>242</v>
      </c>
      <c r="B194" s="137"/>
      <c r="C194" s="138" t="s">
        <v>243</v>
      </c>
      <c r="D194" s="94">
        <v>1</v>
      </c>
      <c r="E194" s="94"/>
      <c r="F194" s="139" t="s">
        <v>10</v>
      </c>
      <c r="G194" s="71"/>
      <c r="H194" s="71"/>
      <c r="I194" s="71"/>
      <c r="J194" s="71"/>
      <c r="K194" s="71"/>
      <c r="L194" s="62">
        <v>0</v>
      </c>
      <c r="M194" s="552"/>
      <c r="N194" s="71"/>
      <c r="O194" s="552">
        <f t="shared" si="47"/>
        <v>0</v>
      </c>
      <c r="P194" s="552"/>
      <c r="Q194" s="71"/>
      <c r="R194" s="71">
        <f t="shared" si="48"/>
        <v>0</v>
      </c>
      <c r="S194" s="71">
        <f t="shared" si="49"/>
        <v>0</v>
      </c>
      <c r="T194" s="71">
        <f t="shared" si="50"/>
        <v>0</v>
      </c>
      <c r="U194" s="71">
        <f t="shared" si="51"/>
        <v>0</v>
      </c>
      <c r="V194" s="124"/>
    </row>
    <row r="195" spans="1:22" hidden="1" outlineLevel="1">
      <c r="A195" s="137" t="s">
        <v>244</v>
      </c>
      <c r="B195" s="137"/>
      <c r="C195" s="138" t="s">
        <v>245</v>
      </c>
      <c r="D195" s="94">
        <v>1</v>
      </c>
      <c r="E195" s="94"/>
      <c r="F195" s="139" t="s">
        <v>10</v>
      </c>
      <c r="G195" s="71"/>
      <c r="H195" s="71"/>
      <c r="I195" s="71"/>
      <c r="J195" s="71"/>
      <c r="K195" s="71"/>
      <c r="L195" s="62">
        <v>0</v>
      </c>
      <c r="M195" s="552"/>
      <c r="N195" s="71"/>
      <c r="O195" s="552">
        <f t="shared" si="47"/>
        <v>0</v>
      </c>
      <c r="P195" s="552"/>
      <c r="Q195" s="71"/>
      <c r="R195" s="71">
        <f t="shared" si="48"/>
        <v>0</v>
      </c>
      <c r="S195" s="71">
        <f t="shared" si="49"/>
        <v>0</v>
      </c>
      <c r="T195" s="71">
        <f t="shared" si="50"/>
        <v>0</v>
      </c>
      <c r="U195" s="71">
        <f t="shared" si="51"/>
        <v>0</v>
      </c>
      <c r="V195" s="124"/>
    </row>
    <row r="196" spans="1:22" hidden="1" outlineLevel="1">
      <c r="A196" s="137" t="s">
        <v>246</v>
      </c>
      <c r="B196" s="137"/>
      <c r="C196" s="138" t="s">
        <v>128</v>
      </c>
      <c r="D196" s="94">
        <v>1</v>
      </c>
      <c r="E196" s="94"/>
      <c r="F196" s="139" t="s">
        <v>10</v>
      </c>
      <c r="G196" s="71"/>
      <c r="H196" s="71"/>
      <c r="I196" s="71"/>
      <c r="J196" s="71"/>
      <c r="K196" s="71"/>
      <c r="L196" s="62">
        <v>0</v>
      </c>
      <c r="M196" s="552"/>
      <c r="N196" s="71"/>
      <c r="O196" s="552">
        <f t="shared" si="47"/>
        <v>0</v>
      </c>
      <c r="P196" s="552"/>
      <c r="Q196" s="71"/>
      <c r="R196" s="71">
        <f t="shared" si="48"/>
        <v>0</v>
      </c>
      <c r="S196" s="71">
        <f t="shared" si="49"/>
        <v>0</v>
      </c>
      <c r="T196" s="71">
        <f t="shared" si="50"/>
        <v>0</v>
      </c>
      <c r="U196" s="71">
        <f t="shared" si="51"/>
        <v>0</v>
      </c>
      <c r="V196" s="124"/>
    </row>
    <row r="197" spans="1:22" hidden="1" outlineLevel="1">
      <c r="A197" s="137" t="s">
        <v>247</v>
      </c>
      <c r="B197" s="137"/>
      <c r="C197" s="138" t="s">
        <v>248</v>
      </c>
      <c r="D197" s="94">
        <v>1</v>
      </c>
      <c r="E197" s="94"/>
      <c r="F197" s="139" t="s">
        <v>10</v>
      </c>
      <c r="G197" s="71"/>
      <c r="H197" s="71"/>
      <c r="I197" s="71"/>
      <c r="J197" s="71"/>
      <c r="K197" s="71"/>
      <c r="L197" s="62">
        <v>0</v>
      </c>
      <c r="M197" s="552"/>
      <c r="N197" s="71"/>
      <c r="O197" s="552">
        <f t="shared" si="47"/>
        <v>0</v>
      </c>
      <c r="P197" s="552"/>
      <c r="Q197" s="71"/>
      <c r="R197" s="71">
        <f t="shared" si="48"/>
        <v>0</v>
      </c>
      <c r="S197" s="71">
        <f t="shared" si="49"/>
        <v>0</v>
      </c>
      <c r="T197" s="71">
        <f t="shared" si="50"/>
        <v>0</v>
      </c>
      <c r="U197" s="71">
        <f t="shared" si="51"/>
        <v>0</v>
      </c>
      <c r="V197" s="124"/>
    </row>
    <row r="198" spans="1:22" hidden="1" outlineLevel="1">
      <c r="A198" s="137" t="s">
        <v>249</v>
      </c>
      <c r="B198" s="137"/>
      <c r="C198" s="138" t="s">
        <v>132</v>
      </c>
      <c r="D198" s="94">
        <v>1</v>
      </c>
      <c r="E198" s="94"/>
      <c r="F198" s="139" t="s">
        <v>10</v>
      </c>
      <c r="G198" s="71"/>
      <c r="H198" s="71"/>
      <c r="I198" s="71"/>
      <c r="J198" s="71"/>
      <c r="K198" s="71"/>
      <c r="L198" s="62">
        <v>0</v>
      </c>
      <c r="M198" s="552"/>
      <c r="N198" s="71"/>
      <c r="O198" s="552">
        <f t="shared" si="47"/>
        <v>0</v>
      </c>
      <c r="P198" s="552"/>
      <c r="Q198" s="71"/>
      <c r="R198" s="71">
        <f t="shared" si="48"/>
        <v>0</v>
      </c>
      <c r="S198" s="71">
        <f t="shared" si="49"/>
        <v>0</v>
      </c>
      <c r="T198" s="71">
        <f t="shared" si="50"/>
        <v>0</v>
      </c>
      <c r="U198" s="71">
        <f t="shared" si="51"/>
        <v>0</v>
      </c>
      <c r="V198" s="124"/>
    </row>
    <row r="199" spans="1:22" hidden="1" outlineLevel="1">
      <c r="A199" s="137" t="s">
        <v>250</v>
      </c>
      <c r="B199" s="137"/>
      <c r="C199" s="138" t="s">
        <v>251</v>
      </c>
      <c r="D199" s="94">
        <v>1</v>
      </c>
      <c r="E199" s="94"/>
      <c r="F199" s="139" t="s">
        <v>10</v>
      </c>
      <c r="G199" s="71"/>
      <c r="H199" s="71"/>
      <c r="I199" s="71"/>
      <c r="J199" s="71"/>
      <c r="K199" s="71"/>
      <c r="L199" s="62">
        <v>0</v>
      </c>
      <c r="M199" s="552"/>
      <c r="N199" s="71"/>
      <c r="O199" s="552">
        <f t="shared" si="47"/>
        <v>0</v>
      </c>
      <c r="P199" s="552"/>
      <c r="Q199" s="71"/>
      <c r="R199" s="71">
        <f t="shared" si="48"/>
        <v>0</v>
      </c>
      <c r="S199" s="71">
        <f t="shared" si="49"/>
        <v>0</v>
      </c>
      <c r="T199" s="71">
        <f t="shared" si="50"/>
        <v>0</v>
      </c>
      <c r="U199" s="71">
        <f t="shared" si="51"/>
        <v>0</v>
      </c>
      <c r="V199" s="124"/>
    </row>
    <row r="200" spans="1:22" collapsed="1">
      <c r="A200" s="137"/>
      <c r="B200" s="137"/>
      <c r="C200" s="138"/>
      <c r="D200" s="94"/>
      <c r="E200" s="94"/>
      <c r="F200" s="139"/>
      <c r="G200" s="71"/>
      <c r="H200" s="71"/>
      <c r="I200" s="71"/>
      <c r="J200" s="71"/>
      <c r="K200" s="71"/>
      <c r="L200" s="62"/>
      <c r="M200" s="552"/>
      <c r="N200" s="71"/>
      <c r="O200" s="552">
        <f t="shared" si="47"/>
        <v>0</v>
      </c>
      <c r="P200" s="552"/>
      <c r="Q200" s="71"/>
      <c r="R200" s="71">
        <f t="shared" si="48"/>
        <v>0</v>
      </c>
      <c r="S200" s="71">
        <f t="shared" si="49"/>
        <v>0</v>
      </c>
      <c r="T200" s="71">
        <f t="shared" si="50"/>
        <v>0</v>
      </c>
      <c r="U200" s="71">
        <f t="shared" si="51"/>
        <v>0</v>
      </c>
      <c r="V200" s="124"/>
    </row>
    <row r="201" spans="1:22">
      <c r="A201" s="149" t="s">
        <v>252</v>
      </c>
      <c r="B201" s="149"/>
      <c r="C201" s="150" t="s">
        <v>253</v>
      </c>
      <c r="D201" s="100">
        <v>1</v>
      </c>
      <c r="E201" s="100">
        <v>1</v>
      </c>
      <c r="F201" s="151" t="s">
        <v>10</v>
      </c>
      <c r="G201" s="75"/>
      <c r="H201" s="75"/>
      <c r="I201" s="75"/>
      <c r="J201" s="75">
        <f>SUBTOTAL(9,J202:J288)</f>
        <v>1095015293.253968</v>
      </c>
      <c r="K201" s="75">
        <f>SUBTOTAL(9,K202:K288)</f>
        <v>204033421.6020115</v>
      </c>
      <c r="L201" s="75">
        <f>SUBTOTAL(9,L202:L288)</f>
        <v>1299048714.8559794</v>
      </c>
      <c r="M201" s="555"/>
      <c r="N201" s="75"/>
      <c r="O201" s="555">
        <f t="shared" si="47"/>
        <v>0</v>
      </c>
      <c r="P201" s="555"/>
      <c r="Q201" s="75"/>
      <c r="R201" s="75">
        <f t="shared" si="48"/>
        <v>0</v>
      </c>
      <c r="S201" s="75">
        <f>SUBTOTAL(9,S202:S288)</f>
        <v>0</v>
      </c>
      <c r="T201" s="75">
        <f>SUBTOTAL(9,T202:T288)</f>
        <v>0</v>
      </c>
      <c r="U201" s="75">
        <f>SUBTOTAL(9,U202:U288)</f>
        <v>0</v>
      </c>
      <c r="V201" s="176"/>
    </row>
    <row r="202" spans="1:22" s="182" customFormat="1" ht="26.4" outlineLevel="1">
      <c r="A202" s="178" t="s">
        <v>254</v>
      </c>
      <c r="B202" s="178"/>
      <c r="C202" s="179" t="s">
        <v>148</v>
      </c>
      <c r="D202" s="118">
        <v>1</v>
      </c>
      <c r="E202" s="118">
        <v>1</v>
      </c>
      <c r="F202" s="180" t="s">
        <v>73</v>
      </c>
      <c r="G202" s="78"/>
      <c r="H202" s="78"/>
      <c r="I202" s="78"/>
      <c r="J202" s="78"/>
      <c r="K202" s="78"/>
      <c r="L202" s="83">
        <v>0</v>
      </c>
      <c r="M202" s="598"/>
      <c r="N202" s="78"/>
      <c r="O202" s="598">
        <f t="shared" si="47"/>
        <v>0</v>
      </c>
      <c r="P202" s="598"/>
      <c r="Q202" s="78"/>
      <c r="R202" s="78">
        <f t="shared" si="48"/>
        <v>0</v>
      </c>
      <c r="S202" s="78">
        <f t="shared" si="49"/>
        <v>0</v>
      </c>
      <c r="T202" s="78">
        <f t="shared" si="50"/>
        <v>0</v>
      </c>
      <c r="U202" s="78">
        <f t="shared" si="51"/>
        <v>0</v>
      </c>
      <c r="V202" s="181" t="s">
        <v>255</v>
      </c>
    </row>
    <row r="203" spans="1:22" s="182" customFormat="1" ht="26.4" outlineLevel="1">
      <c r="A203" s="178" t="s">
        <v>256</v>
      </c>
      <c r="B203" s="178"/>
      <c r="C203" s="179" t="s">
        <v>150</v>
      </c>
      <c r="D203" s="118">
        <v>1</v>
      </c>
      <c r="E203" s="118">
        <v>1</v>
      </c>
      <c r="F203" s="180" t="s">
        <v>73</v>
      </c>
      <c r="G203" s="78"/>
      <c r="H203" s="78"/>
      <c r="I203" s="78"/>
      <c r="J203" s="78"/>
      <c r="K203" s="78"/>
      <c r="L203" s="83">
        <v>0</v>
      </c>
      <c r="M203" s="598"/>
      <c r="N203" s="78"/>
      <c r="O203" s="598">
        <f t="shared" si="47"/>
        <v>0</v>
      </c>
      <c r="P203" s="598"/>
      <c r="Q203" s="78"/>
      <c r="R203" s="78">
        <f t="shared" si="48"/>
        <v>0</v>
      </c>
      <c r="S203" s="78">
        <f t="shared" si="49"/>
        <v>0</v>
      </c>
      <c r="T203" s="78">
        <f t="shared" si="50"/>
        <v>0</v>
      </c>
      <c r="U203" s="78">
        <f t="shared" si="51"/>
        <v>0</v>
      </c>
      <c r="V203" s="181" t="s">
        <v>255</v>
      </c>
    </row>
    <row r="204" spans="1:22" s="153" customFormat="1" outlineLevel="1">
      <c r="A204" s="183" t="s">
        <v>257</v>
      </c>
      <c r="B204" s="183"/>
      <c r="C204" s="184" t="s">
        <v>258</v>
      </c>
      <c r="D204" s="185">
        <v>1</v>
      </c>
      <c r="E204" s="185"/>
      <c r="F204" s="186" t="s">
        <v>10</v>
      </c>
      <c r="G204" s="187"/>
      <c r="H204" s="187"/>
      <c r="I204" s="187"/>
      <c r="J204" s="187"/>
      <c r="K204" s="187"/>
      <c r="L204" s="187"/>
      <c r="M204" s="560"/>
      <c r="N204" s="187"/>
      <c r="O204" s="560">
        <f t="shared" si="47"/>
        <v>0</v>
      </c>
      <c r="P204" s="560"/>
      <c r="Q204" s="187"/>
      <c r="R204" s="187">
        <f t="shared" si="48"/>
        <v>0</v>
      </c>
      <c r="S204" s="187">
        <f t="shared" si="49"/>
        <v>0</v>
      </c>
      <c r="T204" s="187">
        <f t="shared" si="50"/>
        <v>0</v>
      </c>
      <c r="U204" s="187">
        <f t="shared" si="51"/>
        <v>0</v>
      </c>
      <c r="V204" s="188"/>
    </row>
    <row r="205" spans="1:22" s="153" customFormat="1" outlineLevel="1">
      <c r="A205" s="183" t="s">
        <v>259</v>
      </c>
      <c r="B205" s="183"/>
      <c r="C205" s="184" t="s">
        <v>260</v>
      </c>
      <c r="D205" s="185">
        <v>1</v>
      </c>
      <c r="E205" s="185"/>
      <c r="F205" s="186" t="s">
        <v>10</v>
      </c>
      <c r="G205" s="187"/>
      <c r="H205" s="187"/>
      <c r="I205" s="187"/>
      <c r="J205" s="187"/>
      <c r="K205" s="187"/>
      <c r="L205" s="187"/>
      <c r="M205" s="560"/>
      <c r="N205" s="187"/>
      <c r="O205" s="560">
        <f t="shared" si="47"/>
        <v>0</v>
      </c>
      <c r="P205" s="560"/>
      <c r="Q205" s="187"/>
      <c r="R205" s="187">
        <f t="shared" si="48"/>
        <v>0</v>
      </c>
      <c r="S205" s="187">
        <f t="shared" si="49"/>
        <v>0</v>
      </c>
      <c r="T205" s="187">
        <f t="shared" si="50"/>
        <v>0</v>
      </c>
      <c r="U205" s="187">
        <f t="shared" si="51"/>
        <v>0</v>
      </c>
      <c r="V205" s="188"/>
    </row>
    <row r="206" spans="1:22" outlineLevel="1">
      <c r="A206" s="183" t="s">
        <v>262</v>
      </c>
      <c r="B206" s="183"/>
      <c r="C206" s="184" t="s">
        <v>263</v>
      </c>
      <c r="D206" s="185">
        <v>1</v>
      </c>
      <c r="E206" s="185"/>
      <c r="F206" s="186" t="s">
        <v>10</v>
      </c>
      <c r="G206" s="187"/>
      <c r="H206" s="187"/>
      <c r="I206" s="187"/>
      <c r="J206" s="187"/>
      <c r="K206" s="187"/>
      <c r="L206" s="187">
        <v>0</v>
      </c>
      <c r="M206" s="560"/>
      <c r="N206" s="187"/>
      <c r="O206" s="560">
        <f t="shared" si="47"/>
        <v>0</v>
      </c>
      <c r="P206" s="560"/>
      <c r="Q206" s="187"/>
      <c r="R206" s="187">
        <f t="shared" si="48"/>
        <v>0</v>
      </c>
      <c r="S206" s="187">
        <f t="shared" si="49"/>
        <v>0</v>
      </c>
      <c r="T206" s="187">
        <f t="shared" si="50"/>
        <v>0</v>
      </c>
      <c r="U206" s="187">
        <f t="shared" si="51"/>
        <v>0</v>
      </c>
      <c r="V206" s="188"/>
    </row>
    <row r="207" spans="1:22" s="153" customFormat="1" outlineLevel="1">
      <c r="A207" s="183" t="s">
        <v>264</v>
      </c>
      <c r="B207" s="183"/>
      <c r="C207" s="184" t="s">
        <v>160</v>
      </c>
      <c r="D207" s="185">
        <v>1</v>
      </c>
      <c r="E207" s="185"/>
      <c r="F207" s="186" t="s">
        <v>10</v>
      </c>
      <c r="G207" s="187"/>
      <c r="H207" s="187"/>
      <c r="I207" s="187"/>
      <c r="J207" s="187"/>
      <c r="K207" s="187"/>
      <c r="L207" s="187">
        <f>SUBTOTAL(9,L209:L209)</f>
        <v>0</v>
      </c>
      <c r="M207" s="560"/>
      <c r="N207" s="187"/>
      <c r="O207" s="560">
        <f t="shared" si="47"/>
        <v>0</v>
      </c>
      <c r="P207" s="560"/>
      <c r="Q207" s="187"/>
      <c r="R207" s="187">
        <f t="shared" si="48"/>
        <v>0</v>
      </c>
      <c r="S207" s="187">
        <f t="shared" si="49"/>
        <v>0</v>
      </c>
      <c r="T207" s="187">
        <f t="shared" si="50"/>
        <v>0</v>
      </c>
      <c r="U207" s="187">
        <f t="shared" si="51"/>
        <v>0</v>
      </c>
      <c r="V207" s="188"/>
    </row>
    <row r="208" spans="1:22" outlineLevel="1">
      <c r="A208" s="137"/>
      <c r="B208" s="137"/>
      <c r="C208" s="138"/>
      <c r="D208" s="94"/>
      <c r="E208" s="94"/>
      <c r="F208" s="139"/>
      <c r="G208" s="71"/>
      <c r="H208" s="71"/>
      <c r="I208" s="71"/>
      <c r="J208" s="71"/>
      <c r="K208" s="71"/>
      <c r="L208" s="71"/>
      <c r="M208" s="552"/>
      <c r="N208" s="71"/>
      <c r="O208" s="552">
        <f t="shared" si="47"/>
        <v>0</v>
      </c>
      <c r="P208" s="552"/>
      <c r="Q208" s="71"/>
      <c r="R208" s="71">
        <f t="shared" si="48"/>
        <v>0</v>
      </c>
      <c r="S208" s="71">
        <f t="shared" si="49"/>
        <v>0</v>
      </c>
      <c r="T208" s="71">
        <f t="shared" si="50"/>
        <v>0</v>
      </c>
      <c r="U208" s="71">
        <f t="shared" si="51"/>
        <v>0</v>
      </c>
      <c r="V208" s="123"/>
    </row>
    <row r="209" spans="1:22" outlineLevel="1">
      <c r="A209" s="137"/>
      <c r="B209" s="137"/>
      <c r="C209" s="138"/>
      <c r="D209" s="94"/>
      <c r="E209" s="94"/>
      <c r="F209" s="139"/>
      <c r="G209" s="71"/>
      <c r="H209" s="71"/>
      <c r="I209" s="71"/>
      <c r="J209" s="71"/>
      <c r="K209" s="71"/>
      <c r="L209" s="62"/>
      <c r="M209" s="552"/>
      <c r="N209" s="71"/>
      <c r="O209" s="552">
        <f t="shared" ref="O209:O272" si="54">M209+N209</f>
        <v>0</v>
      </c>
      <c r="P209" s="552"/>
      <c r="Q209" s="71"/>
      <c r="R209" s="71">
        <f t="shared" ref="R209:R272" si="55">P209+Q209</f>
        <v>0</v>
      </c>
      <c r="S209" s="71">
        <f t="shared" ref="S209:S272" si="56">J209*M209</f>
        <v>0</v>
      </c>
      <c r="T209" s="71">
        <f t="shared" ref="T209:T272" si="57">P209*K209</f>
        <v>0</v>
      </c>
      <c r="U209" s="71">
        <f t="shared" ref="U209:U272" si="58">S209+T209</f>
        <v>0</v>
      </c>
      <c r="V209" s="124"/>
    </row>
    <row r="210" spans="1:22" outlineLevel="1">
      <c r="A210" s="183" t="s">
        <v>265</v>
      </c>
      <c r="B210" s="183"/>
      <c r="C210" s="184" t="s">
        <v>154</v>
      </c>
      <c r="D210" s="185">
        <v>1</v>
      </c>
      <c r="E210" s="185"/>
      <c r="F210" s="186" t="s">
        <v>10</v>
      </c>
      <c r="G210" s="187"/>
      <c r="H210" s="187"/>
      <c r="I210" s="187"/>
      <c r="J210" s="187"/>
      <c r="K210" s="187"/>
      <c r="L210" s="187">
        <v>0</v>
      </c>
      <c r="M210" s="560"/>
      <c r="N210" s="187"/>
      <c r="O210" s="560">
        <f t="shared" si="54"/>
        <v>0</v>
      </c>
      <c r="P210" s="560"/>
      <c r="Q210" s="187"/>
      <c r="R210" s="187">
        <f t="shared" si="55"/>
        <v>0</v>
      </c>
      <c r="S210" s="187">
        <f t="shared" si="56"/>
        <v>0</v>
      </c>
      <c r="T210" s="187">
        <f t="shared" si="57"/>
        <v>0</v>
      </c>
      <c r="U210" s="187">
        <f t="shared" si="58"/>
        <v>0</v>
      </c>
      <c r="V210" s="188"/>
    </row>
    <row r="211" spans="1:22" outlineLevel="1">
      <c r="A211" s="137"/>
      <c r="B211" s="137"/>
      <c r="C211" s="138"/>
      <c r="D211" s="94"/>
      <c r="E211" s="94"/>
      <c r="F211" s="139"/>
      <c r="G211" s="71"/>
      <c r="H211" s="71"/>
      <c r="I211" s="71"/>
      <c r="J211" s="71"/>
      <c r="K211" s="71"/>
      <c r="L211" s="62"/>
      <c r="M211" s="552"/>
      <c r="N211" s="71"/>
      <c r="O211" s="552">
        <f t="shared" si="54"/>
        <v>0</v>
      </c>
      <c r="P211" s="552"/>
      <c r="Q211" s="71"/>
      <c r="R211" s="71">
        <f t="shared" si="55"/>
        <v>0</v>
      </c>
      <c r="S211" s="71">
        <f t="shared" si="56"/>
        <v>0</v>
      </c>
      <c r="T211" s="71">
        <f t="shared" si="57"/>
        <v>0</v>
      </c>
      <c r="U211" s="71">
        <f t="shared" si="58"/>
        <v>0</v>
      </c>
      <c r="V211" s="124"/>
    </row>
    <row r="212" spans="1:22" ht="26.4" outlineLevel="1">
      <c r="A212" s="183" t="s">
        <v>267</v>
      </c>
      <c r="B212" s="183"/>
      <c r="C212" s="184" t="s">
        <v>268</v>
      </c>
      <c r="D212" s="185">
        <v>1</v>
      </c>
      <c r="E212" s="185"/>
      <c r="F212" s="186" t="s">
        <v>10</v>
      </c>
      <c r="G212" s="187"/>
      <c r="H212" s="187"/>
      <c r="I212" s="187"/>
      <c r="J212" s="187">
        <f>SUBTOTAL(9,J213:J213)</f>
        <v>0</v>
      </c>
      <c r="K212" s="187">
        <f>SUBTOTAL(9,K213:K213)</f>
        <v>0</v>
      </c>
      <c r="L212" s="187">
        <f>SUBTOTAL(9,L213:L213)</f>
        <v>0</v>
      </c>
      <c r="M212" s="560"/>
      <c r="N212" s="187"/>
      <c r="O212" s="560">
        <f t="shared" si="54"/>
        <v>0</v>
      </c>
      <c r="P212" s="560"/>
      <c r="Q212" s="187"/>
      <c r="R212" s="187">
        <f t="shared" si="55"/>
        <v>0</v>
      </c>
      <c r="S212" s="187">
        <f t="shared" si="56"/>
        <v>0</v>
      </c>
      <c r="T212" s="187">
        <f t="shared" si="57"/>
        <v>0</v>
      </c>
      <c r="U212" s="187">
        <f t="shared" si="58"/>
        <v>0</v>
      </c>
      <c r="V212" s="188"/>
    </row>
    <row r="213" spans="1:22" outlineLevel="1">
      <c r="A213" s="137"/>
      <c r="B213" s="137"/>
      <c r="C213" s="138"/>
      <c r="D213" s="94"/>
      <c r="E213" s="94"/>
      <c r="F213" s="139"/>
      <c r="G213" s="71"/>
      <c r="H213" s="71"/>
      <c r="I213" s="71"/>
      <c r="J213" s="71"/>
      <c r="K213" s="71"/>
      <c r="L213" s="71"/>
      <c r="M213" s="552"/>
      <c r="N213" s="71"/>
      <c r="O213" s="552">
        <f t="shared" si="54"/>
        <v>0</v>
      </c>
      <c r="P213" s="552"/>
      <c r="Q213" s="71"/>
      <c r="R213" s="71">
        <f t="shared" si="55"/>
        <v>0</v>
      </c>
      <c r="S213" s="71">
        <f t="shared" si="56"/>
        <v>0</v>
      </c>
      <c r="T213" s="71">
        <f t="shared" si="57"/>
        <v>0</v>
      </c>
      <c r="U213" s="71">
        <f t="shared" si="58"/>
        <v>0</v>
      </c>
      <c r="V213" s="123"/>
    </row>
    <row r="214" spans="1:22" outlineLevel="1">
      <c r="A214" s="183" t="s">
        <v>269</v>
      </c>
      <c r="B214" s="183"/>
      <c r="C214" s="184" t="s">
        <v>270</v>
      </c>
      <c r="D214" s="185">
        <v>1</v>
      </c>
      <c r="E214" s="185"/>
      <c r="F214" s="186" t="s">
        <v>10</v>
      </c>
      <c r="G214" s="187"/>
      <c r="H214" s="187"/>
      <c r="I214" s="187"/>
      <c r="J214" s="187"/>
      <c r="K214" s="187"/>
      <c r="L214" s="187"/>
      <c r="M214" s="560"/>
      <c r="N214" s="187"/>
      <c r="O214" s="560">
        <f t="shared" si="54"/>
        <v>0</v>
      </c>
      <c r="P214" s="560"/>
      <c r="Q214" s="187"/>
      <c r="R214" s="187">
        <f t="shared" si="55"/>
        <v>0</v>
      </c>
      <c r="S214" s="187">
        <f t="shared" si="56"/>
        <v>0</v>
      </c>
      <c r="T214" s="187">
        <f t="shared" si="57"/>
        <v>0</v>
      </c>
      <c r="U214" s="187">
        <f t="shared" si="58"/>
        <v>0</v>
      </c>
      <c r="V214" s="188"/>
    </row>
    <row r="215" spans="1:22" outlineLevel="1">
      <c r="A215" s="137"/>
      <c r="B215" s="137"/>
      <c r="C215" s="138"/>
      <c r="D215" s="94"/>
      <c r="E215" s="94"/>
      <c r="F215" s="139"/>
      <c r="G215" s="71"/>
      <c r="H215" s="71"/>
      <c r="I215" s="71"/>
      <c r="J215" s="71"/>
      <c r="K215" s="71"/>
      <c r="L215" s="62"/>
      <c r="M215" s="552"/>
      <c r="N215" s="71"/>
      <c r="O215" s="552">
        <f t="shared" si="54"/>
        <v>0</v>
      </c>
      <c r="P215" s="552"/>
      <c r="Q215" s="71"/>
      <c r="R215" s="71">
        <f t="shared" si="55"/>
        <v>0</v>
      </c>
      <c r="S215" s="71">
        <f t="shared" si="56"/>
        <v>0</v>
      </c>
      <c r="T215" s="71">
        <f t="shared" si="57"/>
        <v>0</v>
      </c>
      <c r="U215" s="71">
        <f t="shared" si="58"/>
        <v>0</v>
      </c>
      <c r="V215" s="124"/>
    </row>
    <row r="216" spans="1:22" outlineLevel="1">
      <c r="A216" s="183" t="s">
        <v>271</v>
      </c>
      <c r="B216" s="183"/>
      <c r="C216" s="184" t="s">
        <v>272</v>
      </c>
      <c r="D216" s="185">
        <v>1</v>
      </c>
      <c r="E216" s="185"/>
      <c r="F216" s="186" t="s">
        <v>10</v>
      </c>
      <c r="G216" s="187"/>
      <c r="H216" s="187"/>
      <c r="I216" s="187"/>
      <c r="J216" s="187"/>
      <c r="K216" s="187"/>
      <c r="L216" s="187"/>
      <c r="M216" s="560"/>
      <c r="N216" s="187"/>
      <c r="O216" s="560">
        <f t="shared" si="54"/>
        <v>0</v>
      </c>
      <c r="P216" s="560"/>
      <c r="Q216" s="187"/>
      <c r="R216" s="187">
        <f t="shared" si="55"/>
        <v>0</v>
      </c>
      <c r="S216" s="187">
        <f t="shared" si="56"/>
        <v>0</v>
      </c>
      <c r="T216" s="187">
        <f t="shared" si="57"/>
        <v>0</v>
      </c>
      <c r="U216" s="187">
        <f t="shared" si="58"/>
        <v>0</v>
      </c>
      <c r="V216" s="188"/>
    </row>
    <row r="217" spans="1:22" outlineLevel="1">
      <c r="A217" s="137"/>
      <c r="B217" s="137"/>
      <c r="C217" s="138"/>
      <c r="D217" s="94"/>
      <c r="E217" s="94"/>
      <c r="F217" s="139"/>
      <c r="G217" s="71"/>
      <c r="H217" s="71"/>
      <c r="I217" s="71"/>
      <c r="J217" s="71"/>
      <c r="K217" s="71"/>
      <c r="L217" s="62"/>
      <c r="M217" s="552"/>
      <c r="N217" s="71"/>
      <c r="O217" s="552">
        <f t="shared" si="54"/>
        <v>0</v>
      </c>
      <c r="P217" s="552"/>
      <c r="Q217" s="71"/>
      <c r="R217" s="71">
        <f t="shared" si="55"/>
        <v>0</v>
      </c>
      <c r="S217" s="71">
        <f t="shared" si="56"/>
        <v>0</v>
      </c>
      <c r="T217" s="71">
        <f t="shared" si="57"/>
        <v>0</v>
      </c>
      <c r="U217" s="71">
        <f t="shared" si="58"/>
        <v>0</v>
      </c>
      <c r="V217" s="124"/>
    </row>
    <row r="218" spans="1:22" outlineLevel="1">
      <c r="A218" s="183" t="s">
        <v>273</v>
      </c>
      <c r="B218" s="183"/>
      <c r="C218" s="184" t="s">
        <v>274</v>
      </c>
      <c r="D218" s="185">
        <v>1</v>
      </c>
      <c r="E218" s="185"/>
      <c r="F218" s="186" t="s">
        <v>10</v>
      </c>
      <c r="G218" s="187"/>
      <c r="H218" s="187"/>
      <c r="I218" s="187"/>
      <c r="J218" s="187">
        <f>SUBTOTAL(9,J219:J219)</f>
        <v>0</v>
      </c>
      <c r="K218" s="187">
        <f>SUBTOTAL(9,K219:K219)</f>
        <v>0</v>
      </c>
      <c r="L218" s="187">
        <f>SUBTOTAL(9,L219:L219)</f>
        <v>0</v>
      </c>
      <c r="M218" s="560"/>
      <c r="N218" s="187"/>
      <c r="O218" s="560">
        <f t="shared" si="54"/>
        <v>0</v>
      </c>
      <c r="P218" s="560"/>
      <c r="Q218" s="187"/>
      <c r="R218" s="187">
        <f t="shared" si="55"/>
        <v>0</v>
      </c>
      <c r="S218" s="187">
        <f t="shared" si="56"/>
        <v>0</v>
      </c>
      <c r="T218" s="187">
        <f t="shared" si="57"/>
        <v>0</v>
      </c>
      <c r="U218" s="187">
        <f t="shared" si="58"/>
        <v>0</v>
      </c>
      <c r="V218" s="188"/>
    </row>
    <row r="219" spans="1:22" outlineLevel="1">
      <c r="A219" s="137"/>
      <c r="B219" s="137"/>
      <c r="C219" s="138"/>
      <c r="D219" s="94"/>
      <c r="E219" s="94"/>
      <c r="F219" s="139"/>
      <c r="G219" s="71"/>
      <c r="H219" s="71"/>
      <c r="I219" s="71"/>
      <c r="J219" s="71"/>
      <c r="K219" s="71"/>
      <c r="L219" s="62"/>
      <c r="M219" s="552"/>
      <c r="N219" s="71"/>
      <c r="O219" s="552">
        <f t="shared" si="54"/>
        <v>0</v>
      </c>
      <c r="P219" s="552"/>
      <c r="Q219" s="71"/>
      <c r="R219" s="71">
        <f t="shared" si="55"/>
        <v>0</v>
      </c>
      <c r="S219" s="71">
        <f t="shared" si="56"/>
        <v>0</v>
      </c>
      <c r="T219" s="71">
        <f t="shared" si="57"/>
        <v>0</v>
      </c>
      <c r="U219" s="71">
        <f t="shared" si="58"/>
        <v>0</v>
      </c>
      <c r="V219" s="124"/>
    </row>
    <row r="220" spans="1:22" s="153" customFormat="1" outlineLevel="1">
      <c r="A220" s="183" t="s">
        <v>275</v>
      </c>
      <c r="B220" s="183"/>
      <c r="C220" s="184" t="s">
        <v>276</v>
      </c>
      <c r="D220" s="185">
        <v>1</v>
      </c>
      <c r="E220" s="185"/>
      <c r="F220" s="186" t="s">
        <v>10</v>
      </c>
      <c r="G220" s="187"/>
      <c r="H220" s="187"/>
      <c r="I220" s="187"/>
      <c r="J220" s="187"/>
      <c r="K220" s="187"/>
      <c r="L220" s="187">
        <f>SUBTOTAL(9,L221:L221)</f>
        <v>0</v>
      </c>
      <c r="M220" s="560"/>
      <c r="N220" s="187"/>
      <c r="O220" s="560">
        <f t="shared" si="54"/>
        <v>0</v>
      </c>
      <c r="P220" s="560"/>
      <c r="Q220" s="187"/>
      <c r="R220" s="187">
        <f t="shared" si="55"/>
        <v>0</v>
      </c>
      <c r="S220" s="187">
        <f t="shared" si="56"/>
        <v>0</v>
      </c>
      <c r="T220" s="187">
        <f t="shared" si="57"/>
        <v>0</v>
      </c>
      <c r="U220" s="187">
        <f t="shared" si="58"/>
        <v>0</v>
      </c>
      <c r="V220" s="188"/>
    </row>
    <row r="221" spans="1:22" outlineLevel="1">
      <c r="A221" s="137"/>
      <c r="B221" s="137"/>
      <c r="C221" s="138"/>
      <c r="D221" s="94"/>
      <c r="E221" s="94"/>
      <c r="F221" s="139"/>
      <c r="G221" s="71"/>
      <c r="H221" s="71"/>
      <c r="I221" s="71"/>
      <c r="J221" s="71"/>
      <c r="K221" s="71"/>
      <c r="L221" s="62"/>
      <c r="M221" s="552"/>
      <c r="N221" s="71"/>
      <c r="O221" s="552">
        <f t="shared" si="54"/>
        <v>0</v>
      </c>
      <c r="P221" s="552"/>
      <c r="Q221" s="71"/>
      <c r="R221" s="71">
        <f t="shared" si="55"/>
        <v>0</v>
      </c>
      <c r="S221" s="71">
        <f t="shared" si="56"/>
        <v>0</v>
      </c>
      <c r="T221" s="71">
        <f t="shared" si="57"/>
        <v>0</v>
      </c>
      <c r="U221" s="71">
        <f t="shared" si="58"/>
        <v>0</v>
      </c>
      <c r="V221" s="124"/>
    </row>
    <row r="222" spans="1:22" ht="26.4" outlineLevel="1">
      <c r="A222" s="183" t="s">
        <v>277</v>
      </c>
      <c r="B222" s="183"/>
      <c r="C222" s="184" t="s">
        <v>278</v>
      </c>
      <c r="D222" s="185">
        <v>1</v>
      </c>
      <c r="E222" s="185"/>
      <c r="F222" s="186" t="s">
        <v>10</v>
      </c>
      <c r="G222" s="187"/>
      <c r="H222" s="187"/>
      <c r="I222" s="187"/>
      <c r="J222" s="187">
        <f>SUBTOTAL(9,J223:J223)</f>
        <v>0</v>
      </c>
      <c r="K222" s="187">
        <f>SUBTOTAL(9,K223:K223)</f>
        <v>0</v>
      </c>
      <c r="L222" s="187">
        <f>SUBTOTAL(9,L223:L223)</f>
        <v>0</v>
      </c>
      <c r="M222" s="560"/>
      <c r="N222" s="187"/>
      <c r="O222" s="560">
        <f t="shared" si="54"/>
        <v>0</v>
      </c>
      <c r="P222" s="560"/>
      <c r="Q222" s="187"/>
      <c r="R222" s="187">
        <f t="shared" si="55"/>
        <v>0</v>
      </c>
      <c r="S222" s="187">
        <f t="shared" si="56"/>
        <v>0</v>
      </c>
      <c r="T222" s="187">
        <f t="shared" si="57"/>
        <v>0</v>
      </c>
      <c r="U222" s="187">
        <f t="shared" si="58"/>
        <v>0</v>
      </c>
      <c r="V222" s="188"/>
    </row>
    <row r="223" spans="1:22" outlineLevel="1">
      <c r="A223" s="137"/>
      <c r="B223" s="137"/>
      <c r="C223" s="138"/>
      <c r="D223" s="94"/>
      <c r="E223" s="94"/>
      <c r="F223" s="139"/>
      <c r="G223" s="71"/>
      <c r="H223" s="71"/>
      <c r="I223" s="71"/>
      <c r="J223" s="71"/>
      <c r="K223" s="71"/>
      <c r="L223" s="62"/>
      <c r="M223" s="552"/>
      <c r="N223" s="71"/>
      <c r="O223" s="552">
        <f t="shared" si="54"/>
        <v>0</v>
      </c>
      <c r="P223" s="552"/>
      <c r="Q223" s="71"/>
      <c r="R223" s="71">
        <f t="shared" si="55"/>
        <v>0</v>
      </c>
      <c r="S223" s="71">
        <f t="shared" si="56"/>
        <v>0</v>
      </c>
      <c r="T223" s="71">
        <f t="shared" si="57"/>
        <v>0</v>
      </c>
      <c r="U223" s="71">
        <f t="shared" si="58"/>
        <v>0</v>
      </c>
      <c r="V223" s="124"/>
    </row>
    <row r="224" spans="1:22" s="153" customFormat="1" outlineLevel="1">
      <c r="A224" s="183" t="s">
        <v>279</v>
      </c>
      <c r="B224" s="183"/>
      <c r="C224" s="184" t="s">
        <v>280</v>
      </c>
      <c r="D224" s="185">
        <v>1</v>
      </c>
      <c r="E224" s="185"/>
      <c r="F224" s="186" t="s">
        <v>10</v>
      </c>
      <c r="G224" s="187"/>
      <c r="H224" s="187"/>
      <c r="I224" s="187"/>
      <c r="J224" s="187">
        <f>SUBTOTAL(9,J225:J225)</f>
        <v>0</v>
      </c>
      <c r="K224" s="187">
        <f>SUBTOTAL(9,K225:K225)</f>
        <v>0</v>
      </c>
      <c r="L224" s="187">
        <f>SUBTOTAL(9,L225:L225)</f>
        <v>0</v>
      </c>
      <c r="M224" s="560"/>
      <c r="N224" s="187"/>
      <c r="O224" s="560">
        <f t="shared" si="54"/>
        <v>0</v>
      </c>
      <c r="P224" s="560"/>
      <c r="Q224" s="187"/>
      <c r="R224" s="187">
        <f t="shared" si="55"/>
        <v>0</v>
      </c>
      <c r="S224" s="187">
        <f t="shared" si="56"/>
        <v>0</v>
      </c>
      <c r="T224" s="187">
        <f t="shared" si="57"/>
        <v>0</v>
      </c>
      <c r="U224" s="187">
        <f t="shared" si="58"/>
        <v>0</v>
      </c>
      <c r="V224" s="188"/>
    </row>
    <row r="225" spans="1:22" outlineLevel="1">
      <c r="A225" s="137"/>
      <c r="B225" s="137"/>
      <c r="C225" s="138"/>
      <c r="D225" s="94"/>
      <c r="E225" s="94"/>
      <c r="F225" s="139"/>
      <c r="G225" s="71"/>
      <c r="H225" s="71"/>
      <c r="I225" s="71"/>
      <c r="J225" s="71"/>
      <c r="K225" s="71"/>
      <c r="L225" s="71"/>
      <c r="M225" s="552"/>
      <c r="N225" s="71"/>
      <c r="O225" s="552">
        <f t="shared" si="54"/>
        <v>0</v>
      </c>
      <c r="P225" s="552"/>
      <c r="Q225" s="71"/>
      <c r="R225" s="71">
        <f t="shared" si="55"/>
        <v>0</v>
      </c>
      <c r="S225" s="71">
        <f t="shared" si="56"/>
        <v>0</v>
      </c>
      <c r="T225" s="71">
        <f t="shared" si="57"/>
        <v>0</v>
      </c>
      <c r="U225" s="71">
        <f t="shared" si="58"/>
        <v>0</v>
      </c>
      <c r="V225" s="123"/>
    </row>
    <row r="226" spans="1:22" ht="26.4" outlineLevel="1">
      <c r="A226" s="183" t="s">
        <v>281</v>
      </c>
      <c r="B226" s="183"/>
      <c r="C226" s="184" t="s">
        <v>282</v>
      </c>
      <c r="D226" s="185">
        <v>1</v>
      </c>
      <c r="E226" s="185"/>
      <c r="F226" s="186" t="s">
        <v>10</v>
      </c>
      <c r="G226" s="187"/>
      <c r="H226" s="187"/>
      <c r="I226" s="187"/>
      <c r="J226" s="187">
        <f>SUBTOTAL(9,J227:J227)</f>
        <v>0</v>
      </c>
      <c r="K226" s="187">
        <f>SUBTOTAL(9,K227:K227)</f>
        <v>0</v>
      </c>
      <c r="L226" s="187">
        <f>SUBTOTAL(9,L227:L227)</f>
        <v>0</v>
      </c>
      <c r="M226" s="560"/>
      <c r="N226" s="187"/>
      <c r="O226" s="560">
        <f t="shared" si="54"/>
        <v>0</v>
      </c>
      <c r="P226" s="560"/>
      <c r="Q226" s="187"/>
      <c r="R226" s="187">
        <f t="shared" si="55"/>
        <v>0</v>
      </c>
      <c r="S226" s="187">
        <f t="shared" si="56"/>
        <v>0</v>
      </c>
      <c r="T226" s="187">
        <f t="shared" si="57"/>
        <v>0</v>
      </c>
      <c r="U226" s="187">
        <f t="shared" si="58"/>
        <v>0</v>
      </c>
      <c r="V226" s="188"/>
    </row>
    <row r="227" spans="1:22" outlineLevel="1">
      <c r="A227" s="137"/>
      <c r="B227" s="137"/>
      <c r="C227" s="138"/>
      <c r="D227" s="94"/>
      <c r="E227" s="94"/>
      <c r="F227" s="139"/>
      <c r="G227" s="71"/>
      <c r="H227" s="71"/>
      <c r="I227" s="71"/>
      <c r="J227" s="71"/>
      <c r="K227" s="71"/>
      <c r="L227" s="62"/>
      <c r="M227" s="552"/>
      <c r="N227" s="71"/>
      <c r="O227" s="552">
        <f t="shared" si="54"/>
        <v>0</v>
      </c>
      <c r="P227" s="552"/>
      <c r="Q227" s="71"/>
      <c r="R227" s="71">
        <f t="shared" si="55"/>
        <v>0</v>
      </c>
      <c r="S227" s="71">
        <f t="shared" si="56"/>
        <v>0</v>
      </c>
      <c r="T227" s="71">
        <f t="shared" si="57"/>
        <v>0</v>
      </c>
      <c r="U227" s="71">
        <f t="shared" si="58"/>
        <v>0</v>
      </c>
      <c r="V227" s="124"/>
    </row>
    <row r="228" spans="1:22" outlineLevel="1">
      <c r="A228" s="183" t="s">
        <v>283</v>
      </c>
      <c r="B228" s="183"/>
      <c r="C228" s="184" t="s">
        <v>165</v>
      </c>
      <c r="D228" s="185">
        <v>1</v>
      </c>
      <c r="E228" s="185"/>
      <c r="F228" s="186" t="s">
        <v>10</v>
      </c>
      <c r="G228" s="187"/>
      <c r="H228" s="187"/>
      <c r="I228" s="187"/>
      <c r="J228" s="187"/>
      <c r="K228" s="187"/>
      <c r="L228" s="187">
        <f>SUBTOTAL(9,L229:L229)</f>
        <v>0</v>
      </c>
      <c r="M228" s="560"/>
      <c r="N228" s="187"/>
      <c r="O228" s="560">
        <f t="shared" si="54"/>
        <v>0</v>
      </c>
      <c r="P228" s="560"/>
      <c r="Q228" s="187"/>
      <c r="R228" s="187">
        <f t="shared" si="55"/>
        <v>0</v>
      </c>
      <c r="S228" s="187">
        <f t="shared" si="56"/>
        <v>0</v>
      </c>
      <c r="T228" s="187">
        <f t="shared" si="57"/>
        <v>0</v>
      </c>
      <c r="U228" s="187">
        <f t="shared" si="58"/>
        <v>0</v>
      </c>
      <c r="V228" s="188"/>
    </row>
    <row r="229" spans="1:22" outlineLevel="1">
      <c r="A229" s="137"/>
      <c r="B229" s="137"/>
      <c r="C229" s="138"/>
      <c r="D229" s="94"/>
      <c r="E229" s="94"/>
      <c r="F229" s="139"/>
      <c r="G229" s="71"/>
      <c r="H229" s="71"/>
      <c r="I229" s="71"/>
      <c r="J229" s="71"/>
      <c r="K229" s="71"/>
      <c r="L229" s="62"/>
      <c r="M229" s="552"/>
      <c r="N229" s="71"/>
      <c r="O229" s="552">
        <f t="shared" si="54"/>
        <v>0</v>
      </c>
      <c r="P229" s="552"/>
      <c r="Q229" s="71"/>
      <c r="R229" s="71">
        <f t="shared" si="55"/>
        <v>0</v>
      </c>
      <c r="S229" s="71">
        <f t="shared" si="56"/>
        <v>0</v>
      </c>
      <c r="T229" s="71">
        <f t="shared" si="57"/>
        <v>0</v>
      </c>
      <c r="U229" s="71">
        <f t="shared" si="58"/>
        <v>0</v>
      </c>
      <c r="V229" s="124"/>
    </row>
    <row r="230" spans="1:22" outlineLevel="1">
      <c r="A230" s="183" t="s">
        <v>284</v>
      </c>
      <c r="B230" s="183"/>
      <c r="C230" s="184" t="s">
        <v>167</v>
      </c>
      <c r="D230" s="185">
        <v>1</v>
      </c>
      <c r="E230" s="185"/>
      <c r="F230" s="186" t="s">
        <v>10</v>
      </c>
      <c r="G230" s="187"/>
      <c r="H230" s="187"/>
      <c r="I230" s="187"/>
      <c r="J230" s="187"/>
      <c r="K230" s="187"/>
      <c r="L230" s="187">
        <v>0</v>
      </c>
      <c r="M230" s="560"/>
      <c r="N230" s="187"/>
      <c r="O230" s="560">
        <f t="shared" si="54"/>
        <v>0</v>
      </c>
      <c r="P230" s="560"/>
      <c r="Q230" s="187"/>
      <c r="R230" s="187">
        <f t="shared" si="55"/>
        <v>0</v>
      </c>
      <c r="S230" s="187">
        <f t="shared" si="56"/>
        <v>0</v>
      </c>
      <c r="T230" s="187">
        <f t="shared" si="57"/>
        <v>0</v>
      </c>
      <c r="U230" s="187">
        <f t="shared" si="58"/>
        <v>0</v>
      </c>
      <c r="V230" s="188"/>
    </row>
    <row r="231" spans="1:22" s="11" customFormat="1" outlineLevel="1">
      <c r="A231" s="172"/>
      <c r="B231" s="172"/>
      <c r="C231" s="189"/>
      <c r="D231" s="190"/>
      <c r="E231" s="190"/>
      <c r="F231" s="191"/>
      <c r="G231" s="174"/>
      <c r="H231" s="174"/>
      <c r="I231" s="174"/>
      <c r="J231" s="174"/>
      <c r="K231" s="174"/>
      <c r="L231" s="174"/>
      <c r="M231" s="558"/>
      <c r="N231" s="174"/>
      <c r="O231" s="558">
        <f t="shared" si="54"/>
        <v>0</v>
      </c>
      <c r="P231" s="558"/>
      <c r="Q231" s="174"/>
      <c r="R231" s="174">
        <f t="shared" si="55"/>
        <v>0</v>
      </c>
      <c r="S231" s="174">
        <f t="shared" si="56"/>
        <v>0</v>
      </c>
      <c r="T231" s="174">
        <f t="shared" si="57"/>
        <v>0</v>
      </c>
      <c r="U231" s="174">
        <f t="shared" si="58"/>
        <v>0</v>
      </c>
      <c r="V231" s="175"/>
    </row>
    <row r="232" spans="1:22" outlineLevel="1">
      <c r="A232" s="183" t="s">
        <v>285</v>
      </c>
      <c r="B232" s="183"/>
      <c r="C232" s="184" t="s">
        <v>169</v>
      </c>
      <c r="D232" s="185">
        <v>1</v>
      </c>
      <c r="E232" s="185">
        <v>1</v>
      </c>
      <c r="F232" s="186" t="s">
        <v>10</v>
      </c>
      <c r="G232" s="187"/>
      <c r="H232" s="187"/>
      <c r="I232" s="187"/>
      <c r="J232" s="187">
        <f>SUBTOTAL(9,J233:J254)</f>
        <v>947613765.29261172</v>
      </c>
      <c r="K232" s="187">
        <f>SUBTOTAL(9,K233:K254)</f>
        <v>174994605.01343971</v>
      </c>
      <c r="L232" s="187">
        <f>SUBTOTAL(9,L233:L254)</f>
        <v>1122608370.3060513</v>
      </c>
      <c r="M232" s="560"/>
      <c r="N232" s="187"/>
      <c r="O232" s="560">
        <f t="shared" si="54"/>
        <v>0</v>
      </c>
      <c r="P232" s="560"/>
      <c r="Q232" s="187"/>
      <c r="R232" s="187">
        <f t="shared" si="55"/>
        <v>0</v>
      </c>
      <c r="S232" s="187">
        <f>SUBTOTAL(9,S233:S254)</f>
        <v>0</v>
      </c>
      <c r="T232" s="187">
        <f>SUBTOTAL(9,T233:T254)</f>
        <v>0</v>
      </c>
      <c r="U232" s="187">
        <f>SUBTOTAL(9,U233:U254)</f>
        <v>0</v>
      </c>
      <c r="V232" s="188"/>
    </row>
    <row r="233" spans="1:22" s="11" customFormat="1" ht="39.6" outlineLevel="1">
      <c r="A233" s="192"/>
      <c r="B233" s="192"/>
      <c r="C233" s="193" t="s">
        <v>1000</v>
      </c>
      <c r="D233" s="194">
        <v>1</v>
      </c>
      <c r="E233" s="97">
        <v>1</v>
      </c>
      <c r="F233" s="195" t="s">
        <v>660</v>
      </c>
      <c r="G233" s="359">
        <v>68750000</v>
      </c>
      <c r="H233" s="359">
        <v>1308000</v>
      </c>
      <c r="I233" s="199">
        <f t="shared" ref="I233" si="59">SUM(G233:H233)</f>
        <v>70058000</v>
      </c>
      <c r="J233" s="199">
        <f t="shared" ref="J233:J252" si="60">G233*E233</f>
        <v>68750000</v>
      </c>
      <c r="K233" s="199">
        <f t="shared" ref="K233:K252" si="61">H233*E233</f>
        <v>1308000</v>
      </c>
      <c r="L233" s="199">
        <f t="shared" ref="L233:L252" si="62">I233*E233</f>
        <v>70058000</v>
      </c>
      <c r="M233" s="554"/>
      <c r="N233" s="199"/>
      <c r="O233" s="554">
        <f t="shared" si="54"/>
        <v>0</v>
      </c>
      <c r="P233" s="554"/>
      <c r="Q233" s="199"/>
      <c r="R233" s="199">
        <f t="shared" si="55"/>
        <v>0</v>
      </c>
      <c r="S233" s="199">
        <f t="shared" si="56"/>
        <v>0</v>
      </c>
      <c r="T233" s="199">
        <f t="shared" si="57"/>
        <v>0</v>
      </c>
      <c r="U233" s="199">
        <f t="shared" si="58"/>
        <v>0</v>
      </c>
      <c r="V233" s="128" t="s">
        <v>969</v>
      </c>
    </row>
    <row r="234" spans="1:22" s="11" customFormat="1" ht="39.6" outlineLevel="1">
      <c r="A234" s="192"/>
      <c r="B234" s="192"/>
      <c r="C234" s="193" t="s">
        <v>1001</v>
      </c>
      <c r="D234" s="194">
        <v>1</v>
      </c>
      <c r="E234" s="97">
        <v>1</v>
      </c>
      <c r="F234" s="195" t="s">
        <v>660</v>
      </c>
      <c r="G234" s="359">
        <v>68750000</v>
      </c>
      <c r="H234" s="359">
        <v>1308000</v>
      </c>
      <c r="I234" s="199">
        <f t="shared" ref="I234:I245" si="63">SUM(G234:H234)</f>
        <v>70058000</v>
      </c>
      <c r="J234" s="199">
        <f t="shared" si="60"/>
        <v>68750000</v>
      </c>
      <c r="K234" s="199">
        <f t="shared" si="61"/>
        <v>1308000</v>
      </c>
      <c r="L234" s="199">
        <f t="shared" si="62"/>
        <v>70058000</v>
      </c>
      <c r="M234" s="554"/>
      <c r="N234" s="199"/>
      <c r="O234" s="554">
        <f t="shared" si="54"/>
        <v>0</v>
      </c>
      <c r="P234" s="554"/>
      <c r="Q234" s="199"/>
      <c r="R234" s="199">
        <f t="shared" si="55"/>
        <v>0</v>
      </c>
      <c r="S234" s="199">
        <f t="shared" si="56"/>
        <v>0</v>
      </c>
      <c r="T234" s="199">
        <f t="shared" si="57"/>
        <v>0</v>
      </c>
      <c r="U234" s="199">
        <f t="shared" si="58"/>
        <v>0</v>
      </c>
      <c r="V234" s="128" t="s">
        <v>969</v>
      </c>
    </row>
    <row r="235" spans="1:22" s="11" customFormat="1" ht="39.6" outlineLevel="1">
      <c r="A235" s="192"/>
      <c r="B235" s="192"/>
      <c r="C235" s="193" t="s">
        <v>1002</v>
      </c>
      <c r="D235" s="194">
        <v>1</v>
      </c>
      <c r="E235" s="97">
        <v>1</v>
      </c>
      <c r="F235" s="195" t="s">
        <v>660</v>
      </c>
      <c r="G235" s="359">
        <v>68750000</v>
      </c>
      <c r="H235" s="359">
        <v>1308000</v>
      </c>
      <c r="I235" s="199">
        <f t="shared" si="63"/>
        <v>70058000</v>
      </c>
      <c r="J235" s="199">
        <f t="shared" si="60"/>
        <v>68750000</v>
      </c>
      <c r="K235" s="199">
        <f t="shared" si="61"/>
        <v>1308000</v>
      </c>
      <c r="L235" s="199">
        <f t="shared" si="62"/>
        <v>70058000</v>
      </c>
      <c r="M235" s="554"/>
      <c r="N235" s="199"/>
      <c r="O235" s="554">
        <f t="shared" si="54"/>
        <v>0</v>
      </c>
      <c r="P235" s="554"/>
      <c r="Q235" s="199"/>
      <c r="R235" s="199">
        <f t="shared" si="55"/>
        <v>0</v>
      </c>
      <c r="S235" s="199">
        <f t="shared" si="56"/>
        <v>0</v>
      </c>
      <c r="T235" s="199">
        <f t="shared" si="57"/>
        <v>0</v>
      </c>
      <c r="U235" s="199">
        <f t="shared" si="58"/>
        <v>0</v>
      </c>
      <c r="V235" s="128" t="s">
        <v>969</v>
      </c>
    </row>
    <row r="236" spans="1:22" s="11" customFormat="1" ht="26.4" outlineLevel="1">
      <c r="A236" s="192"/>
      <c r="B236" s="192"/>
      <c r="C236" s="193" t="s">
        <v>970</v>
      </c>
      <c r="D236" s="194">
        <v>24</v>
      </c>
      <c r="E236" s="97"/>
      <c r="F236" s="195" t="s">
        <v>660</v>
      </c>
      <c r="G236" s="359">
        <v>5060000</v>
      </c>
      <c r="H236" s="359">
        <v>654000</v>
      </c>
      <c r="I236" s="199">
        <f t="shared" ref="I236:I237" si="64">SUM(G236:H236)</f>
        <v>5714000</v>
      </c>
      <c r="J236" s="199">
        <f t="shared" si="60"/>
        <v>0</v>
      </c>
      <c r="K236" s="199">
        <f t="shared" si="61"/>
        <v>0</v>
      </c>
      <c r="L236" s="199">
        <f t="shared" si="62"/>
        <v>0</v>
      </c>
      <c r="M236" s="554"/>
      <c r="N236" s="199"/>
      <c r="O236" s="554">
        <f t="shared" si="54"/>
        <v>0</v>
      </c>
      <c r="P236" s="554"/>
      <c r="Q236" s="199"/>
      <c r="R236" s="199">
        <f t="shared" si="55"/>
        <v>0</v>
      </c>
      <c r="S236" s="199">
        <f t="shared" si="56"/>
        <v>0</v>
      </c>
      <c r="T236" s="199">
        <f t="shared" si="57"/>
        <v>0</v>
      </c>
      <c r="U236" s="199">
        <f t="shared" si="58"/>
        <v>0</v>
      </c>
      <c r="V236" s="128" t="s">
        <v>971</v>
      </c>
    </row>
    <row r="237" spans="1:22" s="11" customFormat="1" ht="26.4" outlineLevel="1">
      <c r="A237" s="192"/>
      <c r="B237" s="192"/>
      <c r="C237" s="193" t="s">
        <v>972</v>
      </c>
      <c r="D237" s="194">
        <v>6</v>
      </c>
      <c r="E237" s="97">
        <v>6</v>
      </c>
      <c r="F237" s="195" t="s">
        <v>660</v>
      </c>
      <c r="G237" s="359">
        <v>2195600</v>
      </c>
      <c r="H237" s="359">
        <v>654000</v>
      </c>
      <c r="I237" s="199">
        <f t="shared" si="64"/>
        <v>2849600</v>
      </c>
      <c r="J237" s="199">
        <f t="shared" si="60"/>
        <v>13173600</v>
      </c>
      <c r="K237" s="199">
        <f t="shared" si="61"/>
        <v>3924000</v>
      </c>
      <c r="L237" s="199">
        <f t="shared" si="62"/>
        <v>17097600</v>
      </c>
      <c r="M237" s="554"/>
      <c r="N237" s="199"/>
      <c r="O237" s="554">
        <f t="shared" si="54"/>
        <v>0</v>
      </c>
      <c r="P237" s="554"/>
      <c r="Q237" s="199"/>
      <c r="R237" s="199">
        <f t="shared" si="55"/>
        <v>0</v>
      </c>
      <c r="S237" s="199">
        <f t="shared" si="56"/>
        <v>0</v>
      </c>
      <c r="T237" s="199">
        <f t="shared" si="57"/>
        <v>0</v>
      </c>
      <c r="U237" s="199">
        <f t="shared" si="58"/>
        <v>0</v>
      </c>
      <c r="V237" s="128" t="s">
        <v>973</v>
      </c>
    </row>
    <row r="238" spans="1:22" s="11" customFormat="1" ht="26.4" outlineLevel="1">
      <c r="A238" s="192"/>
      <c r="B238" s="192"/>
      <c r="C238" s="193" t="s">
        <v>974</v>
      </c>
      <c r="D238" s="194">
        <v>423</v>
      </c>
      <c r="E238" s="97">
        <f>E243*2</f>
        <v>452</v>
      </c>
      <c r="F238" s="195" t="s">
        <v>660</v>
      </c>
      <c r="G238" s="359">
        <v>198000.00000000003</v>
      </c>
      <c r="H238" s="359">
        <v>10900</v>
      </c>
      <c r="I238" s="199">
        <f>SUM(G238:H238)</f>
        <v>208900.00000000003</v>
      </c>
      <c r="J238" s="199">
        <f>G238*E238</f>
        <v>89496000.000000015</v>
      </c>
      <c r="K238" s="199">
        <f>H238*E238</f>
        <v>4926800</v>
      </c>
      <c r="L238" s="199">
        <f>I238*E238</f>
        <v>94422800.000000015</v>
      </c>
      <c r="M238" s="554"/>
      <c r="N238" s="199"/>
      <c r="O238" s="554">
        <f t="shared" si="54"/>
        <v>0</v>
      </c>
      <c r="P238" s="554"/>
      <c r="Q238" s="199"/>
      <c r="R238" s="199">
        <f t="shared" si="55"/>
        <v>0</v>
      </c>
      <c r="S238" s="199">
        <f t="shared" si="56"/>
        <v>0</v>
      </c>
      <c r="T238" s="199">
        <f t="shared" si="57"/>
        <v>0</v>
      </c>
      <c r="U238" s="199">
        <f t="shared" si="58"/>
        <v>0</v>
      </c>
      <c r="V238" s="128" t="s">
        <v>975</v>
      </c>
    </row>
    <row r="239" spans="1:22" s="11" customFormat="1" ht="26.4" outlineLevel="1">
      <c r="A239" s="192"/>
      <c r="B239" s="192"/>
      <c r="C239" s="193" t="s">
        <v>974</v>
      </c>
      <c r="D239" s="194">
        <v>0</v>
      </c>
      <c r="E239" s="97">
        <v>0</v>
      </c>
      <c r="F239" s="195" t="s">
        <v>660</v>
      </c>
      <c r="G239" s="359">
        <v>198000.00000000003</v>
      </c>
      <c r="H239" s="359">
        <v>10900</v>
      </c>
      <c r="I239" s="199">
        <f>SUM(G239:H239)</f>
        <v>208900.00000000003</v>
      </c>
      <c r="J239" s="199">
        <f>G239*E239</f>
        <v>0</v>
      </c>
      <c r="K239" s="199">
        <f>H239*E239</f>
        <v>0</v>
      </c>
      <c r="L239" s="199">
        <f>I239*E239</f>
        <v>0</v>
      </c>
      <c r="M239" s="554"/>
      <c r="N239" s="199"/>
      <c r="O239" s="554">
        <f t="shared" si="54"/>
        <v>0</v>
      </c>
      <c r="P239" s="554"/>
      <c r="Q239" s="199"/>
      <c r="R239" s="199">
        <f t="shared" si="55"/>
        <v>0</v>
      </c>
      <c r="S239" s="199">
        <f t="shared" si="56"/>
        <v>0</v>
      </c>
      <c r="T239" s="199">
        <f t="shared" si="57"/>
        <v>0</v>
      </c>
      <c r="U239" s="199">
        <f t="shared" si="58"/>
        <v>0</v>
      </c>
      <c r="V239" s="128" t="s">
        <v>975</v>
      </c>
    </row>
    <row r="240" spans="1:22" s="11" customFormat="1" ht="26.4" outlineLevel="1">
      <c r="A240" s="192"/>
      <c r="B240" s="192"/>
      <c r="C240" s="193" t="s">
        <v>976</v>
      </c>
      <c r="D240" s="194">
        <v>6</v>
      </c>
      <c r="E240" s="97">
        <v>6</v>
      </c>
      <c r="F240" s="195" t="s">
        <v>660</v>
      </c>
      <c r="G240" s="359">
        <v>6490000.0000000009</v>
      </c>
      <c r="H240" s="359">
        <v>490500.00000000006</v>
      </c>
      <c r="I240" s="199">
        <f t="shared" si="63"/>
        <v>6980500.0000000009</v>
      </c>
      <c r="J240" s="199">
        <f t="shared" si="60"/>
        <v>38940000.000000007</v>
      </c>
      <c r="K240" s="199">
        <f t="shared" si="61"/>
        <v>2943000.0000000005</v>
      </c>
      <c r="L240" s="199">
        <f t="shared" si="62"/>
        <v>41883000.000000007</v>
      </c>
      <c r="M240" s="554"/>
      <c r="N240" s="199"/>
      <c r="O240" s="554">
        <f t="shared" si="54"/>
        <v>0</v>
      </c>
      <c r="P240" s="554"/>
      <c r="Q240" s="199"/>
      <c r="R240" s="199">
        <f t="shared" si="55"/>
        <v>0</v>
      </c>
      <c r="S240" s="199">
        <f t="shared" si="56"/>
        <v>0</v>
      </c>
      <c r="T240" s="199">
        <f t="shared" si="57"/>
        <v>0</v>
      </c>
      <c r="U240" s="199">
        <f t="shared" si="58"/>
        <v>0</v>
      </c>
      <c r="V240" s="128" t="s">
        <v>977</v>
      </c>
    </row>
    <row r="241" spans="1:22" s="354" customFormat="1" outlineLevel="1">
      <c r="A241" s="348"/>
      <c r="B241" s="348"/>
      <c r="C241" s="349" t="s">
        <v>978</v>
      </c>
      <c r="D241" s="350">
        <v>6</v>
      </c>
      <c r="E241" s="499">
        <v>6</v>
      </c>
      <c r="F241" s="351" t="s">
        <v>660</v>
      </c>
      <c r="G241" s="359"/>
      <c r="H241" s="359"/>
      <c r="I241" s="352">
        <f t="shared" si="63"/>
        <v>0</v>
      </c>
      <c r="J241" s="352">
        <f t="shared" si="60"/>
        <v>0</v>
      </c>
      <c r="K241" s="352">
        <f t="shared" si="61"/>
        <v>0</v>
      </c>
      <c r="L241" s="352">
        <f t="shared" si="62"/>
        <v>0</v>
      </c>
      <c r="M241" s="599"/>
      <c r="N241" s="352"/>
      <c r="O241" s="599">
        <f t="shared" si="54"/>
        <v>0</v>
      </c>
      <c r="P241" s="599"/>
      <c r="Q241" s="352"/>
      <c r="R241" s="352">
        <f t="shared" si="55"/>
        <v>0</v>
      </c>
      <c r="S241" s="352">
        <f t="shared" si="56"/>
        <v>0</v>
      </c>
      <c r="T241" s="352">
        <f t="shared" si="57"/>
        <v>0</v>
      </c>
      <c r="U241" s="352">
        <f t="shared" si="58"/>
        <v>0</v>
      </c>
      <c r="V241" s="353" t="s">
        <v>255</v>
      </c>
    </row>
    <row r="242" spans="1:22" s="11" customFormat="1" outlineLevel="1">
      <c r="A242" s="192"/>
      <c r="B242" s="192"/>
      <c r="C242" s="193" t="s">
        <v>980</v>
      </c>
      <c r="D242" s="194">
        <v>6</v>
      </c>
      <c r="E242" s="97">
        <v>6</v>
      </c>
      <c r="F242" s="195" t="s">
        <v>660</v>
      </c>
      <c r="G242" s="359">
        <v>150480</v>
      </c>
      <c r="H242" s="359">
        <v>54500.000000000007</v>
      </c>
      <c r="I242" s="199">
        <f t="shared" si="63"/>
        <v>204980</v>
      </c>
      <c r="J242" s="199">
        <f t="shared" si="60"/>
        <v>902880</v>
      </c>
      <c r="K242" s="199">
        <f t="shared" si="61"/>
        <v>327000.00000000006</v>
      </c>
      <c r="L242" s="199">
        <f t="shared" si="62"/>
        <v>1229880</v>
      </c>
      <c r="M242" s="554"/>
      <c r="N242" s="199"/>
      <c r="O242" s="554">
        <f t="shared" si="54"/>
        <v>0</v>
      </c>
      <c r="P242" s="554"/>
      <c r="Q242" s="199"/>
      <c r="R242" s="199">
        <f t="shared" si="55"/>
        <v>0</v>
      </c>
      <c r="S242" s="199">
        <f t="shared" si="56"/>
        <v>0</v>
      </c>
      <c r="T242" s="199">
        <f t="shared" si="57"/>
        <v>0</v>
      </c>
      <c r="U242" s="199">
        <f t="shared" si="58"/>
        <v>0</v>
      </c>
      <c r="V242" s="128" t="s">
        <v>898</v>
      </c>
    </row>
    <row r="243" spans="1:22" s="11" customFormat="1" ht="26.4" outlineLevel="1">
      <c r="A243" s="192"/>
      <c r="B243" s="192"/>
      <c r="C243" s="193" t="s">
        <v>894</v>
      </c>
      <c r="D243" s="194">
        <v>197</v>
      </c>
      <c r="E243" s="97">
        <f>197+29</f>
        <v>226</v>
      </c>
      <c r="F243" s="195" t="s">
        <v>660</v>
      </c>
      <c r="G243" s="359">
        <v>480000</v>
      </c>
      <c r="H243" s="359">
        <v>81750</v>
      </c>
      <c r="I243" s="199">
        <f t="shared" si="63"/>
        <v>561750</v>
      </c>
      <c r="J243" s="199">
        <f t="shared" si="60"/>
        <v>108480000</v>
      </c>
      <c r="K243" s="199">
        <f t="shared" si="61"/>
        <v>18475500</v>
      </c>
      <c r="L243" s="199">
        <f t="shared" si="62"/>
        <v>126955500</v>
      </c>
      <c r="M243" s="554"/>
      <c r="N243" s="199"/>
      <c r="O243" s="554">
        <f t="shared" si="54"/>
        <v>0</v>
      </c>
      <c r="P243" s="554"/>
      <c r="Q243" s="199"/>
      <c r="R243" s="199">
        <f t="shared" si="55"/>
        <v>0</v>
      </c>
      <c r="S243" s="199">
        <f t="shared" si="56"/>
        <v>0</v>
      </c>
      <c r="T243" s="199">
        <f t="shared" si="57"/>
        <v>0</v>
      </c>
      <c r="U243" s="199">
        <f t="shared" si="58"/>
        <v>0</v>
      </c>
      <c r="V243" s="128" t="s">
        <v>895</v>
      </c>
    </row>
    <row r="244" spans="1:22" s="11" customFormat="1" ht="26.4" outlineLevel="1">
      <c r="A244" s="192"/>
      <c r="B244" s="192"/>
      <c r="C244" s="193" t="s">
        <v>983</v>
      </c>
      <c r="D244" s="194">
        <v>29</v>
      </c>
      <c r="E244" s="97">
        <v>29</v>
      </c>
      <c r="F244" s="195" t="s">
        <v>660</v>
      </c>
      <c r="G244" s="359">
        <v>0</v>
      </c>
      <c r="H244" s="359">
        <v>136250</v>
      </c>
      <c r="I244" s="199">
        <f t="shared" si="63"/>
        <v>136250</v>
      </c>
      <c r="J244" s="199">
        <f t="shared" si="60"/>
        <v>0</v>
      </c>
      <c r="K244" s="199">
        <f t="shared" si="61"/>
        <v>3951250</v>
      </c>
      <c r="L244" s="199">
        <f t="shared" si="62"/>
        <v>3951250</v>
      </c>
      <c r="M244" s="554"/>
      <c r="N244" s="199"/>
      <c r="O244" s="554">
        <f t="shared" si="54"/>
        <v>0</v>
      </c>
      <c r="P244" s="554"/>
      <c r="Q244" s="199"/>
      <c r="R244" s="199">
        <f t="shared" si="55"/>
        <v>0</v>
      </c>
      <c r="S244" s="199">
        <f t="shared" si="56"/>
        <v>0</v>
      </c>
      <c r="T244" s="199">
        <f t="shared" si="57"/>
        <v>0</v>
      </c>
      <c r="U244" s="199">
        <f t="shared" si="58"/>
        <v>0</v>
      </c>
      <c r="V244" s="128" t="s">
        <v>984</v>
      </c>
    </row>
    <row r="245" spans="1:22" s="11" customFormat="1" ht="26.4" outlineLevel="1">
      <c r="A245" s="192"/>
      <c r="B245" s="192"/>
      <c r="C245" s="347" t="s">
        <v>985</v>
      </c>
      <c r="D245" s="194">
        <v>60</v>
      </c>
      <c r="E245" s="97">
        <v>60</v>
      </c>
      <c r="F245" s="195" t="s">
        <v>660</v>
      </c>
      <c r="G245" s="359">
        <v>550000</v>
      </c>
      <c r="H245" s="359">
        <v>10900</v>
      </c>
      <c r="I245" s="199">
        <f t="shared" si="63"/>
        <v>560900</v>
      </c>
      <c r="J245" s="199">
        <f t="shared" si="60"/>
        <v>33000000</v>
      </c>
      <c r="K245" s="199">
        <f t="shared" si="61"/>
        <v>654000</v>
      </c>
      <c r="L245" s="199">
        <f t="shared" si="62"/>
        <v>33654000</v>
      </c>
      <c r="M245" s="554"/>
      <c r="N245" s="199"/>
      <c r="O245" s="554">
        <f t="shared" si="54"/>
        <v>0</v>
      </c>
      <c r="P245" s="554"/>
      <c r="Q245" s="199"/>
      <c r="R245" s="199">
        <f t="shared" si="55"/>
        <v>0</v>
      </c>
      <c r="S245" s="199">
        <f t="shared" si="56"/>
        <v>0</v>
      </c>
      <c r="T245" s="199">
        <f t="shared" si="57"/>
        <v>0</v>
      </c>
      <c r="U245" s="199">
        <f t="shared" si="58"/>
        <v>0</v>
      </c>
      <c r="V245" s="128" t="s">
        <v>986</v>
      </c>
    </row>
    <row r="246" spans="1:22" s="11" customFormat="1" outlineLevel="1">
      <c r="A246" s="192"/>
      <c r="B246" s="192"/>
      <c r="C246" s="193" t="s">
        <v>987</v>
      </c>
      <c r="D246" s="194">
        <v>60</v>
      </c>
      <c r="E246" s="97">
        <f>48*3</f>
        <v>144</v>
      </c>
      <c r="F246" s="195" t="s">
        <v>660</v>
      </c>
      <c r="G246" s="359">
        <v>132000</v>
      </c>
      <c r="H246" s="359">
        <v>65400.000000000007</v>
      </c>
      <c r="I246" s="199">
        <f t="shared" ref="I246" si="65">SUM(G246:H246)</f>
        <v>197400</v>
      </c>
      <c r="J246" s="199">
        <f t="shared" si="60"/>
        <v>19008000</v>
      </c>
      <c r="K246" s="199">
        <f t="shared" si="61"/>
        <v>9417600.0000000019</v>
      </c>
      <c r="L246" s="199">
        <f t="shared" si="62"/>
        <v>28425600</v>
      </c>
      <c r="M246" s="554"/>
      <c r="N246" s="199"/>
      <c r="O246" s="554">
        <f t="shared" si="54"/>
        <v>0</v>
      </c>
      <c r="P246" s="554"/>
      <c r="Q246" s="199"/>
      <c r="R246" s="199">
        <f t="shared" si="55"/>
        <v>0</v>
      </c>
      <c r="S246" s="199">
        <f t="shared" si="56"/>
        <v>0</v>
      </c>
      <c r="T246" s="199">
        <f t="shared" si="57"/>
        <v>0</v>
      </c>
      <c r="U246" s="199">
        <f t="shared" si="58"/>
        <v>0</v>
      </c>
      <c r="V246" s="128" t="s">
        <v>988</v>
      </c>
    </row>
    <row r="247" spans="1:22" s="11" customFormat="1" ht="26.4" outlineLevel="1">
      <c r="A247" s="192"/>
      <c r="B247" s="192"/>
      <c r="C247" s="193" t="s">
        <v>989</v>
      </c>
      <c r="D247" s="194">
        <v>29</v>
      </c>
      <c r="E247" s="97">
        <f>E244</f>
        <v>29</v>
      </c>
      <c r="F247" s="195" t="s">
        <v>660</v>
      </c>
      <c r="G247" s="359">
        <v>198000.00000000003</v>
      </c>
      <c r="H247" s="359">
        <v>10900</v>
      </c>
      <c r="I247" s="199">
        <f>SUM(G247:H247)</f>
        <v>208900.00000000003</v>
      </c>
      <c r="J247" s="199">
        <f>G247*E247</f>
        <v>5742000.0000000009</v>
      </c>
      <c r="K247" s="199">
        <f>H247*E247</f>
        <v>316100</v>
      </c>
      <c r="L247" s="199">
        <f>I247*E247</f>
        <v>6058100.0000000009</v>
      </c>
      <c r="M247" s="554"/>
      <c r="N247" s="199"/>
      <c r="O247" s="554">
        <f t="shared" si="54"/>
        <v>0</v>
      </c>
      <c r="P247" s="554"/>
      <c r="Q247" s="199"/>
      <c r="R247" s="199">
        <f t="shared" si="55"/>
        <v>0</v>
      </c>
      <c r="S247" s="199">
        <f t="shared" si="56"/>
        <v>0</v>
      </c>
      <c r="T247" s="199">
        <f t="shared" si="57"/>
        <v>0</v>
      </c>
      <c r="U247" s="199">
        <f t="shared" si="58"/>
        <v>0</v>
      </c>
      <c r="V247" s="128" t="s">
        <v>975</v>
      </c>
    </row>
    <row r="248" spans="1:22" s="11" customFormat="1" outlineLevel="1">
      <c r="A248" s="192"/>
      <c r="B248" s="192"/>
      <c r="C248" s="193" t="s">
        <v>671</v>
      </c>
      <c r="D248" s="194">
        <v>14691</v>
      </c>
      <c r="E248" s="97">
        <v>14487.800000000001</v>
      </c>
      <c r="F248" s="195" t="s">
        <v>624</v>
      </c>
      <c r="G248" s="359">
        <v>21639.344262295082</v>
      </c>
      <c r="H248" s="359">
        <v>3360.0000000000005</v>
      </c>
      <c r="I248" s="199">
        <f t="shared" ref="I248:I252" si="66">SUM(G248:H248)</f>
        <v>24999.344262295082</v>
      </c>
      <c r="J248" s="199">
        <f t="shared" si="60"/>
        <v>313506491.80327874</v>
      </c>
      <c r="K248" s="199">
        <f t="shared" si="61"/>
        <v>48679008.000000007</v>
      </c>
      <c r="L248" s="199">
        <f t="shared" si="62"/>
        <v>362185499.80327874</v>
      </c>
      <c r="M248" s="554"/>
      <c r="N248" s="199"/>
      <c r="O248" s="554">
        <f t="shared" si="54"/>
        <v>0</v>
      </c>
      <c r="P248" s="554"/>
      <c r="Q248" s="199"/>
      <c r="R248" s="199">
        <f t="shared" si="55"/>
        <v>0</v>
      </c>
      <c r="S248" s="199">
        <f t="shared" si="56"/>
        <v>0</v>
      </c>
      <c r="T248" s="199">
        <f t="shared" si="57"/>
        <v>0</v>
      </c>
      <c r="U248" s="199">
        <f t="shared" si="58"/>
        <v>0</v>
      </c>
      <c r="V248" s="128" t="s">
        <v>1589</v>
      </c>
    </row>
    <row r="249" spans="1:22" s="11" customFormat="1" outlineLevel="1">
      <c r="A249" s="192"/>
      <c r="B249" s="192"/>
      <c r="C249" s="386" t="s">
        <v>928</v>
      </c>
      <c r="D249" s="194">
        <v>138</v>
      </c>
      <c r="E249" s="97">
        <v>2800</v>
      </c>
      <c r="F249" s="195" t="s">
        <v>624</v>
      </c>
      <c r="G249" s="359">
        <v>8773.9726027397246</v>
      </c>
      <c r="H249" s="359">
        <v>14594.016411764707</v>
      </c>
      <c r="I249" s="199">
        <f t="shared" si="66"/>
        <v>23367.989014504434</v>
      </c>
      <c r="J249" s="199">
        <f t="shared" si="60"/>
        <v>24567123.287671231</v>
      </c>
      <c r="K249" s="199">
        <f t="shared" si="61"/>
        <v>40863245.952941179</v>
      </c>
      <c r="L249" s="199">
        <f t="shared" si="62"/>
        <v>65430369.240612417</v>
      </c>
      <c r="M249" s="554"/>
      <c r="N249" s="199"/>
      <c r="O249" s="554">
        <f t="shared" si="54"/>
        <v>0</v>
      </c>
      <c r="P249" s="554"/>
      <c r="Q249" s="199"/>
      <c r="R249" s="199">
        <f t="shared" si="55"/>
        <v>0</v>
      </c>
      <c r="S249" s="199">
        <f t="shared" si="56"/>
        <v>0</v>
      </c>
      <c r="T249" s="199">
        <f t="shared" si="57"/>
        <v>0</v>
      </c>
      <c r="U249" s="199">
        <f t="shared" si="58"/>
        <v>0</v>
      </c>
      <c r="V249" s="389" t="s">
        <v>929</v>
      </c>
    </row>
    <row r="250" spans="1:22" s="11" customFormat="1" outlineLevel="1">
      <c r="A250" s="192"/>
      <c r="B250" s="192"/>
      <c r="C250" s="193" t="s">
        <v>896</v>
      </c>
      <c r="D250" s="194">
        <v>24</v>
      </c>
      <c r="E250" s="97">
        <f>48*2</f>
        <v>96</v>
      </c>
      <c r="F250" s="195" t="s">
        <v>897</v>
      </c>
      <c r="G250" s="359">
        <v>0</v>
      </c>
      <c r="H250" s="359">
        <v>50600.000000000007</v>
      </c>
      <c r="I250" s="199">
        <f t="shared" si="66"/>
        <v>50600.000000000007</v>
      </c>
      <c r="J250" s="199">
        <f t="shared" si="60"/>
        <v>0</v>
      </c>
      <c r="K250" s="199">
        <f t="shared" si="61"/>
        <v>4857600.0000000009</v>
      </c>
      <c r="L250" s="199">
        <f t="shared" si="62"/>
        <v>4857600.0000000009</v>
      </c>
      <c r="M250" s="554"/>
      <c r="N250" s="199"/>
      <c r="O250" s="554">
        <f t="shared" si="54"/>
        <v>0</v>
      </c>
      <c r="P250" s="554"/>
      <c r="Q250" s="199"/>
      <c r="R250" s="199">
        <f t="shared" si="55"/>
        <v>0</v>
      </c>
      <c r="S250" s="199">
        <f t="shared" si="56"/>
        <v>0</v>
      </c>
      <c r="T250" s="199">
        <f t="shared" si="57"/>
        <v>0</v>
      </c>
      <c r="U250" s="199">
        <f t="shared" si="58"/>
        <v>0</v>
      </c>
      <c r="V250" s="128" t="s">
        <v>898</v>
      </c>
    </row>
    <row r="251" spans="1:22" s="11" customFormat="1" outlineLevel="1">
      <c r="A251" s="192"/>
      <c r="B251" s="192"/>
      <c r="C251" s="193" t="s">
        <v>899</v>
      </c>
      <c r="D251" s="194">
        <v>197</v>
      </c>
      <c r="E251" s="97">
        <f>E243*2</f>
        <v>452</v>
      </c>
      <c r="F251" s="195" t="s">
        <v>897</v>
      </c>
      <c r="G251" s="359">
        <v>0</v>
      </c>
      <c r="H251" s="359">
        <v>50600.000000000007</v>
      </c>
      <c r="I251" s="199">
        <f t="shared" si="66"/>
        <v>50600.000000000007</v>
      </c>
      <c r="J251" s="199">
        <f t="shared" si="60"/>
        <v>0</v>
      </c>
      <c r="K251" s="199">
        <f t="shared" si="61"/>
        <v>22871200.000000004</v>
      </c>
      <c r="L251" s="199">
        <f t="shared" si="62"/>
        <v>22871200.000000004</v>
      </c>
      <c r="M251" s="554"/>
      <c r="N251" s="199"/>
      <c r="O251" s="554">
        <f t="shared" si="54"/>
        <v>0</v>
      </c>
      <c r="P251" s="554"/>
      <c r="Q251" s="199"/>
      <c r="R251" s="199">
        <f t="shared" si="55"/>
        <v>0</v>
      </c>
      <c r="S251" s="199">
        <f t="shared" si="56"/>
        <v>0</v>
      </c>
      <c r="T251" s="199">
        <f t="shared" si="57"/>
        <v>0</v>
      </c>
      <c r="U251" s="199">
        <f t="shared" si="58"/>
        <v>0</v>
      </c>
      <c r="V251" s="128" t="s">
        <v>898</v>
      </c>
    </row>
    <row r="252" spans="1:22" s="399" customFormat="1" outlineLevel="1">
      <c r="A252" s="395"/>
      <c r="B252" s="395"/>
      <c r="C252" s="400" t="s">
        <v>657</v>
      </c>
      <c r="D252" s="97">
        <v>1</v>
      </c>
      <c r="E252" s="97">
        <v>1</v>
      </c>
      <c r="F252" s="397" t="s">
        <v>619</v>
      </c>
      <c r="G252" s="497">
        <v>29547670.201661807</v>
      </c>
      <c r="H252" s="497">
        <v>8864301.0604985412</v>
      </c>
      <c r="I252" s="62">
        <f t="shared" si="66"/>
        <v>38411971.262160346</v>
      </c>
      <c r="J252" s="62">
        <f t="shared" si="60"/>
        <v>29547670.201661807</v>
      </c>
      <c r="K252" s="62">
        <f t="shared" si="61"/>
        <v>8864301.0604985412</v>
      </c>
      <c r="L252" s="62">
        <f t="shared" si="62"/>
        <v>38411971.262160346</v>
      </c>
      <c r="M252" s="550"/>
      <c r="N252" s="62"/>
      <c r="O252" s="550">
        <f t="shared" si="54"/>
        <v>0</v>
      </c>
      <c r="P252" s="550"/>
      <c r="Q252" s="62"/>
      <c r="R252" s="62">
        <f t="shared" si="55"/>
        <v>0</v>
      </c>
      <c r="S252" s="62">
        <f t="shared" si="56"/>
        <v>0</v>
      </c>
      <c r="T252" s="62">
        <f t="shared" si="57"/>
        <v>0</v>
      </c>
      <c r="U252" s="62">
        <f t="shared" si="58"/>
        <v>0</v>
      </c>
      <c r="V252" s="124"/>
    </row>
    <row r="253" spans="1:22" s="399" customFormat="1" outlineLevel="1">
      <c r="A253" s="395"/>
      <c r="B253" s="395"/>
      <c r="C253" s="533" t="s">
        <v>1632</v>
      </c>
      <c r="D253" s="542">
        <v>1</v>
      </c>
      <c r="E253" s="542">
        <v>1</v>
      </c>
      <c r="F253" s="543" t="s">
        <v>619</v>
      </c>
      <c r="G253" s="544">
        <v>65000000</v>
      </c>
      <c r="H253" s="544"/>
      <c r="I253" s="545">
        <f t="shared" ref="I253" si="67">SUM(G253:H253)</f>
        <v>65000000</v>
      </c>
      <c r="J253" s="545">
        <f t="shared" ref="J253" si="68">G253*E253</f>
        <v>65000000</v>
      </c>
      <c r="K253" s="545">
        <f t="shared" ref="K253" si="69">H253*E253</f>
        <v>0</v>
      </c>
      <c r="L253" s="545">
        <f t="shared" ref="L253" si="70">I253*E253</f>
        <v>65000000</v>
      </c>
      <c r="M253" s="600"/>
      <c r="N253" s="545"/>
      <c r="O253" s="600">
        <f t="shared" si="54"/>
        <v>0</v>
      </c>
      <c r="P253" s="600"/>
      <c r="Q253" s="545"/>
      <c r="R253" s="545">
        <f t="shared" si="55"/>
        <v>0</v>
      </c>
      <c r="S253" s="545">
        <f t="shared" si="56"/>
        <v>0</v>
      </c>
      <c r="T253" s="545">
        <f t="shared" si="57"/>
        <v>0</v>
      </c>
      <c r="U253" s="545">
        <f t="shared" si="58"/>
        <v>0</v>
      </c>
      <c r="V253" s="546"/>
    </row>
    <row r="254" spans="1:22" outlineLevel="1">
      <c r="A254" s="137"/>
      <c r="B254" s="137"/>
      <c r="C254" s="138"/>
      <c r="D254" s="94"/>
      <c r="E254" s="94"/>
      <c r="F254" s="139"/>
      <c r="G254" s="71"/>
      <c r="H254" s="71"/>
      <c r="I254" s="71"/>
      <c r="J254" s="71"/>
      <c r="K254" s="71"/>
      <c r="L254" s="62"/>
      <c r="M254" s="552"/>
      <c r="N254" s="71"/>
      <c r="O254" s="552">
        <f t="shared" si="54"/>
        <v>0</v>
      </c>
      <c r="P254" s="552"/>
      <c r="Q254" s="71"/>
      <c r="R254" s="71">
        <f t="shared" si="55"/>
        <v>0</v>
      </c>
      <c r="S254" s="71">
        <f t="shared" si="56"/>
        <v>0</v>
      </c>
      <c r="T254" s="71">
        <f t="shared" si="57"/>
        <v>0</v>
      </c>
      <c r="U254" s="71">
        <f t="shared" si="58"/>
        <v>0</v>
      </c>
      <c r="V254" s="124"/>
    </row>
    <row r="255" spans="1:22" outlineLevel="1">
      <c r="A255" s="183" t="s">
        <v>286</v>
      </c>
      <c r="B255" s="183"/>
      <c r="C255" s="184" t="s">
        <v>1003</v>
      </c>
      <c r="D255" s="185">
        <v>1</v>
      </c>
      <c r="E255" s="185">
        <v>1</v>
      </c>
      <c r="F255" s="186" t="s">
        <v>10</v>
      </c>
      <c r="G255" s="187"/>
      <c r="H255" s="187"/>
      <c r="I255" s="187"/>
      <c r="J255" s="187">
        <f>SUBTOTAL(9,J256:J272)</f>
        <v>93265409.77201888</v>
      </c>
      <c r="K255" s="187">
        <f t="shared" ref="K255:L255" si="71">SUBTOTAL(9,K256:K272)</f>
        <v>9368475.5016774163</v>
      </c>
      <c r="L255" s="187">
        <f t="shared" si="71"/>
        <v>102633885.27369629</v>
      </c>
      <c r="M255" s="560"/>
      <c r="N255" s="187"/>
      <c r="O255" s="560">
        <f t="shared" si="54"/>
        <v>0</v>
      </c>
      <c r="P255" s="560"/>
      <c r="Q255" s="187"/>
      <c r="R255" s="187">
        <f t="shared" si="55"/>
        <v>0</v>
      </c>
      <c r="S255" s="187">
        <f>SUBTOTAL(9,S256:S272)</f>
        <v>0</v>
      </c>
      <c r="T255" s="187">
        <f t="shared" ref="T255" si="72">SUBTOTAL(9,T256:T272)</f>
        <v>0</v>
      </c>
      <c r="U255" s="187">
        <f>SUBTOTAL(9,U256:U272)</f>
        <v>0</v>
      </c>
      <c r="V255" s="188"/>
    </row>
    <row r="256" spans="1:22" outlineLevel="1">
      <c r="A256" s="137"/>
      <c r="B256" s="137"/>
      <c r="C256" s="138" t="s">
        <v>1004</v>
      </c>
      <c r="D256" s="97">
        <v>2</v>
      </c>
      <c r="E256" s="97">
        <v>2</v>
      </c>
      <c r="F256" s="139" t="s">
        <v>660</v>
      </c>
      <c r="G256" s="359">
        <v>1264480.0000000002</v>
      </c>
      <c r="H256" s="359">
        <v>137500</v>
      </c>
      <c r="I256" s="62">
        <f t="shared" ref="I256:I267" si="73">SUM(G256:H256)</f>
        <v>1401980.0000000002</v>
      </c>
      <c r="J256" s="62">
        <f t="shared" ref="J256:J270" si="74">G256*E256</f>
        <v>2528960.0000000005</v>
      </c>
      <c r="K256" s="62">
        <f t="shared" ref="K256:K270" si="75">H256*E256</f>
        <v>275000</v>
      </c>
      <c r="L256" s="62">
        <f t="shared" ref="L256:L270" si="76">I256*E256</f>
        <v>2803960.0000000005</v>
      </c>
      <c r="M256" s="550"/>
      <c r="N256" s="62"/>
      <c r="O256" s="550">
        <f t="shared" si="54"/>
        <v>0</v>
      </c>
      <c r="P256" s="550"/>
      <c r="Q256" s="62"/>
      <c r="R256" s="62">
        <f t="shared" si="55"/>
        <v>0</v>
      </c>
      <c r="S256" s="62">
        <f t="shared" si="56"/>
        <v>0</v>
      </c>
      <c r="T256" s="62">
        <f t="shared" si="57"/>
        <v>0</v>
      </c>
      <c r="U256" s="62">
        <f t="shared" si="58"/>
        <v>0</v>
      </c>
      <c r="V256" s="124" t="s">
        <v>1005</v>
      </c>
    </row>
    <row r="257" spans="1:22" outlineLevel="1">
      <c r="A257" s="137"/>
      <c r="B257" s="137"/>
      <c r="C257" s="138" t="s">
        <v>1006</v>
      </c>
      <c r="D257" s="97">
        <v>1</v>
      </c>
      <c r="E257" s="97">
        <v>1</v>
      </c>
      <c r="F257" s="139" t="s">
        <v>660</v>
      </c>
      <c r="G257" s="359">
        <v>20015520.000000004</v>
      </c>
      <c r="H257" s="359">
        <v>198000.00000000003</v>
      </c>
      <c r="I257" s="62">
        <f t="shared" ref="I257:I261" si="77">SUM(G257:H257)</f>
        <v>20213520.000000004</v>
      </c>
      <c r="J257" s="62">
        <f t="shared" si="74"/>
        <v>20015520.000000004</v>
      </c>
      <c r="K257" s="62">
        <f t="shared" si="75"/>
        <v>198000.00000000003</v>
      </c>
      <c r="L257" s="62">
        <f t="shared" si="76"/>
        <v>20213520.000000004</v>
      </c>
      <c r="M257" s="550"/>
      <c r="N257" s="62"/>
      <c r="O257" s="550">
        <f t="shared" si="54"/>
        <v>0</v>
      </c>
      <c r="P257" s="550"/>
      <c r="Q257" s="62"/>
      <c r="R257" s="62">
        <f t="shared" si="55"/>
        <v>0</v>
      </c>
      <c r="S257" s="62">
        <f t="shared" si="56"/>
        <v>0</v>
      </c>
      <c r="T257" s="62">
        <f t="shared" si="57"/>
        <v>0</v>
      </c>
      <c r="U257" s="62">
        <f t="shared" si="58"/>
        <v>0</v>
      </c>
      <c r="V257" s="124" t="s">
        <v>1007</v>
      </c>
    </row>
    <row r="258" spans="1:22" s="11" customFormat="1" outlineLevel="1">
      <c r="A258" s="192"/>
      <c r="B258" s="192"/>
      <c r="C258" s="193" t="s">
        <v>993</v>
      </c>
      <c r="D258" s="194">
        <v>1</v>
      </c>
      <c r="E258" s="97">
        <v>1</v>
      </c>
      <c r="F258" s="195" t="s">
        <v>660</v>
      </c>
      <c r="G258" s="359">
        <v>2704800.0000000005</v>
      </c>
      <c r="H258" s="359">
        <v>330000</v>
      </c>
      <c r="I258" s="199">
        <f t="shared" si="77"/>
        <v>3034800.0000000005</v>
      </c>
      <c r="J258" s="199">
        <f t="shared" si="74"/>
        <v>2704800.0000000005</v>
      </c>
      <c r="K258" s="199">
        <f t="shared" si="75"/>
        <v>330000</v>
      </c>
      <c r="L258" s="199">
        <f t="shared" si="76"/>
        <v>3034800.0000000005</v>
      </c>
      <c r="M258" s="554"/>
      <c r="N258" s="199"/>
      <c r="O258" s="554">
        <f t="shared" si="54"/>
        <v>0</v>
      </c>
      <c r="P258" s="554"/>
      <c r="Q258" s="199"/>
      <c r="R258" s="199">
        <f t="shared" si="55"/>
        <v>0</v>
      </c>
      <c r="S258" s="199">
        <f t="shared" si="56"/>
        <v>0</v>
      </c>
      <c r="T258" s="199">
        <f t="shared" si="57"/>
        <v>0</v>
      </c>
      <c r="U258" s="199">
        <f t="shared" si="58"/>
        <v>0</v>
      </c>
      <c r="V258" s="128" t="s">
        <v>994</v>
      </c>
    </row>
    <row r="259" spans="1:22" s="11" customFormat="1" outlineLevel="1">
      <c r="A259" s="192"/>
      <c r="B259" s="192"/>
      <c r="C259" s="193" t="s">
        <v>1008</v>
      </c>
      <c r="D259" s="194">
        <v>2</v>
      </c>
      <c r="E259" s="97">
        <v>2</v>
      </c>
      <c r="F259" s="195" t="s">
        <v>660</v>
      </c>
      <c r="G259" s="359">
        <v>11990000.000000002</v>
      </c>
      <c r="H259" s="359">
        <v>163500</v>
      </c>
      <c r="I259" s="199">
        <f t="shared" si="77"/>
        <v>12153500.000000002</v>
      </c>
      <c r="J259" s="199">
        <f t="shared" si="74"/>
        <v>23980000.000000004</v>
      </c>
      <c r="K259" s="199">
        <f t="shared" si="75"/>
        <v>327000</v>
      </c>
      <c r="L259" s="199">
        <f t="shared" si="76"/>
        <v>24307000.000000004</v>
      </c>
      <c r="M259" s="554"/>
      <c r="N259" s="199"/>
      <c r="O259" s="554">
        <f t="shared" si="54"/>
        <v>0</v>
      </c>
      <c r="P259" s="554"/>
      <c r="Q259" s="199"/>
      <c r="R259" s="199">
        <f t="shared" si="55"/>
        <v>0</v>
      </c>
      <c r="S259" s="199">
        <f t="shared" si="56"/>
        <v>0</v>
      </c>
      <c r="T259" s="199">
        <f t="shared" si="57"/>
        <v>0</v>
      </c>
      <c r="U259" s="199">
        <f t="shared" si="58"/>
        <v>0</v>
      </c>
      <c r="V259" s="128" t="s">
        <v>1009</v>
      </c>
    </row>
    <row r="260" spans="1:22" s="11" customFormat="1" outlineLevel="1">
      <c r="A260" s="192"/>
      <c r="B260" s="192"/>
      <c r="C260" s="193" t="s">
        <v>1010</v>
      </c>
      <c r="D260" s="194">
        <v>2</v>
      </c>
      <c r="E260" s="97">
        <v>2</v>
      </c>
      <c r="F260" s="195" t="s">
        <v>660</v>
      </c>
      <c r="G260" s="359">
        <v>11990000.000000002</v>
      </c>
      <c r="H260" s="359">
        <v>163500</v>
      </c>
      <c r="I260" s="199">
        <f t="shared" si="77"/>
        <v>12153500.000000002</v>
      </c>
      <c r="J260" s="199">
        <f t="shared" si="74"/>
        <v>23980000.000000004</v>
      </c>
      <c r="K260" s="199">
        <f t="shared" si="75"/>
        <v>327000</v>
      </c>
      <c r="L260" s="199">
        <f t="shared" si="76"/>
        <v>24307000.000000004</v>
      </c>
      <c r="M260" s="554"/>
      <c r="N260" s="199"/>
      <c r="O260" s="554">
        <f t="shared" si="54"/>
        <v>0</v>
      </c>
      <c r="P260" s="554"/>
      <c r="Q260" s="199"/>
      <c r="R260" s="199">
        <f t="shared" si="55"/>
        <v>0</v>
      </c>
      <c r="S260" s="199">
        <f t="shared" si="56"/>
        <v>0</v>
      </c>
      <c r="T260" s="199">
        <f t="shared" si="57"/>
        <v>0</v>
      </c>
      <c r="U260" s="199">
        <f t="shared" si="58"/>
        <v>0</v>
      </c>
      <c r="V260" s="128" t="s">
        <v>1009</v>
      </c>
    </row>
    <row r="261" spans="1:22" s="11" customFormat="1" outlineLevel="1">
      <c r="A261" s="192"/>
      <c r="B261" s="192"/>
      <c r="C261" s="193" t="s">
        <v>1011</v>
      </c>
      <c r="D261" s="194">
        <v>2</v>
      </c>
      <c r="E261" s="97">
        <v>3</v>
      </c>
      <c r="F261" s="195" t="s">
        <v>660</v>
      </c>
      <c r="G261" s="359">
        <v>979000.00000000012</v>
      </c>
      <c r="H261" s="359">
        <v>59950.000000000007</v>
      </c>
      <c r="I261" s="199">
        <f t="shared" si="77"/>
        <v>1038950.0000000001</v>
      </c>
      <c r="J261" s="199">
        <f t="shared" si="74"/>
        <v>2937000.0000000005</v>
      </c>
      <c r="K261" s="199">
        <f t="shared" si="75"/>
        <v>179850.00000000003</v>
      </c>
      <c r="L261" s="199">
        <f t="shared" si="76"/>
        <v>3116850.0000000005</v>
      </c>
      <c r="M261" s="554"/>
      <c r="N261" s="199"/>
      <c r="O261" s="554">
        <f t="shared" si="54"/>
        <v>0</v>
      </c>
      <c r="P261" s="554"/>
      <c r="Q261" s="199"/>
      <c r="R261" s="199">
        <f t="shared" si="55"/>
        <v>0</v>
      </c>
      <c r="S261" s="199">
        <f t="shared" si="56"/>
        <v>0</v>
      </c>
      <c r="T261" s="199">
        <f t="shared" si="57"/>
        <v>0</v>
      </c>
      <c r="U261" s="199">
        <f t="shared" si="58"/>
        <v>0</v>
      </c>
      <c r="V261" s="128" t="s">
        <v>1012</v>
      </c>
    </row>
    <row r="262" spans="1:22" s="11" customFormat="1" ht="26.4" outlineLevel="1">
      <c r="A262" s="192"/>
      <c r="B262" s="192"/>
      <c r="C262" s="193" t="s">
        <v>1013</v>
      </c>
      <c r="D262" s="194">
        <v>3</v>
      </c>
      <c r="E262" s="97">
        <v>3</v>
      </c>
      <c r="F262" s="195" t="s">
        <v>660</v>
      </c>
      <c r="G262" s="359">
        <v>276000</v>
      </c>
      <c r="H262" s="359">
        <v>81750</v>
      </c>
      <c r="I262" s="199">
        <f t="shared" si="73"/>
        <v>357750</v>
      </c>
      <c r="J262" s="199">
        <f t="shared" si="74"/>
        <v>828000</v>
      </c>
      <c r="K262" s="199">
        <f t="shared" si="75"/>
        <v>245250</v>
      </c>
      <c r="L262" s="199">
        <f t="shared" si="76"/>
        <v>1073250</v>
      </c>
      <c r="M262" s="554"/>
      <c r="N262" s="199"/>
      <c r="O262" s="554">
        <f t="shared" si="54"/>
        <v>0</v>
      </c>
      <c r="P262" s="554"/>
      <c r="Q262" s="199"/>
      <c r="R262" s="199">
        <f t="shared" si="55"/>
        <v>0</v>
      </c>
      <c r="S262" s="199">
        <f t="shared" si="56"/>
        <v>0</v>
      </c>
      <c r="T262" s="199">
        <f t="shared" si="57"/>
        <v>0</v>
      </c>
      <c r="U262" s="199">
        <f t="shared" si="58"/>
        <v>0</v>
      </c>
      <c r="V262" s="128" t="s">
        <v>1014</v>
      </c>
    </row>
    <row r="263" spans="1:22" s="11" customFormat="1" ht="26.4" outlineLevel="1">
      <c r="A263" s="192"/>
      <c r="B263" s="192"/>
      <c r="C263" s="193" t="s">
        <v>919</v>
      </c>
      <c r="D263" s="194">
        <v>2</v>
      </c>
      <c r="E263" s="97">
        <v>2</v>
      </c>
      <c r="F263" s="195" t="s">
        <v>660</v>
      </c>
      <c r="G263" s="359">
        <v>150480</v>
      </c>
      <c r="H263" s="359">
        <v>54500.000000000007</v>
      </c>
      <c r="I263" s="199">
        <f t="shared" ref="I263" si="78">SUM(G263:H263)</f>
        <v>204980</v>
      </c>
      <c r="J263" s="199">
        <f t="shared" si="74"/>
        <v>300960</v>
      </c>
      <c r="K263" s="199">
        <f t="shared" si="75"/>
        <v>109000.00000000001</v>
      </c>
      <c r="L263" s="199">
        <f t="shared" si="76"/>
        <v>409960</v>
      </c>
      <c r="M263" s="554"/>
      <c r="N263" s="199"/>
      <c r="O263" s="554">
        <f t="shared" si="54"/>
        <v>0</v>
      </c>
      <c r="P263" s="554"/>
      <c r="Q263" s="199"/>
      <c r="R263" s="199">
        <f t="shared" si="55"/>
        <v>0</v>
      </c>
      <c r="S263" s="199">
        <f t="shared" si="56"/>
        <v>0</v>
      </c>
      <c r="T263" s="199">
        <f t="shared" si="57"/>
        <v>0</v>
      </c>
      <c r="U263" s="199">
        <f t="shared" si="58"/>
        <v>0</v>
      </c>
      <c r="V263" s="270" t="s">
        <v>920</v>
      </c>
    </row>
    <row r="264" spans="1:22" s="11" customFormat="1" ht="26.4" outlineLevel="1">
      <c r="A264" s="192"/>
      <c r="B264" s="192"/>
      <c r="C264" s="193" t="s">
        <v>1015</v>
      </c>
      <c r="D264" s="194">
        <v>3</v>
      </c>
      <c r="E264" s="97">
        <v>3</v>
      </c>
      <c r="F264" s="195" t="s">
        <v>660</v>
      </c>
      <c r="G264" s="359">
        <v>198000.00000000003</v>
      </c>
      <c r="H264" s="359">
        <v>10900</v>
      </c>
      <c r="I264" s="199">
        <f t="shared" si="73"/>
        <v>208900.00000000003</v>
      </c>
      <c r="J264" s="199">
        <f t="shared" si="74"/>
        <v>594000.00000000012</v>
      </c>
      <c r="K264" s="199">
        <f t="shared" si="75"/>
        <v>32700</v>
      </c>
      <c r="L264" s="199">
        <f t="shared" si="76"/>
        <v>626700.00000000012</v>
      </c>
      <c r="M264" s="554"/>
      <c r="N264" s="199"/>
      <c r="O264" s="554">
        <f t="shared" si="54"/>
        <v>0</v>
      </c>
      <c r="P264" s="554"/>
      <c r="Q264" s="199"/>
      <c r="R264" s="199">
        <f t="shared" si="55"/>
        <v>0</v>
      </c>
      <c r="S264" s="199">
        <f t="shared" si="56"/>
        <v>0</v>
      </c>
      <c r="T264" s="199">
        <f t="shared" si="57"/>
        <v>0</v>
      </c>
      <c r="U264" s="199">
        <f t="shared" si="58"/>
        <v>0</v>
      </c>
      <c r="V264" s="128" t="s">
        <v>975</v>
      </c>
    </row>
    <row r="265" spans="1:22" s="11" customFormat="1" outlineLevel="1">
      <c r="A265" s="192"/>
      <c r="B265" s="192"/>
      <c r="C265" s="193" t="s">
        <v>923</v>
      </c>
      <c r="D265" s="194">
        <v>400</v>
      </c>
      <c r="E265" s="97">
        <f>203+40*5</f>
        <v>403</v>
      </c>
      <c r="F265" s="195" t="s">
        <v>624</v>
      </c>
      <c r="G265" s="359">
        <v>10032.786885245901</v>
      </c>
      <c r="H265" s="359">
        <v>3360.0000000000005</v>
      </c>
      <c r="I265" s="199">
        <f t="shared" si="73"/>
        <v>13392.786885245901</v>
      </c>
      <c r="J265" s="199">
        <f t="shared" si="74"/>
        <v>4043213.1147540985</v>
      </c>
      <c r="K265" s="199">
        <f t="shared" si="75"/>
        <v>1354080.0000000002</v>
      </c>
      <c r="L265" s="199">
        <f t="shared" si="76"/>
        <v>5397293.1147540985</v>
      </c>
      <c r="M265" s="554"/>
      <c r="N265" s="199"/>
      <c r="O265" s="554">
        <f t="shared" si="54"/>
        <v>0</v>
      </c>
      <c r="P265" s="554"/>
      <c r="Q265" s="199"/>
      <c r="R265" s="199">
        <f t="shared" si="55"/>
        <v>0</v>
      </c>
      <c r="S265" s="199">
        <f t="shared" si="56"/>
        <v>0</v>
      </c>
      <c r="T265" s="199">
        <f t="shared" si="57"/>
        <v>0</v>
      </c>
      <c r="U265" s="199">
        <f t="shared" si="58"/>
        <v>0</v>
      </c>
      <c r="V265" s="128" t="s">
        <v>1589</v>
      </c>
    </row>
    <row r="266" spans="1:22" outlineLevel="1">
      <c r="A266" s="137"/>
      <c r="B266" s="137"/>
      <c r="C266" s="212" t="s">
        <v>646</v>
      </c>
      <c r="D266" s="194">
        <v>124</v>
      </c>
      <c r="E266" s="97">
        <v>124</v>
      </c>
      <c r="F266" s="139" t="s">
        <v>624</v>
      </c>
      <c r="G266" s="359">
        <v>32518.739999999998</v>
      </c>
      <c r="H266" s="359">
        <v>7485.6650000000009</v>
      </c>
      <c r="I266" s="62">
        <f t="shared" si="73"/>
        <v>40004.404999999999</v>
      </c>
      <c r="J266" s="62">
        <f t="shared" si="74"/>
        <v>4032323.76</v>
      </c>
      <c r="K266" s="62">
        <f t="shared" si="75"/>
        <v>928222.46000000008</v>
      </c>
      <c r="L266" s="62">
        <f t="shared" si="76"/>
        <v>4960546.22</v>
      </c>
      <c r="M266" s="550"/>
      <c r="N266" s="62"/>
      <c r="O266" s="550">
        <f t="shared" si="54"/>
        <v>0</v>
      </c>
      <c r="P266" s="550"/>
      <c r="Q266" s="62"/>
      <c r="R266" s="62">
        <f t="shared" si="55"/>
        <v>0</v>
      </c>
      <c r="S266" s="62">
        <f t="shared" si="56"/>
        <v>0</v>
      </c>
      <c r="T266" s="62">
        <f t="shared" si="57"/>
        <v>0</v>
      </c>
      <c r="U266" s="62">
        <f t="shared" si="58"/>
        <v>0</v>
      </c>
      <c r="V266" s="124" t="s">
        <v>625</v>
      </c>
    </row>
    <row r="267" spans="1:22" s="11" customFormat="1" outlineLevel="1">
      <c r="A267" s="192"/>
      <c r="B267" s="192"/>
      <c r="C267" s="386" t="s">
        <v>928</v>
      </c>
      <c r="D267" s="194">
        <v>210</v>
      </c>
      <c r="E267" s="97">
        <v>210</v>
      </c>
      <c r="F267" s="195" t="s">
        <v>624</v>
      </c>
      <c r="G267" s="359">
        <v>8773.9726027397246</v>
      </c>
      <c r="H267" s="359">
        <v>14594.016411764707</v>
      </c>
      <c r="I267" s="199">
        <f t="shared" si="73"/>
        <v>23367.989014504434</v>
      </c>
      <c r="J267" s="199">
        <f t="shared" si="74"/>
        <v>1842534.2465753423</v>
      </c>
      <c r="K267" s="199">
        <f t="shared" si="75"/>
        <v>3064743.4464705884</v>
      </c>
      <c r="L267" s="199">
        <f t="shared" si="76"/>
        <v>4907277.6930459309</v>
      </c>
      <c r="M267" s="554"/>
      <c r="N267" s="199"/>
      <c r="O267" s="554">
        <f t="shared" si="54"/>
        <v>0</v>
      </c>
      <c r="P267" s="554"/>
      <c r="Q267" s="199"/>
      <c r="R267" s="199">
        <f t="shared" si="55"/>
        <v>0</v>
      </c>
      <c r="S267" s="199">
        <f t="shared" si="56"/>
        <v>0</v>
      </c>
      <c r="T267" s="199">
        <f t="shared" si="57"/>
        <v>0</v>
      </c>
      <c r="U267" s="199">
        <f t="shared" si="58"/>
        <v>0</v>
      </c>
      <c r="V267" s="389" t="s">
        <v>929</v>
      </c>
    </row>
    <row r="268" spans="1:22" outlineLevel="1">
      <c r="A268" s="137"/>
      <c r="B268" s="137"/>
      <c r="C268" s="138" t="s">
        <v>896</v>
      </c>
      <c r="D268" s="194">
        <v>0</v>
      </c>
      <c r="E268" s="97">
        <v>0</v>
      </c>
      <c r="F268" s="139" t="s">
        <v>897</v>
      </c>
      <c r="G268" s="359">
        <v>0</v>
      </c>
      <c r="H268" s="359">
        <v>50600.000000000007</v>
      </c>
      <c r="I268" s="62">
        <f t="shared" ref="I268:I269" si="79">SUM(G268:H268)</f>
        <v>50600.000000000007</v>
      </c>
      <c r="J268" s="62">
        <f t="shared" si="74"/>
        <v>0</v>
      </c>
      <c r="K268" s="62">
        <f t="shared" si="75"/>
        <v>0</v>
      </c>
      <c r="L268" s="62">
        <f t="shared" si="76"/>
        <v>0</v>
      </c>
      <c r="M268" s="550"/>
      <c r="N268" s="62"/>
      <c r="O268" s="550">
        <f t="shared" si="54"/>
        <v>0</v>
      </c>
      <c r="P268" s="550"/>
      <c r="Q268" s="62"/>
      <c r="R268" s="62">
        <f t="shared" si="55"/>
        <v>0</v>
      </c>
      <c r="S268" s="62">
        <f t="shared" si="56"/>
        <v>0</v>
      </c>
      <c r="T268" s="62">
        <f t="shared" si="57"/>
        <v>0</v>
      </c>
      <c r="U268" s="62">
        <f t="shared" si="58"/>
        <v>0</v>
      </c>
      <c r="V268" s="124" t="s">
        <v>898</v>
      </c>
    </row>
    <row r="269" spans="1:22" outlineLevel="1">
      <c r="A269" s="137"/>
      <c r="B269" s="137"/>
      <c r="C269" s="138" t="s">
        <v>899</v>
      </c>
      <c r="D269" s="194">
        <v>3</v>
      </c>
      <c r="E269" s="97">
        <v>7</v>
      </c>
      <c r="F269" s="139" t="s">
        <v>897</v>
      </c>
      <c r="G269" s="359">
        <v>0</v>
      </c>
      <c r="H269" s="359">
        <v>50600.000000000007</v>
      </c>
      <c r="I269" s="62">
        <f t="shared" si="79"/>
        <v>50600.000000000007</v>
      </c>
      <c r="J269" s="62">
        <f t="shared" si="74"/>
        <v>0</v>
      </c>
      <c r="K269" s="62">
        <f t="shared" si="75"/>
        <v>354200.00000000006</v>
      </c>
      <c r="L269" s="62">
        <f t="shared" si="76"/>
        <v>354200.00000000006</v>
      </c>
      <c r="M269" s="550"/>
      <c r="N269" s="62"/>
      <c r="O269" s="550">
        <f t="shared" si="54"/>
        <v>0</v>
      </c>
      <c r="P269" s="550"/>
      <c r="Q269" s="62"/>
      <c r="R269" s="62">
        <f t="shared" si="55"/>
        <v>0</v>
      </c>
      <c r="S269" s="62">
        <f t="shared" si="56"/>
        <v>0</v>
      </c>
      <c r="T269" s="62">
        <f t="shared" si="57"/>
        <v>0</v>
      </c>
      <c r="U269" s="62">
        <f t="shared" si="58"/>
        <v>0</v>
      </c>
      <c r="V269" s="124" t="s">
        <v>898</v>
      </c>
    </row>
    <row r="270" spans="1:22" s="399" customFormat="1" outlineLevel="1">
      <c r="A270" s="395"/>
      <c r="B270" s="395"/>
      <c r="C270" s="400" t="s">
        <v>657</v>
      </c>
      <c r="D270" s="97">
        <v>1</v>
      </c>
      <c r="E270" s="97">
        <v>1</v>
      </c>
      <c r="F270" s="397" t="s">
        <v>619</v>
      </c>
      <c r="G270" s="497">
        <v>5478098.6506894231</v>
      </c>
      <c r="H270" s="497">
        <v>1643429.5952068269</v>
      </c>
      <c r="I270" s="62">
        <f t="shared" ref="I270" si="80">SUM(G270:H270)</f>
        <v>7121528.24589625</v>
      </c>
      <c r="J270" s="62">
        <f t="shared" si="74"/>
        <v>5478098.6506894231</v>
      </c>
      <c r="K270" s="62">
        <f t="shared" si="75"/>
        <v>1643429.5952068269</v>
      </c>
      <c r="L270" s="62">
        <f t="shared" si="76"/>
        <v>7121528.24589625</v>
      </c>
      <c r="M270" s="550"/>
      <c r="N270" s="62"/>
      <c r="O270" s="550">
        <f t="shared" si="54"/>
        <v>0</v>
      </c>
      <c r="P270" s="550"/>
      <c r="Q270" s="62"/>
      <c r="R270" s="62">
        <f t="shared" si="55"/>
        <v>0</v>
      </c>
      <c r="S270" s="62">
        <f t="shared" si="56"/>
        <v>0</v>
      </c>
      <c r="T270" s="62">
        <f t="shared" si="57"/>
        <v>0</v>
      </c>
      <c r="U270" s="62">
        <f t="shared" si="58"/>
        <v>0</v>
      </c>
      <c r="V270" s="124"/>
    </row>
    <row r="271" spans="1:22" outlineLevel="1">
      <c r="A271" s="137"/>
      <c r="B271" s="137"/>
      <c r="C271" s="138"/>
      <c r="D271" s="97"/>
      <c r="E271" s="97"/>
      <c r="F271" s="139"/>
      <c r="G271" s="62"/>
      <c r="H271" s="62"/>
      <c r="I271" s="62"/>
      <c r="J271" s="62"/>
      <c r="K271" s="62"/>
      <c r="L271" s="62"/>
      <c r="M271" s="550"/>
      <c r="N271" s="62"/>
      <c r="O271" s="550">
        <f t="shared" si="54"/>
        <v>0</v>
      </c>
      <c r="P271" s="550"/>
      <c r="Q271" s="62"/>
      <c r="R271" s="62">
        <f t="shared" si="55"/>
        <v>0</v>
      </c>
      <c r="S271" s="62">
        <f t="shared" si="56"/>
        <v>0</v>
      </c>
      <c r="T271" s="62">
        <f t="shared" si="57"/>
        <v>0</v>
      </c>
      <c r="U271" s="62">
        <f t="shared" si="58"/>
        <v>0</v>
      </c>
      <c r="V271" s="124"/>
    </row>
    <row r="272" spans="1:22" outlineLevel="1">
      <c r="A272" s="137"/>
      <c r="B272" s="137"/>
      <c r="C272" s="138"/>
      <c r="D272" s="94"/>
      <c r="E272" s="94"/>
      <c r="F272" s="139"/>
      <c r="G272" s="71"/>
      <c r="H272" s="71"/>
      <c r="I272" s="71"/>
      <c r="J272" s="71"/>
      <c r="K272" s="71"/>
      <c r="L272" s="62"/>
      <c r="M272" s="552"/>
      <c r="N272" s="71"/>
      <c r="O272" s="552">
        <f t="shared" si="54"/>
        <v>0</v>
      </c>
      <c r="P272" s="552"/>
      <c r="Q272" s="71"/>
      <c r="R272" s="71">
        <f t="shared" si="55"/>
        <v>0</v>
      </c>
      <c r="S272" s="71">
        <f t="shared" si="56"/>
        <v>0</v>
      </c>
      <c r="T272" s="71">
        <f t="shared" si="57"/>
        <v>0</v>
      </c>
      <c r="U272" s="71">
        <f t="shared" si="58"/>
        <v>0</v>
      </c>
      <c r="V272" s="124"/>
    </row>
    <row r="273" spans="1:22" outlineLevel="1">
      <c r="A273" s="183" t="s">
        <v>287</v>
      </c>
      <c r="B273" s="183"/>
      <c r="C273" s="184" t="s">
        <v>171</v>
      </c>
      <c r="D273" s="185">
        <v>1</v>
      </c>
      <c r="E273" s="185">
        <v>1</v>
      </c>
      <c r="F273" s="186" t="s">
        <v>10</v>
      </c>
      <c r="G273" s="187"/>
      <c r="H273" s="187"/>
      <c r="I273" s="187"/>
      <c r="J273" s="187">
        <f t="shared" ref="J273:K273" si="81">SUBTOTAL(9,J274:J288)</f>
        <v>54136118.189337529</v>
      </c>
      <c r="K273" s="187">
        <f t="shared" si="81"/>
        <v>19670341.086894389</v>
      </c>
      <c r="L273" s="187">
        <f>SUBTOTAL(9,L274:L288)</f>
        <v>73806459.276231915</v>
      </c>
      <c r="M273" s="560"/>
      <c r="N273" s="187"/>
      <c r="O273" s="560">
        <f t="shared" ref="O273:O336" si="82">M273+N273</f>
        <v>0</v>
      </c>
      <c r="P273" s="560"/>
      <c r="Q273" s="187"/>
      <c r="R273" s="187">
        <f t="shared" ref="R273:R336" si="83">P273+Q273</f>
        <v>0</v>
      </c>
      <c r="S273" s="187">
        <f t="shared" ref="S273:T273" si="84">SUBTOTAL(9,S274:S288)</f>
        <v>0</v>
      </c>
      <c r="T273" s="187">
        <f t="shared" si="84"/>
        <v>0</v>
      </c>
      <c r="U273" s="187">
        <f>SUBTOTAL(9,U274:U288)</f>
        <v>0</v>
      </c>
      <c r="V273" s="188"/>
    </row>
    <row r="274" spans="1:22" outlineLevel="1">
      <c r="A274" s="137"/>
      <c r="B274" s="137"/>
      <c r="C274" s="138" t="s">
        <v>1016</v>
      </c>
      <c r="D274" s="97">
        <v>5</v>
      </c>
      <c r="E274" s="97">
        <v>5</v>
      </c>
      <c r="F274" s="139" t="s">
        <v>660</v>
      </c>
      <c r="G274" s="359">
        <v>528000</v>
      </c>
      <c r="H274" s="359">
        <v>61600.000000000007</v>
      </c>
      <c r="I274" s="71">
        <f t="shared" ref="I274:I285" si="85">SUM(G274:H274)</f>
        <v>589600</v>
      </c>
      <c r="J274" s="71">
        <f t="shared" ref="J274:J287" si="86">G274*E274</f>
        <v>2640000</v>
      </c>
      <c r="K274" s="71">
        <f t="shared" ref="K274:K287" si="87">H274*E274</f>
        <v>308000.00000000006</v>
      </c>
      <c r="L274" s="71">
        <f t="shared" ref="L274:L287" si="88">I274*E274</f>
        <v>2948000</v>
      </c>
      <c r="M274" s="552"/>
      <c r="N274" s="71"/>
      <c r="O274" s="552">
        <f t="shared" si="82"/>
        <v>0</v>
      </c>
      <c r="P274" s="552"/>
      <c r="Q274" s="71"/>
      <c r="R274" s="71">
        <f t="shared" si="83"/>
        <v>0</v>
      </c>
      <c r="S274" s="71">
        <f t="shared" ref="S274:S337" si="89">J274*M274</f>
        <v>0</v>
      </c>
      <c r="T274" s="71">
        <f t="shared" ref="T274:T337" si="90">P274*K274</f>
        <v>0</v>
      </c>
      <c r="U274" s="71">
        <f t="shared" ref="U274:U337" si="91">S274+T274</f>
        <v>0</v>
      </c>
      <c r="V274" s="123" t="s">
        <v>952</v>
      </c>
    </row>
    <row r="275" spans="1:22" outlineLevel="1">
      <c r="A275" s="137"/>
      <c r="B275" s="137"/>
      <c r="C275" s="138" t="s">
        <v>1017</v>
      </c>
      <c r="D275" s="97">
        <v>5</v>
      </c>
      <c r="E275" s="97">
        <v>5</v>
      </c>
      <c r="F275" s="139" t="s">
        <v>660</v>
      </c>
      <c r="G275" s="359">
        <v>528000</v>
      </c>
      <c r="H275" s="359">
        <v>61600.000000000007</v>
      </c>
      <c r="I275" s="71">
        <f t="shared" si="85"/>
        <v>589600</v>
      </c>
      <c r="J275" s="71">
        <f t="shared" si="86"/>
        <v>2640000</v>
      </c>
      <c r="K275" s="71">
        <f t="shared" si="87"/>
        <v>308000.00000000006</v>
      </c>
      <c r="L275" s="71">
        <f t="shared" si="88"/>
        <v>2948000</v>
      </c>
      <c r="M275" s="552"/>
      <c r="N275" s="71"/>
      <c r="O275" s="552">
        <f t="shared" si="82"/>
        <v>0</v>
      </c>
      <c r="P275" s="552"/>
      <c r="Q275" s="71"/>
      <c r="R275" s="71">
        <f t="shared" si="83"/>
        <v>0</v>
      </c>
      <c r="S275" s="71">
        <f t="shared" si="89"/>
        <v>0</v>
      </c>
      <c r="T275" s="71">
        <f t="shared" si="90"/>
        <v>0</v>
      </c>
      <c r="U275" s="71">
        <f t="shared" si="91"/>
        <v>0</v>
      </c>
      <c r="V275" s="123" t="s">
        <v>1018</v>
      </c>
    </row>
    <row r="276" spans="1:22" outlineLevel="1">
      <c r="A276" s="137"/>
      <c r="B276" s="137"/>
      <c r="C276" s="138" t="s">
        <v>1019</v>
      </c>
      <c r="D276" s="97">
        <v>55</v>
      </c>
      <c r="E276" s="97">
        <v>5</v>
      </c>
      <c r="F276" s="139" t="s">
        <v>660</v>
      </c>
      <c r="G276" s="359">
        <v>2116800</v>
      </c>
      <c r="H276" s="359">
        <v>95200.000000000015</v>
      </c>
      <c r="I276" s="71">
        <f t="shared" si="85"/>
        <v>2212000</v>
      </c>
      <c r="J276" s="71">
        <f t="shared" si="86"/>
        <v>10584000</v>
      </c>
      <c r="K276" s="71">
        <f t="shared" si="87"/>
        <v>476000.00000000006</v>
      </c>
      <c r="L276" s="71">
        <f t="shared" si="88"/>
        <v>11060000</v>
      </c>
      <c r="M276" s="552"/>
      <c r="N276" s="71"/>
      <c r="O276" s="552">
        <f t="shared" si="82"/>
        <v>0</v>
      </c>
      <c r="P276" s="552"/>
      <c r="Q276" s="71"/>
      <c r="R276" s="71">
        <f t="shared" si="83"/>
        <v>0</v>
      </c>
      <c r="S276" s="71">
        <f t="shared" si="89"/>
        <v>0</v>
      </c>
      <c r="T276" s="71">
        <f t="shared" si="90"/>
        <v>0</v>
      </c>
      <c r="U276" s="71">
        <f t="shared" si="91"/>
        <v>0</v>
      </c>
      <c r="V276" s="123" t="s">
        <v>1020</v>
      </c>
    </row>
    <row r="277" spans="1:22" outlineLevel="1">
      <c r="A277" s="137"/>
      <c r="B277" s="137"/>
      <c r="C277" s="138" t="s">
        <v>1021</v>
      </c>
      <c r="D277" s="97">
        <v>8</v>
      </c>
      <c r="E277" s="97">
        <v>5</v>
      </c>
      <c r="F277" s="139" t="s">
        <v>692</v>
      </c>
      <c r="G277" s="359">
        <v>0</v>
      </c>
      <c r="H277" s="359">
        <v>95200.000000000015</v>
      </c>
      <c r="I277" s="71">
        <f t="shared" si="85"/>
        <v>95200.000000000015</v>
      </c>
      <c r="J277" s="71">
        <f t="shared" si="86"/>
        <v>0</v>
      </c>
      <c r="K277" s="71">
        <f t="shared" si="87"/>
        <v>476000.00000000006</v>
      </c>
      <c r="L277" s="71">
        <f t="shared" si="88"/>
        <v>476000.00000000006</v>
      </c>
      <c r="M277" s="552"/>
      <c r="N277" s="71"/>
      <c r="O277" s="552">
        <f t="shared" si="82"/>
        <v>0</v>
      </c>
      <c r="P277" s="552"/>
      <c r="Q277" s="71"/>
      <c r="R277" s="71">
        <f t="shared" si="83"/>
        <v>0</v>
      </c>
      <c r="S277" s="71">
        <f t="shared" si="89"/>
        <v>0</v>
      </c>
      <c r="T277" s="71">
        <f t="shared" si="90"/>
        <v>0</v>
      </c>
      <c r="U277" s="71">
        <f t="shared" si="91"/>
        <v>0</v>
      </c>
      <c r="V277" s="125" t="s">
        <v>1022</v>
      </c>
    </row>
    <row r="278" spans="1:22" ht="26.4" outlineLevel="1">
      <c r="A278" s="137"/>
      <c r="B278" s="137"/>
      <c r="C278" s="138" t="s">
        <v>735</v>
      </c>
      <c r="D278" s="97">
        <v>5</v>
      </c>
      <c r="E278" s="97">
        <v>5</v>
      </c>
      <c r="F278" s="139" t="s">
        <v>660</v>
      </c>
      <c r="G278" s="359">
        <v>150480</v>
      </c>
      <c r="H278" s="359">
        <v>54500.000000000007</v>
      </c>
      <c r="I278" s="71">
        <f t="shared" si="85"/>
        <v>204980</v>
      </c>
      <c r="J278" s="71">
        <f t="shared" si="86"/>
        <v>752400</v>
      </c>
      <c r="K278" s="71">
        <f t="shared" si="87"/>
        <v>272500.00000000006</v>
      </c>
      <c r="L278" s="71">
        <f t="shared" si="88"/>
        <v>1024900</v>
      </c>
      <c r="M278" s="552"/>
      <c r="N278" s="71"/>
      <c r="O278" s="552">
        <f t="shared" si="82"/>
        <v>0</v>
      </c>
      <c r="P278" s="552"/>
      <c r="Q278" s="71"/>
      <c r="R278" s="71">
        <f t="shared" si="83"/>
        <v>0</v>
      </c>
      <c r="S278" s="71">
        <f t="shared" si="89"/>
        <v>0</v>
      </c>
      <c r="T278" s="71">
        <f t="shared" si="90"/>
        <v>0</v>
      </c>
      <c r="U278" s="71">
        <f t="shared" si="91"/>
        <v>0</v>
      </c>
      <c r="V278" s="123" t="s">
        <v>736</v>
      </c>
    </row>
    <row r="279" spans="1:22" ht="26.4" outlineLevel="1">
      <c r="A279" s="137"/>
      <c r="B279" s="137"/>
      <c r="C279" s="138" t="s">
        <v>1023</v>
      </c>
      <c r="D279" s="97">
        <v>5</v>
      </c>
      <c r="E279" s="97">
        <v>5</v>
      </c>
      <c r="F279" s="139" t="s">
        <v>660</v>
      </c>
      <c r="G279" s="359">
        <v>480000</v>
      </c>
      <c r="H279" s="359">
        <v>81750</v>
      </c>
      <c r="I279" s="71">
        <f t="shared" si="85"/>
        <v>561750</v>
      </c>
      <c r="J279" s="71">
        <f t="shared" si="86"/>
        <v>2400000</v>
      </c>
      <c r="K279" s="71">
        <f t="shared" si="87"/>
        <v>408750</v>
      </c>
      <c r="L279" s="71">
        <f t="shared" si="88"/>
        <v>2808750</v>
      </c>
      <c r="M279" s="552"/>
      <c r="N279" s="71"/>
      <c r="O279" s="552">
        <f t="shared" si="82"/>
        <v>0</v>
      </c>
      <c r="P279" s="552"/>
      <c r="Q279" s="71"/>
      <c r="R279" s="71">
        <f t="shared" si="83"/>
        <v>0</v>
      </c>
      <c r="S279" s="71">
        <f t="shared" si="89"/>
        <v>0</v>
      </c>
      <c r="T279" s="71">
        <f t="shared" si="90"/>
        <v>0</v>
      </c>
      <c r="U279" s="71">
        <f t="shared" si="91"/>
        <v>0</v>
      </c>
      <c r="V279" s="123" t="s">
        <v>895</v>
      </c>
    </row>
    <row r="280" spans="1:22" outlineLevel="1">
      <c r="A280" s="137"/>
      <c r="B280" s="137"/>
      <c r="C280" s="138" t="s">
        <v>1024</v>
      </c>
      <c r="D280" s="97">
        <v>5</v>
      </c>
      <c r="E280" s="97">
        <v>5</v>
      </c>
      <c r="F280" s="139" t="s">
        <v>660</v>
      </c>
      <c r="G280" s="359">
        <v>2220000</v>
      </c>
      <c r="H280" s="359">
        <v>95200.000000000015</v>
      </c>
      <c r="I280" s="71">
        <f t="shared" si="85"/>
        <v>2315200</v>
      </c>
      <c r="J280" s="71">
        <f t="shared" si="86"/>
        <v>11100000</v>
      </c>
      <c r="K280" s="71">
        <f t="shared" si="87"/>
        <v>476000.00000000006</v>
      </c>
      <c r="L280" s="71">
        <f t="shared" si="88"/>
        <v>11576000</v>
      </c>
      <c r="M280" s="552"/>
      <c r="N280" s="71"/>
      <c r="O280" s="552">
        <f t="shared" si="82"/>
        <v>0</v>
      </c>
      <c r="P280" s="552"/>
      <c r="Q280" s="71"/>
      <c r="R280" s="71">
        <f t="shared" si="83"/>
        <v>0</v>
      </c>
      <c r="S280" s="71">
        <f t="shared" si="89"/>
        <v>0</v>
      </c>
      <c r="T280" s="71">
        <f t="shared" si="90"/>
        <v>0</v>
      </c>
      <c r="U280" s="71">
        <f t="shared" si="91"/>
        <v>0</v>
      </c>
      <c r="V280" s="123" t="s">
        <v>1025</v>
      </c>
    </row>
    <row r="281" spans="1:22" outlineLevel="1">
      <c r="A281" s="137"/>
      <c r="B281" s="137"/>
      <c r="C281" s="138" t="s">
        <v>1026</v>
      </c>
      <c r="D281" s="194">
        <v>5</v>
      </c>
      <c r="E281" s="97">
        <v>5</v>
      </c>
      <c r="F281" s="139" t="s">
        <v>660</v>
      </c>
      <c r="G281" s="359">
        <v>180000</v>
      </c>
      <c r="H281" s="359">
        <v>50400.000000000007</v>
      </c>
      <c r="I281" s="71">
        <f t="shared" si="85"/>
        <v>230400</v>
      </c>
      <c r="J281" s="71">
        <f t="shared" si="86"/>
        <v>900000</v>
      </c>
      <c r="K281" s="71">
        <f t="shared" si="87"/>
        <v>252000.00000000003</v>
      </c>
      <c r="L281" s="71">
        <f t="shared" si="88"/>
        <v>1152000</v>
      </c>
      <c r="M281" s="552"/>
      <c r="N281" s="71"/>
      <c r="O281" s="552">
        <f t="shared" si="82"/>
        <v>0</v>
      </c>
      <c r="P281" s="552"/>
      <c r="Q281" s="71"/>
      <c r="R281" s="71">
        <f t="shared" si="83"/>
        <v>0</v>
      </c>
      <c r="S281" s="71">
        <f t="shared" si="89"/>
        <v>0</v>
      </c>
      <c r="T281" s="71">
        <f t="shared" si="90"/>
        <v>0</v>
      </c>
      <c r="U281" s="71">
        <f t="shared" si="91"/>
        <v>0</v>
      </c>
      <c r="V281" s="123" t="s">
        <v>898</v>
      </c>
    </row>
    <row r="282" spans="1:22" outlineLevel="1">
      <c r="A282" s="137"/>
      <c r="B282" s="137"/>
      <c r="C282" s="138" t="s">
        <v>1027</v>
      </c>
      <c r="D282" s="194">
        <v>357</v>
      </c>
      <c r="E282" s="97">
        <v>225</v>
      </c>
      <c r="F282" s="139" t="s">
        <v>624</v>
      </c>
      <c r="G282" s="359">
        <v>21639.344262295082</v>
      </c>
      <c r="H282" s="359">
        <v>3360.0000000000005</v>
      </c>
      <c r="I282" s="71">
        <f t="shared" si="85"/>
        <v>24999.344262295082</v>
      </c>
      <c r="J282" s="71">
        <f t="shared" si="86"/>
        <v>4868852.4590163939</v>
      </c>
      <c r="K282" s="71">
        <f t="shared" si="87"/>
        <v>756000.00000000012</v>
      </c>
      <c r="L282" s="71">
        <f t="shared" si="88"/>
        <v>5624852.4590163939</v>
      </c>
      <c r="M282" s="552"/>
      <c r="N282" s="71"/>
      <c r="O282" s="552">
        <f t="shared" si="82"/>
        <v>0</v>
      </c>
      <c r="P282" s="552"/>
      <c r="Q282" s="71"/>
      <c r="R282" s="71">
        <f t="shared" si="83"/>
        <v>0</v>
      </c>
      <c r="S282" s="71">
        <f t="shared" si="89"/>
        <v>0</v>
      </c>
      <c r="T282" s="71">
        <f t="shared" si="90"/>
        <v>0</v>
      </c>
      <c r="U282" s="71">
        <f t="shared" si="91"/>
        <v>0</v>
      </c>
      <c r="V282" s="128" t="s">
        <v>1589</v>
      </c>
    </row>
    <row r="283" spans="1:22" outlineLevel="1">
      <c r="A283" s="137"/>
      <c r="B283" s="137"/>
      <c r="C283" s="138" t="s">
        <v>1028</v>
      </c>
      <c r="D283" s="194">
        <v>357</v>
      </c>
      <c r="E283" s="97">
        <v>225</v>
      </c>
      <c r="F283" s="139" t="s">
        <v>624</v>
      </c>
      <c r="G283" s="359">
        <v>7475.4098360655735</v>
      </c>
      <c r="H283" s="359">
        <v>3360.0000000000005</v>
      </c>
      <c r="I283" s="71">
        <f t="shared" si="85"/>
        <v>10835.409836065573</v>
      </c>
      <c r="J283" s="71">
        <f t="shared" si="86"/>
        <v>1681967.2131147541</v>
      </c>
      <c r="K283" s="71">
        <f t="shared" si="87"/>
        <v>756000.00000000012</v>
      </c>
      <c r="L283" s="71">
        <f t="shared" si="88"/>
        <v>2437967.2131147538</v>
      </c>
      <c r="M283" s="552"/>
      <c r="N283" s="71"/>
      <c r="O283" s="552">
        <f t="shared" si="82"/>
        <v>0</v>
      </c>
      <c r="P283" s="552"/>
      <c r="Q283" s="71"/>
      <c r="R283" s="71">
        <f t="shared" si="83"/>
        <v>0</v>
      </c>
      <c r="S283" s="71">
        <f t="shared" si="89"/>
        <v>0</v>
      </c>
      <c r="T283" s="71">
        <f t="shared" si="90"/>
        <v>0</v>
      </c>
      <c r="U283" s="71">
        <f t="shared" si="91"/>
        <v>0</v>
      </c>
      <c r="V283" s="123" t="s">
        <v>1029</v>
      </c>
    </row>
    <row r="284" spans="1:22" outlineLevel="1">
      <c r="A284" s="137"/>
      <c r="B284" s="137"/>
      <c r="C284" s="138" t="s">
        <v>646</v>
      </c>
      <c r="D284" s="194">
        <v>286</v>
      </c>
      <c r="E284" s="97">
        <v>286</v>
      </c>
      <c r="F284" s="139" t="s">
        <v>624</v>
      </c>
      <c r="G284" s="359">
        <v>32518.739999999998</v>
      </c>
      <c r="H284" s="359">
        <v>7485.6650000000009</v>
      </c>
      <c r="I284" s="71">
        <f>SUM(G284:H284)</f>
        <v>40004.404999999999</v>
      </c>
      <c r="J284" s="71">
        <f>G284*E284</f>
        <v>9300359.6399999987</v>
      </c>
      <c r="K284" s="71">
        <f>H284*E284</f>
        <v>2140900.1900000004</v>
      </c>
      <c r="L284" s="71">
        <f>I284*E284</f>
        <v>11441259.83</v>
      </c>
      <c r="M284" s="552"/>
      <c r="N284" s="71"/>
      <c r="O284" s="552">
        <f t="shared" si="82"/>
        <v>0</v>
      </c>
      <c r="P284" s="552"/>
      <c r="Q284" s="71"/>
      <c r="R284" s="71">
        <f t="shared" si="83"/>
        <v>0</v>
      </c>
      <c r="S284" s="71">
        <f t="shared" si="89"/>
        <v>0</v>
      </c>
      <c r="T284" s="71">
        <f t="shared" si="90"/>
        <v>0</v>
      </c>
      <c r="U284" s="71">
        <f t="shared" si="91"/>
        <v>0</v>
      </c>
      <c r="V284" s="123" t="s">
        <v>625</v>
      </c>
    </row>
    <row r="285" spans="1:22" s="11" customFormat="1" outlineLevel="1">
      <c r="A285" s="192"/>
      <c r="B285" s="192"/>
      <c r="C285" s="386" t="s">
        <v>928</v>
      </c>
      <c r="D285" s="194">
        <v>643</v>
      </c>
      <c r="E285" s="97">
        <v>586</v>
      </c>
      <c r="F285" s="195" t="s">
        <v>624</v>
      </c>
      <c r="G285" s="359">
        <v>8773.9726027397246</v>
      </c>
      <c r="H285" s="359">
        <v>14594.016411764707</v>
      </c>
      <c r="I285" s="199">
        <f t="shared" si="85"/>
        <v>23367.989014504434</v>
      </c>
      <c r="J285" s="199">
        <f t="shared" si="86"/>
        <v>5141547.9452054789</v>
      </c>
      <c r="K285" s="199">
        <f t="shared" si="87"/>
        <v>8552093.6172941178</v>
      </c>
      <c r="L285" s="199">
        <f t="shared" si="88"/>
        <v>13693641.562499598</v>
      </c>
      <c r="M285" s="554"/>
      <c r="N285" s="199"/>
      <c r="O285" s="554">
        <f t="shared" si="82"/>
        <v>0</v>
      </c>
      <c r="P285" s="554"/>
      <c r="Q285" s="199"/>
      <c r="R285" s="199">
        <f t="shared" si="83"/>
        <v>0</v>
      </c>
      <c r="S285" s="199">
        <f t="shared" si="89"/>
        <v>0</v>
      </c>
      <c r="T285" s="199">
        <f t="shared" si="90"/>
        <v>0</v>
      </c>
      <c r="U285" s="199">
        <f t="shared" si="91"/>
        <v>0</v>
      </c>
      <c r="V285" s="389" t="s">
        <v>929</v>
      </c>
    </row>
    <row r="286" spans="1:22" s="11" customFormat="1" ht="26.4" outlineLevel="1">
      <c r="A286" s="192"/>
      <c r="B286" s="192"/>
      <c r="C286" s="193" t="s">
        <v>674</v>
      </c>
      <c r="D286" s="194">
        <v>1</v>
      </c>
      <c r="E286" s="97">
        <v>1</v>
      </c>
      <c r="F286" s="195" t="s">
        <v>619</v>
      </c>
      <c r="G286" s="359">
        <v>0</v>
      </c>
      <c r="H286" s="359">
        <v>3850000.0000000005</v>
      </c>
      <c r="I286" s="199">
        <f t="shared" ref="I286:I287" si="92">SUM(G286:H286)</f>
        <v>3850000.0000000005</v>
      </c>
      <c r="J286" s="199">
        <f t="shared" si="86"/>
        <v>0</v>
      </c>
      <c r="K286" s="199">
        <f t="shared" si="87"/>
        <v>3850000.0000000005</v>
      </c>
      <c r="L286" s="199">
        <f t="shared" si="88"/>
        <v>3850000.0000000005</v>
      </c>
      <c r="M286" s="554"/>
      <c r="N286" s="199"/>
      <c r="O286" s="554">
        <f t="shared" si="82"/>
        <v>0</v>
      </c>
      <c r="P286" s="554"/>
      <c r="Q286" s="199"/>
      <c r="R286" s="199">
        <f t="shared" si="83"/>
        <v>0</v>
      </c>
      <c r="S286" s="199">
        <f t="shared" si="89"/>
        <v>0</v>
      </c>
      <c r="T286" s="199">
        <f t="shared" si="90"/>
        <v>0</v>
      </c>
      <c r="U286" s="199">
        <f t="shared" si="91"/>
        <v>0</v>
      </c>
      <c r="V286" s="128"/>
    </row>
    <row r="287" spans="1:22" s="399" customFormat="1" outlineLevel="1">
      <c r="A287" s="395"/>
      <c r="B287" s="395"/>
      <c r="C287" s="400" t="s">
        <v>657</v>
      </c>
      <c r="D287" s="97">
        <v>1</v>
      </c>
      <c r="E287" s="97">
        <v>1</v>
      </c>
      <c r="F287" s="397" t="s">
        <v>619</v>
      </c>
      <c r="G287" s="497">
        <v>2126990.9320008983</v>
      </c>
      <c r="H287" s="497">
        <v>638097.27960026951</v>
      </c>
      <c r="I287" s="62">
        <f t="shared" si="92"/>
        <v>2765088.2116011679</v>
      </c>
      <c r="J287" s="62">
        <f t="shared" si="86"/>
        <v>2126990.9320008983</v>
      </c>
      <c r="K287" s="62">
        <f t="shared" si="87"/>
        <v>638097.27960026951</v>
      </c>
      <c r="L287" s="62">
        <f t="shared" si="88"/>
        <v>2765088.2116011679</v>
      </c>
      <c r="M287" s="550"/>
      <c r="N287" s="62"/>
      <c r="O287" s="550">
        <f t="shared" si="82"/>
        <v>0</v>
      </c>
      <c r="P287" s="550"/>
      <c r="Q287" s="62"/>
      <c r="R287" s="62">
        <f t="shared" si="83"/>
        <v>0</v>
      </c>
      <c r="S287" s="62">
        <f t="shared" si="89"/>
        <v>0</v>
      </c>
      <c r="T287" s="62">
        <f t="shared" si="90"/>
        <v>0</v>
      </c>
      <c r="U287" s="62">
        <f t="shared" si="91"/>
        <v>0</v>
      </c>
      <c r="V287" s="124"/>
    </row>
    <row r="288" spans="1:22">
      <c r="A288" s="137"/>
      <c r="B288" s="137"/>
      <c r="C288" s="138"/>
      <c r="D288" s="94"/>
      <c r="E288" s="94"/>
      <c r="F288" s="139"/>
      <c r="G288" s="71"/>
      <c r="H288" s="71"/>
      <c r="I288" s="71"/>
      <c r="J288" s="71"/>
      <c r="K288" s="71"/>
      <c r="L288" s="62"/>
      <c r="M288" s="552"/>
      <c r="N288" s="71"/>
      <c r="O288" s="552">
        <f t="shared" si="82"/>
        <v>0</v>
      </c>
      <c r="P288" s="552"/>
      <c r="Q288" s="71"/>
      <c r="R288" s="71">
        <f t="shared" si="83"/>
        <v>0</v>
      </c>
      <c r="S288" s="71">
        <f t="shared" si="89"/>
        <v>0</v>
      </c>
      <c r="T288" s="71">
        <f t="shared" si="90"/>
        <v>0</v>
      </c>
      <c r="U288" s="71">
        <f t="shared" si="91"/>
        <v>0</v>
      </c>
      <c r="V288" s="124"/>
    </row>
    <row r="289" spans="1:22" collapsed="1">
      <c r="A289" s="149" t="s">
        <v>288</v>
      </c>
      <c r="B289" s="149"/>
      <c r="C289" s="150" t="s">
        <v>176</v>
      </c>
      <c r="D289" s="100">
        <v>1</v>
      </c>
      <c r="E289" s="100"/>
      <c r="F289" s="151" t="s">
        <v>10</v>
      </c>
      <c r="G289" s="75"/>
      <c r="H289" s="75"/>
      <c r="I289" s="75"/>
      <c r="J289" s="75"/>
      <c r="K289" s="75"/>
      <c r="L289" s="75">
        <f>SUBTOTAL(9,L290:L301)</f>
        <v>0</v>
      </c>
      <c r="M289" s="555"/>
      <c r="N289" s="75"/>
      <c r="O289" s="555">
        <f t="shared" si="82"/>
        <v>0</v>
      </c>
      <c r="P289" s="555"/>
      <c r="Q289" s="75"/>
      <c r="R289" s="75">
        <f t="shared" si="83"/>
        <v>0</v>
      </c>
      <c r="S289" s="75">
        <f t="shared" si="89"/>
        <v>0</v>
      </c>
      <c r="T289" s="75">
        <f t="shared" si="90"/>
        <v>0</v>
      </c>
      <c r="U289" s="75">
        <f t="shared" si="91"/>
        <v>0</v>
      </c>
      <c r="V289" s="176"/>
    </row>
    <row r="290" spans="1:22" hidden="1" outlineLevel="1">
      <c r="A290" s="183" t="s">
        <v>289</v>
      </c>
      <c r="B290" s="183"/>
      <c r="C290" s="184" t="s">
        <v>290</v>
      </c>
      <c r="D290" s="185">
        <v>1</v>
      </c>
      <c r="E290" s="185"/>
      <c r="F290" s="186" t="s">
        <v>10</v>
      </c>
      <c r="G290" s="187"/>
      <c r="H290" s="187"/>
      <c r="I290" s="187"/>
      <c r="J290" s="187"/>
      <c r="K290" s="187"/>
      <c r="L290" s="187"/>
      <c r="M290" s="560"/>
      <c r="N290" s="187"/>
      <c r="O290" s="560">
        <f t="shared" si="82"/>
        <v>0</v>
      </c>
      <c r="P290" s="560"/>
      <c r="Q290" s="187"/>
      <c r="R290" s="187">
        <f t="shared" si="83"/>
        <v>0</v>
      </c>
      <c r="S290" s="187">
        <f t="shared" si="89"/>
        <v>0</v>
      </c>
      <c r="T290" s="187">
        <f t="shared" si="90"/>
        <v>0</v>
      </c>
      <c r="U290" s="187">
        <f t="shared" si="91"/>
        <v>0</v>
      </c>
      <c r="V290" s="188"/>
    </row>
    <row r="291" spans="1:22" hidden="1" outlineLevel="1">
      <c r="A291" s="137" t="s">
        <v>291</v>
      </c>
      <c r="B291" s="137"/>
      <c r="C291" s="138" t="s">
        <v>292</v>
      </c>
      <c r="D291" s="94">
        <v>1</v>
      </c>
      <c r="E291" s="94"/>
      <c r="F291" s="139" t="s">
        <v>10</v>
      </c>
      <c r="G291" s="71"/>
      <c r="H291" s="71"/>
      <c r="I291" s="71"/>
      <c r="J291" s="71"/>
      <c r="K291" s="71"/>
      <c r="L291" s="82"/>
      <c r="M291" s="552"/>
      <c r="N291" s="71"/>
      <c r="O291" s="552">
        <f t="shared" si="82"/>
        <v>0</v>
      </c>
      <c r="P291" s="552"/>
      <c r="Q291" s="71"/>
      <c r="R291" s="71">
        <f t="shared" si="83"/>
        <v>0</v>
      </c>
      <c r="S291" s="71">
        <f t="shared" si="89"/>
        <v>0</v>
      </c>
      <c r="T291" s="71">
        <f t="shared" si="90"/>
        <v>0</v>
      </c>
      <c r="U291" s="71">
        <f t="shared" si="91"/>
        <v>0</v>
      </c>
      <c r="V291" s="124"/>
    </row>
    <row r="292" spans="1:22" hidden="1" outlineLevel="1">
      <c r="A292" s="137" t="s">
        <v>295</v>
      </c>
      <c r="B292" s="137"/>
      <c r="C292" s="138" t="s">
        <v>296</v>
      </c>
      <c r="D292" s="94">
        <v>1</v>
      </c>
      <c r="E292" s="94"/>
      <c r="F292" s="139" t="s">
        <v>10</v>
      </c>
      <c r="G292" s="71"/>
      <c r="H292" s="71"/>
      <c r="I292" s="71"/>
      <c r="J292" s="71"/>
      <c r="K292" s="71"/>
      <c r="L292" s="82"/>
      <c r="M292" s="552"/>
      <c r="N292" s="71"/>
      <c r="O292" s="552">
        <f t="shared" si="82"/>
        <v>0</v>
      </c>
      <c r="P292" s="552"/>
      <c r="Q292" s="71"/>
      <c r="R292" s="71">
        <f t="shared" si="83"/>
        <v>0</v>
      </c>
      <c r="S292" s="71">
        <f t="shared" si="89"/>
        <v>0</v>
      </c>
      <c r="T292" s="71">
        <f t="shared" si="90"/>
        <v>0</v>
      </c>
      <c r="U292" s="71">
        <f t="shared" si="91"/>
        <v>0</v>
      </c>
      <c r="V292" s="124"/>
    </row>
    <row r="293" spans="1:22" hidden="1" outlineLevel="1">
      <c r="A293" s="137" t="s">
        <v>297</v>
      </c>
      <c r="B293" s="137"/>
      <c r="C293" s="138" t="s">
        <v>298</v>
      </c>
      <c r="D293" s="94">
        <v>1</v>
      </c>
      <c r="E293" s="94"/>
      <c r="F293" s="139" t="s">
        <v>10</v>
      </c>
      <c r="G293" s="71"/>
      <c r="H293" s="71"/>
      <c r="I293" s="71"/>
      <c r="J293" s="71"/>
      <c r="K293" s="71"/>
      <c r="L293" s="62"/>
      <c r="M293" s="552"/>
      <c r="N293" s="71"/>
      <c r="O293" s="552">
        <f t="shared" si="82"/>
        <v>0</v>
      </c>
      <c r="P293" s="552"/>
      <c r="Q293" s="71"/>
      <c r="R293" s="71">
        <f t="shared" si="83"/>
        <v>0</v>
      </c>
      <c r="S293" s="71">
        <f t="shared" si="89"/>
        <v>0</v>
      </c>
      <c r="T293" s="71">
        <f t="shared" si="90"/>
        <v>0</v>
      </c>
      <c r="U293" s="71">
        <f t="shared" si="91"/>
        <v>0</v>
      </c>
      <c r="V293" s="124"/>
    </row>
    <row r="294" spans="1:22" hidden="1" outlineLevel="1">
      <c r="A294" s="137" t="s">
        <v>299</v>
      </c>
      <c r="B294" s="137"/>
      <c r="C294" s="138" t="s">
        <v>300</v>
      </c>
      <c r="D294" s="94">
        <v>1</v>
      </c>
      <c r="E294" s="94"/>
      <c r="F294" s="139" t="s">
        <v>10</v>
      </c>
      <c r="G294" s="71"/>
      <c r="H294" s="71"/>
      <c r="I294" s="71"/>
      <c r="J294" s="71"/>
      <c r="K294" s="71"/>
      <c r="L294" s="62"/>
      <c r="M294" s="552"/>
      <c r="N294" s="71"/>
      <c r="O294" s="552">
        <f t="shared" si="82"/>
        <v>0</v>
      </c>
      <c r="P294" s="552"/>
      <c r="Q294" s="71"/>
      <c r="R294" s="71">
        <f t="shared" si="83"/>
        <v>0</v>
      </c>
      <c r="S294" s="71">
        <f t="shared" si="89"/>
        <v>0</v>
      </c>
      <c r="T294" s="71">
        <f t="shared" si="90"/>
        <v>0</v>
      </c>
      <c r="U294" s="71">
        <f t="shared" si="91"/>
        <v>0</v>
      </c>
      <c r="V294" s="124"/>
    </row>
    <row r="295" spans="1:22" hidden="1" outlineLevel="1">
      <c r="A295" s="137" t="s">
        <v>301</v>
      </c>
      <c r="B295" s="137"/>
      <c r="C295" s="138" t="s">
        <v>302</v>
      </c>
      <c r="D295" s="94">
        <v>1</v>
      </c>
      <c r="E295" s="94"/>
      <c r="F295" s="139" t="s">
        <v>10</v>
      </c>
      <c r="G295" s="71"/>
      <c r="H295" s="71"/>
      <c r="I295" s="71"/>
      <c r="J295" s="71"/>
      <c r="K295" s="71"/>
      <c r="L295" s="82"/>
      <c r="M295" s="552"/>
      <c r="N295" s="71"/>
      <c r="O295" s="552">
        <f t="shared" si="82"/>
        <v>0</v>
      </c>
      <c r="P295" s="552"/>
      <c r="Q295" s="71"/>
      <c r="R295" s="71">
        <f t="shared" si="83"/>
        <v>0</v>
      </c>
      <c r="S295" s="71">
        <f t="shared" si="89"/>
        <v>0</v>
      </c>
      <c r="T295" s="71">
        <f t="shared" si="90"/>
        <v>0</v>
      </c>
      <c r="U295" s="71">
        <f t="shared" si="91"/>
        <v>0</v>
      </c>
      <c r="V295" s="124"/>
    </row>
    <row r="296" spans="1:22" hidden="1" outlineLevel="1">
      <c r="A296" s="137" t="s">
        <v>303</v>
      </c>
      <c r="B296" s="137"/>
      <c r="C296" s="138" t="s">
        <v>304</v>
      </c>
      <c r="D296" s="94">
        <v>1</v>
      </c>
      <c r="E296" s="94"/>
      <c r="F296" s="139" t="s">
        <v>10</v>
      </c>
      <c r="G296" s="71"/>
      <c r="H296" s="71"/>
      <c r="I296" s="71"/>
      <c r="J296" s="71"/>
      <c r="K296" s="71"/>
      <c r="L296" s="62">
        <v>0</v>
      </c>
      <c r="M296" s="552"/>
      <c r="N296" s="71"/>
      <c r="O296" s="552">
        <f t="shared" si="82"/>
        <v>0</v>
      </c>
      <c r="P296" s="552"/>
      <c r="Q296" s="71"/>
      <c r="R296" s="71">
        <f t="shared" si="83"/>
        <v>0</v>
      </c>
      <c r="S296" s="71">
        <f t="shared" si="89"/>
        <v>0</v>
      </c>
      <c r="T296" s="71">
        <f t="shared" si="90"/>
        <v>0</v>
      </c>
      <c r="U296" s="71">
        <f t="shared" si="91"/>
        <v>0</v>
      </c>
      <c r="V296" s="124"/>
    </row>
    <row r="297" spans="1:22" ht="26.4" hidden="1" outlineLevel="1">
      <c r="A297" s="137" t="s">
        <v>305</v>
      </c>
      <c r="B297" s="137"/>
      <c r="C297" s="138" t="s">
        <v>306</v>
      </c>
      <c r="D297" s="94">
        <v>1</v>
      </c>
      <c r="E297" s="94"/>
      <c r="F297" s="139" t="s">
        <v>10</v>
      </c>
      <c r="G297" s="71"/>
      <c r="H297" s="71"/>
      <c r="I297" s="71"/>
      <c r="J297" s="71"/>
      <c r="K297" s="71"/>
      <c r="L297" s="62">
        <v>0</v>
      </c>
      <c r="M297" s="552"/>
      <c r="N297" s="71"/>
      <c r="O297" s="552">
        <f t="shared" si="82"/>
        <v>0</v>
      </c>
      <c r="P297" s="552"/>
      <c r="Q297" s="71"/>
      <c r="R297" s="71">
        <f t="shared" si="83"/>
        <v>0</v>
      </c>
      <c r="S297" s="71">
        <f t="shared" si="89"/>
        <v>0</v>
      </c>
      <c r="T297" s="71">
        <f t="shared" si="90"/>
        <v>0</v>
      </c>
      <c r="U297" s="71">
        <f t="shared" si="91"/>
        <v>0</v>
      </c>
      <c r="V297" s="124"/>
    </row>
    <row r="298" spans="1:22" hidden="1" outlineLevel="1">
      <c r="A298" s="137" t="s">
        <v>307</v>
      </c>
      <c r="B298" s="137"/>
      <c r="C298" s="138" t="s">
        <v>308</v>
      </c>
      <c r="D298" s="94">
        <v>1</v>
      </c>
      <c r="E298" s="94"/>
      <c r="F298" s="139" t="s">
        <v>10</v>
      </c>
      <c r="G298" s="71"/>
      <c r="H298" s="71"/>
      <c r="I298" s="71"/>
      <c r="J298" s="71"/>
      <c r="K298" s="71"/>
      <c r="L298" s="62">
        <v>0</v>
      </c>
      <c r="M298" s="552"/>
      <c r="N298" s="71"/>
      <c r="O298" s="552">
        <f t="shared" si="82"/>
        <v>0</v>
      </c>
      <c r="P298" s="552"/>
      <c r="Q298" s="71"/>
      <c r="R298" s="71">
        <f t="shared" si="83"/>
        <v>0</v>
      </c>
      <c r="S298" s="71">
        <f t="shared" si="89"/>
        <v>0</v>
      </c>
      <c r="T298" s="71">
        <f t="shared" si="90"/>
        <v>0</v>
      </c>
      <c r="U298" s="71">
        <f t="shared" si="91"/>
        <v>0</v>
      </c>
      <c r="V298" s="124"/>
    </row>
    <row r="299" spans="1:22" hidden="1" outlineLevel="1">
      <c r="A299" s="137" t="s">
        <v>309</v>
      </c>
      <c r="B299" s="137"/>
      <c r="C299" s="138" t="s">
        <v>310</v>
      </c>
      <c r="D299" s="94">
        <v>1</v>
      </c>
      <c r="E299" s="94"/>
      <c r="F299" s="139" t="s">
        <v>10</v>
      </c>
      <c r="G299" s="71"/>
      <c r="H299" s="71"/>
      <c r="I299" s="71"/>
      <c r="J299" s="71"/>
      <c r="K299" s="71"/>
      <c r="L299" s="62">
        <v>0</v>
      </c>
      <c r="M299" s="552"/>
      <c r="N299" s="71"/>
      <c r="O299" s="552">
        <f t="shared" si="82"/>
        <v>0</v>
      </c>
      <c r="P299" s="552"/>
      <c r="Q299" s="71"/>
      <c r="R299" s="71">
        <f t="shared" si="83"/>
        <v>0</v>
      </c>
      <c r="S299" s="71">
        <f t="shared" si="89"/>
        <v>0</v>
      </c>
      <c r="T299" s="71">
        <f t="shared" si="90"/>
        <v>0</v>
      </c>
      <c r="U299" s="71">
        <f t="shared" si="91"/>
        <v>0</v>
      </c>
      <c r="V299" s="124"/>
    </row>
    <row r="300" spans="1:22" hidden="1" outlineLevel="1">
      <c r="A300" s="137" t="s">
        <v>311</v>
      </c>
      <c r="B300" s="137"/>
      <c r="C300" s="138" t="s">
        <v>312</v>
      </c>
      <c r="D300" s="94">
        <v>1</v>
      </c>
      <c r="E300" s="94"/>
      <c r="F300" s="139" t="s">
        <v>10</v>
      </c>
      <c r="G300" s="71"/>
      <c r="H300" s="71"/>
      <c r="I300" s="71"/>
      <c r="J300" s="71"/>
      <c r="K300" s="71"/>
      <c r="L300" s="62">
        <v>0</v>
      </c>
      <c r="M300" s="552"/>
      <c r="N300" s="71"/>
      <c r="O300" s="552">
        <f t="shared" si="82"/>
        <v>0</v>
      </c>
      <c r="P300" s="552"/>
      <c r="Q300" s="71"/>
      <c r="R300" s="71">
        <f t="shared" si="83"/>
        <v>0</v>
      </c>
      <c r="S300" s="71">
        <f t="shared" si="89"/>
        <v>0</v>
      </c>
      <c r="T300" s="71">
        <f t="shared" si="90"/>
        <v>0</v>
      </c>
      <c r="U300" s="71">
        <f t="shared" si="91"/>
        <v>0</v>
      </c>
      <c r="V300" s="124"/>
    </row>
    <row r="301" spans="1:22">
      <c r="A301" s="146"/>
      <c r="B301" s="146"/>
      <c r="C301" s="147"/>
      <c r="D301" s="99"/>
      <c r="E301" s="99"/>
      <c r="F301" s="148"/>
      <c r="G301" s="82"/>
      <c r="H301" s="82"/>
      <c r="I301" s="82"/>
      <c r="J301" s="82"/>
      <c r="K301" s="82"/>
      <c r="L301" s="62"/>
      <c r="M301" s="553"/>
      <c r="N301" s="82"/>
      <c r="O301" s="553">
        <f t="shared" si="82"/>
        <v>0</v>
      </c>
      <c r="P301" s="553"/>
      <c r="Q301" s="82"/>
      <c r="R301" s="82">
        <f t="shared" si="83"/>
        <v>0</v>
      </c>
      <c r="S301" s="82">
        <f t="shared" si="89"/>
        <v>0</v>
      </c>
      <c r="T301" s="82">
        <f t="shared" si="90"/>
        <v>0</v>
      </c>
      <c r="U301" s="82">
        <f t="shared" si="91"/>
        <v>0</v>
      </c>
      <c r="V301" s="124"/>
    </row>
    <row r="302" spans="1:22">
      <c r="A302" s="165" t="s">
        <v>41</v>
      </c>
      <c r="B302" s="165"/>
      <c r="C302" s="166" t="s">
        <v>42</v>
      </c>
      <c r="D302" s="167"/>
      <c r="E302" s="167"/>
      <c r="F302" s="168"/>
      <c r="G302" s="169"/>
      <c r="H302" s="169"/>
      <c r="I302" s="169"/>
      <c r="J302" s="169"/>
      <c r="K302" s="169"/>
      <c r="L302" s="169">
        <f>SUBTOTAL(9,L303:L311)</f>
        <v>0</v>
      </c>
      <c r="M302" s="551"/>
      <c r="N302" s="169"/>
      <c r="O302" s="551">
        <f t="shared" si="82"/>
        <v>0</v>
      </c>
      <c r="P302" s="551"/>
      <c r="Q302" s="169"/>
      <c r="R302" s="169">
        <f t="shared" si="83"/>
        <v>0</v>
      </c>
      <c r="S302" s="169">
        <f t="shared" si="89"/>
        <v>0</v>
      </c>
      <c r="T302" s="169">
        <f t="shared" si="90"/>
        <v>0</v>
      </c>
      <c r="U302" s="169">
        <f t="shared" si="91"/>
        <v>0</v>
      </c>
      <c r="V302" s="170"/>
    </row>
    <row r="303" spans="1:22">
      <c r="A303" s="146"/>
      <c r="B303" s="146"/>
      <c r="C303" s="147"/>
      <c r="D303" s="99"/>
      <c r="E303" s="99"/>
      <c r="F303" s="148"/>
      <c r="G303" s="82"/>
      <c r="H303" s="82"/>
      <c r="I303" s="82"/>
      <c r="J303" s="82"/>
      <c r="K303" s="82"/>
      <c r="L303" s="62"/>
      <c r="M303" s="553"/>
      <c r="N303" s="82"/>
      <c r="O303" s="553">
        <f t="shared" si="82"/>
        <v>0</v>
      </c>
      <c r="P303" s="553"/>
      <c r="Q303" s="82"/>
      <c r="R303" s="82">
        <f t="shared" si="83"/>
        <v>0</v>
      </c>
      <c r="S303" s="82">
        <f t="shared" si="89"/>
        <v>0</v>
      </c>
      <c r="T303" s="82">
        <f t="shared" si="90"/>
        <v>0</v>
      </c>
      <c r="U303" s="82">
        <f t="shared" si="91"/>
        <v>0</v>
      </c>
      <c r="V303" s="124"/>
    </row>
    <row r="304" spans="1:22">
      <c r="A304" s="149" t="s">
        <v>314</v>
      </c>
      <c r="B304" s="149"/>
      <c r="C304" s="150" t="s">
        <v>253</v>
      </c>
      <c r="D304" s="100">
        <v>1</v>
      </c>
      <c r="E304" s="100"/>
      <c r="F304" s="151" t="s">
        <v>10</v>
      </c>
      <c r="G304" s="75"/>
      <c r="H304" s="75"/>
      <c r="I304" s="75"/>
      <c r="J304" s="75"/>
      <c r="K304" s="75"/>
      <c r="L304" s="75">
        <f>SUBTOTAL(9,L305:L305)</f>
        <v>0</v>
      </c>
      <c r="M304" s="555"/>
      <c r="N304" s="75"/>
      <c r="O304" s="555">
        <f t="shared" si="82"/>
        <v>0</v>
      </c>
      <c r="P304" s="555"/>
      <c r="Q304" s="75"/>
      <c r="R304" s="75">
        <f t="shared" si="83"/>
        <v>0</v>
      </c>
      <c r="S304" s="75">
        <f t="shared" si="89"/>
        <v>0</v>
      </c>
      <c r="T304" s="75">
        <f t="shared" si="90"/>
        <v>0</v>
      </c>
      <c r="U304" s="75">
        <f t="shared" si="91"/>
        <v>0</v>
      </c>
      <c r="V304" s="176"/>
    </row>
    <row r="305" spans="1:22" s="153" customFormat="1" outlineLevel="1">
      <c r="A305" s="146" t="s">
        <v>315</v>
      </c>
      <c r="B305" s="146"/>
      <c r="C305" s="147" t="s">
        <v>1030</v>
      </c>
      <c r="D305" s="122">
        <v>1</v>
      </c>
      <c r="E305" s="122"/>
      <c r="F305" s="148" t="s">
        <v>10</v>
      </c>
      <c r="G305" s="77"/>
      <c r="H305" s="77"/>
      <c r="I305" s="77"/>
      <c r="J305" s="77"/>
      <c r="K305" s="77"/>
      <c r="L305" s="82">
        <v>0</v>
      </c>
      <c r="M305" s="556"/>
      <c r="N305" s="77"/>
      <c r="O305" s="556">
        <f t="shared" si="82"/>
        <v>0</v>
      </c>
      <c r="P305" s="556"/>
      <c r="Q305" s="77"/>
      <c r="R305" s="77">
        <f t="shared" si="83"/>
        <v>0</v>
      </c>
      <c r="S305" s="77">
        <f t="shared" si="89"/>
        <v>0</v>
      </c>
      <c r="T305" s="77">
        <f t="shared" si="90"/>
        <v>0</v>
      </c>
      <c r="U305" s="77">
        <f t="shared" si="91"/>
        <v>0</v>
      </c>
      <c r="V305" s="127"/>
    </row>
    <row r="306" spans="1:22">
      <c r="A306" s="137"/>
      <c r="B306" s="137"/>
      <c r="C306" s="138"/>
      <c r="D306" s="94"/>
      <c r="E306" s="94"/>
      <c r="F306" s="139"/>
      <c r="G306" s="71"/>
      <c r="H306" s="71"/>
      <c r="I306" s="71"/>
      <c r="J306" s="71"/>
      <c r="K306" s="71"/>
      <c r="L306" s="62"/>
      <c r="M306" s="552"/>
      <c r="N306" s="71"/>
      <c r="O306" s="552">
        <f t="shared" si="82"/>
        <v>0</v>
      </c>
      <c r="P306" s="552"/>
      <c r="Q306" s="71"/>
      <c r="R306" s="71">
        <f t="shared" si="83"/>
        <v>0</v>
      </c>
      <c r="S306" s="71">
        <f t="shared" si="89"/>
        <v>0</v>
      </c>
      <c r="T306" s="71">
        <f t="shared" si="90"/>
        <v>0</v>
      </c>
      <c r="U306" s="71">
        <f t="shared" si="91"/>
        <v>0</v>
      </c>
      <c r="V306" s="124"/>
    </row>
    <row r="307" spans="1:22">
      <c r="A307" s="149" t="s">
        <v>317</v>
      </c>
      <c r="B307" s="149"/>
      <c r="C307" s="150" t="s">
        <v>176</v>
      </c>
      <c r="D307" s="100">
        <v>1</v>
      </c>
      <c r="E307" s="100"/>
      <c r="F307" s="151" t="s">
        <v>10</v>
      </c>
      <c r="G307" s="75"/>
      <c r="H307" s="75"/>
      <c r="I307" s="75"/>
      <c r="J307" s="75"/>
      <c r="K307" s="75"/>
      <c r="L307" s="75">
        <f>SUBTOTAL(9,L308:L311)</f>
        <v>0</v>
      </c>
      <c r="M307" s="555"/>
      <c r="N307" s="75"/>
      <c r="O307" s="555">
        <f t="shared" si="82"/>
        <v>0</v>
      </c>
      <c r="P307" s="555"/>
      <c r="Q307" s="75"/>
      <c r="R307" s="75">
        <f t="shared" si="83"/>
        <v>0</v>
      </c>
      <c r="S307" s="75">
        <f t="shared" si="89"/>
        <v>0</v>
      </c>
      <c r="T307" s="75">
        <f t="shared" si="90"/>
        <v>0</v>
      </c>
      <c r="U307" s="75">
        <f t="shared" si="91"/>
        <v>0</v>
      </c>
      <c r="V307" s="176"/>
    </row>
    <row r="308" spans="1:22" outlineLevel="1">
      <c r="A308" s="137" t="s">
        <v>318</v>
      </c>
      <c r="B308" s="137"/>
      <c r="C308" s="138" t="s">
        <v>316</v>
      </c>
      <c r="D308" s="94">
        <v>1</v>
      </c>
      <c r="E308" s="94"/>
      <c r="F308" s="139" t="s">
        <v>10</v>
      </c>
      <c r="G308" s="71"/>
      <c r="H308" s="71"/>
      <c r="I308" s="71"/>
      <c r="J308" s="71"/>
      <c r="K308" s="71"/>
      <c r="L308" s="62">
        <v>0</v>
      </c>
      <c r="M308" s="552"/>
      <c r="N308" s="71"/>
      <c r="O308" s="552">
        <f t="shared" si="82"/>
        <v>0</v>
      </c>
      <c r="P308" s="552"/>
      <c r="Q308" s="71"/>
      <c r="R308" s="71">
        <f t="shared" si="83"/>
        <v>0</v>
      </c>
      <c r="S308" s="71">
        <f t="shared" si="89"/>
        <v>0</v>
      </c>
      <c r="T308" s="71">
        <f t="shared" si="90"/>
        <v>0</v>
      </c>
      <c r="U308" s="71">
        <f t="shared" si="91"/>
        <v>0</v>
      </c>
      <c r="V308" s="124"/>
    </row>
    <row r="309" spans="1:22" s="399" customFormat="1" ht="26.4" outlineLevel="1">
      <c r="A309" s="395"/>
      <c r="B309" s="395"/>
      <c r="C309" s="400" t="s">
        <v>1031</v>
      </c>
      <c r="D309" s="97">
        <v>1</v>
      </c>
      <c r="E309" s="97"/>
      <c r="F309" s="397" t="s">
        <v>619</v>
      </c>
      <c r="G309" s="497">
        <v>0</v>
      </c>
      <c r="H309" s="497">
        <v>0</v>
      </c>
      <c r="I309" s="62"/>
      <c r="J309" s="62"/>
      <c r="K309" s="62"/>
      <c r="L309" s="62"/>
      <c r="M309" s="550"/>
      <c r="N309" s="62"/>
      <c r="O309" s="550">
        <f t="shared" si="82"/>
        <v>0</v>
      </c>
      <c r="P309" s="550"/>
      <c r="Q309" s="62"/>
      <c r="R309" s="62">
        <f t="shared" si="83"/>
        <v>0</v>
      </c>
      <c r="S309" s="62">
        <f t="shared" si="89"/>
        <v>0</v>
      </c>
      <c r="T309" s="62">
        <f t="shared" si="90"/>
        <v>0</v>
      </c>
      <c r="U309" s="62">
        <f t="shared" si="91"/>
        <v>0</v>
      </c>
      <c r="V309" s="124"/>
    </row>
    <row r="310" spans="1:22" s="399" customFormat="1" outlineLevel="1">
      <c r="A310" s="395"/>
      <c r="B310" s="395"/>
      <c r="C310" s="400" t="s">
        <v>1032</v>
      </c>
      <c r="D310" s="97">
        <v>1</v>
      </c>
      <c r="E310" s="97"/>
      <c r="F310" s="397" t="s">
        <v>619</v>
      </c>
      <c r="G310" s="497">
        <v>0</v>
      </c>
      <c r="H310" s="497">
        <v>0</v>
      </c>
      <c r="I310" s="62"/>
      <c r="J310" s="62"/>
      <c r="K310" s="62"/>
      <c r="L310" s="62"/>
      <c r="M310" s="550"/>
      <c r="N310" s="62"/>
      <c r="O310" s="550">
        <f t="shared" si="82"/>
        <v>0</v>
      </c>
      <c r="P310" s="550"/>
      <c r="Q310" s="62"/>
      <c r="R310" s="62">
        <f t="shared" si="83"/>
        <v>0</v>
      </c>
      <c r="S310" s="62">
        <f t="shared" si="89"/>
        <v>0</v>
      </c>
      <c r="T310" s="62">
        <f t="shared" si="90"/>
        <v>0</v>
      </c>
      <c r="U310" s="62">
        <f t="shared" si="91"/>
        <v>0</v>
      </c>
      <c r="V310" s="124"/>
    </row>
    <row r="311" spans="1:22">
      <c r="A311" s="146"/>
      <c r="B311" s="146"/>
      <c r="C311" s="147"/>
      <c r="D311" s="99"/>
      <c r="E311" s="99"/>
      <c r="F311" s="148"/>
      <c r="G311" s="82"/>
      <c r="H311" s="82"/>
      <c r="I311" s="82"/>
      <c r="J311" s="82"/>
      <c r="K311" s="82"/>
      <c r="L311" s="62"/>
      <c r="M311" s="553"/>
      <c r="N311" s="82"/>
      <c r="O311" s="553">
        <f t="shared" si="82"/>
        <v>0</v>
      </c>
      <c r="P311" s="553"/>
      <c r="Q311" s="82"/>
      <c r="R311" s="82">
        <f t="shared" si="83"/>
        <v>0</v>
      </c>
      <c r="S311" s="82">
        <f t="shared" si="89"/>
        <v>0</v>
      </c>
      <c r="T311" s="82">
        <f t="shared" si="90"/>
        <v>0</v>
      </c>
      <c r="U311" s="82">
        <f t="shared" si="91"/>
        <v>0</v>
      </c>
      <c r="V311" s="124"/>
    </row>
    <row r="312" spans="1:22">
      <c r="A312" s="165" t="s">
        <v>43</v>
      </c>
      <c r="B312" s="165"/>
      <c r="C312" s="166" t="s">
        <v>44</v>
      </c>
      <c r="D312" s="167"/>
      <c r="E312" s="167"/>
      <c r="F312" s="168"/>
      <c r="G312" s="169"/>
      <c r="H312" s="169"/>
      <c r="I312" s="169"/>
      <c r="J312" s="169"/>
      <c r="K312" s="169"/>
      <c r="L312" s="169">
        <f>SUBTOTAL(9,L313:L354)</f>
        <v>162238150.00776628</v>
      </c>
      <c r="M312" s="551"/>
      <c r="N312" s="169"/>
      <c r="O312" s="551">
        <f t="shared" si="82"/>
        <v>0</v>
      </c>
      <c r="P312" s="551"/>
      <c r="Q312" s="169"/>
      <c r="R312" s="169">
        <f t="shared" si="83"/>
        <v>0</v>
      </c>
      <c r="S312" s="169">
        <f t="shared" si="89"/>
        <v>0</v>
      </c>
      <c r="T312" s="169">
        <f t="shared" si="90"/>
        <v>0</v>
      </c>
      <c r="U312" s="169">
        <f>SUBTOTAL(9,U313:U354)</f>
        <v>0</v>
      </c>
      <c r="V312" s="170"/>
    </row>
    <row r="313" spans="1:22">
      <c r="A313" s="146"/>
      <c r="B313" s="146"/>
      <c r="C313" s="147"/>
      <c r="D313" s="99"/>
      <c r="E313" s="99"/>
      <c r="F313" s="148"/>
      <c r="G313" s="82"/>
      <c r="H313" s="82"/>
      <c r="I313" s="82"/>
      <c r="J313" s="82"/>
      <c r="K313" s="82"/>
      <c r="L313" s="62"/>
      <c r="M313" s="553"/>
      <c r="N313" s="82"/>
      <c r="O313" s="553">
        <f t="shared" si="82"/>
        <v>0</v>
      </c>
      <c r="P313" s="553"/>
      <c r="Q313" s="82"/>
      <c r="R313" s="82">
        <f t="shared" si="83"/>
        <v>0</v>
      </c>
      <c r="S313" s="82">
        <f t="shared" si="89"/>
        <v>0</v>
      </c>
      <c r="T313" s="82">
        <f t="shared" si="90"/>
        <v>0</v>
      </c>
      <c r="U313" s="82">
        <f t="shared" si="91"/>
        <v>0</v>
      </c>
      <c r="V313" s="124"/>
    </row>
    <row r="314" spans="1:22" collapsed="1">
      <c r="A314" s="149" t="s">
        <v>319</v>
      </c>
      <c r="B314" s="149"/>
      <c r="C314" s="150" t="s">
        <v>78</v>
      </c>
      <c r="D314" s="100">
        <v>1</v>
      </c>
      <c r="E314" s="100"/>
      <c r="F314" s="151" t="s">
        <v>10</v>
      </c>
      <c r="G314" s="75"/>
      <c r="H314" s="75"/>
      <c r="I314" s="75"/>
      <c r="J314" s="75"/>
      <c r="K314" s="75"/>
      <c r="L314" s="75">
        <f>SUM(L315:L316)</f>
        <v>0</v>
      </c>
      <c r="M314" s="555"/>
      <c r="N314" s="75"/>
      <c r="O314" s="555">
        <f t="shared" si="82"/>
        <v>0</v>
      </c>
      <c r="P314" s="555"/>
      <c r="Q314" s="75"/>
      <c r="R314" s="75">
        <f t="shared" si="83"/>
        <v>0</v>
      </c>
      <c r="S314" s="75">
        <f t="shared" si="89"/>
        <v>0</v>
      </c>
      <c r="T314" s="75">
        <f t="shared" si="90"/>
        <v>0</v>
      </c>
      <c r="U314" s="75">
        <f t="shared" si="91"/>
        <v>0</v>
      </c>
      <c r="V314" s="176"/>
    </row>
    <row r="315" spans="1:22" hidden="1" outlineLevel="1">
      <c r="A315" s="137" t="s">
        <v>320</v>
      </c>
      <c r="B315" s="137"/>
      <c r="C315" s="138" t="s">
        <v>321</v>
      </c>
      <c r="D315" s="94">
        <v>1</v>
      </c>
      <c r="E315" s="94"/>
      <c r="F315" s="139" t="s">
        <v>10</v>
      </c>
      <c r="G315" s="71"/>
      <c r="H315" s="71"/>
      <c r="I315" s="71"/>
      <c r="J315" s="71"/>
      <c r="K315" s="71"/>
      <c r="L315" s="62">
        <v>0</v>
      </c>
      <c r="M315" s="552"/>
      <c r="N315" s="71"/>
      <c r="O315" s="552">
        <f t="shared" si="82"/>
        <v>0</v>
      </c>
      <c r="P315" s="552"/>
      <c r="Q315" s="71"/>
      <c r="R315" s="71">
        <f t="shared" si="83"/>
        <v>0</v>
      </c>
      <c r="S315" s="71">
        <f t="shared" si="89"/>
        <v>0</v>
      </c>
      <c r="T315" s="71">
        <f t="shared" si="90"/>
        <v>0</v>
      </c>
      <c r="U315" s="71">
        <f t="shared" si="91"/>
        <v>0</v>
      </c>
      <c r="V315" s="124"/>
    </row>
    <row r="316" spans="1:22" hidden="1" outlineLevel="1">
      <c r="A316" s="137" t="s">
        <v>322</v>
      </c>
      <c r="B316" s="137"/>
      <c r="C316" s="138" t="s">
        <v>323</v>
      </c>
      <c r="D316" s="94">
        <v>1</v>
      </c>
      <c r="E316" s="94"/>
      <c r="F316" s="139" t="s">
        <v>10</v>
      </c>
      <c r="G316" s="71"/>
      <c r="H316" s="71"/>
      <c r="I316" s="71"/>
      <c r="J316" s="71"/>
      <c r="K316" s="71"/>
      <c r="L316" s="62">
        <v>0</v>
      </c>
      <c r="M316" s="552"/>
      <c r="N316" s="71"/>
      <c r="O316" s="552">
        <f t="shared" si="82"/>
        <v>0</v>
      </c>
      <c r="P316" s="552"/>
      <c r="Q316" s="71"/>
      <c r="R316" s="71">
        <f t="shared" si="83"/>
        <v>0</v>
      </c>
      <c r="S316" s="71">
        <f t="shared" si="89"/>
        <v>0</v>
      </c>
      <c r="T316" s="71">
        <f t="shared" si="90"/>
        <v>0</v>
      </c>
      <c r="U316" s="71">
        <f t="shared" si="91"/>
        <v>0</v>
      </c>
      <c r="V316" s="124"/>
    </row>
    <row r="317" spans="1:22">
      <c r="A317" s="137"/>
      <c r="B317" s="137"/>
      <c r="C317" s="138"/>
      <c r="D317" s="94"/>
      <c r="E317" s="94"/>
      <c r="F317" s="139"/>
      <c r="G317" s="71"/>
      <c r="H317" s="71"/>
      <c r="I317" s="71"/>
      <c r="J317" s="71"/>
      <c r="K317" s="71"/>
      <c r="L317" s="62"/>
      <c r="M317" s="552"/>
      <c r="N317" s="71"/>
      <c r="O317" s="552">
        <f t="shared" si="82"/>
        <v>0</v>
      </c>
      <c r="P317" s="552"/>
      <c r="Q317" s="71"/>
      <c r="R317" s="71">
        <f t="shared" si="83"/>
        <v>0</v>
      </c>
      <c r="S317" s="71">
        <f t="shared" si="89"/>
        <v>0</v>
      </c>
      <c r="T317" s="71">
        <f t="shared" si="90"/>
        <v>0</v>
      </c>
      <c r="U317" s="71">
        <f t="shared" si="91"/>
        <v>0</v>
      </c>
      <c r="V317" s="124"/>
    </row>
    <row r="318" spans="1:22">
      <c r="A318" s="149" t="s">
        <v>324</v>
      </c>
      <c r="B318" s="149"/>
      <c r="C318" s="150" t="s">
        <v>144</v>
      </c>
      <c r="D318" s="100">
        <v>1</v>
      </c>
      <c r="E318" s="100">
        <v>1</v>
      </c>
      <c r="F318" s="151" t="s">
        <v>10</v>
      </c>
      <c r="G318" s="75"/>
      <c r="H318" s="75"/>
      <c r="I318" s="75"/>
      <c r="J318" s="75">
        <f>SUBTOTAL(9,J319:J350)</f>
        <v>144640388.53921181</v>
      </c>
      <c r="K318" s="75">
        <f>SUBTOTAL(9,K319:K350)</f>
        <v>17597761.468554489</v>
      </c>
      <c r="L318" s="75">
        <f>SUBTOTAL(9,L319:L350)</f>
        <v>162238150.00776628</v>
      </c>
      <c r="M318" s="555"/>
      <c r="N318" s="75"/>
      <c r="O318" s="555">
        <f t="shared" si="82"/>
        <v>0</v>
      </c>
      <c r="P318" s="555"/>
      <c r="Q318" s="75"/>
      <c r="R318" s="75">
        <f t="shared" si="83"/>
        <v>0</v>
      </c>
      <c r="S318" s="75">
        <f>SUBTOTAL(9,S319:S350)</f>
        <v>0</v>
      </c>
      <c r="T318" s="75">
        <f>SUBTOTAL(9,T319:T350)</f>
        <v>0</v>
      </c>
      <c r="U318" s="75">
        <f>SUBTOTAL(9,U319:U350)</f>
        <v>0</v>
      </c>
      <c r="V318" s="176"/>
    </row>
    <row r="319" spans="1:22">
      <c r="A319" s="137" t="s">
        <v>325</v>
      </c>
      <c r="B319" s="137"/>
      <c r="C319" s="138" t="s">
        <v>326</v>
      </c>
      <c r="D319" s="94">
        <v>1</v>
      </c>
      <c r="E319" s="94"/>
      <c r="F319" s="139" t="s">
        <v>10</v>
      </c>
      <c r="G319" s="71"/>
      <c r="H319" s="71"/>
      <c r="I319" s="71"/>
      <c r="J319" s="71"/>
      <c r="K319" s="71"/>
      <c r="L319" s="62"/>
      <c r="M319" s="552"/>
      <c r="N319" s="71"/>
      <c r="O319" s="552">
        <f t="shared" si="82"/>
        <v>0</v>
      </c>
      <c r="P319" s="552"/>
      <c r="Q319" s="71"/>
      <c r="R319" s="71">
        <f t="shared" si="83"/>
        <v>0</v>
      </c>
      <c r="S319" s="71">
        <f t="shared" si="89"/>
        <v>0</v>
      </c>
      <c r="T319" s="71">
        <f t="shared" si="90"/>
        <v>0</v>
      </c>
      <c r="U319" s="71">
        <f t="shared" si="91"/>
        <v>0</v>
      </c>
      <c r="V319" s="124"/>
    </row>
    <row r="320" spans="1:22">
      <c r="A320" s="137" t="s">
        <v>327</v>
      </c>
      <c r="B320" s="137"/>
      <c r="C320" s="138" t="s">
        <v>152</v>
      </c>
      <c r="D320" s="94">
        <v>1</v>
      </c>
      <c r="E320" s="94"/>
      <c r="F320" s="139" t="s">
        <v>10</v>
      </c>
      <c r="G320" s="71"/>
      <c r="H320" s="71"/>
      <c r="I320" s="71"/>
      <c r="J320" s="71"/>
      <c r="K320" s="71"/>
      <c r="L320" s="62">
        <v>0</v>
      </c>
      <c r="M320" s="552"/>
      <c r="N320" s="71"/>
      <c r="O320" s="552">
        <f t="shared" si="82"/>
        <v>0</v>
      </c>
      <c r="P320" s="552"/>
      <c r="Q320" s="71"/>
      <c r="R320" s="71">
        <f t="shared" si="83"/>
        <v>0</v>
      </c>
      <c r="S320" s="71">
        <f t="shared" si="89"/>
        <v>0</v>
      </c>
      <c r="T320" s="71">
        <f t="shared" si="90"/>
        <v>0</v>
      </c>
      <c r="U320" s="71">
        <f t="shared" si="91"/>
        <v>0</v>
      </c>
      <c r="V320" s="124"/>
    </row>
    <row r="321" spans="1:22">
      <c r="A321" s="137" t="s">
        <v>328</v>
      </c>
      <c r="B321" s="137"/>
      <c r="C321" s="138" t="s">
        <v>160</v>
      </c>
      <c r="D321" s="94">
        <v>1</v>
      </c>
      <c r="E321" s="94"/>
      <c r="F321" s="139" t="s">
        <v>10</v>
      </c>
      <c r="G321" s="71"/>
      <c r="H321" s="71"/>
      <c r="I321" s="71"/>
      <c r="J321" s="71"/>
      <c r="K321" s="71"/>
      <c r="L321" s="62">
        <v>0</v>
      </c>
      <c r="M321" s="552"/>
      <c r="N321" s="71"/>
      <c r="O321" s="552">
        <f t="shared" si="82"/>
        <v>0</v>
      </c>
      <c r="P321" s="552"/>
      <c r="Q321" s="71"/>
      <c r="R321" s="71">
        <f t="shared" si="83"/>
        <v>0</v>
      </c>
      <c r="S321" s="71">
        <f t="shared" si="89"/>
        <v>0</v>
      </c>
      <c r="T321" s="71">
        <f t="shared" si="90"/>
        <v>0</v>
      </c>
      <c r="U321" s="71">
        <f t="shared" si="91"/>
        <v>0</v>
      </c>
      <c r="V321" s="124"/>
    </row>
    <row r="322" spans="1:22">
      <c r="A322" s="137" t="s">
        <v>329</v>
      </c>
      <c r="B322" s="137"/>
      <c r="C322" s="138" t="s">
        <v>330</v>
      </c>
      <c r="D322" s="94">
        <v>1</v>
      </c>
      <c r="E322" s="94"/>
      <c r="F322" s="139" t="s">
        <v>10</v>
      </c>
      <c r="G322" s="71"/>
      <c r="H322" s="71"/>
      <c r="I322" s="71"/>
      <c r="J322" s="71"/>
      <c r="K322" s="71"/>
      <c r="L322" s="82"/>
      <c r="M322" s="552"/>
      <c r="N322" s="71"/>
      <c r="O322" s="552">
        <f t="shared" si="82"/>
        <v>0</v>
      </c>
      <c r="P322" s="552"/>
      <c r="Q322" s="71"/>
      <c r="R322" s="71">
        <f t="shared" si="83"/>
        <v>0</v>
      </c>
      <c r="S322" s="71">
        <f t="shared" si="89"/>
        <v>0</v>
      </c>
      <c r="T322" s="71">
        <f t="shared" si="90"/>
        <v>0</v>
      </c>
      <c r="U322" s="71">
        <f t="shared" si="91"/>
        <v>0</v>
      </c>
      <c r="V322" s="124"/>
    </row>
    <row r="323" spans="1:22">
      <c r="A323" s="137" t="s">
        <v>331</v>
      </c>
      <c r="B323" s="137"/>
      <c r="C323" s="138" t="s">
        <v>165</v>
      </c>
      <c r="D323" s="94">
        <v>1</v>
      </c>
      <c r="E323" s="94"/>
      <c r="F323" s="139" t="s">
        <v>10</v>
      </c>
      <c r="G323" s="71"/>
      <c r="H323" s="71"/>
      <c r="I323" s="71"/>
      <c r="J323" s="71"/>
      <c r="K323" s="71"/>
      <c r="L323" s="82"/>
      <c r="M323" s="552"/>
      <c r="N323" s="71"/>
      <c r="O323" s="552">
        <f t="shared" si="82"/>
        <v>0</v>
      </c>
      <c r="P323" s="552"/>
      <c r="Q323" s="71"/>
      <c r="R323" s="71">
        <f t="shared" si="83"/>
        <v>0</v>
      </c>
      <c r="S323" s="71">
        <f t="shared" si="89"/>
        <v>0</v>
      </c>
      <c r="T323" s="71">
        <f t="shared" si="90"/>
        <v>0</v>
      </c>
      <c r="U323" s="71">
        <f t="shared" si="91"/>
        <v>0</v>
      </c>
      <c r="V323" s="124"/>
    </row>
    <row r="324" spans="1:22">
      <c r="A324" s="137" t="s">
        <v>332</v>
      </c>
      <c r="B324" s="137"/>
      <c r="C324" s="138" t="s">
        <v>333</v>
      </c>
      <c r="D324" s="94">
        <v>1</v>
      </c>
      <c r="E324" s="94"/>
      <c r="F324" s="139" t="s">
        <v>10</v>
      </c>
      <c r="G324" s="71"/>
      <c r="H324" s="71"/>
      <c r="I324" s="71"/>
      <c r="J324" s="71"/>
      <c r="K324" s="71"/>
      <c r="L324" s="62">
        <v>0</v>
      </c>
      <c r="M324" s="552"/>
      <c r="N324" s="71"/>
      <c r="O324" s="552">
        <f t="shared" si="82"/>
        <v>0</v>
      </c>
      <c r="P324" s="552"/>
      <c r="Q324" s="71"/>
      <c r="R324" s="71">
        <f t="shared" si="83"/>
        <v>0</v>
      </c>
      <c r="S324" s="71">
        <f t="shared" si="89"/>
        <v>0</v>
      </c>
      <c r="T324" s="71">
        <f t="shared" si="90"/>
        <v>0</v>
      </c>
      <c r="U324" s="71">
        <f t="shared" si="91"/>
        <v>0</v>
      </c>
      <c r="V324" s="124"/>
    </row>
    <row r="325" spans="1:22" s="153" customFormat="1">
      <c r="A325" s="146" t="s">
        <v>334</v>
      </c>
      <c r="B325" s="146"/>
      <c r="C325" s="147" t="s">
        <v>174</v>
      </c>
      <c r="D325" s="122">
        <v>1</v>
      </c>
      <c r="E325" s="122">
        <v>1</v>
      </c>
      <c r="F325" s="148" t="s">
        <v>10</v>
      </c>
      <c r="G325" s="77"/>
      <c r="H325" s="77"/>
      <c r="I325" s="77"/>
      <c r="J325" s="82">
        <f>SUBTOTAL(9,J326:J350)</f>
        <v>144640388.53921181</v>
      </c>
      <c r="K325" s="82">
        <f>SUBTOTAL(9,K326:K350)</f>
        <v>17597761.468554489</v>
      </c>
      <c r="L325" s="82">
        <f>SUBTOTAL(9,L326:L350)</f>
        <v>162238150.00776628</v>
      </c>
      <c r="M325" s="553"/>
      <c r="N325" s="82"/>
      <c r="O325" s="553">
        <f t="shared" si="82"/>
        <v>0</v>
      </c>
      <c r="P325" s="553"/>
      <c r="Q325" s="82"/>
      <c r="R325" s="82">
        <f t="shared" si="83"/>
        <v>0</v>
      </c>
      <c r="S325" s="82">
        <f>SUBTOTAL(9,S326:S350)</f>
        <v>0</v>
      </c>
      <c r="T325" s="82">
        <f>SUBTOTAL(9,T326:T350)</f>
        <v>0</v>
      </c>
      <c r="U325" s="82">
        <f>SUBTOTAL(9,U326:U350)</f>
        <v>0</v>
      </c>
      <c r="V325" s="127"/>
    </row>
    <row r="326" spans="1:22" outlineLevel="1">
      <c r="A326" s="137"/>
      <c r="B326" s="137"/>
      <c r="C326" s="400" t="s">
        <v>1033</v>
      </c>
      <c r="D326" s="97">
        <v>2</v>
      </c>
      <c r="E326" s="97">
        <v>2</v>
      </c>
      <c r="F326" s="139" t="s">
        <v>660</v>
      </c>
      <c r="G326" s="359">
        <v>1650000.0000000002</v>
      </c>
      <c r="H326" s="359">
        <v>136250</v>
      </c>
      <c r="I326" s="62">
        <f t="shared" ref="I326" si="93">SUM(G326:H326)</f>
        <v>1786250.0000000002</v>
      </c>
      <c r="J326" s="62">
        <f t="shared" ref="J326:J349" si="94">G326*E326</f>
        <v>3300000.0000000005</v>
      </c>
      <c r="K326" s="62">
        <f t="shared" ref="K326:K349" si="95">H326*E326</f>
        <v>272500</v>
      </c>
      <c r="L326" s="62">
        <f t="shared" ref="L326:L349" si="96">I326*E326</f>
        <v>3572500.0000000005</v>
      </c>
      <c r="M326" s="550"/>
      <c r="N326" s="62"/>
      <c r="O326" s="550">
        <f t="shared" si="82"/>
        <v>0</v>
      </c>
      <c r="P326" s="550"/>
      <c r="Q326" s="62"/>
      <c r="R326" s="62">
        <f t="shared" si="83"/>
        <v>0</v>
      </c>
      <c r="S326" s="62">
        <f t="shared" si="89"/>
        <v>0</v>
      </c>
      <c r="T326" s="62">
        <f t="shared" si="90"/>
        <v>0</v>
      </c>
      <c r="U326" s="62">
        <f t="shared" si="91"/>
        <v>0</v>
      </c>
      <c r="V326" s="124" t="s">
        <v>713</v>
      </c>
    </row>
    <row r="327" spans="1:22" outlineLevel="1">
      <c r="A327" s="137"/>
      <c r="B327" s="137"/>
      <c r="C327" s="400" t="s">
        <v>1034</v>
      </c>
      <c r="D327" s="97">
        <v>2</v>
      </c>
      <c r="E327" s="97">
        <v>2</v>
      </c>
      <c r="F327" s="139" t="s">
        <v>660</v>
      </c>
      <c r="G327" s="359">
        <v>1650000.0000000002</v>
      </c>
      <c r="H327" s="359">
        <v>136250</v>
      </c>
      <c r="I327" s="62">
        <f t="shared" ref="I327:I344" si="97">SUM(G327:H327)</f>
        <v>1786250.0000000002</v>
      </c>
      <c r="J327" s="62">
        <f t="shared" si="94"/>
        <v>3300000.0000000005</v>
      </c>
      <c r="K327" s="62">
        <f t="shared" si="95"/>
        <v>272500</v>
      </c>
      <c r="L327" s="62">
        <f t="shared" si="96"/>
        <v>3572500.0000000005</v>
      </c>
      <c r="M327" s="550"/>
      <c r="N327" s="62"/>
      <c r="O327" s="550">
        <f t="shared" si="82"/>
        <v>0</v>
      </c>
      <c r="P327" s="550"/>
      <c r="Q327" s="62"/>
      <c r="R327" s="62">
        <f t="shared" si="83"/>
        <v>0</v>
      </c>
      <c r="S327" s="62">
        <f t="shared" si="89"/>
        <v>0</v>
      </c>
      <c r="T327" s="62">
        <f t="shared" si="90"/>
        <v>0</v>
      </c>
      <c r="U327" s="62">
        <f t="shared" si="91"/>
        <v>0</v>
      </c>
      <c r="V327" s="124" t="s">
        <v>713</v>
      </c>
    </row>
    <row r="328" spans="1:22" outlineLevel="1">
      <c r="A328" s="137"/>
      <c r="B328" s="137"/>
      <c r="C328" s="400" t="s">
        <v>1035</v>
      </c>
      <c r="D328" s="97">
        <v>2</v>
      </c>
      <c r="E328" s="97">
        <v>2</v>
      </c>
      <c r="F328" s="139" t="s">
        <v>660</v>
      </c>
      <c r="G328" s="359">
        <v>27500.000000000004</v>
      </c>
      <c r="H328" s="359">
        <v>10900</v>
      </c>
      <c r="I328" s="62">
        <f t="shared" si="97"/>
        <v>38400</v>
      </c>
      <c r="J328" s="62">
        <f t="shared" si="94"/>
        <v>55000.000000000007</v>
      </c>
      <c r="K328" s="62">
        <f t="shared" si="95"/>
        <v>21800</v>
      </c>
      <c r="L328" s="62">
        <f t="shared" si="96"/>
        <v>76800</v>
      </c>
      <c r="M328" s="550"/>
      <c r="N328" s="62"/>
      <c r="O328" s="550">
        <f t="shared" si="82"/>
        <v>0</v>
      </c>
      <c r="P328" s="550"/>
      <c r="Q328" s="62"/>
      <c r="R328" s="62">
        <f t="shared" si="83"/>
        <v>0</v>
      </c>
      <c r="S328" s="62">
        <f t="shared" si="89"/>
        <v>0</v>
      </c>
      <c r="T328" s="62">
        <f t="shared" si="90"/>
        <v>0</v>
      </c>
      <c r="U328" s="62">
        <f t="shared" si="91"/>
        <v>0</v>
      </c>
      <c r="V328" s="124" t="s">
        <v>713</v>
      </c>
    </row>
    <row r="329" spans="1:22" s="11" customFormat="1" outlineLevel="1">
      <c r="A329" s="192"/>
      <c r="B329" s="192"/>
      <c r="C329" s="193" t="s">
        <v>1036</v>
      </c>
      <c r="D329" s="194">
        <v>2</v>
      </c>
      <c r="E329" s="97">
        <v>2</v>
      </c>
      <c r="F329" s="195" t="s">
        <v>660</v>
      </c>
      <c r="G329" s="359">
        <v>90000</v>
      </c>
      <c r="H329" s="359">
        <v>49050</v>
      </c>
      <c r="I329" s="199">
        <f t="shared" si="97"/>
        <v>139050</v>
      </c>
      <c r="J329" s="199">
        <f t="shared" si="94"/>
        <v>180000</v>
      </c>
      <c r="K329" s="199">
        <f t="shared" si="95"/>
        <v>98100</v>
      </c>
      <c r="L329" s="199">
        <f t="shared" si="96"/>
        <v>278100</v>
      </c>
      <c r="M329" s="554"/>
      <c r="N329" s="199"/>
      <c r="O329" s="554">
        <f t="shared" si="82"/>
        <v>0</v>
      </c>
      <c r="P329" s="554"/>
      <c r="Q329" s="199"/>
      <c r="R329" s="199">
        <f t="shared" si="83"/>
        <v>0</v>
      </c>
      <c r="S329" s="199">
        <f t="shared" si="89"/>
        <v>0</v>
      </c>
      <c r="T329" s="199">
        <f t="shared" si="90"/>
        <v>0</v>
      </c>
      <c r="U329" s="199">
        <f t="shared" si="91"/>
        <v>0</v>
      </c>
      <c r="V329" s="128" t="s">
        <v>879</v>
      </c>
    </row>
    <row r="330" spans="1:22" s="11" customFormat="1" outlineLevel="1">
      <c r="A330" s="192"/>
      <c r="B330" s="192"/>
      <c r="C330" s="138" t="s">
        <v>1037</v>
      </c>
      <c r="D330" s="194">
        <v>2</v>
      </c>
      <c r="E330" s="97">
        <v>2</v>
      </c>
      <c r="F330" s="195" t="s">
        <v>660</v>
      </c>
      <c r="G330" s="359">
        <v>2833600</v>
      </c>
      <c r="H330" s="359">
        <v>114450.00000000001</v>
      </c>
      <c r="I330" s="199">
        <f t="shared" si="97"/>
        <v>2948050</v>
      </c>
      <c r="J330" s="199">
        <f t="shared" si="94"/>
        <v>5667200</v>
      </c>
      <c r="K330" s="199">
        <f t="shared" si="95"/>
        <v>228900.00000000003</v>
      </c>
      <c r="L330" s="199">
        <f t="shared" si="96"/>
        <v>5896100</v>
      </c>
      <c r="M330" s="554"/>
      <c r="N330" s="199"/>
      <c r="O330" s="554">
        <f t="shared" si="82"/>
        <v>0</v>
      </c>
      <c r="P330" s="554"/>
      <c r="Q330" s="199"/>
      <c r="R330" s="199">
        <f t="shared" si="83"/>
        <v>0</v>
      </c>
      <c r="S330" s="199">
        <f t="shared" si="89"/>
        <v>0</v>
      </c>
      <c r="T330" s="199">
        <f t="shared" si="90"/>
        <v>0</v>
      </c>
      <c r="U330" s="199">
        <f t="shared" si="91"/>
        <v>0</v>
      </c>
      <c r="V330" s="128" t="s">
        <v>1038</v>
      </c>
    </row>
    <row r="331" spans="1:22" s="11" customFormat="1" outlineLevel="1">
      <c r="A331" s="192"/>
      <c r="B331" s="192"/>
      <c r="C331" s="138" t="s">
        <v>1039</v>
      </c>
      <c r="D331" s="194">
        <v>2</v>
      </c>
      <c r="E331" s="97">
        <v>2</v>
      </c>
      <c r="F331" s="195" t="s">
        <v>660</v>
      </c>
      <c r="G331" s="359">
        <v>15180000.000000002</v>
      </c>
      <c r="H331" s="359">
        <v>272500</v>
      </c>
      <c r="I331" s="199">
        <f t="shared" si="97"/>
        <v>15452500.000000002</v>
      </c>
      <c r="J331" s="199">
        <f t="shared" si="94"/>
        <v>30360000.000000004</v>
      </c>
      <c r="K331" s="199">
        <f t="shared" si="95"/>
        <v>545000</v>
      </c>
      <c r="L331" s="199">
        <f t="shared" si="96"/>
        <v>30905000.000000004</v>
      </c>
      <c r="M331" s="554"/>
      <c r="N331" s="199"/>
      <c r="O331" s="554">
        <f t="shared" si="82"/>
        <v>0</v>
      </c>
      <c r="P331" s="554"/>
      <c r="Q331" s="199"/>
      <c r="R331" s="199">
        <f t="shared" si="83"/>
        <v>0</v>
      </c>
      <c r="S331" s="199">
        <f t="shared" si="89"/>
        <v>0</v>
      </c>
      <c r="T331" s="199">
        <f t="shared" si="90"/>
        <v>0</v>
      </c>
      <c r="U331" s="199">
        <f t="shared" si="91"/>
        <v>0</v>
      </c>
      <c r="V331" s="128" t="s">
        <v>1040</v>
      </c>
    </row>
    <row r="332" spans="1:22" s="11" customFormat="1" outlineLevel="1">
      <c r="A332" s="192"/>
      <c r="B332" s="192"/>
      <c r="C332" s="193" t="s">
        <v>1041</v>
      </c>
      <c r="D332" s="194">
        <v>8</v>
      </c>
      <c r="E332" s="97">
        <v>8</v>
      </c>
      <c r="F332" s="195" t="s">
        <v>660</v>
      </c>
      <c r="G332" s="359">
        <v>1264480.0000000002</v>
      </c>
      <c r="H332" s="359">
        <v>137500</v>
      </c>
      <c r="I332" s="199">
        <f t="shared" si="97"/>
        <v>1401980.0000000002</v>
      </c>
      <c r="J332" s="199">
        <f t="shared" si="94"/>
        <v>10115840.000000002</v>
      </c>
      <c r="K332" s="199">
        <f t="shared" si="95"/>
        <v>1100000</v>
      </c>
      <c r="L332" s="199">
        <f t="shared" si="96"/>
        <v>11215840.000000002</v>
      </c>
      <c r="M332" s="554"/>
      <c r="N332" s="199"/>
      <c r="O332" s="554">
        <f t="shared" si="82"/>
        <v>0</v>
      </c>
      <c r="P332" s="554"/>
      <c r="Q332" s="199"/>
      <c r="R332" s="199">
        <f t="shared" si="83"/>
        <v>0</v>
      </c>
      <c r="S332" s="199">
        <f t="shared" si="89"/>
        <v>0</v>
      </c>
      <c r="T332" s="199">
        <f t="shared" si="90"/>
        <v>0</v>
      </c>
      <c r="U332" s="199">
        <f t="shared" si="91"/>
        <v>0</v>
      </c>
      <c r="V332" s="128" t="s">
        <v>1042</v>
      </c>
    </row>
    <row r="333" spans="1:22" outlineLevel="1">
      <c r="A333" s="137"/>
      <c r="B333" s="137"/>
      <c r="C333" s="138" t="s">
        <v>995</v>
      </c>
      <c r="D333" s="97">
        <v>8</v>
      </c>
      <c r="E333" s="97">
        <v>8</v>
      </c>
      <c r="F333" s="139" t="s">
        <v>660</v>
      </c>
      <c r="G333" s="359">
        <v>1803200.0000000002</v>
      </c>
      <c r="H333" s="359">
        <v>49500.000000000007</v>
      </c>
      <c r="I333" s="62">
        <f t="shared" si="97"/>
        <v>1852700.0000000002</v>
      </c>
      <c r="J333" s="62">
        <f t="shared" si="94"/>
        <v>14425600.000000002</v>
      </c>
      <c r="K333" s="62">
        <f t="shared" si="95"/>
        <v>396000.00000000006</v>
      </c>
      <c r="L333" s="62">
        <f t="shared" si="96"/>
        <v>14821600.000000002</v>
      </c>
      <c r="M333" s="550"/>
      <c r="N333" s="62"/>
      <c r="O333" s="550">
        <f t="shared" si="82"/>
        <v>0</v>
      </c>
      <c r="P333" s="550"/>
      <c r="Q333" s="62"/>
      <c r="R333" s="62">
        <f t="shared" si="83"/>
        <v>0</v>
      </c>
      <c r="S333" s="62">
        <f t="shared" si="89"/>
        <v>0</v>
      </c>
      <c r="T333" s="62">
        <f t="shared" si="90"/>
        <v>0</v>
      </c>
      <c r="U333" s="62">
        <f t="shared" si="91"/>
        <v>0</v>
      </c>
      <c r="V333" s="124" t="s">
        <v>1042</v>
      </c>
    </row>
    <row r="334" spans="1:22" outlineLevel="1">
      <c r="A334" s="137"/>
      <c r="B334" s="137"/>
      <c r="C334" s="138" t="s">
        <v>997</v>
      </c>
      <c r="D334" s="97">
        <v>8</v>
      </c>
      <c r="E334" s="97">
        <v>8</v>
      </c>
      <c r="F334" s="139" t="s">
        <v>660</v>
      </c>
      <c r="G334" s="359">
        <v>4494000</v>
      </c>
      <c r="H334" s="359">
        <v>49050</v>
      </c>
      <c r="I334" s="62">
        <f t="shared" si="97"/>
        <v>4543050</v>
      </c>
      <c r="J334" s="62">
        <f t="shared" si="94"/>
        <v>35952000</v>
      </c>
      <c r="K334" s="62">
        <f t="shared" si="95"/>
        <v>392400</v>
      </c>
      <c r="L334" s="62">
        <f t="shared" si="96"/>
        <v>36344400</v>
      </c>
      <c r="M334" s="550"/>
      <c r="N334" s="62"/>
      <c r="O334" s="550">
        <f t="shared" si="82"/>
        <v>0</v>
      </c>
      <c r="P334" s="550"/>
      <c r="Q334" s="62"/>
      <c r="R334" s="62">
        <f t="shared" si="83"/>
        <v>0</v>
      </c>
      <c r="S334" s="62">
        <f t="shared" si="89"/>
        <v>0</v>
      </c>
      <c r="T334" s="62">
        <f t="shared" si="90"/>
        <v>0</v>
      </c>
      <c r="U334" s="62">
        <f t="shared" si="91"/>
        <v>0</v>
      </c>
      <c r="V334" s="124" t="s">
        <v>998</v>
      </c>
    </row>
    <row r="335" spans="1:22" s="11" customFormat="1" ht="26.4" outlineLevel="1">
      <c r="A335" s="192"/>
      <c r="B335" s="192"/>
      <c r="C335" s="193" t="s">
        <v>1013</v>
      </c>
      <c r="D335" s="194">
        <v>8</v>
      </c>
      <c r="E335" s="97">
        <v>8</v>
      </c>
      <c r="F335" s="195" t="s">
        <v>660</v>
      </c>
      <c r="G335" s="359">
        <v>276000</v>
      </c>
      <c r="H335" s="359">
        <v>81750</v>
      </c>
      <c r="I335" s="199">
        <f t="shared" si="97"/>
        <v>357750</v>
      </c>
      <c r="J335" s="199">
        <f t="shared" si="94"/>
        <v>2208000</v>
      </c>
      <c r="K335" s="199">
        <f t="shared" si="95"/>
        <v>654000</v>
      </c>
      <c r="L335" s="199">
        <f t="shared" si="96"/>
        <v>2862000</v>
      </c>
      <c r="M335" s="554"/>
      <c r="N335" s="199"/>
      <c r="O335" s="554">
        <f t="shared" si="82"/>
        <v>0</v>
      </c>
      <c r="P335" s="554"/>
      <c r="Q335" s="199"/>
      <c r="R335" s="199">
        <f t="shared" si="83"/>
        <v>0</v>
      </c>
      <c r="S335" s="199">
        <f t="shared" si="89"/>
        <v>0</v>
      </c>
      <c r="T335" s="199">
        <f t="shared" si="90"/>
        <v>0</v>
      </c>
      <c r="U335" s="199">
        <f t="shared" si="91"/>
        <v>0</v>
      </c>
      <c r="V335" s="128" t="s">
        <v>1014</v>
      </c>
    </row>
    <row r="336" spans="1:22" s="11" customFormat="1" ht="26.4" outlineLevel="1">
      <c r="A336" s="192"/>
      <c r="B336" s="192"/>
      <c r="C336" s="193" t="s">
        <v>1015</v>
      </c>
      <c r="D336" s="194">
        <v>8</v>
      </c>
      <c r="E336" s="97">
        <v>8</v>
      </c>
      <c r="F336" s="195" t="s">
        <v>660</v>
      </c>
      <c r="G336" s="359">
        <v>198000.00000000003</v>
      </c>
      <c r="H336" s="359">
        <v>10900</v>
      </c>
      <c r="I336" s="199">
        <f t="shared" si="97"/>
        <v>208900.00000000003</v>
      </c>
      <c r="J336" s="199">
        <f t="shared" si="94"/>
        <v>1584000.0000000002</v>
      </c>
      <c r="K336" s="199">
        <f t="shared" si="95"/>
        <v>87200</v>
      </c>
      <c r="L336" s="199">
        <f t="shared" si="96"/>
        <v>1671200.0000000002</v>
      </c>
      <c r="M336" s="554"/>
      <c r="N336" s="199"/>
      <c r="O336" s="554">
        <f t="shared" si="82"/>
        <v>0</v>
      </c>
      <c r="P336" s="554"/>
      <c r="Q336" s="199"/>
      <c r="R336" s="199">
        <f t="shared" si="83"/>
        <v>0</v>
      </c>
      <c r="S336" s="199">
        <f t="shared" si="89"/>
        <v>0</v>
      </c>
      <c r="T336" s="199">
        <f t="shared" si="90"/>
        <v>0</v>
      </c>
      <c r="U336" s="199">
        <f t="shared" si="91"/>
        <v>0</v>
      </c>
      <c r="V336" s="128" t="s">
        <v>975</v>
      </c>
    </row>
    <row r="337" spans="1:22" s="11" customFormat="1" outlineLevel="1">
      <c r="A337" s="192"/>
      <c r="B337" s="192"/>
      <c r="C337" s="193" t="s">
        <v>923</v>
      </c>
      <c r="D337" s="194">
        <v>343</v>
      </c>
      <c r="E337" s="97">
        <v>264</v>
      </c>
      <c r="F337" s="195" t="s">
        <v>624</v>
      </c>
      <c r="G337" s="359">
        <v>10032.786885245901</v>
      </c>
      <c r="H337" s="359">
        <v>3360.0000000000005</v>
      </c>
      <c r="I337" s="199">
        <f t="shared" si="97"/>
        <v>13392.786885245901</v>
      </c>
      <c r="J337" s="199">
        <f t="shared" si="94"/>
        <v>2648655.7377049178</v>
      </c>
      <c r="K337" s="199">
        <f t="shared" si="95"/>
        <v>887040.00000000012</v>
      </c>
      <c r="L337" s="199">
        <f t="shared" si="96"/>
        <v>3535695.7377049178</v>
      </c>
      <c r="M337" s="554"/>
      <c r="N337" s="199"/>
      <c r="O337" s="554">
        <f t="shared" ref="O337:O400" si="98">M337+N337</f>
        <v>0</v>
      </c>
      <c r="P337" s="554"/>
      <c r="Q337" s="199"/>
      <c r="R337" s="199">
        <f t="shared" ref="R337:R400" si="99">P337+Q337</f>
        <v>0</v>
      </c>
      <c r="S337" s="199">
        <f t="shared" si="89"/>
        <v>0</v>
      </c>
      <c r="T337" s="199">
        <f t="shared" si="90"/>
        <v>0</v>
      </c>
      <c r="U337" s="199">
        <f t="shared" si="91"/>
        <v>0</v>
      </c>
      <c r="V337" s="128" t="s">
        <v>924</v>
      </c>
    </row>
    <row r="338" spans="1:22" s="11" customFormat="1" outlineLevel="1">
      <c r="A338" s="192"/>
      <c r="B338" s="192"/>
      <c r="C338" s="193" t="s">
        <v>1043</v>
      </c>
      <c r="D338" s="194">
        <v>2</v>
      </c>
      <c r="E338" s="97">
        <v>2</v>
      </c>
      <c r="F338" s="195" t="s">
        <v>660</v>
      </c>
      <c r="G338" s="359">
        <v>4031999.9999999995</v>
      </c>
      <c r="H338" s="359">
        <v>272500</v>
      </c>
      <c r="I338" s="199">
        <f t="shared" ref="I338" si="100">SUM(G338:H338)</f>
        <v>4304500</v>
      </c>
      <c r="J338" s="199">
        <f t="shared" si="94"/>
        <v>8063999.9999999991</v>
      </c>
      <c r="K338" s="199">
        <f t="shared" si="95"/>
        <v>545000</v>
      </c>
      <c r="L338" s="199">
        <f t="shared" si="96"/>
        <v>8609000</v>
      </c>
      <c r="M338" s="554"/>
      <c r="N338" s="199"/>
      <c r="O338" s="554">
        <f t="shared" si="98"/>
        <v>0</v>
      </c>
      <c r="P338" s="554"/>
      <c r="Q338" s="199"/>
      <c r="R338" s="199">
        <f t="shared" si="99"/>
        <v>0</v>
      </c>
      <c r="S338" s="199">
        <f t="shared" ref="S338:S401" si="101">J338*M338</f>
        <v>0</v>
      </c>
      <c r="T338" s="199">
        <f t="shared" ref="T338:T401" si="102">P338*K338</f>
        <v>0</v>
      </c>
      <c r="U338" s="199">
        <f t="shared" ref="U338:U401" si="103">S338+T338</f>
        <v>0</v>
      </c>
      <c r="V338" s="128" t="s">
        <v>1044</v>
      </c>
    </row>
    <row r="339" spans="1:22" s="11" customFormat="1" ht="26.4" outlineLevel="1">
      <c r="A339" s="192"/>
      <c r="B339" s="192"/>
      <c r="C339" s="400" t="s">
        <v>1045</v>
      </c>
      <c r="D339" s="194">
        <v>2</v>
      </c>
      <c r="E339" s="97">
        <v>2</v>
      </c>
      <c r="F339" s="195" t="s">
        <v>660</v>
      </c>
      <c r="G339" s="359">
        <v>935000.00000000012</v>
      </c>
      <c r="H339" s="359">
        <v>49050</v>
      </c>
      <c r="I339" s="199">
        <f t="shared" ref="I339:I340" si="104">SUM(G339:H339)</f>
        <v>984050.00000000012</v>
      </c>
      <c r="J339" s="199">
        <f t="shared" si="94"/>
        <v>1870000.0000000002</v>
      </c>
      <c r="K339" s="199">
        <f t="shared" si="95"/>
        <v>98100</v>
      </c>
      <c r="L339" s="199">
        <f t="shared" si="96"/>
        <v>1968100.0000000002</v>
      </c>
      <c r="M339" s="554"/>
      <c r="N339" s="199"/>
      <c r="O339" s="554">
        <f t="shared" si="98"/>
        <v>0</v>
      </c>
      <c r="P339" s="554"/>
      <c r="Q339" s="199"/>
      <c r="R339" s="199">
        <f t="shared" si="99"/>
        <v>0</v>
      </c>
      <c r="S339" s="199">
        <f t="shared" si="101"/>
        <v>0</v>
      </c>
      <c r="T339" s="199">
        <f t="shared" si="102"/>
        <v>0</v>
      </c>
      <c r="U339" s="199">
        <f t="shared" si="103"/>
        <v>0</v>
      </c>
      <c r="V339" s="128" t="s">
        <v>898</v>
      </c>
    </row>
    <row r="340" spans="1:22" s="11" customFormat="1" ht="26.4" outlineLevel="1">
      <c r="A340" s="192"/>
      <c r="B340" s="192"/>
      <c r="C340" s="193" t="s">
        <v>1046</v>
      </c>
      <c r="D340" s="194">
        <v>4</v>
      </c>
      <c r="E340" s="97">
        <v>4</v>
      </c>
      <c r="F340" s="195" t="s">
        <v>660</v>
      </c>
      <c r="G340" s="359">
        <v>198000.00000000003</v>
      </c>
      <c r="H340" s="359">
        <v>10900</v>
      </c>
      <c r="I340" s="199">
        <f t="shared" si="104"/>
        <v>208900.00000000003</v>
      </c>
      <c r="J340" s="199">
        <f t="shared" si="94"/>
        <v>792000.00000000012</v>
      </c>
      <c r="K340" s="199">
        <f t="shared" si="95"/>
        <v>43600</v>
      </c>
      <c r="L340" s="199">
        <f t="shared" si="96"/>
        <v>835600.00000000012</v>
      </c>
      <c r="M340" s="554"/>
      <c r="N340" s="199"/>
      <c r="O340" s="554">
        <f t="shared" si="98"/>
        <v>0</v>
      </c>
      <c r="P340" s="554"/>
      <c r="Q340" s="199"/>
      <c r="R340" s="199">
        <f t="shared" si="99"/>
        <v>0</v>
      </c>
      <c r="S340" s="199">
        <f t="shared" si="101"/>
        <v>0</v>
      </c>
      <c r="T340" s="199">
        <f t="shared" si="102"/>
        <v>0</v>
      </c>
      <c r="U340" s="199">
        <f t="shared" si="103"/>
        <v>0</v>
      </c>
      <c r="V340" s="128" t="s">
        <v>975</v>
      </c>
    </row>
    <row r="341" spans="1:22" s="11" customFormat="1" ht="26.4" outlineLevel="1">
      <c r="A341" s="192"/>
      <c r="B341" s="192"/>
      <c r="C341" s="347" t="s">
        <v>985</v>
      </c>
      <c r="D341" s="194">
        <v>2</v>
      </c>
      <c r="E341" s="97">
        <v>2</v>
      </c>
      <c r="F341" s="195" t="s">
        <v>660</v>
      </c>
      <c r="G341" s="359">
        <v>550000</v>
      </c>
      <c r="H341" s="359">
        <v>10900</v>
      </c>
      <c r="I341" s="199">
        <f t="shared" ref="I341" si="105">SUM(G341:H341)</f>
        <v>560900</v>
      </c>
      <c r="J341" s="199">
        <f t="shared" si="94"/>
        <v>1100000</v>
      </c>
      <c r="K341" s="199">
        <f t="shared" si="95"/>
        <v>21800</v>
      </c>
      <c r="L341" s="199">
        <f t="shared" si="96"/>
        <v>1121800</v>
      </c>
      <c r="M341" s="554"/>
      <c r="N341" s="199"/>
      <c r="O341" s="554">
        <f t="shared" si="98"/>
        <v>0</v>
      </c>
      <c r="P341" s="554"/>
      <c r="Q341" s="199"/>
      <c r="R341" s="199">
        <f t="shared" si="99"/>
        <v>0</v>
      </c>
      <c r="S341" s="199">
        <f t="shared" si="101"/>
        <v>0</v>
      </c>
      <c r="T341" s="199">
        <f t="shared" si="102"/>
        <v>0</v>
      </c>
      <c r="U341" s="199">
        <f t="shared" si="103"/>
        <v>0</v>
      </c>
      <c r="V341" s="128" t="s">
        <v>986</v>
      </c>
    </row>
    <row r="342" spans="1:22" s="11" customFormat="1" outlineLevel="1">
      <c r="A342" s="192"/>
      <c r="B342" s="192"/>
      <c r="C342" s="193" t="s">
        <v>1047</v>
      </c>
      <c r="D342" s="194">
        <v>190</v>
      </c>
      <c r="E342" s="97">
        <v>190</v>
      </c>
      <c r="F342" s="195" t="s">
        <v>624</v>
      </c>
      <c r="G342" s="359">
        <v>54000</v>
      </c>
      <c r="H342" s="359">
        <v>3360.0000000000005</v>
      </c>
      <c r="I342" s="199">
        <f t="shared" si="97"/>
        <v>57360</v>
      </c>
      <c r="J342" s="199">
        <f t="shared" si="94"/>
        <v>10260000</v>
      </c>
      <c r="K342" s="199">
        <f t="shared" si="95"/>
        <v>638400.00000000012</v>
      </c>
      <c r="L342" s="199">
        <f t="shared" si="96"/>
        <v>10898400</v>
      </c>
      <c r="M342" s="554"/>
      <c r="N342" s="199"/>
      <c r="O342" s="554">
        <f t="shared" si="98"/>
        <v>0</v>
      </c>
      <c r="P342" s="554"/>
      <c r="Q342" s="199"/>
      <c r="R342" s="199">
        <f t="shared" si="99"/>
        <v>0</v>
      </c>
      <c r="S342" s="199">
        <f t="shared" si="101"/>
        <v>0</v>
      </c>
      <c r="T342" s="199">
        <f t="shared" si="102"/>
        <v>0</v>
      </c>
      <c r="U342" s="199">
        <f t="shared" si="103"/>
        <v>0</v>
      </c>
      <c r="V342" s="128" t="s">
        <v>1048</v>
      </c>
    </row>
    <row r="343" spans="1:22" s="11" customFormat="1" outlineLevel="1">
      <c r="A343" s="192"/>
      <c r="B343" s="192"/>
      <c r="C343" s="355" t="s">
        <v>646</v>
      </c>
      <c r="D343" s="194">
        <v>100</v>
      </c>
      <c r="E343" s="97">
        <v>100</v>
      </c>
      <c r="F343" s="195" t="s">
        <v>624</v>
      </c>
      <c r="G343" s="359">
        <v>32518.739999999998</v>
      </c>
      <c r="H343" s="359">
        <v>7485.6650000000009</v>
      </c>
      <c r="I343" s="199">
        <f t="shared" si="97"/>
        <v>40004.404999999999</v>
      </c>
      <c r="J343" s="199">
        <f t="shared" si="94"/>
        <v>3251874</v>
      </c>
      <c r="K343" s="199">
        <f t="shared" si="95"/>
        <v>748566.50000000012</v>
      </c>
      <c r="L343" s="199">
        <f t="shared" si="96"/>
        <v>4000440.5</v>
      </c>
      <c r="M343" s="554"/>
      <c r="N343" s="199"/>
      <c r="O343" s="554">
        <f t="shared" si="98"/>
        <v>0</v>
      </c>
      <c r="P343" s="554"/>
      <c r="Q343" s="199"/>
      <c r="R343" s="199">
        <f t="shared" si="99"/>
        <v>0</v>
      </c>
      <c r="S343" s="199">
        <f t="shared" si="101"/>
        <v>0</v>
      </c>
      <c r="T343" s="199">
        <f t="shared" si="102"/>
        <v>0</v>
      </c>
      <c r="U343" s="199">
        <f t="shared" si="103"/>
        <v>0</v>
      </c>
      <c r="V343" s="128" t="s">
        <v>625</v>
      </c>
    </row>
    <row r="344" spans="1:22" s="11" customFormat="1" outlineLevel="1">
      <c r="A344" s="192"/>
      <c r="B344" s="192"/>
      <c r="C344" s="386" t="s">
        <v>928</v>
      </c>
      <c r="D344" s="194">
        <v>144</v>
      </c>
      <c r="E344" s="97">
        <v>200</v>
      </c>
      <c r="F344" s="195" t="s">
        <v>624</v>
      </c>
      <c r="G344" s="359">
        <v>8773.9726027397246</v>
      </c>
      <c r="H344" s="359">
        <v>14594.016411764707</v>
      </c>
      <c r="I344" s="199">
        <f t="shared" si="97"/>
        <v>23367.989014504434</v>
      </c>
      <c r="J344" s="199">
        <f t="shared" si="94"/>
        <v>1754794.5205479448</v>
      </c>
      <c r="K344" s="199">
        <f t="shared" si="95"/>
        <v>2918803.2823529416</v>
      </c>
      <c r="L344" s="199">
        <f t="shared" si="96"/>
        <v>4673597.8029008871</v>
      </c>
      <c r="M344" s="554"/>
      <c r="N344" s="199"/>
      <c r="O344" s="554">
        <f t="shared" si="98"/>
        <v>0</v>
      </c>
      <c r="P344" s="554"/>
      <c r="Q344" s="199"/>
      <c r="R344" s="199">
        <f t="shared" si="99"/>
        <v>0</v>
      </c>
      <c r="S344" s="199">
        <f t="shared" si="101"/>
        <v>0</v>
      </c>
      <c r="T344" s="199">
        <f t="shared" si="102"/>
        <v>0</v>
      </c>
      <c r="U344" s="199">
        <f t="shared" si="103"/>
        <v>0</v>
      </c>
      <c r="V344" s="389" t="s">
        <v>929</v>
      </c>
    </row>
    <row r="345" spans="1:22" s="11" customFormat="1" outlineLevel="1">
      <c r="A345" s="192"/>
      <c r="B345" s="192"/>
      <c r="C345" s="193" t="s">
        <v>1049</v>
      </c>
      <c r="D345" s="194">
        <v>100</v>
      </c>
      <c r="E345" s="97">
        <v>100</v>
      </c>
      <c r="F345" s="195" t="s">
        <v>624</v>
      </c>
      <c r="G345" s="359">
        <v>17049.186602870814</v>
      </c>
      <c r="H345" s="359">
        <v>15805.000000000002</v>
      </c>
      <c r="I345" s="199">
        <f t="shared" ref="I345" si="106">SUM(G345:H345)</f>
        <v>32854.186602870817</v>
      </c>
      <c r="J345" s="199">
        <f t="shared" si="94"/>
        <v>1704918.6602870813</v>
      </c>
      <c r="K345" s="199">
        <f t="shared" si="95"/>
        <v>1580500.0000000002</v>
      </c>
      <c r="L345" s="199">
        <f t="shared" si="96"/>
        <v>3285418.6602870817</v>
      </c>
      <c r="M345" s="554"/>
      <c r="N345" s="199"/>
      <c r="O345" s="554">
        <f t="shared" si="98"/>
        <v>0</v>
      </c>
      <c r="P345" s="554"/>
      <c r="Q345" s="199"/>
      <c r="R345" s="199">
        <f t="shared" si="99"/>
        <v>0</v>
      </c>
      <c r="S345" s="199">
        <f t="shared" si="101"/>
        <v>0</v>
      </c>
      <c r="T345" s="199">
        <f t="shared" si="102"/>
        <v>0</v>
      </c>
      <c r="U345" s="199">
        <f t="shared" si="103"/>
        <v>0</v>
      </c>
      <c r="V345" s="128" t="s">
        <v>625</v>
      </c>
    </row>
    <row r="346" spans="1:22" s="11" customFormat="1" ht="26.4" outlineLevel="1">
      <c r="A346" s="192"/>
      <c r="B346" s="192"/>
      <c r="C346" s="193" t="s">
        <v>1050</v>
      </c>
      <c r="D346" s="194">
        <v>8</v>
      </c>
      <c r="E346" s="97">
        <v>8</v>
      </c>
      <c r="F346" s="195" t="s">
        <v>624</v>
      </c>
      <c r="G346" s="359">
        <v>0</v>
      </c>
      <c r="H346" s="359">
        <v>175000</v>
      </c>
      <c r="I346" s="199">
        <f t="shared" ref="I346:I349" si="107">SUM(G346:H346)</f>
        <v>175000</v>
      </c>
      <c r="J346" s="199">
        <f t="shared" si="94"/>
        <v>0</v>
      </c>
      <c r="K346" s="199">
        <f t="shared" si="95"/>
        <v>1400000</v>
      </c>
      <c r="L346" s="199">
        <f t="shared" si="96"/>
        <v>1400000</v>
      </c>
      <c r="M346" s="554"/>
      <c r="N346" s="199"/>
      <c r="O346" s="554">
        <f t="shared" si="98"/>
        <v>0</v>
      </c>
      <c r="P346" s="554"/>
      <c r="Q346" s="199"/>
      <c r="R346" s="199">
        <f t="shared" si="99"/>
        <v>0</v>
      </c>
      <c r="S346" s="199">
        <f t="shared" si="101"/>
        <v>0</v>
      </c>
      <c r="T346" s="199">
        <f t="shared" si="102"/>
        <v>0</v>
      </c>
      <c r="U346" s="199">
        <f t="shared" si="103"/>
        <v>0</v>
      </c>
      <c r="V346" s="270" t="s">
        <v>1051</v>
      </c>
    </row>
    <row r="347" spans="1:22" outlineLevel="1">
      <c r="A347" s="137"/>
      <c r="B347" s="137"/>
      <c r="C347" s="138" t="s">
        <v>896</v>
      </c>
      <c r="D347" s="97">
        <v>2</v>
      </c>
      <c r="E347" s="97">
        <f>48</f>
        <v>48</v>
      </c>
      <c r="F347" s="139" t="s">
        <v>897</v>
      </c>
      <c r="G347" s="359">
        <v>0</v>
      </c>
      <c r="H347" s="359">
        <v>50600.000000000007</v>
      </c>
      <c r="I347" s="62">
        <f t="shared" si="107"/>
        <v>50600.000000000007</v>
      </c>
      <c r="J347" s="62">
        <f t="shared" si="94"/>
        <v>0</v>
      </c>
      <c r="K347" s="62">
        <f t="shared" si="95"/>
        <v>2428800.0000000005</v>
      </c>
      <c r="L347" s="62">
        <f t="shared" si="96"/>
        <v>2428800.0000000005</v>
      </c>
      <c r="M347" s="550"/>
      <c r="N347" s="62"/>
      <c r="O347" s="550">
        <f t="shared" si="98"/>
        <v>0</v>
      </c>
      <c r="P347" s="550"/>
      <c r="Q347" s="62"/>
      <c r="R347" s="62">
        <f t="shared" si="99"/>
        <v>0</v>
      </c>
      <c r="S347" s="62">
        <f t="shared" si="101"/>
        <v>0</v>
      </c>
      <c r="T347" s="62">
        <f t="shared" si="102"/>
        <v>0</v>
      </c>
      <c r="U347" s="62">
        <f t="shared" si="103"/>
        <v>0</v>
      </c>
      <c r="V347" s="124" t="s">
        <v>898</v>
      </c>
    </row>
    <row r="348" spans="1:22" outlineLevel="1">
      <c r="A348" s="137"/>
      <c r="B348" s="137"/>
      <c r="C348" s="138" t="s">
        <v>899</v>
      </c>
      <c r="D348" s="97">
        <v>8</v>
      </c>
      <c r="E348" s="97">
        <v>8</v>
      </c>
      <c r="F348" s="139" t="s">
        <v>897</v>
      </c>
      <c r="G348" s="359">
        <v>0</v>
      </c>
      <c r="H348" s="359">
        <v>50600.000000000007</v>
      </c>
      <c r="I348" s="62">
        <f t="shared" si="107"/>
        <v>50600.000000000007</v>
      </c>
      <c r="J348" s="62">
        <f t="shared" si="94"/>
        <v>0</v>
      </c>
      <c r="K348" s="62">
        <f t="shared" si="95"/>
        <v>404800.00000000006</v>
      </c>
      <c r="L348" s="62">
        <f t="shared" si="96"/>
        <v>404800.00000000006</v>
      </c>
      <c r="M348" s="550"/>
      <c r="N348" s="62"/>
      <c r="O348" s="550">
        <f t="shared" si="98"/>
        <v>0</v>
      </c>
      <c r="P348" s="550"/>
      <c r="Q348" s="62"/>
      <c r="R348" s="62">
        <f t="shared" si="99"/>
        <v>0</v>
      </c>
      <c r="S348" s="62">
        <f t="shared" si="101"/>
        <v>0</v>
      </c>
      <c r="T348" s="62">
        <f t="shared" si="102"/>
        <v>0</v>
      </c>
      <c r="U348" s="62">
        <f t="shared" si="103"/>
        <v>0</v>
      </c>
      <c r="V348" s="124" t="s">
        <v>898</v>
      </c>
    </row>
    <row r="349" spans="1:22" s="399" customFormat="1" outlineLevel="1">
      <c r="A349" s="395"/>
      <c r="B349" s="395"/>
      <c r="C349" s="400" t="s">
        <v>657</v>
      </c>
      <c r="D349" s="97">
        <v>1</v>
      </c>
      <c r="E349" s="97">
        <v>1</v>
      </c>
      <c r="F349" s="397" t="s">
        <v>619</v>
      </c>
      <c r="G349" s="497">
        <v>6046505.6206718339</v>
      </c>
      <c r="H349" s="497">
        <v>1813951.6862015501</v>
      </c>
      <c r="I349" s="62">
        <f t="shared" si="107"/>
        <v>7860457.3068733839</v>
      </c>
      <c r="J349" s="62">
        <f t="shared" si="94"/>
        <v>6046505.6206718339</v>
      </c>
      <c r="K349" s="62">
        <f t="shared" si="95"/>
        <v>1813951.6862015501</v>
      </c>
      <c r="L349" s="62">
        <f t="shared" si="96"/>
        <v>7860457.3068733839</v>
      </c>
      <c r="M349" s="550"/>
      <c r="N349" s="62"/>
      <c r="O349" s="550">
        <f t="shared" si="98"/>
        <v>0</v>
      </c>
      <c r="P349" s="550"/>
      <c r="Q349" s="62"/>
      <c r="R349" s="62">
        <f t="shared" si="99"/>
        <v>0</v>
      </c>
      <c r="S349" s="62">
        <f t="shared" si="101"/>
        <v>0</v>
      </c>
      <c r="T349" s="62">
        <f t="shared" si="102"/>
        <v>0</v>
      </c>
      <c r="U349" s="62">
        <f t="shared" si="103"/>
        <v>0</v>
      </c>
      <c r="V349" s="124"/>
    </row>
    <row r="350" spans="1:22">
      <c r="A350" s="137"/>
      <c r="B350" s="137"/>
      <c r="C350" s="138"/>
      <c r="D350" s="94"/>
      <c r="E350" s="94"/>
      <c r="F350" s="139"/>
      <c r="G350" s="71"/>
      <c r="H350" s="71"/>
      <c r="I350" s="71"/>
      <c r="J350" s="71"/>
      <c r="K350" s="71"/>
      <c r="L350" s="62"/>
      <c r="M350" s="552"/>
      <c r="N350" s="71"/>
      <c r="O350" s="552">
        <f t="shared" si="98"/>
        <v>0</v>
      </c>
      <c r="P350" s="552"/>
      <c r="Q350" s="71"/>
      <c r="R350" s="71">
        <f t="shared" si="99"/>
        <v>0</v>
      </c>
      <c r="S350" s="71">
        <f t="shared" si="101"/>
        <v>0</v>
      </c>
      <c r="T350" s="71">
        <f t="shared" si="102"/>
        <v>0</v>
      </c>
      <c r="U350" s="71">
        <f t="shared" si="103"/>
        <v>0</v>
      </c>
      <c r="V350" s="124"/>
    </row>
    <row r="351" spans="1:22">
      <c r="A351" s="149" t="s">
        <v>335</v>
      </c>
      <c r="B351" s="149"/>
      <c r="C351" s="150" t="s">
        <v>336</v>
      </c>
      <c r="D351" s="100"/>
      <c r="E351" s="100"/>
      <c r="F351" s="151"/>
      <c r="G351" s="75"/>
      <c r="H351" s="75"/>
      <c r="I351" s="75"/>
      <c r="J351" s="75"/>
      <c r="K351" s="75"/>
      <c r="L351" s="75">
        <f>SUBTOTAL(9,L352:L354)</f>
        <v>0</v>
      </c>
      <c r="M351" s="555"/>
      <c r="N351" s="75"/>
      <c r="O351" s="555">
        <f t="shared" si="98"/>
        <v>0</v>
      </c>
      <c r="P351" s="555"/>
      <c r="Q351" s="75"/>
      <c r="R351" s="75">
        <f t="shared" si="99"/>
        <v>0</v>
      </c>
      <c r="S351" s="75">
        <f t="shared" si="101"/>
        <v>0</v>
      </c>
      <c r="T351" s="75">
        <f t="shared" si="102"/>
        <v>0</v>
      </c>
      <c r="U351" s="75">
        <f t="shared" si="103"/>
        <v>0</v>
      </c>
      <c r="V351" s="176"/>
    </row>
    <row r="352" spans="1:22">
      <c r="A352" s="137" t="s">
        <v>337</v>
      </c>
      <c r="B352" s="137"/>
      <c r="C352" s="138" t="s">
        <v>338</v>
      </c>
      <c r="D352" s="94">
        <v>1</v>
      </c>
      <c r="E352" s="94"/>
      <c r="F352" s="139" t="s">
        <v>10</v>
      </c>
      <c r="G352" s="71"/>
      <c r="H352" s="71"/>
      <c r="I352" s="71"/>
      <c r="J352" s="71"/>
      <c r="K352" s="71"/>
      <c r="L352" s="62"/>
      <c r="M352" s="552"/>
      <c r="N352" s="71"/>
      <c r="O352" s="552">
        <f t="shared" si="98"/>
        <v>0</v>
      </c>
      <c r="P352" s="552"/>
      <c r="Q352" s="71"/>
      <c r="R352" s="71">
        <f t="shared" si="99"/>
        <v>0</v>
      </c>
      <c r="S352" s="71">
        <f t="shared" si="101"/>
        <v>0</v>
      </c>
      <c r="T352" s="71">
        <f t="shared" si="102"/>
        <v>0</v>
      </c>
      <c r="U352" s="71">
        <f t="shared" si="103"/>
        <v>0</v>
      </c>
      <c r="V352" s="124"/>
    </row>
    <row r="353" spans="1:22">
      <c r="A353" s="137" t="s">
        <v>339</v>
      </c>
      <c r="B353" s="137"/>
      <c r="C353" s="138" t="s">
        <v>340</v>
      </c>
      <c r="D353" s="94">
        <v>1</v>
      </c>
      <c r="E353" s="94"/>
      <c r="F353" s="139" t="s">
        <v>10</v>
      </c>
      <c r="G353" s="71"/>
      <c r="H353" s="71"/>
      <c r="I353" s="71"/>
      <c r="J353" s="71"/>
      <c r="K353" s="71"/>
      <c r="L353" s="62"/>
      <c r="M353" s="552"/>
      <c r="N353" s="71"/>
      <c r="O353" s="552">
        <f t="shared" si="98"/>
        <v>0</v>
      </c>
      <c r="P353" s="552"/>
      <c r="Q353" s="71"/>
      <c r="R353" s="71">
        <f t="shared" si="99"/>
        <v>0</v>
      </c>
      <c r="S353" s="71">
        <f t="shared" si="101"/>
        <v>0</v>
      </c>
      <c r="T353" s="71">
        <f t="shared" si="102"/>
        <v>0</v>
      </c>
      <c r="U353" s="71">
        <f t="shared" si="103"/>
        <v>0</v>
      </c>
      <c r="V353" s="124"/>
    </row>
    <row r="354" spans="1:22">
      <c r="A354" s="146"/>
      <c r="B354" s="146"/>
      <c r="C354" s="147"/>
      <c r="D354" s="99"/>
      <c r="E354" s="99"/>
      <c r="F354" s="148"/>
      <c r="G354" s="82"/>
      <c r="H354" s="82"/>
      <c r="I354" s="82"/>
      <c r="J354" s="82"/>
      <c r="K354" s="82"/>
      <c r="L354" s="62"/>
      <c r="M354" s="553"/>
      <c r="N354" s="82"/>
      <c r="O354" s="553">
        <f t="shared" si="98"/>
        <v>0</v>
      </c>
      <c r="P354" s="553"/>
      <c r="Q354" s="82"/>
      <c r="R354" s="82">
        <f t="shared" si="99"/>
        <v>0</v>
      </c>
      <c r="S354" s="82">
        <f t="shared" si="101"/>
        <v>0</v>
      </c>
      <c r="T354" s="82">
        <f t="shared" si="102"/>
        <v>0</v>
      </c>
      <c r="U354" s="82">
        <f t="shared" si="103"/>
        <v>0</v>
      </c>
      <c r="V354" s="124"/>
    </row>
    <row r="355" spans="1:22">
      <c r="A355" s="165" t="s">
        <v>45</v>
      </c>
      <c r="B355" s="165"/>
      <c r="C355" s="166" t="s">
        <v>46</v>
      </c>
      <c r="D355" s="167"/>
      <c r="E355" s="167"/>
      <c r="F355" s="168"/>
      <c r="G355" s="169"/>
      <c r="H355" s="169"/>
      <c r="I355" s="169"/>
      <c r="J355" s="169"/>
      <c r="K355" s="169"/>
      <c r="L355" s="169">
        <f>SUBTOTAL(9,L356:L438)</f>
        <v>274132627.47018391</v>
      </c>
      <c r="M355" s="551"/>
      <c r="N355" s="169"/>
      <c r="O355" s="551">
        <f t="shared" si="98"/>
        <v>0</v>
      </c>
      <c r="P355" s="551"/>
      <c r="Q355" s="169"/>
      <c r="R355" s="169">
        <f t="shared" si="99"/>
        <v>0</v>
      </c>
      <c r="S355" s="169">
        <f t="shared" si="101"/>
        <v>0</v>
      </c>
      <c r="T355" s="169">
        <f t="shared" si="102"/>
        <v>0</v>
      </c>
      <c r="U355" s="169">
        <f>SUBTOTAL(9,U356:U438)</f>
        <v>0</v>
      </c>
      <c r="V355" s="170"/>
    </row>
    <row r="356" spans="1:22">
      <c r="A356" s="146"/>
      <c r="B356" s="146"/>
      <c r="C356" s="147"/>
      <c r="D356" s="99"/>
      <c r="E356" s="99"/>
      <c r="F356" s="148"/>
      <c r="G356" s="82"/>
      <c r="H356" s="82"/>
      <c r="I356" s="82"/>
      <c r="J356" s="82"/>
      <c r="K356" s="82"/>
      <c r="L356" s="62"/>
      <c r="M356" s="553"/>
      <c r="N356" s="82"/>
      <c r="O356" s="553">
        <f t="shared" si="98"/>
        <v>0</v>
      </c>
      <c r="P356" s="553"/>
      <c r="Q356" s="82"/>
      <c r="R356" s="82">
        <f t="shared" si="99"/>
        <v>0</v>
      </c>
      <c r="S356" s="82">
        <f t="shared" si="101"/>
        <v>0</v>
      </c>
      <c r="T356" s="82">
        <f t="shared" si="102"/>
        <v>0</v>
      </c>
      <c r="U356" s="82">
        <f t="shared" si="103"/>
        <v>0</v>
      </c>
      <c r="V356" s="124"/>
    </row>
    <row r="357" spans="1:22" collapsed="1">
      <c r="A357" s="149" t="s">
        <v>341</v>
      </c>
      <c r="B357" s="149"/>
      <c r="C357" s="150" t="s">
        <v>78</v>
      </c>
      <c r="D357" s="100"/>
      <c r="E357" s="100"/>
      <c r="F357" s="151"/>
      <c r="G357" s="75"/>
      <c r="H357" s="75"/>
      <c r="I357" s="75"/>
      <c r="J357" s="75"/>
      <c r="K357" s="75"/>
      <c r="L357" s="75">
        <f>SUM(L358:L387)</f>
        <v>0</v>
      </c>
      <c r="M357" s="555"/>
      <c r="N357" s="75"/>
      <c r="O357" s="555">
        <f t="shared" si="98"/>
        <v>0</v>
      </c>
      <c r="P357" s="555"/>
      <c r="Q357" s="75"/>
      <c r="R357" s="75">
        <f t="shared" si="99"/>
        <v>0</v>
      </c>
      <c r="S357" s="75">
        <f t="shared" si="101"/>
        <v>0</v>
      </c>
      <c r="T357" s="75">
        <f t="shared" si="102"/>
        <v>0</v>
      </c>
      <c r="U357" s="75">
        <f t="shared" si="103"/>
        <v>0</v>
      </c>
      <c r="V357" s="176"/>
    </row>
    <row r="358" spans="1:22" hidden="1" outlineLevel="1">
      <c r="A358" s="137" t="s">
        <v>342</v>
      </c>
      <c r="B358" s="137"/>
      <c r="C358" s="138" t="s">
        <v>343</v>
      </c>
      <c r="D358" s="94">
        <v>1</v>
      </c>
      <c r="E358" s="94"/>
      <c r="F358" s="139" t="s">
        <v>10</v>
      </c>
      <c r="G358" s="71"/>
      <c r="H358" s="71"/>
      <c r="I358" s="71"/>
      <c r="J358" s="71"/>
      <c r="K358" s="71"/>
      <c r="L358" s="62">
        <v>0</v>
      </c>
      <c r="M358" s="552"/>
      <c r="N358" s="71"/>
      <c r="O358" s="552">
        <f t="shared" si="98"/>
        <v>0</v>
      </c>
      <c r="P358" s="552"/>
      <c r="Q358" s="71"/>
      <c r="R358" s="71">
        <f t="shared" si="99"/>
        <v>0</v>
      </c>
      <c r="S358" s="71">
        <f t="shared" si="101"/>
        <v>0</v>
      </c>
      <c r="T358" s="71">
        <f t="shared" si="102"/>
        <v>0</v>
      </c>
      <c r="U358" s="71">
        <f t="shared" si="103"/>
        <v>0</v>
      </c>
      <c r="V358" s="124"/>
    </row>
    <row r="359" spans="1:22" hidden="1" outlineLevel="1">
      <c r="A359" s="137" t="s">
        <v>344</v>
      </c>
      <c r="B359" s="137"/>
      <c r="C359" s="138" t="s">
        <v>345</v>
      </c>
      <c r="D359" s="94">
        <v>1</v>
      </c>
      <c r="E359" s="94"/>
      <c r="F359" s="139" t="s">
        <v>10</v>
      </c>
      <c r="G359" s="71"/>
      <c r="H359" s="71"/>
      <c r="I359" s="71"/>
      <c r="J359" s="71"/>
      <c r="K359" s="71"/>
      <c r="L359" s="62">
        <v>0</v>
      </c>
      <c r="M359" s="552"/>
      <c r="N359" s="71"/>
      <c r="O359" s="552">
        <f t="shared" si="98"/>
        <v>0</v>
      </c>
      <c r="P359" s="552"/>
      <c r="Q359" s="71"/>
      <c r="R359" s="71">
        <f t="shared" si="99"/>
        <v>0</v>
      </c>
      <c r="S359" s="71">
        <f t="shared" si="101"/>
        <v>0</v>
      </c>
      <c r="T359" s="71">
        <f t="shared" si="102"/>
        <v>0</v>
      </c>
      <c r="U359" s="71">
        <f t="shared" si="103"/>
        <v>0</v>
      </c>
      <c r="V359" s="124"/>
    </row>
    <row r="360" spans="1:22" hidden="1" outlineLevel="1">
      <c r="A360" s="137" t="s">
        <v>346</v>
      </c>
      <c r="B360" s="137"/>
      <c r="C360" s="138" t="s">
        <v>84</v>
      </c>
      <c r="D360" s="94">
        <v>1</v>
      </c>
      <c r="E360" s="94"/>
      <c r="F360" s="139" t="s">
        <v>10</v>
      </c>
      <c r="G360" s="71"/>
      <c r="H360" s="71"/>
      <c r="I360" s="71"/>
      <c r="J360" s="71"/>
      <c r="K360" s="71"/>
      <c r="L360" s="62">
        <v>0</v>
      </c>
      <c r="M360" s="552"/>
      <c r="N360" s="71"/>
      <c r="O360" s="552">
        <f t="shared" si="98"/>
        <v>0</v>
      </c>
      <c r="P360" s="552"/>
      <c r="Q360" s="71"/>
      <c r="R360" s="71">
        <f t="shared" si="99"/>
        <v>0</v>
      </c>
      <c r="S360" s="71">
        <f t="shared" si="101"/>
        <v>0</v>
      </c>
      <c r="T360" s="71">
        <f t="shared" si="102"/>
        <v>0</v>
      </c>
      <c r="U360" s="71">
        <f t="shared" si="103"/>
        <v>0</v>
      </c>
      <c r="V360" s="124"/>
    </row>
    <row r="361" spans="1:22" hidden="1" outlineLevel="1">
      <c r="A361" s="137" t="s">
        <v>347</v>
      </c>
      <c r="B361" s="137"/>
      <c r="C361" s="138" t="s">
        <v>348</v>
      </c>
      <c r="D361" s="94">
        <v>1</v>
      </c>
      <c r="E361" s="94"/>
      <c r="F361" s="139" t="s">
        <v>10</v>
      </c>
      <c r="G361" s="71"/>
      <c r="H361" s="71"/>
      <c r="I361" s="71"/>
      <c r="J361" s="71"/>
      <c r="K361" s="71"/>
      <c r="L361" s="62">
        <v>0</v>
      </c>
      <c r="M361" s="552"/>
      <c r="N361" s="71"/>
      <c r="O361" s="552">
        <f t="shared" si="98"/>
        <v>0</v>
      </c>
      <c r="P361" s="552"/>
      <c r="Q361" s="71"/>
      <c r="R361" s="71">
        <f t="shared" si="99"/>
        <v>0</v>
      </c>
      <c r="S361" s="71">
        <f t="shared" si="101"/>
        <v>0</v>
      </c>
      <c r="T361" s="71">
        <f t="shared" si="102"/>
        <v>0</v>
      </c>
      <c r="U361" s="71">
        <f t="shared" si="103"/>
        <v>0</v>
      </c>
      <c r="V361" s="124"/>
    </row>
    <row r="362" spans="1:22" hidden="1" outlineLevel="1">
      <c r="A362" s="137" t="s">
        <v>349</v>
      </c>
      <c r="B362" s="137"/>
      <c r="C362" s="138" t="s">
        <v>350</v>
      </c>
      <c r="D362" s="94">
        <v>1</v>
      </c>
      <c r="E362" s="94"/>
      <c r="F362" s="139" t="s">
        <v>10</v>
      </c>
      <c r="G362" s="71"/>
      <c r="H362" s="71"/>
      <c r="I362" s="71"/>
      <c r="J362" s="71"/>
      <c r="K362" s="71"/>
      <c r="L362" s="62">
        <v>0</v>
      </c>
      <c r="M362" s="552"/>
      <c r="N362" s="71"/>
      <c r="O362" s="552">
        <f t="shared" si="98"/>
        <v>0</v>
      </c>
      <c r="P362" s="552"/>
      <c r="Q362" s="71"/>
      <c r="R362" s="71">
        <f t="shared" si="99"/>
        <v>0</v>
      </c>
      <c r="S362" s="71">
        <f t="shared" si="101"/>
        <v>0</v>
      </c>
      <c r="T362" s="71">
        <f t="shared" si="102"/>
        <v>0</v>
      </c>
      <c r="U362" s="71">
        <f t="shared" si="103"/>
        <v>0</v>
      </c>
      <c r="V362" s="124"/>
    </row>
    <row r="363" spans="1:22" hidden="1" outlineLevel="1">
      <c r="A363" s="137" t="s">
        <v>351</v>
      </c>
      <c r="B363" s="137"/>
      <c r="C363" s="138" t="s">
        <v>192</v>
      </c>
      <c r="D363" s="94">
        <v>1</v>
      </c>
      <c r="E363" s="94"/>
      <c r="F363" s="139" t="s">
        <v>10</v>
      </c>
      <c r="G363" s="71"/>
      <c r="H363" s="71"/>
      <c r="I363" s="71"/>
      <c r="J363" s="71"/>
      <c r="K363" s="71"/>
      <c r="L363" s="62">
        <v>0</v>
      </c>
      <c r="M363" s="552"/>
      <c r="N363" s="71"/>
      <c r="O363" s="552">
        <f t="shared" si="98"/>
        <v>0</v>
      </c>
      <c r="P363" s="552"/>
      <c r="Q363" s="71"/>
      <c r="R363" s="71">
        <f t="shared" si="99"/>
        <v>0</v>
      </c>
      <c r="S363" s="71">
        <f t="shared" si="101"/>
        <v>0</v>
      </c>
      <c r="T363" s="71">
        <f t="shared" si="102"/>
        <v>0</v>
      </c>
      <c r="U363" s="71">
        <f t="shared" si="103"/>
        <v>0</v>
      </c>
      <c r="V363" s="124"/>
    </row>
    <row r="364" spans="1:22" hidden="1" outlineLevel="1">
      <c r="A364" s="137" t="s">
        <v>352</v>
      </c>
      <c r="B364" s="137"/>
      <c r="C364" s="138" t="s">
        <v>353</v>
      </c>
      <c r="D364" s="94">
        <v>1</v>
      </c>
      <c r="E364" s="94"/>
      <c r="F364" s="139" t="s">
        <v>10</v>
      </c>
      <c r="G364" s="71"/>
      <c r="H364" s="71"/>
      <c r="I364" s="71"/>
      <c r="J364" s="71"/>
      <c r="K364" s="71"/>
      <c r="L364" s="62">
        <v>0</v>
      </c>
      <c r="M364" s="552"/>
      <c r="N364" s="71"/>
      <c r="O364" s="552">
        <f t="shared" si="98"/>
        <v>0</v>
      </c>
      <c r="P364" s="552"/>
      <c r="Q364" s="71"/>
      <c r="R364" s="71">
        <f t="shared" si="99"/>
        <v>0</v>
      </c>
      <c r="S364" s="71">
        <f t="shared" si="101"/>
        <v>0</v>
      </c>
      <c r="T364" s="71">
        <f t="shared" si="102"/>
        <v>0</v>
      </c>
      <c r="U364" s="71">
        <f t="shared" si="103"/>
        <v>0</v>
      </c>
      <c r="V364" s="124"/>
    </row>
    <row r="365" spans="1:22" hidden="1" outlineLevel="1">
      <c r="A365" s="137" t="s">
        <v>354</v>
      </c>
      <c r="B365" s="137"/>
      <c r="C365" s="138" t="s">
        <v>355</v>
      </c>
      <c r="D365" s="94">
        <v>1</v>
      </c>
      <c r="E365" s="94"/>
      <c r="F365" s="139" t="s">
        <v>10</v>
      </c>
      <c r="G365" s="71"/>
      <c r="H365" s="71"/>
      <c r="I365" s="71"/>
      <c r="J365" s="71"/>
      <c r="K365" s="71"/>
      <c r="L365" s="62">
        <v>0</v>
      </c>
      <c r="M365" s="552"/>
      <c r="N365" s="71"/>
      <c r="O365" s="552">
        <f t="shared" si="98"/>
        <v>0</v>
      </c>
      <c r="P365" s="552"/>
      <c r="Q365" s="71"/>
      <c r="R365" s="71">
        <f t="shared" si="99"/>
        <v>0</v>
      </c>
      <c r="S365" s="71">
        <f t="shared" si="101"/>
        <v>0</v>
      </c>
      <c r="T365" s="71">
        <f t="shared" si="102"/>
        <v>0</v>
      </c>
      <c r="U365" s="71">
        <f t="shared" si="103"/>
        <v>0</v>
      </c>
      <c r="V365" s="124"/>
    </row>
    <row r="366" spans="1:22" hidden="1" outlineLevel="1">
      <c r="A366" s="137" t="s">
        <v>356</v>
      </c>
      <c r="B366" s="137"/>
      <c r="C366" s="138" t="s">
        <v>357</v>
      </c>
      <c r="D366" s="94">
        <v>1</v>
      </c>
      <c r="E366" s="94"/>
      <c r="F366" s="139" t="s">
        <v>10</v>
      </c>
      <c r="G366" s="71"/>
      <c r="H366" s="71"/>
      <c r="I366" s="71"/>
      <c r="J366" s="71"/>
      <c r="K366" s="71"/>
      <c r="L366" s="62">
        <v>0</v>
      </c>
      <c r="M366" s="552"/>
      <c r="N366" s="71"/>
      <c r="O366" s="552">
        <f t="shared" si="98"/>
        <v>0</v>
      </c>
      <c r="P366" s="552"/>
      <c r="Q366" s="71"/>
      <c r="R366" s="71">
        <f t="shared" si="99"/>
        <v>0</v>
      </c>
      <c r="S366" s="71">
        <f t="shared" si="101"/>
        <v>0</v>
      </c>
      <c r="T366" s="71">
        <f t="shared" si="102"/>
        <v>0</v>
      </c>
      <c r="U366" s="71">
        <f t="shared" si="103"/>
        <v>0</v>
      </c>
      <c r="V366" s="124"/>
    </row>
    <row r="367" spans="1:22" hidden="1" outlineLevel="1">
      <c r="A367" s="137" t="s">
        <v>358</v>
      </c>
      <c r="B367" s="137"/>
      <c r="C367" s="138" t="s">
        <v>359</v>
      </c>
      <c r="D367" s="94">
        <v>1</v>
      </c>
      <c r="E367" s="94"/>
      <c r="F367" s="139" t="s">
        <v>10</v>
      </c>
      <c r="G367" s="71"/>
      <c r="H367" s="71"/>
      <c r="I367" s="71"/>
      <c r="J367" s="71"/>
      <c r="K367" s="71"/>
      <c r="L367" s="62">
        <v>0</v>
      </c>
      <c r="M367" s="552"/>
      <c r="N367" s="71"/>
      <c r="O367" s="552">
        <f t="shared" si="98"/>
        <v>0</v>
      </c>
      <c r="P367" s="552"/>
      <c r="Q367" s="71"/>
      <c r="R367" s="71">
        <f t="shared" si="99"/>
        <v>0</v>
      </c>
      <c r="S367" s="71">
        <f t="shared" si="101"/>
        <v>0</v>
      </c>
      <c r="T367" s="71">
        <f t="shared" si="102"/>
        <v>0</v>
      </c>
      <c r="U367" s="71">
        <f t="shared" si="103"/>
        <v>0</v>
      </c>
      <c r="V367" s="124"/>
    </row>
    <row r="368" spans="1:22" hidden="1" outlineLevel="1">
      <c r="A368" s="137" t="s">
        <v>360</v>
      </c>
      <c r="B368" s="137"/>
      <c r="C368" s="138" t="s">
        <v>361</v>
      </c>
      <c r="D368" s="94">
        <v>1</v>
      </c>
      <c r="E368" s="94"/>
      <c r="F368" s="139" t="s">
        <v>10</v>
      </c>
      <c r="G368" s="71"/>
      <c r="H368" s="71"/>
      <c r="I368" s="71"/>
      <c r="J368" s="71"/>
      <c r="K368" s="71"/>
      <c r="L368" s="62">
        <v>0</v>
      </c>
      <c r="M368" s="552"/>
      <c r="N368" s="71"/>
      <c r="O368" s="552">
        <f t="shared" si="98"/>
        <v>0</v>
      </c>
      <c r="P368" s="552"/>
      <c r="Q368" s="71"/>
      <c r="R368" s="71">
        <f t="shared" si="99"/>
        <v>0</v>
      </c>
      <c r="S368" s="71">
        <f t="shared" si="101"/>
        <v>0</v>
      </c>
      <c r="T368" s="71">
        <f t="shared" si="102"/>
        <v>0</v>
      </c>
      <c r="U368" s="71">
        <f t="shared" si="103"/>
        <v>0</v>
      </c>
      <c r="V368" s="124"/>
    </row>
    <row r="369" spans="1:22" hidden="1" outlineLevel="1">
      <c r="A369" s="137" t="s">
        <v>362</v>
      </c>
      <c r="B369" s="137"/>
      <c r="C369" s="138" t="s">
        <v>201</v>
      </c>
      <c r="D369" s="94">
        <v>1</v>
      </c>
      <c r="E369" s="94"/>
      <c r="F369" s="139" t="s">
        <v>10</v>
      </c>
      <c r="G369" s="71"/>
      <c r="H369" s="71"/>
      <c r="I369" s="71"/>
      <c r="J369" s="71"/>
      <c r="K369" s="71"/>
      <c r="L369" s="62">
        <v>0</v>
      </c>
      <c r="M369" s="552"/>
      <c r="N369" s="71"/>
      <c r="O369" s="552">
        <f t="shared" si="98"/>
        <v>0</v>
      </c>
      <c r="P369" s="552"/>
      <c r="Q369" s="71"/>
      <c r="R369" s="71">
        <f t="shared" si="99"/>
        <v>0</v>
      </c>
      <c r="S369" s="71">
        <f t="shared" si="101"/>
        <v>0</v>
      </c>
      <c r="T369" s="71">
        <f t="shared" si="102"/>
        <v>0</v>
      </c>
      <c r="U369" s="71">
        <f t="shared" si="103"/>
        <v>0</v>
      </c>
      <c r="V369" s="124"/>
    </row>
    <row r="370" spans="1:22" hidden="1" outlineLevel="1">
      <c r="A370" s="137" t="s">
        <v>363</v>
      </c>
      <c r="B370" s="137"/>
      <c r="C370" s="138" t="s">
        <v>364</v>
      </c>
      <c r="D370" s="94">
        <v>1</v>
      </c>
      <c r="E370" s="94"/>
      <c r="F370" s="139" t="s">
        <v>10</v>
      </c>
      <c r="G370" s="71"/>
      <c r="H370" s="71"/>
      <c r="I370" s="71"/>
      <c r="J370" s="71"/>
      <c r="K370" s="71"/>
      <c r="L370" s="62">
        <v>0</v>
      </c>
      <c r="M370" s="552"/>
      <c r="N370" s="71"/>
      <c r="O370" s="552">
        <f t="shared" si="98"/>
        <v>0</v>
      </c>
      <c r="P370" s="552"/>
      <c r="Q370" s="71"/>
      <c r="R370" s="71">
        <f t="shared" si="99"/>
        <v>0</v>
      </c>
      <c r="S370" s="71">
        <f t="shared" si="101"/>
        <v>0</v>
      </c>
      <c r="T370" s="71">
        <f t="shared" si="102"/>
        <v>0</v>
      </c>
      <c r="U370" s="71">
        <f t="shared" si="103"/>
        <v>0</v>
      </c>
      <c r="V370" s="124"/>
    </row>
    <row r="371" spans="1:22" hidden="1" outlineLevel="1">
      <c r="A371" s="137" t="s">
        <v>365</v>
      </c>
      <c r="B371" s="137"/>
      <c r="C371" s="138" t="s">
        <v>203</v>
      </c>
      <c r="D371" s="94">
        <v>1</v>
      </c>
      <c r="E371" s="94"/>
      <c r="F371" s="139" t="s">
        <v>10</v>
      </c>
      <c r="G371" s="71"/>
      <c r="H371" s="71"/>
      <c r="I371" s="71"/>
      <c r="J371" s="71"/>
      <c r="K371" s="71"/>
      <c r="L371" s="62">
        <v>0</v>
      </c>
      <c r="M371" s="552"/>
      <c r="N371" s="71"/>
      <c r="O371" s="552">
        <f t="shared" si="98"/>
        <v>0</v>
      </c>
      <c r="P371" s="552"/>
      <c r="Q371" s="71"/>
      <c r="R371" s="71">
        <f t="shared" si="99"/>
        <v>0</v>
      </c>
      <c r="S371" s="71">
        <f t="shared" si="101"/>
        <v>0</v>
      </c>
      <c r="T371" s="71">
        <f t="shared" si="102"/>
        <v>0</v>
      </c>
      <c r="U371" s="71">
        <f t="shared" si="103"/>
        <v>0</v>
      </c>
      <c r="V371" s="124"/>
    </row>
    <row r="372" spans="1:22" hidden="1" outlineLevel="1">
      <c r="A372" s="137" t="s">
        <v>366</v>
      </c>
      <c r="B372" s="137"/>
      <c r="C372" s="138" t="s">
        <v>367</v>
      </c>
      <c r="D372" s="94">
        <v>1</v>
      </c>
      <c r="E372" s="94"/>
      <c r="F372" s="139" t="s">
        <v>10</v>
      </c>
      <c r="G372" s="71"/>
      <c r="H372" s="71"/>
      <c r="I372" s="71"/>
      <c r="J372" s="71"/>
      <c r="K372" s="71"/>
      <c r="L372" s="62">
        <v>0</v>
      </c>
      <c r="M372" s="552"/>
      <c r="N372" s="71"/>
      <c r="O372" s="552">
        <f t="shared" si="98"/>
        <v>0</v>
      </c>
      <c r="P372" s="552"/>
      <c r="Q372" s="71"/>
      <c r="R372" s="71">
        <f t="shared" si="99"/>
        <v>0</v>
      </c>
      <c r="S372" s="71">
        <f t="shared" si="101"/>
        <v>0</v>
      </c>
      <c r="T372" s="71">
        <f t="shared" si="102"/>
        <v>0</v>
      </c>
      <c r="U372" s="71">
        <f t="shared" si="103"/>
        <v>0</v>
      </c>
      <c r="V372" s="124"/>
    </row>
    <row r="373" spans="1:22" hidden="1" outlineLevel="1">
      <c r="A373" s="137" t="s">
        <v>368</v>
      </c>
      <c r="B373" s="137"/>
      <c r="C373" s="138" t="s">
        <v>369</v>
      </c>
      <c r="D373" s="94">
        <v>1</v>
      </c>
      <c r="E373" s="94"/>
      <c r="F373" s="139" t="s">
        <v>10</v>
      </c>
      <c r="G373" s="71"/>
      <c r="H373" s="71"/>
      <c r="I373" s="71"/>
      <c r="J373" s="71"/>
      <c r="K373" s="71"/>
      <c r="L373" s="62">
        <v>0</v>
      </c>
      <c r="M373" s="552"/>
      <c r="N373" s="71"/>
      <c r="O373" s="552">
        <f t="shared" si="98"/>
        <v>0</v>
      </c>
      <c r="P373" s="552"/>
      <c r="Q373" s="71"/>
      <c r="R373" s="71">
        <f t="shared" si="99"/>
        <v>0</v>
      </c>
      <c r="S373" s="71">
        <f t="shared" si="101"/>
        <v>0</v>
      </c>
      <c r="T373" s="71">
        <f t="shared" si="102"/>
        <v>0</v>
      </c>
      <c r="U373" s="71">
        <f t="shared" si="103"/>
        <v>0</v>
      </c>
      <c r="V373" s="124"/>
    </row>
    <row r="374" spans="1:22" hidden="1" outlineLevel="1">
      <c r="A374" s="137" t="s">
        <v>370</v>
      </c>
      <c r="B374" s="137"/>
      <c r="C374" s="138" t="s">
        <v>208</v>
      </c>
      <c r="D374" s="94">
        <v>1</v>
      </c>
      <c r="E374" s="94"/>
      <c r="F374" s="139" t="s">
        <v>10</v>
      </c>
      <c r="G374" s="71"/>
      <c r="H374" s="71"/>
      <c r="I374" s="71"/>
      <c r="J374" s="71"/>
      <c r="K374" s="71"/>
      <c r="L374" s="62">
        <v>0</v>
      </c>
      <c r="M374" s="552"/>
      <c r="N374" s="71"/>
      <c r="O374" s="552">
        <f t="shared" si="98"/>
        <v>0</v>
      </c>
      <c r="P374" s="552"/>
      <c r="Q374" s="71"/>
      <c r="R374" s="71">
        <f t="shared" si="99"/>
        <v>0</v>
      </c>
      <c r="S374" s="71">
        <f t="shared" si="101"/>
        <v>0</v>
      </c>
      <c r="T374" s="71">
        <f t="shared" si="102"/>
        <v>0</v>
      </c>
      <c r="U374" s="71">
        <f t="shared" si="103"/>
        <v>0</v>
      </c>
      <c r="V374" s="124"/>
    </row>
    <row r="375" spans="1:22" hidden="1" outlineLevel="1">
      <c r="A375" s="137" t="s">
        <v>371</v>
      </c>
      <c r="B375" s="137"/>
      <c r="C375" s="138" t="s">
        <v>372</v>
      </c>
      <c r="D375" s="94">
        <v>1</v>
      </c>
      <c r="E375" s="94"/>
      <c r="F375" s="139" t="s">
        <v>10</v>
      </c>
      <c r="G375" s="71"/>
      <c r="H375" s="71"/>
      <c r="I375" s="71"/>
      <c r="J375" s="71"/>
      <c r="K375" s="71"/>
      <c r="L375" s="62">
        <v>0</v>
      </c>
      <c r="M375" s="552"/>
      <c r="N375" s="71"/>
      <c r="O375" s="552">
        <f t="shared" si="98"/>
        <v>0</v>
      </c>
      <c r="P375" s="552"/>
      <c r="Q375" s="71"/>
      <c r="R375" s="71">
        <f t="shared" si="99"/>
        <v>0</v>
      </c>
      <c r="S375" s="71">
        <f t="shared" si="101"/>
        <v>0</v>
      </c>
      <c r="T375" s="71">
        <f t="shared" si="102"/>
        <v>0</v>
      </c>
      <c r="U375" s="71">
        <f t="shared" si="103"/>
        <v>0</v>
      </c>
      <c r="V375" s="124"/>
    </row>
    <row r="376" spans="1:22" hidden="1" outlineLevel="1">
      <c r="A376" s="137" t="s">
        <v>373</v>
      </c>
      <c r="B376" s="137"/>
      <c r="C376" s="138" t="s">
        <v>94</v>
      </c>
      <c r="D376" s="94">
        <v>1</v>
      </c>
      <c r="E376" s="94"/>
      <c r="F376" s="139" t="s">
        <v>10</v>
      </c>
      <c r="G376" s="71"/>
      <c r="H376" s="71"/>
      <c r="I376" s="71"/>
      <c r="J376" s="71"/>
      <c r="K376" s="71"/>
      <c r="L376" s="62">
        <v>0</v>
      </c>
      <c r="M376" s="552"/>
      <c r="N376" s="71"/>
      <c r="O376" s="552">
        <f t="shared" si="98"/>
        <v>0</v>
      </c>
      <c r="P376" s="552"/>
      <c r="Q376" s="71"/>
      <c r="R376" s="71">
        <f t="shared" si="99"/>
        <v>0</v>
      </c>
      <c r="S376" s="71">
        <f t="shared" si="101"/>
        <v>0</v>
      </c>
      <c r="T376" s="71">
        <f t="shared" si="102"/>
        <v>0</v>
      </c>
      <c r="U376" s="71">
        <f t="shared" si="103"/>
        <v>0</v>
      </c>
      <c r="V376" s="124"/>
    </row>
    <row r="377" spans="1:22" hidden="1" outlineLevel="1">
      <c r="A377" s="137" t="s">
        <v>374</v>
      </c>
      <c r="B377" s="137"/>
      <c r="C377" s="138" t="s">
        <v>106</v>
      </c>
      <c r="D377" s="94">
        <v>1</v>
      </c>
      <c r="E377" s="94"/>
      <c r="F377" s="139" t="s">
        <v>10</v>
      </c>
      <c r="G377" s="71"/>
      <c r="H377" s="71"/>
      <c r="I377" s="71"/>
      <c r="J377" s="71"/>
      <c r="K377" s="71"/>
      <c r="L377" s="62">
        <v>0</v>
      </c>
      <c r="M377" s="552"/>
      <c r="N377" s="71"/>
      <c r="O377" s="552">
        <f t="shared" si="98"/>
        <v>0</v>
      </c>
      <c r="P377" s="552"/>
      <c r="Q377" s="71"/>
      <c r="R377" s="71">
        <f t="shared" si="99"/>
        <v>0</v>
      </c>
      <c r="S377" s="71">
        <f t="shared" si="101"/>
        <v>0</v>
      </c>
      <c r="T377" s="71">
        <f t="shared" si="102"/>
        <v>0</v>
      </c>
      <c r="U377" s="71">
        <f t="shared" si="103"/>
        <v>0</v>
      </c>
      <c r="V377" s="124"/>
    </row>
    <row r="378" spans="1:22" hidden="1" outlineLevel="1">
      <c r="A378" s="137" t="s">
        <v>375</v>
      </c>
      <c r="B378" s="137"/>
      <c r="C378" s="138" t="s">
        <v>376</v>
      </c>
      <c r="D378" s="94">
        <v>1</v>
      </c>
      <c r="E378" s="94"/>
      <c r="F378" s="139" t="s">
        <v>10</v>
      </c>
      <c r="G378" s="71"/>
      <c r="H378" s="71"/>
      <c r="I378" s="71"/>
      <c r="J378" s="71"/>
      <c r="K378" s="71"/>
      <c r="L378" s="62">
        <v>0</v>
      </c>
      <c r="M378" s="552"/>
      <c r="N378" s="71"/>
      <c r="O378" s="552">
        <f t="shared" si="98"/>
        <v>0</v>
      </c>
      <c r="P378" s="552"/>
      <c r="Q378" s="71"/>
      <c r="R378" s="71">
        <f t="shared" si="99"/>
        <v>0</v>
      </c>
      <c r="S378" s="71">
        <f t="shared" si="101"/>
        <v>0</v>
      </c>
      <c r="T378" s="71">
        <f t="shared" si="102"/>
        <v>0</v>
      </c>
      <c r="U378" s="71">
        <f t="shared" si="103"/>
        <v>0</v>
      </c>
      <c r="V378" s="124"/>
    </row>
    <row r="379" spans="1:22" hidden="1" outlineLevel="1">
      <c r="A379" s="137" t="s">
        <v>377</v>
      </c>
      <c r="B379" s="137"/>
      <c r="C379" s="138" t="s">
        <v>230</v>
      </c>
      <c r="D379" s="94">
        <v>1</v>
      </c>
      <c r="E379" s="94"/>
      <c r="F379" s="139" t="s">
        <v>10</v>
      </c>
      <c r="G379" s="71"/>
      <c r="H379" s="71"/>
      <c r="I379" s="71"/>
      <c r="J379" s="71"/>
      <c r="K379" s="71"/>
      <c r="L379" s="62">
        <v>0</v>
      </c>
      <c r="M379" s="552"/>
      <c r="N379" s="71"/>
      <c r="O379" s="552">
        <f t="shared" si="98"/>
        <v>0</v>
      </c>
      <c r="P379" s="552"/>
      <c r="Q379" s="71"/>
      <c r="R379" s="71">
        <f t="shared" si="99"/>
        <v>0</v>
      </c>
      <c r="S379" s="71">
        <f t="shared" si="101"/>
        <v>0</v>
      </c>
      <c r="T379" s="71">
        <f t="shared" si="102"/>
        <v>0</v>
      </c>
      <c r="U379" s="71">
        <f t="shared" si="103"/>
        <v>0</v>
      </c>
      <c r="V379" s="124"/>
    </row>
    <row r="380" spans="1:22" hidden="1" outlineLevel="1">
      <c r="A380" s="137" t="s">
        <v>378</v>
      </c>
      <c r="B380" s="137"/>
      <c r="C380" s="138" t="s">
        <v>232</v>
      </c>
      <c r="D380" s="94">
        <v>1</v>
      </c>
      <c r="E380" s="94"/>
      <c r="F380" s="139" t="s">
        <v>10</v>
      </c>
      <c r="G380" s="71"/>
      <c r="H380" s="71"/>
      <c r="I380" s="71"/>
      <c r="J380" s="71"/>
      <c r="K380" s="71"/>
      <c r="L380" s="62">
        <v>0</v>
      </c>
      <c r="M380" s="552"/>
      <c r="N380" s="71"/>
      <c r="O380" s="552">
        <f t="shared" si="98"/>
        <v>0</v>
      </c>
      <c r="P380" s="552"/>
      <c r="Q380" s="71"/>
      <c r="R380" s="71">
        <f t="shared" si="99"/>
        <v>0</v>
      </c>
      <c r="S380" s="71">
        <f t="shared" si="101"/>
        <v>0</v>
      </c>
      <c r="T380" s="71">
        <f t="shared" si="102"/>
        <v>0</v>
      </c>
      <c r="U380" s="71">
        <f t="shared" si="103"/>
        <v>0</v>
      </c>
      <c r="V380" s="124"/>
    </row>
    <row r="381" spans="1:22" hidden="1" outlineLevel="1">
      <c r="A381" s="137" t="s">
        <v>379</v>
      </c>
      <c r="B381" s="137"/>
      <c r="C381" s="138" t="s">
        <v>380</v>
      </c>
      <c r="D381" s="94">
        <v>1</v>
      </c>
      <c r="E381" s="94"/>
      <c r="F381" s="139" t="s">
        <v>10</v>
      </c>
      <c r="G381" s="71"/>
      <c r="H381" s="71"/>
      <c r="I381" s="71"/>
      <c r="J381" s="71"/>
      <c r="K381" s="71"/>
      <c r="L381" s="62">
        <v>0</v>
      </c>
      <c r="M381" s="552"/>
      <c r="N381" s="71"/>
      <c r="O381" s="552">
        <f t="shared" si="98"/>
        <v>0</v>
      </c>
      <c r="P381" s="552"/>
      <c r="Q381" s="71"/>
      <c r="R381" s="71">
        <f t="shared" si="99"/>
        <v>0</v>
      </c>
      <c r="S381" s="71">
        <f t="shared" si="101"/>
        <v>0</v>
      </c>
      <c r="T381" s="71">
        <f t="shared" si="102"/>
        <v>0</v>
      </c>
      <c r="U381" s="71">
        <f t="shared" si="103"/>
        <v>0</v>
      </c>
      <c r="V381" s="124"/>
    </row>
    <row r="382" spans="1:22" hidden="1" outlineLevel="1">
      <c r="A382" s="137" t="s">
        <v>381</v>
      </c>
      <c r="B382" s="137"/>
      <c r="C382" s="138" t="s">
        <v>382</v>
      </c>
      <c r="D382" s="94">
        <v>1</v>
      </c>
      <c r="E382" s="94"/>
      <c r="F382" s="139" t="s">
        <v>10</v>
      </c>
      <c r="G382" s="71"/>
      <c r="H382" s="71"/>
      <c r="I382" s="71"/>
      <c r="J382" s="71"/>
      <c r="K382" s="71"/>
      <c r="L382" s="62">
        <v>0</v>
      </c>
      <c r="M382" s="552"/>
      <c r="N382" s="71"/>
      <c r="O382" s="552">
        <f t="shared" si="98"/>
        <v>0</v>
      </c>
      <c r="P382" s="552"/>
      <c r="Q382" s="71"/>
      <c r="R382" s="71">
        <f t="shared" si="99"/>
        <v>0</v>
      </c>
      <c r="S382" s="71">
        <f t="shared" si="101"/>
        <v>0</v>
      </c>
      <c r="T382" s="71">
        <f t="shared" si="102"/>
        <v>0</v>
      </c>
      <c r="U382" s="71">
        <f t="shared" si="103"/>
        <v>0</v>
      </c>
      <c r="V382" s="124"/>
    </row>
    <row r="383" spans="1:22" hidden="1" outlineLevel="1">
      <c r="A383" s="137" t="s">
        <v>383</v>
      </c>
      <c r="B383" s="137"/>
      <c r="C383" s="138" t="s">
        <v>384</v>
      </c>
      <c r="D383" s="94">
        <v>1</v>
      </c>
      <c r="E383" s="94"/>
      <c r="F383" s="139" t="s">
        <v>10</v>
      </c>
      <c r="G383" s="71"/>
      <c r="H383" s="71"/>
      <c r="I383" s="71"/>
      <c r="J383" s="71"/>
      <c r="K383" s="71"/>
      <c r="L383" s="62">
        <v>0</v>
      </c>
      <c r="M383" s="552"/>
      <c r="N383" s="71"/>
      <c r="O383" s="552">
        <f t="shared" si="98"/>
        <v>0</v>
      </c>
      <c r="P383" s="552"/>
      <c r="Q383" s="71"/>
      <c r="R383" s="71">
        <f t="shared" si="99"/>
        <v>0</v>
      </c>
      <c r="S383" s="71">
        <f t="shared" si="101"/>
        <v>0</v>
      </c>
      <c r="T383" s="71">
        <f t="shared" si="102"/>
        <v>0</v>
      </c>
      <c r="U383" s="71">
        <f t="shared" si="103"/>
        <v>0</v>
      </c>
      <c r="V383" s="124"/>
    </row>
    <row r="384" spans="1:22" hidden="1" outlineLevel="1">
      <c r="A384" s="137" t="s">
        <v>385</v>
      </c>
      <c r="B384" s="137"/>
      <c r="C384" s="138" t="s">
        <v>386</v>
      </c>
      <c r="D384" s="94">
        <v>1</v>
      </c>
      <c r="E384" s="94"/>
      <c r="F384" s="139" t="s">
        <v>10</v>
      </c>
      <c r="G384" s="71"/>
      <c r="H384" s="71"/>
      <c r="I384" s="71"/>
      <c r="J384" s="71"/>
      <c r="K384" s="71"/>
      <c r="L384" s="62">
        <v>0</v>
      </c>
      <c r="M384" s="552"/>
      <c r="N384" s="71"/>
      <c r="O384" s="552">
        <f t="shared" si="98"/>
        <v>0</v>
      </c>
      <c r="P384" s="552"/>
      <c r="Q384" s="71"/>
      <c r="R384" s="71">
        <f t="shared" si="99"/>
        <v>0</v>
      </c>
      <c r="S384" s="71">
        <f t="shared" si="101"/>
        <v>0</v>
      </c>
      <c r="T384" s="71">
        <f t="shared" si="102"/>
        <v>0</v>
      </c>
      <c r="U384" s="71">
        <f t="shared" si="103"/>
        <v>0</v>
      </c>
      <c r="V384" s="124"/>
    </row>
    <row r="385" spans="1:22" hidden="1" outlineLevel="1">
      <c r="A385" s="137" t="s">
        <v>387</v>
      </c>
      <c r="B385" s="137"/>
      <c r="C385" s="138" t="s">
        <v>388</v>
      </c>
      <c r="D385" s="94">
        <v>1</v>
      </c>
      <c r="E385" s="94"/>
      <c r="F385" s="139" t="s">
        <v>10</v>
      </c>
      <c r="G385" s="71"/>
      <c r="H385" s="71"/>
      <c r="I385" s="71"/>
      <c r="J385" s="71"/>
      <c r="K385" s="71"/>
      <c r="L385" s="62">
        <v>0</v>
      </c>
      <c r="M385" s="552"/>
      <c r="N385" s="71"/>
      <c r="O385" s="552">
        <f t="shared" si="98"/>
        <v>0</v>
      </c>
      <c r="P385" s="552"/>
      <c r="Q385" s="71"/>
      <c r="R385" s="71">
        <f t="shared" si="99"/>
        <v>0</v>
      </c>
      <c r="S385" s="71">
        <f t="shared" si="101"/>
        <v>0</v>
      </c>
      <c r="T385" s="71">
        <f t="shared" si="102"/>
        <v>0</v>
      </c>
      <c r="U385" s="71">
        <f t="shared" si="103"/>
        <v>0</v>
      </c>
      <c r="V385" s="124"/>
    </row>
    <row r="386" spans="1:22" hidden="1" outlineLevel="1">
      <c r="A386" s="137" t="s">
        <v>389</v>
      </c>
      <c r="B386" s="137"/>
      <c r="C386" s="138" t="s">
        <v>390</v>
      </c>
      <c r="D386" s="94">
        <v>1</v>
      </c>
      <c r="E386" s="94"/>
      <c r="F386" s="139" t="s">
        <v>10</v>
      </c>
      <c r="G386" s="71"/>
      <c r="H386" s="71"/>
      <c r="I386" s="71"/>
      <c r="J386" s="71"/>
      <c r="K386" s="71"/>
      <c r="L386" s="62">
        <v>0</v>
      </c>
      <c r="M386" s="552"/>
      <c r="N386" s="71"/>
      <c r="O386" s="552">
        <f t="shared" si="98"/>
        <v>0</v>
      </c>
      <c r="P386" s="552"/>
      <c r="Q386" s="71"/>
      <c r="R386" s="71">
        <f t="shared" si="99"/>
        <v>0</v>
      </c>
      <c r="S386" s="71">
        <f t="shared" si="101"/>
        <v>0</v>
      </c>
      <c r="T386" s="71">
        <f t="shared" si="102"/>
        <v>0</v>
      </c>
      <c r="U386" s="71">
        <f t="shared" si="103"/>
        <v>0</v>
      </c>
      <c r="V386" s="124"/>
    </row>
    <row r="387" spans="1:22" hidden="1" outlineLevel="1">
      <c r="A387" s="137" t="s">
        <v>391</v>
      </c>
      <c r="B387" s="137"/>
      <c r="C387" s="138" t="s">
        <v>132</v>
      </c>
      <c r="D387" s="94">
        <v>1</v>
      </c>
      <c r="E387" s="94"/>
      <c r="F387" s="139" t="s">
        <v>10</v>
      </c>
      <c r="G387" s="71"/>
      <c r="H387" s="71"/>
      <c r="I387" s="71"/>
      <c r="J387" s="71"/>
      <c r="K387" s="71"/>
      <c r="L387" s="62">
        <v>0</v>
      </c>
      <c r="M387" s="552"/>
      <c r="N387" s="71"/>
      <c r="O387" s="552">
        <f t="shared" si="98"/>
        <v>0</v>
      </c>
      <c r="P387" s="552"/>
      <c r="Q387" s="71"/>
      <c r="R387" s="71">
        <f t="shared" si="99"/>
        <v>0</v>
      </c>
      <c r="S387" s="71">
        <f t="shared" si="101"/>
        <v>0</v>
      </c>
      <c r="T387" s="71">
        <f t="shared" si="102"/>
        <v>0</v>
      </c>
      <c r="U387" s="71">
        <f t="shared" si="103"/>
        <v>0</v>
      </c>
      <c r="V387" s="124"/>
    </row>
    <row r="388" spans="1:22" collapsed="1">
      <c r="A388" s="137"/>
      <c r="B388" s="137"/>
      <c r="C388" s="138"/>
      <c r="D388" s="94"/>
      <c r="E388" s="94"/>
      <c r="F388" s="139"/>
      <c r="G388" s="71"/>
      <c r="H388" s="71"/>
      <c r="I388" s="71"/>
      <c r="J388" s="71"/>
      <c r="K388" s="71"/>
      <c r="L388" s="62"/>
      <c r="M388" s="552"/>
      <c r="N388" s="71"/>
      <c r="O388" s="552">
        <f t="shared" si="98"/>
        <v>0</v>
      </c>
      <c r="P388" s="552"/>
      <c r="Q388" s="71"/>
      <c r="R388" s="71">
        <f t="shared" si="99"/>
        <v>0</v>
      </c>
      <c r="S388" s="71">
        <f t="shared" si="101"/>
        <v>0</v>
      </c>
      <c r="T388" s="71">
        <f t="shared" si="102"/>
        <v>0</v>
      </c>
      <c r="U388" s="71">
        <f t="shared" si="103"/>
        <v>0</v>
      </c>
      <c r="V388" s="124"/>
    </row>
    <row r="389" spans="1:22">
      <c r="A389" s="149" t="s">
        <v>392</v>
      </c>
      <c r="B389" s="149"/>
      <c r="C389" s="150" t="s">
        <v>144</v>
      </c>
      <c r="D389" s="100"/>
      <c r="E389" s="100"/>
      <c r="F389" s="151"/>
      <c r="G389" s="75"/>
      <c r="H389" s="75"/>
      <c r="I389" s="75"/>
      <c r="J389" s="75">
        <f>SUBTOTAL(9,J391:J428)</f>
        <v>246947482.5690546</v>
      </c>
      <c r="K389" s="75">
        <f>SUBTOTAL(9,K391:K428)</f>
        <v>27185144.90112938</v>
      </c>
      <c r="L389" s="75">
        <f>SUBTOTAL(9,L391:L428)</f>
        <v>274132627.47018391</v>
      </c>
      <c r="M389" s="555"/>
      <c r="N389" s="75"/>
      <c r="O389" s="555">
        <f t="shared" si="98"/>
        <v>0</v>
      </c>
      <c r="P389" s="555"/>
      <c r="Q389" s="75"/>
      <c r="R389" s="75">
        <f t="shared" si="99"/>
        <v>0</v>
      </c>
      <c r="S389" s="75">
        <f>SUBTOTAL(9,S391:S428)</f>
        <v>0</v>
      </c>
      <c r="T389" s="75">
        <f>SUBTOTAL(9,T391:T428)</f>
        <v>0</v>
      </c>
      <c r="U389" s="75">
        <f>SUBTOTAL(9,U391:U428)</f>
        <v>0</v>
      </c>
      <c r="V389" s="176"/>
    </row>
    <row r="390" spans="1:22">
      <c r="A390" s="137"/>
      <c r="B390" s="137"/>
      <c r="C390" s="138" t="s">
        <v>393</v>
      </c>
      <c r="D390" s="94"/>
      <c r="E390" s="94"/>
      <c r="F390" s="139"/>
      <c r="G390" s="71"/>
      <c r="H390" s="71"/>
      <c r="I390" s="71"/>
      <c r="J390" s="71"/>
      <c r="K390" s="71"/>
      <c r="L390" s="62"/>
      <c r="M390" s="552"/>
      <c r="N390" s="71"/>
      <c r="O390" s="552">
        <f t="shared" si="98"/>
        <v>0</v>
      </c>
      <c r="P390" s="552"/>
      <c r="Q390" s="71"/>
      <c r="R390" s="71">
        <f t="shared" si="99"/>
        <v>0</v>
      </c>
      <c r="S390" s="71">
        <f t="shared" si="101"/>
        <v>0</v>
      </c>
      <c r="T390" s="71">
        <f t="shared" si="102"/>
        <v>0</v>
      </c>
      <c r="U390" s="71">
        <f t="shared" si="103"/>
        <v>0</v>
      </c>
      <c r="V390" s="124"/>
    </row>
    <row r="391" spans="1:22">
      <c r="A391" s="137" t="s">
        <v>394</v>
      </c>
      <c r="B391" s="137"/>
      <c r="C391" s="138" t="s">
        <v>326</v>
      </c>
      <c r="D391" s="94">
        <v>1</v>
      </c>
      <c r="E391" s="94"/>
      <c r="F391" s="139" t="s">
        <v>10</v>
      </c>
      <c r="G391" s="71"/>
      <c r="H391" s="71"/>
      <c r="I391" s="71"/>
      <c r="J391" s="71"/>
      <c r="K391" s="71"/>
      <c r="L391" s="62">
        <v>0</v>
      </c>
      <c r="M391" s="552"/>
      <c r="N391" s="71"/>
      <c r="O391" s="552">
        <f t="shared" si="98"/>
        <v>0</v>
      </c>
      <c r="P391" s="552"/>
      <c r="Q391" s="71"/>
      <c r="R391" s="71">
        <f t="shared" si="99"/>
        <v>0</v>
      </c>
      <c r="S391" s="71">
        <f t="shared" si="101"/>
        <v>0</v>
      </c>
      <c r="T391" s="71">
        <f t="shared" si="102"/>
        <v>0</v>
      </c>
      <c r="U391" s="71">
        <f t="shared" si="103"/>
        <v>0</v>
      </c>
      <c r="V391" s="124"/>
    </row>
    <row r="392" spans="1:22">
      <c r="A392" s="137" t="s">
        <v>395</v>
      </c>
      <c r="B392" s="137"/>
      <c r="C392" s="138" t="s">
        <v>152</v>
      </c>
      <c r="D392" s="94">
        <v>1</v>
      </c>
      <c r="E392" s="94"/>
      <c r="F392" s="139" t="s">
        <v>10</v>
      </c>
      <c r="G392" s="71"/>
      <c r="H392" s="71"/>
      <c r="I392" s="71"/>
      <c r="J392" s="71"/>
      <c r="K392" s="71"/>
      <c r="L392" s="82"/>
      <c r="M392" s="552"/>
      <c r="N392" s="71"/>
      <c r="O392" s="552">
        <f t="shared" si="98"/>
        <v>0</v>
      </c>
      <c r="P392" s="552"/>
      <c r="Q392" s="71"/>
      <c r="R392" s="71">
        <f t="shared" si="99"/>
        <v>0</v>
      </c>
      <c r="S392" s="71">
        <f t="shared" si="101"/>
        <v>0</v>
      </c>
      <c r="T392" s="71">
        <f t="shared" si="102"/>
        <v>0</v>
      </c>
      <c r="U392" s="71">
        <f t="shared" si="103"/>
        <v>0</v>
      </c>
      <c r="V392" s="124"/>
    </row>
    <row r="393" spans="1:22">
      <c r="A393" s="137" t="s">
        <v>396</v>
      </c>
      <c r="B393" s="137"/>
      <c r="C393" s="138" t="s">
        <v>160</v>
      </c>
      <c r="D393" s="94">
        <v>1</v>
      </c>
      <c r="E393" s="94"/>
      <c r="F393" s="139" t="s">
        <v>10</v>
      </c>
      <c r="G393" s="71"/>
      <c r="H393" s="71"/>
      <c r="I393" s="71"/>
      <c r="J393" s="71"/>
      <c r="K393" s="71"/>
      <c r="L393" s="62"/>
      <c r="M393" s="552"/>
      <c r="N393" s="71"/>
      <c r="O393" s="552">
        <f t="shared" si="98"/>
        <v>0</v>
      </c>
      <c r="P393" s="552"/>
      <c r="Q393" s="71"/>
      <c r="R393" s="71">
        <f t="shared" si="99"/>
        <v>0</v>
      </c>
      <c r="S393" s="71">
        <f t="shared" si="101"/>
        <v>0</v>
      </c>
      <c r="T393" s="71">
        <f t="shared" si="102"/>
        <v>0</v>
      </c>
      <c r="U393" s="71">
        <f t="shared" si="103"/>
        <v>0</v>
      </c>
      <c r="V393" s="124"/>
    </row>
    <row r="394" spans="1:22">
      <c r="A394" s="137" t="s">
        <v>397</v>
      </c>
      <c r="B394" s="137"/>
      <c r="C394" s="138" t="s">
        <v>330</v>
      </c>
      <c r="D394" s="94">
        <v>1</v>
      </c>
      <c r="E394" s="94"/>
      <c r="F394" s="139" t="s">
        <v>10</v>
      </c>
      <c r="G394" s="71"/>
      <c r="H394" s="71"/>
      <c r="I394" s="71"/>
      <c r="J394" s="71"/>
      <c r="K394" s="71"/>
      <c r="L394" s="82"/>
      <c r="M394" s="552"/>
      <c r="N394" s="71"/>
      <c r="O394" s="552">
        <f t="shared" si="98"/>
        <v>0</v>
      </c>
      <c r="P394" s="552"/>
      <c r="Q394" s="71"/>
      <c r="R394" s="71">
        <f t="shared" si="99"/>
        <v>0</v>
      </c>
      <c r="S394" s="71">
        <f t="shared" si="101"/>
        <v>0</v>
      </c>
      <c r="T394" s="71">
        <f t="shared" si="102"/>
        <v>0</v>
      </c>
      <c r="U394" s="71">
        <f t="shared" si="103"/>
        <v>0</v>
      </c>
      <c r="V394" s="124"/>
    </row>
    <row r="395" spans="1:22">
      <c r="A395" s="137" t="s">
        <v>398</v>
      </c>
      <c r="B395" s="137"/>
      <c r="C395" s="138" t="s">
        <v>165</v>
      </c>
      <c r="D395" s="94">
        <v>1</v>
      </c>
      <c r="E395" s="94"/>
      <c r="F395" s="139" t="s">
        <v>10</v>
      </c>
      <c r="G395" s="71"/>
      <c r="H395" s="71"/>
      <c r="I395" s="71"/>
      <c r="J395" s="71"/>
      <c r="K395" s="71"/>
      <c r="L395" s="82"/>
      <c r="M395" s="552"/>
      <c r="N395" s="71"/>
      <c r="O395" s="552">
        <f t="shared" si="98"/>
        <v>0</v>
      </c>
      <c r="P395" s="552"/>
      <c r="Q395" s="71"/>
      <c r="R395" s="71">
        <f t="shared" si="99"/>
        <v>0</v>
      </c>
      <c r="S395" s="71">
        <f t="shared" si="101"/>
        <v>0</v>
      </c>
      <c r="T395" s="71">
        <f t="shared" si="102"/>
        <v>0</v>
      </c>
      <c r="U395" s="71">
        <f t="shared" si="103"/>
        <v>0</v>
      </c>
      <c r="V395" s="124"/>
    </row>
    <row r="396" spans="1:22">
      <c r="A396" s="137" t="s">
        <v>399</v>
      </c>
      <c r="B396" s="137"/>
      <c r="C396" s="138" t="s">
        <v>333</v>
      </c>
      <c r="D396" s="94">
        <v>1</v>
      </c>
      <c r="E396" s="94"/>
      <c r="F396" s="139" t="s">
        <v>10</v>
      </c>
      <c r="G396" s="71"/>
      <c r="H396" s="71"/>
      <c r="I396" s="71"/>
      <c r="J396" s="71"/>
      <c r="K396" s="71"/>
      <c r="L396" s="62">
        <v>0</v>
      </c>
      <c r="M396" s="552"/>
      <c r="N396" s="71"/>
      <c r="O396" s="552">
        <f t="shared" si="98"/>
        <v>0</v>
      </c>
      <c r="P396" s="552"/>
      <c r="Q396" s="71"/>
      <c r="R396" s="71">
        <f t="shared" si="99"/>
        <v>0</v>
      </c>
      <c r="S396" s="71">
        <f t="shared" si="101"/>
        <v>0</v>
      </c>
      <c r="T396" s="71">
        <f t="shared" si="102"/>
        <v>0</v>
      </c>
      <c r="U396" s="71">
        <f t="shared" si="103"/>
        <v>0</v>
      </c>
      <c r="V396" s="124"/>
    </row>
    <row r="397" spans="1:22" s="153" customFormat="1">
      <c r="A397" s="146" t="s">
        <v>400</v>
      </c>
      <c r="B397" s="146"/>
      <c r="C397" s="147" t="s">
        <v>1052</v>
      </c>
      <c r="D397" s="122">
        <v>1</v>
      </c>
      <c r="E397" s="122">
        <v>1</v>
      </c>
      <c r="F397" s="148" t="s">
        <v>10</v>
      </c>
      <c r="G397" s="77"/>
      <c r="H397" s="77"/>
      <c r="I397" s="77"/>
      <c r="J397" s="82">
        <f t="shared" ref="J397:K397" si="108">SUBTOTAL(9,J398:J408)</f>
        <v>117565498.5133618</v>
      </c>
      <c r="K397" s="82">
        <f t="shared" si="108"/>
        <v>6055261.4345239159</v>
      </c>
      <c r="L397" s="82">
        <f>SUBTOTAL(9,L398:L408)</f>
        <v>123620759.94788571</v>
      </c>
      <c r="M397" s="553"/>
      <c r="N397" s="82"/>
      <c r="O397" s="553">
        <f t="shared" si="98"/>
        <v>0</v>
      </c>
      <c r="P397" s="553"/>
      <c r="Q397" s="82"/>
      <c r="R397" s="82">
        <f t="shared" si="99"/>
        <v>0</v>
      </c>
      <c r="S397" s="82">
        <f t="shared" ref="S397:T397" si="109">SUBTOTAL(9,S398:S408)</f>
        <v>0</v>
      </c>
      <c r="T397" s="82">
        <f t="shared" si="109"/>
        <v>0</v>
      </c>
      <c r="U397" s="82">
        <f>SUBTOTAL(9,U398:U408)</f>
        <v>0</v>
      </c>
      <c r="V397" s="127"/>
    </row>
    <row r="398" spans="1:22" outlineLevel="1">
      <c r="A398" s="137"/>
      <c r="B398" s="137"/>
      <c r="C398" s="138" t="s">
        <v>1008</v>
      </c>
      <c r="D398" s="97">
        <v>8</v>
      </c>
      <c r="E398" s="97">
        <v>8</v>
      </c>
      <c r="F398" s="139" t="s">
        <v>660</v>
      </c>
      <c r="G398" s="359">
        <v>11990000.000000002</v>
      </c>
      <c r="H398" s="359">
        <v>163500</v>
      </c>
      <c r="I398" s="62">
        <f t="shared" ref="I398:I404" si="110">SUM(G398:H398)</f>
        <v>12153500.000000002</v>
      </c>
      <c r="J398" s="62">
        <f t="shared" ref="J398:J407" si="111">G398*E398</f>
        <v>95920000.000000015</v>
      </c>
      <c r="K398" s="62">
        <f t="shared" ref="K398:K407" si="112">H398*E398</f>
        <v>1308000</v>
      </c>
      <c r="L398" s="62">
        <f t="shared" ref="L398:L407" si="113">I398*E398</f>
        <v>97228000.000000015</v>
      </c>
      <c r="M398" s="550"/>
      <c r="N398" s="62"/>
      <c r="O398" s="550">
        <f t="shared" si="98"/>
        <v>0</v>
      </c>
      <c r="P398" s="550"/>
      <c r="Q398" s="62"/>
      <c r="R398" s="62">
        <f t="shared" si="99"/>
        <v>0</v>
      </c>
      <c r="S398" s="62">
        <f t="shared" si="101"/>
        <v>0</v>
      </c>
      <c r="T398" s="62">
        <f t="shared" si="102"/>
        <v>0</v>
      </c>
      <c r="U398" s="62">
        <f t="shared" si="103"/>
        <v>0</v>
      </c>
      <c r="V398" s="124" t="s">
        <v>1009</v>
      </c>
    </row>
    <row r="399" spans="1:22" outlineLevel="1">
      <c r="A399" s="137"/>
      <c r="B399" s="137"/>
      <c r="C399" s="138" t="s">
        <v>1011</v>
      </c>
      <c r="D399" s="97">
        <v>8</v>
      </c>
      <c r="E399" s="97">
        <v>8</v>
      </c>
      <c r="F399" s="139" t="s">
        <v>660</v>
      </c>
      <c r="G399" s="359">
        <v>979000.00000000012</v>
      </c>
      <c r="H399" s="359">
        <v>59950.000000000007</v>
      </c>
      <c r="I399" s="62">
        <f t="shared" si="110"/>
        <v>1038950.0000000001</v>
      </c>
      <c r="J399" s="62">
        <f t="shared" si="111"/>
        <v>7832000.0000000009</v>
      </c>
      <c r="K399" s="62">
        <f t="shared" si="112"/>
        <v>479600.00000000006</v>
      </c>
      <c r="L399" s="62">
        <f t="shared" si="113"/>
        <v>8311600.0000000009</v>
      </c>
      <c r="M399" s="550"/>
      <c r="N399" s="62"/>
      <c r="O399" s="550">
        <f t="shared" si="98"/>
        <v>0</v>
      </c>
      <c r="P399" s="550"/>
      <c r="Q399" s="62"/>
      <c r="R399" s="62">
        <f t="shared" si="99"/>
        <v>0</v>
      </c>
      <c r="S399" s="62">
        <f t="shared" si="101"/>
        <v>0</v>
      </c>
      <c r="T399" s="62">
        <f t="shared" si="102"/>
        <v>0</v>
      </c>
      <c r="U399" s="62">
        <f t="shared" si="103"/>
        <v>0</v>
      </c>
      <c r="V399" s="124" t="s">
        <v>1012</v>
      </c>
    </row>
    <row r="400" spans="1:22" outlineLevel="1">
      <c r="A400" s="137"/>
      <c r="B400" s="137"/>
      <c r="C400" s="138" t="s">
        <v>1053</v>
      </c>
      <c r="D400" s="97">
        <v>4</v>
      </c>
      <c r="E400" s="97">
        <v>4</v>
      </c>
      <c r="F400" s="139" t="s">
        <v>660</v>
      </c>
      <c r="G400" s="359">
        <v>1264480.0000000002</v>
      </c>
      <c r="H400" s="359">
        <v>137500</v>
      </c>
      <c r="I400" s="62">
        <f t="shared" si="110"/>
        <v>1401980.0000000002</v>
      </c>
      <c r="J400" s="62">
        <f t="shared" si="111"/>
        <v>5057920.0000000009</v>
      </c>
      <c r="K400" s="62">
        <f t="shared" si="112"/>
        <v>550000</v>
      </c>
      <c r="L400" s="62">
        <f t="shared" si="113"/>
        <v>5607920.0000000009</v>
      </c>
      <c r="M400" s="550"/>
      <c r="N400" s="62"/>
      <c r="O400" s="550">
        <f t="shared" si="98"/>
        <v>0</v>
      </c>
      <c r="P400" s="550"/>
      <c r="Q400" s="62"/>
      <c r="R400" s="62">
        <f t="shared" si="99"/>
        <v>0</v>
      </c>
      <c r="S400" s="62">
        <f t="shared" si="101"/>
        <v>0</v>
      </c>
      <c r="T400" s="62">
        <f t="shared" si="102"/>
        <v>0</v>
      </c>
      <c r="U400" s="62">
        <f t="shared" si="103"/>
        <v>0</v>
      </c>
      <c r="V400" s="124" t="s">
        <v>1042</v>
      </c>
    </row>
    <row r="401" spans="1:22" s="11" customFormat="1" ht="26.4" outlineLevel="1">
      <c r="A401" s="192"/>
      <c r="B401" s="192"/>
      <c r="C401" s="193" t="s">
        <v>1013</v>
      </c>
      <c r="D401" s="194">
        <v>4</v>
      </c>
      <c r="E401" s="97">
        <v>4</v>
      </c>
      <c r="F401" s="195" t="s">
        <v>660</v>
      </c>
      <c r="G401" s="359">
        <v>276000</v>
      </c>
      <c r="H401" s="359">
        <v>81750</v>
      </c>
      <c r="I401" s="199">
        <f t="shared" si="110"/>
        <v>357750</v>
      </c>
      <c r="J401" s="199">
        <f t="shared" si="111"/>
        <v>1104000</v>
      </c>
      <c r="K401" s="199">
        <f t="shared" si="112"/>
        <v>327000</v>
      </c>
      <c r="L401" s="199">
        <f t="shared" si="113"/>
        <v>1431000</v>
      </c>
      <c r="M401" s="554"/>
      <c r="N401" s="199"/>
      <c r="O401" s="554">
        <f t="shared" ref="O401:O464" si="114">M401+N401</f>
        <v>0</v>
      </c>
      <c r="P401" s="554"/>
      <c r="Q401" s="199"/>
      <c r="R401" s="199">
        <f t="shared" ref="R401:R464" si="115">P401+Q401</f>
        <v>0</v>
      </c>
      <c r="S401" s="199">
        <f t="shared" si="101"/>
        <v>0</v>
      </c>
      <c r="T401" s="199">
        <f t="shared" si="102"/>
        <v>0</v>
      </c>
      <c r="U401" s="199">
        <f t="shared" si="103"/>
        <v>0</v>
      </c>
      <c r="V401" s="128" t="s">
        <v>1014</v>
      </c>
    </row>
    <row r="402" spans="1:22" s="11" customFormat="1" ht="26.4" outlineLevel="1">
      <c r="A402" s="192"/>
      <c r="B402" s="192"/>
      <c r="C402" s="193" t="s">
        <v>1015</v>
      </c>
      <c r="D402" s="194">
        <v>4</v>
      </c>
      <c r="E402" s="97">
        <v>4</v>
      </c>
      <c r="F402" s="195" t="s">
        <v>660</v>
      </c>
      <c r="G402" s="359">
        <v>198000.00000000003</v>
      </c>
      <c r="H402" s="359">
        <v>10900</v>
      </c>
      <c r="I402" s="199">
        <f t="shared" si="110"/>
        <v>208900.00000000003</v>
      </c>
      <c r="J402" s="199">
        <f t="shared" si="111"/>
        <v>792000.00000000012</v>
      </c>
      <c r="K402" s="199">
        <f t="shared" si="112"/>
        <v>43600</v>
      </c>
      <c r="L402" s="199">
        <f t="shared" si="113"/>
        <v>835600.00000000012</v>
      </c>
      <c r="M402" s="554"/>
      <c r="N402" s="199"/>
      <c r="O402" s="554">
        <f t="shared" si="114"/>
        <v>0</v>
      </c>
      <c r="P402" s="554"/>
      <c r="Q402" s="199"/>
      <c r="R402" s="199">
        <f t="shared" si="115"/>
        <v>0</v>
      </c>
      <c r="S402" s="199">
        <f t="shared" ref="S402:S464" si="116">J402*M402</f>
        <v>0</v>
      </c>
      <c r="T402" s="199">
        <f t="shared" ref="T402:T464" si="117">P402*K402</f>
        <v>0</v>
      </c>
      <c r="U402" s="199">
        <f t="shared" ref="U402:U464" si="118">S402+T402</f>
        <v>0</v>
      </c>
      <c r="V402" s="128" t="s">
        <v>975</v>
      </c>
    </row>
    <row r="403" spans="1:22" s="11" customFormat="1" outlineLevel="1">
      <c r="A403" s="192"/>
      <c r="B403" s="192"/>
      <c r="C403" s="193" t="s">
        <v>923</v>
      </c>
      <c r="D403" s="194">
        <v>229</v>
      </c>
      <c r="E403" s="97">
        <v>200</v>
      </c>
      <c r="F403" s="195" t="s">
        <v>624</v>
      </c>
      <c r="G403" s="359">
        <v>10032.786885245901</v>
      </c>
      <c r="H403" s="359">
        <v>3360.0000000000005</v>
      </c>
      <c r="I403" s="199">
        <f t="shared" si="110"/>
        <v>13392.786885245901</v>
      </c>
      <c r="J403" s="199">
        <f t="shared" si="111"/>
        <v>2006557.3770491802</v>
      </c>
      <c r="K403" s="199">
        <f t="shared" si="112"/>
        <v>672000.00000000012</v>
      </c>
      <c r="L403" s="199">
        <f t="shared" si="113"/>
        <v>2678557.3770491802</v>
      </c>
      <c r="M403" s="554"/>
      <c r="N403" s="199"/>
      <c r="O403" s="554">
        <f t="shared" si="114"/>
        <v>0</v>
      </c>
      <c r="P403" s="554"/>
      <c r="Q403" s="199"/>
      <c r="R403" s="199">
        <f t="shared" si="115"/>
        <v>0</v>
      </c>
      <c r="S403" s="199">
        <f t="shared" si="116"/>
        <v>0</v>
      </c>
      <c r="T403" s="199">
        <f t="shared" si="117"/>
        <v>0</v>
      </c>
      <c r="U403" s="199">
        <f t="shared" si="118"/>
        <v>0</v>
      </c>
      <c r="V403" s="128" t="s">
        <v>924</v>
      </c>
    </row>
    <row r="404" spans="1:22" s="11" customFormat="1" outlineLevel="1">
      <c r="A404" s="192"/>
      <c r="B404" s="192"/>
      <c r="C404" s="386" t="s">
        <v>928</v>
      </c>
      <c r="D404" s="194">
        <v>91</v>
      </c>
      <c r="E404" s="97">
        <v>85</v>
      </c>
      <c r="F404" s="195" t="s">
        <v>624</v>
      </c>
      <c r="G404" s="359">
        <v>8773.9726027397246</v>
      </c>
      <c r="H404" s="359">
        <v>14594.016411764707</v>
      </c>
      <c r="I404" s="199">
        <f t="shared" si="110"/>
        <v>23367.989014504434</v>
      </c>
      <c r="J404" s="199">
        <f t="shared" si="111"/>
        <v>745787.6712328766</v>
      </c>
      <c r="K404" s="199">
        <f t="shared" si="112"/>
        <v>1240491.395</v>
      </c>
      <c r="L404" s="199">
        <f t="shared" si="113"/>
        <v>1986279.0662328769</v>
      </c>
      <c r="M404" s="554"/>
      <c r="N404" s="199"/>
      <c r="O404" s="554">
        <f t="shared" si="114"/>
        <v>0</v>
      </c>
      <c r="P404" s="554"/>
      <c r="Q404" s="199"/>
      <c r="R404" s="199">
        <f t="shared" si="115"/>
        <v>0</v>
      </c>
      <c r="S404" s="199">
        <f t="shared" si="116"/>
        <v>0</v>
      </c>
      <c r="T404" s="199">
        <f t="shared" si="117"/>
        <v>0</v>
      </c>
      <c r="U404" s="199">
        <f t="shared" si="118"/>
        <v>0</v>
      </c>
      <c r="V404" s="389" t="s">
        <v>929</v>
      </c>
    </row>
    <row r="405" spans="1:22" outlineLevel="1">
      <c r="A405" s="137"/>
      <c r="B405" s="137"/>
      <c r="C405" s="138" t="s">
        <v>896</v>
      </c>
      <c r="D405" s="194">
        <v>0</v>
      </c>
      <c r="E405" s="97">
        <v>0</v>
      </c>
      <c r="F405" s="139" t="s">
        <v>897</v>
      </c>
      <c r="G405" s="359">
        <v>0</v>
      </c>
      <c r="H405" s="359">
        <v>50600.000000000007</v>
      </c>
      <c r="I405" s="62">
        <f t="shared" ref="I405:I406" si="119">SUM(G405:H405)</f>
        <v>50600.000000000007</v>
      </c>
      <c r="J405" s="62">
        <f t="shared" si="111"/>
        <v>0</v>
      </c>
      <c r="K405" s="62">
        <f t="shared" si="112"/>
        <v>0</v>
      </c>
      <c r="L405" s="62">
        <f t="shared" si="113"/>
        <v>0</v>
      </c>
      <c r="M405" s="550"/>
      <c r="N405" s="62"/>
      <c r="O405" s="550">
        <f t="shared" si="114"/>
        <v>0</v>
      </c>
      <c r="P405" s="550"/>
      <c r="Q405" s="62"/>
      <c r="R405" s="62">
        <f t="shared" si="115"/>
        <v>0</v>
      </c>
      <c r="S405" s="62">
        <f t="shared" si="116"/>
        <v>0</v>
      </c>
      <c r="T405" s="62">
        <f t="shared" si="117"/>
        <v>0</v>
      </c>
      <c r="U405" s="62">
        <f t="shared" si="118"/>
        <v>0</v>
      </c>
      <c r="V405" s="124" t="s">
        <v>898</v>
      </c>
    </row>
    <row r="406" spans="1:22" outlineLevel="1">
      <c r="A406" s="137"/>
      <c r="B406" s="137"/>
      <c r="C406" s="138" t="s">
        <v>899</v>
      </c>
      <c r="D406" s="194">
        <v>4</v>
      </c>
      <c r="E406" s="97">
        <v>4</v>
      </c>
      <c r="F406" s="139" t="s">
        <v>897</v>
      </c>
      <c r="G406" s="359">
        <v>0</v>
      </c>
      <c r="H406" s="359">
        <v>50600.000000000007</v>
      </c>
      <c r="I406" s="62">
        <f t="shared" si="119"/>
        <v>50600.000000000007</v>
      </c>
      <c r="J406" s="62">
        <f t="shared" si="111"/>
        <v>0</v>
      </c>
      <c r="K406" s="62">
        <f t="shared" si="112"/>
        <v>202400.00000000003</v>
      </c>
      <c r="L406" s="62">
        <f t="shared" si="113"/>
        <v>202400.00000000003</v>
      </c>
      <c r="M406" s="550"/>
      <c r="N406" s="62"/>
      <c r="O406" s="550">
        <f t="shared" si="114"/>
        <v>0</v>
      </c>
      <c r="P406" s="550"/>
      <c r="Q406" s="62"/>
      <c r="R406" s="62">
        <f t="shared" si="115"/>
        <v>0</v>
      </c>
      <c r="S406" s="62">
        <f t="shared" si="116"/>
        <v>0</v>
      </c>
      <c r="T406" s="62">
        <f t="shared" si="117"/>
        <v>0</v>
      </c>
      <c r="U406" s="62">
        <f t="shared" si="118"/>
        <v>0</v>
      </c>
      <c r="V406" s="124" t="s">
        <v>898</v>
      </c>
    </row>
    <row r="407" spans="1:22" s="399" customFormat="1" outlineLevel="1">
      <c r="A407" s="395"/>
      <c r="B407" s="395"/>
      <c r="C407" s="400" t="s">
        <v>657</v>
      </c>
      <c r="D407" s="97">
        <v>1</v>
      </c>
      <c r="E407" s="97">
        <v>1</v>
      </c>
      <c r="F407" s="397" t="s">
        <v>619</v>
      </c>
      <c r="G407" s="497">
        <v>4107233.465079722</v>
      </c>
      <c r="H407" s="497">
        <v>1232170.0395239166</v>
      </c>
      <c r="I407" s="62">
        <f t="shared" ref="I407" si="120">SUM(G407:H407)</f>
        <v>5339403.5046036383</v>
      </c>
      <c r="J407" s="62">
        <f t="shared" si="111"/>
        <v>4107233.465079722</v>
      </c>
      <c r="K407" s="62">
        <f t="shared" si="112"/>
        <v>1232170.0395239166</v>
      </c>
      <c r="L407" s="62">
        <f t="shared" si="113"/>
        <v>5339403.5046036383</v>
      </c>
      <c r="M407" s="550"/>
      <c r="N407" s="62"/>
      <c r="O407" s="550">
        <f t="shared" si="114"/>
        <v>0</v>
      </c>
      <c r="P407" s="550"/>
      <c r="Q407" s="62"/>
      <c r="R407" s="62">
        <f t="shared" si="115"/>
        <v>0</v>
      </c>
      <c r="S407" s="62">
        <f t="shared" si="116"/>
        <v>0</v>
      </c>
      <c r="T407" s="62">
        <f t="shared" si="117"/>
        <v>0</v>
      </c>
      <c r="U407" s="62">
        <f t="shared" si="118"/>
        <v>0</v>
      </c>
      <c r="V407" s="124"/>
    </row>
    <row r="408" spans="1:22">
      <c r="A408" s="137"/>
      <c r="B408" s="137"/>
      <c r="C408" s="138"/>
      <c r="D408" s="362"/>
      <c r="E408" s="498"/>
      <c r="F408" s="139"/>
      <c r="G408" s="62"/>
      <c r="H408" s="62"/>
      <c r="I408" s="62"/>
      <c r="J408" s="62"/>
      <c r="K408" s="62"/>
      <c r="L408" s="62"/>
      <c r="M408" s="550"/>
      <c r="N408" s="62"/>
      <c r="O408" s="550">
        <f t="shared" si="114"/>
        <v>0</v>
      </c>
      <c r="P408" s="550"/>
      <c r="Q408" s="62"/>
      <c r="R408" s="62">
        <f t="shared" si="115"/>
        <v>0</v>
      </c>
      <c r="S408" s="62">
        <f t="shared" si="116"/>
        <v>0</v>
      </c>
      <c r="T408" s="62">
        <f t="shared" si="117"/>
        <v>0</v>
      </c>
      <c r="U408" s="62">
        <f t="shared" si="118"/>
        <v>0</v>
      </c>
      <c r="V408" s="124"/>
    </row>
    <row r="409" spans="1:22" s="153" customFormat="1">
      <c r="A409" s="146" t="s">
        <v>401</v>
      </c>
      <c r="B409" s="146"/>
      <c r="C409" s="147" t="s">
        <v>169</v>
      </c>
      <c r="D409" s="190">
        <v>1</v>
      </c>
      <c r="E409" s="99">
        <v>1</v>
      </c>
      <c r="F409" s="148" t="s">
        <v>10</v>
      </c>
      <c r="G409" s="82"/>
      <c r="H409" s="82"/>
      <c r="I409" s="82"/>
      <c r="J409" s="82">
        <f>SUBTOTAL(9,J410:J428)</f>
        <v>129381984.05569279</v>
      </c>
      <c r="K409" s="82">
        <f>SUBTOTAL(9,K410:K428)</f>
        <v>21129883.466605462</v>
      </c>
      <c r="L409" s="82">
        <f>SUBTOTAL(9,L410:L428)</f>
        <v>150511867.52229828</v>
      </c>
      <c r="M409" s="553"/>
      <c r="N409" s="82"/>
      <c r="O409" s="553">
        <f t="shared" si="114"/>
        <v>0</v>
      </c>
      <c r="P409" s="553"/>
      <c r="Q409" s="82"/>
      <c r="R409" s="82">
        <f t="shared" si="115"/>
        <v>0</v>
      </c>
      <c r="S409" s="82">
        <f>SUBTOTAL(9,S410:S428)</f>
        <v>0</v>
      </c>
      <c r="T409" s="82">
        <f>SUBTOTAL(9,T410:T428)</f>
        <v>0</v>
      </c>
      <c r="U409" s="82">
        <f>SUBTOTAL(9,U410:U428)</f>
        <v>0</v>
      </c>
      <c r="V409" s="127"/>
    </row>
    <row r="410" spans="1:22" s="11" customFormat="1" ht="39.6" outlineLevel="1">
      <c r="A410" s="192"/>
      <c r="B410" s="192"/>
      <c r="C410" s="193" t="s">
        <v>1551</v>
      </c>
      <c r="D410" s="194">
        <v>1</v>
      </c>
      <c r="E410" s="97">
        <v>1</v>
      </c>
      <c r="F410" s="195" t="s">
        <v>660</v>
      </c>
      <c r="G410" s="359">
        <v>68750000</v>
      </c>
      <c r="H410" s="359">
        <v>1308000</v>
      </c>
      <c r="I410" s="199">
        <f t="shared" ref="I410:I420" si="121">SUM(G410:H410)</f>
        <v>70058000</v>
      </c>
      <c r="J410" s="199">
        <f t="shared" ref="J410:J426" si="122">G410*E410</f>
        <v>68750000</v>
      </c>
      <c r="K410" s="199">
        <f t="shared" ref="K410:K426" si="123">H410*E410</f>
        <v>1308000</v>
      </c>
      <c r="L410" s="199">
        <f t="shared" ref="L410:L426" si="124">I410*E410</f>
        <v>70058000</v>
      </c>
      <c r="M410" s="554"/>
      <c r="N410" s="199"/>
      <c r="O410" s="554">
        <f t="shared" si="114"/>
        <v>0</v>
      </c>
      <c r="P410" s="554"/>
      <c r="Q410" s="199"/>
      <c r="R410" s="199">
        <f t="shared" si="115"/>
        <v>0</v>
      </c>
      <c r="S410" s="199">
        <f t="shared" si="116"/>
        <v>0</v>
      </c>
      <c r="T410" s="199">
        <f t="shared" si="117"/>
        <v>0</v>
      </c>
      <c r="U410" s="199">
        <f t="shared" si="118"/>
        <v>0</v>
      </c>
      <c r="V410" s="128" t="s">
        <v>969</v>
      </c>
    </row>
    <row r="411" spans="1:22" s="11" customFormat="1" ht="26.4" outlineLevel="1">
      <c r="A411" s="192"/>
      <c r="B411" s="192"/>
      <c r="C411" s="193" t="s">
        <v>970</v>
      </c>
      <c r="D411" s="194">
        <v>2</v>
      </c>
      <c r="E411" s="97"/>
      <c r="F411" s="195" t="s">
        <v>660</v>
      </c>
      <c r="G411" s="359">
        <v>5060000</v>
      </c>
      <c r="H411" s="359">
        <v>654000</v>
      </c>
      <c r="I411" s="199">
        <f t="shared" ref="I411" si="125">SUM(G411:H411)</f>
        <v>5714000</v>
      </c>
      <c r="J411" s="199">
        <f t="shared" si="122"/>
        <v>0</v>
      </c>
      <c r="K411" s="199">
        <f t="shared" si="123"/>
        <v>0</v>
      </c>
      <c r="L411" s="199">
        <f t="shared" si="124"/>
        <v>0</v>
      </c>
      <c r="M411" s="554"/>
      <c r="N411" s="199"/>
      <c r="O411" s="554">
        <f t="shared" si="114"/>
        <v>0</v>
      </c>
      <c r="P411" s="554"/>
      <c r="Q411" s="199"/>
      <c r="R411" s="199">
        <f t="shared" si="115"/>
        <v>0</v>
      </c>
      <c r="S411" s="199">
        <f t="shared" si="116"/>
        <v>0</v>
      </c>
      <c r="T411" s="199">
        <f t="shared" si="117"/>
        <v>0</v>
      </c>
      <c r="U411" s="199">
        <f t="shared" si="118"/>
        <v>0</v>
      </c>
      <c r="V411" s="128" t="s">
        <v>971</v>
      </c>
    </row>
    <row r="412" spans="1:22" s="11" customFormat="1" ht="26.4" outlineLevel="1">
      <c r="A412" s="192"/>
      <c r="B412" s="192"/>
      <c r="C412" s="193" t="s">
        <v>974</v>
      </c>
      <c r="D412" s="194">
        <v>28</v>
      </c>
      <c r="E412" s="97">
        <f>12+4</f>
        <v>16</v>
      </c>
      <c r="F412" s="195" t="s">
        <v>660</v>
      </c>
      <c r="G412" s="359">
        <v>198000.00000000003</v>
      </c>
      <c r="H412" s="359">
        <v>10900</v>
      </c>
      <c r="I412" s="199">
        <f>SUM(G412:H412)</f>
        <v>208900.00000000003</v>
      </c>
      <c r="J412" s="199">
        <f>G412*E412</f>
        <v>3168000.0000000005</v>
      </c>
      <c r="K412" s="199">
        <f>H412*E412</f>
        <v>174400</v>
      </c>
      <c r="L412" s="199">
        <f>I412*E412</f>
        <v>3342400.0000000005</v>
      </c>
      <c r="M412" s="554"/>
      <c r="N412" s="199"/>
      <c r="O412" s="554">
        <f t="shared" si="114"/>
        <v>0</v>
      </c>
      <c r="P412" s="554"/>
      <c r="Q412" s="199"/>
      <c r="R412" s="199">
        <f t="shared" si="115"/>
        <v>0</v>
      </c>
      <c r="S412" s="199">
        <f t="shared" si="116"/>
        <v>0</v>
      </c>
      <c r="T412" s="199">
        <f t="shared" si="117"/>
        <v>0</v>
      </c>
      <c r="U412" s="199">
        <f t="shared" si="118"/>
        <v>0</v>
      </c>
      <c r="V412" s="128" t="s">
        <v>975</v>
      </c>
    </row>
    <row r="413" spans="1:22" s="11" customFormat="1" ht="26.4" outlineLevel="1">
      <c r="A413" s="192"/>
      <c r="B413" s="192"/>
      <c r="C413" s="193" t="s">
        <v>974</v>
      </c>
      <c r="D413" s="194">
        <v>0</v>
      </c>
      <c r="E413" s="97">
        <v>0</v>
      </c>
      <c r="F413" s="195" t="s">
        <v>660</v>
      </c>
      <c r="G413" s="359">
        <v>198000.00000000003</v>
      </c>
      <c r="H413" s="359">
        <v>10900</v>
      </c>
      <c r="I413" s="199">
        <f>SUM(G413:H413)</f>
        <v>208900.00000000003</v>
      </c>
      <c r="J413" s="199">
        <f>G413*E413</f>
        <v>0</v>
      </c>
      <c r="K413" s="199">
        <f>H413*E413</f>
        <v>0</v>
      </c>
      <c r="L413" s="199">
        <f>I413*E413</f>
        <v>0</v>
      </c>
      <c r="M413" s="554"/>
      <c r="N413" s="199"/>
      <c r="O413" s="554">
        <f t="shared" si="114"/>
        <v>0</v>
      </c>
      <c r="P413" s="554"/>
      <c r="Q413" s="199"/>
      <c r="R413" s="199">
        <f t="shared" si="115"/>
        <v>0</v>
      </c>
      <c r="S413" s="199">
        <f t="shared" si="116"/>
        <v>0</v>
      </c>
      <c r="T413" s="199">
        <f t="shared" si="117"/>
        <v>0</v>
      </c>
      <c r="U413" s="199">
        <f t="shared" si="118"/>
        <v>0</v>
      </c>
      <c r="V413" s="128" t="s">
        <v>975</v>
      </c>
    </row>
    <row r="414" spans="1:22" s="11" customFormat="1" ht="26.4" outlineLevel="1">
      <c r="A414" s="192"/>
      <c r="B414" s="192"/>
      <c r="C414" s="193" t="s">
        <v>976</v>
      </c>
      <c r="D414" s="194">
        <v>1</v>
      </c>
      <c r="E414" s="97">
        <v>1</v>
      </c>
      <c r="F414" s="195" t="s">
        <v>660</v>
      </c>
      <c r="G414" s="359">
        <v>6490000.0000000009</v>
      </c>
      <c r="H414" s="359">
        <v>490500.00000000006</v>
      </c>
      <c r="I414" s="199">
        <f t="shared" si="121"/>
        <v>6980500.0000000009</v>
      </c>
      <c r="J414" s="199">
        <f t="shared" si="122"/>
        <v>6490000.0000000009</v>
      </c>
      <c r="K414" s="199">
        <f t="shared" si="123"/>
        <v>490500.00000000006</v>
      </c>
      <c r="L414" s="199">
        <f t="shared" si="124"/>
        <v>6980500.0000000009</v>
      </c>
      <c r="M414" s="554"/>
      <c r="N414" s="199"/>
      <c r="O414" s="554">
        <f t="shared" si="114"/>
        <v>0</v>
      </c>
      <c r="P414" s="554"/>
      <c r="Q414" s="199"/>
      <c r="R414" s="199">
        <f t="shared" si="115"/>
        <v>0</v>
      </c>
      <c r="S414" s="199">
        <f t="shared" si="116"/>
        <v>0</v>
      </c>
      <c r="T414" s="199">
        <f t="shared" si="117"/>
        <v>0</v>
      </c>
      <c r="U414" s="199">
        <f t="shared" si="118"/>
        <v>0</v>
      </c>
      <c r="V414" s="128" t="s">
        <v>977</v>
      </c>
    </row>
    <row r="415" spans="1:22" s="354" customFormat="1" outlineLevel="1">
      <c r="A415" s="348"/>
      <c r="B415" s="348"/>
      <c r="C415" s="349" t="s">
        <v>978</v>
      </c>
      <c r="D415" s="350">
        <v>2</v>
      </c>
      <c r="E415" s="499">
        <v>2</v>
      </c>
      <c r="F415" s="351" t="s">
        <v>660</v>
      </c>
      <c r="G415" s="359"/>
      <c r="H415" s="359"/>
      <c r="I415" s="352">
        <f t="shared" si="121"/>
        <v>0</v>
      </c>
      <c r="J415" s="352">
        <f t="shared" si="122"/>
        <v>0</v>
      </c>
      <c r="K415" s="352">
        <f t="shared" si="123"/>
        <v>0</v>
      </c>
      <c r="L415" s="352">
        <f t="shared" si="124"/>
        <v>0</v>
      </c>
      <c r="M415" s="599"/>
      <c r="N415" s="352"/>
      <c r="O415" s="599">
        <f t="shared" si="114"/>
        <v>0</v>
      </c>
      <c r="P415" s="599"/>
      <c r="Q415" s="352"/>
      <c r="R415" s="352">
        <f t="shared" si="115"/>
        <v>0</v>
      </c>
      <c r="S415" s="352">
        <f t="shared" si="116"/>
        <v>0</v>
      </c>
      <c r="T415" s="352">
        <f t="shared" si="117"/>
        <v>0</v>
      </c>
      <c r="U415" s="352">
        <f t="shared" si="118"/>
        <v>0</v>
      </c>
      <c r="V415" s="353" t="s">
        <v>255</v>
      </c>
    </row>
    <row r="416" spans="1:22" s="11" customFormat="1" outlineLevel="1">
      <c r="A416" s="192"/>
      <c r="B416" s="192"/>
      <c r="C416" s="193" t="s">
        <v>980</v>
      </c>
      <c r="D416" s="194">
        <v>2</v>
      </c>
      <c r="E416" s="97">
        <v>2</v>
      </c>
      <c r="F416" s="195" t="s">
        <v>660</v>
      </c>
      <c r="G416" s="359">
        <v>150480</v>
      </c>
      <c r="H416" s="359">
        <v>54500.000000000007</v>
      </c>
      <c r="I416" s="199">
        <f t="shared" si="121"/>
        <v>204980</v>
      </c>
      <c r="J416" s="199">
        <f t="shared" si="122"/>
        <v>300960</v>
      </c>
      <c r="K416" s="199">
        <f t="shared" si="123"/>
        <v>109000.00000000001</v>
      </c>
      <c r="L416" s="199">
        <f t="shared" si="124"/>
        <v>409960</v>
      </c>
      <c r="M416" s="554"/>
      <c r="N416" s="199"/>
      <c r="O416" s="554">
        <f t="shared" si="114"/>
        <v>0</v>
      </c>
      <c r="P416" s="554"/>
      <c r="Q416" s="199"/>
      <c r="R416" s="199">
        <f t="shared" si="115"/>
        <v>0</v>
      </c>
      <c r="S416" s="199">
        <f t="shared" si="116"/>
        <v>0</v>
      </c>
      <c r="T416" s="199">
        <f t="shared" si="117"/>
        <v>0</v>
      </c>
      <c r="U416" s="199">
        <f t="shared" si="118"/>
        <v>0</v>
      </c>
      <c r="V416" s="128" t="s">
        <v>898</v>
      </c>
    </row>
    <row r="417" spans="1:22" ht="26.4" outlineLevel="1">
      <c r="A417" s="137"/>
      <c r="B417" s="137"/>
      <c r="C417" s="138" t="s">
        <v>894</v>
      </c>
      <c r="D417" s="97">
        <v>12</v>
      </c>
      <c r="E417" s="97">
        <v>12</v>
      </c>
      <c r="F417" s="139" t="s">
        <v>660</v>
      </c>
      <c r="G417" s="359">
        <v>480000</v>
      </c>
      <c r="H417" s="359">
        <v>81750</v>
      </c>
      <c r="I417" s="62">
        <f t="shared" si="121"/>
        <v>561750</v>
      </c>
      <c r="J417" s="62">
        <f t="shared" si="122"/>
        <v>5760000</v>
      </c>
      <c r="K417" s="62">
        <f t="shared" si="123"/>
        <v>981000</v>
      </c>
      <c r="L417" s="62">
        <f t="shared" si="124"/>
        <v>6741000</v>
      </c>
      <c r="M417" s="550"/>
      <c r="N417" s="62"/>
      <c r="O417" s="550">
        <f t="shared" si="114"/>
        <v>0</v>
      </c>
      <c r="P417" s="550"/>
      <c r="Q417" s="62"/>
      <c r="R417" s="62">
        <f t="shared" si="115"/>
        <v>0</v>
      </c>
      <c r="S417" s="62">
        <f t="shared" si="116"/>
        <v>0</v>
      </c>
      <c r="T417" s="62">
        <f t="shared" si="117"/>
        <v>0</v>
      </c>
      <c r="U417" s="62">
        <f t="shared" si="118"/>
        <v>0</v>
      </c>
      <c r="V417" s="124" t="s">
        <v>895</v>
      </c>
    </row>
    <row r="418" spans="1:22" s="11" customFormat="1" ht="26.4" outlineLevel="1">
      <c r="A418" s="192"/>
      <c r="B418" s="192"/>
      <c r="C418" s="193" t="s">
        <v>983</v>
      </c>
      <c r="D418" s="194">
        <v>4</v>
      </c>
      <c r="E418" s="97">
        <v>4</v>
      </c>
      <c r="F418" s="195" t="s">
        <v>660</v>
      </c>
      <c r="G418" s="359">
        <v>0</v>
      </c>
      <c r="H418" s="359">
        <v>136250</v>
      </c>
      <c r="I418" s="199">
        <f t="shared" si="121"/>
        <v>136250</v>
      </c>
      <c r="J418" s="199">
        <f t="shared" si="122"/>
        <v>0</v>
      </c>
      <c r="K418" s="199">
        <f t="shared" si="123"/>
        <v>545000</v>
      </c>
      <c r="L418" s="199">
        <f t="shared" si="124"/>
        <v>545000</v>
      </c>
      <c r="M418" s="554"/>
      <c r="N418" s="199"/>
      <c r="O418" s="554">
        <f t="shared" si="114"/>
        <v>0</v>
      </c>
      <c r="P418" s="554"/>
      <c r="Q418" s="199"/>
      <c r="R418" s="199">
        <f t="shared" si="115"/>
        <v>0</v>
      </c>
      <c r="S418" s="199">
        <f t="shared" si="116"/>
        <v>0</v>
      </c>
      <c r="T418" s="199">
        <f t="shared" si="117"/>
        <v>0</v>
      </c>
      <c r="U418" s="199">
        <f t="shared" si="118"/>
        <v>0</v>
      </c>
      <c r="V418" s="128" t="s">
        <v>984</v>
      </c>
    </row>
    <row r="419" spans="1:22" s="11" customFormat="1" ht="26.4" outlineLevel="1">
      <c r="A419" s="192"/>
      <c r="B419" s="192"/>
      <c r="C419" s="347" t="s">
        <v>985</v>
      </c>
      <c r="D419" s="194">
        <v>2</v>
      </c>
      <c r="E419" s="97">
        <v>2</v>
      </c>
      <c r="F419" s="195" t="s">
        <v>660</v>
      </c>
      <c r="G419" s="359">
        <v>550000</v>
      </c>
      <c r="H419" s="359">
        <v>10900</v>
      </c>
      <c r="I419" s="199">
        <f t="shared" si="121"/>
        <v>560900</v>
      </c>
      <c r="J419" s="199">
        <f t="shared" si="122"/>
        <v>1100000</v>
      </c>
      <c r="K419" s="199">
        <f t="shared" si="123"/>
        <v>21800</v>
      </c>
      <c r="L419" s="199">
        <f t="shared" si="124"/>
        <v>1121800</v>
      </c>
      <c r="M419" s="554"/>
      <c r="N419" s="199"/>
      <c r="O419" s="554">
        <f t="shared" si="114"/>
        <v>0</v>
      </c>
      <c r="P419" s="554"/>
      <c r="Q419" s="199"/>
      <c r="R419" s="199">
        <f t="shared" si="115"/>
        <v>0</v>
      </c>
      <c r="S419" s="199">
        <f t="shared" si="116"/>
        <v>0</v>
      </c>
      <c r="T419" s="199">
        <f t="shared" si="117"/>
        <v>0</v>
      </c>
      <c r="U419" s="199">
        <f t="shared" si="118"/>
        <v>0</v>
      </c>
      <c r="V419" s="128" t="s">
        <v>986</v>
      </c>
    </row>
    <row r="420" spans="1:22" s="11" customFormat="1" outlineLevel="1">
      <c r="A420" s="192"/>
      <c r="B420" s="192"/>
      <c r="C420" s="193" t="s">
        <v>987</v>
      </c>
      <c r="D420" s="194">
        <v>2</v>
      </c>
      <c r="E420" s="97">
        <v>48</v>
      </c>
      <c r="F420" s="195" t="s">
        <v>660</v>
      </c>
      <c r="G420" s="359">
        <v>132000</v>
      </c>
      <c r="H420" s="359">
        <v>65400.000000000007</v>
      </c>
      <c r="I420" s="199">
        <f t="shared" si="121"/>
        <v>197400</v>
      </c>
      <c r="J420" s="199">
        <f t="shared" si="122"/>
        <v>6336000</v>
      </c>
      <c r="K420" s="199">
        <f t="shared" si="123"/>
        <v>3139200.0000000005</v>
      </c>
      <c r="L420" s="199">
        <f t="shared" si="124"/>
        <v>9475200</v>
      </c>
      <c r="M420" s="554"/>
      <c r="N420" s="199"/>
      <c r="O420" s="554">
        <f t="shared" si="114"/>
        <v>0</v>
      </c>
      <c r="P420" s="554"/>
      <c r="Q420" s="199"/>
      <c r="R420" s="199">
        <f t="shared" si="115"/>
        <v>0</v>
      </c>
      <c r="S420" s="199">
        <f t="shared" si="116"/>
        <v>0</v>
      </c>
      <c r="T420" s="199">
        <f t="shared" si="117"/>
        <v>0</v>
      </c>
      <c r="U420" s="199">
        <f t="shared" si="118"/>
        <v>0</v>
      </c>
      <c r="V420" s="128" t="s">
        <v>988</v>
      </c>
    </row>
    <row r="421" spans="1:22" s="11" customFormat="1" ht="26.4" outlineLevel="1">
      <c r="A421" s="192"/>
      <c r="B421" s="192"/>
      <c r="C421" s="193" t="s">
        <v>1054</v>
      </c>
      <c r="D421" s="194">
        <v>4</v>
      </c>
      <c r="E421" s="97">
        <v>4</v>
      </c>
      <c r="F421" s="195" t="s">
        <v>660</v>
      </c>
      <c r="G421" s="359">
        <v>198000.00000000003</v>
      </c>
      <c r="H421" s="359">
        <v>10900</v>
      </c>
      <c r="I421" s="199">
        <f>SUM(G421:H421)</f>
        <v>208900.00000000003</v>
      </c>
      <c r="J421" s="199">
        <f>G421*E421</f>
        <v>792000.00000000012</v>
      </c>
      <c r="K421" s="199">
        <f>H421*E421</f>
        <v>43600</v>
      </c>
      <c r="L421" s="199">
        <f>I421*E421</f>
        <v>835600.00000000012</v>
      </c>
      <c r="M421" s="554"/>
      <c r="N421" s="199"/>
      <c r="O421" s="554">
        <f t="shared" si="114"/>
        <v>0</v>
      </c>
      <c r="P421" s="554"/>
      <c r="Q421" s="199"/>
      <c r="R421" s="199">
        <f t="shared" si="115"/>
        <v>0</v>
      </c>
      <c r="S421" s="199">
        <f t="shared" si="116"/>
        <v>0</v>
      </c>
      <c r="T421" s="199">
        <f t="shared" si="117"/>
        <v>0</v>
      </c>
      <c r="U421" s="199">
        <f t="shared" si="118"/>
        <v>0</v>
      </c>
      <c r="V421" s="128" t="s">
        <v>975</v>
      </c>
    </row>
    <row r="422" spans="1:22" s="11" customFormat="1" outlineLevel="1">
      <c r="A422" s="192"/>
      <c r="B422" s="192"/>
      <c r="C422" s="193" t="s">
        <v>671</v>
      </c>
      <c r="D422" s="194">
        <v>1257</v>
      </c>
      <c r="E422" s="97">
        <f>265*2*2+24*6+12*3</f>
        <v>1240</v>
      </c>
      <c r="F422" s="195" t="s">
        <v>624</v>
      </c>
      <c r="G422" s="359">
        <v>21639.344262295082</v>
      </c>
      <c r="H422" s="359">
        <v>3360.0000000000005</v>
      </c>
      <c r="I422" s="199">
        <f t="shared" ref="I422:I426" si="126">SUM(G422:H422)</f>
        <v>24999.344262295082</v>
      </c>
      <c r="J422" s="199">
        <f t="shared" si="122"/>
        <v>26832786.885245901</v>
      </c>
      <c r="K422" s="199">
        <f t="shared" si="123"/>
        <v>4166400.0000000005</v>
      </c>
      <c r="L422" s="199">
        <f t="shared" si="124"/>
        <v>30999186.885245901</v>
      </c>
      <c r="M422" s="554"/>
      <c r="N422" s="199"/>
      <c r="O422" s="554">
        <f t="shared" si="114"/>
        <v>0</v>
      </c>
      <c r="P422" s="554"/>
      <c r="Q422" s="199"/>
      <c r="R422" s="199">
        <f t="shared" si="115"/>
        <v>0</v>
      </c>
      <c r="S422" s="199">
        <f t="shared" si="116"/>
        <v>0</v>
      </c>
      <c r="T422" s="199">
        <f t="shared" si="117"/>
        <v>0</v>
      </c>
      <c r="U422" s="199">
        <f t="shared" si="118"/>
        <v>0</v>
      </c>
      <c r="V422" s="128" t="s">
        <v>1589</v>
      </c>
    </row>
    <row r="423" spans="1:22" s="11" customFormat="1" outlineLevel="1">
      <c r="A423" s="192"/>
      <c r="B423" s="192"/>
      <c r="C423" s="386" t="s">
        <v>928</v>
      </c>
      <c r="D423" s="194">
        <v>503</v>
      </c>
      <c r="E423" s="97">
        <v>500</v>
      </c>
      <c r="F423" s="195" t="s">
        <v>624</v>
      </c>
      <c r="G423" s="359">
        <v>8773.9726027397246</v>
      </c>
      <c r="H423" s="359">
        <v>14594.016411764707</v>
      </c>
      <c r="I423" s="199">
        <f t="shared" si="126"/>
        <v>23367.989014504434</v>
      </c>
      <c r="J423" s="199">
        <f t="shared" si="122"/>
        <v>4386986.3013698626</v>
      </c>
      <c r="K423" s="199">
        <f t="shared" si="123"/>
        <v>7297008.2058823537</v>
      </c>
      <c r="L423" s="199">
        <f t="shared" si="124"/>
        <v>11683994.507252216</v>
      </c>
      <c r="M423" s="554"/>
      <c r="N423" s="199"/>
      <c r="O423" s="554">
        <f t="shared" si="114"/>
        <v>0</v>
      </c>
      <c r="P423" s="554"/>
      <c r="Q423" s="199"/>
      <c r="R423" s="199">
        <f t="shared" si="115"/>
        <v>0</v>
      </c>
      <c r="S423" s="199">
        <f t="shared" si="116"/>
        <v>0</v>
      </c>
      <c r="T423" s="199">
        <f t="shared" si="117"/>
        <v>0</v>
      </c>
      <c r="U423" s="199">
        <f t="shared" si="118"/>
        <v>0</v>
      </c>
      <c r="V423" s="389" t="s">
        <v>929</v>
      </c>
    </row>
    <row r="424" spans="1:22" s="11" customFormat="1" outlineLevel="1">
      <c r="A424" s="192"/>
      <c r="B424" s="192"/>
      <c r="C424" s="193" t="s">
        <v>896</v>
      </c>
      <c r="D424" s="194">
        <v>0</v>
      </c>
      <c r="E424" s="97">
        <v>0</v>
      </c>
      <c r="F424" s="195" t="s">
        <v>897</v>
      </c>
      <c r="G424" s="359">
        <v>0</v>
      </c>
      <c r="H424" s="359">
        <v>50600.000000000007</v>
      </c>
      <c r="I424" s="199">
        <f t="shared" si="126"/>
        <v>50600.000000000007</v>
      </c>
      <c r="J424" s="199">
        <f t="shared" si="122"/>
        <v>0</v>
      </c>
      <c r="K424" s="199">
        <f t="shared" si="123"/>
        <v>0</v>
      </c>
      <c r="L424" s="199">
        <f t="shared" si="124"/>
        <v>0</v>
      </c>
      <c r="M424" s="554"/>
      <c r="N424" s="199"/>
      <c r="O424" s="554">
        <f t="shared" si="114"/>
        <v>0</v>
      </c>
      <c r="P424" s="554"/>
      <c r="Q424" s="199"/>
      <c r="R424" s="199">
        <f t="shared" si="115"/>
        <v>0</v>
      </c>
      <c r="S424" s="199">
        <f t="shared" si="116"/>
        <v>0</v>
      </c>
      <c r="T424" s="199">
        <f t="shared" si="117"/>
        <v>0</v>
      </c>
      <c r="U424" s="199">
        <f t="shared" si="118"/>
        <v>0</v>
      </c>
      <c r="V424" s="128" t="s">
        <v>898</v>
      </c>
    </row>
    <row r="425" spans="1:22" s="11" customFormat="1" outlineLevel="1">
      <c r="A425" s="192"/>
      <c r="B425" s="192"/>
      <c r="C425" s="193" t="s">
        <v>899</v>
      </c>
      <c r="D425" s="194">
        <v>12</v>
      </c>
      <c r="E425" s="97">
        <v>24</v>
      </c>
      <c r="F425" s="195" t="s">
        <v>897</v>
      </c>
      <c r="G425" s="359">
        <v>0</v>
      </c>
      <c r="H425" s="359">
        <v>50600.000000000007</v>
      </c>
      <c r="I425" s="199">
        <f t="shared" si="126"/>
        <v>50600.000000000007</v>
      </c>
      <c r="J425" s="199">
        <f t="shared" si="122"/>
        <v>0</v>
      </c>
      <c r="K425" s="199">
        <f t="shared" si="123"/>
        <v>1214400.0000000002</v>
      </c>
      <c r="L425" s="199">
        <f t="shared" si="124"/>
        <v>1214400.0000000002</v>
      </c>
      <c r="M425" s="554"/>
      <c r="N425" s="199"/>
      <c r="O425" s="554">
        <f t="shared" si="114"/>
        <v>0</v>
      </c>
      <c r="P425" s="554"/>
      <c r="Q425" s="199"/>
      <c r="R425" s="199">
        <f t="shared" si="115"/>
        <v>0</v>
      </c>
      <c r="S425" s="199">
        <f t="shared" si="116"/>
        <v>0</v>
      </c>
      <c r="T425" s="199">
        <f t="shared" si="117"/>
        <v>0</v>
      </c>
      <c r="U425" s="199">
        <f t="shared" si="118"/>
        <v>0</v>
      </c>
      <c r="V425" s="128" t="s">
        <v>898</v>
      </c>
    </row>
    <row r="426" spans="1:22" s="399" customFormat="1" outlineLevel="1">
      <c r="A426" s="395"/>
      <c r="B426" s="395"/>
      <c r="C426" s="400" t="s">
        <v>657</v>
      </c>
      <c r="D426" s="97">
        <v>1</v>
      </c>
      <c r="E426" s="97">
        <v>1</v>
      </c>
      <c r="F426" s="397" t="s">
        <v>619</v>
      </c>
      <c r="G426" s="497">
        <v>5465250.8690770268</v>
      </c>
      <c r="H426" s="497">
        <v>1639575.260723108</v>
      </c>
      <c r="I426" s="62">
        <f t="shared" si="126"/>
        <v>7104826.1298001353</v>
      </c>
      <c r="J426" s="62">
        <f t="shared" si="122"/>
        <v>5465250.8690770268</v>
      </c>
      <c r="K426" s="62">
        <f t="shared" si="123"/>
        <v>1639575.260723108</v>
      </c>
      <c r="L426" s="62">
        <f t="shared" si="124"/>
        <v>7104826.1298001353</v>
      </c>
      <c r="M426" s="550"/>
      <c r="N426" s="62"/>
      <c r="O426" s="550">
        <f t="shared" si="114"/>
        <v>0</v>
      </c>
      <c r="P426" s="550"/>
      <c r="Q426" s="62"/>
      <c r="R426" s="62">
        <f t="shared" si="115"/>
        <v>0</v>
      </c>
      <c r="S426" s="62">
        <f t="shared" si="116"/>
        <v>0</v>
      </c>
      <c r="T426" s="62">
        <f t="shared" si="117"/>
        <v>0</v>
      </c>
      <c r="U426" s="62">
        <f t="shared" si="118"/>
        <v>0</v>
      </c>
      <c r="V426" s="124" t="s">
        <v>713</v>
      </c>
    </row>
    <row r="427" spans="1:22">
      <c r="A427" s="137"/>
      <c r="B427" s="137"/>
      <c r="C427" s="138"/>
      <c r="D427" s="94"/>
      <c r="E427" s="94"/>
      <c r="F427" s="139"/>
      <c r="G427" s="71"/>
      <c r="H427" s="71"/>
      <c r="I427" s="71"/>
      <c r="J427" s="71"/>
      <c r="K427" s="71"/>
      <c r="L427" s="62"/>
      <c r="M427" s="552"/>
      <c r="N427" s="71"/>
      <c r="O427" s="552">
        <f t="shared" si="114"/>
        <v>0</v>
      </c>
      <c r="P427" s="552"/>
      <c r="Q427" s="71"/>
      <c r="R427" s="71">
        <f t="shared" si="115"/>
        <v>0</v>
      </c>
      <c r="S427" s="71">
        <f t="shared" si="116"/>
        <v>0</v>
      </c>
      <c r="T427" s="71">
        <f t="shared" si="117"/>
        <v>0</v>
      </c>
      <c r="U427" s="71">
        <f t="shared" si="118"/>
        <v>0</v>
      </c>
      <c r="V427" s="124"/>
    </row>
    <row r="428" spans="1:22">
      <c r="A428" s="137"/>
      <c r="B428" s="137"/>
      <c r="C428" s="138"/>
      <c r="D428" s="94"/>
      <c r="E428" s="94"/>
      <c r="F428" s="139"/>
      <c r="G428" s="71"/>
      <c r="H428" s="71"/>
      <c r="I428" s="71"/>
      <c r="J428" s="71"/>
      <c r="K428" s="71"/>
      <c r="L428" s="62"/>
      <c r="M428" s="552"/>
      <c r="N428" s="71"/>
      <c r="O428" s="552">
        <f t="shared" si="114"/>
        <v>0</v>
      </c>
      <c r="P428" s="552"/>
      <c r="Q428" s="71"/>
      <c r="R428" s="71">
        <f t="shared" si="115"/>
        <v>0</v>
      </c>
      <c r="S428" s="71">
        <f t="shared" si="116"/>
        <v>0</v>
      </c>
      <c r="T428" s="71">
        <f t="shared" si="117"/>
        <v>0</v>
      </c>
      <c r="U428" s="71">
        <f t="shared" si="118"/>
        <v>0</v>
      </c>
      <c r="V428" s="124"/>
    </row>
    <row r="429" spans="1:22">
      <c r="A429" s="149" t="s">
        <v>402</v>
      </c>
      <c r="B429" s="149"/>
      <c r="C429" s="150" t="s">
        <v>336</v>
      </c>
      <c r="D429" s="100"/>
      <c r="E429" s="100"/>
      <c r="F429" s="151"/>
      <c r="G429" s="75"/>
      <c r="H429" s="75"/>
      <c r="I429" s="75"/>
      <c r="J429" s="75"/>
      <c r="K429" s="75"/>
      <c r="L429" s="75">
        <f>SUBTOTAL(9,L430:L438)</f>
        <v>0</v>
      </c>
      <c r="M429" s="555"/>
      <c r="N429" s="75"/>
      <c r="O429" s="555">
        <f t="shared" si="114"/>
        <v>0</v>
      </c>
      <c r="P429" s="555"/>
      <c r="Q429" s="75"/>
      <c r="R429" s="75">
        <f t="shared" si="115"/>
        <v>0</v>
      </c>
      <c r="S429" s="75">
        <f t="shared" si="116"/>
        <v>0</v>
      </c>
      <c r="T429" s="75">
        <f t="shared" si="117"/>
        <v>0</v>
      </c>
      <c r="U429" s="75">
        <f t="shared" si="118"/>
        <v>0</v>
      </c>
      <c r="V429" s="176"/>
    </row>
    <row r="430" spans="1:22">
      <c r="A430" s="137" t="s">
        <v>403</v>
      </c>
      <c r="B430" s="137"/>
      <c r="C430" s="138" t="s">
        <v>338</v>
      </c>
      <c r="D430" s="94">
        <v>1</v>
      </c>
      <c r="E430" s="94"/>
      <c r="F430" s="139" t="s">
        <v>10</v>
      </c>
      <c r="G430" s="71"/>
      <c r="H430" s="71"/>
      <c r="I430" s="71"/>
      <c r="J430" s="71"/>
      <c r="K430" s="71"/>
      <c r="L430" s="82"/>
      <c r="M430" s="552"/>
      <c r="N430" s="71"/>
      <c r="O430" s="552">
        <f t="shared" si="114"/>
        <v>0</v>
      </c>
      <c r="P430" s="552"/>
      <c r="Q430" s="71"/>
      <c r="R430" s="71">
        <f t="shared" si="115"/>
        <v>0</v>
      </c>
      <c r="S430" s="71">
        <f t="shared" si="116"/>
        <v>0</v>
      </c>
      <c r="T430" s="71">
        <f t="shared" si="117"/>
        <v>0</v>
      </c>
      <c r="U430" s="71">
        <f t="shared" si="118"/>
        <v>0</v>
      </c>
      <c r="V430" s="124"/>
    </row>
    <row r="431" spans="1:22">
      <c r="A431" s="137" t="s">
        <v>404</v>
      </c>
      <c r="B431" s="137"/>
      <c r="C431" s="138" t="s">
        <v>290</v>
      </c>
      <c r="D431" s="94">
        <v>1</v>
      </c>
      <c r="E431" s="94"/>
      <c r="F431" s="139" t="s">
        <v>10</v>
      </c>
      <c r="G431" s="71"/>
      <c r="H431" s="71"/>
      <c r="I431" s="71"/>
      <c r="J431" s="71"/>
      <c r="K431" s="71"/>
      <c r="L431" s="82"/>
      <c r="M431" s="552"/>
      <c r="N431" s="71"/>
      <c r="O431" s="552">
        <f t="shared" si="114"/>
        <v>0</v>
      </c>
      <c r="P431" s="552"/>
      <c r="Q431" s="71"/>
      <c r="R431" s="71">
        <f t="shared" si="115"/>
        <v>0</v>
      </c>
      <c r="S431" s="71">
        <f t="shared" si="116"/>
        <v>0</v>
      </c>
      <c r="T431" s="71">
        <f t="shared" si="117"/>
        <v>0</v>
      </c>
      <c r="U431" s="71">
        <f t="shared" si="118"/>
        <v>0</v>
      </c>
      <c r="V431" s="124"/>
    </row>
    <row r="432" spans="1:22">
      <c r="A432" s="137" t="s">
        <v>405</v>
      </c>
      <c r="B432" s="137"/>
      <c r="C432" s="138" t="s">
        <v>292</v>
      </c>
      <c r="D432" s="94">
        <v>1</v>
      </c>
      <c r="E432" s="94"/>
      <c r="F432" s="139" t="s">
        <v>10</v>
      </c>
      <c r="G432" s="71"/>
      <c r="H432" s="71"/>
      <c r="I432" s="71"/>
      <c r="J432" s="71"/>
      <c r="K432" s="71"/>
      <c r="L432" s="82"/>
      <c r="M432" s="552"/>
      <c r="N432" s="71"/>
      <c r="O432" s="552">
        <f t="shared" si="114"/>
        <v>0</v>
      </c>
      <c r="P432" s="552"/>
      <c r="Q432" s="71"/>
      <c r="R432" s="71">
        <f t="shared" si="115"/>
        <v>0</v>
      </c>
      <c r="S432" s="71">
        <f t="shared" si="116"/>
        <v>0</v>
      </c>
      <c r="T432" s="71">
        <f t="shared" si="117"/>
        <v>0</v>
      </c>
      <c r="U432" s="71">
        <f t="shared" si="118"/>
        <v>0</v>
      </c>
      <c r="V432" s="124"/>
    </row>
    <row r="433" spans="1:22">
      <c r="A433" s="137" t="s">
        <v>406</v>
      </c>
      <c r="B433" s="137"/>
      <c r="C433" s="138" t="s">
        <v>294</v>
      </c>
      <c r="D433" s="94">
        <v>1</v>
      </c>
      <c r="E433" s="94"/>
      <c r="F433" s="139" t="s">
        <v>10</v>
      </c>
      <c r="G433" s="71"/>
      <c r="H433" s="71"/>
      <c r="I433" s="71"/>
      <c r="J433" s="71"/>
      <c r="K433" s="71"/>
      <c r="L433" s="82"/>
      <c r="M433" s="552"/>
      <c r="N433" s="71"/>
      <c r="O433" s="552">
        <f t="shared" si="114"/>
        <v>0</v>
      </c>
      <c r="P433" s="552"/>
      <c r="Q433" s="71"/>
      <c r="R433" s="71">
        <f t="shared" si="115"/>
        <v>0</v>
      </c>
      <c r="S433" s="71">
        <f t="shared" si="116"/>
        <v>0</v>
      </c>
      <c r="T433" s="71">
        <f t="shared" si="117"/>
        <v>0</v>
      </c>
      <c r="U433" s="71">
        <f t="shared" si="118"/>
        <v>0</v>
      </c>
      <c r="V433" s="124"/>
    </row>
    <row r="434" spans="1:22">
      <c r="A434" s="137" t="s">
        <v>407</v>
      </c>
      <c r="B434" s="137"/>
      <c r="C434" s="138" t="s">
        <v>302</v>
      </c>
      <c r="D434" s="94">
        <v>1</v>
      </c>
      <c r="E434" s="94"/>
      <c r="F434" s="139" t="s">
        <v>10</v>
      </c>
      <c r="G434" s="71"/>
      <c r="H434" s="71"/>
      <c r="I434" s="71"/>
      <c r="J434" s="71"/>
      <c r="K434" s="71"/>
      <c r="L434" s="62"/>
      <c r="M434" s="552"/>
      <c r="N434" s="71"/>
      <c r="O434" s="552">
        <f t="shared" si="114"/>
        <v>0</v>
      </c>
      <c r="P434" s="552"/>
      <c r="Q434" s="71"/>
      <c r="R434" s="71">
        <f t="shared" si="115"/>
        <v>0</v>
      </c>
      <c r="S434" s="71">
        <f t="shared" si="116"/>
        <v>0</v>
      </c>
      <c r="T434" s="71">
        <f t="shared" si="117"/>
        <v>0</v>
      </c>
      <c r="U434" s="71">
        <f t="shared" si="118"/>
        <v>0</v>
      </c>
      <c r="V434" s="124"/>
    </row>
    <row r="435" spans="1:22">
      <c r="A435" s="137" t="s">
        <v>409</v>
      </c>
      <c r="B435" s="137"/>
      <c r="C435" s="138" t="s">
        <v>410</v>
      </c>
      <c r="D435" s="94">
        <v>1</v>
      </c>
      <c r="E435" s="94"/>
      <c r="F435" s="139" t="s">
        <v>10</v>
      </c>
      <c r="G435" s="71"/>
      <c r="H435" s="71"/>
      <c r="I435" s="71"/>
      <c r="J435" s="71"/>
      <c r="K435" s="71"/>
      <c r="L435" s="62"/>
      <c r="M435" s="552"/>
      <c r="N435" s="71"/>
      <c r="O435" s="552">
        <f t="shared" si="114"/>
        <v>0</v>
      </c>
      <c r="P435" s="552"/>
      <c r="Q435" s="71"/>
      <c r="R435" s="71">
        <f t="shared" si="115"/>
        <v>0</v>
      </c>
      <c r="S435" s="71">
        <f t="shared" si="116"/>
        <v>0</v>
      </c>
      <c r="T435" s="71">
        <f t="shared" si="117"/>
        <v>0</v>
      </c>
      <c r="U435" s="71">
        <f t="shared" si="118"/>
        <v>0</v>
      </c>
      <c r="V435" s="124"/>
    </row>
    <row r="436" spans="1:22">
      <c r="A436" s="137" t="s">
        <v>411</v>
      </c>
      <c r="B436" s="137"/>
      <c r="C436" s="138" t="s">
        <v>296</v>
      </c>
      <c r="D436" s="94">
        <v>1</v>
      </c>
      <c r="E436" s="94"/>
      <c r="F436" s="139" t="s">
        <v>10</v>
      </c>
      <c r="G436" s="71"/>
      <c r="H436" s="71"/>
      <c r="I436" s="71"/>
      <c r="J436" s="71"/>
      <c r="K436" s="71"/>
      <c r="L436" s="62"/>
      <c r="M436" s="552"/>
      <c r="N436" s="71"/>
      <c r="O436" s="552">
        <f t="shared" si="114"/>
        <v>0</v>
      </c>
      <c r="P436" s="552"/>
      <c r="Q436" s="71"/>
      <c r="R436" s="71">
        <f t="shared" si="115"/>
        <v>0</v>
      </c>
      <c r="S436" s="71">
        <f t="shared" si="116"/>
        <v>0</v>
      </c>
      <c r="T436" s="71">
        <f t="shared" si="117"/>
        <v>0</v>
      </c>
      <c r="U436" s="71">
        <f t="shared" si="118"/>
        <v>0</v>
      </c>
      <c r="V436" s="124"/>
    </row>
    <row r="437" spans="1:22">
      <c r="A437" s="137" t="s">
        <v>412</v>
      </c>
      <c r="B437" s="137"/>
      <c r="C437" s="138" t="s">
        <v>340</v>
      </c>
      <c r="D437" s="94">
        <v>1</v>
      </c>
      <c r="E437" s="94"/>
      <c r="F437" s="139" t="s">
        <v>10</v>
      </c>
      <c r="G437" s="71"/>
      <c r="H437" s="71"/>
      <c r="I437" s="71"/>
      <c r="J437" s="71"/>
      <c r="K437" s="71"/>
      <c r="L437" s="62"/>
      <c r="M437" s="552"/>
      <c r="N437" s="71"/>
      <c r="O437" s="552">
        <f t="shared" si="114"/>
        <v>0</v>
      </c>
      <c r="P437" s="552"/>
      <c r="Q437" s="71"/>
      <c r="R437" s="71">
        <f t="shared" si="115"/>
        <v>0</v>
      </c>
      <c r="S437" s="71">
        <f t="shared" si="116"/>
        <v>0</v>
      </c>
      <c r="T437" s="71">
        <f t="shared" si="117"/>
        <v>0</v>
      </c>
      <c r="U437" s="71">
        <f t="shared" si="118"/>
        <v>0</v>
      </c>
      <c r="V437" s="124"/>
    </row>
    <row r="438" spans="1:22">
      <c r="A438" s="146"/>
      <c r="B438" s="146"/>
      <c r="C438" s="147"/>
      <c r="D438" s="99"/>
      <c r="E438" s="99"/>
      <c r="F438" s="148"/>
      <c r="G438" s="82"/>
      <c r="H438" s="82"/>
      <c r="I438" s="82"/>
      <c r="J438" s="82"/>
      <c r="K438" s="82"/>
      <c r="L438" s="62"/>
      <c r="M438" s="553"/>
      <c r="N438" s="82"/>
      <c r="O438" s="553">
        <f t="shared" si="114"/>
        <v>0</v>
      </c>
      <c r="P438" s="553"/>
      <c r="Q438" s="82"/>
      <c r="R438" s="82">
        <f t="shared" si="115"/>
        <v>0</v>
      </c>
      <c r="S438" s="82">
        <f t="shared" si="116"/>
        <v>0</v>
      </c>
      <c r="T438" s="82">
        <f t="shared" si="117"/>
        <v>0</v>
      </c>
      <c r="U438" s="82">
        <f t="shared" si="118"/>
        <v>0</v>
      </c>
      <c r="V438" s="124"/>
    </row>
    <row r="439" spans="1:22">
      <c r="A439" s="165" t="s">
        <v>47</v>
      </c>
      <c r="B439" s="165"/>
      <c r="C439" s="166" t="s">
        <v>48</v>
      </c>
      <c r="D439" s="167"/>
      <c r="E439" s="167"/>
      <c r="F439" s="168"/>
      <c r="G439" s="169"/>
      <c r="H439" s="169"/>
      <c r="I439" s="169"/>
      <c r="J439" s="169">
        <f>SUBTOTAL(9,J440:J481)</f>
        <v>509452988.94228613</v>
      </c>
      <c r="K439" s="169">
        <f>SUBTOTAL(9,K440:K481)</f>
        <v>100342530.35889488</v>
      </c>
      <c r="L439" s="169">
        <f>SUBTOTAL(9,L440:L481)</f>
        <v>609795519.30118096</v>
      </c>
      <c r="M439" s="551"/>
      <c r="N439" s="169"/>
      <c r="O439" s="551">
        <f t="shared" si="114"/>
        <v>0</v>
      </c>
      <c r="P439" s="551"/>
      <c r="Q439" s="169"/>
      <c r="R439" s="169">
        <f t="shared" si="115"/>
        <v>0</v>
      </c>
      <c r="S439" s="169">
        <f>SUBTOTAL(9,S440:S481)</f>
        <v>0</v>
      </c>
      <c r="T439" s="169">
        <f>SUBTOTAL(9,T440:T481)</f>
        <v>0</v>
      </c>
      <c r="U439" s="169">
        <f>SUBTOTAL(9,U440:U481)</f>
        <v>0</v>
      </c>
      <c r="V439" s="170"/>
    </row>
    <row r="440" spans="1:22">
      <c r="A440" s="146"/>
      <c r="B440" s="146"/>
      <c r="C440" s="147"/>
      <c r="D440" s="99"/>
      <c r="E440" s="99"/>
      <c r="F440" s="148"/>
      <c r="G440" s="82"/>
      <c r="H440" s="82"/>
      <c r="I440" s="82"/>
      <c r="J440" s="82"/>
      <c r="K440" s="82"/>
      <c r="L440" s="62"/>
      <c r="M440" s="553"/>
      <c r="N440" s="82"/>
      <c r="O440" s="553">
        <f t="shared" si="114"/>
        <v>0</v>
      </c>
      <c r="P440" s="553"/>
      <c r="Q440" s="82"/>
      <c r="R440" s="82">
        <f t="shared" si="115"/>
        <v>0</v>
      </c>
      <c r="S440" s="82">
        <f t="shared" si="116"/>
        <v>0</v>
      </c>
      <c r="T440" s="82">
        <f t="shared" si="117"/>
        <v>0</v>
      </c>
      <c r="U440" s="82">
        <f t="shared" si="118"/>
        <v>0</v>
      </c>
      <c r="V440" s="124"/>
    </row>
    <row r="441" spans="1:22" collapsed="1">
      <c r="A441" s="149" t="s">
        <v>415</v>
      </c>
      <c r="B441" s="149"/>
      <c r="C441" s="150" t="s">
        <v>78</v>
      </c>
      <c r="D441" s="100"/>
      <c r="E441" s="100"/>
      <c r="F441" s="151"/>
      <c r="G441" s="75"/>
      <c r="H441" s="75"/>
      <c r="I441" s="75"/>
      <c r="J441" s="75"/>
      <c r="K441" s="75"/>
      <c r="L441" s="75">
        <f>SUM(L442:L448)</f>
        <v>0</v>
      </c>
      <c r="M441" s="555"/>
      <c r="N441" s="75"/>
      <c r="O441" s="555">
        <f t="shared" si="114"/>
        <v>0</v>
      </c>
      <c r="P441" s="555"/>
      <c r="Q441" s="75"/>
      <c r="R441" s="75">
        <f t="shared" si="115"/>
        <v>0</v>
      </c>
      <c r="S441" s="75">
        <f t="shared" si="116"/>
        <v>0</v>
      </c>
      <c r="T441" s="75">
        <f t="shared" si="117"/>
        <v>0</v>
      </c>
      <c r="U441" s="75">
        <f t="shared" si="118"/>
        <v>0</v>
      </c>
      <c r="V441" s="176"/>
    </row>
    <row r="442" spans="1:22" hidden="1" outlineLevel="1">
      <c r="A442" s="137" t="s">
        <v>416</v>
      </c>
      <c r="B442" s="137"/>
      <c r="C442" s="138" t="s">
        <v>417</v>
      </c>
      <c r="D442" s="94">
        <v>1</v>
      </c>
      <c r="E442" s="94"/>
      <c r="F442" s="139" t="s">
        <v>10</v>
      </c>
      <c r="G442" s="71"/>
      <c r="H442" s="71"/>
      <c r="I442" s="71"/>
      <c r="J442" s="71"/>
      <c r="K442" s="71"/>
      <c r="L442" s="62">
        <v>0</v>
      </c>
      <c r="M442" s="552"/>
      <c r="N442" s="71"/>
      <c r="O442" s="552">
        <f t="shared" si="114"/>
        <v>0</v>
      </c>
      <c r="P442" s="552"/>
      <c r="Q442" s="71"/>
      <c r="R442" s="71">
        <f t="shared" si="115"/>
        <v>0</v>
      </c>
      <c r="S442" s="71">
        <f t="shared" si="116"/>
        <v>0</v>
      </c>
      <c r="T442" s="71">
        <f t="shared" si="117"/>
        <v>0</v>
      </c>
      <c r="U442" s="71">
        <f t="shared" si="118"/>
        <v>0</v>
      </c>
      <c r="V442" s="124"/>
    </row>
    <row r="443" spans="1:22" hidden="1" outlineLevel="1">
      <c r="A443" s="137" t="s">
        <v>418</v>
      </c>
      <c r="B443" s="137"/>
      <c r="C443" s="138" t="s">
        <v>419</v>
      </c>
      <c r="D443" s="94">
        <v>1</v>
      </c>
      <c r="E443" s="94"/>
      <c r="F443" s="139" t="s">
        <v>10</v>
      </c>
      <c r="G443" s="71"/>
      <c r="H443" s="71"/>
      <c r="I443" s="71"/>
      <c r="J443" s="71"/>
      <c r="K443" s="71"/>
      <c r="L443" s="62">
        <v>0</v>
      </c>
      <c r="M443" s="552"/>
      <c r="N443" s="71"/>
      <c r="O443" s="552">
        <f t="shared" si="114"/>
        <v>0</v>
      </c>
      <c r="P443" s="552"/>
      <c r="Q443" s="71"/>
      <c r="R443" s="71">
        <f t="shared" si="115"/>
        <v>0</v>
      </c>
      <c r="S443" s="71">
        <f t="shared" si="116"/>
        <v>0</v>
      </c>
      <c r="T443" s="71">
        <f t="shared" si="117"/>
        <v>0</v>
      </c>
      <c r="U443" s="71">
        <f t="shared" si="118"/>
        <v>0</v>
      </c>
      <c r="V443" s="124"/>
    </row>
    <row r="444" spans="1:22" hidden="1" outlineLevel="1">
      <c r="A444" s="137" t="s">
        <v>420</v>
      </c>
      <c r="B444" s="137"/>
      <c r="C444" s="138" t="s">
        <v>421</v>
      </c>
      <c r="D444" s="94">
        <v>1</v>
      </c>
      <c r="E444" s="94"/>
      <c r="F444" s="139" t="s">
        <v>10</v>
      </c>
      <c r="G444" s="71"/>
      <c r="H444" s="71"/>
      <c r="I444" s="71"/>
      <c r="J444" s="71"/>
      <c r="K444" s="71"/>
      <c r="L444" s="62">
        <v>0</v>
      </c>
      <c r="M444" s="552"/>
      <c r="N444" s="71"/>
      <c r="O444" s="552">
        <f t="shared" si="114"/>
        <v>0</v>
      </c>
      <c r="P444" s="552"/>
      <c r="Q444" s="71"/>
      <c r="R444" s="71">
        <f t="shared" si="115"/>
        <v>0</v>
      </c>
      <c r="S444" s="71">
        <f t="shared" si="116"/>
        <v>0</v>
      </c>
      <c r="T444" s="71">
        <f t="shared" si="117"/>
        <v>0</v>
      </c>
      <c r="U444" s="71">
        <f t="shared" si="118"/>
        <v>0</v>
      </c>
      <c r="V444" s="124"/>
    </row>
    <row r="445" spans="1:22" hidden="1" outlineLevel="1">
      <c r="A445" s="137" t="s">
        <v>422</v>
      </c>
      <c r="B445" s="137"/>
      <c r="C445" s="138" t="s">
        <v>423</v>
      </c>
      <c r="D445" s="94">
        <v>1</v>
      </c>
      <c r="E445" s="94"/>
      <c r="F445" s="139" t="s">
        <v>10</v>
      </c>
      <c r="G445" s="71"/>
      <c r="H445" s="71"/>
      <c r="I445" s="71"/>
      <c r="J445" s="71"/>
      <c r="K445" s="71"/>
      <c r="L445" s="62">
        <v>0</v>
      </c>
      <c r="M445" s="552"/>
      <c r="N445" s="71"/>
      <c r="O445" s="552">
        <f t="shared" si="114"/>
        <v>0</v>
      </c>
      <c r="P445" s="552"/>
      <c r="Q445" s="71"/>
      <c r="R445" s="71">
        <f t="shared" si="115"/>
        <v>0</v>
      </c>
      <c r="S445" s="71">
        <f t="shared" si="116"/>
        <v>0</v>
      </c>
      <c r="T445" s="71">
        <f t="shared" si="117"/>
        <v>0</v>
      </c>
      <c r="U445" s="71">
        <f t="shared" si="118"/>
        <v>0</v>
      </c>
      <c r="V445" s="124"/>
    </row>
    <row r="446" spans="1:22" hidden="1" outlineLevel="1">
      <c r="A446" s="137" t="s">
        <v>424</v>
      </c>
      <c r="B446" s="137"/>
      <c r="C446" s="138" t="s">
        <v>425</v>
      </c>
      <c r="D446" s="94">
        <v>1</v>
      </c>
      <c r="E446" s="94"/>
      <c r="F446" s="139" t="s">
        <v>10</v>
      </c>
      <c r="G446" s="71"/>
      <c r="H446" s="71"/>
      <c r="I446" s="71"/>
      <c r="J446" s="71"/>
      <c r="K446" s="71"/>
      <c r="L446" s="62">
        <v>0</v>
      </c>
      <c r="M446" s="552"/>
      <c r="N446" s="71"/>
      <c r="O446" s="552">
        <f t="shared" si="114"/>
        <v>0</v>
      </c>
      <c r="P446" s="552"/>
      <c r="Q446" s="71"/>
      <c r="R446" s="71">
        <f t="shared" si="115"/>
        <v>0</v>
      </c>
      <c r="S446" s="71">
        <f t="shared" si="116"/>
        <v>0</v>
      </c>
      <c r="T446" s="71">
        <f t="shared" si="117"/>
        <v>0</v>
      </c>
      <c r="U446" s="71">
        <f t="shared" si="118"/>
        <v>0</v>
      </c>
      <c r="V446" s="124"/>
    </row>
    <row r="447" spans="1:22" hidden="1" outlineLevel="1">
      <c r="A447" s="137" t="s">
        <v>426</v>
      </c>
      <c r="B447" s="137"/>
      <c r="C447" s="138" t="s">
        <v>427</v>
      </c>
      <c r="D447" s="94">
        <v>1</v>
      </c>
      <c r="E447" s="94"/>
      <c r="F447" s="139" t="s">
        <v>10</v>
      </c>
      <c r="G447" s="71"/>
      <c r="H447" s="71"/>
      <c r="I447" s="71"/>
      <c r="J447" s="71"/>
      <c r="K447" s="71"/>
      <c r="L447" s="62">
        <v>0</v>
      </c>
      <c r="M447" s="552"/>
      <c r="N447" s="71"/>
      <c r="O447" s="552">
        <f t="shared" si="114"/>
        <v>0</v>
      </c>
      <c r="P447" s="552"/>
      <c r="Q447" s="71"/>
      <c r="R447" s="71">
        <f t="shared" si="115"/>
        <v>0</v>
      </c>
      <c r="S447" s="71">
        <f t="shared" si="116"/>
        <v>0</v>
      </c>
      <c r="T447" s="71">
        <f t="shared" si="117"/>
        <v>0</v>
      </c>
      <c r="U447" s="71">
        <f t="shared" si="118"/>
        <v>0</v>
      </c>
      <c r="V447" s="124"/>
    </row>
    <row r="448" spans="1:22" hidden="1" outlineLevel="1">
      <c r="A448" s="137" t="s">
        <v>428</v>
      </c>
      <c r="B448" s="137"/>
      <c r="C448" s="138" t="s">
        <v>429</v>
      </c>
      <c r="D448" s="94">
        <v>1</v>
      </c>
      <c r="E448" s="94"/>
      <c r="F448" s="139" t="s">
        <v>10</v>
      </c>
      <c r="G448" s="71"/>
      <c r="H448" s="71"/>
      <c r="I448" s="71"/>
      <c r="J448" s="71"/>
      <c r="K448" s="71"/>
      <c r="L448" s="62">
        <v>0</v>
      </c>
      <c r="M448" s="552"/>
      <c r="N448" s="71"/>
      <c r="O448" s="552">
        <f t="shared" si="114"/>
        <v>0</v>
      </c>
      <c r="P448" s="552"/>
      <c r="Q448" s="71"/>
      <c r="R448" s="71">
        <f t="shared" si="115"/>
        <v>0</v>
      </c>
      <c r="S448" s="71">
        <f t="shared" si="116"/>
        <v>0</v>
      </c>
      <c r="T448" s="71">
        <f t="shared" si="117"/>
        <v>0</v>
      </c>
      <c r="U448" s="71">
        <f t="shared" si="118"/>
        <v>0</v>
      </c>
      <c r="V448" s="124"/>
    </row>
    <row r="449" spans="1:22" collapsed="1">
      <c r="A449" s="137"/>
      <c r="B449" s="137"/>
      <c r="C449" s="138"/>
      <c r="D449" s="94"/>
      <c r="E449" s="94"/>
      <c r="F449" s="139"/>
      <c r="G449" s="71"/>
      <c r="H449" s="71"/>
      <c r="I449" s="71"/>
      <c r="J449" s="71"/>
      <c r="K449" s="71"/>
      <c r="L449" s="62"/>
      <c r="M449" s="552"/>
      <c r="N449" s="71"/>
      <c r="O449" s="552">
        <f t="shared" si="114"/>
        <v>0</v>
      </c>
      <c r="P449" s="552"/>
      <c r="Q449" s="71"/>
      <c r="R449" s="71">
        <f t="shared" si="115"/>
        <v>0</v>
      </c>
      <c r="S449" s="71">
        <f t="shared" si="116"/>
        <v>0</v>
      </c>
      <c r="T449" s="71">
        <f t="shared" si="117"/>
        <v>0</v>
      </c>
      <c r="U449" s="71">
        <f t="shared" si="118"/>
        <v>0</v>
      </c>
      <c r="V449" s="124"/>
    </row>
    <row r="450" spans="1:22">
      <c r="A450" s="149" t="s">
        <v>430</v>
      </c>
      <c r="B450" s="149"/>
      <c r="C450" s="150" t="s">
        <v>144</v>
      </c>
      <c r="D450" s="100"/>
      <c r="E450" s="100"/>
      <c r="F450" s="151"/>
      <c r="G450" s="75"/>
      <c r="H450" s="75"/>
      <c r="I450" s="75"/>
      <c r="J450" s="75">
        <f>SUBTOTAL(9,J451:J478)</f>
        <v>509452988.94228613</v>
      </c>
      <c r="K450" s="75">
        <f>SUBTOTAL(9,K451:K478)</f>
        <v>100342530.35889488</v>
      </c>
      <c r="L450" s="75">
        <f>SUBTOTAL(9,L451:L478)</f>
        <v>609795519.30118096</v>
      </c>
      <c r="M450" s="555"/>
      <c r="N450" s="75"/>
      <c r="O450" s="555">
        <f t="shared" si="114"/>
        <v>0</v>
      </c>
      <c r="P450" s="555"/>
      <c r="Q450" s="75"/>
      <c r="R450" s="75">
        <f t="shared" si="115"/>
        <v>0</v>
      </c>
      <c r="S450" s="75">
        <f>SUBTOTAL(9,S451:S478)</f>
        <v>0</v>
      </c>
      <c r="T450" s="75">
        <f>SUBTOTAL(9,T451:T478)</f>
        <v>0</v>
      </c>
      <c r="U450" s="75">
        <f>SUBTOTAL(9,U451:U478)</f>
        <v>0</v>
      </c>
      <c r="V450" s="176"/>
    </row>
    <row r="451" spans="1:22">
      <c r="A451" s="137" t="s">
        <v>431</v>
      </c>
      <c r="B451" s="137"/>
      <c r="C451" s="138" t="s">
        <v>432</v>
      </c>
      <c r="D451" s="94">
        <v>1</v>
      </c>
      <c r="E451" s="94"/>
      <c r="F451" s="139" t="s">
        <v>10</v>
      </c>
      <c r="G451" s="71"/>
      <c r="H451" s="71"/>
      <c r="I451" s="71"/>
      <c r="J451" s="71"/>
      <c r="K451" s="71"/>
      <c r="L451" s="82"/>
      <c r="M451" s="552"/>
      <c r="N451" s="71"/>
      <c r="O451" s="552">
        <f t="shared" si="114"/>
        <v>0</v>
      </c>
      <c r="P451" s="552"/>
      <c r="Q451" s="71"/>
      <c r="R451" s="71">
        <f t="shared" si="115"/>
        <v>0</v>
      </c>
      <c r="S451" s="71">
        <f t="shared" si="116"/>
        <v>0</v>
      </c>
      <c r="T451" s="71">
        <f t="shared" si="117"/>
        <v>0</v>
      </c>
      <c r="U451" s="71">
        <f t="shared" si="118"/>
        <v>0</v>
      </c>
      <c r="V451" s="124"/>
    </row>
    <row r="452" spans="1:22">
      <c r="A452" s="137" t="s">
        <v>433</v>
      </c>
      <c r="B452" s="137"/>
      <c r="C452" s="138" t="s">
        <v>434</v>
      </c>
      <c r="D452" s="94">
        <v>1</v>
      </c>
      <c r="E452" s="94"/>
      <c r="F452" s="139" t="s">
        <v>10</v>
      </c>
      <c r="G452" s="71"/>
      <c r="H452" s="71"/>
      <c r="I452" s="71"/>
      <c r="J452" s="71"/>
      <c r="K452" s="71"/>
      <c r="L452" s="82"/>
      <c r="M452" s="552"/>
      <c r="N452" s="71"/>
      <c r="O452" s="552">
        <f t="shared" si="114"/>
        <v>0</v>
      </c>
      <c r="P452" s="552"/>
      <c r="Q452" s="71"/>
      <c r="R452" s="71">
        <f t="shared" si="115"/>
        <v>0</v>
      </c>
      <c r="S452" s="71">
        <f t="shared" si="116"/>
        <v>0</v>
      </c>
      <c r="T452" s="71">
        <f t="shared" si="117"/>
        <v>0</v>
      </c>
      <c r="U452" s="71">
        <f t="shared" si="118"/>
        <v>0</v>
      </c>
      <c r="V452" s="124"/>
    </row>
    <row r="453" spans="1:22">
      <c r="A453" s="137" t="s">
        <v>435</v>
      </c>
      <c r="B453" s="137"/>
      <c r="C453" s="138" t="s">
        <v>436</v>
      </c>
      <c r="D453" s="94">
        <v>1</v>
      </c>
      <c r="E453" s="94"/>
      <c r="F453" s="139" t="s">
        <v>10</v>
      </c>
      <c r="G453" s="71"/>
      <c r="H453" s="71"/>
      <c r="I453" s="71"/>
      <c r="J453" s="71"/>
      <c r="K453" s="71"/>
      <c r="L453" s="62">
        <v>0</v>
      </c>
      <c r="M453" s="552"/>
      <c r="N453" s="71"/>
      <c r="O453" s="552">
        <f t="shared" si="114"/>
        <v>0</v>
      </c>
      <c r="P453" s="552"/>
      <c r="Q453" s="71"/>
      <c r="R453" s="71">
        <f t="shared" si="115"/>
        <v>0</v>
      </c>
      <c r="S453" s="71">
        <f t="shared" si="116"/>
        <v>0</v>
      </c>
      <c r="T453" s="71">
        <f t="shared" si="117"/>
        <v>0</v>
      </c>
      <c r="U453" s="71">
        <f t="shared" si="118"/>
        <v>0</v>
      </c>
      <c r="V453" s="124"/>
    </row>
    <row r="454" spans="1:22" s="153" customFormat="1">
      <c r="A454" s="146" t="s">
        <v>437</v>
      </c>
      <c r="B454" s="146"/>
      <c r="C454" s="147" t="s">
        <v>438</v>
      </c>
      <c r="D454" s="122">
        <v>1</v>
      </c>
      <c r="E454" s="122">
        <v>1</v>
      </c>
      <c r="F454" s="148" t="s">
        <v>10</v>
      </c>
      <c r="G454" s="77"/>
      <c r="H454" s="77"/>
      <c r="I454" s="77"/>
      <c r="J454" s="82">
        <f>SUBTOTAL(9,J455:J464)</f>
        <v>449449440.00000006</v>
      </c>
      <c r="K454" s="82">
        <f>SUBTOTAL(9,K455:K464)</f>
        <v>94825780.000000015</v>
      </c>
      <c r="L454" s="82">
        <f>SUBTOTAL(9,L455:L464)</f>
        <v>544275220.00000012</v>
      </c>
      <c r="M454" s="553"/>
      <c r="N454" s="82"/>
      <c r="O454" s="553">
        <f t="shared" si="114"/>
        <v>0</v>
      </c>
      <c r="P454" s="553"/>
      <c r="Q454" s="82"/>
      <c r="R454" s="82">
        <f t="shared" si="115"/>
        <v>0</v>
      </c>
      <c r="S454" s="82">
        <f>SUBTOTAL(9,S455:S464)</f>
        <v>0</v>
      </c>
      <c r="T454" s="82">
        <f>SUBTOTAL(9,T455:T464)</f>
        <v>0</v>
      </c>
      <c r="U454" s="82">
        <f>SUBTOTAL(9,U455:U464)</f>
        <v>0</v>
      </c>
      <c r="V454" s="127"/>
    </row>
    <row r="455" spans="1:22" s="11" customFormat="1" outlineLevel="1">
      <c r="A455" s="192"/>
      <c r="B455" s="192"/>
      <c r="C455" s="193" t="s">
        <v>965</v>
      </c>
      <c r="D455" s="194">
        <v>1325</v>
      </c>
      <c r="E455" s="97">
        <v>2141.2600000000002</v>
      </c>
      <c r="F455" s="195" t="s">
        <v>624</v>
      </c>
      <c r="G455" s="359">
        <v>144000</v>
      </c>
      <c r="H455" s="359">
        <v>28000.000000000004</v>
      </c>
      <c r="I455" s="199">
        <f t="shared" ref="I455:I460" si="127">SUM(G455:H455)</f>
        <v>172000</v>
      </c>
      <c r="J455" s="199">
        <f t="shared" ref="J455:J463" si="128">G455*E455</f>
        <v>308341440.00000006</v>
      </c>
      <c r="K455" s="199">
        <f t="shared" ref="K455:K463" si="129">H455*E455</f>
        <v>59955280.000000015</v>
      </c>
      <c r="L455" s="199">
        <f t="shared" ref="L455:L463" si="130">I455*E455</f>
        <v>368296720.00000006</v>
      </c>
      <c r="M455" s="554"/>
      <c r="N455" s="199"/>
      <c r="O455" s="554">
        <f t="shared" si="114"/>
        <v>0</v>
      </c>
      <c r="P455" s="554"/>
      <c r="Q455" s="199"/>
      <c r="R455" s="199">
        <f t="shared" si="115"/>
        <v>0</v>
      </c>
      <c r="S455" s="199">
        <f t="shared" si="116"/>
        <v>0</v>
      </c>
      <c r="T455" s="199">
        <f t="shared" si="117"/>
        <v>0</v>
      </c>
      <c r="U455" s="199">
        <f t="shared" si="118"/>
        <v>0</v>
      </c>
      <c r="V455" s="128" t="s">
        <v>1589</v>
      </c>
    </row>
    <row r="456" spans="1:22" s="11" customFormat="1" outlineLevel="1">
      <c r="A456" s="192"/>
      <c r="B456" s="192"/>
      <c r="C456" s="193" t="s">
        <v>1055</v>
      </c>
      <c r="D456" s="194">
        <v>0</v>
      </c>
      <c r="E456" s="97"/>
      <c r="F456" s="195" t="s">
        <v>624</v>
      </c>
      <c r="G456" s="359">
        <v>117360</v>
      </c>
      <c r="H456" s="359">
        <v>13798.400000000001</v>
      </c>
      <c r="I456" s="199">
        <f t="shared" si="127"/>
        <v>131158.39999999999</v>
      </c>
      <c r="J456" s="199">
        <f t="shared" si="128"/>
        <v>0</v>
      </c>
      <c r="K456" s="199">
        <f t="shared" si="129"/>
        <v>0</v>
      </c>
      <c r="L456" s="199">
        <f t="shared" si="130"/>
        <v>0</v>
      </c>
      <c r="M456" s="554"/>
      <c r="N456" s="199"/>
      <c r="O456" s="554">
        <f t="shared" si="114"/>
        <v>0</v>
      </c>
      <c r="P456" s="554"/>
      <c r="Q456" s="199"/>
      <c r="R456" s="199">
        <f t="shared" si="115"/>
        <v>0</v>
      </c>
      <c r="S456" s="199">
        <f t="shared" si="116"/>
        <v>0</v>
      </c>
      <c r="T456" s="199">
        <f t="shared" si="117"/>
        <v>0</v>
      </c>
      <c r="U456" s="199">
        <f t="shared" si="118"/>
        <v>0</v>
      </c>
      <c r="V456" s="128" t="s">
        <v>967</v>
      </c>
    </row>
    <row r="457" spans="1:22" s="11" customFormat="1" ht="26.4" outlineLevel="1">
      <c r="A457" s="192"/>
      <c r="B457" s="192"/>
      <c r="C457" s="193" t="s">
        <v>1056</v>
      </c>
      <c r="D457" s="194">
        <v>5</v>
      </c>
      <c r="E457" s="97">
        <v>5</v>
      </c>
      <c r="F457" s="195" t="s">
        <v>660</v>
      </c>
      <c r="G457" s="359">
        <v>6490000.0000000009</v>
      </c>
      <c r="H457" s="359">
        <v>490500.00000000006</v>
      </c>
      <c r="I457" s="199">
        <f t="shared" si="127"/>
        <v>6980500.0000000009</v>
      </c>
      <c r="J457" s="199">
        <f t="shared" si="128"/>
        <v>32450000.000000004</v>
      </c>
      <c r="K457" s="199">
        <f t="shared" si="129"/>
        <v>2452500.0000000005</v>
      </c>
      <c r="L457" s="199">
        <f t="shared" si="130"/>
        <v>34902500.000000007</v>
      </c>
      <c r="M457" s="554"/>
      <c r="N457" s="199"/>
      <c r="O457" s="554">
        <f t="shared" si="114"/>
        <v>0</v>
      </c>
      <c r="P457" s="554"/>
      <c r="Q457" s="199"/>
      <c r="R457" s="199">
        <f t="shared" si="115"/>
        <v>0</v>
      </c>
      <c r="S457" s="199">
        <f t="shared" si="116"/>
        <v>0</v>
      </c>
      <c r="T457" s="199">
        <f t="shared" si="117"/>
        <v>0</v>
      </c>
      <c r="U457" s="199">
        <f t="shared" si="118"/>
        <v>0</v>
      </c>
      <c r="V457" s="128" t="s">
        <v>977</v>
      </c>
    </row>
    <row r="458" spans="1:22" s="11" customFormat="1" ht="26.4" outlineLevel="1">
      <c r="A458" s="192"/>
      <c r="B458" s="192"/>
      <c r="C458" s="193" t="s">
        <v>972</v>
      </c>
      <c r="D458" s="194">
        <v>5</v>
      </c>
      <c r="E458" s="97">
        <v>5</v>
      </c>
      <c r="F458" s="195" t="s">
        <v>660</v>
      </c>
      <c r="G458" s="359">
        <v>2195600</v>
      </c>
      <c r="H458" s="359">
        <v>654000</v>
      </c>
      <c r="I458" s="199">
        <f t="shared" ref="I458" si="131">SUM(G458:H458)</f>
        <v>2849600</v>
      </c>
      <c r="J458" s="199">
        <f t="shared" si="128"/>
        <v>10978000</v>
      </c>
      <c r="K458" s="199">
        <f t="shared" si="129"/>
        <v>3270000</v>
      </c>
      <c r="L458" s="199">
        <f t="shared" si="130"/>
        <v>14248000</v>
      </c>
      <c r="M458" s="554"/>
      <c r="N458" s="199"/>
      <c r="O458" s="554">
        <f t="shared" si="114"/>
        <v>0</v>
      </c>
      <c r="P458" s="554"/>
      <c r="Q458" s="199"/>
      <c r="R458" s="199">
        <f t="shared" si="115"/>
        <v>0</v>
      </c>
      <c r="S458" s="199">
        <f t="shared" si="116"/>
        <v>0</v>
      </c>
      <c r="T458" s="199">
        <f t="shared" si="117"/>
        <v>0</v>
      </c>
      <c r="U458" s="199">
        <f t="shared" si="118"/>
        <v>0</v>
      </c>
      <c r="V458" s="128" t="s">
        <v>973</v>
      </c>
    </row>
    <row r="459" spans="1:22" s="11" customFormat="1" ht="26.4" outlineLevel="1">
      <c r="A459" s="192"/>
      <c r="B459" s="192"/>
      <c r="C459" s="193" t="s">
        <v>974</v>
      </c>
      <c r="D459" s="194">
        <v>120</v>
      </c>
      <c r="E459" s="97"/>
      <c r="F459" s="195" t="s">
        <v>660</v>
      </c>
      <c r="G459" s="359">
        <v>198000.00000000003</v>
      </c>
      <c r="H459" s="359">
        <v>10900</v>
      </c>
      <c r="I459" s="199">
        <f>SUM(G459:H459)</f>
        <v>208900.00000000003</v>
      </c>
      <c r="J459" s="199">
        <f>G459*E459</f>
        <v>0</v>
      </c>
      <c r="K459" s="199">
        <f>H459*E459</f>
        <v>0</v>
      </c>
      <c r="L459" s="199">
        <f>I459*E459</f>
        <v>0</v>
      </c>
      <c r="M459" s="554"/>
      <c r="N459" s="199"/>
      <c r="O459" s="554">
        <f t="shared" si="114"/>
        <v>0</v>
      </c>
      <c r="P459" s="554"/>
      <c r="Q459" s="199"/>
      <c r="R459" s="199">
        <f t="shared" si="115"/>
        <v>0</v>
      </c>
      <c r="S459" s="199">
        <f t="shared" si="116"/>
        <v>0</v>
      </c>
      <c r="T459" s="199">
        <f t="shared" si="117"/>
        <v>0</v>
      </c>
      <c r="U459" s="199">
        <f t="shared" si="118"/>
        <v>0</v>
      </c>
      <c r="V459" s="128" t="s">
        <v>975</v>
      </c>
    </row>
    <row r="460" spans="1:22" s="11" customFormat="1" ht="26.4" outlineLevel="1">
      <c r="A460" s="192"/>
      <c r="B460" s="192"/>
      <c r="C460" s="347" t="s">
        <v>985</v>
      </c>
      <c r="D460" s="194">
        <v>120</v>
      </c>
      <c r="E460" s="97">
        <v>120</v>
      </c>
      <c r="F460" s="195" t="s">
        <v>660</v>
      </c>
      <c r="G460" s="359">
        <v>550000</v>
      </c>
      <c r="H460" s="359">
        <v>10900</v>
      </c>
      <c r="I460" s="199">
        <f t="shared" si="127"/>
        <v>560900</v>
      </c>
      <c r="J460" s="199">
        <f t="shared" si="128"/>
        <v>66000000</v>
      </c>
      <c r="K460" s="199">
        <f t="shared" si="129"/>
        <v>1308000</v>
      </c>
      <c r="L460" s="199">
        <f t="shared" si="130"/>
        <v>67308000</v>
      </c>
      <c r="M460" s="554"/>
      <c r="N460" s="199"/>
      <c r="O460" s="554">
        <f t="shared" si="114"/>
        <v>0</v>
      </c>
      <c r="P460" s="554"/>
      <c r="Q460" s="199"/>
      <c r="R460" s="199">
        <f t="shared" si="115"/>
        <v>0</v>
      </c>
      <c r="S460" s="199">
        <f t="shared" si="116"/>
        <v>0</v>
      </c>
      <c r="T460" s="199">
        <f t="shared" si="117"/>
        <v>0</v>
      </c>
      <c r="U460" s="199">
        <f t="shared" si="118"/>
        <v>0</v>
      </c>
      <c r="V460" s="128" t="s">
        <v>986</v>
      </c>
    </row>
    <row r="461" spans="1:22" s="11" customFormat="1" outlineLevel="1">
      <c r="A461" s="192"/>
      <c r="B461" s="192"/>
      <c r="C461" s="193" t="s">
        <v>987</v>
      </c>
      <c r="D461" s="194">
        <v>120</v>
      </c>
      <c r="E461" s="97">
        <f>E457*48</f>
        <v>240</v>
      </c>
      <c r="F461" s="195" t="s">
        <v>660</v>
      </c>
      <c r="G461" s="359">
        <v>132000</v>
      </c>
      <c r="H461" s="359">
        <v>65400.000000000007</v>
      </c>
      <c r="I461" s="199">
        <f t="shared" ref="I461" si="132">SUM(G461:H461)</f>
        <v>197400</v>
      </c>
      <c r="J461" s="199">
        <f t="shared" si="128"/>
        <v>31680000</v>
      </c>
      <c r="K461" s="199">
        <f t="shared" si="129"/>
        <v>15696000.000000002</v>
      </c>
      <c r="L461" s="199">
        <f t="shared" si="130"/>
        <v>47376000</v>
      </c>
      <c r="M461" s="554"/>
      <c r="N461" s="199"/>
      <c r="O461" s="554">
        <f t="shared" si="114"/>
        <v>0</v>
      </c>
      <c r="P461" s="554"/>
      <c r="Q461" s="199"/>
      <c r="R461" s="199">
        <f t="shared" si="115"/>
        <v>0</v>
      </c>
      <c r="S461" s="199">
        <f t="shared" si="116"/>
        <v>0</v>
      </c>
      <c r="T461" s="199">
        <f t="shared" si="117"/>
        <v>0</v>
      </c>
      <c r="U461" s="199">
        <f t="shared" si="118"/>
        <v>0</v>
      </c>
      <c r="V461" s="128" t="s">
        <v>988</v>
      </c>
    </row>
    <row r="462" spans="1:22" s="11" customFormat="1" outlineLevel="1">
      <c r="A462" s="192"/>
      <c r="B462" s="192"/>
      <c r="C462" s="193" t="s">
        <v>896</v>
      </c>
      <c r="D462" s="194">
        <v>120</v>
      </c>
      <c r="E462" s="97">
        <f>E461</f>
        <v>240</v>
      </c>
      <c r="F462" s="195" t="s">
        <v>897</v>
      </c>
      <c r="G462" s="359">
        <v>0</v>
      </c>
      <c r="H462" s="359">
        <v>50600.000000000007</v>
      </c>
      <c r="I462" s="199">
        <f t="shared" ref="I462:I463" si="133">SUM(G462:H462)</f>
        <v>50600.000000000007</v>
      </c>
      <c r="J462" s="199">
        <f t="shared" si="128"/>
        <v>0</v>
      </c>
      <c r="K462" s="199">
        <f t="shared" si="129"/>
        <v>12144000.000000002</v>
      </c>
      <c r="L462" s="199">
        <f t="shared" si="130"/>
        <v>12144000.000000002</v>
      </c>
      <c r="M462" s="554"/>
      <c r="N462" s="199"/>
      <c r="O462" s="554">
        <f t="shared" si="114"/>
        <v>0</v>
      </c>
      <c r="P462" s="554"/>
      <c r="Q462" s="199"/>
      <c r="R462" s="199">
        <f t="shared" si="115"/>
        <v>0</v>
      </c>
      <c r="S462" s="199">
        <f t="shared" si="116"/>
        <v>0</v>
      </c>
      <c r="T462" s="199">
        <f t="shared" si="117"/>
        <v>0</v>
      </c>
      <c r="U462" s="199">
        <f t="shared" si="118"/>
        <v>0</v>
      </c>
      <c r="V462" s="128" t="s">
        <v>898</v>
      </c>
    </row>
    <row r="463" spans="1:22" s="11" customFormat="1" outlineLevel="1">
      <c r="A463" s="192"/>
      <c r="B463" s="192"/>
      <c r="C463" s="193" t="s">
        <v>899</v>
      </c>
      <c r="D463" s="194">
        <v>0</v>
      </c>
      <c r="E463" s="97">
        <v>0</v>
      </c>
      <c r="F463" s="195" t="s">
        <v>897</v>
      </c>
      <c r="G463" s="359">
        <v>0</v>
      </c>
      <c r="H463" s="359">
        <v>50600.000000000007</v>
      </c>
      <c r="I463" s="199">
        <f t="shared" si="133"/>
        <v>50600.000000000007</v>
      </c>
      <c r="J463" s="199">
        <f t="shared" si="128"/>
        <v>0</v>
      </c>
      <c r="K463" s="199">
        <f t="shared" si="129"/>
        <v>0</v>
      </c>
      <c r="L463" s="199">
        <f t="shared" si="130"/>
        <v>0</v>
      </c>
      <c r="M463" s="554"/>
      <c r="N463" s="199"/>
      <c r="O463" s="554">
        <f t="shared" si="114"/>
        <v>0</v>
      </c>
      <c r="P463" s="554"/>
      <c r="Q463" s="199"/>
      <c r="R463" s="199">
        <f t="shared" si="115"/>
        <v>0</v>
      </c>
      <c r="S463" s="199">
        <f t="shared" si="116"/>
        <v>0</v>
      </c>
      <c r="T463" s="199">
        <f t="shared" si="117"/>
        <v>0</v>
      </c>
      <c r="U463" s="199">
        <f t="shared" si="118"/>
        <v>0</v>
      </c>
      <c r="V463" s="128" t="s">
        <v>898</v>
      </c>
    </row>
    <row r="464" spans="1:22" s="11" customFormat="1">
      <c r="A464" s="192"/>
      <c r="B464" s="192"/>
      <c r="C464" s="193"/>
      <c r="D464" s="194"/>
      <c r="E464" s="194"/>
      <c r="F464" s="195"/>
      <c r="G464" s="199"/>
      <c r="H464" s="199"/>
      <c r="I464" s="199"/>
      <c r="J464" s="199"/>
      <c r="K464" s="199"/>
      <c r="L464" s="199"/>
      <c r="M464" s="554"/>
      <c r="N464" s="199"/>
      <c r="O464" s="554">
        <f t="shared" si="114"/>
        <v>0</v>
      </c>
      <c r="P464" s="554"/>
      <c r="Q464" s="199"/>
      <c r="R464" s="199">
        <f t="shared" si="115"/>
        <v>0</v>
      </c>
      <c r="S464" s="199">
        <f t="shared" si="116"/>
        <v>0</v>
      </c>
      <c r="T464" s="199">
        <f t="shared" si="117"/>
        <v>0</v>
      </c>
      <c r="U464" s="199">
        <f t="shared" si="118"/>
        <v>0</v>
      </c>
      <c r="V464" s="128"/>
    </row>
    <row r="465" spans="1:22" s="153" customFormat="1">
      <c r="A465" s="146" t="s">
        <v>439</v>
      </c>
      <c r="B465" s="146"/>
      <c r="C465" s="147" t="s">
        <v>174</v>
      </c>
      <c r="D465" s="99">
        <v>1</v>
      </c>
      <c r="E465" s="99">
        <v>1</v>
      </c>
      <c r="F465" s="148" t="s">
        <v>10</v>
      </c>
      <c r="G465" s="82"/>
      <c r="H465" s="82"/>
      <c r="I465" s="82"/>
      <c r="J465" s="82">
        <f>SUBTOTAL(9,J466:J478)</f>
        <v>60003548.942286097</v>
      </c>
      <c r="K465" s="82">
        <f>SUBTOTAL(9,K466:K478)</f>
        <v>5516750.3588948622</v>
      </c>
      <c r="L465" s="82">
        <f>SUBTOTAL(9,L466:L478)</f>
        <v>65520299.301180959</v>
      </c>
      <c r="M465" s="553"/>
      <c r="N465" s="82"/>
      <c r="O465" s="553">
        <f t="shared" ref="O465:O528" si="134">M465+N465</f>
        <v>0</v>
      </c>
      <c r="P465" s="553"/>
      <c r="Q465" s="82"/>
      <c r="R465" s="82">
        <f t="shared" ref="R465:R528" si="135">P465+Q465</f>
        <v>0</v>
      </c>
      <c r="S465" s="82">
        <f>SUBTOTAL(9,S466:S478)</f>
        <v>0</v>
      </c>
      <c r="T465" s="82">
        <f>SUBTOTAL(9,T466:T478)</f>
        <v>0</v>
      </c>
      <c r="U465" s="82">
        <f>SUBTOTAL(9,U466:U478)</f>
        <v>0</v>
      </c>
      <c r="V465" s="127"/>
    </row>
    <row r="466" spans="1:22" s="153" customFormat="1" outlineLevel="1">
      <c r="A466" s="146"/>
      <c r="B466" s="146"/>
      <c r="C466" s="147" t="s">
        <v>1057</v>
      </c>
      <c r="D466" s="99"/>
      <c r="E466" s="99"/>
      <c r="F466" s="148"/>
      <c r="G466" s="82"/>
      <c r="H466" s="82"/>
      <c r="I466" s="82"/>
      <c r="J466" s="82">
        <f t="shared" ref="J466:K466" si="136">SUBTOTAL(9,J467:J478)</f>
        <v>60003548.942286097</v>
      </c>
      <c r="K466" s="82">
        <f t="shared" si="136"/>
        <v>5516750.3588948622</v>
      </c>
      <c r="L466" s="82">
        <f>SUBTOTAL(9,L467:L478)</f>
        <v>65520299.301180959</v>
      </c>
      <c r="M466" s="553"/>
      <c r="N466" s="82"/>
      <c r="O466" s="553">
        <f t="shared" si="134"/>
        <v>0</v>
      </c>
      <c r="P466" s="553"/>
      <c r="Q466" s="82"/>
      <c r="R466" s="82">
        <f t="shared" si="135"/>
        <v>0</v>
      </c>
      <c r="S466" s="82">
        <f t="shared" ref="S466:T466" si="137">SUBTOTAL(9,S467:S478)</f>
        <v>0</v>
      </c>
      <c r="T466" s="82">
        <f t="shared" si="137"/>
        <v>0</v>
      </c>
      <c r="U466" s="82">
        <f>SUBTOTAL(9,U467:U478)</f>
        <v>0</v>
      </c>
      <c r="V466" s="127"/>
    </row>
    <row r="467" spans="1:22" outlineLevel="1">
      <c r="A467" s="137"/>
      <c r="B467" s="137"/>
      <c r="C467" s="138" t="s">
        <v>1058</v>
      </c>
      <c r="D467" s="97">
        <v>1</v>
      </c>
      <c r="E467" s="97">
        <v>1</v>
      </c>
      <c r="F467" s="139" t="s">
        <v>660</v>
      </c>
      <c r="G467" s="359">
        <v>19810560.000000004</v>
      </c>
      <c r="H467" s="359">
        <v>385000.00000000006</v>
      </c>
      <c r="I467" s="62">
        <f t="shared" ref="I467" si="138">SUM(G467:H467)</f>
        <v>20195560.000000004</v>
      </c>
      <c r="J467" s="62">
        <f t="shared" ref="J467:J477" si="139">G467*E467</f>
        <v>19810560.000000004</v>
      </c>
      <c r="K467" s="62">
        <f t="shared" ref="K467:K477" si="140">H467*E467</f>
        <v>385000.00000000006</v>
      </c>
      <c r="L467" s="62">
        <f t="shared" ref="L467:L477" si="141">I467*E467</f>
        <v>20195560.000000004</v>
      </c>
      <c r="M467" s="550"/>
      <c r="N467" s="62"/>
      <c r="O467" s="550">
        <f t="shared" si="134"/>
        <v>0</v>
      </c>
      <c r="P467" s="550"/>
      <c r="Q467" s="62"/>
      <c r="R467" s="62">
        <f t="shared" si="135"/>
        <v>0</v>
      </c>
      <c r="S467" s="62">
        <f t="shared" ref="S467:S530" si="142">J467*M467</f>
        <v>0</v>
      </c>
      <c r="T467" s="62">
        <f t="shared" ref="T467:T530" si="143">P467*K467</f>
        <v>0</v>
      </c>
      <c r="U467" s="62">
        <f t="shared" ref="U467:U529" si="144">S467+T467</f>
        <v>0</v>
      </c>
      <c r="V467" s="124" t="s">
        <v>1059</v>
      </c>
    </row>
    <row r="468" spans="1:22" outlineLevel="1">
      <c r="A468" s="137"/>
      <c r="B468" s="137"/>
      <c r="C468" s="138" t="s">
        <v>1060</v>
      </c>
      <c r="D468" s="97">
        <v>4</v>
      </c>
      <c r="E468" s="97">
        <v>4</v>
      </c>
      <c r="F468" s="139" t="s">
        <v>660</v>
      </c>
      <c r="G468" s="359">
        <v>1264480.0000000002</v>
      </c>
      <c r="H468" s="359">
        <v>137500</v>
      </c>
      <c r="I468" s="62">
        <f t="shared" ref="I468:I474" si="145">SUM(G468:H468)</f>
        <v>1401980.0000000002</v>
      </c>
      <c r="J468" s="62">
        <f t="shared" si="139"/>
        <v>5057920.0000000009</v>
      </c>
      <c r="K468" s="62">
        <f t="shared" si="140"/>
        <v>550000</v>
      </c>
      <c r="L468" s="62">
        <f t="shared" si="141"/>
        <v>5607920.0000000009</v>
      </c>
      <c r="M468" s="550"/>
      <c r="N468" s="62"/>
      <c r="O468" s="550">
        <f t="shared" si="134"/>
        <v>0</v>
      </c>
      <c r="P468" s="550"/>
      <c r="Q468" s="62"/>
      <c r="R468" s="62">
        <f t="shared" si="135"/>
        <v>0</v>
      </c>
      <c r="S468" s="62">
        <f t="shared" si="142"/>
        <v>0</v>
      </c>
      <c r="T468" s="62">
        <f t="shared" si="143"/>
        <v>0</v>
      </c>
      <c r="U468" s="62">
        <f t="shared" si="144"/>
        <v>0</v>
      </c>
      <c r="V468" s="124" t="s">
        <v>1005</v>
      </c>
    </row>
    <row r="469" spans="1:22" outlineLevel="1">
      <c r="A469" s="137"/>
      <c r="B469" s="137"/>
      <c r="C469" s="138" t="s">
        <v>995</v>
      </c>
      <c r="D469" s="97">
        <v>4</v>
      </c>
      <c r="E469" s="97">
        <v>4</v>
      </c>
      <c r="F469" s="139" t="s">
        <v>660</v>
      </c>
      <c r="G469" s="359">
        <v>1803200.0000000002</v>
      </c>
      <c r="H469" s="359">
        <v>49500.000000000007</v>
      </c>
      <c r="I469" s="62">
        <f t="shared" si="145"/>
        <v>1852700.0000000002</v>
      </c>
      <c r="J469" s="62">
        <f t="shared" si="139"/>
        <v>7212800.0000000009</v>
      </c>
      <c r="K469" s="62">
        <f t="shared" si="140"/>
        <v>198000.00000000003</v>
      </c>
      <c r="L469" s="62">
        <f t="shared" si="141"/>
        <v>7410800.0000000009</v>
      </c>
      <c r="M469" s="550"/>
      <c r="N469" s="62"/>
      <c r="O469" s="550">
        <f t="shared" si="134"/>
        <v>0</v>
      </c>
      <c r="P469" s="550"/>
      <c r="Q469" s="62"/>
      <c r="R469" s="62">
        <f t="shared" si="135"/>
        <v>0</v>
      </c>
      <c r="S469" s="62">
        <f t="shared" si="142"/>
        <v>0</v>
      </c>
      <c r="T469" s="62">
        <f t="shared" si="143"/>
        <v>0</v>
      </c>
      <c r="U469" s="62">
        <f t="shared" si="144"/>
        <v>0</v>
      </c>
      <c r="V469" s="124" t="s">
        <v>1061</v>
      </c>
    </row>
    <row r="470" spans="1:22" outlineLevel="1">
      <c r="A470" s="137"/>
      <c r="B470" s="137"/>
      <c r="C470" s="138" t="s">
        <v>997</v>
      </c>
      <c r="D470" s="97">
        <v>4</v>
      </c>
      <c r="E470" s="97">
        <v>4</v>
      </c>
      <c r="F470" s="139" t="s">
        <v>660</v>
      </c>
      <c r="G470" s="359">
        <v>4494000</v>
      </c>
      <c r="H470" s="359">
        <v>49050</v>
      </c>
      <c r="I470" s="62">
        <f t="shared" si="145"/>
        <v>4543050</v>
      </c>
      <c r="J470" s="62">
        <f t="shared" si="139"/>
        <v>17976000</v>
      </c>
      <c r="K470" s="62">
        <f t="shared" si="140"/>
        <v>196200</v>
      </c>
      <c r="L470" s="62">
        <f t="shared" si="141"/>
        <v>18172200</v>
      </c>
      <c r="M470" s="550"/>
      <c r="N470" s="62"/>
      <c r="O470" s="550">
        <f t="shared" si="134"/>
        <v>0</v>
      </c>
      <c r="P470" s="550"/>
      <c r="Q470" s="62"/>
      <c r="R470" s="62">
        <f t="shared" si="135"/>
        <v>0</v>
      </c>
      <c r="S470" s="62">
        <f t="shared" si="142"/>
        <v>0</v>
      </c>
      <c r="T470" s="62">
        <f t="shared" si="143"/>
        <v>0</v>
      </c>
      <c r="U470" s="62">
        <f t="shared" si="144"/>
        <v>0</v>
      </c>
      <c r="V470" s="124" t="s">
        <v>998</v>
      </c>
    </row>
    <row r="471" spans="1:22" ht="26.4" outlineLevel="1">
      <c r="A471" s="137"/>
      <c r="B471" s="137"/>
      <c r="C471" s="138" t="s">
        <v>894</v>
      </c>
      <c r="D471" s="97">
        <v>4</v>
      </c>
      <c r="E471" s="97">
        <v>4</v>
      </c>
      <c r="F471" s="139" t="s">
        <v>660</v>
      </c>
      <c r="G471" s="359">
        <v>480000</v>
      </c>
      <c r="H471" s="359">
        <v>81750</v>
      </c>
      <c r="I471" s="62">
        <f t="shared" si="145"/>
        <v>561750</v>
      </c>
      <c r="J471" s="62">
        <f t="shared" si="139"/>
        <v>1920000</v>
      </c>
      <c r="K471" s="62">
        <f t="shared" si="140"/>
        <v>327000</v>
      </c>
      <c r="L471" s="62">
        <f t="shared" si="141"/>
        <v>2247000</v>
      </c>
      <c r="M471" s="550"/>
      <c r="N471" s="62"/>
      <c r="O471" s="550">
        <f t="shared" si="134"/>
        <v>0</v>
      </c>
      <c r="P471" s="550"/>
      <c r="Q471" s="62"/>
      <c r="R471" s="62">
        <f t="shared" si="135"/>
        <v>0</v>
      </c>
      <c r="S471" s="62">
        <f t="shared" si="142"/>
        <v>0</v>
      </c>
      <c r="T471" s="62">
        <f t="shared" si="143"/>
        <v>0</v>
      </c>
      <c r="U471" s="62">
        <f t="shared" si="144"/>
        <v>0</v>
      </c>
      <c r="V471" s="124" t="s">
        <v>895</v>
      </c>
    </row>
    <row r="472" spans="1:22" ht="26.4" outlineLevel="1">
      <c r="A472" s="137"/>
      <c r="B472" s="137"/>
      <c r="C472" s="138" t="s">
        <v>999</v>
      </c>
      <c r="D472" s="97">
        <v>12</v>
      </c>
      <c r="E472" s="97">
        <v>12</v>
      </c>
      <c r="F472" s="139" t="s">
        <v>660</v>
      </c>
      <c r="G472" s="359">
        <v>198000.00000000003</v>
      </c>
      <c r="H472" s="359">
        <v>10900</v>
      </c>
      <c r="I472" s="62">
        <f t="shared" si="145"/>
        <v>208900.00000000003</v>
      </c>
      <c r="J472" s="62">
        <f t="shared" si="139"/>
        <v>2376000.0000000005</v>
      </c>
      <c r="K472" s="62">
        <f t="shared" si="140"/>
        <v>130800</v>
      </c>
      <c r="L472" s="62">
        <f t="shared" si="141"/>
        <v>2506800.0000000005</v>
      </c>
      <c r="M472" s="550"/>
      <c r="N472" s="62"/>
      <c r="O472" s="550">
        <f t="shared" si="134"/>
        <v>0</v>
      </c>
      <c r="P472" s="550"/>
      <c r="Q472" s="62"/>
      <c r="R472" s="62">
        <f t="shared" si="135"/>
        <v>0</v>
      </c>
      <c r="S472" s="62">
        <f t="shared" si="142"/>
        <v>0</v>
      </c>
      <c r="T472" s="62">
        <f t="shared" si="143"/>
        <v>0</v>
      </c>
      <c r="U472" s="62">
        <f t="shared" si="144"/>
        <v>0</v>
      </c>
      <c r="V472" s="124" t="s">
        <v>975</v>
      </c>
    </row>
    <row r="473" spans="1:22" s="11" customFormat="1" outlineLevel="1">
      <c r="A473" s="192"/>
      <c r="B473" s="192"/>
      <c r="C473" s="193" t="s">
        <v>923</v>
      </c>
      <c r="D473" s="194">
        <v>240</v>
      </c>
      <c r="E473" s="97">
        <f>203+8*3</f>
        <v>227</v>
      </c>
      <c r="F473" s="195" t="s">
        <v>624</v>
      </c>
      <c r="G473" s="359">
        <v>10032.786885245901</v>
      </c>
      <c r="H473" s="359">
        <v>3360.0000000000005</v>
      </c>
      <c r="I473" s="199">
        <f t="shared" si="145"/>
        <v>13392.786885245901</v>
      </c>
      <c r="J473" s="199">
        <f t="shared" si="139"/>
        <v>2277442.6229508198</v>
      </c>
      <c r="K473" s="199">
        <f t="shared" si="140"/>
        <v>762720.00000000012</v>
      </c>
      <c r="L473" s="199">
        <f t="shared" si="141"/>
        <v>3040162.6229508198</v>
      </c>
      <c r="M473" s="554"/>
      <c r="N473" s="199"/>
      <c r="O473" s="554">
        <f t="shared" si="134"/>
        <v>0</v>
      </c>
      <c r="P473" s="554"/>
      <c r="Q473" s="199"/>
      <c r="R473" s="199">
        <f t="shared" si="135"/>
        <v>0</v>
      </c>
      <c r="S473" s="199">
        <f t="shared" si="142"/>
        <v>0</v>
      </c>
      <c r="T473" s="199">
        <f t="shared" si="143"/>
        <v>0</v>
      </c>
      <c r="U473" s="199">
        <f t="shared" si="144"/>
        <v>0</v>
      </c>
      <c r="V473" s="128" t="s">
        <v>924</v>
      </c>
    </row>
    <row r="474" spans="1:22" s="11" customFormat="1" outlineLevel="1">
      <c r="A474" s="192"/>
      <c r="B474" s="192"/>
      <c r="C474" s="386" t="s">
        <v>928</v>
      </c>
      <c r="D474" s="194">
        <v>96</v>
      </c>
      <c r="E474" s="97">
        <v>100</v>
      </c>
      <c r="F474" s="195" t="s">
        <v>624</v>
      </c>
      <c r="G474" s="359">
        <v>8773.9726027397246</v>
      </c>
      <c r="H474" s="359">
        <v>14594.016411764707</v>
      </c>
      <c r="I474" s="199">
        <f t="shared" si="145"/>
        <v>23367.989014504434</v>
      </c>
      <c r="J474" s="199">
        <f t="shared" si="139"/>
        <v>877397.26027397241</v>
      </c>
      <c r="K474" s="199">
        <f t="shared" si="140"/>
        <v>1459401.6411764708</v>
      </c>
      <c r="L474" s="199">
        <f t="shared" si="141"/>
        <v>2336798.9014504435</v>
      </c>
      <c r="M474" s="554"/>
      <c r="N474" s="199"/>
      <c r="O474" s="554">
        <f t="shared" si="134"/>
        <v>0</v>
      </c>
      <c r="P474" s="554"/>
      <c r="Q474" s="199"/>
      <c r="R474" s="199">
        <f t="shared" si="135"/>
        <v>0</v>
      </c>
      <c r="S474" s="199">
        <f t="shared" si="142"/>
        <v>0</v>
      </c>
      <c r="T474" s="199">
        <f t="shared" si="143"/>
        <v>0</v>
      </c>
      <c r="U474" s="199">
        <f t="shared" si="144"/>
        <v>0</v>
      </c>
      <c r="V474" s="389" t="s">
        <v>929</v>
      </c>
    </row>
    <row r="475" spans="1:22" outlineLevel="1">
      <c r="A475" s="137"/>
      <c r="B475" s="137"/>
      <c r="C475" s="138" t="s">
        <v>896</v>
      </c>
      <c r="D475" s="97">
        <v>0</v>
      </c>
      <c r="E475" s="97">
        <v>0</v>
      </c>
      <c r="F475" s="139" t="s">
        <v>897</v>
      </c>
      <c r="G475" s="359">
        <v>0</v>
      </c>
      <c r="H475" s="359">
        <v>50600.000000000007</v>
      </c>
      <c r="I475" s="62">
        <f t="shared" ref="I475:I476" si="146">SUM(G475:H475)</f>
        <v>50600.000000000007</v>
      </c>
      <c r="J475" s="62">
        <f t="shared" si="139"/>
        <v>0</v>
      </c>
      <c r="K475" s="62">
        <f t="shared" si="140"/>
        <v>0</v>
      </c>
      <c r="L475" s="62">
        <f t="shared" si="141"/>
        <v>0</v>
      </c>
      <c r="M475" s="550"/>
      <c r="N475" s="62"/>
      <c r="O475" s="550">
        <f t="shared" si="134"/>
        <v>0</v>
      </c>
      <c r="P475" s="550"/>
      <c r="Q475" s="62"/>
      <c r="R475" s="62">
        <f t="shared" si="135"/>
        <v>0</v>
      </c>
      <c r="S475" s="62">
        <f t="shared" si="142"/>
        <v>0</v>
      </c>
      <c r="T475" s="62">
        <f t="shared" si="143"/>
        <v>0</v>
      </c>
      <c r="U475" s="62">
        <f t="shared" si="144"/>
        <v>0</v>
      </c>
      <c r="V475" s="124" t="s">
        <v>898</v>
      </c>
    </row>
    <row r="476" spans="1:22" outlineLevel="1">
      <c r="A476" s="137"/>
      <c r="B476" s="137"/>
      <c r="C476" s="138" t="s">
        <v>899</v>
      </c>
      <c r="D476" s="97">
        <v>4</v>
      </c>
      <c r="E476" s="97">
        <f>8+7</f>
        <v>15</v>
      </c>
      <c r="F476" s="139" t="s">
        <v>897</v>
      </c>
      <c r="G476" s="359">
        <v>0</v>
      </c>
      <c r="H476" s="359">
        <v>50600.000000000007</v>
      </c>
      <c r="I476" s="62">
        <f t="shared" si="146"/>
        <v>50600.000000000007</v>
      </c>
      <c r="J476" s="62">
        <f t="shared" si="139"/>
        <v>0</v>
      </c>
      <c r="K476" s="62">
        <f t="shared" si="140"/>
        <v>759000.00000000012</v>
      </c>
      <c r="L476" s="62">
        <f t="shared" si="141"/>
        <v>759000.00000000012</v>
      </c>
      <c r="M476" s="550"/>
      <c r="N476" s="62"/>
      <c r="O476" s="550">
        <f t="shared" si="134"/>
        <v>0</v>
      </c>
      <c r="P476" s="550"/>
      <c r="Q476" s="62"/>
      <c r="R476" s="62">
        <f t="shared" si="135"/>
        <v>0</v>
      </c>
      <c r="S476" s="62">
        <f t="shared" si="142"/>
        <v>0</v>
      </c>
      <c r="T476" s="62">
        <f t="shared" si="143"/>
        <v>0</v>
      </c>
      <c r="U476" s="62">
        <f t="shared" si="144"/>
        <v>0</v>
      </c>
      <c r="V476" s="124" t="s">
        <v>898</v>
      </c>
    </row>
    <row r="477" spans="1:22" s="503" customFormat="1" outlineLevel="1">
      <c r="A477" s="500"/>
      <c r="B477" s="500"/>
      <c r="C477" s="501" t="s">
        <v>657</v>
      </c>
      <c r="D477" s="493">
        <v>1</v>
      </c>
      <c r="E477" s="493">
        <v>1</v>
      </c>
      <c r="F477" s="502" t="s">
        <v>619</v>
      </c>
      <c r="G477" s="496">
        <v>2495429.059061307</v>
      </c>
      <c r="H477" s="496">
        <v>748628.71771839203</v>
      </c>
      <c r="I477" s="494">
        <f t="shared" ref="I477" si="147">SUM(G477:H477)</f>
        <v>3244057.7767796991</v>
      </c>
      <c r="J477" s="494">
        <f t="shared" si="139"/>
        <v>2495429.059061307</v>
      </c>
      <c r="K477" s="494">
        <f t="shared" si="140"/>
        <v>748628.71771839203</v>
      </c>
      <c r="L477" s="494">
        <f t="shared" si="141"/>
        <v>3244057.7767796991</v>
      </c>
      <c r="M477" s="595"/>
      <c r="N477" s="494"/>
      <c r="O477" s="595">
        <f t="shared" si="134"/>
        <v>0</v>
      </c>
      <c r="P477" s="595"/>
      <c r="Q477" s="494"/>
      <c r="R477" s="494">
        <f t="shared" si="135"/>
        <v>0</v>
      </c>
      <c r="S477" s="494">
        <f t="shared" si="142"/>
        <v>0</v>
      </c>
      <c r="T477" s="494">
        <f t="shared" si="143"/>
        <v>0</v>
      </c>
      <c r="U477" s="494">
        <f t="shared" si="144"/>
        <v>0</v>
      </c>
      <c r="V477" s="495"/>
    </row>
    <row r="478" spans="1:22">
      <c r="A478" s="137"/>
      <c r="B478" s="137"/>
      <c r="C478" s="138"/>
      <c r="D478" s="94"/>
      <c r="E478" s="94"/>
      <c r="F478" s="139"/>
      <c r="G478" s="71"/>
      <c r="H478" s="71"/>
      <c r="I478" s="71"/>
      <c r="J478" s="71"/>
      <c r="K478" s="71"/>
      <c r="L478" s="62"/>
      <c r="M478" s="552"/>
      <c r="N478" s="71"/>
      <c r="O478" s="552">
        <f t="shared" si="134"/>
        <v>0</v>
      </c>
      <c r="P478" s="552"/>
      <c r="Q478" s="71"/>
      <c r="R478" s="71">
        <f t="shared" si="135"/>
        <v>0</v>
      </c>
      <c r="S478" s="71">
        <f t="shared" si="142"/>
        <v>0</v>
      </c>
      <c r="T478" s="71">
        <f t="shared" si="143"/>
        <v>0</v>
      </c>
      <c r="U478" s="71">
        <f t="shared" si="144"/>
        <v>0</v>
      </c>
      <c r="V478" s="124"/>
    </row>
    <row r="479" spans="1:22">
      <c r="A479" s="149" t="s">
        <v>440</v>
      </c>
      <c r="B479" s="149"/>
      <c r="C479" s="150" t="s">
        <v>176</v>
      </c>
      <c r="D479" s="100"/>
      <c r="E479" s="100"/>
      <c r="F479" s="151"/>
      <c r="G479" s="75"/>
      <c r="H479" s="75"/>
      <c r="I479" s="75"/>
      <c r="J479" s="75"/>
      <c r="K479" s="75"/>
      <c r="L479" s="75">
        <f>SUBTOTAL(9,L480:L481)</f>
        <v>0</v>
      </c>
      <c r="M479" s="555"/>
      <c r="N479" s="75"/>
      <c r="O479" s="555">
        <f t="shared" si="134"/>
        <v>0</v>
      </c>
      <c r="P479" s="555"/>
      <c r="Q479" s="75"/>
      <c r="R479" s="75">
        <f t="shared" si="135"/>
        <v>0</v>
      </c>
      <c r="S479" s="75">
        <f t="shared" si="142"/>
        <v>0</v>
      </c>
      <c r="T479" s="75">
        <f t="shared" si="143"/>
        <v>0</v>
      </c>
      <c r="U479" s="75">
        <f t="shared" si="144"/>
        <v>0</v>
      </c>
      <c r="V479" s="176"/>
    </row>
    <row r="480" spans="1:22">
      <c r="A480" s="137" t="s">
        <v>441</v>
      </c>
      <c r="B480" s="137"/>
      <c r="C480" s="138" t="s">
        <v>442</v>
      </c>
      <c r="D480" s="94">
        <v>1</v>
      </c>
      <c r="E480" s="94"/>
      <c r="F480" s="139" t="s">
        <v>10</v>
      </c>
      <c r="G480" s="71"/>
      <c r="H480" s="71"/>
      <c r="I480" s="71"/>
      <c r="J480" s="71"/>
      <c r="K480" s="71"/>
      <c r="L480" s="62">
        <f>SUBTOTAL(9,L481:L481)</f>
        <v>0</v>
      </c>
      <c r="M480" s="552"/>
      <c r="N480" s="71"/>
      <c r="O480" s="552">
        <f t="shared" si="134"/>
        <v>0</v>
      </c>
      <c r="P480" s="552"/>
      <c r="Q480" s="71"/>
      <c r="R480" s="71">
        <f t="shared" si="135"/>
        <v>0</v>
      </c>
      <c r="S480" s="71">
        <f t="shared" si="142"/>
        <v>0</v>
      </c>
      <c r="T480" s="71">
        <f t="shared" si="143"/>
        <v>0</v>
      </c>
      <c r="U480" s="71">
        <f t="shared" si="144"/>
        <v>0</v>
      </c>
      <c r="V480" s="124"/>
    </row>
    <row r="481" spans="1:22">
      <c r="A481" s="146"/>
      <c r="B481" s="146"/>
      <c r="C481" s="147"/>
      <c r="D481" s="99"/>
      <c r="E481" s="99"/>
      <c r="F481" s="148"/>
      <c r="G481" s="82"/>
      <c r="H481" s="82"/>
      <c r="I481" s="82"/>
      <c r="J481" s="82"/>
      <c r="K481" s="82"/>
      <c r="L481" s="62"/>
      <c r="M481" s="553"/>
      <c r="N481" s="82"/>
      <c r="O481" s="553">
        <f t="shared" si="134"/>
        <v>0</v>
      </c>
      <c r="P481" s="553"/>
      <c r="Q481" s="82"/>
      <c r="R481" s="82">
        <f t="shared" si="135"/>
        <v>0</v>
      </c>
      <c r="S481" s="82">
        <f t="shared" si="142"/>
        <v>0</v>
      </c>
      <c r="T481" s="82">
        <f t="shared" si="143"/>
        <v>0</v>
      </c>
      <c r="U481" s="82">
        <f t="shared" si="144"/>
        <v>0</v>
      </c>
      <c r="V481" s="124"/>
    </row>
    <row r="482" spans="1:22">
      <c r="A482" s="165" t="s">
        <v>49</v>
      </c>
      <c r="B482" s="165"/>
      <c r="C482" s="166" t="s">
        <v>50</v>
      </c>
      <c r="D482" s="167"/>
      <c r="E482" s="167"/>
      <c r="F482" s="168"/>
      <c r="G482" s="169"/>
      <c r="H482" s="169"/>
      <c r="I482" s="169"/>
      <c r="J482" s="169"/>
      <c r="K482" s="169"/>
      <c r="L482" s="169">
        <f>SUBTOTAL(9,L483:L501)</f>
        <v>0</v>
      </c>
      <c r="M482" s="551"/>
      <c r="N482" s="169"/>
      <c r="O482" s="551">
        <f t="shared" si="134"/>
        <v>0</v>
      </c>
      <c r="P482" s="551"/>
      <c r="Q482" s="169"/>
      <c r="R482" s="169">
        <f t="shared" si="135"/>
        <v>0</v>
      </c>
      <c r="S482" s="169">
        <f t="shared" si="142"/>
        <v>0</v>
      </c>
      <c r="T482" s="169">
        <f t="shared" si="143"/>
        <v>0</v>
      </c>
      <c r="U482" s="169">
        <f t="shared" si="144"/>
        <v>0</v>
      </c>
      <c r="V482" s="170"/>
    </row>
    <row r="483" spans="1:22">
      <c r="A483" s="146"/>
      <c r="B483" s="146"/>
      <c r="C483" s="147"/>
      <c r="D483" s="99"/>
      <c r="E483" s="99"/>
      <c r="F483" s="148"/>
      <c r="G483" s="82"/>
      <c r="H483" s="82"/>
      <c r="I483" s="82"/>
      <c r="J483" s="82"/>
      <c r="K483" s="82"/>
      <c r="L483" s="62"/>
      <c r="M483" s="553"/>
      <c r="N483" s="82"/>
      <c r="O483" s="553">
        <f t="shared" si="134"/>
        <v>0</v>
      </c>
      <c r="P483" s="553"/>
      <c r="Q483" s="82"/>
      <c r="R483" s="82">
        <f t="shared" si="135"/>
        <v>0</v>
      </c>
      <c r="S483" s="82">
        <f t="shared" si="142"/>
        <v>0</v>
      </c>
      <c r="T483" s="82">
        <f t="shared" si="143"/>
        <v>0</v>
      </c>
      <c r="U483" s="82">
        <f t="shared" si="144"/>
        <v>0</v>
      </c>
      <c r="V483" s="124"/>
    </row>
    <row r="484" spans="1:22" outlineLevel="1">
      <c r="A484" s="149" t="s">
        <v>443</v>
      </c>
      <c r="B484" s="149"/>
      <c r="C484" s="150" t="s">
        <v>444</v>
      </c>
      <c r="D484" s="100"/>
      <c r="E484" s="100"/>
      <c r="F484" s="151"/>
      <c r="G484" s="75"/>
      <c r="H484" s="75"/>
      <c r="I484" s="75"/>
      <c r="J484" s="75"/>
      <c r="K484" s="75"/>
      <c r="L484" s="75">
        <f>L485</f>
        <v>0</v>
      </c>
      <c r="M484" s="555"/>
      <c r="N484" s="75"/>
      <c r="O484" s="555">
        <f t="shared" si="134"/>
        <v>0</v>
      </c>
      <c r="P484" s="555"/>
      <c r="Q484" s="75"/>
      <c r="R484" s="75">
        <f t="shared" si="135"/>
        <v>0</v>
      </c>
      <c r="S484" s="75">
        <f t="shared" si="142"/>
        <v>0</v>
      </c>
      <c r="T484" s="75">
        <f t="shared" si="143"/>
        <v>0</v>
      </c>
      <c r="U484" s="75">
        <f t="shared" si="144"/>
        <v>0</v>
      </c>
      <c r="V484" s="176"/>
    </row>
    <row r="485" spans="1:22" outlineLevel="1">
      <c r="A485" s="137" t="s">
        <v>445</v>
      </c>
      <c r="B485" s="137"/>
      <c r="C485" s="138" t="s">
        <v>446</v>
      </c>
      <c r="D485" s="94">
        <v>1</v>
      </c>
      <c r="E485" s="94"/>
      <c r="F485" s="139" t="s">
        <v>10</v>
      </c>
      <c r="G485" s="71"/>
      <c r="H485" s="71"/>
      <c r="I485" s="71"/>
      <c r="J485" s="71"/>
      <c r="K485" s="71"/>
      <c r="L485" s="62">
        <v>0</v>
      </c>
      <c r="M485" s="552"/>
      <c r="N485" s="71"/>
      <c r="O485" s="552">
        <f t="shared" si="134"/>
        <v>0</v>
      </c>
      <c r="P485" s="552"/>
      <c r="Q485" s="71"/>
      <c r="R485" s="71">
        <f t="shared" si="135"/>
        <v>0</v>
      </c>
      <c r="S485" s="71">
        <f t="shared" si="142"/>
        <v>0</v>
      </c>
      <c r="T485" s="71">
        <f t="shared" si="143"/>
        <v>0</v>
      </c>
      <c r="U485" s="71">
        <f t="shared" si="144"/>
        <v>0</v>
      </c>
      <c r="V485" s="124"/>
    </row>
    <row r="486" spans="1:22" outlineLevel="1">
      <c r="A486" s="137"/>
      <c r="B486" s="137"/>
      <c r="C486" s="138"/>
      <c r="D486" s="94"/>
      <c r="E486" s="94"/>
      <c r="F486" s="139"/>
      <c r="G486" s="71"/>
      <c r="H486" s="71"/>
      <c r="I486" s="71"/>
      <c r="J486" s="71"/>
      <c r="K486" s="71"/>
      <c r="L486" s="62"/>
      <c r="M486" s="552"/>
      <c r="N486" s="71"/>
      <c r="O486" s="552">
        <f t="shared" si="134"/>
        <v>0</v>
      </c>
      <c r="P486" s="552"/>
      <c r="Q486" s="71"/>
      <c r="R486" s="71">
        <f t="shared" si="135"/>
        <v>0</v>
      </c>
      <c r="S486" s="71">
        <f t="shared" si="142"/>
        <v>0</v>
      </c>
      <c r="T486" s="71">
        <f t="shared" si="143"/>
        <v>0</v>
      </c>
      <c r="U486" s="71">
        <f t="shared" si="144"/>
        <v>0</v>
      </c>
      <c r="V486" s="124"/>
    </row>
    <row r="487" spans="1:22" outlineLevel="1">
      <c r="A487" s="149" t="s">
        <v>447</v>
      </c>
      <c r="B487" s="149"/>
      <c r="C487" s="150" t="s">
        <v>448</v>
      </c>
      <c r="D487" s="100"/>
      <c r="E487" s="100"/>
      <c r="F487" s="151"/>
      <c r="G487" s="75"/>
      <c r="H487" s="75"/>
      <c r="I487" s="75"/>
      <c r="J487" s="75"/>
      <c r="K487" s="75"/>
      <c r="L487" s="75">
        <f>L488</f>
        <v>0</v>
      </c>
      <c r="M487" s="555"/>
      <c r="N487" s="75"/>
      <c r="O487" s="555">
        <f t="shared" si="134"/>
        <v>0</v>
      </c>
      <c r="P487" s="555"/>
      <c r="Q487" s="75"/>
      <c r="R487" s="75">
        <f t="shared" si="135"/>
        <v>0</v>
      </c>
      <c r="S487" s="75">
        <f t="shared" si="142"/>
        <v>0</v>
      </c>
      <c r="T487" s="75">
        <f t="shared" si="143"/>
        <v>0</v>
      </c>
      <c r="U487" s="75">
        <f t="shared" si="144"/>
        <v>0</v>
      </c>
      <c r="V487" s="176"/>
    </row>
    <row r="488" spans="1:22" outlineLevel="1">
      <c r="A488" s="137" t="s">
        <v>449</v>
      </c>
      <c r="B488" s="137"/>
      <c r="C488" s="138" t="s">
        <v>448</v>
      </c>
      <c r="D488" s="94">
        <v>1</v>
      </c>
      <c r="E488" s="94"/>
      <c r="F488" s="139" t="s">
        <v>10</v>
      </c>
      <c r="G488" s="71"/>
      <c r="H488" s="71"/>
      <c r="I488" s="71"/>
      <c r="J488" s="71"/>
      <c r="K488" s="71"/>
      <c r="L488" s="62">
        <v>0</v>
      </c>
      <c r="M488" s="552"/>
      <c r="N488" s="71"/>
      <c r="O488" s="552">
        <f t="shared" si="134"/>
        <v>0</v>
      </c>
      <c r="P488" s="552"/>
      <c r="Q488" s="71"/>
      <c r="R488" s="71">
        <f t="shared" si="135"/>
        <v>0</v>
      </c>
      <c r="S488" s="71">
        <f t="shared" si="142"/>
        <v>0</v>
      </c>
      <c r="T488" s="71">
        <f t="shared" si="143"/>
        <v>0</v>
      </c>
      <c r="U488" s="71">
        <f t="shared" si="144"/>
        <v>0</v>
      </c>
      <c r="V488" s="124"/>
    </row>
    <row r="489" spans="1:22" outlineLevel="1">
      <c r="A489" s="137"/>
      <c r="B489" s="137"/>
      <c r="C489" s="138"/>
      <c r="D489" s="94"/>
      <c r="E489" s="94"/>
      <c r="F489" s="139"/>
      <c r="G489" s="71"/>
      <c r="H489" s="71"/>
      <c r="I489" s="71"/>
      <c r="J489" s="71"/>
      <c r="K489" s="71"/>
      <c r="L489" s="62"/>
      <c r="M489" s="552"/>
      <c r="N489" s="71"/>
      <c r="O489" s="552">
        <f t="shared" si="134"/>
        <v>0</v>
      </c>
      <c r="P489" s="552"/>
      <c r="Q489" s="71"/>
      <c r="R489" s="71">
        <f t="shared" si="135"/>
        <v>0</v>
      </c>
      <c r="S489" s="71">
        <f t="shared" si="142"/>
        <v>0</v>
      </c>
      <c r="T489" s="71">
        <f t="shared" si="143"/>
        <v>0</v>
      </c>
      <c r="U489" s="71">
        <f t="shared" si="144"/>
        <v>0</v>
      </c>
      <c r="V489" s="124"/>
    </row>
    <row r="490" spans="1:22" outlineLevel="1">
      <c r="A490" s="149" t="s">
        <v>450</v>
      </c>
      <c r="B490" s="149"/>
      <c r="C490" s="150" t="s">
        <v>451</v>
      </c>
      <c r="D490" s="100"/>
      <c r="E490" s="100"/>
      <c r="F490" s="151"/>
      <c r="G490" s="75"/>
      <c r="H490" s="75"/>
      <c r="I490" s="75"/>
      <c r="J490" s="75"/>
      <c r="K490" s="75"/>
      <c r="L490" s="75">
        <f>L491</f>
        <v>0</v>
      </c>
      <c r="M490" s="555"/>
      <c r="N490" s="75"/>
      <c r="O490" s="555">
        <f t="shared" si="134"/>
        <v>0</v>
      </c>
      <c r="P490" s="555"/>
      <c r="Q490" s="75"/>
      <c r="R490" s="75">
        <f t="shared" si="135"/>
        <v>0</v>
      </c>
      <c r="S490" s="75">
        <f t="shared" si="142"/>
        <v>0</v>
      </c>
      <c r="T490" s="75">
        <f t="shared" si="143"/>
        <v>0</v>
      </c>
      <c r="U490" s="75">
        <f t="shared" si="144"/>
        <v>0</v>
      </c>
      <c r="V490" s="176"/>
    </row>
    <row r="491" spans="1:22" outlineLevel="1">
      <c r="A491" s="137" t="s">
        <v>452</v>
      </c>
      <c r="B491" s="137"/>
      <c r="C491" s="138" t="s">
        <v>451</v>
      </c>
      <c r="D491" s="94">
        <v>1</v>
      </c>
      <c r="E491" s="94"/>
      <c r="F491" s="139" t="s">
        <v>10</v>
      </c>
      <c r="G491" s="71"/>
      <c r="H491" s="71"/>
      <c r="I491" s="71"/>
      <c r="J491" s="71"/>
      <c r="K491" s="71"/>
      <c r="L491" s="62">
        <v>0</v>
      </c>
      <c r="M491" s="552"/>
      <c r="N491" s="71"/>
      <c r="O491" s="552">
        <f t="shared" si="134"/>
        <v>0</v>
      </c>
      <c r="P491" s="552"/>
      <c r="Q491" s="71"/>
      <c r="R491" s="71">
        <f t="shared" si="135"/>
        <v>0</v>
      </c>
      <c r="S491" s="71">
        <f t="shared" si="142"/>
        <v>0</v>
      </c>
      <c r="T491" s="71">
        <f t="shared" si="143"/>
        <v>0</v>
      </c>
      <c r="U491" s="71">
        <f t="shared" si="144"/>
        <v>0</v>
      </c>
      <c r="V491" s="124"/>
    </row>
    <row r="492" spans="1:22" outlineLevel="1">
      <c r="A492" s="137"/>
      <c r="B492" s="137"/>
      <c r="C492" s="138"/>
      <c r="D492" s="94"/>
      <c r="E492" s="94"/>
      <c r="F492" s="139"/>
      <c r="G492" s="71"/>
      <c r="H492" s="71"/>
      <c r="I492" s="71"/>
      <c r="J492" s="71"/>
      <c r="K492" s="71"/>
      <c r="L492" s="62"/>
      <c r="M492" s="552"/>
      <c r="N492" s="71"/>
      <c r="O492" s="552">
        <f t="shared" si="134"/>
        <v>0</v>
      </c>
      <c r="P492" s="552"/>
      <c r="Q492" s="71"/>
      <c r="R492" s="71">
        <f t="shared" si="135"/>
        <v>0</v>
      </c>
      <c r="S492" s="71">
        <f t="shared" si="142"/>
        <v>0</v>
      </c>
      <c r="T492" s="71">
        <f t="shared" si="143"/>
        <v>0</v>
      </c>
      <c r="U492" s="71">
        <f t="shared" si="144"/>
        <v>0</v>
      </c>
      <c r="V492" s="124"/>
    </row>
    <row r="493" spans="1:22" outlineLevel="1">
      <c r="A493" s="149" t="s">
        <v>454</v>
      </c>
      <c r="B493" s="149"/>
      <c r="C493" s="150" t="s">
        <v>455</v>
      </c>
      <c r="D493" s="100"/>
      <c r="E493" s="100"/>
      <c r="F493" s="151"/>
      <c r="G493" s="75"/>
      <c r="H493" s="75"/>
      <c r="I493" s="75"/>
      <c r="J493" s="75"/>
      <c r="K493" s="75"/>
      <c r="L493" s="75">
        <f>L494</f>
        <v>0</v>
      </c>
      <c r="M493" s="555"/>
      <c r="N493" s="75"/>
      <c r="O493" s="555">
        <f t="shared" si="134"/>
        <v>0</v>
      </c>
      <c r="P493" s="555"/>
      <c r="Q493" s="75"/>
      <c r="R493" s="75">
        <f t="shared" si="135"/>
        <v>0</v>
      </c>
      <c r="S493" s="75">
        <f t="shared" si="142"/>
        <v>0</v>
      </c>
      <c r="T493" s="75">
        <f t="shared" si="143"/>
        <v>0</v>
      </c>
      <c r="U493" s="75">
        <f t="shared" si="144"/>
        <v>0</v>
      </c>
      <c r="V493" s="176"/>
    </row>
    <row r="494" spans="1:22" outlineLevel="1">
      <c r="A494" s="192" t="s">
        <v>456</v>
      </c>
      <c r="B494" s="192"/>
      <c r="C494" s="193" t="s">
        <v>455</v>
      </c>
      <c r="D494" s="194">
        <v>1</v>
      </c>
      <c r="E494" s="194"/>
      <c r="F494" s="195" t="s">
        <v>10</v>
      </c>
      <c r="G494" s="71"/>
      <c r="H494" s="71"/>
      <c r="I494" s="71"/>
      <c r="J494" s="71"/>
      <c r="K494" s="71"/>
      <c r="L494" s="62">
        <v>0</v>
      </c>
      <c r="M494" s="552"/>
      <c r="N494" s="71"/>
      <c r="O494" s="552">
        <f t="shared" si="134"/>
        <v>0</v>
      </c>
      <c r="P494" s="552"/>
      <c r="Q494" s="71"/>
      <c r="R494" s="71">
        <f t="shared" si="135"/>
        <v>0</v>
      </c>
      <c r="S494" s="71">
        <f t="shared" si="142"/>
        <v>0</v>
      </c>
      <c r="T494" s="71">
        <f t="shared" si="143"/>
        <v>0</v>
      </c>
      <c r="U494" s="71">
        <f t="shared" si="144"/>
        <v>0</v>
      </c>
      <c r="V494" s="124"/>
    </row>
    <row r="495" spans="1:22" outlineLevel="1">
      <c r="A495" s="137"/>
      <c r="B495" s="137"/>
      <c r="C495" s="138"/>
      <c r="D495" s="94"/>
      <c r="E495" s="94"/>
      <c r="F495" s="139"/>
      <c r="G495" s="71"/>
      <c r="H495" s="71"/>
      <c r="I495" s="71"/>
      <c r="J495" s="71"/>
      <c r="K495" s="71"/>
      <c r="L495" s="62"/>
      <c r="M495" s="552"/>
      <c r="N495" s="71"/>
      <c r="O495" s="552">
        <f t="shared" si="134"/>
        <v>0</v>
      </c>
      <c r="P495" s="552"/>
      <c r="Q495" s="71"/>
      <c r="R495" s="71">
        <f t="shared" si="135"/>
        <v>0</v>
      </c>
      <c r="S495" s="71">
        <f t="shared" si="142"/>
        <v>0</v>
      </c>
      <c r="T495" s="71">
        <f t="shared" si="143"/>
        <v>0</v>
      </c>
      <c r="U495" s="71">
        <f t="shared" si="144"/>
        <v>0</v>
      </c>
      <c r="V495" s="124"/>
    </row>
    <row r="496" spans="1:22" outlineLevel="1">
      <c r="A496" s="149" t="s">
        <v>457</v>
      </c>
      <c r="B496" s="149"/>
      <c r="C496" s="150" t="s">
        <v>458</v>
      </c>
      <c r="D496" s="100"/>
      <c r="E496" s="100"/>
      <c r="F496" s="151"/>
      <c r="G496" s="75"/>
      <c r="H496" s="75"/>
      <c r="I496" s="75"/>
      <c r="J496" s="75"/>
      <c r="K496" s="75"/>
      <c r="L496" s="75">
        <f>SUBTOTAL(9,L497:L498)</f>
        <v>0</v>
      </c>
      <c r="M496" s="555"/>
      <c r="N496" s="75"/>
      <c r="O496" s="555">
        <f t="shared" si="134"/>
        <v>0</v>
      </c>
      <c r="P496" s="555"/>
      <c r="Q496" s="75"/>
      <c r="R496" s="75">
        <f t="shared" si="135"/>
        <v>0</v>
      </c>
      <c r="S496" s="75">
        <f t="shared" si="142"/>
        <v>0</v>
      </c>
      <c r="T496" s="75">
        <f t="shared" si="143"/>
        <v>0</v>
      </c>
      <c r="U496" s="75">
        <f t="shared" si="144"/>
        <v>0</v>
      </c>
      <c r="V496" s="176"/>
    </row>
    <row r="497" spans="1:22" outlineLevel="1">
      <c r="A497" s="137" t="s">
        <v>459</v>
      </c>
      <c r="B497" s="137"/>
      <c r="C497" s="138" t="s">
        <v>458</v>
      </c>
      <c r="D497" s="94">
        <v>1</v>
      </c>
      <c r="E497" s="94"/>
      <c r="F497" s="139" t="s">
        <v>10</v>
      </c>
      <c r="G497" s="71"/>
      <c r="H497" s="71"/>
      <c r="I497" s="71"/>
      <c r="J497" s="71"/>
      <c r="K497" s="71"/>
      <c r="L497" s="82">
        <f>SUBTOTAL(9,L498:L498)</f>
        <v>0</v>
      </c>
      <c r="M497" s="552"/>
      <c r="N497" s="71"/>
      <c r="O497" s="552">
        <f t="shared" si="134"/>
        <v>0</v>
      </c>
      <c r="P497" s="552"/>
      <c r="Q497" s="71"/>
      <c r="R497" s="71">
        <f t="shared" si="135"/>
        <v>0</v>
      </c>
      <c r="S497" s="71">
        <f t="shared" si="142"/>
        <v>0</v>
      </c>
      <c r="T497" s="71">
        <f t="shared" si="143"/>
        <v>0</v>
      </c>
      <c r="U497" s="71">
        <f t="shared" si="144"/>
        <v>0</v>
      </c>
      <c r="V497" s="124"/>
    </row>
    <row r="498" spans="1:22" outlineLevel="1">
      <c r="A498" s="137"/>
      <c r="B498" s="137"/>
      <c r="C498" s="138"/>
      <c r="D498" s="94"/>
      <c r="E498" s="94"/>
      <c r="F498" s="139"/>
      <c r="G498" s="71"/>
      <c r="H498" s="71"/>
      <c r="I498" s="71"/>
      <c r="J498" s="71"/>
      <c r="K498" s="71"/>
      <c r="L498" s="62"/>
      <c r="M498" s="552"/>
      <c r="N498" s="71"/>
      <c r="O498" s="552">
        <f t="shared" si="134"/>
        <v>0</v>
      </c>
      <c r="P498" s="552"/>
      <c r="Q498" s="71"/>
      <c r="R498" s="71">
        <f t="shared" si="135"/>
        <v>0</v>
      </c>
      <c r="S498" s="71">
        <f t="shared" si="142"/>
        <v>0</v>
      </c>
      <c r="T498" s="71">
        <f t="shared" si="143"/>
        <v>0</v>
      </c>
      <c r="U498" s="71">
        <f t="shared" si="144"/>
        <v>0</v>
      </c>
      <c r="V498" s="124"/>
    </row>
    <row r="499" spans="1:22" outlineLevel="1">
      <c r="A499" s="149" t="s">
        <v>460</v>
      </c>
      <c r="B499" s="149"/>
      <c r="C499" s="150" t="s">
        <v>417</v>
      </c>
      <c r="D499" s="100"/>
      <c r="E499" s="100"/>
      <c r="F499" s="151"/>
      <c r="G499" s="75"/>
      <c r="H499" s="75"/>
      <c r="I499" s="75"/>
      <c r="J499" s="75"/>
      <c r="K499" s="75"/>
      <c r="L499" s="75">
        <f>SUBTOTAL(9,L500:L501)</f>
        <v>0</v>
      </c>
      <c r="M499" s="555"/>
      <c r="N499" s="75"/>
      <c r="O499" s="555">
        <f t="shared" si="134"/>
        <v>0</v>
      </c>
      <c r="P499" s="555"/>
      <c r="Q499" s="75"/>
      <c r="R499" s="75">
        <f t="shared" si="135"/>
        <v>0</v>
      </c>
      <c r="S499" s="75">
        <f t="shared" si="142"/>
        <v>0</v>
      </c>
      <c r="T499" s="75">
        <f t="shared" si="143"/>
        <v>0</v>
      </c>
      <c r="U499" s="75">
        <f t="shared" si="144"/>
        <v>0</v>
      </c>
      <c r="V499" s="176"/>
    </row>
    <row r="500" spans="1:22" outlineLevel="1">
      <c r="A500" s="137" t="s">
        <v>461</v>
      </c>
      <c r="B500" s="137"/>
      <c r="C500" s="138" t="s">
        <v>417</v>
      </c>
      <c r="D500" s="94">
        <v>0</v>
      </c>
      <c r="E500" s="94"/>
      <c r="F500" s="139" t="s">
        <v>10</v>
      </c>
      <c r="G500" s="71"/>
      <c r="H500" s="71"/>
      <c r="I500" s="71"/>
      <c r="J500" s="71"/>
      <c r="K500" s="71"/>
      <c r="L500" s="62">
        <v>0</v>
      </c>
      <c r="M500" s="552"/>
      <c r="N500" s="71"/>
      <c r="O500" s="552">
        <f t="shared" si="134"/>
        <v>0</v>
      </c>
      <c r="P500" s="552"/>
      <c r="Q500" s="71"/>
      <c r="R500" s="71">
        <f t="shared" si="135"/>
        <v>0</v>
      </c>
      <c r="S500" s="71">
        <f t="shared" si="142"/>
        <v>0</v>
      </c>
      <c r="T500" s="71">
        <f t="shared" si="143"/>
        <v>0</v>
      </c>
      <c r="U500" s="71">
        <f t="shared" si="144"/>
        <v>0</v>
      </c>
      <c r="V500" s="124"/>
    </row>
    <row r="501" spans="1:22">
      <c r="A501" s="146"/>
      <c r="B501" s="146"/>
      <c r="C501" s="147"/>
      <c r="D501" s="99"/>
      <c r="E501" s="99"/>
      <c r="F501" s="148"/>
      <c r="G501" s="82"/>
      <c r="H501" s="82"/>
      <c r="I501" s="82"/>
      <c r="J501" s="82"/>
      <c r="K501" s="82"/>
      <c r="L501" s="62"/>
      <c r="M501" s="553"/>
      <c r="N501" s="82"/>
      <c r="O501" s="553">
        <f t="shared" si="134"/>
        <v>0</v>
      </c>
      <c r="P501" s="553"/>
      <c r="Q501" s="82"/>
      <c r="R501" s="82">
        <f t="shared" si="135"/>
        <v>0</v>
      </c>
      <c r="S501" s="82">
        <f t="shared" si="142"/>
        <v>0</v>
      </c>
      <c r="T501" s="82">
        <f t="shared" si="143"/>
        <v>0</v>
      </c>
      <c r="U501" s="82">
        <f t="shared" si="144"/>
        <v>0</v>
      </c>
      <c r="V501" s="124"/>
    </row>
    <row r="502" spans="1:22">
      <c r="A502" s="165" t="s">
        <v>51</v>
      </c>
      <c r="B502" s="165"/>
      <c r="C502" s="166" t="s">
        <v>52</v>
      </c>
      <c r="D502" s="167"/>
      <c r="E502" s="167"/>
      <c r="F502" s="168"/>
      <c r="G502" s="169"/>
      <c r="H502" s="169"/>
      <c r="I502" s="169"/>
      <c r="J502" s="169"/>
      <c r="K502" s="169"/>
      <c r="L502" s="169">
        <f>SUBTOTAL(9,L503:L506)</f>
        <v>0</v>
      </c>
      <c r="M502" s="551"/>
      <c r="N502" s="169"/>
      <c r="O502" s="551">
        <f t="shared" si="134"/>
        <v>0</v>
      </c>
      <c r="P502" s="551"/>
      <c r="Q502" s="169"/>
      <c r="R502" s="169">
        <f t="shared" si="135"/>
        <v>0</v>
      </c>
      <c r="S502" s="169">
        <f t="shared" si="142"/>
        <v>0</v>
      </c>
      <c r="T502" s="169">
        <f t="shared" si="143"/>
        <v>0</v>
      </c>
      <c r="U502" s="169">
        <f t="shared" si="144"/>
        <v>0</v>
      </c>
      <c r="V502" s="170"/>
    </row>
    <row r="503" spans="1:22">
      <c r="A503" s="146"/>
      <c r="B503" s="146"/>
      <c r="C503" s="147"/>
      <c r="D503" s="99"/>
      <c r="E503" s="99"/>
      <c r="F503" s="148"/>
      <c r="G503" s="82"/>
      <c r="H503" s="82"/>
      <c r="I503" s="82"/>
      <c r="J503" s="82"/>
      <c r="K503" s="82"/>
      <c r="L503" s="62"/>
      <c r="M503" s="553"/>
      <c r="N503" s="82"/>
      <c r="O503" s="553">
        <f t="shared" si="134"/>
        <v>0</v>
      </c>
      <c r="P503" s="553"/>
      <c r="Q503" s="82"/>
      <c r="R503" s="82">
        <f t="shared" si="135"/>
        <v>0</v>
      </c>
      <c r="S503" s="82">
        <f t="shared" si="142"/>
        <v>0</v>
      </c>
      <c r="T503" s="82">
        <f t="shared" si="143"/>
        <v>0</v>
      </c>
      <c r="U503" s="82">
        <f t="shared" si="144"/>
        <v>0</v>
      </c>
      <c r="V503" s="124"/>
    </row>
    <row r="504" spans="1:22">
      <c r="A504" s="149" t="s">
        <v>462</v>
      </c>
      <c r="B504" s="149"/>
      <c r="C504" s="150" t="s">
        <v>463</v>
      </c>
      <c r="D504" s="100"/>
      <c r="E504" s="100"/>
      <c r="F504" s="151"/>
      <c r="G504" s="75"/>
      <c r="H504" s="75"/>
      <c r="I504" s="75"/>
      <c r="J504" s="75"/>
      <c r="K504" s="75"/>
      <c r="L504" s="75">
        <f>L505</f>
        <v>0</v>
      </c>
      <c r="M504" s="555"/>
      <c r="N504" s="75"/>
      <c r="O504" s="555">
        <f t="shared" si="134"/>
        <v>0</v>
      </c>
      <c r="P504" s="555"/>
      <c r="Q504" s="75"/>
      <c r="R504" s="75">
        <f t="shared" si="135"/>
        <v>0</v>
      </c>
      <c r="S504" s="75">
        <f t="shared" si="142"/>
        <v>0</v>
      </c>
      <c r="T504" s="75">
        <f t="shared" si="143"/>
        <v>0</v>
      </c>
      <c r="U504" s="75">
        <f t="shared" si="144"/>
        <v>0</v>
      </c>
      <c r="V504" s="176"/>
    </row>
    <row r="505" spans="1:22">
      <c r="A505" s="137" t="s">
        <v>464</v>
      </c>
      <c r="B505" s="137"/>
      <c r="C505" s="138" t="s">
        <v>52</v>
      </c>
      <c r="D505" s="94">
        <v>1</v>
      </c>
      <c r="E505" s="94"/>
      <c r="F505" s="139" t="s">
        <v>10</v>
      </c>
      <c r="G505" s="71"/>
      <c r="H505" s="71"/>
      <c r="I505" s="71"/>
      <c r="J505" s="71"/>
      <c r="K505" s="71"/>
      <c r="L505" s="62">
        <v>0</v>
      </c>
      <c r="M505" s="552"/>
      <c r="N505" s="71"/>
      <c r="O505" s="552">
        <f t="shared" si="134"/>
        <v>0</v>
      </c>
      <c r="P505" s="552"/>
      <c r="Q505" s="71"/>
      <c r="R505" s="71">
        <f t="shared" si="135"/>
        <v>0</v>
      </c>
      <c r="S505" s="71">
        <f t="shared" si="142"/>
        <v>0</v>
      </c>
      <c r="T505" s="71">
        <f t="shared" si="143"/>
        <v>0</v>
      </c>
      <c r="U505" s="71">
        <f t="shared" si="144"/>
        <v>0</v>
      </c>
      <c r="V505" s="124"/>
    </row>
    <row r="506" spans="1:22">
      <c r="A506" s="137"/>
      <c r="B506" s="137"/>
      <c r="C506" s="138"/>
      <c r="D506" s="94"/>
      <c r="E506" s="94"/>
      <c r="F506" s="139"/>
      <c r="G506" s="71"/>
      <c r="H506" s="71"/>
      <c r="I506" s="71"/>
      <c r="J506" s="71"/>
      <c r="K506" s="71"/>
      <c r="L506" s="71"/>
      <c r="M506" s="552"/>
      <c r="N506" s="71"/>
      <c r="O506" s="552">
        <f t="shared" si="134"/>
        <v>0</v>
      </c>
      <c r="P506" s="552"/>
      <c r="Q506" s="71"/>
      <c r="R506" s="71">
        <f t="shared" si="135"/>
        <v>0</v>
      </c>
      <c r="S506" s="71">
        <f t="shared" si="142"/>
        <v>0</v>
      </c>
      <c r="T506" s="71">
        <f t="shared" si="143"/>
        <v>0</v>
      </c>
      <c r="U506" s="71">
        <f t="shared" si="144"/>
        <v>0</v>
      </c>
      <c r="V506" s="123"/>
    </row>
    <row r="507" spans="1:22">
      <c r="A507" s="165" t="s">
        <v>53</v>
      </c>
      <c r="B507" s="165"/>
      <c r="C507" s="166" t="s">
        <v>54</v>
      </c>
      <c r="D507" s="167"/>
      <c r="E507" s="167"/>
      <c r="F507" s="168"/>
      <c r="G507" s="169"/>
      <c r="H507" s="169"/>
      <c r="I507" s="169"/>
      <c r="J507" s="169"/>
      <c r="K507" s="169"/>
      <c r="L507" s="169">
        <f>SUBTOTAL(9,L508:L530)</f>
        <v>0</v>
      </c>
      <c r="M507" s="551"/>
      <c r="N507" s="169"/>
      <c r="O507" s="551">
        <f t="shared" si="134"/>
        <v>0</v>
      </c>
      <c r="P507" s="551"/>
      <c r="Q507" s="169"/>
      <c r="R507" s="169">
        <f t="shared" si="135"/>
        <v>0</v>
      </c>
      <c r="S507" s="169">
        <f t="shared" si="142"/>
        <v>0</v>
      </c>
      <c r="T507" s="169">
        <f t="shared" si="143"/>
        <v>0</v>
      </c>
      <c r="U507" s="169">
        <f t="shared" si="144"/>
        <v>0</v>
      </c>
      <c r="V507" s="170"/>
    </row>
    <row r="508" spans="1:22">
      <c r="A508" s="146"/>
      <c r="B508" s="146"/>
      <c r="C508" s="147"/>
      <c r="D508" s="99"/>
      <c r="E508" s="99"/>
      <c r="F508" s="148"/>
      <c r="G508" s="82"/>
      <c r="H508" s="82"/>
      <c r="I508" s="82"/>
      <c r="J508" s="82"/>
      <c r="K508" s="82"/>
      <c r="L508" s="62"/>
      <c r="M508" s="553"/>
      <c r="N508" s="82"/>
      <c r="O508" s="553">
        <f t="shared" si="134"/>
        <v>0</v>
      </c>
      <c r="P508" s="553"/>
      <c r="Q508" s="82"/>
      <c r="R508" s="82">
        <f t="shared" si="135"/>
        <v>0</v>
      </c>
      <c r="S508" s="82">
        <f t="shared" si="142"/>
        <v>0</v>
      </c>
      <c r="T508" s="82">
        <f t="shared" si="143"/>
        <v>0</v>
      </c>
      <c r="U508" s="82">
        <f t="shared" si="144"/>
        <v>0</v>
      </c>
      <c r="V508" s="124"/>
    </row>
    <row r="509" spans="1:22" collapsed="1">
      <c r="A509" s="149" t="s">
        <v>465</v>
      </c>
      <c r="B509" s="149"/>
      <c r="C509" s="150" t="s">
        <v>466</v>
      </c>
      <c r="D509" s="100"/>
      <c r="E509" s="100"/>
      <c r="F509" s="151"/>
      <c r="G509" s="75"/>
      <c r="H509" s="75"/>
      <c r="I509" s="75"/>
      <c r="J509" s="75"/>
      <c r="K509" s="75"/>
      <c r="L509" s="75">
        <f>SUM(L510:L523)</f>
        <v>0</v>
      </c>
      <c r="M509" s="555"/>
      <c r="N509" s="75"/>
      <c r="O509" s="555">
        <f t="shared" si="134"/>
        <v>0</v>
      </c>
      <c r="P509" s="555"/>
      <c r="Q509" s="75"/>
      <c r="R509" s="75">
        <f t="shared" si="135"/>
        <v>0</v>
      </c>
      <c r="S509" s="75">
        <f t="shared" si="142"/>
        <v>0</v>
      </c>
      <c r="T509" s="75">
        <f t="shared" si="143"/>
        <v>0</v>
      </c>
      <c r="U509" s="75">
        <f t="shared" si="144"/>
        <v>0</v>
      </c>
      <c r="V509" s="176"/>
    </row>
    <row r="510" spans="1:22" hidden="1" outlineLevel="1">
      <c r="A510" s="137" t="s">
        <v>467</v>
      </c>
      <c r="B510" s="137"/>
      <c r="C510" s="138" t="s">
        <v>468</v>
      </c>
      <c r="D510" s="94">
        <v>1</v>
      </c>
      <c r="E510" s="94"/>
      <c r="F510" s="139" t="s">
        <v>10</v>
      </c>
      <c r="G510" s="71"/>
      <c r="H510" s="71"/>
      <c r="I510" s="71"/>
      <c r="J510" s="71"/>
      <c r="K510" s="71"/>
      <c r="L510" s="62">
        <v>0</v>
      </c>
      <c r="M510" s="552"/>
      <c r="N510" s="71"/>
      <c r="O510" s="552">
        <f t="shared" si="134"/>
        <v>0</v>
      </c>
      <c r="P510" s="552"/>
      <c r="Q510" s="71"/>
      <c r="R510" s="71">
        <f t="shared" si="135"/>
        <v>0</v>
      </c>
      <c r="S510" s="71">
        <f t="shared" si="142"/>
        <v>0</v>
      </c>
      <c r="T510" s="71">
        <f t="shared" si="143"/>
        <v>0</v>
      </c>
      <c r="U510" s="71">
        <f t="shared" si="144"/>
        <v>0</v>
      </c>
      <c r="V510" s="124"/>
    </row>
    <row r="511" spans="1:22" hidden="1" outlineLevel="1">
      <c r="A511" s="137" t="s">
        <v>469</v>
      </c>
      <c r="B511" s="137"/>
      <c r="C511" s="138" t="s">
        <v>470</v>
      </c>
      <c r="D511" s="94">
        <v>1</v>
      </c>
      <c r="E511" s="94"/>
      <c r="F511" s="139" t="s">
        <v>10</v>
      </c>
      <c r="G511" s="71"/>
      <c r="H511" s="71"/>
      <c r="I511" s="71"/>
      <c r="J511" s="71"/>
      <c r="K511" s="71"/>
      <c r="L511" s="62">
        <v>0</v>
      </c>
      <c r="M511" s="552"/>
      <c r="N511" s="71"/>
      <c r="O511" s="552">
        <f t="shared" si="134"/>
        <v>0</v>
      </c>
      <c r="P511" s="552"/>
      <c r="Q511" s="71"/>
      <c r="R511" s="71">
        <f t="shared" si="135"/>
        <v>0</v>
      </c>
      <c r="S511" s="71">
        <f t="shared" si="142"/>
        <v>0</v>
      </c>
      <c r="T511" s="71">
        <f t="shared" si="143"/>
        <v>0</v>
      </c>
      <c r="U511" s="71">
        <f t="shared" si="144"/>
        <v>0</v>
      </c>
      <c r="V511" s="124"/>
    </row>
    <row r="512" spans="1:22" hidden="1" outlineLevel="1">
      <c r="A512" s="137" t="s">
        <v>471</v>
      </c>
      <c r="B512" s="137"/>
      <c r="C512" s="138" t="s">
        <v>472</v>
      </c>
      <c r="D512" s="94">
        <v>1</v>
      </c>
      <c r="E512" s="94"/>
      <c r="F512" s="139" t="s">
        <v>10</v>
      </c>
      <c r="G512" s="71"/>
      <c r="H512" s="71"/>
      <c r="I512" s="71"/>
      <c r="J512" s="71"/>
      <c r="K512" s="71"/>
      <c r="L512" s="62">
        <v>0</v>
      </c>
      <c r="M512" s="552"/>
      <c r="N512" s="71"/>
      <c r="O512" s="552">
        <f t="shared" si="134"/>
        <v>0</v>
      </c>
      <c r="P512" s="552"/>
      <c r="Q512" s="71"/>
      <c r="R512" s="71">
        <f t="shared" si="135"/>
        <v>0</v>
      </c>
      <c r="S512" s="71">
        <f t="shared" si="142"/>
        <v>0</v>
      </c>
      <c r="T512" s="71">
        <f t="shared" si="143"/>
        <v>0</v>
      </c>
      <c r="U512" s="71">
        <f t="shared" si="144"/>
        <v>0</v>
      </c>
      <c r="V512" s="124"/>
    </row>
    <row r="513" spans="1:22" hidden="1" outlineLevel="1">
      <c r="A513" s="137" t="s">
        <v>473</v>
      </c>
      <c r="B513" s="137"/>
      <c r="C513" s="138" t="s">
        <v>474</v>
      </c>
      <c r="D513" s="94">
        <v>1</v>
      </c>
      <c r="E513" s="94"/>
      <c r="F513" s="139" t="s">
        <v>10</v>
      </c>
      <c r="G513" s="71"/>
      <c r="H513" s="71"/>
      <c r="I513" s="71"/>
      <c r="J513" s="71"/>
      <c r="K513" s="71"/>
      <c r="L513" s="62">
        <v>0</v>
      </c>
      <c r="M513" s="552"/>
      <c r="N513" s="71"/>
      <c r="O513" s="552">
        <f t="shared" si="134"/>
        <v>0</v>
      </c>
      <c r="P513" s="552"/>
      <c r="Q513" s="71"/>
      <c r="R513" s="71">
        <f t="shared" si="135"/>
        <v>0</v>
      </c>
      <c r="S513" s="71">
        <f t="shared" si="142"/>
        <v>0</v>
      </c>
      <c r="T513" s="71">
        <f t="shared" si="143"/>
        <v>0</v>
      </c>
      <c r="U513" s="71">
        <f t="shared" si="144"/>
        <v>0</v>
      </c>
      <c r="V513" s="124"/>
    </row>
    <row r="514" spans="1:22" hidden="1" outlineLevel="1">
      <c r="A514" s="137" t="s">
        <v>475</v>
      </c>
      <c r="B514" s="137"/>
      <c r="C514" s="138" t="s">
        <v>476</v>
      </c>
      <c r="D514" s="94">
        <v>1</v>
      </c>
      <c r="E514" s="94"/>
      <c r="F514" s="139" t="s">
        <v>10</v>
      </c>
      <c r="G514" s="71"/>
      <c r="H514" s="71"/>
      <c r="I514" s="71"/>
      <c r="J514" s="71"/>
      <c r="K514" s="71"/>
      <c r="L514" s="62">
        <v>0</v>
      </c>
      <c r="M514" s="552"/>
      <c r="N514" s="71"/>
      <c r="O514" s="552">
        <f t="shared" si="134"/>
        <v>0</v>
      </c>
      <c r="P514" s="552"/>
      <c r="Q514" s="71"/>
      <c r="R514" s="71">
        <f t="shared" si="135"/>
        <v>0</v>
      </c>
      <c r="S514" s="71">
        <f t="shared" si="142"/>
        <v>0</v>
      </c>
      <c r="T514" s="71">
        <f t="shared" si="143"/>
        <v>0</v>
      </c>
      <c r="U514" s="71">
        <f t="shared" si="144"/>
        <v>0</v>
      </c>
      <c r="V514" s="124"/>
    </row>
    <row r="515" spans="1:22" hidden="1" outlineLevel="1">
      <c r="A515" s="137" t="s">
        <v>477</v>
      </c>
      <c r="B515" s="137"/>
      <c r="C515" s="138" t="s">
        <v>478</v>
      </c>
      <c r="D515" s="94">
        <v>1</v>
      </c>
      <c r="E515" s="94"/>
      <c r="F515" s="139" t="s">
        <v>10</v>
      </c>
      <c r="G515" s="71"/>
      <c r="H515" s="71"/>
      <c r="I515" s="71"/>
      <c r="J515" s="71"/>
      <c r="K515" s="71"/>
      <c r="L515" s="62">
        <v>0</v>
      </c>
      <c r="M515" s="552"/>
      <c r="N515" s="71"/>
      <c r="O515" s="552">
        <f t="shared" si="134"/>
        <v>0</v>
      </c>
      <c r="P515" s="552"/>
      <c r="Q515" s="71"/>
      <c r="R515" s="71">
        <f t="shared" si="135"/>
        <v>0</v>
      </c>
      <c r="S515" s="71">
        <f t="shared" si="142"/>
        <v>0</v>
      </c>
      <c r="T515" s="71">
        <f t="shared" si="143"/>
        <v>0</v>
      </c>
      <c r="U515" s="71">
        <f t="shared" si="144"/>
        <v>0</v>
      </c>
      <c r="V515" s="124"/>
    </row>
    <row r="516" spans="1:22" hidden="1" outlineLevel="1">
      <c r="A516" s="137" t="s">
        <v>479</v>
      </c>
      <c r="B516" s="137"/>
      <c r="C516" s="138" t="s">
        <v>480</v>
      </c>
      <c r="D516" s="94">
        <v>1</v>
      </c>
      <c r="E516" s="94"/>
      <c r="F516" s="139" t="s">
        <v>10</v>
      </c>
      <c r="G516" s="71"/>
      <c r="H516" s="71"/>
      <c r="I516" s="71"/>
      <c r="J516" s="71"/>
      <c r="K516" s="71"/>
      <c r="L516" s="62">
        <v>0</v>
      </c>
      <c r="M516" s="552"/>
      <c r="N516" s="71"/>
      <c r="O516" s="552">
        <f t="shared" si="134"/>
        <v>0</v>
      </c>
      <c r="P516" s="552"/>
      <c r="Q516" s="71"/>
      <c r="R516" s="71">
        <f t="shared" si="135"/>
        <v>0</v>
      </c>
      <c r="S516" s="71">
        <f t="shared" si="142"/>
        <v>0</v>
      </c>
      <c r="T516" s="71">
        <f t="shared" si="143"/>
        <v>0</v>
      </c>
      <c r="U516" s="71">
        <f t="shared" si="144"/>
        <v>0</v>
      </c>
      <c r="V516" s="124"/>
    </row>
    <row r="517" spans="1:22" hidden="1" outlineLevel="1">
      <c r="A517" s="137" t="s">
        <v>481</v>
      </c>
      <c r="B517" s="137"/>
      <c r="C517" s="138" t="s">
        <v>482</v>
      </c>
      <c r="D517" s="94">
        <v>1</v>
      </c>
      <c r="E517" s="94"/>
      <c r="F517" s="139" t="s">
        <v>10</v>
      </c>
      <c r="G517" s="71"/>
      <c r="H517" s="71"/>
      <c r="I517" s="71"/>
      <c r="J517" s="71"/>
      <c r="K517" s="71"/>
      <c r="L517" s="62">
        <v>0</v>
      </c>
      <c r="M517" s="552"/>
      <c r="N517" s="71"/>
      <c r="O517" s="552">
        <f t="shared" si="134"/>
        <v>0</v>
      </c>
      <c r="P517" s="552"/>
      <c r="Q517" s="71"/>
      <c r="R517" s="71">
        <f t="shared" si="135"/>
        <v>0</v>
      </c>
      <c r="S517" s="71">
        <f t="shared" si="142"/>
        <v>0</v>
      </c>
      <c r="T517" s="71">
        <f t="shared" si="143"/>
        <v>0</v>
      </c>
      <c r="U517" s="71">
        <f t="shared" si="144"/>
        <v>0</v>
      </c>
      <c r="V517" s="124"/>
    </row>
    <row r="518" spans="1:22" hidden="1" outlineLevel="1">
      <c r="A518" s="137" t="s">
        <v>483</v>
      </c>
      <c r="B518" s="137"/>
      <c r="C518" s="138" t="s">
        <v>484</v>
      </c>
      <c r="D518" s="94">
        <v>1</v>
      </c>
      <c r="E518" s="94"/>
      <c r="F518" s="139" t="s">
        <v>10</v>
      </c>
      <c r="G518" s="71"/>
      <c r="H518" s="71"/>
      <c r="I518" s="71"/>
      <c r="J518" s="71"/>
      <c r="K518" s="71"/>
      <c r="L518" s="62">
        <v>0</v>
      </c>
      <c r="M518" s="552"/>
      <c r="N518" s="71"/>
      <c r="O518" s="552">
        <f t="shared" si="134"/>
        <v>0</v>
      </c>
      <c r="P518" s="552"/>
      <c r="Q518" s="71"/>
      <c r="R518" s="71">
        <f t="shared" si="135"/>
        <v>0</v>
      </c>
      <c r="S518" s="71">
        <f t="shared" si="142"/>
        <v>0</v>
      </c>
      <c r="T518" s="71">
        <f t="shared" si="143"/>
        <v>0</v>
      </c>
      <c r="U518" s="71">
        <f t="shared" si="144"/>
        <v>0</v>
      </c>
      <c r="V518" s="124"/>
    </row>
    <row r="519" spans="1:22" hidden="1" outlineLevel="1">
      <c r="A519" s="137" t="s">
        <v>485</v>
      </c>
      <c r="B519" s="137"/>
      <c r="C519" s="138" t="s">
        <v>486</v>
      </c>
      <c r="D519" s="94">
        <v>1</v>
      </c>
      <c r="E519" s="94"/>
      <c r="F519" s="139" t="s">
        <v>10</v>
      </c>
      <c r="G519" s="71"/>
      <c r="H519" s="71"/>
      <c r="I519" s="71"/>
      <c r="J519" s="71"/>
      <c r="K519" s="71"/>
      <c r="L519" s="62">
        <v>0</v>
      </c>
      <c r="M519" s="552"/>
      <c r="N519" s="71"/>
      <c r="O519" s="552">
        <f t="shared" si="134"/>
        <v>0</v>
      </c>
      <c r="P519" s="552"/>
      <c r="Q519" s="71"/>
      <c r="R519" s="71">
        <f t="shared" si="135"/>
        <v>0</v>
      </c>
      <c r="S519" s="71">
        <f t="shared" si="142"/>
        <v>0</v>
      </c>
      <c r="T519" s="71">
        <f t="shared" si="143"/>
        <v>0</v>
      </c>
      <c r="U519" s="71">
        <f t="shared" si="144"/>
        <v>0</v>
      </c>
      <c r="V519" s="124"/>
    </row>
    <row r="520" spans="1:22" hidden="1" outlineLevel="1">
      <c r="A520" s="137" t="s">
        <v>487</v>
      </c>
      <c r="B520" s="137"/>
      <c r="C520" s="138" t="s">
        <v>488</v>
      </c>
      <c r="D520" s="94">
        <v>1</v>
      </c>
      <c r="E520" s="94"/>
      <c r="F520" s="139" t="s">
        <v>10</v>
      </c>
      <c r="G520" s="71"/>
      <c r="H520" s="71"/>
      <c r="I520" s="71"/>
      <c r="J520" s="71"/>
      <c r="K520" s="71"/>
      <c r="L520" s="62">
        <v>0</v>
      </c>
      <c r="M520" s="552"/>
      <c r="N520" s="71"/>
      <c r="O520" s="552">
        <f t="shared" si="134"/>
        <v>0</v>
      </c>
      <c r="P520" s="552"/>
      <c r="Q520" s="71"/>
      <c r="R520" s="71">
        <f t="shared" si="135"/>
        <v>0</v>
      </c>
      <c r="S520" s="71">
        <f t="shared" si="142"/>
        <v>0</v>
      </c>
      <c r="T520" s="71">
        <f t="shared" si="143"/>
        <v>0</v>
      </c>
      <c r="U520" s="71">
        <f t="shared" si="144"/>
        <v>0</v>
      </c>
      <c r="V520" s="124"/>
    </row>
    <row r="521" spans="1:22" hidden="1" outlineLevel="1">
      <c r="A521" s="137" t="s">
        <v>489</v>
      </c>
      <c r="B521" s="137"/>
      <c r="C521" s="138" t="s">
        <v>490</v>
      </c>
      <c r="D521" s="94">
        <v>1</v>
      </c>
      <c r="E521" s="94"/>
      <c r="F521" s="139" t="s">
        <v>10</v>
      </c>
      <c r="G521" s="71"/>
      <c r="H521" s="71"/>
      <c r="I521" s="71"/>
      <c r="J521" s="71"/>
      <c r="K521" s="71"/>
      <c r="L521" s="62">
        <v>0</v>
      </c>
      <c r="M521" s="552"/>
      <c r="N521" s="71"/>
      <c r="O521" s="552">
        <f t="shared" si="134"/>
        <v>0</v>
      </c>
      <c r="P521" s="552"/>
      <c r="Q521" s="71"/>
      <c r="R521" s="71">
        <f t="shared" si="135"/>
        <v>0</v>
      </c>
      <c r="S521" s="71">
        <f t="shared" si="142"/>
        <v>0</v>
      </c>
      <c r="T521" s="71">
        <f t="shared" si="143"/>
        <v>0</v>
      </c>
      <c r="U521" s="71">
        <f t="shared" si="144"/>
        <v>0</v>
      </c>
      <c r="V521" s="124"/>
    </row>
    <row r="522" spans="1:22" ht="26.4" hidden="1" outlineLevel="1">
      <c r="A522" s="137" t="s">
        <v>491</v>
      </c>
      <c r="B522" s="137"/>
      <c r="C522" s="138" t="s">
        <v>492</v>
      </c>
      <c r="D522" s="94">
        <v>1</v>
      </c>
      <c r="E522" s="94"/>
      <c r="F522" s="139" t="s">
        <v>10</v>
      </c>
      <c r="G522" s="71"/>
      <c r="H522" s="71"/>
      <c r="I522" s="71"/>
      <c r="J522" s="71"/>
      <c r="K522" s="71"/>
      <c r="L522" s="62">
        <v>0</v>
      </c>
      <c r="M522" s="552"/>
      <c r="N522" s="71"/>
      <c r="O522" s="552">
        <f t="shared" si="134"/>
        <v>0</v>
      </c>
      <c r="P522" s="552"/>
      <c r="Q522" s="71"/>
      <c r="R522" s="71">
        <f t="shared" si="135"/>
        <v>0</v>
      </c>
      <c r="S522" s="71">
        <f t="shared" si="142"/>
        <v>0</v>
      </c>
      <c r="T522" s="71">
        <f t="shared" si="143"/>
        <v>0</v>
      </c>
      <c r="U522" s="71">
        <f t="shared" si="144"/>
        <v>0</v>
      </c>
      <c r="V522" s="124"/>
    </row>
    <row r="523" spans="1:22" hidden="1" outlineLevel="1">
      <c r="A523" s="137" t="s">
        <v>493</v>
      </c>
      <c r="B523" s="137"/>
      <c r="C523" s="138" t="s">
        <v>494</v>
      </c>
      <c r="D523" s="94">
        <v>1</v>
      </c>
      <c r="E523" s="94"/>
      <c r="F523" s="139" t="s">
        <v>10</v>
      </c>
      <c r="G523" s="71"/>
      <c r="H523" s="71"/>
      <c r="I523" s="71"/>
      <c r="J523" s="71"/>
      <c r="K523" s="71"/>
      <c r="L523" s="62">
        <v>0</v>
      </c>
      <c r="M523" s="552"/>
      <c r="N523" s="71"/>
      <c r="O523" s="552">
        <f t="shared" si="134"/>
        <v>0</v>
      </c>
      <c r="P523" s="552"/>
      <c r="Q523" s="71"/>
      <c r="R523" s="71">
        <f t="shared" si="135"/>
        <v>0</v>
      </c>
      <c r="S523" s="71">
        <f t="shared" si="142"/>
        <v>0</v>
      </c>
      <c r="T523" s="71">
        <f t="shared" si="143"/>
        <v>0</v>
      </c>
      <c r="U523" s="71">
        <f t="shared" si="144"/>
        <v>0</v>
      </c>
      <c r="V523" s="124"/>
    </row>
    <row r="524" spans="1:22">
      <c r="A524" s="137"/>
      <c r="B524" s="137"/>
      <c r="C524" s="138"/>
      <c r="D524" s="94"/>
      <c r="E524" s="94"/>
      <c r="F524" s="139"/>
      <c r="G524" s="71"/>
      <c r="H524" s="71"/>
      <c r="I524" s="71"/>
      <c r="J524" s="71"/>
      <c r="K524" s="71"/>
      <c r="L524" s="71"/>
      <c r="M524" s="552"/>
      <c r="N524" s="71"/>
      <c r="O524" s="552">
        <f t="shared" si="134"/>
        <v>0</v>
      </c>
      <c r="P524" s="552"/>
      <c r="Q524" s="71"/>
      <c r="R524" s="71">
        <f t="shared" si="135"/>
        <v>0</v>
      </c>
      <c r="S524" s="71">
        <f t="shared" si="142"/>
        <v>0</v>
      </c>
      <c r="T524" s="71">
        <f t="shared" si="143"/>
        <v>0</v>
      </c>
      <c r="U524" s="71">
        <f t="shared" si="144"/>
        <v>0</v>
      </c>
      <c r="V524" s="123"/>
    </row>
    <row r="525" spans="1:22">
      <c r="A525" s="149" t="s">
        <v>495</v>
      </c>
      <c r="B525" s="149"/>
      <c r="C525" s="150" t="s">
        <v>253</v>
      </c>
      <c r="D525" s="100"/>
      <c r="E525" s="100"/>
      <c r="F525" s="151"/>
      <c r="G525" s="75"/>
      <c r="H525" s="75"/>
      <c r="I525" s="75"/>
      <c r="J525" s="75"/>
      <c r="K525" s="75"/>
      <c r="L525" s="75">
        <f>L526</f>
        <v>0</v>
      </c>
      <c r="M525" s="555"/>
      <c r="N525" s="75"/>
      <c r="O525" s="555">
        <f t="shared" si="134"/>
        <v>0</v>
      </c>
      <c r="P525" s="555"/>
      <c r="Q525" s="75"/>
      <c r="R525" s="75">
        <f t="shared" si="135"/>
        <v>0</v>
      </c>
      <c r="S525" s="75">
        <f t="shared" si="142"/>
        <v>0</v>
      </c>
      <c r="T525" s="75">
        <f t="shared" si="143"/>
        <v>0</v>
      </c>
      <c r="U525" s="75">
        <f t="shared" si="144"/>
        <v>0</v>
      </c>
      <c r="V525" s="176"/>
    </row>
    <row r="526" spans="1:22">
      <c r="A526" s="137" t="s">
        <v>496</v>
      </c>
      <c r="B526" s="137"/>
      <c r="C526" s="138" t="s">
        <v>497</v>
      </c>
      <c r="D526" s="94">
        <v>1</v>
      </c>
      <c r="E526" s="94"/>
      <c r="F526" s="139" t="s">
        <v>73</v>
      </c>
      <c r="G526" s="71"/>
      <c r="H526" s="71"/>
      <c r="I526" s="71"/>
      <c r="J526" s="71"/>
      <c r="K526" s="71"/>
      <c r="L526" s="62">
        <v>0</v>
      </c>
      <c r="M526" s="552"/>
      <c r="N526" s="71"/>
      <c r="O526" s="552">
        <f t="shared" si="134"/>
        <v>0</v>
      </c>
      <c r="P526" s="552"/>
      <c r="Q526" s="71"/>
      <c r="R526" s="71">
        <f t="shared" si="135"/>
        <v>0</v>
      </c>
      <c r="S526" s="71">
        <f t="shared" si="142"/>
        <v>0</v>
      </c>
      <c r="T526" s="71">
        <f t="shared" si="143"/>
        <v>0</v>
      </c>
      <c r="U526" s="71">
        <f t="shared" si="144"/>
        <v>0</v>
      </c>
      <c r="V526" s="124"/>
    </row>
    <row r="527" spans="1:22">
      <c r="A527" s="137"/>
      <c r="B527" s="137"/>
      <c r="C527" s="138"/>
      <c r="D527" s="94"/>
      <c r="E527" s="94"/>
      <c r="F527" s="139"/>
      <c r="G527" s="71"/>
      <c r="H527" s="71"/>
      <c r="I527" s="71"/>
      <c r="J527" s="71"/>
      <c r="K527" s="71"/>
      <c r="L527" s="71"/>
      <c r="M527" s="552"/>
      <c r="N527" s="71"/>
      <c r="O527" s="552">
        <f t="shared" si="134"/>
        <v>0</v>
      </c>
      <c r="P527" s="552"/>
      <c r="Q527" s="71"/>
      <c r="R527" s="71">
        <f t="shared" si="135"/>
        <v>0</v>
      </c>
      <c r="S527" s="71">
        <f t="shared" si="142"/>
        <v>0</v>
      </c>
      <c r="T527" s="71">
        <f t="shared" si="143"/>
        <v>0</v>
      </c>
      <c r="U527" s="71">
        <f t="shared" si="144"/>
        <v>0</v>
      </c>
      <c r="V527" s="123"/>
    </row>
    <row r="528" spans="1:22">
      <c r="A528" s="149" t="s">
        <v>498</v>
      </c>
      <c r="B528" s="149"/>
      <c r="C528" s="150" t="s">
        <v>499</v>
      </c>
      <c r="D528" s="100"/>
      <c r="E528" s="100"/>
      <c r="F528" s="151"/>
      <c r="G528" s="75"/>
      <c r="H528" s="75"/>
      <c r="I528" s="75"/>
      <c r="J528" s="75"/>
      <c r="K528" s="75"/>
      <c r="L528" s="75">
        <f>L529</f>
        <v>0</v>
      </c>
      <c r="M528" s="555"/>
      <c r="N528" s="75"/>
      <c r="O528" s="555">
        <f t="shared" si="134"/>
        <v>0</v>
      </c>
      <c r="P528" s="555"/>
      <c r="Q528" s="75"/>
      <c r="R528" s="75">
        <f t="shared" si="135"/>
        <v>0</v>
      </c>
      <c r="S528" s="75">
        <f t="shared" si="142"/>
        <v>0</v>
      </c>
      <c r="T528" s="75">
        <f t="shared" si="143"/>
        <v>0</v>
      </c>
      <c r="U528" s="75">
        <f t="shared" si="144"/>
        <v>0</v>
      </c>
      <c r="V528" s="176"/>
    </row>
    <row r="529" spans="1:56">
      <c r="A529" s="137" t="s">
        <v>500</v>
      </c>
      <c r="B529" s="137"/>
      <c r="C529" s="138" t="s">
        <v>497</v>
      </c>
      <c r="D529" s="94">
        <v>1</v>
      </c>
      <c r="E529" s="94"/>
      <c r="F529" s="139" t="s">
        <v>73</v>
      </c>
      <c r="G529" s="71"/>
      <c r="H529" s="71"/>
      <c r="I529" s="71"/>
      <c r="J529" s="71"/>
      <c r="K529" s="71"/>
      <c r="L529" s="62">
        <v>0</v>
      </c>
      <c r="M529" s="552"/>
      <c r="N529" s="71"/>
      <c r="O529" s="552">
        <f t="shared" ref="O529:O530" si="148">M529+N529</f>
        <v>0</v>
      </c>
      <c r="P529" s="552"/>
      <c r="Q529" s="71"/>
      <c r="R529" s="71">
        <f t="shared" ref="R529:R530" si="149">P529+Q529</f>
        <v>0</v>
      </c>
      <c r="S529" s="71">
        <f t="shared" si="142"/>
        <v>0</v>
      </c>
      <c r="T529" s="71">
        <f t="shared" si="143"/>
        <v>0</v>
      </c>
      <c r="U529" s="71">
        <f t="shared" si="144"/>
        <v>0</v>
      </c>
      <c r="V529" s="124"/>
    </row>
    <row r="530" spans="1:56">
      <c r="A530" s="146"/>
      <c r="B530" s="146"/>
      <c r="C530" s="147"/>
      <c r="D530" s="99"/>
      <c r="E530" s="99"/>
      <c r="F530" s="148"/>
      <c r="G530" s="82"/>
      <c r="H530" s="82"/>
      <c r="I530" s="82"/>
      <c r="J530" s="82"/>
      <c r="K530" s="82"/>
      <c r="L530" s="62"/>
      <c r="M530" s="553"/>
      <c r="N530" s="82"/>
      <c r="O530" s="553">
        <f t="shared" si="148"/>
        <v>0</v>
      </c>
      <c r="P530" s="553"/>
      <c r="Q530" s="82"/>
      <c r="R530" s="82">
        <f t="shared" si="149"/>
        <v>0</v>
      </c>
      <c r="S530" s="82">
        <f t="shared" si="142"/>
        <v>0</v>
      </c>
      <c r="T530" s="82">
        <f t="shared" si="143"/>
        <v>0</v>
      </c>
      <c r="U530" s="82"/>
      <c r="V530" s="124"/>
    </row>
    <row r="531" spans="1:56" ht="13.8">
      <c r="A531" s="208"/>
      <c r="B531" s="209"/>
      <c r="C531" s="213" t="s">
        <v>18</v>
      </c>
      <c r="D531" s="213"/>
      <c r="E531" s="214"/>
      <c r="F531" s="198"/>
      <c r="G531" s="198"/>
      <c r="H531" s="211"/>
      <c r="I531" s="211"/>
      <c r="J531" s="162">
        <f>SUBTOTAL(9,J15:J530)</f>
        <v>2924099307.3030205</v>
      </c>
      <c r="K531" s="162">
        <f>SUBTOTAL(9,K15:K530)</f>
        <v>488828772.86371696</v>
      </c>
      <c r="L531" s="162">
        <f>SUBTOTAL(9,L15:L530)</f>
        <v>3412928080.1667376</v>
      </c>
      <c r="M531" s="601"/>
      <c r="N531" s="162"/>
      <c r="O531" s="601"/>
      <c r="P531" s="601"/>
      <c r="Q531" s="162"/>
      <c r="R531" s="162"/>
      <c r="S531" s="162">
        <f>SUBTOTAL(9,S15:S530)</f>
        <v>111817559.85215332</v>
      </c>
      <c r="T531" s="162">
        <f>SUBTOTAL(9,T15:T530)</f>
        <v>18158432.923660897</v>
      </c>
      <c r="U531" s="162">
        <f>SUBTOTAL(9,U15:U530)</f>
        <v>129975992.77581422</v>
      </c>
      <c r="V531" s="211"/>
    </row>
    <row r="532" spans="1:56">
      <c r="A532" s="153"/>
      <c r="B532" s="153"/>
      <c r="C532" s="130"/>
      <c r="D532" s="130"/>
      <c r="E532" s="101"/>
      <c r="F532" s="154"/>
      <c r="G532" s="91"/>
      <c r="H532" s="91"/>
      <c r="I532" s="91"/>
      <c r="J532" s="91"/>
      <c r="K532" s="91"/>
      <c r="L532" s="91"/>
      <c r="M532" s="602"/>
      <c r="N532" s="91"/>
      <c r="O532" s="602"/>
      <c r="P532" s="602"/>
      <c r="Q532" s="91"/>
      <c r="R532" s="91"/>
      <c r="S532" s="91"/>
      <c r="T532" s="91"/>
      <c r="U532" s="91"/>
      <c r="V532" s="196"/>
    </row>
    <row r="533" spans="1:56">
      <c r="D533" s="93"/>
      <c r="M533" s="48"/>
      <c r="O533" s="48"/>
      <c r="P533" s="48"/>
      <c r="X533" s="216"/>
      <c r="Y533" s="216"/>
      <c r="Z533" s="216"/>
    </row>
    <row r="534" spans="1:56" ht="13.8">
      <c r="L534" s="624"/>
      <c r="M534" s="48"/>
      <c r="O534" s="48"/>
      <c r="P534" s="48"/>
      <c r="V534" s="48"/>
      <c r="W534" s="625"/>
      <c r="X534" s="625"/>
      <c r="Y534" s="626">
        <f>L534-'[1]1. ELEC'!$L534</f>
        <v>0</v>
      </c>
    </row>
    <row r="535" spans="1:56" s="629" customFormat="1" ht="16.95" customHeight="1">
      <c r="A535" s="1060" t="s">
        <v>1665</v>
      </c>
      <c r="B535" s="1060"/>
      <c r="C535" s="1060"/>
      <c r="D535" s="1060"/>
      <c r="E535" s="564"/>
      <c r="F535" s="564"/>
      <c r="G535" s="564"/>
      <c r="H535" s="564"/>
      <c r="I535" s="564"/>
      <c r="J535" s="564"/>
      <c r="K535" s="564"/>
      <c r="L535" s="627"/>
      <c r="M535" s="564"/>
      <c r="N535" s="1061" t="s">
        <v>1667</v>
      </c>
      <c r="O535" s="1061"/>
      <c r="P535" s="1061"/>
      <c r="Q535" s="1061"/>
      <c r="R535" s="1061"/>
      <c r="S535" s="1061"/>
      <c r="T535" s="1061"/>
      <c r="U535" s="1061"/>
      <c r="V535" s="1061"/>
      <c r="W535" s="625"/>
      <c r="X535" s="625"/>
      <c r="Y535" s="626">
        <f>L535-'[1]1. ELEC'!$L535</f>
        <v>-9978600.0000000019</v>
      </c>
      <c r="Z535" s="625"/>
      <c r="AA535" s="625"/>
      <c r="AC535" s="625"/>
      <c r="AD535" s="625"/>
      <c r="AE535" s="625"/>
      <c r="AF535" s="625"/>
      <c r="AG535" s="625"/>
      <c r="AH535" s="625"/>
      <c r="AI535" s="625"/>
      <c r="AJ535" s="625"/>
      <c r="AK535" s="625"/>
      <c r="AL535" s="625"/>
      <c r="AM535" s="625"/>
      <c r="AN535" s="625"/>
      <c r="AO535" s="625"/>
      <c r="AP535" s="625"/>
      <c r="AQ535" s="630"/>
      <c r="AR535" s="630"/>
      <c r="AS535" s="630"/>
      <c r="AT535" s="625"/>
      <c r="AU535" s="625"/>
      <c r="AV535" s="625"/>
      <c r="AW535" s="625"/>
      <c r="AX535" s="625"/>
      <c r="AY535" s="625"/>
      <c r="AZ535" s="631"/>
      <c r="BA535" s="632"/>
      <c r="BB535" s="632"/>
      <c r="BC535" s="632"/>
      <c r="BD535" s="632"/>
    </row>
    <row r="536" spans="1:56" s="629" customFormat="1" ht="16.95" customHeight="1">
      <c r="A536" s="1056" t="s">
        <v>1666</v>
      </c>
      <c r="B536" s="1056"/>
      <c r="C536" s="1056"/>
      <c r="D536" s="1056"/>
      <c r="E536" s="564"/>
      <c r="F536" s="564"/>
      <c r="G536" s="564"/>
      <c r="H536" s="564"/>
      <c r="I536" s="564"/>
      <c r="J536" s="564"/>
      <c r="K536" s="564"/>
      <c r="L536" s="627"/>
      <c r="M536" s="564"/>
      <c r="N536" s="561"/>
      <c r="O536" s="561"/>
      <c r="P536" s="561"/>
      <c r="Q536" s="561"/>
      <c r="R536" s="561"/>
      <c r="S536" s="561"/>
      <c r="T536" s="561"/>
      <c r="U536" s="561"/>
      <c r="V536" s="561"/>
      <c r="W536" s="625"/>
      <c r="X536" s="625"/>
      <c r="Y536" s="626">
        <f>L536-'[1]1. ELEC'!$L536</f>
        <v>-17953600</v>
      </c>
      <c r="Z536" s="625"/>
      <c r="AA536" s="625"/>
      <c r="AC536" s="625"/>
      <c r="AD536" s="625"/>
      <c r="AE536" s="625"/>
      <c r="AF536" s="625"/>
      <c r="AG536" s="625"/>
      <c r="AH536" s="625"/>
      <c r="AI536" s="625"/>
      <c r="AJ536" s="625"/>
      <c r="AK536" s="625"/>
      <c r="AL536" s="625"/>
      <c r="AM536" s="625"/>
      <c r="AN536" s="625"/>
      <c r="AO536" s="625"/>
      <c r="AP536" s="625"/>
      <c r="AQ536" s="630"/>
      <c r="AR536" s="630"/>
      <c r="AS536" s="630"/>
      <c r="AT536" s="625"/>
      <c r="AU536" s="625"/>
      <c r="AV536" s="625"/>
      <c r="AW536" s="625"/>
      <c r="AX536" s="625"/>
      <c r="AY536" s="625"/>
      <c r="AZ536" s="631"/>
      <c r="BA536" s="632"/>
      <c r="BB536" s="632"/>
      <c r="BC536" s="632"/>
      <c r="BD536" s="632"/>
    </row>
    <row r="537" spans="1:56" s="567" customFormat="1" ht="13.8">
      <c r="A537" s="1062"/>
      <c r="B537" s="1062"/>
      <c r="C537" s="1062"/>
      <c r="D537" s="623"/>
      <c r="E537" s="565"/>
      <c r="L537" s="633"/>
      <c r="M537" s="565"/>
      <c r="N537" s="566"/>
      <c r="P537" s="562" t="s">
        <v>1641</v>
      </c>
      <c r="Q537" s="1063" t="s">
        <v>1644</v>
      </c>
      <c r="R537" s="1063"/>
      <c r="S537" s="1063"/>
      <c r="T537" s="1063"/>
      <c r="U537" s="1063"/>
      <c r="V537" s="1063"/>
      <c r="W537" s="625"/>
      <c r="X537" s="625"/>
      <c r="Y537" s="626">
        <f>L537-'[1]1. ELEC'!$L537</f>
        <v>-13623500</v>
      </c>
      <c r="Z537" s="635"/>
      <c r="AA537" s="635"/>
      <c r="AC537" s="635"/>
      <c r="AD537" s="636"/>
      <c r="AE537" s="1064"/>
      <c r="AF537" s="1064"/>
      <c r="AG537" s="1064"/>
      <c r="AH537" s="1064"/>
      <c r="AI537" s="637"/>
      <c r="AJ537" s="637"/>
      <c r="AK537" s="637"/>
      <c r="AL537" s="637"/>
      <c r="AM537" s="1065"/>
      <c r="AN537" s="1065"/>
      <c r="AO537" s="1065"/>
      <c r="AP537" s="1065"/>
      <c r="AQ537" s="630"/>
      <c r="AR537" s="630"/>
      <c r="AS537" s="630"/>
      <c r="AT537" s="637"/>
      <c r="AU537" s="1065"/>
      <c r="AV537" s="1065"/>
      <c r="AW537" s="1065"/>
      <c r="AX537" s="1065"/>
      <c r="AY537" s="636"/>
      <c r="AZ537" s="638"/>
      <c r="BA537" s="636"/>
      <c r="BB537" s="636"/>
      <c r="BC537" s="636"/>
      <c r="BD537" s="639"/>
    </row>
    <row r="538" spans="1:56" s="640" customFormat="1" ht="13.8">
      <c r="B538" s="641"/>
      <c r="C538" s="641"/>
      <c r="D538" s="641"/>
      <c r="E538" s="642"/>
      <c r="F538" s="643"/>
      <c r="G538" s="644"/>
      <c r="H538" s="644"/>
      <c r="I538" s="644"/>
      <c r="J538" s="644"/>
      <c r="K538" s="644"/>
      <c r="L538" s="645"/>
      <c r="M538" s="568"/>
      <c r="N538" s="569"/>
      <c r="O538" s="563"/>
      <c r="P538" s="563"/>
      <c r="Q538" s="563"/>
      <c r="R538" s="563"/>
      <c r="S538" s="563"/>
      <c r="T538" s="563"/>
      <c r="U538" s="563"/>
      <c r="V538" s="646"/>
      <c r="W538" s="625"/>
      <c r="X538" s="625"/>
      <c r="Y538" s="626">
        <f>L538-'[1]1. ELEC'!$L538</f>
        <v>-1620000</v>
      </c>
    </row>
    <row r="539" spans="1:56" s="640" customFormat="1" ht="13.8">
      <c r="B539" s="641"/>
      <c r="C539" s="641"/>
      <c r="D539" s="641"/>
      <c r="E539" s="642"/>
      <c r="F539" s="643"/>
      <c r="G539" s="644"/>
      <c r="H539" s="644"/>
      <c r="I539" s="644"/>
      <c r="J539" s="644"/>
      <c r="K539" s="644"/>
      <c r="L539" s="645"/>
      <c r="M539" s="568"/>
      <c r="N539" s="569"/>
      <c r="O539" s="563"/>
      <c r="P539" s="563"/>
      <c r="Q539" s="563"/>
      <c r="R539" s="563"/>
      <c r="S539" s="563"/>
      <c r="T539" s="563"/>
      <c r="U539" s="563"/>
      <c r="V539" s="646"/>
      <c r="W539" s="625"/>
      <c r="X539" s="625"/>
      <c r="Y539" s="626">
        <f>L539-'[1]1. ELEC'!$L539</f>
        <v>0</v>
      </c>
    </row>
    <row r="540" spans="1:56" ht="13.8">
      <c r="L540" s="624"/>
      <c r="M540" s="48"/>
      <c r="O540" s="48"/>
      <c r="P540" s="48"/>
      <c r="V540" s="48"/>
      <c r="W540" s="625"/>
      <c r="X540" s="625"/>
    </row>
  </sheetData>
  <autoFilter ref="A14:V532"/>
  <mergeCells count="11">
    <mergeCell ref="A536:D536"/>
    <mergeCell ref="M14:O14"/>
    <mergeCell ref="P14:R14"/>
    <mergeCell ref="S14:U14"/>
    <mergeCell ref="A535:D535"/>
    <mergeCell ref="N535:V535"/>
    <mergeCell ref="A537:C537"/>
    <mergeCell ref="Q537:V537"/>
    <mergeCell ref="AE537:AH537"/>
    <mergeCell ref="AM537:AP537"/>
    <mergeCell ref="AU537:AX537"/>
  </mergeCells>
  <printOptions horizontalCentered="1"/>
  <pageMargins left="0.23622047244094491" right="0.23622047244094491" top="0.98425196850393704" bottom="0.55118110236220474" header="0.31496062992125984" footer="0.31496062992125984"/>
  <pageSetup paperSize="9" scale="37" fitToHeight="0" orientation="landscape" r:id="rId1"/>
  <headerFooter>
    <oddFooter>&amp;L&amp;8&amp;A&amp;R&amp;P / &amp;N</oddFoot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fitToPage="1"/>
  </sheetPr>
  <dimension ref="A1:BD178"/>
  <sheetViews>
    <sheetView showGridLines="0" view="pageBreakPreview" zoomScale="55" zoomScaleNormal="70" zoomScaleSheetLayoutView="55" workbookViewId="0">
      <selection activeCell="A16" sqref="A16:XFD531"/>
    </sheetView>
  </sheetViews>
  <sheetFormatPr defaultColWidth="11.44140625" defaultRowHeight="13.2" outlineLevelRow="2" outlineLevelCol="1"/>
  <cols>
    <col min="1" max="1" width="12" style="6" customWidth="1"/>
    <col min="2" max="2" width="4.6640625" style="6" customWidth="1"/>
    <col min="3" max="3" width="50.109375" style="23" customWidth="1"/>
    <col min="4" max="4" width="15.5546875" style="23" hidden="1" customWidth="1" outlineLevel="1"/>
    <col min="5" max="5" width="13.33203125" style="93" customWidth="1" collapsed="1"/>
    <col min="6" max="6" width="11.33203125" style="15" customWidth="1"/>
    <col min="7" max="8" width="15.33203125" style="48" customWidth="1" outlineLevel="1"/>
    <col min="9" max="9" width="14.6640625" style="48" customWidth="1"/>
    <col min="10" max="10" width="18.33203125" style="48" customWidth="1"/>
    <col min="11" max="11" width="17.33203125" style="48" customWidth="1"/>
    <col min="12" max="21" width="18.6640625" style="48" customWidth="1"/>
    <col min="22" max="22" width="28.5546875" style="23" customWidth="1"/>
    <col min="23" max="16384" width="11.44140625" style="6"/>
  </cols>
  <sheetData>
    <row r="1" spans="1:22" s="514" customFormat="1" ht="13.8">
      <c r="A1" s="510"/>
      <c r="B1" s="511"/>
      <c r="C1" s="512"/>
      <c r="D1" s="511"/>
      <c r="E1" s="513"/>
    </row>
    <row r="2" spans="1:22" s="514" customFormat="1" ht="13.8">
      <c r="A2" s="510"/>
      <c r="B2" s="511"/>
      <c r="C2" s="512"/>
      <c r="D2" s="511"/>
      <c r="E2" s="513"/>
    </row>
    <row r="3" spans="1:22" s="514" customFormat="1" ht="13.8">
      <c r="A3" s="510"/>
      <c r="B3" s="511"/>
      <c r="C3" s="512"/>
      <c r="D3" s="511"/>
      <c r="E3" s="513"/>
    </row>
    <row r="4" spans="1:22" s="514" customFormat="1" ht="13.8">
      <c r="A4" s="515"/>
      <c r="B4" s="516"/>
      <c r="C4" s="517"/>
      <c r="D4" s="516"/>
      <c r="E4" s="518"/>
      <c r="F4" s="519"/>
      <c r="G4" s="519"/>
      <c r="H4" s="519"/>
      <c r="I4" s="519"/>
      <c r="J4" s="519"/>
      <c r="K4" s="519"/>
      <c r="L4" s="519"/>
      <c r="M4" s="519"/>
      <c r="N4" s="519"/>
      <c r="O4" s="519"/>
      <c r="P4" s="519"/>
      <c r="Q4" s="519"/>
      <c r="R4" s="519"/>
      <c r="S4" s="519"/>
      <c r="T4" s="519"/>
      <c r="U4" s="519"/>
      <c r="V4" s="519"/>
    </row>
    <row r="5" spans="1:22" s="10" customFormat="1" ht="15.6" customHeight="1">
      <c r="C5" s="129"/>
      <c r="D5" s="129"/>
      <c r="E5" s="47"/>
      <c r="F5" s="13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14"/>
    </row>
    <row r="6" spans="1:22" s="10" customFormat="1" ht="13.8">
      <c r="A6" s="506" t="s">
        <v>1612</v>
      </c>
      <c r="C6" s="130"/>
      <c r="D6" s="130"/>
      <c r="E6" s="47"/>
      <c r="F6" s="131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132"/>
    </row>
    <row r="7" spans="1:22" s="10" customFormat="1" ht="13.8">
      <c r="A7" s="506" t="s">
        <v>1613</v>
      </c>
      <c r="C7" s="130"/>
      <c r="D7" s="130"/>
      <c r="E7" s="47"/>
      <c r="F7" s="131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132"/>
    </row>
    <row r="8" spans="1:22" s="10" customFormat="1" ht="17.399999999999999">
      <c r="A8" s="507" t="s">
        <v>1614</v>
      </c>
      <c r="B8" s="133"/>
      <c r="C8" s="134"/>
      <c r="D8" s="134"/>
      <c r="E8" s="47"/>
      <c r="F8" s="131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132"/>
    </row>
    <row r="9" spans="1:22" s="10" customFormat="1" ht="17.399999999999999">
      <c r="A9" s="506" t="s">
        <v>1615</v>
      </c>
      <c r="B9" s="133"/>
      <c r="C9" s="134"/>
      <c r="D9" s="134"/>
      <c r="E9" s="47"/>
      <c r="F9" s="131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132"/>
    </row>
    <row r="10" spans="1:22" s="10" customFormat="1" ht="13.8">
      <c r="A10" s="508" t="s">
        <v>1624</v>
      </c>
      <c r="C10" s="130"/>
      <c r="D10" s="130"/>
      <c r="E10" s="47"/>
      <c r="F10" s="131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132"/>
    </row>
    <row r="11" spans="1:22" s="10" customFormat="1" ht="13.8">
      <c r="A11" s="508" t="s">
        <v>1618</v>
      </c>
      <c r="C11" s="14"/>
      <c r="D11" s="14"/>
      <c r="E11" s="53"/>
      <c r="F11" s="131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132"/>
    </row>
    <row r="12" spans="1:22" s="10" customFormat="1" ht="13.8">
      <c r="A12" s="509" t="s">
        <v>1616</v>
      </c>
      <c r="B12" s="520"/>
      <c r="C12" s="521"/>
      <c r="D12" s="521"/>
      <c r="E12" s="522"/>
      <c r="F12" s="523"/>
      <c r="G12" s="524"/>
      <c r="H12" s="524"/>
      <c r="I12" s="524"/>
      <c r="J12" s="524"/>
      <c r="K12" s="524"/>
      <c r="L12" s="524"/>
      <c r="M12" s="524"/>
      <c r="N12" s="524"/>
      <c r="O12" s="524"/>
      <c r="P12" s="524"/>
      <c r="Q12" s="524"/>
      <c r="R12" s="524"/>
      <c r="S12" s="524"/>
      <c r="T12" s="524"/>
      <c r="U12" s="524"/>
      <c r="V12" s="525"/>
    </row>
    <row r="13" spans="1:22" ht="22.8">
      <c r="C13" s="46"/>
      <c r="D13" s="46"/>
    </row>
    <row r="14" spans="1:22" ht="64.5" customHeight="1">
      <c r="A14" s="9" t="s">
        <v>66</v>
      </c>
      <c r="B14" s="9"/>
      <c r="C14" s="26" t="s">
        <v>67</v>
      </c>
      <c r="D14" s="96" t="s">
        <v>611</v>
      </c>
      <c r="E14" s="390" t="s">
        <v>1559</v>
      </c>
      <c r="F14" s="9" t="s">
        <v>69</v>
      </c>
      <c r="G14" s="58" t="s">
        <v>612</v>
      </c>
      <c r="H14" s="58" t="s">
        <v>613</v>
      </c>
      <c r="I14" s="59" t="s">
        <v>614</v>
      </c>
      <c r="J14" s="59" t="s">
        <v>615</v>
      </c>
      <c r="K14" s="59" t="s">
        <v>616</v>
      </c>
      <c r="L14" s="60" t="s">
        <v>617</v>
      </c>
      <c r="M14" s="1057" t="s">
        <v>1642</v>
      </c>
      <c r="N14" s="1058"/>
      <c r="O14" s="1059"/>
      <c r="P14" s="1057" t="s">
        <v>1633</v>
      </c>
      <c r="Q14" s="1058"/>
      <c r="R14" s="1059"/>
      <c r="S14" s="1057" t="s">
        <v>1634</v>
      </c>
      <c r="T14" s="1058"/>
      <c r="U14" s="1059"/>
      <c r="V14" s="26" t="s">
        <v>33</v>
      </c>
    </row>
    <row r="15" spans="1:22">
      <c r="A15" s="8"/>
      <c r="B15" s="8"/>
      <c r="C15" s="25"/>
      <c r="D15" s="97"/>
      <c r="E15" s="97"/>
      <c r="F15" s="18"/>
      <c r="G15" s="62"/>
      <c r="H15" s="62"/>
      <c r="I15" s="62"/>
      <c r="J15" s="62"/>
      <c r="K15" s="62"/>
      <c r="L15" s="62"/>
      <c r="M15" s="550" t="s">
        <v>1635</v>
      </c>
      <c r="N15" s="550" t="s">
        <v>1636</v>
      </c>
      <c r="O15" s="550" t="s">
        <v>1637</v>
      </c>
      <c r="P15" s="550" t="s">
        <v>1635</v>
      </c>
      <c r="Q15" s="550" t="s">
        <v>1636</v>
      </c>
      <c r="R15" s="550" t="s">
        <v>1637</v>
      </c>
      <c r="S15" s="62" t="s">
        <v>1638</v>
      </c>
      <c r="T15" s="62" t="s">
        <v>1639</v>
      </c>
      <c r="U15" s="62" t="s">
        <v>1640</v>
      </c>
      <c r="V15" s="63"/>
    </row>
    <row r="16" spans="1:22" ht="15.6">
      <c r="A16" s="64" t="s">
        <v>76</v>
      </c>
      <c r="B16" s="64"/>
      <c r="C16" s="65" t="s">
        <v>38</v>
      </c>
      <c r="D16" s="117"/>
      <c r="E16" s="167"/>
      <c r="F16" s="450"/>
      <c r="G16" s="169"/>
      <c r="H16" s="169"/>
      <c r="I16" s="169"/>
      <c r="J16" s="169">
        <f>SUBTOTAL(9,J17:J87)</f>
        <v>585597305.97807789</v>
      </c>
      <c r="K16" s="169">
        <f>SUBTOTAL(9,K17:K87)</f>
        <v>205702981.36610115</v>
      </c>
      <c r="L16" s="169">
        <f>SUBTOTAL(9,L17:L87)</f>
        <v>791300287.3441788</v>
      </c>
      <c r="M16" s="169"/>
      <c r="N16" s="169"/>
      <c r="O16" s="169"/>
      <c r="P16" s="169"/>
      <c r="Q16" s="169"/>
      <c r="R16" s="169"/>
      <c r="S16" s="169">
        <f>SUBTOTAL(9,S17:S87)</f>
        <v>0</v>
      </c>
      <c r="T16" s="169">
        <f>SUBTOTAL(9,T17:T87)</f>
        <v>0</v>
      </c>
      <c r="U16" s="169">
        <f>SUBTOTAL(9,U17:U87)</f>
        <v>0</v>
      </c>
      <c r="V16" s="452"/>
    </row>
    <row r="17" spans="1:22">
      <c r="A17" s="8"/>
      <c r="B17" s="8"/>
      <c r="C17" s="25"/>
      <c r="D17" s="94"/>
      <c r="E17" s="94"/>
      <c r="F17" s="18"/>
      <c r="G17" s="71"/>
      <c r="H17" s="71"/>
      <c r="I17" s="71"/>
      <c r="J17" s="71"/>
      <c r="K17" s="71"/>
      <c r="L17" s="71"/>
      <c r="M17" s="570"/>
      <c r="N17" s="570"/>
      <c r="O17" s="570">
        <f>M17+N17</f>
        <v>0</v>
      </c>
      <c r="P17" s="570"/>
      <c r="Q17" s="570"/>
      <c r="R17" s="570">
        <f t="shared" ref="R17:R80" si="0">P17+Q17</f>
        <v>0</v>
      </c>
      <c r="S17" s="71">
        <f>J17*M17</f>
        <v>0</v>
      </c>
      <c r="T17" s="71">
        <f t="shared" ref="T17:T80" si="1">K17*P17</f>
        <v>0</v>
      </c>
      <c r="U17" s="71">
        <f t="shared" ref="U17:U80" si="2">S17+T17</f>
        <v>0</v>
      </c>
      <c r="V17" s="72"/>
    </row>
    <row r="18" spans="1:22" outlineLevel="1">
      <c r="A18" s="19" t="s">
        <v>175</v>
      </c>
      <c r="B18" s="19"/>
      <c r="C18" s="35" t="s">
        <v>176</v>
      </c>
      <c r="D18" s="98"/>
      <c r="E18" s="98"/>
      <c r="F18" s="22"/>
      <c r="G18" s="74"/>
      <c r="H18" s="74"/>
      <c r="I18" s="74"/>
      <c r="J18" s="75">
        <f>SUBTOTAL(9,J19:J87)</f>
        <v>585597305.97807789</v>
      </c>
      <c r="K18" s="75">
        <f>SUBTOTAL(9,K19:K87)</f>
        <v>205702981.36610115</v>
      </c>
      <c r="L18" s="75">
        <f>SUBTOTAL(9,L19:L87)</f>
        <v>791300287.3441788</v>
      </c>
      <c r="M18" s="571"/>
      <c r="N18" s="571"/>
      <c r="O18" s="571">
        <f>M18+N18</f>
        <v>0</v>
      </c>
      <c r="P18" s="571"/>
      <c r="Q18" s="571"/>
      <c r="R18" s="571">
        <f t="shared" si="0"/>
        <v>0</v>
      </c>
      <c r="S18" s="75">
        <f>SUBTOTAL(9,S19:S87)</f>
        <v>0</v>
      </c>
      <c r="T18" s="75">
        <f>SUBTOTAL(9,T19:T87)</f>
        <v>0</v>
      </c>
      <c r="U18" s="75">
        <f>SUBTOTAL(9,U19:U87)</f>
        <v>0</v>
      </c>
      <c r="V18" s="76"/>
    </row>
    <row r="19" spans="1:22" s="36" customFormat="1" outlineLevel="1">
      <c r="A19" s="21" t="s">
        <v>183</v>
      </c>
      <c r="B19" s="21"/>
      <c r="C19" s="28" t="s">
        <v>184</v>
      </c>
      <c r="D19" s="122">
        <v>1</v>
      </c>
      <c r="E19" s="122"/>
      <c r="F19" s="37" t="s">
        <v>10</v>
      </c>
      <c r="G19" s="77"/>
      <c r="H19" s="77"/>
      <c r="I19" s="77"/>
      <c r="J19" s="77">
        <f t="shared" ref="J19:K19" si="3">SUBTOTAL(9,J20:J42)</f>
        <v>425312121.51690239</v>
      </c>
      <c r="K19" s="77">
        <f t="shared" si="3"/>
        <v>147070051.59877241</v>
      </c>
      <c r="L19" s="77">
        <f>SUBTOTAL(9,L20:L42)</f>
        <v>572382173.11567473</v>
      </c>
      <c r="M19" s="572"/>
      <c r="N19" s="572"/>
      <c r="O19" s="572">
        <f t="shared" ref="O19:O82" si="4">M19+N19</f>
        <v>0</v>
      </c>
      <c r="P19" s="572"/>
      <c r="Q19" s="572"/>
      <c r="R19" s="572">
        <f t="shared" si="0"/>
        <v>0</v>
      </c>
      <c r="S19" s="77">
        <f t="shared" ref="S19:T19" si="5">SUBTOTAL(9,S20:S42)</f>
        <v>0</v>
      </c>
      <c r="T19" s="77">
        <f t="shared" si="5"/>
        <v>0</v>
      </c>
      <c r="U19" s="77">
        <f>SUBTOTAL(9,U20:U42)</f>
        <v>0</v>
      </c>
      <c r="V19" s="81"/>
    </row>
    <row r="20" spans="1:22" ht="26.4" outlineLevel="2">
      <c r="A20" s="8"/>
      <c r="B20" s="8"/>
      <c r="C20" s="25" t="s">
        <v>1062</v>
      </c>
      <c r="D20" s="97">
        <v>470</v>
      </c>
      <c r="E20" s="453">
        <v>485</v>
      </c>
      <c r="F20" s="387" t="s">
        <v>624</v>
      </c>
      <c r="G20" s="359">
        <v>362322.68570639991</v>
      </c>
      <c r="H20" s="359">
        <v>115320.5625</v>
      </c>
      <c r="I20" s="71">
        <f t="shared" ref="I20:I41" si="6">SUM(G20:H20)</f>
        <v>477643.24820639991</v>
      </c>
      <c r="J20" s="71">
        <f t="shared" ref="J20:J41" si="7">G20*E20</f>
        <v>175726502.56760395</v>
      </c>
      <c r="K20" s="71">
        <f t="shared" ref="K20:K41" si="8">H20*E20</f>
        <v>55930472.8125</v>
      </c>
      <c r="L20" s="71">
        <f t="shared" ref="L20:L41" si="9">I20*E20</f>
        <v>231656975.38010395</v>
      </c>
      <c r="M20" s="570"/>
      <c r="N20" s="570"/>
      <c r="O20" s="570">
        <f t="shared" si="4"/>
        <v>0</v>
      </c>
      <c r="P20" s="570"/>
      <c r="Q20" s="570"/>
      <c r="R20" s="570">
        <f t="shared" si="0"/>
        <v>0</v>
      </c>
      <c r="S20" s="71">
        <f t="shared" ref="S20:S83" si="10">J20*M20</f>
        <v>0</v>
      </c>
      <c r="T20" s="71">
        <f t="shared" si="1"/>
        <v>0</v>
      </c>
      <c r="U20" s="71">
        <f t="shared" si="2"/>
        <v>0</v>
      </c>
      <c r="V20" s="72" t="s">
        <v>1063</v>
      </c>
    </row>
    <row r="21" spans="1:22" ht="26.4" outlineLevel="2">
      <c r="A21" s="8"/>
      <c r="B21" s="8"/>
      <c r="C21" s="25" t="s">
        <v>1064</v>
      </c>
      <c r="D21" s="97">
        <v>0</v>
      </c>
      <c r="E21" s="442">
        <v>30</v>
      </c>
      <c r="F21" s="387" t="s">
        <v>660</v>
      </c>
      <c r="G21" s="359">
        <v>190224.16559999998</v>
      </c>
      <c r="H21" s="359">
        <v>70966.5</v>
      </c>
      <c r="I21" s="71">
        <f>SUM(G21:H21)</f>
        <v>261190.66559999998</v>
      </c>
      <c r="J21" s="71">
        <f>G21*E21</f>
        <v>5706724.9679999994</v>
      </c>
      <c r="K21" s="71">
        <f>H21*E21</f>
        <v>2128995</v>
      </c>
      <c r="L21" s="71">
        <f>I21*E21</f>
        <v>7835719.9679999994</v>
      </c>
      <c r="M21" s="570"/>
      <c r="N21" s="570"/>
      <c r="O21" s="570">
        <f t="shared" si="4"/>
        <v>0</v>
      </c>
      <c r="P21" s="570"/>
      <c r="Q21" s="570"/>
      <c r="R21" s="570">
        <f t="shared" si="0"/>
        <v>0</v>
      </c>
      <c r="S21" s="71">
        <f t="shared" si="10"/>
        <v>0</v>
      </c>
      <c r="T21" s="71">
        <f t="shared" si="1"/>
        <v>0</v>
      </c>
      <c r="U21" s="71">
        <f t="shared" si="2"/>
        <v>0</v>
      </c>
      <c r="V21" s="72" t="s">
        <v>1065</v>
      </c>
    </row>
    <row r="22" spans="1:22" ht="26.4" outlineLevel="2">
      <c r="A22" s="8"/>
      <c r="B22" s="8"/>
      <c r="C22" s="25" t="s">
        <v>1066</v>
      </c>
      <c r="D22" s="97">
        <v>180</v>
      </c>
      <c r="E22" s="442">
        <v>174</v>
      </c>
      <c r="F22" s="387" t="s">
        <v>624</v>
      </c>
      <c r="G22" s="359">
        <v>94950.666666666672</v>
      </c>
      <c r="H22" s="359">
        <v>42579.9</v>
      </c>
      <c r="I22" s="71">
        <f>SUM(G22:H22)</f>
        <v>137530.56666666668</v>
      </c>
      <c r="J22" s="71">
        <f>G22*E22</f>
        <v>16521416</v>
      </c>
      <c r="K22" s="71">
        <f>H22*E22</f>
        <v>7408902.6000000006</v>
      </c>
      <c r="L22" s="71">
        <f>I22*E22</f>
        <v>23930318.600000001</v>
      </c>
      <c r="M22" s="570"/>
      <c r="N22" s="570"/>
      <c r="O22" s="570">
        <f t="shared" si="4"/>
        <v>0</v>
      </c>
      <c r="P22" s="570"/>
      <c r="Q22" s="570"/>
      <c r="R22" s="570">
        <f t="shared" si="0"/>
        <v>0</v>
      </c>
      <c r="S22" s="71">
        <f t="shared" si="10"/>
        <v>0</v>
      </c>
      <c r="T22" s="71">
        <f t="shared" si="1"/>
        <v>0</v>
      </c>
      <c r="U22" s="71">
        <f t="shared" si="2"/>
        <v>0</v>
      </c>
      <c r="V22" s="72" t="s">
        <v>1067</v>
      </c>
    </row>
    <row r="23" spans="1:22" outlineLevel="2">
      <c r="A23" s="8"/>
      <c r="B23" s="8"/>
      <c r="C23" s="25" t="s">
        <v>1068</v>
      </c>
      <c r="D23" s="97">
        <v>162</v>
      </c>
      <c r="E23" s="442">
        <v>172</v>
      </c>
      <c r="F23" s="387" t="s">
        <v>660</v>
      </c>
      <c r="G23" s="359">
        <v>54295.411838399996</v>
      </c>
      <c r="H23" s="359">
        <v>82376.800000000003</v>
      </c>
      <c r="I23" s="71">
        <f t="shared" ref="I23:I39" si="11">SUM(G23:H23)</f>
        <v>136672.21183839999</v>
      </c>
      <c r="J23" s="71">
        <f t="shared" ref="J23:J39" si="12">G23*E23</f>
        <v>9338810.8362047989</v>
      </c>
      <c r="K23" s="71">
        <f t="shared" ref="K23:K39" si="13">H23*E23</f>
        <v>14168809.6</v>
      </c>
      <c r="L23" s="71">
        <f t="shared" ref="L23:L39" si="14">I23*E23</f>
        <v>23507620.436204799</v>
      </c>
      <c r="M23" s="570"/>
      <c r="N23" s="570"/>
      <c r="O23" s="570">
        <f t="shared" si="4"/>
        <v>0</v>
      </c>
      <c r="P23" s="570"/>
      <c r="Q23" s="570"/>
      <c r="R23" s="570">
        <f t="shared" si="0"/>
        <v>0</v>
      </c>
      <c r="S23" s="71">
        <f t="shared" si="10"/>
        <v>0</v>
      </c>
      <c r="T23" s="71">
        <f t="shared" si="1"/>
        <v>0</v>
      </c>
      <c r="U23" s="71">
        <f t="shared" si="2"/>
        <v>0</v>
      </c>
      <c r="V23" s="72" t="s">
        <v>1069</v>
      </c>
    </row>
    <row r="24" spans="1:22" outlineLevel="2">
      <c r="A24" s="8"/>
      <c r="B24" s="8"/>
      <c r="C24" s="25" t="s">
        <v>1070</v>
      </c>
      <c r="D24" s="97">
        <v>76</v>
      </c>
      <c r="E24" s="442">
        <v>10</v>
      </c>
      <c r="F24" s="387" t="s">
        <v>660</v>
      </c>
      <c r="G24" s="359">
        <v>32609.856959999997</v>
      </c>
      <c r="H24" s="359">
        <v>57608.1</v>
      </c>
      <c r="I24" s="71">
        <f t="shared" si="11"/>
        <v>90217.956959999996</v>
      </c>
      <c r="J24" s="71">
        <f t="shared" si="12"/>
        <v>326098.56959999999</v>
      </c>
      <c r="K24" s="71">
        <f t="shared" si="13"/>
        <v>576081</v>
      </c>
      <c r="L24" s="71">
        <f t="shared" si="14"/>
        <v>902179.56959999993</v>
      </c>
      <c r="M24" s="570"/>
      <c r="N24" s="570"/>
      <c r="O24" s="570">
        <f t="shared" si="4"/>
        <v>0</v>
      </c>
      <c r="P24" s="570"/>
      <c r="Q24" s="570"/>
      <c r="R24" s="570">
        <f t="shared" si="0"/>
        <v>0</v>
      </c>
      <c r="S24" s="71">
        <f t="shared" si="10"/>
        <v>0</v>
      </c>
      <c r="T24" s="71">
        <f t="shared" si="1"/>
        <v>0</v>
      </c>
      <c r="U24" s="71">
        <f t="shared" si="2"/>
        <v>0</v>
      </c>
      <c r="V24" s="72" t="s">
        <v>1069</v>
      </c>
    </row>
    <row r="25" spans="1:22" outlineLevel="2">
      <c r="A25" s="8"/>
      <c r="B25" s="8"/>
      <c r="C25" s="25" t="s">
        <v>1071</v>
      </c>
      <c r="D25" s="97">
        <v>79</v>
      </c>
      <c r="E25" s="442">
        <v>79</v>
      </c>
      <c r="F25" s="387" t="s">
        <v>660</v>
      </c>
      <c r="G25" s="359">
        <v>597901.72736159991</v>
      </c>
      <c r="H25" s="359">
        <v>82376.800000000003</v>
      </c>
      <c r="I25" s="71">
        <f t="shared" si="11"/>
        <v>680278.52736159996</v>
      </c>
      <c r="J25" s="71">
        <f t="shared" si="12"/>
        <v>47234236.461566396</v>
      </c>
      <c r="K25" s="71">
        <f t="shared" si="13"/>
        <v>6507767.2000000002</v>
      </c>
      <c r="L25" s="71">
        <f t="shared" si="14"/>
        <v>53742003.661566399</v>
      </c>
      <c r="M25" s="570"/>
      <c r="N25" s="570"/>
      <c r="O25" s="570">
        <f t="shared" si="4"/>
        <v>0</v>
      </c>
      <c r="P25" s="570"/>
      <c r="Q25" s="570"/>
      <c r="R25" s="570">
        <f t="shared" si="0"/>
        <v>0</v>
      </c>
      <c r="S25" s="71">
        <f t="shared" si="10"/>
        <v>0</v>
      </c>
      <c r="T25" s="71">
        <f t="shared" si="1"/>
        <v>0</v>
      </c>
      <c r="U25" s="71">
        <f t="shared" si="2"/>
        <v>0</v>
      </c>
      <c r="V25" s="72" t="s">
        <v>1069</v>
      </c>
    </row>
    <row r="26" spans="1:22" outlineLevel="2">
      <c r="A26" s="8"/>
      <c r="B26" s="8"/>
      <c r="C26" s="25" t="s">
        <v>1071</v>
      </c>
      <c r="D26" s="97">
        <v>50</v>
      </c>
      <c r="E26" s="442">
        <v>50</v>
      </c>
      <c r="F26" s="387" t="s">
        <v>660</v>
      </c>
      <c r="G26" s="359">
        <v>597901.72736159991</v>
      </c>
      <c r="H26" s="359">
        <v>82376.800000000003</v>
      </c>
      <c r="I26" s="71">
        <f t="shared" si="11"/>
        <v>680278.52736159996</v>
      </c>
      <c r="J26" s="71">
        <f t="shared" si="12"/>
        <v>29895086.368079998</v>
      </c>
      <c r="K26" s="71">
        <f t="shared" si="13"/>
        <v>4118840</v>
      </c>
      <c r="L26" s="71">
        <f t="shared" si="14"/>
        <v>34013926.368079998</v>
      </c>
      <c r="M26" s="570"/>
      <c r="N26" s="570"/>
      <c r="O26" s="570">
        <f t="shared" si="4"/>
        <v>0</v>
      </c>
      <c r="P26" s="570"/>
      <c r="Q26" s="570"/>
      <c r="R26" s="570">
        <f t="shared" si="0"/>
        <v>0</v>
      </c>
      <c r="S26" s="71">
        <f t="shared" si="10"/>
        <v>0</v>
      </c>
      <c r="T26" s="71">
        <f t="shared" si="1"/>
        <v>0</v>
      </c>
      <c r="U26" s="71">
        <f t="shared" si="2"/>
        <v>0</v>
      </c>
      <c r="V26" s="72" t="s">
        <v>1069</v>
      </c>
    </row>
    <row r="27" spans="1:22" outlineLevel="2">
      <c r="A27" s="8"/>
      <c r="B27" s="8"/>
      <c r="C27" s="25" t="s">
        <v>1072</v>
      </c>
      <c r="D27" s="97">
        <v>6</v>
      </c>
      <c r="E27" s="443">
        <v>8</v>
      </c>
      <c r="F27" s="387" t="s">
        <v>660</v>
      </c>
      <c r="G27" s="359">
        <v>326098.56960000005</v>
      </c>
      <c r="H27" s="359">
        <v>82376.800000000003</v>
      </c>
      <c r="I27" s="71">
        <f t="shared" si="11"/>
        <v>408475.36960000003</v>
      </c>
      <c r="J27" s="71">
        <f t="shared" si="12"/>
        <v>2608788.5568000004</v>
      </c>
      <c r="K27" s="71">
        <f t="shared" si="13"/>
        <v>659014.40000000002</v>
      </c>
      <c r="L27" s="71">
        <f t="shared" si="14"/>
        <v>3267802.9568000003</v>
      </c>
      <c r="M27" s="570"/>
      <c r="N27" s="570"/>
      <c r="O27" s="570">
        <f t="shared" si="4"/>
        <v>0</v>
      </c>
      <c r="P27" s="570"/>
      <c r="Q27" s="570"/>
      <c r="R27" s="570">
        <f t="shared" si="0"/>
        <v>0</v>
      </c>
      <c r="S27" s="71">
        <f t="shared" si="10"/>
        <v>0</v>
      </c>
      <c r="T27" s="71">
        <f t="shared" si="1"/>
        <v>0</v>
      </c>
      <c r="U27" s="71">
        <f t="shared" si="2"/>
        <v>0</v>
      </c>
      <c r="V27" s="72" t="s">
        <v>1069</v>
      </c>
    </row>
    <row r="28" spans="1:22" outlineLevel="2">
      <c r="A28" s="8"/>
      <c r="B28" s="8"/>
      <c r="C28" s="25" t="s">
        <v>1073</v>
      </c>
      <c r="D28" s="97">
        <v>3</v>
      </c>
      <c r="E28" s="453">
        <v>5</v>
      </c>
      <c r="F28" s="387" t="s">
        <v>660</v>
      </c>
      <c r="G28" s="359">
        <v>543443.2662383999</v>
      </c>
      <c r="H28" s="359">
        <v>82376.800000000003</v>
      </c>
      <c r="I28" s="71">
        <f t="shared" si="11"/>
        <v>625820.06623839994</v>
      </c>
      <c r="J28" s="71">
        <f t="shared" si="12"/>
        <v>2717216.3311919994</v>
      </c>
      <c r="K28" s="71">
        <f t="shared" si="13"/>
        <v>411884</v>
      </c>
      <c r="L28" s="71">
        <f t="shared" si="14"/>
        <v>3129100.3311919998</v>
      </c>
      <c r="M28" s="570"/>
      <c r="N28" s="570"/>
      <c r="O28" s="570">
        <f t="shared" si="4"/>
        <v>0</v>
      </c>
      <c r="P28" s="570"/>
      <c r="Q28" s="570"/>
      <c r="R28" s="570">
        <f t="shared" si="0"/>
        <v>0</v>
      </c>
      <c r="S28" s="71">
        <f t="shared" si="10"/>
        <v>0</v>
      </c>
      <c r="T28" s="71">
        <f t="shared" si="1"/>
        <v>0</v>
      </c>
      <c r="U28" s="71">
        <f t="shared" si="2"/>
        <v>0</v>
      </c>
      <c r="V28" s="72" t="s">
        <v>1069</v>
      </c>
    </row>
    <row r="29" spans="1:22" outlineLevel="2">
      <c r="A29" s="8"/>
      <c r="B29" s="8"/>
      <c r="C29" s="25" t="s">
        <v>1074</v>
      </c>
      <c r="D29" s="97">
        <v>1</v>
      </c>
      <c r="E29" s="442">
        <v>1</v>
      </c>
      <c r="F29" s="387" t="s">
        <v>660</v>
      </c>
      <c r="G29" s="359">
        <v>380393.98143839993</v>
      </c>
      <c r="H29" s="359">
        <v>82376.800000000003</v>
      </c>
      <c r="I29" s="71">
        <f>SUM(G29:H29)</f>
        <v>462770.78143839992</v>
      </c>
      <c r="J29" s="71">
        <f>G29*E29</f>
        <v>380393.98143839993</v>
      </c>
      <c r="K29" s="71">
        <f>H29*E29</f>
        <v>82376.800000000003</v>
      </c>
      <c r="L29" s="71">
        <f>I29*E29</f>
        <v>462770.78143839992</v>
      </c>
      <c r="M29" s="570"/>
      <c r="N29" s="570"/>
      <c r="O29" s="570">
        <f t="shared" si="4"/>
        <v>0</v>
      </c>
      <c r="P29" s="570"/>
      <c r="Q29" s="570"/>
      <c r="R29" s="570">
        <f t="shared" si="0"/>
        <v>0</v>
      </c>
      <c r="S29" s="71">
        <f t="shared" si="10"/>
        <v>0</v>
      </c>
      <c r="T29" s="71">
        <f t="shared" si="1"/>
        <v>0</v>
      </c>
      <c r="U29" s="71">
        <f t="shared" si="2"/>
        <v>0</v>
      </c>
      <c r="V29" s="72" t="s">
        <v>1069</v>
      </c>
    </row>
    <row r="30" spans="1:22" outlineLevel="2">
      <c r="A30" s="8"/>
      <c r="B30" s="8"/>
      <c r="C30" s="25" t="s">
        <v>1075</v>
      </c>
      <c r="D30" s="97">
        <v>12</v>
      </c>
      <c r="E30" s="442">
        <v>14</v>
      </c>
      <c r="F30" s="387" t="s">
        <v>660</v>
      </c>
      <c r="G30" s="359">
        <v>861389.37159839983</v>
      </c>
      <c r="H30" s="359">
        <v>82376.800000000003</v>
      </c>
      <c r="I30" s="71">
        <f t="shared" si="11"/>
        <v>943766.17159839987</v>
      </c>
      <c r="J30" s="71">
        <f t="shared" si="12"/>
        <v>12059451.202377597</v>
      </c>
      <c r="K30" s="71">
        <f t="shared" si="13"/>
        <v>1153275.2</v>
      </c>
      <c r="L30" s="71">
        <f t="shared" si="14"/>
        <v>13212726.402377598</v>
      </c>
      <c r="M30" s="570"/>
      <c r="N30" s="570"/>
      <c r="O30" s="570">
        <f t="shared" si="4"/>
        <v>0</v>
      </c>
      <c r="P30" s="570"/>
      <c r="Q30" s="570"/>
      <c r="R30" s="570">
        <f t="shared" si="0"/>
        <v>0</v>
      </c>
      <c r="S30" s="71">
        <f t="shared" si="10"/>
        <v>0</v>
      </c>
      <c r="T30" s="71">
        <f t="shared" si="1"/>
        <v>0</v>
      </c>
      <c r="U30" s="71">
        <f t="shared" si="2"/>
        <v>0</v>
      </c>
      <c r="V30" s="72" t="s">
        <v>1069</v>
      </c>
    </row>
    <row r="31" spans="1:22" outlineLevel="2">
      <c r="A31" s="8"/>
      <c r="B31" s="8"/>
      <c r="C31" s="25" t="s">
        <v>1076</v>
      </c>
      <c r="D31" s="97">
        <v>32</v>
      </c>
      <c r="E31" s="442">
        <v>32</v>
      </c>
      <c r="F31" s="387" t="s">
        <v>660</v>
      </c>
      <c r="G31" s="359">
        <v>372241.51719839993</v>
      </c>
      <c r="H31" s="359">
        <v>82376.800000000003</v>
      </c>
      <c r="I31" s="71">
        <f t="shared" si="11"/>
        <v>454618.31719839992</v>
      </c>
      <c r="J31" s="71">
        <f t="shared" si="12"/>
        <v>11911728.550348798</v>
      </c>
      <c r="K31" s="71">
        <f t="shared" si="13"/>
        <v>2636057.6000000001</v>
      </c>
      <c r="L31" s="71">
        <f t="shared" si="14"/>
        <v>14547786.150348797</v>
      </c>
      <c r="M31" s="570"/>
      <c r="N31" s="570"/>
      <c r="O31" s="570">
        <f t="shared" si="4"/>
        <v>0</v>
      </c>
      <c r="P31" s="570"/>
      <c r="Q31" s="570"/>
      <c r="R31" s="570">
        <f t="shared" si="0"/>
        <v>0</v>
      </c>
      <c r="S31" s="71">
        <f t="shared" si="10"/>
        <v>0</v>
      </c>
      <c r="T31" s="71">
        <f t="shared" si="1"/>
        <v>0</v>
      </c>
      <c r="U31" s="71">
        <f t="shared" si="2"/>
        <v>0</v>
      </c>
      <c r="V31" s="72" t="s">
        <v>1069</v>
      </c>
    </row>
    <row r="32" spans="1:22" outlineLevel="2">
      <c r="A32" s="8"/>
      <c r="B32" s="8"/>
      <c r="C32" s="25" t="s">
        <v>1077</v>
      </c>
      <c r="D32" s="97">
        <v>37</v>
      </c>
      <c r="E32" s="442">
        <v>37</v>
      </c>
      <c r="F32" s="387" t="s">
        <v>660</v>
      </c>
      <c r="G32" s="359">
        <v>317946.10535999999</v>
      </c>
      <c r="H32" s="359">
        <v>57608.1</v>
      </c>
      <c r="I32" s="71">
        <f t="shared" si="11"/>
        <v>375554.20535999996</v>
      </c>
      <c r="J32" s="71">
        <f t="shared" si="12"/>
        <v>11764005.898319999</v>
      </c>
      <c r="K32" s="71">
        <f t="shared" si="13"/>
        <v>2131499.6999999997</v>
      </c>
      <c r="L32" s="71">
        <f t="shared" si="14"/>
        <v>13895505.598319998</v>
      </c>
      <c r="M32" s="570"/>
      <c r="N32" s="570"/>
      <c r="O32" s="570">
        <f t="shared" si="4"/>
        <v>0</v>
      </c>
      <c r="P32" s="570"/>
      <c r="Q32" s="570"/>
      <c r="R32" s="570">
        <f t="shared" si="0"/>
        <v>0</v>
      </c>
      <c r="S32" s="71">
        <f t="shared" si="10"/>
        <v>0</v>
      </c>
      <c r="T32" s="71">
        <f t="shared" si="1"/>
        <v>0</v>
      </c>
      <c r="U32" s="71">
        <f t="shared" si="2"/>
        <v>0</v>
      </c>
      <c r="V32" s="72" t="s">
        <v>1069</v>
      </c>
    </row>
    <row r="33" spans="1:22" ht="26.4" outlineLevel="2">
      <c r="A33" s="8"/>
      <c r="B33" s="8"/>
      <c r="C33" s="25" t="s">
        <v>1078</v>
      </c>
      <c r="D33" s="97">
        <v>32</v>
      </c>
      <c r="E33" s="442">
        <v>32</v>
      </c>
      <c r="F33" s="387" t="s">
        <v>660</v>
      </c>
      <c r="G33" s="359">
        <v>680241.61618559994</v>
      </c>
      <c r="H33" s="359">
        <v>53385.955040000001</v>
      </c>
      <c r="I33" s="71">
        <f t="shared" si="11"/>
        <v>733627.57122559997</v>
      </c>
      <c r="J33" s="71">
        <f t="shared" si="12"/>
        <v>21767731.717939198</v>
      </c>
      <c r="K33" s="71">
        <f t="shared" si="13"/>
        <v>1708350.56128</v>
      </c>
      <c r="L33" s="71">
        <f t="shared" si="14"/>
        <v>23476082.279219199</v>
      </c>
      <c r="M33" s="570"/>
      <c r="N33" s="570"/>
      <c r="O33" s="570">
        <f t="shared" si="4"/>
        <v>0</v>
      </c>
      <c r="P33" s="570"/>
      <c r="Q33" s="570"/>
      <c r="R33" s="570">
        <f t="shared" si="0"/>
        <v>0</v>
      </c>
      <c r="S33" s="71">
        <f t="shared" si="10"/>
        <v>0</v>
      </c>
      <c r="T33" s="71">
        <f t="shared" si="1"/>
        <v>0</v>
      </c>
      <c r="U33" s="71">
        <f t="shared" si="2"/>
        <v>0</v>
      </c>
      <c r="V33" s="72" t="s">
        <v>1069</v>
      </c>
    </row>
    <row r="34" spans="1:22" ht="26.4" outlineLevel="2">
      <c r="A34" s="8"/>
      <c r="B34" s="8"/>
      <c r="C34" s="25" t="s">
        <v>1079</v>
      </c>
      <c r="D34" s="97">
        <v>0</v>
      </c>
      <c r="E34" s="443"/>
      <c r="F34" s="387" t="s">
        <v>660</v>
      </c>
      <c r="G34" s="359">
        <v>206583.4438416</v>
      </c>
      <c r="H34" s="359">
        <v>53385.955040000001</v>
      </c>
      <c r="I34" s="71">
        <f t="shared" si="11"/>
        <v>259969.39888160001</v>
      </c>
      <c r="J34" s="71">
        <f t="shared" si="12"/>
        <v>0</v>
      </c>
      <c r="K34" s="71">
        <f t="shared" si="13"/>
        <v>0</v>
      </c>
      <c r="L34" s="71">
        <f t="shared" si="14"/>
        <v>0</v>
      </c>
      <c r="M34" s="570"/>
      <c r="N34" s="570"/>
      <c r="O34" s="570">
        <f t="shared" si="4"/>
        <v>0</v>
      </c>
      <c r="P34" s="570"/>
      <c r="Q34" s="570"/>
      <c r="R34" s="570">
        <f t="shared" si="0"/>
        <v>0</v>
      </c>
      <c r="S34" s="71">
        <f t="shared" si="10"/>
        <v>0</v>
      </c>
      <c r="T34" s="71">
        <f t="shared" si="1"/>
        <v>0</v>
      </c>
      <c r="U34" s="71">
        <f t="shared" si="2"/>
        <v>0</v>
      </c>
      <c r="V34" s="72" t="s">
        <v>1069</v>
      </c>
    </row>
    <row r="35" spans="1:22" outlineLevel="2">
      <c r="A35" s="8"/>
      <c r="B35" s="8"/>
      <c r="C35" s="25" t="s">
        <v>1080</v>
      </c>
      <c r="D35" s="97">
        <v>228</v>
      </c>
      <c r="E35" s="442">
        <v>228</v>
      </c>
      <c r="F35" s="387" t="s">
        <v>660</v>
      </c>
      <c r="G35" s="359">
        <v>3260.9856959999997</v>
      </c>
      <c r="H35" s="359">
        <v>3850.0000000000005</v>
      </c>
      <c r="I35" s="71">
        <f t="shared" si="11"/>
        <v>7110.9856959999997</v>
      </c>
      <c r="J35" s="71">
        <f t="shared" si="12"/>
        <v>743504.7386879999</v>
      </c>
      <c r="K35" s="71">
        <f t="shared" si="13"/>
        <v>877800.00000000012</v>
      </c>
      <c r="L35" s="71">
        <f t="shared" si="14"/>
        <v>1621304.738688</v>
      </c>
      <c r="M35" s="570"/>
      <c r="N35" s="570"/>
      <c r="O35" s="570">
        <f t="shared" si="4"/>
        <v>0</v>
      </c>
      <c r="P35" s="570"/>
      <c r="Q35" s="570"/>
      <c r="R35" s="570">
        <f t="shared" si="0"/>
        <v>0</v>
      </c>
      <c r="S35" s="71">
        <f t="shared" si="10"/>
        <v>0</v>
      </c>
      <c r="T35" s="71">
        <f t="shared" si="1"/>
        <v>0</v>
      </c>
      <c r="U35" s="71">
        <f t="shared" si="2"/>
        <v>0</v>
      </c>
      <c r="V35" s="72" t="s">
        <v>713</v>
      </c>
    </row>
    <row r="36" spans="1:22" outlineLevel="2">
      <c r="A36" s="8"/>
      <c r="B36" s="8"/>
      <c r="C36" s="25" t="s">
        <v>1081</v>
      </c>
      <c r="D36" s="97">
        <v>50</v>
      </c>
      <c r="E36" s="442">
        <v>50</v>
      </c>
      <c r="F36" s="387" t="s">
        <v>660</v>
      </c>
      <c r="G36" s="359">
        <v>48914.785439999992</v>
      </c>
      <c r="H36" s="359">
        <v>11000</v>
      </c>
      <c r="I36" s="71">
        <f t="shared" si="11"/>
        <v>59914.785439999992</v>
      </c>
      <c r="J36" s="71">
        <f t="shared" si="12"/>
        <v>2445739.2719999994</v>
      </c>
      <c r="K36" s="71">
        <f t="shared" si="13"/>
        <v>550000</v>
      </c>
      <c r="L36" s="71">
        <f t="shared" si="14"/>
        <v>2995739.2719999994</v>
      </c>
      <c r="M36" s="570"/>
      <c r="N36" s="570"/>
      <c r="O36" s="570">
        <f t="shared" si="4"/>
        <v>0</v>
      </c>
      <c r="P36" s="570"/>
      <c r="Q36" s="570"/>
      <c r="R36" s="570">
        <f t="shared" si="0"/>
        <v>0</v>
      </c>
      <c r="S36" s="71">
        <f t="shared" si="10"/>
        <v>0</v>
      </c>
      <c r="T36" s="71">
        <f t="shared" si="1"/>
        <v>0</v>
      </c>
      <c r="U36" s="71">
        <f t="shared" si="2"/>
        <v>0</v>
      </c>
      <c r="V36" s="72" t="s">
        <v>713</v>
      </c>
    </row>
    <row r="37" spans="1:22" outlineLevel="2">
      <c r="A37" s="8"/>
      <c r="B37" s="8"/>
      <c r="C37" s="25" t="s">
        <v>1082</v>
      </c>
      <c r="D37" s="97">
        <v>228</v>
      </c>
      <c r="E37" s="454">
        <v>228</v>
      </c>
      <c r="F37" s="387" t="s">
        <v>660</v>
      </c>
      <c r="G37" s="359">
        <v>92448.944481600003</v>
      </c>
      <c r="H37" s="359">
        <v>8250</v>
      </c>
      <c r="I37" s="71">
        <f t="shared" si="11"/>
        <v>100698.9444816</v>
      </c>
      <c r="J37" s="71">
        <f t="shared" si="12"/>
        <v>21078359.341804802</v>
      </c>
      <c r="K37" s="71">
        <f t="shared" si="13"/>
        <v>1881000</v>
      </c>
      <c r="L37" s="71">
        <f t="shared" si="14"/>
        <v>22959359.341804802</v>
      </c>
      <c r="M37" s="570"/>
      <c r="N37" s="570"/>
      <c r="O37" s="570">
        <f t="shared" si="4"/>
        <v>0</v>
      </c>
      <c r="P37" s="570"/>
      <c r="Q37" s="570"/>
      <c r="R37" s="570">
        <f t="shared" si="0"/>
        <v>0</v>
      </c>
      <c r="S37" s="71">
        <f t="shared" si="10"/>
        <v>0</v>
      </c>
      <c r="T37" s="71">
        <f t="shared" si="1"/>
        <v>0</v>
      </c>
      <c r="U37" s="71">
        <f t="shared" si="2"/>
        <v>0</v>
      </c>
      <c r="V37" s="72" t="s">
        <v>713</v>
      </c>
    </row>
    <row r="38" spans="1:22" outlineLevel="2">
      <c r="A38" s="8"/>
      <c r="B38" s="8"/>
      <c r="C38" s="25" t="s">
        <v>1083</v>
      </c>
      <c r="D38" s="97">
        <v>456</v>
      </c>
      <c r="E38" s="455">
        <v>456</v>
      </c>
      <c r="F38" s="387" t="s">
        <v>660</v>
      </c>
      <c r="G38" s="359">
        <v>37990.483358400001</v>
      </c>
      <c r="H38" s="359">
        <v>8250</v>
      </c>
      <c r="I38" s="71">
        <f t="shared" si="11"/>
        <v>46240.483358400001</v>
      </c>
      <c r="J38" s="71">
        <f t="shared" si="12"/>
        <v>17323660.4114304</v>
      </c>
      <c r="K38" s="71">
        <f t="shared" si="13"/>
        <v>3762000</v>
      </c>
      <c r="L38" s="71">
        <f t="shared" si="14"/>
        <v>21085660.4114304</v>
      </c>
      <c r="M38" s="570"/>
      <c r="N38" s="570"/>
      <c r="O38" s="570">
        <f t="shared" si="4"/>
        <v>0</v>
      </c>
      <c r="P38" s="570"/>
      <c r="Q38" s="570"/>
      <c r="R38" s="570">
        <f t="shared" si="0"/>
        <v>0</v>
      </c>
      <c r="S38" s="71">
        <f t="shared" si="10"/>
        <v>0</v>
      </c>
      <c r="T38" s="71">
        <f t="shared" si="1"/>
        <v>0</v>
      </c>
      <c r="U38" s="71">
        <f t="shared" si="2"/>
        <v>0</v>
      </c>
      <c r="V38" s="72" t="s">
        <v>713</v>
      </c>
    </row>
    <row r="39" spans="1:22" outlineLevel="2">
      <c r="A39" s="8"/>
      <c r="B39" s="8"/>
      <c r="C39" s="25" t="s">
        <v>1084</v>
      </c>
      <c r="D39" s="97">
        <v>1</v>
      </c>
      <c r="E39" s="455">
        <v>1</v>
      </c>
      <c r="F39" s="387" t="s">
        <v>619</v>
      </c>
      <c r="G39" s="359">
        <v>2500000</v>
      </c>
      <c r="H39" s="359">
        <v>1000000</v>
      </c>
      <c r="I39" s="71">
        <f t="shared" si="11"/>
        <v>3500000</v>
      </c>
      <c r="J39" s="71">
        <f t="shared" si="12"/>
        <v>2500000</v>
      </c>
      <c r="K39" s="71">
        <f t="shared" si="13"/>
        <v>1000000</v>
      </c>
      <c r="L39" s="71">
        <f t="shared" si="14"/>
        <v>3500000</v>
      </c>
      <c r="M39" s="570"/>
      <c r="N39" s="570"/>
      <c r="O39" s="570">
        <f t="shared" si="4"/>
        <v>0</v>
      </c>
      <c r="P39" s="570"/>
      <c r="Q39" s="570"/>
      <c r="R39" s="570">
        <f t="shared" si="0"/>
        <v>0</v>
      </c>
      <c r="S39" s="71">
        <f t="shared" si="10"/>
        <v>0</v>
      </c>
      <c r="T39" s="71">
        <f t="shared" si="1"/>
        <v>0</v>
      </c>
      <c r="U39" s="71">
        <f t="shared" si="2"/>
        <v>0</v>
      </c>
      <c r="V39" s="72" t="s">
        <v>713</v>
      </c>
    </row>
    <row r="40" spans="1:22" outlineLevel="2">
      <c r="A40" s="8"/>
      <c r="B40" s="8"/>
      <c r="C40" s="25" t="s">
        <v>1085</v>
      </c>
      <c r="D40" s="97">
        <v>1</v>
      </c>
      <c r="E40" s="97">
        <v>1</v>
      </c>
      <c r="F40" s="387" t="s">
        <v>619</v>
      </c>
      <c r="G40" s="359">
        <v>33262665.743507996</v>
      </c>
      <c r="H40" s="359">
        <v>9978799.7230523992</v>
      </c>
      <c r="I40" s="71">
        <f t="shared" si="6"/>
        <v>43241465.466560394</v>
      </c>
      <c r="J40" s="71">
        <f t="shared" si="7"/>
        <v>33262665.743507996</v>
      </c>
      <c r="K40" s="71">
        <f t="shared" si="8"/>
        <v>9978799.7230523992</v>
      </c>
      <c r="L40" s="71">
        <f t="shared" si="9"/>
        <v>43241465.466560394</v>
      </c>
      <c r="M40" s="570"/>
      <c r="N40" s="570"/>
      <c r="O40" s="570">
        <f t="shared" si="4"/>
        <v>0</v>
      </c>
      <c r="P40" s="570"/>
      <c r="Q40" s="570"/>
      <c r="R40" s="570">
        <f t="shared" si="0"/>
        <v>0</v>
      </c>
      <c r="S40" s="71">
        <f t="shared" si="10"/>
        <v>0</v>
      </c>
      <c r="T40" s="71">
        <f t="shared" si="1"/>
        <v>0</v>
      </c>
      <c r="U40" s="71">
        <f t="shared" si="2"/>
        <v>0</v>
      </c>
      <c r="V40" s="72" t="s">
        <v>255</v>
      </c>
    </row>
    <row r="41" spans="1:22" outlineLevel="2">
      <c r="A41" s="8"/>
      <c r="B41" s="8"/>
      <c r="C41" s="25" t="s">
        <v>787</v>
      </c>
      <c r="D41" s="97">
        <v>1</v>
      </c>
      <c r="E41" s="97">
        <v>1</v>
      </c>
      <c r="F41" s="387" t="s">
        <v>619</v>
      </c>
      <c r="G41" s="359">
        <v>0</v>
      </c>
      <c r="H41" s="359">
        <v>29398125.401939999</v>
      </c>
      <c r="I41" s="71">
        <f t="shared" si="6"/>
        <v>29398125.401939999</v>
      </c>
      <c r="J41" s="71">
        <f t="shared" si="7"/>
        <v>0</v>
      </c>
      <c r="K41" s="71">
        <f t="shared" si="8"/>
        <v>29398125.401939999</v>
      </c>
      <c r="L41" s="71">
        <f t="shared" si="9"/>
        <v>29398125.401939999</v>
      </c>
      <c r="M41" s="570"/>
      <c r="N41" s="570"/>
      <c r="O41" s="570">
        <f t="shared" si="4"/>
        <v>0</v>
      </c>
      <c r="P41" s="570"/>
      <c r="Q41" s="570"/>
      <c r="R41" s="570">
        <f t="shared" si="0"/>
        <v>0</v>
      </c>
      <c r="S41" s="71">
        <f t="shared" si="10"/>
        <v>0</v>
      </c>
      <c r="T41" s="71">
        <f t="shared" si="1"/>
        <v>0</v>
      </c>
      <c r="U41" s="71">
        <f t="shared" si="2"/>
        <v>0</v>
      </c>
      <c r="V41" s="72" t="s">
        <v>713</v>
      </c>
    </row>
    <row r="42" spans="1:22" outlineLevel="1">
      <c r="A42" s="8"/>
      <c r="B42" s="8"/>
      <c r="C42" s="25"/>
      <c r="D42" s="97"/>
      <c r="E42" s="97"/>
      <c r="F42" s="387"/>
      <c r="G42" s="62"/>
      <c r="H42" s="71"/>
      <c r="I42" s="71"/>
      <c r="J42" s="71"/>
      <c r="K42" s="71"/>
      <c r="L42" s="71"/>
      <c r="M42" s="570"/>
      <c r="N42" s="570"/>
      <c r="O42" s="570">
        <f t="shared" si="4"/>
        <v>0</v>
      </c>
      <c r="P42" s="570"/>
      <c r="Q42" s="570"/>
      <c r="R42" s="570">
        <f t="shared" si="0"/>
        <v>0</v>
      </c>
      <c r="S42" s="71">
        <f t="shared" si="10"/>
        <v>0</v>
      </c>
      <c r="T42" s="71">
        <f t="shared" si="1"/>
        <v>0</v>
      </c>
      <c r="U42" s="71">
        <f t="shared" si="2"/>
        <v>0</v>
      </c>
      <c r="V42" s="72"/>
    </row>
    <row r="43" spans="1:22" s="36" customFormat="1" outlineLevel="1">
      <c r="A43" s="21" t="s">
        <v>185</v>
      </c>
      <c r="B43" s="21"/>
      <c r="C43" s="28" t="s">
        <v>186</v>
      </c>
      <c r="D43" s="99">
        <v>1</v>
      </c>
      <c r="E43" s="99"/>
      <c r="F43" s="388" t="s">
        <v>10</v>
      </c>
      <c r="G43" s="82"/>
      <c r="H43" s="77"/>
      <c r="I43" s="77"/>
      <c r="J43" s="77">
        <f>SUBTOTAL(9,J44:J87)</f>
        <v>160285184.46117544</v>
      </c>
      <c r="K43" s="77">
        <f>SUBTOTAL(9,K44:K87)</f>
        <v>58632929.767328799</v>
      </c>
      <c r="L43" s="77">
        <f>SUBTOTAL(9,L44:L87)</f>
        <v>218918114.22850427</v>
      </c>
      <c r="M43" s="572"/>
      <c r="N43" s="572"/>
      <c r="O43" s="572">
        <f t="shared" si="4"/>
        <v>0</v>
      </c>
      <c r="P43" s="572"/>
      <c r="Q43" s="572"/>
      <c r="R43" s="572">
        <f t="shared" si="0"/>
        <v>0</v>
      </c>
      <c r="S43" s="77">
        <f>SUBTOTAL(9,S44:S87)</f>
        <v>0</v>
      </c>
      <c r="T43" s="77">
        <f>SUBTOTAL(9,T44:T87)</f>
        <v>0</v>
      </c>
      <c r="U43" s="77">
        <f>SUBTOTAL(9,U44:U87)</f>
        <v>0</v>
      </c>
      <c r="V43" s="81"/>
    </row>
    <row r="44" spans="1:22" s="36" customFormat="1" outlineLevel="2">
      <c r="A44" s="21"/>
      <c r="B44" s="21"/>
      <c r="C44" s="28" t="s">
        <v>1086</v>
      </c>
      <c r="D44" s="99"/>
      <c r="E44" s="99"/>
      <c r="F44" s="388"/>
      <c r="G44" s="82"/>
      <c r="H44" s="77"/>
      <c r="I44" s="77"/>
      <c r="J44" s="77">
        <f>SUBTOTAL(9,J45:J59)</f>
        <v>83418012.701272517</v>
      </c>
      <c r="K44" s="77">
        <f t="shared" ref="K44:L44" si="15">SUBTOTAL(9,K45:K59)</f>
        <v>26026366.150400002</v>
      </c>
      <c r="L44" s="77">
        <f t="shared" si="15"/>
        <v>109444378.85167249</v>
      </c>
      <c r="M44" s="572"/>
      <c r="N44" s="572"/>
      <c r="O44" s="572">
        <f t="shared" si="4"/>
        <v>0</v>
      </c>
      <c r="P44" s="572"/>
      <c r="Q44" s="572"/>
      <c r="R44" s="572">
        <f t="shared" si="0"/>
        <v>0</v>
      </c>
      <c r="S44" s="77">
        <f>SUBTOTAL(9,S45:S59)</f>
        <v>0</v>
      </c>
      <c r="T44" s="77">
        <f t="shared" ref="T44:U44" si="16">SUBTOTAL(9,T45:T59)</f>
        <v>0</v>
      </c>
      <c r="U44" s="77">
        <f t="shared" si="16"/>
        <v>0</v>
      </c>
      <c r="V44" s="81"/>
    </row>
    <row r="45" spans="1:22" ht="26.4" outlineLevel="2">
      <c r="A45" s="8"/>
      <c r="B45" s="8"/>
      <c r="C45" s="25" t="s">
        <v>1064</v>
      </c>
      <c r="D45" s="97">
        <v>109</v>
      </c>
      <c r="E45" s="456">
        <v>210</v>
      </c>
      <c r="F45" s="387" t="s">
        <v>624</v>
      </c>
      <c r="G45" s="359">
        <v>190224.16559999998</v>
      </c>
      <c r="H45" s="359">
        <v>70966.5</v>
      </c>
      <c r="I45" s="71">
        <f>SUM(G45:H45)</f>
        <v>261190.66559999998</v>
      </c>
      <c r="J45" s="71">
        <f>G45*E45</f>
        <v>39947074.775999993</v>
      </c>
      <c r="K45" s="71">
        <f>H45*E45</f>
        <v>14902965</v>
      </c>
      <c r="L45" s="71">
        <f>I45*E45</f>
        <v>54850039.775999993</v>
      </c>
      <c r="M45" s="570"/>
      <c r="N45" s="570"/>
      <c r="O45" s="570">
        <f t="shared" si="4"/>
        <v>0</v>
      </c>
      <c r="P45" s="570"/>
      <c r="Q45" s="570"/>
      <c r="R45" s="570">
        <f t="shared" si="0"/>
        <v>0</v>
      </c>
      <c r="S45" s="71">
        <f t="shared" si="10"/>
        <v>0</v>
      </c>
      <c r="T45" s="71">
        <f t="shared" si="1"/>
        <v>0</v>
      </c>
      <c r="U45" s="71">
        <f t="shared" si="2"/>
        <v>0</v>
      </c>
      <c r="V45" s="72" t="s">
        <v>1065</v>
      </c>
    </row>
    <row r="46" spans="1:22" ht="26.4" outlineLevel="2">
      <c r="A46" s="8"/>
      <c r="B46" s="8"/>
      <c r="C46" s="25" t="s">
        <v>1066</v>
      </c>
      <c r="D46" s="97">
        <v>56</v>
      </c>
      <c r="E46" s="454">
        <v>59</v>
      </c>
      <c r="F46" s="387" t="s">
        <v>624</v>
      </c>
      <c r="G46" s="359">
        <v>94950.666666666672</v>
      </c>
      <c r="H46" s="359">
        <v>42579.9</v>
      </c>
      <c r="I46" s="71">
        <f>SUM(G46:H46)</f>
        <v>137530.56666666668</v>
      </c>
      <c r="J46" s="71">
        <f>G46*E46</f>
        <v>5602089.333333334</v>
      </c>
      <c r="K46" s="71">
        <f>H46*E46</f>
        <v>2512214.1</v>
      </c>
      <c r="L46" s="71">
        <f>I46*E46</f>
        <v>8114303.4333333345</v>
      </c>
      <c r="M46" s="570"/>
      <c r="N46" s="570"/>
      <c r="O46" s="570">
        <f t="shared" si="4"/>
        <v>0</v>
      </c>
      <c r="P46" s="570"/>
      <c r="Q46" s="570"/>
      <c r="R46" s="570">
        <f t="shared" si="0"/>
        <v>0</v>
      </c>
      <c r="S46" s="71">
        <f t="shared" si="10"/>
        <v>0</v>
      </c>
      <c r="T46" s="71">
        <f t="shared" si="1"/>
        <v>0</v>
      </c>
      <c r="U46" s="71">
        <f t="shared" si="2"/>
        <v>0</v>
      </c>
      <c r="V46" s="72" t="s">
        <v>1067</v>
      </c>
    </row>
    <row r="47" spans="1:22" outlineLevel="2">
      <c r="A47" s="8"/>
      <c r="B47" s="8"/>
      <c r="C47" s="25" t="s">
        <v>1071</v>
      </c>
      <c r="D47" s="97">
        <v>4</v>
      </c>
      <c r="E47" s="454">
        <v>4</v>
      </c>
      <c r="F47" s="387" t="s">
        <v>660</v>
      </c>
      <c r="G47" s="359">
        <v>597901.72736159991</v>
      </c>
      <c r="H47" s="359">
        <v>82376.800000000003</v>
      </c>
      <c r="I47" s="71">
        <f t="shared" ref="I47" si="17">SUM(G47:H47)</f>
        <v>680278.52736159996</v>
      </c>
      <c r="J47" s="71">
        <f t="shared" ref="J47:J86" si="18">G47*E47</f>
        <v>2391606.9094463997</v>
      </c>
      <c r="K47" s="71">
        <f t="shared" ref="K47:K86" si="19">H47*E47</f>
        <v>329507.20000000001</v>
      </c>
      <c r="L47" s="71">
        <f t="shared" ref="L47:L86" si="20">I47*E47</f>
        <v>2721114.1094463998</v>
      </c>
      <c r="M47" s="570"/>
      <c r="N47" s="570"/>
      <c r="O47" s="570">
        <f t="shared" si="4"/>
        <v>0</v>
      </c>
      <c r="P47" s="570"/>
      <c r="Q47" s="570"/>
      <c r="R47" s="570">
        <f t="shared" si="0"/>
        <v>0</v>
      </c>
      <c r="S47" s="71">
        <f t="shared" si="10"/>
        <v>0</v>
      </c>
      <c r="T47" s="71">
        <f t="shared" si="1"/>
        <v>0</v>
      </c>
      <c r="U47" s="71">
        <f t="shared" si="2"/>
        <v>0</v>
      </c>
      <c r="V47" s="72" t="s">
        <v>1069</v>
      </c>
    </row>
    <row r="48" spans="1:22" outlineLevel="2">
      <c r="A48" s="8"/>
      <c r="B48" s="8"/>
      <c r="C48" s="25" t="s">
        <v>1077</v>
      </c>
      <c r="D48" s="97">
        <v>19</v>
      </c>
      <c r="E48" s="454">
        <v>19</v>
      </c>
      <c r="F48" s="387" t="s">
        <v>660</v>
      </c>
      <c r="G48" s="359">
        <v>317946.10535999999</v>
      </c>
      <c r="H48" s="359">
        <v>57608.1</v>
      </c>
      <c r="I48" s="71">
        <f>SUM(G48:H48)</f>
        <v>375554.20535999996</v>
      </c>
      <c r="J48" s="71">
        <f>G48*E48</f>
        <v>6040976.00184</v>
      </c>
      <c r="K48" s="71">
        <f>H48*E48</f>
        <v>1094553.8999999999</v>
      </c>
      <c r="L48" s="71">
        <f>I48*E48</f>
        <v>7135529.9018399995</v>
      </c>
      <c r="M48" s="570"/>
      <c r="N48" s="570"/>
      <c r="O48" s="570">
        <f t="shared" si="4"/>
        <v>0</v>
      </c>
      <c r="P48" s="570"/>
      <c r="Q48" s="570"/>
      <c r="R48" s="570">
        <f t="shared" si="0"/>
        <v>0</v>
      </c>
      <c r="S48" s="71">
        <f t="shared" si="10"/>
        <v>0</v>
      </c>
      <c r="T48" s="71">
        <f t="shared" si="1"/>
        <v>0</v>
      </c>
      <c r="U48" s="71">
        <f t="shared" si="2"/>
        <v>0</v>
      </c>
      <c r="V48" s="72" t="s">
        <v>1069</v>
      </c>
    </row>
    <row r="49" spans="1:22" outlineLevel="2">
      <c r="A49" s="8"/>
      <c r="B49" s="8"/>
      <c r="C49" s="25" t="s">
        <v>1075</v>
      </c>
      <c r="D49" s="97">
        <v>2</v>
      </c>
      <c r="E49" s="454">
        <v>2</v>
      </c>
      <c r="F49" s="387" t="s">
        <v>660</v>
      </c>
      <c r="G49" s="359">
        <v>861389.37159839983</v>
      </c>
      <c r="H49" s="359">
        <v>82376.800000000003</v>
      </c>
      <c r="I49" s="71">
        <f t="shared" ref="I49:I59" si="21">SUM(G49:H49)</f>
        <v>943766.17159839987</v>
      </c>
      <c r="J49" s="71">
        <f t="shared" si="18"/>
        <v>1722778.7431967997</v>
      </c>
      <c r="K49" s="71">
        <f t="shared" si="19"/>
        <v>164753.60000000001</v>
      </c>
      <c r="L49" s="71">
        <f t="shared" si="20"/>
        <v>1887532.3431967997</v>
      </c>
      <c r="M49" s="570"/>
      <c r="N49" s="570"/>
      <c r="O49" s="570">
        <f t="shared" si="4"/>
        <v>0</v>
      </c>
      <c r="P49" s="570"/>
      <c r="Q49" s="570"/>
      <c r="R49" s="570">
        <f t="shared" si="0"/>
        <v>0</v>
      </c>
      <c r="S49" s="71">
        <f t="shared" si="10"/>
        <v>0</v>
      </c>
      <c r="T49" s="71">
        <f t="shared" si="1"/>
        <v>0</v>
      </c>
      <c r="U49" s="71">
        <f t="shared" si="2"/>
        <v>0</v>
      </c>
      <c r="V49" s="72" t="s">
        <v>1069</v>
      </c>
    </row>
    <row r="50" spans="1:22" outlineLevel="2">
      <c r="A50" s="8"/>
      <c r="B50" s="8"/>
      <c r="C50" s="25" t="s">
        <v>1070</v>
      </c>
      <c r="D50" s="97">
        <v>40</v>
      </c>
      <c r="E50" s="454">
        <v>70</v>
      </c>
      <c r="F50" s="387" t="s">
        <v>660</v>
      </c>
      <c r="G50" s="359">
        <v>32609.856959999997</v>
      </c>
      <c r="H50" s="359">
        <v>57608.1</v>
      </c>
      <c r="I50" s="71">
        <f t="shared" si="21"/>
        <v>90217.956959999996</v>
      </c>
      <c r="J50" s="71">
        <f t="shared" si="18"/>
        <v>2282689.9871999999</v>
      </c>
      <c r="K50" s="71">
        <f t="shared" si="19"/>
        <v>4032567</v>
      </c>
      <c r="L50" s="71">
        <f t="shared" si="20"/>
        <v>6315256.9871999994</v>
      </c>
      <c r="M50" s="570"/>
      <c r="N50" s="570"/>
      <c r="O50" s="570">
        <f t="shared" si="4"/>
        <v>0</v>
      </c>
      <c r="P50" s="570"/>
      <c r="Q50" s="570"/>
      <c r="R50" s="570">
        <f t="shared" si="0"/>
        <v>0</v>
      </c>
      <c r="S50" s="71">
        <f t="shared" si="10"/>
        <v>0</v>
      </c>
      <c r="T50" s="71">
        <f t="shared" si="1"/>
        <v>0</v>
      </c>
      <c r="U50" s="71">
        <f t="shared" si="2"/>
        <v>0</v>
      </c>
      <c r="V50" s="72" t="s">
        <v>1069</v>
      </c>
    </row>
    <row r="51" spans="1:22" outlineLevel="2">
      <c r="A51" s="8"/>
      <c r="B51" s="8"/>
      <c r="C51" s="25" t="s">
        <v>1087</v>
      </c>
      <c r="D51" s="97">
        <v>6</v>
      </c>
      <c r="E51" s="454">
        <v>6</v>
      </c>
      <c r="F51" s="387" t="s">
        <v>660</v>
      </c>
      <c r="G51" s="359">
        <v>741874.24583999999</v>
      </c>
      <c r="H51" s="359">
        <v>57608.1</v>
      </c>
      <c r="I51" s="71">
        <f t="shared" si="21"/>
        <v>799482.34583999997</v>
      </c>
      <c r="J51" s="71">
        <f t="shared" si="18"/>
        <v>4451245.4750399999</v>
      </c>
      <c r="K51" s="71">
        <f t="shared" si="19"/>
        <v>345648.6</v>
      </c>
      <c r="L51" s="71">
        <f t="shared" si="20"/>
        <v>4796894.0750399996</v>
      </c>
      <c r="M51" s="570"/>
      <c r="N51" s="570"/>
      <c r="O51" s="570">
        <f t="shared" si="4"/>
        <v>0</v>
      </c>
      <c r="P51" s="570"/>
      <c r="Q51" s="570"/>
      <c r="R51" s="570">
        <f t="shared" si="0"/>
        <v>0</v>
      </c>
      <c r="S51" s="71">
        <f t="shared" si="10"/>
        <v>0</v>
      </c>
      <c r="T51" s="71">
        <f t="shared" si="1"/>
        <v>0</v>
      </c>
      <c r="U51" s="71">
        <f t="shared" si="2"/>
        <v>0</v>
      </c>
      <c r="V51" s="72" t="s">
        <v>1069</v>
      </c>
    </row>
    <row r="52" spans="1:22" outlineLevel="2">
      <c r="A52" s="8"/>
      <c r="B52" s="8"/>
      <c r="C52" s="25" t="s">
        <v>1088</v>
      </c>
      <c r="D52" s="97">
        <v>10</v>
      </c>
      <c r="E52" s="454">
        <v>10</v>
      </c>
      <c r="F52" s="387" t="s">
        <v>660</v>
      </c>
      <c r="G52" s="359">
        <v>318435.25321439997</v>
      </c>
      <c r="H52" s="359">
        <v>57608.1</v>
      </c>
      <c r="I52" s="71">
        <f t="shared" si="21"/>
        <v>376043.35321439995</v>
      </c>
      <c r="J52" s="71">
        <f t="shared" si="18"/>
        <v>3184352.5321439998</v>
      </c>
      <c r="K52" s="71">
        <f t="shared" si="19"/>
        <v>576081</v>
      </c>
      <c r="L52" s="71">
        <f t="shared" si="20"/>
        <v>3760433.5321439994</v>
      </c>
      <c r="M52" s="570"/>
      <c r="N52" s="570"/>
      <c r="O52" s="570">
        <f t="shared" si="4"/>
        <v>0</v>
      </c>
      <c r="P52" s="570"/>
      <c r="Q52" s="570"/>
      <c r="R52" s="570">
        <f t="shared" si="0"/>
        <v>0</v>
      </c>
      <c r="S52" s="71">
        <f t="shared" si="10"/>
        <v>0</v>
      </c>
      <c r="T52" s="71">
        <f t="shared" si="1"/>
        <v>0</v>
      </c>
      <c r="U52" s="71">
        <f t="shared" si="2"/>
        <v>0</v>
      </c>
      <c r="V52" s="72" t="s">
        <v>1069</v>
      </c>
    </row>
    <row r="53" spans="1:22" outlineLevel="2">
      <c r="A53" s="8"/>
      <c r="B53" s="8"/>
      <c r="C53" s="25" t="s">
        <v>1089</v>
      </c>
      <c r="D53" s="97">
        <v>2</v>
      </c>
      <c r="E53" s="454">
        <v>2</v>
      </c>
      <c r="F53" s="387" t="s">
        <v>660</v>
      </c>
      <c r="G53" s="359">
        <v>1451138.63472</v>
      </c>
      <c r="H53" s="359">
        <v>57608.1</v>
      </c>
      <c r="I53" s="71">
        <f t="shared" si="21"/>
        <v>1508746.7347200001</v>
      </c>
      <c r="J53" s="71">
        <f t="shared" si="18"/>
        <v>2902277.2694399999</v>
      </c>
      <c r="K53" s="71">
        <f t="shared" si="19"/>
        <v>115216.2</v>
      </c>
      <c r="L53" s="71">
        <f t="shared" si="20"/>
        <v>3017493.4694400001</v>
      </c>
      <c r="M53" s="570"/>
      <c r="N53" s="570"/>
      <c r="O53" s="570">
        <f t="shared" si="4"/>
        <v>0</v>
      </c>
      <c r="P53" s="570"/>
      <c r="Q53" s="570"/>
      <c r="R53" s="570">
        <f t="shared" si="0"/>
        <v>0</v>
      </c>
      <c r="S53" s="71">
        <f t="shared" si="10"/>
        <v>0</v>
      </c>
      <c r="T53" s="71">
        <f t="shared" si="1"/>
        <v>0</v>
      </c>
      <c r="U53" s="71">
        <f t="shared" si="2"/>
        <v>0</v>
      </c>
      <c r="V53" s="72" t="s">
        <v>1069</v>
      </c>
    </row>
    <row r="54" spans="1:22" ht="26.4" outlineLevel="2">
      <c r="A54" s="8"/>
      <c r="B54" s="8"/>
      <c r="C54" s="25" t="s">
        <v>1078</v>
      </c>
      <c r="D54" s="97">
        <v>10</v>
      </c>
      <c r="E54" s="454">
        <v>10</v>
      </c>
      <c r="F54" s="387" t="s">
        <v>660</v>
      </c>
      <c r="G54" s="359">
        <v>680241.61618559994</v>
      </c>
      <c r="H54" s="359">
        <v>53385.955040000001</v>
      </c>
      <c r="I54" s="71">
        <f t="shared" si="21"/>
        <v>733627.57122559997</v>
      </c>
      <c r="J54" s="71">
        <f t="shared" si="18"/>
        <v>6802416.1618559994</v>
      </c>
      <c r="K54" s="71">
        <f t="shared" si="19"/>
        <v>533859.55040000007</v>
      </c>
      <c r="L54" s="71">
        <f t="shared" si="20"/>
        <v>7336275.7122559994</v>
      </c>
      <c r="M54" s="570"/>
      <c r="N54" s="570"/>
      <c r="O54" s="570">
        <f t="shared" si="4"/>
        <v>0</v>
      </c>
      <c r="P54" s="570"/>
      <c r="Q54" s="570"/>
      <c r="R54" s="570">
        <f t="shared" si="0"/>
        <v>0</v>
      </c>
      <c r="S54" s="71">
        <f t="shared" si="10"/>
        <v>0</v>
      </c>
      <c r="T54" s="71">
        <f t="shared" si="1"/>
        <v>0</v>
      </c>
      <c r="U54" s="71">
        <f t="shared" si="2"/>
        <v>0</v>
      </c>
      <c r="V54" s="72" t="s">
        <v>1069</v>
      </c>
    </row>
    <row r="55" spans="1:22" ht="26.4" outlineLevel="2">
      <c r="A55" s="8"/>
      <c r="B55" s="8"/>
      <c r="C55" s="25" t="s">
        <v>1079</v>
      </c>
      <c r="D55" s="97">
        <v>0</v>
      </c>
      <c r="E55" s="454"/>
      <c r="F55" s="387" t="s">
        <v>660</v>
      </c>
      <c r="G55" s="359">
        <v>206583.4438416</v>
      </c>
      <c r="H55" s="359">
        <v>53385.955040000001</v>
      </c>
      <c r="I55" s="71">
        <f t="shared" si="21"/>
        <v>259969.39888160001</v>
      </c>
      <c r="J55" s="71">
        <f t="shared" si="18"/>
        <v>0</v>
      </c>
      <c r="K55" s="71">
        <f t="shared" si="19"/>
        <v>0</v>
      </c>
      <c r="L55" s="71">
        <f t="shared" si="20"/>
        <v>0</v>
      </c>
      <c r="M55" s="570"/>
      <c r="N55" s="570"/>
      <c r="O55" s="570">
        <f t="shared" si="4"/>
        <v>0</v>
      </c>
      <c r="P55" s="570"/>
      <c r="Q55" s="570"/>
      <c r="R55" s="570">
        <f t="shared" si="0"/>
        <v>0</v>
      </c>
      <c r="S55" s="71">
        <f t="shared" si="10"/>
        <v>0</v>
      </c>
      <c r="T55" s="71">
        <f t="shared" si="1"/>
        <v>0</v>
      </c>
      <c r="U55" s="71">
        <f t="shared" si="2"/>
        <v>0</v>
      </c>
      <c r="V55" s="72" t="s">
        <v>1069</v>
      </c>
    </row>
    <row r="56" spans="1:22" outlineLevel="2">
      <c r="A56" s="8"/>
      <c r="B56" s="8"/>
      <c r="C56" s="25" t="s">
        <v>1080</v>
      </c>
      <c r="D56" s="97">
        <v>40</v>
      </c>
      <c r="E56" s="454">
        <v>40</v>
      </c>
      <c r="F56" s="387" t="s">
        <v>660</v>
      </c>
      <c r="G56" s="359">
        <v>3260.9856959999997</v>
      </c>
      <c r="H56" s="359">
        <v>3850.0000000000005</v>
      </c>
      <c r="I56" s="71">
        <f t="shared" si="21"/>
        <v>7110.9856959999997</v>
      </c>
      <c r="J56" s="71">
        <f t="shared" si="18"/>
        <v>130439.42783999999</v>
      </c>
      <c r="K56" s="71">
        <f t="shared" si="19"/>
        <v>154000.00000000003</v>
      </c>
      <c r="L56" s="71">
        <f t="shared" si="20"/>
        <v>284439.42784000002</v>
      </c>
      <c r="M56" s="570"/>
      <c r="N56" s="570"/>
      <c r="O56" s="570">
        <f t="shared" si="4"/>
        <v>0</v>
      </c>
      <c r="P56" s="570"/>
      <c r="Q56" s="570"/>
      <c r="R56" s="570">
        <f t="shared" si="0"/>
        <v>0</v>
      </c>
      <c r="S56" s="71">
        <f t="shared" si="10"/>
        <v>0</v>
      </c>
      <c r="T56" s="71">
        <f t="shared" si="1"/>
        <v>0</v>
      </c>
      <c r="U56" s="71">
        <f t="shared" si="2"/>
        <v>0</v>
      </c>
      <c r="V56" s="72" t="s">
        <v>713</v>
      </c>
    </row>
    <row r="57" spans="1:22" outlineLevel="2">
      <c r="A57" s="8"/>
      <c r="B57" s="8"/>
      <c r="C57" s="25" t="s">
        <v>1081</v>
      </c>
      <c r="D57" s="97">
        <v>25</v>
      </c>
      <c r="E57" s="454">
        <v>25</v>
      </c>
      <c r="F57" s="387" t="s">
        <v>660</v>
      </c>
      <c r="G57" s="359">
        <v>48914.785439999992</v>
      </c>
      <c r="H57" s="359">
        <v>11000</v>
      </c>
      <c r="I57" s="71">
        <f t="shared" si="21"/>
        <v>59914.785439999992</v>
      </c>
      <c r="J57" s="71">
        <f t="shared" si="18"/>
        <v>1222869.6359999997</v>
      </c>
      <c r="K57" s="71">
        <f t="shared" si="19"/>
        <v>275000</v>
      </c>
      <c r="L57" s="71">
        <f t="shared" si="20"/>
        <v>1497869.6359999997</v>
      </c>
      <c r="M57" s="570"/>
      <c r="N57" s="570"/>
      <c r="O57" s="570">
        <f t="shared" si="4"/>
        <v>0</v>
      </c>
      <c r="P57" s="570"/>
      <c r="Q57" s="570"/>
      <c r="R57" s="570">
        <f t="shared" si="0"/>
        <v>0</v>
      </c>
      <c r="S57" s="71">
        <f t="shared" si="10"/>
        <v>0</v>
      </c>
      <c r="T57" s="71">
        <f t="shared" si="1"/>
        <v>0</v>
      </c>
      <c r="U57" s="71">
        <f t="shared" si="2"/>
        <v>0</v>
      </c>
      <c r="V57" s="72" t="s">
        <v>713</v>
      </c>
    </row>
    <row r="58" spans="1:22" outlineLevel="2">
      <c r="A58" s="8"/>
      <c r="B58" s="8"/>
      <c r="C58" s="25" t="s">
        <v>1082</v>
      </c>
      <c r="D58" s="97">
        <v>40</v>
      </c>
      <c r="E58" s="454">
        <v>40</v>
      </c>
      <c r="F58" s="387" t="s">
        <v>660</v>
      </c>
      <c r="G58" s="359">
        <v>92448.944481600003</v>
      </c>
      <c r="H58" s="359">
        <v>8250</v>
      </c>
      <c r="I58" s="71">
        <f t="shared" si="21"/>
        <v>100698.9444816</v>
      </c>
      <c r="J58" s="71">
        <f t="shared" si="18"/>
        <v>3697957.7792640002</v>
      </c>
      <c r="K58" s="71">
        <f t="shared" si="19"/>
        <v>330000</v>
      </c>
      <c r="L58" s="71">
        <f t="shared" si="20"/>
        <v>4027957.7792640002</v>
      </c>
      <c r="M58" s="570"/>
      <c r="N58" s="570"/>
      <c r="O58" s="570">
        <f t="shared" si="4"/>
        <v>0</v>
      </c>
      <c r="P58" s="570"/>
      <c r="Q58" s="570"/>
      <c r="R58" s="570">
        <f t="shared" si="0"/>
        <v>0</v>
      </c>
      <c r="S58" s="71">
        <f t="shared" si="10"/>
        <v>0</v>
      </c>
      <c r="T58" s="71">
        <f t="shared" si="1"/>
        <v>0</v>
      </c>
      <c r="U58" s="71">
        <f t="shared" si="2"/>
        <v>0</v>
      </c>
      <c r="V58" s="72" t="s">
        <v>713</v>
      </c>
    </row>
    <row r="59" spans="1:22" outlineLevel="2">
      <c r="A59" s="8"/>
      <c r="B59" s="8"/>
      <c r="C59" s="25" t="s">
        <v>1083</v>
      </c>
      <c r="D59" s="97">
        <v>80</v>
      </c>
      <c r="E59" s="455">
        <v>80</v>
      </c>
      <c r="F59" s="18" t="s">
        <v>660</v>
      </c>
      <c r="G59" s="359">
        <v>37990.483358400001</v>
      </c>
      <c r="H59" s="359">
        <v>8250</v>
      </c>
      <c r="I59" s="71">
        <f t="shared" si="21"/>
        <v>46240.483358400001</v>
      </c>
      <c r="J59" s="71">
        <f t="shared" si="18"/>
        <v>3039238.6686720001</v>
      </c>
      <c r="K59" s="71">
        <f t="shared" si="19"/>
        <v>660000</v>
      </c>
      <c r="L59" s="71">
        <f t="shared" si="20"/>
        <v>3699238.6686720001</v>
      </c>
      <c r="M59" s="570"/>
      <c r="N59" s="570"/>
      <c r="O59" s="570">
        <f t="shared" si="4"/>
        <v>0</v>
      </c>
      <c r="P59" s="570"/>
      <c r="Q59" s="570"/>
      <c r="R59" s="570">
        <f t="shared" si="0"/>
        <v>0</v>
      </c>
      <c r="S59" s="71">
        <f t="shared" si="10"/>
        <v>0</v>
      </c>
      <c r="T59" s="71">
        <f t="shared" si="1"/>
        <v>0</v>
      </c>
      <c r="U59" s="71">
        <f t="shared" si="2"/>
        <v>0</v>
      </c>
      <c r="V59" s="72" t="s">
        <v>713</v>
      </c>
    </row>
    <row r="60" spans="1:22" s="36" customFormat="1" outlineLevel="2">
      <c r="A60" s="21"/>
      <c r="B60" s="21"/>
      <c r="C60" s="28" t="s">
        <v>1090</v>
      </c>
      <c r="D60" s="99"/>
      <c r="E60" s="99"/>
      <c r="F60" s="37"/>
      <c r="G60" s="359"/>
      <c r="H60" s="359"/>
      <c r="I60" s="77"/>
      <c r="J60" s="77">
        <f>SUBTOTAL(9,J61:J87)</f>
        <v>76867171.759902924</v>
      </c>
      <c r="K60" s="77">
        <f>SUBTOTAL(9,K61:K87)</f>
        <v>32606563.616928801</v>
      </c>
      <c r="L60" s="77">
        <f>SUBTOTAL(9,L61:L87)</f>
        <v>109473735.37683173</v>
      </c>
      <c r="M60" s="572"/>
      <c r="N60" s="572"/>
      <c r="O60" s="572">
        <f t="shared" si="4"/>
        <v>0</v>
      </c>
      <c r="P60" s="572"/>
      <c r="Q60" s="572"/>
      <c r="R60" s="572">
        <f t="shared" si="0"/>
        <v>0</v>
      </c>
      <c r="S60" s="77">
        <f>SUBTOTAL(9,S61:S87)</f>
        <v>0</v>
      </c>
      <c r="T60" s="77">
        <f>SUBTOTAL(9,T61:T87)</f>
        <v>0</v>
      </c>
      <c r="U60" s="77">
        <f>SUBTOTAL(9,U61:U87)</f>
        <v>0</v>
      </c>
      <c r="V60" s="72"/>
    </row>
    <row r="61" spans="1:22" ht="26.4" outlineLevel="2">
      <c r="A61" s="8"/>
      <c r="B61" s="8"/>
      <c r="C61" s="25" t="s">
        <v>1062</v>
      </c>
      <c r="D61" s="97">
        <v>0</v>
      </c>
      <c r="E61" s="456">
        <v>30</v>
      </c>
      <c r="F61" s="18" t="s">
        <v>624</v>
      </c>
      <c r="G61" s="359">
        <v>362322.68570639991</v>
      </c>
      <c r="H61" s="359">
        <v>115320.5625</v>
      </c>
      <c r="I61" s="71">
        <f>SUM(G61:H61)</f>
        <v>477643.24820639991</v>
      </c>
      <c r="J61" s="71">
        <f>G61*E61</f>
        <v>10869680.571191996</v>
      </c>
      <c r="K61" s="71">
        <f>H61*E61</f>
        <v>3459616.875</v>
      </c>
      <c r="L61" s="71">
        <f>I61*E61</f>
        <v>14329297.446191996</v>
      </c>
      <c r="M61" s="570"/>
      <c r="N61" s="570"/>
      <c r="O61" s="570">
        <f t="shared" si="4"/>
        <v>0</v>
      </c>
      <c r="P61" s="570"/>
      <c r="Q61" s="570"/>
      <c r="R61" s="570">
        <f t="shared" si="0"/>
        <v>0</v>
      </c>
      <c r="S61" s="71">
        <f t="shared" si="10"/>
        <v>0</v>
      </c>
      <c r="T61" s="71">
        <f t="shared" si="1"/>
        <v>0</v>
      </c>
      <c r="U61" s="71">
        <f t="shared" si="2"/>
        <v>0</v>
      </c>
      <c r="V61" s="72" t="s">
        <v>1063</v>
      </c>
    </row>
    <row r="62" spans="1:22" ht="26.4" outlineLevel="2">
      <c r="A62" s="8"/>
      <c r="B62" s="8"/>
      <c r="C62" s="25" t="s">
        <v>1064</v>
      </c>
      <c r="D62" s="97">
        <v>69</v>
      </c>
      <c r="E62" s="454">
        <v>72</v>
      </c>
      <c r="F62" s="18" t="s">
        <v>624</v>
      </c>
      <c r="G62" s="359">
        <v>190224.16559999998</v>
      </c>
      <c r="H62" s="359">
        <v>70966.5</v>
      </c>
      <c r="I62" s="71">
        <f>SUM(G62:H62)</f>
        <v>261190.66559999998</v>
      </c>
      <c r="J62" s="71">
        <f>G62*E62</f>
        <v>13696139.923199998</v>
      </c>
      <c r="K62" s="71">
        <f>H62*E62</f>
        <v>5109588</v>
      </c>
      <c r="L62" s="71">
        <f>I62*E62</f>
        <v>18805727.9232</v>
      </c>
      <c r="M62" s="570"/>
      <c r="N62" s="570"/>
      <c r="O62" s="570">
        <f t="shared" si="4"/>
        <v>0</v>
      </c>
      <c r="P62" s="570"/>
      <c r="Q62" s="570"/>
      <c r="R62" s="570">
        <f t="shared" si="0"/>
        <v>0</v>
      </c>
      <c r="S62" s="71">
        <f t="shared" si="10"/>
        <v>0</v>
      </c>
      <c r="T62" s="71">
        <f t="shared" si="1"/>
        <v>0</v>
      </c>
      <c r="U62" s="71">
        <f t="shared" si="2"/>
        <v>0</v>
      </c>
      <c r="V62" s="72" t="s">
        <v>1065</v>
      </c>
    </row>
    <row r="63" spans="1:22" ht="26.4" outlineLevel="2">
      <c r="A63" s="8"/>
      <c r="B63" s="8"/>
      <c r="C63" s="25" t="s">
        <v>1066</v>
      </c>
      <c r="D63" s="97">
        <v>17</v>
      </c>
      <c r="E63" s="454">
        <v>21</v>
      </c>
      <c r="F63" s="18" t="s">
        <v>624</v>
      </c>
      <c r="G63" s="359">
        <v>94950.666666666672</v>
      </c>
      <c r="H63" s="359">
        <v>42579.9</v>
      </c>
      <c r="I63" s="71">
        <f>SUM(G63:H63)</f>
        <v>137530.56666666668</v>
      </c>
      <c r="J63" s="71">
        <f>G63*E63</f>
        <v>1993964</v>
      </c>
      <c r="K63" s="71">
        <f>H63*E63</f>
        <v>894177.9</v>
      </c>
      <c r="L63" s="71">
        <f>I63*E63</f>
        <v>2888141.9000000004</v>
      </c>
      <c r="M63" s="570"/>
      <c r="N63" s="570"/>
      <c r="O63" s="570">
        <f t="shared" si="4"/>
        <v>0</v>
      </c>
      <c r="P63" s="570"/>
      <c r="Q63" s="570"/>
      <c r="R63" s="570">
        <f t="shared" si="0"/>
        <v>0</v>
      </c>
      <c r="S63" s="71">
        <f t="shared" si="10"/>
        <v>0</v>
      </c>
      <c r="T63" s="71">
        <f t="shared" si="1"/>
        <v>0</v>
      </c>
      <c r="U63" s="71">
        <f t="shared" si="2"/>
        <v>0</v>
      </c>
      <c r="V63" s="72" t="s">
        <v>1067</v>
      </c>
    </row>
    <row r="64" spans="1:22" outlineLevel="2">
      <c r="A64" s="8"/>
      <c r="B64" s="8"/>
      <c r="C64" s="25" t="s">
        <v>1068</v>
      </c>
      <c r="D64" s="97">
        <v>0</v>
      </c>
      <c r="E64" s="454">
        <v>6</v>
      </c>
      <c r="F64" s="18" t="s">
        <v>660</v>
      </c>
      <c r="G64" s="359">
        <v>54295.411838399996</v>
      </c>
      <c r="H64" s="359">
        <v>82376.800000000003</v>
      </c>
      <c r="I64" s="71">
        <f t="shared" ref="I64:I86" si="22">SUM(G64:H64)</f>
        <v>136672.21183839999</v>
      </c>
      <c r="J64" s="71">
        <f t="shared" ref="J64:J85" si="23">G64*E64</f>
        <v>325772.47103039996</v>
      </c>
      <c r="K64" s="71">
        <f t="shared" ref="K64:K85" si="24">H64*E64</f>
        <v>494260.80000000005</v>
      </c>
      <c r="L64" s="71">
        <f t="shared" ref="L64:L85" si="25">I64*E64</f>
        <v>820033.27103039995</v>
      </c>
      <c r="M64" s="570"/>
      <c r="N64" s="570"/>
      <c r="O64" s="570">
        <f t="shared" si="4"/>
        <v>0</v>
      </c>
      <c r="P64" s="570"/>
      <c r="Q64" s="570"/>
      <c r="R64" s="570">
        <f t="shared" si="0"/>
        <v>0</v>
      </c>
      <c r="S64" s="71">
        <f t="shared" si="10"/>
        <v>0</v>
      </c>
      <c r="T64" s="71">
        <f t="shared" si="1"/>
        <v>0</v>
      </c>
      <c r="U64" s="71">
        <f t="shared" si="2"/>
        <v>0</v>
      </c>
      <c r="V64" s="72" t="s">
        <v>1069</v>
      </c>
    </row>
    <row r="65" spans="1:22" outlineLevel="2">
      <c r="A65" s="8"/>
      <c r="B65" s="8"/>
      <c r="C65" s="25" t="s">
        <v>1071</v>
      </c>
      <c r="D65" s="97">
        <v>0</v>
      </c>
      <c r="E65" s="454">
        <v>8</v>
      </c>
      <c r="F65" s="18" t="s">
        <v>660</v>
      </c>
      <c r="G65" s="359">
        <v>597901.72736159991</v>
      </c>
      <c r="H65" s="359">
        <v>82376.800000000003</v>
      </c>
      <c r="I65" s="71">
        <f t="shared" si="22"/>
        <v>680278.52736159996</v>
      </c>
      <c r="J65" s="71">
        <f t="shared" si="23"/>
        <v>4783213.8188927993</v>
      </c>
      <c r="K65" s="71">
        <f t="shared" si="24"/>
        <v>659014.40000000002</v>
      </c>
      <c r="L65" s="71">
        <f t="shared" si="25"/>
        <v>5442228.2188927997</v>
      </c>
      <c r="M65" s="570"/>
      <c r="N65" s="570"/>
      <c r="O65" s="570">
        <f t="shared" si="4"/>
        <v>0</v>
      </c>
      <c r="P65" s="570"/>
      <c r="Q65" s="570"/>
      <c r="R65" s="570">
        <f t="shared" si="0"/>
        <v>0</v>
      </c>
      <c r="S65" s="71">
        <f t="shared" si="10"/>
        <v>0</v>
      </c>
      <c r="T65" s="71">
        <f t="shared" si="1"/>
        <v>0</v>
      </c>
      <c r="U65" s="71">
        <f t="shared" si="2"/>
        <v>0</v>
      </c>
      <c r="V65" s="72" t="s">
        <v>1069</v>
      </c>
    </row>
    <row r="66" spans="1:22" outlineLevel="2">
      <c r="A66" s="8"/>
      <c r="B66" s="8"/>
      <c r="C66" s="25" t="s">
        <v>1071</v>
      </c>
      <c r="D66" s="97">
        <v>0</v>
      </c>
      <c r="E66" s="454">
        <v>8</v>
      </c>
      <c r="F66" s="18" t="s">
        <v>660</v>
      </c>
      <c r="G66" s="359">
        <v>597901.72736159991</v>
      </c>
      <c r="H66" s="359">
        <v>82376.800000000003</v>
      </c>
      <c r="I66" s="71">
        <f t="shared" si="22"/>
        <v>680278.52736159996</v>
      </c>
      <c r="J66" s="71">
        <f t="shared" si="23"/>
        <v>4783213.8188927993</v>
      </c>
      <c r="K66" s="71">
        <f t="shared" si="24"/>
        <v>659014.40000000002</v>
      </c>
      <c r="L66" s="71">
        <f t="shared" si="25"/>
        <v>5442228.2188927997</v>
      </c>
      <c r="M66" s="570"/>
      <c r="N66" s="570"/>
      <c r="O66" s="570">
        <f t="shared" si="4"/>
        <v>0</v>
      </c>
      <c r="P66" s="570"/>
      <c r="Q66" s="570"/>
      <c r="R66" s="570">
        <f t="shared" si="0"/>
        <v>0</v>
      </c>
      <c r="S66" s="71">
        <f t="shared" si="10"/>
        <v>0</v>
      </c>
      <c r="T66" s="71">
        <f t="shared" si="1"/>
        <v>0</v>
      </c>
      <c r="U66" s="71">
        <f t="shared" si="2"/>
        <v>0</v>
      </c>
      <c r="V66" s="72" t="s">
        <v>1069</v>
      </c>
    </row>
    <row r="67" spans="1:22" outlineLevel="2">
      <c r="A67" s="8"/>
      <c r="B67" s="8"/>
      <c r="C67" s="25" t="s">
        <v>1073</v>
      </c>
      <c r="D67" s="97">
        <v>0</v>
      </c>
      <c r="E67" s="454">
        <v>6</v>
      </c>
      <c r="F67" s="18" t="s">
        <v>660</v>
      </c>
      <c r="G67" s="359">
        <v>543443.2662383999</v>
      </c>
      <c r="H67" s="359">
        <v>82376.800000000003</v>
      </c>
      <c r="I67" s="71">
        <f t="shared" si="22"/>
        <v>625820.06623839994</v>
      </c>
      <c r="J67" s="71">
        <f t="shared" si="23"/>
        <v>3260659.5974303996</v>
      </c>
      <c r="K67" s="71">
        <f t="shared" si="24"/>
        <v>494260.80000000005</v>
      </c>
      <c r="L67" s="71">
        <f t="shared" si="25"/>
        <v>3754920.3974303994</v>
      </c>
      <c r="M67" s="570"/>
      <c r="N67" s="570"/>
      <c r="O67" s="570">
        <f t="shared" si="4"/>
        <v>0</v>
      </c>
      <c r="P67" s="570"/>
      <c r="Q67" s="570"/>
      <c r="R67" s="570">
        <f t="shared" si="0"/>
        <v>0</v>
      </c>
      <c r="S67" s="71">
        <f t="shared" si="10"/>
        <v>0</v>
      </c>
      <c r="T67" s="71">
        <f t="shared" si="1"/>
        <v>0</v>
      </c>
      <c r="U67" s="71">
        <f t="shared" si="2"/>
        <v>0</v>
      </c>
      <c r="V67" s="72" t="s">
        <v>1069</v>
      </c>
    </row>
    <row r="68" spans="1:22" outlineLevel="2">
      <c r="A68" s="8"/>
      <c r="B68" s="8"/>
      <c r="C68" s="25" t="s">
        <v>1075</v>
      </c>
      <c r="D68" s="97">
        <v>2</v>
      </c>
      <c r="E68" s="454">
        <v>2</v>
      </c>
      <c r="F68" s="18" t="s">
        <v>660</v>
      </c>
      <c r="G68" s="359">
        <v>861389.37159839983</v>
      </c>
      <c r="H68" s="359">
        <v>82376.800000000003</v>
      </c>
      <c r="I68" s="71">
        <f t="shared" si="22"/>
        <v>943766.17159839987</v>
      </c>
      <c r="J68" s="71">
        <f t="shared" si="23"/>
        <v>1722778.7431967997</v>
      </c>
      <c r="K68" s="71">
        <f t="shared" si="24"/>
        <v>164753.60000000001</v>
      </c>
      <c r="L68" s="71">
        <f t="shared" si="25"/>
        <v>1887532.3431967997</v>
      </c>
      <c r="M68" s="570"/>
      <c r="N68" s="570"/>
      <c r="O68" s="570">
        <f t="shared" si="4"/>
        <v>0</v>
      </c>
      <c r="P68" s="570"/>
      <c r="Q68" s="570"/>
      <c r="R68" s="570">
        <f t="shared" si="0"/>
        <v>0</v>
      </c>
      <c r="S68" s="71">
        <f t="shared" si="10"/>
        <v>0</v>
      </c>
      <c r="T68" s="71">
        <f t="shared" si="1"/>
        <v>0</v>
      </c>
      <c r="U68" s="71">
        <f t="shared" si="2"/>
        <v>0</v>
      </c>
      <c r="V68" s="72" t="s">
        <v>1069</v>
      </c>
    </row>
    <row r="69" spans="1:22" outlineLevel="2">
      <c r="A69" s="8"/>
      <c r="B69" s="8"/>
      <c r="C69" s="25" t="s">
        <v>1074</v>
      </c>
      <c r="D69" s="97">
        <v>1</v>
      </c>
      <c r="E69" s="454">
        <v>1</v>
      </c>
      <c r="F69" s="18" t="s">
        <v>660</v>
      </c>
      <c r="G69" s="359">
        <v>380393.98143839993</v>
      </c>
      <c r="H69" s="359">
        <v>82376.800000000003</v>
      </c>
      <c r="I69" s="71">
        <f t="shared" si="22"/>
        <v>462770.78143839992</v>
      </c>
      <c r="J69" s="71">
        <f t="shared" si="23"/>
        <v>380393.98143839993</v>
      </c>
      <c r="K69" s="71">
        <f t="shared" si="24"/>
        <v>82376.800000000003</v>
      </c>
      <c r="L69" s="71">
        <f t="shared" si="25"/>
        <v>462770.78143839992</v>
      </c>
      <c r="M69" s="570"/>
      <c r="N69" s="570"/>
      <c r="O69" s="570">
        <f t="shared" si="4"/>
        <v>0</v>
      </c>
      <c r="P69" s="570"/>
      <c r="Q69" s="570"/>
      <c r="R69" s="570">
        <f t="shared" si="0"/>
        <v>0</v>
      </c>
      <c r="S69" s="71">
        <f t="shared" si="10"/>
        <v>0</v>
      </c>
      <c r="T69" s="71">
        <f t="shared" si="1"/>
        <v>0</v>
      </c>
      <c r="U69" s="71">
        <f t="shared" si="2"/>
        <v>0</v>
      </c>
      <c r="V69" s="72" t="s">
        <v>1069</v>
      </c>
    </row>
    <row r="70" spans="1:22" outlineLevel="2">
      <c r="A70" s="8"/>
      <c r="B70" s="8"/>
      <c r="C70" s="25" t="s">
        <v>1070</v>
      </c>
      <c r="D70" s="97">
        <v>26</v>
      </c>
      <c r="E70" s="454">
        <v>24</v>
      </c>
      <c r="F70" s="18" t="s">
        <v>660</v>
      </c>
      <c r="G70" s="359">
        <v>32609.856959999997</v>
      </c>
      <c r="H70" s="359">
        <v>57608.1</v>
      </c>
      <c r="I70" s="71">
        <f t="shared" si="22"/>
        <v>90217.956959999996</v>
      </c>
      <c r="J70" s="71">
        <f t="shared" si="23"/>
        <v>782636.56703999988</v>
      </c>
      <c r="K70" s="71">
        <f t="shared" si="24"/>
        <v>1382594.4</v>
      </c>
      <c r="L70" s="71">
        <f t="shared" si="25"/>
        <v>2165230.96704</v>
      </c>
      <c r="M70" s="570"/>
      <c r="N70" s="570"/>
      <c r="O70" s="570">
        <f t="shared" si="4"/>
        <v>0</v>
      </c>
      <c r="P70" s="570"/>
      <c r="Q70" s="570"/>
      <c r="R70" s="570">
        <f t="shared" si="0"/>
        <v>0</v>
      </c>
      <c r="S70" s="71">
        <f t="shared" si="10"/>
        <v>0</v>
      </c>
      <c r="T70" s="71">
        <f t="shared" si="1"/>
        <v>0</v>
      </c>
      <c r="U70" s="71">
        <f t="shared" si="2"/>
        <v>0</v>
      </c>
      <c r="V70" s="72" t="s">
        <v>1069</v>
      </c>
    </row>
    <row r="71" spans="1:22" outlineLevel="2">
      <c r="A71" s="8"/>
      <c r="B71" s="8"/>
      <c r="C71" s="25" t="s">
        <v>1077</v>
      </c>
      <c r="D71" s="97">
        <v>12</v>
      </c>
      <c r="E71" s="454">
        <v>12</v>
      </c>
      <c r="F71" s="18" t="s">
        <v>660</v>
      </c>
      <c r="G71" s="359">
        <v>317946.10535999999</v>
      </c>
      <c r="H71" s="359">
        <v>57608.1</v>
      </c>
      <c r="I71" s="71">
        <f t="shared" si="22"/>
        <v>375554.20535999996</v>
      </c>
      <c r="J71" s="71">
        <f t="shared" si="23"/>
        <v>3815353.2643200001</v>
      </c>
      <c r="K71" s="71">
        <f t="shared" si="24"/>
        <v>691297.2</v>
      </c>
      <c r="L71" s="71">
        <f t="shared" si="25"/>
        <v>4506650.4643199993</v>
      </c>
      <c r="M71" s="570"/>
      <c r="N71" s="570"/>
      <c r="O71" s="570">
        <f t="shared" si="4"/>
        <v>0</v>
      </c>
      <c r="P71" s="570"/>
      <c r="Q71" s="570"/>
      <c r="R71" s="570">
        <f t="shared" si="0"/>
        <v>0</v>
      </c>
      <c r="S71" s="71">
        <f t="shared" si="10"/>
        <v>0</v>
      </c>
      <c r="T71" s="71">
        <f t="shared" si="1"/>
        <v>0</v>
      </c>
      <c r="U71" s="71">
        <f t="shared" si="2"/>
        <v>0</v>
      </c>
      <c r="V71" s="72" t="s">
        <v>1069</v>
      </c>
    </row>
    <row r="72" spans="1:22" outlineLevel="2">
      <c r="A72" s="8"/>
      <c r="B72" s="8"/>
      <c r="C72" s="25" t="s">
        <v>1091</v>
      </c>
      <c r="D72" s="97">
        <v>1</v>
      </c>
      <c r="E72" s="454">
        <v>1</v>
      </c>
      <c r="F72" s="18" t="s">
        <v>660</v>
      </c>
      <c r="G72" s="359">
        <v>706492.55103839992</v>
      </c>
      <c r="H72" s="359">
        <v>57608.1</v>
      </c>
      <c r="I72" s="71">
        <f t="shared" si="22"/>
        <v>764100.6510383999</v>
      </c>
      <c r="J72" s="71">
        <f t="shared" si="23"/>
        <v>706492.55103839992</v>
      </c>
      <c r="K72" s="71">
        <f t="shared" si="24"/>
        <v>57608.1</v>
      </c>
      <c r="L72" s="71">
        <f t="shared" si="25"/>
        <v>764100.6510383999</v>
      </c>
      <c r="M72" s="570"/>
      <c r="N72" s="570"/>
      <c r="O72" s="570">
        <f t="shared" si="4"/>
        <v>0</v>
      </c>
      <c r="P72" s="570"/>
      <c r="Q72" s="570"/>
      <c r="R72" s="570">
        <f t="shared" si="0"/>
        <v>0</v>
      </c>
      <c r="S72" s="71">
        <f t="shared" si="10"/>
        <v>0</v>
      </c>
      <c r="T72" s="71">
        <f t="shared" si="1"/>
        <v>0</v>
      </c>
      <c r="U72" s="71">
        <f t="shared" si="2"/>
        <v>0</v>
      </c>
      <c r="V72" s="72" t="s">
        <v>1069</v>
      </c>
    </row>
    <row r="73" spans="1:22" outlineLevel="2">
      <c r="A73" s="8"/>
      <c r="B73" s="8"/>
      <c r="C73" s="25" t="s">
        <v>1092</v>
      </c>
      <c r="D73" s="97">
        <v>1</v>
      </c>
      <c r="E73" s="454">
        <v>1</v>
      </c>
      <c r="F73" s="18" t="s">
        <v>660</v>
      </c>
      <c r="G73" s="359">
        <v>1066831.4704464001</v>
      </c>
      <c r="H73" s="359">
        <v>57608.1</v>
      </c>
      <c r="I73" s="71">
        <f t="shared" si="22"/>
        <v>1124439.5704464002</v>
      </c>
      <c r="J73" s="71">
        <f t="shared" si="23"/>
        <v>1066831.4704464001</v>
      </c>
      <c r="K73" s="71">
        <f t="shared" si="24"/>
        <v>57608.1</v>
      </c>
      <c r="L73" s="71">
        <f t="shared" si="25"/>
        <v>1124439.5704464002</v>
      </c>
      <c r="M73" s="570"/>
      <c r="N73" s="570"/>
      <c r="O73" s="570">
        <f t="shared" si="4"/>
        <v>0</v>
      </c>
      <c r="P73" s="570"/>
      <c r="Q73" s="570"/>
      <c r="R73" s="570">
        <f t="shared" si="0"/>
        <v>0</v>
      </c>
      <c r="S73" s="71">
        <f t="shared" si="10"/>
        <v>0</v>
      </c>
      <c r="T73" s="71">
        <f t="shared" si="1"/>
        <v>0</v>
      </c>
      <c r="U73" s="71">
        <f t="shared" si="2"/>
        <v>0</v>
      </c>
      <c r="V73" s="72" t="s">
        <v>1069</v>
      </c>
    </row>
    <row r="74" spans="1:22" outlineLevel="2">
      <c r="A74" s="8"/>
      <c r="B74" s="8"/>
      <c r="C74" s="25" t="s">
        <v>1076</v>
      </c>
      <c r="D74" s="97">
        <v>1</v>
      </c>
      <c r="E74" s="454">
        <v>1</v>
      </c>
      <c r="F74" s="18" t="s">
        <v>660</v>
      </c>
      <c r="G74" s="359">
        <v>372241.51719839993</v>
      </c>
      <c r="H74" s="359">
        <v>82376.800000000003</v>
      </c>
      <c r="I74" s="71">
        <f t="shared" si="22"/>
        <v>454618.31719839992</v>
      </c>
      <c r="J74" s="71">
        <f t="shared" si="23"/>
        <v>372241.51719839993</v>
      </c>
      <c r="K74" s="71">
        <f t="shared" si="24"/>
        <v>82376.800000000003</v>
      </c>
      <c r="L74" s="71">
        <f t="shared" si="25"/>
        <v>454618.31719839992</v>
      </c>
      <c r="M74" s="570"/>
      <c r="N74" s="570"/>
      <c r="O74" s="570">
        <f t="shared" si="4"/>
        <v>0</v>
      </c>
      <c r="P74" s="570"/>
      <c r="Q74" s="570"/>
      <c r="R74" s="570">
        <f t="shared" si="0"/>
        <v>0</v>
      </c>
      <c r="S74" s="71">
        <f t="shared" si="10"/>
        <v>0</v>
      </c>
      <c r="T74" s="71">
        <f t="shared" si="1"/>
        <v>0</v>
      </c>
      <c r="U74" s="71">
        <f t="shared" si="2"/>
        <v>0</v>
      </c>
      <c r="V74" s="72" t="s">
        <v>1069</v>
      </c>
    </row>
    <row r="75" spans="1:22" outlineLevel="2">
      <c r="A75" s="8"/>
      <c r="B75" s="8"/>
      <c r="C75" s="25" t="s">
        <v>1088</v>
      </c>
      <c r="D75" s="97">
        <v>2</v>
      </c>
      <c r="E75" s="454">
        <v>2</v>
      </c>
      <c r="F75" s="18" t="s">
        <v>660</v>
      </c>
      <c r="G75" s="359">
        <v>318435.25321439997</v>
      </c>
      <c r="H75" s="359">
        <v>57608.1</v>
      </c>
      <c r="I75" s="71">
        <f t="shared" si="22"/>
        <v>376043.35321439995</v>
      </c>
      <c r="J75" s="71">
        <f t="shared" si="23"/>
        <v>636870.50642879994</v>
      </c>
      <c r="K75" s="71">
        <f t="shared" si="24"/>
        <v>115216.2</v>
      </c>
      <c r="L75" s="71">
        <f t="shared" si="25"/>
        <v>752086.70642879989</v>
      </c>
      <c r="M75" s="570"/>
      <c r="N75" s="570"/>
      <c r="O75" s="570">
        <f t="shared" si="4"/>
        <v>0</v>
      </c>
      <c r="P75" s="570"/>
      <c r="Q75" s="570"/>
      <c r="R75" s="570">
        <f t="shared" si="0"/>
        <v>0</v>
      </c>
      <c r="S75" s="71">
        <f t="shared" si="10"/>
        <v>0</v>
      </c>
      <c r="T75" s="71">
        <f t="shared" si="1"/>
        <v>0</v>
      </c>
      <c r="U75" s="71">
        <f t="shared" si="2"/>
        <v>0</v>
      </c>
      <c r="V75" s="72" t="s">
        <v>1069</v>
      </c>
    </row>
    <row r="76" spans="1:22" outlineLevel="2">
      <c r="A76" s="8"/>
      <c r="B76" s="8"/>
      <c r="C76" s="25" t="s">
        <v>1093</v>
      </c>
      <c r="D76" s="97">
        <v>2</v>
      </c>
      <c r="E76" s="454">
        <v>2</v>
      </c>
      <c r="F76" s="18" t="s">
        <v>660</v>
      </c>
      <c r="G76" s="359">
        <v>529910.17560000008</v>
      </c>
      <c r="H76" s="359">
        <v>57608.1</v>
      </c>
      <c r="I76" s="71">
        <f t="shared" si="22"/>
        <v>587518.27560000005</v>
      </c>
      <c r="J76" s="71">
        <f t="shared" si="23"/>
        <v>1059820.3512000002</v>
      </c>
      <c r="K76" s="71">
        <f t="shared" si="24"/>
        <v>115216.2</v>
      </c>
      <c r="L76" s="71">
        <f t="shared" si="25"/>
        <v>1175036.5512000001</v>
      </c>
      <c r="M76" s="570"/>
      <c r="N76" s="570"/>
      <c r="O76" s="570">
        <f t="shared" si="4"/>
        <v>0</v>
      </c>
      <c r="P76" s="570"/>
      <c r="Q76" s="570"/>
      <c r="R76" s="570">
        <f t="shared" si="0"/>
        <v>0</v>
      </c>
      <c r="S76" s="71">
        <f t="shared" si="10"/>
        <v>0</v>
      </c>
      <c r="T76" s="71">
        <f t="shared" si="1"/>
        <v>0</v>
      </c>
      <c r="U76" s="71">
        <f t="shared" si="2"/>
        <v>0</v>
      </c>
      <c r="V76" s="72" t="s">
        <v>1069</v>
      </c>
    </row>
    <row r="77" spans="1:22" outlineLevel="2">
      <c r="A77" s="8"/>
      <c r="B77" s="8"/>
      <c r="C77" s="25" t="s">
        <v>1089</v>
      </c>
      <c r="D77" s="97">
        <v>2</v>
      </c>
      <c r="E77" s="454">
        <v>2</v>
      </c>
      <c r="F77" s="18" t="s">
        <v>660</v>
      </c>
      <c r="G77" s="359">
        <v>1451138.63472</v>
      </c>
      <c r="H77" s="359">
        <v>57608.1</v>
      </c>
      <c r="I77" s="71">
        <f t="shared" si="22"/>
        <v>1508746.7347200001</v>
      </c>
      <c r="J77" s="71">
        <f t="shared" si="23"/>
        <v>2902277.2694399999</v>
      </c>
      <c r="K77" s="71">
        <f t="shared" si="24"/>
        <v>115216.2</v>
      </c>
      <c r="L77" s="71">
        <f t="shared" si="25"/>
        <v>3017493.4694400001</v>
      </c>
      <c r="M77" s="570"/>
      <c r="N77" s="570"/>
      <c r="O77" s="570">
        <f t="shared" si="4"/>
        <v>0</v>
      </c>
      <c r="P77" s="570"/>
      <c r="Q77" s="570"/>
      <c r="R77" s="570">
        <f t="shared" si="0"/>
        <v>0</v>
      </c>
      <c r="S77" s="71">
        <f t="shared" si="10"/>
        <v>0</v>
      </c>
      <c r="T77" s="71">
        <f t="shared" si="1"/>
        <v>0</v>
      </c>
      <c r="U77" s="71">
        <f t="shared" si="2"/>
        <v>0</v>
      </c>
      <c r="V77" s="72" t="s">
        <v>1069</v>
      </c>
    </row>
    <row r="78" spans="1:22" ht="26.4" outlineLevel="2">
      <c r="A78" s="391"/>
      <c r="B78" s="391"/>
      <c r="C78" s="392" t="s">
        <v>1094</v>
      </c>
      <c r="D78" s="97">
        <v>2</v>
      </c>
      <c r="E78" s="454">
        <v>2</v>
      </c>
      <c r="F78" s="387" t="s">
        <v>660</v>
      </c>
      <c r="G78" s="359">
        <v>617304.59225279989</v>
      </c>
      <c r="H78" s="359">
        <v>53385.955040000001</v>
      </c>
      <c r="I78" s="71">
        <f t="shared" si="22"/>
        <v>670690.54729279992</v>
      </c>
      <c r="J78" s="71">
        <f t="shared" si="23"/>
        <v>1234609.1845055998</v>
      </c>
      <c r="K78" s="71">
        <f t="shared" si="24"/>
        <v>106771.91008</v>
      </c>
      <c r="L78" s="71">
        <f t="shared" si="25"/>
        <v>1341381.0945855998</v>
      </c>
      <c r="M78" s="570"/>
      <c r="N78" s="570"/>
      <c r="O78" s="570">
        <f t="shared" si="4"/>
        <v>0</v>
      </c>
      <c r="P78" s="570"/>
      <c r="Q78" s="570"/>
      <c r="R78" s="570">
        <f t="shared" si="0"/>
        <v>0</v>
      </c>
      <c r="S78" s="71">
        <f t="shared" si="10"/>
        <v>0</v>
      </c>
      <c r="T78" s="71">
        <f t="shared" si="1"/>
        <v>0</v>
      </c>
      <c r="U78" s="71">
        <f t="shared" si="2"/>
        <v>0</v>
      </c>
      <c r="V78" s="72" t="s">
        <v>1069</v>
      </c>
    </row>
    <row r="79" spans="1:22" ht="26.4" outlineLevel="2">
      <c r="A79" s="391"/>
      <c r="B79" s="391"/>
      <c r="C79" s="392" t="s">
        <v>1079</v>
      </c>
      <c r="D79" s="97">
        <v>0</v>
      </c>
      <c r="E79" s="454"/>
      <c r="F79" s="387" t="s">
        <v>660</v>
      </c>
      <c r="G79" s="359">
        <v>206583.4438416</v>
      </c>
      <c r="H79" s="359">
        <v>48702.500000000007</v>
      </c>
      <c r="I79" s="71">
        <f t="shared" si="22"/>
        <v>255285.9438416</v>
      </c>
      <c r="J79" s="71">
        <f t="shared" si="23"/>
        <v>0</v>
      </c>
      <c r="K79" s="71">
        <f t="shared" si="24"/>
        <v>0</v>
      </c>
      <c r="L79" s="71">
        <f t="shared" si="25"/>
        <v>0</v>
      </c>
      <c r="M79" s="570"/>
      <c r="N79" s="570"/>
      <c r="O79" s="570">
        <f t="shared" si="4"/>
        <v>0</v>
      </c>
      <c r="P79" s="570"/>
      <c r="Q79" s="570"/>
      <c r="R79" s="570">
        <f t="shared" si="0"/>
        <v>0</v>
      </c>
      <c r="S79" s="71">
        <f t="shared" si="10"/>
        <v>0</v>
      </c>
      <c r="T79" s="71">
        <f t="shared" si="1"/>
        <v>0</v>
      </c>
      <c r="U79" s="71">
        <f t="shared" si="2"/>
        <v>0</v>
      </c>
      <c r="V79" s="72" t="s">
        <v>1069</v>
      </c>
    </row>
    <row r="80" spans="1:22" outlineLevel="2">
      <c r="A80" s="391"/>
      <c r="B80" s="391"/>
      <c r="C80" s="392" t="s">
        <v>1080</v>
      </c>
      <c r="D80" s="97">
        <v>40</v>
      </c>
      <c r="E80" s="454">
        <v>40</v>
      </c>
      <c r="F80" s="387" t="s">
        <v>660</v>
      </c>
      <c r="G80" s="359">
        <v>3260.9856959999997</v>
      </c>
      <c r="H80" s="359">
        <v>3850.0000000000005</v>
      </c>
      <c r="I80" s="71">
        <f t="shared" si="22"/>
        <v>7110.9856959999997</v>
      </c>
      <c r="J80" s="71">
        <f t="shared" si="23"/>
        <v>130439.42783999999</v>
      </c>
      <c r="K80" s="71">
        <f t="shared" si="24"/>
        <v>154000.00000000003</v>
      </c>
      <c r="L80" s="71">
        <f t="shared" si="25"/>
        <v>284439.42784000002</v>
      </c>
      <c r="M80" s="570"/>
      <c r="N80" s="570"/>
      <c r="O80" s="570">
        <f t="shared" si="4"/>
        <v>0</v>
      </c>
      <c r="P80" s="570"/>
      <c r="Q80" s="570"/>
      <c r="R80" s="570">
        <f t="shared" si="0"/>
        <v>0</v>
      </c>
      <c r="S80" s="71">
        <f t="shared" si="10"/>
        <v>0</v>
      </c>
      <c r="T80" s="71">
        <f t="shared" si="1"/>
        <v>0</v>
      </c>
      <c r="U80" s="71">
        <f t="shared" si="2"/>
        <v>0</v>
      </c>
      <c r="V80" s="72" t="s">
        <v>713</v>
      </c>
    </row>
    <row r="81" spans="1:22" outlineLevel="2">
      <c r="A81" s="391"/>
      <c r="B81" s="391"/>
      <c r="C81" s="392" t="s">
        <v>1081</v>
      </c>
      <c r="D81" s="97">
        <v>25</v>
      </c>
      <c r="E81" s="454">
        <v>25</v>
      </c>
      <c r="F81" s="387" t="s">
        <v>660</v>
      </c>
      <c r="G81" s="359">
        <v>48914.785439999992</v>
      </c>
      <c r="H81" s="359">
        <v>11000</v>
      </c>
      <c r="I81" s="71">
        <f t="shared" si="22"/>
        <v>59914.785439999992</v>
      </c>
      <c r="J81" s="71">
        <f t="shared" si="23"/>
        <v>1222869.6359999997</v>
      </c>
      <c r="K81" s="71">
        <f t="shared" si="24"/>
        <v>275000</v>
      </c>
      <c r="L81" s="71">
        <f t="shared" si="25"/>
        <v>1497869.6359999997</v>
      </c>
      <c r="M81" s="570"/>
      <c r="N81" s="570"/>
      <c r="O81" s="570">
        <f t="shared" si="4"/>
        <v>0</v>
      </c>
      <c r="P81" s="570"/>
      <c r="Q81" s="570"/>
      <c r="R81" s="570">
        <f t="shared" ref="R81:R144" si="26">P81+Q81</f>
        <v>0</v>
      </c>
      <c r="S81" s="71">
        <f t="shared" si="10"/>
        <v>0</v>
      </c>
      <c r="T81" s="71">
        <f t="shared" ref="T81:T144" si="27">K81*P81</f>
        <v>0</v>
      </c>
      <c r="U81" s="71">
        <f t="shared" ref="U81:U144" si="28">S81+T81</f>
        <v>0</v>
      </c>
      <c r="V81" s="72" t="s">
        <v>713</v>
      </c>
    </row>
    <row r="82" spans="1:22" outlineLevel="2">
      <c r="A82" s="391"/>
      <c r="B82" s="391"/>
      <c r="C82" s="392" t="s">
        <v>1082</v>
      </c>
      <c r="D82" s="97">
        <v>36</v>
      </c>
      <c r="E82" s="454">
        <v>36</v>
      </c>
      <c r="F82" s="387" t="s">
        <v>660</v>
      </c>
      <c r="G82" s="359">
        <v>92448.944481600003</v>
      </c>
      <c r="H82" s="359">
        <v>8250</v>
      </c>
      <c r="I82" s="71">
        <f t="shared" si="22"/>
        <v>100698.9444816</v>
      </c>
      <c r="J82" s="71">
        <f t="shared" si="23"/>
        <v>3328162.0013375999</v>
      </c>
      <c r="K82" s="71">
        <f t="shared" si="24"/>
        <v>297000</v>
      </c>
      <c r="L82" s="71">
        <f t="shared" si="25"/>
        <v>3625162.0013375999</v>
      </c>
      <c r="M82" s="570"/>
      <c r="N82" s="570"/>
      <c r="O82" s="570">
        <f t="shared" si="4"/>
        <v>0</v>
      </c>
      <c r="P82" s="570"/>
      <c r="Q82" s="570"/>
      <c r="R82" s="570">
        <f t="shared" si="26"/>
        <v>0</v>
      </c>
      <c r="S82" s="71">
        <f t="shared" si="10"/>
        <v>0</v>
      </c>
      <c r="T82" s="71">
        <f t="shared" si="27"/>
        <v>0</v>
      </c>
      <c r="U82" s="71">
        <f t="shared" si="28"/>
        <v>0</v>
      </c>
      <c r="V82" s="72" t="s">
        <v>713</v>
      </c>
    </row>
    <row r="83" spans="1:22" outlineLevel="2">
      <c r="A83" s="8"/>
      <c r="B83" s="8"/>
      <c r="C83" s="25" t="s">
        <v>1083</v>
      </c>
      <c r="D83" s="97">
        <v>72</v>
      </c>
      <c r="E83" s="455">
        <v>72</v>
      </c>
      <c r="F83" s="18" t="s">
        <v>660</v>
      </c>
      <c r="G83" s="359">
        <v>37990.483358400001</v>
      </c>
      <c r="H83" s="359">
        <v>8250</v>
      </c>
      <c r="I83" s="71">
        <f t="shared" si="22"/>
        <v>46240.483358400001</v>
      </c>
      <c r="J83" s="71">
        <f t="shared" si="23"/>
        <v>2735314.8018048001</v>
      </c>
      <c r="K83" s="71">
        <f t="shared" si="24"/>
        <v>594000</v>
      </c>
      <c r="L83" s="71">
        <f t="shared" si="25"/>
        <v>3329314.8018048001</v>
      </c>
      <c r="M83" s="570"/>
      <c r="N83" s="570"/>
      <c r="O83" s="570">
        <f t="shared" ref="O83:O146" si="29">M83+N83</f>
        <v>0</v>
      </c>
      <c r="P83" s="570"/>
      <c r="Q83" s="570"/>
      <c r="R83" s="570">
        <f t="shared" si="26"/>
        <v>0</v>
      </c>
      <c r="S83" s="71">
        <f t="shared" si="10"/>
        <v>0</v>
      </c>
      <c r="T83" s="71">
        <f t="shared" si="27"/>
        <v>0</v>
      </c>
      <c r="U83" s="71">
        <f t="shared" si="28"/>
        <v>0</v>
      </c>
      <c r="V83" s="72" t="s">
        <v>713</v>
      </c>
    </row>
    <row r="84" spans="1:22" outlineLevel="2">
      <c r="A84" s="8"/>
      <c r="B84" s="8"/>
      <c r="C84" s="25" t="s">
        <v>1084</v>
      </c>
      <c r="D84" s="94">
        <v>1</v>
      </c>
      <c r="E84" s="94">
        <v>1</v>
      </c>
      <c r="F84" s="18" t="s">
        <v>619</v>
      </c>
      <c r="G84" s="359">
        <v>2500000</v>
      </c>
      <c r="H84" s="359">
        <v>1000000</v>
      </c>
      <c r="I84" s="71">
        <f t="shared" si="22"/>
        <v>3500000</v>
      </c>
      <c r="J84" s="71">
        <f t="shared" si="23"/>
        <v>2500000</v>
      </c>
      <c r="K84" s="71">
        <f t="shared" si="24"/>
        <v>1000000</v>
      </c>
      <c r="L84" s="71">
        <f t="shared" si="25"/>
        <v>3500000</v>
      </c>
      <c r="M84" s="570"/>
      <c r="N84" s="570"/>
      <c r="O84" s="570">
        <f t="shared" si="29"/>
        <v>0</v>
      </c>
      <c r="P84" s="570"/>
      <c r="Q84" s="570"/>
      <c r="R84" s="570">
        <f t="shared" si="26"/>
        <v>0</v>
      </c>
      <c r="S84" s="71">
        <f t="shared" ref="S84:S147" si="30">J84*M84</f>
        <v>0</v>
      </c>
      <c r="T84" s="71">
        <f t="shared" si="27"/>
        <v>0</v>
      </c>
      <c r="U84" s="71">
        <f t="shared" si="28"/>
        <v>0</v>
      </c>
      <c r="V84" s="72" t="s">
        <v>713</v>
      </c>
    </row>
    <row r="85" spans="1:22" outlineLevel="2">
      <c r="A85" s="8"/>
      <c r="B85" s="8"/>
      <c r="C85" s="25" t="s">
        <v>1085</v>
      </c>
      <c r="D85" s="97">
        <v>1</v>
      </c>
      <c r="E85" s="97">
        <v>1</v>
      </c>
      <c r="F85" s="18" t="s">
        <v>619</v>
      </c>
      <c r="G85" s="359">
        <v>12557436.286029337</v>
      </c>
      <c r="H85" s="359">
        <v>3767230.8858088008</v>
      </c>
      <c r="I85" s="71">
        <f t="shared" si="22"/>
        <v>16324667.171838138</v>
      </c>
      <c r="J85" s="71">
        <f t="shared" si="23"/>
        <v>12557436.286029337</v>
      </c>
      <c r="K85" s="71">
        <f t="shared" si="24"/>
        <v>3767230.8858088008</v>
      </c>
      <c r="L85" s="71">
        <f t="shared" si="25"/>
        <v>16324667.171838138</v>
      </c>
      <c r="M85" s="570"/>
      <c r="N85" s="570"/>
      <c r="O85" s="570">
        <f t="shared" si="29"/>
        <v>0</v>
      </c>
      <c r="P85" s="570"/>
      <c r="Q85" s="570"/>
      <c r="R85" s="570">
        <f t="shared" si="26"/>
        <v>0</v>
      </c>
      <c r="S85" s="71">
        <f t="shared" si="30"/>
        <v>0</v>
      </c>
      <c r="T85" s="71">
        <f t="shared" si="27"/>
        <v>0</v>
      </c>
      <c r="U85" s="71">
        <f t="shared" si="28"/>
        <v>0</v>
      </c>
      <c r="V85" s="72" t="s">
        <v>255</v>
      </c>
    </row>
    <row r="86" spans="1:22" outlineLevel="2">
      <c r="A86" s="8"/>
      <c r="B86" s="8"/>
      <c r="C86" s="25" t="s">
        <v>787</v>
      </c>
      <c r="D86" s="97">
        <v>1</v>
      </c>
      <c r="E86" s="97">
        <v>1</v>
      </c>
      <c r="F86" s="18" t="s">
        <v>619</v>
      </c>
      <c r="G86" s="359">
        <v>0</v>
      </c>
      <c r="H86" s="359">
        <v>11778364.04604</v>
      </c>
      <c r="I86" s="71">
        <f t="shared" si="22"/>
        <v>11778364.04604</v>
      </c>
      <c r="J86" s="71">
        <f t="shared" si="18"/>
        <v>0</v>
      </c>
      <c r="K86" s="71">
        <f t="shared" si="19"/>
        <v>11778364.04604</v>
      </c>
      <c r="L86" s="71">
        <f t="shared" si="20"/>
        <v>11778364.04604</v>
      </c>
      <c r="M86" s="570"/>
      <c r="N86" s="570"/>
      <c r="O86" s="570">
        <f t="shared" si="29"/>
        <v>0</v>
      </c>
      <c r="P86" s="570"/>
      <c r="Q86" s="570"/>
      <c r="R86" s="570">
        <f t="shared" si="26"/>
        <v>0</v>
      </c>
      <c r="S86" s="71">
        <f t="shared" si="30"/>
        <v>0</v>
      </c>
      <c r="T86" s="71">
        <f t="shared" si="27"/>
        <v>0</v>
      </c>
      <c r="U86" s="71">
        <f t="shared" si="28"/>
        <v>0</v>
      </c>
      <c r="V86" s="72" t="s">
        <v>713</v>
      </c>
    </row>
    <row r="87" spans="1:22" outlineLevel="1">
      <c r="A87" s="8"/>
      <c r="B87" s="8"/>
      <c r="C87" s="25"/>
      <c r="D87" s="97"/>
      <c r="E87" s="97"/>
      <c r="F87" s="18"/>
      <c r="G87" s="71"/>
      <c r="H87" s="71"/>
      <c r="I87" s="71"/>
      <c r="J87" s="71"/>
      <c r="K87" s="71"/>
      <c r="L87" s="71"/>
      <c r="M87" s="570"/>
      <c r="N87" s="570"/>
      <c r="O87" s="570">
        <f t="shared" si="29"/>
        <v>0</v>
      </c>
      <c r="P87" s="570"/>
      <c r="Q87" s="570"/>
      <c r="R87" s="570">
        <f t="shared" si="26"/>
        <v>0</v>
      </c>
      <c r="S87" s="71">
        <f t="shared" si="30"/>
        <v>0</v>
      </c>
      <c r="T87" s="71">
        <f t="shared" si="27"/>
        <v>0</v>
      </c>
      <c r="U87" s="71">
        <f t="shared" si="28"/>
        <v>0</v>
      </c>
      <c r="V87" s="72"/>
    </row>
    <row r="88" spans="1:22" ht="15.6">
      <c r="A88" s="64" t="s">
        <v>39</v>
      </c>
      <c r="B88" s="64"/>
      <c r="C88" s="65" t="s">
        <v>40</v>
      </c>
      <c r="D88" s="117"/>
      <c r="E88" s="167"/>
      <c r="F88" s="450"/>
      <c r="G88" s="169"/>
      <c r="H88" s="169"/>
      <c r="I88" s="169"/>
      <c r="J88" s="169">
        <f>SUBTOTAL(9,J89:J91)</f>
        <v>0</v>
      </c>
      <c r="K88" s="169">
        <f>SUBTOTAL(9,K89:K91)</f>
        <v>0</v>
      </c>
      <c r="L88" s="169">
        <f>SUBTOTAL(9,L89:L91)</f>
        <v>0</v>
      </c>
      <c r="M88" s="573"/>
      <c r="N88" s="573"/>
      <c r="O88" s="573">
        <f t="shared" si="29"/>
        <v>0</v>
      </c>
      <c r="P88" s="573"/>
      <c r="Q88" s="573"/>
      <c r="R88" s="573">
        <f t="shared" si="26"/>
        <v>0</v>
      </c>
      <c r="S88" s="169">
        <f t="shared" si="30"/>
        <v>0</v>
      </c>
      <c r="T88" s="169">
        <f t="shared" si="27"/>
        <v>0</v>
      </c>
      <c r="U88" s="169">
        <f t="shared" si="28"/>
        <v>0</v>
      </c>
      <c r="V88" s="451"/>
    </row>
    <row r="89" spans="1:22">
      <c r="A89" s="21"/>
      <c r="B89" s="21"/>
      <c r="C89" s="28"/>
      <c r="D89" s="99"/>
      <c r="E89" s="99"/>
      <c r="F89" s="37"/>
      <c r="G89" s="82"/>
      <c r="H89" s="82"/>
      <c r="I89" s="82"/>
      <c r="J89" s="82"/>
      <c r="K89" s="82"/>
      <c r="L89" s="62"/>
      <c r="M89" s="574"/>
      <c r="N89" s="574"/>
      <c r="O89" s="574">
        <f t="shared" si="29"/>
        <v>0</v>
      </c>
      <c r="P89" s="574"/>
      <c r="Q89" s="574"/>
      <c r="R89" s="574">
        <f t="shared" si="26"/>
        <v>0</v>
      </c>
      <c r="S89" s="62">
        <f t="shared" si="30"/>
        <v>0</v>
      </c>
      <c r="T89" s="62">
        <f t="shared" si="27"/>
        <v>0</v>
      </c>
      <c r="U89" s="62">
        <f t="shared" si="28"/>
        <v>0</v>
      </c>
      <c r="V89" s="72"/>
    </row>
    <row r="90" spans="1:22" outlineLevel="1">
      <c r="A90" s="19" t="s">
        <v>288</v>
      </c>
      <c r="B90" s="19"/>
      <c r="C90" s="35" t="s">
        <v>176</v>
      </c>
      <c r="D90" s="100"/>
      <c r="E90" s="100"/>
      <c r="F90" s="20"/>
      <c r="G90" s="75"/>
      <c r="H90" s="75"/>
      <c r="I90" s="75"/>
      <c r="J90" s="75">
        <f>SUBTOTAL(9,J91:J91)</f>
        <v>0</v>
      </c>
      <c r="K90" s="75">
        <f>SUBTOTAL(9,K91:K91)</f>
        <v>0</v>
      </c>
      <c r="L90" s="75">
        <f>SUBTOTAL(9,L91:L91)</f>
        <v>0</v>
      </c>
      <c r="M90" s="571"/>
      <c r="N90" s="571"/>
      <c r="O90" s="571">
        <f t="shared" si="29"/>
        <v>0</v>
      </c>
      <c r="P90" s="571"/>
      <c r="Q90" s="571"/>
      <c r="R90" s="571">
        <f t="shared" si="26"/>
        <v>0</v>
      </c>
      <c r="S90" s="75">
        <f t="shared" si="30"/>
        <v>0</v>
      </c>
      <c r="T90" s="75">
        <f t="shared" si="27"/>
        <v>0</v>
      </c>
      <c r="U90" s="75">
        <f t="shared" si="28"/>
        <v>0</v>
      </c>
      <c r="V90" s="76"/>
    </row>
    <row r="91" spans="1:22" s="42" customFormat="1" outlineLevel="2">
      <c r="A91" s="40" t="s">
        <v>311</v>
      </c>
      <c r="B91" s="40"/>
      <c r="C91" s="41" t="s">
        <v>312</v>
      </c>
      <c r="D91" s="118">
        <v>1</v>
      </c>
      <c r="E91" s="118"/>
      <c r="F91" s="45" t="s">
        <v>10</v>
      </c>
      <c r="G91" s="78"/>
      <c r="H91" s="78"/>
      <c r="I91" s="78"/>
      <c r="J91" s="78"/>
      <c r="K91" s="78"/>
      <c r="L91" s="83">
        <v>0</v>
      </c>
      <c r="M91" s="575"/>
      <c r="N91" s="575"/>
      <c r="O91" s="575">
        <f t="shared" si="29"/>
        <v>0</v>
      </c>
      <c r="P91" s="575"/>
      <c r="Q91" s="575"/>
      <c r="R91" s="575">
        <f t="shared" si="26"/>
        <v>0</v>
      </c>
      <c r="S91" s="83">
        <f t="shared" si="30"/>
        <v>0</v>
      </c>
      <c r="T91" s="83">
        <f t="shared" si="27"/>
        <v>0</v>
      </c>
      <c r="U91" s="83">
        <f t="shared" si="28"/>
        <v>0</v>
      </c>
      <c r="V91" s="79" t="s">
        <v>1095</v>
      </c>
    </row>
    <row r="92" spans="1:22" ht="15.6">
      <c r="A92" s="64" t="s">
        <v>41</v>
      </c>
      <c r="B92" s="64"/>
      <c r="C92" s="65" t="s">
        <v>42</v>
      </c>
      <c r="D92" s="117"/>
      <c r="E92" s="167"/>
      <c r="F92" s="450"/>
      <c r="G92" s="169"/>
      <c r="H92" s="169"/>
      <c r="I92" s="169"/>
      <c r="J92" s="169">
        <f>SUBTOTAL(9,J93:J118)</f>
        <v>246537484.78126073</v>
      </c>
      <c r="K92" s="169">
        <f>SUBTOTAL(9,K93:K118)</f>
        <v>58813621.167480811</v>
      </c>
      <c r="L92" s="169">
        <f>SUBTOTAL(9,L93:L118)</f>
        <v>305351105.9487415</v>
      </c>
      <c r="M92" s="573"/>
      <c r="N92" s="573"/>
      <c r="O92" s="573">
        <f t="shared" si="29"/>
        <v>0</v>
      </c>
      <c r="P92" s="573"/>
      <c r="Q92" s="573"/>
      <c r="R92" s="573">
        <f t="shared" si="26"/>
        <v>0</v>
      </c>
      <c r="S92" s="169">
        <f>SUBTOTAL(9,S93:S118)</f>
        <v>0</v>
      </c>
      <c r="T92" s="169">
        <f>SUBTOTAL(9,T93:T118)</f>
        <v>0</v>
      </c>
      <c r="U92" s="169">
        <f>SUBTOTAL(9,U93:U118)</f>
        <v>0</v>
      </c>
      <c r="V92" s="451"/>
    </row>
    <row r="93" spans="1:22">
      <c r="A93" s="21"/>
      <c r="B93" s="21"/>
      <c r="C93" s="28"/>
      <c r="D93" s="99"/>
      <c r="E93" s="99"/>
      <c r="F93" s="37"/>
      <c r="G93" s="82"/>
      <c r="H93" s="82"/>
      <c r="I93" s="82"/>
      <c r="J93" s="82"/>
      <c r="K93" s="82"/>
      <c r="L93" s="62"/>
      <c r="M93" s="574"/>
      <c r="N93" s="574"/>
      <c r="O93" s="574">
        <f t="shared" si="29"/>
        <v>0</v>
      </c>
      <c r="P93" s="574"/>
      <c r="Q93" s="574"/>
      <c r="R93" s="574">
        <f t="shared" si="26"/>
        <v>0</v>
      </c>
      <c r="S93" s="82"/>
      <c r="T93" s="82"/>
      <c r="U93" s="62"/>
      <c r="V93" s="72"/>
    </row>
    <row r="94" spans="1:22" outlineLevel="1">
      <c r="A94" s="19" t="s">
        <v>317</v>
      </c>
      <c r="B94" s="19"/>
      <c r="C94" s="35" t="s">
        <v>176</v>
      </c>
      <c r="D94" s="100"/>
      <c r="E94" s="100"/>
      <c r="F94" s="20"/>
      <c r="G94" s="75"/>
      <c r="H94" s="75"/>
      <c r="I94" s="75"/>
      <c r="J94" s="75">
        <f>SUBTOTAL(9,J95:J118)</f>
        <v>246537484.78126073</v>
      </c>
      <c r="K94" s="75">
        <f>SUBTOTAL(9,K95:K118)</f>
        <v>58813621.167480811</v>
      </c>
      <c r="L94" s="75">
        <f>SUBTOTAL(9,L95:L118)</f>
        <v>305351105.9487415</v>
      </c>
      <c r="M94" s="571"/>
      <c r="N94" s="571"/>
      <c r="O94" s="571">
        <f t="shared" si="29"/>
        <v>0</v>
      </c>
      <c r="P94" s="571"/>
      <c r="Q94" s="571"/>
      <c r="R94" s="571">
        <f t="shared" si="26"/>
        <v>0</v>
      </c>
      <c r="S94" s="75">
        <f>SUBTOTAL(9,S95:S118)</f>
        <v>0</v>
      </c>
      <c r="T94" s="75">
        <f>SUBTOTAL(9,T95:T118)</f>
        <v>0</v>
      </c>
      <c r="U94" s="75">
        <f>SUBTOTAL(9,U95:U118)</f>
        <v>0</v>
      </c>
      <c r="V94" s="76"/>
    </row>
    <row r="95" spans="1:22" s="36" customFormat="1" outlineLevel="1">
      <c r="A95" s="21" t="s">
        <v>318</v>
      </c>
      <c r="B95" s="21"/>
      <c r="C95" s="28" t="s">
        <v>316</v>
      </c>
      <c r="D95" s="122">
        <v>1</v>
      </c>
      <c r="E95" s="122">
        <v>1</v>
      </c>
      <c r="F95" s="37" t="s">
        <v>10</v>
      </c>
      <c r="G95" s="77"/>
      <c r="H95" s="77"/>
      <c r="I95" s="77"/>
      <c r="J95" s="82">
        <f t="shared" ref="J95:K95" si="31">SUBTOTAL(9,J96:J118)</f>
        <v>246537484.78126073</v>
      </c>
      <c r="K95" s="82">
        <f t="shared" si="31"/>
        <v>58813621.167480811</v>
      </c>
      <c r="L95" s="82">
        <f>SUBTOTAL(9,L96:L118)</f>
        <v>305351105.9487415</v>
      </c>
      <c r="M95" s="576"/>
      <c r="N95" s="576"/>
      <c r="O95" s="576">
        <f t="shared" si="29"/>
        <v>0</v>
      </c>
      <c r="P95" s="576"/>
      <c r="Q95" s="576"/>
      <c r="R95" s="576">
        <f t="shared" si="26"/>
        <v>0</v>
      </c>
      <c r="S95" s="82">
        <f t="shared" ref="S95:T95" si="32">SUBTOTAL(9,S96:S118)</f>
        <v>0</v>
      </c>
      <c r="T95" s="82">
        <f t="shared" si="32"/>
        <v>0</v>
      </c>
      <c r="U95" s="82">
        <f>SUBTOTAL(9,U96:U118)</f>
        <v>0</v>
      </c>
      <c r="V95" s="81"/>
    </row>
    <row r="96" spans="1:22" ht="26.4" outlineLevel="2">
      <c r="A96" s="8"/>
      <c r="B96" s="8"/>
      <c r="C96" s="25" t="s">
        <v>1062</v>
      </c>
      <c r="D96" s="97">
        <v>16</v>
      </c>
      <c r="E96" s="456">
        <v>18</v>
      </c>
      <c r="F96" s="387" t="s">
        <v>624</v>
      </c>
      <c r="G96" s="359">
        <v>362322.68570639991</v>
      </c>
      <c r="H96" s="359">
        <v>115320.5625</v>
      </c>
      <c r="I96" s="71">
        <f>SUM(G96:H96)</f>
        <v>477643.24820639991</v>
      </c>
      <c r="J96" s="71">
        <f>G96*E96</f>
        <v>6521808.3427151982</v>
      </c>
      <c r="K96" s="71">
        <f>H96*E96</f>
        <v>2075770.125</v>
      </c>
      <c r="L96" s="71">
        <f>I96*E96</f>
        <v>8597578.4677151982</v>
      </c>
      <c r="M96" s="570"/>
      <c r="N96" s="570"/>
      <c r="O96" s="570">
        <f t="shared" si="29"/>
        <v>0</v>
      </c>
      <c r="P96" s="570"/>
      <c r="Q96" s="570"/>
      <c r="R96" s="570">
        <f t="shared" si="26"/>
        <v>0</v>
      </c>
      <c r="S96" s="71">
        <f t="shared" si="30"/>
        <v>0</v>
      </c>
      <c r="T96" s="71">
        <f t="shared" si="27"/>
        <v>0</v>
      </c>
      <c r="U96" s="71">
        <f t="shared" si="28"/>
        <v>0</v>
      </c>
      <c r="V96" s="72" t="s">
        <v>1063</v>
      </c>
    </row>
    <row r="97" spans="1:22" ht="26.4" outlineLevel="2">
      <c r="A97" s="8"/>
      <c r="B97" s="8"/>
      <c r="C97" s="25" t="s">
        <v>1064</v>
      </c>
      <c r="D97" s="97">
        <v>257</v>
      </c>
      <c r="E97" s="454">
        <v>228</v>
      </c>
      <c r="F97" s="387" t="s">
        <v>624</v>
      </c>
      <c r="G97" s="359">
        <v>190224.16559999998</v>
      </c>
      <c r="H97" s="359">
        <v>70966.5</v>
      </c>
      <c r="I97" s="71">
        <f t="shared" ref="I97" si="33">SUM(G97:H97)</f>
        <v>261190.66559999998</v>
      </c>
      <c r="J97" s="71">
        <f t="shared" ref="J97:J117" si="34">G97*E97</f>
        <v>43371109.756799996</v>
      </c>
      <c r="K97" s="71">
        <f t="shared" ref="K97:K117" si="35">H97*E97</f>
        <v>16180362</v>
      </c>
      <c r="L97" s="71">
        <f t="shared" ref="L97:L117" si="36">I97*E97</f>
        <v>59551471.756799996</v>
      </c>
      <c r="M97" s="570"/>
      <c r="N97" s="570"/>
      <c r="O97" s="570">
        <f t="shared" si="29"/>
        <v>0</v>
      </c>
      <c r="P97" s="570"/>
      <c r="Q97" s="570"/>
      <c r="R97" s="570">
        <f t="shared" si="26"/>
        <v>0</v>
      </c>
      <c r="S97" s="71">
        <f t="shared" si="30"/>
        <v>0</v>
      </c>
      <c r="T97" s="71">
        <f t="shared" si="27"/>
        <v>0</v>
      </c>
      <c r="U97" s="71">
        <f t="shared" si="28"/>
        <v>0</v>
      </c>
      <c r="V97" s="72" t="s">
        <v>1065</v>
      </c>
    </row>
    <row r="98" spans="1:22" ht="26.4" outlineLevel="2">
      <c r="A98" s="8"/>
      <c r="B98" s="8"/>
      <c r="C98" s="25" t="s">
        <v>1066</v>
      </c>
      <c r="D98" s="97">
        <v>23</v>
      </c>
      <c r="E98" s="454">
        <v>27</v>
      </c>
      <c r="F98" s="387" t="s">
        <v>624</v>
      </c>
      <c r="G98" s="359">
        <v>94950.666666666672</v>
      </c>
      <c r="H98" s="359">
        <v>42579.9</v>
      </c>
      <c r="I98" s="71">
        <f>SUM(G98:H98)</f>
        <v>137530.56666666668</v>
      </c>
      <c r="J98" s="71">
        <f>G98*E98</f>
        <v>2563668</v>
      </c>
      <c r="K98" s="71">
        <f>H98*E98</f>
        <v>1149657.3</v>
      </c>
      <c r="L98" s="71">
        <f>I98*E98</f>
        <v>3713325.3000000003</v>
      </c>
      <c r="M98" s="570"/>
      <c r="N98" s="570"/>
      <c r="O98" s="570">
        <f t="shared" si="29"/>
        <v>0</v>
      </c>
      <c r="P98" s="570"/>
      <c r="Q98" s="570"/>
      <c r="R98" s="570">
        <f t="shared" si="26"/>
        <v>0</v>
      </c>
      <c r="S98" s="71">
        <f t="shared" si="30"/>
        <v>0</v>
      </c>
      <c r="T98" s="71">
        <f t="shared" si="27"/>
        <v>0</v>
      </c>
      <c r="U98" s="71">
        <f t="shared" si="28"/>
        <v>0</v>
      </c>
      <c r="V98" s="72" t="s">
        <v>1067</v>
      </c>
    </row>
    <row r="99" spans="1:22" outlineLevel="2">
      <c r="A99" s="8"/>
      <c r="B99" s="8"/>
      <c r="C99" s="25" t="s">
        <v>1071</v>
      </c>
      <c r="D99" s="94">
        <v>1</v>
      </c>
      <c r="E99" s="454">
        <v>1</v>
      </c>
      <c r="F99" s="18" t="s">
        <v>660</v>
      </c>
      <c r="G99" s="359">
        <v>597901.72736159991</v>
      </c>
      <c r="H99" s="359">
        <v>82376.800000000003</v>
      </c>
      <c r="I99" s="71">
        <f t="shared" ref="I99:I117" si="37">SUM(G99:H99)</f>
        <v>680278.52736159996</v>
      </c>
      <c r="J99" s="71">
        <f t="shared" si="34"/>
        <v>597901.72736159991</v>
      </c>
      <c r="K99" s="71">
        <f t="shared" si="35"/>
        <v>82376.800000000003</v>
      </c>
      <c r="L99" s="71">
        <f t="shared" si="36"/>
        <v>680278.52736159996</v>
      </c>
      <c r="M99" s="570"/>
      <c r="N99" s="570"/>
      <c r="O99" s="570">
        <f t="shared" si="29"/>
        <v>0</v>
      </c>
      <c r="P99" s="570"/>
      <c r="Q99" s="570"/>
      <c r="R99" s="570">
        <f t="shared" si="26"/>
        <v>0</v>
      </c>
      <c r="S99" s="71">
        <f t="shared" si="30"/>
        <v>0</v>
      </c>
      <c r="T99" s="71">
        <f t="shared" si="27"/>
        <v>0</v>
      </c>
      <c r="U99" s="71">
        <f t="shared" si="28"/>
        <v>0</v>
      </c>
      <c r="V99" s="72" t="s">
        <v>1069</v>
      </c>
    </row>
    <row r="100" spans="1:22" outlineLevel="2">
      <c r="A100" s="8"/>
      <c r="B100" s="8"/>
      <c r="C100" s="25" t="s">
        <v>1096</v>
      </c>
      <c r="D100" s="94">
        <v>1</v>
      </c>
      <c r="E100" s="454">
        <v>1</v>
      </c>
      <c r="F100" s="18" t="s">
        <v>660</v>
      </c>
      <c r="G100" s="359">
        <v>684154.79902079992</v>
      </c>
      <c r="H100" s="359">
        <v>82376.800000000003</v>
      </c>
      <c r="I100" s="71">
        <f t="shared" si="37"/>
        <v>766531.59902079997</v>
      </c>
      <c r="J100" s="71">
        <f t="shared" si="34"/>
        <v>684154.79902079992</v>
      </c>
      <c r="K100" s="71">
        <f t="shared" si="35"/>
        <v>82376.800000000003</v>
      </c>
      <c r="L100" s="71">
        <f t="shared" si="36"/>
        <v>766531.59902079997</v>
      </c>
      <c r="M100" s="570"/>
      <c r="N100" s="570"/>
      <c r="O100" s="570">
        <f t="shared" si="29"/>
        <v>0</v>
      </c>
      <c r="P100" s="570"/>
      <c r="Q100" s="570"/>
      <c r="R100" s="570">
        <f t="shared" si="26"/>
        <v>0</v>
      </c>
      <c r="S100" s="71">
        <f t="shared" si="30"/>
        <v>0</v>
      </c>
      <c r="T100" s="71">
        <f t="shared" si="27"/>
        <v>0</v>
      </c>
      <c r="U100" s="71">
        <f t="shared" si="28"/>
        <v>0</v>
      </c>
      <c r="V100" s="72" t="s">
        <v>1069</v>
      </c>
    </row>
    <row r="101" spans="1:22" outlineLevel="2">
      <c r="A101" s="8"/>
      <c r="B101" s="8"/>
      <c r="C101" s="25" t="s">
        <v>1070</v>
      </c>
      <c r="D101" s="94">
        <v>92</v>
      </c>
      <c r="E101" s="454">
        <v>77</v>
      </c>
      <c r="F101" s="18" t="s">
        <v>660</v>
      </c>
      <c r="G101" s="359">
        <v>32609.856959999997</v>
      </c>
      <c r="H101" s="359">
        <v>57608.1</v>
      </c>
      <c r="I101" s="71">
        <f t="shared" si="37"/>
        <v>90217.956959999996</v>
      </c>
      <c r="J101" s="71">
        <f t="shared" si="34"/>
        <v>2510958.9859199999</v>
      </c>
      <c r="K101" s="71">
        <f t="shared" si="35"/>
        <v>4435823.7</v>
      </c>
      <c r="L101" s="71">
        <f t="shared" si="36"/>
        <v>6946782.6859200001</v>
      </c>
      <c r="M101" s="570"/>
      <c r="N101" s="570"/>
      <c r="O101" s="570">
        <f t="shared" si="29"/>
        <v>0</v>
      </c>
      <c r="P101" s="570"/>
      <c r="Q101" s="570"/>
      <c r="R101" s="570">
        <f t="shared" si="26"/>
        <v>0</v>
      </c>
      <c r="S101" s="71">
        <f t="shared" si="30"/>
        <v>0</v>
      </c>
      <c r="T101" s="71">
        <f t="shared" si="27"/>
        <v>0</v>
      </c>
      <c r="U101" s="71">
        <f t="shared" si="28"/>
        <v>0</v>
      </c>
      <c r="V101" s="72" t="s">
        <v>1069</v>
      </c>
    </row>
    <row r="102" spans="1:22" outlineLevel="2">
      <c r="A102" s="8"/>
      <c r="B102" s="8"/>
      <c r="C102" s="25" t="s">
        <v>1077</v>
      </c>
      <c r="D102" s="94">
        <v>45</v>
      </c>
      <c r="E102" s="454">
        <v>45</v>
      </c>
      <c r="F102" s="18" t="s">
        <v>660</v>
      </c>
      <c r="G102" s="359">
        <v>317946.10535999999</v>
      </c>
      <c r="H102" s="359">
        <v>57608.1</v>
      </c>
      <c r="I102" s="71">
        <f t="shared" si="37"/>
        <v>375554.20535999996</v>
      </c>
      <c r="J102" s="71">
        <f t="shared" si="34"/>
        <v>14307574.7412</v>
      </c>
      <c r="K102" s="71">
        <f t="shared" si="35"/>
        <v>2592364.5</v>
      </c>
      <c r="L102" s="71">
        <f t="shared" si="36"/>
        <v>16899939.2412</v>
      </c>
      <c r="M102" s="570"/>
      <c r="N102" s="570"/>
      <c r="O102" s="570">
        <f t="shared" si="29"/>
        <v>0</v>
      </c>
      <c r="P102" s="570"/>
      <c r="Q102" s="570"/>
      <c r="R102" s="570">
        <f t="shared" si="26"/>
        <v>0</v>
      </c>
      <c r="S102" s="71">
        <f t="shared" si="30"/>
        <v>0</v>
      </c>
      <c r="T102" s="71">
        <f t="shared" si="27"/>
        <v>0</v>
      </c>
      <c r="U102" s="71">
        <f t="shared" si="28"/>
        <v>0</v>
      </c>
      <c r="V102" s="72" t="s">
        <v>1069</v>
      </c>
    </row>
    <row r="103" spans="1:22" outlineLevel="2">
      <c r="A103" s="8"/>
      <c r="B103" s="8"/>
      <c r="C103" s="25" t="s">
        <v>1088</v>
      </c>
      <c r="D103" s="94">
        <v>45</v>
      </c>
      <c r="E103" s="454">
        <v>45</v>
      </c>
      <c r="F103" s="18" t="s">
        <v>660</v>
      </c>
      <c r="G103" s="359">
        <v>318435.25321439997</v>
      </c>
      <c r="H103" s="359">
        <v>57608.1</v>
      </c>
      <c r="I103" s="71">
        <f t="shared" si="37"/>
        <v>376043.35321439995</v>
      </c>
      <c r="J103" s="71">
        <f t="shared" si="34"/>
        <v>14329586.394647999</v>
      </c>
      <c r="K103" s="71">
        <f t="shared" si="35"/>
        <v>2592364.5</v>
      </c>
      <c r="L103" s="71">
        <f t="shared" si="36"/>
        <v>16921950.894647997</v>
      </c>
      <c r="M103" s="570"/>
      <c r="N103" s="570"/>
      <c r="O103" s="570">
        <f t="shared" si="29"/>
        <v>0</v>
      </c>
      <c r="P103" s="570"/>
      <c r="Q103" s="570"/>
      <c r="R103" s="570">
        <f t="shared" si="26"/>
        <v>0</v>
      </c>
      <c r="S103" s="71">
        <f t="shared" si="30"/>
        <v>0</v>
      </c>
      <c r="T103" s="71">
        <f t="shared" si="27"/>
        <v>0</v>
      </c>
      <c r="U103" s="71">
        <f t="shared" si="28"/>
        <v>0</v>
      </c>
      <c r="V103" s="72" t="s">
        <v>1069</v>
      </c>
    </row>
    <row r="104" spans="1:22" ht="31.5" customHeight="1" outlineLevel="2">
      <c r="A104" s="391"/>
      <c r="B104" s="391"/>
      <c r="C104" s="392" t="s">
        <v>1097</v>
      </c>
      <c r="D104" s="97">
        <v>96</v>
      </c>
      <c r="E104" s="454">
        <v>96</v>
      </c>
      <c r="F104" s="387" t="s">
        <v>660</v>
      </c>
      <c r="G104" s="359">
        <v>387040</v>
      </c>
      <c r="H104" s="359">
        <v>30056.400000000001</v>
      </c>
      <c r="I104" s="62">
        <f t="shared" si="37"/>
        <v>417096.4</v>
      </c>
      <c r="J104" s="62">
        <f t="shared" si="34"/>
        <v>37155840</v>
      </c>
      <c r="K104" s="62">
        <f t="shared" si="35"/>
        <v>2885414.4000000004</v>
      </c>
      <c r="L104" s="62">
        <f t="shared" si="36"/>
        <v>40041254.400000006</v>
      </c>
      <c r="M104" s="574"/>
      <c r="N104" s="574"/>
      <c r="O104" s="574">
        <f t="shared" si="29"/>
        <v>0</v>
      </c>
      <c r="P104" s="574"/>
      <c r="Q104" s="574"/>
      <c r="R104" s="574">
        <f t="shared" si="26"/>
        <v>0</v>
      </c>
      <c r="S104" s="62">
        <f t="shared" si="30"/>
        <v>0</v>
      </c>
      <c r="T104" s="62">
        <f t="shared" si="27"/>
        <v>0</v>
      </c>
      <c r="U104" s="62">
        <f t="shared" si="28"/>
        <v>0</v>
      </c>
      <c r="V104" s="393" t="s">
        <v>1546</v>
      </c>
    </row>
    <row r="105" spans="1:22" outlineLevel="2">
      <c r="A105" s="391"/>
      <c r="B105" s="391"/>
      <c r="C105" s="392" t="s">
        <v>1098</v>
      </c>
      <c r="D105" s="97">
        <v>1</v>
      </c>
      <c r="E105" s="454">
        <v>1</v>
      </c>
      <c r="F105" s="387" t="s">
        <v>660</v>
      </c>
      <c r="G105" s="359">
        <v>2445739.2719999999</v>
      </c>
      <c r="H105" s="359">
        <v>82376.800000000003</v>
      </c>
      <c r="I105" s="62">
        <f t="shared" si="37"/>
        <v>2528116.0719999997</v>
      </c>
      <c r="J105" s="62">
        <f t="shared" si="34"/>
        <v>2445739.2719999999</v>
      </c>
      <c r="K105" s="62">
        <f t="shared" si="35"/>
        <v>82376.800000000003</v>
      </c>
      <c r="L105" s="62">
        <f t="shared" si="36"/>
        <v>2528116.0719999997</v>
      </c>
      <c r="M105" s="574"/>
      <c r="N105" s="574"/>
      <c r="O105" s="574">
        <f t="shared" si="29"/>
        <v>0</v>
      </c>
      <c r="P105" s="574"/>
      <c r="Q105" s="574"/>
      <c r="R105" s="574">
        <f t="shared" si="26"/>
        <v>0</v>
      </c>
      <c r="S105" s="62">
        <f t="shared" si="30"/>
        <v>0</v>
      </c>
      <c r="T105" s="62">
        <f t="shared" si="27"/>
        <v>0</v>
      </c>
      <c r="U105" s="62">
        <f t="shared" si="28"/>
        <v>0</v>
      </c>
      <c r="V105" s="393" t="s">
        <v>1069</v>
      </c>
    </row>
    <row r="106" spans="1:22" outlineLevel="2">
      <c r="A106" s="391"/>
      <c r="B106" s="391"/>
      <c r="C106" s="392" t="s">
        <v>1089</v>
      </c>
      <c r="D106" s="97">
        <v>2</v>
      </c>
      <c r="E106" s="454">
        <v>2</v>
      </c>
      <c r="F106" s="387" t="s">
        <v>660</v>
      </c>
      <c r="G106" s="359">
        <v>1451138.63472</v>
      </c>
      <c r="H106" s="359">
        <v>57608.1</v>
      </c>
      <c r="I106" s="62">
        <f t="shared" si="37"/>
        <v>1508746.7347200001</v>
      </c>
      <c r="J106" s="62">
        <f t="shared" si="34"/>
        <v>2902277.2694399999</v>
      </c>
      <c r="K106" s="62">
        <f t="shared" si="35"/>
        <v>115216.2</v>
      </c>
      <c r="L106" s="62">
        <f t="shared" si="36"/>
        <v>3017493.4694400001</v>
      </c>
      <c r="M106" s="574"/>
      <c r="N106" s="574"/>
      <c r="O106" s="574">
        <f t="shared" si="29"/>
        <v>0</v>
      </c>
      <c r="P106" s="574"/>
      <c r="Q106" s="574"/>
      <c r="R106" s="574">
        <f t="shared" si="26"/>
        <v>0</v>
      </c>
      <c r="S106" s="62">
        <f t="shared" si="30"/>
        <v>0</v>
      </c>
      <c r="T106" s="62">
        <f t="shared" si="27"/>
        <v>0</v>
      </c>
      <c r="U106" s="62">
        <f t="shared" si="28"/>
        <v>0</v>
      </c>
      <c r="V106" s="393" t="s">
        <v>1069</v>
      </c>
    </row>
    <row r="107" spans="1:22" ht="26.4" outlineLevel="2">
      <c r="A107" s="391"/>
      <c r="B107" s="391"/>
      <c r="C107" s="392" t="s">
        <v>1078</v>
      </c>
      <c r="D107" s="97">
        <v>28</v>
      </c>
      <c r="E107" s="454">
        <v>28</v>
      </c>
      <c r="F107" s="387" t="s">
        <v>660</v>
      </c>
      <c r="G107" s="359">
        <v>680241.61618559994</v>
      </c>
      <c r="H107" s="359">
        <v>53385.955040000001</v>
      </c>
      <c r="I107" s="62">
        <f t="shared" si="37"/>
        <v>733627.57122559997</v>
      </c>
      <c r="J107" s="62">
        <f t="shared" si="34"/>
        <v>19046765.253196798</v>
      </c>
      <c r="K107" s="62">
        <f t="shared" si="35"/>
        <v>1494806.7411199999</v>
      </c>
      <c r="L107" s="62">
        <f t="shared" si="36"/>
        <v>20541571.994316798</v>
      </c>
      <c r="M107" s="574"/>
      <c r="N107" s="574"/>
      <c r="O107" s="574">
        <f t="shared" si="29"/>
        <v>0</v>
      </c>
      <c r="P107" s="574"/>
      <c r="Q107" s="574"/>
      <c r="R107" s="574">
        <f t="shared" si="26"/>
        <v>0</v>
      </c>
      <c r="S107" s="62">
        <f t="shared" si="30"/>
        <v>0</v>
      </c>
      <c r="T107" s="62">
        <f t="shared" si="27"/>
        <v>0</v>
      </c>
      <c r="U107" s="62">
        <f t="shared" si="28"/>
        <v>0</v>
      </c>
      <c r="V107" s="393" t="s">
        <v>1069</v>
      </c>
    </row>
    <row r="108" spans="1:22" ht="26.4" outlineLevel="2">
      <c r="A108" s="391"/>
      <c r="B108" s="391"/>
      <c r="C108" s="392" t="s">
        <v>1099</v>
      </c>
      <c r="D108" s="97">
        <v>68</v>
      </c>
      <c r="E108" s="454">
        <v>68</v>
      </c>
      <c r="F108" s="387" t="s">
        <v>660</v>
      </c>
      <c r="G108" s="359">
        <v>680241.61618559994</v>
      </c>
      <c r="H108" s="359">
        <v>53385.955040000001</v>
      </c>
      <c r="I108" s="62">
        <f t="shared" ref="I108:I109" si="38">SUM(G108:H108)</f>
        <v>733627.57122559997</v>
      </c>
      <c r="J108" s="62">
        <f t="shared" si="34"/>
        <v>46256429.900620796</v>
      </c>
      <c r="K108" s="62">
        <f t="shared" si="35"/>
        <v>3630244.9427200002</v>
      </c>
      <c r="L108" s="62">
        <f t="shared" si="36"/>
        <v>49886674.843340799</v>
      </c>
      <c r="M108" s="574"/>
      <c r="N108" s="574"/>
      <c r="O108" s="574">
        <f t="shared" si="29"/>
        <v>0</v>
      </c>
      <c r="P108" s="574"/>
      <c r="Q108" s="574"/>
      <c r="R108" s="574">
        <f t="shared" si="26"/>
        <v>0</v>
      </c>
      <c r="S108" s="62">
        <f t="shared" si="30"/>
        <v>0</v>
      </c>
      <c r="T108" s="62">
        <f t="shared" si="27"/>
        <v>0</v>
      </c>
      <c r="U108" s="62">
        <f t="shared" si="28"/>
        <v>0</v>
      </c>
      <c r="V108" s="393" t="s">
        <v>1069</v>
      </c>
    </row>
    <row r="109" spans="1:22" ht="26.4" outlineLevel="2">
      <c r="A109" s="391"/>
      <c r="B109" s="391"/>
      <c r="C109" s="392" t="s">
        <v>1094</v>
      </c>
      <c r="D109" s="97">
        <v>6</v>
      </c>
      <c r="E109" s="454">
        <v>6</v>
      </c>
      <c r="F109" s="387" t="s">
        <v>660</v>
      </c>
      <c r="G109" s="359">
        <v>617304.59225279989</v>
      </c>
      <c r="H109" s="359">
        <v>53385.955040000001</v>
      </c>
      <c r="I109" s="62">
        <f t="shared" si="38"/>
        <v>670690.54729279992</v>
      </c>
      <c r="J109" s="62">
        <f t="shared" si="34"/>
        <v>3703827.5535167996</v>
      </c>
      <c r="K109" s="62">
        <f t="shared" si="35"/>
        <v>320315.73024</v>
      </c>
      <c r="L109" s="62">
        <f t="shared" si="36"/>
        <v>4024143.2837567995</v>
      </c>
      <c r="M109" s="574"/>
      <c r="N109" s="574"/>
      <c r="O109" s="574">
        <f t="shared" si="29"/>
        <v>0</v>
      </c>
      <c r="P109" s="574"/>
      <c r="Q109" s="574"/>
      <c r="R109" s="574">
        <f t="shared" si="26"/>
        <v>0</v>
      </c>
      <c r="S109" s="62">
        <f t="shared" si="30"/>
        <v>0</v>
      </c>
      <c r="T109" s="62">
        <f t="shared" si="27"/>
        <v>0</v>
      </c>
      <c r="U109" s="62">
        <f t="shared" si="28"/>
        <v>0</v>
      </c>
      <c r="V109" s="393" t="s">
        <v>1069</v>
      </c>
    </row>
    <row r="110" spans="1:22" outlineLevel="2">
      <c r="A110" s="394"/>
      <c r="B110" s="391"/>
      <c r="C110" s="392" t="s">
        <v>1100</v>
      </c>
      <c r="D110" s="97">
        <v>28</v>
      </c>
      <c r="E110" s="454">
        <v>28</v>
      </c>
      <c r="F110" s="387" t="s">
        <v>660</v>
      </c>
      <c r="G110" s="359">
        <v>451350</v>
      </c>
      <c r="H110" s="359">
        <v>27500.000000000004</v>
      </c>
      <c r="I110" s="62">
        <f t="shared" si="37"/>
        <v>478850</v>
      </c>
      <c r="J110" s="62">
        <f t="shared" si="34"/>
        <v>12637800</v>
      </c>
      <c r="K110" s="62">
        <f t="shared" si="35"/>
        <v>770000.00000000012</v>
      </c>
      <c r="L110" s="62">
        <f t="shared" si="36"/>
        <v>13407800</v>
      </c>
      <c r="M110" s="574"/>
      <c r="N110" s="574"/>
      <c r="O110" s="574">
        <f t="shared" si="29"/>
        <v>0</v>
      </c>
      <c r="P110" s="574"/>
      <c r="Q110" s="574"/>
      <c r="R110" s="574">
        <f t="shared" si="26"/>
        <v>0</v>
      </c>
      <c r="S110" s="62">
        <f t="shared" si="30"/>
        <v>0</v>
      </c>
      <c r="T110" s="62">
        <f t="shared" si="27"/>
        <v>0</v>
      </c>
      <c r="U110" s="62">
        <f t="shared" si="28"/>
        <v>0</v>
      </c>
      <c r="V110" s="393" t="s">
        <v>898</v>
      </c>
    </row>
    <row r="111" spans="1:22" outlineLevel="2">
      <c r="A111" s="8"/>
      <c r="B111" s="8"/>
      <c r="C111" s="25" t="s">
        <v>1080</v>
      </c>
      <c r="D111" s="94">
        <v>92</v>
      </c>
      <c r="E111" s="454">
        <v>92</v>
      </c>
      <c r="F111" s="18" t="s">
        <v>660</v>
      </c>
      <c r="G111" s="359">
        <v>3260.9856959999997</v>
      </c>
      <c r="H111" s="359">
        <v>3850.0000000000005</v>
      </c>
      <c r="I111" s="71">
        <f t="shared" si="37"/>
        <v>7110.9856959999997</v>
      </c>
      <c r="J111" s="71">
        <f t="shared" si="34"/>
        <v>300010.68403199996</v>
      </c>
      <c r="K111" s="71">
        <f t="shared" si="35"/>
        <v>354200.00000000006</v>
      </c>
      <c r="L111" s="71">
        <f t="shared" si="36"/>
        <v>654210.68403200002</v>
      </c>
      <c r="M111" s="570"/>
      <c r="N111" s="570"/>
      <c r="O111" s="570">
        <f t="shared" si="29"/>
        <v>0</v>
      </c>
      <c r="P111" s="570"/>
      <c r="Q111" s="570"/>
      <c r="R111" s="570">
        <f t="shared" si="26"/>
        <v>0</v>
      </c>
      <c r="S111" s="71">
        <f t="shared" si="30"/>
        <v>0</v>
      </c>
      <c r="T111" s="71">
        <f t="shared" si="27"/>
        <v>0</v>
      </c>
      <c r="U111" s="71">
        <f t="shared" si="28"/>
        <v>0</v>
      </c>
      <c r="V111" s="72" t="s">
        <v>713</v>
      </c>
    </row>
    <row r="112" spans="1:22" outlineLevel="2">
      <c r="A112" s="8"/>
      <c r="B112" s="8"/>
      <c r="C112" s="25" t="s">
        <v>1081</v>
      </c>
      <c r="D112" s="94">
        <v>50</v>
      </c>
      <c r="E112" s="454">
        <v>50</v>
      </c>
      <c r="F112" s="18" t="s">
        <v>660</v>
      </c>
      <c r="G112" s="359">
        <v>48914.785439999992</v>
      </c>
      <c r="H112" s="359">
        <v>11000</v>
      </c>
      <c r="I112" s="71">
        <f t="shared" si="37"/>
        <v>59914.785439999992</v>
      </c>
      <c r="J112" s="71">
        <f t="shared" si="34"/>
        <v>2445739.2719999994</v>
      </c>
      <c r="K112" s="71">
        <f t="shared" si="35"/>
        <v>550000</v>
      </c>
      <c r="L112" s="71">
        <f t="shared" si="36"/>
        <v>2995739.2719999994</v>
      </c>
      <c r="M112" s="570"/>
      <c r="N112" s="570"/>
      <c r="O112" s="570">
        <f t="shared" si="29"/>
        <v>0</v>
      </c>
      <c r="P112" s="570"/>
      <c r="Q112" s="570"/>
      <c r="R112" s="570">
        <f t="shared" si="26"/>
        <v>0</v>
      </c>
      <c r="S112" s="71">
        <f t="shared" si="30"/>
        <v>0</v>
      </c>
      <c r="T112" s="71">
        <f t="shared" si="27"/>
        <v>0</v>
      </c>
      <c r="U112" s="71">
        <f t="shared" si="28"/>
        <v>0</v>
      </c>
      <c r="V112" s="72" t="s">
        <v>713</v>
      </c>
    </row>
    <row r="113" spans="1:22" outlineLevel="2">
      <c r="A113" s="8"/>
      <c r="B113" s="8"/>
      <c r="C113" s="25" t="s">
        <v>1082</v>
      </c>
      <c r="D113" s="94">
        <v>92</v>
      </c>
      <c r="E113" s="454">
        <v>92</v>
      </c>
      <c r="F113" s="18" t="s">
        <v>660</v>
      </c>
      <c r="G113" s="359">
        <v>92448.944481600003</v>
      </c>
      <c r="H113" s="359">
        <v>8250</v>
      </c>
      <c r="I113" s="71">
        <f t="shared" si="37"/>
        <v>100698.9444816</v>
      </c>
      <c r="J113" s="71">
        <f t="shared" si="34"/>
        <v>8505302.8923071995</v>
      </c>
      <c r="K113" s="71">
        <f t="shared" si="35"/>
        <v>759000</v>
      </c>
      <c r="L113" s="71">
        <f t="shared" si="36"/>
        <v>9264302.8923071995</v>
      </c>
      <c r="M113" s="570"/>
      <c r="N113" s="570"/>
      <c r="O113" s="570">
        <f t="shared" si="29"/>
        <v>0</v>
      </c>
      <c r="P113" s="570"/>
      <c r="Q113" s="570"/>
      <c r="R113" s="570">
        <f t="shared" si="26"/>
        <v>0</v>
      </c>
      <c r="S113" s="71">
        <f t="shared" si="30"/>
        <v>0</v>
      </c>
      <c r="T113" s="71">
        <f t="shared" si="27"/>
        <v>0</v>
      </c>
      <c r="U113" s="71">
        <f t="shared" si="28"/>
        <v>0</v>
      </c>
      <c r="V113" s="72" t="s">
        <v>713</v>
      </c>
    </row>
    <row r="114" spans="1:22" outlineLevel="2">
      <c r="A114" s="8"/>
      <c r="B114" s="8"/>
      <c r="C114" s="25" t="s">
        <v>1083</v>
      </c>
      <c r="D114" s="94">
        <v>184</v>
      </c>
      <c r="E114" s="454">
        <v>184</v>
      </c>
      <c r="F114" s="18" t="s">
        <v>660</v>
      </c>
      <c r="G114" s="359">
        <v>37990.483358400001</v>
      </c>
      <c r="H114" s="359">
        <v>8250</v>
      </c>
      <c r="I114" s="71">
        <f t="shared" si="37"/>
        <v>46240.483358400001</v>
      </c>
      <c r="J114" s="71">
        <f t="shared" si="34"/>
        <v>6990248.9379456006</v>
      </c>
      <c r="K114" s="71">
        <f t="shared" si="35"/>
        <v>1518000</v>
      </c>
      <c r="L114" s="71">
        <f t="shared" si="36"/>
        <v>8508248.9379456006</v>
      </c>
      <c r="M114" s="570"/>
      <c r="N114" s="570"/>
      <c r="O114" s="570">
        <f t="shared" si="29"/>
        <v>0</v>
      </c>
      <c r="P114" s="570"/>
      <c r="Q114" s="570"/>
      <c r="R114" s="570">
        <f t="shared" si="26"/>
        <v>0</v>
      </c>
      <c r="S114" s="71">
        <f t="shared" si="30"/>
        <v>0</v>
      </c>
      <c r="T114" s="71">
        <f t="shared" si="27"/>
        <v>0</v>
      </c>
      <c r="U114" s="71">
        <f t="shared" si="28"/>
        <v>0</v>
      </c>
      <c r="V114" s="72" t="s">
        <v>713</v>
      </c>
    </row>
    <row r="115" spans="1:22" outlineLevel="2">
      <c r="A115" s="8"/>
      <c r="B115" s="8"/>
      <c r="C115" s="25"/>
      <c r="D115" s="94"/>
      <c r="E115" s="94"/>
      <c r="F115" s="18"/>
      <c r="G115" s="71"/>
      <c r="H115" s="71"/>
      <c r="I115" s="71"/>
      <c r="J115" s="71"/>
      <c r="K115" s="71"/>
      <c r="L115" s="71"/>
      <c r="M115" s="570"/>
      <c r="N115" s="570"/>
      <c r="O115" s="570">
        <f t="shared" si="29"/>
        <v>0</v>
      </c>
      <c r="P115" s="570"/>
      <c r="Q115" s="570"/>
      <c r="R115" s="570">
        <f t="shared" si="26"/>
        <v>0</v>
      </c>
      <c r="S115" s="71">
        <f t="shared" si="30"/>
        <v>0</v>
      </c>
      <c r="T115" s="71">
        <f t="shared" si="27"/>
        <v>0</v>
      </c>
      <c r="U115" s="71">
        <f t="shared" si="28"/>
        <v>0</v>
      </c>
      <c r="V115" s="72"/>
    </row>
    <row r="116" spans="1:22" outlineLevel="2">
      <c r="A116" s="8"/>
      <c r="B116" s="8"/>
      <c r="C116" s="25" t="s">
        <v>1085</v>
      </c>
      <c r="D116" s="94">
        <v>1</v>
      </c>
      <c r="E116" s="94">
        <v>1</v>
      </c>
      <c r="F116" s="18" t="s">
        <v>619</v>
      </c>
      <c r="G116" s="359">
        <v>19260740.998536002</v>
      </c>
      <c r="H116" s="359">
        <v>5778222.2995608002</v>
      </c>
      <c r="I116" s="71">
        <f t="shared" si="37"/>
        <v>25038963.298096802</v>
      </c>
      <c r="J116" s="71">
        <f t="shared" si="34"/>
        <v>19260740.998536002</v>
      </c>
      <c r="K116" s="71">
        <f t="shared" si="35"/>
        <v>5778222.2995608002</v>
      </c>
      <c r="L116" s="71">
        <f t="shared" si="36"/>
        <v>25038963.298096802</v>
      </c>
      <c r="M116" s="570"/>
      <c r="N116" s="570"/>
      <c r="O116" s="570">
        <f t="shared" si="29"/>
        <v>0</v>
      </c>
      <c r="P116" s="570"/>
      <c r="Q116" s="570"/>
      <c r="R116" s="570">
        <f t="shared" si="26"/>
        <v>0</v>
      </c>
      <c r="S116" s="71">
        <f t="shared" si="30"/>
        <v>0</v>
      </c>
      <c r="T116" s="71">
        <f t="shared" si="27"/>
        <v>0</v>
      </c>
      <c r="U116" s="71">
        <f t="shared" si="28"/>
        <v>0</v>
      </c>
      <c r="V116" s="72" t="s">
        <v>255</v>
      </c>
    </row>
    <row r="117" spans="1:22" outlineLevel="2">
      <c r="A117" s="8"/>
      <c r="B117" s="8"/>
      <c r="C117" s="25" t="s">
        <v>787</v>
      </c>
      <c r="D117" s="94">
        <v>1</v>
      </c>
      <c r="E117" s="94">
        <v>1</v>
      </c>
      <c r="F117" s="18" t="s">
        <v>619</v>
      </c>
      <c r="G117" s="359">
        <v>0</v>
      </c>
      <c r="H117" s="359">
        <v>11364728.328840001</v>
      </c>
      <c r="I117" s="71">
        <f t="shared" si="37"/>
        <v>11364728.328840001</v>
      </c>
      <c r="J117" s="71">
        <f t="shared" si="34"/>
        <v>0</v>
      </c>
      <c r="K117" s="71">
        <f t="shared" si="35"/>
        <v>11364728.328840001</v>
      </c>
      <c r="L117" s="71">
        <f t="shared" si="36"/>
        <v>11364728.328840001</v>
      </c>
      <c r="M117" s="570"/>
      <c r="N117" s="570"/>
      <c r="O117" s="570">
        <f t="shared" si="29"/>
        <v>0</v>
      </c>
      <c r="P117" s="570"/>
      <c r="Q117" s="570"/>
      <c r="R117" s="570">
        <f t="shared" si="26"/>
        <v>0</v>
      </c>
      <c r="S117" s="71">
        <f t="shared" si="30"/>
        <v>0</v>
      </c>
      <c r="T117" s="71">
        <f t="shared" si="27"/>
        <v>0</v>
      </c>
      <c r="U117" s="71">
        <f t="shared" si="28"/>
        <v>0</v>
      </c>
      <c r="V117" s="72" t="s">
        <v>713</v>
      </c>
    </row>
    <row r="118" spans="1:22" outlineLevel="1">
      <c r="A118" s="21"/>
      <c r="B118" s="21"/>
      <c r="C118" s="28"/>
      <c r="D118" s="99"/>
      <c r="E118" s="99"/>
      <c r="F118" s="37"/>
      <c r="G118" s="82"/>
      <c r="H118" s="82"/>
      <c r="I118" s="82"/>
      <c r="J118" s="82"/>
      <c r="K118" s="82"/>
      <c r="L118" s="62"/>
      <c r="M118" s="574"/>
      <c r="N118" s="574"/>
      <c r="O118" s="574">
        <f t="shared" si="29"/>
        <v>0</v>
      </c>
      <c r="P118" s="574"/>
      <c r="Q118" s="574"/>
      <c r="R118" s="574">
        <f t="shared" si="26"/>
        <v>0</v>
      </c>
      <c r="S118" s="62">
        <f t="shared" si="30"/>
        <v>0</v>
      </c>
      <c r="T118" s="62">
        <f t="shared" si="27"/>
        <v>0</v>
      </c>
      <c r="U118" s="62">
        <f t="shared" si="28"/>
        <v>0</v>
      </c>
      <c r="V118" s="72"/>
    </row>
    <row r="119" spans="1:22" ht="15.6">
      <c r="A119" s="64" t="s">
        <v>43</v>
      </c>
      <c r="B119" s="64"/>
      <c r="C119" s="65" t="s">
        <v>44</v>
      </c>
      <c r="D119" s="117"/>
      <c r="E119" s="167"/>
      <c r="F119" s="450"/>
      <c r="G119" s="169"/>
      <c r="H119" s="169"/>
      <c r="I119" s="169"/>
      <c r="J119" s="169">
        <f t="shared" ref="J119:K119" si="39">SUBTOTAL(9,J120:J120)</f>
        <v>0</v>
      </c>
      <c r="K119" s="169">
        <f t="shared" si="39"/>
        <v>0</v>
      </c>
      <c r="L119" s="169">
        <f>SUBTOTAL(9,L120:L120)</f>
        <v>0</v>
      </c>
      <c r="M119" s="573"/>
      <c r="N119" s="573"/>
      <c r="O119" s="573">
        <f t="shared" si="29"/>
        <v>0</v>
      </c>
      <c r="P119" s="573"/>
      <c r="Q119" s="573"/>
      <c r="R119" s="573">
        <f t="shared" si="26"/>
        <v>0</v>
      </c>
      <c r="S119" s="169">
        <f t="shared" si="30"/>
        <v>0</v>
      </c>
      <c r="T119" s="169">
        <f t="shared" si="27"/>
        <v>0</v>
      </c>
      <c r="U119" s="169">
        <f t="shared" si="28"/>
        <v>0</v>
      </c>
      <c r="V119" s="451"/>
    </row>
    <row r="120" spans="1:22">
      <c r="A120" s="21"/>
      <c r="B120" s="21"/>
      <c r="C120" s="28"/>
      <c r="D120" s="99"/>
      <c r="E120" s="99"/>
      <c r="F120" s="37"/>
      <c r="G120" s="82"/>
      <c r="H120" s="82"/>
      <c r="I120" s="82"/>
      <c r="J120" s="82"/>
      <c r="K120" s="82"/>
      <c r="L120" s="62"/>
      <c r="M120" s="574"/>
      <c r="N120" s="574"/>
      <c r="O120" s="574">
        <f t="shared" si="29"/>
        <v>0</v>
      </c>
      <c r="P120" s="574"/>
      <c r="Q120" s="574"/>
      <c r="R120" s="574">
        <f t="shared" si="26"/>
        <v>0</v>
      </c>
      <c r="S120" s="62">
        <f t="shared" si="30"/>
        <v>0</v>
      </c>
      <c r="T120" s="62">
        <f t="shared" si="27"/>
        <v>0</v>
      </c>
      <c r="U120" s="62">
        <f t="shared" si="28"/>
        <v>0</v>
      </c>
      <c r="V120" s="72"/>
    </row>
    <row r="121" spans="1:22" ht="15.6">
      <c r="A121" s="64" t="s">
        <v>45</v>
      </c>
      <c r="B121" s="64"/>
      <c r="C121" s="65" t="s">
        <v>46</v>
      </c>
      <c r="D121" s="117"/>
      <c r="E121" s="167"/>
      <c r="F121" s="450"/>
      <c r="G121" s="169"/>
      <c r="H121" s="169"/>
      <c r="I121" s="169"/>
      <c r="J121" s="169">
        <f>SUBTOTAL(9,J122:J122)</f>
        <v>0</v>
      </c>
      <c r="K121" s="169">
        <f>SUBTOTAL(9,K122:K122)</f>
        <v>0</v>
      </c>
      <c r="L121" s="169">
        <f>SUBTOTAL(9,L122:L122)</f>
        <v>0</v>
      </c>
      <c r="M121" s="573"/>
      <c r="N121" s="573"/>
      <c r="O121" s="573">
        <f t="shared" si="29"/>
        <v>0</v>
      </c>
      <c r="P121" s="573"/>
      <c r="Q121" s="573"/>
      <c r="R121" s="573">
        <f t="shared" si="26"/>
        <v>0</v>
      </c>
      <c r="S121" s="169">
        <f t="shared" si="30"/>
        <v>0</v>
      </c>
      <c r="T121" s="169">
        <f t="shared" si="27"/>
        <v>0</v>
      </c>
      <c r="U121" s="169">
        <f t="shared" si="28"/>
        <v>0</v>
      </c>
      <c r="V121" s="451"/>
    </row>
    <row r="122" spans="1:22">
      <c r="A122" s="21"/>
      <c r="B122" s="21"/>
      <c r="C122" s="28"/>
      <c r="D122" s="99"/>
      <c r="E122" s="99"/>
      <c r="F122" s="37"/>
      <c r="G122" s="82"/>
      <c r="H122" s="82"/>
      <c r="I122" s="82"/>
      <c r="J122" s="82"/>
      <c r="K122" s="82"/>
      <c r="L122" s="62"/>
      <c r="M122" s="574"/>
      <c r="N122" s="574"/>
      <c r="O122" s="574">
        <f t="shared" si="29"/>
        <v>0</v>
      </c>
      <c r="P122" s="574"/>
      <c r="Q122" s="574"/>
      <c r="R122" s="574">
        <f t="shared" si="26"/>
        <v>0</v>
      </c>
      <c r="S122" s="62">
        <f t="shared" si="30"/>
        <v>0</v>
      </c>
      <c r="T122" s="62">
        <f t="shared" si="27"/>
        <v>0</v>
      </c>
      <c r="U122" s="62">
        <f t="shared" si="28"/>
        <v>0</v>
      </c>
      <c r="V122" s="72"/>
    </row>
    <row r="123" spans="1:22" ht="15.6">
      <c r="A123" s="64" t="s">
        <v>47</v>
      </c>
      <c r="B123" s="64"/>
      <c r="C123" s="65" t="s">
        <v>48</v>
      </c>
      <c r="D123" s="117"/>
      <c r="E123" s="167"/>
      <c r="F123" s="450"/>
      <c r="G123" s="169"/>
      <c r="H123" s="169"/>
      <c r="I123" s="169"/>
      <c r="J123" s="169">
        <f>SUBTOTAL(9,J124:J131)</f>
        <v>28542816</v>
      </c>
      <c r="K123" s="169">
        <f>SUBTOTAL(9,K124:K131)</f>
        <v>17816848.800000001</v>
      </c>
      <c r="L123" s="169">
        <f>SUBTOTAL(9,L124:L131)</f>
        <v>46359664.800000004</v>
      </c>
      <c r="M123" s="573"/>
      <c r="N123" s="573"/>
      <c r="O123" s="573">
        <f t="shared" si="29"/>
        <v>0</v>
      </c>
      <c r="P123" s="573"/>
      <c r="Q123" s="573"/>
      <c r="R123" s="573">
        <f t="shared" si="26"/>
        <v>0</v>
      </c>
      <c r="S123" s="169">
        <f>SUBTOTAL(9,S124:S131)</f>
        <v>16491404.800000001</v>
      </c>
      <c r="T123" s="169">
        <f>SUBTOTAL(9,T124:T131)</f>
        <v>0</v>
      </c>
      <c r="U123" s="169">
        <f>SUBTOTAL(9,U124:U131)</f>
        <v>16491404.800000001</v>
      </c>
      <c r="V123" s="451"/>
    </row>
    <row r="124" spans="1:22">
      <c r="A124" s="21"/>
      <c r="B124" s="21"/>
      <c r="C124" s="28"/>
      <c r="D124" s="99"/>
      <c r="E124" s="99"/>
      <c r="F124" s="37"/>
      <c r="G124" s="82"/>
      <c r="H124" s="82"/>
      <c r="I124" s="82"/>
      <c r="J124" s="82"/>
      <c r="K124" s="82"/>
      <c r="L124" s="62"/>
      <c r="M124" s="574"/>
      <c r="N124" s="574"/>
      <c r="O124" s="574">
        <f t="shared" si="29"/>
        <v>0</v>
      </c>
      <c r="P124" s="574"/>
      <c r="Q124" s="574"/>
      <c r="R124" s="574">
        <f t="shared" si="26"/>
        <v>0</v>
      </c>
      <c r="S124" s="82"/>
      <c r="T124" s="82"/>
      <c r="U124" s="62"/>
      <c r="V124" s="72"/>
    </row>
    <row r="125" spans="1:22" outlineLevel="1">
      <c r="A125" s="19" t="s">
        <v>440</v>
      </c>
      <c r="B125" s="19"/>
      <c r="C125" s="35" t="s">
        <v>176</v>
      </c>
      <c r="D125" s="100"/>
      <c r="E125" s="100"/>
      <c r="F125" s="20"/>
      <c r="G125" s="75"/>
      <c r="H125" s="75"/>
      <c r="I125" s="75"/>
      <c r="J125" s="75">
        <f>SUBTOTAL(9,J126:J131)</f>
        <v>28542816</v>
      </c>
      <c r="K125" s="75">
        <f>SUBTOTAL(9,K126:K131)</f>
        <v>17816848.800000001</v>
      </c>
      <c r="L125" s="75">
        <f>SUBTOTAL(9,L126:L131)</f>
        <v>46359664.800000004</v>
      </c>
      <c r="M125" s="571"/>
      <c r="N125" s="571"/>
      <c r="O125" s="571">
        <f t="shared" si="29"/>
        <v>0</v>
      </c>
      <c r="P125" s="571"/>
      <c r="Q125" s="571"/>
      <c r="R125" s="571">
        <f t="shared" si="26"/>
        <v>0</v>
      </c>
      <c r="S125" s="75">
        <f>SUBTOTAL(9,S126:S131)</f>
        <v>16491404.800000001</v>
      </c>
      <c r="T125" s="75">
        <f>SUBTOTAL(9,T126:T131)</f>
        <v>0</v>
      </c>
      <c r="U125" s="75">
        <f>SUBTOTAL(9,U126:U131)</f>
        <v>16491404.800000001</v>
      </c>
      <c r="V125" s="76"/>
    </row>
    <row r="126" spans="1:22" outlineLevel="2">
      <c r="A126" s="8" t="s">
        <v>441</v>
      </c>
      <c r="B126" s="8"/>
      <c r="C126" s="25" t="s">
        <v>442</v>
      </c>
      <c r="D126" s="94">
        <v>1</v>
      </c>
      <c r="E126" s="94"/>
      <c r="F126" s="18" t="s">
        <v>10</v>
      </c>
      <c r="G126" s="71"/>
      <c r="H126" s="71"/>
      <c r="I126" s="71"/>
      <c r="J126" s="62">
        <f>SUBTOTAL(9,J127:J131)</f>
        <v>28542816</v>
      </c>
      <c r="K126" s="62">
        <f>SUBTOTAL(9,K127:K131)</f>
        <v>17816848.800000001</v>
      </c>
      <c r="L126" s="62">
        <f>SUBTOTAL(9,L127:L131)</f>
        <v>46359664.800000004</v>
      </c>
      <c r="M126" s="574"/>
      <c r="N126" s="574"/>
      <c r="O126" s="574">
        <f t="shared" si="29"/>
        <v>0</v>
      </c>
      <c r="P126" s="574"/>
      <c r="Q126" s="574"/>
      <c r="R126" s="574">
        <f t="shared" si="26"/>
        <v>0</v>
      </c>
      <c r="S126" s="62">
        <f>SUBTOTAL(9,S127:S131)</f>
        <v>16491404.800000001</v>
      </c>
      <c r="T126" s="62">
        <f>SUBTOTAL(9,T127:T131)</f>
        <v>0</v>
      </c>
      <c r="U126" s="62">
        <f>SUBTOTAL(9,U127:U131)</f>
        <v>16491404.800000001</v>
      </c>
      <c r="V126" s="72"/>
    </row>
    <row r="127" spans="1:22" ht="26.4" outlineLevel="2">
      <c r="A127" s="8"/>
      <c r="B127" s="8"/>
      <c r="C127" s="25" t="s">
        <v>1101</v>
      </c>
      <c r="D127" s="97">
        <v>115</v>
      </c>
      <c r="E127" s="97">
        <v>115</v>
      </c>
      <c r="F127" s="18" t="s">
        <v>624</v>
      </c>
      <c r="G127" s="359">
        <v>179254.39999999999</v>
      </c>
      <c r="H127" s="359">
        <v>96096.000000000015</v>
      </c>
      <c r="I127" s="71">
        <f t="shared" ref="I127:I130" si="40">SUM(G127:H127)</f>
        <v>275350.40000000002</v>
      </c>
      <c r="J127" s="71">
        <f t="shared" ref="J127:J130" si="41">G127*E127</f>
        <v>20614256</v>
      </c>
      <c r="K127" s="71">
        <f t="shared" ref="K127:K130" si="42">H127*E127</f>
        <v>11051040.000000002</v>
      </c>
      <c r="L127" s="71">
        <f t="shared" ref="L127:L130" si="43">I127*E127</f>
        <v>31665296.000000004</v>
      </c>
      <c r="M127" s="570">
        <v>0.8</v>
      </c>
      <c r="N127" s="570"/>
      <c r="O127" s="570">
        <f t="shared" si="29"/>
        <v>0.8</v>
      </c>
      <c r="P127" s="570"/>
      <c r="Q127" s="570"/>
      <c r="R127" s="570">
        <f t="shared" si="26"/>
        <v>0</v>
      </c>
      <c r="S127" s="71">
        <f t="shared" si="30"/>
        <v>16491404.800000001</v>
      </c>
      <c r="T127" s="71">
        <f t="shared" si="27"/>
        <v>0</v>
      </c>
      <c r="U127" s="71">
        <f t="shared" si="28"/>
        <v>16491404.800000001</v>
      </c>
      <c r="V127" s="72" t="s">
        <v>1102</v>
      </c>
    </row>
    <row r="128" spans="1:22" outlineLevel="2">
      <c r="A128" s="8"/>
      <c r="B128" s="8"/>
      <c r="C128" s="25" t="s">
        <v>1106</v>
      </c>
      <c r="D128" s="97">
        <v>1</v>
      </c>
      <c r="E128" s="97">
        <v>1</v>
      </c>
      <c r="F128" s="18" t="s">
        <v>619</v>
      </c>
      <c r="G128" s="359">
        <v>4757136</v>
      </c>
      <c r="H128" s="359">
        <v>1427140.8</v>
      </c>
      <c r="I128" s="71">
        <f t="shared" ref="I128" si="44">SUM(G128:H128)</f>
        <v>6184276.7999999998</v>
      </c>
      <c r="J128" s="71">
        <f t="shared" si="41"/>
        <v>4757136</v>
      </c>
      <c r="K128" s="71">
        <f t="shared" si="42"/>
        <v>1427140.8</v>
      </c>
      <c r="L128" s="71">
        <f t="shared" si="43"/>
        <v>6184276.7999999998</v>
      </c>
      <c r="M128" s="570"/>
      <c r="N128" s="570"/>
      <c r="O128" s="570">
        <f t="shared" si="29"/>
        <v>0</v>
      </c>
      <c r="P128" s="570"/>
      <c r="Q128" s="570"/>
      <c r="R128" s="570">
        <f t="shared" si="26"/>
        <v>0</v>
      </c>
      <c r="S128" s="71">
        <f t="shared" si="30"/>
        <v>0</v>
      </c>
      <c r="T128" s="71">
        <f t="shared" si="27"/>
        <v>0</v>
      </c>
      <c r="U128" s="71">
        <f t="shared" si="28"/>
        <v>0</v>
      </c>
      <c r="V128" s="72" t="s">
        <v>1105</v>
      </c>
    </row>
    <row r="129" spans="1:22" outlineLevel="2">
      <c r="A129" s="8"/>
      <c r="B129" s="8"/>
      <c r="C129" s="25" t="s">
        <v>1032</v>
      </c>
      <c r="D129" s="97">
        <v>1</v>
      </c>
      <c r="E129" s="97">
        <v>1</v>
      </c>
      <c r="F129" s="18" t="s">
        <v>619</v>
      </c>
      <c r="G129" s="359">
        <v>3171424</v>
      </c>
      <c r="H129" s="359">
        <v>951427.2</v>
      </c>
      <c r="I129" s="71">
        <f t="shared" si="40"/>
        <v>4122851.2</v>
      </c>
      <c r="J129" s="71">
        <f t="shared" si="41"/>
        <v>3171424</v>
      </c>
      <c r="K129" s="71">
        <f t="shared" si="42"/>
        <v>951427.2</v>
      </c>
      <c r="L129" s="71">
        <f t="shared" si="43"/>
        <v>4122851.2</v>
      </c>
      <c r="M129" s="570"/>
      <c r="N129" s="570"/>
      <c r="O129" s="570">
        <f t="shared" si="29"/>
        <v>0</v>
      </c>
      <c r="P129" s="570"/>
      <c r="Q129" s="570"/>
      <c r="R129" s="570">
        <f t="shared" si="26"/>
        <v>0</v>
      </c>
      <c r="S129" s="71">
        <f t="shared" si="30"/>
        <v>0</v>
      </c>
      <c r="T129" s="71">
        <f t="shared" si="27"/>
        <v>0</v>
      </c>
      <c r="U129" s="71">
        <f t="shared" si="28"/>
        <v>0</v>
      </c>
      <c r="V129" s="72" t="s">
        <v>1105</v>
      </c>
    </row>
    <row r="130" spans="1:22" outlineLevel="2">
      <c r="A130" s="8"/>
      <c r="B130" s="8"/>
      <c r="C130" s="25" t="s">
        <v>787</v>
      </c>
      <c r="D130" s="97">
        <v>1</v>
      </c>
      <c r="E130" s="97">
        <v>1</v>
      </c>
      <c r="F130" s="18" t="s">
        <v>619</v>
      </c>
      <c r="G130" s="359">
        <v>0</v>
      </c>
      <c r="H130" s="359">
        <v>4387240.8</v>
      </c>
      <c r="I130" s="71">
        <f t="shared" si="40"/>
        <v>4387240.8</v>
      </c>
      <c r="J130" s="71">
        <f t="shared" si="41"/>
        <v>0</v>
      </c>
      <c r="K130" s="71">
        <f t="shared" si="42"/>
        <v>4387240.8</v>
      </c>
      <c r="L130" s="71">
        <f t="shared" si="43"/>
        <v>4387240.8</v>
      </c>
      <c r="M130" s="570"/>
      <c r="N130" s="570"/>
      <c r="O130" s="570">
        <f t="shared" si="29"/>
        <v>0</v>
      </c>
      <c r="P130" s="570"/>
      <c r="Q130" s="570"/>
      <c r="R130" s="570">
        <f t="shared" si="26"/>
        <v>0</v>
      </c>
      <c r="S130" s="71">
        <f t="shared" si="30"/>
        <v>0</v>
      </c>
      <c r="T130" s="71">
        <f t="shared" si="27"/>
        <v>0</v>
      </c>
      <c r="U130" s="71">
        <f t="shared" si="28"/>
        <v>0</v>
      </c>
      <c r="V130" s="72" t="s">
        <v>1105</v>
      </c>
    </row>
    <row r="131" spans="1:22" outlineLevel="1">
      <c r="A131" s="21"/>
      <c r="B131" s="21"/>
      <c r="C131" s="28"/>
      <c r="D131" s="99"/>
      <c r="E131" s="99"/>
      <c r="F131" s="37"/>
      <c r="G131" s="82"/>
      <c r="H131" s="82"/>
      <c r="I131" s="82"/>
      <c r="J131" s="82"/>
      <c r="K131" s="82"/>
      <c r="L131" s="62"/>
      <c r="M131" s="574"/>
      <c r="N131" s="574"/>
      <c r="O131" s="574">
        <f t="shared" si="29"/>
        <v>0</v>
      </c>
      <c r="P131" s="574"/>
      <c r="Q131" s="574"/>
      <c r="R131" s="574">
        <f t="shared" si="26"/>
        <v>0</v>
      </c>
      <c r="S131" s="62">
        <f t="shared" si="30"/>
        <v>0</v>
      </c>
      <c r="T131" s="62">
        <f t="shared" si="27"/>
        <v>0</v>
      </c>
      <c r="U131" s="62">
        <f t="shared" si="28"/>
        <v>0</v>
      </c>
      <c r="V131" s="72"/>
    </row>
    <row r="132" spans="1:22" ht="15.6">
      <c r="A132" s="64" t="s">
        <v>49</v>
      </c>
      <c r="B132" s="64"/>
      <c r="C132" s="65" t="s">
        <v>50</v>
      </c>
      <c r="D132" s="117"/>
      <c r="E132" s="167"/>
      <c r="F132" s="450"/>
      <c r="G132" s="169"/>
      <c r="H132" s="169"/>
      <c r="I132" s="169"/>
      <c r="J132" s="169">
        <f>SUBTOTAL(9,J133:J133)</f>
        <v>0</v>
      </c>
      <c r="K132" s="169">
        <f>SUBTOTAL(9,K133:K133)</f>
        <v>0</v>
      </c>
      <c r="L132" s="169">
        <f>SUBTOTAL(9,L133:L133)</f>
        <v>0</v>
      </c>
      <c r="M132" s="573"/>
      <c r="N132" s="573"/>
      <c r="O132" s="573">
        <f t="shared" si="29"/>
        <v>0</v>
      </c>
      <c r="P132" s="573"/>
      <c r="Q132" s="573"/>
      <c r="R132" s="573">
        <f t="shared" si="26"/>
        <v>0</v>
      </c>
      <c r="S132" s="169">
        <f t="shared" si="30"/>
        <v>0</v>
      </c>
      <c r="T132" s="169">
        <f t="shared" si="27"/>
        <v>0</v>
      </c>
      <c r="U132" s="169">
        <f t="shared" si="28"/>
        <v>0</v>
      </c>
      <c r="V132" s="451"/>
    </row>
    <row r="133" spans="1:22">
      <c r="A133" s="21"/>
      <c r="B133" s="21"/>
      <c r="C133" s="28"/>
      <c r="D133" s="99"/>
      <c r="E133" s="99"/>
      <c r="F133" s="37"/>
      <c r="G133" s="82"/>
      <c r="H133" s="82"/>
      <c r="I133" s="82"/>
      <c r="J133" s="82"/>
      <c r="K133" s="82"/>
      <c r="L133" s="62"/>
      <c r="M133" s="574"/>
      <c r="N133" s="574"/>
      <c r="O133" s="574">
        <f t="shared" si="29"/>
        <v>0</v>
      </c>
      <c r="P133" s="574"/>
      <c r="Q133" s="574"/>
      <c r="R133" s="574">
        <f t="shared" si="26"/>
        <v>0</v>
      </c>
      <c r="S133" s="62">
        <f t="shared" si="30"/>
        <v>0</v>
      </c>
      <c r="T133" s="62">
        <f t="shared" si="27"/>
        <v>0</v>
      </c>
      <c r="U133" s="62">
        <f t="shared" si="28"/>
        <v>0</v>
      </c>
      <c r="V133" s="72"/>
    </row>
    <row r="134" spans="1:22" ht="26.4">
      <c r="A134" s="21" t="s">
        <v>457</v>
      </c>
      <c r="B134" s="21"/>
      <c r="C134" s="28" t="s">
        <v>458</v>
      </c>
      <c r="D134" s="99"/>
      <c r="E134" s="99"/>
      <c r="F134" s="37"/>
      <c r="G134" s="82"/>
      <c r="H134" s="82"/>
      <c r="I134" s="82"/>
      <c r="J134" s="82">
        <f>SUBTOTAL(9,J135:J166)</f>
        <v>0</v>
      </c>
      <c r="K134" s="82">
        <f>SUBTOTAL(9,K135:K166)</f>
        <v>0</v>
      </c>
      <c r="L134" s="77">
        <f>SUBTOTAL(9,L135:L166)</f>
        <v>0</v>
      </c>
      <c r="M134" s="572"/>
      <c r="N134" s="572"/>
      <c r="O134" s="572">
        <f t="shared" si="29"/>
        <v>0</v>
      </c>
      <c r="P134" s="572"/>
      <c r="Q134" s="572"/>
      <c r="R134" s="572">
        <f t="shared" si="26"/>
        <v>0</v>
      </c>
      <c r="S134" s="77">
        <f t="shared" si="30"/>
        <v>0</v>
      </c>
      <c r="T134" s="77">
        <f t="shared" si="27"/>
        <v>0</v>
      </c>
      <c r="U134" s="77">
        <f t="shared" si="28"/>
        <v>0</v>
      </c>
      <c r="V134" s="413" t="s">
        <v>1588</v>
      </c>
    </row>
    <row r="135" spans="1:22" outlineLevel="1">
      <c r="A135" s="21" t="s">
        <v>459</v>
      </c>
      <c r="B135" s="21"/>
      <c r="C135" s="28" t="s">
        <v>458</v>
      </c>
      <c r="D135" s="99">
        <v>1</v>
      </c>
      <c r="E135" s="99"/>
      <c r="F135" s="37" t="s">
        <v>10</v>
      </c>
      <c r="G135" s="82"/>
      <c r="H135" s="82"/>
      <c r="I135" s="82"/>
      <c r="J135" s="82">
        <f>SUBTOTAL(9,J136:J166)</f>
        <v>0</v>
      </c>
      <c r="K135" s="82">
        <f>SUBTOTAL(9,K136:K166)</f>
        <v>0</v>
      </c>
      <c r="L135" s="77">
        <f>SUBTOTAL(9,L136:L166)</f>
        <v>0</v>
      </c>
      <c r="M135" s="572"/>
      <c r="N135" s="572"/>
      <c r="O135" s="572">
        <f t="shared" si="29"/>
        <v>0</v>
      </c>
      <c r="P135" s="572"/>
      <c r="Q135" s="572"/>
      <c r="R135" s="572">
        <f t="shared" si="26"/>
        <v>0</v>
      </c>
      <c r="S135" s="77">
        <f t="shared" si="30"/>
        <v>0</v>
      </c>
      <c r="T135" s="77">
        <f t="shared" si="27"/>
        <v>0</v>
      </c>
      <c r="U135" s="77">
        <f t="shared" si="28"/>
        <v>0</v>
      </c>
      <c r="V135" s="72"/>
    </row>
    <row r="136" spans="1:22" outlineLevel="1">
      <c r="A136" s="8"/>
      <c r="B136" s="8"/>
      <c r="C136" s="25" t="s">
        <v>1561</v>
      </c>
      <c r="D136" s="97"/>
      <c r="E136" s="97"/>
      <c r="F136" s="18"/>
      <c r="G136" s="62"/>
      <c r="H136" s="62"/>
      <c r="I136" s="62"/>
      <c r="J136" s="62"/>
      <c r="K136" s="62"/>
      <c r="L136" s="62"/>
      <c r="M136" s="574"/>
      <c r="N136" s="574"/>
      <c r="O136" s="574">
        <f t="shared" si="29"/>
        <v>0</v>
      </c>
      <c r="P136" s="574"/>
      <c r="Q136" s="574"/>
      <c r="R136" s="574">
        <f t="shared" si="26"/>
        <v>0</v>
      </c>
      <c r="S136" s="62">
        <f t="shared" si="30"/>
        <v>0</v>
      </c>
      <c r="T136" s="62">
        <f t="shared" si="27"/>
        <v>0</v>
      </c>
      <c r="U136" s="62">
        <f t="shared" si="28"/>
        <v>0</v>
      </c>
      <c r="V136" s="72"/>
    </row>
    <row r="137" spans="1:22" outlineLevel="1">
      <c r="A137" s="8"/>
      <c r="B137" s="8"/>
      <c r="C137" s="25" t="s">
        <v>1562</v>
      </c>
      <c r="D137" s="97">
        <v>1</v>
      </c>
      <c r="E137" s="97"/>
      <c r="F137" s="18" t="s">
        <v>1107</v>
      </c>
      <c r="G137" s="62"/>
      <c r="H137" s="62"/>
      <c r="I137" s="71">
        <f t="shared" ref="I137:I165" si="45">SUM(G137:H137)</f>
        <v>0</v>
      </c>
      <c r="J137" s="71">
        <f t="shared" ref="J137:J165" si="46">G137*E137</f>
        <v>0</v>
      </c>
      <c r="K137" s="71">
        <f t="shared" ref="K137:K165" si="47">H137*E137</f>
        <v>0</v>
      </c>
      <c r="L137" s="71">
        <f t="shared" ref="L137:L165" si="48">I137*E137</f>
        <v>0</v>
      </c>
      <c r="M137" s="570"/>
      <c r="N137" s="570"/>
      <c r="O137" s="570">
        <f t="shared" si="29"/>
        <v>0</v>
      </c>
      <c r="P137" s="570"/>
      <c r="Q137" s="570"/>
      <c r="R137" s="570">
        <f t="shared" si="26"/>
        <v>0</v>
      </c>
      <c r="S137" s="71">
        <f t="shared" si="30"/>
        <v>0</v>
      </c>
      <c r="T137" s="71">
        <f t="shared" si="27"/>
        <v>0</v>
      </c>
      <c r="U137" s="71">
        <f t="shared" si="28"/>
        <v>0</v>
      </c>
      <c r="V137" s="72" t="s">
        <v>1563</v>
      </c>
    </row>
    <row r="138" spans="1:22" outlineLevel="1">
      <c r="A138" s="8"/>
      <c r="B138" s="8"/>
      <c r="C138" s="25" t="s">
        <v>1564</v>
      </c>
      <c r="D138" s="97">
        <v>1</v>
      </c>
      <c r="E138" s="97"/>
      <c r="F138" s="18" t="s">
        <v>1107</v>
      </c>
      <c r="G138" s="62"/>
      <c r="H138" s="62"/>
      <c r="I138" s="71">
        <f t="shared" si="45"/>
        <v>0</v>
      </c>
      <c r="J138" s="71">
        <f t="shared" si="46"/>
        <v>0</v>
      </c>
      <c r="K138" s="71">
        <f t="shared" si="47"/>
        <v>0</v>
      </c>
      <c r="L138" s="71">
        <f t="shared" si="48"/>
        <v>0</v>
      </c>
      <c r="M138" s="570"/>
      <c r="N138" s="570"/>
      <c r="O138" s="570">
        <f t="shared" si="29"/>
        <v>0</v>
      </c>
      <c r="P138" s="570"/>
      <c r="Q138" s="570"/>
      <c r="R138" s="570">
        <f t="shared" si="26"/>
        <v>0</v>
      </c>
      <c r="S138" s="71">
        <f t="shared" si="30"/>
        <v>0</v>
      </c>
      <c r="T138" s="71">
        <f t="shared" si="27"/>
        <v>0</v>
      </c>
      <c r="U138" s="71">
        <f t="shared" si="28"/>
        <v>0</v>
      </c>
      <c r="V138" s="72" t="s">
        <v>1565</v>
      </c>
    </row>
    <row r="139" spans="1:22" outlineLevel="1">
      <c r="A139" s="8"/>
      <c r="B139" s="8"/>
      <c r="C139" s="25" t="s">
        <v>1566</v>
      </c>
      <c r="D139" s="97">
        <v>1</v>
      </c>
      <c r="E139" s="97"/>
      <c r="F139" s="18" t="s">
        <v>1107</v>
      </c>
      <c r="G139" s="62"/>
      <c r="H139" s="62"/>
      <c r="I139" s="71">
        <f t="shared" si="45"/>
        <v>0</v>
      </c>
      <c r="J139" s="71">
        <f t="shared" si="46"/>
        <v>0</v>
      </c>
      <c r="K139" s="71">
        <f t="shared" si="47"/>
        <v>0</v>
      </c>
      <c r="L139" s="71">
        <f t="shared" si="48"/>
        <v>0</v>
      </c>
      <c r="M139" s="570"/>
      <c r="N139" s="570"/>
      <c r="O139" s="570">
        <f t="shared" si="29"/>
        <v>0</v>
      </c>
      <c r="P139" s="570"/>
      <c r="Q139" s="570"/>
      <c r="R139" s="570">
        <f t="shared" si="26"/>
        <v>0</v>
      </c>
      <c r="S139" s="71">
        <f t="shared" si="30"/>
        <v>0</v>
      </c>
      <c r="T139" s="71">
        <f t="shared" si="27"/>
        <v>0</v>
      </c>
      <c r="U139" s="71">
        <f t="shared" si="28"/>
        <v>0</v>
      </c>
      <c r="V139" s="72" t="s">
        <v>1069</v>
      </c>
    </row>
    <row r="140" spans="1:22" outlineLevel="1">
      <c r="A140" s="8"/>
      <c r="B140" s="8"/>
      <c r="C140" s="25" t="s">
        <v>1567</v>
      </c>
      <c r="D140" s="97">
        <v>6</v>
      </c>
      <c r="E140" s="97"/>
      <c r="F140" s="18" t="s">
        <v>1107</v>
      </c>
      <c r="G140" s="62"/>
      <c r="H140" s="62"/>
      <c r="I140" s="71">
        <f t="shared" si="45"/>
        <v>0</v>
      </c>
      <c r="J140" s="71">
        <f t="shared" si="46"/>
        <v>0</v>
      </c>
      <c r="K140" s="71">
        <f t="shared" si="47"/>
        <v>0</v>
      </c>
      <c r="L140" s="71">
        <f t="shared" si="48"/>
        <v>0</v>
      </c>
      <c r="M140" s="570"/>
      <c r="N140" s="570"/>
      <c r="O140" s="570">
        <f t="shared" si="29"/>
        <v>0</v>
      </c>
      <c r="P140" s="570"/>
      <c r="Q140" s="570"/>
      <c r="R140" s="570">
        <f t="shared" si="26"/>
        <v>0</v>
      </c>
      <c r="S140" s="71">
        <f t="shared" si="30"/>
        <v>0</v>
      </c>
      <c r="T140" s="71">
        <f t="shared" si="27"/>
        <v>0</v>
      </c>
      <c r="U140" s="71">
        <f t="shared" si="28"/>
        <v>0</v>
      </c>
      <c r="V140" s="72" t="s">
        <v>1069</v>
      </c>
    </row>
    <row r="141" spans="1:22" ht="26.4" outlineLevel="1">
      <c r="A141" s="8"/>
      <c r="B141" s="8"/>
      <c r="C141" s="25" t="s">
        <v>1568</v>
      </c>
      <c r="D141" s="97">
        <v>1</v>
      </c>
      <c r="E141" s="97"/>
      <c r="F141" s="18" t="s">
        <v>1107</v>
      </c>
      <c r="G141" s="62"/>
      <c r="H141" s="62"/>
      <c r="I141" s="71">
        <f t="shared" si="45"/>
        <v>0</v>
      </c>
      <c r="J141" s="71">
        <f t="shared" si="46"/>
        <v>0</v>
      </c>
      <c r="K141" s="71">
        <f t="shared" si="47"/>
        <v>0</v>
      </c>
      <c r="L141" s="71">
        <f t="shared" si="48"/>
        <v>0</v>
      </c>
      <c r="M141" s="570"/>
      <c r="N141" s="570"/>
      <c r="O141" s="570">
        <f t="shared" si="29"/>
        <v>0</v>
      </c>
      <c r="P141" s="570"/>
      <c r="Q141" s="570"/>
      <c r="R141" s="570">
        <f t="shared" si="26"/>
        <v>0</v>
      </c>
      <c r="S141" s="71">
        <f t="shared" si="30"/>
        <v>0</v>
      </c>
      <c r="T141" s="71">
        <f t="shared" si="27"/>
        <v>0</v>
      </c>
      <c r="U141" s="71">
        <f t="shared" si="28"/>
        <v>0</v>
      </c>
      <c r="V141" s="72" t="s">
        <v>1569</v>
      </c>
    </row>
    <row r="142" spans="1:22" outlineLevel="1">
      <c r="A142" s="8"/>
      <c r="B142" s="8"/>
      <c r="C142" s="25" t="s">
        <v>1570</v>
      </c>
      <c r="D142" s="97">
        <v>1</v>
      </c>
      <c r="E142" s="97"/>
      <c r="F142" s="18" t="s">
        <v>1107</v>
      </c>
      <c r="G142" s="62"/>
      <c r="H142" s="62"/>
      <c r="I142" s="71">
        <f t="shared" si="45"/>
        <v>0</v>
      </c>
      <c r="J142" s="71">
        <f t="shared" si="46"/>
        <v>0</v>
      </c>
      <c r="K142" s="71">
        <f t="shared" si="47"/>
        <v>0</v>
      </c>
      <c r="L142" s="71">
        <f t="shared" si="48"/>
        <v>0</v>
      </c>
      <c r="M142" s="570"/>
      <c r="N142" s="570"/>
      <c r="O142" s="570">
        <f t="shared" si="29"/>
        <v>0</v>
      </c>
      <c r="P142" s="570"/>
      <c r="Q142" s="570"/>
      <c r="R142" s="570">
        <f t="shared" si="26"/>
        <v>0</v>
      </c>
      <c r="S142" s="71">
        <f t="shared" si="30"/>
        <v>0</v>
      </c>
      <c r="T142" s="71">
        <f t="shared" si="27"/>
        <v>0</v>
      </c>
      <c r="U142" s="71">
        <f t="shared" si="28"/>
        <v>0</v>
      </c>
      <c r="V142" s="72" t="s">
        <v>1571</v>
      </c>
    </row>
    <row r="143" spans="1:22" outlineLevel="1">
      <c r="A143" s="8"/>
      <c r="B143" s="8"/>
      <c r="C143" s="25" t="s">
        <v>1572</v>
      </c>
      <c r="D143" s="97">
        <v>15</v>
      </c>
      <c r="E143" s="97"/>
      <c r="F143" s="18" t="s">
        <v>624</v>
      </c>
      <c r="G143" s="62"/>
      <c r="H143" s="62"/>
      <c r="I143" s="71">
        <f t="shared" si="45"/>
        <v>0</v>
      </c>
      <c r="J143" s="71">
        <f t="shared" si="46"/>
        <v>0</v>
      </c>
      <c r="K143" s="71">
        <f t="shared" si="47"/>
        <v>0</v>
      </c>
      <c r="L143" s="71">
        <f t="shared" si="48"/>
        <v>0</v>
      </c>
      <c r="M143" s="570"/>
      <c r="N143" s="570"/>
      <c r="O143" s="570">
        <f t="shared" si="29"/>
        <v>0</v>
      </c>
      <c r="P143" s="570"/>
      <c r="Q143" s="570"/>
      <c r="R143" s="570">
        <f t="shared" si="26"/>
        <v>0</v>
      </c>
      <c r="S143" s="71">
        <f t="shared" si="30"/>
        <v>0</v>
      </c>
      <c r="T143" s="71">
        <f t="shared" si="27"/>
        <v>0</v>
      </c>
      <c r="U143" s="71">
        <f t="shared" si="28"/>
        <v>0</v>
      </c>
      <c r="V143" s="72" t="s">
        <v>1108</v>
      </c>
    </row>
    <row r="144" spans="1:22" outlineLevel="1">
      <c r="A144" s="8"/>
      <c r="B144" s="8"/>
      <c r="C144" s="25" t="s">
        <v>1573</v>
      </c>
      <c r="D144" s="97">
        <v>25</v>
      </c>
      <c r="E144" s="97"/>
      <c r="F144" s="18" t="s">
        <v>624</v>
      </c>
      <c r="G144" s="62"/>
      <c r="H144" s="62"/>
      <c r="I144" s="71">
        <f t="shared" si="45"/>
        <v>0</v>
      </c>
      <c r="J144" s="71">
        <f t="shared" si="46"/>
        <v>0</v>
      </c>
      <c r="K144" s="71">
        <f t="shared" si="47"/>
        <v>0</v>
      </c>
      <c r="L144" s="71">
        <f t="shared" si="48"/>
        <v>0</v>
      </c>
      <c r="M144" s="570"/>
      <c r="N144" s="570"/>
      <c r="O144" s="570">
        <f t="shared" si="29"/>
        <v>0</v>
      </c>
      <c r="P144" s="570"/>
      <c r="Q144" s="570"/>
      <c r="R144" s="570">
        <f t="shared" si="26"/>
        <v>0</v>
      </c>
      <c r="S144" s="71">
        <f t="shared" si="30"/>
        <v>0</v>
      </c>
      <c r="T144" s="71">
        <f t="shared" si="27"/>
        <v>0</v>
      </c>
      <c r="U144" s="71">
        <f t="shared" si="28"/>
        <v>0</v>
      </c>
      <c r="V144" s="72" t="s">
        <v>1108</v>
      </c>
    </row>
    <row r="145" spans="1:22" outlineLevel="1">
      <c r="A145" s="8"/>
      <c r="B145" s="8"/>
      <c r="C145" s="25" t="s">
        <v>657</v>
      </c>
      <c r="D145" s="97">
        <v>1</v>
      </c>
      <c r="E145" s="97"/>
      <c r="F145" s="18" t="s">
        <v>619</v>
      </c>
      <c r="G145" s="62"/>
      <c r="H145" s="62"/>
      <c r="I145" s="71">
        <f t="shared" si="45"/>
        <v>0</v>
      </c>
      <c r="J145" s="71">
        <f t="shared" si="46"/>
        <v>0</v>
      </c>
      <c r="K145" s="71">
        <f t="shared" si="47"/>
        <v>0</v>
      </c>
      <c r="L145" s="71">
        <f t="shared" si="48"/>
        <v>0</v>
      </c>
      <c r="M145" s="570"/>
      <c r="N145" s="570"/>
      <c r="O145" s="570">
        <f t="shared" si="29"/>
        <v>0</v>
      </c>
      <c r="P145" s="570"/>
      <c r="Q145" s="570"/>
      <c r="R145" s="570">
        <f t="shared" ref="R145:R166" si="49">P145+Q145</f>
        <v>0</v>
      </c>
      <c r="S145" s="71">
        <f t="shared" si="30"/>
        <v>0</v>
      </c>
      <c r="T145" s="71">
        <f t="shared" ref="T145:T166" si="50">K145*P145</f>
        <v>0</v>
      </c>
      <c r="U145" s="71">
        <f t="shared" ref="U145:U166" si="51">S145+T145</f>
        <v>0</v>
      </c>
      <c r="V145" s="72" t="s">
        <v>1105</v>
      </c>
    </row>
    <row r="146" spans="1:22" outlineLevel="1">
      <c r="A146" s="8"/>
      <c r="B146" s="8"/>
      <c r="C146" s="25" t="s">
        <v>787</v>
      </c>
      <c r="D146" s="97">
        <v>1</v>
      </c>
      <c r="E146" s="97"/>
      <c r="F146" s="18" t="s">
        <v>1107</v>
      </c>
      <c r="G146" s="62"/>
      <c r="H146" s="62"/>
      <c r="I146" s="71">
        <f t="shared" si="45"/>
        <v>0</v>
      </c>
      <c r="J146" s="71">
        <f t="shared" si="46"/>
        <v>0</v>
      </c>
      <c r="K146" s="71">
        <f t="shared" si="47"/>
        <v>0</v>
      </c>
      <c r="L146" s="71">
        <f t="shared" si="48"/>
        <v>0</v>
      </c>
      <c r="M146" s="570"/>
      <c r="N146" s="570"/>
      <c r="O146" s="570">
        <f t="shared" si="29"/>
        <v>0</v>
      </c>
      <c r="P146" s="570"/>
      <c r="Q146" s="570"/>
      <c r="R146" s="570">
        <f t="shared" si="49"/>
        <v>0</v>
      </c>
      <c r="S146" s="71">
        <f t="shared" si="30"/>
        <v>0</v>
      </c>
      <c r="T146" s="71">
        <f t="shared" si="50"/>
        <v>0</v>
      </c>
      <c r="U146" s="71">
        <f t="shared" si="51"/>
        <v>0</v>
      </c>
      <c r="V146" s="72" t="s">
        <v>1105</v>
      </c>
    </row>
    <row r="147" spans="1:22" outlineLevel="1">
      <c r="A147" s="8"/>
      <c r="B147" s="8"/>
      <c r="C147" s="25"/>
      <c r="D147" s="97"/>
      <c r="E147" s="97"/>
      <c r="F147" s="18"/>
      <c r="G147" s="62"/>
      <c r="H147" s="62"/>
      <c r="I147" s="71">
        <f t="shared" si="45"/>
        <v>0</v>
      </c>
      <c r="J147" s="71">
        <f t="shared" si="46"/>
        <v>0</v>
      </c>
      <c r="K147" s="71">
        <f t="shared" si="47"/>
        <v>0</v>
      </c>
      <c r="L147" s="71">
        <f t="shared" si="48"/>
        <v>0</v>
      </c>
      <c r="M147" s="570"/>
      <c r="N147" s="570"/>
      <c r="O147" s="570">
        <f t="shared" ref="O147:O166" si="52">M147+N147</f>
        <v>0</v>
      </c>
      <c r="P147" s="570"/>
      <c r="Q147" s="570"/>
      <c r="R147" s="570">
        <f t="shared" si="49"/>
        <v>0</v>
      </c>
      <c r="S147" s="71">
        <f t="shared" si="30"/>
        <v>0</v>
      </c>
      <c r="T147" s="71">
        <f t="shared" si="50"/>
        <v>0</v>
      </c>
      <c r="U147" s="71">
        <f t="shared" si="51"/>
        <v>0</v>
      </c>
      <c r="V147" s="72"/>
    </row>
    <row r="148" spans="1:22" outlineLevel="1">
      <c r="A148" s="8"/>
      <c r="B148" s="8"/>
      <c r="C148" s="25" t="s">
        <v>1574</v>
      </c>
      <c r="D148" s="97"/>
      <c r="E148" s="97"/>
      <c r="F148" s="18"/>
      <c r="G148" s="62"/>
      <c r="H148" s="62"/>
      <c r="I148" s="71">
        <f t="shared" si="45"/>
        <v>0</v>
      </c>
      <c r="J148" s="71">
        <f t="shared" si="46"/>
        <v>0</v>
      </c>
      <c r="K148" s="71">
        <f t="shared" si="47"/>
        <v>0</v>
      </c>
      <c r="L148" s="71">
        <f t="shared" si="48"/>
        <v>0</v>
      </c>
      <c r="M148" s="570"/>
      <c r="N148" s="570"/>
      <c r="O148" s="570">
        <f t="shared" si="52"/>
        <v>0</v>
      </c>
      <c r="P148" s="570"/>
      <c r="Q148" s="570"/>
      <c r="R148" s="570">
        <f t="shared" si="49"/>
        <v>0</v>
      </c>
      <c r="S148" s="71">
        <f t="shared" ref="S148:S166" si="53">J148*M148</f>
        <v>0</v>
      </c>
      <c r="T148" s="71">
        <f t="shared" si="50"/>
        <v>0</v>
      </c>
      <c r="U148" s="71">
        <f t="shared" si="51"/>
        <v>0</v>
      </c>
      <c r="V148" s="72"/>
    </row>
    <row r="149" spans="1:22" outlineLevel="1">
      <c r="A149" s="8"/>
      <c r="B149" s="8"/>
      <c r="C149" s="25" t="s">
        <v>1575</v>
      </c>
      <c r="D149" s="97">
        <v>12</v>
      </c>
      <c r="E149" s="97"/>
      <c r="F149" s="18" t="s">
        <v>1109</v>
      </c>
      <c r="G149" s="62"/>
      <c r="H149" s="62"/>
      <c r="I149" s="71">
        <f t="shared" si="45"/>
        <v>0</v>
      </c>
      <c r="J149" s="71">
        <f t="shared" si="46"/>
        <v>0</v>
      </c>
      <c r="K149" s="71">
        <f t="shared" si="47"/>
        <v>0</v>
      </c>
      <c r="L149" s="71">
        <f t="shared" si="48"/>
        <v>0</v>
      </c>
      <c r="M149" s="570"/>
      <c r="N149" s="570"/>
      <c r="O149" s="570">
        <f t="shared" si="52"/>
        <v>0</v>
      </c>
      <c r="P149" s="570"/>
      <c r="Q149" s="570"/>
      <c r="R149" s="570">
        <f t="shared" si="49"/>
        <v>0</v>
      </c>
      <c r="S149" s="71">
        <f t="shared" si="53"/>
        <v>0</v>
      </c>
      <c r="T149" s="71">
        <f t="shared" si="50"/>
        <v>0</v>
      </c>
      <c r="U149" s="71">
        <f t="shared" si="51"/>
        <v>0</v>
      </c>
      <c r="V149" s="72" t="s">
        <v>1576</v>
      </c>
    </row>
    <row r="150" spans="1:22" outlineLevel="1">
      <c r="A150" s="8"/>
      <c r="B150" s="8"/>
      <c r="C150" s="25" t="s">
        <v>1577</v>
      </c>
      <c r="D150" s="97">
        <v>1</v>
      </c>
      <c r="E150" s="97"/>
      <c r="F150" s="18" t="s">
        <v>1107</v>
      </c>
      <c r="G150" s="62"/>
      <c r="H150" s="62"/>
      <c r="I150" s="71">
        <f t="shared" si="45"/>
        <v>0</v>
      </c>
      <c r="J150" s="71">
        <f t="shared" si="46"/>
        <v>0</v>
      </c>
      <c r="K150" s="71">
        <f t="shared" si="47"/>
        <v>0</v>
      </c>
      <c r="L150" s="71">
        <f t="shared" si="48"/>
        <v>0</v>
      </c>
      <c r="M150" s="570"/>
      <c r="N150" s="570"/>
      <c r="O150" s="570">
        <f t="shared" si="52"/>
        <v>0</v>
      </c>
      <c r="P150" s="570"/>
      <c r="Q150" s="570"/>
      <c r="R150" s="570">
        <f t="shared" si="49"/>
        <v>0</v>
      </c>
      <c r="S150" s="71">
        <f t="shared" si="53"/>
        <v>0</v>
      </c>
      <c r="T150" s="71">
        <f t="shared" si="50"/>
        <v>0</v>
      </c>
      <c r="U150" s="71">
        <f t="shared" si="51"/>
        <v>0</v>
      </c>
      <c r="V150" s="72" t="s">
        <v>713</v>
      </c>
    </row>
    <row r="151" spans="1:22" outlineLevel="1">
      <c r="A151" s="8"/>
      <c r="B151" s="8"/>
      <c r="C151" s="25" t="s">
        <v>1578</v>
      </c>
      <c r="D151" s="97">
        <v>1</v>
      </c>
      <c r="E151" s="97"/>
      <c r="F151" s="18" t="s">
        <v>1107</v>
      </c>
      <c r="G151" s="62"/>
      <c r="H151" s="62"/>
      <c r="I151" s="71">
        <f t="shared" si="45"/>
        <v>0</v>
      </c>
      <c r="J151" s="71">
        <f t="shared" si="46"/>
        <v>0</v>
      </c>
      <c r="K151" s="71">
        <f t="shared" si="47"/>
        <v>0</v>
      </c>
      <c r="L151" s="71">
        <f t="shared" si="48"/>
        <v>0</v>
      </c>
      <c r="M151" s="570"/>
      <c r="N151" s="570"/>
      <c r="O151" s="570">
        <f t="shared" si="52"/>
        <v>0</v>
      </c>
      <c r="P151" s="570"/>
      <c r="Q151" s="570"/>
      <c r="R151" s="570">
        <f t="shared" si="49"/>
        <v>0</v>
      </c>
      <c r="S151" s="71">
        <f t="shared" si="53"/>
        <v>0</v>
      </c>
      <c r="T151" s="71">
        <f t="shared" si="50"/>
        <v>0</v>
      </c>
      <c r="U151" s="71">
        <f t="shared" si="51"/>
        <v>0</v>
      </c>
      <c r="V151" s="72"/>
    </row>
    <row r="152" spans="1:22" ht="26.4" outlineLevel="1">
      <c r="A152" s="8"/>
      <c r="B152" s="8"/>
      <c r="C152" s="25" t="s">
        <v>671</v>
      </c>
      <c r="D152" s="97">
        <v>66</v>
      </c>
      <c r="E152" s="97"/>
      <c r="F152" s="18" t="s">
        <v>624</v>
      </c>
      <c r="G152" s="62"/>
      <c r="H152" s="62"/>
      <c r="I152" s="71">
        <f t="shared" si="45"/>
        <v>0</v>
      </c>
      <c r="J152" s="71">
        <f t="shared" si="46"/>
        <v>0</v>
      </c>
      <c r="K152" s="71">
        <f t="shared" si="47"/>
        <v>0</v>
      </c>
      <c r="L152" s="71">
        <f t="shared" si="48"/>
        <v>0</v>
      </c>
      <c r="M152" s="570"/>
      <c r="N152" s="570"/>
      <c r="O152" s="570">
        <f t="shared" si="52"/>
        <v>0</v>
      </c>
      <c r="P152" s="570"/>
      <c r="Q152" s="570"/>
      <c r="R152" s="570">
        <f t="shared" si="49"/>
        <v>0</v>
      </c>
      <c r="S152" s="71">
        <f t="shared" si="53"/>
        <v>0</v>
      </c>
      <c r="T152" s="71">
        <f t="shared" si="50"/>
        <v>0</v>
      </c>
      <c r="U152" s="71">
        <f t="shared" si="51"/>
        <v>0</v>
      </c>
      <c r="V152" s="72" t="s">
        <v>672</v>
      </c>
    </row>
    <row r="153" spans="1:22" outlineLevel="1">
      <c r="A153" s="8"/>
      <c r="B153" s="8"/>
      <c r="C153" s="25" t="s">
        <v>1579</v>
      </c>
      <c r="D153" s="97">
        <v>22</v>
      </c>
      <c r="E153" s="97"/>
      <c r="F153" s="18" t="s">
        <v>624</v>
      </c>
      <c r="G153" s="62"/>
      <c r="H153" s="62"/>
      <c r="I153" s="71">
        <f t="shared" si="45"/>
        <v>0</v>
      </c>
      <c r="J153" s="71">
        <f t="shared" si="46"/>
        <v>0</v>
      </c>
      <c r="K153" s="71">
        <f t="shared" si="47"/>
        <v>0</v>
      </c>
      <c r="L153" s="71">
        <f t="shared" si="48"/>
        <v>0</v>
      </c>
      <c r="M153" s="570"/>
      <c r="N153" s="570"/>
      <c r="O153" s="570">
        <f t="shared" si="52"/>
        <v>0</v>
      </c>
      <c r="P153" s="570"/>
      <c r="Q153" s="570"/>
      <c r="R153" s="570">
        <f t="shared" si="49"/>
        <v>0</v>
      </c>
      <c r="S153" s="71">
        <f t="shared" si="53"/>
        <v>0</v>
      </c>
      <c r="T153" s="71">
        <f t="shared" si="50"/>
        <v>0</v>
      </c>
      <c r="U153" s="71">
        <f t="shared" si="51"/>
        <v>0</v>
      </c>
      <c r="V153" s="72" t="s">
        <v>961</v>
      </c>
    </row>
    <row r="154" spans="1:22" outlineLevel="1">
      <c r="A154" s="8"/>
      <c r="B154" s="8"/>
      <c r="C154" s="25" t="s">
        <v>1110</v>
      </c>
      <c r="D154" s="97">
        <v>22</v>
      </c>
      <c r="E154" s="97"/>
      <c r="F154" s="18" t="s">
        <v>624</v>
      </c>
      <c r="G154" s="62"/>
      <c r="H154" s="62"/>
      <c r="I154" s="71">
        <f t="shared" si="45"/>
        <v>0</v>
      </c>
      <c r="J154" s="71">
        <f t="shared" si="46"/>
        <v>0</v>
      </c>
      <c r="K154" s="71">
        <f t="shared" si="47"/>
        <v>0</v>
      </c>
      <c r="L154" s="71">
        <f t="shared" si="48"/>
        <v>0</v>
      </c>
      <c r="M154" s="570"/>
      <c r="N154" s="570"/>
      <c r="O154" s="570">
        <f t="shared" si="52"/>
        <v>0</v>
      </c>
      <c r="P154" s="570"/>
      <c r="Q154" s="570"/>
      <c r="R154" s="570">
        <f t="shared" si="49"/>
        <v>0</v>
      </c>
      <c r="S154" s="71">
        <f t="shared" si="53"/>
        <v>0</v>
      </c>
      <c r="T154" s="71">
        <f t="shared" si="50"/>
        <v>0</v>
      </c>
      <c r="U154" s="71">
        <f t="shared" si="51"/>
        <v>0</v>
      </c>
      <c r="V154" s="72" t="s">
        <v>625</v>
      </c>
    </row>
    <row r="155" spans="1:22" outlineLevel="1">
      <c r="A155" s="8"/>
      <c r="B155" s="8"/>
      <c r="C155" s="25" t="s">
        <v>845</v>
      </c>
      <c r="D155" s="97">
        <v>39</v>
      </c>
      <c r="E155" s="97"/>
      <c r="F155" s="18" t="s">
        <v>624</v>
      </c>
      <c r="G155" s="62"/>
      <c r="H155" s="62"/>
      <c r="I155" s="71">
        <f t="shared" si="45"/>
        <v>0</v>
      </c>
      <c r="J155" s="71">
        <f t="shared" si="46"/>
        <v>0</v>
      </c>
      <c r="K155" s="71">
        <f t="shared" si="47"/>
        <v>0</v>
      </c>
      <c r="L155" s="71">
        <f t="shared" si="48"/>
        <v>0</v>
      </c>
      <c r="M155" s="570"/>
      <c r="N155" s="570"/>
      <c r="O155" s="570">
        <f t="shared" si="52"/>
        <v>0</v>
      </c>
      <c r="P155" s="570"/>
      <c r="Q155" s="570"/>
      <c r="R155" s="570">
        <f t="shared" si="49"/>
        <v>0</v>
      </c>
      <c r="S155" s="71">
        <f t="shared" si="53"/>
        <v>0</v>
      </c>
      <c r="T155" s="71">
        <f t="shared" si="50"/>
        <v>0</v>
      </c>
      <c r="U155" s="71">
        <f t="shared" si="51"/>
        <v>0</v>
      </c>
      <c r="V155" s="72" t="s">
        <v>625</v>
      </c>
    </row>
    <row r="156" spans="1:22" outlineLevel="1">
      <c r="A156" s="8"/>
      <c r="B156" s="8"/>
      <c r="C156" s="25" t="s">
        <v>1580</v>
      </c>
      <c r="D156" s="97">
        <v>42</v>
      </c>
      <c r="E156" s="97"/>
      <c r="F156" s="18" t="s">
        <v>624</v>
      </c>
      <c r="G156" s="62"/>
      <c r="H156" s="62"/>
      <c r="I156" s="71">
        <f t="shared" si="45"/>
        <v>0</v>
      </c>
      <c r="J156" s="71">
        <f t="shared" si="46"/>
        <v>0</v>
      </c>
      <c r="K156" s="71">
        <f t="shared" si="47"/>
        <v>0</v>
      </c>
      <c r="L156" s="71">
        <f t="shared" si="48"/>
        <v>0</v>
      </c>
      <c r="M156" s="570"/>
      <c r="N156" s="570"/>
      <c r="O156" s="570">
        <f t="shared" si="52"/>
        <v>0</v>
      </c>
      <c r="P156" s="570"/>
      <c r="Q156" s="570"/>
      <c r="R156" s="570">
        <f t="shared" si="49"/>
        <v>0</v>
      </c>
      <c r="S156" s="71">
        <f t="shared" si="53"/>
        <v>0</v>
      </c>
      <c r="T156" s="71">
        <f t="shared" si="50"/>
        <v>0</v>
      </c>
      <c r="U156" s="71">
        <f t="shared" si="51"/>
        <v>0</v>
      </c>
      <c r="V156" s="72" t="s">
        <v>1581</v>
      </c>
    </row>
    <row r="157" spans="1:22" outlineLevel="1">
      <c r="A157" s="8"/>
      <c r="B157" s="8"/>
      <c r="C157" s="25" t="s">
        <v>1582</v>
      </c>
      <c r="D157" s="97">
        <v>7</v>
      </c>
      <c r="E157" s="97"/>
      <c r="F157" s="18" t="s">
        <v>624</v>
      </c>
      <c r="G157" s="62"/>
      <c r="H157" s="62"/>
      <c r="I157" s="71">
        <f t="shared" si="45"/>
        <v>0</v>
      </c>
      <c r="J157" s="71">
        <f t="shared" si="46"/>
        <v>0</v>
      </c>
      <c r="K157" s="71">
        <f t="shared" si="47"/>
        <v>0</v>
      </c>
      <c r="L157" s="71">
        <f t="shared" si="48"/>
        <v>0</v>
      </c>
      <c r="M157" s="570"/>
      <c r="N157" s="570"/>
      <c r="O157" s="570">
        <f t="shared" si="52"/>
        <v>0</v>
      </c>
      <c r="P157" s="570"/>
      <c r="Q157" s="570"/>
      <c r="R157" s="570">
        <f t="shared" si="49"/>
        <v>0</v>
      </c>
      <c r="S157" s="71">
        <f t="shared" si="53"/>
        <v>0</v>
      </c>
      <c r="T157" s="71">
        <f t="shared" si="50"/>
        <v>0</v>
      </c>
      <c r="U157" s="71">
        <f t="shared" si="51"/>
        <v>0</v>
      </c>
      <c r="V157" s="72" t="s">
        <v>680</v>
      </c>
    </row>
    <row r="158" spans="1:22" outlineLevel="1">
      <c r="A158" s="8"/>
      <c r="B158" s="8"/>
      <c r="C158" s="25" t="s">
        <v>1583</v>
      </c>
      <c r="D158" s="97">
        <v>1</v>
      </c>
      <c r="E158" s="97"/>
      <c r="F158" s="18" t="s">
        <v>619</v>
      </c>
      <c r="G158" s="62"/>
      <c r="H158" s="62"/>
      <c r="I158" s="71">
        <f t="shared" si="45"/>
        <v>0</v>
      </c>
      <c r="J158" s="71">
        <f t="shared" si="46"/>
        <v>0</v>
      </c>
      <c r="K158" s="71">
        <f t="shared" si="47"/>
        <v>0</v>
      </c>
      <c r="L158" s="71">
        <f t="shared" si="48"/>
        <v>0</v>
      </c>
      <c r="M158" s="570"/>
      <c r="N158" s="570"/>
      <c r="O158" s="570">
        <f t="shared" si="52"/>
        <v>0</v>
      </c>
      <c r="P158" s="570"/>
      <c r="Q158" s="570"/>
      <c r="R158" s="570">
        <f t="shared" si="49"/>
        <v>0</v>
      </c>
      <c r="S158" s="71">
        <f t="shared" si="53"/>
        <v>0</v>
      </c>
      <c r="T158" s="71">
        <f t="shared" si="50"/>
        <v>0</v>
      </c>
      <c r="U158" s="71">
        <f t="shared" si="51"/>
        <v>0</v>
      </c>
      <c r="V158" s="72" t="s">
        <v>1105</v>
      </c>
    </row>
    <row r="159" spans="1:22" outlineLevel="1">
      <c r="A159" s="8"/>
      <c r="B159" s="8"/>
      <c r="C159" s="25" t="s">
        <v>657</v>
      </c>
      <c r="D159" s="97">
        <v>1</v>
      </c>
      <c r="E159" s="97"/>
      <c r="F159" s="18" t="s">
        <v>619</v>
      </c>
      <c r="G159" s="62"/>
      <c r="H159" s="62"/>
      <c r="I159" s="71">
        <f t="shared" si="45"/>
        <v>0</v>
      </c>
      <c r="J159" s="71">
        <f t="shared" si="46"/>
        <v>0</v>
      </c>
      <c r="K159" s="71">
        <f t="shared" si="47"/>
        <v>0</v>
      </c>
      <c r="L159" s="71">
        <f t="shared" si="48"/>
        <v>0</v>
      </c>
      <c r="M159" s="570"/>
      <c r="N159" s="570"/>
      <c r="O159" s="570">
        <f t="shared" si="52"/>
        <v>0</v>
      </c>
      <c r="P159" s="570"/>
      <c r="Q159" s="570"/>
      <c r="R159" s="570">
        <f t="shared" si="49"/>
        <v>0</v>
      </c>
      <c r="S159" s="71">
        <f t="shared" si="53"/>
        <v>0</v>
      </c>
      <c r="T159" s="71">
        <f t="shared" si="50"/>
        <v>0</v>
      </c>
      <c r="U159" s="71">
        <f t="shared" si="51"/>
        <v>0</v>
      </c>
      <c r="V159" s="72" t="s">
        <v>1105</v>
      </c>
    </row>
    <row r="160" spans="1:22" outlineLevel="1">
      <c r="A160" s="8"/>
      <c r="B160" s="8"/>
      <c r="C160" s="25"/>
      <c r="D160" s="97"/>
      <c r="E160" s="97"/>
      <c r="F160" s="18"/>
      <c r="G160" s="62"/>
      <c r="H160" s="62"/>
      <c r="I160" s="71">
        <f t="shared" si="45"/>
        <v>0</v>
      </c>
      <c r="J160" s="71">
        <f t="shared" si="46"/>
        <v>0</v>
      </c>
      <c r="K160" s="71">
        <f t="shared" si="47"/>
        <v>0</v>
      </c>
      <c r="L160" s="71">
        <f t="shared" si="48"/>
        <v>0</v>
      </c>
      <c r="M160" s="570"/>
      <c r="N160" s="570"/>
      <c r="O160" s="570">
        <f t="shared" si="52"/>
        <v>0</v>
      </c>
      <c r="P160" s="570"/>
      <c r="Q160" s="570"/>
      <c r="R160" s="570">
        <f t="shared" si="49"/>
        <v>0</v>
      </c>
      <c r="S160" s="71">
        <f t="shared" si="53"/>
        <v>0</v>
      </c>
      <c r="T160" s="71">
        <f t="shared" si="50"/>
        <v>0</v>
      </c>
      <c r="U160" s="71">
        <f t="shared" si="51"/>
        <v>0</v>
      </c>
      <c r="V160" s="72"/>
    </row>
    <row r="161" spans="1:56" outlineLevel="1">
      <c r="A161" s="8"/>
      <c r="B161" s="8"/>
      <c r="C161" s="25" t="s">
        <v>1111</v>
      </c>
      <c r="D161" s="97"/>
      <c r="E161" s="97"/>
      <c r="F161" s="18"/>
      <c r="G161" s="62"/>
      <c r="H161" s="62"/>
      <c r="I161" s="71">
        <f t="shared" si="45"/>
        <v>0</v>
      </c>
      <c r="J161" s="71">
        <f t="shared" si="46"/>
        <v>0</v>
      </c>
      <c r="K161" s="71">
        <f t="shared" si="47"/>
        <v>0</v>
      </c>
      <c r="L161" s="71">
        <f t="shared" si="48"/>
        <v>0</v>
      </c>
      <c r="M161" s="570"/>
      <c r="N161" s="570"/>
      <c r="O161" s="570">
        <f t="shared" si="52"/>
        <v>0</v>
      </c>
      <c r="P161" s="570"/>
      <c r="Q161" s="570"/>
      <c r="R161" s="570">
        <f t="shared" si="49"/>
        <v>0</v>
      </c>
      <c r="S161" s="71">
        <f t="shared" si="53"/>
        <v>0</v>
      </c>
      <c r="T161" s="71">
        <f t="shared" si="50"/>
        <v>0</v>
      </c>
      <c r="U161" s="71">
        <f t="shared" si="51"/>
        <v>0</v>
      </c>
      <c r="V161" s="72"/>
    </row>
    <row r="162" spans="1:56" ht="26.4" outlineLevel="1">
      <c r="A162" s="8"/>
      <c r="B162" s="8"/>
      <c r="C162" s="25" t="s">
        <v>1584</v>
      </c>
      <c r="D162" s="97">
        <v>11</v>
      </c>
      <c r="E162" s="97"/>
      <c r="F162" s="18" t="s">
        <v>624</v>
      </c>
      <c r="G162" s="62"/>
      <c r="H162" s="62"/>
      <c r="I162" s="71">
        <f t="shared" si="45"/>
        <v>0</v>
      </c>
      <c r="J162" s="71">
        <f t="shared" si="46"/>
        <v>0</v>
      </c>
      <c r="K162" s="71">
        <f t="shared" si="47"/>
        <v>0</v>
      </c>
      <c r="L162" s="71">
        <f t="shared" si="48"/>
        <v>0</v>
      </c>
      <c r="M162" s="570"/>
      <c r="N162" s="570"/>
      <c r="O162" s="570">
        <f t="shared" si="52"/>
        <v>0</v>
      </c>
      <c r="P162" s="570"/>
      <c r="Q162" s="570"/>
      <c r="R162" s="570">
        <f t="shared" si="49"/>
        <v>0</v>
      </c>
      <c r="S162" s="71">
        <f t="shared" si="53"/>
        <v>0</v>
      </c>
      <c r="T162" s="71">
        <f t="shared" si="50"/>
        <v>0</v>
      </c>
      <c r="U162" s="71">
        <f t="shared" si="51"/>
        <v>0</v>
      </c>
      <c r="V162" s="72" t="s">
        <v>1063</v>
      </c>
    </row>
    <row r="163" spans="1:56" ht="26.4" outlineLevel="1">
      <c r="A163" s="8"/>
      <c r="B163" s="8"/>
      <c r="C163" s="25" t="s">
        <v>1585</v>
      </c>
      <c r="D163" s="97">
        <v>8</v>
      </c>
      <c r="E163" s="97"/>
      <c r="F163" s="18" t="s">
        <v>624</v>
      </c>
      <c r="G163" s="62"/>
      <c r="H163" s="62"/>
      <c r="I163" s="71">
        <f t="shared" si="45"/>
        <v>0</v>
      </c>
      <c r="J163" s="71">
        <f t="shared" si="46"/>
        <v>0</v>
      </c>
      <c r="K163" s="71">
        <f t="shared" si="47"/>
        <v>0</v>
      </c>
      <c r="L163" s="71">
        <f t="shared" si="48"/>
        <v>0</v>
      </c>
      <c r="M163" s="570"/>
      <c r="N163" s="570"/>
      <c r="O163" s="570">
        <f t="shared" si="52"/>
        <v>0</v>
      </c>
      <c r="P163" s="570"/>
      <c r="Q163" s="570"/>
      <c r="R163" s="570">
        <f t="shared" si="49"/>
        <v>0</v>
      </c>
      <c r="S163" s="71">
        <f t="shared" si="53"/>
        <v>0</v>
      </c>
      <c r="T163" s="71">
        <f t="shared" si="50"/>
        <v>0</v>
      </c>
      <c r="U163" s="71">
        <f t="shared" si="51"/>
        <v>0</v>
      </c>
      <c r="V163" s="72" t="s">
        <v>1065</v>
      </c>
    </row>
    <row r="164" spans="1:56" outlineLevel="1">
      <c r="A164" s="8"/>
      <c r="B164" s="8"/>
      <c r="C164" s="25" t="s">
        <v>1586</v>
      </c>
      <c r="D164" s="97">
        <v>1</v>
      </c>
      <c r="E164" s="97"/>
      <c r="F164" s="18" t="s">
        <v>619</v>
      </c>
      <c r="G164" s="62"/>
      <c r="H164" s="62"/>
      <c r="I164" s="71">
        <f t="shared" si="45"/>
        <v>0</v>
      </c>
      <c r="J164" s="71">
        <f t="shared" si="46"/>
        <v>0</v>
      </c>
      <c r="K164" s="71">
        <f t="shared" si="47"/>
        <v>0</v>
      </c>
      <c r="L164" s="71">
        <f t="shared" si="48"/>
        <v>0</v>
      </c>
      <c r="M164" s="570"/>
      <c r="N164" s="570"/>
      <c r="O164" s="570">
        <f t="shared" si="52"/>
        <v>0</v>
      </c>
      <c r="P164" s="570"/>
      <c r="Q164" s="570"/>
      <c r="R164" s="570">
        <f t="shared" si="49"/>
        <v>0</v>
      </c>
      <c r="S164" s="71">
        <f t="shared" si="53"/>
        <v>0</v>
      </c>
      <c r="T164" s="71">
        <f t="shared" si="50"/>
        <v>0</v>
      </c>
      <c r="U164" s="71">
        <f t="shared" si="51"/>
        <v>0</v>
      </c>
      <c r="V164" s="72" t="s">
        <v>1105</v>
      </c>
    </row>
    <row r="165" spans="1:56" outlineLevel="1">
      <c r="A165" s="8"/>
      <c r="B165" s="8"/>
      <c r="C165" s="25" t="s">
        <v>1587</v>
      </c>
      <c r="D165" s="97">
        <v>1</v>
      </c>
      <c r="E165" s="97"/>
      <c r="F165" s="18" t="s">
        <v>619</v>
      </c>
      <c r="G165" s="62"/>
      <c r="H165" s="62"/>
      <c r="I165" s="71">
        <f t="shared" si="45"/>
        <v>0</v>
      </c>
      <c r="J165" s="71">
        <f t="shared" si="46"/>
        <v>0</v>
      </c>
      <c r="K165" s="71">
        <f t="shared" si="47"/>
        <v>0</v>
      </c>
      <c r="L165" s="71">
        <f t="shared" si="48"/>
        <v>0</v>
      </c>
      <c r="M165" s="570"/>
      <c r="N165" s="570"/>
      <c r="O165" s="570">
        <f t="shared" si="52"/>
        <v>0</v>
      </c>
      <c r="P165" s="570"/>
      <c r="Q165" s="570"/>
      <c r="R165" s="570">
        <f t="shared" si="49"/>
        <v>0</v>
      </c>
      <c r="S165" s="71">
        <f t="shared" si="53"/>
        <v>0</v>
      </c>
      <c r="T165" s="71">
        <f t="shared" si="50"/>
        <v>0</v>
      </c>
      <c r="U165" s="71">
        <f t="shared" si="51"/>
        <v>0</v>
      </c>
      <c r="V165" s="72" t="s">
        <v>255</v>
      </c>
    </row>
    <row r="166" spans="1:56">
      <c r="A166" s="21"/>
      <c r="B166" s="21"/>
      <c r="C166" s="28"/>
      <c r="D166" s="99"/>
      <c r="E166" s="99"/>
      <c r="F166" s="37"/>
      <c r="G166" s="82"/>
      <c r="H166" s="82"/>
      <c r="I166" s="82"/>
      <c r="J166" s="82"/>
      <c r="K166" s="82"/>
      <c r="L166" s="62"/>
      <c r="M166" s="574"/>
      <c r="N166" s="574"/>
      <c r="O166" s="574">
        <f t="shared" si="52"/>
        <v>0</v>
      </c>
      <c r="P166" s="574"/>
      <c r="Q166" s="574"/>
      <c r="R166" s="574">
        <f t="shared" si="49"/>
        <v>0</v>
      </c>
      <c r="S166" s="62">
        <f t="shared" si="53"/>
        <v>0</v>
      </c>
      <c r="T166" s="62">
        <f t="shared" si="50"/>
        <v>0</v>
      </c>
      <c r="U166" s="62">
        <f t="shared" si="51"/>
        <v>0</v>
      </c>
      <c r="V166" s="72"/>
    </row>
    <row r="167" spans="1:56" ht="13.8">
      <c r="A167" s="102"/>
      <c r="B167" s="103"/>
      <c r="C167" s="107" t="s">
        <v>18</v>
      </c>
      <c r="D167" s="107"/>
      <c r="E167" s="457"/>
      <c r="F167" s="458"/>
      <c r="G167" s="458"/>
      <c r="H167" s="459"/>
      <c r="I167" s="459"/>
      <c r="J167" s="460">
        <f>SUBTOTAL(9,J15:J166)</f>
        <v>860677606.75933838</v>
      </c>
      <c r="K167" s="460">
        <f>SUBTOTAL(9,K15:K166)</f>
        <v>282333451.33358198</v>
      </c>
      <c r="L167" s="460">
        <f>SUBTOTAL(9,L15:L166)</f>
        <v>1143011058.0929201</v>
      </c>
      <c r="M167" s="460"/>
      <c r="N167" s="460"/>
      <c r="O167" s="460"/>
      <c r="P167" s="460"/>
      <c r="Q167" s="460"/>
      <c r="R167" s="460"/>
      <c r="S167" s="460">
        <f>SUBTOTAL(9,S15:S166)</f>
        <v>16491404.800000001</v>
      </c>
      <c r="T167" s="460">
        <f>SUBTOTAL(9,T15:T166)</f>
        <v>0</v>
      </c>
      <c r="U167" s="460">
        <f>SUBTOTAL(9,U15:U166)</f>
        <v>16491404.800000001</v>
      </c>
      <c r="V167" s="459"/>
    </row>
    <row r="168" spans="1:56">
      <c r="A168" s="36"/>
      <c r="B168" s="36"/>
      <c r="C168" s="33"/>
      <c r="D168" s="33"/>
      <c r="E168" s="101"/>
      <c r="F168" s="24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2"/>
    </row>
    <row r="169" spans="1:56" s="10" customFormat="1">
      <c r="C169" s="14"/>
      <c r="D169" s="93"/>
      <c r="E169" s="93"/>
      <c r="F169" s="13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163"/>
      <c r="X169" s="216"/>
      <c r="Y169" s="216"/>
      <c r="Z169" s="216"/>
    </row>
    <row r="170" spans="1:56" s="10" customFormat="1" ht="13.8">
      <c r="C170" s="14"/>
      <c r="D170" s="14"/>
      <c r="E170" s="93"/>
      <c r="F170" s="13"/>
      <c r="G170" s="48"/>
      <c r="H170" s="48"/>
      <c r="I170" s="48"/>
      <c r="J170" s="48"/>
      <c r="K170" s="48"/>
      <c r="L170" s="624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625"/>
      <c r="X170" s="625"/>
      <c r="Y170" s="626">
        <f>L170-'[1]1. ELEC'!$L170</f>
        <v>-1374056.9040383999</v>
      </c>
    </row>
    <row r="171" spans="1:56" s="629" customFormat="1" ht="16.95" customHeight="1">
      <c r="A171" s="1060" t="s">
        <v>1665</v>
      </c>
      <c r="B171" s="1060"/>
      <c r="C171" s="1060"/>
      <c r="D171" s="1060"/>
      <c r="E171" s="564"/>
      <c r="F171" s="564"/>
      <c r="G171" s="564"/>
      <c r="H171" s="564"/>
      <c r="I171" s="564"/>
      <c r="J171" s="564"/>
      <c r="K171" s="564"/>
      <c r="L171" s="627"/>
      <c r="M171" s="564"/>
      <c r="N171" s="1061" t="s">
        <v>1667</v>
      </c>
      <c r="O171" s="1061"/>
      <c r="P171" s="1061"/>
      <c r="Q171" s="1061"/>
      <c r="R171" s="1061"/>
      <c r="S171" s="1061"/>
      <c r="T171" s="1061"/>
      <c r="U171" s="1061"/>
      <c r="V171" s="1061"/>
      <c r="W171" s="625"/>
      <c r="X171" s="625"/>
      <c r="Y171" s="626">
        <f>L171-'[1]1. ELEC'!$L171</f>
        <v>-350830480</v>
      </c>
      <c r="Z171" s="625"/>
      <c r="AA171" s="625"/>
      <c r="AC171" s="625"/>
      <c r="AD171" s="625"/>
      <c r="AE171" s="625"/>
      <c r="AF171" s="625"/>
      <c r="AG171" s="625"/>
      <c r="AH171" s="625"/>
      <c r="AI171" s="625"/>
      <c r="AJ171" s="625"/>
      <c r="AK171" s="625"/>
      <c r="AL171" s="625"/>
      <c r="AM171" s="625"/>
      <c r="AN171" s="625"/>
      <c r="AO171" s="625"/>
      <c r="AP171" s="625"/>
      <c r="AQ171" s="630"/>
      <c r="AR171" s="630"/>
      <c r="AS171" s="630"/>
      <c r="AT171" s="625"/>
      <c r="AU171" s="625"/>
      <c r="AV171" s="625"/>
      <c r="AW171" s="625"/>
      <c r="AX171" s="625"/>
      <c r="AY171" s="625"/>
      <c r="AZ171" s="631"/>
      <c r="BA171" s="632"/>
      <c r="BB171" s="632"/>
      <c r="BC171" s="632"/>
      <c r="BD171" s="632"/>
    </row>
    <row r="172" spans="1:56" s="629" customFormat="1" ht="16.95" customHeight="1">
      <c r="A172" s="1056" t="s">
        <v>1666</v>
      </c>
      <c r="B172" s="1056"/>
      <c r="C172" s="1056"/>
      <c r="D172" s="1056"/>
      <c r="E172" s="564"/>
      <c r="F172" s="564"/>
      <c r="G172" s="564"/>
      <c r="H172" s="564"/>
      <c r="I172" s="564"/>
      <c r="J172" s="564"/>
      <c r="K172" s="564"/>
      <c r="L172" s="627"/>
      <c r="M172" s="564"/>
      <c r="N172" s="561"/>
      <c r="O172" s="561"/>
      <c r="P172" s="561"/>
      <c r="Q172" s="561"/>
      <c r="R172" s="561"/>
      <c r="S172" s="561"/>
      <c r="T172" s="561"/>
      <c r="U172" s="561"/>
      <c r="V172" s="561"/>
      <c r="W172" s="625"/>
      <c r="X172" s="625"/>
      <c r="Y172" s="626">
        <f>L172-'[1]1. ELEC'!$L172</f>
        <v>0</v>
      </c>
      <c r="Z172" s="625"/>
      <c r="AA172" s="625"/>
      <c r="AC172" s="625"/>
      <c r="AD172" s="625"/>
      <c r="AE172" s="625"/>
      <c r="AF172" s="625"/>
      <c r="AG172" s="625"/>
      <c r="AH172" s="625"/>
      <c r="AI172" s="625"/>
      <c r="AJ172" s="625"/>
      <c r="AK172" s="625"/>
      <c r="AL172" s="625"/>
      <c r="AM172" s="625"/>
      <c r="AN172" s="625"/>
      <c r="AO172" s="625"/>
      <c r="AP172" s="625"/>
      <c r="AQ172" s="630"/>
      <c r="AR172" s="630"/>
      <c r="AS172" s="630"/>
      <c r="AT172" s="625"/>
      <c r="AU172" s="625"/>
      <c r="AV172" s="625"/>
      <c r="AW172" s="625"/>
      <c r="AX172" s="625"/>
      <c r="AY172" s="625"/>
      <c r="AZ172" s="631"/>
      <c r="BA172" s="632"/>
      <c r="BB172" s="632"/>
      <c r="BC172" s="632"/>
      <c r="BD172" s="632"/>
    </row>
    <row r="173" spans="1:56" s="567" customFormat="1" ht="13.8">
      <c r="A173" s="1062"/>
      <c r="B173" s="1062"/>
      <c r="C173" s="1062"/>
      <c r="D173" s="623"/>
      <c r="E173" s="565"/>
      <c r="L173" s="633"/>
      <c r="M173" s="565"/>
      <c r="N173" s="566"/>
      <c r="P173" s="562" t="s">
        <v>1641</v>
      </c>
      <c r="Q173" s="1063" t="s">
        <v>1644</v>
      </c>
      <c r="R173" s="1063"/>
      <c r="S173" s="1063"/>
      <c r="T173" s="1063"/>
      <c r="U173" s="1063"/>
      <c r="V173" s="1063"/>
      <c r="W173" s="625"/>
      <c r="X173" s="625"/>
      <c r="Y173" s="626">
        <f>L173-'[1]1. ELEC'!$L173</f>
        <v>0</v>
      </c>
      <c r="Z173" s="635"/>
      <c r="AA173" s="635"/>
      <c r="AC173" s="635"/>
      <c r="AD173" s="636"/>
      <c r="AE173" s="1064"/>
      <c r="AF173" s="1064"/>
      <c r="AG173" s="1064"/>
      <c r="AH173" s="1064"/>
      <c r="AI173" s="637"/>
      <c r="AJ173" s="637"/>
      <c r="AK173" s="637"/>
      <c r="AL173" s="637"/>
      <c r="AM173" s="1065"/>
      <c r="AN173" s="1065"/>
      <c r="AO173" s="1065"/>
      <c r="AP173" s="1065"/>
      <c r="AQ173" s="630"/>
      <c r="AR173" s="630"/>
      <c r="AS173" s="630"/>
      <c r="AT173" s="637"/>
      <c r="AU173" s="1065"/>
      <c r="AV173" s="1065"/>
      <c r="AW173" s="1065"/>
      <c r="AX173" s="1065"/>
      <c r="AY173" s="636"/>
      <c r="AZ173" s="638"/>
      <c r="BA173" s="636"/>
      <c r="BB173" s="636"/>
      <c r="BC173" s="636"/>
      <c r="BD173" s="639"/>
    </row>
    <row r="174" spans="1:56" s="640" customFormat="1" ht="13.8">
      <c r="B174" s="641"/>
      <c r="C174" s="641"/>
      <c r="D174" s="641"/>
      <c r="E174" s="642"/>
      <c r="F174" s="643"/>
      <c r="G174" s="644"/>
      <c r="H174" s="644"/>
      <c r="I174" s="644"/>
      <c r="J174" s="644"/>
      <c r="K174" s="644"/>
      <c r="L174" s="645"/>
      <c r="M174" s="568"/>
      <c r="N174" s="569"/>
      <c r="O174" s="563"/>
      <c r="P174" s="563"/>
      <c r="Q174" s="563"/>
      <c r="R174" s="563"/>
      <c r="S174" s="563"/>
      <c r="T174" s="563"/>
      <c r="U174" s="563"/>
      <c r="V174" s="646"/>
      <c r="W174" s="625"/>
      <c r="X174" s="625"/>
      <c r="Y174" s="626">
        <f>L174-'[1]1. ELEC'!$L174</f>
        <v>-232421129.77768961</v>
      </c>
    </row>
    <row r="175" spans="1:56" s="640" customFormat="1" ht="13.8">
      <c r="B175" s="641"/>
      <c r="C175" s="641"/>
      <c r="D175" s="641"/>
      <c r="E175" s="642"/>
      <c r="F175" s="643"/>
      <c r="G175" s="644"/>
      <c r="H175" s="644"/>
      <c r="I175" s="644"/>
      <c r="J175" s="644"/>
      <c r="K175" s="644"/>
      <c r="L175" s="645"/>
      <c r="M175" s="568"/>
      <c r="N175" s="569"/>
      <c r="O175" s="563"/>
      <c r="P175" s="563"/>
      <c r="Q175" s="563"/>
      <c r="R175" s="563"/>
      <c r="S175" s="563"/>
      <c r="T175" s="563"/>
      <c r="U175" s="563"/>
      <c r="V175" s="646"/>
      <c r="W175" s="625"/>
      <c r="X175" s="625"/>
      <c r="Y175" s="626">
        <f>L175-'[1]1. ELEC'!$L175</f>
        <v>0</v>
      </c>
    </row>
    <row r="176" spans="1:56" s="10" customFormat="1" ht="13.8">
      <c r="C176" s="14"/>
      <c r="D176" s="14"/>
      <c r="E176" s="93"/>
      <c r="F176" s="13"/>
      <c r="G176" s="48"/>
      <c r="H176" s="48"/>
      <c r="I176" s="48"/>
      <c r="J176" s="48"/>
      <c r="K176" s="48"/>
      <c r="L176" s="624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625"/>
      <c r="X176" s="625"/>
    </row>
    <row r="178" spans="13:13" ht="13.8">
      <c r="M178" s="564"/>
    </row>
  </sheetData>
  <autoFilter ref="A14:V166"/>
  <mergeCells count="11">
    <mergeCell ref="A172:D172"/>
    <mergeCell ref="M14:O14"/>
    <mergeCell ref="P14:R14"/>
    <mergeCell ref="S14:U14"/>
    <mergeCell ref="A171:D171"/>
    <mergeCell ref="N171:V171"/>
    <mergeCell ref="A173:C173"/>
    <mergeCell ref="Q173:V173"/>
    <mergeCell ref="AE173:AH173"/>
    <mergeCell ref="AM173:AP173"/>
    <mergeCell ref="AU173:AX173"/>
  </mergeCells>
  <printOptions horizontalCentered="1"/>
  <pageMargins left="0.23622047244094491" right="0.23622047244094491" top="0.98425196850393704" bottom="0.55118110236220474" header="0.31496062992125984" footer="0.31496062992125984"/>
  <pageSetup paperSize="9" scale="37" fitToHeight="0" orientation="landscape" r:id="rId1"/>
  <headerFooter>
    <oddFooter>&amp;L&amp;8&amp;A&amp;R&amp;P / &amp;N</oddFooter>
  </headerFooter>
  <rowBreaks count="1" manualBreakCount="1">
    <brk id="85" max="21" man="1"/>
  </rowBreaks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D325"/>
  <sheetViews>
    <sheetView showGridLines="0" view="pageBreakPreview" topLeftCell="A4" zoomScale="85" zoomScaleNormal="55" zoomScaleSheetLayoutView="85" workbookViewId="0">
      <selection activeCell="A16" sqref="A16:XFD531"/>
    </sheetView>
  </sheetViews>
  <sheetFormatPr defaultColWidth="11.44140625" defaultRowHeight="13.2" outlineLevelRow="3" outlineLevelCol="1"/>
  <cols>
    <col min="1" max="1" width="6.88671875" style="6" customWidth="1"/>
    <col min="2" max="2" width="4.6640625" style="6" customWidth="1"/>
    <col min="3" max="3" width="40.33203125" style="23" customWidth="1"/>
    <col min="4" max="4" width="13.44140625" style="23" hidden="1" customWidth="1" outlineLevel="1"/>
    <col min="5" max="5" width="12.33203125" style="47" customWidth="1" collapsed="1"/>
    <col min="6" max="6" width="11.33203125" style="15" customWidth="1"/>
    <col min="7" max="8" width="15.33203125" style="48" customWidth="1" outlineLevel="1"/>
    <col min="9" max="9" width="14.6640625" style="48" customWidth="1"/>
    <col min="10" max="10" width="18.33203125" style="48" customWidth="1"/>
    <col min="11" max="11" width="17.33203125" style="48" customWidth="1"/>
    <col min="12" max="21" width="18.6640625" style="48" customWidth="1"/>
    <col min="22" max="22" width="22.6640625" style="23" customWidth="1"/>
    <col min="23" max="16384" width="11.44140625" style="6"/>
  </cols>
  <sheetData>
    <row r="1" spans="1:22" s="514" customFormat="1" ht="13.8">
      <c r="A1" s="510"/>
      <c r="B1" s="511"/>
      <c r="C1" s="512"/>
      <c r="D1" s="511"/>
      <c r="E1" s="513"/>
    </row>
    <row r="2" spans="1:22" s="514" customFormat="1" ht="13.8">
      <c r="A2" s="510"/>
      <c r="B2" s="511"/>
      <c r="C2" s="512"/>
      <c r="D2" s="511"/>
      <c r="E2" s="513"/>
    </row>
    <row r="3" spans="1:22" s="514" customFormat="1" ht="13.8">
      <c r="A3" s="510"/>
      <c r="B3" s="511"/>
      <c r="C3" s="512"/>
      <c r="D3" s="511"/>
      <c r="E3" s="513"/>
    </row>
    <row r="4" spans="1:22" s="514" customFormat="1" ht="13.8">
      <c r="A4" s="515"/>
      <c r="B4" s="516"/>
      <c r="C4" s="517"/>
      <c r="D4" s="516"/>
      <c r="E4" s="518"/>
      <c r="F4" s="519"/>
      <c r="G4" s="519"/>
      <c r="H4" s="519"/>
      <c r="I4" s="519"/>
      <c r="J4" s="519"/>
      <c r="K4" s="519"/>
      <c r="L4" s="519"/>
      <c r="M4" s="519"/>
      <c r="N4" s="519"/>
      <c r="O4" s="519"/>
      <c r="P4" s="519"/>
      <c r="Q4" s="519"/>
      <c r="R4" s="519"/>
      <c r="S4" s="519"/>
      <c r="T4" s="519"/>
      <c r="U4" s="519"/>
      <c r="V4" s="519"/>
    </row>
    <row r="5" spans="1:22" s="10" customFormat="1" ht="15.6" customHeight="1">
      <c r="C5" s="129"/>
      <c r="D5" s="129"/>
      <c r="E5" s="47"/>
      <c r="F5" s="13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14"/>
    </row>
    <row r="6" spans="1:22" s="10" customFormat="1" ht="13.8">
      <c r="A6" s="506" t="s">
        <v>1612</v>
      </c>
      <c r="C6" s="130"/>
      <c r="D6" s="130"/>
      <c r="E6" s="47"/>
      <c r="F6" s="131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132"/>
    </row>
    <row r="7" spans="1:22" s="10" customFormat="1" ht="13.8">
      <c r="A7" s="506" t="s">
        <v>1613</v>
      </c>
      <c r="C7" s="130"/>
      <c r="D7" s="130"/>
      <c r="E7" s="47"/>
      <c r="F7" s="131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132"/>
    </row>
    <row r="8" spans="1:22" s="10" customFormat="1" ht="17.399999999999999">
      <c r="A8" s="507" t="s">
        <v>1614</v>
      </c>
      <c r="B8" s="133"/>
      <c r="C8" s="134"/>
      <c r="D8" s="134"/>
      <c r="E8" s="47"/>
      <c r="F8" s="131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132"/>
    </row>
    <row r="9" spans="1:22" s="10" customFormat="1" ht="17.399999999999999">
      <c r="A9" s="506" t="s">
        <v>1615</v>
      </c>
      <c r="B9" s="133"/>
      <c r="C9" s="134"/>
      <c r="D9" s="134"/>
      <c r="E9" s="47"/>
      <c r="F9" s="131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132"/>
    </row>
    <row r="10" spans="1:22" s="10" customFormat="1" ht="13.8">
      <c r="A10" s="508" t="s">
        <v>1623</v>
      </c>
      <c r="C10" s="130"/>
      <c r="D10" s="130"/>
      <c r="E10" s="47"/>
      <c r="F10" s="131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132"/>
    </row>
    <row r="11" spans="1:22" s="10" customFormat="1" ht="13.8">
      <c r="A11" s="508" t="s">
        <v>1618</v>
      </c>
      <c r="C11" s="14"/>
      <c r="D11" s="14"/>
      <c r="E11" s="53"/>
      <c r="F11" s="131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132"/>
    </row>
    <row r="12" spans="1:22" s="10" customFormat="1" ht="13.8">
      <c r="A12" s="509" t="s">
        <v>1616</v>
      </c>
      <c r="B12" s="520"/>
      <c r="C12" s="521"/>
      <c r="D12" s="521"/>
      <c r="E12" s="522"/>
      <c r="F12" s="523"/>
      <c r="G12" s="524"/>
      <c r="H12" s="524"/>
      <c r="I12" s="524"/>
      <c r="J12" s="524"/>
      <c r="K12" s="524"/>
      <c r="L12" s="524"/>
      <c r="M12" s="524"/>
      <c r="N12" s="524"/>
      <c r="O12" s="524"/>
      <c r="P12" s="524"/>
      <c r="Q12" s="524"/>
      <c r="R12" s="524"/>
      <c r="S12" s="524"/>
      <c r="T12" s="524"/>
      <c r="U12" s="524"/>
      <c r="V12" s="525"/>
    </row>
    <row r="13" spans="1:22" ht="15" customHeight="1">
      <c r="C13" s="46"/>
      <c r="D13" s="46"/>
    </row>
    <row r="14" spans="1:22" ht="39.6">
      <c r="A14" s="9" t="s">
        <v>66</v>
      </c>
      <c r="B14" s="9"/>
      <c r="C14" s="26" t="s">
        <v>67</v>
      </c>
      <c r="D14" s="96" t="s">
        <v>611</v>
      </c>
      <c r="E14" s="390" t="s">
        <v>1559</v>
      </c>
      <c r="F14" s="9" t="s">
        <v>69</v>
      </c>
      <c r="G14" s="58" t="s">
        <v>612</v>
      </c>
      <c r="H14" s="58" t="s">
        <v>613</v>
      </c>
      <c r="I14" s="59" t="s">
        <v>614</v>
      </c>
      <c r="J14" s="59" t="s">
        <v>615</v>
      </c>
      <c r="K14" s="59" t="s">
        <v>616</v>
      </c>
      <c r="L14" s="60" t="s">
        <v>617</v>
      </c>
      <c r="M14" s="1057" t="s">
        <v>1642</v>
      </c>
      <c r="N14" s="1058"/>
      <c r="O14" s="1059"/>
      <c r="P14" s="1057" t="s">
        <v>1633</v>
      </c>
      <c r="Q14" s="1058"/>
      <c r="R14" s="1059"/>
      <c r="S14" s="1057" t="s">
        <v>1634</v>
      </c>
      <c r="T14" s="1058"/>
      <c r="U14" s="1059"/>
      <c r="V14" s="26" t="s">
        <v>33</v>
      </c>
    </row>
    <row r="15" spans="1:22">
      <c r="A15" s="8"/>
      <c r="B15" s="8"/>
      <c r="C15" s="25"/>
      <c r="D15" s="97"/>
      <c r="E15" s="61"/>
      <c r="F15" s="18"/>
      <c r="G15" s="62"/>
      <c r="H15" s="62"/>
      <c r="I15" s="62"/>
      <c r="J15" s="62"/>
      <c r="K15" s="62"/>
      <c r="L15" s="62"/>
      <c r="M15" s="550" t="s">
        <v>1635</v>
      </c>
      <c r="N15" s="550" t="s">
        <v>1636</v>
      </c>
      <c r="O15" s="550" t="s">
        <v>1637</v>
      </c>
      <c r="P15" s="550" t="s">
        <v>1635</v>
      </c>
      <c r="Q15" s="550" t="s">
        <v>1636</v>
      </c>
      <c r="R15" s="550" t="s">
        <v>1637</v>
      </c>
      <c r="S15" s="62" t="s">
        <v>1638</v>
      </c>
      <c r="T15" s="62" t="s">
        <v>1639</v>
      </c>
      <c r="U15" s="62" t="s">
        <v>1640</v>
      </c>
      <c r="V15" s="63"/>
    </row>
    <row r="16" spans="1:22" ht="31.2">
      <c r="A16" s="64" t="s">
        <v>76</v>
      </c>
      <c r="B16" s="64"/>
      <c r="C16" s="65" t="s">
        <v>38</v>
      </c>
      <c r="D16" s="117"/>
      <c r="E16" s="66"/>
      <c r="F16" s="67"/>
      <c r="G16" s="477"/>
      <c r="H16" s="477"/>
      <c r="I16" s="68"/>
      <c r="J16" s="68">
        <f>SUBTOTAL(9,J17:J69)</f>
        <v>876156669.52160192</v>
      </c>
      <c r="K16" s="68">
        <f>SUBTOTAL(9,K17:K69)</f>
        <v>245761873.27888826</v>
      </c>
      <c r="L16" s="68">
        <f>SUBTOTAL(9,L17:L69)</f>
        <v>1121918542.8004899</v>
      </c>
      <c r="M16" s="68"/>
      <c r="N16" s="68"/>
      <c r="O16" s="68"/>
      <c r="P16" s="68"/>
      <c r="Q16" s="68"/>
      <c r="R16" s="68"/>
      <c r="S16" s="68">
        <f>SUBTOTAL(9,S17:S69)</f>
        <v>44143514.582317427</v>
      </c>
      <c r="T16" s="68">
        <f>SUBTOTAL(9,T17:T69)</f>
        <v>0</v>
      </c>
      <c r="U16" s="68">
        <f>SUBTOTAL(9,U17:U69)</f>
        <v>44143514.582317427</v>
      </c>
      <c r="V16" s="69"/>
    </row>
    <row r="17" spans="1:22" outlineLevel="1">
      <c r="A17" s="19" t="s">
        <v>175</v>
      </c>
      <c r="B17" s="19"/>
      <c r="C17" s="35" t="s">
        <v>176</v>
      </c>
      <c r="D17" s="98"/>
      <c r="E17" s="73"/>
      <c r="F17" s="22"/>
      <c r="G17" s="74"/>
      <c r="H17" s="74"/>
      <c r="I17" s="74"/>
      <c r="J17" s="75">
        <f>SUBTOTAL(9,J18:J69)</f>
        <v>876156669.52160192</v>
      </c>
      <c r="K17" s="75">
        <f>SUBTOTAL(9,K18:K69)</f>
        <v>245761873.27888826</v>
      </c>
      <c r="L17" s="75">
        <f>SUBTOTAL(9,L18:L69)</f>
        <v>1121918542.8004899</v>
      </c>
      <c r="M17" s="75"/>
      <c r="N17" s="75"/>
      <c r="O17" s="75">
        <f t="shared" ref="O17:O80" si="0">M17+N17</f>
        <v>0</v>
      </c>
      <c r="P17" s="571"/>
      <c r="Q17" s="75"/>
      <c r="R17" s="75">
        <f t="shared" ref="R17:R80" si="1">P17+Q17</f>
        <v>0</v>
      </c>
      <c r="S17" s="75">
        <f>SUBTOTAL(9,S18:S69)</f>
        <v>44143514.582317427</v>
      </c>
      <c r="T17" s="75">
        <f>SUBTOTAL(9,T18:T69)</f>
        <v>0</v>
      </c>
      <c r="U17" s="75">
        <f>SUBTOTAL(9,U18:U69)</f>
        <v>44143514.582317427</v>
      </c>
      <c r="V17" s="76"/>
    </row>
    <row r="18" spans="1:22" outlineLevel="1">
      <c r="A18" s="8" t="s">
        <v>177</v>
      </c>
      <c r="B18" s="8"/>
      <c r="C18" s="25" t="s">
        <v>178</v>
      </c>
      <c r="D18" s="94">
        <v>1</v>
      </c>
      <c r="E18" s="97">
        <v>1</v>
      </c>
      <c r="F18" s="18" t="s">
        <v>10</v>
      </c>
      <c r="G18" s="71"/>
      <c r="H18" s="71"/>
      <c r="I18" s="71"/>
      <c r="J18" s="77">
        <f>SUBTOTAL(9,J19:J56)</f>
        <v>304034489.60426581</v>
      </c>
      <c r="K18" s="77">
        <f t="shared" ref="K18:L18" si="2">SUBTOTAL(9,K19:K56)</f>
        <v>189644193.28888404</v>
      </c>
      <c r="L18" s="77">
        <f t="shared" si="2"/>
        <v>493678682.89314985</v>
      </c>
      <c r="M18" s="572"/>
      <c r="N18" s="77"/>
      <c r="O18" s="77">
        <f t="shared" si="0"/>
        <v>0</v>
      </c>
      <c r="P18" s="572"/>
      <c r="Q18" s="77"/>
      <c r="R18" s="77">
        <f t="shared" si="1"/>
        <v>0</v>
      </c>
      <c r="S18" s="77">
        <f>SUBTOTAL(9,S19:S56)</f>
        <v>32145968.448452871</v>
      </c>
      <c r="T18" s="77">
        <f t="shared" ref="T18:U18" si="3">SUBTOTAL(9,T19:T56)</f>
        <v>0</v>
      </c>
      <c r="U18" s="77">
        <f t="shared" si="3"/>
        <v>32145968.448452871</v>
      </c>
      <c r="V18" s="72"/>
    </row>
    <row r="19" spans="1:22" outlineLevel="1">
      <c r="A19" s="8"/>
      <c r="B19" s="8"/>
      <c r="C19" s="28" t="s">
        <v>1112</v>
      </c>
      <c r="D19" s="94"/>
      <c r="E19" s="97"/>
      <c r="F19" s="18"/>
      <c r="G19" s="71"/>
      <c r="H19" s="71"/>
      <c r="I19" s="71"/>
      <c r="J19" s="77">
        <f>SUBTOTAL(9,J20:J29)</f>
        <v>32646354.870528627</v>
      </c>
      <c r="K19" s="77">
        <f t="shared" ref="K19:L19" si="4">SUBTOTAL(9,K20:K29)</f>
        <v>20550720.396438114</v>
      </c>
      <c r="L19" s="77">
        <f t="shared" si="4"/>
        <v>53197075.266966745</v>
      </c>
      <c r="M19" s="572"/>
      <c r="N19" s="77"/>
      <c r="O19" s="77">
        <f t="shared" si="0"/>
        <v>0</v>
      </c>
      <c r="P19" s="572"/>
      <c r="Q19" s="77"/>
      <c r="R19" s="77">
        <f t="shared" si="1"/>
        <v>0</v>
      </c>
      <c r="S19" s="77">
        <f>SUBTOTAL(9,S20:S29)</f>
        <v>3957283.4015494869</v>
      </c>
      <c r="T19" s="77">
        <f t="shared" ref="T19:U19" si="5">SUBTOTAL(9,T20:T29)</f>
        <v>0</v>
      </c>
      <c r="U19" s="77">
        <f t="shared" si="5"/>
        <v>3957283.4015494869</v>
      </c>
      <c r="V19" s="72"/>
    </row>
    <row r="20" spans="1:22" ht="39.6" outlineLevel="2">
      <c r="A20" s="8"/>
      <c r="B20" s="8"/>
      <c r="C20" s="25" t="s">
        <v>1113</v>
      </c>
      <c r="D20" s="97">
        <v>2</v>
      </c>
      <c r="E20" s="97">
        <v>2</v>
      </c>
      <c r="F20" s="18" t="s">
        <v>660</v>
      </c>
      <c r="G20" s="199">
        <v>0</v>
      </c>
      <c r="H20" s="199">
        <v>6300000</v>
      </c>
      <c r="I20" s="71">
        <f>SUM(G20:H20)</f>
        <v>6300000</v>
      </c>
      <c r="J20" s="71">
        <f>G20*E20</f>
        <v>0</v>
      </c>
      <c r="K20" s="71">
        <f>H20*E20</f>
        <v>12600000</v>
      </c>
      <c r="L20" s="71">
        <f>I20*E20</f>
        <v>12600000</v>
      </c>
      <c r="M20" s="570"/>
      <c r="N20" s="71"/>
      <c r="O20" s="71">
        <f t="shared" si="0"/>
        <v>0</v>
      </c>
      <c r="P20" s="570"/>
      <c r="Q20" s="71"/>
      <c r="R20" s="71">
        <f t="shared" si="1"/>
        <v>0</v>
      </c>
      <c r="S20" s="71">
        <f t="shared" ref="S20:S83" si="6">J20*M20</f>
        <v>0</v>
      </c>
      <c r="T20" s="71">
        <f t="shared" ref="T20:T83" si="7">P20*K20</f>
        <v>0</v>
      </c>
      <c r="U20" s="71">
        <f t="shared" ref="U20:U83" si="8">S20+T20</f>
        <v>0</v>
      </c>
      <c r="V20" s="79" t="s">
        <v>1114</v>
      </c>
    </row>
    <row r="21" spans="1:22" ht="39.6" outlineLevel="2">
      <c r="A21" s="8"/>
      <c r="B21" s="8"/>
      <c r="C21" s="25" t="s">
        <v>1115</v>
      </c>
      <c r="D21" s="97">
        <v>1</v>
      </c>
      <c r="E21" s="97">
        <v>1</v>
      </c>
      <c r="F21" s="18" t="s">
        <v>660</v>
      </c>
      <c r="G21" s="199">
        <v>19550000</v>
      </c>
      <c r="H21" s="199">
        <v>385000.00000000006</v>
      </c>
      <c r="I21" s="71">
        <f t="shared" ref="I21:I23" si="9">SUM(G21:H21)</f>
        <v>19935000</v>
      </c>
      <c r="J21" s="71">
        <f t="shared" ref="J21:J28" si="10">G21*E21</f>
        <v>19550000</v>
      </c>
      <c r="K21" s="71">
        <f t="shared" ref="K21:K28" si="11">H21*E21</f>
        <v>385000.00000000006</v>
      </c>
      <c r="L21" s="71">
        <f t="shared" ref="L21:L28" si="12">I21*E21</f>
        <v>19935000</v>
      </c>
      <c r="M21" s="570"/>
      <c r="N21" s="71"/>
      <c r="O21" s="71">
        <f t="shared" si="0"/>
        <v>0</v>
      </c>
      <c r="P21" s="570"/>
      <c r="Q21" s="71"/>
      <c r="R21" s="71">
        <f t="shared" si="1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2" t="s">
        <v>1116</v>
      </c>
    </row>
    <row r="22" spans="1:22" outlineLevel="2">
      <c r="A22" s="8"/>
      <c r="B22" s="8"/>
      <c r="C22" s="25" t="s">
        <v>1117</v>
      </c>
      <c r="D22" s="94">
        <v>160</v>
      </c>
      <c r="E22" s="97">
        <v>163.80000000000001</v>
      </c>
      <c r="F22" s="18" t="s">
        <v>624</v>
      </c>
      <c r="G22" s="199">
        <v>25928.399999999998</v>
      </c>
      <c r="H22" s="199">
        <v>7485.6650000000009</v>
      </c>
      <c r="I22" s="71">
        <f t="shared" si="9"/>
        <v>33414.065000000002</v>
      </c>
      <c r="J22" s="71">
        <f t="shared" si="10"/>
        <v>4247071.92</v>
      </c>
      <c r="K22" s="71">
        <f t="shared" si="11"/>
        <v>1226151.9270000001</v>
      </c>
      <c r="L22" s="71">
        <f t="shared" si="12"/>
        <v>5473223.847000001</v>
      </c>
      <c r="M22" s="570"/>
      <c r="N22" s="71"/>
      <c r="O22" s="71">
        <f t="shared" si="0"/>
        <v>0</v>
      </c>
      <c r="P22" s="570"/>
      <c r="Q22" s="71"/>
      <c r="R22" s="71">
        <f t="shared" si="1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2" t="s">
        <v>625</v>
      </c>
    </row>
    <row r="23" spans="1:22" outlineLevel="2">
      <c r="A23" s="8"/>
      <c r="B23" s="8"/>
      <c r="C23" s="25" t="s">
        <v>1110</v>
      </c>
      <c r="D23" s="94">
        <v>165</v>
      </c>
      <c r="E23" s="97">
        <v>163.80000000000001</v>
      </c>
      <c r="F23" s="18" t="s">
        <v>624</v>
      </c>
      <c r="G23" s="199">
        <v>15443.88</v>
      </c>
      <c r="H23" s="199">
        <v>5031.18</v>
      </c>
      <c r="I23" s="71">
        <f t="shared" si="9"/>
        <v>20475.059999999998</v>
      </c>
      <c r="J23" s="71">
        <f t="shared" si="10"/>
        <v>2529707.5440000002</v>
      </c>
      <c r="K23" s="71">
        <f t="shared" si="11"/>
        <v>824107.2840000001</v>
      </c>
      <c r="L23" s="71">
        <f t="shared" si="12"/>
        <v>3353814.8279999997</v>
      </c>
      <c r="M23" s="570"/>
      <c r="N23" s="71"/>
      <c r="O23" s="71">
        <f t="shared" si="0"/>
        <v>0</v>
      </c>
      <c r="P23" s="570"/>
      <c r="Q23" s="71"/>
      <c r="R23" s="71">
        <f t="shared" si="1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2" t="s">
        <v>625</v>
      </c>
    </row>
    <row r="24" spans="1:22" outlineLevel="2">
      <c r="A24" s="8"/>
      <c r="B24" s="8"/>
      <c r="C24" s="25" t="s">
        <v>928</v>
      </c>
      <c r="D24" s="94">
        <v>243</v>
      </c>
      <c r="E24" s="97">
        <v>300</v>
      </c>
      <c r="F24" s="18" t="s">
        <v>624</v>
      </c>
      <c r="G24" s="199">
        <v>8773.9726027397246</v>
      </c>
      <c r="H24" s="199">
        <v>14594.016411764707</v>
      </c>
      <c r="I24" s="71">
        <f t="shared" ref="I24:I28" si="13">SUM(G24:H24)</f>
        <v>23367.989014504434</v>
      </c>
      <c r="J24" s="71">
        <f t="shared" si="10"/>
        <v>2632191.7808219176</v>
      </c>
      <c r="K24" s="71">
        <f t="shared" si="11"/>
        <v>4378204.9235294126</v>
      </c>
      <c r="L24" s="71">
        <f t="shared" si="12"/>
        <v>7010396.7043513302</v>
      </c>
      <c r="M24" s="570">
        <v>0.8</v>
      </c>
      <c r="N24" s="71"/>
      <c r="O24" s="71">
        <f t="shared" si="0"/>
        <v>0.8</v>
      </c>
      <c r="P24" s="570"/>
      <c r="Q24" s="71"/>
      <c r="R24" s="71">
        <f t="shared" si="1"/>
        <v>0</v>
      </c>
      <c r="S24" s="71">
        <f t="shared" si="6"/>
        <v>2105753.4246575343</v>
      </c>
      <c r="T24" s="71">
        <f t="shared" si="7"/>
        <v>0</v>
      </c>
      <c r="U24" s="71">
        <f t="shared" si="8"/>
        <v>2105753.4246575343</v>
      </c>
      <c r="V24" s="72" t="s">
        <v>929</v>
      </c>
    </row>
    <row r="25" spans="1:22" outlineLevel="2">
      <c r="A25" s="8"/>
      <c r="B25" s="8"/>
      <c r="C25" s="25" t="s">
        <v>1183</v>
      </c>
      <c r="D25" s="94">
        <v>7</v>
      </c>
      <c r="E25" s="97">
        <v>7.3500000000000005</v>
      </c>
      <c r="F25" s="18" t="s">
        <v>624</v>
      </c>
      <c r="G25" s="199">
        <v>3554.7229199999997</v>
      </c>
      <c r="H25" s="199">
        <v>5289.7058823529414</v>
      </c>
      <c r="I25" s="71">
        <f t="shared" si="13"/>
        <v>8844.4288023529407</v>
      </c>
      <c r="J25" s="71">
        <f t="shared" si="10"/>
        <v>26127.213462</v>
      </c>
      <c r="K25" s="71">
        <f t="shared" si="11"/>
        <v>38879.338235294119</v>
      </c>
      <c r="L25" s="71">
        <f t="shared" si="12"/>
        <v>65006.551697294119</v>
      </c>
      <c r="M25" s="570">
        <v>0.8</v>
      </c>
      <c r="N25" s="71"/>
      <c r="O25" s="71">
        <f t="shared" si="0"/>
        <v>0.8</v>
      </c>
      <c r="P25" s="570"/>
      <c r="Q25" s="71"/>
      <c r="R25" s="71">
        <f t="shared" si="1"/>
        <v>0</v>
      </c>
      <c r="S25" s="71">
        <f t="shared" si="6"/>
        <v>20901.7707696</v>
      </c>
      <c r="T25" s="71">
        <f t="shared" si="7"/>
        <v>0</v>
      </c>
      <c r="U25" s="71">
        <f t="shared" si="8"/>
        <v>20901.7707696</v>
      </c>
      <c r="V25" s="72" t="s">
        <v>1549</v>
      </c>
    </row>
    <row r="26" spans="1:22" outlineLevel="2">
      <c r="A26" s="8"/>
      <c r="B26" s="8"/>
      <c r="C26" s="25" t="s">
        <v>928</v>
      </c>
      <c r="D26" s="94">
        <v>15</v>
      </c>
      <c r="E26" s="97"/>
      <c r="F26" s="18" t="s">
        <v>624</v>
      </c>
      <c r="G26" s="199">
        <v>8773.9726027397246</v>
      </c>
      <c r="H26" s="199">
        <v>14594.016411764707</v>
      </c>
      <c r="I26" s="71">
        <f t="shared" ref="I26" si="14">SUM(G26:H26)</f>
        <v>23367.989014504434</v>
      </c>
      <c r="J26" s="71">
        <f t="shared" si="10"/>
        <v>0</v>
      </c>
      <c r="K26" s="71">
        <f t="shared" si="11"/>
        <v>0</v>
      </c>
      <c r="L26" s="71">
        <f t="shared" si="12"/>
        <v>0</v>
      </c>
      <c r="M26" s="570"/>
      <c r="N26" s="71"/>
      <c r="O26" s="71">
        <f t="shared" si="0"/>
        <v>0</v>
      </c>
      <c r="P26" s="570"/>
      <c r="Q26" s="71"/>
      <c r="R26" s="71">
        <f t="shared" si="1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2" t="s">
        <v>929</v>
      </c>
    </row>
    <row r="27" spans="1:22" outlineLevel="2">
      <c r="A27" s="8"/>
      <c r="B27" s="8"/>
      <c r="C27" s="25" t="s">
        <v>1118</v>
      </c>
      <c r="D27" s="97">
        <v>1</v>
      </c>
      <c r="E27" s="97">
        <v>1</v>
      </c>
      <c r="F27" s="18" t="s">
        <v>619</v>
      </c>
      <c r="G27" s="199">
        <v>1220418.8040815685</v>
      </c>
      <c r="H27" s="199">
        <v>366125.64122447051</v>
      </c>
      <c r="I27" s="71">
        <f t="shared" si="13"/>
        <v>1586544.4453060389</v>
      </c>
      <c r="J27" s="71">
        <f t="shared" si="10"/>
        <v>1220418.8040815685</v>
      </c>
      <c r="K27" s="71">
        <f t="shared" si="11"/>
        <v>366125.64122447051</v>
      </c>
      <c r="L27" s="71">
        <f t="shared" si="12"/>
        <v>1586544.4453060389</v>
      </c>
      <c r="M27" s="570">
        <v>0.5</v>
      </c>
      <c r="N27" s="71"/>
      <c r="O27" s="71">
        <f t="shared" si="0"/>
        <v>0.5</v>
      </c>
      <c r="P27" s="570"/>
      <c r="Q27" s="71"/>
      <c r="R27" s="71">
        <f t="shared" si="1"/>
        <v>0</v>
      </c>
      <c r="S27" s="71">
        <f t="shared" si="6"/>
        <v>610209.40204078425</v>
      </c>
      <c r="T27" s="71">
        <f t="shared" si="7"/>
        <v>0</v>
      </c>
      <c r="U27" s="71">
        <f t="shared" si="8"/>
        <v>610209.40204078425</v>
      </c>
      <c r="V27" s="72" t="s">
        <v>713</v>
      </c>
    </row>
    <row r="28" spans="1:22" outlineLevel="2">
      <c r="A28" s="8"/>
      <c r="B28" s="8"/>
      <c r="C28" s="25" t="s">
        <v>657</v>
      </c>
      <c r="D28" s="97">
        <v>1</v>
      </c>
      <c r="E28" s="97">
        <v>1</v>
      </c>
      <c r="F28" s="18" t="s">
        <v>619</v>
      </c>
      <c r="G28" s="199">
        <v>2440837.608163137</v>
      </c>
      <c r="H28" s="199">
        <v>732251.28244894103</v>
      </c>
      <c r="I28" s="71">
        <f t="shared" si="13"/>
        <v>3173088.8906120779</v>
      </c>
      <c r="J28" s="71">
        <f t="shared" si="10"/>
        <v>2440837.608163137</v>
      </c>
      <c r="K28" s="71">
        <f t="shared" si="11"/>
        <v>732251.28244894103</v>
      </c>
      <c r="L28" s="71">
        <f t="shared" si="12"/>
        <v>3173088.8906120779</v>
      </c>
      <c r="M28" s="570">
        <v>0.5</v>
      </c>
      <c r="N28" s="71"/>
      <c r="O28" s="71">
        <f t="shared" si="0"/>
        <v>0.5</v>
      </c>
      <c r="P28" s="570"/>
      <c r="Q28" s="71"/>
      <c r="R28" s="71">
        <f t="shared" si="1"/>
        <v>0</v>
      </c>
      <c r="S28" s="71">
        <f t="shared" si="6"/>
        <v>1220418.8040815685</v>
      </c>
      <c r="T28" s="71">
        <f t="shared" si="7"/>
        <v>0</v>
      </c>
      <c r="U28" s="71">
        <f t="shared" si="8"/>
        <v>1220418.8040815685</v>
      </c>
      <c r="V28" s="72" t="s">
        <v>1119</v>
      </c>
    </row>
    <row r="29" spans="1:22" outlineLevel="1">
      <c r="A29" s="8"/>
      <c r="B29" s="8"/>
      <c r="C29" s="25"/>
      <c r="D29" s="94">
        <v>0</v>
      </c>
      <c r="E29" s="97">
        <v>0</v>
      </c>
      <c r="F29" s="18"/>
      <c r="G29" s="71"/>
      <c r="H29" s="71"/>
      <c r="I29" s="71"/>
      <c r="J29" s="71"/>
      <c r="K29" s="71"/>
      <c r="L29" s="71"/>
      <c r="M29" s="570"/>
      <c r="N29" s="71"/>
      <c r="O29" s="71">
        <f t="shared" si="0"/>
        <v>0</v>
      </c>
      <c r="P29" s="570"/>
      <c r="Q29" s="71"/>
      <c r="R29" s="71">
        <f t="shared" si="1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2"/>
    </row>
    <row r="30" spans="1:22" outlineLevel="1">
      <c r="A30" s="8"/>
      <c r="B30" s="8"/>
      <c r="C30" s="28" t="s">
        <v>1120</v>
      </c>
      <c r="D30" s="94">
        <v>0</v>
      </c>
      <c r="E30" s="97">
        <v>0</v>
      </c>
      <c r="F30" s="18"/>
      <c r="G30" s="71"/>
      <c r="H30" s="71"/>
      <c r="I30" s="71"/>
      <c r="J30" s="77">
        <f>SUBTOTAL(9,J31:J40)</f>
        <v>233479516.92761949</v>
      </c>
      <c r="K30" s="77">
        <f t="shared" ref="K30:L30" si="15">SUBTOTAL(9,K31:K40)</f>
        <v>145274230.70716596</v>
      </c>
      <c r="L30" s="77">
        <f t="shared" si="15"/>
        <v>378753747.63478547</v>
      </c>
      <c r="M30" s="572"/>
      <c r="N30" s="77"/>
      <c r="O30" s="77">
        <f t="shared" si="0"/>
        <v>0</v>
      </c>
      <c r="P30" s="572"/>
      <c r="Q30" s="77"/>
      <c r="R30" s="77">
        <f t="shared" si="1"/>
        <v>0</v>
      </c>
      <c r="S30" s="77">
        <f>SUBTOTAL(9,S31:S40)</f>
        <v>24800344.556723766</v>
      </c>
      <c r="T30" s="77">
        <f t="shared" ref="T30:U30" si="16">SUBTOTAL(9,T31:T40)</f>
        <v>0</v>
      </c>
      <c r="U30" s="77">
        <f t="shared" si="16"/>
        <v>24800344.556723766</v>
      </c>
      <c r="V30" s="72"/>
    </row>
    <row r="31" spans="1:22" ht="39.6" outlineLevel="2">
      <c r="A31" s="8"/>
      <c r="B31" s="8"/>
      <c r="C31" s="25" t="s">
        <v>1113</v>
      </c>
      <c r="D31" s="97">
        <v>14</v>
      </c>
      <c r="E31" s="97">
        <v>14</v>
      </c>
      <c r="F31" s="18" t="s">
        <v>660</v>
      </c>
      <c r="G31" s="199">
        <v>0</v>
      </c>
      <c r="H31" s="199">
        <v>6300000</v>
      </c>
      <c r="I31" s="71">
        <f>SUM(G31:H31)</f>
        <v>6300000</v>
      </c>
      <c r="J31" s="71">
        <f>G31*E31</f>
        <v>0</v>
      </c>
      <c r="K31" s="71">
        <f>H31*E31</f>
        <v>88200000</v>
      </c>
      <c r="L31" s="71">
        <f>I31*E31</f>
        <v>88200000</v>
      </c>
      <c r="M31" s="570"/>
      <c r="N31" s="71"/>
      <c r="O31" s="71">
        <f t="shared" si="0"/>
        <v>0</v>
      </c>
      <c r="P31" s="570"/>
      <c r="Q31" s="71"/>
      <c r="R31" s="71">
        <f t="shared" si="1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9" t="s">
        <v>1114</v>
      </c>
    </row>
    <row r="32" spans="1:22" ht="39.6" outlineLevel="2">
      <c r="A32" s="8"/>
      <c r="B32" s="8"/>
      <c r="C32" s="25" t="s">
        <v>1115</v>
      </c>
      <c r="D32" s="97">
        <v>7</v>
      </c>
      <c r="E32" s="97">
        <v>7</v>
      </c>
      <c r="F32" s="18" t="s">
        <v>624</v>
      </c>
      <c r="G32" s="199">
        <v>19550000</v>
      </c>
      <c r="H32" s="199">
        <v>385000.00000000006</v>
      </c>
      <c r="I32" s="71">
        <f t="shared" ref="I32:I34" si="17">SUM(G32:H32)</f>
        <v>19935000</v>
      </c>
      <c r="J32" s="71">
        <f t="shared" ref="J32:J39" si="18">G32*E32</f>
        <v>136850000</v>
      </c>
      <c r="K32" s="71">
        <f t="shared" ref="K32:K39" si="19">H32*E32</f>
        <v>2695000.0000000005</v>
      </c>
      <c r="L32" s="71">
        <f t="shared" ref="L32:L39" si="20">I32*E32</f>
        <v>139545000</v>
      </c>
      <c r="M32" s="570"/>
      <c r="N32" s="71"/>
      <c r="O32" s="71">
        <f t="shared" si="0"/>
        <v>0</v>
      </c>
      <c r="P32" s="570"/>
      <c r="Q32" s="71"/>
      <c r="R32" s="71">
        <f t="shared" si="1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2" t="s">
        <v>1116</v>
      </c>
    </row>
    <row r="33" spans="1:22" outlineLevel="2">
      <c r="A33" s="8"/>
      <c r="B33" s="8"/>
      <c r="C33" s="25" t="s">
        <v>1121</v>
      </c>
      <c r="D33" s="94">
        <v>1600</v>
      </c>
      <c r="E33" s="97">
        <v>1556.5000000000002</v>
      </c>
      <c r="F33" s="18" t="s">
        <v>624</v>
      </c>
      <c r="G33" s="199">
        <v>25928.399999999998</v>
      </c>
      <c r="H33" s="199">
        <v>7485.6650000000009</v>
      </c>
      <c r="I33" s="71">
        <f t="shared" si="17"/>
        <v>33414.065000000002</v>
      </c>
      <c r="J33" s="71">
        <f t="shared" si="18"/>
        <v>40357554.600000001</v>
      </c>
      <c r="K33" s="71">
        <f t="shared" si="19"/>
        <v>11651437.572500004</v>
      </c>
      <c r="L33" s="71">
        <f t="shared" si="20"/>
        <v>52008992.172500014</v>
      </c>
      <c r="M33" s="570"/>
      <c r="N33" s="71"/>
      <c r="O33" s="71">
        <f t="shared" si="0"/>
        <v>0</v>
      </c>
      <c r="P33" s="570"/>
      <c r="Q33" s="71"/>
      <c r="R33" s="71">
        <f t="shared" si="1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2" t="s">
        <v>625</v>
      </c>
    </row>
    <row r="34" spans="1:22" outlineLevel="2">
      <c r="A34" s="8"/>
      <c r="B34" s="8"/>
      <c r="C34" s="25" t="s">
        <v>1122</v>
      </c>
      <c r="D34" s="97">
        <v>1050</v>
      </c>
      <c r="E34" s="97">
        <v>1156.5</v>
      </c>
      <c r="F34" s="18" t="s">
        <v>624</v>
      </c>
      <c r="G34" s="199">
        <v>15443.88</v>
      </c>
      <c r="H34" s="199">
        <v>5031.18</v>
      </c>
      <c r="I34" s="71">
        <f t="shared" si="17"/>
        <v>20475.059999999998</v>
      </c>
      <c r="J34" s="71">
        <f t="shared" si="18"/>
        <v>17860847.219999999</v>
      </c>
      <c r="K34" s="71">
        <f t="shared" si="19"/>
        <v>5818559.6699999999</v>
      </c>
      <c r="L34" s="71">
        <f t="shared" si="20"/>
        <v>23679406.889999997</v>
      </c>
      <c r="M34" s="570"/>
      <c r="N34" s="71"/>
      <c r="O34" s="71">
        <f t="shared" si="0"/>
        <v>0</v>
      </c>
      <c r="P34" s="570"/>
      <c r="Q34" s="71"/>
      <c r="R34" s="71">
        <f t="shared" si="1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2" t="s">
        <v>625</v>
      </c>
    </row>
    <row r="35" spans="1:22" outlineLevel="2">
      <c r="A35" s="8"/>
      <c r="B35" s="8"/>
      <c r="C35" s="25" t="s">
        <v>928</v>
      </c>
      <c r="D35" s="97">
        <v>2125</v>
      </c>
      <c r="E35" s="97">
        <v>2100</v>
      </c>
      <c r="F35" s="18" t="s">
        <v>624</v>
      </c>
      <c r="G35" s="199">
        <v>8773.9726027397246</v>
      </c>
      <c r="H35" s="199">
        <v>14594.016411764707</v>
      </c>
      <c r="I35" s="71">
        <f t="shared" ref="I35:I39" si="21">SUM(G35:H35)</f>
        <v>23367.989014504434</v>
      </c>
      <c r="J35" s="71">
        <f t="shared" si="18"/>
        <v>18425342.465753421</v>
      </c>
      <c r="K35" s="71">
        <f t="shared" si="19"/>
        <v>30647434.464705884</v>
      </c>
      <c r="L35" s="71">
        <f t="shared" si="20"/>
        <v>49072776.930459313</v>
      </c>
      <c r="M35" s="570">
        <v>0.8</v>
      </c>
      <c r="N35" s="71"/>
      <c r="O35" s="71">
        <f t="shared" si="0"/>
        <v>0.8</v>
      </c>
      <c r="P35" s="570"/>
      <c r="Q35" s="71"/>
      <c r="R35" s="71">
        <f t="shared" si="1"/>
        <v>0</v>
      </c>
      <c r="S35" s="71">
        <f t="shared" si="6"/>
        <v>14740273.972602738</v>
      </c>
      <c r="T35" s="71">
        <f t="shared" si="7"/>
        <v>0</v>
      </c>
      <c r="U35" s="71">
        <f t="shared" si="8"/>
        <v>14740273.972602738</v>
      </c>
      <c r="V35" s="72" t="s">
        <v>929</v>
      </c>
    </row>
    <row r="36" spans="1:22" outlineLevel="2">
      <c r="A36" s="8"/>
      <c r="B36" s="8"/>
      <c r="C36" s="25" t="s">
        <v>1183</v>
      </c>
      <c r="D36" s="97">
        <v>70</v>
      </c>
      <c r="E36" s="97">
        <v>63</v>
      </c>
      <c r="F36" s="18" t="s">
        <v>624</v>
      </c>
      <c r="G36" s="199">
        <v>3554.7229199999997</v>
      </c>
      <c r="H36" s="199">
        <v>5289.7058823529414</v>
      </c>
      <c r="I36" s="71">
        <f t="shared" si="21"/>
        <v>8844.4288023529407</v>
      </c>
      <c r="J36" s="71">
        <f t="shared" si="18"/>
        <v>223947.54395999998</v>
      </c>
      <c r="K36" s="71">
        <f t="shared" si="19"/>
        <v>333251.4705882353</v>
      </c>
      <c r="L36" s="71">
        <f t="shared" si="20"/>
        <v>557199.01454823522</v>
      </c>
      <c r="M36" s="570">
        <v>0.8</v>
      </c>
      <c r="N36" s="71"/>
      <c r="O36" s="71">
        <f t="shared" si="0"/>
        <v>0.8</v>
      </c>
      <c r="P36" s="570"/>
      <c r="Q36" s="71"/>
      <c r="R36" s="71">
        <f t="shared" si="1"/>
        <v>0</v>
      </c>
      <c r="S36" s="71">
        <f t="shared" si="6"/>
        <v>179158.035168</v>
      </c>
      <c r="T36" s="71">
        <f t="shared" si="7"/>
        <v>0</v>
      </c>
      <c r="U36" s="71">
        <f t="shared" si="8"/>
        <v>179158.035168</v>
      </c>
      <c r="V36" s="72" t="s">
        <v>1549</v>
      </c>
    </row>
    <row r="37" spans="1:22" outlineLevel="2">
      <c r="A37" s="8"/>
      <c r="B37" s="8"/>
      <c r="C37" s="25" t="s">
        <v>928</v>
      </c>
      <c r="D37" s="97">
        <v>150</v>
      </c>
      <c r="E37" s="97"/>
      <c r="F37" s="18" t="s">
        <v>624</v>
      </c>
      <c r="G37" s="199">
        <v>8773.9726027397246</v>
      </c>
      <c r="H37" s="199">
        <v>14594.016411764707</v>
      </c>
      <c r="I37" s="71">
        <f t="shared" ref="I37" si="22">SUM(G37:H37)</f>
        <v>23367.989014504434</v>
      </c>
      <c r="J37" s="71">
        <f t="shared" si="18"/>
        <v>0</v>
      </c>
      <c r="K37" s="71">
        <f t="shared" si="19"/>
        <v>0</v>
      </c>
      <c r="L37" s="71">
        <f t="shared" si="20"/>
        <v>0</v>
      </c>
      <c r="M37" s="570"/>
      <c r="N37" s="71"/>
      <c r="O37" s="71">
        <f t="shared" si="0"/>
        <v>0</v>
      </c>
      <c r="P37" s="570"/>
      <c r="Q37" s="71"/>
      <c r="R37" s="71">
        <f t="shared" si="1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2" t="s">
        <v>929</v>
      </c>
    </row>
    <row r="38" spans="1:22" outlineLevel="2">
      <c r="A38" s="8"/>
      <c r="B38" s="8"/>
      <c r="C38" s="25" t="s">
        <v>1118</v>
      </c>
      <c r="D38" s="97">
        <v>1</v>
      </c>
      <c r="E38" s="97">
        <v>1</v>
      </c>
      <c r="F38" s="18" t="s">
        <v>619</v>
      </c>
      <c r="G38" s="199">
        <v>8982647.7717754804</v>
      </c>
      <c r="H38" s="199">
        <v>2694794.3315326441</v>
      </c>
      <c r="I38" s="71">
        <f t="shared" si="21"/>
        <v>11677442.103308124</v>
      </c>
      <c r="J38" s="71">
        <f t="shared" si="18"/>
        <v>8982647.7717754804</v>
      </c>
      <c r="K38" s="71">
        <f t="shared" si="19"/>
        <v>2694794.3315326441</v>
      </c>
      <c r="L38" s="71">
        <f t="shared" si="20"/>
        <v>11677442.103308124</v>
      </c>
      <c r="M38" s="570">
        <v>0.5</v>
      </c>
      <c r="N38" s="71"/>
      <c r="O38" s="71">
        <f t="shared" si="0"/>
        <v>0.5</v>
      </c>
      <c r="P38" s="570"/>
      <c r="Q38" s="71"/>
      <c r="R38" s="71">
        <f t="shared" si="1"/>
        <v>0</v>
      </c>
      <c r="S38" s="71">
        <f t="shared" si="6"/>
        <v>4491323.8858877402</v>
      </c>
      <c r="T38" s="71">
        <f t="shared" si="7"/>
        <v>0</v>
      </c>
      <c r="U38" s="71">
        <f t="shared" si="8"/>
        <v>4491323.8858877402</v>
      </c>
      <c r="V38" s="72" t="s">
        <v>713</v>
      </c>
    </row>
    <row r="39" spans="1:22" s="403" customFormat="1" outlineLevel="2">
      <c r="A39" s="391"/>
      <c r="B39" s="391"/>
      <c r="C39" s="392" t="s">
        <v>657</v>
      </c>
      <c r="D39" s="97">
        <v>1</v>
      </c>
      <c r="E39" s="97">
        <v>1</v>
      </c>
      <c r="F39" s="387" t="s">
        <v>619</v>
      </c>
      <c r="G39" s="62">
        <v>10779177.326130575</v>
      </c>
      <c r="H39" s="62">
        <v>3233753.1978391721</v>
      </c>
      <c r="I39" s="62">
        <f t="shared" si="21"/>
        <v>14012930.523969747</v>
      </c>
      <c r="J39" s="62">
        <f t="shared" si="18"/>
        <v>10779177.326130575</v>
      </c>
      <c r="K39" s="62">
        <f t="shared" si="19"/>
        <v>3233753.1978391721</v>
      </c>
      <c r="L39" s="62">
        <f t="shared" si="20"/>
        <v>14012930.523969747</v>
      </c>
      <c r="M39" s="574">
        <v>0.5</v>
      </c>
      <c r="N39" s="62"/>
      <c r="O39" s="62">
        <f t="shared" si="0"/>
        <v>0.5</v>
      </c>
      <c r="P39" s="574"/>
      <c r="Q39" s="62"/>
      <c r="R39" s="62">
        <f t="shared" si="1"/>
        <v>0</v>
      </c>
      <c r="S39" s="62">
        <f t="shared" si="6"/>
        <v>5389588.6630652873</v>
      </c>
      <c r="T39" s="62">
        <f t="shared" si="7"/>
        <v>0</v>
      </c>
      <c r="U39" s="62">
        <f t="shared" si="8"/>
        <v>5389588.6630652873</v>
      </c>
      <c r="V39" s="393" t="s">
        <v>713</v>
      </c>
    </row>
    <row r="40" spans="1:22" outlineLevel="1">
      <c r="A40" s="8"/>
      <c r="B40" s="8"/>
      <c r="C40" s="25"/>
      <c r="D40" s="97"/>
      <c r="E40" s="97"/>
      <c r="F40" s="18"/>
      <c r="G40" s="71"/>
      <c r="H40" s="71"/>
      <c r="I40" s="71"/>
      <c r="J40" s="71"/>
      <c r="K40" s="71"/>
      <c r="L40" s="71"/>
      <c r="M40" s="570"/>
      <c r="N40" s="71"/>
      <c r="O40" s="71">
        <f t="shared" si="0"/>
        <v>0</v>
      </c>
      <c r="P40" s="570"/>
      <c r="Q40" s="71"/>
      <c r="R40" s="71">
        <f t="shared" si="1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2"/>
    </row>
    <row r="41" spans="1:22" outlineLevel="1">
      <c r="A41" s="8"/>
      <c r="B41" s="8"/>
      <c r="C41" s="28" t="s">
        <v>1123</v>
      </c>
      <c r="D41" s="97">
        <v>0</v>
      </c>
      <c r="E41" s="97">
        <v>0</v>
      </c>
      <c r="F41" s="18"/>
      <c r="G41" s="71"/>
      <c r="H41" s="71"/>
      <c r="I41" s="71"/>
      <c r="J41" s="77">
        <f>SUBTOTAL(9,J42:J50)</f>
        <v>30503490.575295746</v>
      </c>
      <c r="K41" s="77">
        <f t="shared" ref="K41:L41" si="23">SUBTOTAL(9,K42:K50)</f>
        <v>19149107.586806972</v>
      </c>
      <c r="L41" s="77">
        <f t="shared" si="23"/>
        <v>49652598.162102722</v>
      </c>
      <c r="M41" s="572"/>
      <c r="N41" s="77"/>
      <c r="O41" s="77">
        <f t="shared" si="0"/>
        <v>0</v>
      </c>
      <c r="P41" s="572"/>
      <c r="Q41" s="77"/>
      <c r="R41" s="77">
        <f t="shared" si="1"/>
        <v>0</v>
      </c>
      <c r="S41" s="77">
        <f>SUBTOTAL(9,S42:S50)</f>
        <v>3388340.4901796235</v>
      </c>
      <c r="T41" s="77">
        <f t="shared" ref="T41:U41" si="24">SUBTOTAL(9,T42:T50)</f>
        <v>0</v>
      </c>
      <c r="U41" s="77">
        <f t="shared" si="24"/>
        <v>3388340.4901796235</v>
      </c>
      <c r="V41" s="72"/>
    </row>
    <row r="42" spans="1:22" ht="39.6" outlineLevel="2">
      <c r="A42" s="8"/>
      <c r="B42" s="8"/>
      <c r="C42" s="25" t="s">
        <v>1113</v>
      </c>
      <c r="D42" s="97">
        <v>2</v>
      </c>
      <c r="E42" s="97">
        <v>2</v>
      </c>
      <c r="F42" s="18" t="s">
        <v>660</v>
      </c>
      <c r="G42" s="199">
        <v>0</v>
      </c>
      <c r="H42" s="199">
        <v>6300000</v>
      </c>
      <c r="I42" s="71">
        <f>SUM(G42:H42)</f>
        <v>6300000</v>
      </c>
      <c r="J42" s="71">
        <f>G42*E42</f>
        <v>0</v>
      </c>
      <c r="K42" s="71">
        <f>H42*E42</f>
        <v>12600000</v>
      </c>
      <c r="L42" s="71">
        <f>I42*E42</f>
        <v>12600000</v>
      </c>
      <c r="M42" s="570"/>
      <c r="N42" s="71"/>
      <c r="O42" s="71">
        <f t="shared" si="0"/>
        <v>0</v>
      </c>
      <c r="P42" s="570"/>
      <c r="Q42" s="71"/>
      <c r="R42" s="71">
        <f t="shared" si="1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9" t="s">
        <v>1114</v>
      </c>
    </row>
    <row r="43" spans="1:22" ht="39.6" outlineLevel="2">
      <c r="A43" s="8"/>
      <c r="B43" s="8"/>
      <c r="C43" s="25" t="s">
        <v>1115</v>
      </c>
      <c r="D43" s="97">
        <v>1</v>
      </c>
      <c r="E43" s="97">
        <v>1</v>
      </c>
      <c r="F43" s="18" t="s">
        <v>624</v>
      </c>
      <c r="G43" s="199">
        <v>19550000</v>
      </c>
      <c r="H43" s="199">
        <v>385000.00000000006</v>
      </c>
      <c r="I43" s="71">
        <f t="shared" ref="I43:I48" si="25">SUM(G43:H43)</f>
        <v>19935000</v>
      </c>
      <c r="J43" s="71">
        <f t="shared" ref="J43:J50" si="26">G43*E43</f>
        <v>19550000</v>
      </c>
      <c r="K43" s="71">
        <f t="shared" ref="K43:K50" si="27">H43*E43</f>
        <v>385000.00000000006</v>
      </c>
      <c r="L43" s="71">
        <f t="shared" ref="L43:L50" si="28">I43*E43</f>
        <v>19935000</v>
      </c>
      <c r="M43" s="570"/>
      <c r="N43" s="71"/>
      <c r="O43" s="71">
        <f t="shared" si="0"/>
        <v>0</v>
      </c>
      <c r="P43" s="570"/>
      <c r="Q43" s="71"/>
      <c r="R43" s="71">
        <f t="shared" si="1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2" t="s">
        <v>1116</v>
      </c>
    </row>
    <row r="44" spans="1:22" outlineLevel="2">
      <c r="A44" s="8"/>
      <c r="B44" s="8"/>
      <c r="C44" s="25" t="s">
        <v>1121</v>
      </c>
      <c r="D44" s="97">
        <v>160</v>
      </c>
      <c r="E44" s="97">
        <v>108.15</v>
      </c>
      <c r="F44" s="18" t="s">
        <v>624</v>
      </c>
      <c r="G44" s="199">
        <v>25928.399999999998</v>
      </c>
      <c r="H44" s="199">
        <v>7485.6650000000009</v>
      </c>
      <c r="I44" s="71">
        <f t="shared" si="25"/>
        <v>33414.065000000002</v>
      </c>
      <c r="J44" s="71">
        <f t="shared" si="26"/>
        <v>2804156.46</v>
      </c>
      <c r="K44" s="71">
        <f t="shared" si="27"/>
        <v>809574.66975000012</v>
      </c>
      <c r="L44" s="71">
        <f t="shared" si="28"/>
        <v>3613731.1297500003</v>
      </c>
      <c r="M44" s="570"/>
      <c r="N44" s="71"/>
      <c r="O44" s="71">
        <f t="shared" si="0"/>
        <v>0</v>
      </c>
      <c r="P44" s="570"/>
      <c r="Q44" s="71"/>
      <c r="R44" s="71">
        <f t="shared" si="1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2" t="s">
        <v>625</v>
      </c>
    </row>
    <row r="45" spans="1:22" outlineLevel="2">
      <c r="A45" s="8"/>
      <c r="B45" s="8"/>
      <c r="C45" s="25" t="s">
        <v>1122</v>
      </c>
      <c r="D45" s="97">
        <v>165</v>
      </c>
      <c r="E45" s="97">
        <v>170</v>
      </c>
      <c r="F45" s="18" t="s">
        <v>624</v>
      </c>
      <c r="G45" s="199">
        <v>15443.88</v>
      </c>
      <c r="H45" s="199">
        <v>5031.18</v>
      </c>
      <c r="I45" s="71">
        <f t="shared" si="25"/>
        <v>20475.059999999998</v>
      </c>
      <c r="J45" s="71">
        <f t="shared" si="26"/>
        <v>2625459.6</v>
      </c>
      <c r="K45" s="71">
        <f t="shared" si="27"/>
        <v>855300.60000000009</v>
      </c>
      <c r="L45" s="71">
        <f t="shared" si="28"/>
        <v>3480760.1999999997</v>
      </c>
      <c r="M45" s="570"/>
      <c r="N45" s="71"/>
      <c r="O45" s="71">
        <f t="shared" si="0"/>
        <v>0</v>
      </c>
      <c r="P45" s="570"/>
      <c r="Q45" s="71"/>
      <c r="R45" s="71">
        <f t="shared" si="1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2" t="s">
        <v>625</v>
      </c>
    </row>
    <row r="46" spans="1:22" outlineLevel="2">
      <c r="A46" s="8"/>
      <c r="B46" s="8"/>
      <c r="C46" s="25" t="s">
        <v>928</v>
      </c>
      <c r="D46" s="97">
        <v>243</v>
      </c>
      <c r="E46" s="97">
        <v>220</v>
      </c>
      <c r="F46" s="18" t="s">
        <v>624</v>
      </c>
      <c r="G46" s="199">
        <v>8773.9726027397246</v>
      </c>
      <c r="H46" s="199">
        <v>14594.016411764707</v>
      </c>
      <c r="I46" s="71">
        <f t="shared" si="25"/>
        <v>23367.989014504434</v>
      </c>
      <c r="J46" s="71">
        <f t="shared" si="26"/>
        <v>1930273.9726027395</v>
      </c>
      <c r="K46" s="71">
        <f t="shared" si="27"/>
        <v>3210683.6105882358</v>
      </c>
      <c r="L46" s="71">
        <f t="shared" si="28"/>
        <v>5140957.5831909757</v>
      </c>
      <c r="M46" s="570">
        <v>0.8</v>
      </c>
      <c r="N46" s="71"/>
      <c r="O46" s="71">
        <f t="shared" si="0"/>
        <v>0.8</v>
      </c>
      <c r="P46" s="570"/>
      <c r="Q46" s="71"/>
      <c r="R46" s="71">
        <f t="shared" si="1"/>
        <v>0</v>
      </c>
      <c r="S46" s="71">
        <f t="shared" si="6"/>
        <v>1544219.1780821916</v>
      </c>
      <c r="T46" s="71">
        <f t="shared" si="7"/>
        <v>0</v>
      </c>
      <c r="U46" s="71">
        <f t="shared" si="8"/>
        <v>1544219.1780821916</v>
      </c>
      <c r="V46" s="72" t="s">
        <v>929</v>
      </c>
    </row>
    <row r="47" spans="1:22" outlineLevel="2">
      <c r="A47" s="8"/>
      <c r="B47" s="8"/>
      <c r="C47" s="25" t="s">
        <v>1183</v>
      </c>
      <c r="D47" s="97">
        <v>7</v>
      </c>
      <c r="E47" s="97">
        <v>7.3500000000000005</v>
      </c>
      <c r="F47" s="18" t="s">
        <v>624</v>
      </c>
      <c r="G47" s="199">
        <v>3554.7229199999997</v>
      </c>
      <c r="H47" s="199">
        <v>5289.7058823529414</v>
      </c>
      <c r="I47" s="71">
        <f t="shared" si="25"/>
        <v>8844.4288023529407</v>
      </c>
      <c r="J47" s="71">
        <f t="shared" si="26"/>
        <v>26127.213462</v>
      </c>
      <c r="K47" s="71">
        <f t="shared" si="27"/>
        <v>38879.338235294119</v>
      </c>
      <c r="L47" s="71">
        <f t="shared" si="28"/>
        <v>65006.551697294119</v>
      </c>
      <c r="M47" s="570">
        <v>0.8</v>
      </c>
      <c r="N47" s="71"/>
      <c r="O47" s="71">
        <f t="shared" si="0"/>
        <v>0.8</v>
      </c>
      <c r="P47" s="570"/>
      <c r="Q47" s="71"/>
      <c r="R47" s="71">
        <f t="shared" si="1"/>
        <v>0</v>
      </c>
      <c r="S47" s="71">
        <f t="shared" si="6"/>
        <v>20901.7707696</v>
      </c>
      <c r="T47" s="71">
        <f t="shared" si="7"/>
        <v>0</v>
      </c>
      <c r="U47" s="71">
        <f t="shared" si="8"/>
        <v>20901.7707696</v>
      </c>
      <c r="V47" s="72" t="s">
        <v>1549</v>
      </c>
    </row>
    <row r="48" spans="1:22" outlineLevel="2">
      <c r="A48" s="8"/>
      <c r="B48" s="8"/>
      <c r="C48" s="25" t="s">
        <v>928</v>
      </c>
      <c r="D48" s="97">
        <v>15</v>
      </c>
      <c r="E48" s="97">
        <v>15</v>
      </c>
      <c r="F48" s="18" t="s">
        <v>624</v>
      </c>
      <c r="G48" s="199">
        <v>8773.9726027397246</v>
      </c>
      <c r="H48" s="199">
        <v>14594.016411764707</v>
      </c>
      <c r="I48" s="71">
        <f t="shared" si="25"/>
        <v>23367.989014504434</v>
      </c>
      <c r="J48" s="71">
        <f t="shared" si="26"/>
        <v>131609.58904109587</v>
      </c>
      <c r="K48" s="71">
        <f t="shared" si="27"/>
        <v>218910.24617647059</v>
      </c>
      <c r="L48" s="71">
        <f t="shared" si="28"/>
        <v>350519.83521756652</v>
      </c>
      <c r="M48" s="570">
        <v>0.8</v>
      </c>
      <c r="N48" s="71"/>
      <c r="O48" s="71">
        <f t="shared" si="0"/>
        <v>0.8</v>
      </c>
      <c r="P48" s="570"/>
      <c r="Q48" s="71"/>
      <c r="R48" s="71">
        <f t="shared" si="1"/>
        <v>0</v>
      </c>
      <c r="S48" s="71">
        <f t="shared" si="6"/>
        <v>105287.6712328767</v>
      </c>
      <c r="T48" s="71">
        <f t="shared" si="7"/>
        <v>0</v>
      </c>
      <c r="U48" s="71">
        <f t="shared" si="8"/>
        <v>105287.6712328767</v>
      </c>
      <c r="V48" s="72" t="s">
        <v>929</v>
      </c>
    </row>
    <row r="49" spans="1:22" outlineLevel="2">
      <c r="A49" s="8"/>
      <c r="B49" s="8"/>
      <c r="C49" s="25" t="s">
        <v>1118</v>
      </c>
      <c r="D49" s="97">
        <v>1</v>
      </c>
      <c r="E49" s="97">
        <v>1</v>
      </c>
      <c r="F49" s="18" t="s">
        <v>619</v>
      </c>
      <c r="G49" s="199">
        <v>1145287.913396637</v>
      </c>
      <c r="H49" s="199">
        <v>343586.37401899107</v>
      </c>
      <c r="I49" s="71">
        <f t="shared" ref="I49:I50" si="29">SUM(G49:H49)</f>
        <v>1488874.2874156281</v>
      </c>
      <c r="J49" s="71">
        <f t="shared" si="26"/>
        <v>1145287.913396637</v>
      </c>
      <c r="K49" s="71">
        <f t="shared" si="27"/>
        <v>343586.37401899107</v>
      </c>
      <c r="L49" s="71">
        <f t="shared" si="28"/>
        <v>1488874.2874156281</v>
      </c>
      <c r="M49" s="570">
        <v>0.5</v>
      </c>
      <c r="N49" s="71"/>
      <c r="O49" s="71">
        <f t="shared" si="0"/>
        <v>0.5</v>
      </c>
      <c r="P49" s="570"/>
      <c r="Q49" s="71"/>
      <c r="R49" s="71">
        <f t="shared" si="1"/>
        <v>0</v>
      </c>
      <c r="S49" s="71">
        <f t="shared" si="6"/>
        <v>572643.95669831848</v>
      </c>
      <c r="T49" s="71">
        <f t="shared" si="7"/>
        <v>0</v>
      </c>
      <c r="U49" s="71">
        <f t="shared" si="8"/>
        <v>572643.95669831848</v>
      </c>
      <c r="V49" s="72" t="s">
        <v>713</v>
      </c>
    </row>
    <row r="50" spans="1:22" outlineLevel="2">
      <c r="A50" s="8"/>
      <c r="B50" s="8"/>
      <c r="C50" s="25" t="s">
        <v>657</v>
      </c>
      <c r="D50" s="97">
        <v>1</v>
      </c>
      <c r="E50" s="97">
        <v>1</v>
      </c>
      <c r="F50" s="18" t="s">
        <v>619</v>
      </c>
      <c r="G50" s="199">
        <v>2290575.8267932739</v>
      </c>
      <c r="H50" s="199">
        <v>687172.74803798215</v>
      </c>
      <c r="I50" s="71">
        <f t="shared" si="29"/>
        <v>2977748.5748312562</v>
      </c>
      <c r="J50" s="71">
        <f t="shared" si="26"/>
        <v>2290575.8267932739</v>
      </c>
      <c r="K50" s="71">
        <f t="shared" si="27"/>
        <v>687172.74803798215</v>
      </c>
      <c r="L50" s="71">
        <f t="shared" si="28"/>
        <v>2977748.5748312562</v>
      </c>
      <c r="M50" s="570">
        <v>0.5</v>
      </c>
      <c r="N50" s="71"/>
      <c r="O50" s="71">
        <f t="shared" si="0"/>
        <v>0.5</v>
      </c>
      <c r="P50" s="570"/>
      <c r="Q50" s="71"/>
      <c r="R50" s="71">
        <f t="shared" si="1"/>
        <v>0</v>
      </c>
      <c r="S50" s="71">
        <f t="shared" si="6"/>
        <v>1145287.913396637</v>
      </c>
      <c r="T50" s="71">
        <f t="shared" si="7"/>
        <v>0</v>
      </c>
      <c r="U50" s="71">
        <f t="shared" si="8"/>
        <v>1145287.913396637</v>
      </c>
      <c r="V50" s="72" t="s">
        <v>713</v>
      </c>
    </row>
    <row r="51" spans="1:22" outlineLevel="1">
      <c r="A51" s="8"/>
      <c r="B51" s="8"/>
      <c r="C51" s="25"/>
      <c r="D51" s="97"/>
      <c r="E51" s="97"/>
      <c r="F51" s="18"/>
      <c r="G51" s="71"/>
      <c r="H51" s="71"/>
      <c r="I51" s="71"/>
      <c r="J51" s="71"/>
      <c r="K51" s="71"/>
      <c r="L51" s="71"/>
      <c r="M51" s="570"/>
      <c r="N51" s="71"/>
      <c r="O51" s="71">
        <f t="shared" si="0"/>
        <v>0</v>
      </c>
      <c r="P51" s="570"/>
      <c r="Q51" s="71"/>
      <c r="R51" s="71">
        <f t="shared" si="1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2"/>
    </row>
    <row r="52" spans="1:22" outlineLevel="1">
      <c r="A52" s="8"/>
      <c r="B52" s="8"/>
      <c r="C52" s="28" t="s">
        <v>1124</v>
      </c>
      <c r="D52" s="97">
        <v>0</v>
      </c>
      <c r="E52" s="97">
        <v>0</v>
      </c>
      <c r="F52" s="18"/>
      <c r="G52" s="71"/>
      <c r="H52" s="71"/>
      <c r="I52" s="71"/>
      <c r="J52" s="77">
        <f t="shared" ref="J52:K52" si="30">SUBTOTAL(9,J53:J56)</f>
        <v>7405127.2308219178</v>
      </c>
      <c r="K52" s="77">
        <f t="shared" si="30"/>
        <v>4670134.5984730059</v>
      </c>
      <c r="L52" s="77">
        <f>SUBTOTAL(9,L53:L56)</f>
        <v>12075261.829294924</v>
      </c>
      <c r="M52" s="572"/>
      <c r="N52" s="77"/>
      <c r="O52" s="77">
        <f t="shared" si="0"/>
        <v>0</v>
      </c>
      <c r="P52" s="572"/>
      <c r="Q52" s="77"/>
      <c r="R52" s="77">
        <f t="shared" si="1"/>
        <v>0</v>
      </c>
      <c r="S52" s="77">
        <f t="shared" ref="S52:T52" si="31">SUBTOTAL(9,S53:S56)</f>
        <v>0</v>
      </c>
      <c r="T52" s="77">
        <f t="shared" si="31"/>
        <v>0</v>
      </c>
      <c r="U52" s="77">
        <f>SUBTOTAL(9,U53:U56)</f>
        <v>0</v>
      </c>
      <c r="V52" s="72"/>
    </row>
    <row r="53" spans="1:22" ht="26.4" outlineLevel="2">
      <c r="A53" s="8"/>
      <c r="B53" s="18">
        <v>8</v>
      </c>
      <c r="C53" s="25" t="s">
        <v>1125</v>
      </c>
      <c r="D53" s="97">
        <v>830</v>
      </c>
      <c r="E53" s="97">
        <v>830</v>
      </c>
      <c r="F53" s="18" t="s">
        <v>1126</v>
      </c>
      <c r="G53" s="199">
        <v>7457.49</v>
      </c>
      <c r="H53" s="199">
        <v>3300.0000000000005</v>
      </c>
      <c r="I53" s="62">
        <f t="shared" ref="I53:I55" si="32">SUM(G53:H53)</f>
        <v>10757.49</v>
      </c>
      <c r="J53" s="62">
        <f t="shared" ref="J53:J55" si="33">G53*E53</f>
        <v>6189716.7000000002</v>
      </c>
      <c r="K53" s="62">
        <f t="shared" ref="K53:K55" si="34">H53*E53</f>
        <v>2739000.0000000005</v>
      </c>
      <c r="L53" s="62">
        <f t="shared" ref="L53:L55" si="35">I53*E53</f>
        <v>8928716.6999999993</v>
      </c>
      <c r="M53" s="574"/>
      <c r="N53" s="62"/>
      <c r="O53" s="62">
        <f t="shared" si="0"/>
        <v>0</v>
      </c>
      <c r="P53" s="574"/>
      <c r="Q53" s="62"/>
      <c r="R53" s="62">
        <f t="shared" si="1"/>
        <v>0</v>
      </c>
      <c r="S53" s="62">
        <f t="shared" si="6"/>
        <v>0</v>
      </c>
      <c r="T53" s="62">
        <f t="shared" si="7"/>
        <v>0</v>
      </c>
      <c r="U53" s="62">
        <f t="shared" si="8"/>
        <v>0</v>
      </c>
      <c r="V53" s="72" t="s">
        <v>1127</v>
      </c>
    </row>
    <row r="54" spans="1:22" ht="26.4" outlineLevel="2">
      <c r="A54" s="8"/>
      <c r="B54" s="18">
        <v>10</v>
      </c>
      <c r="C54" s="279" t="s">
        <v>1522</v>
      </c>
      <c r="D54" s="97">
        <v>140</v>
      </c>
      <c r="E54" s="97">
        <v>140</v>
      </c>
      <c r="F54" s="18" t="s">
        <v>1126</v>
      </c>
      <c r="G54" s="199">
        <v>6646.869178082191</v>
      </c>
      <c r="H54" s="199">
        <v>13183.42817647059</v>
      </c>
      <c r="I54" s="62">
        <f t="shared" si="32"/>
        <v>19830.297354552782</v>
      </c>
      <c r="J54" s="62">
        <f t="shared" si="33"/>
        <v>930561.68493150675</v>
      </c>
      <c r="K54" s="62">
        <f t="shared" si="34"/>
        <v>1845679.9447058826</v>
      </c>
      <c r="L54" s="62">
        <f t="shared" si="35"/>
        <v>2776241.6296373894</v>
      </c>
      <c r="M54" s="574"/>
      <c r="N54" s="62"/>
      <c r="O54" s="62">
        <f t="shared" si="0"/>
        <v>0</v>
      </c>
      <c r="P54" s="574"/>
      <c r="Q54" s="62"/>
      <c r="R54" s="62">
        <f t="shared" si="1"/>
        <v>0</v>
      </c>
      <c r="S54" s="62">
        <f t="shared" si="6"/>
        <v>0</v>
      </c>
      <c r="T54" s="62">
        <f t="shared" si="7"/>
        <v>0</v>
      </c>
      <c r="U54" s="62">
        <f t="shared" si="8"/>
        <v>0</v>
      </c>
      <c r="V54" s="72" t="s">
        <v>1202</v>
      </c>
    </row>
    <row r="55" spans="1:22" outlineLevel="2">
      <c r="A55" s="8"/>
      <c r="B55" s="8"/>
      <c r="C55" s="25" t="s">
        <v>657</v>
      </c>
      <c r="D55" s="97">
        <v>1</v>
      </c>
      <c r="E55" s="97">
        <v>1</v>
      </c>
      <c r="F55" s="18" t="s">
        <v>619</v>
      </c>
      <c r="G55" s="199">
        <v>284848.84589041094</v>
      </c>
      <c r="H55" s="199">
        <v>85454.65376712328</v>
      </c>
      <c r="I55" s="71">
        <f t="shared" si="32"/>
        <v>370303.49965753424</v>
      </c>
      <c r="J55" s="71">
        <f t="shared" si="33"/>
        <v>284848.84589041094</v>
      </c>
      <c r="K55" s="71">
        <f t="shared" si="34"/>
        <v>85454.65376712328</v>
      </c>
      <c r="L55" s="71">
        <f t="shared" si="35"/>
        <v>370303.49965753424</v>
      </c>
      <c r="M55" s="570"/>
      <c r="N55" s="71"/>
      <c r="O55" s="71">
        <f t="shared" si="0"/>
        <v>0</v>
      </c>
      <c r="P55" s="570"/>
      <c r="Q55" s="71"/>
      <c r="R55" s="71">
        <f t="shared" si="1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2" t="s">
        <v>713</v>
      </c>
    </row>
    <row r="56" spans="1:22" outlineLevel="1">
      <c r="A56" s="8"/>
      <c r="B56" s="8"/>
      <c r="C56" s="25"/>
      <c r="D56" s="97"/>
      <c r="E56" s="97"/>
      <c r="F56" s="18"/>
      <c r="G56" s="71"/>
      <c r="H56" s="71"/>
      <c r="I56" s="71"/>
      <c r="J56" s="71"/>
      <c r="K56" s="71"/>
      <c r="L56" s="71"/>
      <c r="M56" s="570"/>
      <c r="N56" s="71"/>
      <c r="O56" s="71">
        <f t="shared" si="0"/>
        <v>0</v>
      </c>
      <c r="P56" s="570"/>
      <c r="Q56" s="71"/>
      <c r="R56" s="71">
        <f t="shared" si="1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2"/>
    </row>
    <row r="57" spans="1:22" s="36" customFormat="1" outlineLevel="1">
      <c r="A57" s="285" t="s">
        <v>187</v>
      </c>
      <c r="B57" s="285"/>
      <c r="C57" s="286" t="s">
        <v>1128</v>
      </c>
      <c r="D57" s="414"/>
      <c r="E57" s="414"/>
      <c r="F57" s="288"/>
      <c r="G57" s="478"/>
      <c r="H57" s="478"/>
      <c r="I57" s="289"/>
      <c r="J57" s="289">
        <f>SUBTOTAL(9,J58:J68)</f>
        <v>572122179.91733599</v>
      </c>
      <c r="K57" s="289">
        <f t="shared" ref="K57:L57" si="36">SUBTOTAL(9,K58:K68)</f>
        <v>56117679.990004219</v>
      </c>
      <c r="L57" s="289">
        <f t="shared" si="36"/>
        <v>628239859.90734029</v>
      </c>
      <c r="M57" s="577"/>
      <c r="N57" s="289"/>
      <c r="O57" s="289">
        <f t="shared" si="0"/>
        <v>0</v>
      </c>
      <c r="P57" s="577"/>
      <c r="Q57" s="289"/>
      <c r="R57" s="289">
        <f t="shared" si="1"/>
        <v>0</v>
      </c>
      <c r="S57" s="289">
        <f>SUBTOTAL(9,S58:S68)</f>
        <v>11997546.133864556</v>
      </c>
      <c r="T57" s="289">
        <f t="shared" ref="T57:U57" si="37">SUBTOTAL(9,T58:T68)</f>
        <v>0</v>
      </c>
      <c r="U57" s="289">
        <f t="shared" si="37"/>
        <v>11997546.133864556</v>
      </c>
      <c r="V57" s="290"/>
    </row>
    <row r="58" spans="1:22" s="421" customFormat="1" outlineLevel="2">
      <c r="A58" s="415"/>
      <c r="B58" s="415"/>
      <c r="C58" s="416" t="s">
        <v>1129</v>
      </c>
      <c r="D58" s="417"/>
      <c r="E58" s="417"/>
      <c r="F58" s="418"/>
      <c r="G58" s="419"/>
      <c r="H58" s="419"/>
      <c r="I58" s="419"/>
      <c r="J58" s="174">
        <f>SUBTOTAL(9,J59:J62)</f>
        <v>474178458.00000006</v>
      </c>
      <c r="K58" s="174">
        <f t="shared" ref="K58:L58" si="38">SUBTOTAL(9,K59:K62)</f>
        <v>32835793.100000001</v>
      </c>
      <c r="L58" s="174">
        <f t="shared" si="38"/>
        <v>507014251.10000002</v>
      </c>
      <c r="M58" s="578"/>
      <c r="N58" s="174"/>
      <c r="O58" s="174">
        <f t="shared" si="0"/>
        <v>0</v>
      </c>
      <c r="P58" s="578"/>
      <c r="Q58" s="174"/>
      <c r="R58" s="174">
        <f t="shared" si="1"/>
        <v>0</v>
      </c>
      <c r="S58" s="174">
        <f>SUBTOTAL(9,S59:S62)</f>
        <v>0</v>
      </c>
      <c r="T58" s="174">
        <f t="shared" ref="T58:U58" si="39">SUBTOTAL(9,T59:T62)</f>
        <v>0</v>
      </c>
      <c r="U58" s="174">
        <f t="shared" si="39"/>
        <v>0</v>
      </c>
      <c r="V58" s="420"/>
    </row>
    <row r="59" spans="1:22" s="7" customFormat="1" ht="26.4" outlineLevel="2">
      <c r="A59" s="5"/>
      <c r="B59" s="5"/>
      <c r="C59" s="2" t="s">
        <v>1130</v>
      </c>
      <c r="D59" s="194">
        <v>6</v>
      </c>
      <c r="E59" s="97">
        <v>6</v>
      </c>
      <c r="F59" s="277" t="s">
        <v>660</v>
      </c>
      <c r="G59" s="199">
        <v>43434300.000000007</v>
      </c>
      <c r="H59" s="199">
        <v>2241801.1</v>
      </c>
      <c r="I59" s="199">
        <f>SUM(G59:H59)</f>
        <v>45676101.100000009</v>
      </c>
      <c r="J59" s="199">
        <f>G59*E59</f>
        <v>260605800.00000006</v>
      </c>
      <c r="K59" s="199">
        <f>H59*E59</f>
        <v>13450806.600000001</v>
      </c>
      <c r="L59" s="199">
        <f>I59*E59</f>
        <v>274056606.60000002</v>
      </c>
      <c r="M59" s="579"/>
      <c r="N59" s="199"/>
      <c r="O59" s="199">
        <f t="shared" si="0"/>
        <v>0</v>
      </c>
      <c r="P59" s="579"/>
      <c r="Q59" s="199"/>
      <c r="R59" s="199">
        <f t="shared" si="1"/>
        <v>0</v>
      </c>
      <c r="S59" s="199">
        <f t="shared" si="6"/>
        <v>0</v>
      </c>
      <c r="T59" s="199">
        <f t="shared" si="7"/>
        <v>0</v>
      </c>
      <c r="U59" s="199">
        <f t="shared" si="8"/>
        <v>0</v>
      </c>
      <c r="V59" s="402" t="s">
        <v>1131</v>
      </c>
    </row>
    <row r="60" spans="1:22" s="7" customFormat="1" ht="26.4" outlineLevel="2">
      <c r="A60" s="5"/>
      <c r="B60" s="5"/>
      <c r="C60" s="2" t="s">
        <v>1132</v>
      </c>
      <c r="D60" s="194">
        <v>4</v>
      </c>
      <c r="E60" s="97">
        <v>4</v>
      </c>
      <c r="F60" s="277" t="s">
        <v>660</v>
      </c>
      <c r="G60" s="199">
        <v>17612370</v>
      </c>
      <c r="H60" s="199">
        <v>923094.70000000007</v>
      </c>
      <c r="I60" s="199">
        <f>SUM(G60:H60)</f>
        <v>18535464.699999999</v>
      </c>
      <c r="J60" s="199">
        <f>G60*E60</f>
        <v>70449480</v>
      </c>
      <c r="K60" s="199">
        <f>H60*E60</f>
        <v>3692378.8000000003</v>
      </c>
      <c r="L60" s="199">
        <f>I60*E60</f>
        <v>74141858.799999997</v>
      </c>
      <c r="M60" s="579"/>
      <c r="N60" s="199"/>
      <c r="O60" s="199">
        <f t="shared" si="0"/>
        <v>0</v>
      </c>
      <c r="P60" s="579"/>
      <c r="Q60" s="199"/>
      <c r="R60" s="199">
        <f t="shared" si="1"/>
        <v>0</v>
      </c>
      <c r="S60" s="199">
        <f t="shared" si="6"/>
        <v>0</v>
      </c>
      <c r="T60" s="199">
        <f t="shared" si="7"/>
        <v>0</v>
      </c>
      <c r="U60" s="199">
        <f t="shared" si="8"/>
        <v>0</v>
      </c>
      <c r="V60" s="402" t="s">
        <v>1133</v>
      </c>
    </row>
    <row r="61" spans="1:22" s="7" customFormat="1" ht="26.4" outlineLevel="2">
      <c r="A61" s="5"/>
      <c r="B61" s="5"/>
      <c r="C61" s="2" t="s">
        <v>1134</v>
      </c>
      <c r="D61" s="194">
        <v>3</v>
      </c>
      <c r="E61" s="97">
        <v>3</v>
      </c>
      <c r="F61" s="277" t="s">
        <v>660</v>
      </c>
      <c r="G61" s="199">
        <v>25306446.000000004</v>
      </c>
      <c r="H61" s="199">
        <v>2241801.1</v>
      </c>
      <c r="I61" s="199">
        <f>SUM(G61:H61)</f>
        <v>27548247.100000005</v>
      </c>
      <c r="J61" s="199">
        <f>G61*E61</f>
        <v>75919338.000000015</v>
      </c>
      <c r="K61" s="199">
        <f>H61*E61</f>
        <v>6725403.3000000007</v>
      </c>
      <c r="L61" s="199">
        <f>I61*E61</f>
        <v>82644741.300000012</v>
      </c>
      <c r="M61" s="579"/>
      <c r="N61" s="199"/>
      <c r="O61" s="199">
        <f t="shared" si="0"/>
        <v>0</v>
      </c>
      <c r="P61" s="579"/>
      <c r="Q61" s="199"/>
      <c r="R61" s="199">
        <f t="shared" si="1"/>
        <v>0</v>
      </c>
      <c r="S61" s="199">
        <f t="shared" si="6"/>
        <v>0</v>
      </c>
      <c r="T61" s="199">
        <f t="shared" si="7"/>
        <v>0</v>
      </c>
      <c r="U61" s="199">
        <f t="shared" si="8"/>
        <v>0</v>
      </c>
      <c r="V61" s="402" t="s">
        <v>1135</v>
      </c>
    </row>
    <row r="62" spans="1:22" s="7" customFormat="1" ht="26.4" outlineLevel="2">
      <c r="A62" s="5"/>
      <c r="B62" s="5"/>
      <c r="C62" s="2" t="s">
        <v>1136</v>
      </c>
      <c r="D62" s="194">
        <v>4</v>
      </c>
      <c r="E62" s="97">
        <v>4</v>
      </c>
      <c r="F62" s="277" t="s">
        <v>660</v>
      </c>
      <c r="G62" s="199">
        <v>16800960</v>
      </c>
      <c r="H62" s="199">
        <v>2241801.1</v>
      </c>
      <c r="I62" s="199">
        <f>SUM(G62:H62)</f>
        <v>19042761.100000001</v>
      </c>
      <c r="J62" s="199">
        <f>G62*E62</f>
        <v>67203840</v>
      </c>
      <c r="K62" s="199">
        <f>H62*E62</f>
        <v>8967204.4000000004</v>
      </c>
      <c r="L62" s="199">
        <f>I62*E62</f>
        <v>76171044.400000006</v>
      </c>
      <c r="M62" s="579"/>
      <c r="N62" s="199"/>
      <c r="O62" s="199">
        <f t="shared" si="0"/>
        <v>0</v>
      </c>
      <c r="P62" s="579"/>
      <c r="Q62" s="199"/>
      <c r="R62" s="199">
        <f t="shared" si="1"/>
        <v>0</v>
      </c>
      <c r="S62" s="199">
        <f t="shared" si="6"/>
        <v>0</v>
      </c>
      <c r="T62" s="199">
        <f t="shared" si="7"/>
        <v>0</v>
      </c>
      <c r="U62" s="199">
        <f t="shared" si="8"/>
        <v>0</v>
      </c>
      <c r="V62" s="402" t="s">
        <v>1137</v>
      </c>
    </row>
    <row r="63" spans="1:22" s="7" customFormat="1" outlineLevel="2">
      <c r="A63" s="5"/>
      <c r="B63" s="5"/>
      <c r="C63" s="416" t="s">
        <v>1138</v>
      </c>
      <c r="D63" s="194"/>
      <c r="E63" s="97"/>
      <c r="F63" s="277"/>
      <c r="G63" s="199"/>
      <c r="H63" s="199"/>
      <c r="I63" s="199"/>
      <c r="J63" s="174">
        <f>SUBTOTAL(9,J64:J68)</f>
        <v>97943721.917335957</v>
      </c>
      <c r="K63" s="174">
        <f t="shared" ref="K63:L63" si="40">SUBTOTAL(9,K64:K68)</f>
        <v>23281886.89000421</v>
      </c>
      <c r="L63" s="174">
        <f t="shared" si="40"/>
        <v>121225608.80734017</v>
      </c>
      <c r="M63" s="578"/>
      <c r="N63" s="174"/>
      <c r="O63" s="174">
        <f t="shared" si="0"/>
        <v>0</v>
      </c>
      <c r="P63" s="578"/>
      <c r="Q63" s="174"/>
      <c r="R63" s="174">
        <f t="shared" si="1"/>
        <v>0</v>
      </c>
      <c r="S63" s="174">
        <f>SUBTOTAL(9,S64:S68)</f>
        <v>11997546.133864556</v>
      </c>
      <c r="T63" s="174">
        <f t="shared" ref="T63:U63" si="41">SUBTOTAL(9,T64:T68)</f>
        <v>0</v>
      </c>
      <c r="U63" s="174">
        <f t="shared" si="41"/>
        <v>11997546.133864556</v>
      </c>
      <c r="V63" s="402"/>
    </row>
    <row r="64" spans="1:22" s="7" customFormat="1" outlineLevel="2">
      <c r="A64" s="5"/>
      <c r="B64" s="5"/>
      <c r="C64" s="2" t="s">
        <v>1139</v>
      </c>
      <c r="D64" s="194">
        <v>1156</v>
      </c>
      <c r="E64" s="97">
        <v>1281</v>
      </c>
      <c r="F64" s="277" t="s">
        <v>624</v>
      </c>
      <c r="G64" s="199">
        <v>60411.45</v>
      </c>
      <c r="H64" s="199">
        <v>9350</v>
      </c>
      <c r="I64" s="199">
        <f t="shared" ref="I64" si="42">SUM(G64:H64)</f>
        <v>69761.45</v>
      </c>
      <c r="J64" s="199">
        <f t="shared" ref="J64:J67" si="43">G64*E64</f>
        <v>77387067.450000003</v>
      </c>
      <c r="K64" s="199">
        <f t="shared" ref="K64:K67" si="44">H64*E64</f>
        <v>11977350</v>
      </c>
      <c r="L64" s="199">
        <f t="shared" ref="L64:L67" si="45">I64*E64</f>
        <v>89364417.450000003</v>
      </c>
      <c r="M64" s="579"/>
      <c r="N64" s="199"/>
      <c r="O64" s="199">
        <f t="shared" si="0"/>
        <v>0</v>
      </c>
      <c r="P64" s="579"/>
      <c r="Q64" s="199"/>
      <c r="R64" s="199">
        <f t="shared" si="1"/>
        <v>0</v>
      </c>
      <c r="S64" s="199">
        <f t="shared" si="6"/>
        <v>0</v>
      </c>
      <c r="T64" s="199">
        <f t="shared" si="7"/>
        <v>0</v>
      </c>
      <c r="U64" s="199">
        <f t="shared" si="8"/>
        <v>0</v>
      </c>
      <c r="V64" s="402" t="s">
        <v>625</v>
      </c>
    </row>
    <row r="65" spans="1:22" s="7" customFormat="1" outlineLevel="2">
      <c r="A65" s="5"/>
      <c r="B65" s="5"/>
      <c r="C65" s="2" t="s">
        <v>1330</v>
      </c>
      <c r="D65" s="194">
        <v>463</v>
      </c>
      <c r="E65" s="97">
        <v>415</v>
      </c>
      <c r="F65" s="277" t="s">
        <v>624</v>
      </c>
      <c r="G65" s="199">
        <v>12762.035616438356</v>
      </c>
      <c r="H65" s="199">
        <v>15805.000000000002</v>
      </c>
      <c r="I65" s="199">
        <f t="shared" ref="I65" si="46">SUM(G65:H65)</f>
        <v>28567.035616438356</v>
      </c>
      <c r="J65" s="199">
        <f t="shared" si="43"/>
        <v>5296244.7808219176</v>
      </c>
      <c r="K65" s="199">
        <f t="shared" si="44"/>
        <v>6559075.0000000009</v>
      </c>
      <c r="L65" s="199">
        <f t="shared" si="45"/>
        <v>11855319.780821918</v>
      </c>
      <c r="M65" s="579">
        <v>0.8</v>
      </c>
      <c r="N65" s="199"/>
      <c r="O65" s="199">
        <f t="shared" si="0"/>
        <v>0.8</v>
      </c>
      <c r="P65" s="579"/>
      <c r="Q65" s="199"/>
      <c r="R65" s="199">
        <f t="shared" si="1"/>
        <v>0</v>
      </c>
      <c r="S65" s="199">
        <f t="shared" si="6"/>
        <v>4236995.8246575342</v>
      </c>
      <c r="T65" s="199">
        <f t="shared" si="7"/>
        <v>0</v>
      </c>
      <c r="U65" s="199">
        <f t="shared" si="8"/>
        <v>4236995.8246575342</v>
      </c>
      <c r="V65" s="402" t="s">
        <v>1331</v>
      </c>
    </row>
    <row r="66" spans="1:22" s="7" customFormat="1" outlineLevel="2">
      <c r="A66" s="5"/>
      <c r="B66" s="5"/>
      <c r="C66" s="2" t="s">
        <v>1548</v>
      </c>
      <c r="D66" s="194">
        <v>120</v>
      </c>
      <c r="E66" s="97">
        <v>53.550000000000004</v>
      </c>
      <c r="F66" s="277" t="s">
        <v>624</v>
      </c>
      <c r="G66" s="199">
        <v>8113.6299999999992</v>
      </c>
      <c r="H66" s="199">
        <v>5559</v>
      </c>
      <c r="I66" s="199">
        <f t="shared" ref="I66:I67" si="47">SUM(G66:H66)</f>
        <v>13672.63</v>
      </c>
      <c r="J66" s="199">
        <f t="shared" si="43"/>
        <v>434484.88649999996</v>
      </c>
      <c r="K66" s="199">
        <f t="shared" si="44"/>
        <v>297684.45</v>
      </c>
      <c r="L66" s="199">
        <f t="shared" si="45"/>
        <v>732169.33649999998</v>
      </c>
      <c r="M66" s="579">
        <v>0.8</v>
      </c>
      <c r="N66" s="199"/>
      <c r="O66" s="199">
        <f t="shared" si="0"/>
        <v>0.8</v>
      </c>
      <c r="P66" s="579"/>
      <c r="Q66" s="199"/>
      <c r="R66" s="199">
        <f t="shared" si="1"/>
        <v>0</v>
      </c>
      <c r="S66" s="199">
        <f t="shared" si="6"/>
        <v>347587.90919999999</v>
      </c>
      <c r="T66" s="199">
        <f t="shared" si="7"/>
        <v>0</v>
      </c>
      <c r="U66" s="199">
        <f t="shared" si="8"/>
        <v>347587.90919999999</v>
      </c>
      <c r="V66" s="402" t="s">
        <v>1549</v>
      </c>
    </row>
    <row r="67" spans="1:22" s="403" customFormat="1" outlineLevel="2">
      <c r="A67" s="391"/>
      <c r="B67" s="391"/>
      <c r="C67" s="392" t="s">
        <v>657</v>
      </c>
      <c r="D67" s="97">
        <v>1</v>
      </c>
      <c r="E67" s="97">
        <v>1</v>
      </c>
      <c r="F67" s="387" t="s">
        <v>619</v>
      </c>
      <c r="G67" s="62">
        <v>14825924.800014041</v>
      </c>
      <c r="H67" s="62">
        <v>4447777.4400042119</v>
      </c>
      <c r="I67" s="62">
        <f t="shared" si="47"/>
        <v>19273702.240018252</v>
      </c>
      <c r="J67" s="62">
        <f t="shared" si="43"/>
        <v>14825924.800014041</v>
      </c>
      <c r="K67" s="62">
        <f t="shared" si="44"/>
        <v>4447777.4400042119</v>
      </c>
      <c r="L67" s="62">
        <f t="shared" si="45"/>
        <v>19273702.240018252</v>
      </c>
      <c r="M67" s="574">
        <v>0.5</v>
      </c>
      <c r="N67" s="62"/>
      <c r="O67" s="62">
        <f t="shared" si="0"/>
        <v>0.5</v>
      </c>
      <c r="P67" s="574"/>
      <c r="Q67" s="62"/>
      <c r="R67" s="62">
        <f t="shared" si="1"/>
        <v>0</v>
      </c>
      <c r="S67" s="62">
        <f t="shared" si="6"/>
        <v>7412962.4000070207</v>
      </c>
      <c r="T67" s="62">
        <f t="shared" si="7"/>
        <v>0</v>
      </c>
      <c r="U67" s="62">
        <f t="shared" si="8"/>
        <v>7412962.4000070207</v>
      </c>
      <c r="V67" s="393" t="s">
        <v>713</v>
      </c>
    </row>
    <row r="68" spans="1:22" outlineLevel="1">
      <c r="A68" s="8"/>
      <c r="B68" s="8"/>
      <c r="C68" s="25"/>
      <c r="D68" s="97"/>
      <c r="E68" s="97"/>
      <c r="F68" s="18"/>
      <c r="G68" s="71"/>
      <c r="H68" s="71"/>
      <c r="I68" s="71"/>
      <c r="J68" s="71"/>
      <c r="K68" s="71"/>
      <c r="L68" s="71"/>
      <c r="M68" s="570"/>
      <c r="N68" s="71"/>
      <c r="O68" s="71">
        <f t="shared" si="0"/>
        <v>0</v>
      </c>
      <c r="P68" s="570"/>
      <c r="Q68" s="71"/>
      <c r="R68" s="71">
        <f t="shared" si="1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2"/>
    </row>
    <row r="69" spans="1:22">
      <c r="A69" s="8"/>
      <c r="B69" s="8"/>
      <c r="C69" s="25"/>
      <c r="D69" s="94"/>
      <c r="E69" s="94"/>
      <c r="F69" s="18"/>
      <c r="G69" s="71"/>
      <c r="H69" s="71"/>
      <c r="I69" s="71"/>
      <c r="J69" s="71"/>
      <c r="K69" s="71"/>
      <c r="L69" s="71"/>
      <c r="M69" s="570"/>
      <c r="N69" s="71"/>
      <c r="O69" s="71">
        <f t="shared" si="0"/>
        <v>0</v>
      </c>
      <c r="P69" s="570"/>
      <c r="Q69" s="71"/>
      <c r="R69" s="71">
        <f t="shared" si="1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2"/>
    </row>
    <row r="70" spans="1:22" ht="31.2">
      <c r="A70" s="64" t="s">
        <v>39</v>
      </c>
      <c r="B70" s="64"/>
      <c r="C70" s="65" t="s">
        <v>40</v>
      </c>
      <c r="D70" s="117"/>
      <c r="E70" s="117"/>
      <c r="F70" s="67"/>
      <c r="G70" s="477"/>
      <c r="H70" s="477"/>
      <c r="I70" s="68"/>
      <c r="J70" s="68">
        <f>SUBTOTAL(9,J71:J253)</f>
        <v>1272946321.0444708</v>
      </c>
      <c r="K70" s="68">
        <f>SUBTOTAL(9,K71:K253)</f>
        <v>134316312.18791825</v>
      </c>
      <c r="L70" s="68">
        <f>SUBTOTAL(9,L71:L253)</f>
        <v>1407262633.232389</v>
      </c>
      <c r="M70" s="580"/>
      <c r="N70" s="68"/>
      <c r="O70" s="68">
        <f t="shared" si="0"/>
        <v>0</v>
      </c>
      <c r="P70" s="580"/>
      <c r="Q70" s="68"/>
      <c r="R70" s="68">
        <f t="shared" si="1"/>
        <v>0</v>
      </c>
      <c r="S70" s="68">
        <f>SUBTOTAL(9,S71:S253)</f>
        <v>22047224.004421785</v>
      </c>
      <c r="T70" s="68">
        <f>SUBTOTAL(9,T71:T253)</f>
        <v>0</v>
      </c>
      <c r="U70" s="68">
        <f>SUBTOTAL(9,U71:U253)</f>
        <v>22047224.004421785</v>
      </c>
      <c r="V70" s="69"/>
    </row>
    <row r="71" spans="1:22">
      <c r="A71" s="21"/>
      <c r="B71" s="21"/>
      <c r="C71" s="28"/>
      <c r="D71" s="99"/>
      <c r="E71" s="99"/>
      <c r="F71" s="37"/>
      <c r="G71" s="82"/>
      <c r="H71" s="82"/>
      <c r="I71" s="82"/>
      <c r="J71" s="82"/>
      <c r="K71" s="82"/>
      <c r="L71" s="62"/>
      <c r="M71" s="574"/>
      <c r="N71" s="62"/>
      <c r="O71" s="62">
        <f t="shared" si="0"/>
        <v>0</v>
      </c>
      <c r="P71" s="574"/>
      <c r="Q71" s="62"/>
      <c r="R71" s="62">
        <f t="shared" si="1"/>
        <v>0</v>
      </c>
      <c r="S71" s="62">
        <f t="shared" si="6"/>
        <v>0</v>
      </c>
      <c r="T71" s="62">
        <f t="shared" si="7"/>
        <v>0</v>
      </c>
      <c r="U71" s="62">
        <f t="shared" si="8"/>
        <v>0</v>
      </c>
      <c r="V71" s="72"/>
    </row>
    <row r="72" spans="1:22" outlineLevel="1">
      <c r="A72" s="19" t="s">
        <v>288</v>
      </c>
      <c r="B72" s="19"/>
      <c r="C72" s="35" t="s">
        <v>176</v>
      </c>
      <c r="D72" s="100"/>
      <c r="E72" s="100"/>
      <c r="F72" s="20"/>
      <c r="G72" s="75"/>
      <c r="H72" s="75"/>
      <c r="I72" s="75"/>
      <c r="J72" s="75">
        <f>SUBTOTAL(9,J73:J253)</f>
        <v>1272946321.0444708</v>
      </c>
      <c r="K72" s="75">
        <f>SUBTOTAL(9,K73:K253)</f>
        <v>134316312.18791825</v>
      </c>
      <c r="L72" s="75">
        <f>SUBTOTAL(9,L73:L253)</f>
        <v>1407262633.232389</v>
      </c>
      <c r="M72" s="571"/>
      <c r="N72" s="75"/>
      <c r="O72" s="75">
        <f t="shared" si="0"/>
        <v>0</v>
      </c>
      <c r="P72" s="571"/>
      <c r="Q72" s="75"/>
      <c r="R72" s="75">
        <f t="shared" si="1"/>
        <v>0</v>
      </c>
      <c r="S72" s="75">
        <f>SUBTOTAL(9,S73:S253)</f>
        <v>22047224.004421785</v>
      </c>
      <c r="T72" s="75">
        <f>SUBTOTAL(9,T73:T253)</f>
        <v>0</v>
      </c>
      <c r="U72" s="75">
        <f>SUBTOTAL(9,U73:U253)</f>
        <v>22047224.004421785</v>
      </c>
      <c r="V72" s="76"/>
    </row>
    <row r="73" spans="1:22" outlineLevel="1">
      <c r="A73" s="8" t="s">
        <v>295</v>
      </c>
      <c r="B73" s="8"/>
      <c r="C73" s="25" t="s">
        <v>296</v>
      </c>
      <c r="D73" s="94">
        <v>1</v>
      </c>
      <c r="E73" s="97">
        <v>1</v>
      </c>
      <c r="F73" s="18" t="s">
        <v>10</v>
      </c>
      <c r="G73" s="71"/>
      <c r="H73" s="71"/>
      <c r="I73" s="71"/>
      <c r="J73" s="82">
        <f>SUBTOTAL(9,J74:J209)</f>
        <v>915624507.99519026</v>
      </c>
      <c r="K73" s="82">
        <f>SUBTOTAL(9,K74:K209)</f>
        <v>94236583.203898728</v>
      </c>
      <c r="L73" s="82">
        <f>SUBTOTAL(9,L74:L209)</f>
        <v>1009861091.1990893</v>
      </c>
      <c r="M73" s="576"/>
      <c r="N73" s="82"/>
      <c r="O73" s="82">
        <f t="shared" si="0"/>
        <v>0</v>
      </c>
      <c r="P73" s="576"/>
      <c r="Q73" s="82"/>
      <c r="R73" s="82">
        <f t="shared" si="1"/>
        <v>0</v>
      </c>
      <c r="S73" s="82">
        <f>SUBTOTAL(9,S74:S209)</f>
        <v>21336774.861194607</v>
      </c>
      <c r="T73" s="82">
        <f>SUBTOTAL(9,T74:T209)</f>
        <v>0</v>
      </c>
      <c r="U73" s="82">
        <f>SUBTOTAL(9,U74:U209)</f>
        <v>21336774.861194607</v>
      </c>
      <c r="V73" s="72"/>
    </row>
    <row r="74" spans="1:22" s="7" customFormat="1" outlineLevel="2">
      <c r="A74" s="5"/>
      <c r="B74" s="5"/>
      <c r="C74" s="401" t="s">
        <v>1140</v>
      </c>
      <c r="D74" s="194"/>
      <c r="E74" s="97"/>
      <c r="F74" s="277"/>
      <c r="G74" s="199"/>
      <c r="H74" s="199"/>
      <c r="I74" s="199"/>
      <c r="J74" s="174">
        <f>SUBTOTAL(9,J75:J112)</f>
        <v>259524148.72564298</v>
      </c>
      <c r="K74" s="174">
        <f>SUBTOTAL(9,K75:K112)</f>
        <v>33244549.975186165</v>
      </c>
      <c r="L74" s="174">
        <f>SUBTOTAL(9,L75:L112)</f>
        <v>292768698.70082921</v>
      </c>
      <c r="M74" s="578"/>
      <c r="N74" s="174"/>
      <c r="O74" s="174">
        <f t="shared" si="0"/>
        <v>0</v>
      </c>
      <c r="P74" s="578"/>
      <c r="Q74" s="174"/>
      <c r="R74" s="174">
        <f t="shared" si="1"/>
        <v>0</v>
      </c>
      <c r="S74" s="174">
        <f>SUBTOTAL(9,S75:S112)</f>
        <v>2696279.6283870367</v>
      </c>
      <c r="T74" s="174">
        <f>SUBTOTAL(9,T75:T112)</f>
        <v>0</v>
      </c>
      <c r="U74" s="174">
        <f>SUBTOTAL(9,U75:U112)</f>
        <v>2696279.6283870367</v>
      </c>
      <c r="V74" s="402"/>
    </row>
    <row r="75" spans="1:22" outlineLevel="3">
      <c r="A75" s="8"/>
      <c r="B75" s="8"/>
      <c r="C75" s="28" t="s">
        <v>1141</v>
      </c>
      <c r="D75" s="94"/>
      <c r="E75" s="97"/>
      <c r="F75" s="18"/>
      <c r="G75" s="71"/>
      <c r="H75" s="71"/>
      <c r="I75" s="71"/>
      <c r="J75" s="82">
        <f>SUBTOTAL(9,J76:J81)</f>
        <v>32262384</v>
      </c>
      <c r="K75" s="82">
        <f t="shared" ref="K75:L75" si="48">SUBTOTAL(9,K76:K81)</f>
        <v>3815280.7</v>
      </c>
      <c r="L75" s="82">
        <f t="shared" si="48"/>
        <v>36077664.700000003</v>
      </c>
      <c r="M75" s="576"/>
      <c r="N75" s="82"/>
      <c r="O75" s="82">
        <f t="shared" si="0"/>
        <v>0</v>
      </c>
      <c r="P75" s="576"/>
      <c r="Q75" s="82"/>
      <c r="R75" s="82">
        <f t="shared" si="1"/>
        <v>0</v>
      </c>
      <c r="S75" s="82">
        <f>SUBTOTAL(9,S76:S81)</f>
        <v>0</v>
      </c>
      <c r="T75" s="82">
        <f t="shared" ref="T75:U75" si="49">SUBTOTAL(9,T76:T81)</f>
        <v>0</v>
      </c>
      <c r="U75" s="82">
        <f t="shared" si="49"/>
        <v>0</v>
      </c>
      <c r="V75" s="72"/>
    </row>
    <row r="76" spans="1:22" ht="26.4" outlineLevel="3">
      <c r="A76" s="8"/>
      <c r="B76" s="8"/>
      <c r="C76" s="25" t="s">
        <v>1142</v>
      </c>
      <c r="D76" s="97">
        <v>1</v>
      </c>
      <c r="E76" s="97">
        <v>1</v>
      </c>
      <c r="F76" s="18" t="s">
        <v>660</v>
      </c>
      <c r="G76" s="199">
        <v>7426788.0000000009</v>
      </c>
      <c r="H76" s="199">
        <v>923094.70000000007</v>
      </c>
      <c r="I76" s="71">
        <f t="shared" ref="I76:I78" si="50">SUM(G76:H76)</f>
        <v>8349882.7000000011</v>
      </c>
      <c r="J76" s="71">
        <f t="shared" ref="J76:J112" si="51">G76*E76</f>
        <v>7426788.0000000009</v>
      </c>
      <c r="K76" s="71">
        <f t="shared" ref="K76:K112" si="52">H76*E76</f>
        <v>923094.70000000007</v>
      </c>
      <c r="L76" s="71">
        <f t="shared" ref="L76:L112" si="53">I76*E76</f>
        <v>8349882.7000000011</v>
      </c>
      <c r="M76" s="570"/>
      <c r="N76" s="71"/>
      <c r="O76" s="71">
        <f t="shared" si="0"/>
        <v>0</v>
      </c>
      <c r="P76" s="570"/>
      <c r="Q76" s="71"/>
      <c r="R76" s="71">
        <f t="shared" si="1"/>
        <v>0</v>
      </c>
      <c r="S76" s="71">
        <f t="shared" si="6"/>
        <v>0</v>
      </c>
      <c r="T76" s="71">
        <f t="shared" si="7"/>
        <v>0</v>
      </c>
      <c r="U76" s="71">
        <f t="shared" si="8"/>
        <v>0</v>
      </c>
      <c r="V76" s="72" t="s">
        <v>1143</v>
      </c>
    </row>
    <row r="77" spans="1:22" ht="26.4" outlineLevel="3">
      <c r="A77" s="8"/>
      <c r="B77" s="8"/>
      <c r="C77" s="25" t="s">
        <v>1144</v>
      </c>
      <c r="D77" s="97">
        <v>1</v>
      </c>
      <c r="E77" s="97">
        <v>1</v>
      </c>
      <c r="F77" s="18" t="s">
        <v>660</v>
      </c>
      <c r="G77" s="199">
        <v>4658448</v>
      </c>
      <c r="H77" s="199">
        <v>495000.00000000006</v>
      </c>
      <c r="I77" s="71">
        <f t="shared" si="50"/>
        <v>5153448</v>
      </c>
      <c r="J77" s="71">
        <f t="shared" si="51"/>
        <v>4658448</v>
      </c>
      <c r="K77" s="71">
        <f t="shared" si="52"/>
        <v>495000.00000000006</v>
      </c>
      <c r="L77" s="71">
        <f t="shared" si="53"/>
        <v>5153448</v>
      </c>
      <c r="M77" s="570"/>
      <c r="N77" s="71"/>
      <c r="O77" s="71">
        <f t="shared" si="0"/>
        <v>0</v>
      </c>
      <c r="P77" s="570"/>
      <c r="Q77" s="71"/>
      <c r="R77" s="71">
        <f t="shared" si="1"/>
        <v>0</v>
      </c>
      <c r="S77" s="71">
        <f t="shared" si="6"/>
        <v>0</v>
      </c>
      <c r="T77" s="71">
        <f t="shared" si="7"/>
        <v>0</v>
      </c>
      <c r="U77" s="71">
        <f t="shared" si="8"/>
        <v>0</v>
      </c>
      <c r="V77" s="72" t="s">
        <v>1145</v>
      </c>
    </row>
    <row r="78" spans="1:22" ht="26.4" outlineLevel="3">
      <c r="A78" s="8"/>
      <c r="B78" s="8"/>
      <c r="C78" s="25" t="s">
        <v>1146</v>
      </c>
      <c r="D78" s="97">
        <v>1</v>
      </c>
      <c r="E78" s="97">
        <v>1</v>
      </c>
      <c r="F78" s="18" t="s">
        <v>660</v>
      </c>
      <c r="G78" s="199">
        <v>4734816</v>
      </c>
      <c r="H78" s="199">
        <v>495000.00000000006</v>
      </c>
      <c r="I78" s="71">
        <f t="shared" si="50"/>
        <v>5229816</v>
      </c>
      <c r="J78" s="71">
        <f t="shared" si="51"/>
        <v>4734816</v>
      </c>
      <c r="K78" s="71">
        <f t="shared" si="52"/>
        <v>495000.00000000006</v>
      </c>
      <c r="L78" s="71">
        <f t="shared" si="53"/>
        <v>5229816</v>
      </c>
      <c r="M78" s="570"/>
      <c r="N78" s="71"/>
      <c r="O78" s="71">
        <f t="shared" si="0"/>
        <v>0</v>
      </c>
      <c r="P78" s="570"/>
      <c r="Q78" s="71"/>
      <c r="R78" s="71">
        <f t="shared" si="1"/>
        <v>0</v>
      </c>
      <c r="S78" s="71">
        <f t="shared" si="6"/>
        <v>0</v>
      </c>
      <c r="T78" s="71">
        <f t="shared" si="7"/>
        <v>0</v>
      </c>
      <c r="U78" s="71">
        <f t="shared" si="8"/>
        <v>0</v>
      </c>
      <c r="V78" s="72" t="s">
        <v>1147</v>
      </c>
    </row>
    <row r="79" spans="1:22" ht="26.4" outlineLevel="3">
      <c r="A79" s="8"/>
      <c r="B79" s="8"/>
      <c r="C79" s="25" t="s">
        <v>1148</v>
      </c>
      <c r="D79" s="97">
        <v>2</v>
      </c>
      <c r="E79" s="97">
        <v>2</v>
      </c>
      <c r="F79" s="18" t="s">
        <v>660</v>
      </c>
      <c r="G79" s="199">
        <v>4658448</v>
      </c>
      <c r="H79" s="199">
        <v>495000.00000000006</v>
      </c>
      <c r="I79" s="71">
        <f t="shared" ref="I79:I112" si="54">SUM(G79:H79)</f>
        <v>5153448</v>
      </c>
      <c r="J79" s="71">
        <f t="shared" si="51"/>
        <v>9316896</v>
      </c>
      <c r="K79" s="71">
        <f t="shared" si="52"/>
        <v>990000.00000000012</v>
      </c>
      <c r="L79" s="71">
        <f t="shared" si="53"/>
        <v>10306896</v>
      </c>
      <c r="M79" s="570"/>
      <c r="N79" s="71"/>
      <c r="O79" s="71">
        <f t="shared" si="0"/>
        <v>0</v>
      </c>
      <c r="P79" s="570"/>
      <c r="Q79" s="71"/>
      <c r="R79" s="71">
        <f t="shared" si="1"/>
        <v>0</v>
      </c>
      <c r="S79" s="71">
        <f t="shared" si="6"/>
        <v>0</v>
      </c>
      <c r="T79" s="71">
        <f t="shared" si="7"/>
        <v>0</v>
      </c>
      <c r="U79" s="71">
        <f t="shared" si="8"/>
        <v>0</v>
      </c>
      <c r="V79" s="72" t="s">
        <v>1145</v>
      </c>
    </row>
    <row r="80" spans="1:22" ht="26.4" outlineLevel="3">
      <c r="A80" s="8"/>
      <c r="B80" s="8"/>
      <c r="C80" s="25" t="s">
        <v>1149</v>
      </c>
      <c r="D80" s="97">
        <v>1</v>
      </c>
      <c r="E80" s="97">
        <v>1</v>
      </c>
      <c r="F80" s="18" t="s">
        <v>660</v>
      </c>
      <c r="G80" s="199">
        <v>4734816</v>
      </c>
      <c r="H80" s="199">
        <v>495000.00000000006</v>
      </c>
      <c r="I80" s="71">
        <f t="shared" si="54"/>
        <v>5229816</v>
      </c>
      <c r="J80" s="71">
        <f t="shared" si="51"/>
        <v>4734816</v>
      </c>
      <c r="K80" s="71">
        <f t="shared" si="52"/>
        <v>495000.00000000006</v>
      </c>
      <c r="L80" s="71">
        <f t="shared" si="53"/>
        <v>5229816</v>
      </c>
      <c r="M80" s="570"/>
      <c r="N80" s="71"/>
      <c r="O80" s="71">
        <f t="shared" si="0"/>
        <v>0</v>
      </c>
      <c r="P80" s="570"/>
      <c r="Q80" s="71"/>
      <c r="R80" s="71">
        <f t="shared" si="1"/>
        <v>0</v>
      </c>
      <c r="S80" s="71">
        <f t="shared" si="6"/>
        <v>0</v>
      </c>
      <c r="T80" s="71">
        <f t="shared" si="7"/>
        <v>0</v>
      </c>
      <c r="U80" s="71">
        <f t="shared" si="8"/>
        <v>0</v>
      </c>
      <c r="V80" s="72" t="s">
        <v>1150</v>
      </c>
    </row>
    <row r="81" spans="1:22" outlineLevel="3">
      <c r="A81" s="8"/>
      <c r="B81" s="8"/>
      <c r="C81" s="25" t="s">
        <v>1151</v>
      </c>
      <c r="D81" s="97">
        <v>1</v>
      </c>
      <c r="E81" s="97">
        <v>1</v>
      </c>
      <c r="F81" s="18" t="s">
        <v>619</v>
      </c>
      <c r="G81" s="199">
        <v>1390620</v>
      </c>
      <c r="H81" s="199">
        <v>417186</v>
      </c>
      <c r="I81" s="71">
        <f t="shared" si="54"/>
        <v>1807806</v>
      </c>
      <c r="J81" s="71">
        <f t="shared" si="51"/>
        <v>1390620</v>
      </c>
      <c r="K81" s="71">
        <f t="shared" si="52"/>
        <v>417186</v>
      </c>
      <c r="L81" s="71">
        <f t="shared" si="53"/>
        <v>1807806</v>
      </c>
      <c r="M81" s="570"/>
      <c r="N81" s="71"/>
      <c r="O81" s="71">
        <f t="shared" ref="O81:O144" si="55">M81+N81</f>
        <v>0</v>
      </c>
      <c r="P81" s="570"/>
      <c r="Q81" s="71"/>
      <c r="R81" s="71">
        <f t="shared" ref="R81:R144" si="56">P81+Q81</f>
        <v>0</v>
      </c>
      <c r="S81" s="71">
        <f t="shared" si="6"/>
        <v>0</v>
      </c>
      <c r="T81" s="71">
        <f t="shared" si="7"/>
        <v>0</v>
      </c>
      <c r="U81" s="71">
        <f t="shared" si="8"/>
        <v>0</v>
      </c>
      <c r="V81" s="72" t="s">
        <v>713</v>
      </c>
    </row>
    <row r="82" spans="1:22" outlineLevel="3">
      <c r="A82" s="8"/>
      <c r="B82" s="8"/>
      <c r="C82" s="28" t="s">
        <v>1152</v>
      </c>
      <c r="D82" s="97"/>
      <c r="E82" s="97"/>
      <c r="F82" s="18"/>
      <c r="G82" s="71"/>
      <c r="H82" s="71"/>
      <c r="I82" s="71"/>
      <c r="J82" s="82">
        <f>SUBTOTAL(9,J83:J97)</f>
        <v>167427120</v>
      </c>
      <c r="K82" s="82">
        <f t="shared" ref="K82:L82" si="57">SUBTOTAL(9,K83:K97)</f>
        <v>9290400</v>
      </c>
      <c r="L82" s="82">
        <f t="shared" si="57"/>
        <v>176717520</v>
      </c>
      <c r="M82" s="576"/>
      <c r="N82" s="82"/>
      <c r="O82" s="82">
        <f t="shared" si="55"/>
        <v>0</v>
      </c>
      <c r="P82" s="576"/>
      <c r="Q82" s="82"/>
      <c r="R82" s="82">
        <f t="shared" si="56"/>
        <v>0</v>
      </c>
      <c r="S82" s="82">
        <f>SUBTOTAL(9,S83:S97)</f>
        <v>0</v>
      </c>
      <c r="T82" s="82">
        <f t="shared" ref="T82:U82" si="58">SUBTOTAL(9,T83:T97)</f>
        <v>0</v>
      </c>
      <c r="U82" s="82">
        <f t="shared" si="58"/>
        <v>0</v>
      </c>
      <c r="V82" s="72"/>
    </row>
    <row r="83" spans="1:22" outlineLevel="3">
      <c r="A83" s="8"/>
      <c r="B83" s="8"/>
      <c r="C83" s="25" t="s">
        <v>1153</v>
      </c>
      <c r="D83" s="97">
        <v>3</v>
      </c>
      <c r="E83" s="97">
        <v>3</v>
      </c>
      <c r="F83" s="18" t="s">
        <v>660</v>
      </c>
      <c r="G83" s="199">
        <v>1079160</v>
      </c>
      <c r="H83" s="199">
        <v>84000.000000000015</v>
      </c>
      <c r="I83" s="71">
        <f t="shared" si="54"/>
        <v>1163160</v>
      </c>
      <c r="J83" s="71">
        <f t="shared" si="51"/>
        <v>3237480</v>
      </c>
      <c r="K83" s="71">
        <f t="shared" si="52"/>
        <v>252000.00000000006</v>
      </c>
      <c r="L83" s="71">
        <f t="shared" si="53"/>
        <v>3489480</v>
      </c>
      <c r="M83" s="570"/>
      <c r="N83" s="71"/>
      <c r="O83" s="71">
        <f t="shared" si="55"/>
        <v>0</v>
      </c>
      <c r="P83" s="570"/>
      <c r="Q83" s="71"/>
      <c r="R83" s="71">
        <f t="shared" si="56"/>
        <v>0</v>
      </c>
      <c r="S83" s="71">
        <f t="shared" si="6"/>
        <v>0</v>
      </c>
      <c r="T83" s="71">
        <f t="shared" si="7"/>
        <v>0</v>
      </c>
      <c r="U83" s="71">
        <f t="shared" si="8"/>
        <v>0</v>
      </c>
      <c r="V83" s="72" t="s">
        <v>1154</v>
      </c>
    </row>
    <row r="84" spans="1:22" outlineLevel="3">
      <c r="A84" s="8"/>
      <c r="B84" s="8"/>
      <c r="C84" s="25" t="s">
        <v>1155</v>
      </c>
      <c r="D84" s="97">
        <v>43</v>
      </c>
      <c r="E84" s="97">
        <v>43</v>
      </c>
      <c r="F84" s="18" t="s">
        <v>660</v>
      </c>
      <c r="G84" s="199">
        <v>921840</v>
      </c>
      <c r="H84" s="199">
        <v>84000.000000000015</v>
      </c>
      <c r="I84" s="71">
        <f t="shared" si="54"/>
        <v>1005840</v>
      </c>
      <c r="J84" s="71">
        <f t="shared" si="51"/>
        <v>39639120</v>
      </c>
      <c r="K84" s="71">
        <f t="shared" si="52"/>
        <v>3612000.0000000005</v>
      </c>
      <c r="L84" s="71">
        <f t="shared" si="53"/>
        <v>43251120</v>
      </c>
      <c r="M84" s="570"/>
      <c r="N84" s="71"/>
      <c r="O84" s="71">
        <f t="shared" si="55"/>
        <v>0</v>
      </c>
      <c r="P84" s="570"/>
      <c r="Q84" s="71"/>
      <c r="R84" s="71">
        <f t="shared" si="56"/>
        <v>0</v>
      </c>
      <c r="S84" s="71">
        <f t="shared" ref="S84:S147" si="59">J84*M84</f>
        <v>0</v>
      </c>
      <c r="T84" s="71">
        <f t="shared" ref="T84:T147" si="60">P84*K84</f>
        <v>0</v>
      </c>
      <c r="U84" s="71">
        <f t="shared" ref="U84:U147" si="61">S84+T84</f>
        <v>0</v>
      </c>
      <c r="V84" s="72" t="s">
        <v>1154</v>
      </c>
    </row>
    <row r="85" spans="1:22" ht="39.6" outlineLevel="3">
      <c r="A85" s="8"/>
      <c r="B85" s="8"/>
      <c r="C85" s="25" t="s">
        <v>1156</v>
      </c>
      <c r="D85" s="97">
        <v>18</v>
      </c>
      <c r="E85" s="97">
        <v>18</v>
      </c>
      <c r="F85" s="18" t="s">
        <v>660</v>
      </c>
      <c r="G85" s="199">
        <v>1117800</v>
      </c>
      <c r="H85" s="199">
        <v>140000</v>
      </c>
      <c r="I85" s="71">
        <f t="shared" si="54"/>
        <v>1257800</v>
      </c>
      <c r="J85" s="71">
        <f t="shared" si="51"/>
        <v>20120400</v>
      </c>
      <c r="K85" s="71">
        <f t="shared" si="52"/>
        <v>2520000</v>
      </c>
      <c r="L85" s="71">
        <f t="shared" si="53"/>
        <v>22640400</v>
      </c>
      <c r="M85" s="570"/>
      <c r="N85" s="71"/>
      <c r="O85" s="71">
        <f t="shared" si="55"/>
        <v>0</v>
      </c>
      <c r="P85" s="570"/>
      <c r="Q85" s="71"/>
      <c r="R85" s="71">
        <f t="shared" si="56"/>
        <v>0</v>
      </c>
      <c r="S85" s="71">
        <f t="shared" si="59"/>
        <v>0</v>
      </c>
      <c r="T85" s="71">
        <f t="shared" si="60"/>
        <v>0</v>
      </c>
      <c r="U85" s="71">
        <f t="shared" si="61"/>
        <v>0</v>
      </c>
      <c r="V85" s="72" t="s">
        <v>1157</v>
      </c>
    </row>
    <row r="86" spans="1:22" ht="39.6" outlineLevel="3">
      <c r="A86" s="8"/>
      <c r="B86" s="8"/>
      <c r="C86" s="25" t="s">
        <v>1158</v>
      </c>
      <c r="D86" s="97">
        <v>1</v>
      </c>
      <c r="E86" s="97">
        <v>1</v>
      </c>
      <c r="F86" s="18" t="s">
        <v>660</v>
      </c>
      <c r="G86" s="199">
        <v>797640</v>
      </c>
      <c r="H86" s="199">
        <v>117600.00000000001</v>
      </c>
      <c r="I86" s="71">
        <f t="shared" si="54"/>
        <v>915240</v>
      </c>
      <c r="J86" s="71">
        <f t="shared" si="51"/>
        <v>797640</v>
      </c>
      <c r="K86" s="71">
        <f t="shared" si="52"/>
        <v>117600.00000000001</v>
      </c>
      <c r="L86" s="71">
        <f t="shared" si="53"/>
        <v>915240</v>
      </c>
      <c r="M86" s="570"/>
      <c r="N86" s="71"/>
      <c r="O86" s="71">
        <f t="shared" si="55"/>
        <v>0</v>
      </c>
      <c r="P86" s="570"/>
      <c r="Q86" s="71"/>
      <c r="R86" s="71">
        <f t="shared" si="56"/>
        <v>0</v>
      </c>
      <c r="S86" s="71">
        <f t="shared" si="59"/>
        <v>0</v>
      </c>
      <c r="T86" s="71">
        <f t="shared" si="60"/>
        <v>0</v>
      </c>
      <c r="U86" s="71">
        <f t="shared" si="61"/>
        <v>0</v>
      </c>
      <c r="V86" s="72" t="s">
        <v>1157</v>
      </c>
    </row>
    <row r="87" spans="1:22" ht="26.4" outlineLevel="3">
      <c r="A87" s="8"/>
      <c r="B87" s="8"/>
      <c r="C87" s="25" t="s">
        <v>1159</v>
      </c>
      <c r="D87" s="97">
        <v>1</v>
      </c>
      <c r="E87" s="97">
        <v>1</v>
      </c>
      <c r="F87" s="18" t="s">
        <v>660</v>
      </c>
      <c r="G87" s="199">
        <v>698279.99999999988</v>
      </c>
      <c r="H87" s="199">
        <v>117600.00000000001</v>
      </c>
      <c r="I87" s="71">
        <f t="shared" si="54"/>
        <v>815879.99999999988</v>
      </c>
      <c r="J87" s="71">
        <f t="shared" si="51"/>
        <v>698279.99999999988</v>
      </c>
      <c r="K87" s="71">
        <f t="shared" si="52"/>
        <v>117600.00000000001</v>
      </c>
      <c r="L87" s="71">
        <f t="shared" si="53"/>
        <v>815879.99999999988</v>
      </c>
      <c r="M87" s="570"/>
      <c r="N87" s="71"/>
      <c r="O87" s="71">
        <f t="shared" si="55"/>
        <v>0</v>
      </c>
      <c r="P87" s="570"/>
      <c r="Q87" s="71"/>
      <c r="R87" s="71">
        <f t="shared" si="56"/>
        <v>0</v>
      </c>
      <c r="S87" s="71">
        <f t="shared" si="59"/>
        <v>0</v>
      </c>
      <c r="T87" s="71">
        <f t="shared" si="60"/>
        <v>0</v>
      </c>
      <c r="U87" s="71">
        <f t="shared" si="61"/>
        <v>0</v>
      </c>
      <c r="V87" s="72" t="s">
        <v>1160</v>
      </c>
    </row>
    <row r="88" spans="1:22" ht="26.4" outlineLevel="3">
      <c r="A88" s="8"/>
      <c r="B88" s="8"/>
      <c r="C88" s="25" t="s">
        <v>1161</v>
      </c>
      <c r="D88" s="97">
        <v>1</v>
      </c>
      <c r="E88" s="97">
        <v>1</v>
      </c>
      <c r="F88" s="18" t="s">
        <v>660</v>
      </c>
      <c r="G88" s="199">
        <v>844560</v>
      </c>
      <c r="H88" s="199">
        <v>117600.00000000001</v>
      </c>
      <c r="I88" s="71">
        <f t="shared" si="54"/>
        <v>962160</v>
      </c>
      <c r="J88" s="71">
        <f t="shared" si="51"/>
        <v>844560</v>
      </c>
      <c r="K88" s="71">
        <f t="shared" si="52"/>
        <v>117600.00000000001</v>
      </c>
      <c r="L88" s="71">
        <f t="shared" si="53"/>
        <v>962160</v>
      </c>
      <c r="M88" s="570"/>
      <c r="N88" s="71"/>
      <c r="O88" s="71">
        <f t="shared" si="55"/>
        <v>0</v>
      </c>
      <c r="P88" s="570"/>
      <c r="Q88" s="71"/>
      <c r="R88" s="71">
        <f t="shared" si="56"/>
        <v>0</v>
      </c>
      <c r="S88" s="71">
        <f t="shared" si="59"/>
        <v>0</v>
      </c>
      <c r="T88" s="71">
        <f t="shared" si="60"/>
        <v>0</v>
      </c>
      <c r="U88" s="71">
        <f t="shared" si="61"/>
        <v>0</v>
      </c>
      <c r="V88" s="72" t="s">
        <v>1160</v>
      </c>
    </row>
    <row r="89" spans="1:22" ht="26.4" outlineLevel="3">
      <c r="A89" s="8"/>
      <c r="B89" s="8"/>
      <c r="C89" s="25" t="s">
        <v>1162</v>
      </c>
      <c r="D89" s="97">
        <v>3</v>
      </c>
      <c r="E89" s="97">
        <v>3</v>
      </c>
      <c r="F89" s="18" t="s">
        <v>660</v>
      </c>
      <c r="G89" s="199">
        <v>1073640</v>
      </c>
      <c r="H89" s="199">
        <v>117600.00000000001</v>
      </c>
      <c r="I89" s="71">
        <f t="shared" si="54"/>
        <v>1191240</v>
      </c>
      <c r="J89" s="71">
        <f t="shared" si="51"/>
        <v>3220920</v>
      </c>
      <c r="K89" s="71">
        <f t="shared" si="52"/>
        <v>352800.00000000006</v>
      </c>
      <c r="L89" s="71">
        <f t="shared" si="53"/>
        <v>3573720</v>
      </c>
      <c r="M89" s="570"/>
      <c r="N89" s="71"/>
      <c r="O89" s="71">
        <f t="shared" si="55"/>
        <v>0</v>
      </c>
      <c r="P89" s="570"/>
      <c r="Q89" s="71"/>
      <c r="R89" s="71">
        <f t="shared" si="56"/>
        <v>0</v>
      </c>
      <c r="S89" s="71">
        <f t="shared" si="59"/>
        <v>0</v>
      </c>
      <c r="T89" s="71">
        <f t="shared" si="60"/>
        <v>0</v>
      </c>
      <c r="U89" s="71">
        <f t="shared" si="61"/>
        <v>0</v>
      </c>
      <c r="V89" s="72" t="s">
        <v>1160</v>
      </c>
    </row>
    <row r="90" spans="1:22" ht="26.4" outlineLevel="3">
      <c r="A90" s="8"/>
      <c r="B90" s="8"/>
      <c r="C90" s="25" t="s">
        <v>1163</v>
      </c>
      <c r="D90" s="97">
        <v>1</v>
      </c>
      <c r="E90" s="97">
        <v>1</v>
      </c>
      <c r="F90" s="18" t="s">
        <v>660</v>
      </c>
      <c r="G90" s="199">
        <v>2152800</v>
      </c>
      <c r="H90" s="199">
        <v>140000</v>
      </c>
      <c r="I90" s="71">
        <f t="shared" si="54"/>
        <v>2292800</v>
      </c>
      <c r="J90" s="71">
        <f t="shared" si="51"/>
        <v>2152800</v>
      </c>
      <c r="K90" s="71">
        <f t="shared" si="52"/>
        <v>140000</v>
      </c>
      <c r="L90" s="71">
        <f t="shared" si="53"/>
        <v>2292800</v>
      </c>
      <c r="M90" s="570"/>
      <c r="N90" s="71"/>
      <c r="O90" s="71">
        <f t="shared" si="55"/>
        <v>0</v>
      </c>
      <c r="P90" s="570"/>
      <c r="Q90" s="71"/>
      <c r="R90" s="71">
        <f t="shared" si="56"/>
        <v>0</v>
      </c>
      <c r="S90" s="71">
        <f t="shared" si="59"/>
        <v>0</v>
      </c>
      <c r="T90" s="71">
        <f t="shared" si="60"/>
        <v>0</v>
      </c>
      <c r="U90" s="71">
        <f t="shared" si="61"/>
        <v>0</v>
      </c>
      <c r="V90" s="72" t="s">
        <v>1160</v>
      </c>
    </row>
    <row r="91" spans="1:22" outlineLevel="3">
      <c r="A91" s="8"/>
      <c r="B91" s="8"/>
      <c r="C91" s="25" t="s">
        <v>1164</v>
      </c>
      <c r="D91" s="97">
        <v>1</v>
      </c>
      <c r="E91" s="97">
        <v>1</v>
      </c>
      <c r="F91" s="18" t="s">
        <v>660</v>
      </c>
      <c r="G91" s="199">
        <v>979800</v>
      </c>
      <c r="H91" s="199">
        <v>84000.000000000015</v>
      </c>
      <c r="I91" s="71">
        <f t="shared" si="54"/>
        <v>1063800</v>
      </c>
      <c r="J91" s="71">
        <f t="shared" si="51"/>
        <v>979800</v>
      </c>
      <c r="K91" s="71">
        <f t="shared" si="52"/>
        <v>84000.000000000015</v>
      </c>
      <c r="L91" s="71">
        <f t="shared" si="53"/>
        <v>1063800</v>
      </c>
      <c r="M91" s="570"/>
      <c r="N91" s="71"/>
      <c r="O91" s="71">
        <f t="shared" si="55"/>
        <v>0</v>
      </c>
      <c r="P91" s="570"/>
      <c r="Q91" s="71"/>
      <c r="R91" s="71">
        <f t="shared" si="56"/>
        <v>0</v>
      </c>
      <c r="S91" s="71">
        <f t="shared" si="59"/>
        <v>0</v>
      </c>
      <c r="T91" s="71">
        <f t="shared" si="60"/>
        <v>0</v>
      </c>
      <c r="U91" s="71">
        <f t="shared" si="61"/>
        <v>0</v>
      </c>
      <c r="V91" s="72" t="s">
        <v>1165</v>
      </c>
    </row>
    <row r="92" spans="1:22" outlineLevel="3">
      <c r="A92" s="8"/>
      <c r="B92" s="8"/>
      <c r="C92" s="25" t="s">
        <v>1166</v>
      </c>
      <c r="D92" s="97">
        <v>6</v>
      </c>
      <c r="E92" s="97">
        <v>6</v>
      </c>
      <c r="F92" s="18" t="s">
        <v>660</v>
      </c>
      <c r="G92" s="199">
        <v>1208879.9999999998</v>
      </c>
      <c r="H92" s="199">
        <v>84000.000000000015</v>
      </c>
      <c r="I92" s="71">
        <f t="shared" si="54"/>
        <v>1292879.9999999998</v>
      </c>
      <c r="J92" s="71">
        <f t="shared" si="51"/>
        <v>7253279.9999999981</v>
      </c>
      <c r="K92" s="71">
        <f t="shared" si="52"/>
        <v>504000.00000000012</v>
      </c>
      <c r="L92" s="71">
        <f t="shared" si="53"/>
        <v>7757279.9999999981</v>
      </c>
      <c r="M92" s="570"/>
      <c r="N92" s="71"/>
      <c r="O92" s="71">
        <f t="shared" si="55"/>
        <v>0</v>
      </c>
      <c r="P92" s="570"/>
      <c r="Q92" s="71"/>
      <c r="R92" s="71">
        <f t="shared" si="56"/>
        <v>0</v>
      </c>
      <c r="S92" s="71">
        <f t="shared" si="59"/>
        <v>0</v>
      </c>
      <c r="T92" s="71">
        <f t="shared" si="60"/>
        <v>0</v>
      </c>
      <c r="U92" s="71">
        <f t="shared" si="61"/>
        <v>0</v>
      </c>
      <c r="V92" s="72" t="s">
        <v>1165</v>
      </c>
    </row>
    <row r="93" spans="1:22" outlineLevel="3">
      <c r="A93" s="8"/>
      <c r="B93" s="8"/>
      <c r="C93" s="25" t="s">
        <v>1167</v>
      </c>
      <c r="D93" s="97">
        <v>1</v>
      </c>
      <c r="E93" s="97">
        <v>1</v>
      </c>
      <c r="F93" s="18" t="s">
        <v>660</v>
      </c>
      <c r="G93" s="199">
        <v>1479360</v>
      </c>
      <c r="H93" s="199">
        <v>84000.000000000015</v>
      </c>
      <c r="I93" s="71">
        <f t="shared" si="54"/>
        <v>1563360</v>
      </c>
      <c r="J93" s="71">
        <f t="shared" si="51"/>
        <v>1479360</v>
      </c>
      <c r="K93" s="71">
        <f t="shared" si="52"/>
        <v>84000.000000000015</v>
      </c>
      <c r="L93" s="71">
        <f t="shared" si="53"/>
        <v>1563360</v>
      </c>
      <c r="M93" s="570"/>
      <c r="N93" s="71"/>
      <c r="O93" s="71">
        <f t="shared" si="55"/>
        <v>0</v>
      </c>
      <c r="P93" s="570"/>
      <c r="Q93" s="71"/>
      <c r="R93" s="71">
        <f t="shared" si="56"/>
        <v>0</v>
      </c>
      <c r="S93" s="71">
        <f t="shared" si="59"/>
        <v>0</v>
      </c>
      <c r="T93" s="71">
        <f t="shared" si="60"/>
        <v>0</v>
      </c>
      <c r="U93" s="71">
        <f t="shared" si="61"/>
        <v>0</v>
      </c>
      <c r="V93" s="72" t="s">
        <v>1165</v>
      </c>
    </row>
    <row r="94" spans="1:22" ht="26.4" outlineLevel="3">
      <c r="A94" s="8"/>
      <c r="B94" s="8"/>
      <c r="C94" s="25" t="s">
        <v>1168</v>
      </c>
      <c r="D94" s="97">
        <v>1</v>
      </c>
      <c r="E94" s="97">
        <v>1</v>
      </c>
      <c r="F94" s="18" t="s">
        <v>660</v>
      </c>
      <c r="G94" s="199">
        <v>2718600</v>
      </c>
      <c r="H94" s="199">
        <v>84000.000000000015</v>
      </c>
      <c r="I94" s="71">
        <f t="shared" si="54"/>
        <v>2802600</v>
      </c>
      <c r="J94" s="71">
        <f t="shared" si="51"/>
        <v>2718600</v>
      </c>
      <c r="K94" s="71">
        <f t="shared" si="52"/>
        <v>84000.000000000015</v>
      </c>
      <c r="L94" s="71">
        <f t="shared" si="53"/>
        <v>2802600</v>
      </c>
      <c r="M94" s="570"/>
      <c r="N94" s="71"/>
      <c r="O94" s="71">
        <f t="shared" si="55"/>
        <v>0</v>
      </c>
      <c r="P94" s="570"/>
      <c r="Q94" s="71"/>
      <c r="R94" s="71">
        <f t="shared" si="56"/>
        <v>0</v>
      </c>
      <c r="S94" s="71">
        <f t="shared" si="59"/>
        <v>0</v>
      </c>
      <c r="T94" s="71">
        <f t="shared" si="60"/>
        <v>0</v>
      </c>
      <c r="U94" s="71">
        <f t="shared" si="61"/>
        <v>0</v>
      </c>
      <c r="V94" s="72" t="s">
        <v>1169</v>
      </c>
    </row>
    <row r="95" spans="1:22" outlineLevel="3">
      <c r="A95" s="8"/>
      <c r="B95" s="8"/>
      <c r="C95" s="25" t="s">
        <v>1170</v>
      </c>
      <c r="D95" s="97">
        <v>2</v>
      </c>
      <c r="E95" s="97">
        <v>2</v>
      </c>
      <c r="F95" s="18" t="s">
        <v>660</v>
      </c>
      <c r="G95" s="199">
        <v>30674640.000000004</v>
      </c>
      <c r="H95" s="199">
        <v>280000</v>
      </c>
      <c r="I95" s="71">
        <f t="shared" si="54"/>
        <v>30954640.000000004</v>
      </c>
      <c r="J95" s="71">
        <f t="shared" si="51"/>
        <v>61349280.000000007</v>
      </c>
      <c r="K95" s="71">
        <f t="shared" si="52"/>
        <v>560000</v>
      </c>
      <c r="L95" s="71">
        <f t="shared" si="53"/>
        <v>61909280.000000007</v>
      </c>
      <c r="M95" s="570"/>
      <c r="N95" s="71"/>
      <c r="O95" s="71">
        <f t="shared" si="55"/>
        <v>0</v>
      </c>
      <c r="P95" s="570"/>
      <c r="Q95" s="71"/>
      <c r="R95" s="71">
        <f t="shared" si="56"/>
        <v>0</v>
      </c>
      <c r="S95" s="71">
        <f t="shared" si="59"/>
        <v>0</v>
      </c>
      <c r="T95" s="71">
        <f t="shared" si="60"/>
        <v>0</v>
      </c>
      <c r="U95" s="71">
        <f t="shared" si="61"/>
        <v>0</v>
      </c>
      <c r="V95" s="72" t="s">
        <v>1171</v>
      </c>
    </row>
    <row r="96" spans="1:22" outlineLevel="3">
      <c r="A96" s="8"/>
      <c r="B96" s="8"/>
      <c r="C96" s="25" t="s">
        <v>1172</v>
      </c>
      <c r="D96" s="97">
        <v>1</v>
      </c>
      <c r="E96" s="97">
        <v>1</v>
      </c>
      <c r="F96" s="18" t="s">
        <v>660</v>
      </c>
      <c r="G96" s="199">
        <v>2368080</v>
      </c>
      <c r="H96" s="199">
        <v>106400.00000000001</v>
      </c>
      <c r="I96" s="71">
        <f t="shared" si="54"/>
        <v>2474480</v>
      </c>
      <c r="J96" s="71">
        <f t="shared" si="51"/>
        <v>2368080</v>
      </c>
      <c r="K96" s="71">
        <f t="shared" si="52"/>
        <v>106400.00000000001</v>
      </c>
      <c r="L96" s="71">
        <f t="shared" si="53"/>
        <v>2474480</v>
      </c>
      <c r="M96" s="570"/>
      <c r="N96" s="71"/>
      <c r="O96" s="71">
        <f t="shared" si="55"/>
        <v>0</v>
      </c>
      <c r="P96" s="570"/>
      <c r="Q96" s="71"/>
      <c r="R96" s="71">
        <f t="shared" si="56"/>
        <v>0</v>
      </c>
      <c r="S96" s="71">
        <f t="shared" si="59"/>
        <v>0</v>
      </c>
      <c r="T96" s="71">
        <f t="shared" si="60"/>
        <v>0</v>
      </c>
      <c r="U96" s="71">
        <f t="shared" si="61"/>
        <v>0</v>
      </c>
      <c r="V96" s="72" t="s">
        <v>1173</v>
      </c>
    </row>
    <row r="97" spans="1:22" outlineLevel="3">
      <c r="A97" s="8"/>
      <c r="B97" s="8"/>
      <c r="C97" s="25" t="s">
        <v>1174</v>
      </c>
      <c r="D97" s="97">
        <v>6</v>
      </c>
      <c r="E97" s="97">
        <v>6</v>
      </c>
      <c r="F97" s="18" t="s">
        <v>660</v>
      </c>
      <c r="G97" s="199">
        <v>3427920.0000000005</v>
      </c>
      <c r="H97" s="199">
        <v>106400.00000000001</v>
      </c>
      <c r="I97" s="71">
        <f t="shared" si="54"/>
        <v>3534320.0000000005</v>
      </c>
      <c r="J97" s="71">
        <f t="shared" si="51"/>
        <v>20567520.000000004</v>
      </c>
      <c r="K97" s="71">
        <f t="shared" si="52"/>
        <v>638400.00000000012</v>
      </c>
      <c r="L97" s="71">
        <f t="shared" si="53"/>
        <v>21205920.000000004</v>
      </c>
      <c r="M97" s="570"/>
      <c r="N97" s="71"/>
      <c r="O97" s="71">
        <f t="shared" si="55"/>
        <v>0</v>
      </c>
      <c r="P97" s="570"/>
      <c r="Q97" s="71"/>
      <c r="R97" s="71">
        <f t="shared" si="56"/>
        <v>0</v>
      </c>
      <c r="S97" s="71">
        <f t="shared" si="59"/>
        <v>0</v>
      </c>
      <c r="T97" s="71">
        <f t="shared" si="60"/>
        <v>0</v>
      </c>
      <c r="U97" s="71">
        <f t="shared" si="61"/>
        <v>0</v>
      </c>
      <c r="V97" s="72" t="s">
        <v>1173</v>
      </c>
    </row>
    <row r="98" spans="1:22" outlineLevel="3">
      <c r="A98" s="8"/>
      <c r="B98" s="8"/>
      <c r="C98" s="28" t="s">
        <v>1175</v>
      </c>
      <c r="D98" s="97"/>
      <c r="E98" s="97"/>
      <c r="F98" s="18"/>
      <c r="G98" s="71"/>
      <c r="H98" s="71"/>
      <c r="I98" s="71"/>
      <c r="J98" s="82">
        <f>SUBTOTAL(9,J99:J112)</f>
        <v>59834644.725642972</v>
      </c>
      <c r="K98" s="82">
        <f>SUBTOTAL(9,K99:K112)</f>
        <v>20138869.275186166</v>
      </c>
      <c r="L98" s="82">
        <f>SUBTOTAL(9,L99:L112)</f>
        <v>79973514.00082913</v>
      </c>
      <c r="M98" s="576"/>
      <c r="N98" s="82"/>
      <c r="O98" s="82">
        <f t="shared" si="55"/>
        <v>0</v>
      </c>
      <c r="P98" s="576"/>
      <c r="Q98" s="82"/>
      <c r="R98" s="82">
        <f t="shared" si="56"/>
        <v>0</v>
      </c>
      <c r="S98" s="82">
        <f>SUBTOTAL(9,S99:S112)</f>
        <v>2696279.6283870367</v>
      </c>
      <c r="T98" s="82">
        <f>SUBTOTAL(9,T99:T112)</f>
        <v>0</v>
      </c>
      <c r="U98" s="82">
        <f>SUBTOTAL(9,U99:U112)</f>
        <v>2696279.6283870367</v>
      </c>
      <c r="V98" s="72"/>
    </row>
    <row r="99" spans="1:22" ht="26.4" outlineLevel="3">
      <c r="A99" s="8"/>
      <c r="B99" s="8"/>
      <c r="C99" s="25" t="s">
        <v>1176</v>
      </c>
      <c r="D99" s="97">
        <v>52</v>
      </c>
      <c r="E99" s="97">
        <v>51.7</v>
      </c>
      <c r="F99" s="18" t="s">
        <v>1109</v>
      </c>
      <c r="G99" s="199">
        <v>236291.34545454543</v>
      </c>
      <c r="H99" s="199">
        <v>106400.00000000001</v>
      </c>
      <c r="I99" s="71">
        <f t="shared" si="54"/>
        <v>342691.34545454546</v>
      </c>
      <c r="J99" s="71">
        <f t="shared" si="51"/>
        <v>12216262.559999999</v>
      </c>
      <c r="K99" s="71">
        <f t="shared" si="52"/>
        <v>5500880.0000000009</v>
      </c>
      <c r="L99" s="71">
        <f t="shared" si="53"/>
        <v>17717142.560000002</v>
      </c>
      <c r="M99" s="570"/>
      <c r="N99" s="71"/>
      <c r="O99" s="71">
        <f t="shared" si="55"/>
        <v>0</v>
      </c>
      <c r="P99" s="570"/>
      <c r="Q99" s="71"/>
      <c r="R99" s="71">
        <f t="shared" si="56"/>
        <v>0</v>
      </c>
      <c r="S99" s="71">
        <f t="shared" si="59"/>
        <v>0</v>
      </c>
      <c r="T99" s="71">
        <f t="shared" si="60"/>
        <v>0</v>
      </c>
      <c r="U99" s="71">
        <f t="shared" si="61"/>
        <v>0</v>
      </c>
      <c r="V99" s="72" t="s">
        <v>1177</v>
      </c>
    </row>
    <row r="100" spans="1:22" outlineLevel="3">
      <c r="A100" s="8"/>
      <c r="B100" s="8"/>
      <c r="C100" s="25" t="s">
        <v>1178</v>
      </c>
      <c r="D100" s="97">
        <v>57</v>
      </c>
      <c r="E100" s="97">
        <v>55.000000000000007</v>
      </c>
      <c r="F100" s="18" t="s">
        <v>1109</v>
      </c>
      <c r="G100" s="199">
        <v>104230.8</v>
      </c>
      <c r="H100" s="199">
        <v>44800.000000000007</v>
      </c>
      <c r="I100" s="71">
        <f t="shared" si="54"/>
        <v>149030.80000000002</v>
      </c>
      <c r="J100" s="71">
        <f t="shared" si="51"/>
        <v>5732694.0000000009</v>
      </c>
      <c r="K100" s="71">
        <f t="shared" si="52"/>
        <v>2464000.0000000009</v>
      </c>
      <c r="L100" s="71">
        <f t="shared" si="53"/>
        <v>8196694.0000000019</v>
      </c>
      <c r="M100" s="570"/>
      <c r="N100" s="71"/>
      <c r="O100" s="71">
        <f t="shared" si="55"/>
        <v>0</v>
      </c>
      <c r="P100" s="570"/>
      <c r="Q100" s="71"/>
      <c r="R100" s="71">
        <f t="shared" si="56"/>
        <v>0</v>
      </c>
      <c r="S100" s="71">
        <f t="shared" si="59"/>
        <v>0</v>
      </c>
      <c r="T100" s="71">
        <f t="shared" si="60"/>
        <v>0</v>
      </c>
      <c r="U100" s="71">
        <f t="shared" si="61"/>
        <v>0</v>
      </c>
      <c r="V100" s="72" t="s">
        <v>1179</v>
      </c>
    </row>
    <row r="101" spans="1:22" outlineLevel="3">
      <c r="A101" s="8"/>
      <c r="B101" s="8"/>
      <c r="C101" s="25" t="s">
        <v>1180</v>
      </c>
      <c r="D101" s="97">
        <v>12</v>
      </c>
      <c r="E101" s="97">
        <v>12</v>
      </c>
      <c r="F101" s="18" t="s">
        <v>660</v>
      </c>
      <c r="G101" s="199">
        <v>90000</v>
      </c>
      <c r="H101" s="199">
        <v>35000</v>
      </c>
      <c r="I101" s="71">
        <f t="shared" si="54"/>
        <v>125000</v>
      </c>
      <c r="J101" s="71">
        <f t="shared" si="51"/>
        <v>1080000</v>
      </c>
      <c r="K101" s="71">
        <f t="shared" si="52"/>
        <v>420000</v>
      </c>
      <c r="L101" s="71">
        <f t="shared" si="53"/>
        <v>1500000</v>
      </c>
      <c r="M101" s="570"/>
      <c r="N101" s="71"/>
      <c r="O101" s="71">
        <f t="shared" si="55"/>
        <v>0</v>
      </c>
      <c r="P101" s="570"/>
      <c r="Q101" s="71"/>
      <c r="R101" s="71">
        <f t="shared" si="56"/>
        <v>0</v>
      </c>
      <c r="S101" s="71">
        <f t="shared" si="59"/>
        <v>0</v>
      </c>
      <c r="T101" s="71">
        <f t="shared" si="60"/>
        <v>0</v>
      </c>
      <c r="U101" s="71">
        <f t="shared" si="61"/>
        <v>0</v>
      </c>
      <c r="V101" s="72" t="s">
        <v>713</v>
      </c>
    </row>
    <row r="102" spans="1:22" s="403" customFormat="1" outlineLevel="3">
      <c r="A102" s="391"/>
      <c r="B102" s="391"/>
      <c r="C102" s="392" t="s">
        <v>1151</v>
      </c>
      <c r="D102" s="97">
        <v>1</v>
      </c>
      <c r="E102" s="97">
        <v>1</v>
      </c>
      <c r="F102" s="387" t="s">
        <v>619</v>
      </c>
      <c r="G102" s="62">
        <v>15556006.380000003</v>
      </c>
      <c r="H102" s="62">
        <v>4666801.9140000008</v>
      </c>
      <c r="I102" s="62">
        <f t="shared" si="54"/>
        <v>20222808.294000003</v>
      </c>
      <c r="J102" s="62">
        <f t="shared" si="51"/>
        <v>15556006.380000003</v>
      </c>
      <c r="K102" s="62">
        <f t="shared" si="52"/>
        <v>4666801.9140000008</v>
      </c>
      <c r="L102" s="62">
        <f t="shared" si="53"/>
        <v>20222808.294000003</v>
      </c>
      <c r="M102" s="574"/>
      <c r="N102" s="62"/>
      <c r="O102" s="62">
        <f t="shared" si="55"/>
        <v>0</v>
      </c>
      <c r="P102" s="574"/>
      <c r="Q102" s="62"/>
      <c r="R102" s="62">
        <f t="shared" si="56"/>
        <v>0</v>
      </c>
      <c r="S102" s="62">
        <f t="shared" si="59"/>
        <v>0</v>
      </c>
      <c r="T102" s="62">
        <f t="shared" si="60"/>
        <v>0</v>
      </c>
      <c r="U102" s="62">
        <f t="shared" si="61"/>
        <v>0</v>
      </c>
      <c r="V102" s="393" t="s">
        <v>713</v>
      </c>
    </row>
    <row r="103" spans="1:22" outlineLevel="3">
      <c r="A103" s="8"/>
      <c r="B103" s="8"/>
      <c r="C103" s="25"/>
      <c r="D103" s="97"/>
      <c r="E103" s="97"/>
      <c r="F103" s="18"/>
      <c r="G103" s="71"/>
      <c r="H103" s="71"/>
      <c r="I103" s="71"/>
      <c r="J103" s="71"/>
      <c r="K103" s="71"/>
      <c r="L103" s="71"/>
      <c r="M103" s="570"/>
      <c r="N103" s="71"/>
      <c r="O103" s="71">
        <f t="shared" si="55"/>
        <v>0</v>
      </c>
      <c r="P103" s="570"/>
      <c r="Q103" s="71"/>
      <c r="R103" s="71">
        <f t="shared" si="56"/>
        <v>0</v>
      </c>
      <c r="S103" s="71">
        <f t="shared" si="59"/>
        <v>0</v>
      </c>
      <c r="T103" s="71">
        <f t="shared" si="60"/>
        <v>0</v>
      </c>
      <c r="U103" s="71">
        <f t="shared" si="61"/>
        <v>0</v>
      </c>
      <c r="V103" s="72"/>
    </row>
    <row r="104" spans="1:22" outlineLevel="3">
      <c r="A104" s="8"/>
      <c r="B104" s="8"/>
      <c r="C104" s="28" t="s">
        <v>1138</v>
      </c>
      <c r="D104" s="97"/>
      <c r="E104" s="97"/>
      <c r="F104" s="18"/>
      <c r="G104" s="71"/>
      <c r="H104" s="71"/>
      <c r="I104" s="71"/>
      <c r="J104" s="82">
        <f>SUBTOTAL(9,J105:J112)</f>
        <v>25249681.78564297</v>
      </c>
      <c r="K104" s="82">
        <f>SUBTOTAL(9,K105:K112)</f>
        <v>7087187.3611861654</v>
      </c>
      <c r="L104" s="82">
        <f>SUBTOTAL(9,L105:L112)</f>
        <v>32336869.146829143</v>
      </c>
      <c r="M104" s="576"/>
      <c r="N104" s="82"/>
      <c r="O104" s="82">
        <f t="shared" si="55"/>
        <v>0</v>
      </c>
      <c r="P104" s="576"/>
      <c r="Q104" s="82"/>
      <c r="R104" s="82">
        <f t="shared" si="56"/>
        <v>0</v>
      </c>
      <c r="S104" s="82">
        <f>SUBTOTAL(9,S105:S112)</f>
        <v>2696279.6283870367</v>
      </c>
      <c r="T104" s="82">
        <f>SUBTOTAL(9,T105:T112)</f>
        <v>0</v>
      </c>
      <c r="U104" s="82">
        <f>SUBTOTAL(9,U105:U112)</f>
        <v>2696279.6283870367</v>
      </c>
      <c r="V104" s="72"/>
    </row>
    <row r="105" spans="1:22" outlineLevel="3">
      <c r="A105" s="8"/>
      <c r="B105" s="8"/>
      <c r="C105" s="25" t="s">
        <v>1181</v>
      </c>
      <c r="D105" s="97">
        <v>5</v>
      </c>
      <c r="E105" s="97">
        <v>5</v>
      </c>
      <c r="F105" s="18" t="s">
        <v>660</v>
      </c>
      <c r="G105" s="199">
        <v>2875000</v>
      </c>
      <c r="H105" s="199">
        <v>82500</v>
      </c>
      <c r="I105" s="71">
        <f>SUM(G105:H105)</f>
        <v>2957500</v>
      </c>
      <c r="J105" s="71">
        <f>G105*E105</f>
        <v>14375000</v>
      </c>
      <c r="K105" s="71">
        <f>H105*E105</f>
        <v>412500</v>
      </c>
      <c r="L105" s="71">
        <f>I105*E105</f>
        <v>14787500</v>
      </c>
      <c r="M105" s="570"/>
      <c r="N105" s="71"/>
      <c r="O105" s="71">
        <f t="shared" si="55"/>
        <v>0</v>
      </c>
      <c r="P105" s="570"/>
      <c r="Q105" s="71"/>
      <c r="R105" s="71">
        <f t="shared" si="56"/>
        <v>0</v>
      </c>
      <c r="S105" s="71">
        <f t="shared" si="59"/>
        <v>0</v>
      </c>
      <c r="T105" s="71">
        <f t="shared" si="60"/>
        <v>0</v>
      </c>
      <c r="U105" s="71">
        <f t="shared" si="61"/>
        <v>0</v>
      </c>
      <c r="V105" s="72" t="s">
        <v>713</v>
      </c>
    </row>
    <row r="106" spans="1:22" ht="26.4" outlineLevel="3">
      <c r="A106" s="8"/>
      <c r="B106" s="8"/>
      <c r="C106" s="25" t="s">
        <v>1182</v>
      </c>
      <c r="D106" s="97">
        <v>1</v>
      </c>
      <c r="E106" s="97">
        <v>1</v>
      </c>
      <c r="F106" s="18" t="s">
        <v>624</v>
      </c>
      <c r="G106" s="199">
        <v>46800</v>
      </c>
      <c r="H106" s="199">
        <v>54500.000000000007</v>
      </c>
      <c r="I106" s="71">
        <f t="shared" ref="I106" si="62">SUM(G106:H106)</f>
        <v>101300</v>
      </c>
      <c r="J106" s="71">
        <f t="shared" ref="J106" si="63">G106*E106</f>
        <v>46800</v>
      </c>
      <c r="K106" s="71">
        <f t="shared" ref="K106" si="64">H106*E106</f>
        <v>54500.000000000007</v>
      </c>
      <c r="L106" s="71">
        <f t="shared" ref="L106" si="65">I106*E106</f>
        <v>101300</v>
      </c>
      <c r="M106" s="570"/>
      <c r="N106" s="71"/>
      <c r="O106" s="71">
        <f t="shared" si="55"/>
        <v>0</v>
      </c>
      <c r="P106" s="570"/>
      <c r="Q106" s="71"/>
      <c r="R106" s="71">
        <f t="shared" si="56"/>
        <v>0</v>
      </c>
      <c r="S106" s="71">
        <f t="shared" si="59"/>
        <v>0</v>
      </c>
      <c r="T106" s="71">
        <f t="shared" si="60"/>
        <v>0</v>
      </c>
      <c r="U106" s="71">
        <f t="shared" si="61"/>
        <v>0</v>
      </c>
      <c r="V106" s="72" t="s">
        <v>697</v>
      </c>
    </row>
    <row r="107" spans="1:22" outlineLevel="3">
      <c r="A107" s="8"/>
      <c r="B107" s="8"/>
      <c r="C107" s="25" t="s">
        <v>812</v>
      </c>
      <c r="D107" s="97">
        <v>330</v>
      </c>
      <c r="E107" s="97">
        <v>308</v>
      </c>
      <c r="F107" s="18" t="s">
        <v>624</v>
      </c>
      <c r="G107" s="199">
        <v>22980.09</v>
      </c>
      <c r="H107" s="199">
        <v>5743.9305000000022</v>
      </c>
      <c r="I107" s="71">
        <f>SUM(G107:H107)</f>
        <v>28724.020500000002</v>
      </c>
      <c r="J107" s="71">
        <f>G107*E107</f>
        <v>7077867.7199999997</v>
      </c>
      <c r="K107" s="71">
        <f>H107*E107</f>
        <v>1769130.5940000007</v>
      </c>
      <c r="L107" s="71">
        <f>I107*E107</f>
        <v>8846998.3140000012</v>
      </c>
      <c r="M107" s="570"/>
      <c r="N107" s="71"/>
      <c r="O107" s="71">
        <f t="shared" si="55"/>
        <v>0</v>
      </c>
      <c r="P107" s="570"/>
      <c r="Q107" s="71"/>
      <c r="R107" s="71">
        <f t="shared" si="56"/>
        <v>0</v>
      </c>
      <c r="S107" s="71">
        <f t="shared" si="59"/>
        <v>0</v>
      </c>
      <c r="T107" s="71">
        <f t="shared" si="60"/>
        <v>0</v>
      </c>
      <c r="U107" s="71">
        <f t="shared" si="61"/>
        <v>0</v>
      </c>
      <c r="V107" s="72" t="s">
        <v>625</v>
      </c>
    </row>
    <row r="108" spans="1:22" outlineLevel="3">
      <c r="A108" s="8"/>
      <c r="B108" s="8"/>
      <c r="C108" s="25" t="s">
        <v>1183</v>
      </c>
      <c r="D108" s="97">
        <v>9</v>
      </c>
      <c r="E108" s="97">
        <v>9.9</v>
      </c>
      <c r="F108" s="18" t="s">
        <v>624</v>
      </c>
      <c r="G108" s="199">
        <v>3554.7229199999997</v>
      </c>
      <c r="H108" s="199">
        <v>5289.7058823529414</v>
      </c>
      <c r="I108" s="71">
        <f t="shared" si="54"/>
        <v>8844.4288023529407</v>
      </c>
      <c r="J108" s="71">
        <f t="shared" si="51"/>
        <v>35191.756907999996</v>
      </c>
      <c r="K108" s="71">
        <f t="shared" si="52"/>
        <v>52368.088235294119</v>
      </c>
      <c r="L108" s="71">
        <f t="shared" si="53"/>
        <v>87559.845143294122</v>
      </c>
      <c r="M108" s="570">
        <v>0.8</v>
      </c>
      <c r="N108" s="71"/>
      <c r="O108" s="71">
        <f t="shared" si="55"/>
        <v>0.8</v>
      </c>
      <c r="P108" s="570"/>
      <c r="Q108" s="71"/>
      <c r="R108" s="71">
        <f t="shared" si="56"/>
        <v>0</v>
      </c>
      <c r="S108" s="71">
        <f t="shared" si="59"/>
        <v>28153.405526399998</v>
      </c>
      <c r="T108" s="71">
        <f t="shared" si="60"/>
        <v>0</v>
      </c>
      <c r="U108" s="71">
        <f t="shared" si="61"/>
        <v>28153.405526399998</v>
      </c>
      <c r="V108" s="72" t="s">
        <v>713</v>
      </c>
    </row>
    <row r="109" spans="1:22" outlineLevel="3">
      <c r="A109" s="8"/>
      <c r="B109" s="8"/>
      <c r="C109" s="25" t="s">
        <v>928</v>
      </c>
      <c r="D109" s="97">
        <v>333</v>
      </c>
      <c r="E109" s="97">
        <v>308</v>
      </c>
      <c r="F109" s="18" t="s">
        <v>624</v>
      </c>
      <c r="G109" s="199">
        <v>8773.9726027397246</v>
      </c>
      <c r="H109" s="199">
        <v>14594.016411764707</v>
      </c>
      <c r="I109" s="71">
        <f t="shared" si="54"/>
        <v>23367.989014504434</v>
      </c>
      <c r="J109" s="71">
        <f t="shared" si="51"/>
        <v>2702383.5616438352</v>
      </c>
      <c r="K109" s="71">
        <f t="shared" si="52"/>
        <v>4494957.0548235299</v>
      </c>
      <c r="L109" s="71">
        <f t="shared" si="53"/>
        <v>7197340.616467366</v>
      </c>
      <c r="M109" s="570">
        <v>0.8</v>
      </c>
      <c r="N109" s="71"/>
      <c r="O109" s="71">
        <f t="shared" si="55"/>
        <v>0.8</v>
      </c>
      <c r="P109" s="570"/>
      <c r="Q109" s="71"/>
      <c r="R109" s="71">
        <f t="shared" si="56"/>
        <v>0</v>
      </c>
      <c r="S109" s="71">
        <f t="shared" si="59"/>
        <v>2161906.8493150682</v>
      </c>
      <c r="T109" s="71">
        <f t="shared" si="60"/>
        <v>0</v>
      </c>
      <c r="U109" s="71">
        <f t="shared" si="61"/>
        <v>2161906.8493150682</v>
      </c>
      <c r="V109" s="72" t="s">
        <v>929</v>
      </c>
    </row>
    <row r="110" spans="1:22" outlineLevel="3">
      <c r="A110" s="8"/>
      <c r="B110" s="8"/>
      <c r="C110" s="25"/>
      <c r="D110" s="97"/>
      <c r="E110" s="97"/>
      <c r="F110" s="18"/>
      <c r="G110" s="71"/>
      <c r="H110" s="71"/>
      <c r="I110" s="71"/>
      <c r="J110" s="71"/>
      <c r="K110" s="71"/>
      <c r="L110" s="71"/>
      <c r="M110" s="570"/>
      <c r="N110" s="71"/>
      <c r="O110" s="71">
        <f t="shared" si="55"/>
        <v>0</v>
      </c>
      <c r="P110" s="570"/>
      <c r="Q110" s="71"/>
      <c r="R110" s="71">
        <f t="shared" si="56"/>
        <v>0</v>
      </c>
      <c r="S110" s="71">
        <f t="shared" si="59"/>
        <v>0</v>
      </c>
      <c r="T110" s="71">
        <f t="shared" si="60"/>
        <v>0</v>
      </c>
      <c r="U110" s="71">
        <f t="shared" si="61"/>
        <v>0</v>
      </c>
      <c r="V110" s="72"/>
    </row>
    <row r="111" spans="1:22" outlineLevel="3">
      <c r="A111" s="8"/>
      <c r="B111" s="8"/>
      <c r="C111" s="25"/>
      <c r="D111" s="97"/>
      <c r="E111" s="97"/>
      <c r="F111" s="18"/>
      <c r="G111" s="71"/>
      <c r="H111" s="71"/>
      <c r="I111" s="71"/>
      <c r="J111" s="71"/>
      <c r="K111" s="71"/>
      <c r="L111" s="71"/>
      <c r="M111" s="570"/>
      <c r="N111" s="71"/>
      <c r="O111" s="71">
        <f t="shared" si="55"/>
        <v>0</v>
      </c>
      <c r="P111" s="570"/>
      <c r="Q111" s="71"/>
      <c r="R111" s="71">
        <f t="shared" si="56"/>
        <v>0</v>
      </c>
      <c r="S111" s="71">
        <f t="shared" si="59"/>
        <v>0</v>
      </c>
      <c r="T111" s="71">
        <f t="shared" si="60"/>
        <v>0</v>
      </c>
      <c r="U111" s="71">
        <f t="shared" si="61"/>
        <v>0</v>
      </c>
      <c r="V111" s="72"/>
    </row>
    <row r="112" spans="1:22" outlineLevel="3">
      <c r="A112" s="8"/>
      <c r="B112" s="8"/>
      <c r="C112" s="25" t="s">
        <v>657</v>
      </c>
      <c r="D112" s="97">
        <v>1</v>
      </c>
      <c r="E112" s="97">
        <v>1</v>
      </c>
      <c r="F112" s="18" t="s">
        <v>619</v>
      </c>
      <c r="G112" s="199">
        <v>1012438.7470911371</v>
      </c>
      <c r="H112" s="199">
        <v>303731.62412734114</v>
      </c>
      <c r="I112" s="71">
        <f t="shared" si="54"/>
        <v>1316170.3712184783</v>
      </c>
      <c r="J112" s="71">
        <f t="shared" si="51"/>
        <v>1012438.7470911371</v>
      </c>
      <c r="K112" s="71">
        <f t="shared" si="52"/>
        <v>303731.62412734114</v>
      </c>
      <c r="L112" s="71">
        <f t="shared" si="53"/>
        <v>1316170.3712184783</v>
      </c>
      <c r="M112" s="570">
        <v>0.5</v>
      </c>
      <c r="N112" s="71"/>
      <c r="O112" s="71">
        <f t="shared" si="55"/>
        <v>0.5</v>
      </c>
      <c r="P112" s="570"/>
      <c r="Q112" s="71"/>
      <c r="R112" s="71">
        <f t="shared" si="56"/>
        <v>0</v>
      </c>
      <c r="S112" s="71">
        <f t="shared" si="59"/>
        <v>506219.37354556855</v>
      </c>
      <c r="T112" s="71">
        <f t="shared" si="60"/>
        <v>0</v>
      </c>
      <c r="U112" s="71">
        <f t="shared" si="61"/>
        <v>506219.37354556855</v>
      </c>
      <c r="V112" s="72" t="s">
        <v>713</v>
      </c>
    </row>
    <row r="113" spans="1:22" s="7" customFormat="1" outlineLevel="2">
      <c r="A113" s="5"/>
      <c r="B113" s="5"/>
      <c r="C113" s="401" t="s">
        <v>1184</v>
      </c>
      <c r="D113" s="194"/>
      <c r="E113" s="97"/>
      <c r="F113" s="277"/>
      <c r="G113" s="199"/>
      <c r="H113" s="199"/>
      <c r="I113" s="199"/>
      <c r="J113" s="174">
        <f>SUBTOTAL(9,J114:J157)</f>
        <v>540527596.87237489</v>
      </c>
      <c r="K113" s="174">
        <f>SUBTOTAL(9,K114:K157)</f>
        <v>42856692.037624359</v>
      </c>
      <c r="L113" s="174">
        <f>SUBTOTAL(9,L114:L157)</f>
        <v>583384288.90999937</v>
      </c>
      <c r="M113" s="578"/>
      <c r="N113" s="174"/>
      <c r="O113" s="174">
        <f t="shared" si="55"/>
        <v>0</v>
      </c>
      <c r="P113" s="578"/>
      <c r="Q113" s="174"/>
      <c r="R113" s="174">
        <f t="shared" si="56"/>
        <v>0</v>
      </c>
      <c r="S113" s="174">
        <f>SUBTOTAL(9,S114:S157)</f>
        <v>17444464.048716661</v>
      </c>
      <c r="T113" s="174">
        <f>SUBTOTAL(9,T114:T157)</f>
        <v>0</v>
      </c>
      <c r="U113" s="174">
        <f>SUBTOTAL(9,U114:U157)</f>
        <v>17444464.048716661</v>
      </c>
      <c r="V113" s="402"/>
    </row>
    <row r="114" spans="1:22" outlineLevel="3">
      <c r="A114" s="8"/>
      <c r="B114" s="8"/>
      <c r="C114" s="28" t="s">
        <v>1141</v>
      </c>
      <c r="D114" s="94"/>
      <c r="E114" s="97"/>
      <c r="F114" s="18"/>
      <c r="G114" s="71"/>
      <c r="H114" s="71"/>
      <c r="I114" s="71"/>
      <c r="J114" s="82">
        <f>SUBTOTAL(9,J115:J121)</f>
        <v>41276280</v>
      </c>
      <c r="K114" s="82">
        <f t="shared" ref="K114:L114" si="66">SUBTOTAL(9,K115:K121)</f>
        <v>4988745.0000000009</v>
      </c>
      <c r="L114" s="82">
        <f t="shared" si="66"/>
        <v>46265025</v>
      </c>
      <c r="M114" s="576"/>
      <c r="N114" s="82"/>
      <c r="O114" s="82">
        <f t="shared" si="55"/>
        <v>0</v>
      </c>
      <c r="P114" s="576"/>
      <c r="Q114" s="82"/>
      <c r="R114" s="82">
        <f t="shared" si="56"/>
        <v>0</v>
      </c>
      <c r="S114" s="82">
        <f>SUBTOTAL(9,S115:S121)</f>
        <v>0</v>
      </c>
      <c r="T114" s="82">
        <f t="shared" ref="T114:U114" si="67">SUBTOTAL(9,T115:T121)</f>
        <v>0</v>
      </c>
      <c r="U114" s="82">
        <f t="shared" si="67"/>
        <v>0</v>
      </c>
      <c r="V114" s="72"/>
    </row>
    <row r="115" spans="1:22" ht="26.4" outlineLevel="3">
      <c r="A115" s="8"/>
      <c r="B115" s="8"/>
      <c r="C115" s="25" t="s">
        <v>1185</v>
      </c>
      <c r="D115" s="97">
        <v>1</v>
      </c>
      <c r="E115" s="97">
        <v>1</v>
      </c>
      <c r="F115" s="18" t="s">
        <v>660</v>
      </c>
      <c r="G115" s="199">
        <v>4734816</v>
      </c>
      <c r="H115" s="199">
        <v>495000.00000000006</v>
      </c>
      <c r="I115" s="71">
        <f t="shared" ref="I115:I121" si="68">SUM(G115:H115)</f>
        <v>5229816</v>
      </c>
      <c r="J115" s="71">
        <f t="shared" ref="J115:J121" si="69">G115*E115</f>
        <v>4734816</v>
      </c>
      <c r="K115" s="71">
        <f t="shared" ref="K115:K121" si="70">H115*E115</f>
        <v>495000.00000000006</v>
      </c>
      <c r="L115" s="71">
        <f t="shared" ref="L115:L121" si="71">I115*E115</f>
        <v>5229816</v>
      </c>
      <c r="M115" s="570"/>
      <c r="N115" s="71"/>
      <c r="O115" s="71">
        <f t="shared" si="55"/>
        <v>0</v>
      </c>
      <c r="P115" s="570"/>
      <c r="Q115" s="71"/>
      <c r="R115" s="71">
        <f t="shared" si="56"/>
        <v>0</v>
      </c>
      <c r="S115" s="71">
        <f t="shared" si="59"/>
        <v>0</v>
      </c>
      <c r="T115" s="71">
        <f t="shared" si="60"/>
        <v>0</v>
      </c>
      <c r="U115" s="71">
        <f t="shared" si="61"/>
        <v>0</v>
      </c>
      <c r="V115" s="72" t="s">
        <v>1147</v>
      </c>
    </row>
    <row r="116" spans="1:22" ht="26.4" outlineLevel="3">
      <c r="A116" s="8"/>
      <c r="B116" s="8"/>
      <c r="C116" s="25" t="s">
        <v>1186</v>
      </c>
      <c r="D116" s="97">
        <v>1</v>
      </c>
      <c r="E116" s="97">
        <v>1</v>
      </c>
      <c r="F116" s="18" t="s">
        <v>660</v>
      </c>
      <c r="G116" s="199">
        <v>4658448</v>
      </c>
      <c r="H116" s="199">
        <v>495000.00000000006</v>
      </c>
      <c r="I116" s="71">
        <f t="shared" si="68"/>
        <v>5153448</v>
      </c>
      <c r="J116" s="71">
        <f t="shared" si="69"/>
        <v>4658448</v>
      </c>
      <c r="K116" s="71">
        <f t="shared" si="70"/>
        <v>495000.00000000006</v>
      </c>
      <c r="L116" s="71">
        <f t="shared" si="71"/>
        <v>5153448</v>
      </c>
      <c r="M116" s="570"/>
      <c r="N116" s="71"/>
      <c r="O116" s="71">
        <f t="shared" si="55"/>
        <v>0</v>
      </c>
      <c r="P116" s="570"/>
      <c r="Q116" s="71"/>
      <c r="R116" s="71">
        <f t="shared" si="56"/>
        <v>0</v>
      </c>
      <c r="S116" s="71">
        <f t="shared" si="59"/>
        <v>0</v>
      </c>
      <c r="T116" s="71">
        <f t="shared" si="60"/>
        <v>0</v>
      </c>
      <c r="U116" s="71">
        <f t="shared" si="61"/>
        <v>0</v>
      </c>
      <c r="V116" s="72" t="s">
        <v>1147</v>
      </c>
    </row>
    <row r="117" spans="1:22" ht="26.4" outlineLevel="3">
      <c r="A117" s="8"/>
      <c r="B117" s="8"/>
      <c r="C117" s="25" t="s">
        <v>1148</v>
      </c>
      <c r="D117" s="97">
        <v>1</v>
      </c>
      <c r="E117" s="97">
        <v>1</v>
      </c>
      <c r="F117" s="18" t="s">
        <v>660</v>
      </c>
      <c r="G117" s="199">
        <v>4658448</v>
      </c>
      <c r="H117" s="199">
        <v>495000.00000000006</v>
      </c>
      <c r="I117" s="71">
        <f t="shared" si="68"/>
        <v>5153448</v>
      </c>
      <c r="J117" s="71">
        <f t="shared" si="69"/>
        <v>4658448</v>
      </c>
      <c r="K117" s="71">
        <f t="shared" si="70"/>
        <v>495000.00000000006</v>
      </c>
      <c r="L117" s="71">
        <f t="shared" si="71"/>
        <v>5153448</v>
      </c>
      <c r="M117" s="570"/>
      <c r="N117" s="71"/>
      <c r="O117" s="71">
        <f t="shared" si="55"/>
        <v>0</v>
      </c>
      <c r="P117" s="570"/>
      <c r="Q117" s="71"/>
      <c r="R117" s="71">
        <f t="shared" si="56"/>
        <v>0</v>
      </c>
      <c r="S117" s="71">
        <f t="shared" si="59"/>
        <v>0</v>
      </c>
      <c r="T117" s="71">
        <f t="shared" si="60"/>
        <v>0</v>
      </c>
      <c r="U117" s="71">
        <f t="shared" si="61"/>
        <v>0</v>
      </c>
      <c r="V117" s="72" t="s">
        <v>1145</v>
      </c>
    </row>
    <row r="118" spans="1:22" ht="26.4" outlineLevel="3">
      <c r="A118" s="8"/>
      <c r="B118" s="8"/>
      <c r="C118" s="25" t="s">
        <v>1187</v>
      </c>
      <c r="D118" s="97">
        <v>1</v>
      </c>
      <c r="E118" s="97">
        <v>1</v>
      </c>
      <c r="F118" s="18" t="s">
        <v>660</v>
      </c>
      <c r="G118" s="199">
        <v>4658448</v>
      </c>
      <c r="H118" s="199">
        <v>495000.00000000006</v>
      </c>
      <c r="I118" s="71">
        <f t="shared" si="68"/>
        <v>5153448</v>
      </c>
      <c r="J118" s="71">
        <f t="shared" si="69"/>
        <v>4658448</v>
      </c>
      <c r="K118" s="71">
        <f t="shared" si="70"/>
        <v>495000.00000000006</v>
      </c>
      <c r="L118" s="71">
        <f t="shared" si="71"/>
        <v>5153448</v>
      </c>
      <c r="M118" s="570"/>
      <c r="N118" s="71"/>
      <c r="O118" s="71">
        <f t="shared" si="55"/>
        <v>0</v>
      </c>
      <c r="P118" s="570"/>
      <c r="Q118" s="71"/>
      <c r="R118" s="71">
        <f t="shared" si="56"/>
        <v>0</v>
      </c>
      <c r="S118" s="71">
        <f t="shared" si="59"/>
        <v>0</v>
      </c>
      <c r="T118" s="71">
        <f t="shared" si="60"/>
        <v>0</v>
      </c>
      <c r="U118" s="71">
        <f t="shared" si="61"/>
        <v>0</v>
      </c>
      <c r="V118" s="72" t="s">
        <v>1145</v>
      </c>
    </row>
    <row r="119" spans="1:22" ht="26.4" outlineLevel="3">
      <c r="A119" s="8"/>
      <c r="B119" s="8"/>
      <c r="C119" s="25" t="s">
        <v>1188</v>
      </c>
      <c r="D119" s="97">
        <v>1</v>
      </c>
      <c r="E119" s="97">
        <v>1</v>
      </c>
      <c r="F119" s="18" t="s">
        <v>660</v>
      </c>
      <c r="G119" s="199">
        <v>2324562</v>
      </c>
      <c r="H119" s="199">
        <v>495000.00000000006</v>
      </c>
      <c r="I119" s="71">
        <f t="shared" si="68"/>
        <v>2819562</v>
      </c>
      <c r="J119" s="71">
        <f t="shared" si="69"/>
        <v>2324562</v>
      </c>
      <c r="K119" s="71">
        <f t="shared" si="70"/>
        <v>495000.00000000006</v>
      </c>
      <c r="L119" s="71">
        <f t="shared" si="71"/>
        <v>2819562</v>
      </c>
      <c r="M119" s="570"/>
      <c r="N119" s="71"/>
      <c r="O119" s="71">
        <f t="shared" si="55"/>
        <v>0</v>
      </c>
      <c r="P119" s="570"/>
      <c r="Q119" s="71"/>
      <c r="R119" s="71">
        <f t="shared" si="56"/>
        <v>0</v>
      </c>
      <c r="S119" s="71">
        <f t="shared" si="59"/>
        <v>0</v>
      </c>
      <c r="T119" s="71">
        <f t="shared" si="60"/>
        <v>0</v>
      </c>
      <c r="U119" s="71">
        <f t="shared" si="61"/>
        <v>0</v>
      </c>
      <c r="V119" s="72" t="s">
        <v>1251</v>
      </c>
    </row>
    <row r="120" spans="1:22" ht="26.4" outlineLevel="3">
      <c r="A120" s="8"/>
      <c r="B120" s="8"/>
      <c r="C120" s="25" t="s">
        <v>1189</v>
      </c>
      <c r="D120" s="97">
        <v>4</v>
      </c>
      <c r="E120" s="97">
        <v>4</v>
      </c>
      <c r="F120" s="18" t="s">
        <v>660</v>
      </c>
      <c r="G120" s="199">
        <v>4615602</v>
      </c>
      <c r="H120" s="199">
        <v>495000.00000000006</v>
      </c>
      <c r="I120" s="71">
        <f t="shared" ref="I120" si="72">SUM(G120:H120)</f>
        <v>5110602</v>
      </c>
      <c r="J120" s="71">
        <f t="shared" si="69"/>
        <v>18462408</v>
      </c>
      <c r="K120" s="71">
        <f t="shared" si="70"/>
        <v>1980000.0000000002</v>
      </c>
      <c r="L120" s="71">
        <f t="shared" si="71"/>
        <v>20442408</v>
      </c>
      <c r="M120" s="570"/>
      <c r="N120" s="71"/>
      <c r="O120" s="71">
        <f t="shared" si="55"/>
        <v>0</v>
      </c>
      <c r="P120" s="570"/>
      <c r="Q120" s="71"/>
      <c r="R120" s="71">
        <f t="shared" si="56"/>
        <v>0</v>
      </c>
      <c r="S120" s="71">
        <f t="shared" si="59"/>
        <v>0</v>
      </c>
      <c r="T120" s="71">
        <f t="shared" si="60"/>
        <v>0</v>
      </c>
      <c r="U120" s="71">
        <f t="shared" si="61"/>
        <v>0</v>
      </c>
      <c r="V120" s="72" t="s">
        <v>1190</v>
      </c>
    </row>
    <row r="121" spans="1:22" outlineLevel="3">
      <c r="A121" s="8"/>
      <c r="B121" s="8"/>
      <c r="C121" s="25" t="s">
        <v>1151</v>
      </c>
      <c r="D121" s="97">
        <v>1</v>
      </c>
      <c r="E121" s="97">
        <v>1</v>
      </c>
      <c r="F121" s="18" t="s">
        <v>619</v>
      </c>
      <c r="G121" s="199">
        <v>1779150</v>
      </c>
      <c r="H121" s="199">
        <v>533745</v>
      </c>
      <c r="I121" s="71">
        <f t="shared" si="68"/>
        <v>2312895</v>
      </c>
      <c r="J121" s="71">
        <f t="shared" si="69"/>
        <v>1779150</v>
      </c>
      <c r="K121" s="71">
        <f t="shared" si="70"/>
        <v>533745</v>
      </c>
      <c r="L121" s="71">
        <f t="shared" si="71"/>
        <v>2312895</v>
      </c>
      <c r="M121" s="570"/>
      <c r="N121" s="71"/>
      <c r="O121" s="71">
        <f t="shared" si="55"/>
        <v>0</v>
      </c>
      <c r="P121" s="570"/>
      <c r="Q121" s="71"/>
      <c r="R121" s="71">
        <f t="shared" si="56"/>
        <v>0</v>
      </c>
      <c r="S121" s="71">
        <f t="shared" si="59"/>
        <v>0</v>
      </c>
      <c r="T121" s="71">
        <f t="shared" si="60"/>
        <v>0</v>
      </c>
      <c r="U121" s="71">
        <f t="shared" si="61"/>
        <v>0</v>
      </c>
      <c r="V121" s="72" t="s">
        <v>713</v>
      </c>
    </row>
    <row r="122" spans="1:22" outlineLevel="3">
      <c r="A122" s="8"/>
      <c r="B122" s="8"/>
      <c r="C122" s="28" t="s">
        <v>1152</v>
      </c>
      <c r="D122" s="97"/>
      <c r="E122" s="97"/>
      <c r="F122" s="18"/>
      <c r="G122" s="71"/>
      <c r="H122" s="71"/>
      <c r="I122" s="71"/>
      <c r="J122" s="82">
        <f>SUBTOTAL(9,J123:J139)</f>
        <v>429116520</v>
      </c>
      <c r="K122" s="82">
        <f t="shared" ref="K122:L122" si="73">SUBTOTAL(9,K123:K139)</f>
        <v>10169600</v>
      </c>
      <c r="L122" s="82">
        <f t="shared" si="73"/>
        <v>439286120</v>
      </c>
      <c r="M122" s="576"/>
      <c r="N122" s="82"/>
      <c r="O122" s="82">
        <f t="shared" si="55"/>
        <v>0</v>
      </c>
      <c r="P122" s="576"/>
      <c r="Q122" s="82"/>
      <c r="R122" s="82">
        <f t="shared" si="56"/>
        <v>0</v>
      </c>
      <c r="S122" s="82">
        <f>SUBTOTAL(9,S123:S139)</f>
        <v>0</v>
      </c>
      <c r="T122" s="82">
        <f t="shared" ref="T122:U122" si="74">SUBTOTAL(9,T123:T139)</f>
        <v>0</v>
      </c>
      <c r="U122" s="82">
        <f t="shared" si="74"/>
        <v>0</v>
      </c>
      <c r="V122" s="72"/>
    </row>
    <row r="123" spans="1:22" outlineLevel="3">
      <c r="A123" s="8"/>
      <c r="B123" s="8"/>
      <c r="C123" s="25" t="s">
        <v>1153</v>
      </c>
      <c r="D123" s="97">
        <v>1</v>
      </c>
      <c r="E123" s="97">
        <v>1</v>
      </c>
      <c r="F123" s="18" t="s">
        <v>660</v>
      </c>
      <c r="G123" s="199">
        <v>1079160</v>
      </c>
      <c r="H123" s="199">
        <v>84000.000000000015</v>
      </c>
      <c r="I123" s="71">
        <f t="shared" ref="I123:I139" si="75">SUM(G123:H123)</f>
        <v>1163160</v>
      </c>
      <c r="J123" s="71">
        <f t="shared" ref="J123:J139" si="76">G123*E123</f>
        <v>1079160</v>
      </c>
      <c r="K123" s="71">
        <f t="shared" ref="K123:K139" si="77">H123*E123</f>
        <v>84000.000000000015</v>
      </c>
      <c r="L123" s="71">
        <f t="shared" ref="L123:L139" si="78">I123*E123</f>
        <v>1163160</v>
      </c>
      <c r="M123" s="570"/>
      <c r="N123" s="71"/>
      <c r="O123" s="71">
        <f t="shared" si="55"/>
        <v>0</v>
      </c>
      <c r="P123" s="570"/>
      <c r="Q123" s="71"/>
      <c r="R123" s="71">
        <f t="shared" si="56"/>
        <v>0</v>
      </c>
      <c r="S123" s="71">
        <f t="shared" si="59"/>
        <v>0</v>
      </c>
      <c r="T123" s="71">
        <f t="shared" si="60"/>
        <v>0</v>
      </c>
      <c r="U123" s="71">
        <f t="shared" si="61"/>
        <v>0</v>
      </c>
      <c r="V123" s="72" t="s">
        <v>1154</v>
      </c>
    </row>
    <row r="124" spans="1:22" outlineLevel="3">
      <c r="A124" s="8"/>
      <c r="B124" s="8"/>
      <c r="C124" s="25" t="s">
        <v>1155</v>
      </c>
      <c r="D124" s="97">
        <v>23</v>
      </c>
      <c r="E124" s="97">
        <v>23</v>
      </c>
      <c r="F124" s="18" t="s">
        <v>660</v>
      </c>
      <c r="G124" s="199">
        <v>921840</v>
      </c>
      <c r="H124" s="199">
        <v>84000.000000000015</v>
      </c>
      <c r="I124" s="71">
        <f t="shared" si="75"/>
        <v>1005840</v>
      </c>
      <c r="J124" s="71">
        <f t="shared" si="76"/>
        <v>21202320</v>
      </c>
      <c r="K124" s="71">
        <f t="shared" si="77"/>
        <v>1932000.0000000002</v>
      </c>
      <c r="L124" s="71">
        <f t="shared" si="78"/>
        <v>23134320</v>
      </c>
      <c r="M124" s="570"/>
      <c r="N124" s="71"/>
      <c r="O124" s="71">
        <f t="shared" si="55"/>
        <v>0</v>
      </c>
      <c r="P124" s="570"/>
      <c r="Q124" s="71"/>
      <c r="R124" s="71">
        <f t="shared" si="56"/>
        <v>0</v>
      </c>
      <c r="S124" s="71">
        <f t="shared" si="59"/>
        <v>0</v>
      </c>
      <c r="T124" s="71">
        <f t="shared" si="60"/>
        <v>0</v>
      </c>
      <c r="U124" s="71">
        <f t="shared" si="61"/>
        <v>0</v>
      </c>
      <c r="V124" s="72" t="s">
        <v>1154</v>
      </c>
    </row>
    <row r="125" spans="1:22" ht="39.6" outlineLevel="3">
      <c r="A125" s="8"/>
      <c r="B125" s="8"/>
      <c r="C125" s="25" t="s">
        <v>1156</v>
      </c>
      <c r="D125" s="97">
        <v>18</v>
      </c>
      <c r="E125" s="97">
        <v>18</v>
      </c>
      <c r="F125" s="18" t="s">
        <v>660</v>
      </c>
      <c r="G125" s="199">
        <v>1117800</v>
      </c>
      <c r="H125" s="199">
        <v>140000</v>
      </c>
      <c r="I125" s="71">
        <f t="shared" si="75"/>
        <v>1257800</v>
      </c>
      <c r="J125" s="71">
        <f t="shared" si="76"/>
        <v>20120400</v>
      </c>
      <c r="K125" s="71">
        <f t="shared" si="77"/>
        <v>2520000</v>
      </c>
      <c r="L125" s="71">
        <f t="shared" si="78"/>
        <v>22640400</v>
      </c>
      <c r="M125" s="570"/>
      <c r="N125" s="71"/>
      <c r="O125" s="71">
        <f t="shared" si="55"/>
        <v>0</v>
      </c>
      <c r="P125" s="570"/>
      <c r="Q125" s="71"/>
      <c r="R125" s="71">
        <f t="shared" si="56"/>
        <v>0</v>
      </c>
      <c r="S125" s="71">
        <f t="shared" si="59"/>
        <v>0</v>
      </c>
      <c r="T125" s="71">
        <f t="shared" si="60"/>
        <v>0</v>
      </c>
      <c r="U125" s="71">
        <f t="shared" si="61"/>
        <v>0</v>
      </c>
      <c r="V125" s="72" t="s">
        <v>1157</v>
      </c>
    </row>
    <row r="126" spans="1:22" ht="39.6" outlineLevel="3">
      <c r="A126" s="8"/>
      <c r="B126" s="8"/>
      <c r="C126" s="25" t="s">
        <v>1158</v>
      </c>
      <c r="D126" s="97">
        <v>1</v>
      </c>
      <c r="E126" s="97">
        <v>1</v>
      </c>
      <c r="F126" s="18" t="s">
        <v>660</v>
      </c>
      <c r="G126" s="199">
        <v>797640</v>
      </c>
      <c r="H126" s="199">
        <v>117600.00000000001</v>
      </c>
      <c r="I126" s="71">
        <f t="shared" si="75"/>
        <v>915240</v>
      </c>
      <c r="J126" s="71">
        <f t="shared" si="76"/>
        <v>797640</v>
      </c>
      <c r="K126" s="71">
        <f t="shared" si="77"/>
        <v>117600.00000000001</v>
      </c>
      <c r="L126" s="71">
        <f t="shared" si="78"/>
        <v>915240</v>
      </c>
      <c r="M126" s="570"/>
      <c r="N126" s="71"/>
      <c r="O126" s="71">
        <f t="shared" si="55"/>
        <v>0</v>
      </c>
      <c r="P126" s="570"/>
      <c r="Q126" s="71"/>
      <c r="R126" s="71">
        <f t="shared" si="56"/>
        <v>0</v>
      </c>
      <c r="S126" s="71">
        <f t="shared" si="59"/>
        <v>0</v>
      </c>
      <c r="T126" s="71">
        <f t="shared" si="60"/>
        <v>0</v>
      </c>
      <c r="U126" s="71">
        <f t="shared" si="61"/>
        <v>0</v>
      </c>
      <c r="V126" s="72" t="s">
        <v>1157</v>
      </c>
    </row>
    <row r="127" spans="1:22" ht="39.6" outlineLevel="3">
      <c r="A127" s="8"/>
      <c r="B127" s="8"/>
      <c r="C127" s="25" t="s">
        <v>1191</v>
      </c>
      <c r="D127" s="97">
        <v>13</v>
      </c>
      <c r="E127" s="97">
        <v>13</v>
      </c>
      <c r="F127" s="18" t="s">
        <v>660</v>
      </c>
      <c r="G127" s="199">
        <v>1349640.0000000002</v>
      </c>
      <c r="H127" s="199">
        <v>140000</v>
      </c>
      <c r="I127" s="71">
        <f t="shared" ref="I127" si="79">SUM(G127:H127)</f>
        <v>1489640.0000000002</v>
      </c>
      <c r="J127" s="71">
        <f t="shared" si="76"/>
        <v>17545320.000000004</v>
      </c>
      <c r="K127" s="71">
        <f t="shared" si="77"/>
        <v>1820000</v>
      </c>
      <c r="L127" s="71">
        <f t="shared" si="78"/>
        <v>19365320.000000004</v>
      </c>
      <c r="M127" s="570"/>
      <c r="N127" s="71"/>
      <c r="O127" s="71">
        <f t="shared" si="55"/>
        <v>0</v>
      </c>
      <c r="P127" s="570"/>
      <c r="Q127" s="71"/>
      <c r="R127" s="71">
        <f t="shared" si="56"/>
        <v>0</v>
      </c>
      <c r="S127" s="71">
        <f t="shared" si="59"/>
        <v>0</v>
      </c>
      <c r="T127" s="71">
        <f t="shared" si="60"/>
        <v>0</v>
      </c>
      <c r="U127" s="71">
        <f t="shared" si="61"/>
        <v>0</v>
      </c>
      <c r="V127" s="72" t="s">
        <v>1157</v>
      </c>
    </row>
    <row r="128" spans="1:22" ht="26.4" outlineLevel="3">
      <c r="A128" s="8"/>
      <c r="B128" s="8"/>
      <c r="C128" s="25" t="s">
        <v>1159</v>
      </c>
      <c r="D128" s="97">
        <v>1</v>
      </c>
      <c r="E128" s="97">
        <v>1</v>
      </c>
      <c r="F128" s="18" t="s">
        <v>660</v>
      </c>
      <c r="G128" s="199">
        <v>698279.99999999988</v>
      </c>
      <c r="H128" s="199">
        <v>117600.00000000001</v>
      </c>
      <c r="I128" s="71">
        <f t="shared" si="75"/>
        <v>815879.99999999988</v>
      </c>
      <c r="J128" s="71">
        <f t="shared" si="76"/>
        <v>698279.99999999988</v>
      </c>
      <c r="K128" s="71">
        <f t="shared" si="77"/>
        <v>117600.00000000001</v>
      </c>
      <c r="L128" s="71">
        <f t="shared" si="78"/>
        <v>815879.99999999988</v>
      </c>
      <c r="M128" s="570"/>
      <c r="N128" s="71"/>
      <c r="O128" s="71">
        <f t="shared" si="55"/>
        <v>0</v>
      </c>
      <c r="P128" s="570"/>
      <c r="Q128" s="71"/>
      <c r="R128" s="71">
        <f t="shared" si="56"/>
        <v>0</v>
      </c>
      <c r="S128" s="71">
        <f t="shared" si="59"/>
        <v>0</v>
      </c>
      <c r="T128" s="71">
        <f t="shared" si="60"/>
        <v>0</v>
      </c>
      <c r="U128" s="71">
        <f t="shared" si="61"/>
        <v>0</v>
      </c>
      <c r="V128" s="72" t="s">
        <v>1160</v>
      </c>
    </row>
    <row r="129" spans="1:22" ht="26.4" outlineLevel="3">
      <c r="A129" s="8"/>
      <c r="B129" s="8"/>
      <c r="C129" s="25" t="s">
        <v>1162</v>
      </c>
      <c r="D129" s="97">
        <v>3</v>
      </c>
      <c r="E129" s="97">
        <v>3</v>
      </c>
      <c r="F129" s="18" t="s">
        <v>660</v>
      </c>
      <c r="G129" s="199">
        <v>1073640</v>
      </c>
      <c r="H129" s="199">
        <v>117600.00000000001</v>
      </c>
      <c r="I129" s="71">
        <f t="shared" si="75"/>
        <v>1191240</v>
      </c>
      <c r="J129" s="71">
        <f t="shared" si="76"/>
        <v>3220920</v>
      </c>
      <c r="K129" s="71">
        <f t="shared" si="77"/>
        <v>352800.00000000006</v>
      </c>
      <c r="L129" s="71">
        <f t="shared" si="78"/>
        <v>3573720</v>
      </c>
      <c r="M129" s="570"/>
      <c r="N129" s="71"/>
      <c r="O129" s="71">
        <f t="shared" si="55"/>
        <v>0</v>
      </c>
      <c r="P129" s="570"/>
      <c r="Q129" s="71"/>
      <c r="R129" s="71">
        <f t="shared" si="56"/>
        <v>0</v>
      </c>
      <c r="S129" s="71">
        <f t="shared" si="59"/>
        <v>0</v>
      </c>
      <c r="T129" s="71">
        <f t="shared" si="60"/>
        <v>0</v>
      </c>
      <c r="U129" s="71">
        <f t="shared" si="61"/>
        <v>0</v>
      </c>
      <c r="V129" s="72" t="s">
        <v>1160</v>
      </c>
    </row>
    <row r="130" spans="1:22" ht="26.4" outlineLevel="3">
      <c r="A130" s="8"/>
      <c r="B130" s="8"/>
      <c r="C130" s="25" t="s">
        <v>1192</v>
      </c>
      <c r="D130" s="97">
        <v>4</v>
      </c>
      <c r="E130" s="97">
        <v>4</v>
      </c>
      <c r="F130" s="18" t="s">
        <v>660</v>
      </c>
      <c r="G130" s="199">
        <v>2484000</v>
      </c>
      <c r="H130" s="199">
        <v>140000</v>
      </c>
      <c r="I130" s="71">
        <f t="shared" ref="I130" si="80">SUM(G130:H130)</f>
        <v>2624000</v>
      </c>
      <c r="J130" s="71">
        <f t="shared" si="76"/>
        <v>9936000</v>
      </c>
      <c r="K130" s="71">
        <f t="shared" si="77"/>
        <v>560000</v>
      </c>
      <c r="L130" s="71">
        <f t="shared" si="78"/>
        <v>10496000</v>
      </c>
      <c r="M130" s="570"/>
      <c r="N130" s="71"/>
      <c r="O130" s="71">
        <f t="shared" si="55"/>
        <v>0</v>
      </c>
      <c r="P130" s="570"/>
      <c r="Q130" s="71"/>
      <c r="R130" s="71">
        <f t="shared" si="56"/>
        <v>0</v>
      </c>
      <c r="S130" s="71">
        <f t="shared" si="59"/>
        <v>0</v>
      </c>
      <c r="T130" s="71">
        <f t="shared" si="60"/>
        <v>0</v>
      </c>
      <c r="U130" s="71">
        <f t="shared" si="61"/>
        <v>0</v>
      </c>
      <c r="V130" s="72" t="s">
        <v>1160</v>
      </c>
    </row>
    <row r="131" spans="1:22" ht="26.4" outlineLevel="3">
      <c r="A131" s="8"/>
      <c r="B131" s="8"/>
      <c r="C131" s="25" t="s">
        <v>1193</v>
      </c>
      <c r="D131" s="97">
        <v>1</v>
      </c>
      <c r="E131" s="97">
        <v>1</v>
      </c>
      <c r="F131" s="18" t="s">
        <v>660</v>
      </c>
      <c r="G131" s="199">
        <v>2152800</v>
      </c>
      <c r="H131" s="199">
        <v>140000</v>
      </c>
      <c r="I131" s="71">
        <f t="shared" si="75"/>
        <v>2292800</v>
      </c>
      <c r="J131" s="71">
        <f t="shared" si="76"/>
        <v>2152800</v>
      </c>
      <c r="K131" s="71">
        <f t="shared" si="77"/>
        <v>140000</v>
      </c>
      <c r="L131" s="71">
        <f t="shared" si="78"/>
        <v>2292800</v>
      </c>
      <c r="M131" s="570"/>
      <c r="N131" s="71"/>
      <c r="O131" s="71">
        <f t="shared" si="55"/>
        <v>0</v>
      </c>
      <c r="P131" s="570"/>
      <c r="Q131" s="71"/>
      <c r="R131" s="71">
        <f t="shared" si="56"/>
        <v>0</v>
      </c>
      <c r="S131" s="71">
        <f t="shared" si="59"/>
        <v>0</v>
      </c>
      <c r="T131" s="71">
        <f t="shared" si="60"/>
        <v>0</v>
      </c>
      <c r="U131" s="71">
        <f t="shared" si="61"/>
        <v>0</v>
      </c>
      <c r="V131" s="72" t="s">
        <v>1160</v>
      </c>
    </row>
    <row r="132" spans="1:22" outlineLevel="3">
      <c r="A132" s="8"/>
      <c r="B132" s="8"/>
      <c r="C132" s="25" t="s">
        <v>1164</v>
      </c>
      <c r="D132" s="97">
        <v>1</v>
      </c>
      <c r="E132" s="97">
        <v>1</v>
      </c>
      <c r="F132" s="18" t="s">
        <v>660</v>
      </c>
      <c r="G132" s="199">
        <v>979800</v>
      </c>
      <c r="H132" s="199">
        <v>84000.000000000015</v>
      </c>
      <c r="I132" s="71">
        <f t="shared" si="75"/>
        <v>1063800</v>
      </c>
      <c r="J132" s="71">
        <f t="shared" si="76"/>
        <v>979800</v>
      </c>
      <c r="K132" s="71">
        <f t="shared" si="77"/>
        <v>84000.000000000015</v>
      </c>
      <c r="L132" s="71">
        <f t="shared" si="78"/>
        <v>1063800</v>
      </c>
      <c r="M132" s="570"/>
      <c r="N132" s="71"/>
      <c r="O132" s="71">
        <f t="shared" si="55"/>
        <v>0</v>
      </c>
      <c r="P132" s="570"/>
      <c r="Q132" s="71"/>
      <c r="R132" s="71">
        <f t="shared" si="56"/>
        <v>0</v>
      </c>
      <c r="S132" s="71">
        <f t="shared" si="59"/>
        <v>0</v>
      </c>
      <c r="T132" s="71">
        <f t="shared" si="60"/>
        <v>0</v>
      </c>
      <c r="U132" s="71">
        <f t="shared" si="61"/>
        <v>0</v>
      </c>
      <c r="V132" s="72" t="s">
        <v>1165</v>
      </c>
    </row>
    <row r="133" spans="1:22" outlineLevel="3">
      <c r="A133" s="8"/>
      <c r="B133" s="8"/>
      <c r="C133" s="25" t="s">
        <v>1166</v>
      </c>
      <c r="D133" s="97">
        <v>3</v>
      </c>
      <c r="E133" s="97">
        <v>3</v>
      </c>
      <c r="F133" s="18" t="s">
        <v>660</v>
      </c>
      <c r="G133" s="199">
        <v>1208879.9999999998</v>
      </c>
      <c r="H133" s="199">
        <v>84000.000000000015</v>
      </c>
      <c r="I133" s="71">
        <f t="shared" si="75"/>
        <v>1292879.9999999998</v>
      </c>
      <c r="J133" s="71">
        <f t="shared" si="76"/>
        <v>3626639.9999999991</v>
      </c>
      <c r="K133" s="71">
        <f t="shared" si="77"/>
        <v>252000.00000000006</v>
      </c>
      <c r="L133" s="71">
        <f t="shared" si="78"/>
        <v>3878639.9999999991</v>
      </c>
      <c r="M133" s="570"/>
      <c r="N133" s="71"/>
      <c r="O133" s="71">
        <f t="shared" si="55"/>
        <v>0</v>
      </c>
      <c r="P133" s="570"/>
      <c r="Q133" s="71"/>
      <c r="R133" s="71">
        <f t="shared" si="56"/>
        <v>0</v>
      </c>
      <c r="S133" s="71">
        <f t="shared" si="59"/>
        <v>0</v>
      </c>
      <c r="T133" s="71">
        <f t="shared" si="60"/>
        <v>0</v>
      </c>
      <c r="U133" s="71">
        <f t="shared" si="61"/>
        <v>0</v>
      </c>
      <c r="V133" s="72" t="s">
        <v>1165</v>
      </c>
    </row>
    <row r="134" spans="1:22" ht="26.4" outlineLevel="3">
      <c r="A134" s="8"/>
      <c r="B134" s="8"/>
      <c r="C134" s="25" t="s">
        <v>1168</v>
      </c>
      <c r="D134" s="97">
        <v>1</v>
      </c>
      <c r="E134" s="97">
        <v>1</v>
      </c>
      <c r="F134" s="18" t="s">
        <v>660</v>
      </c>
      <c r="G134" s="199">
        <v>2718600</v>
      </c>
      <c r="H134" s="199">
        <v>84000.000000000015</v>
      </c>
      <c r="I134" s="71">
        <f t="shared" si="75"/>
        <v>2802600</v>
      </c>
      <c r="J134" s="71">
        <f t="shared" si="76"/>
        <v>2718600</v>
      </c>
      <c r="K134" s="71">
        <f t="shared" si="77"/>
        <v>84000.000000000015</v>
      </c>
      <c r="L134" s="71">
        <f t="shared" si="78"/>
        <v>2802600</v>
      </c>
      <c r="M134" s="570"/>
      <c r="N134" s="71"/>
      <c r="O134" s="71">
        <f t="shared" si="55"/>
        <v>0</v>
      </c>
      <c r="P134" s="570"/>
      <c r="Q134" s="71"/>
      <c r="R134" s="71">
        <f t="shared" si="56"/>
        <v>0</v>
      </c>
      <c r="S134" s="71">
        <f t="shared" si="59"/>
        <v>0</v>
      </c>
      <c r="T134" s="71">
        <f t="shared" si="60"/>
        <v>0</v>
      </c>
      <c r="U134" s="71">
        <f t="shared" si="61"/>
        <v>0</v>
      </c>
      <c r="V134" s="72" t="s">
        <v>1169</v>
      </c>
    </row>
    <row r="135" spans="1:22" outlineLevel="3">
      <c r="A135" s="8"/>
      <c r="B135" s="8"/>
      <c r="C135" s="25" t="s">
        <v>1170</v>
      </c>
      <c r="D135" s="97">
        <v>2</v>
      </c>
      <c r="E135" s="97">
        <v>2</v>
      </c>
      <c r="F135" s="18" t="s">
        <v>660</v>
      </c>
      <c r="G135" s="199">
        <v>30674640.000000004</v>
      </c>
      <c r="H135" s="199">
        <v>280000</v>
      </c>
      <c r="I135" s="71">
        <f t="shared" si="75"/>
        <v>30954640.000000004</v>
      </c>
      <c r="J135" s="71">
        <f t="shared" si="76"/>
        <v>61349280.000000007</v>
      </c>
      <c r="K135" s="71">
        <f t="shared" si="77"/>
        <v>560000</v>
      </c>
      <c r="L135" s="71">
        <f t="shared" si="78"/>
        <v>61909280.000000007</v>
      </c>
      <c r="M135" s="570"/>
      <c r="N135" s="71"/>
      <c r="O135" s="71">
        <f t="shared" si="55"/>
        <v>0</v>
      </c>
      <c r="P135" s="570"/>
      <c r="Q135" s="71"/>
      <c r="R135" s="71">
        <f t="shared" si="56"/>
        <v>0</v>
      </c>
      <c r="S135" s="71">
        <f t="shared" si="59"/>
        <v>0</v>
      </c>
      <c r="T135" s="71">
        <f t="shared" si="60"/>
        <v>0</v>
      </c>
      <c r="U135" s="71">
        <f t="shared" si="61"/>
        <v>0</v>
      </c>
      <c r="V135" s="72" t="s">
        <v>1171</v>
      </c>
    </row>
    <row r="136" spans="1:22" ht="26.4" outlineLevel="3">
      <c r="A136" s="8"/>
      <c r="B136" s="8"/>
      <c r="C136" s="25" t="s">
        <v>1194</v>
      </c>
      <c r="D136" s="97">
        <v>2</v>
      </c>
      <c r="E136" s="97">
        <v>2</v>
      </c>
      <c r="F136" s="18" t="s">
        <v>660</v>
      </c>
      <c r="G136" s="199">
        <v>21834360</v>
      </c>
      <c r="H136" s="199">
        <v>140000</v>
      </c>
      <c r="I136" s="71">
        <f t="shared" ref="I136:I137" si="81">SUM(G136:H136)</f>
        <v>21974360</v>
      </c>
      <c r="J136" s="71">
        <f t="shared" si="76"/>
        <v>43668720</v>
      </c>
      <c r="K136" s="71">
        <f t="shared" si="77"/>
        <v>280000</v>
      </c>
      <c r="L136" s="71">
        <f t="shared" si="78"/>
        <v>43948720</v>
      </c>
      <c r="M136" s="570"/>
      <c r="N136" s="71"/>
      <c r="O136" s="71">
        <f t="shared" si="55"/>
        <v>0</v>
      </c>
      <c r="P136" s="570"/>
      <c r="Q136" s="71"/>
      <c r="R136" s="71">
        <f t="shared" si="56"/>
        <v>0</v>
      </c>
      <c r="S136" s="71">
        <f t="shared" si="59"/>
        <v>0</v>
      </c>
      <c r="T136" s="71">
        <f t="shared" si="60"/>
        <v>0</v>
      </c>
      <c r="U136" s="71">
        <f t="shared" si="61"/>
        <v>0</v>
      </c>
      <c r="V136" s="72" t="s">
        <v>1195</v>
      </c>
    </row>
    <row r="137" spans="1:22" ht="26.4" outlineLevel="3">
      <c r="A137" s="8"/>
      <c r="B137" s="8"/>
      <c r="C137" s="25" t="s">
        <v>1196</v>
      </c>
      <c r="D137" s="97">
        <v>3</v>
      </c>
      <c r="E137" s="97">
        <v>3</v>
      </c>
      <c r="F137" s="18" t="s">
        <v>660</v>
      </c>
      <c r="G137" s="199">
        <v>75789600</v>
      </c>
      <c r="H137" s="199">
        <v>280000</v>
      </c>
      <c r="I137" s="71">
        <f t="shared" si="81"/>
        <v>76069600</v>
      </c>
      <c r="J137" s="71">
        <f t="shared" si="76"/>
        <v>227368800</v>
      </c>
      <c r="K137" s="71">
        <f t="shared" si="77"/>
        <v>840000</v>
      </c>
      <c r="L137" s="71">
        <f t="shared" si="78"/>
        <v>228208800</v>
      </c>
      <c r="M137" s="570"/>
      <c r="N137" s="71"/>
      <c r="O137" s="71">
        <f t="shared" si="55"/>
        <v>0</v>
      </c>
      <c r="P137" s="570"/>
      <c r="Q137" s="71"/>
      <c r="R137" s="71">
        <f t="shared" si="56"/>
        <v>0</v>
      </c>
      <c r="S137" s="71">
        <f t="shared" si="59"/>
        <v>0</v>
      </c>
      <c r="T137" s="71">
        <f t="shared" si="60"/>
        <v>0</v>
      </c>
      <c r="U137" s="71">
        <f t="shared" si="61"/>
        <v>0</v>
      </c>
      <c r="V137" s="72" t="s">
        <v>1197</v>
      </c>
    </row>
    <row r="138" spans="1:22" outlineLevel="3">
      <c r="A138" s="8"/>
      <c r="B138" s="8"/>
      <c r="C138" s="25" t="s">
        <v>1172</v>
      </c>
      <c r="D138" s="97">
        <v>1</v>
      </c>
      <c r="E138" s="97">
        <v>1</v>
      </c>
      <c r="F138" s="18" t="s">
        <v>660</v>
      </c>
      <c r="G138" s="199">
        <v>2368080</v>
      </c>
      <c r="H138" s="199">
        <v>106400.00000000001</v>
      </c>
      <c r="I138" s="71">
        <f t="shared" si="75"/>
        <v>2474480</v>
      </c>
      <c r="J138" s="71">
        <f t="shared" si="76"/>
        <v>2368080</v>
      </c>
      <c r="K138" s="71">
        <f t="shared" si="77"/>
        <v>106400.00000000001</v>
      </c>
      <c r="L138" s="71">
        <f t="shared" si="78"/>
        <v>2474480</v>
      </c>
      <c r="M138" s="570"/>
      <c r="N138" s="71"/>
      <c r="O138" s="71">
        <f t="shared" si="55"/>
        <v>0</v>
      </c>
      <c r="P138" s="570"/>
      <c r="Q138" s="71"/>
      <c r="R138" s="71">
        <f t="shared" si="56"/>
        <v>0</v>
      </c>
      <c r="S138" s="71">
        <f t="shared" si="59"/>
        <v>0</v>
      </c>
      <c r="T138" s="71">
        <f t="shared" si="60"/>
        <v>0</v>
      </c>
      <c r="U138" s="71">
        <f t="shared" si="61"/>
        <v>0</v>
      </c>
      <c r="V138" s="72" t="s">
        <v>1173</v>
      </c>
    </row>
    <row r="139" spans="1:22" outlineLevel="3">
      <c r="A139" s="8"/>
      <c r="B139" s="8"/>
      <c r="C139" s="25" t="s">
        <v>1174</v>
      </c>
      <c r="D139" s="97">
        <v>3</v>
      </c>
      <c r="E139" s="97">
        <v>3</v>
      </c>
      <c r="F139" s="18" t="s">
        <v>660</v>
      </c>
      <c r="G139" s="199">
        <v>3427920.0000000005</v>
      </c>
      <c r="H139" s="199">
        <v>106400.00000000001</v>
      </c>
      <c r="I139" s="71">
        <f t="shared" si="75"/>
        <v>3534320.0000000005</v>
      </c>
      <c r="J139" s="71">
        <f t="shared" si="76"/>
        <v>10283760.000000002</v>
      </c>
      <c r="K139" s="71">
        <f t="shared" si="77"/>
        <v>319200.00000000006</v>
      </c>
      <c r="L139" s="71">
        <f t="shared" si="78"/>
        <v>10602960.000000002</v>
      </c>
      <c r="M139" s="570"/>
      <c r="N139" s="71"/>
      <c r="O139" s="71">
        <f t="shared" si="55"/>
        <v>0</v>
      </c>
      <c r="P139" s="570"/>
      <c r="Q139" s="71"/>
      <c r="R139" s="71">
        <f t="shared" si="56"/>
        <v>0</v>
      </c>
      <c r="S139" s="71">
        <f t="shared" si="59"/>
        <v>0</v>
      </c>
      <c r="T139" s="71">
        <f t="shared" si="60"/>
        <v>0</v>
      </c>
      <c r="U139" s="71">
        <f t="shared" si="61"/>
        <v>0</v>
      </c>
      <c r="V139" s="72" t="s">
        <v>1173</v>
      </c>
    </row>
    <row r="140" spans="1:22" outlineLevel="3">
      <c r="A140" s="8"/>
      <c r="B140" s="8"/>
      <c r="C140" s="28" t="s">
        <v>1175</v>
      </c>
      <c r="D140" s="94"/>
      <c r="E140" s="97"/>
      <c r="F140" s="18"/>
      <c r="G140" s="71"/>
      <c r="H140" s="71"/>
      <c r="I140" s="71"/>
      <c r="J140" s="82">
        <f>SUBTOTAL(9,J141:J145)</f>
        <v>42937395.394000001</v>
      </c>
      <c r="K140" s="82">
        <f t="shared" ref="K140:L140" si="82">SUBTOTAL(9,K141:K145)</f>
        <v>15270557.026200002</v>
      </c>
      <c r="L140" s="82">
        <f t="shared" si="82"/>
        <v>58207952.420200005</v>
      </c>
      <c r="M140" s="576"/>
      <c r="N140" s="82"/>
      <c r="O140" s="82">
        <f t="shared" si="55"/>
        <v>0</v>
      </c>
      <c r="P140" s="576"/>
      <c r="Q140" s="82"/>
      <c r="R140" s="82">
        <f t="shared" si="56"/>
        <v>0</v>
      </c>
      <c r="S140" s="82">
        <f>SUBTOTAL(9,S141:S145)</f>
        <v>13013328.377</v>
      </c>
      <c r="T140" s="82">
        <f t="shared" ref="T140:U140" si="83">SUBTOTAL(9,T141:T145)</f>
        <v>0</v>
      </c>
      <c r="U140" s="82">
        <f t="shared" si="83"/>
        <v>13013328.377</v>
      </c>
      <c r="V140" s="72"/>
    </row>
    <row r="141" spans="1:22" ht="26.4" outlineLevel="3">
      <c r="A141" s="8"/>
      <c r="B141" s="8"/>
      <c r="C141" s="25" t="s">
        <v>1176</v>
      </c>
      <c r="D141" s="97">
        <v>44</v>
      </c>
      <c r="E141" s="97">
        <v>46.2</v>
      </c>
      <c r="F141" s="18" t="s">
        <v>1109</v>
      </c>
      <c r="G141" s="199">
        <v>236291.34545454543</v>
      </c>
      <c r="H141" s="199">
        <v>106400.00000000001</v>
      </c>
      <c r="I141" s="71">
        <f t="shared" ref="I141:I144" si="84">SUM(G141:H141)</f>
        <v>342691.34545454546</v>
      </c>
      <c r="J141" s="71">
        <f t="shared" ref="J141:J144" si="85">G141*E141</f>
        <v>10916660.16</v>
      </c>
      <c r="K141" s="71">
        <f t="shared" ref="K141:K144" si="86">H141*E141</f>
        <v>4915680.0000000009</v>
      </c>
      <c r="L141" s="71">
        <f t="shared" ref="L141:L144" si="87">I141*E141</f>
        <v>15832340.160000002</v>
      </c>
      <c r="M141" s="570"/>
      <c r="N141" s="71"/>
      <c r="O141" s="71">
        <f t="shared" si="55"/>
        <v>0</v>
      </c>
      <c r="P141" s="570"/>
      <c r="Q141" s="71"/>
      <c r="R141" s="71">
        <f t="shared" si="56"/>
        <v>0</v>
      </c>
      <c r="S141" s="71">
        <f t="shared" si="59"/>
        <v>0</v>
      </c>
      <c r="T141" s="71">
        <f t="shared" si="60"/>
        <v>0</v>
      </c>
      <c r="U141" s="71">
        <f t="shared" si="61"/>
        <v>0</v>
      </c>
      <c r="V141" s="72" t="s">
        <v>1177</v>
      </c>
    </row>
    <row r="142" spans="1:22" outlineLevel="3">
      <c r="A142" s="8"/>
      <c r="B142" s="8"/>
      <c r="C142" s="25" t="s">
        <v>1178</v>
      </c>
      <c r="D142" s="97">
        <v>50</v>
      </c>
      <c r="E142" s="97">
        <v>50.6</v>
      </c>
      <c r="F142" s="18" t="s">
        <v>1109</v>
      </c>
      <c r="G142" s="199">
        <v>104230.8</v>
      </c>
      <c r="H142" s="199">
        <v>44800.000000000007</v>
      </c>
      <c r="I142" s="71">
        <f t="shared" si="84"/>
        <v>149030.80000000002</v>
      </c>
      <c r="J142" s="71">
        <f t="shared" si="85"/>
        <v>5274078.4800000004</v>
      </c>
      <c r="K142" s="71">
        <f t="shared" si="86"/>
        <v>2266880.0000000005</v>
      </c>
      <c r="L142" s="71">
        <f t="shared" si="87"/>
        <v>7540958.4800000014</v>
      </c>
      <c r="M142" s="570"/>
      <c r="N142" s="71"/>
      <c r="O142" s="71">
        <f t="shared" si="55"/>
        <v>0</v>
      </c>
      <c r="P142" s="570"/>
      <c r="Q142" s="71"/>
      <c r="R142" s="71">
        <f t="shared" si="56"/>
        <v>0</v>
      </c>
      <c r="S142" s="71">
        <f t="shared" si="59"/>
        <v>0</v>
      </c>
      <c r="T142" s="71">
        <f t="shared" si="60"/>
        <v>0</v>
      </c>
      <c r="U142" s="71">
        <f t="shared" si="61"/>
        <v>0</v>
      </c>
      <c r="V142" s="72" t="s">
        <v>1179</v>
      </c>
    </row>
    <row r="143" spans="1:22" outlineLevel="3">
      <c r="A143" s="8"/>
      <c r="B143" s="8"/>
      <c r="C143" s="25" t="s">
        <v>1180</v>
      </c>
      <c r="D143" s="97">
        <v>8</v>
      </c>
      <c r="E143" s="97">
        <v>8</v>
      </c>
      <c r="F143" s="18" t="s">
        <v>660</v>
      </c>
      <c r="G143" s="199">
        <v>90000</v>
      </c>
      <c r="H143" s="199">
        <v>35000</v>
      </c>
      <c r="I143" s="71">
        <f t="shared" si="84"/>
        <v>125000</v>
      </c>
      <c r="J143" s="71">
        <f t="shared" si="85"/>
        <v>720000</v>
      </c>
      <c r="K143" s="71">
        <f t="shared" si="86"/>
        <v>280000</v>
      </c>
      <c r="L143" s="71">
        <f t="shared" si="87"/>
        <v>1000000</v>
      </c>
      <c r="M143" s="570"/>
      <c r="N143" s="71"/>
      <c r="O143" s="71">
        <f t="shared" si="55"/>
        <v>0</v>
      </c>
      <c r="P143" s="570"/>
      <c r="Q143" s="71"/>
      <c r="R143" s="71">
        <f t="shared" si="56"/>
        <v>0</v>
      </c>
      <c r="S143" s="71">
        <f t="shared" si="59"/>
        <v>0</v>
      </c>
      <c r="T143" s="71">
        <f t="shared" si="60"/>
        <v>0</v>
      </c>
      <c r="U143" s="71">
        <f t="shared" si="61"/>
        <v>0</v>
      </c>
      <c r="V143" s="72" t="s">
        <v>713</v>
      </c>
    </row>
    <row r="144" spans="1:22" s="403" customFormat="1" outlineLevel="3">
      <c r="A144" s="391"/>
      <c r="B144" s="391"/>
      <c r="C144" s="392" t="s">
        <v>1151</v>
      </c>
      <c r="D144" s="97">
        <v>1</v>
      </c>
      <c r="E144" s="97">
        <v>1</v>
      </c>
      <c r="F144" s="387" t="s">
        <v>619</v>
      </c>
      <c r="G144" s="62">
        <v>26026656.754000001</v>
      </c>
      <c r="H144" s="62">
        <v>7807997.0262000002</v>
      </c>
      <c r="I144" s="62">
        <f t="shared" si="84"/>
        <v>33834653.780200005</v>
      </c>
      <c r="J144" s="62">
        <f t="shared" si="85"/>
        <v>26026656.754000001</v>
      </c>
      <c r="K144" s="62">
        <f t="shared" si="86"/>
        <v>7807997.0262000002</v>
      </c>
      <c r="L144" s="62">
        <f t="shared" si="87"/>
        <v>33834653.780200005</v>
      </c>
      <c r="M144" s="574">
        <v>0.5</v>
      </c>
      <c r="N144" s="62"/>
      <c r="O144" s="62">
        <f t="shared" si="55"/>
        <v>0.5</v>
      </c>
      <c r="P144" s="574"/>
      <c r="Q144" s="62"/>
      <c r="R144" s="62">
        <f t="shared" si="56"/>
        <v>0</v>
      </c>
      <c r="S144" s="62">
        <f t="shared" si="59"/>
        <v>13013328.377</v>
      </c>
      <c r="T144" s="62">
        <f t="shared" si="60"/>
        <v>0</v>
      </c>
      <c r="U144" s="62">
        <f t="shared" si="61"/>
        <v>13013328.377</v>
      </c>
      <c r="V144" s="393"/>
    </row>
    <row r="145" spans="1:22" outlineLevel="3">
      <c r="A145" s="8"/>
      <c r="B145" s="8"/>
      <c r="C145" s="25"/>
      <c r="D145" s="94"/>
      <c r="E145" s="94"/>
      <c r="F145" s="18"/>
      <c r="G145" s="71"/>
      <c r="H145" s="71"/>
      <c r="I145" s="71"/>
      <c r="J145" s="71"/>
      <c r="K145" s="71"/>
      <c r="L145" s="71"/>
      <c r="M145" s="570"/>
      <c r="N145" s="71"/>
      <c r="O145" s="71">
        <f t="shared" ref="O145:O208" si="88">M145+N145</f>
        <v>0</v>
      </c>
      <c r="P145" s="570"/>
      <c r="Q145" s="71"/>
      <c r="R145" s="71">
        <f t="shared" ref="R145:R208" si="89">P145+Q145</f>
        <v>0</v>
      </c>
      <c r="S145" s="71">
        <f t="shared" si="59"/>
        <v>0</v>
      </c>
      <c r="T145" s="71">
        <f t="shared" si="60"/>
        <v>0</v>
      </c>
      <c r="U145" s="71">
        <f t="shared" si="61"/>
        <v>0</v>
      </c>
      <c r="V145" s="72"/>
    </row>
    <row r="146" spans="1:22" outlineLevel="3">
      <c r="A146" s="8"/>
      <c r="B146" s="8"/>
      <c r="C146" s="28" t="s">
        <v>1138</v>
      </c>
      <c r="D146" s="94"/>
      <c r="E146" s="94"/>
      <c r="F146" s="18"/>
      <c r="G146" s="71"/>
      <c r="H146" s="71"/>
      <c r="I146" s="71"/>
      <c r="J146" s="82">
        <f>SUBTOTAL(9,J147:J157)</f>
        <v>27197401.478374809</v>
      </c>
      <c r="K146" s="82">
        <f>SUBTOTAL(9,K147:K157)</f>
        <v>12427790.011424366</v>
      </c>
      <c r="L146" s="82">
        <f>SUBTOTAL(9,L147:L157)</f>
        <v>39625191.489799172</v>
      </c>
      <c r="M146" s="576"/>
      <c r="N146" s="82"/>
      <c r="O146" s="82">
        <f t="shared" si="88"/>
        <v>0</v>
      </c>
      <c r="P146" s="576"/>
      <c r="Q146" s="82"/>
      <c r="R146" s="82">
        <f t="shared" si="89"/>
        <v>0</v>
      </c>
      <c r="S146" s="82">
        <f>SUBTOTAL(9,S147:S157)</f>
        <v>4431135.6717166593</v>
      </c>
      <c r="T146" s="82">
        <f>SUBTOTAL(9,T147:T157)</f>
        <v>0</v>
      </c>
      <c r="U146" s="82">
        <f>SUBTOTAL(9,U147:U157)</f>
        <v>4431135.6717166593</v>
      </c>
      <c r="V146" s="72"/>
    </row>
    <row r="147" spans="1:22" outlineLevel="3">
      <c r="A147" s="8"/>
      <c r="B147" s="8"/>
      <c r="C147" s="25" t="s">
        <v>1181</v>
      </c>
      <c r="D147" s="97">
        <v>2</v>
      </c>
      <c r="E147" s="97">
        <v>2</v>
      </c>
      <c r="F147" s="18" t="s">
        <v>660</v>
      </c>
      <c r="G147" s="199">
        <v>2875000</v>
      </c>
      <c r="H147" s="199">
        <v>82500</v>
      </c>
      <c r="I147" s="71">
        <f>SUM(G147:H147)</f>
        <v>2957500</v>
      </c>
      <c r="J147" s="71">
        <f>G147*E147</f>
        <v>5750000</v>
      </c>
      <c r="K147" s="71">
        <f>H147*E147</f>
        <v>165000</v>
      </c>
      <c r="L147" s="71">
        <f>I147*E147</f>
        <v>5915000</v>
      </c>
      <c r="M147" s="570"/>
      <c r="N147" s="71"/>
      <c r="O147" s="71">
        <f t="shared" si="88"/>
        <v>0</v>
      </c>
      <c r="P147" s="570"/>
      <c r="Q147" s="71"/>
      <c r="R147" s="71">
        <f t="shared" si="89"/>
        <v>0</v>
      </c>
      <c r="S147" s="71">
        <f t="shared" si="59"/>
        <v>0</v>
      </c>
      <c r="T147" s="71">
        <f t="shared" si="60"/>
        <v>0</v>
      </c>
      <c r="U147" s="71">
        <f t="shared" si="61"/>
        <v>0</v>
      </c>
      <c r="V147" s="72" t="s">
        <v>713</v>
      </c>
    </row>
    <row r="148" spans="1:22" ht="26.4" outlineLevel="3">
      <c r="A148" s="8"/>
      <c r="B148" s="8"/>
      <c r="C148" s="25" t="s">
        <v>1182</v>
      </c>
      <c r="D148" s="97">
        <v>1</v>
      </c>
      <c r="E148" s="97">
        <v>1</v>
      </c>
      <c r="F148" s="18" t="s">
        <v>624</v>
      </c>
      <c r="G148" s="199">
        <v>46800</v>
      </c>
      <c r="H148" s="199">
        <v>54500.000000000007</v>
      </c>
      <c r="I148" s="71">
        <f t="shared" ref="I148:I149" si="90">SUM(G148:H148)</f>
        <v>101300</v>
      </c>
      <c r="J148" s="71">
        <f t="shared" ref="J148:J149" si="91">G148*E148</f>
        <v>46800</v>
      </c>
      <c r="K148" s="71">
        <f t="shared" ref="K148:K149" si="92">H148*E148</f>
        <v>54500.000000000007</v>
      </c>
      <c r="L148" s="71">
        <f t="shared" ref="L148:L149" si="93">I148*E148</f>
        <v>101300</v>
      </c>
      <c r="M148" s="570"/>
      <c r="N148" s="71"/>
      <c r="O148" s="71">
        <f t="shared" si="88"/>
        <v>0</v>
      </c>
      <c r="P148" s="570"/>
      <c r="Q148" s="71"/>
      <c r="R148" s="71">
        <f t="shared" si="89"/>
        <v>0</v>
      </c>
      <c r="S148" s="71">
        <f t="shared" ref="S148:S209" si="94">J148*M148</f>
        <v>0</v>
      </c>
      <c r="T148" s="71">
        <f t="shared" ref="T148:T209" si="95">P148*K148</f>
        <v>0</v>
      </c>
      <c r="U148" s="71">
        <f t="shared" ref="U148:U209" si="96">S148+T148</f>
        <v>0</v>
      </c>
      <c r="V148" s="72" t="s">
        <v>697</v>
      </c>
    </row>
    <row r="149" spans="1:22" s="403" customFormat="1" ht="28.5" customHeight="1" outlineLevel="3">
      <c r="A149" s="391"/>
      <c r="B149" s="391"/>
      <c r="C149" s="392" t="s">
        <v>1198</v>
      </c>
      <c r="D149" s="97">
        <v>3</v>
      </c>
      <c r="E149" s="97">
        <v>3</v>
      </c>
      <c r="F149" s="387" t="s">
        <v>624</v>
      </c>
      <c r="G149" s="199">
        <v>900000</v>
      </c>
      <c r="H149" s="199">
        <v>163500</v>
      </c>
      <c r="I149" s="62">
        <f t="shared" si="90"/>
        <v>1063500</v>
      </c>
      <c r="J149" s="62">
        <f t="shared" si="91"/>
        <v>2700000</v>
      </c>
      <c r="K149" s="62">
        <f t="shared" si="92"/>
        <v>490500</v>
      </c>
      <c r="L149" s="62">
        <f t="shared" si="93"/>
        <v>3190500</v>
      </c>
      <c r="M149" s="574"/>
      <c r="N149" s="62"/>
      <c r="O149" s="62">
        <f t="shared" si="88"/>
        <v>0</v>
      </c>
      <c r="P149" s="574"/>
      <c r="Q149" s="62"/>
      <c r="R149" s="62">
        <f t="shared" si="89"/>
        <v>0</v>
      </c>
      <c r="S149" s="62">
        <f t="shared" si="94"/>
        <v>0</v>
      </c>
      <c r="T149" s="62">
        <f t="shared" si="95"/>
        <v>0</v>
      </c>
      <c r="U149" s="62">
        <f t="shared" si="96"/>
        <v>0</v>
      </c>
      <c r="V149" s="393" t="s">
        <v>1199</v>
      </c>
    </row>
    <row r="150" spans="1:22" s="403" customFormat="1" outlineLevel="3">
      <c r="A150" s="391"/>
      <c r="B150" s="391"/>
      <c r="C150" s="392" t="s">
        <v>812</v>
      </c>
      <c r="D150" s="97">
        <v>495</v>
      </c>
      <c r="E150" s="97">
        <v>495</v>
      </c>
      <c r="F150" s="387" t="s">
        <v>624</v>
      </c>
      <c r="G150" s="199">
        <v>22980.09</v>
      </c>
      <c r="H150" s="199">
        <v>5743.9305000000022</v>
      </c>
      <c r="I150" s="62">
        <f>SUM(G150:H150)</f>
        <v>28724.020500000002</v>
      </c>
      <c r="J150" s="62">
        <f>G150*E150</f>
        <v>11375144.550000001</v>
      </c>
      <c r="K150" s="62">
        <f>H150*E150</f>
        <v>2843245.5975000011</v>
      </c>
      <c r="L150" s="62">
        <f>I150*E150</f>
        <v>14218390.147500001</v>
      </c>
      <c r="M150" s="574"/>
      <c r="N150" s="62"/>
      <c r="O150" s="62">
        <f t="shared" si="88"/>
        <v>0</v>
      </c>
      <c r="P150" s="574"/>
      <c r="Q150" s="62"/>
      <c r="R150" s="62">
        <f t="shared" si="89"/>
        <v>0</v>
      </c>
      <c r="S150" s="62">
        <f t="shared" si="94"/>
        <v>0</v>
      </c>
      <c r="T150" s="62">
        <f t="shared" si="95"/>
        <v>0</v>
      </c>
      <c r="U150" s="62">
        <f t="shared" si="96"/>
        <v>0</v>
      </c>
      <c r="V150" s="393" t="s">
        <v>625</v>
      </c>
    </row>
    <row r="151" spans="1:22" s="403" customFormat="1" outlineLevel="3">
      <c r="A151" s="391"/>
      <c r="B151" s="391"/>
      <c r="C151" s="392" t="s">
        <v>1200</v>
      </c>
      <c r="D151" s="97">
        <v>90</v>
      </c>
      <c r="E151" s="97">
        <v>90</v>
      </c>
      <c r="F151" s="387" t="s">
        <v>624</v>
      </c>
      <c r="G151" s="199">
        <v>15443.88</v>
      </c>
      <c r="H151" s="199">
        <v>5031.18</v>
      </c>
      <c r="I151" s="62">
        <f>SUM(G151:H151)</f>
        <v>20475.059999999998</v>
      </c>
      <c r="J151" s="62">
        <f>G151*E151</f>
        <v>1389949.2</v>
      </c>
      <c r="K151" s="62">
        <f>H151*E151</f>
        <v>452806.2</v>
      </c>
      <c r="L151" s="62">
        <f>I151*E151</f>
        <v>1842755.4</v>
      </c>
      <c r="M151" s="574"/>
      <c r="N151" s="62"/>
      <c r="O151" s="62">
        <f t="shared" si="88"/>
        <v>0</v>
      </c>
      <c r="P151" s="574"/>
      <c r="Q151" s="62"/>
      <c r="R151" s="62">
        <f t="shared" si="89"/>
        <v>0</v>
      </c>
      <c r="S151" s="62">
        <f t="shared" si="94"/>
        <v>0</v>
      </c>
      <c r="T151" s="62">
        <f t="shared" si="95"/>
        <v>0</v>
      </c>
      <c r="U151" s="62">
        <f t="shared" si="96"/>
        <v>0</v>
      </c>
      <c r="V151" s="393" t="s">
        <v>625</v>
      </c>
    </row>
    <row r="152" spans="1:22" s="403" customFormat="1" outlineLevel="3">
      <c r="A152" s="391"/>
      <c r="B152" s="391"/>
      <c r="C152" s="392" t="s">
        <v>1183</v>
      </c>
      <c r="D152" s="97">
        <v>14</v>
      </c>
      <c r="E152" s="97">
        <v>14.700000000000001</v>
      </c>
      <c r="F152" s="387" t="s">
        <v>624</v>
      </c>
      <c r="G152" s="199">
        <v>3554.7229199999997</v>
      </c>
      <c r="H152" s="199">
        <v>5289.7058823529414</v>
      </c>
      <c r="I152" s="62">
        <f t="shared" ref="I152" si="97">SUM(G152:H152)</f>
        <v>8844.4288023529407</v>
      </c>
      <c r="J152" s="62">
        <f t="shared" ref="J152:J157" si="98">G152*E152</f>
        <v>52254.426923999999</v>
      </c>
      <c r="K152" s="62">
        <f t="shared" ref="K152:K157" si="99">H152*E152</f>
        <v>77758.676470588238</v>
      </c>
      <c r="L152" s="62">
        <f t="shared" ref="L152:L157" si="100">I152*E152</f>
        <v>130013.10339458824</v>
      </c>
      <c r="M152" s="574">
        <v>0.8</v>
      </c>
      <c r="N152" s="62"/>
      <c r="O152" s="62">
        <f t="shared" si="88"/>
        <v>0.8</v>
      </c>
      <c r="P152" s="574"/>
      <c r="Q152" s="62"/>
      <c r="R152" s="62">
        <f t="shared" si="89"/>
        <v>0</v>
      </c>
      <c r="S152" s="62">
        <f t="shared" si="94"/>
        <v>41803.5415392</v>
      </c>
      <c r="T152" s="62">
        <f t="shared" si="95"/>
        <v>0</v>
      </c>
      <c r="U152" s="62">
        <f t="shared" si="96"/>
        <v>41803.5415392</v>
      </c>
      <c r="V152" s="393" t="s">
        <v>713</v>
      </c>
    </row>
    <row r="153" spans="1:22" s="403" customFormat="1" outlineLevel="3">
      <c r="A153" s="391"/>
      <c r="B153" s="391"/>
      <c r="C153" s="392" t="s">
        <v>1201</v>
      </c>
      <c r="D153" s="97">
        <v>495</v>
      </c>
      <c r="E153" s="97"/>
      <c r="F153" s="387" t="s">
        <v>624</v>
      </c>
      <c r="G153" s="199">
        <v>6646.869178082191</v>
      </c>
      <c r="H153" s="199">
        <v>13183.42817647059</v>
      </c>
      <c r="I153" s="62">
        <f t="shared" ref="I153" si="101">SUM(G153:H153)</f>
        <v>19830.297354552782</v>
      </c>
      <c r="J153" s="62">
        <f t="shared" si="98"/>
        <v>0</v>
      </c>
      <c r="K153" s="62">
        <f t="shared" si="99"/>
        <v>0</v>
      </c>
      <c r="L153" s="62">
        <f t="shared" si="100"/>
        <v>0</v>
      </c>
      <c r="M153" s="574"/>
      <c r="N153" s="62"/>
      <c r="O153" s="62">
        <f t="shared" si="88"/>
        <v>0</v>
      </c>
      <c r="P153" s="574"/>
      <c r="Q153" s="62"/>
      <c r="R153" s="62">
        <f t="shared" si="89"/>
        <v>0</v>
      </c>
      <c r="S153" s="62">
        <f t="shared" si="94"/>
        <v>0</v>
      </c>
      <c r="T153" s="62">
        <f t="shared" si="95"/>
        <v>0</v>
      </c>
      <c r="U153" s="62">
        <f t="shared" si="96"/>
        <v>0</v>
      </c>
      <c r="V153" s="393" t="s">
        <v>1202</v>
      </c>
    </row>
    <row r="154" spans="1:22" s="403" customFormat="1" outlineLevel="3">
      <c r="A154" s="391"/>
      <c r="B154" s="391"/>
      <c r="C154" s="392" t="s">
        <v>928</v>
      </c>
      <c r="D154" s="97">
        <v>498</v>
      </c>
      <c r="E154" s="97">
        <v>550</v>
      </c>
      <c r="F154" s="387" t="s">
        <v>624</v>
      </c>
      <c r="G154" s="199">
        <v>8773.9726027397246</v>
      </c>
      <c r="H154" s="199">
        <v>14594.016411764707</v>
      </c>
      <c r="I154" s="62">
        <f t="shared" ref="I154" si="102">SUM(G154:H154)</f>
        <v>23367.989014504434</v>
      </c>
      <c r="J154" s="62">
        <f t="shared" si="98"/>
        <v>4825684.9315068489</v>
      </c>
      <c r="K154" s="62">
        <f t="shared" si="99"/>
        <v>8026709.0264705895</v>
      </c>
      <c r="L154" s="62">
        <f t="shared" si="100"/>
        <v>12852393.957977438</v>
      </c>
      <c r="M154" s="574">
        <v>0.8</v>
      </c>
      <c r="N154" s="62"/>
      <c r="O154" s="62">
        <f t="shared" si="88"/>
        <v>0.8</v>
      </c>
      <c r="P154" s="574"/>
      <c r="Q154" s="62"/>
      <c r="R154" s="62">
        <f t="shared" si="89"/>
        <v>0</v>
      </c>
      <c r="S154" s="62">
        <f t="shared" si="94"/>
        <v>3860547.9452054794</v>
      </c>
      <c r="T154" s="62">
        <f t="shared" si="95"/>
        <v>0</v>
      </c>
      <c r="U154" s="62">
        <f t="shared" si="96"/>
        <v>3860547.9452054794</v>
      </c>
      <c r="V154" s="393" t="s">
        <v>929</v>
      </c>
    </row>
    <row r="155" spans="1:22" s="403" customFormat="1" outlineLevel="3">
      <c r="A155" s="391"/>
      <c r="B155" s="391"/>
      <c r="C155" s="392"/>
      <c r="D155" s="97"/>
      <c r="E155" s="97"/>
      <c r="F155" s="387"/>
      <c r="G155" s="62"/>
      <c r="H155" s="62"/>
      <c r="I155" s="62"/>
      <c r="J155" s="62"/>
      <c r="K155" s="62"/>
      <c r="L155" s="62"/>
      <c r="M155" s="574"/>
      <c r="N155" s="62"/>
      <c r="O155" s="62">
        <f t="shared" si="88"/>
        <v>0</v>
      </c>
      <c r="P155" s="574"/>
      <c r="Q155" s="62"/>
      <c r="R155" s="62">
        <f t="shared" si="89"/>
        <v>0</v>
      </c>
      <c r="S155" s="62">
        <f t="shared" si="94"/>
        <v>0</v>
      </c>
      <c r="T155" s="62">
        <f t="shared" si="95"/>
        <v>0</v>
      </c>
      <c r="U155" s="62">
        <f t="shared" si="96"/>
        <v>0</v>
      </c>
      <c r="V155" s="393"/>
    </row>
    <row r="156" spans="1:22" s="403" customFormat="1" outlineLevel="3">
      <c r="A156" s="391"/>
      <c r="B156" s="391"/>
      <c r="C156" s="392"/>
      <c r="D156" s="97"/>
      <c r="E156" s="97"/>
      <c r="F156" s="387"/>
      <c r="G156" s="62"/>
      <c r="H156" s="62"/>
      <c r="I156" s="62"/>
      <c r="J156" s="62"/>
      <c r="K156" s="62"/>
      <c r="L156" s="62"/>
      <c r="M156" s="574"/>
      <c r="N156" s="62"/>
      <c r="O156" s="62">
        <f t="shared" si="88"/>
        <v>0</v>
      </c>
      <c r="P156" s="574"/>
      <c r="Q156" s="62"/>
      <c r="R156" s="62">
        <f t="shared" si="89"/>
        <v>0</v>
      </c>
      <c r="S156" s="62">
        <f t="shared" si="94"/>
        <v>0</v>
      </c>
      <c r="T156" s="62">
        <f t="shared" si="95"/>
        <v>0</v>
      </c>
      <c r="U156" s="62">
        <f t="shared" si="96"/>
        <v>0</v>
      </c>
      <c r="V156" s="393"/>
    </row>
    <row r="157" spans="1:22" s="403" customFormat="1" outlineLevel="3">
      <c r="A157" s="391"/>
      <c r="B157" s="391"/>
      <c r="C157" s="392" t="s">
        <v>657</v>
      </c>
      <c r="D157" s="97">
        <v>1</v>
      </c>
      <c r="E157" s="97">
        <v>1</v>
      </c>
      <c r="F157" s="387" t="s">
        <v>619</v>
      </c>
      <c r="G157" s="199">
        <v>1057568.3699439589</v>
      </c>
      <c r="H157" s="199">
        <v>317270.51098318765</v>
      </c>
      <c r="I157" s="62">
        <f t="shared" ref="I157" si="103">SUM(G157:H157)</f>
        <v>1374838.8809271466</v>
      </c>
      <c r="J157" s="62">
        <f t="shared" si="98"/>
        <v>1057568.3699439589</v>
      </c>
      <c r="K157" s="62">
        <f t="shared" si="99"/>
        <v>317270.51098318765</v>
      </c>
      <c r="L157" s="62">
        <f t="shared" si="100"/>
        <v>1374838.8809271466</v>
      </c>
      <c r="M157" s="574">
        <v>0.5</v>
      </c>
      <c r="N157" s="62"/>
      <c r="O157" s="62">
        <f t="shared" si="88"/>
        <v>0.5</v>
      </c>
      <c r="P157" s="574"/>
      <c r="Q157" s="62"/>
      <c r="R157" s="62">
        <f t="shared" si="89"/>
        <v>0</v>
      </c>
      <c r="S157" s="62">
        <f t="shared" si="94"/>
        <v>528784.18497197947</v>
      </c>
      <c r="T157" s="62">
        <f t="shared" si="95"/>
        <v>0</v>
      </c>
      <c r="U157" s="62">
        <f t="shared" si="96"/>
        <v>528784.18497197947</v>
      </c>
      <c r="V157" s="393"/>
    </row>
    <row r="158" spans="1:22" s="7" customFormat="1" outlineLevel="2">
      <c r="A158" s="5"/>
      <c r="B158" s="5"/>
      <c r="C158" s="401" t="s">
        <v>1203</v>
      </c>
      <c r="D158" s="194"/>
      <c r="E158" s="194"/>
      <c r="F158" s="277"/>
      <c r="G158" s="199"/>
      <c r="H158" s="199"/>
      <c r="I158" s="199"/>
      <c r="J158" s="174">
        <f>SUBTOTAL(9,J159:J181)</f>
        <v>95572762.397172585</v>
      </c>
      <c r="K158" s="174">
        <f>SUBTOTAL(9,K159:K181)</f>
        <v>15135341.191088216</v>
      </c>
      <c r="L158" s="174">
        <f>SUBTOTAL(9,L159:L181)</f>
        <v>110708103.58826081</v>
      </c>
      <c r="M158" s="578"/>
      <c r="N158" s="174"/>
      <c r="O158" s="174">
        <f t="shared" si="88"/>
        <v>0</v>
      </c>
      <c r="P158" s="578"/>
      <c r="Q158" s="174"/>
      <c r="R158" s="174">
        <f t="shared" si="89"/>
        <v>0</v>
      </c>
      <c r="S158" s="174">
        <f>SUBTOTAL(9,S159:S181)</f>
        <v>1196031.1840909091</v>
      </c>
      <c r="T158" s="174">
        <f>SUBTOTAL(9,T159:T181)</f>
        <v>0</v>
      </c>
      <c r="U158" s="174">
        <f>SUBTOTAL(9,U159:U181)</f>
        <v>1196031.1840909091</v>
      </c>
      <c r="V158" s="402"/>
    </row>
    <row r="159" spans="1:22" s="7" customFormat="1" outlineLevel="3">
      <c r="A159" s="5"/>
      <c r="B159" s="5"/>
      <c r="C159" s="401" t="s">
        <v>1141</v>
      </c>
      <c r="D159" s="194"/>
      <c r="E159" s="194"/>
      <c r="F159" s="277"/>
      <c r="G159" s="199"/>
      <c r="H159" s="199"/>
      <c r="I159" s="199"/>
      <c r="J159" s="174">
        <f>SUBTOTAL(9,J160:J163)</f>
        <v>19632768</v>
      </c>
      <c r="K159" s="174">
        <f>SUBTOTAL(9,K160:K163)</f>
        <v>2233872</v>
      </c>
      <c r="L159" s="174">
        <f>SUBTOTAL(9,L160:L163)</f>
        <v>21866640</v>
      </c>
      <c r="M159" s="578"/>
      <c r="N159" s="174"/>
      <c r="O159" s="174">
        <f t="shared" si="88"/>
        <v>0</v>
      </c>
      <c r="P159" s="578"/>
      <c r="Q159" s="174"/>
      <c r="R159" s="174">
        <f t="shared" si="89"/>
        <v>0</v>
      </c>
      <c r="S159" s="174">
        <f>SUBTOTAL(9,S160:S163)</f>
        <v>0</v>
      </c>
      <c r="T159" s="174">
        <f>SUBTOTAL(9,T160:T163)</f>
        <v>0</v>
      </c>
      <c r="U159" s="174">
        <f>SUBTOTAL(9,U160:U163)</f>
        <v>0</v>
      </c>
      <c r="V159" s="402"/>
    </row>
    <row r="160" spans="1:22" s="7" customFormat="1" ht="26.4" outlineLevel="3">
      <c r="A160" s="5"/>
      <c r="B160" s="5"/>
      <c r="C160" s="2" t="s">
        <v>1204</v>
      </c>
      <c r="D160" s="194">
        <v>2</v>
      </c>
      <c r="E160" s="97">
        <v>2</v>
      </c>
      <c r="F160" s="277" t="s">
        <v>660</v>
      </c>
      <c r="G160" s="199">
        <v>4734816</v>
      </c>
      <c r="H160" s="199">
        <v>495000.00000000006</v>
      </c>
      <c r="I160" s="199">
        <f t="shared" ref="I160:I163" si="104">SUM(G160:H160)</f>
        <v>5229816</v>
      </c>
      <c r="J160" s="199">
        <f t="shared" ref="J160:J163" si="105">G160*E160</f>
        <v>9469632</v>
      </c>
      <c r="K160" s="199">
        <f t="shared" ref="K160:K163" si="106">H160*E160</f>
        <v>990000.00000000012</v>
      </c>
      <c r="L160" s="199">
        <f t="shared" ref="L160:L163" si="107">I160*E160</f>
        <v>10459632</v>
      </c>
      <c r="M160" s="579"/>
      <c r="N160" s="199"/>
      <c r="O160" s="199">
        <f t="shared" si="88"/>
        <v>0</v>
      </c>
      <c r="P160" s="579"/>
      <c r="Q160" s="199"/>
      <c r="R160" s="199">
        <f t="shared" si="89"/>
        <v>0</v>
      </c>
      <c r="S160" s="199">
        <f t="shared" si="94"/>
        <v>0</v>
      </c>
      <c r="T160" s="199">
        <f t="shared" si="95"/>
        <v>0</v>
      </c>
      <c r="U160" s="199">
        <f t="shared" si="96"/>
        <v>0</v>
      </c>
      <c r="V160" s="402" t="s">
        <v>1147</v>
      </c>
    </row>
    <row r="161" spans="1:22" s="7" customFormat="1" ht="26.4" outlineLevel="3">
      <c r="A161" s="5"/>
      <c r="B161" s="5"/>
      <c r="C161" s="2" t="s">
        <v>1205</v>
      </c>
      <c r="D161" s="194">
        <v>1</v>
      </c>
      <c r="E161" s="97">
        <v>1</v>
      </c>
      <c r="F161" s="277" t="s">
        <v>660</v>
      </c>
      <c r="G161" s="199">
        <v>4658448</v>
      </c>
      <c r="H161" s="199">
        <v>495000.00000000006</v>
      </c>
      <c r="I161" s="199">
        <f t="shared" si="104"/>
        <v>5153448</v>
      </c>
      <c r="J161" s="199">
        <f t="shared" si="105"/>
        <v>4658448</v>
      </c>
      <c r="K161" s="199">
        <f t="shared" si="106"/>
        <v>495000.00000000006</v>
      </c>
      <c r="L161" s="199">
        <f t="shared" si="107"/>
        <v>5153448</v>
      </c>
      <c r="M161" s="579"/>
      <c r="N161" s="199"/>
      <c r="O161" s="199">
        <f t="shared" si="88"/>
        <v>0</v>
      </c>
      <c r="P161" s="579"/>
      <c r="Q161" s="199"/>
      <c r="R161" s="199">
        <f t="shared" si="89"/>
        <v>0</v>
      </c>
      <c r="S161" s="199">
        <f t="shared" si="94"/>
        <v>0</v>
      </c>
      <c r="T161" s="199">
        <f t="shared" si="95"/>
        <v>0</v>
      </c>
      <c r="U161" s="199">
        <f t="shared" si="96"/>
        <v>0</v>
      </c>
      <c r="V161" s="402" t="s">
        <v>1145</v>
      </c>
    </row>
    <row r="162" spans="1:22" s="7" customFormat="1" ht="26.4" outlineLevel="3">
      <c r="A162" s="5"/>
      <c r="B162" s="5"/>
      <c r="C162" s="2" t="s">
        <v>1206</v>
      </c>
      <c r="D162" s="194">
        <v>1</v>
      </c>
      <c r="E162" s="97">
        <v>1</v>
      </c>
      <c r="F162" s="277" t="s">
        <v>660</v>
      </c>
      <c r="G162" s="199">
        <v>4658448</v>
      </c>
      <c r="H162" s="199">
        <v>495000.00000000006</v>
      </c>
      <c r="I162" s="199">
        <f t="shared" si="104"/>
        <v>5153448</v>
      </c>
      <c r="J162" s="199">
        <f t="shared" si="105"/>
        <v>4658448</v>
      </c>
      <c r="K162" s="199">
        <f t="shared" si="106"/>
        <v>495000.00000000006</v>
      </c>
      <c r="L162" s="199">
        <f t="shared" si="107"/>
        <v>5153448</v>
      </c>
      <c r="M162" s="579"/>
      <c r="N162" s="199"/>
      <c r="O162" s="199">
        <f t="shared" si="88"/>
        <v>0</v>
      </c>
      <c r="P162" s="579"/>
      <c r="Q162" s="199"/>
      <c r="R162" s="199">
        <f t="shared" si="89"/>
        <v>0</v>
      </c>
      <c r="S162" s="199">
        <f t="shared" si="94"/>
        <v>0</v>
      </c>
      <c r="T162" s="199">
        <f t="shared" si="95"/>
        <v>0</v>
      </c>
      <c r="U162" s="199">
        <f t="shared" si="96"/>
        <v>0</v>
      </c>
      <c r="V162" s="402" t="s">
        <v>1145</v>
      </c>
    </row>
    <row r="163" spans="1:22" s="7" customFormat="1" outlineLevel="3">
      <c r="A163" s="5"/>
      <c r="B163" s="5"/>
      <c r="C163" s="2" t="s">
        <v>1151</v>
      </c>
      <c r="D163" s="194">
        <v>1</v>
      </c>
      <c r="E163" s="97">
        <v>1</v>
      </c>
      <c r="F163" s="277" t="s">
        <v>619</v>
      </c>
      <c r="G163" s="199">
        <v>846240</v>
      </c>
      <c r="H163" s="199">
        <v>253872</v>
      </c>
      <c r="I163" s="199">
        <f t="shared" si="104"/>
        <v>1100112</v>
      </c>
      <c r="J163" s="199">
        <f t="shared" si="105"/>
        <v>846240</v>
      </c>
      <c r="K163" s="199">
        <f t="shared" si="106"/>
        <v>253872</v>
      </c>
      <c r="L163" s="199">
        <f t="shared" si="107"/>
        <v>1100112</v>
      </c>
      <c r="M163" s="579"/>
      <c r="N163" s="199"/>
      <c r="O163" s="199">
        <f t="shared" si="88"/>
        <v>0</v>
      </c>
      <c r="P163" s="579"/>
      <c r="Q163" s="199"/>
      <c r="R163" s="199">
        <f t="shared" si="89"/>
        <v>0</v>
      </c>
      <c r="S163" s="199">
        <f t="shared" si="94"/>
        <v>0</v>
      </c>
      <c r="T163" s="199">
        <f t="shared" si="95"/>
        <v>0</v>
      </c>
      <c r="U163" s="199">
        <f t="shared" si="96"/>
        <v>0</v>
      </c>
      <c r="V163" s="402"/>
    </row>
    <row r="164" spans="1:22" s="7" customFormat="1" outlineLevel="3">
      <c r="A164" s="5"/>
      <c r="B164" s="5"/>
      <c r="C164" s="401" t="s">
        <v>1152</v>
      </c>
      <c r="D164" s="194"/>
      <c r="E164" s="97"/>
      <c r="F164" s="277"/>
      <c r="G164" s="199"/>
      <c r="H164" s="199"/>
      <c r="I164" s="199"/>
      <c r="J164" s="174">
        <f>SUBTOTAL(9,J165:J169)</f>
        <v>47615520</v>
      </c>
      <c r="K164" s="174">
        <f t="shared" ref="K164:L164" si="108">SUBTOTAL(9,K165:K169)</f>
        <v>2996000.0000000005</v>
      </c>
      <c r="L164" s="174">
        <f t="shared" si="108"/>
        <v>50611520</v>
      </c>
      <c r="M164" s="578"/>
      <c r="N164" s="174"/>
      <c r="O164" s="174">
        <f t="shared" si="88"/>
        <v>0</v>
      </c>
      <c r="P164" s="578"/>
      <c r="Q164" s="174"/>
      <c r="R164" s="174">
        <f t="shared" si="89"/>
        <v>0</v>
      </c>
      <c r="S164" s="174">
        <f>SUBTOTAL(9,S165:S169)</f>
        <v>0</v>
      </c>
      <c r="T164" s="174">
        <f t="shared" ref="T164:U164" si="109">SUBTOTAL(9,T165:T169)</f>
        <v>0</v>
      </c>
      <c r="U164" s="174">
        <f t="shared" si="109"/>
        <v>0</v>
      </c>
      <c r="V164" s="402"/>
    </row>
    <row r="165" spans="1:22" s="7" customFormat="1" outlineLevel="3">
      <c r="A165" s="5"/>
      <c r="B165" s="5"/>
      <c r="C165" s="2" t="s">
        <v>1155</v>
      </c>
      <c r="D165" s="194">
        <v>15</v>
      </c>
      <c r="E165" s="97">
        <v>15</v>
      </c>
      <c r="F165" s="277" t="s">
        <v>660</v>
      </c>
      <c r="G165" s="199">
        <v>921840</v>
      </c>
      <c r="H165" s="199">
        <v>84000.000000000015</v>
      </c>
      <c r="I165" s="199">
        <f t="shared" ref="I165:I168" si="110">SUM(G165:H165)</f>
        <v>1005840</v>
      </c>
      <c r="J165" s="199">
        <f t="shared" ref="J165:J169" si="111">G165*E165</f>
        <v>13827600</v>
      </c>
      <c r="K165" s="199">
        <f t="shared" ref="K165:K169" si="112">H165*E165</f>
        <v>1260000.0000000002</v>
      </c>
      <c r="L165" s="199">
        <f t="shared" ref="L165:L169" si="113">I165*E165</f>
        <v>15087600</v>
      </c>
      <c r="M165" s="579"/>
      <c r="N165" s="199"/>
      <c r="O165" s="199">
        <f t="shared" si="88"/>
        <v>0</v>
      </c>
      <c r="P165" s="579"/>
      <c r="Q165" s="199"/>
      <c r="R165" s="199">
        <f t="shared" si="89"/>
        <v>0</v>
      </c>
      <c r="S165" s="199">
        <f t="shared" si="94"/>
        <v>0</v>
      </c>
      <c r="T165" s="199">
        <f t="shared" si="95"/>
        <v>0</v>
      </c>
      <c r="U165" s="199">
        <f t="shared" si="96"/>
        <v>0</v>
      </c>
      <c r="V165" s="402" t="s">
        <v>1154</v>
      </c>
    </row>
    <row r="166" spans="1:22" s="7" customFormat="1" ht="26.4" outlineLevel="3">
      <c r="A166" s="5"/>
      <c r="B166" s="5"/>
      <c r="C166" s="2" t="s">
        <v>1193</v>
      </c>
      <c r="D166" s="194">
        <v>2</v>
      </c>
      <c r="E166" s="97">
        <v>2</v>
      </c>
      <c r="F166" s="277" t="s">
        <v>660</v>
      </c>
      <c r="G166" s="199">
        <v>2152800</v>
      </c>
      <c r="H166" s="199">
        <v>140000</v>
      </c>
      <c r="I166" s="199">
        <f t="shared" si="110"/>
        <v>2292800</v>
      </c>
      <c r="J166" s="199">
        <f t="shared" si="111"/>
        <v>4305600</v>
      </c>
      <c r="K166" s="199">
        <f t="shared" si="112"/>
        <v>280000</v>
      </c>
      <c r="L166" s="199">
        <f t="shared" si="113"/>
        <v>4585600</v>
      </c>
      <c r="M166" s="579"/>
      <c r="N166" s="199"/>
      <c r="O166" s="199">
        <f t="shared" si="88"/>
        <v>0</v>
      </c>
      <c r="P166" s="579"/>
      <c r="Q166" s="199"/>
      <c r="R166" s="199">
        <f t="shared" si="89"/>
        <v>0</v>
      </c>
      <c r="S166" s="199">
        <f t="shared" si="94"/>
        <v>0</v>
      </c>
      <c r="T166" s="199">
        <f t="shared" si="95"/>
        <v>0</v>
      </c>
      <c r="U166" s="199">
        <f t="shared" si="96"/>
        <v>0</v>
      </c>
      <c r="V166" s="402" t="s">
        <v>1160</v>
      </c>
    </row>
    <row r="167" spans="1:22" s="7" customFormat="1" ht="26.4" outlineLevel="3">
      <c r="A167" s="5"/>
      <c r="B167" s="5"/>
      <c r="C167" s="2" t="s">
        <v>1161</v>
      </c>
      <c r="D167" s="194">
        <v>2</v>
      </c>
      <c r="E167" s="97">
        <v>2</v>
      </c>
      <c r="F167" s="277" t="s">
        <v>660</v>
      </c>
      <c r="G167" s="199">
        <v>844560</v>
      </c>
      <c r="H167" s="199">
        <v>117600.00000000001</v>
      </c>
      <c r="I167" s="199">
        <f t="shared" ref="I167" si="114">SUM(G167:H167)</f>
        <v>962160</v>
      </c>
      <c r="J167" s="199">
        <f t="shared" si="111"/>
        <v>1689120</v>
      </c>
      <c r="K167" s="199">
        <f t="shared" si="112"/>
        <v>235200.00000000003</v>
      </c>
      <c r="L167" s="199">
        <f t="shared" si="113"/>
        <v>1924320</v>
      </c>
      <c r="M167" s="579"/>
      <c r="N167" s="199"/>
      <c r="O167" s="199">
        <f t="shared" si="88"/>
        <v>0</v>
      </c>
      <c r="P167" s="579"/>
      <c r="Q167" s="199"/>
      <c r="R167" s="199">
        <f t="shared" si="89"/>
        <v>0</v>
      </c>
      <c r="S167" s="199">
        <f t="shared" si="94"/>
        <v>0</v>
      </c>
      <c r="T167" s="199">
        <f t="shared" si="95"/>
        <v>0</v>
      </c>
      <c r="U167" s="199">
        <f t="shared" si="96"/>
        <v>0</v>
      </c>
      <c r="V167" s="402" t="s">
        <v>1160</v>
      </c>
    </row>
    <row r="168" spans="1:22" s="7" customFormat="1" ht="39.6" outlineLevel="3">
      <c r="A168" s="5"/>
      <c r="B168" s="5"/>
      <c r="C168" s="2" t="s">
        <v>1207</v>
      </c>
      <c r="D168" s="194">
        <v>2</v>
      </c>
      <c r="E168" s="97">
        <v>2</v>
      </c>
      <c r="F168" s="277" t="s">
        <v>660</v>
      </c>
      <c r="G168" s="199">
        <v>3960600</v>
      </c>
      <c r="H168" s="199">
        <v>140000</v>
      </c>
      <c r="I168" s="199">
        <f t="shared" si="110"/>
        <v>4100600</v>
      </c>
      <c r="J168" s="199">
        <f t="shared" si="111"/>
        <v>7921200</v>
      </c>
      <c r="K168" s="199">
        <f t="shared" si="112"/>
        <v>280000</v>
      </c>
      <c r="L168" s="199">
        <f t="shared" si="113"/>
        <v>8201200</v>
      </c>
      <c r="M168" s="579"/>
      <c r="N168" s="199"/>
      <c r="O168" s="199">
        <f t="shared" si="88"/>
        <v>0</v>
      </c>
      <c r="P168" s="579"/>
      <c r="Q168" s="199"/>
      <c r="R168" s="199">
        <f t="shared" si="89"/>
        <v>0</v>
      </c>
      <c r="S168" s="199">
        <f t="shared" si="94"/>
        <v>0</v>
      </c>
      <c r="T168" s="199">
        <f t="shared" si="95"/>
        <v>0</v>
      </c>
      <c r="U168" s="199">
        <f t="shared" si="96"/>
        <v>0</v>
      </c>
      <c r="V168" s="402" t="s">
        <v>1157</v>
      </c>
    </row>
    <row r="169" spans="1:22" s="7" customFormat="1" outlineLevel="3">
      <c r="A169" s="5"/>
      <c r="B169" s="5"/>
      <c r="C169" s="2" t="s">
        <v>1208</v>
      </c>
      <c r="D169" s="194">
        <v>8</v>
      </c>
      <c r="E169" s="97">
        <v>8</v>
      </c>
      <c r="F169" s="277" t="s">
        <v>660</v>
      </c>
      <c r="G169" s="199">
        <v>2484000</v>
      </c>
      <c r="H169" s="199">
        <v>117600.00000000001</v>
      </c>
      <c r="I169" s="199">
        <f t="shared" ref="I169" si="115">SUM(G169:H169)</f>
        <v>2601600</v>
      </c>
      <c r="J169" s="199">
        <f t="shared" si="111"/>
        <v>19872000</v>
      </c>
      <c r="K169" s="199">
        <f t="shared" si="112"/>
        <v>940800.00000000012</v>
      </c>
      <c r="L169" s="199">
        <f t="shared" si="113"/>
        <v>20812800</v>
      </c>
      <c r="M169" s="579"/>
      <c r="N169" s="199"/>
      <c r="O169" s="199">
        <f t="shared" si="88"/>
        <v>0</v>
      </c>
      <c r="P169" s="579"/>
      <c r="Q169" s="199"/>
      <c r="R169" s="199">
        <f t="shared" si="89"/>
        <v>0</v>
      </c>
      <c r="S169" s="199">
        <f t="shared" si="94"/>
        <v>0</v>
      </c>
      <c r="T169" s="199">
        <f t="shared" si="95"/>
        <v>0</v>
      </c>
      <c r="U169" s="199">
        <f t="shared" si="96"/>
        <v>0</v>
      </c>
      <c r="V169" s="402" t="s">
        <v>1209</v>
      </c>
    </row>
    <row r="170" spans="1:22" s="7" customFormat="1" outlineLevel="3">
      <c r="A170" s="5"/>
      <c r="B170" s="5"/>
      <c r="C170" s="401" t="s">
        <v>1175</v>
      </c>
      <c r="D170" s="194"/>
      <c r="E170" s="97"/>
      <c r="F170" s="277"/>
      <c r="G170" s="199"/>
      <c r="H170" s="199"/>
      <c r="I170" s="199"/>
      <c r="J170" s="174">
        <f>SUBTOTAL(9,J171:J175)</f>
        <v>12042039.204545453</v>
      </c>
      <c r="K170" s="174">
        <f t="shared" ref="K170:L170" si="116">SUBTOTAL(9,K171:K175)</f>
        <v>4956818.7104545459</v>
      </c>
      <c r="L170" s="174">
        <f t="shared" si="116"/>
        <v>16998857.914999999</v>
      </c>
      <c r="M170" s="578"/>
      <c r="N170" s="174"/>
      <c r="O170" s="174">
        <f t="shared" si="88"/>
        <v>0</v>
      </c>
      <c r="P170" s="578"/>
      <c r="Q170" s="174"/>
      <c r="R170" s="174">
        <f t="shared" si="89"/>
        <v>0</v>
      </c>
      <c r="S170" s="174">
        <f>SUBTOTAL(9,S171:S175)</f>
        <v>1196031.1840909091</v>
      </c>
      <c r="T170" s="174">
        <f t="shared" ref="T170:U170" si="117">SUBTOTAL(9,T171:T175)</f>
        <v>0</v>
      </c>
      <c r="U170" s="174">
        <f t="shared" si="117"/>
        <v>1196031.1840909091</v>
      </c>
      <c r="V170" s="402"/>
    </row>
    <row r="171" spans="1:22" s="7" customFormat="1" ht="26.4" outlineLevel="3">
      <c r="A171" s="5"/>
      <c r="B171" s="5"/>
      <c r="C171" s="2" t="s">
        <v>1176</v>
      </c>
      <c r="D171" s="194">
        <v>25</v>
      </c>
      <c r="E171" s="97">
        <v>25</v>
      </c>
      <c r="F171" s="277" t="s">
        <v>1109</v>
      </c>
      <c r="G171" s="199">
        <v>236291.34545454543</v>
      </c>
      <c r="H171" s="199">
        <v>106400.00000000001</v>
      </c>
      <c r="I171" s="199">
        <f t="shared" ref="I171:I174" si="118">SUM(G171:H171)</f>
        <v>342691.34545454546</v>
      </c>
      <c r="J171" s="199">
        <f t="shared" ref="J171:J174" si="119">G171*E171</f>
        <v>5907283.6363636358</v>
      </c>
      <c r="K171" s="199">
        <f t="shared" ref="K171:K174" si="120">H171*E171</f>
        <v>2660000.0000000005</v>
      </c>
      <c r="L171" s="199">
        <f t="shared" ref="L171:L174" si="121">I171*E171</f>
        <v>8567283.6363636367</v>
      </c>
      <c r="M171" s="579"/>
      <c r="N171" s="199"/>
      <c r="O171" s="199">
        <f t="shared" si="88"/>
        <v>0</v>
      </c>
      <c r="P171" s="579"/>
      <c r="Q171" s="199"/>
      <c r="R171" s="199">
        <f t="shared" si="89"/>
        <v>0</v>
      </c>
      <c r="S171" s="199">
        <f t="shared" si="94"/>
        <v>0</v>
      </c>
      <c r="T171" s="199">
        <f t="shared" si="95"/>
        <v>0</v>
      </c>
      <c r="U171" s="199">
        <f t="shared" si="96"/>
        <v>0</v>
      </c>
      <c r="V171" s="402" t="s">
        <v>1177</v>
      </c>
    </row>
    <row r="172" spans="1:22" s="7" customFormat="1" outlineLevel="3">
      <c r="A172" s="5"/>
      <c r="B172" s="5"/>
      <c r="C172" s="2" t="s">
        <v>1178</v>
      </c>
      <c r="D172" s="194">
        <v>29</v>
      </c>
      <c r="E172" s="97">
        <v>29</v>
      </c>
      <c r="F172" s="277" t="s">
        <v>1109</v>
      </c>
      <c r="G172" s="199">
        <v>104230.8</v>
      </c>
      <c r="H172" s="199">
        <v>44800.000000000007</v>
      </c>
      <c r="I172" s="199">
        <f t="shared" si="118"/>
        <v>149030.80000000002</v>
      </c>
      <c r="J172" s="199">
        <f t="shared" si="119"/>
        <v>3022693.2</v>
      </c>
      <c r="K172" s="199">
        <f t="shared" si="120"/>
        <v>1299200.0000000002</v>
      </c>
      <c r="L172" s="199">
        <f t="shared" si="121"/>
        <v>4321893.2</v>
      </c>
      <c r="M172" s="579"/>
      <c r="N172" s="199"/>
      <c r="O172" s="199">
        <f t="shared" si="88"/>
        <v>0</v>
      </c>
      <c r="P172" s="579"/>
      <c r="Q172" s="199"/>
      <c r="R172" s="199">
        <f t="shared" si="89"/>
        <v>0</v>
      </c>
      <c r="S172" s="199">
        <f t="shared" si="94"/>
        <v>0</v>
      </c>
      <c r="T172" s="199">
        <f t="shared" si="95"/>
        <v>0</v>
      </c>
      <c r="U172" s="199">
        <f t="shared" si="96"/>
        <v>0</v>
      </c>
      <c r="V172" s="402" t="s">
        <v>1179</v>
      </c>
    </row>
    <row r="173" spans="1:22" s="7" customFormat="1" outlineLevel="3">
      <c r="A173" s="5"/>
      <c r="B173" s="5"/>
      <c r="C173" s="2" t="s">
        <v>1180</v>
      </c>
      <c r="D173" s="194">
        <v>8</v>
      </c>
      <c r="E173" s="97">
        <v>8</v>
      </c>
      <c r="F173" s="277" t="s">
        <v>660</v>
      </c>
      <c r="G173" s="199">
        <v>90000</v>
      </c>
      <c r="H173" s="199">
        <v>35000</v>
      </c>
      <c r="I173" s="199">
        <f t="shared" si="118"/>
        <v>125000</v>
      </c>
      <c r="J173" s="199">
        <f t="shared" si="119"/>
        <v>720000</v>
      </c>
      <c r="K173" s="199">
        <f t="shared" si="120"/>
        <v>280000</v>
      </c>
      <c r="L173" s="199">
        <f t="shared" si="121"/>
        <v>1000000</v>
      </c>
      <c r="M173" s="579"/>
      <c r="N173" s="199"/>
      <c r="O173" s="199">
        <f t="shared" si="88"/>
        <v>0</v>
      </c>
      <c r="P173" s="579"/>
      <c r="Q173" s="199"/>
      <c r="R173" s="199">
        <f t="shared" si="89"/>
        <v>0</v>
      </c>
      <c r="S173" s="199">
        <f t="shared" si="94"/>
        <v>0</v>
      </c>
      <c r="T173" s="199">
        <f t="shared" si="95"/>
        <v>0</v>
      </c>
      <c r="U173" s="199">
        <f t="shared" si="96"/>
        <v>0</v>
      </c>
      <c r="V173" s="402" t="s">
        <v>713</v>
      </c>
    </row>
    <row r="174" spans="1:22" s="7" customFormat="1" outlineLevel="3">
      <c r="A174" s="5"/>
      <c r="B174" s="5"/>
      <c r="C174" s="2" t="s">
        <v>1151</v>
      </c>
      <c r="D174" s="194">
        <v>1</v>
      </c>
      <c r="E174" s="97">
        <v>1</v>
      </c>
      <c r="F174" s="277" t="s">
        <v>619</v>
      </c>
      <c r="G174" s="199">
        <v>2392062.3681818182</v>
      </c>
      <c r="H174" s="199">
        <v>717618.71045454545</v>
      </c>
      <c r="I174" s="199">
        <f t="shared" si="118"/>
        <v>3109681.0786363636</v>
      </c>
      <c r="J174" s="199">
        <f t="shared" si="119"/>
        <v>2392062.3681818182</v>
      </c>
      <c r="K174" s="199">
        <f t="shared" si="120"/>
        <v>717618.71045454545</v>
      </c>
      <c r="L174" s="199">
        <f t="shared" si="121"/>
        <v>3109681.0786363636</v>
      </c>
      <c r="M174" s="579">
        <v>0.5</v>
      </c>
      <c r="N174" s="199"/>
      <c r="O174" s="199">
        <f t="shared" si="88"/>
        <v>0.5</v>
      </c>
      <c r="P174" s="579"/>
      <c r="Q174" s="199"/>
      <c r="R174" s="199">
        <f t="shared" si="89"/>
        <v>0</v>
      </c>
      <c r="S174" s="199">
        <f t="shared" si="94"/>
        <v>1196031.1840909091</v>
      </c>
      <c r="T174" s="199">
        <f t="shared" si="95"/>
        <v>0</v>
      </c>
      <c r="U174" s="199">
        <f t="shared" si="96"/>
        <v>1196031.1840909091</v>
      </c>
      <c r="V174" s="402"/>
    </row>
    <row r="175" spans="1:22" s="7" customFormat="1" outlineLevel="3">
      <c r="A175" s="5"/>
      <c r="B175" s="5"/>
      <c r="C175" s="2"/>
      <c r="D175" s="194"/>
      <c r="E175" s="97"/>
      <c r="F175" s="277"/>
      <c r="G175" s="199"/>
      <c r="H175" s="199"/>
      <c r="I175" s="199"/>
      <c r="J175" s="199"/>
      <c r="K175" s="199"/>
      <c r="L175" s="199"/>
      <c r="M175" s="579"/>
      <c r="N175" s="199"/>
      <c r="O175" s="199">
        <f t="shared" si="88"/>
        <v>0</v>
      </c>
      <c r="P175" s="579"/>
      <c r="Q175" s="199"/>
      <c r="R175" s="199">
        <f t="shared" si="89"/>
        <v>0</v>
      </c>
      <c r="S175" s="199">
        <f t="shared" si="94"/>
        <v>0</v>
      </c>
      <c r="T175" s="199">
        <f t="shared" si="95"/>
        <v>0</v>
      </c>
      <c r="U175" s="199">
        <f t="shared" si="96"/>
        <v>0</v>
      </c>
      <c r="V175" s="402"/>
    </row>
    <row r="176" spans="1:22" s="7" customFormat="1" outlineLevel="3">
      <c r="A176" s="5"/>
      <c r="B176" s="5"/>
      <c r="C176" s="401" t="s">
        <v>1138</v>
      </c>
      <c r="D176" s="194"/>
      <c r="E176" s="97"/>
      <c r="F176" s="277"/>
      <c r="G176" s="199"/>
      <c r="H176" s="199"/>
      <c r="I176" s="199"/>
      <c r="J176" s="174">
        <f>SUBTOTAL(9,J177:J181)</f>
        <v>16282435.192627124</v>
      </c>
      <c r="K176" s="174">
        <f>SUBTOTAL(9,K177:K181)</f>
        <v>4948650.4806336695</v>
      </c>
      <c r="L176" s="174">
        <f>SUBTOTAL(9,L177:L181)</f>
        <v>21231085.673260793</v>
      </c>
      <c r="M176" s="578"/>
      <c r="N176" s="174"/>
      <c r="O176" s="174">
        <f t="shared" si="88"/>
        <v>0</v>
      </c>
      <c r="P176" s="578"/>
      <c r="Q176" s="174"/>
      <c r="R176" s="174">
        <f t="shared" si="89"/>
        <v>0</v>
      </c>
      <c r="S176" s="174">
        <f>SUBTOTAL(9,S177:S181)</f>
        <v>0</v>
      </c>
      <c r="T176" s="174">
        <f>SUBTOTAL(9,T177:T181)</f>
        <v>0</v>
      </c>
      <c r="U176" s="174">
        <f>SUBTOTAL(9,U177:U181)</f>
        <v>0</v>
      </c>
      <c r="V176" s="402"/>
    </row>
    <row r="177" spans="1:22" s="7" customFormat="1" outlineLevel="3">
      <c r="A177" s="5"/>
      <c r="B177" s="5"/>
      <c r="C177" s="2" t="s">
        <v>1181</v>
      </c>
      <c r="D177" s="194">
        <v>3</v>
      </c>
      <c r="E177" s="97">
        <v>3</v>
      </c>
      <c r="F177" s="277" t="s">
        <v>660</v>
      </c>
      <c r="G177" s="199">
        <v>2875000</v>
      </c>
      <c r="H177" s="199">
        <v>82500</v>
      </c>
      <c r="I177" s="199">
        <f>SUM(G177:H177)</f>
        <v>2957500</v>
      </c>
      <c r="J177" s="199">
        <f>G177*E177</f>
        <v>8625000</v>
      </c>
      <c r="K177" s="199">
        <f>H177*E177</f>
        <v>247500</v>
      </c>
      <c r="L177" s="199">
        <f>I177*E177</f>
        <v>8872500</v>
      </c>
      <c r="M177" s="579"/>
      <c r="N177" s="199"/>
      <c r="O177" s="199">
        <f t="shared" si="88"/>
        <v>0</v>
      </c>
      <c r="P177" s="579"/>
      <c r="Q177" s="199"/>
      <c r="R177" s="199">
        <f t="shared" si="89"/>
        <v>0</v>
      </c>
      <c r="S177" s="199">
        <f t="shared" si="94"/>
        <v>0</v>
      </c>
      <c r="T177" s="199">
        <f t="shared" si="95"/>
        <v>0</v>
      </c>
      <c r="U177" s="199">
        <f t="shared" si="96"/>
        <v>0</v>
      </c>
      <c r="V177" s="402" t="s">
        <v>713</v>
      </c>
    </row>
    <row r="178" spans="1:22" s="7" customFormat="1" outlineLevel="3">
      <c r="A178" s="5"/>
      <c r="B178" s="5"/>
      <c r="C178" s="2" t="s">
        <v>812</v>
      </c>
      <c r="D178" s="194">
        <v>220</v>
      </c>
      <c r="E178" s="97">
        <v>220</v>
      </c>
      <c r="F178" s="277" t="s">
        <v>624</v>
      </c>
      <c r="G178" s="199">
        <v>22980.09</v>
      </c>
      <c r="H178" s="199">
        <v>5743.9305000000022</v>
      </c>
      <c r="I178" s="199">
        <f>SUM(G178:H178)</f>
        <v>28724.020500000002</v>
      </c>
      <c r="J178" s="199">
        <f>G178*E178</f>
        <v>5055619.8</v>
      </c>
      <c r="K178" s="199">
        <f>H178*E178</f>
        <v>1263664.7100000004</v>
      </c>
      <c r="L178" s="199">
        <f>I178*E178</f>
        <v>6319284.5100000007</v>
      </c>
      <c r="M178" s="579"/>
      <c r="N178" s="199"/>
      <c r="O178" s="199">
        <f t="shared" si="88"/>
        <v>0</v>
      </c>
      <c r="P178" s="579"/>
      <c r="Q178" s="199"/>
      <c r="R178" s="199">
        <f t="shared" si="89"/>
        <v>0</v>
      </c>
      <c r="S178" s="199">
        <f t="shared" si="94"/>
        <v>0</v>
      </c>
      <c r="T178" s="199">
        <f t="shared" si="95"/>
        <v>0</v>
      </c>
      <c r="U178" s="199">
        <f t="shared" si="96"/>
        <v>0</v>
      </c>
      <c r="V178" s="402" t="s">
        <v>625</v>
      </c>
    </row>
    <row r="179" spans="1:22" s="7" customFormat="1" outlineLevel="3">
      <c r="A179" s="5"/>
      <c r="B179" s="5"/>
      <c r="C179" s="2" t="s">
        <v>928</v>
      </c>
      <c r="D179" s="194">
        <v>220</v>
      </c>
      <c r="E179" s="97">
        <v>220</v>
      </c>
      <c r="F179" s="277" t="s">
        <v>624</v>
      </c>
      <c r="G179" s="199">
        <v>8773.9726027397246</v>
      </c>
      <c r="H179" s="199">
        <v>14594.016411764707</v>
      </c>
      <c r="I179" s="199">
        <f t="shared" ref="I179:I181" si="122">SUM(G179:H179)</f>
        <v>23367.989014504434</v>
      </c>
      <c r="J179" s="199">
        <f t="shared" ref="J179:J181" si="123">G179*E179</f>
        <v>1930273.9726027395</v>
      </c>
      <c r="K179" s="199">
        <f t="shared" ref="K179:K181" si="124">H179*E179</f>
        <v>3210683.6105882358</v>
      </c>
      <c r="L179" s="199">
        <f t="shared" ref="L179:L181" si="125">I179*E179</f>
        <v>5140957.5831909757</v>
      </c>
      <c r="M179" s="579"/>
      <c r="N179" s="199"/>
      <c r="O179" s="199">
        <f t="shared" si="88"/>
        <v>0</v>
      </c>
      <c r="P179" s="579"/>
      <c r="Q179" s="199"/>
      <c r="R179" s="199">
        <f t="shared" si="89"/>
        <v>0</v>
      </c>
      <c r="S179" s="199">
        <f t="shared" si="94"/>
        <v>0</v>
      </c>
      <c r="T179" s="199">
        <f t="shared" si="95"/>
        <v>0</v>
      </c>
      <c r="U179" s="199">
        <f t="shared" si="96"/>
        <v>0</v>
      </c>
      <c r="V179" s="402" t="s">
        <v>929</v>
      </c>
    </row>
    <row r="180" spans="1:22" s="7" customFormat="1" outlineLevel="3">
      <c r="A180" s="5"/>
      <c r="B180" s="5"/>
      <c r="C180" s="2" t="s">
        <v>1183</v>
      </c>
      <c r="D180" s="194">
        <v>6</v>
      </c>
      <c r="E180" s="97">
        <v>6</v>
      </c>
      <c r="F180" s="277" t="s">
        <v>624</v>
      </c>
      <c r="G180" s="199">
        <v>3554.7229199999997</v>
      </c>
      <c r="H180" s="199">
        <v>5289.7058823529414</v>
      </c>
      <c r="I180" s="199">
        <f t="shared" si="122"/>
        <v>8844.4288023529407</v>
      </c>
      <c r="J180" s="199">
        <f t="shared" si="123"/>
        <v>21328.337519999997</v>
      </c>
      <c r="K180" s="199">
        <f t="shared" si="124"/>
        <v>31738.23529411765</v>
      </c>
      <c r="L180" s="199">
        <f t="shared" si="125"/>
        <v>53066.572814117644</v>
      </c>
      <c r="M180" s="579"/>
      <c r="N180" s="199"/>
      <c r="O180" s="199">
        <f t="shared" si="88"/>
        <v>0</v>
      </c>
      <c r="P180" s="579"/>
      <c r="Q180" s="199"/>
      <c r="R180" s="199">
        <f t="shared" si="89"/>
        <v>0</v>
      </c>
      <c r="S180" s="199">
        <f t="shared" si="94"/>
        <v>0</v>
      </c>
      <c r="T180" s="199">
        <f t="shared" si="95"/>
        <v>0</v>
      </c>
      <c r="U180" s="199">
        <f t="shared" si="96"/>
        <v>0</v>
      </c>
      <c r="V180" s="402" t="s">
        <v>1549</v>
      </c>
    </row>
    <row r="181" spans="1:22" s="7" customFormat="1" outlineLevel="3">
      <c r="A181" s="5"/>
      <c r="B181" s="5"/>
      <c r="C181" s="2" t="s">
        <v>657</v>
      </c>
      <c r="D181" s="194">
        <v>1</v>
      </c>
      <c r="E181" s="97">
        <v>1</v>
      </c>
      <c r="F181" s="277" t="s">
        <v>619</v>
      </c>
      <c r="G181" s="199">
        <v>650213.08250438352</v>
      </c>
      <c r="H181" s="199">
        <v>195063.92475131506</v>
      </c>
      <c r="I181" s="199">
        <f t="shared" si="122"/>
        <v>845277.00725569855</v>
      </c>
      <c r="J181" s="199">
        <f t="shared" si="123"/>
        <v>650213.08250438352</v>
      </c>
      <c r="K181" s="199">
        <f t="shared" si="124"/>
        <v>195063.92475131506</v>
      </c>
      <c r="L181" s="199">
        <f t="shared" si="125"/>
        <v>845277.00725569855</v>
      </c>
      <c r="M181" s="579"/>
      <c r="N181" s="199"/>
      <c r="O181" s="199">
        <f t="shared" si="88"/>
        <v>0</v>
      </c>
      <c r="P181" s="579"/>
      <c r="Q181" s="199"/>
      <c r="R181" s="199">
        <f t="shared" si="89"/>
        <v>0</v>
      </c>
      <c r="S181" s="199">
        <f t="shared" si="94"/>
        <v>0</v>
      </c>
      <c r="T181" s="199">
        <f t="shared" si="95"/>
        <v>0</v>
      </c>
      <c r="U181" s="199">
        <f t="shared" si="96"/>
        <v>0</v>
      </c>
      <c r="V181" s="402"/>
    </row>
    <row r="182" spans="1:22" s="7" customFormat="1" outlineLevel="2">
      <c r="A182" s="5"/>
      <c r="B182" s="5"/>
      <c r="C182" s="401" t="s">
        <v>1210</v>
      </c>
      <c r="D182" s="194"/>
      <c r="E182" s="97"/>
      <c r="F182" s="277"/>
      <c r="G182" s="199"/>
      <c r="H182" s="199"/>
      <c r="I182" s="199"/>
      <c r="J182" s="174">
        <f>SUBTOTAL(9,J183:J209)</f>
        <v>20000000</v>
      </c>
      <c r="K182" s="174">
        <f t="shared" ref="K182:L182" si="126">SUBTOTAL(9,K183:K209)</f>
        <v>3000000</v>
      </c>
      <c r="L182" s="174">
        <f t="shared" si="126"/>
        <v>23000000</v>
      </c>
      <c r="M182" s="578"/>
      <c r="N182" s="174"/>
      <c r="O182" s="174">
        <f t="shared" si="88"/>
        <v>0</v>
      </c>
      <c r="P182" s="578"/>
      <c r="Q182" s="174"/>
      <c r="R182" s="174">
        <f t="shared" si="89"/>
        <v>0</v>
      </c>
      <c r="S182" s="174">
        <f>SUBTOTAL(9,S183:S209)</f>
        <v>0</v>
      </c>
      <c r="T182" s="174">
        <f t="shared" ref="T182:U182" si="127">SUBTOTAL(9,T183:T209)</f>
        <v>0</v>
      </c>
      <c r="U182" s="174">
        <f t="shared" si="127"/>
        <v>0</v>
      </c>
      <c r="V182" s="402"/>
    </row>
    <row r="183" spans="1:22" s="7" customFormat="1" outlineLevel="3">
      <c r="A183" s="5"/>
      <c r="B183" s="5"/>
      <c r="C183" s="401" t="s">
        <v>1141</v>
      </c>
      <c r="D183" s="194"/>
      <c r="E183" s="97"/>
      <c r="F183" s="277"/>
      <c r="G183" s="199"/>
      <c r="H183" s="199"/>
      <c r="I183" s="199"/>
      <c r="J183" s="174">
        <f>SUBTOTAL(9,J184:J185)</f>
        <v>0</v>
      </c>
      <c r="K183" s="174">
        <f t="shared" ref="K183:L183" si="128">SUBTOTAL(9,K184:K185)</f>
        <v>0</v>
      </c>
      <c r="L183" s="174">
        <f t="shared" si="128"/>
        <v>0</v>
      </c>
      <c r="M183" s="578"/>
      <c r="N183" s="174"/>
      <c r="O183" s="174">
        <f t="shared" si="88"/>
        <v>0</v>
      </c>
      <c r="P183" s="578"/>
      <c r="Q183" s="174"/>
      <c r="R183" s="174">
        <f t="shared" si="89"/>
        <v>0</v>
      </c>
      <c r="S183" s="174">
        <f t="shared" si="94"/>
        <v>0</v>
      </c>
      <c r="T183" s="174">
        <f t="shared" si="95"/>
        <v>0</v>
      </c>
      <c r="U183" s="174">
        <f t="shared" si="96"/>
        <v>0</v>
      </c>
      <c r="V183" s="402"/>
    </row>
    <row r="184" spans="1:22" s="7" customFormat="1" ht="26.4" outlineLevel="3">
      <c r="A184" s="5"/>
      <c r="B184" s="5"/>
      <c r="C184" s="2" t="s">
        <v>1211</v>
      </c>
      <c r="D184" s="194">
        <v>3</v>
      </c>
      <c r="E184" s="97"/>
      <c r="F184" s="277" t="s">
        <v>660</v>
      </c>
      <c r="G184" s="199">
        <v>4658448</v>
      </c>
      <c r="H184" s="199">
        <v>495000.00000000006</v>
      </c>
      <c r="I184" s="199">
        <f t="shared" ref="I184:I185" si="129">SUM(G184:H184)</f>
        <v>5153448</v>
      </c>
      <c r="J184" s="199">
        <f t="shared" ref="J184:J185" si="130">G184*E184</f>
        <v>0</v>
      </c>
      <c r="K184" s="199">
        <f t="shared" ref="K184:K185" si="131">H184*E184</f>
        <v>0</v>
      </c>
      <c r="L184" s="199">
        <f t="shared" ref="L184:L185" si="132">I184*E184</f>
        <v>0</v>
      </c>
      <c r="M184" s="579"/>
      <c r="N184" s="199"/>
      <c r="O184" s="199">
        <f t="shared" si="88"/>
        <v>0</v>
      </c>
      <c r="P184" s="579"/>
      <c r="Q184" s="199"/>
      <c r="R184" s="199">
        <f t="shared" si="89"/>
        <v>0</v>
      </c>
      <c r="S184" s="199">
        <f t="shared" si="94"/>
        <v>0</v>
      </c>
      <c r="T184" s="199">
        <f t="shared" si="95"/>
        <v>0</v>
      </c>
      <c r="U184" s="199">
        <f t="shared" si="96"/>
        <v>0</v>
      </c>
      <c r="V184" s="402" t="s">
        <v>1145</v>
      </c>
    </row>
    <row r="185" spans="1:22" outlineLevel="3">
      <c r="A185" s="8"/>
      <c r="B185" s="8"/>
      <c r="C185" s="25" t="s">
        <v>1151</v>
      </c>
      <c r="D185" s="97">
        <v>1</v>
      </c>
      <c r="E185" s="97"/>
      <c r="F185" s="18" t="s">
        <v>619</v>
      </c>
      <c r="G185" s="199">
        <v>0</v>
      </c>
      <c r="H185" s="199">
        <v>0</v>
      </c>
      <c r="I185" s="71">
        <f t="shared" si="129"/>
        <v>0</v>
      </c>
      <c r="J185" s="71">
        <f t="shared" si="130"/>
        <v>0</v>
      </c>
      <c r="K185" s="71">
        <f t="shared" si="131"/>
        <v>0</v>
      </c>
      <c r="L185" s="71">
        <f t="shared" si="132"/>
        <v>0</v>
      </c>
      <c r="M185" s="570"/>
      <c r="N185" s="71"/>
      <c r="O185" s="71">
        <f t="shared" si="88"/>
        <v>0</v>
      </c>
      <c r="P185" s="570"/>
      <c r="Q185" s="71"/>
      <c r="R185" s="71">
        <f t="shared" si="89"/>
        <v>0</v>
      </c>
      <c r="S185" s="71">
        <f t="shared" si="94"/>
        <v>0</v>
      </c>
      <c r="T185" s="71">
        <f t="shared" si="95"/>
        <v>0</v>
      </c>
      <c r="U185" s="71">
        <f t="shared" si="96"/>
        <v>0</v>
      </c>
      <c r="V185" s="72"/>
    </row>
    <row r="186" spans="1:22" outlineLevel="3">
      <c r="A186" s="8"/>
      <c r="B186" s="8"/>
      <c r="C186" s="28" t="s">
        <v>1152</v>
      </c>
      <c r="D186" s="97"/>
      <c r="E186" s="97"/>
      <c r="F186" s="18"/>
      <c r="G186" s="71"/>
      <c r="H186" s="71"/>
      <c r="I186" s="71"/>
      <c r="J186" s="82">
        <f>SUBTOTAL(9,J187:J194)</f>
        <v>0</v>
      </c>
      <c r="K186" s="82">
        <f t="shared" ref="K186:L186" si="133">SUBTOTAL(9,K187:K194)</f>
        <v>0</v>
      </c>
      <c r="L186" s="82">
        <f t="shared" si="133"/>
        <v>0</v>
      </c>
      <c r="M186" s="576"/>
      <c r="N186" s="82"/>
      <c r="O186" s="82">
        <f t="shared" si="88"/>
        <v>0</v>
      </c>
      <c r="P186" s="576"/>
      <c r="Q186" s="82"/>
      <c r="R186" s="82">
        <f t="shared" si="89"/>
        <v>0</v>
      </c>
      <c r="S186" s="82">
        <f t="shared" si="94"/>
        <v>0</v>
      </c>
      <c r="T186" s="82">
        <f t="shared" si="95"/>
        <v>0</v>
      </c>
      <c r="U186" s="82">
        <f t="shared" si="96"/>
        <v>0</v>
      </c>
      <c r="V186" s="72"/>
    </row>
    <row r="187" spans="1:22" outlineLevel="3">
      <c r="A187" s="8"/>
      <c r="B187" s="8"/>
      <c r="C187" s="25" t="s">
        <v>1212</v>
      </c>
      <c r="D187" s="97">
        <v>4</v>
      </c>
      <c r="E187" s="97"/>
      <c r="F187" s="18" t="s">
        <v>660</v>
      </c>
      <c r="G187" s="199">
        <v>1484880</v>
      </c>
      <c r="H187" s="199">
        <v>84000.000000000015</v>
      </c>
      <c r="I187" s="71">
        <f t="shared" ref="I187:I193" si="134">SUM(G187:H187)</f>
        <v>1568880</v>
      </c>
      <c r="J187" s="71">
        <f t="shared" ref="J187:J194" si="135">G187*E187</f>
        <v>0</v>
      </c>
      <c r="K187" s="71">
        <f t="shared" ref="K187:K194" si="136">H187*E187</f>
        <v>0</v>
      </c>
      <c r="L187" s="71">
        <f t="shared" ref="L187:L194" si="137">I187*E187</f>
        <v>0</v>
      </c>
      <c r="M187" s="570"/>
      <c r="N187" s="71"/>
      <c r="O187" s="71">
        <f t="shared" si="88"/>
        <v>0</v>
      </c>
      <c r="P187" s="570"/>
      <c r="Q187" s="71"/>
      <c r="R187" s="71">
        <f t="shared" si="89"/>
        <v>0</v>
      </c>
      <c r="S187" s="71">
        <f t="shared" si="94"/>
        <v>0</v>
      </c>
      <c r="T187" s="71">
        <f t="shared" si="95"/>
        <v>0</v>
      </c>
      <c r="U187" s="71">
        <f t="shared" si="96"/>
        <v>0</v>
      </c>
      <c r="V187" s="72" t="s">
        <v>1154</v>
      </c>
    </row>
    <row r="188" spans="1:22" outlineLevel="3">
      <c r="A188" s="8"/>
      <c r="B188" s="8"/>
      <c r="C188" s="25" t="s">
        <v>1155</v>
      </c>
      <c r="D188" s="97">
        <v>19</v>
      </c>
      <c r="E188" s="97"/>
      <c r="F188" s="18" t="s">
        <v>660</v>
      </c>
      <c r="G188" s="199">
        <v>921840</v>
      </c>
      <c r="H188" s="199">
        <v>84000.000000000015</v>
      </c>
      <c r="I188" s="71">
        <f t="shared" si="134"/>
        <v>1005840</v>
      </c>
      <c r="J188" s="71">
        <f t="shared" si="135"/>
        <v>0</v>
      </c>
      <c r="K188" s="71">
        <f t="shared" si="136"/>
        <v>0</v>
      </c>
      <c r="L188" s="71">
        <f t="shared" si="137"/>
        <v>0</v>
      </c>
      <c r="M188" s="570"/>
      <c r="N188" s="71"/>
      <c r="O188" s="71">
        <f t="shared" si="88"/>
        <v>0</v>
      </c>
      <c r="P188" s="570"/>
      <c r="Q188" s="71"/>
      <c r="R188" s="71">
        <f t="shared" si="89"/>
        <v>0</v>
      </c>
      <c r="S188" s="71">
        <f t="shared" si="94"/>
        <v>0</v>
      </c>
      <c r="T188" s="71">
        <f t="shared" si="95"/>
        <v>0</v>
      </c>
      <c r="U188" s="71">
        <f t="shared" si="96"/>
        <v>0</v>
      </c>
      <c r="V188" s="72" t="s">
        <v>1154</v>
      </c>
    </row>
    <row r="189" spans="1:22" ht="26.4" outlineLevel="3">
      <c r="A189" s="8"/>
      <c r="B189" s="8"/>
      <c r="C189" s="25" t="s">
        <v>1161</v>
      </c>
      <c r="D189" s="97">
        <v>3</v>
      </c>
      <c r="E189" s="97"/>
      <c r="F189" s="18" t="s">
        <v>660</v>
      </c>
      <c r="G189" s="199">
        <v>844560</v>
      </c>
      <c r="H189" s="199">
        <v>117600.00000000001</v>
      </c>
      <c r="I189" s="71">
        <f t="shared" si="134"/>
        <v>962160</v>
      </c>
      <c r="J189" s="71">
        <f t="shared" si="135"/>
        <v>0</v>
      </c>
      <c r="K189" s="71">
        <f t="shared" si="136"/>
        <v>0</v>
      </c>
      <c r="L189" s="71">
        <f t="shared" si="137"/>
        <v>0</v>
      </c>
      <c r="M189" s="570"/>
      <c r="N189" s="71"/>
      <c r="O189" s="71">
        <f t="shared" si="88"/>
        <v>0</v>
      </c>
      <c r="P189" s="570"/>
      <c r="Q189" s="71"/>
      <c r="R189" s="71">
        <f t="shared" si="89"/>
        <v>0</v>
      </c>
      <c r="S189" s="71">
        <f t="shared" si="94"/>
        <v>0</v>
      </c>
      <c r="T189" s="71">
        <f t="shared" si="95"/>
        <v>0</v>
      </c>
      <c r="U189" s="71">
        <f t="shared" si="96"/>
        <v>0</v>
      </c>
      <c r="V189" s="72" t="s">
        <v>1160</v>
      </c>
    </row>
    <row r="190" spans="1:22" outlineLevel="3">
      <c r="A190" s="8"/>
      <c r="B190" s="8"/>
      <c r="C190" s="25" t="s">
        <v>1164</v>
      </c>
      <c r="D190" s="97">
        <v>1</v>
      </c>
      <c r="E190" s="97"/>
      <c r="F190" s="18" t="s">
        <v>660</v>
      </c>
      <c r="G190" s="199">
        <v>979800</v>
      </c>
      <c r="H190" s="199">
        <v>84000.000000000015</v>
      </c>
      <c r="I190" s="71">
        <f t="shared" si="134"/>
        <v>1063800</v>
      </c>
      <c r="J190" s="71">
        <f t="shared" si="135"/>
        <v>0</v>
      </c>
      <c r="K190" s="71">
        <f t="shared" si="136"/>
        <v>0</v>
      </c>
      <c r="L190" s="71">
        <f t="shared" si="137"/>
        <v>0</v>
      </c>
      <c r="M190" s="570"/>
      <c r="N190" s="71"/>
      <c r="O190" s="71">
        <f t="shared" si="88"/>
        <v>0</v>
      </c>
      <c r="P190" s="570"/>
      <c r="Q190" s="71"/>
      <c r="R190" s="71">
        <f t="shared" si="89"/>
        <v>0</v>
      </c>
      <c r="S190" s="71">
        <f t="shared" si="94"/>
        <v>0</v>
      </c>
      <c r="T190" s="71">
        <f t="shared" si="95"/>
        <v>0</v>
      </c>
      <c r="U190" s="71">
        <f t="shared" si="96"/>
        <v>0</v>
      </c>
      <c r="V190" s="72" t="s">
        <v>1165</v>
      </c>
    </row>
    <row r="191" spans="1:22" outlineLevel="3">
      <c r="A191" s="8"/>
      <c r="B191" s="8"/>
      <c r="C191" s="25" t="s">
        <v>1166</v>
      </c>
      <c r="D191" s="97">
        <v>2</v>
      </c>
      <c r="E191" s="97"/>
      <c r="F191" s="18" t="s">
        <v>660</v>
      </c>
      <c r="G191" s="199">
        <v>1208879.9999999998</v>
      </c>
      <c r="H191" s="199">
        <v>84000.000000000015</v>
      </c>
      <c r="I191" s="71">
        <f t="shared" ref="I191" si="138">SUM(G191:H191)</f>
        <v>1292879.9999999998</v>
      </c>
      <c r="J191" s="71">
        <f t="shared" si="135"/>
        <v>0</v>
      </c>
      <c r="K191" s="71">
        <f t="shared" si="136"/>
        <v>0</v>
      </c>
      <c r="L191" s="71">
        <f t="shared" si="137"/>
        <v>0</v>
      </c>
      <c r="M191" s="570"/>
      <c r="N191" s="71"/>
      <c r="O191" s="71">
        <f t="shared" si="88"/>
        <v>0</v>
      </c>
      <c r="P191" s="570"/>
      <c r="Q191" s="71"/>
      <c r="R191" s="71">
        <f t="shared" si="89"/>
        <v>0</v>
      </c>
      <c r="S191" s="71">
        <f t="shared" si="94"/>
        <v>0</v>
      </c>
      <c r="T191" s="71">
        <f t="shared" si="95"/>
        <v>0</v>
      </c>
      <c r="U191" s="71">
        <f t="shared" si="96"/>
        <v>0</v>
      </c>
      <c r="V191" s="72" t="s">
        <v>1165</v>
      </c>
    </row>
    <row r="192" spans="1:22" outlineLevel="3">
      <c r="A192" s="8"/>
      <c r="B192" s="8"/>
      <c r="C192" s="25" t="s">
        <v>1208</v>
      </c>
      <c r="D192" s="97">
        <v>4</v>
      </c>
      <c r="E192" s="97"/>
      <c r="F192" s="18" t="s">
        <v>660</v>
      </c>
      <c r="G192" s="199">
        <v>2484000</v>
      </c>
      <c r="H192" s="199">
        <v>117600.00000000001</v>
      </c>
      <c r="I192" s="71">
        <f t="shared" si="134"/>
        <v>2601600</v>
      </c>
      <c r="J192" s="71">
        <f t="shared" si="135"/>
        <v>0</v>
      </c>
      <c r="K192" s="71">
        <f t="shared" si="136"/>
        <v>0</v>
      </c>
      <c r="L192" s="71">
        <f t="shared" si="137"/>
        <v>0</v>
      </c>
      <c r="M192" s="570"/>
      <c r="N192" s="71"/>
      <c r="O192" s="71">
        <f t="shared" si="88"/>
        <v>0</v>
      </c>
      <c r="P192" s="570"/>
      <c r="Q192" s="71"/>
      <c r="R192" s="71">
        <f t="shared" si="89"/>
        <v>0</v>
      </c>
      <c r="S192" s="71">
        <f t="shared" si="94"/>
        <v>0</v>
      </c>
      <c r="T192" s="71">
        <f t="shared" si="95"/>
        <v>0</v>
      </c>
      <c r="U192" s="71">
        <f t="shared" si="96"/>
        <v>0</v>
      </c>
      <c r="V192" s="72" t="s">
        <v>1209</v>
      </c>
    </row>
    <row r="193" spans="1:22" outlineLevel="3">
      <c r="A193" s="8"/>
      <c r="B193" s="8"/>
      <c r="C193" s="25" t="s">
        <v>1172</v>
      </c>
      <c r="D193" s="97">
        <v>1</v>
      </c>
      <c r="E193" s="97"/>
      <c r="F193" s="18" t="s">
        <v>660</v>
      </c>
      <c r="G193" s="199">
        <v>2368080</v>
      </c>
      <c r="H193" s="199">
        <v>106400.00000000001</v>
      </c>
      <c r="I193" s="71">
        <f t="shared" si="134"/>
        <v>2474480</v>
      </c>
      <c r="J193" s="71">
        <f t="shared" si="135"/>
        <v>0</v>
      </c>
      <c r="K193" s="71">
        <f t="shared" si="136"/>
        <v>0</v>
      </c>
      <c r="L193" s="71">
        <f t="shared" si="137"/>
        <v>0</v>
      </c>
      <c r="M193" s="570"/>
      <c r="N193" s="71"/>
      <c r="O193" s="71">
        <f t="shared" si="88"/>
        <v>0</v>
      </c>
      <c r="P193" s="570"/>
      <c r="Q193" s="71"/>
      <c r="R193" s="71">
        <f t="shared" si="89"/>
        <v>0</v>
      </c>
      <c r="S193" s="71">
        <f t="shared" si="94"/>
        <v>0</v>
      </c>
      <c r="T193" s="71">
        <f t="shared" si="95"/>
        <v>0</v>
      </c>
      <c r="U193" s="71">
        <f t="shared" si="96"/>
        <v>0</v>
      </c>
      <c r="V193" s="72" t="s">
        <v>1173</v>
      </c>
    </row>
    <row r="194" spans="1:22" outlineLevel="3">
      <c r="A194" s="8"/>
      <c r="B194" s="8"/>
      <c r="C194" s="25" t="s">
        <v>1174</v>
      </c>
      <c r="D194" s="97">
        <v>2</v>
      </c>
      <c r="E194" s="97"/>
      <c r="F194" s="18" t="s">
        <v>660</v>
      </c>
      <c r="G194" s="199">
        <v>3427920.0000000005</v>
      </c>
      <c r="H194" s="199">
        <v>106400.00000000001</v>
      </c>
      <c r="I194" s="71">
        <f t="shared" ref="I194" si="139">SUM(G194:H194)</f>
        <v>3534320.0000000005</v>
      </c>
      <c r="J194" s="71">
        <f t="shared" si="135"/>
        <v>0</v>
      </c>
      <c r="K194" s="71">
        <f t="shared" si="136"/>
        <v>0</v>
      </c>
      <c r="L194" s="71">
        <f t="shared" si="137"/>
        <v>0</v>
      </c>
      <c r="M194" s="570"/>
      <c r="N194" s="71"/>
      <c r="O194" s="71">
        <f t="shared" si="88"/>
        <v>0</v>
      </c>
      <c r="P194" s="570"/>
      <c r="Q194" s="71"/>
      <c r="R194" s="71">
        <f t="shared" si="89"/>
        <v>0</v>
      </c>
      <c r="S194" s="71">
        <f t="shared" si="94"/>
        <v>0</v>
      </c>
      <c r="T194" s="71">
        <f t="shared" si="95"/>
        <v>0</v>
      </c>
      <c r="U194" s="71">
        <f t="shared" si="96"/>
        <v>0</v>
      </c>
      <c r="V194" s="72" t="s">
        <v>1173</v>
      </c>
    </row>
    <row r="195" spans="1:22" outlineLevel="3">
      <c r="A195" s="8"/>
      <c r="B195" s="8"/>
      <c r="C195" s="28" t="s">
        <v>1175</v>
      </c>
      <c r="D195" s="97"/>
      <c r="E195" s="97"/>
      <c r="F195" s="18"/>
      <c r="G195" s="71"/>
      <c r="H195" s="71"/>
      <c r="I195" s="71"/>
      <c r="J195" s="82">
        <f>SUBTOTAL(9,J196:J200)</f>
        <v>0</v>
      </c>
      <c r="K195" s="82">
        <f t="shared" ref="K195:L195" si="140">SUBTOTAL(9,K196:K200)</f>
        <v>0</v>
      </c>
      <c r="L195" s="82">
        <f t="shared" si="140"/>
        <v>0</v>
      </c>
      <c r="M195" s="576"/>
      <c r="N195" s="82"/>
      <c r="O195" s="82">
        <f t="shared" si="88"/>
        <v>0</v>
      </c>
      <c r="P195" s="576"/>
      <c r="Q195" s="82"/>
      <c r="R195" s="82">
        <f t="shared" si="89"/>
        <v>0</v>
      </c>
      <c r="S195" s="82">
        <f t="shared" si="94"/>
        <v>0</v>
      </c>
      <c r="T195" s="82">
        <f t="shared" si="95"/>
        <v>0</v>
      </c>
      <c r="U195" s="82">
        <f t="shared" si="96"/>
        <v>0</v>
      </c>
      <c r="V195" s="72"/>
    </row>
    <row r="196" spans="1:22" ht="26.4" outlineLevel="3">
      <c r="A196" s="8"/>
      <c r="B196" s="8"/>
      <c r="C196" s="25" t="s">
        <v>1176</v>
      </c>
      <c r="D196" s="97">
        <v>18</v>
      </c>
      <c r="E196" s="97"/>
      <c r="F196" s="18" t="s">
        <v>1109</v>
      </c>
      <c r="G196" s="199">
        <v>236291.34545454543</v>
      </c>
      <c r="H196" s="199">
        <v>106400.00000000001</v>
      </c>
      <c r="I196" s="71">
        <f t="shared" ref="I196:I199" si="141">SUM(G196:H196)</f>
        <v>342691.34545454546</v>
      </c>
      <c r="J196" s="71">
        <f t="shared" ref="J196:J199" si="142">G196*E196</f>
        <v>0</v>
      </c>
      <c r="K196" s="71">
        <f t="shared" ref="K196:K199" si="143">H196*E196</f>
        <v>0</v>
      </c>
      <c r="L196" s="71">
        <f t="shared" ref="L196:L199" si="144">I196*E196</f>
        <v>0</v>
      </c>
      <c r="M196" s="570"/>
      <c r="N196" s="71"/>
      <c r="O196" s="71">
        <f t="shared" si="88"/>
        <v>0</v>
      </c>
      <c r="P196" s="570"/>
      <c r="Q196" s="71"/>
      <c r="R196" s="71">
        <f t="shared" si="89"/>
        <v>0</v>
      </c>
      <c r="S196" s="71">
        <f t="shared" si="94"/>
        <v>0</v>
      </c>
      <c r="T196" s="71">
        <f t="shared" si="95"/>
        <v>0</v>
      </c>
      <c r="U196" s="71">
        <f t="shared" si="96"/>
        <v>0</v>
      </c>
      <c r="V196" s="72" t="s">
        <v>1177</v>
      </c>
    </row>
    <row r="197" spans="1:22" outlineLevel="3">
      <c r="A197" s="8"/>
      <c r="B197" s="8"/>
      <c r="C197" s="25" t="s">
        <v>1178</v>
      </c>
      <c r="D197" s="97">
        <v>22</v>
      </c>
      <c r="E197" s="97"/>
      <c r="F197" s="18" t="s">
        <v>1109</v>
      </c>
      <c r="G197" s="199">
        <v>104230.8</v>
      </c>
      <c r="H197" s="199">
        <v>44800.000000000007</v>
      </c>
      <c r="I197" s="71">
        <f t="shared" si="141"/>
        <v>149030.80000000002</v>
      </c>
      <c r="J197" s="71">
        <f t="shared" si="142"/>
        <v>0</v>
      </c>
      <c r="K197" s="71">
        <f t="shared" si="143"/>
        <v>0</v>
      </c>
      <c r="L197" s="71">
        <f t="shared" si="144"/>
        <v>0</v>
      </c>
      <c r="M197" s="570"/>
      <c r="N197" s="71"/>
      <c r="O197" s="71">
        <f t="shared" si="88"/>
        <v>0</v>
      </c>
      <c r="P197" s="570"/>
      <c r="Q197" s="71"/>
      <c r="R197" s="71">
        <f t="shared" si="89"/>
        <v>0</v>
      </c>
      <c r="S197" s="71">
        <f t="shared" si="94"/>
        <v>0</v>
      </c>
      <c r="T197" s="71">
        <f t="shared" si="95"/>
        <v>0</v>
      </c>
      <c r="U197" s="71">
        <f t="shared" si="96"/>
        <v>0</v>
      </c>
      <c r="V197" s="72" t="s">
        <v>1179</v>
      </c>
    </row>
    <row r="198" spans="1:22" outlineLevel="3">
      <c r="A198" s="8"/>
      <c r="B198" s="8"/>
      <c r="C198" s="25" t="s">
        <v>1180</v>
      </c>
      <c r="D198" s="97">
        <v>6</v>
      </c>
      <c r="E198" s="97"/>
      <c r="F198" s="18" t="s">
        <v>660</v>
      </c>
      <c r="G198" s="199">
        <v>90000</v>
      </c>
      <c r="H198" s="199">
        <v>35000</v>
      </c>
      <c r="I198" s="71">
        <f t="shared" si="141"/>
        <v>125000</v>
      </c>
      <c r="J198" s="71">
        <f t="shared" si="142"/>
        <v>0</v>
      </c>
      <c r="K198" s="71">
        <f t="shared" si="143"/>
        <v>0</v>
      </c>
      <c r="L198" s="71">
        <f t="shared" si="144"/>
        <v>0</v>
      </c>
      <c r="M198" s="570"/>
      <c r="N198" s="71"/>
      <c r="O198" s="71">
        <f t="shared" si="88"/>
        <v>0</v>
      </c>
      <c r="P198" s="570"/>
      <c r="Q198" s="71"/>
      <c r="R198" s="71">
        <f t="shared" si="89"/>
        <v>0</v>
      </c>
      <c r="S198" s="71">
        <f t="shared" si="94"/>
        <v>0</v>
      </c>
      <c r="T198" s="71">
        <f t="shared" si="95"/>
        <v>0</v>
      </c>
      <c r="U198" s="71">
        <f t="shared" si="96"/>
        <v>0</v>
      </c>
      <c r="V198" s="72" t="s">
        <v>713</v>
      </c>
    </row>
    <row r="199" spans="1:22" outlineLevel="3">
      <c r="A199" s="8"/>
      <c r="B199" s="8"/>
      <c r="C199" s="25" t="s">
        <v>1151</v>
      </c>
      <c r="D199" s="97">
        <v>1</v>
      </c>
      <c r="E199" s="97"/>
      <c r="F199" s="18" t="s">
        <v>619</v>
      </c>
      <c r="G199" s="199">
        <v>0</v>
      </c>
      <c r="H199" s="199">
        <v>0</v>
      </c>
      <c r="I199" s="71">
        <f t="shared" si="141"/>
        <v>0</v>
      </c>
      <c r="J199" s="71">
        <f t="shared" si="142"/>
        <v>0</v>
      </c>
      <c r="K199" s="71">
        <f t="shared" si="143"/>
        <v>0</v>
      </c>
      <c r="L199" s="71">
        <f t="shared" si="144"/>
        <v>0</v>
      </c>
      <c r="M199" s="570"/>
      <c r="N199" s="71"/>
      <c r="O199" s="71">
        <f t="shared" si="88"/>
        <v>0</v>
      </c>
      <c r="P199" s="570"/>
      <c r="Q199" s="71"/>
      <c r="R199" s="71">
        <f t="shared" si="89"/>
        <v>0</v>
      </c>
      <c r="S199" s="71">
        <f t="shared" si="94"/>
        <v>0</v>
      </c>
      <c r="T199" s="71">
        <f t="shared" si="95"/>
        <v>0</v>
      </c>
      <c r="U199" s="71">
        <f t="shared" si="96"/>
        <v>0</v>
      </c>
      <c r="V199" s="72"/>
    </row>
    <row r="200" spans="1:22" outlineLevel="3">
      <c r="A200" s="8"/>
      <c r="B200" s="8"/>
      <c r="C200" s="25"/>
      <c r="D200" s="94"/>
      <c r="E200" s="97"/>
      <c r="F200" s="18"/>
      <c r="G200" s="71"/>
      <c r="H200" s="71"/>
      <c r="I200" s="71"/>
      <c r="J200" s="71"/>
      <c r="K200" s="71"/>
      <c r="L200" s="71"/>
      <c r="M200" s="570"/>
      <c r="N200" s="71"/>
      <c r="O200" s="71">
        <f t="shared" si="88"/>
        <v>0</v>
      </c>
      <c r="P200" s="570"/>
      <c r="Q200" s="71"/>
      <c r="R200" s="71">
        <f t="shared" si="89"/>
        <v>0</v>
      </c>
      <c r="S200" s="71">
        <f t="shared" si="94"/>
        <v>0</v>
      </c>
      <c r="T200" s="71">
        <f t="shared" si="95"/>
        <v>0</v>
      </c>
      <c r="U200" s="71">
        <f t="shared" si="96"/>
        <v>0</v>
      </c>
      <c r="V200" s="72"/>
    </row>
    <row r="201" spans="1:22" outlineLevel="3">
      <c r="A201" s="8"/>
      <c r="B201" s="8"/>
      <c r="C201" s="404" t="s">
        <v>1138</v>
      </c>
      <c r="D201" s="97"/>
      <c r="E201" s="97"/>
      <c r="F201" s="387"/>
      <c r="G201" s="71"/>
      <c r="H201" s="71"/>
      <c r="I201" s="71"/>
      <c r="J201" s="82">
        <f>SUBTOTAL(9,J202:J209)</f>
        <v>20000000</v>
      </c>
      <c r="K201" s="82">
        <f t="shared" ref="K201:L201" si="145">SUBTOTAL(9,K202:K209)</f>
        <v>3000000</v>
      </c>
      <c r="L201" s="82">
        <f t="shared" si="145"/>
        <v>23000000</v>
      </c>
      <c r="M201" s="576"/>
      <c r="N201" s="82"/>
      <c r="O201" s="82">
        <f t="shared" si="88"/>
        <v>0</v>
      </c>
      <c r="P201" s="576"/>
      <c r="Q201" s="82"/>
      <c r="R201" s="82">
        <f t="shared" si="89"/>
        <v>0</v>
      </c>
      <c r="S201" s="82">
        <f>SUBTOTAL(9,S202:S209)</f>
        <v>0</v>
      </c>
      <c r="T201" s="82">
        <f t="shared" ref="T201:U201" si="146">SUBTOTAL(9,T202:T209)</f>
        <v>0</v>
      </c>
      <c r="U201" s="82">
        <f t="shared" si="146"/>
        <v>0</v>
      </c>
      <c r="V201" s="72"/>
    </row>
    <row r="202" spans="1:22" outlineLevel="3">
      <c r="A202" s="8"/>
      <c r="B202" s="8"/>
      <c r="C202" s="392" t="s">
        <v>1181</v>
      </c>
      <c r="D202" s="97">
        <v>2</v>
      </c>
      <c r="E202" s="97"/>
      <c r="F202" s="387" t="s">
        <v>660</v>
      </c>
      <c r="G202" s="199">
        <v>2875000</v>
      </c>
      <c r="H202" s="199">
        <v>82500</v>
      </c>
      <c r="I202" s="71">
        <f>SUM(G202:H202)</f>
        <v>2957500</v>
      </c>
      <c r="J202" s="71">
        <f>G202*E202</f>
        <v>0</v>
      </c>
      <c r="K202" s="71">
        <f>H202*E202</f>
        <v>0</v>
      </c>
      <c r="L202" s="71">
        <f>I202*E202</f>
        <v>0</v>
      </c>
      <c r="M202" s="570"/>
      <c r="N202" s="71"/>
      <c r="O202" s="71">
        <f t="shared" si="88"/>
        <v>0</v>
      </c>
      <c r="P202" s="570"/>
      <c r="Q202" s="71"/>
      <c r="R202" s="71">
        <f t="shared" si="89"/>
        <v>0</v>
      </c>
      <c r="S202" s="71">
        <f t="shared" si="94"/>
        <v>0</v>
      </c>
      <c r="T202" s="71">
        <f t="shared" si="95"/>
        <v>0</v>
      </c>
      <c r="U202" s="71">
        <f t="shared" si="96"/>
        <v>0</v>
      </c>
      <c r="V202" s="72" t="s">
        <v>713</v>
      </c>
    </row>
    <row r="203" spans="1:22" outlineLevel="3">
      <c r="A203" s="8"/>
      <c r="B203" s="8"/>
      <c r="C203" s="392" t="s">
        <v>812</v>
      </c>
      <c r="D203" s="97">
        <v>165</v>
      </c>
      <c r="E203" s="97"/>
      <c r="F203" s="387" t="s">
        <v>624</v>
      </c>
      <c r="G203" s="199">
        <v>22980.09</v>
      </c>
      <c r="H203" s="199">
        <v>5743.9305000000022</v>
      </c>
      <c r="I203" s="71">
        <f>SUM(G203:H203)</f>
        <v>28724.020500000002</v>
      </c>
      <c r="J203" s="71">
        <f>G203*E203</f>
        <v>0</v>
      </c>
      <c r="K203" s="71">
        <f>H203*E203</f>
        <v>0</v>
      </c>
      <c r="L203" s="71">
        <f>I203*E203</f>
        <v>0</v>
      </c>
      <c r="M203" s="570"/>
      <c r="N203" s="71"/>
      <c r="O203" s="71">
        <f t="shared" si="88"/>
        <v>0</v>
      </c>
      <c r="P203" s="570"/>
      <c r="Q203" s="71"/>
      <c r="R203" s="71">
        <f t="shared" si="89"/>
        <v>0</v>
      </c>
      <c r="S203" s="71">
        <f t="shared" si="94"/>
        <v>0</v>
      </c>
      <c r="T203" s="71">
        <f t="shared" si="95"/>
        <v>0</v>
      </c>
      <c r="U203" s="71">
        <f t="shared" si="96"/>
        <v>0</v>
      </c>
      <c r="V203" s="72" t="s">
        <v>625</v>
      </c>
    </row>
    <row r="204" spans="1:22" outlineLevel="3">
      <c r="A204" s="8"/>
      <c r="B204" s="8"/>
      <c r="C204" s="392" t="s">
        <v>928</v>
      </c>
      <c r="D204" s="97">
        <v>165</v>
      </c>
      <c r="E204" s="97"/>
      <c r="F204" s="387" t="s">
        <v>624</v>
      </c>
      <c r="G204" s="199">
        <v>8773.9726027397246</v>
      </c>
      <c r="H204" s="199">
        <v>14594.016411764707</v>
      </c>
      <c r="I204" s="71">
        <f t="shared" ref="I204:I207" si="147">SUM(G204:H204)</f>
        <v>23367.989014504434</v>
      </c>
      <c r="J204" s="71">
        <f t="shared" ref="J204:J207" si="148">G204*E204</f>
        <v>0</v>
      </c>
      <c r="K204" s="71">
        <f t="shared" ref="K204:K207" si="149">H204*E204</f>
        <v>0</v>
      </c>
      <c r="L204" s="71">
        <f t="shared" ref="L204:L207" si="150">I204*E204</f>
        <v>0</v>
      </c>
      <c r="M204" s="570"/>
      <c r="N204" s="71"/>
      <c r="O204" s="71">
        <f t="shared" si="88"/>
        <v>0</v>
      </c>
      <c r="P204" s="570"/>
      <c r="Q204" s="71"/>
      <c r="R204" s="71">
        <f t="shared" si="89"/>
        <v>0</v>
      </c>
      <c r="S204" s="71">
        <f t="shared" si="94"/>
        <v>0</v>
      </c>
      <c r="T204" s="71">
        <f t="shared" si="95"/>
        <v>0</v>
      </c>
      <c r="U204" s="71">
        <f t="shared" si="96"/>
        <v>0</v>
      </c>
      <c r="V204" s="72" t="s">
        <v>929</v>
      </c>
    </row>
    <row r="205" spans="1:22" outlineLevel="3">
      <c r="A205" s="8"/>
      <c r="B205" s="8"/>
      <c r="C205" s="392" t="s">
        <v>1183</v>
      </c>
      <c r="D205" s="97">
        <v>6</v>
      </c>
      <c r="E205" s="97"/>
      <c r="F205" s="387" t="s">
        <v>624</v>
      </c>
      <c r="G205" s="199">
        <v>3554.7229199999997</v>
      </c>
      <c r="H205" s="199">
        <v>5289.7058823529414</v>
      </c>
      <c r="I205" s="71">
        <f t="shared" si="147"/>
        <v>8844.4288023529407</v>
      </c>
      <c r="J205" s="71">
        <f t="shared" si="148"/>
        <v>0</v>
      </c>
      <c r="K205" s="71">
        <f t="shared" si="149"/>
        <v>0</v>
      </c>
      <c r="L205" s="71">
        <f t="shared" si="150"/>
        <v>0</v>
      </c>
      <c r="M205" s="570"/>
      <c r="N205" s="71"/>
      <c r="O205" s="71">
        <f t="shared" si="88"/>
        <v>0</v>
      </c>
      <c r="P205" s="570"/>
      <c r="Q205" s="71"/>
      <c r="R205" s="71">
        <f t="shared" si="89"/>
        <v>0</v>
      </c>
      <c r="S205" s="71">
        <f t="shared" si="94"/>
        <v>0</v>
      </c>
      <c r="T205" s="71">
        <f t="shared" si="95"/>
        <v>0</v>
      </c>
      <c r="U205" s="71">
        <f t="shared" si="96"/>
        <v>0</v>
      </c>
      <c r="V205" s="72" t="s">
        <v>1549</v>
      </c>
    </row>
    <row r="206" spans="1:22" ht="26.4" outlineLevel="3">
      <c r="A206" s="8"/>
      <c r="B206" s="8"/>
      <c r="C206" s="392" t="s">
        <v>691</v>
      </c>
      <c r="D206" s="97">
        <v>3</v>
      </c>
      <c r="E206" s="97">
        <v>1</v>
      </c>
      <c r="F206" s="18" t="s">
        <v>619</v>
      </c>
      <c r="G206" s="199">
        <v>20000000</v>
      </c>
      <c r="H206" s="199">
        <v>3000000</v>
      </c>
      <c r="I206" s="71">
        <f>SUM(G206:H206)</f>
        <v>23000000</v>
      </c>
      <c r="J206" s="71">
        <f>G206*E206</f>
        <v>20000000</v>
      </c>
      <c r="K206" s="71">
        <f>H206*E206</f>
        <v>3000000</v>
      </c>
      <c r="L206" s="71">
        <f>I206*E206</f>
        <v>23000000</v>
      </c>
      <c r="M206" s="570"/>
      <c r="N206" s="71"/>
      <c r="O206" s="71">
        <f t="shared" si="88"/>
        <v>0</v>
      </c>
      <c r="P206" s="570"/>
      <c r="Q206" s="71"/>
      <c r="R206" s="71">
        <f t="shared" si="89"/>
        <v>0</v>
      </c>
      <c r="S206" s="71">
        <f t="shared" si="94"/>
        <v>0</v>
      </c>
      <c r="T206" s="71">
        <f t="shared" si="95"/>
        <v>0</v>
      </c>
      <c r="U206" s="71">
        <f t="shared" si="96"/>
        <v>0</v>
      </c>
      <c r="V206" s="505" t="s">
        <v>1605</v>
      </c>
    </row>
    <row r="207" spans="1:22" outlineLevel="3">
      <c r="A207" s="8"/>
      <c r="B207" s="8"/>
      <c r="C207" s="25" t="s">
        <v>657</v>
      </c>
      <c r="D207" s="97">
        <v>1</v>
      </c>
      <c r="E207" s="97"/>
      <c r="F207" s="18" t="s">
        <v>619</v>
      </c>
      <c r="G207" s="199">
        <v>1000000</v>
      </c>
      <c r="H207" s="199">
        <v>300000</v>
      </c>
      <c r="I207" s="71">
        <f t="shared" si="147"/>
        <v>1300000</v>
      </c>
      <c r="J207" s="71">
        <f t="shared" si="148"/>
        <v>0</v>
      </c>
      <c r="K207" s="71">
        <f t="shared" si="149"/>
        <v>0</v>
      </c>
      <c r="L207" s="71">
        <f t="shared" si="150"/>
        <v>0</v>
      </c>
      <c r="M207" s="570"/>
      <c r="N207" s="71"/>
      <c r="O207" s="71">
        <f t="shared" si="88"/>
        <v>0</v>
      </c>
      <c r="P207" s="570"/>
      <c r="Q207" s="71"/>
      <c r="R207" s="71">
        <f t="shared" si="89"/>
        <v>0</v>
      </c>
      <c r="S207" s="71">
        <f t="shared" si="94"/>
        <v>0</v>
      </c>
      <c r="T207" s="71">
        <f t="shared" si="95"/>
        <v>0</v>
      </c>
      <c r="U207" s="71">
        <f t="shared" si="96"/>
        <v>0</v>
      </c>
      <c r="V207" s="72"/>
    </row>
    <row r="208" spans="1:22" outlineLevel="2">
      <c r="A208" s="8"/>
      <c r="B208" s="8"/>
      <c r="C208" s="25"/>
      <c r="D208" s="97"/>
      <c r="E208" s="97"/>
      <c r="F208" s="18"/>
      <c r="G208" s="71"/>
      <c r="H208" s="71"/>
      <c r="I208" s="71"/>
      <c r="J208" s="71"/>
      <c r="K208" s="71"/>
      <c r="L208" s="71"/>
      <c r="M208" s="570"/>
      <c r="N208" s="71"/>
      <c r="O208" s="71">
        <f t="shared" si="88"/>
        <v>0</v>
      </c>
      <c r="P208" s="570"/>
      <c r="Q208" s="71"/>
      <c r="R208" s="71">
        <f t="shared" si="89"/>
        <v>0</v>
      </c>
      <c r="S208" s="71">
        <f t="shared" si="94"/>
        <v>0</v>
      </c>
      <c r="T208" s="71">
        <f t="shared" si="95"/>
        <v>0</v>
      </c>
      <c r="U208" s="71">
        <f t="shared" si="96"/>
        <v>0</v>
      </c>
      <c r="V208" s="72"/>
    </row>
    <row r="209" spans="1:22" outlineLevel="1">
      <c r="A209" s="8"/>
      <c r="B209" s="8"/>
      <c r="C209" s="25"/>
      <c r="D209" s="97"/>
      <c r="E209" s="97"/>
      <c r="F209" s="18"/>
      <c r="G209" s="71"/>
      <c r="H209" s="71"/>
      <c r="I209" s="71"/>
      <c r="J209" s="71"/>
      <c r="K209" s="71"/>
      <c r="L209" s="62"/>
      <c r="M209" s="574"/>
      <c r="N209" s="62"/>
      <c r="O209" s="62">
        <f t="shared" ref="O209:O272" si="151">M209+N209</f>
        <v>0</v>
      </c>
      <c r="P209" s="574"/>
      <c r="Q209" s="62"/>
      <c r="R209" s="62">
        <f t="shared" ref="R209:R272" si="152">P209+Q209</f>
        <v>0</v>
      </c>
      <c r="S209" s="62">
        <f t="shared" si="94"/>
        <v>0</v>
      </c>
      <c r="T209" s="62">
        <f t="shared" si="95"/>
        <v>0</v>
      </c>
      <c r="U209" s="62">
        <f t="shared" si="96"/>
        <v>0</v>
      </c>
      <c r="V209" s="72"/>
    </row>
    <row r="210" spans="1:22" ht="26.4" outlineLevel="1">
      <c r="A210" s="8" t="s">
        <v>297</v>
      </c>
      <c r="B210" s="8"/>
      <c r="C210" s="25" t="s">
        <v>298</v>
      </c>
      <c r="D210" s="94">
        <v>1</v>
      </c>
      <c r="E210" s="97">
        <v>1</v>
      </c>
      <c r="F210" s="18" t="s">
        <v>10</v>
      </c>
      <c r="G210" s="71"/>
      <c r="H210" s="71"/>
      <c r="I210" s="71"/>
      <c r="J210" s="82">
        <f>SUBTOTAL(9,J211:J224)</f>
        <v>84938287.258642346</v>
      </c>
      <c r="K210" s="82">
        <f>SUBTOTAL(9,K211:K224)</f>
        <v>5889562.8377060369</v>
      </c>
      <c r="L210" s="82">
        <f>SUBTOTAL(9,L211:L224)</f>
        <v>90827850.09634836</v>
      </c>
      <c r="M210" s="576"/>
      <c r="N210" s="82"/>
      <c r="O210" s="82">
        <f t="shared" si="151"/>
        <v>0</v>
      </c>
      <c r="P210" s="576"/>
      <c r="Q210" s="82"/>
      <c r="R210" s="82">
        <f t="shared" si="152"/>
        <v>0</v>
      </c>
      <c r="S210" s="82">
        <f>SUBTOTAL(9,S211:S224)</f>
        <v>710449.14322717802</v>
      </c>
      <c r="T210" s="82">
        <f>SUBTOTAL(9,T211:T224)</f>
        <v>0</v>
      </c>
      <c r="U210" s="82">
        <f>SUBTOTAL(9,U211:U224)</f>
        <v>710449.14322717802</v>
      </c>
      <c r="V210" s="72"/>
    </row>
    <row r="211" spans="1:22" s="7" customFormat="1" outlineLevel="2">
      <c r="A211" s="5"/>
      <c r="B211" s="5"/>
      <c r="C211" s="401" t="s">
        <v>1213</v>
      </c>
      <c r="D211" s="194">
        <v>0</v>
      </c>
      <c r="E211" s="194">
        <v>0</v>
      </c>
      <c r="F211" s="277"/>
      <c r="G211" s="199"/>
      <c r="H211" s="199"/>
      <c r="I211" s="199">
        <f t="shared" ref="I211:I213" si="153">SUM(G211:H211)</f>
        <v>0</v>
      </c>
      <c r="J211" s="174">
        <f>SUBTOTAL(9,J213:J223)</f>
        <v>84938287.258642346</v>
      </c>
      <c r="K211" s="174">
        <f>SUBTOTAL(9,K213:K223)</f>
        <v>5889562.8377060369</v>
      </c>
      <c r="L211" s="174">
        <f>SUBTOTAL(9,L213:L223)</f>
        <v>90827850.09634836</v>
      </c>
      <c r="M211" s="578"/>
      <c r="N211" s="174"/>
      <c r="O211" s="174">
        <f t="shared" si="151"/>
        <v>0</v>
      </c>
      <c r="P211" s="578"/>
      <c r="Q211" s="174"/>
      <c r="R211" s="174">
        <f t="shared" si="152"/>
        <v>0</v>
      </c>
      <c r="S211" s="174">
        <f>SUBTOTAL(9,S213:S223)</f>
        <v>710449.14322717802</v>
      </c>
      <c r="T211" s="174">
        <f>SUBTOTAL(9,T213:T223)</f>
        <v>0</v>
      </c>
      <c r="U211" s="174">
        <f>SUBTOTAL(9,U213:U223)</f>
        <v>710449.14322717802</v>
      </c>
      <c r="V211" s="402"/>
    </row>
    <row r="212" spans="1:22" outlineLevel="2">
      <c r="A212" s="8"/>
      <c r="B212" s="8"/>
      <c r="C212" s="28" t="s">
        <v>1141</v>
      </c>
      <c r="D212" s="97"/>
      <c r="E212" s="97"/>
      <c r="F212" s="18"/>
      <c r="G212" s="71"/>
      <c r="H212" s="71"/>
      <c r="I212" s="71"/>
      <c r="J212" s="82">
        <f>SUBTOTAL(9,J213:J216)</f>
        <v>80634445.350000009</v>
      </c>
      <c r="K212" s="82">
        <f t="shared" ref="K212:L212" si="154">SUBTOTAL(9,K213:K216)</f>
        <v>3616553.6349999998</v>
      </c>
      <c r="L212" s="82">
        <f t="shared" si="154"/>
        <v>84250998.984999999</v>
      </c>
      <c r="M212" s="576"/>
      <c r="N212" s="82"/>
      <c r="O212" s="82">
        <f t="shared" si="151"/>
        <v>0</v>
      </c>
      <c r="P212" s="576"/>
      <c r="Q212" s="82"/>
      <c r="R212" s="82">
        <f t="shared" si="152"/>
        <v>0</v>
      </c>
      <c r="S212" s="82">
        <f>SUBTOTAL(9,S213:S216)</f>
        <v>0</v>
      </c>
      <c r="T212" s="82">
        <f t="shared" ref="T212:U212" si="155">SUBTOTAL(9,T213:T216)</f>
        <v>0</v>
      </c>
      <c r="U212" s="82">
        <f t="shared" si="155"/>
        <v>0</v>
      </c>
      <c r="V212" s="72"/>
    </row>
    <row r="213" spans="1:22" outlineLevel="2">
      <c r="A213" s="8"/>
      <c r="B213" s="8"/>
      <c r="C213" s="392" t="s">
        <v>1214</v>
      </c>
      <c r="D213" s="97">
        <v>1</v>
      </c>
      <c r="E213" s="97">
        <v>1</v>
      </c>
      <c r="F213" s="18" t="s">
        <v>660</v>
      </c>
      <c r="G213" s="199">
        <v>19802999.700000003</v>
      </c>
      <c r="H213" s="199">
        <v>1064000</v>
      </c>
      <c r="I213" s="71">
        <f t="shared" si="153"/>
        <v>20866999.700000003</v>
      </c>
      <c r="J213" s="71">
        <f t="shared" ref="J213:J216" si="156">G213*E213</f>
        <v>19802999.700000003</v>
      </c>
      <c r="K213" s="71">
        <f t="shared" ref="K213:K216" si="157">H213*E213</f>
        <v>1064000</v>
      </c>
      <c r="L213" s="71">
        <f t="shared" ref="L213:L216" si="158">I213*E213</f>
        <v>20866999.700000003</v>
      </c>
      <c r="M213" s="570"/>
      <c r="N213" s="71"/>
      <c r="O213" s="71">
        <f t="shared" si="151"/>
        <v>0</v>
      </c>
      <c r="P213" s="570"/>
      <c r="Q213" s="71"/>
      <c r="R213" s="71">
        <f t="shared" si="152"/>
        <v>0</v>
      </c>
      <c r="S213" s="71">
        <f t="shared" ref="S213:S276" si="159">J213*M213</f>
        <v>0</v>
      </c>
      <c r="T213" s="71">
        <f t="shared" ref="T213:T276" si="160">P213*K213</f>
        <v>0</v>
      </c>
      <c r="U213" s="71">
        <f t="shared" ref="U213:U276" si="161">S213+T213</f>
        <v>0</v>
      </c>
      <c r="V213" s="72" t="s">
        <v>1215</v>
      </c>
    </row>
    <row r="214" spans="1:22" outlineLevel="2">
      <c r="A214" s="8"/>
      <c r="B214" s="8"/>
      <c r="C214" s="392" t="s">
        <v>1216</v>
      </c>
      <c r="D214" s="97">
        <v>1</v>
      </c>
      <c r="E214" s="97">
        <v>1</v>
      </c>
      <c r="F214" s="18" t="s">
        <v>660</v>
      </c>
      <c r="G214" s="199">
        <v>54096000.200000003</v>
      </c>
      <c r="H214" s="199">
        <v>1400000.0000000002</v>
      </c>
      <c r="I214" s="71">
        <f t="shared" ref="I214:I216" si="162">SUM(G214:H214)</f>
        <v>55496000.200000003</v>
      </c>
      <c r="J214" s="71">
        <f t="shared" si="156"/>
        <v>54096000.200000003</v>
      </c>
      <c r="K214" s="71">
        <f t="shared" si="157"/>
        <v>1400000.0000000002</v>
      </c>
      <c r="L214" s="71">
        <f t="shared" si="158"/>
        <v>55496000.200000003</v>
      </c>
      <c r="M214" s="570"/>
      <c r="N214" s="71"/>
      <c r="O214" s="71">
        <f t="shared" si="151"/>
        <v>0</v>
      </c>
      <c r="P214" s="570"/>
      <c r="Q214" s="71"/>
      <c r="R214" s="71">
        <f t="shared" si="152"/>
        <v>0</v>
      </c>
      <c r="S214" s="71">
        <f t="shared" si="159"/>
        <v>0</v>
      </c>
      <c r="T214" s="71">
        <f t="shared" si="160"/>
        <v>0</v>
      </c>
      <c r="U214" s="71">
        <f t="shared" si="161"/>
        <v>0</v>
      </c>
      <c r="V214" s="72" t="s">
        <v>1217</v>
      </c>
    </row>
    <row r="215" spans="1:22" outlineLevel="2">
      <c r="A215" s="8"/>
      <c r="B215" s="8"/>
      <c r="C215" s="25" t="s">
        <v>1218</v>
      </c>
      <c r="D215" s="97">
        <v>2</v>
      </c>
      <c r="E215" s="97">
        <v>2</v>
      </c>
      <c r="F215" s="18" t="s">
        <v>660</v>
      </c>
      <c r="G215" s="199">
        <v>1614800.0000000002</v>
      </c>
      <c r="H215" s="199">
        <v>50400.000000000007</v>
      </c>
      <c r="I215" s="71">
        <f t="shared" si="162"/>
        <v>1665200.0000000002</v>
      </c>
      <c r="J215" s="71">
        <f t="shared" si="156"/>
        <v>3229600.0000000005</v>
      </c>
      <c r="K215" s="71">
        <f t="shared" si="157"/>
        <v>100800.00000000001</v>
      </c>
      <c r="L215" s="71">
        <f t="shared" si="158"/>
        <v>3330400.0000000005</v>
      </c>
      <c r="M215" s="570"/>
      <c r="N215" s="71"/>
      <c r="O215" s="71">
        <f t="shared" si="151"/>
        <v>0</v>
      </c>
      <c r="P215" s="570"/>
      <c r="Q215" s="71"/>
      <c r="R215" s="71">
        <f t="shared" si="152"/>
        <v>0</v>
      </c>
      <c r="S215" s="71">
        <f t="shared" si="159"/>
        <v>0</v>
      </c>
      <c r="T215" s="71">
        <f t="shared" si="160"/>
        <v>0</v>
      </c>
      <c r="U215" s="71">
        <f t="shared" si="161"/>
        <v>0</v>
      </c>
      <c r="V215" s="72" t="s">
        <v>1608</v>
      </c>
    </row>
    <row r="216" spans="1:22" outlineLevel="2">
      <c r="A216" s="8"/>
      <c r="B216" s="8"/>
      <c r="C216" s="25" t="s">
        <v>1220</v>
      </c>
      <c r="D216" s="97">
        <v>1</v>
      </c>
      <c r="E216" s="97">
        <v>1</v>
      </c>
      <c r="F216" s="18" t="s">
        <v>619</v>
      </c>
      <c r="G216" s="199">
        <v>3505845.45</v>
      </c>
      <c r="H216" s="199">
        <v>1051753.635</v>
      </c>
      <c r="I216" s="71">
        <f t="shared" si="162"/>
        <v>4557599.085</v>
      </c>
      <c r="J216" s="71">
        <f t="shared" si="156"/>
        <v>3505845.45</v>
      </c>
      <c r="K216" s="71">
        <f t="shared" si="157"/>
        <v>1051753.635</v>
      </c>
      <c r="L216" s="71">
        <f t="shared" si="158"/>
        <v>4557599.085</v>
      </c>
      <c r="M216" s="570"/>
      <c r="N216" s="71"/>
      <c r="O216" s="71">
        <f t="shared" si="151"/>
        <v>0</v>
      </c>
      <c r="P216" s="570"/>
      <c r="Q216" s="71"/>
      <c r="R216" s="71">
        <f t="shared" si="152"/>
        <v>0</v>
      </c>
      <c r="S216" s="71">
        <f t="shared" si="159"/>
        <v>0</v>
      </c>
      <c r="T216" s="71">
        <f t="shared" si="160"/>
        <v>0</v>
      </c>
      <c r="U216" s="71">
        <f t="shared" si="161"/>
        <v>0</v>
      </c>
      <c r="V216" s="72" t="s">
        <v>713</v>
      </c>
    </row>
    <row r="217" spans="1:22" outlineLevel="2">
      <c r="A217" s="8"/>
      <c r="B217" s="8"/>
      <c r="C217" s="28" t="s">
        <v>1138</v>
      </c>
      <c r="D217" s="97"/>
      <c r="E217" s="97"/>
      <c r="F217" s="18"/>
      <c r="G217" s="71"/>
      <c r="H217" s="71"/>
      <c r="I217" s="71"/>
      <c r="J217" s="82">
        <f>SUBTOTAL(9,J218:J223)</f>
        <v>4303841.9086423283</v>
      </c>
      <c r="K217" s="82">
        <f>SUBTOTAL(9,K218:K223)</f>
        <v>2273009.2027060366</v>
      </c>
      <c r="L217" s="82">
        <f>SUBTOTAL(9,L218:L223)</f>
        <v>6576851.1113483664</v>
      </c>
      <c r="M217" s="576"/>
      <c r="N217" s="82"/>
      <c r="O217" s="82">
        <f t="shared" si="151"/>
        <v>0</v>
      </c>
      <c r="P217" s="576"/>
      <c r="Q217" s="82"/>
      <c r="R217" s="82">
        <f t="shared" si="152"/>
        <v>0</v>
      </c>
      <c r="S217" s="82">
        <f>SUBTOTAL(9,S218:S223)</f>
        <v>710449.14322717802</v>
      </c>
      <c r="T217" s="82">
        <f>SUBTOTAL(9,T218:T223)</f>
        <v>0</v>
      </c>
      <c r="U217" s="82">
        <f>SUBTOTAL(9,U218:U223)</f>
        <v>710449.14322717802</v>
      </c>
      <c r="V217" s="72"/>
    </row>
    <row r="218" spans="1:22" outlineLevel="2">
      <c r="A218" s="8"/>
      <c r="B218" s="8"/>
      <c r="C218" s="25" t="s">
        <v>842</v>
      </c>
      <c r="D218" s="97">
        <v>100</v>
      </c>
      <c r="E218" s="97">
        <v>100</v>
      </c>
      <c r="F218" s="18" t="s">
        <v>624</v>
      </c>
      <c r="G218" s="199">
        <v>32518.739999999998</v>
      </c>
      <c r="H218" s="199">
        <v>7485.6650000000009</v>
      </c>
      <c r="I218" s="71">
        <f>SUM(G218:H218)</f>
        <v>40004.404999999999</v>
      </c>
      <c r="J218" s="71">
        <f>G218*E218</f>
        <v>3251874</v>
      </c>
      <c r="K218" s="71">
        <f>H218*E218</f>
        <v>748566.50000000012</v>
      </c>
      <c r="L218" s="71">
        <f>I218*E218</f>
        <v>4000440.5</v>
      </c>
      <c r="M218" s="570"/>
      <c r="N218" s="71"/>
      <c r="O218" s="71">
        <f t="shared" si="151"/>
        <v>0</v>
      </c>
      <c r="P218" s="570"/>
      <c r="Q218" s="71"/>
      <c r="R218" s="71">
        <f t="shared" si="152"/>
        <v>0</v>
      </c>
      <c r="S218" s="71">
        <f t="shared" si="159"/>
        <v>0</v>
      </c>
      <c r="T218" s="71">
        <f t="shared" si="160"/>
        <v>0</v>
      </c>
      <c r="U218" s="71">
        <f t="shared" si="161"/>
        <v>0</v>
      </c>
      <c r="V218" s="72" t="s">
        <v>625</v>
      </c>
    </row>
    <row r="219" spans="1:22" outlineLevel="2">
      <c r="A219" s="8"/>
      <c r="B219" s="8"/>
      <c r="C219" s="25" t="s">
        <v>928</v>
      </c>
      <c r="D219" s="97">
        <v>100</v>
      </c>
      <c r="E219" s="97">
        <v>100</v>
      </c>
      <c r="F219" s="18" t="s">
        <v>624</v>
      </c>
      <c r="G219" s="199">
        <v>8773.9726027397246</v>
      </c>
      <c r="H219" s="199">
        <v>14594.016411764707</v>
      </c>
      <c r="I219" s="71">
        <f t="shared" ref="I219:I223" si="163">SUM(G219:H219)</f>
        <v>23367.989014504434</v>
      </c>
      <c r="J219" s="71">
        <f t="shared" ref="J219:J223" si="164">G219*E219</f>
        <v>877397.26027397241</v>
      </c>
      <c r="K219" s="71">
        <f t="shared" ref="K219:K223" si="165">H219*E219</f>
        <v>1459401.6411764708</v>
      </c>
      <c r="L219" s="71">
        <f t="shared" ref="L219:L223" si="166">I219*E219</f>
        <v>2336798.9014504435</v>
      </c>
      <c r="M219" s="570">
        <v>0.8</v>
      </c>
      <c r="N219" s="71"/>
      <c r="O219" s="71">
        <f t="shared" si="151"/>
        <v>0.8</v>
      </c>
      <c r="P219" s="570"/>
      <c r="Q219" s="71"/>
      <c r="R219" s="71">
        <f t="shared" si="152"/>
        <v>0</v>
      </c>
      <c r="S219" s="71">
        <f t="shared" si="159"/>
        <v>701917.808219178</v>
      </c>
      <c r="T219" s="71">
        <f t="shared" si="160"/>
        <v>0</v>
      </c>
      <c r="U219" s="71">
        <f t="shared" si="161"/>
        <v>701917.808219178</v>
      </c>
      <c r="V219" s="72" t="s">
        <v>929</v>
      </c>
    </row>
    <row r="220" spans="1:22" outlineLevel="2">
      <c r="A220" s="8"/>
      <c r="B220" s="8"/>
      <c r="C220" s="25" t="s">
        <v>1183</v>
      </c>
      <c r="D220" s="97">
        <v>3</v>
      </c>
      <c r="E220" s="97">
        <v>3</v>
      </c>
      <c r="F220" s="18" t="s">
        <v>624</v>
      </c>
      <c r="G220" s="199">
        <v>3554.7229199999997</v>
      </c>
      <c r="H220" s="199">
        <v>5289.7058823529414</v>
      </c>
      <c r="I220" s="71">
        <f t="shared" si="163"/>
        <v>8844.4288023529407</v>
      </c>
      <c r="J220" s="71">
        <f t="shared" si="164"/>
        <v>10664.168759999999</v>
      </c>
      <c r="K220" s="71">
        <f t="shared" si="165"/>
        <v>15869.117647058825</v>
      </c>
      <c r="L220" s="71">
        <f t="shared" si="166"/>
        <v>26533.286407058822</v>
      </c>
      <c r="M220" s="570">
        <v>0.8</v>
      </c>
      <c r="N220" s="71"/>
      <c r="O220" s="71">
        <f t="shared" si="151"/>
        <v>0.8</v>
      </c>
      <c r="P220" s="570"/>
      <c r="Q220" s="71"/>
      <c r="R220" s="71">
        <f t="shared" si="152"/>
        <v>0</v>
      </c>
      <c r="S220" s="71">
        <f t="shared" si="159"/>
        <v>8531.335008</v>
      </c>
      <c r="T220" s="71">
        <f t="shared" si="160"/>
        <v>0</v>
      </c>
      <c r="U220" s="71">
        <f t="shared" si="161"/>
        <v>8531.335008</v>
      </c>
      <c r="V220" s="72" t="s">
        <v>1549</v>
      </c>
    </row>
    <row r="221" spans="1:22" outlineLevel="2">
      <c r="A221" s="8"/>
      <c r="B221" s="8"/>
      <c r="C221" s="25" t="s">
        <v>928</v>
      </c>
      <c r="D221" s="97">
        <v>3</v>
      </c>
      <c r="E221" s="97"/>
      <c r="F221" s="18" t="s">
        <v>624</v>
      </c>
      <c r="G221" s="199">
        <v>8773.9726027397246</v>
      </c>
      <c r="H221" s="199">
        <v>14594.016411764707</v>
      </c>
      <c r="I221" s="71">
        <f t="shared" si="163"/>
        <v>23367.989014504434</v>
      </c>
      <c r="J221" s="71">
        <f t="shared" si="164"/>
        <v>0</v>
      </c>
      <c r="K221" s="71">
        <f t="shared" si="165"/>
        <v>0</v>
      </c>
      <c r="L221" s="71">
        <f t="shared" si="166"/>
        <v>0</v>
      </c>
      <c r="M221" s="570">
        <v>0.8</v>
      </c>
      <c r="N221" s="71"/>
      <c r="O221" s="71">
        <f t="shared" si="151"/>
        <v>0.8</v>
      </c>
      <c r="P221" s="570"/>
      <c r="Q221" s="71"/>
      <c r="R221" s="71">
        <f t="shared" si="152"/>
        <v>0</v>
      </c>
      <c r="S221" s="71">
        <f t="shared" si="159"/>
        <v>0</v>
      </c>
      <c r="T221" s="71">
        <f t="shared" si="160"/>
        <v>0</v>
      </c>
      <c r="U221" s="71">
        <f t="shared" si="161"/>
        <v>0</v>
      </c>
      <c r="V221" s="72" t="s">
        <v>929</v>
      </c>
    </row>
    <row r="222" spans="1:22" outlineLevel="2">
      <c r="A222" s="8"/>
      <c r="B222" s="8"/>
      <c r="C222" s="25"/>
      <c r="D222" s="97"/>
      <c r="E222" s="97"/>
      <c r="F222" s="18"/>
      <c r="G222" s="71"/>
      <c r="H222" s="71"/>
      <c r="I222" s="71"/>
      <c r="J222" s="71"/>
      <c r="K222" s="71"/>
      <c r="L222" s="71"/>
      <c r="M222" s="570"/>
      <c r="N222" s="71"/>
      <c r="O222" s="71">
        <f t="shared" si="151"/>
        <v>0</v>
      </c>
      <c r="P222" s="570"/>
      <c r="Q222" s="71"/>
      <c r="R222" s="71">
        <f t="shared" si="152"/>
        <v>0</v>
      </c>
      <c r="S222" s="71">
        <f t="shared" si="159"/>
        <v>0</v>
      </c>
      <c r="T222" s="71">
        <f t="shared" si="160"/>
        <v>0</v>
      </c>
      <c r="U222" s="71">
        <f t="shared" si="161"/>
        <v>0</v>
      </c>
      <c r="V222" s="72"/>
    </row>
    <row r="223" spans="1:22" outlineLevel="2">
      <c r="A223" s="8"/>
      <c r="B223" s="8"/>
      <c r="C223" s="25" t="s">
        <v>657</v>
      </c>
      <c r="D223" s="97">
        <v>1</v>
      </c>
      <c r="E223" s="97">
        <v>1</v>
      </c>
      <c r="F223" s="18" t="s">
        <v>619</v>
      </c>
      <c r="G223" s="199">
        <v>163906.47960835617</v>
      </c>
      <c r="H223" s="199">
        <v>49171.94388250685</v>
      </c>
      <c r="I223" s="71">
        <f t="shared" si="163"/>
        <v>213078.423490863</v>
      </c>
      <c r="J223" s="71">
        <f t="shared" si="164"/>
        <v>163906.47960835617</v>
      </c>
      <c r="K223" s="71">
        <f t="shared" si="165"/>
        <v>49171.94388250685</v>
      </c>
      <c r="L223" s="71">
        <f t="shared" si="166"/>
        <v>213078.423490863</v>
      </c>
      <c r="M223" s="570"/>
      <c r="N223" s="71"/>
      <c r="O223" s="71">
        <f t="shared" si="151"/>
        <v>0</v>
      </c>
      <c r="P223" s="570"/>
      <c r="Q223" s="71"/>
      <c r="R223" s="71">
        <f t="shared" si="152"/>
        <v>0</v>
      </c>
      <c r="S223" s="71">
        <f t="shared" si="159"/>
        <v>0</v>
      </c>
      <c r="T223" s="71">
        <f t="shared" si="160"/>
        <v>0</v>
      </c>
      <c r="U223" s="71">
        <f t="shared" si="161"/>
        <v>0</v>
      </c>
      <c r="V223" s="72" t="s">
        <v>713</v>
      </c>
    </row>
    <row r="224" spans="1:22" outlineLevel="1">
      <c r="A224" s="8"/>
      <c r="B224" s="8"/>
      <c r="C224" s="25"/>
      <c r="D224" s="94"/>
      <c r="E224" s="97"/>
      <c r="F224" s="18"/>
      <c r="G224" s="71"/>
      <c r="H224" s="71"/>
      <c r="I224" s="71"/>
      <c r="J224" s="71"/>
      <c r="K224" s="71"/>
      <c r="L224" s="62"/>
      <c r="M224" s="574"/>
      <c r="N224" s="62"/>
      <c r="O224" s="62">
        <f t="shared" si="151"/>
        <v>0</v>
      </c>
      <c r="P224" s="574"/>
      <c r="Q224" s="62"/>
      <c r="R224" s="62">
        <f t="shared" si="152"/>
        <v>0</v>
      </c>
      <c r="S224" s="62">
        <f t="shared" si="159"/>
        <v>0</v>
      </c>
      <c r="T224" s="62">
        <f t="shared" si="160"/>
        <v>0</v>
      </c>
      <c r="U224" s="62">
        <f t="shared" si="161"/>
        <v>0</v>
      </c>
      <c r="V224" s="72"/>
    </row>
    <row r="225" spans="1:22" outlineLevel="1">
      <c r="A225" s="8" t="s">
        <v>299</v>
      </c>
      <c r="B225" s="8"/>
      <c r="C225" s="25" t="s">
        <v>300</v>
      </c>
      <c r="D225" s="94">
        <v>1</v>
      </c>
      <c r="E225" s="97">
        <v>1</v>
      </c>
      <c r="F225" s="18" t="s">
        <v>10</v>
      </c>
      <c r="G225" s="71"/>
      <c r="H225" s="71"/>
      <c r="I225" s="71"/>
      <c r="J225" s="82">
        <f>SUBTOTAL(9,J226:J253)</f>
        <v>272383525.79063809</v>
      </c>
      <c r="K225" s="82">
        <f>SUBTOTAL(9,K226:K253)</f>
        <v>34190166.146313481</v>
      </c>
      <c r="L225" s="82">
        <f>SUBTOTAL(9,L226:L253)</f>
        <v>306573691.93695146</v>
      </c>
      <c r="M225" s="576"/>
      <c r="N225" s="82"/>
      <c r="O225" s="82">
        <f t="shared" si="151"/>
        <v>0</v>
      </c>
      <c r="P225" s="576"/>
      <c r="Q225" s="82"/>
      <c r="R225" s="82">
        <f t="shared" si="152"/>
        <v>0</v>
      </c>
      <c r="S225" s="82">
        <f>SUBTOTAL(9,S226:S253)</f>
        <v>0</v>
      </c>
      <c r="T225" s="82">
        <f>SUBTOTAL(9,T226:T253)</f>
        <v>0</v>
      </c>
      <c r="U225" s="82">
        <f>SUBTOTAL(9,U226:U253)</f>
        <v>0</v>
      </c>
      <c r="V225" s="72"/>
    </row>
    <row r="226" spans="1:22" s="7" customFormat="1" outlineLevel="2">
      <c r="A226" s="5"/>
      <c r="B226" s="5"/>
      <c r="C226" s="401" t="s">
        <v>1213</v>
      </c>
      <c r="D226" s="194">
        <v>0</v>
      </c>
      <c r="E226" s="194">
        <v>0</v>
      </c>
      <c r="F226" s="277"/>
      <c r="G226" s="199"/>
      <c r="H226" s="199"/>
      <c r="I226" s="199">
        <f t="shared" ref="I226" si="167">SUM(G226:H226)</f>
        <v>0</v>
      </c>
      <c r="J226" s="174">
        <f>SUBTOTAL(9,J227:J252)</f>
        <v>272383525.79063809</v>
      </c>
      <c r="K226" s="174">
        <f t="shared" ref="K226:L226" si="168">SUBTOTAL(9,K227:K252)</f>
        <v>34190166.146313481</v>
      </c>
      <c r="L226" s="174">
        <f t="shared" si="168"/>
        <v>306573691.93695146</v>
      </c>
      <c r="M226" s="578"/>
      <c r="N226" s="174"/>
      <c r="O226" s="174">
        <f t="shared" si="151"/>
        <v>0</v>
      </c>
      <c r="P226" s="578"/>
      <c r="Q226" s="174"/>
      <c r="R226" s="174">
        <f t="shared" si="152"/>
        <v>0</v>
      </c>
      <c r="S226" s="174">
        <f>SUBTOTAL(9,S227:S252)</f>
        <v>0</v>
      </c>
      <c r="T226" s="174">
        <f t="shared" ref="T226:U226" si="169">SUBTOTAL(9,T227:T252)</f>
        <v>0</v>
      </c>
      <c r="U226" s="174">
        <f t="shared" si="169"/>
        <v>0</v>
      </c>
      <c r="V226" s="402"/>
    </row>
    <row r="227" spans="1:22" outlineLevel="2">
      <c r="A227" s="8"/>
      <c r="B227" s="8"/>
      <c r="C227" s="28" t="s">
        <v>1141</v>
      </c>
      <c r="D227" s="97"/>
      <c r="E227" s="97"/>
      <c r="F227" s="18"/>
      <c r="G227" s="71"/>
      <c r="H227" s="71"/>
      <c r="I227" s="71"/>
      <c r="J227" s="82">
        <f>SUBTOTAL(9,J228:J240)</f>
        <v>262643773.89553002</v>
      </c>
      <c r="K227" s="82">
        <f t="shared" ref="K227:L227" si="170">SUBTOTAL(9,K228:K240)</f>
        <v>29033956.568659011</v>
      </c>
      <c r="L227" s="82">
        <f t="shared" si="170"/>
        <v>291677730.46418899</v>
      </c>
      <c r="M227" s="576"/>
      <c r="N227" s="82"/>
      <c r="O227" s="82">
        <f t="shared" si="151"/>
        <v>0</v>
      </c>
      <c r="P227" s="576"/>
      <c r="Q227" s="82"/>
      <c r="R227" s="82">
        <f t="shared" si="152"/>
        <v>0</v>
      </c>
      <c r="S227" s="82">
        <f>SUBTOTAL(9,S228:S240)</f>
        <v>0</v>
      </c>
      <c r="T227" s="82">
        <f t="shared" ref="T227:U227" si="171">SUBTOTAL(9,T228:T240)</f>
        <v>0</v>
      </c>
      <c r="U227" s="82">
        <f t="shared" si="171"/>
        <v>0</v>
      </c>
      <c r="V227" s="72"/>
    </row>
    <row r="228" spans="1:22" ht="26.4" outlineLevel="2">
      <c r="A228" s="8"/>
      <c r="B228" s="8"/>
      <c r="C228" s="25" t="s">
        <v>1221</v>
      </c>
      <c r="D228" s="97">
        <v>2</v>
      </c>
      <c r="E228" s="97">
        <v>2</v>
      </c>
      <c r="F228" s="18" t="s">
        <v>660</v>
      </c>
      <c r="G228" s="199">
        <v>7379058.0000000009</v>
      </c>
      <c r="H228" s="199">
        <v>923094.70000000007</v>
      </c>
      <c r="I228" s="71">
        <f t="shared" ref="I228:I237" si="172">SUM(G228:H228)</f>
        <v>8302152.7000000011</v>
      </c>
      <c r="J228" s="71">
        <f t="shared" ref="J228:J240" si="173">G228*E228</f>
        <v>14758116.000000002</v>
      </c>
      <c r="K228" s="71">
        <f t="shared" ref="K228:K240" si="174">H228*E228</f>
        <v>1846189.4000000001</v>
      </c>
      <c r="L228" s="71">
        <f t="shared" ref="L228:L240" si="175">I228*E228</f>
        <v>16604305.400000002</v>
      </c>
      <c r="M228" s="570"/>
      <c r="N228" s="71"/>
      <c r="O228" s="71">
        <f t="shared" si="151"/>
        <v>0</v>
      </c>
      <c r="P228" s="570"/>
      <c r="Q228" s="71"/>
      <c r="R228" s="71">
        <f t="shared" si="152"/>
        <v>0</v>
      </c>
      <c r="S228" s="71">
        <f t="shared" si="159"/>
        <v>0</v>
      </c>
      <c r="T228" s="71">
        <f t="shared" si="160"/>
        <v>0</v>
      </c>
      <c r="U228" s="71">
        <f t="shared" si="161"/>
        <v>0</v>
      </c>
      <c r="V228" s="72" t="s">
        <v>1222</v>
      </c>
    </row>
    <row r="229" spans="1:22" s="403" customFormat="1" outlineLevel="2">
      <c r="A229" s="391"/>
      <c r="B229" s="391"/>
      <c r="C229" s="392" t="s">
        <v>1223</v>
      </c>
      <c r="D229" s="97">
        <v>4</v>
      </c>
      <c r="E229" s="97">
        <v>4</v>
      </c>
      <c r="F229" s="387" t="s">
        <v>660</v>
      </c>
      <c r="G229" s="199">
        <v>4140000</v>
      </c>
      <c r="H229" s="199">
        <v>128800.00000000001</v>
      </c>
      <c r="I229" s="62">
        <f t="shared" si="172"/>
        <v>4268800</v>
      </c>
      <c r="J229" s="62">
        <f t="shared" si="173"/>
        <v>16560000</v>
      </c>
      <c r="K229" s="62">
        <f t="shared" si="174"/>
        <v>515200.00000000006</v>
      </c>
      <c r="L229" s="62">
        <f t="shared" si="175"/>
        <v>17075200</v>
      </c>
      <c r="M229" s="574"/>
      <c r="N229" s="62"/>
      <c r="O229" s="62">
        <f t="shared" si="151"/>
        <v>0</v>
      </c>
      <c r="P229" s="574"/>
      <c r="Q229" s="62"/>
      <c r="R229" s="62">
        <f t="shared" si="152"/>
        <v>0</v>
      </c>
      <c r="S229" s="62">
        <f t="shared" si="159"/>
        <v>0</v>
      </c>
      <c r="T229" s="62">
        <f t="shared" si="160"/>
        <v>0</v>
      </c>
      <c r="U229" s="62">
        <f t="shared" si="161"/>
        <v>0</v>
      </c>
      <c r="V229" s="393" t="s">
        <v>1224</v>
      </c>
    </row>
    <row r="230" spans="1:22" ht="26.4" outlineLevel="2">
      <c r="A230" s="8"/>
      <c r="B230" s="8"/>
      <c r="C230" s="25" t="s">
        <v>1176</v>
      </c>
      <c r="D230" s="97">
        <v>132</v>
      </c>
      <c r="E230" s="97">
        <v>132</v>
      </c>
      <c r="F230" s="18" t="s">
        <v>1109</v>
      </c>
      <c r="G230" s="199">
        <v>236291.34545454543</v>
      </c>
      <c r="H230" s="199">
        <v>106400.00000000001</v>
      </c>
      <c r="I230" s="71">
        <f t="shared" si="172"/>
        <v>342691.34545454546</v>
      </c>
      <c r="J230" s="71">
        <f t="shared" si="173"/>
        <v>31190457.599999998</v>
      </c>
      <c r="K230" s="71">
        <f t="shared" si="174"/>
        <v>14044800.000000002</v>
      </c>
      <c r="L230" s="71">
        <f t="shared" si="175"/>
        <v>45235257.600000001</v>
      </c>
      <c r="M230" s="570"/>
      <c r="N230" s="71"/>
      <c r="O230" s="71">
        <f t="shared" si="151"/>
        <v>0</v>
      </c>
      <c r="P230" s="570"/>
      <c r="Q230" s="71"/>
      <c r="R230" s="71">
        <f t="shared" si="152"/>
        <v>0</v>
      </c>
      <c r="S230" s="71">
        <f t="shared" si="159"/>
        <v>0</v>
      </c>
      <c r="T230" s="71">
        <f t="shared" si="160"/>
        <v>0</v>
      </c>
      <c r="U230" s="71">
        <f t="shared" si="161"/>
        <v>0</v>
      </c>
      <c r="V230" s="72" t="s">
        <v>1177</v>
      </c>
    </row>
    <row r="231" spans="1:22" outlineLevel="2">
      <c r="A231" s="8"/>
      <c r="B231" s="8"/>
      <c r="C231" s="25" t="s">
        <v>1225</v>
      </c>
      <c r="D231" s="97">
        <v>142</v>
      </c>
      <c r="E231" s="97">
        <v>143</v>
      </c>
      <c r="F231" s="18" t="s">
        <v>1109</v>
      </c>
      <c r="G231" s="199">
        <v>207754.8</v>
      </c>
      <c r="H231" s="199">
        <v>44800.000000000007</v>
      </c>
      <c r="I231" s="71">
        <f t="shared" si="172"/>
        <v>252554.8</v>
      </c>
      <c r="J231" s="71">
        <f t="shared" si="173"/>
        <v>29708936.399999999</v>
      </c>
      <c r="K231" s="71">
        <f t="shared" si="174"/>
        <v>6406400.0000000009</v>
      </c>
      <c r="L231" s="71">
        <f t="shared" si="175"/>
        <v>36115336.399999999</v>
      </c>
      <c r="M231" s="570"/>
      <c r="N231" s="71"/>
      <c r="O231" s="71">
        <f t="shared" si="151"/>
        <v>0</v>
      </c>
      <c r="P231" s="570"/>
      <c r="Q231" s="71"/>
      <c r="R231" s="71">
        <f t="shared" si="152"/>
        <v>0</v>
      </c>
      <c r="S231" s="71">
        <f t="shared" si="159"/>
        <v>0</v>
      </c>
      <c r="T231" s="71">
        <f t="shared" si="160"/>
        <v>0</v>
      </c>
      <c r="U231" s="71">
        <f t="shared" si="161"/>
        <v>0</v>
      </c>
      <c r="V231" s="72" t="s">
        <v>1179</v>
      </c>
    </row>
    <row r="232" spans="1:22" outlineLevel="2">
      <c r="A232" s="8"/>
      <c r="B232" s="8"/>
      <c r="C232" s="25" t="s">
        <v>1226</v>
      </c>
      <c r="D232" s="97">
        <v>6</v>
      </c>
      <c r="E232" s="97">
        <v>6</v>
      </c>
      <c r="F232" s="18" t="s">
        <v>660</v>
      </c>
      <c r="G232" s="199">
        <v>2484000</v>
      </c>
      <c r="H232" s="199">
        <v>117600.00000000001</v>
      </c>
      <c r="I232" s="71">
        <f t="shared" si="172"/>
        <v>2601600</v>
      </c>
      <c r="J232" s="71">
        <f t="shared" si="173"/>
        <v>14904000</v>
      </c>
      <c r="K232" s="71">
        <f t="shared" si="174"/>
        <v>705600.00000000012</v>
      </c>
      <c r="L232" s="71">
        <f t="shared" si="175"/>
        <v>15609600</v>
      </c>
      <c r="M232" s="570"/>
      <c r="N232" s="71"/>
      <c r="O232" s="71">
        <f t="shared" si="151"/>
        <v>0</v>
      </c>
      <c r="P232" s="570"/>
      <c r="Q232" s="71"/>
      <c r="R232" s="71">
        <f t="shared" si="152"/>
        <v>0</v>
      </c>
      <c r="S232" s="71">
        <f t="shared" si="159"/>
        <v>0</v>
      </c>
      <c r="T232" s="71">
        <f t="shared" si="160"/>
        <v>0</v>
      </c>
      <c r="U232" s="71">
        <f t="shared" si="161"/>
        <v>0</v>
      </c>
      <c r="V232" s="72" t="s">
        <v>1209</v>
      </c>
    </row>
    <row r="233" spans="1:22" outlineLevel="2">
      <c r="A233" s="8"/>
      <c r="B233" s="8"/>
      <c r="C233" s="25" t="s">
        <v>1227</v>
      </c>
      <c r="D233" s="97">
        <v>3</v>
      </c>
      <c r="E233" s="97">
        <v>3</v>
      </c>
      <c r="F233" s="18" t="s">
        <v>660</v>
      </c>
      <c r="G233" s="199">
        <v>3960600</v>
      </c>
      <c r="H233" s="199">
        <v>140000</v>
      </c>
      <c r="I233" s="71">
        <f t="shared" si="172"/>
        <v>4100600</v>
      </c>
      <c r="J233" s="71">
        <f t="shared" si="173"/>
        <v>11881800</v>
      </c>
      <c r="K233" s="71">
        <f t="shared" si="174"/>
        <v>420000</v>
      </c>
      <c r="L233" s="71">
        <f t="shared" si="175"/>
        <v>12301800</v>
      </c>
      <c r="M233" s="570"/>
      <c r="N233" s="71"/>
      <c r="O233" s="71">
        <f t="shared" si="151"/>
        <v>0</v>
      </c>
      <c r="P233" s="570"/>
      <c r="Q233" s="71"/>
      <c r="R233" s="71">
        <f t="shared" si="152"/>
        <v>0</v>
      </c>
      <c r="S233" s="71">
        <f t="shared" si="159"/>
        <v>0</v>
      </c>
      <c r="T233" s="71">
        <f t="shared" si="160"/>
        <v>0</v>
      </c>
      <c r="U233" s="71">
        <f t="shared" si="161"/>
        <v>0</v>
      </c>
      <c r="V233" s="72" t="s">
        <v>1209</v>
      </c>
    </row>
    <row r="234" spans="1:22" ht="39.6" outlineLevel="2">
      <c r="A234" s="8"/>
      <c r="B234" s="8"/>
      <c r="C234" s="25" t="s">
        <v>1228</v>
      </c>
      <c r="D234" s="97">
        <v>5</v>
      </c>
      <c r="E234" s="97">
        <v>5</v>
      </c>
      <c r="F234" s="18" t="s">
        <v>660</v>
      </c>
      <c r="G234" s="199">
        <v>3960600</v>
      </c>
      <c r="H234" s="199">
        <v>140000</v>
      </c>
      <c r="I234" s="71">
        <f t="shared" si="172"/>
        <v>4100600</v>
      </c>
      <c r="J234" s="71">
        <f t="shared" si="173"/>
        <v>19803000</v>
      </c>
      <c r="K234" s="71">
        <f t="shared" si="174"/>
        <v>700000</v>
      </c>
      <c r="L234" s="71">
        <f t="shared" si="175"/>
        <v>20503000</v>
      </c>
      <c r="M234" s="570"/>
      <c r="N234" s="71"/>
      <c r="O234" s="71">
        <f t="shared" si="151"/>
        <v>0</v>
      </c>
      <c r="P234" s="570"/>
      <c r="Q234" s="71"/>
      <c r="R234" s="71">
        <f t="shared" si="152"/>
        <v>0</v>
      </c>
      <c r="S234" s="71">
        <f t="shared" si="159"/>
        <v>0</v>
      </c>
      <c r="T234" s="71">
        <f t="shared" si="160"/>
        <v>0</v>
      </c>
      <c r="U234" s="71">
        <f t="shared" si="161"/>
        <v>0</v>
      </c>
      <c r="V234" s="72" t="s">
        <v>1157</v>
      </c>
    </row>
    <row r="235" spans="1:22" ht="26.4" outlineLevel="2">
      <c r="A235" s="8"/>
      <c r="B235" s="8"/>
      <c r="C235" s="25" t="s">
        <v>1161</v>
      </c>
      <c r="D235" s="97">
        <v>2</v>
      </c>
      <c r="E235" s="97">
        <v>2</v>
      </c>
      <c r="F235" s="18" t="s">
        <v>660</v>
      </c>
      <c r="G235" s="199">
        <v>844560</v>
      </c>
      <c r="H235" s="199">
        <v>117600.00000000001</v>
      </c>
      <c r="I235" s="71">
        <f t="shared" si="172"/>
        <v>962160</v>
      </c>
      <c r="J235" s="71">
        <f t="shared" si="173"/>
        <v>1689120</v>
      </c>
      <c r="K235" s="71">
        <f t="shared" si="174"/>
        <v>235200.00000000003</v>
      </c>
      <c r="L235" s="71">
        <f t="shared" si="175"/>
        <v>1924320</v>
      </c>
      <c r="M235" s="570"/>
      <c r="N235" s="71"/>
      <c r="O235" s="71">
        <f t="shared" si="151"/>
        <v>0</v>
      </c>
      <c r="P235" s="570"/>
      <c r="Q235" s="71"/>
      <c r="R235" s="71">
        <f t="shared" si="152"/>
        <v>0</v>
      </c>
      <c r="S235" s="71">
        <f t="shared" si="159"/>
        <v>0</v>
      </c>
      <c r="T235" s="71">
        <f t="shared" si="160"/>
        <v>0</v>
      </c>
      <c r="U235" s="71">
        <f t="shared" si="161"/>
        <v>0</v>
      </c>
      <c r="V235" s="72" t="s">
        <v>1160</v>
      </c>
    </row>
    <row r="236" spans="1:22" ht="26.4" outlineLevel="2">
      <c r="A236" s="8"/>
      <c r="B236" s="8"/>
      <c r="C236" s="25" t="s">
        <v>1229</v>
      </c>
      <c r="D236" s="97">
        <v>2</v>
      </c>
      <c r="E236" s="97">
        <v>2</v>
      </c>
      <c r="F236" s="18" t="s">
        <v>660</v>
      </c>
      <c r="G236" s="199">
        <v>3759119.9999999995</v>
      </c>
      <c r="H236" s="199">
        <v>140000</v>
      </c>
      <c r="I236" s="71">
        <f t="shared" si="172"/>
        <v>3899119.9999999995</v>
      </c>
      <c r="J236" s="71">
        <f t="shared" si="173"/>
        <v>7518239.9999999991</v>
      </c>
      <c r="K236" s="71">
        <f t="shared" si="174"/>
        <v>280000</v>
      </c>
      <c r="L236" s="71">
        <f t="shared" si="175"/>
        <v>7798239.9999999991</v>
      </c>
      <c r="M236" s="570"/>
      <c r="N236" s="71"/>
      <c r="O236" s="71">
        <f t="shared" si="151"/>
        <v>0</v>
      </c>
      <c r="P236" s="570"/>
      <c r="Q236" s="71"/>
      <c r="R236" s="71">
        <f t="shared" si="152"/>
        <v>0</v>
      </c>
      <c r="S236" s="71">
        <f t="shared" si="159"/>
        <v>0</v>
      </c>
      <c r="T236" s="71">
        <f t="shared" si="160"/>
        <v>0</v>
      </c>
      <c r="U236" s="71">
        <f t="shared" si="161"/>
        <v>0</v>
      </c>
      <c r="V236" s="72" t="s">
        <v>1160</v>
      </c>
    </row>
    <row r="237" spans="1:22" outlineLevel="2">
      <c r="A237" s="8"/>
      <c r="B237" s="8"/>
      <c r="C237" s="25" t="s">
        <v>1230</v>
      </c>
      <c r="D237" s="97">
        <v>2</v>
      </c>
      <c r="E237" s="97">
        <v>2</v>
      </c>
      <c r="F237" s="18" t="s">
        <v>660</v>
      </c>
      <c r="G237" s="199">
        <v>6668160</v>
      </c>
      <c r="H237" s="199">
        <v>106400.00000000001</v>
      </c>
      <c r="I237" s="71">
        <f t="shared" si="172"/>
        <v>6774560</v>
      </c>
      <c r="J237" s="71">
        <f t="shared" si="173"/>
        <v>13336320</v>
      </c>
      <c r="K237" s="71">
        <f t="shared" si="174"/>
        <v>212800.00000000003</v>
      </c>
      <c r="L237" s="71">
        <f t="shared" si="175"/>
        <v>13549120</v>
      </c>
      <c r="M237" s="570"/>
      <c r="N237" s="71"/>
      <c r="O237" s="71">
        <f t="shared" si="151"/>
        <v>0</v>
      </c>
      <c r="P237" s="570"/>
      <c r="Q237" s="71"/>
      <c r="R237" s="71">
        <f t="shared" si="152"/>
        <v>0</v>
      </c>
      <c r="S237" s="71">
        <f t="shared" si="159"/>
        <v>0</v>
      </c>
      <c r="T237" s="71">
        <f t="shared" si="160"/>
        <v>0</v>
      </c>
      <c r="U237" s="71">
        <f t="shared" si="161"/>
        <v>0</v>
      </c>
      <c r="V237" s="72" t="s">
        <v>1173</v>
      </c>
    </row>
    <row r="238" spans="1:22" outlineLevel="2">
      <c r="A238" s="8"/>
      <c r="B238" s="8"/>
      <c r="C238" s="25" t="s">
        <v>1231</v>
      </c>
      <c r="D238" s="97">
        <v>6</v>
      </c>
      <c r="E238" s="97">
        <v>6</v>
      </c>
      <c r="F238" s="18" t="s">
        <v>660</v>
      </c>
      <c r="G238" s="199">
        <v>7998479.9999999981</v>
      </c>
      <c r="H238" s="199">
        <v>106400.00000000001</v>
      </c>
      <c r="I238" s="71">
        <f t="shared" ref="I238:I240" si="176">SUM(G238:H238)</f>
        <v>8104879.9999999981</v>
      </c>
      <c r="J238" s="71">
        <f t="shared" si="173"/>
        <v>47990879.999999985</v>
      </c>
      <c r="K238" s="71">
        <f t="shared" si="174"/>
        <v>638400.00000000012</v>
      </c>
      <c r="L238" s="71">
        <f t="shared" si="175"/>
        <v>48629279.999999985</v>
      </c>
      <c r="M238" s="570"/>
      <c r="N238" s="71"/>
      <c r="O238" s="71">
        <f t="shared" si="151"/>
        <v>0</v>
      </c>
      <c r="P238" s="570"/>
      <c r="Q238" s="71"/>
      <c r="R238" s="71">
        <f t="shared" si="152"/>
        <v>0</v>
      </c>
      <c r="S238" s="71">
        <f t="shared" si="159"/>
        <v>0</v>
      </c>
      <c r="T238" s="71">
        <f t="shared" si="160"/>
        <v>0</v>
      </c>
      <c r="U238" s="71">
        <f t="shared" si="161"/>
        <v>0</v>
      </c>
      <c r="V238" s="72" t="s">
        <v>1173</v>
      </c>
    </row>
    <row r="239" spans="1:22" outlineLevel="2">
      <c r="A239" s="8"/>
      <c r="B239" s="8"/>
      <c r="C239" s="25" t="s">
        <v>1232</v>
      </c>
      <c r="D239" s="97">
        <v>4</v>
      </c>
      <c r="E239" s="97">
        <v>4</v>
      </c>
      <c r="F239" s="18" t="s">
        <v>660</v>
      </c>
      <c r="G239" s="199">
        <v>11155920</v>
      </c>
      <c r="H239" s="199">
        <v>106400.00000000001</v>
      </c>
      <c r="I239" s="71">
        <f t="shared" si="176"/>
        <v>11262320</v>
      </c>
      <c r="J239" s="71">
        <f t="shared" si="173"/>
        <v>44623680</v>
      </c>
      <c r="K239" s="71">
        <f t="shared" si="174"/>
        <v>425600.00000000006</v>
      </c>
      <c r="L239" s="71">
        <f t="shared" si="175"/>
        <v>45049280</v>
      </c>
      <c r="M239" s="570"/>
      <c r="N239" s="71"/>
      <c r="O239" s="71">
        <f t="shared" si="151"/>
        <v>0</v>
      </c>
      <c r="P239" s="570"/>
      <c r="Q239" s="71"/>
      <c r="R239" s="71">
        <f t="shared" si="152"/>
        <v>0</v>
      </c>
      <c r="S239" s="71">
        <f t="shared" si="159"/>
        <v>0</v>
      </c>
      <c r="T239" s="71">
        <f t="shared" si="160"/>
        <v>0</v>
      </c>
      <c r="U239" s="71">
        <f t="shared" si="161"/>
        <v>0</v>
      </c>
      <c r="V239" s="72" t="s">
        <v>1173</v>
      </c>
    </row>
    <row r="240" spans="1:22" s="403" customFormat="1" outlineLevel="2">
      <c r="A240" s="391"/>
      <c r="B240" s="391"/>
      <c r="C240" s="392" t="s">
        <v>1220</v>
      </c>
      <c r="D240" s="97">
        <v>1</v>
      </c>
      <c r="E240" s="97">
        <v>1</v>
      </c>
      <c r="F240" s="387" t="s">
        <v>619</v>
      </c>
      <c r="G240" s="62">
        <v>8679223.8955300283</v>
      </c>
      <c r="H240" s="62">
        <v>2603767.1686590086</v>
      </c>
      <c r="I240" s="62">
        <f t="shared" si="176"/>
        <v>11282991.064189037</v>
      </c>
      <c r="J240" s="62">
        <f t="shared" si="173"/>
        <v>8679223.8955300283</v>
      </c>
      <c r="K240" s="62">
        <f t="shared" si="174"/>
        <v>2603767.1686590086</v>
      </c>
      <c r="L240" s="62">
        <f t="shared" si="175"/>
        <v>11282991.064189037</v>
      </c>
      <c r="M240" s="574"/>
      <c r="N240" s="62"/>
      <c r="O240" s="62">
        <f t="shared" si="151"/>
        <v>0</v>
      </c>
      <c r="P240" s="574"/>
      <c r="Q240" s="62"/>
      <c r="R240" s="62">
        <f t="shared" si="152"/>
        <v>0</v>
      </c>
      <c r="S240" s="62">
        <f t="shared" si="159"/>
        <v>0</v>
      </c>
      <c r="T240" s="62">
        <f t="shared" si="160"/>
        <v>0</v>
      </c>
      <c r="U240" s="62">
        <f t="shared" si="161"/>
        <v>0</v>
      </c>
      <c r="V240" s="393"/>
    </row>
    <row r="241" spans="1:22" outlineLevel="2">
      <c r="A241" s="8"/>
      <c r="B241" s="8"/>
      <c r="C241" s="28" t="s">
        <v>1138</v>
      </c>
      <c r="D241" s="97"/>
      <c r="E241" s="97"/>
      <c r="F241" s="18"/>
      <c r="G241" s="71"/>
      <c r="H241" s="71"/>
      <c r="I241" s="71"/>
      <c r="J241" s="82">
        <f>SUBTOTAL(9,J242:J252)</f>
        <v>9739751.8951080833</v>
      </c>
      <c r="K241" s="82">
        <f t="shared" ref="K241:L241" si="177">SUBTOTAL(9,K242:K252)</f>
        <v>5156209.577654466</v>
      </c>
      <c r="L241" s="82">
        <f t="shared" si="177"/>
        <v>14895961.472762549</v>
      </c>
      <c r="M241" s="576"/>
      <c r="N241" s="82"/>
      <c r="O241" s="82">
        <f t="shared" si="151"/>
        <v>0</v>
      </c>
      <c r="P241" s="576"/>
      <c r="Q241" s="82"/>
      <c r="R241" s="82">
        <f t="shared" si="152"/>
        <v>0</v>
      </c>
      <c r="S241" s="82">
        <f>SUBTOTAL(9,S242:S252)</f>
        <v>0</v>
      </c>
      <c r="T241" s="82">
        <f t="shared" ref="T241:U241" si="178">SUBTOTAL(9,T242:T252)</f>
        <v>0</v>
      </c>
      <c r="U241" s="82">
        <f t="shared" si="178"/>
        <v>0</v>
      </c>
      <c r="V241" s="72"/>
    </row>
    <row r="242" spans="1:22" ht="26.4" outlineLevel="2">
      <c r="A242" s="8"/>
      <c r="B242" s="8"/>
      <c r="C242" s="25" t="s">
        <v>1233</v>
      </c>
      <c r="D242" s="97">
        <v>1</v>
      </c>
      <c r="E242" s="97">
        <v>1</v>
      </c>
      <c r="F242" s="18" t="s">
        <v>624</v>
      </c>
      <c r="G242" s="199">
        <v>46800</v>
      </c>
      <c r="H242" s="199">
        <v>54500.000000000007</v>
      </c>
      <c r="I242" s="71">
        <f t="shared" ref="I242:I243" si="179">SUM(G242:H242)</f>
        <v>101300</v>
      </c>
      <c r="J242" s="71">
        <f t="shared" ref="J242:J243" si="180">G242*E242</f>
        <v>46800</v>
      </c>
      <c r="K242" s="71">
        <f t="shared" ref="K242:K243" si="181">H242*E242</f>
        <v>54500.000000000007</v>
      </c>
      <c r="L242" s="71">
        <f t="shared" ref="L242:L243" si="182">I242*E242</f>
        <v>101300</v>
      </c>
      <c r="M242" s="570"/>
      <c r="N242" s="71"/>
      <c r="O242" s="71">
        <f t="shared" si="151"/>
        <v>0</v>
      </c>
      <c r="P242" s="570"/>
      <c r="Q242" s="71"/>
      <c r="R242" s="71">
        <f t="shared" si="152"/>
        <v>0</v>
      </c>
      <c r="S242" s="71">
        <f t="shared" si="159"/>
        <v>0</v>
      </c>
      <c r="T242" s="71">
        <f t="shared" si="160"/>
        <v>0</v>
      </c>
      <c r="U242" s="71">
        <f t="shared" si="161"/>
        <v>0</v>
      </c>
      <c r="V242" s="72" t="s">
        <v>699</v>
      </c>
    </row>
    <row r="243" spans="1:22" s="403" customFormat="1" ht="28.5" customHeight="1" outlineLevel="2">
      <c r="A243" s="391"/>
      <c r="B243" s="391"/>
      <c r="C243" s="392" t="s">
        <v>1198</v>
      </c>
      <c r="D243" s="97">
        <v>4</v>
      </c>
      <c r="E243" s="97">
        <v>4</v>
      </c>
      <c r="F243" s="387" t="s">
        <v>624</v>
      </c>
      <c r="G243" s="199">
        <v>900000</v>
      </c>
      <c r="H243" s="199">
        <v>163500</v>
      </c>
      <c r="I243" s="62">
        <f t="shared" si="179"/>
        <v>1063500</v>
      </c>
      <c r="J243" s="62">
        <f t="shared" si="180"/>
        <v>3600000</v>
      </c>
      <c r="K243" s="62">
        <f t="shared" si="181"/>
        <v>654000</v>
      </c>
      <c r="L243" s="62">
        <f t="shared" si="182"/>
        <v>4254000</v>
      </c>
      <c r="M243" s="574"/>
      <c r="N243" s="62"/>
      <c r="O243" s="62">
        <f t="shared" si="151"/>
        <v>0</v>
      </c>
      <c r="P243" s="574"/>
      <c r="Q243" s="62"/>
      <c r="R243" s="62">
        <f t="shared" si="152"/>
        <v>0</v>
      </c>
      <c r="S243" s="62">
        <f t="shared" si="159"/>
        <v>0</v>
      </c>
      <c r="T243" s="62">
        <f t="shared" si="160"/>
        <v>0</v>
      </c>
      <c r="U243" s="62">
        <f t="shared" si="161"/>
        <v>0</v>
      </c>
      <c r="V243" s="393" t="s">
        <v>1199</v>
      </c>
    </row>
    <row r="244" spans="1:22" s="403" customFormat="1" outlineLevel="2">
      <c r="A244" s="391"/>
      <c r="B244" s="391"/>
      <c r="C244" s="392" t="s">
        <v>842</v>
      </c>
      <c r="D244" s="97">
        <v>80</v>
      </c>
      <c r="E244" s="97">
        <v>79.2</v>
      </c>
      <c r="F244" s="387" t="s">
        <v>624</v>
      </c>
      <c r="G244" s="199">
        <v>32518.739999999998</v>
      </c>
      <c r="H244" s="199">
        <v>7485.6650000000009</v>
      </c>
      <c r="I244" s="62">
        <f>SUM(G244:H244)</f>
        <v>40004.404999999999</v>
      </c>
      <c r="J244" s="62">
        <f>G244*E244</f>
        <v>2575484.2080000001</v>
      </c>
      <c r="K244" s="62">
        <f>H244*E244</f>
        <v>592864.66800000006</v>
      </c>
      <c r="L244" s="62">
        <f>I244*E244</f>
        <v>3168348.8760000002</v>
      </c>
      <c r="M244" s="574"/>
      <c r="N244" s="62"/>
      <c r="O244" s="62">
        <f t="shared" si="151"/>
        <v>0</v>
      </c>
      <c r="P244" s="574"/>
      <c r="Q244" s="62"/>
      <c r="R244" s="62">
        <f t="shared" si="152"/>
        <v>0</v>
      </c>
      <c r="S244" s="62">
        <f t="shared" si="159"/>
        <v>0</v>
      </c>
      <c r="T244" s="62">
        <f t="shared" si="160"/>
        <v>0</v>
      </c>
      <c r="U244" s="62">
        <f t="shared" si="161"/>
        <v>0</v>
      </c>
      <c r="V244" s="393" t="s">
        <v>625</v>
      </c>
    </row>
    <row r="245" spans="1:22" s="403" customFormat="1" outlineLevel="2">
      <c r="A245" s="391"/>
      <c r="B245" s="391"/>
      <c r="C245" s="392" t="s">
        <v>1200</v>
      </c>
      <c r="D245" s="97">
        <v>80</v>
      </c>
      <c r="E245" s="97">
        <v>79.2</v>
      </c>
      <c r="F245" s="387" t="s">
        <v>624</v>
      </c>
      <c r="G245" s="199">
        <v>15443.88</v>
      </c>
      <c r="H245" s="199">
        <v>5031.18</v>
      </c>
      <c r="I245" s="62">
        <f>SUM(G245:H245)</f>
        <v>20475.059999999998</v>
      </c>
      <c r="J245" s="62">
        <f>G245*E245</f>
        <v>1223155.2960000001</v>
      </c>
      <c r="K245" s="62">
        <f>H245*E245</f>
        <v>398469.45600000006</v>
      </c>
      <c r="L245" s="62">
        <f>I245*E245</f>
        <v>1621624.7519999999</v>
      </c>
      <c r="M245" s="574"/>
      <c r="N245" s="62"/>
      <c r="O245" s="62">
        <f t="shared" si="151"/>
        <v>0</v>
      </c>
      <c r="P245" s="574"/>
      <c r="Q245" s="62"/>
      <c r="R245" s="62">
        <f t="shared" si="152"/>
        <v>0</v>
      </c>
      <c r="S245" s="62">
        <f t="shared" si="159"/>
        <v>0</v>
      </c>
      <c r="T245" s="62">
        <f t="shared" si="160"/>
        <v>0</v>
      </c>
      <c r="U245" s="62">
        <f t="shared" si="161"/>
        <v>0</v>
      </c>
      <c r="V245" s="393"/>
    </row>
    <row r="246" spans="1:22" s="403" customFormat="1" outlineLevel="2">
      <c r="A246" s="391"/>
      <c r="B246" s="391"/>
      <c r="C246" s="392" t="s">
        <v>928</v>
      </c>
      <c r="D246" s="97">
        <v>76</v>
      </c>
      <c r="E246" s="97">
        <v>160</v>
      </c>
      <c r="F246" s="387" t="s">
        <v>624</v>
      </c>
      <c r="G246" s="199">
        <v>8773.9726027397246</v>
      </c>
      <c r="H246" s="199">
        <v>14594.016411764707</v>
      </c>
      <c r="I246" s="62">
        <f t="shared" ref="I246:I252" si="183">SUM(G246:H246)</f>
        <v>23367.989014504434</v>
      </c>
      <c r="J246" s="62">
        <f t="shared" ref="J246:J252" si="184">G246*E246</f>
        <v>1403835.616438356</v>
      </c>
      <c r="K246" s="62">
        <f t="shared" ref="K246:K252" si="185">H246*E246</f>
        <v>2335042.6258823532</v>
      </c>
      <c r="L246" s="62">
        <f t="shared" ref="L246:L252" si="186">I246*E246</f>
        <v>3738878.2423207094</v>
      </c>
      <c r="M246" s="574"/>
      <c r="N246" s="62"/>
      <c r="O246" s="62">
        <f t="shared" si="151"/>
        <v>0</v>
      </c>
      <c r="P246" s="574"/>
      <c r="Q246" s="62"/>
      <c r="R246" s="62">
        <f t="shared" si="152"/>
        <v>0</v>
      </c>
      <c r="S246" s="62">
        <f t="shared" si="159"/>
        <v>0</v>
      </c>
      <c r="T246" s="62">
        <f t="shared" si="160"/>
        <v>0</v>
      </c>
      <c r="U246" s="62">
        <f t="shared" si="161"/>
        <v>0</v>
      </c>
      <c r="V246" s="393" t="s">
        <v>929</v>
      </c>
    </row>
    <row r="247" spans="1:22" s="403" customFormat="1" outlineLevel="2">
      <c r="A247" s="391"/>
      <c r="B247" s="391"/>
      <c r="C247" s="392" t="s">
        <v>1183</v>
      </c>
      <c r="D247" s="97">
        <v>3</v>
      </c>
      <c r="E247" s="97">
        <v>3</v>
      </c>
      <c r="F247" s="387" t="s">
        <v>624</v>
      </c>
      <c r="G247" s="199">
        <v>3554.7229199999997</v>
      </c>
      <c r="H247" s="199">
        <v>5289.7058823529414</v>
      </c>
      <c r="I247" s="62">
        <f t="shared" si="183"/>
        <v>8844.4288023529407</v>
      </c>
      <c r="J247" s="62">
        <f t="shared" si="184"/>
        <v>10664.168759999999</v>
      </c>
      <c r="K247" s="62">
        <f t="shared" si="185"/>
        <v>15869.117647058825</v>
      </c>
      <c r="L247" s="62">
        <f t="shared" si="186"/>
        <v>26533.286407058822</v>
      </c>
      <c r="M247" s="574"/>
      <c r="N247" s="62"/>
      <c r="O247" s="62">
        <f t="shared" si="151"/>
        <v>0</v>
      </c>
      <c r="P247" s="574"/>
      <c r="Q247" s="62"/>
      <c r="R247" s="62">
        <f t="shared" si="152"/>
        <v>0</v>
      </c>
      <c r="S247" s="62">
        <f t="shared" si="159"/>
        <v>0</v>
      </c>
      <c r="T247" s="62">
        <f t="shared" si="160"/>
        <v>0</v>
      </c>
      <c r="U247" s="62">
        <f t="shared" si="161"/>
        <v>0</v>
      </c>
      <c r="V247" s="393" t="s">
        <v>1549</v>
      </c>
    </row>
    <row r="248" spans="1:22" s="403" customFormat="1" outlineLevel="2">
      <c r="A248" s="391"/>
      <c r="B248" s="391"/>
      <c r="C248" s="392" t="s">
        <v>928</v>
      </c>
      <c r="D248" s="97">
        <v>3</v>
      </c>
      <c r="E248" s="97">
        <v>3</v>
      </c>
      <c r="F248" s="387" t="s">
        <v>624</v>
      </c>
      <c r="G248" s="199">
        <v>8773.9726027397246</v>
      </c>
      <c r="H248" s="199">
        <v>14594.016411764707</v>
      </c>
      <c r="I248" s="62">
        <f t="shared" si="183"/>
        <v>23367.989014504434</v>
      </c>
      <c r="J248" s="62">
        <f t="shared" si="184"/>
        <v>26321.917808219172</v>
      </c>
      <c r="K248" s="62">
        <f t="shared" si="185"/>
        <v>43782.049235294122</v>
      </c>
      <c r="L248" s="62">
        <f t="shared" si="186"/>
        <v>70103.967043513301</v>
      </c>
      <c r="M248" s="574"/>
      <c r="N248" s="62"/>
      <c r="O248" s="62">
        <f t="shared" si="151"/>
        <v>0</v>
      </c>
      <c r="P248" s="574"/>
      <c r="Q248" s="62"/>
      <c r="R248" s="62">
        <f t="shared" si="152"/>
        <v>0</v>
      </c>
      <c r="S248" s="62">
        <f t="shared" si="159"/>
        <v>0</v>
      </c>
      <c r="T248" s="62">
        <f t="shared" si="160"/>
        <v>0</v>
      </c>
      <c r="U248" s="62">
        <f t="shared" si="161"/>
        <v>0</v>
      </c>
      <c r="V248" s="393" t="s">
        <v>929</v>
      </c>
    </row>
    <row r="249" spans="1:22" s="403" customFormat="1" ht="13.2" customHeight="1" outlineLevel="2">
      <c r="A249" s="391"/>
      <c r="B249" s="391"/>
      <c r="C249" s="392" t="s">
        <v>1201</v>
      </c>
      <c r="D249" s="97">
        <v>72</v>
      </c>
      <c r="E249" s="97">
        <v>72</v>
      </c>
      <c r="F249" s="387" t="s">
        <v>624</v>
      </c>
      <c r="G249" s="199">
        <v>6646.869178082191</v>
      </c>
      <c r="H249" s="199">
        <v>13183.42817647059</v>
      </c>
      <c r="I249" s="62">
        <f t="shared" si="183"/>
        <v>19830.297354552782</v>
      </c>
      <c r="J249" s="62">
        <f t="shared" si="184"/>
        <v>478574.58082191774</v>
      </c>
      <c r="K249" s="62">
        <f t="shared" si="185"/>
        <v>949206.82870588254</v>
      </c>
      <c r="L249" s="62">
        <f t="shared" si="186"/>
        <v>1427781.4095278003</v>
      </c>
      <c r="M249" s="574"/>
      <c r="N249" s="62"/>
      <c r="O249" s="62">
        <f t="shared" si="151"/>
        <v>0</v>
      </c>
      <c r="P249" s="574"/>
      <c r="Q249" s="62"/>
      <c r="R249" s="62">
        <f t="shared" si="152"/>
        <v>0</v>
      </c>
      <c r="S249" s="62">
        <f t="shared" si="159"/>
        <v>0</v>
      </c>
      <c r="T249" s="62">
        <f t="shared" si="160"/>
        <v>0</v>
      </c>
      <c r="U249" s="62">
        <f t="shared" si="161"/>
        <v>0</v>
      </c>
      <c r="V249" s="393" t="s">
        <v>1202</v>
      </c>
    </row>
    <row r="250" spans="1:22" outlineLevel="2">
      <c r="A250" s="8"/>
      <c r="B250" s="8"/>
      <c r="C250" s="25"/>
      <c r="D250" s="97"/>
      <c r="E250" s="97"/>
      <c r="F250" s="18"/>
      <c r="G250" s="71"/>
      <c r="H250" s="71"/>
      <c r="I250" s="71"/>
      <c r="J250" s="71"/>
      <c r="K250" s="71"/>
      <c r="L250" s="71"/>
      <c r="M250" s="570"/>
      <c r="N250" s="71"/>
      <c r="O250" s="71">
        <f t="shared" si="151"/>
        <v>0</v>
      </c>
      <c r="P250" s="570"/>
      <c r="Q250" s="71"/>
      <c r="R250" s="71">
        <f t="shared" si="152"/>
        <v>0</v>
      </c>
      <c r="S250" s="71">
        <f t="shared" si="159"/>
        <v>0</v>
      </c>
      <c r="T250" s="71">
        <f t="shared" si="160"/>
        <v>0</v>
      </c>
      <c r="U250" s="71">
        <f t="shared" si="161"/>
        <v>0</v>
      </c>
      <c r="V250" s="72"/>
    </row>
    <row r="251" spans="1:22" outlineLevel="2">
      <c r="A251" s="8"/>
      <c r="B251" s="8"/>
      <c r="C251" s="25"/>
      <c r="D251" s="97"/>
      <c r="E251" s="97"/>
      <c r="F251" s="18"/>
      <c r="G251" s="71"/>
      <c r="H251" s="71"/>
      <c r="I251" s="71"/>
      <c r="J251" s="71"/>
      <c r="K251" s="71"/>
      <c r="L251" s="71"/>
      <c r="M251" s="570"/>
      <c r="N251" s="71"/>
      <c r="O251" s="71">
        <f t="shared" si="151"/>
        <v>0</v>
      </c>
      <c r="P251" s="570"/>
      <c r="Q251" s="71"/>
      <c r="R251" s="71">
        <f t="shared" si="152"/>
        <v>0</v>
      </c>
      <c r="S251" s="71">
        <f t="shared" si="159"/>
        <v>0</v>
      </c>
      <c r="T251" s="71">
        <f t="shared" si="160"/>
        <v>0</v>
      </c>
      <c r="U251" s="71">
        <f t="shared" si="161"/>
        <v>0</v>
      </c>
      <c r="V251" s="72"/>
    </row>
    <row r="252" spans="1:22" s="403" customFormat="1" outlineLevel="2">
      <c r="A252" s="391"/>
      <c r="B252" s="391"/>
      <c r="C252" s="392" t="s">
        <v>657</v>
      </c>
      <c r="D252" s="97">
        <v>1</v>
      </c>
      <c r="E252" s="97">
        <v>1</v>
      </c>
      <c r="F252" s="387" t="s">
        <v>619</v>
      </c>
      <c r="G252" s="62">
        <v>374916.10727958905</v>
      </c>
      <c r="H252" s="62">
        <v>112474.83218387672</v>
      </c>
      <c r="I252" s="62">
        <f t="shared" si="183"/>
        <v>487390.93946346577</v>
      </c>
      <c r="J252" s="62">
        <f t="shared" si="184"/>
        <v>374916.10727958905</v>
      </c>
      <c r="K252" s="62">
        <f t="shared" si="185"/>
        <v>112474.83218387672</v>
      </c>
      <c r="L252" s="62">
        <f t="shared" si="186"/>
        <v>487390.93946346577</v>
      </c>
      <c r="M252" s="574"/>
      <c r="N252" s="62"/>
      <c r="O252" s="62">
        <f t="shared" si="151"/>
        <v>0</v>
      </c>
      <c r="P252" s="574"/>
      <c r="Q252" s="62"/>
      <c r="R252" s="62">
        <f t="shared" si="152"/>
        <v>0</v>
      </c>
      <c r="S252" s="62">
        <f t="shared" si="159"/>
        <v>0</v>
      </c>
      <c r="T252" s="62">
        <f t="shared" si="160"/>
        <v>0</v>
      </c>
      <c r="U252" s="62">
        <f t="shared" si="161"/>
        <v>0</v>
      </c>
      <c r="V252" s="393" t="s">
        <v>713</v>
      </c>
    </row>
    <row r="253" spans="1:22" outlineLevel="1">
      <c r="A253" s="8"/>
      <c r="B253" s="8"/>
      <c r="C253" s="25"/>
      <c r="D253" s="94"/>
      <c r="E253" s="94"/>
      <c r="F253" s="18"/>
      <c r="G253" s="71"/>
      <c r="H253" s="71"/>
      <c r="I253" s="71"/>
      <c r="J253" s="71"/>
      <c r="K253" s="71"/>
      <c r="L253" s="71"/>
      <c r="M253" s="570"/>
      <c r="N253" s="71"/>
      <c r="O253" s="71">
        <f t="shared" si="151"/>
        <v>0</v>
      </c>
      <c r="P253" s="570"/>
      <c r="Q253" s="71"/>
      <c r="R253" s="71">
        <f t="shared" si="152"/>
        <v>0</v>
      </c>
      <c r="S253" s="71">
        <f t="shared" si="159"/>
        <v>0</v>
      </c>
      <c r="T253" s="71">
        <f t="shared" si="160"/>
        <v>0</v>
      </c>
      <c r="U253" s="71">
        <f t="shared" si="161"/>
        <v>0</v>
      </c>
      <c r="V253" s="72"/>
    </row>
    <row r="254" spans="1:22" s="36" customFormat="1" outlineLevel="1">
      <c r="A254" s="280" t="s">
        <v>313</v>
      </c>
      <c r="B254" s="280"/>
      <c r="C254" s="281" t="s">
        <v>1128</v>
      </c>
      <c r="D254" s="99"/>
      <c r="E254" s="99"/>
      <c r="F254" s="282"/>
      <c r="G254" s="77"/>
      <c r="H254" s="77"/>
      <c r="I254" s="283"/>
      <c r="J254" s="283">
        <f>SUBTOTAL(9,J255:J283)</f>
        <v>143640024.00778028</v>
      </c>
      <c r="K254" s="283">
        <f t="shared" ref="K254:L254" si="187">SUBTOTAL(9,K255:K283)</f>
        <v>24229831.233193748</v>
      </c>
      <c r="L254" s="283">
        <f t="shared" si="187"/>
        <v>167869855.2409741</v>
      </c>
      <c r="M254" s="581"/>
      <c r="N254" s="283"/>
      <c r="O254" s="283">
        <f t="shared" si="151"/>
        <v>0</v>
      </c>
      <c r="P254" s="581"/>
      <c r="Q254" s="283"/>
      <c r="R254" s="283">
        <f t="shared" si="152"/>
        <v>0</v>
      </c>
      <c r="S254" s="283">
        <f>SUBTOTAL(9,S255:S283)</f>
        <v>6864379.7260012906</v>
      </c>
      <c r="T254" s="283">
        <f t="shared" ref="T254:U254" si="188">SUBTOTAL(9,T255:T283)</f>
        <v>0</v>
      </c>
      <c r="U254" s="283">
        <f t="shared" si="188"/>
        <v>6864379.7260012906</v>
      </c>
      <c r="V254" s="284"/>
    </row>
    <row r="255" spans="1:22" s="421" customFormat="1" outlineLevel="2">
      <c r="A255" s="415"/>
      <c r="B255" s="415"/>
      <c r="C255" s="422" t="s">
        <v>1234</v>
      </c>
      <c r="D255" s="417"/>
      <c r="E255" s="417"/>
      <c r="F255" s="418"/>
      <c r="G255" s="419"/>
      <c r="H255" s="419"/>
      <c r="I255" s="419"/>
      <c r="J255" s="174">
        <f>SUBTOTAL(9,J256:J262)</f>
        <v>32042422.667197403</v>
      </c>
      <c r="K255" s="174">
        <f t="shared" ref="K255:L255" si="189">SUBTOTAL(9,K256:K262)</f>
        <v>2927603.7910602568</v>
      </c>
      <c r="L255" s="174">
        <f t="shared" si="189"/>
        <v>34970026.45825766</v>
      </c>
      <c r="M255" s="578"/>
      <c r="N255" s="174"/>
      <c r="O255" s="174">
        <f t="shared" si="151"/>
        <v>0</v>
      </c>
      <c r="P255" s="578"/>
      <c r="Q255" s="174"/>
      <c r="R255" s="174">
        <f t="shared" si="152"/>
        <v>0</v>
      </c>
      <c r="S255" s="174">
        <f>SUBTOTAL(9,S256:S262)</f>
        <v>0</v>
      </c>
      <c r="T255" s="174">
        <f t="shared" ref="T255:U255" si="190">SUBTOTAL(9,T256:T262)</f>
        <v>0</v>
      </c>
      <c r="U255" s="174">
        <f t="shared" si="190"/>
        <v>0</v>
      </c>
      <c r="V255" s="420"/>
    </row>
    <row r="256" spans="1:22" s="421" customFormat="1" outlineLevel="2">
      <c r="A256" s="415"/>
      <c r="B256" s="415"/>
      <c r="C256" s="416" t="s">
        <v>1129</v>
      </c>
      <c r="D256" s="417"/>
      <c r="E256" s="417"/>
      <c r="F256" s="418"/>
      <c r="G256" s="419"/>
      <c r="H256" s="419"/>
      <c r="I256" s="419"/>
      <c r="J256" s="174">
        <f>SUBTOTAL(9,J257:J257)</f>
        <v>26144496.000000004</v>
      </c>
      <c r="K256" s="174">
        <f>SUBTOTAL(9,K257:K257)</f>
        <v>990000.00000000012</v>
      </c>
      <c r="L256" s="174">
        <f>SUBTOTAL(9,L257:L257)</f>
        <v>27134496.000000004</v>
      </c>
      <c r="M256" s="578"/>
      <c r="N256" s="174"/>
      <c r="O256" s="174">
        <f t="shared" si="151"/>
        <v>0</v>
      </c>
      <c r="P256" s="578"/>
      <c r="Q256" s="174"/>
      <c r="R256" s="174">
        <f t="shared" si="152"/>
        <v>0</v>
      </c>
      <c r="S256" s="174">
        <f>SUBTOTAL(9,S257:S257)</f>
        <v>0</v>
      </c>
      <c r="T256" s="174">
        <f>SUBTOTAL(9,T257:T257)</f>
        <v>0</v>
      </c>
      <c r="U256" s="174">
        <f>SUBTOTAL(9,U257:U257)</f>
        <v>0</v>
      </c>
      <c r="V256" s="420"/>
    </row>
    <row r="257" spans="1:22" s="7" customFormat="1" ht="26.4" outlineLevel="2">
      <c r="A257" s="5"/>
      <c r="B257" s="5"/>
      <c r="C257" s="2" t="s">
        <v>1235</v>
      </c>
      <c r="D257" s="194">
        <v>2</v>
      </c>
      <c r="E257" s="97">
        <v>2</v>
      </c>
      <c r="F257" s="277" t="s">
        <v>660</v>
      </c>
      <c r="G257" s="199">
        <v>13072248.000000002</v>
      </c>
      <c r="H257" s="199">
        <v>495000.00000000006</v>
      </c>
      <c r="I257" s="199">
        <f>SUM(G257:H257)</f>
        <v>13567248.000000002</v>
      </c>
      <c r="J257" s="199">
        <f>G257*E257</f>
        <v>26144496.000000004</v>
      </c>
      <c r="K257" s="199">
        <f>H257*E257</f>
        <v>990000.00000000012</v>
      </c>
      <c r="L257" s="199">
        <f>I257*E257</f>
        <v>27134496.000000004</v>
      </c>
      <c r="M257" s="579"/>
      <c r="N257" s="199"/>
      <c r="O257" s="199">
        <f t="shared" si="151"/>
        <v>0</v>
      </c>
      <c r="P257" s="579"/>
      <c r="Q257" s="199"/>
      <c r="R257" s="199">
        <f t="shared" si="152"/>
        <v>0</v>
      </c>
      <c r="S257" s="199">
        <f t="shared" si="159"/>
        <v>0</v>
      </c>
      <c r="T257" s="199">
        <f t="shared" si="160"/>
        <v>0</v>
      </c>
      <c r="U257" s="199">
        <f t="shared" si="161"/>
        <v>0</v>
      </c>
      <c r="V257" s="402" t="s">
        <v>1236</v>
      </c>
    </row>
    <row r="258" spans="1:22" s="7" customFormat="1" outlineLevel="2">
      <c r="A258" s="5"/>
      <c r="B258" s="5"/>
      <c r="C258" s="416" t="s">
        <v>1138</v>
      </c>
      <c r="D258" s="194"/>
      <c r="E258" s="97"/>
      <c r="F258" s="277"/>
      <c r="G258" s="199"/>
      <c r="H258" s="199"/>
      <c r="I258" s="199"/>
      <c r="J258" s="174">
        <f>SUBTOTAL(9,J259:J264)</f>
        <v>5897926.667197397</v>
      </c>
      <c r="K258" s="174">
        <f t="shared" ref="K258:L258" si="191">SUBTOTAL(9,K259:K264)</f>
        <v>1937603.7910602572</v>
      </c>
      <c r="L258" s="174">
        <f t="shared" si="191"/>
        <v>7835530.4582576547</v>
      </c>
      <c r="M258" s="578"/>
      <c r="N258" s="174"/>
      <c r="O258" s="174">
        <f t="shared" si="151"/>
        <v>0</v>
      </c>
      <c r="P258" s="578"/>
      <c r="Q258" s="174"/>
      <c r="R258" s="174">
        <f t="shared" si="152"/>
        <v>0</v>
      </c>
      <c r="S258" s="174">
        <f>SUBTOTAL(9,S259:S264)</f>
        <v>0</v>
      </c>
      <c r="T258" s="174">
        <f t="shared" ref="T258:U258" si="192">SUBTOTAL(9,T259:T264)</f>
        <v>0</v>
      </c>
      <c r="U258" s="174">
        <f t="shared" si="192"/>
        <v>0</v>
      </c>
      <c r="V258" s="402"/>
    </row>
    <row r="259" spans="1:22" s="7" customFormat="1" outlineLevel="2">
      <c r="A259" s="5"/>
      <c r="B259" s="5"/>
      <c r="C259" s="2" t="s">
        <v>1139</v>
      </c>
      <c r="D259" s="194">
        <v>70</v>
      </c>
      <c r="E259" s="97">
        <v>66</v>
      </c>
      <c r="F259" s="277" t="s">
        <v>624</v>
      </c>
      <c r="G259" s="199">
        <v>60411.45</v>
      </c>
      <c r="H259" s="199">
        <v>9350</v>
      </c>
      <c r="I259" s="199">
        <f t="shared" ref="I259" si="193">SUM(G259:H259)</f>
        <v>69761.45</v>
      </c>
      <c r="J259" s="199">
        <f t="shared" ref="J259:J262" si="194">G259*E259</f>
        <v>3987155.6999999997</v>
      </c>
      <c r="K259" s="199">
        <f t="shared" ref="K259:K262" si="195">H259*E259</f>
        <v>617100</v>
      </c>
      <c r="L259" s="199">
        <f t="shared" ref="L259:L262" si="196">I259*E259</f>
        <v>4604255.7</v>
      </c>
      <c r="M259" s="579"/>
      <c r="N259" s="199"/>
      <c r="O259" s="199">
        <f t="shared" si="151"/>
        <v>0</v>
      </c>
      <c r="P259" s="579"/>
      <c r="Q259" s="199"/>
      <c r="R259" s="199">
        <f t="shared" si="152"/>
        <v>0</v>
      </c>
      <c r="S259" s="199">
        <f t="shared" si="159"/>
        <v>0</v>
      </c>
      <c r="T259" s="199">
        <f t="shared" si="160"/>
        <v>0</v>
      </c>
      <c r="U259" s="199">
        <f t="shared" si="161"/>
        <v>0</v>
      </c>
      <c r="V259" s="402" t="s">
        <v>625</v>
      </c>
    </row>
    <row r="260" spans="1:22" s="7" customFormat="1" outlineLevel="2">
      <c r="A260" s="5"/>
      <c r="B260" s="5"/>
      <c r="C260" s="2" t="s">
        <v>928</v>
      </c>
      <c r="D260" s="194">
        <v>63</v>
      </c>
      <c r="E260" s="97">
        <v>60</v>
      </c>
      <c r="F260" s="277" t="s">
        <v>624</v>
      </c>
      <c r="G260" s="199">
        <v>8773.9726027397246</v>
      </c>
      <c r="H260" s="199">
        <v>14594.016411764707</v>
      </c>
      <c r="I260" s="199">
        <f t="shared" ref="I260" si="197">SUM(G260:H260)</f>
        <v>23367.989014504434</v>
      </c>
      <c r="J260" s="199">
        <f t="shared" si="194"/>
        <v>526438.35616438347</v>
      </c>
      <c r="K260" s="199">
        <f t="shared" si="195"/>
        <v>875640.98470588238</v>
      </c>
      <c r="L260" s="199">
        <f t="shared" si="196"/>
        <v>1402079.3408702661</v>
      </c>
      <c r="M260" s="579"/>
      <c r="N260" s="199"/>
      <c r="O260" s="199">
        <f t="shared" si="151"/>
        <v>0</v>
      </c>
      <c r="P260" s="579"/>
      <c r="Q260" s="199"/>
      <c r="R260" s="199">
        <f t="shared" si="152"/>
        <v>0</v>
      </c>
      <c r="S260" s="199">
        <f t="shared" si="159"/>
        <v>0</v>
      </c>
      <c r="T260" s="199">
        <f t="shared" si="160"/>
        <v>0</v>
      </c>
      <c r="U260" s="199">
        <f t="shared" si="161"/>
        <v>0</v>
      </c>
      <c r="V260" s="402" t="s">
        <v>929</v>
      </c>
    </row>
    <row r="261" spans="1:22" s="7" customFormat="1" outlineLevel="2">
      <c r="A261" s="5"/>
      <c r="B261" s="5"/>
      <c r="C261" s="2" t="s">
        <v>1183</v>
      </c>
      <c r="D261" s="194">
        <v>7</v>
      </c>
      <c r="E261" s="97">
        <v>7</v>
      </c>
      <c r="F261" s="277" t="s">
        <v>624</v>
      </c>
      <c r="G261" s="199">
        <v>3554.7229199999997</v>
      </c>
      <c r="H261" s="199">
        <v>5289.7058823529414</v>
      </c>
      <c r="I261" s="199">
        <f t="shared" ref="I261:I262" si="198">SUM(G261:H261)</f>
        <v>8844.4288023529407</v>
      </c>
      <c r="J261" s="199">
        <f t="shared" si="194"/>
        <v>24883.060439999997</v>
      </c>
      <c r="K261" s="199">
        <f t="shared" si="195"/>
        <v>37027.941176470587</v>
      </c>
      <c r="L261" s="199">
        <f t="shared" si="196"/>
        <v>61911.001616470588</v>
      </c>
      <c r="M261" s="579"/>
      <c r="N261" s="199"/>
      <c r="O261" s="199">
        <f t="shared" si="151"/>
        <v>0</v>
      </c>
      <c r="P261" s="579"/>
      <c r="Q261" s="199"/>
      <c r="R261" s="199">
        <f t="shared" si="152"/>
        <v>0</v>
      </c>
      <c r="S261" s="199">
        <f t="shared" si="159"/>
        <v>0</v>
      </c>
      <c r="T261" s="199">
        <f t="shared" si="160"/>
        <v>0</v>
      </c>
      <c r="U261" s="199">
        <f t="shared" si="161"/>
        <v>0</v>
      </c>
      <c r="V261" s="402" t="s">
        <v>1549</v>
      </c>
    </row>
    <row r="262" spans="1:22" s="7" customFormat="1" outlineLevel="2">
      <c r="A262" s="5"/>
      <c r="B262" s="5"/>
      <c r="C262" s="2" t="s">
        <v>657</v>
      </c>
      <c r="D262" s="194">
        <v>1</v>
      </c>
      <c r="E262" s="97">
        <v>1</v>
      </c>
      <c r="F262" s="277" t="s">
        <v>619</v>
      </c>
      <c r="G262" s="199">
        <v>1359449.5505930139</v>
      </c>
      <c r="H262" s="199">
        <v>407834.86517790414</v>
      </c>
      <c r="I262" s="199">
        <f t="shared" si="198"/>
        <v>1767284.4157709181</v>
      </c>
      <c r="J262" s="199">
        <f t="shared" si="194"/>
        <v>1359449.5505930139</v>
      </c>
      <c r="K262" s="199">
        <f t="shared" si="195"/>
        <v>407834.86517790414</v>
      </c>
      <c r="L262" s="199">
        <f t="shared" si="196"/>
        <v>1767284.4157709181</v>
      </c>
      <c r="M262" s="579"/>
      <c r="N262" s="199"/>
      <c r="O262" s="199">
        <f t="shared" si="151"/>
        <v>0</v>
      </c>
      <c r="P262" s="579"/>
      <c r="Q262" s="199"/>
      <c r="R262" s="199">
        <f t="shared" si="152"/>
        <v>0</v>
      </c>
      <c r="S262" s="199">
        <f t="shared" si="159"/>
        <v>0</v>
      </c>
      <c r="T262" s="199">
        <f t="shared" si="160"/>
        <v>0</v>
      </c>
      <c r="U262" s="199">
        <f t="shared" si="161"/>
        <v>0</v>
      </c>
      <c r="V262" s="402" t="s">
        <v>713</v>
      </c>
    </row>
    <row r="263" spans="1:22" s="421" customFormat="1" outlineLevel="2">
      <c r="A263" s="415"/>
      <c r="B263" s="415"/>
      <c r="C263" s="422" t="s">
        <v>1237</v>
      </c>
      <c r="D263" s="417"/>
      <c r="E263" s="476"/>
      <c r="F263" s="418"/>
      <c r="G263" s="419"/>
      <c r="H263" s="419"/>
      <c r="I263" s="419"/>
      <c r="J263" s="174">
        <f>SUBTOTAL(9,J264:J282)</f>
        <v>111597601.34058291</v>
      </c>
      <c r="K263" s="174">
        <f t="shared" ref="K263:L263" si="199">SUBTOTAL(9,K264:K282)</f>
        <v>21302227.442133494</v>
      </c>
      <c r="L263" s="174">
        <f t="shared" si="199"/>
        <v>132899828.78271641</v>
      </c>
      <c r="M263" s="578"/>
      <c r="N263" s="174"/>
      <c r="O263" s="174">
        <f t="shared" si="151"/>
        <v>0</v>
      </c>
      <c r="P263" s="578"/>
      <c r="Q263" s="174"/>
      <c r="R263" s="174">
        <f t="shared" si="152"/>
        <v>0</v>
      </c>
      <c r="S263" s="174">
        <f>SUBTOTAL(9,S264:S282)</f>
        <v>6864379.7260012906</v>
      </c>
      <c r="T263" s="174">
        <f t="shared" ref="T263:U263" si="200">SUBTOTAL(9,T264:T282)</f>
        <v>0</v>
      </c>
      <c r="U263" s="174">
        <f t="shared" si="200"/>
        <v>6864379.7260012906</v>
      </c>
      <c r="V263" s="420"/>
    </row>
    <row r="264" spans="1:22" s="421" customFormat="1" outlineLevel="2">
      <c r="A264" s="415"/>
      <c r="B264" s="415"/>
      <c r="C264" s="416" t="s">
        <v>1129</v>
      </c>
      <c r="D264" s="417"/>
      <c r="E264" s="476"/>
      <c r="F264" s="418"/>
      <c r="G264" s="419"/>
      <c r="H264" s="419"/>
      <c r="I264" s="419"/>
      <c r="J264" s="174">
        <f>SUBTOTAL(9,J265:J265)</f>
        <v>23339970.000000004</v>
      </c>
      <c r="K264" s="174">
        <f>SUBTOTAL(9,K265:K265)</f>
        <v>2769284.1</v>
      </c>
      <c r="L264" s="174">
        <f>SUBTOTAL(9,L265:L265)</f>
        <v>26109254.100000001</v>
      </c>
      <c r="M264" s="578"/>
      <c r="N264" s="174"/>
      <c r="O264" s="174">
        <f t="shared" si="151"/>
        <v>0</v>
      </c>
      <c r="P264" s="578"/>
      <c r="Q264" s="174"/>
      <c r="R264" s="174">
        <f t="shared" si="152"/>
        <v>0</v>
      </c>
      <c r="S264" s="174">
        <f>SUBTOTAL(9,S265:S265)</f>
        <v>0</v>
      </c>
      <c r="T264" s="174">
        <f>SUBTOTAL(9,T265:T265)</f>
        <v>0</v>
      </c>
      <c r="U264" s="174">
        <f>SUBTOTAL(9,U265:U265)</f>
        <v>0</v>
      </c>
      <c r="V264" s="420"/>
    </row>
    <row r="265" spans="1:22" s="403" customFormat="1" ht="26.4" outlineLevel="2">
      <c r="A265" s="391"/>
      <c r="B265" s="391"/>
      <c r="C265" s="392" t="s">
        <v>1238</v>
      </c>
      <c r="D265" s="97">
        <v>3</v>
      </c>
      <c r="E265" s="97">
        <v>3</v>
      </c>
      <c r="F265" s="387" t="s">
        <v>660</v>
      </c>
      <c r="G265" s="199">
        <v>7779990.0000000009</v>
      </c>
      <c r="H265" s="199">
        <v>923094.70000000007</v>
      </c>
      <c r="I265" s="62">
        <f>SUM(G265:H265)</f>
        <v>8703084.7000000011</v>
      </c>
      <c r="J265" s="62">
        <f>G265*E265</f>
        <v>23339970.000000004</v>
      </c>
      <c r="K265" s="62">
        <f>H265*E265</f>
        <v>2769284.1</v>
      </c>
      <c r="L265" s="62">
        <f>I265*E265</f>
        <v>26109254.100000001</v>
      </c>
      <c r="M265" s="574"/>
      <c r="N265" s="62"/>
      <c r="O265" s="62">
        <f t="shared" si="151"/>
        <v>0</v>
      </c>
      <c r="P265" s="574"/>
      <c r="Q265" s="62"/>
      <c r="R265" s="62">
        <f t="shared" si="152"/>
        <v>0</v>
      </c>
      <c r="S265" s="62">
        <f t="shared" si="159"/>
        <v>0</v>
      </c>
      <c r="T265" s="62">
        <f t="shared" si="160"/>
        <v>0</v>
      </c>
      <c r="U265" s="62">
        <f t="shared" si="161"/>
        <v>0</v>
      </c>
      <c r="V265" s="393" t="s">
        <v>1239</v>
      </c>
    </row>
    <row r="266" spans="1:22" s="403" customFormat="1" outlineLevel="2">
      <c r="A266" s="391"/>
      <c r="B266" s="391"/>
      <c r="C266" s="392" t="s">
        <v>1151</v>
      </c>
      <c r="D266" s="97">
        <v>1</v>
      </c>
      <c r="E266" s="97">
        <v>1</v>
      </c>
      <c r="F266" s="387" t="s">
        <v>619</v>
      </c>
      <c r="G266" s="199">
        <v>1051350</v>
      </c>
      <c r="H266" s="199">
        <v>315405</v>
      </c>
      <c r="I266" s="62">
        <f t="shared" ref="I266" si="201">SUM(G266:H266)</f>
        <v>1366755</v>
      </c>
      <c r="J266" s="62">
        <f t="shared" ref="J266" si="202">G266*E266</f>
        <v>1051350</v>
      </c>
      <c r="K266" s="62">
        <f t="shared" ref="K266" si="203">H266*E266</f>
        <v>315405</v>
      </c>
      <c r="L266" s="62">
        <f t="shared" ref="L266" si="204">I266*E266</f>
        <v>1366755</v>
      </c>
      <c r="M266" s="574"/>
      <c r="N266" s="62"/>
      <c r="O266" s="62">
        <f t="shared" si="151"/>
        <v>0</v>
      </c>
      <c r="P266" s="574"/>
      <c r="Q266" s="62"/>
      <c r="R266" s="62">
        <f t="shared" si="152"/>
        <v>0</v>
      </c>
      <c r="S266" s="62">
        <f t="shared" si="159"/>
        <v>0</v>
      </c>
      <c r="T266" s="62">
        <f t="shared" si="160"/>
        <v>0</v>
      </c>
      <c r="U266" s="62">
        <f t="shared" si="161"/>
        <v>0</v>
      </c>
      <c r="V266" s="393" t="s">
        <v>713</v>
      </c>
    </row>
    <row r="267" spans="1:22" s="403" customFormat="1" outlineLevel="2">
      <c r="A267" s="391"/>
      <c r="B267" s="391"/>
      <c r="C267" s="405" t="s">
        <v>1152</v>
      </c>
      <c r="D267" s="97"/>
      <c r="E267" s="97"/>
      <c r="F267" s="387"/>
      <c r="G267" s="62"/>
      <c r="H267" s="62"/>
      <c r="I267" s="62"/>
      <c r="J267" s="82">
        <f>SUBTOTAL(9,J268:J269)</f>
        <v>23084639.999999996</v>
      </c>
      <c r="K267" s="82">
        <f>SUBTOTAL(9,K268:K269)</f>
        <v>840000</v>
      </c>
      <c r="L267" s="82">
        <f>SUBTOTAL(9,L268:L269)</f>
        <v>23924639.999999996</v>
      </c>
      <c r="M267" s="576"/>
      <c r="N267" s="82"/>
      <c r="O267" s="82">
        <f t="shared" si="151"/>
        <v>0</v>
      </c>
      <c r="P267" s="576"/>
      <c r="Q267" s="82"/>
      <c r="R267" s="82">
        <f t="shared" si="152"/>
        <v>0</v>
      </c>
      <c r="S267" s="82">
        <f>SUBTOTAL(9,S268:S269)</f>
        <v>0</v>
      </c>
      <c r="T267" s="82">
        <f>SUBTOTAL(9,T268:T269)</f>
        <v>0</v>
      </c>
      <c r="U267" s="82">
        <f>SUBTOTAL(9,U268:U269)</f>
        <v>0</v>
      </c>
      <c r="V267" s="393"/>
    </row>
    <row r="268" spans="1:22" s="403" customFormat="1" ht="39.6" outlineLevel="2">
      <c r="A268" s="391"/>
      <c r="B268" s="391"/>
      <c r="C268" s="392" t="s">
        <v>1240</v>
      </c>
      <c r="D268" s="97">
        <v>3</v>
      </c>
      <c r="E268" s="97">
        <v>3</v>
      </c>
      <c r="F268" s="387" t="s">
        <v>660</v>
      </c>
      <c r="G268" s="199">
        <v>3281640</v>
      </c>
      <c r="H268" s="199">
        <v>140000</v>
      </c>
      <c r="I268" s="62">
        <f t="shared" ref="I268:I269" si="205">SUM(G268:H268)</f>
        <v>3421640</v>
      </c>
      <c r="J268" s="62">
        <f t="shared" ref="J268:J269" si="206">G268*E268</f>
        <v>9844920</v>
      </c>
      <c r="K268" s="62">
        <f t="shared" ref="K268:K269" si="207">H268*E268</f>
        <v>420000</v>
      </c>
      <c r="L268" s="62">
        <f t="shared" ref="L268:L269" si="208">I268*E268</f>
        <v>10264920</v>
      </c>
      <c r="M268" s="574"/>
      <c r="N268" s="62"/>
      <c r="O268" s="62">
        <f t="shared" si="151"/>
        <v>0</v>
      </c>
      <c r="P268" s="574"/>
      <c r="Q268" s="62"/>
      <c r="R268" s="62">
        <f t="shared" si="152"/>
        <v>0</v>
      </c>
      <c r="S268" s="62">
        <f t="shared" si="159"/>
        <v>0</v>
      </c>
      <c r="T268" s="62">
        <f t="shared" si="160"/>
        <v>0</v>
      </c>
      <c r="U268" s="62">
        <f t="shared" si="161"/>
        <v>0</v>
      </c>
      <c r="V268" s="393" t="s">
        <v>1241</v>
      </c>
    </row>
    <row r="269" spans="1:22" s="403" customFormat="1" ht="39.6" outlineLevel="2">
      <c r="A269" s="391"/>
      <c r="B269" s="391"/>
      <c r="C269" s="392" t="s">
        <v>1242</v>
      </c>
      <c r="D269" s="97">
        <v>3</v>
      </c>
      <c r="E269" s="97">
        <v>3</v>
      </c>
      <c r="F269" s="387" t="s">
        <v>660</v>
      </c>
      <c r="G269" s="199">
        <v>4413239.9999999991</v>
      </c>
      <c r="H269" s="199">
        <v>140000</v>
      </c>
      <c r="I269" s="62">
        <f t="shared" si="205"/>
        <v>4553239.9999999991</v>
      </c>
      <c r="J269" s="62">
        <f t="shared" si="206"/>
        <v>13239719.999999996</v>
      </c>
      <c r="K269" s="62">
        <f t="shared" si="207"/>
        <v>420000</v>
      </c>
      <c r="L269" s="62">
        <f t="shared" si="208"/>
        <v>13659719.999999996</v>
      </c>
      <c r="M269" s="574"/>
      <c r="N269" s="62"/>
      <c r="O269" s="62">
        <f t="shared" si="151"/>
        <v>0</v>
      </c>
      <c r="P269" s="574"/>
      <c r="Q269" s="62"/>
      <c r="R269" s="62">
        <f t="shared" si="152"/>
        <v>0</v>
      </c>
      <c r="S269" s="62">
        <f t="shared" si="159"/>
        <v>0</v>
      </c>
      <c r="T269" s="62">
        <f t="shared" si="160"/>
        <v>0</v>
      </c>
      <c r="U269" s="62">
        <f t="shared" si="161"/>
        <v>0</v>
      </c>
      <c r="V269" s="393" t="s">
        <v>1243</v>
      </c>
    </row>
    <row r="270" spans="1:22" s="403" customFormat="1" outlineLevel="2">
      <c r="A270" s="391"/>
      <c r="B270" s="391"/>
      <c r="C270" s="404" t="s">
        <v>1175</v>
      </c>
      <c r="D270" s="97"/>
      <c r="E270" s="97"/>
      <c r="F270" s="387"/>
      <c r="G270" s="62"/>
      <c r="H270" s="62"/>
      <c r="I270" s="62"/>
      <c r="J270" s="82">
        <f>SUBTOTAL(9,J271:J276)</f>
        <v>48893376.218181819</v>
      </c>
      <c r="K270" s="82">
        <f>SUBTOTAL(9,K271:K276)</f>
        <v>12696041.912727274</v>
      </c>
      <c r="L270" s="82">
        <f>SUBTOTAL(9,L271:L276)</f>
        <v>61589418.130909085</v>
      </c>
      <c r="M270" s="576"/>
      <c r="N270" s="82"/>
      <c r="O270" s="82">
        <f t="shared" si="151"/>
        <v>0</v>
      </c>
      <c r="P270" s="576"/>
      <c r="Q270" s="82"/>
      <c r="R270" s="82">
        <f t="shared" si="152"/>
        <v>0</v>
      </c>
      <c r="S270" s="82">
        <f>SUBTOTAL(9,S271:S276)</f>
        <v>4738069.8545454545</v>
      </c>
      <c r="T270" s="82">
        <f>SUBTOTAL(9,T271:T276)</f>
        <v>0</v>
      </c>
      <c r="U270" s="82">
        <f>SUBTOTAL(9,U271:U276)</f>
        <v>4738069.8545454545</v>
      </c>
      <c r="V270" s="393"/>
    </row>
    <row r="271" spans="1:22" s="403" customFormat="1" ht="26.4" outlineLevel="2">
      <c r="A271" s="391"/>
      <c r="B271" s="391"/>
      <c r="C271" s="392" t="s">
        <v>1176</v>
      </c>
      <c r="D271" s="97">
        <v>47</v>
      </c>
      <c r="E271" s="97">
        <v>42</v>
      </c>
      <c r="F271" s="387" t="s">
        <v>1109</v>
      </c>
      <c r="G271" s="199">
        <v>236291.34545454543</v>
      </c>
      <c r="H271" s="199">
        <v>106400.00000000001</v>
      </c>
      <c r="I271" s="62">
        <f t="shared" ref="I271:I275" si="209">SUM(G271:H271)</f>
        <v>342691.34545454546</v>
      </c>
      <c r="J271" s="62">
        <f t="shared" ref="J271:J275" si="210">G271*E271</f>
        <v>9924236.5090909079</v>
      </c>
      <c r="K271" s="62">
        <f t="shared" ref="K271:K275" si="211">H271*E271</f>
        <v>4468800.0000000009</v>
      </c>
      <c r="L271" s="62">
        <f t="shared" ref="L271:L275" si="212">I271*E271</f>
        <v>14393036.50909091</v>
      </c>
      <c r="M271" s="574"/>
      <c r="N271" s="62"/>
      <c r="O271" s="62">
        <f t="shared" si="151"/>
        <v>0</v>
      </c>
      <c r="P271" s="574"/>
      <c r="Q271" s="62"/>
      <c r="R271" s="62">
        <f t="shared" si="152"/>
        <v>0</v>
      </c>
      <c r="S271" s="62">
        <f t="shared" si="159"/>
        <v>0</v>
      </c>
      <c r="T271" s="62">
        <f t="shared" si="160"/>
        <v>0</v>
      </c>
      <c r="U271" s="62">
        <f t="shared" si="161"/>
        <v>0</v>
      </c>
      <c r="V271" s="393" t="s">
        <v>1177</v>
      </c>
    </row>
    <row r="272" spans="1:22" s="403" customFormat="1" ht="26.4" outlineLevel="2">
      <c r="A272" s="391"/>
      <c r="B272" s="391"/>
      <c r="C272" s="392" t="s">
        <v>1244</v>
      </c>
      <c r="D272" s="97">
        <v>36</v>
      </c>
      <c r="E272" s="97">
        <v>36</v>
      </c>
      <c r="F272" s="387" t="s">
        <v>1109</v>
      </c>
      <c r="G272" s="199">
        <v>408249.99999999994</v>
      </c>
      <c r="H272" s="199">
        <v>61600.000000000007</v>
      </c>
      <c r="I272" s="62">
        <f t="shared" si="209"/>
        <v>469849.99999999994</v>
      </c>
      <c r="J272" s="62">
        <f t="shared" si="210"/>
        <v>14696999.999999998</v>
      </c>
      <c r="K272" s="62">
        <f t="shared" si="211"/>
        <v>2217600.0000000005</v>
      </c>
      <c r="L272" s="62">
        <f t="shared" si="212"/>
        <v>16914599.999999996</v>
      </c>
      <c r="M272" s="574"/>
      <c r="N272" s="62"/>
      <c r="O272" s="62">
        <f t="shared" si="151"/>
        <v>0</v>
      </c>
      <c r="P272" s="574"/>
      <c r="Q272" s="62"/>
      <c r="R272" s="62">
        <f t="shared" si="152"/>
        <v>0</v>
      </c>
      <c r="S272" s="62">
        <f t="shared" si="159"/>
        <v>0</v>
      </c>
      <c r="T272" s="62">
        <f t="shared" si="160"/>
        <v>0</v>
      </c>
      <c r="U272" s="62">
        <f t="shared" si="161"/>
        <v>0</v>
      </c>
      <c r="V272" s="393" t="s">
        <v>1245</v>
      </c>
    </row>
    <row r="273" spans="1:22" s="403" customFormat="1" ht="26.4" outlineLevel="2">
      <c r="A273" s="391"/>
      <c r="B273" s="391"/>
      <c r="C273" s="392" t="s">
        <v>1246</v>
      </c>
      <c r="D273" s="97">
        <v>33</v>
      </c>
      <c r="E273" s="97">
        <v>33</v>
      </c>
      <c r="F273" s="387" t="s">
        <v>1109</v>
      </c>
      <c r="G273" s="199">
        <v>432000</v>
      </c>
      <c r="H273" s="199">
        <v>89600.000000000015</v>
      </c>
      <c r="I273" s="62">
        <f t="shared" si="209"/>
        <v>521600</v>
      </c>
      <c r="J273" s="62">
        <f t="shared" si="210"/>
        <v>14256000</v>
      </c>
      <c r="K273" s="62">
        <f t="shared" si="211"/>
        <v>2956800.0000000005</v>
      </c>
      <c r="L273" s="62">
        <f t="shared" si="212"/>
        <v>17212800</v>
      </c>
      <c r="M273" s="574"/>
      <c r="N273" s="62"/>
      <c r="O273" s="62">
        <f t="shared" ref="O273:O311" si="213">M273+N273</f>
        <v>0</v>
      </c>
      <c r="P273" s="574"/>
      <c r="Q273" s="62"/>
      <c r="R273" s="62">
        <f t="shared" ref="R273:R311" si="214">P273+Q273</f>
        <v>0</v>
      </c>
      <c r="S273" s="62">
        <f t="shared" si="159"/>
        <v>0</v>
      </c>
      <c r="T273" s="62">
        <f t="shared" si="160"/>
        <v>0</v>
      </c>
      <c r="U273" s="62">
        <f t="shared" si="161"/>
        <v>0</v>
      </c>
      <c r="V273" s="393" t="s">
        <v>1247</v>
      </c>
    </row>
    <row r="274" spans="1:22" s="403" customFormat="1" outlineLevel="2">
      <c r="A274" s="391"/>
      <c r="B274" s="391"/>
      <c r="C274" s="392" t="s">
        <v>1180</v>
      </c>
      <c r="D274" s="97">
        <v>6</v>
      </c>
      <c r="E274" s="97">
        <v>6</v>
      </c>
      <c r="F274" s="387" t="s">
        <v>660</v>
      </c>
      <c r="G274" s="199">
        <v>90000</v>
      </c>
      <c r="H274" s="199">
        <v>35000</v>
      </c>
      <c r="I274" s="62">
        <f t="shared" si="209"/>
        <v>125000</v>
      </c>
      <c r="J274" s="62">
        <f t="shared" si="210"/>
        <v>540000</v>
      </c>
      <c r="K274" s="62">
        <f t="shared" si="211"/>
        <v>210000</v>
      </c>
      <c r="L274" s="62">
        <f t="shared" si="212"/>
        <v>750000</v>
      </c>
      <c r="M274" s="574"/>
      <c r="N274" s="62"/>
      <c r="O274" s="62">
        <f t="shared" si="213"/>
        <v>0</v>
      </c>
      <c r="P274" s="574"/>
      <c r="Q274" s="62"/>
      <c r="R274" s="62">
        <f t="shared" si="214"/>
        <v>0</v>
      </c>
      <c r="S274" s="62">
        <f t="shared" si="159"/>
        <v>0</v>
      </c>
      <c r="T274" s="62">
        <f t="shared" si="160"/>
        <v>0</v>
      </c>
      <c r="U274" s="62">
        <f t="shared" si="161"/>
        <v>0</v>
      </c>
      <c r="V274" s="393" t="s">
        <v>713</v>
      </c>
    </row>
    <row r="275" spans="1:22" s="403" customFormat="1" outlineLevel="2">
      <c r="A275" s="391"/>
      <c r="B275" s="391"/>
      <c r="C275" s="392" t="s">
        <v>1151</v>
      </c>
      <c r="D275" s="97">
        <v>1</v>
      </c>
      <c r="E275" s="97">
        <v>1</v>
      </c>
      <c r="F275" s="387" t="s">
        <v>619</v>
      </c>
      <c r="G275" s="199">
        <v>9476139.709090909</v>
      </c>
      <c r="H275" s="199">
        <v>2842841.9127272726</v>
      </c>
      <c r="I275" s="62">
        <f t="shared" si="209"/>
        <v>12318981.621818181</v>
      </c>
      <c r="J275" s="62">
        <f t="shared" si="210"/>
        <v>9476139.709090909</v>
      </c>
      <c r="K275" s="62">
        <f t="shared" si="211"/>
        <v>2842841.9127272726</v>
      </c>
      <c r="L275" s="62">
        <f t="shared" si="212"/>
        <v>12318981.621818181</v>
      </c>
      <c r="M275" s="574">
        <v>0.5</v>
      </c>
      <c r="N275" s="62"/>
      <c r="O275" s="62">
        <f t="shared" si="213"/>
        <v>0.5</v>
      </c>
      <c r="P275" s="574"/>
      <c r="Q275" s="62"/>
      <c r="R275" s="62">
        <f t="shared" si="214"/>
        <v>0</v>
      </c>
      <c r="S275" s="62">
        <f t="shared" si="159"/>
        <v>4738069.8545454545</v>
      </c>
      <c r="T275" s="62">
        <f t="shared" si="160"/>
        <v>0</v>
      </c>
      <c r="U275" s="62">
        <f t="shared" si="161"/>
        <v>4738069.8545454545</v>
      </c>
      <c r="V275" s="393" t="s">
        <v>713</v>
      </c>
    </row>
    <row r="276" spans="1:22" s="403" customFormat="1" outlineLevel="2">
      <c r="A276" s="391"/>
      <c r="B276" s="391"/>
      <c r="C276" s="392"/>
      <c r="D276" s="97"/>
      <c r="E276" s="97"/>
      <c r="F276" s="387"/>
      <c r="G276" s="62"/>
      <c r="H276" s="62"/>
      <c r="I276" s="62"/>
      <c r="J276" s="62"/>
      <c r="K276" s="62"/>
      <c r="L276" s="62"/>
      <c r="M276" s="574"/>
      <c r="N276" s="62"/>
      <c r="O276" s="62">
        <f t="shared" si="213"/>
        <v>0</v>
      </c>
      <c r="P276" s="574"/>
      <c r="Q276" s="62"/>
      <c r="R276" s="62">
        <f t="shared" si="214"/>
        <v>0</v>
      </c>
      <c r="S276" s="62">
        <f t="shared" si="159"/>
        <v>0</v>
      </c>
      <c r="T276" s="62">
        <f t="shared" si="160"/>
        <v>0</v>
      </c>
      <c r="U276" s="62">
        <f t="shared" si="161"/>
        <v>0</v>
      </c>
      <c r="V276" s="393"/>
    </row>
    <row r="277" spans="1:22" s="403" customFormat="1" outlineLevel="2">
      <c r="A277" s="391"/>
      <c r="B277" s="391"/>
      <c r="C277" s="405" t="s">
        <v>1138</v>
      </c>
      <c r="D277" s="97"/>
      <c r="E277" s="97"/>
      <c r="F277" s="387"/>
      <c r="G277" s="62"/>
      <c r="H277" s="62"/>
      <c r="I277" s="62"/>
      <c r="J277" s="82">
        <f>SUBTOTAL(9,J278:J283)</f>
        <v>15228265.122401098</v>
      </c>
      <c r="K277" s="82">
        <f>SUBTOTAL(9,K278:K283)</f>
        <v>4681496.4294062182</v>
      </c>
      <c r="L277" s="82">
        <f>SUBTOTAL(9,L278:L283)</f>
        <v>19909761.551807314</v>
      </c>
      <c r="M277" s="576"/>
      <c r="N277" s="82"/>
      <c r="O277" s="82">
        <f t="shared" si="213"/>
        <v>0</v>
      </c>
      <c r="P277" s="576"/>
      <c r="Q277" s="82"/>
      <c r="R277" s="82">
        <f t="shared" si="214"/>
        <v>0</v>
      </c>
      <c r="S277" s="82">
        <f>SUBTOTAL(9,S278:S283)</f>
        <v>2126309.8714558361</v>
      </c>
      <c r="T277" s="82">
        <f>SUBTOTAL(9,T278:T283)</f>
        <v>0</v>
      </c>
      <c r="U277" s="82">
        <f>SUBTOTAL(9,U278:U283)</f>
        <v>2126309.8714558361</v>
      </c>
      <c r="V277" s="393"/>
    </row>
    <row r="278" spans="1:22" s="403" customFormat="1" outlineLevel="2">
      <c r="A278" s="391"/>
      <c r="B278" s="391"/>
      <c r="C278" s="392" t="s">
        <v>1139</v>
      </c>
      <c r="D278" s="97">
        <v>195</v>
      </c>
      <c r="E278" s="97">
        <v>195</v>
      </c>
      <c r="F278" s="387" t="s">
        <v>624</v>
      </c>
      <c r="G278" s="199">
        <v>60411.45</v>
      </c>
      <c r="H278" s="199">
        <v>9350</v>
      </c>
      <c r="I278" s="62">
        <f t="shared" ref="I278" si="215">SUM(G278:H278)</f>
        <v>69761.45</v>
      </c>
      <c r="J278" s="62">
        <f t="shared" ref="J278:J281" si="216">G278*E278</f>
        <v>11780232.75</v>
      </c>
      <c r="K278" s="62">
        <f t="shared" ref="K278:K281" si="217">H278*E278</f>
        <v>1823250</v>
      </c>
      <c r="L278" s="62">
        <f t="shared" ref="L278:L281" si="218">I278*E278</f>
        <v>13603482.75</v>
      </c>
      <c r="M278" s="574"/>
      <c r="N278" s="62"/>
      <c r="O278" s="62">
        <f t="shared" si="213"/>
        <v>0</v>
      </c>
      <c r="P278" s="574"/>
      <c r="Q278" s="62"/>
      <c r="R278" s="62">
        <f t="shared" si="214"/>
        <v>0</v>
      </c>
      <c r="S278" s="62">
        <f t="shared" ref="S278:S311" si="219">J278*M278</f>
        <v>0</v>
      </c>
      <c r="T278" s="62">
        <f t="shared" ref="T278:T311" si="220">P278*K278</f>
        <v>0</v>
      </c>
      <c r="U278" s="62">
        <f t="shared" ref="U278:U311" si="221">S278+T278</f>
        <v>0</v>
      </c>
      <c r="V278" s="393" t="s">
        <v>625</v>
      </c>
    </row>
    <row r="279" spans="1:22" s="403" customFormat="1" outlineLevel="2">
      <c r="A279" s="391"/>
      <c r="B279" s="391"/>
      <c r="C279" s="392" t="s">
        <v>928</v>
      </c>
      <c r="D279" s="97">
        <v>176</v>
      </c>
      <c r="E279" s="97">
        <v>150</v>
      </c>
      <c r="F279" s="387" t="s">
        <v>624</v>
      </c>
      <c r="G279" s="199">
        <v>8773.9726027397246</v>
      </c>
      <c r="H279" s="199">
        <v>14594.016411764707</v>
      </c>
      <c r="I279" s="62">
        <f t="shared" ref="I279" si="222">SUM(G279:H279)</f>
        <v>23367.989014504434</v>
      </c>
      <c r="J279" s="62">
        <f t="shared" si="216"/>
        <v>1316095.8904109588</v>
      </c>
      <c r="K279" s="62">
        <f t="shared" si="217"/>
        <v>2189102.4617647063</v>
      </c>
      <c r="L279" s="62">
        <f t="shared" si="218"/>
        <v>3505198.3521756651</v>
      </c>
      <c r="M279" s="574">
        <v>0.8</v>
      </c>
      <c r="N279" s="62"/>
      <c r="O279" s="62">
        <f t="shared" si="213"/>
        <v>0.8</v>
      </c>
      <c r="P279" s="574"/>
      <c r="Q279" s="62"/>
      <c r="R279" s="62">
        <f t="shared" si="214"/>
        <v>0</v>
      </c>
      <c r="S279" s="62">
        <f t="shared" si="219"/>
        <v>1052876.7123287672</v>
      </c>
      <c r="T279" s="62">
        <f t="shared" si="220"/>
        <v>0</v>
      </c>
      <c r="U279" s="62">
        <f t="shared" si="221"/>
        <v>1052876.7123287672</v>
      </c>
      <c r="V279" s="393" t="s">
        <v>929</v>
      </c>
    </row>
    <row r="280" spans="1:22" s="403" customFormat="1" outlineLevel="2">
      <c r="A280" s="391"/>
      <c r="B280" s="391"/>
      <c r="C280" s="392" t="s">
        <v>1183</v>
      </c>
      <c r="D280" s="97">
        <v>7</v>
      </c>
      <c r="E280" s="97">
        <v>7</v>
      </c>
      <c r="F280" s="387" t="s">
        <v>624</v>
      </c>
      <c r="G280" s="199">
        <v>3554.7229199999997</v>
      </c>
      <c r="H280" s="199">
        <v>5289.7058823529414</v>
      </c>
      <c r="I280" s="62">
        <f t="shared" ref="I280:I281" si="223">SUM(G280:H280)</f>
        <v>8844.4288023529407</v>
      </c>
      <c r="J280" s="62">
        <f t="shared" si="216"/>
        <v>24883.060439999997</v>
      </c>
      <c r="K280" s="62">
        <f t="shared" si="217"/>
        <v>37027.941176470587</v>
      </c>
      <c r="L280" s="62">
        <f t="shared" si="218"/>
        <v>61911.001616470588</v>
      </c>
      <c r="M280" s="574">
        <v>0.8</v>
      </c>
      <c r="N280" s="62"/>
      <c r="O280" s="62">
        <f t="shared" si="213"/>
        <v>0.8</v>
      </c>
      <c r="P280" s="574"/>
      <c r="Q280" s="62"/>
      <c r="R280" s="62">
        <f t="shared" si="214"/>
        <v>0</v>
      </c>
      <c r="S280" s="62">
        <f t="shared" si="219"/>
        <v>19906.448351999999</v>
      </c>
      <c r="T280" s="62">
        <f t="shared" si="220"/>
        <v>0</v>
      </c>
      <c r="U280" s="62">
        <f t="shared" si="221"/>
        <v>19906.448351999999</v>
      </c>
      <c r="V280" s="393" t="s">
        <v>1549</v>
      </c>
    </row>
    <row r="281" spans="1:22" s="403" customFormat="1" outlineLevel="2">
      <c r="A281" s="391"/>
      <c r="B281" s="391"/>
      <c r="C281" s="392" t="s">
        <v>657</v>
      </c>
      <c r="D281" s="97">
        <v>1</v>
      </c>
      <c r="E281" s="97">
        <v>1</v>
      </c>
      <c r="F281" s="387" t="s">
        <v>619</v>
      </c>
      <c r="G281" s="199">
        <v>2107053.4215501375</v>
      </c>
      <c r="H281" s="199">
        <v>632116.02646504121</v>
      </c>
      <c r="I281" s="62">
        <f t="shared" si="223"/>
        <v>2739169.4480151786</v>
      </c>
      <c r="J281" s="62">
        <f t="shared" si="216"/>
        <v>2107053.4215501375</v>
      </c>
      <c r="K281" s="62">
        <f t="shared" si="217"/>
        <v>632116.02646504121</v>
      </c>
      <c r="L281" s="62">
        <f t="shared" si="218"/>
        <v>2739169.4480151786</v>
      </c>
      <c r="M281" s="574">
        <v>0.5</v>
      </c>
      <c r="N281" s="62"/>
      <c r="O281" s="62">
        <f t="shared" si="213"/>
        <v>0.5</v>
      </c>
      <c r="P281" s="574"/>
      <c r="Q281" s="62"/>
      <c r="R281" s="62">
        <f t="shared" si="214"/>
        <v>0</v>
      </c>
      <c r="S281" s="62">
        <f t="shared" si="219"/>
        <v>1053526.7107750687</v>
      </c>
      <c r="T281" s="62">
        <f t="shared" si="220"/>
        <v>0</v>
      </c>
      <c r="U281" s="62">
        <f t="shared" si="221"/>
        <v>1053526.7107750687</v>
      </c>
      <c r="V281" s="393" t="s">
        <v>713</v>
      </c>
    </row>
    <row r="282" spans="1:22" s="403" customFormat="1" outlineLevel="1">
      <c r="A282" s="391"/>
      <c r="B282" s="391"/>
      <c r="C282" s="392"/>
      <c r="D282" s="97"/>
      <c r="E282" s="97"/>
      <c r="F282" s="387"/>
      <c r="G282" s="62"/>
      <c r="H282" s="62"/>
      <c r="I282" s="62"/>
      <c r="J282" s="62"/>
      <c r="K282" s="62"/>
      <c r="L282" s="62"/>
      <c r="M282" s="574"/>
      <c r="N282" s="62"/>
      <c r="O282" s="62">
        <f t="shared" si="213"/>
        <v>0</v>
      </c>
      <c r="P282" s="574"/>
      <c r="Q282" s="62"/>
      <c r="R282" s="62">
        <f t="shared" si="214"/>
        <v>0</v>
      </c>
      <c r="S282" s="62">
        <f t="shared" si="219"/>
        <v>0</v>
      </c>
      <c r="T282" s="62">
        <f t="shared" si="220"/>
        <v>0</v>
      </c>
      <c r="U282" s="62">
        <f t="shared" si="221"/>
        <v>0</v>
      </c>
      <c r="V282" s="393"/>
    </row>
    <row r="283" spans="1:22" s="36" customFormat="1" outlineLevel="1">
      <c r="A283" s="280"/>
      <c r="B283" s="280"/>
      <c r="C283" s="281"/>
      <c r="D283" s="99"/>
      <c r="E283" s="99"/>
      <c r="F283" s="282"/>
      <c r="G283" s="77"/>
      <c r="H283" s="77"/>
      <c r="I283" s="283"/>
      <c r="J283" s="283"/>
      <c r="K283" s="283"/>
      <c r="L283" s="283"/>
      <c r="M283" s="581"/>
      <c r="N283" s="283"/>
      <c r="O283" s="283">
        <f t="shared" si="213"/>
        <v>0</v>
      </c>
      <c r="P283" s="581"/>
      <c r="Q283" s="283"/>
      <c r="R283" s="283">
        <f t="shared" si="214"/>
        <v>0</v>
      </c>
      <c r="S283" s="283">
        <f t="shared" si="219"/>
        <v>0</v>
      </c>
      <c r="T283" s="283">
        <f t="shared" si="220"/>
        <v>0</v>
      </c>
      <c r="U283" s="283">
        <f t="shared" si="221"/>
        <v>0</v>
      </c>
      <c r="V283" s="284"/>
    </row>
    <row r="284" spans="1:22" ht="15.6">
      <c r="A284" s="64" t="s">
        <v>41</v>
      </c>
      <c r="B284" s="64"/>
      <c r="C284" s="65" t="s">
        <v>42</v>
      </c>
      <c r="D284" s="117"/>
      <c r="E284" s="117"/>
      <c r="F284" s="67"/>
      <c r="G284" s="477"/>
      <c r="H284" s="477"/>
      <c r="I284" s="68"/>
      <c r="J284" s="68">
        <f t="shared" ref="J284:K284" si="224">SUBTOTAL(9,J285:J285)</f>
        <v>0</v>
      </c>
      <c r="K284" s="68">
        <f t="shared" si="224"/>
        <v>0</v>
      </c>
      <c r="L284" s="68">
        <f>SUBTOTAL(9,L285:L285)</f>
        <v>0</v>
      </c>
      <c r="M284" s="580"/>
      <c r="N284" s="68"/>
      <c r="O284" s="68">
        <f t="shared" si="213"/>
        <v>0</v>
      </c>
      <c r="P284" s="580"/>
      <c r="Q284" s="68"/>
      <c r="R284" s="68">
        <f t="shared" si="214"/>
        <v>0</v>
      </c>
      <c r="S284" s="68">
        <f t="shared" si="219"/>
        <v>0</v>
      </c>
      <c r="T284" s="68">
        <f t="shared" si="220"/>
        <v>0</v>
      </c>
      <c r="U284" s="68">
        <f t="shared" si="221"/>
        <v>0</v>
      </c>
      <c r="V284" s="69"/>
    </row>
    <row r="285" spans="1:22">
      <c r="A285" s="21"/>
      <c r="B285" s="21"/>
      <c r="C285" s="28"/>
      <c r="D285" s="99"/>
      <c r="E285" s="99"/>
      <c r="F285" s="37"/>
      <c r="G285" s="82"/>
      <c r="H285" s="82"/>
      <c r="I285" s="82"/>
      <c r="J285" s="82"/>
      <c r="K285" s="82"/>
      <c r="L285" s="62"/>
      <c r="M285" s="574"/>
      <c r="N285" s="62"/>
      <c r="O285" s="62">
        <f t="shared" si="213"/>
        <v>0</v>
      </c>
      <c r="P285" s="574"/>
      <c r="Q285" s="62"/>
      <c r="R285" s="62">
        <f t="shared" si="214"/>
        <v>0</v>
      </c>
      <c r="S285" s="62">
        <f t="shared" si="219"/>
        <v>0</v>
      </c>
      <c r="T285" s="62">
        <f t="shared" si="220"/>
        <v>0</v>
      </c>
      <c r="U285" s="62">
        <f t="shared" si="221"/>
        <v>0</v>
      </c>
      <c r="V285" s="72"/>
    </row>
    <row r="286" spans="1:22" ht="15.6">
      <c r="A286" s="64" t="s">
        <v>43</v>
      </c>
      <c r="B286" s="64"/>
      <c r="C286" s="65" t="s">
        <v>44</v>
      </c>
      <c r="D286" s="117"/>
      <c r="E286" s="117"/>
      <c r="F286" s="67"/>
      <c r="G286" s="477"/>
      <c r="H286" s="477"/>
      <c r="I286" s="68"/>
      <c r="J286" s="68">
        <f t="shared" ref="J286:K286" si="225">SUBTOTAL(9,J287:J287)</f>
        <v>0</v>
      </c>
      <c r="K286" s="68">
        <f t="shared" si="225"/>
        <v>0</v>
      </c>
      <c r="L286" s="68">
        <f>SUBTOTAL(9,L287:L287)</f>
        <v>0</v>
      </c>
      <c r="M286" s="580"/>
      <c r="N286" s="68"/>
      <c r="O286" s="68">
        <f t="shared" si="213"/>
        <v>0</v>
      </c>
      <c r="P286" s="580"/>
      <c r="Q286" s="68"/>
      <c r="R286" s="68">
        <f t="shared" si="214"/>
        <v>0</v>
      </c>
      <c r="S286" s="68">
        <f t="shared" si="219"/>
        <v>0</v>
      </c>
      <c r="T286" s="68">
        <f t="shared" si="220"/>
        <v>0</v>
      </c>
      <c r="U286" s="68">
        <f t="shared" si="221"/>
        <v>0</v>
      </c>
      <c r="V286" s="69"/>
    </row>
    <row r="287" spans="1:22">
      <c r="A287" s="21"/>
      <c r="B287" s="21"/>
      <c r="C287" s="28"/>
      <c r="D287" s="99"/>
      <c r="E287" s="99"/>
      <c r="F287" s="37"/>
      <c r="G287" s="82"/>
      <c r="H287" s="82"/>
      <c r="I287" s="82"/>
      <c r="J287" s="82"/>
      <c r="K287" s="82"/>
      <c r="L287" s="62"/>
      <c r="M287" s="574"/>
      <c r="N287" s="62"/>
      <c r="O287" s="62">
        <f t="shared" si="213"/>
        <v>0</v>
      </c>
      <c r="P287" s="574"/>
      <c r="Q287" s="62"/>
      <c r="R287" s="62">
        <f t="shared" si="214"/>
        <v>0</v>
      </c>
      <c r="S287" s="62">
        <f t="shared" si="219"/>
        <v>0</v>
      </c>
      <c r="T287" s="62">
        <f t="shared" si="220"/>
        <v>0</v>
      </c>
      <c r="U287" s="62">
        <f t="shared" si="221"/>
        <v>0</v>
      </c>
      <c r="V287" s="72"/>
    </row>
    <row r="288" spans="1:22" ht="15.6">
      <c r="A288" s="64" t="s">
        <v>45</v>
      </c>
      <c r="B288" s="64"/>
      <c r="C288" s="65" t="s">
        <v>46</v>
      </c>
      <c r="D288" s="117"/>
      <c r="E288" s="117"/>
      <c r="F288" s="67"/>
      <c r="G288" s="477"/>
      <c r="H288" s="477"/>
      <c r="I288" s="68"/>
      <c r="J288" s="68">
        <f>SUBTOTAL(9,J289:J310)</f>
        <v>435189667.07995778</v>
      </c>
      <c r="K288" s="68">
        <f>SUBTOTAL(9,K289:K310)</f>
        <v>72472708.168338299</v>
      </c>
      <c r="L288" s="68">
        <f>SUBTOTAL(9,L289:L310)</f>
        <v>507662375.24829608</v>
      </c>
      <c r="M288" s="580"/>
      <c r="N288" s="68"/>
      <c r="O288" s="68">
        <f t="shared" si="213"/>
        <v>0</v>
      </c>
      <c r="P288" s="580"/>
      <c r="Q288" s="68"/>
      <c r="R288" s="68">
        <f t="shared" si="214"/>
        <v>0</v>
      </c>
      <c r="S288" s="68">
        <f>SUBTOTAL(9,S289:S310)</f>
        <v>334665000</v>
      </c>
      <c r="T288" s="68">
        <f>SUBTOTAL(9,T289:T310)</f>
        <v>0</v>
      </c>
      <c r="U288" s="68">
        <f>SUBTOTAL(9,U289:U310)</f>
        <v>334665000</v>
      </c>
      <c r="V288" s="69"/>
    </row>
    <row r="289" spans="1:22" outlineLevel="1">
      <c r="A289" s="21"/>
      <c r="B289" s="21"/>
      <c r="C289" s="28"/>
      <c r="D289" s="99"/>
      <c r="E289" s="99"/>
      <c r="F289" s="37"/>
      <c r="G289" s="82"/>
      <c r="H289" s="82"/>
      <c r="I289" s="82"/>
      <c r="J289" s="82"/>
      <c r="K289" s="82"/>
      <c r="L289" s="62"/>
      <c r="M289" s="574"/>
      <c r="N289" s="62"/>
      <c r="O289" s="62">
        <f t="shared" si="213"/>
        <v>0</v>
      </c>
      <c r="P289" s="574"/>
      <c r="Q289" s="62"/>
      <c r="R289" s="62">
        <f t="shared" si="214"/>
        <v>0</v>
      </c>
      <c r="S289" s="62">
        <f t="shared" si="219"/>
        <v>0</v>
      </c>
      <c r="T289" s="62">
        <f t="shared" si="220"/>
        <v>0</v>
      </c>
      <c r="U289" s="62">
        <f t="shared" si="221"/>
        <v>0</v>
      </c>
      <c r="V289" s="72"/>
    </row>
    <row r="290" spans="1:22" outlineLevel="1">
      <c r="A290" s="8" t="s">
        <v>409</v>
      </c>
      <c r="B290" s="8"/>
      <c r="C290" s="25" t="s">
        <v>410</v>
      </c>
      <c r="D290" s="94">
        <v>1</v>
      </c>
      <c r="E290" s="97">
        <v>1</v>
      </c>
      <c r="F290" s="18" t="s">
        <v>10</v>
      </c>
      <c r="G290" s="71"/>
      <c r="H290" s="71"/>
      <c r="I290" s="71"/>
      <c r="J290" s="82">
        <f>SUBTOTAL(9,J291:J298)</f>
        <v>413174538.37914073</v>
      </c>
      <c r="K290" s="82">
        <f>SUBTOTAL(9,K291:K298)</f>
        <v>66328606.836214617</v>
      </c>
      <c r="L290" s="82">
        <f>SUBTOTAL(9,L291:L298)</f>
        <v>479503145.21535528</v>
      </c>
      <c r="M290" s="576"/>
      <c r="N290" s="82"/>
      <c r="O290" s="82">
        <f t="shared" si="213"/>
        <v>0</v>
      </c>
      <c r="P290" s="576"/>
      <c r="Q290" s="82"/>
      <c r="R290" s="82">
        <f t="shared" si="214"/>
        <v>0</v>
      </c>
      <c r="S290" s="82">
        <f>SUBTOTAL(9,S291:S298)</f>
        <v>334665000</v>
      </c>
      <c r="T290" s="82">
        <f>SUBTOTAL(9,T291:T298)</f>
        <v>0</v>
      </c>
      <c r="U290" s="82">
        <f>SUBTOTAL(9,U291:U298)</f>
        <v>334665000</v>
      </c>
      <c r="V290" s="72"/>
    </row>
    <row r="291" spans="1:22" outlineLevel="2">
      <c r="A291" s="8"/>
      <c r="B291" s="8"/>
      <c r="C291" s="25" t="s">
        <v>1248</v>
      </c>
      <c r="D291" s="97">
        <v>10</v>
      </c>
      <c r="E291" s="97">
        <v>10</v>
      </c>
      <c r="F291" s="18" t="s">
        <v>660</v>
      </c>
      <c r="G291" s="199">
        <v>37185000</v>
      </c>
      <c r="H291" s="199">
        <v>4950000</v>
      </c>
      <c r="I291" s="71">
        <f>SUM(G291:H291)</f>
        <v>42135000</v>
      </c>
      <c r="J291" s="71">
        <f>G291*E291</f>
        <v>371850000</v>
      </c>
      <c r="K291" s="71">
        <f>H291*E291</f>
        <v>49500000</v>
      </c>
      <c r="L291" s="71">
        <f>I291*E291</f>
        <v>421350000</v>
      </c>
      <c r="M291" s="570">
        <v>0.9</v>
      </c>
      <c r="N291" s="71"/>
      <c r="O291" s="71">
        <f t="shared" si="213"/>
        <v>0.9</v>
      </c>
      <c r="P291" s="570"/>
      <c r="Q291" s="71"/>
      <c r="R291" s="71">
        <f t="shared" si="214"/>
        <v>0</v>
      </c>
      <c r="S291" s="71">
        <f t="shared" si="219"/>
        <v>334665000</v>
      </c>
      <c r="T291" s="71">
        <f t="shared" si="220"/>
        <v>0</v>
      </c>
      <c r="U291" s="71">
        <f t="shared" si="221"/>
        <v>334665000</v>
      </c>
      <c r="V291" s="72" t="s">
        <v>1550</v>
      </c>
    </row>
    <row r="292" spans="1:22" outlineLevel="2">
      <c r="A292" s="8"/>
      <c r="B292" s="8"/>
      <c r="C292" s="25" t="s">
        <v>842</v>
      </c>
      <c r="D292" s="97">
        <v>250</v>
      </c>
      <c r="E292" s="97">
        <f>100*2+10*3+10*1.5</f>
        <v>245</v>
      </c>
      <c r="F292" s="18" t="s">
        <v>624</v>
      </c>
      <c r="G292" s="199">
        <v>32518.739999999998</v>
      </c>
      <c r="H292" s="199">
        <v>7485.6650000000009</v>
      </c>
      <c r="I292" s="71">
        <f t="shared" ref="I292:I297" si="226">SUM(G292:H292)</f>
        <v>40004.404999999999</v>
      </c>
      <c r="J292" s="71">
        <f t="shared" ref="J292:J297" si="227">G292*E292</f>
        <v>7967091.2999999998</v>
      </c>
      <c r="K292" s="71">
        <f t="shared" ref="K292:K297" si="228">H292*E292</f>
        <v>1833987.9250000003</v>
      </c>
      <c r="L292" s="71">
        <f t="shared" ref="L292:L297" si="229">I292*E292</f>
        <v>9801079.2249999996</v>
      </c>
      <c r="M292" s="570"/>
      <c r="N292" s="71"/>
      <c r="O292" s="71">
        <f t="shared" si="213"/>
        <v>0</v>
      </c>
      <c r="P292" s="570"/>
      <c r="Q292" s="71"/>
      <c r="R292" s="71">
        <f t="shared" si="214"/>
        <v>0</v>
      </c>
      <c r="S292" s="71">
        <f t="shared" si="219"/>
        <v>0</v>
      </c>
      <c r="T292" s="71">
        <f t="shared" si="220"/>
        <v>0</v>
      </c>
      <c r="U292" s="71">
        <f t="shared" si="221"/>
        <v>0</v>
      </c>
      <c r="V292" s="72" t="s">
        <v>625</v>
      </c>
    </row>
    <row r="293" spans="1:22" outlineLevel="2">
      <c r="A293" s="8"/>
      <c r="B293" s="8"/>
      <c r="C293" s="25" t="s">
        <v>1249</v>
      </c>
      <c r="D293" s="97">
        <v>450</v>
      </c>
      <c r="E293" s="97">
        <v>350</v>
      </c>
      <c r="F293" s="18" t="s">
        <v>624</v>
      </c>
      <c r="G293" s="199">
        <v>15443.88</v>
      </c>
      <c r="H293" s="199">
        <v>5031.18</v>
      </c>
      <c r="I293" s="71">
        <f t="shared" si="226"/>
        <v>20475.059999999998</v>
      </c>
      <c r="J293" s="71">
        <f t="shared" si="227"/>
        <v>5405358</v>
      </c>
      <c r="K293" s="71">
        <f t="shared" si="228"/>
        <v>1760913</v>
      </c>
      <c r="L293" s="71">
        <f t="shared" si="229"/>
        <v>7166270.9999999991</v>
      </c>
      <c r="M293" s="570"/>
      <c r="N293" s="71"/>
      <c r="O293" s="71">
        <f t="shared" si="213"/>
        <v>0</v>
      </c>
      <c r="P293" s="570"/>
      <c r="Q293" s="71"/>
      <c r="R293" s="71">
        <f t="shared" si="214"/>
        <v>0</v>
      </c>
      <c r="S293" s="71">
        <f t="shared" si="219"/>
        <v>0</v>
      </c>
      <c r="T293" s="71">
        <f t="shared" si="220"/>
        <v>0</v>
      </c>
      <c r="U293" s="71">
        <f t="shared" si="221"/>
        <v>0</v>
      </c>
      <c r="V293" s="72" t="s">
        <v>625</v>
      </c>
    </row>
    <row r="294" spans="1:22" outlineLevel="2">
      <c r="A294" s="8"/>
      <c r="B294" s="8"/>
      <c r="C294" s="25" t="s">
        <v>928</v>
      </c>
      <c r="D294" s="97">
        <v>515</v>
      </c>
      <c r="E294" s="97">
        <v>400</v>
      </c>
      <c r="F294" s="18" t="s">
        <v>624</v>
      </c>
      <c r="G294" s="199">
        <v>8773.9726027397246</v>
      </c>
      <c r="H294" s="199">
        <v>14594.016411764707</v>
      </c>
      <c r="I294" s="71">
        <f t="shared" si="226"/>
        <v>23367.989014504434</v>
      </c>
      <c r="J294" s="71">
        <f t="shared" si="227"/>
        <v>3509589.0410958896</v>
      </c>
      <c r="K294" s="71">
        <f t="shared" si="228"/>
        <v>5837606.5647058832</v>
      </c>
      <c r="L294" s="71">
        <f t="shared" si="229"/>
        <v>9347195.6058017742</v>
      </c>
      <c r="M294" s="570"/>
      <c r="N294" s="71"/>
      <c r="O294" s="71">
        <f t="shared" si="213"/>
        <v>0</v>
      </c>
      <c r="P294" s="570"/>
      <c r="Q294" s="71"/>
      <c r="R294" s="71">
        <f t="shared" si="214"/>
        <v>0</v>
      </c>
      <c r="S294" s="71">
        <f t="shared" si="219"/>
        <v>0</v>
      </c>
      <c r="T294" s="71">
        <f t="shared" si="220"/>
        <v>0</v>
      </c>
      <c r="U294" s="71">
        <f t="shared" si="221"/>
        <v>0</v>
      </c>
      <c r="V294" s="72" t="s">
        <v>929</v>
      </c>
    </row>
    <row r="295" spans="1:22" outlineLevel="2">
      <c r="A295" s="8"/>
      <c r="B295" s="8"/>
      <c r="C295" s="25" t="s">
        <v>1183</v>
      </c>
      <c r="D295" s="97">
        <v>20</v>
      </c>
      <c r="E295" s="97">
        <v>15</v>
      </c>
      <c r="F295" s="18" t="s">
        <v>624</v>
      </c>
      <c r="G295" s="199">
        <v>3554.7229199999997</v>
      </c>
      <c r="H295" s="199">
        <v>5289.7058823529414</v>
      </c>
      <c r="I295" s="71">
        <f t="shared" si="226"/>
        <v>8844.4288023529407</v>
      </c>
      <c r="J295" s="71">
        <f t="shared" si="227"/>
        <v>53320.843799999995</v>
      </c>
      <c r="K295" s="71">
        <f t="shared" si="228"/>
        <v>79345.588235294126</v>
      </c>
      <c r="L295" s="71">
        <f t="shared" si="229"/>
        <v>132666.4320352941</v>
      </c>
      <c r="M295" s="570"/>
      <c r="N295" s="71"/>
      <c r="O295" s="71">
        <f t="shared" si="213"/>
        <v>0</v>
      </c>
      <c r="P295" s="570"/>
      <c r="Q295" s="71"/>
      <c r="R295" s="71">
        <f t="shared" si="214"/>
        <v>0</v>
      </c>
      <c r="S295" s="71">
        <f t="shared" si="219"/>
        <v>0</v>
      </c>
      <c r="T295" s="71">
        <f t="shared" si="220"/>
        <v>0</v>
      </c>
      <c r="U295" s="71">
        <f t="shared" si="221"/>
        <v>0</v>
      </c>
      <c r="V295" s="72" t="s">
        <v>713</v>
      </c>
    </row>
    <row r="296" spans="1:22" s="403" customFormat="1" outlineLevel="2">
      <c r="A296" s="391"/>
      <c r="B296" s="391"/>
      <c r="C296" s="392" t="s">
        <v>1118</v>
      </c>
      <c r="D296" s="97">
        <v>1</v>
      </c>
      <c r="E296" s="97">
        <v>1</v>
      </c>
      <c r="F296" s="387" t="s">
        <v>619</v>
      </c>
      <c r="G296" s="62">
        <v>10452505.368962053</v>
      </c>
      <c r="H296" s="62">
        <v>3135751.6106886161</v>
      </c>
      <c r="I296" s="62">
        <f t="shared" si="226"/>
        <v>13588256.979650669</v>
      </c>
      <c r="J296" s="62">
        <f t="shared" si="227"/>
        <v>10452505.368962053</v>
      </c>
      <c r="K296" s="62">
        <f t="shared" si="228"/>
        <v>3135751.6106886161</v>
      </c>
      <c r="L296" s="62">
        <f t="shared" si="229"/>
        <v>13588256.979650669</v>
      </c>
      <c r="M296" s="574"/>
      <c r="N296" s="62"/>
      <c r="O296" s="62">
        <f t="shared" si="213"/>
        <v>0</v>
      </c>
      <c r="P296" s="574"/>
      <c r="Q296" s="62"/>
      <c r="R296" s="62">
        <f t="shared" si="214"/>
        <v>0</v>
      </c>
      <c r="S296" s="62">
        <f t="shared" si="219"/>
        <v>0</v>
      </c>
      <c r="T296" s="62">
        <f t="shared" si="220"/>
        <v>0</v>
      </c>
      <c r="U296" s="62">
        <f t="shared" si="221"/>
        <v>0</v>
      </c>
      <c r="V296" s="393" t="s">
        <v>713</v>
      </c>
    </row>
    <row r="297" spans="1:22" s="403" customFormat="1" outlineLevel="2">
      <c r="A297" s="391"/>
      <c r="B297" s="391"/>
      <c r="C297" s="392" t="s">
        <v>657</v>
      </c>
      <c r="D297" s="97">
        <v>1</v>
      </c>
      <c r="E297" s="97">
        <v>1</v>
      </c>
      <c r="F297" s="387" t="s">
        <v>619</v>
      </c>
      <c r="G297" s="62">
        <v>13936673.825282738</v>
      </c>
      <c r="H297" s="62">
        <v>4181002.1475848211</v>
      </c>
      <c r="I297" s="62">
        <f t="shared" si="226"/>
        <v>18117675.97286756</v>
      </c>
      <c r="J297" s="62">
        <f t="shared" si="227"/>
        <v>13936673.825282738</v>
      </c>
      <c r="K297" s="62">
        <f t="shared" si="228"/>
        <v>4181002.1475848211</v>
      </c>
      <c r="L297" s="62">
        <f t="shared" si="229"/>
        <v>18117675.97286756</v>
      </c>
      <c r="M297" s="574"/>
      <c r="N297" s="62"/>
      <c r="O297" s="62">
        <f t="shared" si="213"/>
        <v>0</v>
      </c>
      <c r="P297" s="574"/>
      <c r="Q297" s="62"/>
      <c r="R297" s="62">
        <f t="shared" si="214"/>
        <v>0</v>
      </c>
      <c r="S297" s="62">
        <f t="shared" si="219"/>
        <v>0</v>
      </c>
      <c r="T297" s="62">
        <f t="shared" si="220"/>
        <v>0</v>
      </c>
      <c r="U297" s="62">
        <f t="shared" si="221"/>
        <v>0</v>
      </c>
      <c r="V297" s="393" t="s">
        <v>713</v>
      </c>
    </row>
    <row r="298" spans="1:22" outlineLevel="1">
      <c r="A298" s="8"/>
      <c r="B298" s="8"/>
      <c r="C298" s="25"/>
      <c r="D298" s="97"/>
      <c r="E298" s="97"/>
      <c r="F298" s="18"/>
      <c r="G298" s="71"/>
      <c r="H298" s="71"/>
      <c r="I298" s="71"/>
      <c r="J298" s="71"/>
      <c r="K298" s="71"/>
      <c r="L298" s="71"/>
      <c r="M298" s="570"/>
      <c r="N298" s="71"/>
      <c r="O298" s="71">
        <f t="shared" si="213"/>
        <v>0</v>
      </c>
      <c r="P298" s="570"/>
      <c r="Q298" s="71"/>
      <c r="R298" s="71">
        <f t="shared" si="214"/>
        <v>0</v>
      </c>
      <c r="S298" s="71">
        <f t="shared" si="219"/>
        <v>0</v>
      </c>
      <c r="T298" s="71">
        <f t="shared" si="220"/>
        <v>0</v>
      </c>
      <c r="U298" s="71">
        <f t="shared" si="221"/>
        <v>0</v>
      </c>
      <c r="V298" s="72"/>
    </row>
    <row r="299" spans="1:22" outlineLevel="1">
      <c r="A299" s="8" t="s">
        <v>411</v>
      </c>
      <c r="B299" s="8"/>
      <c r="C299" s="25" t="s">
        <v>296</v>
      </c>
      <c r="D299" s="97">
        <v>1</v>
      </c>
      <c r="E299" s="97">
        <v>1</v>
      </c>
      <c r="F299" s="18" t="s">
        <v>10</v>
      </c>
      <c r="G299" s="71"/>
      <c r="H299" s="71"/>
      <c r="I299" s="71"/>
      <c r="J299" s="82">
        <f>SUBTOTAL(9,J300:J311)</f>
        <v>22015128.700817123</v>
      </c>
      <c r="K299" s="82">
        <f>SUBTOTAL(9,K300:K311)</f>
        <v>6144101.3321236959</v>
      </c>
      <c r="L299" s="82">
        <f>SUBTOTAL(9,L300:L311)</f>
        <v>28159230.032940816</v>
      </c>
      <c r="M299" s="576"/>
      <c r="N299" s="82"/>
      <c r="O299" s="82">
        <f t="shared" si="213"/>
        <v>0</v>
      </c>
      <c r="P299" s="576"/>
      <c r="Q299" s="82"/>
      <c r="R299" s="82">
        <f t="shared" si="214"/>
        <v>0</v>
      </c>
      <c r="S299" s="82">
        <f>SUBTOTAL(9,S300:S311)</f>
        <v>0</v>
      </c>
      <c r="T299" s="82">
        <f>SUBTOTAL(9,T300:T311)</f>
        <v>0</v>
      </c>
      <c r="U299" s="82">
        <f>SUBTOTAL(9,U300:U311)</f>
        <v>0</v>
      </c>
      <c r="V299" s="72"/>
    </row>
    <row r="300" spans="1:22" ht="26.4" outlineLevel="2">
      <c r="A300" s="8"/>
      <c r="B300" s="8"/>
      <c r="C300" s="25" t="s">
        <v>1250</v>
      </c>
      <c r="D300" s="97">
        <v>2</v>
      </c>
      <c r="E300" s="97">
        <v>2</v>
      </c>
      <c r="F300" s="18" t="s">
        <v>660</v>
      </c>
      <c r="G300" s="199">
        <v>2324562</v>
      </c>
      <c r="H300" s="199">
        <v>495000.00000000006</v>
      </c>
      <c r="I300" s="71">
        <f>SUM(G300:H300)</f>
        <v>2819562</v>
      </c>
      <c r="J300" s="71">
        <f>G300*E300</f>
        <v>4649124</v>
      </c>
      <c r="K300" s="71">
        <f>H300*E300</f>
        <v>990000.00000000012</v>
      </c>
      <c r="L300" s="71">
        <f>I300*E300</f>
        <v>5639124</v>
      </c>
      <c r="M300" s="570"/>
      <c r="N300" s="71"/>
      <c r="O300" s="71">
        <f t="shared" si="213"/>
        <v>0</v>
      </c>
      <c r="P300" s="570"/>
      <c r="Q300" s="71"/>
      <c r="R300" s="71">
        <f t="shared" si="214"/>
        <v>0</v>
      </c>
      <c r="S300" s="71">
        <f t="shared" si="219"/>
        <v>0</v>
      </c>
      <c r="T300" s="71">
        <f t="shared" si="220"/>
        <v>0</v>
      </c>
      <c r="U300" s="71">
        <f t="shared" si="221"/>
        <v>0</v>
      </c>
      <c r="V300" s="72" t="s">
        <v>1251</v>
      </c>
    </row>
    <row r="301" spans="1:22" ht="26.4" outlineLevel="2">
      <c r="A301" s="8"/>
      <c r="B301" s="8"/>
      <c r="C301" s="25" t="s">
        <v>1252</v>
      </c>
      <c r="D301" s="97">
        <v>1</v>
      </c>
      <c r="E301" s="97">
        <v>1</v>
      </c>
      <c r="F301" s="18" t="s">
        <v>660</v>
      </c>
      <c r="G301" s="199">
        <v>2324562</v>
      </c>
      <c r="H301" s="199">
        <v>495000.00000000006</v>
      </c>
      <c r="I301" s="71">
        <f>SUM(G301:H301)</f>
        <v>2819562</v>
      </c>
      <c r="J301" s="71">
        <f>G301*E301</f>
        <v>2324562</v>
      </c>
      <c r="K301" s="71">
        <f>H301*E301</f>
        <v>495000.00000000006</v>
      </c>
      <c r="L301" s="71">
        <f>I301*E301</f>
        <v>2819562</v>
      </c>
      <c r="M301" s="570"/>
      <c r="N301" s="71"/>
      <c r="O301" s="71">
        <f t="shared" si="213"/>
        <v>0</v>
      </c>
      <c r="P301" s="570"/>
      <c r="Q301" s="71"/>
      <c r="R301" s="71">
        <f t="shared" si="214"/>
        <v>0</v>
      </c>
      <c r="S301" s="71">
        <f t="shared" si="219"/>
        <v>0</v>
      </c>
      <c r="T301" s="71">
        <f t="shared" si="220"/>
        <v>0</v>
      </c>
      <c r="U301" s="71">
        <f t="shared" si="221"/>
        <v>0</v>
      </c>
      <c r="V301" s="72" t="s">
        <v>1251</v>
      </c>
    </row>
    <row r="302" spans="1:22" ht="26.4" outlineLevel="2">
      <c r="A302" s="8"/>
      <c r="B302" s="8"/>
      <c r="C302" s="25" t="s">
        <v>1253</v>
      </c>
      <c r="D302" s="97">
        <v>1</v>
      </c>
      <c r="E302" s="97">
        <v>1</v>
      </c>
      <c r="F302" s="18" t="s">
        <v>660</v>
      </c>
      <c r="G302" s="199">
        <v>2324562</v>
      </c>
      <c r="H302" s="199">
        <v>495000.00000000006</v>
      </c>
      <c r="I302" s="71">
        <f>SUM(G302:H302)</f>
        <v>2819562</v>
      </c>
      <c r="J302" s="71">
        <f>G302*E302</f>
        <v>2324562</v>
      </c>
      <c r="K302" s="71">
        <f>H302*E302</f>
        <v>495000.00000000006</v>
      </c>
      <c r="L302" s="71">
        <f>I302*E302</f>
        <v>2819562</v>
      </c>
      <c r="M302" s="570"/>
      <c r="N302" s="71"/>
      <c r="O302" s="71">
        <f t="shared" si="213"/>
        <v>0</v>
      </c>
      <c r="P302" s="570"/>
      <c r="Q302" s="71"/>
      <c r="R302" s="71">
        <f t="shared" si="214"/>
        <v>0</v>
      </c>
      <c r="S302" s="71">
        <f t="shared" si="219"/>
        <v>0</v>
      </c>
      <c r="T302" s="71">
        <f t="shared" si="220"/>
        <v>0</v>
      </c>
      <c r="U302" s="71">
        <f t="shared" si="221"/>
        <v>0</v>
      </c>
      <c r="V302" s="72" t="s">
        <v>1251</v>
      </c>
    </row>
    <row r="303" spans="1:22" ht="26.4" outlineLevel="2">
      <c r="A303" s="8"/>
      <c r="B303" s="8"/>
      <c r="C303" s="25" t="s">
        <v>1254</v>
      </c>
      <c r="D303" s="97">
        <v>1</v>
      </c>
      <c r="E303" s="97">
        <v>1</v>
      </c>
      <c r="F303" s="18" t="s">
        <v>660</v>
      </c>
      <c r="G303" s="199">
        <v>2735040.0000000005</v>
      </c>
      <c r="H303" s="199">
        <v>495000.00000000006</v>
      </c>
      <c r="I303" s="71">
        <f>SUM(G303:H303)</f>
        <v>3230040.0000000005</v>
      </c>
      <c r="J303" s="71">
        <f>G303*E303</f>
        <v>2735040.0000000005</v>
      </c>
      <c r="K303" s="71">
        <f>H303*E303</f>
        <v>495000.00000000006</v>
      </c>
      <c r="L303" s="71">
        <f>I303*E303</f>
        <v>3230040.0000000005</v>
      </c>
      <c r="M303" s="570"/>
      <c r="N303" s="71"/>
      <c r="O303" s="71">
        <f t="shared" si="213"/>
        <v>0</v>
      </c>
      <c r="P303" s="570"/>
      <c r="Q303" s="71"/>
      <c r="R303" s="71">
        <f t="shared" si="214"/>
        <v>0</v>
      </c>
      <c r="S303" s="71">
        <f t="shared" si="219"/>
        <v>0</v>
      </c>
      <c r="T303" s="71">
        <f t="shared" si="220"/>
        <v>0</v>
      </c>
      <c r="U303" s="71">
        <f t="shared" si="221"/>
        <v>0</v>
      </c>
      <c r="V303" s="72" t="s">
        <v>1255</v>
      </c>
    </row>
    <row r="304" spans="1:22" ht="26.4" outlineLevel="2">
      <c r="A304" s="8"/>
      <c r="B304" s="8"/>
      <c r="C304" s="25" t="s">
        <v>1256</v>
      </c>
      <c r="D304" s="97">
        <v>5</v>
      </c>
      <c r="E304" s="97">
        <v>5</v>
      </c>
      <c r="F304" s="18" t="s">
        <v>660</v>
      </c>
      <c r="G304" s="199">
        <v>897000</v>
      </c>
      <c r="H304" s="199">
        <v>117600.00000000001</v>
      </c>
      <c r="I304" s="71">
        <f t="shared" ref="I304:I309" si="230">SUM(G304:H304)</f>
        <v>1014600</v>
      </c>
      <c r="J304" s="71">
        <f t="shared" ref="J304:J309" si="231">G304*E304</f>
        <v>4485000</v>
      </c>
      <c r="K304" s="71">
        <f t="shared" ref="K304:K309" si="232">H304*E304</f>
        <v>588000.00000000012</v>
      </c>
      <c r="L304" s="71">
        <f t="shared" ref="L304:L309" si="233">I304*E304</f>
        <v>5073000</v>
      </c>
      <c r="M304" s="570"/>
      <c r="N304" s="71"/>
      <c r="O304" s="71">
        <f t="shared" si="213"/>
        <v>0</v>
      </c>
      <c r="P304" s="570"/>
      <c r="Q304" s="71"/>
      <c r="R304" s="71">
        <f t="shared" si="214"/>
        <v>0</v>
      </c>
      <c r="S304" s="71">
        <f t="shared" si="219"/>
        <v>0</v>
      </c>
      <c r="T304" s="71">
        <f t="shared" si="220"/>
        <v>0</v>
      </c>
      <c r="U304" s="71">
        <f t="shared" si="221"/>
        <v>0</v>
      </c>
      <c r="V304" s="72" t="s">
        <v>1160</v>
      </c>
    </row>
    <row r="305" spans="1:56" ht="26.4" outlineLevel="2">
      <c r="A305" s="8"/>
      <c r="B305" s="8"/>
      <c r="C305" s="25" t="s">
        <v>1257</v>
      </c>
      <c r="D305" s="97">
        <v>5</v>
      </c>
      <c r="E305" s="97">
        <v>5</v>
      </c>
      <c r="F305" s="18" t="s">
        <v>660</v>
      </c>
      <c r="G305" s="199">
        <v>46800</v>
      </c>
      <c r="H305" s="199">
        <v>54500.000000000007</v>
      </c>
      <c r="I305" s="71">
        <f t="shared" si="230"/>
        <v>101300</v>
      </c>
      <c r="J305" s="71">
        <f t="shared" si="231"/>
        <v>234000</v>
      </c>
      <c r="K305" s="71">
        <f t="shared" si="232"/>
        <v>272500.00000000006</v>
      </c>
      <c r="L305" s="71">
        <f t="shared" si="233"/>
        <v>506500</v>
      </c>
      <c r="M305" s="570"/>
      <c r="N305" s="71"/>
      <c r="O305" s="71">
        <f t="shared" si="213"/>
        <v>0</v>
      </c>
      <c r="P305" s="570"/>
      <c r="Q305" s="71"/>
      <c r="R305" s="71">
        <f t="shared" si="214"/>
        <v>0</v>
      </c>
      <c r="S305" s="71">
        <f t="shared" si="219"/>
        <v>0</v>
      </c>
      <c r="T305" s="71">
        <f t="shared" si="220"/>
        <v>0</v>
      </c>
      <c r="U305" s="71">
        <f t="shared" si="221"/>
        <v>0</v>
      </c>
      <c r="V305" s="72" t="s">
        <v>697</v>
      </c>
    </row>
    <row r="306" spans="1:56" outlineLevel="2">
      <c r="A306" s="8"/>
      <c r="B306" s="8"/>
      <c r="C306" s="25" t="s">
        <v>812</v>
      </c>
      <c r="D306" s="97">
        <v>111</v>
      </c>
      <c r="E306" s="97">
        <v>109.24999999999999</v>
      </c>
      <c r="F306" s="18" t="s">
        <v>624</v>
      </c>
      <c r="G306" s="199">
        <v>22980.09</v>
      </c>
      <c r="H306" s="199">
        <v>5743.9305000000022</v>
      </c>
      <c r="I306" s="71">
        <f t="shared" si="230"/>
        <v>28724.020500000002</v>
      </c>
      <c r="J306" s="71">
        <f t="shared" si="231"/>
        <v>2510574.8324999996</v>
      </c>
      <c r="K306" s="71">
        <f t="shared" si="232"/>
        <v>627524.40712500014</v>
      </c>
      <c r="L306" s="71">
        <f t="shared" si="233"/>
        <v>3138099.2396249999</v>
      </c>
      <c r="M306" s="570"/>
      <c r="N306" s="71"/>
      <c r="O306" s="71">
        <f t="shared" si="213"/>
        <v>0</v>
      </c>
      <c r="P306" s="570"/>
      <c r="Q306" s="71"/>
      <c r="R306" s="71">
        <f t="shared" si="214"/>
        <v>0</v>
      </c>
      <c r="S306" s="71">
        <f t="shared" si="219"/>
        <v>0</v>
      </c>
      <c r="T306" s="71">
        <f t="shared" si="220"/>
        <v>0</v>
      </c>
      <c r="U306" s="71">
        <f t="shared" si="221"/>
        <v>0</v>
      </c>
      <c r="V306" s="72" t="s">
        <v>625</v>
      </c>
    </row>
    <row r="307" spans="1:56" outlineLevel="2">
      <c r="A307" s="8"/>
      <c r="B307" s="8"/>
      <c r="C307" s="25" t="s">
        <v>1183</v>
      </c>
      <c r="D307" s="97">
        <v>8</v>
      </c>
      <c r="E307" s="97">
        <v>11.5</v>
      </c>
      <c r="F307" s="18" t="s">
        <v>624</v>
      </c>
      <c r="G307" s="199">
        <v>3554.7229199999997</v>
      </c>
      <c r="H307" s="199">
        <v>5289.7058823529414</v>
      </c>
      <c r="I307" s="71">
        <f t="shared" si="230"/>
        <v>8844.4288023529407</v>
      </c>
      <c r="J307" s="71">
        <f t="shared" si="231"/>
        <v>40879.313579999995</v>
      </c>
      <c r="K307" s="71">
        <f t="shared" si="232"/>
        <v>60831.617647058825</v>
      </c>
      <c r="L307" s="71">
        <f t="shared" si="233"/>
        <v>101710.93122705881</v>
      </c>
      <c r="M307" s="570"/>
      <c r="N307" s="71"/>
      <c r="O307" s="71">
        <f t="shared" si="213"/>
        <v>0</v>
      </c>
      <c r="P307" s="570"/>
      <c r="Q307" s="71"/>
      <c r="R307" s="71">
        <f t="shared" si="214"/>
        <v>0</v>
      </c>
      <c r="S307" s="71">
        <f t="shared" si="219"/>
        <v>0</v>
      </c>
      <c r="T307" s="71">
        <f t="shared" si="220"/>
        <v>0</v>
      </c>
      <c r="U307" s="71">
        <f t="shared" si="221"/>
        <v>0</v>
      </c>
      <c r="V307" s="72" t="s">
        <v>713</v>
      </c>
    </row>
    <row r="308" spans="1:56" outlineLevel="2">
      <c r="A308" s="8"/>
      <c r="B308" s="8"/>
      <c r="C308" s="25" t="s">
        <v>928</v>
      </c>
      <c r="D308" s="97">
        <v>119</v>
      </c>
      <c r="E308" s="97">
        <v>109.24999999999999</v>
      </c>
      <c r="F308" s="18" t="s">
        <v>624</v>
      </c>
      <c r="G308" s="199">
        <v>8773.9726027397246</v>
      </c>
      <c r="H308" s="199">
        <v>14594.016411764707</v>
      </c>
      <c r="I308" s="71">
        <f t="shared" si="230"/>
        <v>23367.989014504434</v>
      </c>
      <c r="J308" s="71">
        <f t="shared" si="231"/>
        <v>958556.50684931478</v>
      </c>
      <c r="K308" s="71">
        <f t="shared" si="232"/>
        <v>1594396.292985294</v>
      </c>
      <c r="L308" s="71">
        <f t="shared" si="233"/>
        <v>2552952.799834609</v>
      </c>
      <c r="M308" s="570"/>
      <c r="N308" s="71"/>
      <c r="O308" s="71">
        <f t="shared" si="213"/>
        <v>0</v>
      </c>
      <c r="P308" s="570"/>
      <c r="Q308" s="71"/>
      <c r="R308" s="71">
        <f t="shared" si="214"/>
        <v>0</v>
      </c>
      <c r="S308" s="71">
        <f t="shared" si="219"/>
        <v>0</v>
      </c>
      <c r="T308" s="71">
        <f t="shared" si="220"/>
        <v>0</v>
      </c>
      <c r="U308" s="71">
        <f t="shared" si="221"/>
        <v>0</v>
      </c>
      <c r="V308" s="72" t="s">
        <v>929</v>
      </c>
    </row>
    <row r="309" spans="1:56" outlineLevel="2">
      <c r="A309" s="8"/>
      <c r="B309" s="8"/>
      <c r="C309" s="25" t="s">
        <v>1258</v>
      </c>
      <c r="D309" s="97">
        <v>1</v>
      </c>
      <c r="E309" s="97">
        <v>1</v>
      </c>
      <c r="F309" s="18" t="s">
        <v>619</v>
      </c>
      <c r="G309" s="199">
        <v>1752830.0478878082</v>
      </c>
      <c r="H309" s="199">
        <v>525849.01436634245</v>
      </c>
      <c r="I309" s="71">
        <f t="shared" si="230"/>
        <v>2278679.0622541504</v>
      </c>
      <c r="J309" s="71">
        <f t="shared" si="231"/>
        <v>1752830.0478878082</v>
      </c>
      <c r="K309" s="71">
        <f t="shared" si="232"/>
        <v>525849.01436634245</v>
      </c>
      <c r="L309" s="71">
        <f t="shared" si="233"/>
        <v>2278679.0622541504</v>
      </c>
      <c r="M309" s="570"/>
      <c r="N309" s="71"/>
      <c r="O309" s="71">
        <f t="shared" si="213"/>
        <v>0</v>
      </c>
      <c r="P309" s="570"/>
      <c r="Q309" s="71"/>
      <c r="R309" s="71">
        <f t="shared" si="214"/>
        <v>0</v>
      </c>
      <c r="S309" s="71">
        <f t="shared" si="219"/>
        <v>0</v>
      </c>
      <c r="T309" s="71">
        <f t="shared" si="220"/>
        <v>0</v>
      </c>
      <c r="U309" s="71">
        <f t="shared" si="221"/>
        <v>0</v>
      </c>
      <c r="V309" s="72" t="s">
        <v>713</v>
      </c>
    </row>
    <row r="310" spans="1:56" outlineLevel="1">
      <c r="A310" s="8"/>
      <c r="B310" s="8"/>
      <c r="C310" s="25"/>
      <c r="D310" s="97"/>
      <c r="E310" s="61"/>
      <c r="F310" s="18"/>
      <c r="G310" s="71"/>
      <c r="H310" s="71"/>
      <c r="I310" s="71"/>
      <c r="J310" s="71"/>
      <c r="K310" s="71"/>
      <c r="L310" s="71"/>
      <c r="M310" s="570"/>
      <c r="N310" s="71"/>
      <c r="O310" s="71">
        <f t="shared" si="213"/>
        <v>0</v>
      </c>
      <c r="P310" s="570"/>
      <c r="Q310" s="71"/>
      <c r="R310" s="71">
        <f t="shared" si="214"/>
        <v>0</v>
      </c>
      <c r="S310" s="71">
        <f t="shared" si="219"/>
        <v>0</v>
      </c>
      <c r="T310" s="71">
        <f t="shared" si="220"/>
        <v>0</v>
      </c>
      <c r="U310" s="71">
        <f t="shared" si="221"/>
        <v>0</v>
      </c>
      <c r="V310" s="72"/>
    </row>
    <row r="311" spans="1:56">
      <c r="A311" s="21"/>
      <c r="B311" s="21"/>
      <c r="C311" s="28"/>
      <c r="D311" s="99"/>
      <c r="E311" s="80"/>
      <c r="F311" s="37"/>
      <c r="G311" s="82"/>
      <c r="H311" s="82"/>
      <c r="I311" s="82"/>
      <c r="J311" s="82"/>
      <c r="K311" s="82"/>
      <c r="L311" s="62"/>
      <c r="M311" s="574"/>
      <c r="N311" s="62"/>
      <c r="O311" s="62">
        <f t="shared" si="213"/>
        <v>0</v>
      </c>
      <c r="P311" s="574"/>
      <c r="Q311" s="62"/>
      <c r="R311" s="62">
        <f t="shared" si="214"/>
        <v>0</v>
      </c>
      <c r="S311" s="62">
        <f t="shared" si="219"/>
        <v>0</v>
      </c>
      <c r="T311" s="62">
        <f t="shared" si="220"/>
        <v>0</v>
      </c>
      <c r="U311" s="62">
        <f t="shared" si="221"/>
        <v>0</v>
      </c>
      <c r="V311" s="72"/>
    </row>
    <row r="312" spans="1:56" ht="13.8">
      <c r="A312" s="102"/>
      <c r="B312" s="103"/>
      <c r="C312" s="107" t="s">
        <v>18</v>
      </c>
      <c r="D312" s="107"/>
      <c r="E312" s="104"/>
      <c r="F312" s="105"/>
      <c r="G312" s="105"/>
      <c r="H312" s="106"/>
      <c r="I312" s="106"/>
      <c r="J312" s="162">
        <f>SUBTOTAL(9,J14:J311)</f>
        <v>2727932681.6538105</v>
      </c>
      <c r="K312" s="162">
        <f>SUBTOTAL(9,K14:K311)</f>
        <v>476780724.86833858</v>
      </c>
      <c r="L312" s="162">
        <f>SUBTOTAL(9,L14:L311)</f>
        <v>3204713406.5221486</v>
      </c>
      <c r="M312" s="162"/>
      <c r="N312" s="162"/>
      <c r="O312" s="162"/>
      <c r="P312" s="162"/>
      <c r="Q312" s="162"/>
      <c r="R312" s="162"/>
      <c r="S312" s="162">
        <f>SUBTOTAL(9,S14:S311)</f>
        <v>407720118.3127405</v>
      </c>
      <c r="T312" s="162">
        <f>SUBTOTAL(9,T14:T311)</f>
        <v>0</v>
      </c>
      <c r="U312" s="162">
        <f>SUBTOTAL(9,U14:U311)</f>
        <v>407720118.3127405</v>
      </c>
      <c r="V312" s="106"/>
    </row>
    <row r="313" spans="1:56">
      <c r="A313" s="36"/>
      <c r="B313" s="36"/>
      <c r="C313" s="33"/>
      <c r="D313" s="33"/>
      <c r="E313" s="90"/>
      <c r="F313" s="24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2"/>
    </row>
    <row r="314" spans="1:56" s="10" customFormat="1">
      <c r="C314" s="14"/>
      <c r="D314" s="93"/>
      <c r="E314" s="93"/>
      <c r="F314" s="13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163"/>
      <c r="X314" s="216"/>
      <c r="Y314" s="216"/>
      <c r="Z314" s="216"/>
    </row>
    <row r="315" spans="1:56" s="10" customFormat="1" ht="13.8">
      <c r="C315" s="14"/>
      <c r="D315" s="14"/>
      <c r="E315" s="93"/>
      <c r="F315" s="13"/>
      <c r="G315" s="48"/>
      <c r="H315" s="48"/>
      <c r="I315" s="48"/>
      <c r="J315" s="48"/>
      <c r="K315" s="48"/>
      <c r="L315" s="624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625"/>
      <c r="X315" s="625"/>
      <c r="Y315" s="626">
        <f>L315-'[1]1. ELEC'!$L315</f>
        <v>-2898120.0000000005</v>
      </c>
    </row>
    <row r="316" spans="1:56" s="629" customFormat="1" ht="16.95" customHeight="1">
      <c r="A316" s="1060" t="s">
        <v>1665</v>
      </c>
      <c r="B316" s="1060"/>
      <c r="C316" s="1060"/>
      <c r="D316" s="1060"/>
      <c r="E316" s="564"/>
      <c r="F316" s="564"/>
      <c r="G316" s="564"/>
      <c r="H316" s="564"/>
      <c r="I316" s="564"/>
      <c r="J316" s="564"/>
      <c r="K316" s="564"/>
      <c r="L316" s="627"/>
      <c r="M316" s="564"/>
      <c r="N316" s="1061" t="s">
        <v>1667</v>
      </c>
      <c r="O316" s="1061"/>
      <c r="P316" s="1061"/>
      <c r="Q316" s="1061"/>
      <c r="R316" s="1061"/>
      <c r="S316" s="1061"/>
      <c r="T316" s="1061"/>
      <c r="U316" s="1061"/>
      <c r="V316" s="1061"/>
      <c r="W316" s="625"/>
      <c r="X316" s="625"/>
      <c r="Y316" s="626">
        <f>L316-'[1]1. ELEC'!$L316</f>
        <v>-3148920</v>
      </c>
      <c r="Z316" s="625"/>
      <c r="AA316" s="625"/>
      <c r="AC316" s="625"/>
      <c r="AD316" s="625"/>
      <c r="AE316" s="625"/>
      <c r="AF316" s="625"/>
      <c r="AG316" s="625"/>
      <c r="AH316" s="625"/>
      <c r="AI316" s="625"/>
      <c r="AJ316" s="625"/>
      <c r="AK316" s="625"/>
      <c r="AL316" s="625"/>
      <c r="AM316" s="625"/>
      <c r="AN316" s="625"/>
      <c r="AO316" s="625"/>
      <c r="AP316" s="625"/>
      <c r="AQ316" s="630"/>
      <c r="AR316" s="630"/>
      <c r="AS316" s="630"/>
      <c r="AT316" s="625"/>
      <c r="AU316" s="625"/>
      <c r="AV316" s="625"/>
      <c r="AW316" s="625"/>
      <c r="AX316" s="625"/>
      <c r="AY316" s="625"/>
      <c r="AZ316" s="631"/>
      <c r="BA316" s="632"/>
      <c r="BB316" s="632"/>
      <c r="BC316" s="632"/>
      <c r="BD316" s="632"/>
    </row>
    <row r="317" spans="1:56" s="629" customFormat="1" ht="16.95" customHeight="1">
      <c r="A317" s="1056" t="s">
        <v>1666</v>
      </c>
      <c r="B317" s="1056"/>
      <c r="C317" s="1056"/>
      <c r="D317" s="1056"/>
      <c r="E317" s="564"/>
      <c r="F317" s="564"/>
      <c r="G317" s="564"/>
      <c r="H317" s="564"/>
      <c r="I317" s="564"/>
      <c r="J317" s="564"/>
      <c r="K317" s="564"/>
      <c r="L317" s="627"/>
      <c r="M317" s="564"/>
      <c r="N317" s="561"/>
      <c r="O317" s="561"/>
      <c r="P317" s="561"/>
      <c r="Q317" s="561"/>
      <c r="R317" s="561"/>
      <c r="S317" s="561"/>
      <c r="T317" s="561"/>
      <c r="U317" s="561"/>
      <c r="V317" s="561"/>
      <c r="W317" s="625"/>
      <c r="X317" s="625"/>
      <c r="Y317" s="626">
        <f>L317-'[1]1. ELEC'!$L317</f>
        <v>-2049800</v>
      </c>
      <c r="Z317" s="625"/>
      <c r="AA317" s="625"/>
      <c r="AC317" s="625"/>
      <c r="AD317" s="625"/>
      <c r="AE317" s="625"/>
      <c r="AF317" s="625"/>
      <c r="AG317" s="625"/>
      <c r="AH317" s="625"/>
      <c r="AI317" s="625"/>
      <c r="AJ317" s="625"/>
      <c r="AK317" s="625"/>
      <c r="AL317" s="625"/>
      <c r="AM317" s="625"/>
      <c r="AN317" s="625"/>
      <c r="AO317" s="625"/>
      <c r="AP317" s="625"/>
      <c r="AQ317" s="630"/>
      <c r="AR317" s="630"/>
      <c r="AS317" s="630"/>
      <c r="AT317" s="625"/>
      <c r="AU317" s="625"/>
      <c r="AV317" s="625"/>
      <c r="AW317" s="625"/>
      <c r="AX317" s="625"/>
      <c r="AY317" s="625"/>
      <c r="AZ317" s="631"/>
      <c r="BA317" s="632"/>
      <c r="BB317" s="632"/>
      <c r="BC317" s="632"/>
      <c r="BD317" s="632"/>
    </row>
    <row r="318" spans="1:56" s="567" customFormat="1" ht="13.8">
      <c r="A318" s="1062"/>
      <c r="B318" s="1062"/>
      <c r="C318" s="1062"/>
      <c r="D318" s="623"/>
      <c r="E318" s="565"/>
      <c r="L318" s="633"/>
      <c r="M318" s="565"/>
      <c r="N318" s="566"/>
      <c r="P318" s="562" t="s">
        <v>1641</v>
      </c>
      <c r="Q318" s="1063" t="s">
        <v>1644</v>
      </c>
      <c r="R318" s="1063"/>
      <c r="S318" s="1063"/>
      <c r="T318" s="1063"/>
      <c r="U318" s="1063"/>
      <c r="V318" s="1063"/>
      <c r="W318" s="625"/>
      <c r="X318" s="625"/>
      <c r="Y318" s="626">
        <f>L318-'[1]1. ELEC'!$L318</f>
        <v>-240000</v>
      </c>
      <c r="Z318" s="635"/>
      <c r="AA318" s="635"/>
      <c r="AC318" s="635"/>
      <c r="AD318" s="636"/>
      <c r="AE318" s="1064"/>
      <c r="AF318" s="1064"/>
      <c r="AG318" s="1064"/>
      <c r="AH318" s="1064"/>
      <c r="AI318" s="637"/>
      <c r="AJ318" s="637"/>
      <c r="AK318" s="637"/>
      <c r="AL318" s="637"/>
      <c r="AM318" s="1065"/>
      <c r="AN318" s="1065"/>
      <c r="AO318" s="1065"/>
      <c r="AP318" s="1065"/>
      <c r="AQ318" s="630"/>
      <c r="AR318" s="630"/>
      <c r="AS318" s="630"/>
      <c r="AT318" s="637"/>
      <c r="AU318" s="1065"/>
      <c r="AV318" s="1065"/>
      <c r="AW318" s="1065"/>
      <c r="AX318" s="1065"/>
      <c r="AY318" s="636"/>
      <c r="AZ318" s="638"/>
      <c r="BA318" s="636"/>
      <c r="BB318" s="636"/>
      <c r="BC318" s="636"/>
      <c r="BD318" s="639"/>
    </row>
    <row r="319" spans="1:56" s="640" customFormat="1" ht="13.8">
      <c r="B319" s="641"/>
      <c r="C319" s="641"/>
      <c r="D319" s="641"/>
      <c r="E319" s="642"/>
      <c r="F319" s="643"/>
      <c r="G319" s="644"/>
      <c r="H319" s="644"/>
      <c r="I319" s="644"/>
      <c r="J319" s="644"/>
      <c r="K319" s="644"/>
      <c r="L319" s="645"/>
      <c r="M319" s="568"/>
      <c r="N319" s="569"/>
      <c r="O319" s="563"/>
      <c r="P319" s="563"/>
      <c r="Q319" s="563"/>
      <c r="R319" s="563"/>
      <c r="S319" s="563"/>
      <c r="T319" s="563"/>
      <c r="U319" s="563"/>
      <c r="V319" s="646"/>
      <c r="W319" s="625"/>
      <c r="X319" s="625"/>
      <c r="Y319" s="626">
        <f>L319-'[1]1. ELEC'!$L319</f>
        <v>0</v>
      </c>
    </row>
    <row r="320" spans="1:56" s="640" customFormat="1" ht="13.8">
      <c r="B320" s="641"/>
      <c r="C320" s="641"/>
      <c r="D320" s="641"/>
      <c r="E320" s="642"/>
      <c r="F320" s="643"/>
      <c r="G320" s="644"/>
      <c r="H320" s="644"/>
      <c r="I320" s="644"/>
      <c r="J320" s="644"/>
      <c r="K320" s="644"/>
      <c r="L320" s="645"/>
      <c r="M320" s="568"/>
      <c r="N320" s="569"/>
      <c r="O320" s="563"/>
      <c r="P320" s="563"/>
      <c r="Q320" s="563"/>
      <c r="R320" s="563"/>
      <c r="S320" s="563"/>
      <c r="T320" s="563"/>
      <c r="U320" s="563"/>
      <c r="V320" s="646"/>
      <c r="W320" s="625"/>
      <c r="X320" s="625"/>
      <c r="Y320" s="626">
        <f>L320-'[1]1. ELEC'!$L320</f>
        <v>-16649183.512690092</v>
      </c>
    </row>
    <row r="321" spans="3:24" s="10" customFormat="1" ht="13.8">
      <c r="C321" s="14"/>
      <c r="D321" s="14"/>
      <c r="E321" s="93"/>
      <c r="F321" s="13"/>
      <c r="G321" s="48"/>
      <c r="H321" s="48"/>
      <c r="I321" s="48"/>
      <c r="J321" s="48"/>
      <c r="K321" s="48"/>
      <c r="L321" s="624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625"/>
      <c r="X321" s="625"/>
    </row>
    <row r="323" spans="3:24" ht="13.8">
      <c r="M323" s="564"/>
    </row>
    <row r="324" spans="3:24" ht="13.8">
      <c r="M324" s="564"/>
      <c r="N324" s="561"/>
      <c r="O324" s="561"/>
      <c r="P324" s="561"/>
      <c r="Q324" s="561"/>
      <c r="R324" s="561"/>
      <c r="S324" s="561"/>
      <c r="T324" s="561"/>
      <c r="U324" s="561"/>
    </row>
    <row r="325" spans="3:24">
      <c r="M325" s="565"/>
      <c r="N325" s="566"/>
      <c r="O325" s="567"/>
      <c r="P325" s="562"/>
    </row>
  </sheetData>
  <autoFilter ref="A14:V311"/>
  <mergeCells count="11">
    <mergeCell ref="A317:D317"/>
    <mergeCell ref="M14:O14"/>
    <mergeCell ref="P14:R14"/>
    <mergeCell ref="S14:U14"/>
    <mergeCell ref="A316:D316"/>
    <mergeCell ref="N316:V316"/>
    <mergeCell ref="A318:C318"/>
    <mergeCell ref="Q318:V318"/>
    <mergeCell ref="AE318:AH318"/>
    <mergeCell ref="AM318:AP318"/>
    <mergeCell ref="AU318:AX318"/>
  </mergeCells>
  <printOptions horizontalCentered="1"/>
  <pageMargins left="0.23622047244094491" right="0.23622047244094491" top="0.98425196850393704" bottom="0.55118110236220474" header="0.31496062992125984" footer="0.31496062992125984"/>
  <pageSetup paperSize="9" scale="39" fitToHeight="0" orientation="landscape" r:id="rId1"/>
  <headerFooter>
    <oddFooter>&amp;L&amp;8&amp;A&amp;R&amp;P / &amp;N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D208"/>
  <sheetViews>
    <sheetView showGridLines="0" view="pageBreakPreview" zoomScale="70" zoomScaleNormal="60" zoomScaleSheetLayoutView="70" workbookViewId="0">
      <selection activeCell="A16" sqref="A16:XFD531"/>
    </sheetView>
  </sheetViews>
  <sheetFormatPr defaultColWidth="11.44140625" defaultRowHeight="13.2" outlineLevelRow="2" outlineLevelCol="1"/>
  <cols>
    <col min="1" max="1" width="12" style="6" customWidth="1"/>
    <col min="2" max="2" width="4.6640625" style="6" customWidth="1"/>
    <col min="3" max="3" width="50.6640625" style="23" customWidth="1"/>
    <col min="4" max="4" width="16.33203125" style="23" hidden="1" customWidth="1" outlineLevel="1"/>
    <col min="5" max="5" width="16.33203125" style="93" customWidth="1" collapsed="1"/>
    <col min="6" max="6" width="11.33203125" style="15" customWidth="1"/>
    <col min="7" max="8" width="15.33203125" style="48" customWidth="1" outlineLevel="1"/>
    <col min="9" max="9" width="14.6640625" style="48" customWidth="1" outlineLevel="1"/>
    <col min="10" max="10" width="21.33203125" style="48" customWidth="1" outlineLevel="1"/>
    <col min="11" max="11" width="17.33203125" style="48" customWidth="1" outlineLevel="1"/>
    <col min="12" max="14" width="18.6640625" style="48" customWidth="1"/>
    <col min="15" max="15" width="21.6640625" style="48" customWidth="1"/>
    <col min="16" max="21" width="18.6640625" style="48" customWidth="1"/>
    <col min="22" max="22" width="29.6640625" style="23" customWidth="1"/>
    <col min="23" max="16384" width="11.44140625" style="6"/>
  </cols>
  <sheetData>
    <row r="1" spans="1:22" s="514" customFormat="1" ht="13.8">
      <c r="A1" s="510"/>
      <c r="B1" s="511"/>
      <c r="C1" s="512"/>
      <c r="D1" s="511"/>
      <c r="E1" s="513"/>
    </row>
    <row r="2" spans="1:22" s="514" customFormat="1" ht="13.8">
      <c r="A2" s="510"/>
      <c r="B2" s="511"/>
      <c r="C2" s="512"/>
      <c r="D2" s="511"/>
      <c r="E2" s="513"/>
    </row>
    <row r="3" spans="1:22" s="514" customFormat="1" ht="13.8">
      <c r="A3" s="510"/>
      <c r="B3" s="511"/>
      <c r="C3" s="512"/>
      <c r="D3" s="511"/>
      <c r="E3" s="513"/>
    </row>
    <row r="4" spans="1:22" s="514" customFormat="1" ht="13.8">
      <c r="A4" s="515"/>
      <c r="B4" s="516"/>
      <c r="C4" s="517"/>
      <c r="D4" s="516"/>
      <c r="E4" s="518"/>
      <c r="F4" s="519"/>
      <c r="G4" s="519"/>
      <c r="H4" s="519"/>
      <c r="I4" s="519"/>
      <c r="J4" s="519"/>
      <c r="K4" s="519"/>
      <c r="L4" s="519"/>
      <c r="M4" s="519"/>
      <c r="N4" s="519"/>
      <c r="O4" s="519"/>
      <c r="P4" s="519"/>
      <c r="Q4" s="519"/>
      <c r="R4" s="519"/>
      <c r="S4" s="519"/>
      <c r="T4" s="519"/>
      <c r="U4" s="519"/>
      <c r="V4" s="519"/>
    </row>
    <row r="5" spans="1:22" s="10" customFormat="1" ht="15.6" customHeight="1">
      <c r="C5" s="129"/>
      <c r="D5" s="129"/>
      <c r="E5" s="47"/>
      <c r="F5" s="13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14"/>
    </row>
    <row r="6" spans="1:22" s="10" customFormat="1" ht="13.8">
      <c r="A6" s="506" t="s">
        <v>1612</v>
      </c>
      <c r="C6" s="130"/>
      <c r="D6" s="130"/>
      <c r="E6" s="47"/>
      <c r="F6" s="131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132"/>
    </row>
    <row r="7" spans="1:22" s="10" customFormat="1" ht="13.8">
      <c r="A7" s="506" t="s">
        <v>1613</v>
      </c>
      <c r="C7" s="130"/>
      <c r="D7" s="130"/>
      <c r="E7" s="47"/>
      <c r="F7" s="131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132"/>
    </row>
    <row r="8" spans="1:22" s="10" customFormat="1" ht="17.399999999999999">
      <c r="A8" s="507" t="s">
        <v>1614</v>
      </c>
      <c r="B8" s="133"/>
      <c r="C8" s="134"/>
      <c r="D8" s="134"/>
      <c r="E8" s="47"/>
      <c r="F8" s="131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132"/>
    </row>
    <row r="9" spans="1:22" s="10" customFormat="1" ht="17.399999999999999">
      <c r="A9" s="506" t="s">
        <v>1615</v>
      </c>
      <c r="B9" s="133"/>
      <c r="C9" s="134"/>
      <c r="D9" s="134"/>
      <c r="E9" s="47"/>
      <c r="F9" s="131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132"/>
    </row>
    <row r="10" spans="1:22" s="10" customFormat="1" ht="13.8">
      <c r="A10" s="508" t="s">
        <v>1622</v>
      </c>
      <c r="C10" s="130"/>
      <c r="D10" s="130"/>
      <c r="E10" s="47"/>
      <c r="F10" s="131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132"/>
    </row>
    <row r="11" spans="1:22" s="10" customFormat="1" ht="13.8">
      <c r="A11" s="508" t="s">
        <v>1618</v>
      </c>
      <c r="C11" s="14"/>
      <c r="D11" s="14"/>
      <c r="E11" s="53"/>
      <c r="F11" s="131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132"/>
    </row>
    <row r="12" spans="1:22" s="10" customFormat="1" ht="13.8">
      <c r="A12" s="509" t="s">
        <v>1616</v>
      </c>
      <c r="B12" s="520"/>
      <c r="C12" s="521"/>
      <c r="D12" s="521"/>
      <c r="E12" s="522"/>
      <c r="F12" s="523"/>
      <c r="G12" s="524"/>
      <c r="H12" s="524"/>
      <c r="I12" s="524"/>
      <c r="J12" s="524"/>
      <c r="K12" s="524"/>
      <c r="L12" s="524"/>
      <c r="M12" s="524"/>
      <c r="N12" s="524"/>
      <c r="O12" s="524"/>
      <c r="P12" s="524"/>
      <c r="Q12" s="524"/>
      <c r="R12" s="524"/>
      <c r="S12" s="524"/>
      <c r="T12" s="524"/>
      <c r="U12" s="524"/>
      <c r="V12" s="525"/>
    </row>
    <row r="13" spans="1:22">
      <c r="E13" s="95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</row>
    <row r="14" spans="1:22" ht="26.4">
      <c r="A14" s="9" t="s">
        <v>66</v>
      </c>
      <c r="B14" s="9"/>
      <c r="C14" s="26" t="s">
        <v>67</v>
      </c>
      <c r="D14" s="96" t="s">
        <v>611</v>
      </c>
      <c r="E14" s="390" t="s">
        <v>1559</v>
      </c>
      <c r="F14" s="9" t="s">
        <v>69</v>
      </c>
      <c r="G14" s="58" t="s">
        <v>612</v>
      </c>
      <c r="H14" s="58" t="s">
        <v>613</v>
      </c>
      <c r="I14" s="59" t="s">
        <v>614</v>
      </c>
      <c r="J14" s="59" t="s">
        <v>615</v>
      </c>
      <c r="K14" s="59" t="s">
        <v>616</v>
      </c>
      <c r="L14" s="60" t="s">
        <v>617</v>
      </c>
      <c r="M14" s="1057" t="s">
        <v>1642</v>
      </c>
      <c r="N14" s="1058"/>
      <c r="O14" s="1059"/>
      <c r="P14" s="1057" t="s">
        <v>1633</v>
      </c>
      <c r="Q14" s="1058"/>
      <c r="R14" s="1059"/>
      <c r="S14" s="1057" t="s">
        <v>1634</v>
      </c>
      <c r="T14" s="1058"/>
      <c r="U14" s="1059"/>
      <c r="V14" s="26" t="s">
        <v>33</v>
      </c>
    </row>
    <row r="15" spans="1:22">
      <c r="A15" s="8"/>
      <c r="B15" s="8"/>
      <c r="C15" s="25"/>
      <c r="D15" s="97"/>
      <c r="E15" s="97"/>
      <c r="F15" s="18"/>
      <c r="G15" s="62"/>
      <c r="H15" s="62"/>
      <c r="I15" s="62"/>
      <c r="J15" s="62"/>
      <c r="K15" s="62"/>
      <c r="L15" s="62"/>
      <c r="M15" s="550" t="s">
        <v>1635</v>
      </c>
      <c r="N15" s="550" t="s">
        <v>1636</v>
      </c>
      <c r="O15" s="550" t="s">
        <v>1637</v>
      </c>
      <c r="P15" s="550" t="s">
        <v>1635</v>
      </c>
      <c r="Q15" s="550" t="s">
        <v>1636</v>
      </c>
      <c r="R15" s="550" t="s">
        <v>1637</v>
      </c>
      <c r="S15" s="62" t="s">
        <v>1638</v>
      </c>
      <c r="T15" s="62" t="s">
        <v>1639</v>
      </c>
      <c r="U15" s="62" t="s">
        <v>1640</v>
      </c>
      <c r="V15" s="63"/>
    </row>
    <row r="16" spans="1:22" ht="15.6">
      <c r="A16" s="64" t="s">
        <v>39</v>
      </c>
      <c r="B16" s="64"/>
      <c r="C16" s="65" t="s">
        <v>40</v>
      </c>
      <c r="D16" s="117"/>
      <c r="E16" s="117"/>
      <c r="F16" s="67"/>
      <c r="G16" s="477"/>
      <c r="H16" s="477"/>
      <c r="I16" s="68"/>
      <c r="J16" s="68">
        <f>SUBTOTAL(9,J17:J157)</f>
        <v>1992902350.6878726</v>
      </c>
      <c r="K16" s="68">
        <f>SUBTOTAL(9,K17:K157)</f>
        <v>211748078.36348712</v>
      </c>
      <c r="L16" s="68">
        <f>SUBTOTAL(9,L17:L157)</f>
        <v>2204650429.0513597</v>
      </c>
      <c r="M16" s="68"/>
      <c r="N16" s="68"/>
      <c r="O16" s="68"/>
      <c r="P16" s="68"/>
      <c r="Q16" s="68"/>
      <c r="R16" s="68"/>
      <c r="S16" s="68">
        <f>SUBTOTAL(9,S17:S157)</f>
        <v>20593863.568104144</v>
      </c>
      <c r="T16" s="68">
        <f>SUBTOTAL(9,T17:T157)</f>
        <v>0</v>
      </c>
      <c r="U16" s="68">
        <f>SUBTOTAL(9,U17:U157)</f>
        <v>20593863.568104144</v>
      </c>
      <c r="V16" s="278"/>
    </row>
    <row r="17" spans="1:22" outlineLevel="1">
      <c r="A17" s="8" t="s">
        <v>301</v>
      </c>
      <c r="B17" s="8"/>
      <c r="C17" s="25" t="s">
        <v>302</v>
      </c>
      <c r="D17" s="94">
        <v>1</v>
      </c>
      <c r="E17" s="94">
        <v>1</v>
      </c>
      <c r="F17" s="18" t="s">
        <v>10</v>
      </c>
      <c r="G17" s="71"/>
      <c r="H17" s="71"/>
      <c r="I17" s="71"/>
      <c r="J17" s="82">
        <f>SUBTOTAL(9,J18:J157)</f>
        <v>1992902350.6878726</v>
      </c>
      <c r="K17" s="82">
        <f>SUBTOTAL(9,K19:K157)</f>
        <v>211748078.36348712</v>
      </c>
      <c r="L17" s="82">
        <f>SUBTOTAL(9,L19:L157)</f>
        <v>2204650429.0513597</v>
      </c>
      <c r="M17" s="576"/>
      <c r="N17" s="82"/>
      <c r="O17" s="82">
        <f t="shared" ref="O17:O80" si="0">M17+N17</f>
        <v>0</v>
      </c>
      <c r="P17" s="576"/>
      <c r="Q17" s="82"/>
      <c r="R17" s="82">
        <f t="shared" ref="R17:R80" si="1">P17+Q17</f>
        <v>0</v>
      </c>
      <c r="S17" s="82">
        <f>SUBTOTAL(9,S18:S157)</f>
        <v>20593863.568104144</v>
      </c>
      <c r="T17" s="82">
        <f>SUBTOTAL(9,T19:T157)</f>
        <v>0</v>
      </c>
      <c r="U17" s="82">
        <f>SUBTOTAL(9,U19:U157)</f>
        <v>20593863.568104144</v>
      </c>
      <c r="V17" s="72"/>
    </row>
    <row r="18" spans="1:22" s="7" customFormat="1" outlineLevel="1">
      <c r="A18" s="5"/>
      <c r="B18" s="5"/>
      <c r="C18" s="401" t="s">
        <v>1213</v>
      </c>
      <c r="D18" s="194"/>
      <c r="E18" s="194"/>
      <c r="F18" s="277"/>
      <c r="G18" s="199"/>
      <c r="H18" s="199"/>
      <c r="I18" s="199"/>
      <c r="J18" s="174">
        <f>SUBTOTAL(9,J19:J89)</f>
        <v>1284913905.8614535</v>
      </c>
      <c r="K18" s="174">
        <f>SUBTOTAL(9,K19:K89)</f>
        <v>131256535.44436786</v>
      </c>
      <c r="L18" s="174">
        <f>SUBTOTAL(9,L19:L89)</f>
        <v>1416170441.3058209</v>
      </c>
      <c r="M18" s="578"/>
      <c r="N18" s="174"/>
      <c r="O18" s="174">
        <f t="shared" si="0"/>
        <v>0</v>
      </c>
      <c r="P18" s="578"/>
      <c r="Q18" s="174"/>
      <c r="R18" s="174">
        <f t="shared" si="1"/>
        <v>0</v>
      </c>
      <c r="S18" s="174">
        <f>SUBTOTAL(9,S19:S89)</f>
        <v>13168730.426769521</v>
      </c>
      <c r="T18" s="174">
        <f>SUBTOTAL(9,T19:T89)</f>
        <v>0</v>
      </c>
      <c r="U18" s="174">
        <f>SUBTOTAL(9,U19:U89)</f>
        <v>13168730.426769521</v>
      </c>
      <c r="V18" s="402"/>
    </row>
    <row r="19" spans="1:22" s="7" customFormat="1" outlineLevel="2">
      <c r="A19" s="5"/>
      <c r="B19" s="5"/>
      <c r="C19" s="401" t="s">
        <v>1141</v>
      </c>
      <c r="D19" s="194"/>
      <c r="E19" s="194"/>
      <c r="F19" s="277"/>
      <c r="G19" s="199"/>
      <c r="H19" s="199"/>
      <c r="I19" s="199"/>
      <c r="J19" s="174">
        <f>SUBTOTAL(9,J20:J41)</f>
        <v>1094815450</v>
      </c>
      <c r="K19" s="174">
        <f>SUBTOTAL(9,K20:K41)</f>
        <v>55012677.040000007</v>
      </c>
      <c r="L19" s="174">
        <f>SUBTOTAL(9,L20:L41)</f>
        <v>1149828127.04</v>
      </c>
      <c r="M19" s="578"/>
      <c r="N19" s="174"/>
      <c r="O19" s="174">
        <f t="shared" si="0"/>
        <v>0</v>
      </c>
      <c r="P19" s="578"/>
      <c r="Q19" s="174"/>
      <c r="R19" s="174">
        <f t="shared" si="1"/>
        <v>0</v>
      </c>
      <c r="S19" s="174">
        <f>SUBTOTAL(9,S20:S41)</f>
        <v>0</v>
      </c>
      <c r="T19" s="174">
        <f>SUBTOTAL(9,T20:T41)</f>
        <v>0</v>
      </c>
      <c r="U19" s="174">
        <f>SUBTOTAL(9,U20:U41)</f>
        <v>0</v>
      </c>
      <c r="V19" s="402"/>
    </row>
    <row r="20" spans="1:22" s="7" customFormat="1" ht="26.4" outlineLevel="2">
      <c r="A20" s="5"/>
      <c r="B20" s="5"/>
      <c r="C20" s="2" t="s">
        <v>1259</v>
      </c>
      <c r="D20" s="194">
        <v>1</v>
      </c>
      <c r="E20" s="97">
        <v>1</v>
      </c>
      <c r="F20" s="277" t="s">
        <v>660</v>
      </c>
      <c r="G20" s="199">
        <v>109143100.00000001</v>
      </c>
      <c r="H20" s="199">
        <v>4434383.5200000005</v>
      </c>
      <c r="I20" s="199">
        <f t="shared" ref="I20:I89" si="2">SUM(G20:H20)</f>
        <v>113577483.52000001</v>
      </c>
      <c r="J20" s="199">
        <f t="shared" ref="J20:J41" si="3">G20*E20</f>
        <v>109143100.00000001</v>
      </c>
      <c r="K20" s="199">
        <f t="shared" ref="K20:K41" si="4">H20*E20</f>
        <v>4434383.5200000005</v>
      </c>
      <c r="L20" s="199">
        <f t="shared" ref="L20:L41" si="5">I20*E20</f>
        <v>113577483.52000001</v>
      </c>
      <c r="M20" s="579"/>
      <c r="N20" s="199"/>
      <c r="O20" s="199">
        <f t="shared" si="0"/>
        <v>0</v>
      </c>
      <c r="P20" s="579"/>
      <c r="Q20" s="199"/>
      <c r="R20" s="199">
        <f t="shared" si="1"/>
        <v>0</v>
      </c>
      <c r="S20" s="199">
        <f t="shared" ref="S20:S83" si="6">J20*M20</f>
        <v>0</v>
      </c>
      <c r="T20" s="199">
        <f t="shared" ref="T20:T83" si="7">P20*K20</f>
        <v>0</v>
      </c>
      <c r="U20" s="199">
        <f t="shared" ref="U20:U83" si="8">S20+T20</f>
        <v>0</v>
      </c>
      <c r="V20" s="402" t="s">
        <v>1260</v>
      </c>
    </row>
    <row r="21" spans="1:22" s="7" customFormat="1" ht="26.4" outlineLevel="2">
      <c r="A21" s="5"/>
      <c r="B21" s="5"/>
      <c r="C21" s="2" t="s">
        <v>1261</v>
      </c>
      <c r="D21" s="194">
        <v>1</v>
      </c>
      <c r="E21" s="97">
        <v>1</v>
      </c>
      <c r="F21" s="277" t="s">
        <v>660</v>
      </c>
      <c r="G21" s="199">
        <v>102932500.00000001</v>
      </c>
      <c r="H21" s="199">
        <v>4434383.5200000005</v>
      </c>
      <c r="I21" s="199">
        <f t="shared" ref="I21:I34" si="9">SUM(G21:H21)</f>
        <v>107366883.52000001</v>
      </c>
      <c r="J21" s="199">
        <f t="shared" si="3"/>
        <v>102932500.00000001</v>
      </c>
      <c r="K21" s="199">
        <f t="shared" si="4"/>
        <v>4434383.5200000005</v>
      </c>
      <c r="L21" s="199">
        <f t="shared" si="5"/>
        <v>107366883.52000001</v>
      </c>
      <c r="M21" s="579"/>
      <c r="N21" s="199"/>
      <c r="O21" s="199">
        <f t="shared" si="0"/>
        <v>0</v>
      </c>
      <c r="P21" s="579"/>
      <c r="Q21" s="199"/>
      <c r="R21" s="199">
        <f t="shared" si="1"/>
        <v>0</v>
      </c>
      <c r="S21" s="199">
        <f t="shared" si="6"/>
        <v>0</v>
      </c>
      <c r="T21" s="199">
        <f t="shared" si="7"/>
        <v>0</v>
      </c>
      <c r="U21" s="199">
        <f t="shared" si="8"/>
        <v>0</v>
      </c>
      <c r="V21" s="402" t="s">
        <v>1262</v>
      </c>
    </row>
    <row r="22" spans="1:22" s="7" customFormat="1" ht="26.4" outlineLevel="2">
      <c r="A22" s="5"/>
      <c r="B22" s="5"/>
      <c r="C22" s="2" t="s">
        <v>1263</v>
      </c>
      <c r="D22" s="194">
        <v>1</v>
      </c>
      <c r="E22" s="97">
        <v>1</v>
      </c>
      <c r="F22" s="277" t="s">
        <v>660</v>
      </c>
      <c r="G22" s="199">
        <v>72590100</v>
      </c>
      <c r="H22" s="199">
        <v>3920000.0000000005</v>
      </c>
      <c r="I22" s="199">
        <f t="shared" si="9"/>
        <v>76510100</v>
      </c>
      <c r="J22" s="199">
        <f t="shared" si="3"/>
        <v>72590100</v>
      </c>
      <c r="K22" s="199">
        <f t="shared" si="4"/>
        <v>3920000.0000000005</v>
      </c>
      <c r="L22" s="199">
        <f t="shared" si="5"/>
        <v>76510100</v>
      </c>
      <c r="M22" s="579"/>
      <c r="N22" s="199"/>
      <c r="O22" s="199">
        <f t="shared" si="0"/>
        <v>0</v>
      </c>
      <c r="P22" s="579"/>
      <c r="Q22" s="199"/>
      <c r="R22" s="199">
        <f t="shared" si="1"/>
        <v>0</v>
      </c>
      <c r="S22" s="199">
        <f t="shared" si="6"/>
        <v>0</v>
      </c>
      <c r="T22" s="199">
        <f t="shared" si="7"/>
        <v>0</v>
      </c>
      <c r="U22" s="199">
        <f t="shared" si="8"/>
        <v>0</v>
      </c>
      <c r="V22" s="402" t="s">
        <v>1264</v>
      </c>
    </row>
    <row r="23" spans="1:22" s="7" customFormat="1" ht="26.4" outlineLevel="2">
      <c r="A23" s="5"/>
      <c r="B23" s="5"/>
      <c r="C23" s="2" t="s">
        <v>1265</v>
      </c>
      <c r="D23" s="194">
        <v>1</v>
      </c>
      <c r="E23" s="97">
        <v>1</v>
      </c>
      <c r="F23" s="277" t="s">
        <v>660</v>
      </c>
      <c r="G23" s="199">
        <v>62381000.000000007</v>
      </c>
      <c r="H23" s="199">
        <v>3920000.0000000005</v>
      </c>
      <c r="I23" s="199">
        <f t="shared" si="9"/>
        <v>66301000.000000007</v>
      </c>
      <c r="J23" s="199">
        <f t="shared" si="3"/>
        <v>62381000.000000007</v>
      </c>
      <c r="K23" s="199">
        <f t="shared" si="4"/>
        <v>3920000.0000000005</v>
      </c>
      <c r="L23" s="199">
        <f t="shared" si="5"/>
        <v>66301000.000000007</v>
      </c>
      <c r="M23" s="579"/>
      <c r="N23" s="199"/>
      <c r="O23" s="199">
        <f t="shared" si="0"/>
        <v>0</v>
      </c>
      <c r="P23" s="579"/>
      <c r="Q23" s="199"/>
      <c r="R23" s="199">
        <f t="shared" si="1"/>
        <v>0</v>
      </c>
      <c r="S23" s="199">
        <f t="shared" si="6"/>
        <v>0</v>
      </c>
      <c r="T23" s="199">
        <f t="shared" si="7"/>
        <v>0</v>
      </c>
      <c r="U23" s="199">
        <f t="shared" si="8"/>
        <v>0</v>
      </c>
      <c r="V23" s="402" t="s">
        <v>1266</v>
      </c>
    </row>
    <row r="24" spans="1:22" s="7" customFormat="1" ht="26.4" outlineLevel="2">
      <c r="A24" s="5"/>
      <c r="B24" s="5"/>
      <c r="C24" s="2" t="s">
        <v>1267</v>
      </c>
      <c r="D24" s="194">
        <v>1</v>
      </c>
      <c r="E24" s="97">
        <v>1</v>
      </c>
      <c r="F24" s="277" t="s">
        <v>660</v>
      </c>
      <c r="G24" s="199">
        <v>30222170.000000004</v>
      </c>
      <c r="H24" s="199">
        <v>840000.00000000012</v>
      </c>
      <c r="I24" s="199">
        <f t="shared" si="9"/>
        <v>31062170.000000004</v>
      </c>
      <c r="J24" s="199">
        <f t="shared" si="3"/>
        <v>30222170.000000004</v>
      </c>
      <c r="K24" s="199">
        <f t="shared" si="4"/>
        <v>840000.00000000012</v>
      </c>
      <c r="L24" s="199">
        <f t="shared" si="5"/>
        <v>31062170.000000004</v>
      </c>
      <c r="M24" s="579"/>
      <c r="N24" s="199"/>
      <c r="O24" s="199">
        <f t="shared" si="0"/>
        <v>0</v>
      </c>
      <c r="P24" s="579"/>
      <c r="Q24" s="199"/>
      <c r="R24" s="199">
        <f t="shared" si="1"/>
        <v>0</v>
      </c>
      <c r="S24" s="199">
        <f t="shared" si="6"/>
        <v>0</v>
      </c>
      <c r="T24" s="199">
        <f t="shared" si="7"/>
        <v>0</v>
      </c>
      <c r="U24" s="199">
        <f t="shared" si="8"/>
        <v>0</v>
      </c>
      <c r="V24" s="402" t="s">
        <v>1268</v>
      </c>
    </row>
    <row r="25" spans="1:22" s="7" customFormat="1" ht="26.4" outlineLevel="2">
      <c r="A25" s="5"/>
      <c r="B25" s="5"/>
      <c r="C25" s="2" t="s">
        <v>1269</v>
      </c>
      <c r="D25" s="194">
        <v>6</v>
      </c>
      <c r="E25" s="97">
        <v>6</v>
      </c>
      <c r="F25" s="277" t="s">
        <v>660</v>
      </c>
      <c r="G25" s="199">
        <v>9845660</v>
      </c>
      <c r="H25" s="199">
        <v>537600</v>
      </c>
      <c r="I25" s="199">
        <f t="shared" si="9"/>
        <v>10383260</v>
      </c>
      <c r="J25" s="199">
        <f t="shared" si="3"/>
        <v>59073960</v>
      </c>
      <c r="K25" s="199">
        <f t="shared" si="4"/>
        <v>3225600</v>
      </c>
      <c r="L25" s="199">
        <f t="shared" si="5"/>
        <v>62299560</v>
      </c>
      <c r="M25" s="579"/>
      <c r="N25" s="199"/>
      <c r="O25" s="199">
        <f t="shared" si="0"/>
        <v>0</v>
      </c>
      <c r="P25" s="579"/>
      <c r="Q25" s="199"/>
      <c r="R25" s="199">
        <f t="shared" si="1"/>
        <v>0</v>
      </c>
      <c r="S25" s="199">
        <f t="shared" si="6"/>
        <v>0</v>
      </c>
      <c r="T25" s="199">
        <f t="shared" si="7"/>
        <v>0</v>
      </c>
      <c r="U25" s="199">
        <f t="shared" si="8"/>
        <v>0</v>
      </c>
      <c r="V25" s="402" t="s">
        <v>1270</v>
      </c>
    </row>
    <row r="26" spans="1:22" s="7" customFormat="1" ht="26.4" outlineLevel="2">
      <c r="A26" s="5"/>
      <c r="B26" s="5"/>
      <c r="C26" s="2" t="s">
        <v>1271</v>
      </c>
      <c r="D26" s="194">
        <v>11</v>
      </c>
      <c r="E26" s="97">
        <v>11</v>
      </c>
      <c r="F26" s="277" t="s">
        <v>660</v>
      </c>
      <c r="G26" s="199">
        <v>9569780</v>
      </c>
      <c r="H26" s="199">
        <v>537600</v>
      </c>
      <c r="I26" s="199">
        <f t="shared" si="9"/>
        <v>10107380</v>
      </c>
      <c r="J26" s="199">
        <f t="shared" si="3"/>
        <v>105267580</v>
      </c>
      <c r="K26" s="199">
        <f t="shared" si="4"/>
        <v>5913600</v>
      </c>
      <c r="L26" s="199">
        <f t="shared" si="5"/>
        <v>111181180</v>
      </c>
      <c r="M26" s="579"/>
      <c r="N26" s="199"/>
      <c r="O26" s="199">
        <f t="shared" si="0"/>
        <v>0</v>
      </c>
      <c r="P26" s="579"/>
      <c r="Q26" s="199"/>
      <c r="R26" s="199">
        <f t="shared" si="1"/>
        <v>0</v>
      </c>
      <c r="S26" s="199">
        <f t="shared" si="6"/>
        <v>0</v>
      </c>
      <c r="T26" s="199">
        <f t="shared" si="7"/>
        <v>0</v>
      </c>
      <c r="U26" s="199">
        <f t="shared" si="8"/>
        <v>0</v>
      </c>
      <c r="V26" s="402" t="s">
        <v>1272</v>
      </c>
    </row>
    <row r="27" spans="1:22" s="7" customFormat="1" ht="26.4" outlineLevel="2">
      <c r="A27" s="5"/>
      <c r="B27" s="5"/>
      <c r="C27" s="2" t="s">
        <v>1273</v>
      </c>
      <c r="D27" s="194">
        <v>7</v>
      </c>
      <c r="E27" s="97">
        <v>7</v>
      </c>
      <c r="F27" s="277" t="s">
        <v>660</v>
      </c>
      <c r="G27" s="199">
        <v>8741260</v>
      </c>
      <c r="H27" s="199">
        <v>504000.00000000006</v>
      </c>
      <c r="I27" s="199">
        <f t="shared" si="9"/>
        <v>9245260</v>
      </c>
      <c r="J27" s="199">
        <f t="shared" si="3"/>
        <v>61188820</v>
      </c>
      <c r="K27" s="199">
        <f t="shared" si="4"/>
        <v>3528000.0000000005</v>
      </c>
      <c r="L27" s="199">
        <f t="shared" si="5"/>
        <v>64716820</v>
      </c>
      <c r="M27" s="579"/>
      <c r="N27" s="199"/>
      <c r="O27" s="199">
        <f t="shared" si="0"/>
        <v>0</v>
      </c>
      <c r="P27" s="579"/>
      <c r="Q27" s="199"/>
      <c r="R27" s="199">
        <f t="shared" si="1"/>
        <v>0</v>
      </c>
      <c r="S27" s="199">
        <f t="shared" si="6"/>
        <v>0</v>
      </c>
      <c r="T27" s="199">
        <f t="shared" si="7"/>
        <v>0</v>
      </c>
      <c r="U27" s="199">
        <f t="shared" si="8"/>
        <v>0</v>
      </c>
      <c r="V27" s="402" t="s">
        <v>1274</v>
      </c>
    </row>
    <row r="28" spans="1:22" s="7" customFormat="1" ht="26.4" outlineLevel="2">
      <c r="A28" s="5"/>
      <c r="B28" s="5"/>
      <c r="C28" s="2" t="s">
        <v>1275</v>
      </c>
      <c r="D28" s="194">
        <v>4</v>
      </c>
      <c r="E28" s="97">
        <v>4</v>
      </c>
      <c r="F28" s="277" t="s">
        <v>660</v>
      </c>
      <c r="G28" s="199">
        <v>8464170</v>
      </c>
      <c r="H28" s="199">
        <v>504000.00000000006</v>
      </c>
      <c r="I28" s="199">
        <f t="shared" si="9"/>
        <v>8968170</v>
      </c>
      <c r="J28" s="199">
        <f t="shared" si="3"/>
        <v>33856680</v>
      </c>
      <c r="K28" s="199">
        <f t="shared" si="4"/>
        <v>2016000.0000000002</v>
      </c>
      <c r="L28" s="199">
        <f t="shared" si="5"/>
        <v>35872680</v>
      </c>
      <c r="M28" s="579"/>
      <c r="N28" s="199"/>
      <c r="O28" s="199">
        <f t="shared" si="0"/>
        <v>0</v>
      </c>
      <c r="P28" s="579"/>
      <c r="Q28" s="199"/>
      <c r="R28" s="199">
        <f t="shared" si="1"/>
        <v>0</v>
      </c>
      <c r="S28" s="199">
        <f t="shared" si="6"/>
        <v>0</v>
      </c>
      <c r="T28" s="199">
        <f t="shared" si="7"/>
        <v>0</v>
      </c>
      <c r="U28" s="199">
        <f t="shared" si="8"/>
        <v>0</v>
      </c>
      <c r="V28" s="402" t="s">
        <v>1276</v>
      </c>
    </row>
    <row r="29" spans="1:22" s="7" customFormat="1" ht="26.4" outlineLevel="2">
      <c r="A29" s="5"/>
      <c r="B29" s="5"/>
      <c r="C29" s="2" t="s">
        <v>1277</v>
      </c>
      <c r="D29" s="194">
        <v>1</v>
      </c>
      <c r="E29" s="97">
        <v>1</v>
      </c>
      <c r="F29" s="277" t="s">
        <v>660</v>
      </c>
      <c r="G29" s="199">
        <v>7911200.0000000009</v>
      </c>
      <c r="H29" s="199">
        <v>504000.00000000006</v>
      </c>
      <c r="I29" s="199">
        <f t="shared" si="9"/>
        <v>8415200.0000000019</v>
      </c>
      <c r="J29" s="199">
        <f t="shared" si="3"/>
        <v>7911200.0000000009</v>
      </c>
      <c r="K29" s="199">
        <f t="shared" si="4"/>
        <v>504000.00000000006</v>
      </c>
      <c r="L29" s="199">
        <f t="shared" si="5"/>
        <v>8415200.0000000019</v>
      </c>
      <c r="M29" s="579"/>
      <c r="N29" s="199"/>
      <c r="O29" s="199">
        <f t="shared" si="0"/>
        <v>0</v>
      </c>
      <c r="P29" s="579"/>
      <c r="Q29" s="199"/>
      <c r="R29" s="199">
        <f t="shared" si="1"/>
        <v>0</v>
      </c>
      <c r="S29" s="199">
        <f t="shared" si="6"/>
        <v>0</v>
      </c>
      <c r="T29" s="199">
        <f t="shared" si="7"/>
        <v>0</v>
      </c>
      <c r="U29" s="199">
        <f t="shared" si="8"/>
        <v>0</v>
      </c>
      <c r="V29" s="402" t="s">
        <v>1278</v>
      </c>
    </row>
    <row r="30" spans="1:22" s="7" customFormat="1" ht="39.6" outlineLevel="2">
      <c r="A30" s="5"/>
      <c r="B30" s="5"/>
      <c r="C30" s="2" t="s">
        <v>1279</v>
      </c>
      <c r="D30" s="194">
        <v>4</v>
      </c>
      <c r="E30" s="97">
        <v>4</v>
      </c>
      <c r="F30" s="277" t="s">
        <v>660</v>
      </c>
      <c r="G30" s="199">
        <v>12599730.000000002</v>
      </c>
      <c r="H30" s="199">
        <v>621600.00000000012</v>
      </c>
      <c r="I30" s="199">
        <f t="shared" si="9"/>
        <v>13221330.000000002</v>
      </c>
      <c r="J30" s="199">
        <f t="shared" si="3"/>
        <v>50398920.000000007</v>
      </c>
      <c r="K30" s="199">
        <f t="shared" si="4"/>
        <v>2486400.0000000005</v>
      </c>
      <c r="L30" s="199">
        <f t="shared" si="5"/>
        <v>52885320.000000007</v>
      </c>
      <c r="M30" s="579"/>
      <c r="N30" s="199"/>
      <c r="O30" s="199">
        <f t="shared" si="0"/>
        <v>0</v>
      </c>
      <c r="P30" s="579"/>
      <c r="Q30" s="199"/>
      <c r="R30" s="199">
        <f t="shared" si="1"/>
        <v>0</v>
      </c>
      <c r="S30" s="199">
        <f t="shared" si="6"/>
        <v>0</v>
      </c>
      <c r="T30" s="199">
        <f t="shared" si="7"/>
        <v>0</v>
      </c>
      <c r="U30" s="199">
        <f t="shared" si="8"/>
        <v>0</v>
      </c>
      <c r="V30" s="402" t="s">
        <v>1280</v>
      </c>
    </row>
    <row r="31" spans="1:22" s="7" customFormat="1" ht="39.6" outlineLevel="2">
      <c r="A31" s="5"/>
      <c r="B31" s="5"/>
      <c r="C31" s="2" t="s">
        <v>1281</v>
      </c>
      <c r="D31" s="194">
        <v>2</v>
      </c>
      <c r="E31" s="97">
        <v>2</v>
      </c>
      <c r="F31" s="277" t="s">
        <v>660</v>
      </c>
      <c r="G31" s="199">
        <v>16773020.000000002</v>
      </c>
      <c r="H31" s="199">
        <v>733600.00000000012</v>
      </c>
      <c r="I31" s="199">
        <f t="shared" si="9"/>
        <v>17506620.000000004</v>
      </c>
      <c r="J31" s="199">
        <f t="shared" si="3"/>
        <v>33546040.000000004</v>
      </c>
      <c r="K31" s="199">
        <f t="shared" si="4"/>
        <v>1467200.0000000002</v>
      </c>
      <c r="L31" s="199">
        <f t="shared" si="5"/>
        <v>35013240.000000007</v>
      </c>
      <c r="M31" s="579"/>
      <c r="N31" s="199"/>
      <c r="O31" s="199">
        <f t="shared" si="0"/>
        <v>0</v>
      </c>
      <c r="P31" s="579"/>
      <c r="Q31" s="199"/>
      <c r="R31" s="199">
        <f t="shared" si="1"/>
        <v>0</v>
      </c>
      <c r="S31" s="199">
        <f t="shared" si="6"/>
        <v>0</v>
      </c>
      <c r="T31" s="199">
        <f t="shared" si="7"/>
        <v>0</v>
      </c>
      <c r="U31" s="199">
        <f t="shared" si="8"/>
        <v>0</v>
      </c>
      <c r="V31" s="402" t="s">
        <v>1282</v>
      </c>
    </row>
    <row r="32" spans="1:22" s="7" customFormat="1" ht="39.6" outlineLevel="2">
      <c r="A32" s="5"/>
      <c r="B32" s="5"/>
      <c r="C32" s="2" t="s">
        <v>1283</v>
      </c>
      <c r="D32" s="194">
        <v>1</v>
      </c>
      <c r="E32" s="97">
        <v>1</v>
      </c>
      <c r="F32" s="277" t="s">
        <v>660</v>
      </c>
      <c r="G32" s="199">
        <v>31227680.000000004</v>
      </c>
      <c r="H32" s="199">
        <v>733600.00000000012</v>
      </c>
      <c r="I32" s="199">
        <f t="shared" si="9"/>
        <v>31961280.000000004</v>
      </c>
      <c r="J32" s="199">
        <f t="shared" si="3"/>
        <v>31227680.000000004</v>
      </c>
      <c r="K32" s="199">
        <f t="shared" si="4"/>
        <v>733600.00000000012</v>
      </c>
      <c r="L32" s="199">
        <f t="shared" si="5"/>
        <v>31961280.000000004</v>
      </c>
      <c r="M32" s="579"/>
      <c r="N32" s="199"/>
      <c r="O32" s="199">
        <f t="shared" si="0"/>
        <v>0</v>
      </c>
      <c r="P32" s="579"/>
      <c r="Q32" s="199"/>
      <c r="R32" s="199">
        <f t="shared" si="1"/>
        <v>0</v>
      </c>
      <c r="S32" s="199">
        <f t="shared" si="6"/>
        <v>0</v>
      </c>
      <c r="T32" s="199">
        <f t="shared" si="7"/>
        <v>0</v>
      </c>
      <c r="U32" s="199">
        <f t="shared" si="8"/>
        <v>0</v>
      </c>
      <c r="V32" s="402" t="s">
        <v>1284</v>
      </c>
    </row>
    <row r="33" spans="1:22" s="7" customFormat="1" outlineLevel="2">
      <c r="A33" s="5"/>
      <c r="B33" s="5"/>
      <c r="C33" s="392" t="s">
        <v>1285</v>
      </c>
      <c r="D33" s="97">
        <v>6</v>
      </c>
      <c r="E33" s="97">
        <v>6</v>
      </c>
      <c r="F33" s="277" t="s">
        <v>660</v>
      </c>
      <c r="G33" s="199">
        <v>19690000</v>
      </c>
      <c r="H33" s="199">
        <v>168000.00000000003</v>
      </c>
      <c r="I33" s="199">
        <f t="shared" si="9"/>
        <v>19858000</v>
      </c>
      <c r="J33" s="199">
        <f t="shared" si="3"/>
        <v>118140000</v>
      </c>
      <c r="K33" s="199">
        <f t="shared" si="4"/>
        <v>1008000.0000000002</v>
      </c>
      <c r="L33" s="199">
        <f t="shared" si="5"/>
        <v>119148000</v>
      </c>
      <c r="M33" s="579"/>
      <c r="N33" s="199"/>
      <c r="O33" s="199">
        <f t="shared" si="0"/>
        <v>0</v>
      </c>
      <c r="P33" s="579"/>
      <c r="Q33" s="199"/>
      <c r="R33" s="199">
        <f t="shared" si="1"/>
        <v>0</v>
      </c>
      <c r="S33" s="199">
        <f t="shared" si="6"/>
        <v>0</v>
      </c>
      <c r="T33" s="199">
        <f t="shared" si="7"/>
        <v>0</v>
      </c>
      <c r="U33" s="199">
        <f t="shared" si="8"/>
        <v>0</v>
      </c>
      <c r="V33" s="402" t="s">
        <v>1547</v>
      </c>
    </row>
    <row r="34" spans="1:22" s="7" customFormat="1" outlineLevel="2">
      <c r="A34" s="5"/>
      <c r="B34" s="5"/>
      <c r="C34" s="2" t="s">
        <v>1286</v>
      </c>
      <c r="D34" s="194">
        <v>1</v>
      </c>
      <c r="E34" s="97">
        <v>1</v>
      </c>
      <c r="F34" s="277" t="s">
        <v>660</v>
      </c>
      <c r="G34" s="199">
        <v>11532400</v>
      </c>
      <c r="H34" s="199">
        <v>168000.00000000003</v>
      </c>
      <c r="I34" s="199">
        <f t="shared" si="9"/>
        <v>11700400</v>
      </c>
      <c r="J34" s="199">
        <f t="shared" si="3"/>
        <v>11532400</v>
      </c>
      <c r="K34" s="199">
        <f t="shared" si="4"/>
        <v>168000.00000000003</v>
      </c>
      <c r="L34" s="199">
        <f t="shared" si="5"/>
        <v>11700400</v>
      </c>
      <c r="M34" s="579"/>
      <c r="N34" s="199"/>
      <c r="O34" s="199">
        <f t="shared" si="0"/>
        <v>0</v>
      </c>
      <c r="P34" s="579"/>
      <c r="Q34" s="199"/>
      <c r="R34" s="199">
        <f t="shared" si="1"/>
        <v>0</v>
      </c>
      <c r="S34" s="199">
        <f t="shared" si="6"/>
        <v>0</v>
      </c>
      <c r="T34" s="199">
        <f t="shared" si="7"/>
        <v>0</v>
      </c>
      <c r="U34" s="199">
        <f t="shared" si="8"/>
        <v>0</v>
      </c>
      <c r="V34" s="402" t="s">
        <v>1287</v>
      </c>
    </row>
    <row r="35" spans="1:22" s="7" customFormat="1" ht="26.4" outlineLevel="2">
      <c r="A35" s="5"/>
      <c r="B35" s="5"/>
      <c r="C35" s="2" t="s">
        <v>1288</v>
      </c>
      <c r="D35" s="194">
        <v>36</v>
      </c>
      <c r="E35" s="97">
        <v>36</v>
      </c>
      <c r="F35" s="277" t="s">
        <v>660</v>
      </c>
      <c r="G35" s="199">
        <v>1614800.0000000002</v>
      </c>
      <c r="H35" s="199">
        <v>50400.000000000007</v>
      </c>
      <c r="I35" s="199">
        <f t="shared" si="2"/>
        <v>1665200.0000000002</v>
      </c>
      <c r="J35" s="199">
        <f t="shared" si="3"/>
        <v>58132800.000000007</v>
      </c>
      <c r="K35" s="199">
        <f t="shared" si="4"/>
        <v>1814400.0000000002</v>
      </c>
      <c r="L35" s="199">
        <f t="shared" si="5"/>
        <v>59947200.000000007</v>
      </c>
      <c r="M35" s="579"/>
      <c r="N35" s="199"/>
      <c r="O35" s="199">
        <f t="shared" si="0"/>
        <v>0</v>
      </c>
      <c r="P35" s="579"/>
      <c r="Q35" s="199"/>
      <c r="R35" s="199">
        <f t="shared" si="1"/>
        <v>0</v>
      </c>
      <c r="S35" s="199">
        <f t="shared" si="6"/>
        <v>0</v>
      </c>
      <c r="T35" s="199">
        <f t="shared" si="7"/>
        <v>0</v>
      </c>
      <c r="U35" s="199">
        <f t="shared" si="8"/>
        <v>0</v>
      </c>
      <c r="V35" s="402" t="s">
        <v>1219</v>
      </c>
    </row>
    <row r="36" spans="1:22" s="7" customFormat="1" ht="26.4" outlineLevel="2">
      <c r="A36" s="5"/>
      <c r="B36" s="5"/>
      <c r="C36" s="2" t="s">
        <v>1289</v>
      </c>
      <c r="D36" s="194">
        <v>2</v>
      </c>
      <c r="E36" s="97">
        <v>2</v>
      </c>
      <c r="F36" s="277" t="s">
        <v>660</v>
      </c>
      <c r="G36" s="199">
        <v>873400.00000000012</v>
      </c>
      <c r="H36" s="199">
        <v>140000</v>
      </c>
      <c r="I36" s="199">
        <f t="shared" ref="I36:I40" si="10">SUM(G36:H36)</f>
        <v>1013400.0000000001</v>
      </c>
      <c r="J36" s="199">
        <f t="shared" si="3"/>
        <v>1746800.0000000002</v>
      </c>
      <c r="K36" s="199">
        <f t="shared" si="4"/>
        <v>280000</v>
      </c>
      <c r="L36" s="199">
        <f t="shared" si="5"/>
        <v>2026800.0000000002</v>
      </c>
      <c r="M36" s="579"/>
      <c r="N36" s="199"/>
      <c r="O36" s="199">
        <f t="shared" si="0"/>
        <v>0</v>
      </c>
      <c r="P36" s="579"/>
      <c r="Q36" s="199"/>
      <c r="R36" s="199">
        <f t="shared" si="1"/>
        <v>0</v>
      </c>
      <c r="S36" s="199">
        <f t="shared" si="6"/>
        <v>0</v>
      </c>
      <c r="T36" s="199">
        <f t="shared" si="7"/>
        <v>0</v>
      </c>
      <c r="U36" s="199">
        <f t="shared" si="8"/>
        <v>0</v>
      </c>
      <c r="V36" s="402" t="s">
        <v>1290</v>
      </c>
    </row>
    <row r="37" spans="1:22" s="7" customFormat="1" outlineLevel="2">
      <c r="A37" s="5"/>
      <c r="B37" s="5"/>
      <c r="C37" s="2" t="s">
        <v>1291</v>
      </c>
      <c r="D37" s="194">
        <v>1</v>
      </c>
      <c r="E37" s="97">
        <v>1</v>
      </c>
      <c r="F37" s="277" t="s">
        <v>660</v>
      </c>
      <c r="G37" s="199">
        <v>13200000.000000002</v>
      </c>
      <c r="H37" s="199">
        <v>280000</v>
      </c>
      <c r="I37" s="199">
        <f t="shared" si="10"/>
        <v>13480000.000000002</v>
      </c>
      <c r="J37" s="199">
        <f t="shared" si="3"/>
        <v>13200000.000000002</v>
      </c>
      <c r="K37" s="199">
        <f t="shared" si="4"/>
        <v>280000</v>
      </c>
      <c r="L37" s="199">
        <f t="shared" si="5"/>
        <v>13480000.000000002</v>
      </c>
      <c r="M37" s="579"/>
      <c r="N37" s="199"/>
      <c r="O37" s="199">
        <f t="shared" si="0"/>
        <v>0</v>
      </c>
      <c r="P37" s="579"/>
      <c r="Q37" s="199"/>
      <c r="R37" s="199">
        <f t="shared" si="1"/>
        <v>0</v>
      </c>
      <c r="S37" s="199">
        <f t="shared" si="6"/>
        <v>0</v>
      </c>
      <c r="T37" s="199">
        <f t="shared" si="7"/>
        <v>0</v>
      </c>
      <c r="U37" s="199">
        <f t="shared" si="8"/>
        <v>0</v>
      </c>
      <c r="V37" s="402" t="s">
        <v>898</v>
      </c>
    </row>
    <row r="38" spans="1:22" s="7" customFormat="1" outlineLevel="2">
      <c r="A38" s="5"/>
      <c r="B38" s="5"/>
      <c r="C38" s="2" t="s">
        <v>1292</v>
      </c>
      <c r="D38" s="194">
        <v>16</v>
      </c>
      <c r="E38" s="97">
        <v>44</v>
      </c>
      <c r="F38" s="277" t="s">
        <v>660</v>
      </c>
      <c r="G38" s="199">
        <v>1815000.0000000002</v>
      </c>
      <c r="H38" s="199">
        <v>0</v>
      </c>
      <c r="I38" s="199">
        <f t="shared" si="10"/>
        <v>1815000.0000000002</v>
      </c>
      <c r="J38" s="199">
        <f t="shared" si="3"/>
        <v>79860000.000000015</v>
      </c>
      <c r="K38" s="199">
        <f t="shared" si="4"/>
        <v>0</v>
      </c>
      <c r="L38" s="199">
        <f t="shared" si="5"/>
        <v>79860000.000000015</v>
      </c>
      <c r="M38" s="579"/>
      <c r="N38" s="199"/>
      <c r="O38" s="199">
        <f t="shared" si="0"/>
        <v>0</v>
      </c>
      <c r="P38" s="579"/>
      <c r="Q38" s="199"/>
      <c r="R38" s="199">
        <f t="shared" si="1"/>
        <v>0</v>
      </c>
      <c r="S38" s="199">
        <f t="shared" si="6"/>
        <v>0</v>
      </c>
      <c r="T38" s="199">
        <f t="shared" si="7"/>
        <v>0</v>
      </c>
      <c r="U38" s="199">
        <f t="shared" si="8"/>
        <v>0</v>
      </c>
      <c r="V38" s="402" t="s">
        <v>1293</v>
      </c>
    </row>
    <row r="39" spans="1:22" s="7" customFormat="1" outlineLevel="2">
      <c r="A39" s="5"/>
      <c r="B39" s="5"/>
      <c r="C39" s="2" t="s">
        <v>1294</v>
      </c>
      <c r="D39" s="194">
        <v>5</v>
      </c>
      <c r="E39" s="97">
        <v>5</v>
      </c>
      <c r="F39" s="277" t="s">
        <v>660</v>
      </c>
      <c r="G39" s="199">
        <v>1300000</v>
      </c>
      <c r="H39" s="199">
        <v>500000</v>
      </c>
      <c r="I39" s="199">
        <f t="shared" si="10"/>
        <v>1800000</v>
      </c>
      <c r="J39" s="199">
        <f t="shared" si="3"/>
        <v>6500000</v>
      </c>
      <c r="K39" s="199">
        <f t="shared" si="4"/>
        <v>2500000</v>
      </c>
      <c r="L39" s="199">
        <f t="shared" si="5"/>
        <v>9000000</v>
      </c>
      <c r="M39" s="579"/>
      <c r="N39" s="199"/>
      <c r="O39" s="199">
        <f t="shared" si="0"/>
        <v>0</v>
      </c>
      <c r="P39" s="579"/>
      <c r="Q39" s="199"/>
      <c r="R39" s="199">
        <f t="shared" si="1"/>
        <v>0</v>
      </c>
      <c r="S39" s="199">
        <f t="shared" si="6"/>
        <v>0</v>
      </c>
      <c r="T39" s="199">
        <f t="shared" si="7"/>
        <v>0</v>
      </c>
      <c r="U39" s="199">
        <f t="shared" si="8"/>
        <v>0</v>
      </c>
      <c r="V39" s="402" t="s">
        <v>713</v>
      </c>
    </row>
    <row r="40" spans="1:22" s="7" customFormat="1" outlineLevel="2">
      <c r="A40" s="5"/>
      <c r="B40" s="5"/>
      <c r="C40" s="2" t="s">
        <v>1295</v>
      </c>
      <c r="D40" s="194">
        <v>1</v>
      </c>
      <c r="E40" s="97">
        <v>1</v>
      </c>
      <c r="F40" s="277" t="s">
        <v>619</v>
      </c>
      <c r="G40" s="199">
        <v>7500000</v>
      </c>
      <c r="H40" s="199">
        <v>0</v>
      </c>
      <c r="I40" s="199">
        <f t="shared" si="10"/>
        <v>7500000</v>
      </c>
      <c r="J40" s="199">
        <f t="shared" si="3"/>
        <v>7500000</v>
      </c>
      <c r="K40" s="199">
        <f t="shared" si="4"/>
        <v>0</v>
      </c>
      <c r="L40" s="199">
        <f t="shared" si="5"/>
        <v>7500000</v>
      </c>
      <c r="M40" s="579"/>
      <c r="N40" s="199"/>
      <c r="O40" s="199">
        <f t="shared" si="0"/>
        <v>0</v>
      </c>
      <c r="P40" s="579"/>
      <c r="Q40" s="199"/>
      <c r="R40" s="199">
        <f t="shared" si="1"/>
        <v>0</v>
      </c>
      <c r="S40" s="199">
        <f t="shared" si="6"/>
        <v>0</v>
      </c>
      <c r="T40" s="199">
        <f t="shared" si="7"/>
        <v>0</v>
      </c>
      <c r="U40" s="199">
        <f t="shared" si="8"/>
        <v>0</v>
      </c>
      <c r="V40" s="402" t="s">
        <v>713</v>
      </c>
    </row>
    <row r="41" spans="1:22" s="403" customFormat="1" outlineLevel="2">
      <c r="A41" s="391"/>
      <c r="B41" s="391"/>
      <c r="C41" s="392" t="s">
        <v>1151</v>
      </c>
      <c r="D41" s="97">
        <v>1</v>
      </c>
      <c r="E41" s="97">
        <v>1</v>
      </c>
      <c r="F41" s="387" t="s">
        <v>619</v>
      </c>
      <c r="G41" s="62">
        <v>38463700</v>
      </c>
      <c r="H41" s="62">
        <v>11539110</v>
      </c>
      <c r="I41" s="62">
        <f t="shared" si="2"/>
        <v>50002810</v>
      </c>
      <c r="J41" s="62">
        <f t="shared" si="3"/>
        <v>38463700</v>
      </c>
      <c r="K41" s="62">
        <f t="shared" si="4"/>
        <v>11539110</v>
      </c>
      <c r="L41" s="62">
        <f t="shared" si="5"/>
        <v>50002810</v>
      </c>
      <c r="M41" s="574"/>
      <c r="N41" s="62"/>
      <c r="O41" s="62">
        <f t="shared" si="0"/>
        <v>0</v>
      </c>
      <c r="P41" s="574"/>
      <c r="Q41" s="62"/>
      <c r="R41" s="62">
        <f t="shared" si="1"/>
        <v>0</v>
      </c>
      <c r="S41" s="62">
        <f t="shared" si="6"/>
        <v>0</v>
      </c>
      <c r="T41" s="62">
        <f t="shared" si="7"/>
        <v>0</v>
      </c>
      <c r="U41" s="62">
        <f t="shared" si="8"/>
        <v>0</v>
      </c>
      <c r="V41" s="393" t="s">
        <v>713</v>
      </c>
    </row>
    <row r="42" spans="1:22" s="7" customFormat="1" outlineLevel="2">
      <c r="A42" s="5"/>
      <c r="B42" s="5"/>
      <c r="C42" s="401" t="s">
        <v>1296</v>
      </c>
      <c r="D42" s="194"/>
      <c r="E42" s="194"/>
      <c r="F42" s="277"/>
      <c r="G42" s="199"/>
      <c r="H42" s="199"/>
      <c r="I42" s="199"/>
      <c r="J42" s="174">
        <f>SUBTOTAL(9,J43:J50)</f>
        <v>67284685.775862068</v>
      </c>
      <c r="K42" s="174">
        <f t="shared" ref="K42:L42" si="11">SUBTOTAL(9,K43:K50)</f>
        <v>24357916.629310347</v>
      </c>
      <c r="L42" s="174">
        <f t="shared" si="11"/>
        <v>91642602.405172408</v>
      </c>
      <c r="M42" s="578"/>
      <c r="N42" s="174"/>
      <c r="O42" s="174">
        <f t="shared" si="0"/>
        <v>0</v>
      </c>
      <c r="P42" s="578"/>
      <c r="Q42" s="174"/>
      <c r="R42" s="174">
        <f t="shared" si="1"/>
        <v>0</v>
      </c>
      <c r="S42" s="174">
        <f>SUBTOTAL(9,S43:S50)</f>
        <v>0</v>
      </c>
      <c r="T42" s="174">
        <f t="shared" ref="T42:U42" si="12">SUBTOTAL(9,T43:T50)</f>
        <v>0</v>
      </c>
      <c r="U42" s="174">
        <f t="shared" si="12"/>
        <v>0</v>
      </c>
      <c r="V42" s="402"/>
    </row>
    <row r="43" spans="1:22" s="7" customFormat="1" outlineLevel="2">
      <c r="A43" s="5"/>
      <c r="B43" s="5"/>
      <c r="C43" s="2" t="s">
        <v>1297</v>
      </c>
      <c r="D43" s="194">
        <v>78</v>
      </c>
      <c r="E43" s="97">
        <v>112.69999999999999</v>
      </c>
      <c r="F43" s="277" t="s">
        <v>624</v>
      </c>
      <c r="G43" s="199">
        <v>38160</v>
      </c>
      <c r="H43" s="199">
        <v>22400.000000000004</v>
      </c>
      <c r="I43" s="199">
        <f t="shared" ref="I43" si="13">SUM(G43:H43)</f>
        <v>60560</v>
      </c>
      <c r="J43" s="199">
        <f t="shared" ref="J43:J50" si="14">G43*E43</f>
        <v>4300632</v>
      </c>
      <c r="K43" s="199">
        <f t="shared" ref="K43:K50" si="15">H43*E43</f>
        <v>2524480</v>
      </c>
      <c r="L43" s="199">
        <f t="shared" ref="L43:L50" si="16">I43*E43</f>
        <v>6825111.9999999991</v>
      </c>
      <c r="M43" s="579"/>
      <c r="N43" s="199"/>
      <c r="O43" s="199">
        <f t="shared" si="0"/>
        <v>0</v>
      </c>
      <c r="P43" s="579"/>
      <c r="Q43" s="199"/>
      <c r="R43" s="199">
        <f t="shared" si="1"/>
        <v>0</v>
      </c>
      <c r="S43" s="199">
        <f t="shared" si="6"/>
        <v>0</v>
      </c>
      <c r="T43" s="199">
        <f t="shared" si="7"/>
        <v>0</v>
      </c>
      <c r="U43" s="199">
        <f t="shared" si="8"/>
        <v>0</v>
      </c>
      <c r="V43" s="402" t="s">
        <v>1108</v>
      </c>
    </row>
    <row r="44" spans="1:22" s="7" customFormat="1" outlineLevel="2">
      <c r="A44" s="5"/>
      <c r="B44" s="5"/>
      <c r="C44" s="2" t="s">
        <v>1298</v>
      </c>
      <c r="D44" s="194">
        <v>249</v>
      </c>
      <c r="E44" s="97">
        <v>203.54999999999998</v>
      </c>
      <c r="F44" s="277" t="s">
        <v>624</v>
      </c>
      <c r="G44" s="199">
        <v>60000</v>
      </c>
      <c r="H44" s="199">
        <v>23520.000000000004</v>
      </c>
      <c r="I44" s="199">
        <f t="shared" si="2"/>
        <v>83520</v>
      </c>
      <c r="J44" s="199">
        <f t="shared" si="14"/>
        <v>12212999.999999998</v>
      </c>
      <c r="K44" s="199">
        <f t="shared" si="15"/>
        <v>4787496</v>
      </c>
      <c r="L44" s="199">
        <f t="shared" si="16"/>
        <v>17000496</v>
      </c>
      <c r="M44" s="579"/>
      <c r="N44" s="199"/>
      <c r="O44" s="199">
        <f t="shared" si="0"/>
        <v>0</v>
      </c>
      <c r="P44" s="579"/>
      <c r="Q44" s="199"/>
      <c r="R44" s="199">
        <f t="shared" si="1"/>
        <v>0</v>
      </c>
      <c r="S44" s="199">
        <f t="shared" si="6"/>
        <v>0</v>
      </c>
      <c r="T44" s="199">
        <f t="shared" si="7"/>
        <v>0</v>
      </c>
      <c r="U44" s="199">
        <f t="shared" si="8"/>
        <v>0</v>
      </c>
      <c r="V44" s="402" t="s">
        <v>1108</v>
      </c>
    </row>
    <row r="45" spans="1:22" s="7" customFormat="1" outlineLevel="2">
      <c r="A45" s="5"/>
      <c r="B45" s="5"/>
      <c r="C45" s="2" t="s">
        <v>1299</v>
      </c>
      <c r="D45" s="194">
        <v>90</v>
      </c>
      <c r="E45" s="97">
        <v>119.6</v>
      </c>
      <c r="F45" s="277" t="s">
        <v>624</v>
      </c>
      <c r="G45" s="199">
        <v>81840</v>
      </c>
      <c r="H45" s="199">
        <v>28000.000000000004</v>
      </c>
      <c r="I45" s="199">
        <f t="shared" si="2"/>
        <v>109840</v>
      </c>
      <c r="J45" s="199">
        <f t="shared" si="14"/>
        <v>9788064</v>
      </c>
      <c r="K45" s="199">
        <f t="shared" si="15"/>
        <v>3348800.0000000005</v>
      </c>
      <c r="L45" s="199">
        <f t="shared" si="16"/>
        <v>13136864</v>
      </c>
      <c r="M45" s="579"/>
      <c r="N45" s="199"/>
      <c r="O45" s="199">
        <f t="shared" si="0"/>
        <v>0</v>
      </c>
      <c r="P45" s="579"/>
      <c r="Q45" s="199"/>
      <c r="R45" s="199">
        <f t="shared" si="1"/>
        <v>0</v>
      </c>
      <c r="S45" s="199">
        <f t="shared" si="6"/>
        <v>0</v>
      </c>
      <c r="T45" s="199">
        <f t="shared" si="7"/>
        <v>0</v>
      </c>
      <c r="U45" s="199">
        <f t="shared" si="8"/>
        <v>0</v>
      </c>
      <c r="V45" s="402" t="s">
        <v>1108</v>
      </c>
    </row>
    <row r="46" spans="1:22" s="7" customFormat="1" outlineLevel="2">
      <c r="A46" s="5"/>
      <c r="B46" s="5"/>
      <c r="C46" s="2" t="s">
        <v>1300</v>
      </c>
      <c r="D46" s="194">
        <v>262</v>
      </c>
      <c r="E46" s="97">
        <v>210.45</v>
      </c>
      <c r="F46" s="277" t="s">
        <v>624</v>
      </c>
      <c r="G46" s="199">
        <v>103760</v>
      </c>
      <c r="H46" s="199">
        <v>38808.000000000007</v>
      </c>
      <c r="I46" s="199">
        <f t="shared" si="2"/>
        <v>142568</v>
      </c>
      <c r="J46" s="199">
        <f t="shared" si="14"/>
        <v>21836292</v>
      </c>
      <c r="K46" s="199">
        <f t="shared" si="15"/>
        <v>8167143.6000000015</v>
      </c>
      <c r="L46" s="199">
        <f t="shared" si="16"/>
        <v>30003435.599999998</v>
      </c>
      <c r="M46" s="579"/>
      <c r="N46" s="199"/>
      <c r="O46" s="199">
        <f t="shared" si="0"/>
        <v>0</v>
      </c>
      <c r="P46" s="579"/>
      <c r="Q46" s="199"/>
      <c r="R46" s="199">
        <f t="shared" si="1"/>
        <v>0</v>
      </c>
      <c r="S46" s="199">
        <f t="shared" si="6"/>
        <v>0</v>
      </c>
      <c r="T46" s="199">
        <f t="shared" si="7"/>
        <v>0</v>
      </c>
      <c r="U46" s="199">
        <f t="shared" si="8"/>
        <v>0</v>
      </c>
      <c r="V46" s="402" t="s">
        <v>1108</v>
      </c>
    </row>
    <row r="47" spans="1:22" s="7" customFormat="1" outlineLevel="2">
      <c r="A47" s="5"/>
      <c r="B47" s="5"/>
      <c r="C47" s="2" t="s">
        <v>1301</v>
      </c>
      <c r="D47" s="194">
        <v>0</v>
      </c>
      <c r="E47" s="97">
        <v>0</v>
      </c>
      <c r="F47" s="277" t="s">
        <v>624</v>
      </c>
      <c r="G47" s="199">
        <v>129600</v>
      </c>
      <c r="H47" s="199">
        <v>42560.000000000007</v>
      </c>
      <c r="I47" s="199">
        <f t="shared" si="2"/>
        <v>172160</v>
      </c>
      <c r="J47" s="199">
        <f t="shared" si="14"/>
        <v>0</v>
      </c>
      <c r="K47" s="199">
        <f t="shared" si="15"/>
        <v>0</v>
      </c>
      <c r="L47" s="199">
        <f t="shared" si="16"/>
        <v>0</v>
      </c>
      <c r="M47" s="579"/>
      <c r="N47" s="199"/>
      <c r="O47" s="199">
        <f t="shared" si="0"/>
        <v>0</v>
      </c>
      <c r="P47" s="579"/>
      <c r="Q47" s="199"/>
      <c r="R47" s="199">
        <f t="shared" si="1"/>
        <v>0</v>
      </c>
      <c r="S47" s="199">
        <f t="shared" si="6"/>
        <v>0</v>
      </c>
      <c r="T47" s="199">
        <f t="shared" si="7"/>
        <v>0</v>
      </c>
      <c r="U47" s="199">
        <f t="shared" si="8"/>
        <v>0</v>
      </c>
      <c r="V47" s="402" t="s">
        <v>1108</v>
      </c>
    </row>
    <row r="48" spans="1:22" s="7" customFormat="1" outlineLevel="2">
      <c r="A48" s="5"/>
      <c r="B48" s="5"/>
      <c r="C48" s="2" t="s">
        <v>1302</v>
      </c>
      <c r="D48" s="194">
        <v>18</v>
      </c>
      <c r="E48" s="97">
        <v>27.599999999999998</v>
      </c>
      <c r="F48" s="277" t="s">
        <v>624</v>
      </c>
      <c r="G48" s="199">
        <v>147310.3448275862</v>
      </c>
      <c r="H48" s="199">
        <v>49392.000000000007</v>
      </c>
      <c r="I48" s="199">
        <f t="shared" si="2"/>
        <v>196702.3448275862</v>
      </c>
      <c r="J48" s="199">
        <f t="shared" si="14"/>
        <v>4065765.5172413788</v>
      </c>
      <c r="K48" s="199">
        <f t="shared" si="15"/>
        <v>1363219.2000000002</v>
      </c>
      <c r="L48" s="199">
        <f t="shared" si="16"/>
        <v>5428984.7172413785</v>
      </c>
      <c r="M48" s="579"/>
      <c r="N48" s="199"/>
      <c r="O48" s="199">
        <f t="shared" si="0"/>
        <v>0</v>
      </c>
      <c r="P48" s="579"/>
      <c r="Q48" s="199"/>
      <c r="R48" s="199">
        <f t="shared" si="1"/>
        <v>0</v>
      </c>
      <c r="S48" s="199">
        <f t="shared" si="6"/>
        <v>0</v>
      </c>
      <c r="T48" s="199">
        <f t="shared" si="7"/>
        <v>0</v>
      </c>
      <c r="U48" s="199">
        <f t="shared" si="8"/>
        <v>0</v>
      </c>
      <c r="V48" s="402" t="s">
        <v>1108</v>
      </c>
    </row>
    <row r="49" spans="1:22" s="7" customFormat="1" outlineLevel="2">
      <c r="A49" s="5"/>
      <c r="B49" s="5"/>
      <c r="C49" s="2" t="s">
        <v>1303</v>
      </c>
      <c r="D49" s="194">
        <v>54</v>
      </c>
      <c r="E49" s="97">
        <v>52.9</v>
      </c>
      <c r="F49" s="277" t="s">
        <v>624</v>
      </c>
      <c r="G49" s="199">
        <v>234206.89655172414</v>
      </c>
      <c r="H49" s="199">
        <v>63504.000000000007</v>
      </c>
      <c r="I49" s="199">
        <f t="shared" si="2"/>
        <v>297710.89655172417</v>
      </c>
      <c r="J49" s="199">
        <f t="shared" si="14"/>
        <v>12389544.827586208</v>
      </c>
      <c r="K49" s="199">
        <f t="shared" si="15"/>
        <v>3359361.6</v>
      </c>
      <c r="L49" s="199">
        <f t="shared" si="16"/>
        <v>15748906.427586209</v>
      </c>
      <c r="M49" s="579"/>
      <c r="N49" s="199"/>
      <c r="O49" s="199">
        <f t="shared" si="0"/>
        <v>0</v>
      </c>
      <c r="P49" s="579"/>
      <c r="Q49" s="199"/>
      <c r="R49" s="199">
        <f t="shared" si="1"/>
        <v>0</v>
      </c>
      <c r="S49" s="199">
        <f t="shared" si="6"/>
        <v>0</v>
      </c>
      <c r="T49" s="199">
        <f t="shared" si="7"/>
        <v>0</v>
      </c>
      <c r="U49" s="199">
        <f t="shared" si="8"/>
        <v>0</v>
      </c>
      <c r="V49" s="402" t="s">
        <v>1108</v>
      </c>
    </row>
    <row r="50" spans="1:22" s="7" customFormat="1" outlineLevel="2">
      <c r="A50" s="5"/>
      <c r="B50" s="5"/>
      <c r="C50" s="2" t="s">
        <v>1220</v>
      </c>
      <c r="D50" s="194">
        <v>1</v>
      </c>
      <c r="E50" s="97">
        <v>1</v>
      </c>
      <c r="F50" s="277" t="s">
        <v>619</v>
      </c>
      <c r="G50" s="199">
        <v>2691387.431034483</v>
      </c>
      <c r="H50" s="199">
        <v>807416.2293103449</v>
      </c>
      <c r="I50" s="199">
        <f t="shared" si="2"/>
        <v>3498803.6603448279</v>
      </c>
      <c r="J50" s="199">
        <f t="shared" si="14"/>
        <v>2691387.431034483</v>
      </c>
      <c r="K50" s="199">
        <f t="shared" si="15"/>
        <v>807416.2293103449</v>
      </c>
      <c r="L50" s="199">
        <f t="shared" si="16"/>
        <v>3498803.6603448279</v>
      </c>
      <c r="M50" s="579"/>
      <c r="N50" s="199"/>
      <c r="O50" s="199">
        <f t="shared" si="0"/>
        <v>0</v>
      </c>
      <c r="P50" s="579"/>
      <c r="Q50" s="199"/>
      <c r="R50" s="199">
        <f t="shared" si="1"/>
        <v>0</v>
      </c>
      <c r="S50" s="199">
        <f t="shared" si="6"/>
        <v>0</v>
      </c>
      <c r="T50" s="199">
        <f t="shared" si="7"/>
        <v>0</v>
      </c>
      <c r="U50" s="199">
        <f t="shared" si="8"/>
        <v>0</v>
      </c>
      <c r="V50" s="402" t="s">
        <v>713</v>
      </c>
    </row>
    <row r="51" spans="1:22" s="7" customFormat="1" outlineLevel="2">
      <c r="A51" s="5"/>
      <c r="B51" s="5"/>
      <c r="C51" s="401" t="s">
        <v>1304</v>
      </c>
      <c r="D51" s="194"/>
      <c r="E51" s="97"/>
      <c r="F51" s="277"/>
      <c r="G51" s="199"/>
      <c r="H51" s="199"/>
      <c r="I51" s="199"/>
      <c r="J51" s="174">
        <f>SUBTOTAL(9,J52:J59)</f>
        <v>14380586.124999998</v>
      </c>
      <c r="K51" s="174">
        <f t="shared" ref="K51:L51" si="17">SUBTOTAL(9,K52:K59)</f>
        <v>5959615.4334999993</v>
      </c>
      <c r="L51" s="174">
        <f t="shared" si="17"/>
        <v>20340201.558499999</v>
      </c>
      <c r="M51" s="578"/>
      <c r="N51" s="174"/>
      <c r="O51" s="174">
        <f t="shared" si="0"/>
        <v>0</v>
      </c>
      <c r="P51" s="578"/>
      <c r="Q51" s="174"/>
      <c r="R51" s="174">
        <f t="shared" si="1"/>
        <v>0</v>
      </c>
      <c r="S51" s="174">
        <f>SUBTOTAL(9,S52:S59)</f>
        <v>0</v>
      </c>
      <c r="T51" s="174">
        <f t="shared" ref="T51:U51" si="18">SUBTOTAL(9,T52:T59)</f>
        <v>0</v>
      </c>
      <c r="U51" s="174">
        <f t="shared" si="18"/>
        <v>0</v>
      </c>
      <c r="V51" s="402"/>
    </row>
    <row r="52" spans="1:22" s="7" customFormat="1" outlineLevel="2">
      <c r="A52" s="5"/>
      <c r="B52" s="5"/>
      <c r="C52" s="2" t="s">
        <v>1305</v>
      </c>
      <c r="D52" s="194">
        <v>78</v>
      </c>
      <c r="E52" s="97">
        <v>112.69999999999999</v>
      </c>
      <c r="F52" s="277" t="s">
        <v>624</v>
      </c>
      <c r="G52" s="199">
        <v>15358.8</v>
      </c>
      <c r="H52" s="199">
        <v>5600.0000000000009</v>
      </c>
      <c r="I52" s="199">
        <f t="shared" si="2"/>
        <v>20958.8</v>
      </c>
      <c r="J52" s="199">
        <f t="shared" ref="J52:J59" si="19">G52*E52</f>
        <v>1730936.7599999998</v>
      </c>
      <c r="K52" s="199">
        <f t="shared" ref="K52:K59" si="20">H52*E52</f>
        <v>631120</v>
      </c>
      <c r="L52" s="199">
        <f t="shared" ref="L52:L59" si="21">I52*E52</f>
        <v>2362056.7599999998</v>
      </c>
      <c r="M52" s="579"/>
      <c r="N52" s="199"/>
      <c r="O52" s="199">
        <f t="shared" si="0"/>
        <v>0</v>
      </c>
      <c r="P52" s="579"/>
      <c r="Q52" s="199"/>
      <c r="R52" s="199">
        <f t="shared" si="1"/>
        <v>0</v>
      </c>
      <c r="S52" s="199">
        <f t="shared" si="6"/>
        <v>0</v>
      </c>
      <c r="T52" s="199">
        <f t="shared" si="7"/>
        <v>0</v>
      </c>
      <c r="U52" s="199">
        <f t="shared" si="8"/>
        <v>0</v>
      </c>
      <c r="V52" s="402" t="s">
        <v>1179</v>
      </c>
    </row>
    <row r="53" spans="1:22" s="7" customFormat="1" outlineLevel="2">
      <c r="A53" s="5"/>
      <c r="B53" s="5"/>
      <c r="C53" s="2" t="s">
        <v>1306</v>
      </c>
      <c r="D53" s="194">
        <v>249</v>
      </c>
      <c r="E53" s="97">
        <v>203.54999999999998</v>
      </c>
      <c r="F53" s="277" t="s">
        <v>624</v>
      </c>
      <c r="G53" s="199">
        <v>16754.399999999998</v>
      </c>
      <c r="H53" s="199">
        <v>5644.8</v>
      </c>
      <c r="I53" s="199">
        <f t="shared" si="2"/>
        <v>22399.199999999997</v>
      </c>
      <c r="J53" s="199">
        <f t="shared" si="19"/>
        <v>3410358.1199999992</v>
      </c>
      <c r="K53" s="199">
        <f t="shared" si="20"/>
        <v>1148999.04</v>
      </c>
      <c r="L53" s="199">
        <f t="shared" si="21"/>
        <v>4559357.1599999992</v>
      </c>
      <c r="M53" s="579"/>
      <c r="N53" s="199"/>
      <c r="O53" s="199">
        <f t="shared" si="0"/>
        <v>0</v>
      </c>
      <c r="P53" s="579"/>
      <c r="Q53" s="199"/>
      <c r="R53" s="199">
        <f t="shared" si="1"/>
        <v>0</v>
      </c>
      <c r="S53" s="199">
        <f t="shared" si="6"/>
        <v>0</v>
      </c>
      <c r="T53" s="199">
        <f t="shared" si="7"/>
        <v>0</v>
      </c>
      <c r="U53" s="199">
        <f t="shared" si="8"/>
        <v>0</v>
      </c>
      <c r="V53" s="402" t="s">
        <v>1179</v>
      </c>
    </row>
    <row r="54" spans="1:22" s="7" customFormat="1" outlineLevel="2">
      <c r="A54" s="5"/>
      <c r="B54" s="5"/>
      <c r="C54" s="2" t="s">
        <v>1307</v>
      </c>
      <c r="D54" s="194">
        <v>90</v>
      </c>
      <c r="E54" s="97">
        <v>119.6</v>
      </c>
      <c r="F54" s="277" t="s">
        <v>624</v>
      </c>
      <c r="G54" s="199">
        <v>17871.599999999999</v>
      </c>
      <c r="H54" s="199">
        <v>7728.0000000000009</v>
      </c>
      <c r="I54" s="199">
        <f t="shared" si="2"/>
        <v>25599.599999999999</v>
      </c>
      <c r="J54" s="199">
        <f t="shared" si="19"/>
        <v>2137443.36</v>
      </c>
      <c r="K54" s="199">
        <f t="shared" si="20"/>
        <v>924268.8</v>
      </c>
      <c r="L54" s="199">
        <f t="shared" si="21"/>
        <v>3061712.1599999997</v>
      </c>
      <c r="M54" s="579"/>
      <c r="N54" s="199"/>
      <c r="O54" s="199">
        <f t="shared" si="0"/>
        <v>0</v>
      </c>
      <c r="P54" s="579"/>
      <c r="Q54" s="199"/>
      <c r="R54" s="199">
        <f t="shared" si="1"/>
        <v>0</v>
      </c>
      <c r="S54" s="199">
        <f t="shared" si="6"/>
        <v>0</v>
      </c>
      <c r="T54" s="199">
        <f t="shared" si="7"/>
        <v>0</v>
      </c>
      <c r="U54" s="199">
        <f t="shared" si="8"/>
        <v>0</v>
      </c>
      <c r="V54" s="402" t="s">
        <v>1179</v>
      </c>
    </row>
    <row r="55" spans="1:22" s="7" customFormat="1" outlineLevel="2">
      <c r="A55" s="5"/>
      <c r="B55" s="5"/>
      <c r="C55" s="2" t="s">
        <v>1308</v>
      </c>
      <c r="D55" s="194">
        <v>262</v>
      </c>
      <c r="E55" s="97">
        <v>210.45</v>
      </c>
      <c r="F55" s="277" t="s">
        <v>624</v>
      </c>
      <c r="G55" s="199">
        <v>20664</v>
      </c>
      <c r="H55" s="199">
        <v>9172.8000000000011</v>
      </c>
      <c r="I55" s="199">
        <f t="shared" si="2"/>
        <v>29836.800000000003</v>
      </c>
      <c r="J55" s="199">
        <f t="shared" si="19"/>
        <v>4348738.8</v>
      </c>
      <c r="K55" s="199">
        <f t="shared" si="20"/>
        <v>1930415.76</v>
      </c>
      <c r="L55" s="199">
        <f t="shared" si="21"/>
        <v>6279154.5600000005</v>
      </c>
      <c r="M55" s="579"/>
      <c r="N55" s="199"/>
      <c r="O55" s="199">
        <f t="shared" si="0"/>
        <v>0</v>
      </c>
      <c r="P55" s="579"/>
      <c r="Q55" s="199"/>
      <c r="R55" s="199">
        <f t="shared" si="1"/>
        <v>0</v>
      </c>
      <c r="S55" s="199">
        <f t="shared" si="6"/>
        <v>0</v>
      </c>
      <c r="T55" s="199">
        <f t="shared" si="7"/>
        <v>0</v>
      </c>
      <c r="U55" s="199">
        <f t="shared" si="8"/>
        <v>0</v>
      </c>
      <c r="V55" s="402" t="s">
        <v>1179</v>
      </c>
    </row>
    <row r="56" spans="1:22" s="7" customFormat="1" outlineLevel="2">
      <c r="A56" s="5"/>
      <c r="B56" s="5"/>
      <c r="C56" s="2" t="s">
        <v>1309</v>
      </c>
      <c r="D56" s="194">
        <v>0</v>
      </c>
      <c r="E56" s="97">
        <v>0</v>
      </c>
      <c r="F56" s="277" t="s">
        <v>624</v>
      </c>
      <c r="G56" s="199">
        <v>23176.799999999999</v>
      </c>
      <c r="H56" s="199">
        <v>101595.20000000001</v>
      </c>
      <c r="I56" s="199">
        <f t="shared" si="2"/>
        <v>124772.00000000001</v>
      </c>
      <c r="J56" s="199">
        <f t="shared" si="19"/>
        <v>0</v>
      </c>
      <c r="K56" s="199">
        <f t="shared" si="20"/>
        <v>0</v>
      </c>
      <c r="L56" s="199">
        <f t="shared" si="21"/>
        <v>0</v>
      </c>
      <c r="M56" s="579"/>
      <c r="N56" s="199"/>
      <c r="O56" s="199">
        <f t="shared" si="0"/>
        <v>0</v>
      </c>
      <c r="P56" s="579"/>
      <c r="Q56" s="199"/>
      <c r="R56" s="199">
        <f t="shared" si="1"/>
        <v>0</v>
      </c>
      <c r="S56" s="199">
        <f t="shared" si="6"/>
        <v>0</v>
      </c>
      <c r="T56" s="199">
        <f t="shared" si="7"/>
        <v>0</v>
      </c>
      <c r="U56" s="199">
        <f t="shared" si="8"/>
        <v>0</v>
      </c>
      <c r="V56" s="402" t="s">
        <v>1179</v>
      </c>
    </row>
    <row r="57" spans="1:22" s="7" customFormat="1" outlineLevel="2">
      <c r="A57" s="5"/>
      <c r="B57" s="5"/>
      <c r="C57" s="2" t="s">
        <v>1310</v>
      </c>
      <c r="D57" s="194">
        <v>18</v>
      </c>
      <c r="E57" s="97">
        <v>27.599999999999998</v>
      </c>
      <c r="F57" s="277" t="s">
        <v>624</v>
      </c>
      <c r="G57" s="199">
        <v>24852</v>
      </c>
      <c r="H57" s="199">
        <v>11995.2</v>
      </c>
      <c r="I57" s="199">
        <f t="shared" si="2"/>
        <v>36847.199999999997</v>
      </c>
      <c r="J57" s="199">
        <f t="shared" si="19"/>
        <v>685915.2</v>
      </c>
      <c r="K57" s="199">
        <f t="shared" si="20"/>
        <v>331067.52000000002</v>
      </c>
      <c r="L57" s="199">
        <f t="shared" si="21"/>
        <v>1016982.7199999999</v>
      </c>
      <c r="M57" s="579"/>
      <c r="N57" s="199"/>
      <c r="O57" s="199">
        <f t="shared" si="0"/>
        <v>0</v>
      </c>
      <c r="P57" s="579"/>
      <c r="Q57" s="199"/>
      <c r="R57" s="199">
        <f t="shared" si="1"/>
        <v>0</v>
      </c>
      <c r="S57" s="199">
        <f t="shared" si="6"/>
        <v>0</v>
      </c>
      <c r="T57" s="199">
        <f t="shared" si="7"/>
        <v>0</v>
      </c>
      <c r="U57" s="199">
        <f t="shared" si="8"/>
        <v>0</v>
      </c>
      <c r="V57" s="402" t="s">
        <v>1179</v>
      </c>
    </row>
    <row r="58" spans="1:22" s="7" customFormat="1" outlineLevel="2">
      <c r="A58" s="5"/>
      <c r="B58" s="5"/>
      <c r="C58" s="2" t="s">
        <v>1311</v>
      </c>
      <c r="D58" s="194">
        <v>54</v>
      </c>
      <c r="E58" s="97">
        <v>52.9</v>
      </c>
      <c r="F58" s="277" t="s">
        <v>624</v>
      </c>
      <c r="G58" s="199">
        <v>28203.599999999999</v>
      </c>
      <c r="H58" s="199">
        <v>15523.2</v>
      </c>
      <c r="I58" s="199">
        <f t="shared" si="2"/>
        <v>43726.8</v>
      </c>
      <c r="J58" s="199">
        <f t="shared" si="19"/>
        <v>1491970.44</v>
      </c>
      <c r="K58" s="199">
        <f t="shared" si="20"/>
        <v>821177.28</v>
      </c>
      <c r="L58" s="199">
        <f t="shared" si="21"/>
        <v>2313147.7200000002</v>
      </c>
      <c r="M58" s="579"/>
      <c r="N58" s="199"/>
      <c r="O58" s="199">
        <f t="shared" si="0"/>
        <v>0</v>
      </c>
      <c r="P58" s="579"/>
      <c r="Q58" s="199"/>
      <c r="R58" s="199">
        <f t="shared" si="1"/>
        <v>0</v>
      </c>
      <c r="S58" s="199">
        <f t="shared" si="6"/>
        <v>0</v>
      </c>
      <c r="T58" s="199">
        <f t="shared" si="7"/>
        <v>0</v>
      </c>
      <c r="U58" s="199">
        <f t="shared" si="8"/>
        <v>0</v>
      </c>
      <c r="V58" s="402" t="s">
        <v>1179</v>
      </c>
    </row>
    <row r="59" spans="1:22" s="7" customFormat="1" outlineLevel="2">
      <c r="A59" s="5"/>
      <c r="B59" s="5"/>
      <c r="C59" s="2" t="s">
        <v>657</v>
      </c>
      <c r="D59" s="194">
        <v>1</v>
      </c>
      <c r="E59" s="97">
        <v>1</v>
      </c>
      <c r="F59" s="277" t="s">
        <v>619</v>
      </c>
      <c r="G59" s="199">
        <v>575223.44499999995</v>
      </c>
      <c r="H59" s="199">
        <v>172567.03349999999</v>
      </c>
      <c r="I59" s="199">
        <f t="shared" si="2"/>
        <v>747790.47849999997</v>
      </c>
      <c r="J59" s="199">
        <f t="shared" si="19"/>
        <v>575223.44499999995</v>
      </c>
      <c r="K59" s="199">
        <f t="shared" si="20"/>
        <v>172567.03349999999</v>
      </c>
      <c r="L59" s="199">
        <f t="shared" si="21"/>
        <v>747790.47849999997</v>
      </c>
      <c r="M59" s="579"/>
      <c r="N59" s="199"/>
      <c r="O59" s="199">
        <f t="shared" si="0"/>
        <v>0</v>
      </c>
      <c r="P59" s="579"/>
      <c r="Q59" s="199"/>
      <c r="R59" s="199">
        <f t="shared" si="1"/>
        <v>0</v>
      </c>
      <c r="S59" s="199">
        <f t="shared" si="6"/>
        <v>0</v>
      </c>
      <c r="T59" s="199">
        <f t="shared" si="7"/>
        <v>0</v>
      </c>
      <c r="U59" s="199">
        <f t="shared" si="8"/>
        <v>0</v>
      </c>
      <c r="V59" s="402" t="s">
        <v>713</v>
      </c>
    </row>
    <row r="60" spans="1:22" s="7" customFormat="1" outlineLevel="2">
      <c r="A60" s="5"/>
      <c r="B60" s="5"/>
      <c r="C60" s="401" t="s">
        <v>1312</v>
      </c>
      <c r="D60" s="194"/>
      <c r="E60" s="97"/>
      <c r="F60" s="277"/>
      <c r="G60" s="199"/>
      <c r="H60" s="199"/>
      <c r="I60" s="199"/>
      <c r="J60" s="174">
        <f>SUBTOTAL(9,J61:J65)</f>
        <v>3756725.2800000003</v>
      </c>
      <c r="K60" s="174">
        <f t="shared" ref="K60:L60" si="22">SUBTOTAL(9,K61:K65)</f>
        <v>3113650.8480000007</v>
      </c>
      <c r="L60" s="174">
        <f t="shared" si="22"/>
        <v>6870376.1280000005</v>
      </c>
      <c r="M60" s="578"/>
      <c r="N60" s="174"/>
      <c r="O60" s="174">
        <f t="shared" si="0"/>
        <v>0</v>
      </c>
      <c r="P60" s="578"/>
      <c r="Q60" s="174"/>
      <c r="R60" s="174">
        <f t="shared" si="1"/>
        <v>0</v>
      </c>
      <c r="S60" s="174">
        <f>SUBTOTAL(9,S61:S65)</f>
        <v>0</v>
      </c>
      <c r="T60" s="174">
        <f t="shared" ref="T60:U60" si="23">SUBTOTAL(9,T61:T65)</f>
        <v>0</v>
      </c>
      <c r="U60" s="174">
        <f t="shared" si="23"/>
        <v>0</v>
      </c>
      <c r="V60" s="402"/>
    </row>
    <row r="61" spans="1:22" s="7" customFormat="1" outlineLevel="2">
      <c r="A61" s="5"/>
      <c r="B61" s="5"/>
      <c r="C61" s="2" t="s">
        <v>1313</v>
      </c>
      <c r="D61" s="194">
        <v>124</v>
      </c>
      <c r="E61" s="97">
        <v>127.60000000000001</v>
      </c>
      <c r="F61" s="277" t="s">
        <v>624</v>
      </c>
      <c r="G61" s="199">
        <v>8236.8000000000011</v>
      </c>
      <c r="H61" s="199">
        <v>11743.2</v>
      </c>
      <c r="I61" s="199">
        <f t="shared" si="2"/>
        <v>19980</v>
      </c>
      <c r="J61" s="199">
        <f>G61*E61</f>
        <v>1051015.6800000002</v>
      </c>
      <c r="K61" s="199">
        <f>H61*E61</f>
        <v>1498432.3200000003</v>
      </c>
      <c r="L61" s="199">
        <f>I61*E61</f>
        <v>2549448</v>
      </c>
      <c r="M61" s="579"/>
      <c r="N61" s="199"/>
      <c r="O61" s="199">
        <f t="shared" si="0"/>
        <v>0</v>
      </c>
      <c r="P61" s="579"/>
      <c r="Q61" s="199"/>
      <c r="R61" s="199">
        <f t="shared" si="1"/>
        <v>0</v>
      </c>
      <c r="S61" s="199">
        <f t="shared" si="6"/>
        <v>0</v>
      </c>
      <c r="T61" s="199">
        <f t="shared" si="7"/>
        <v>0</v>
      </c>
      <c r="U61" s="199">
        <f t="shared" si="8"/>
        <v>0</v>
      </c>
      <c r="V61" s="402" t="s">
        <v>1314</v>
      </c>
    </row>
    <row r="62" spans="1:22" s="7" customFormat="1" outlineLevel="2">
      <c r="A62" s="5"/>
      <c r="B62" s="5"/>
      <c r="C62" s="2" t="s">
        <v>1315</v>
      </c>
      <c r="D62" s="194">
        <v>59</v>
      </c>
      <c r="E62" s="97">
        <v>72.600000000000009</v>
      </c>
      <c r="F62" s="277" t="s">
        <v>624</v>
      </c>
      <c r="G62" s="199">
        <v>16286.400000000001</v>
      </c>
      <c r="H62" s="199">
        <v>12639.2</v>
      </c>
      <c r="I62" s="199">
        <f t="shared" si="2"/>
        <v>28925.600000000002</v>
      </c>
      <c r="J62" s="199">
        <f>G62*E62</f>
        <v>1182392.6400000001</v>
      </c>
      <c r="K62" s="199">
        <f>H62*E62</f>
        <v>917605.92000000016</v>
      </c>
      <c r="L62" s="199">
        <f>I62*E62</f>
        <v>2099998.5600000005</v>
      </c>
      <c r="M62" s="579"/>
      <c r="N62" s="199"/>
      <c r="O62" s="199">
        <f t="shared" si="0"/>
        <v>0</v>
      </c>
      <c r="P62" s="579"/>
      <c r="Q62" s="199"/>
      <c r="R62" s="199">
        <f t="shared" si="1"/>
        <v>0</v>
      </c>
      <c r="S62" s="199">
        <f t="shared" si="6"/>
        <v>0</v>
      </c>
      <c r="T62" s="199">
        <f t="shared" si="7"/>
        <v>0</v>
      </c>
      <c r="U62" s="199">
        <f t="shared" si="8"/>
        <v>0</v>
      </c>
      <c r="V62" s="402" t="s">
        <v>1314</v>
      </c>
    </row>
    <row r="63" spans="1:22" s="7" customFormat="1" outlineLevel="2">
      <c r="A63" s="5"/>
      <c r="B63" s="5"/>
      <c r="C63" s="2" t="s">
        <v>1316</v>
      </c>
      <c r="D63" s="194">
        <v>33</v>
      </c>
      <c r="E63" s="97">
        <v>29.700000000000003</v>
      </c>
      <c r="F63" s="277" t="s">
        <v>624</v>
      </c>
      <c r="G63" s="199">
        <v>21528</v>
      </c>
      <c r="H63" s="199">
        <v>14560.000000000002</v>
      </c>
      <c r="I63" s="199">
        <f t="shared" si="2"/>
        <v>36088</v>
      </c>
      <c r="J63" s="199">
        <f>G63*E63</f>
        <v>639381.60000000009</v>
      </c>
      <c r="K63" s="199">
        <f>H63*E63</f>
        <v>432432.00000000012</v>
      </c>
      <c r="L63" s="199">
        <f>I63*E63</f>
        <v>1071813.6000000001</v>
      </c>
      <c r="M63" s="579"/>
      <c r="N63" s="199"/>
      <c r="O63" s="199">
        <f t="shared" si="0"/>
        <v>0</v>
      </c>
      <c r="P63" s="579"/>
      <c r="Q63" s="199"/>
      <c r="R63" s="199">
        <f t="shared" si="1"/>
        <v>0</v>
      </c>
      <c r="S63" s="199">
        <f t="shared" si="6"/>
        <v>0</v>
      </c>
      <c r="T63" s="199">
        <f t="shared" si="7"/>
        <v>0</v>
      </c>
      <c r="U63" s="199">
        <f t="shared" si="8"/>
        <v>0</v>
      </c>
      <c r="V63" s="402" t="s">
        <v>1317</v>
      </c>
    </row>
    <row r="64" spans="1:22" s="7" customFormat="1" outlineLevel="2">
      <c r="A64" s="5"/>
      <c r="B64" s="5"/>
      <c r="C64" s="2" t="s">
        <v>1318</v>
      </c>
      <c r="D64" s="194">
        <v>1</v>
      </c>
      <c r="E64" s="97">
        <v>1</v>
      </c>
      <c r="F64" s="277" t="s">
        <v>619</v>
      </c>
      <c r="G64" s="199">
        <v>662951.52000000014</v>
      </c>
      <c r="H64" s="199">
        <v>198885.45600000003</v>
      </c>
      <c r="I64" s="199">
        <f>SUM(G64:H64)</f>
        <v>861836.97600000014</v>
      </c>
      <c r="J64" s="199">
        <f>G64*E64</f>
        <v>662951.52000000014</v>
      </c>
      <c r="K64" s="199">
        <f>H64*E64</f>
        <v>198885.45600000003</v>
      </c>
      <c r="L64" s="199">
        <f>I64*E64</f>
        <v>861836.97600000014</v>
      </c>
      <c r="M64" s="579"/>
      <c r="N64" s="199"/>
      <c r="O64" s="199">
        <f t="shared" si="0"/>
        <v>0</v>
      </c>
      <c r="P64" s="579"/>
      <c r="Q64" s="199"/>
      <c r="R64" s="199">
        <f t="shared" si="1"/>
        <v>0</v>
      </c>
      <c r="S64" s="199">
        <f t="shared" si="6"/>
        <v>0</v>
      </c>
      <c r="T64" s="199">
        <f t="shared" si="7"/>
        <v>0</v>
      </c>
      <c r="U64" s="199">
        <f t="shared" si="8"/>
        <v>0</v>
      </c>
      <c r="V64" s="402" t="s">
        <v>713</v>
      </c>
    </row>
    <row r="65" spans="1:22" s="7" customFormat="1" outlineLevel="2">
      <c r="A65" s="5"/>
      <c r="B65" s="5"/>
      <c r="C65" s="2" t="s">
        <v>1220</v>
      </c>
      <c r="D65" s="194">
        <v>1</v>
      </c>
      <c r="E65" s="97">
        <v>1</v>
      </c>
      <c r="F65" s="277" t="s">
        <v>619</v>
      </c>
      <c r="G65" s="199">
        <v>220983.84000000005</v>
      </c>
      <c r="H65" s="199">
        <v>66295.152000000016</v>
      </c>
      <c r="I65" s="199">
        <f t="shared" si="2"/>
        <v>287278.99200000009</v>
      </c>
      <c r="J65" s="199">
        <f>G65*E65</f>
        <v>220983.84000000005</v>
      </c>
      <c r="K65" s="199">
        <f>H65*E65</f>
        <v>66295.152000000016</v>
      </c>
      <c r="L65" s="199">
        <f>I65*E65</f>
        <v>287278.99200000009</v>
      </c>
      <c r="M65" s="579"/>
      <c r="N65" s="199"/>
      <c r="O65" s="199">
        <f t="shared" si="0"/>
        <v>0</v>
      </c>
      <c r="P65" s="579"/>
      <c r="Q65" s="199"/>
      <c r="R65" s="199">
        <f t="shared" si="1"/>
        <v>0</v>
      </c>
      <c r="S65" s="199">
        <f t="shared" si="6"/>
        <v>0</v>
      </c>
      <c r="T65" s="199">
        <f t="shared" si="7"/>
        <v>0</v>
      </c>
      <c r="U65" s="199">
        <f t="shared" si="8"/>
        <v>0</v>
      </c>
      <c r="V65" s="402" t="s">
        <v>713</v>
      </c>
    </row>
    <row r="66" spans="1:22" s="7" customFormat="1" outlineLevel="2">
      <c r="A66" s="5"/>
      <c r="B66" s="5"/>
      <c r="C66" s="401" t="s">
        <v>1319</v>
      </c>
      <c r="D66" s="194">
        <v>0</v>
      </c>
      <c r="E66" s="97">
        <v>0</v>
      </c>
      <c r="F66" s="277"/>
      <c r="G66" s="199"/>
      <c r="H66" s="199"/>
      <c r="I66" s="199"/>
      <c r="J66" s="174">
        <f>SUBTOTAL(9,J67:J70)</f>
        <v>3118303.375</v>
      </c>
      <c r="K66" s="174">
        <f t="shared" ref="K66:L66" si="24">SUBTOTAL(9,K67:K70)</f>
        <v>3148490.6805000007</v>
      </c>
      <c r="L66" s="174">
        <f t="shared" si="24"/>
        <v>6266794.0555000016</v>
      </c>
      <c r="M66" s="578"/>
      <c r="N66" s="174"/>
      <c r="O66" s="174">
        <f t="shared" si="0"/>
        <v>0</v>
      </c>
      <c r="P66" s="578"/>
      <c r="Q66" s="174"/>
      <c r="R66" s="174">
        <f t="shared" si="1"/>
        <v>0</v>
      </c>
      <c r="S66" s="174">
        <f>SUBTOTAL(9,S67:S70)</f>
        <v>0</v>
      </c>
      <c r="T66" s="174">
        <f t="shared" ref="T66:U66" si="25">SUBTOTAL(9,T67:T70)</f>
        <v>0</v>
      </c>
      <c r="U66" s="174">
        <f t="shared" si="25"/>
        <v>0</v>
      </c>
      <c r="V66" s="402"/>
    </row>
    <row r="67" spans="1:22" s="7" customFormat="1" outlineLevel="2">
      <c r="A67" s="5"/>
      <c r="B67" s="5"/>
      <c r="C67" s="2" t="s">
        <v>1320</v>
      </c>
      <c r="D67" s="194">
        <v>124</v>
      </c>
      <c r="E67" s="97">
        <v>127.60000000000001</v>
      </c>
      <c r="F67" s="277" t="s">
        <v>624</v>
      </c>
      <c r="G67" s="199">
        <v>11169.6</v>
      </c>
      <c r="H67" s="199">
        <v>11743.2</v>
      </c>
      <c r="I67" s="199">
        <f t="shared" si="2"/>
        <v>22912.800000000003</v>
      </c>
      <c r="J67" s="199">
        <f>G67*E67</f>
        <v>1425240.9600000002</v>
      </c>
      <c r="K67" s="199">
        <f>H67*E67</f>
        <v>1498432.3200000003</v>
      </c>
      <c r="L67" s="199">
        <f>I67*E67</f>
        <v>2923673.2800000007</v>
      </c>
      <c r="M67" s="579"/>
      <c r="N67" s="199"/>
      <c r="O67" s="199">
        <f t="shared" si="0"/>
        <v>0</v>
      </c>
      <c r="P67" s="579"/>
      <c r="Q67" s="199"/>
      <c r="R67" s="199">
        <f t="shared" si="1"/>
        <v>0</v>
      </c>
      <c r="S67" s="199">
        <f t="shared" si="6"/>
        <v>0</v>
      </c>
      <c r="T67" s="199">
        <f t="shared" si="7"/>
        <v>0</v>
      </c>
      <c r="U67" s="199">
        <f t="shared" si="8"/>
        <v>0</v>
      </c>
      <c r="V67" s="402" t="s">
        <v>1179</v>
      </c>
    </row>
    <row r="68" spans="1:22" s="7" customFormat="1" outlineLevel="2">
      <c r="A68" s="5"/>
      <c r="B68" s="5"/>
      <c r="C68" s="2" t="s">
        <v>1321</v>
      </c>
      <c r="D68" s="194">
        <v>59</v>
      </c>
      <c r="E68" s="97">
        <v>72.600000000000009</v>
      </c>
      <c r="F68" s="277" t="s">
        <v>624</v>
      </c>
      <c r="G68" s="199">
        <v>14520</v>
      </c>
      <c r="H68" s="199">
        <v>15523.2</v>
      </c>
      <c r="I68" s="199">
        <f t="shared" si="2"/>
        <v>30043.200000000001</v>
      </c>
      <c r="J68" s="199">
        <f>G68*E68</f>
        <v>1054152.0000000002</v>
      </c>
      <c r="K68" s="199">
        <f>H68*E68</f>
        <v>1126984.3200000003</v>
      </c>
      <c r="L68" s="199">
        <f>I68*E68</f>
        <v>2181136.3200000003</v>
      </c>
      <c r="M68" s="579"/>
      <c r="N68" s="199"/>
      <c r="O68" s="199">
        <f t="shared" si="0"/>
        <v>0</v>
      </c>
      <c r="P68" s="579"/>
      <c r="Q68" s="199"/>
      <c r="R68" s="199">
        <f t="shared" si="1"/>
        <v>0</v>
      </c>
      <c r="S68" s="199">
        <f t="shared" si="6"/>
        <v>0</v>
      </c>
      <c r="T68" s="199">
        <f t="shared" si="7"/>
        <v>0</v>
      </c>
      <c r="U68" s="199">
        <f t="shared" si="8"/>
        <v>0</v>
      </c>
      <c r="V68" s="402" t="s">
        <v>1179</v>
      </c>
    </row>
    <row r="69" spans="1:22" s="7" customFormat="1" outlineLevel="2">
      <c r="A69" s="5"/>
      <c r="B69" s="5"/>
      <c r="C69" s="2" t="s">
        <v>1322</v>
      </c>
      <c r="D69" s="194">
        <v>33</v>
      </c>
      <c r="E69" s="97">
        <v>29.700000000000003</v>
      </c>
      <c r="F69" s="277" t="s">
        <v>624</v>
      </c>
      <c r="G69" s="199">
        <v>17312.399999999998</v>
      </c>
      <c r="H69" s="199">
        <v>16352.000000000002</v>
      </c>
      <c r="I69" s="199">
        <f t="shared" si="2"/>
        <v>33664.400000000001</v>
      </c>
      <c r="J69" s="199">
        <f>G69*E69</f>
        <v>514178.27999999997</v>
      </c>
      <c r="K69" s="199">
        <f>H69*E69</f>
        <v>485654.40000000008</v>
      </c>
      <c r="L69" s="199">
        <f>I69*E69</f>
        <v>999832.68000000017</v>
      </c>
      <c r="M69" s="579"/>
      <c r="N69" s="199"/>
      <c r="O69" s="199">
        <f t="shared" si="0"/>
        <v>0</v>
      </c>
      <c r="P69" s="579"/>
      <c r="Q69" s="199"/>
      <c r="R69" s="199">
        <f t="shared" si="1"/>
        <v>0</v>
      </c>
      <c r="S69" s="199">
        <f t="shared" si="6"/>
        <v>0</v>
      </c>
      <c r="T69" s="199">
        <f t="shared" si="7"/>
        <v>0</v>
      </c>
      <c r="U69" s="199">
        <f t="shared" si="8"/>
        <v>0</v>
      </c>
      <c r="V69" s="402" t="s">
        <v>1179</v>
      </c>
    </row>
    <row r="70" spans="1:22" s="7" customFormat="1" outlineLevel="2">
      <c r="A70" s="5"/>
      <c r="B70" s="5"/>
      <c r="C70" s="2" t="s">
        <v>657</v>
      </c>
      <c r="D70" s="194">
        <v>1</v>
      </c>
      <c r="E70" s="97">
        <v>1</v>
      </c>
      <c r="F70" s="277" t="s">
        <v>619</v>
      </c>
      <c r="G70" s="199">
        <v>124732.13500000001</v>
      </c>
      <c r="H70" s="199">
        <v>37419.640500000001</v>
      </c>
      <c r="I70" s="199">
        <f t="shared" si="2"/>
        <v>162151.77550000002</v>
      </c>
      <c r="J70" s="199">
        <f>G70*E70</f>
        <v>124732.13500000001</v>
      </c>
      <c r="K70" s="199">
        <f>H70*E70</f>
        <v>37419.640500000001</v>
      </c>
      <c r="L70" s="199">
        <f>I70*E70</f>
        <v>162151.77550000002</v>
      </c>
      <c r="M70" s="579"/>
      <c r="N70" s="199"/>
      <c r="O70" s="199">
        <f t="shared" si="0"/>
        <v>0</v>
      </c>
      <c r="P70" s="579"/>
      <c r="Q70" s="199"/>
      <c r="R70" s="199">
        <f t="shared" si="1"/>
        <v>0</v>
      </c>
      <c r="S70" s="199">
        <f t="shared" si="6"/>
        <v>0</v>
      </c>
      <c r="T70" s="199">
        <f t="shared" si="7"/>
        <v>0</v>
      </c>
      <c r="U70" s="199">
        <f t="shared" si="8"/>
        <v>0</v>
      </c>
      <c r="V70" s="402" t="s">
        <v>713</v>
      </c>
    </row>
    <row r="71" spans="1:22" s="7" customFormat="1" outlineLevel="2">
      <c r="A71" s="5"/>
      <c r="B71" s="5"/>
      <c r="C71" s="401" t="s">
        <v>1138</v>
      </c>
      <c r="D71" s="194"/>
      <c r="E71" s="97"/>
      <c r="F71" s="277"/>
      <c r="G71" s="199"/>
      <c r="H71" s="199"/>
      <c r="I71" s="199"/>
      <c r="J71" s="174">
        <f>SUBTOTAL(9,J72:J89)</f>
        <v>101558155.30559109</v>
      </c>
      <c r="K71" s="174">
        <f>SUBTOTAL(9,K72:K89)</f>
        <v>39664184.81305749</v>
      </c>
      <c r="L71" s="174">
        <f>SUBTOTAL(9,L72:L89)</f>
        <v>141222340.11864859</v>
      </c>
      <c r="M71" s="578"/>
      <c r="N71" s="174"/>
      <c r="O71" s="174">
        <f t="shared" si="0"/>
        <v>0</v>
      </c>
      <c r="P71" s="578"/>
      <c r="Q71" s="174"/>
      <c r="R71" s="174">
        <f t="shared" si="1"/>
        <v>0</v>
      </c>
      <c r="S71" s="174">
        <f>SUBTOTAL(9,S72:S89)</f>
        <v>13168730.426769521</v>
      </c>
      <c r="T71" s="174">
        <f>SUBTOTAL(9,T72:T89)</f>
        <v>0</v>
      </c>
      <c r="U71" s="174">
        <f>SUBTOTAL(9,U72:U89)</f>
        <v>13168730.426769521</v>
      </c>
      <c r="V71" s="402"/>
    </row>
    <row r="72" spans="1:22" s="7" customFormat="1" ht="26.4" outlineLevel="2">
      <c r="A72" s="5"/>
      <c r="B72" s="5"/>
      <c r="C72" s="27" t="s">
        <v>1323</v>
      </c>
      <c r="D72" s="194">
        <v>6</v>
      </c>
      <c r="E72" s="97">
        <v>6</v>
      </c>
      <c r="F72" s="277" t="s">
        <v>660</v>
      </c>
      <c r="G72" s="199">
        <v>150480</v>
      </c>
      <c r="H72" s="199">
        <v>54500.000000000007</v>
      </c>
      <c r="I72" s="199">
        <f t="shared" ref="I72" si="26">SUM(G72:H72)</f>
        <v>204980</v>
      </c>
      <c r="J72" s="199">
        <f t="shared" ref="J72:J86" si="27">G72*E72</f>
        <v>902880</v>
      </c>
      <c r="K72" s="199">
        <f t="shared" ref="K72:K86" si="28">H72*E72</f>
        <v>327000.00000000006</v>
      </c>
      <c r="L72" s="199">
        <f t="shared" ref="L72:L86" si="29">I72*E72</f>
        <v>1229880</v>
      </c>
      <c r="M72" s="579"/>
      <c r="N72" s="199"/>
      <c r="O72" s="199">
        <f t="shared" si="0"/>
        <v>0</v>
      </c>
      <c r="P72" s="579"/>
      <c r="Q72" s="199"/>
      <c r="R72" s="199">
        <f t="shared" si="1"/>
        <v>0</v>
      </c>
      <c r="S72" s="199">
        <f t="shared" si="6"/>
        <v>0</v>
      </c>
      <c r="T72" s="199">
        <f t="shared" si="7"/>
        <v>0</v>
      </c>
      <c r="U72" s="199">
        <f t="shared" si="8"/>
        <v>0</v>
      </c>
      <c r="V72" s="402" t="s">
        <v>1324</v>
      </c>
    </row>
    <row r="73" spans="1:22" s="7" customFormat="1" outlineLevel="2">
      <c r="A73" s="5"/>
      <c r="B73" s="5"/>
      <c r="C73" s="27" t="s">
        <v>791</v>
      </c>
      <c r="D73" s="194">
        <v>200</v>
      </c>
      <c r="E73" s="97">
        <v>174.9</v>
      </c>
      <c r="F73" s="277" t="s">
        <v>624</v>
      </c>
      <c r="G73" s="199">
        <v>72299.399999999994</v>
      </c>
      <c r="H73" s="199">
        <v>17189.865000000002</v>
      </c>
      <c r="I73" s="199">
        <f t="shared" ref="I73" si="30">SUM(G73:H73)</f>
        <v>89489.264999999999</v>
      </c>
      <c r="J73" s="199">
        <f t="shared" si="27"/>
        <v>12645165.059999999</v>
      </c>
      <c r="K73" s="199">
        <f t="shared" si="28"/>
        <v>3006507.3885000004</v>
      </c>
      <c r="L73" s="199">
        <f t="shared" si="29"/>
        <v>15651672.4485</v>
      </c>
      <c r="M73" s="579"/>
      <c r="N73" s="199"/>
      <c r="O73" s="199">
        <f t="shared" si="0"/>
        <v>0</v>
      </c>
      <c r="P73" s="579"/>
      <c r="Q73" s="199"/>
      <c r="R73" s="199">
        <f t="shared" si="1"/>
        <v>0</v>
      </c>
      <c r="S73" s="199">
        <f t="shared" si="6"/>
        <v>0</v>
      </c>
      <c r="T73" s="199">
        <f t="shared" si="7"/>
        <v>0</v>
      </c>
      <c r="U73" s="199">
        <f t="shared" si="8"/>
        <v>0</v>
      </c>
      <c r="V73" s="402" t="s">
        <v>625</v>
      </c>
    </row>
    <row r="74" spans="1:22" s="7" customFormat="1" outlineLevel="2">
      <c r="A74" s="5"/>
      <c r="B74" s="5"/>
      <c r="C74" s="2" t="s">
        <v>1325</v>
      </c>
      <c r="D74" s="194">
        <v>260</v>
      </c>
      <c r="E74" s="97">
        <v>177.10000000000002</v>
      </c>
      <c r="F74" s="277" t="s">
        <v>624</v>
      </c>
      <c r="G74" s="199">
        <v>32518.739999999998</v>
      </c>
      <c r="H74" s="199">
        <v>7485.6650000000009</v>
      </c>
      <c r="I74" s="199">
        <f t="shared" si="2"/>
        <v>40004.404999999999</v>
      </c>
      <c r="J74" s="199">
        <f t="shared" si="27"/>
        <v>5759068.8540000003</v>
      </c>
      <c r="K74" s="199">
        <f t="shared" si="28"/>
        <v>1325711.2715000003</v>
      </c>
      <c r="L74" s="199">
        <f t="shared" si="29"/>
        <v>7084780.125500001</v>
      </c>
      <c r="M74" s="579"/>
      <c r="N74" s="199"/>
      <c r="O74" s="199">
        <f t="shared" si="0"/>
        <v>0</v>
      </c>
      <c r="P74" s="579"/>
      <c r="Q74" s="199"/>
      <c r="R74" s="199">
        <f t="shared" si="1"/>
        <v>0</v>
      </c>
      <c r="S74" s="199">
        <f t="shared" si="6"/>
        <v>0</v>
      </c>
      <c r="T74" s="199">
        <f t="shared" si="7"/>
        <v>0</v>
      </c>
      <c r="U74" s="199">
        <f t="shared" si="8"/>
        <v>0</v>
      </c>
      <c r="V74" s="402" t="s">
        <v>625</v>
      </c>
    </row>
    <row r="75" spans="1:22" s="7" customFormat="1" outlineLevel="2">
      <c r="A75" s="5"/>
      <c r="B75" s="5"/>
      <c r="C75" s="2" t="s">
        <v>1326</v>
      </c>
      <c r="D75" s="194">
        <v>450</v>
      </c>
      <c r="E75" s="97">
        <v>338.8</v>
      </c>
      <c r="F75" s="277" t="s">
        <v>624</v>
      </c>
      <c r="G75" s="199">
        <v>22980.09</v>
      </c>
      <c r="H75" s="199">
        <v>5743.9305000000022</v>
      </c>
      <c r="I75" s="199">
        <f t="shared" si="2"/>
        <v>28724.020500000002</v>
      </c>
      <c r="J75" s="199">
        <f t="shared" si="27"/>
        <v>7785654.4920000006</v>
      </c>
      <c r="K75" s="199">
        <f t="shared" si="28"/>
        <v>1946043.6534000009</v>
      </c>
      <c r="L75" s="199">
        <f t="shared" si="29"/>
        <v>9731698.1454000007</v>
      </c>
      <c r="M75" s="579"/>
      <c r="N75" s="199"/>
      <c r="O75" s="199">
        <f t="shared" si="0"/>
        <v>0</v>
      </c>
      <c r="P75" s="579"/>
      <c r="Q75" s="199"/>
      <c r="R75" s="199">
        <f t="shared" si="1"/>
        <v>0</v>
      </c>
      <c r="S75" s="199">
        <f t="shared" si="6"/>
        <v>0</v>
      </c>
      <c r="T75" s="199">
        <f t="shared" si="7"/>
        <v>0</v>
      </c>
      <c r="U75" s="199">
        <f t="shared" si="8"/>
        <v>0</v>
      </c>
      <c r="V75" s="402" t="s">
        <v>625</v>
      </c>
    </row>
    <row r="76" spans="1:22" s="7" customFormat="1" outlineLevel="2">
      <c r="A76" s="5"/>
      <c r="B76" s="5"/>
      <c r="C76" s="2" t="s">
        <v>1327</v>
      </c>
      <c r="D76" s="194">
        <v>105</v>
      </c>
      <c r="E76" s="97">
        <v>111.10000000000001</v>
      </c>
      <c r="F76" s="277" t="s">
        <v>624</v>
      </c>
      <c r="G76" s="199">
        <v>25928.399999999998</v>
      </c>
      <c r="H76" s="199">
        <v>7485.6650000000009</v>
      </c>
      <c r="I76" s="199">
        <f t="shared" ref="I76" si="31">SUM(G76:H76)</f>
        <v>33414.065000000002</v>
      </c>
      <c r="J76" s="199">
        <f t="shared" si="27"/>
        <v>2880645.2399999998</v>
      </c>
      <c r="K76" s="199">
        <f t="shared" si="28"/>
        <v>831657.38150000013</v>
      </c>
      <c r="L76" s="199">
        <f t="shared" si="29"/>
        <v>3712302.6215000004</v>
      </c>
      <c r="M76" s="579"/>
      <c r="N76" s="199"/>
      <c r="O76" s="199">
        <f t="shared" si="0"/>
        <v>0</v>
      </c>
      <c r="P76" s="579"/>
      <c r="Q76" s="199"/>
      <c r="R76" s="199">
        <f t="shared" si="1"/>
        <v>0</v>
      </c>
      <c r="S76" s="199">
        <f t="shared" si="6"/>
        <v>0</v>
      </c>
      <c r="T76" s="199">
        <f t="shared" si="7"/>
        <v>0</v>
      </c>
      <c r="U76" s="199">
        <f t="shared" si="8"/>
        <v>0</v>
      </c>
      <c r="V76" s="402" t="s">
        <v>625</v>
      </c>
    </row>
    <row r="77" spans="1:22" s="7" customFormat="1" outlineLevel="2">
      <c r="A77" s="5"/>
      <c r="B77" s="5"/>
      <c r="C77" s="2" t="s">
        <v>1328</v>
      </c>
      <c r="D77" s="194">
        <v>495</v>
      </c>
      <c r="E77" s="97">
        <v>332.20000000000005</v>
      </c>
      <c r="F77" s="277" t="s">
        <v>624</v>
      </c>
      <c r="G77" s="199">
        <v>15443.88</v>
      </c>
      <c r="H77" s="199">
        <v>5031.18</v>
      </c>
      <c r="I77" s="199">
        <f t="shared" ref="I77" si="32">SUM(G77:H77)</f>
        <v>20475.059999999998</v>
      </c>
      <c r="J77" s="199">
        <f t="shared" si="27"/>
        <v>5130456.9360000007</v>
      </c>
      <c r="K77" s="199">
        <f t="shared" si="28"/>
        <v>1671357.9960000003</v>
      </c>
      <c r="L77" s="199">
        <f t="shared" si="29"/>
        <v>6801814.932</v>
      </c>
      <c r="M77" s="579"/>
      <c r="N77" s="199"/>
      <c r="O77" s="199">
        <f t="shared" si="0"/>
        <v>0</v>
      </c>
      <c r="P77" s="579"/>
      <c r="Q77" s="199"/>
      <c r="R77" s="199">
        <f t="shared" si="1"/>
        <v>0</v>
      </c>
      <c r="S77" s="199">
        <f t="shared" si="6"/>
        <v>0</v>
      </c>
      <c r="T77" s="199">
        <f t="shared" si="7"/>
        <v>0</v>
      </c>
      <c r="U77" s="199">
        <f t="shared" si="8"/>
        <v>0</v>
      </c>
      <c r="V77" s="402" t="s">
        <v>625</v>
      </c>
    </row>
    <row r="78" spans="1:22" s="7" customFormat="1" outlineLevel="2">
      <c r="A78" s="5"/>
      <c r="B78" s="5"/>
      <c r="C78" s="2" t="s">
        <v>1329</v>
      </c>
      <c r="D78" s="194">
        <v>540</v>
      </c>
      <c r="E78" s="97">
        <v>607.20000000000005</v>
      </c>
      <c r="F78" s="277" t="s">
        <v>624</v>
      </c>
      <c r="G78" s="199">
        <v>21976.799999999999</v>
      </c>
      <c r="H78" s="199">
        <v>3920.0000000000005</v>
      </c>
      <c r="I78" s="199">
        <f t="shared" si="2"/>
        <v>25896.799999999999</v>
      </c>
      <c r="J78" s="199">
        <f t="shared" si="27"/>
        <v>13344312.960000001</v>
      </c>
      <c r="K78" s="199">
        <f t="shared" si="28"/>
        <v>2380224.0000000005</v>
      </c>
      <c r="L78" s="199">
        <f t="shared" si="29"/>
        <v>15724536.960000001</v>
      </c>
      <c r="M78" s="579"/>
      <c r="N78" s="199"/>
      <c r="O78" s="199">
        <f t="shared" si="0"/>
        <v>0</v>
      </c>
      <c r="P78" s="579"/>
      <c r="Q78" s="199"/>
      <c r="R78" s="199">
        <f t="shared" si="1"/>
        <v>0</v>
      </c>
      <c r="S78" s="199">
        <f t="shared" si="6"/>
        <v>0</v>
      </c>
      <c r="T78" s="199">
        <f t="shared" si="7"/>
        <v>0</v>
      </c>
      <c r="U78" s="199">
        <f t="shared" si="8"/>
        <v>0</v>
      </c>
      <c r="V78" s="402" t="s">
        <v>961</v>
      </c>
    </row>
    <row r="79" spans="1:22" s="7" customFormat="1" outlineLevel="2">
      <c r="A79" s="5"/>
      <c r="B79" s="5"/>
      <c r="C79" s="2" t="s">
        <v>928</v>
      </c>
      <c r="D79" s="194">
        <v>104</v>
      </c>
      <c r="E79" s="97">
        <v>660</v>
      </c>
      <c r="F79" s="277" t="s">
        <v>624</v>
      </c>
      <c r="G79" s="199">
        <v>8773.9726027397246</v>
      </c>
      <c r="H79" s="199">
        <v>14594.016411764707</v>
      </c>
      <c r="I79" s="199">
        <f t="shared" ref="I79" si="33">SUM(G79:H79)</f>
        <v>23367.989014504434</v>
      </c>
      <c r="J79" s="199">
        <f t="shared" si="27"/>
        <v>5790821.9178082179</v>
      </c>
      <c r="K79" s="199">
        <f t="shared" si="28"/>
        <v>9632050.8317647073</v>
      </c>
      <c r="L79" s="199">
        <f t="shared" si="29"/>
        <v>15422872.749572927</v>
      </c>
      <c r="M79" s="579">
        <v>0.8</v>
      </c>
      <c r="N79" s="199"/>
      <c r="O79" s="199">
        <f t="shared" si="0"/>
        <v>0.8</v>
      </c>
      <c r="P79" s="579"/>
      <c r="Q79" s="199"/>
      <c r="R79" s="199">
        <f t="shared" si="1"/>
        <v>0</v>
      </c>
      <c r="S79" s="199">
        <f t="shared" si="6"/>
        <v>4632657.5342465742</v>
      </c>
      <c r="T79" s="199">
        <f t="shared" si="7"/>
        <v>0</v>
      </c>
      <c r="U79" s="199">
        <f t="shared" si="8"/>
        <v>4632657.5342465742</v>
      </c>
      <c r="V79" s="402" t="s">
        <v>929</v>
      </c>
    </row>
    <row r="80" spans="1:22" s="7" customFormat="1" outlineLevel="2">
      <c r="A80" s="5"/>
      <c r="B80" s="5"/>
      <c r="C80" s="2" t="s">
        <v>1201</v>
      </c>
      <c r="D80" s="194">
        <v>378</v>
      </c>
      <c r="E80" s="97">
        <v>935.00000000000011</v>
      </c>
      <c r="F80" s="277" t="s">
        <v>624</v>
      </c>
      <c r="G80" s="199">
        <v>6646.869178082191</v>
      </c>
      <c r="H80" s="199">
        <v>13183.42817647059</v>
      </c>
      <c r="I80" s="199">
        <f t="shared" si="2"/>
        <v>19830.297354552782</v>
      </c>
      <c r="J80" s="199">
        <f t="shared" si="27"/>
        <v>6214822.6815068489</v>
      </c>
      <c r="K80" s="199">
        <f t="shared" si="28"/>
        <v>12326505.345000003</v>
      </c>
      <c r="L80" s="199">
        <f t="shared" si="29"/>
        <v>18541328.026506852</v>
      </c>
      <c r="M80" s="579">
        <v>0.8</v>
      </c>
      <c r="N80" s="199"/>
      <c r="O80" s="199">
        <f t="shared" si="0"/>
        <v>0.8</v>
      </c>
      <c r="P80" s="579"/>
      <c r="Q80" s="199"/>
      <c r="R80" s="199">
        <f t="shared" si="1"/>
        <v>0</v>
      </c>
      <c r="S80" s="199">
        <f t="shared" si="6"/>
        <v>4971858.1452054791</v>
      </c>
      <c r="T80" s="199">
        <f t="shared" si="7"/>
        <v>0</v>
      </c>
      <c r="U80" s="199">
        <f t="shared" si="8"/>
        <v>4971858.1452054791</v>
      </c>
      <c r="V80" s="402" t="s">
        <v>1202</v>
      </c>
    </row>
    <row r="81" spans="1:22" s="7" customFormat="1" outlineLevel="2">
      <c r="A81" s="5"/>
      <c r="B81" s="5"/>
      <c r="C81" s="2" t="s">
        <v>1201</v>
      </c>
      <c r="D81" s="194">
        <v>891</v>
      </c>
      <c r="E81" s="97">
        <v>0</v>
      </c>
      <c r="F81" s="277" t="s">
        <v>624</v>
      </c>
      <c r="G81" s="199">
        <v>6646.869178082191</v>
      </c>
      <c r="H81" s="199">
        <v>13183.42817647059</v>
      </c>
      <c r="I81" s="199">
        <f t="shared" ref="I81:I83" si="34">SUM(G81:H81)</f>
        <v>19830.297354552782</v>
      </c>
      <c r="J81" s="199">
        <f t="shared" si="27"/>
        <v>0</v>
      </c>
      <c r="K81" s="199">
        <f t="shared" si="28"/>
        <v>0</v>
      </c>
      <c r="L81" s="199">
        <f t="shared" si="29"/>
        <v>0</v>
      </c>
      <c r="M81" s="579"/>
      <c r="N81" s="199"/>
      <c r="O81" s="199">
        <f t="shared" ref="O81:O144" si="35">M81+N81</f>
        <v>0</v>
      </c>
      <c r="P81" s="579"/>
      <c r="Q81" s="199"/>
      <c r="R81" s="199">
        <f t="shared" ref="R81:R144" si="36">P81+Q81</f>
        <v>0</v>
      </c>
      <c r="S81" s="199">
        <f t="shared" si="6"/>
        <v>0</v>
      </c>
      <c r="T81" s="199">
        <f t="shared" si="7"/>
        <v>0</v>
      </c>
      <c r="U81" s="199">
        <f t="shared" si="8"/>
        <v>0</v>
      </c>
      <c r="V81" s="402" t="s">
        <v>1202</v>
      </c>
    </row>
    <row r="82" spans="1:22" s="7" customFormat="1" outlineLevel="2">
      <c r="A82" s="5"/>
      <c r="B82" s="5"/>
      <c r="C82" s="2" t="s">
        <v>928</v>
      </c>
      <c r="D82" s="194">
        <v>143</v>
      </c>
      <c r="E82" s="97">
        <v>0</v>
      </c>
      <c r="F82" s="277" t="s">
        <v>624</v>
      </c>
      <c r="G82" s="199">
        <v>8773.9726027397246</v>
      </c>
      <c r="H82" s="199">
        <v>14594.016411764707</v>
      </c>
      <c r="I82" s="199">
        <f t="shared" si="34"/>
        <v>23367.989014504434</v>
      </c>
      <c r="J82" s="199">
        <f t="shared" si="27"/>
        <v>0</v>
      </c>
      <c r="K82" s="199">
        <f t="shared" si="28"/>
        <v>0</v>
      </c>
      <c r="L82" s="199">
        <f t="shared" si="29"/>
        <v>0</v>
      </c>
      <c r="M82" s="579"/>
      <c r="N82" s="199"/>
      <c r="O82" s="199">
        <f t="shared" si="35"/>
        <v>0</v>
      </c>
      <c r="P82" s="579"/>
      <c r="Q82" s="199"/>
      <c r="R82" s="199">
        <f t="shared" si="36"/>
        <v>0</v>
      </c>
      <c r="S82" s="199">
        <f t="shared" si="6"/>
        <v>0</v>
      </c>
      <c r="T82" s="199">
        <f t="shared" si="7"/>
        <v>0</v>
      </c>
      <c r="U82" s="199">
        <f t="shared" si="8"/>
        <v>0</v>
      </c>
      <c r="V82" s="402" t="s">
        <v>929</v>
      </c>
    </row>
    <row r="83" spans="1:22" s="7" customFormat="1" outlineLevel="2">
      <c r="A83" s="5"/>
      <c r="B83" s="5"/>
      <c r="C83" s="2" t="s">
        <v>1330</v>
      </c>
      <c r="D83" s="194">
        <v>140</v>
      </c>
      <c r="E83" s="97">
        <v>154</v>
      </c>
      <c r="F83" s="277" t="s">
        <v>624</v>
      </c>
      <c r="G83" s="199">
        <v>12762.035616438356</v>
      </c>
      <c r="H83" s="199">
        <v>15805.000000000002</v>
      </c>
      <c r="I83" s="199">
        <f t="shared" si="34"/>
        <v>28567.035616438356</v>
      </c>
      <c r="J83" s="199">
        <f t="shared" si="27"/>
        <v>1965353.4849315067</v>
      </c>
      <c r="K83" s="199">
        <f t="shared" si="28"/>
        <v>2433970.0000000005</v>
      </c>
      <c r="L83" s="199">
        <f t="shared" si="29"/>
        <v>4399323.4849315071</v>
      </c>
      <c r="M83" s="579">
        <v>0.8</v>
      </c>
      <c r="N83" s="199"/>
      <c r="O83" s="199">
        <f t="shared" si="35"/>
        <v>0.8</v>
      </c>
      <c r="P83" s="579"/>
      <c r="Q83" s="199"/>
      <c r="R83" s="199">
        <f t="shared" si="36"/>
        <v>0</v>
      </c>
      <c r="S83" s="199">
        <f t="shared" si="6"/>
        <v>1572282.7879452053</v>
      </c>
      <c r="T83" s="199">
        <f t="shared" si="7"/>
        <v>0</v>
      </c>
      <c r="U83" s="199">
        <f t="shared" si="8"/>
        <v>1572282.7879452053</v>
      </c>
      <c r="V83" s="402" t="s">
        <v>1331</v>
      </c>
    </row>
    <row r="84" spans="1:22" s="7" customFormat="1" outlineLevel="2">
      <c r="A84" s="5"/>
      <c r="B84" s="5"/>
      <c r="C84" s="2" t="s">
        <v>1332</v>
      </c>
      <c r="D84" s="194">
        <v>39</v>
      </c>
      <c r="E84" s="97">
        <v>55.000000000000007</v>
      </c>
      <c r="F84" s="277" t="s">
        <v>624</v>
      </c>
      <c r="G84" s="199">
        <v>3554.7229199999997</v>
      </c>
      <c r="H84" s="199">
        <v>5289.7058823529414</v>
      </c>
      <c r="I84" s="199">
        <f t="shared" si="2"/>
        <v>8844.4288023529407</v>
      </c>
      <c r="J84" s="199">
        <f t="shared" si="27"/>
        <v>195509.76060000001</v>
      </c>
      <c r="K84" s="199">
        <f t="shared" si="28"/>
        <v>290933.82352941181</v>
      </c>
      <c r="L84" s="199">
        <f t="shared" si="29"/>
        <v>486443.58412941179</v>
      </c>
      <c r="M84" s="579"/>
      <c r="N84" s="199"/>
      <c r="O84" s="199">
        <f t="shared" si="35"/>
        <v>0</v>
      </c>
      <c r="P84" s="579"/>
      <c r="Q84" s="199"/>
      <c r="R84" s="199">
        <f t="shared" si="36"/>
        <v>0</v>
      </c>
      <c r="S84" s="199">
        <f t="shared" ref="S84:S147" si="37">J84*M84</f>
        <v>0</v>
      </c>
      <c r="T84" s="199">
        <f t="shared" ref="T84:T147" si="38">P84*K84</f>
        <v>0</v>
      </c>
      <c r="U84" s="199">
        <f t="shared" ref="U84:U147" si="39">S84+T84</f>
        <v>0</v>
      </c>
      <c r="V84" s="402" t="s">
        <v>1549</v>
      </c>
    </row>
    <row r="85" spans="1:22" s="7" customFormat="1" outlineLevel="2">
      <c r="A85" s="5"/>
      <c r="B85" s="5"/>
      <c r="C85" s="2" t="s">
        <v>1332</v>
      </c>
      <c r="D85" s="194">
        <v>22</v>
      </c>
      <c r="E85" s="97">
        <v>0</v>
      </c>
      <c r="F85" s="277" t="s">
        <v>624</v>
      </c>
      <c r="G85" s="199">
        <v>3554.7229199999997</v>
      </c>
      <c r="H85" s="199">
        <v>5289.7058823529414</v>
      </c>
      <c r="I85" s="199">
        <f t="shared" ref="I85" si="40">SUM(G85:H85)</f>
        <v>8844.4288023529407</v>
      </c>
      <c r="J85" s="199">
        <f t="shared" si="27"/>
        <v>0</v>
      </c>
      <c r="K85" s="199">
        <f t="shared" si="28"/>
        <v>0</v>
      </c>
      <c r="L85" s="199">
        <f t="shared" si="29"/>
        <v>0</v>
      </c>
      <c r="M85" s="579"/>
      <c r="N85" s="199"/>
      <c r="O85" s="199">
        <f t="shared" si="35"/>
        <v>0</v>
      </c>
      <c r="P85" s="579"/>
      <c r="Q85" s="199"/>
      <c r="R85" s="199">
        <f t="shared" si="36"/>
        <v>0</v>
      </c>
      <c r="S85" s="199">
        <f t="shared" si="37"/>
        <v>0</v>
      </c>
      <c r="T85" s="199">
        <f t="shared" si="38"/>
        <v>0</v>
      </c>
      <c r="U85" s="199">
        <f t="shared" si="39"/>
        <v>0</v>
      </c>
      <c r="V85" s="402" t="s">
        <v>713</v>
      </c>
    </row>
    <row r="86" spans="1:22" s="7" customFormat="1" outlineLevel="2">
      <c r="A86" s="5"/>
      <c r="B86" s="5"/>
      <c r="C86" s="2" t="s">
        <v>679</v>
      </c>
      <c r="D86" s="194">
        <v>42</v>
      </c>
      <c r="E86" s="97">
        <v>45</v>
      </c>
      <c r="F86" s="277" t="s">
        <v>624</v>
      </c>
      <c r="G86" s="199">
        <v>776880</v>
      </c>
      <c r="H86" s="199">
        <v>51045.865472000005</v>
      </c>
      <c r="I86" s="199">
        <f t="shared" ref="I86" si="41">SUM(G86:H86)</f>
        <v>827925.86547199998</v>
      </c>
      <c r="J86" s="199">
        <f t="shared" si="27"/>
        <v>34959600</v>
      </c>
      <c r="K86" s="199">
        <f t="shared" si="28"/>
        <v>2297063.9462400004</v>
      </c>
      <c r="L86" s="199">
        <f t="shared" si="29"/>
        <v>37256663.94624</v>
      </c>
      <c r="M86" s="579"/>
      <c r="N86" s="199"/>
      <c r="O86" s="199">
        <f t="shared" si="35"/>
        <v>0</v>
      </c>
      <c r="P86" s="579"/>
      <c r="Q86" s="199"/>
      <c r="R86" s="199">
        <f t="shared" si="36"/>
        <v>0</v>
      </c>
      <c r="S86" s="199">
        <f t="shared" si="37"/>
        <v>0</v>
      </c>
      <c r="T86" s="199">
        <f t="shared" si="38"/>
        <v>0</v>
      </c>
      <c r="U86" s="199">
        <f t="shared" si="39"/>
        <v>0</v>
      </c>
      <c r="V86" s="402" t="s">
        <v>680</v>
      </c>
    </row>
    <row r="87" spans="1:22" s="7" customFormat="1" outlineLevel="2">
      <c r="A87" s="5"/>
      <c r="B87" s="5"/>
      <c r="C87" s="2"/>
      <c r="D87" s="194"/>
      <c r="E87" s="194"/>
      <c r="F87" s="277"/>
      <c r="G87" s="199"/>
      <c r="H87" s="199"/>
      <c r="I87" s="199"/>
      <c r="J87" s="199"/>
      <c r="K87" s="199"/>
      <c r="L87" s="199"/>
      <c r="M87" s="579"/>
      <c r="N87" s="199"/>
      <c r="O87" s="199">
        <f t="shared" si="35"/>
        <v>0</v>
      </c>
      <c r="P87" s="579"/>
      <c r="Q87" s="199"/>
      <c r="R87" s="199">
        <f t="shared" si="36"/>
        <v>0</v>
      </c>
      <c r="S87" s="199">
        <f t="shared" si="37"/>
        <v>0</v>
      </c>
      <c r="T87" s="199">
        <f t="shared" si="38"/>
        <v>0</v>
      </c>
      <c r="U87" s="199">
        <f t="shared" si="39"/>
        <v>0</v>
      </c>
      <c r="V87" s="402"/>
    </row>
    <row r="88" spans="1:22" s="7" customFormat="1" outlineLevel="2">
      <c r="A88" s="5"/>
      <c r="B88" s="5"/>
      <c r="C88" s="2"/>
      <c r="D88" s="194"/>
      <c r="E88" s="194"/>
      <c r="F88" s="277"/>
      <c r="G88" s="199"/>
      <c r="H88" s="199"/>
      <c r="I88" s="199"/>
      <c r="J88" s="199"/>
      <c r="K88" s="199"/>
      <c r="L88" s="199"/>
      <c r="M88" s="579"/>
      <c r="N88" s="199"/>
      <c r="O88" s="199">
        <f t="shared" si="35"/>
        <v>0</v>
      </c>
      <c r="P88" s="579"/>
      <c r="Q88" s="199"/>
      <c r="R88" s="199">
        <f t="shared" si="36"/>
        <v>0</v>
      </c>
      <c r="S88" s="199">
        <f t="shared" si="37"/>
        <v>0</v>
      </c>
      <c r="T88" s="199">
        <f t="shared" si="38"/>
        <v>0</v>
      </c>
      <c r="U88" s="199">
        <f t="shared" si="39"/>
        <v>0</v>
      </c>
      <c r="V88" s="402"/>
    </row>
    <row r="89" spans="1:22" s="7" customFormat="1" outlineLevel="2">
      <c r="A89" s="5"/>
      <c r="B89" s="5"/>
      <c r="C89" s="2" t="s">
        <v>657</v>
      </c>
      <c r="D89" s="194">
        <v>1</v>
      </c>
      <c r="E89" s="97">
        <v>1</v>
      </c>
      <c r="F89" s="277" t="s">
        <v>619</v>
      </c>
      <c r="G89" s="199">
        <v>3983863.9187445212</v>
      </c>
      <c r="H89" s="199">
        <v>1195159.1756233564</v>
      </c>
      <c r="I89" s="199">
        <f t="shared" si="2"/>
        <v>5179023.0943678776</v>
      </c>
      <c r="J89" s="199">
        <f>G89*E89</f>
        <v>3983863.9187445212</v>
      </c>
      <c r="K89" s="199">
        <f>H89*E89</f>
        <v>1195159.1756233564</v>
      </c>
      <c r="L89" s="199">
        <f>I89*E89</f>
        <v>5179023.0943678776</v>
      </c>
      <c r="M89" s="579">
        <v>0.5</v>
      </c>
      <c r="N89" s="199"/>
      <c r="O89" s="199">
        <f t="shared" si="35"/>
        <v>0.5</v>
      </c>
      <c r="P89" s="579"/>
      <c r="Q89" s="199"/>
      <c r="R89" s="199">
        <f t="shared" si="36"/>
        <v>0</v>
      </c>
      <c r="S89" s="199">
        <f t="shared" si="37"/>
        <v>1991931.9593722606</v>
      </c>
      <c r="T89" s="199">
        <f t="shared" si="38"/>
        <v>0</v>
      </c>
      <c r="U89" s="199">
        <f t="shared" si="39"/>
        <v>1991931.9593722606</v>
      </c>
      <c r="V89" s="402" t="s">
        <v>713</v>
      </c>
    </row>
    <row r="90" spans="1:22" s="7" customFormat="1" outlineLevel="1">
      <c r="A90" s="5"/>
      <c r="B90" s="5"/>
      <c r="C90" s="401" t="s">
        <v>1333</v>
      </c>
      <c r="D90" s="194"/>
      <c r="E90" s="97"/>
      <c r="F90" s="277"/>
      <c r="G90" s="199"/>
      <c r="H90" s="199"/>
      <c r="I90" s="199"/>
      <c r="J90" s="174">
        <f>SUBTOTAL(9,J91:J157)</f>
        <v>707988444.826419</v>
      </c>
      <c r="K90" s="174">
        <f>SUBTOTAL(9,K91:K157)</f>
        <v>80491542.919119284</v>
      </c>
      <c r="L90" s="174">
        <f>SUBTOTAL(9,L91:L157)</f>
        <v>788479987.745538</v>
      </c>
      <c r="M90" s="578"/>
      <c r="N90" s="174"/>
      <c r="O90" s="174">
        <f t="shared" si="35"/>
        <v>0</v>
      </c>
      <c r="P90" s="578"/>
      <c r="Q90" s="174"/>
      <c r="R90" s="174">
        <f t="shared" si="36"/>
        <v>0</v>
      </c>
      <c r="S90" s="174">
        <f>SUBTOTAL(9,S91:S157)</f>
        <v>7425133.1413346231</v>
      </c>
      <c r="T90" s="174">
        <f>SUBTOTAL(9,T91:T157)</f>
        <v>0</v>
      </c>
      <c r="U90" s="174">
        <f>SUBTOTAL(9,U91:U157)</f>
        <v>7425133.1413346231</v>
      </c>
      <c r="V90" s="402"/>
    </row>
    <row r="91" spans="1:22" s="7" customFormat="1" outlineLevel="2">
      <c r="A91" s="5"/>
      <c r="B91" s="5"/>
      <c r="C91" s="401" t="s">
        <v>1141</v>
      </c>
      <c r="D91" s="194"/>
      <c r="E91" s="97"/>
      <c r="F91" s="277"/>
      <c r="G91" s="199"/>
      <c r="H91" s="199"/>
      <c r="I91" s="199"/>
      <c r="J91" s="174">
        <f>SUBTOTAL(9,J92:J108)</f>
        <v>606357980</v>
      </c>
      <c r="K91" s="174">
        <f>SUBTOTAL(9,K92:K108)</f>
        <v>35796884</v>
      </c>
      <c r="L91" s="174">
        <f>SUBTOTAL(9,L92:L108)</f>
        <v>642154864</v>
      </c>
      <c r="M91" s="578"/>
      <c r="N91" s="174"/>
      <c r="O91" s="174">
        <f t="shared" si="35"/>
        <v>0</v>
      </c>
      <c r="P91" s="578"/>
      <c r="Q91" s="174"/>
      <c r="R91" s="174">
        <f t="shared" si="36"/>
        <v>0</v>
      </c>
      <c r="S91" s="174">
        <f>SUBTOTAL(9,S92:S108)</f>
        <v>0</v>
      </c>
      <c r="T91" s="174">
        <f>SUBTOTAL(9,T92:T108)</f>
        <v>0</v>
      </c>
      <c r="U91" s="174">
        <f>SUBTOTAL(9,U92:U108)</f>
        <v>0</v>
      </c>
      <c r="V91" s="402"/>
    </row>
    <row r="92" spans="1:22" s="7" customFormat="1" ht="26.4" outlineLevel="2">
      <c r="A92" s="5"/>
      <c r="B92" s="5"/>
      <c r="C92" s="2" t="s">
        <v>1265</v>
      </c>
      <c r="D92" s="194">
        <v>2</v>
      </c>
      <c r="E92" s="97">
        <v>2</v>
      </c>
      <c r="F92" s="277" t="s">
        <v>660</v>
      </c>
      <c r="G92" s="199">
        <v>62381000.000000007</v>
      </c>
      <c r="H92" s="199">
        <v>3920000.0000000005</v>
      </c>
      <c r="I92" s="199">
        <f t="shared" ref="I92:I108" si="42">SUM(G92:H92)</f>
        <v>66301000.000000007</v>
      </c>
      <c r="J92" s="199">
        <f t="shared" ref="J92:J108" si="43">G92*E92</f>
        <v>124762000.00000001</v>
      </c>
      <c r="K92" s="199">
        <f t="shared" ref="K92:K108" si="44">H92*E92</f>
        <v>7840000.0000000009</v>
      </c>
      <c r="L92" s="199">
        <f t="shared" ref="L92:L108" si="45">I92*E92</f>
        <v>132602000.00000001</v>
      </c>
      <c r="M92" s="579"/>
      <c r="N92" s="199"/>
      <c r="O92" s="199">
        <f t="shared" si="35"/>
        <v>0</v>
      </c>
      <c r="P92" s="579"/>
      <c r="Q92" s="199"/>
      <c r="R92" s="199">
        <f t="shared" si="36"/>
        <v>0</v>
      </c>
      <c r="S92" s="199">
        <f t="shared" si="37"/>
        <v>0</v>
      </c>
      <c r="T92" s="199">
        <f t="shared" si="38"/>
        <v>0</v>
      </c>
      <c r="U92" s="199">
        <f t="shared" si="39"/>
        <v>0</v>
      </c>
      <c r="V92" s="402" t="s">
        <v>1266</v>
      </c>
    </row>
    <row r="93" spans="1:22" s="7" customFormat="1" ht="26.4" outlineLevel="2">
      <c r="A93" s="5"/>
      <c r="B93" s="5"/>
      <c r="C93" s="2" t="s">
        <v>1334</v>
      </c>
      <c r="D93" s="194">
        <v>1</v>
      </c>
      <c r="E93" s="97">
        <v>1</v>
      </c>
      <c r="F93" s="277" t="s">
        <v>660</v>
      </c>
      <c r="G93" s="199">
        <v>48310460.000000007</v>
      </c>
      <c r="H93" s="199">
        <v>3304000.0000000005</v>
      </c>
      <c r="I93" s="199">
        <f>SUM(G93:H93)</f>
        <v>51614460.000000007</v>
      </c>
      <c r="J93" s="199">
        <f t="shared" si="43"/>
        <v>48310460.000000007</v>
      </c>
      <c r="K93" s="199">
        <f t="shared" si="44"/>
        <v>3304000.0000000005</v>
      </c>
      <c r="L93" s="199">
        <f t="shared" si="45"/>
        <v>51614460.000000007</v>
      </c>
      <c r="M93" s="579"/>
      <c r="N93" s="199"/>
      <c r="O93" s="199">
        <f t="shared" si="35"/>
        <v>0</v>
      </c>
      <c r="P93" s="579"/>
      <c r="Q93" s="199"/>
      <c r="R93" s="199">
        <f t="shared" si="36"/>
        <v>0</v>
      </c>
      <c r="S93" s="199">
        <f t="shared" si="37"/>
        <v>0</v>
      </c>
      <c r="T93" s="199">
        <f t="shared" si="38"/>
        <v>0</v>
      </c>
      <c r="U93" s="199">
        <f t="shared" si="39"/>
        <v>0</v>
      </c>
      <c r="V93" s="402" t="s">
        <v>1335</v>
      </c>
    </row>
    <row r="94" spans="1:22" s="7" customFormat="1" ht="26.4" outlineLevel="2">
      <c r="A94" s="5"/>
      <c r="B94" s="5"/>
      <c r="C94" s="2" t="s">
        <v>1267</v>
      </c>
      <c r="D94" s="194">
        <v>1</v>
      </c>
      <c r="E94" s="97">
        <v>1</v>
      </c>
      <c r="F94" s="277" t="s">
        <v>660</v>
      </c>
      <c r="G94" s="199">
        <v>30222170.000000004</v>
      </c>
      <c r="H94" s="199">
        <v>840000.00000000012</v>
      </c>
      <c r="I94" s="199">
        <f t="shared" si="42"/>
        <v>31062170.000000004</v>
      </c>
      <c r="J94" s="199">
        <f t="shared" si="43"/>
        <v>30222170.000000004</v>
      </c>
      <c r="K94" s="199">
        <f t="shared" si="44"/>
        <v>840000.00000000012</v>
      </c>
      <c r="L94" s="199">
        <f t="shared" si="45"/>
        <v>31062170.000000004</v>
      </c>
      <c r="M94" s="579"/>
      <c r="N94" s="199"/>
      <c r="O94" s="199">
        <f t="shared" si="35"/>
        <v>0</v>
      </c>
      <c r="P94" s="579"/>
      <c r="Q94" s="199"/>
      <c r="R94" s="199">
        <f t="shared" si="36"/>
        <v>0</v>
      </c>
      <c r="S94" s="199">
        <f t="shared" si="37"/>
        <v>0</v>
      </c>
      <c r="T94" s="199">
        <f t="shared" si="38"/>
        <v>0</v>
      </c>
      <c r="U94" s="199">
        <f t="shared" si="39"/>
        <v>0</v>
      </c>
      <c r="V94" s="402" t="s">
        <v>1268</v>
      </c>
    </row>
    <row r="95" spans="1:22" s="7" customFormat="1" ht="26.4" outlineLevel="2">
      <c r="A95" s="5"/>
      <c r="B95" s="5"/>
      <c r="C95" s="2" t="s">
        <v>1269</v>
      </c>
      <c r="D95" s="194">
        <f>13-7</f>
        <v>6</v>
      </c>
      <c r="E95" s="97">
        <f>13-7</f>
        <v>6</v>
      </c>
      <c r="F95" s="277" t="s">
        <v>660</v>
      </c>
      <c r="G95" s="199">
        <v>9845660</v>
      </c>
      <c r="H95" s="199">
        <v>537600</v>
      </c>
      <c r="I95" s="199">
        <f t="shared" si="42"/>
        <v>10383260</v>
      </c>
      <c r="J95" s="199">
        <f t="shared" si="43"/>
        <v>59073960</v>
      </c>
      <c r="K95" s="199">
        <f t="shared" si="44"/>
        <v>3225600</v>
      </c>
      <c r="L95" s="199">
        <f t="shared" si="45"/>
        <v>62299560</v>
      </c>
      <c r="M95" s="579"/>
      <c r="N95" s="199"/>
      <c r="O95" s="199">
        <f t="shared" si="35"/>
        <v>0</v>
      </c>
      <c r="P95" s="579"/>
      <c r="Q95" s="199"/>
      <c r="R95" s="199">
        <f t="shared" si="36"/>
        <v>0</v>
      </c>
      <c r="S95" s="199">
        <f t="shared" si="37"/>
        <v>0</v>
      </c>
      <c r="T95" s="199">
        <f t="shared" si="38"/>
        <v>0</v>
      </c>
      <c r="U95" s="199">
        <f t="shared" si="39"/>
        <v>0</v>
      </c>
      <c r="V95" s="402" t="s">
        <v>1270</v>
      </c>
    </row>
    <row r="96" spans="1:22" s="7" customFormat="1" ht="26.4" outlineLevel="2">
      <c r="A96" s="5"/>
      <c r="B96" s="5"/>
      <c r="C96" s="2" t="s">
        <v>1271</v>
      </c>
      <c r="D96" s="194">
        <f>20-13</f>
        <v>7</v>
      </c>
      <c r="E96" s="97">
        <f>20-13</f>
        <v>7</v>
      </c>
      <c r="F96" s="277" t="s">
        <v>660</v>
      </c>
      <c r="G96" s="199">
        <v>9569780</v>
      </c>
      <c r="H96" s="199">
        <v>537600</v>
      </c>
      <c r="I96" s="199">
        <f t="shared" si="42"/>
        <v>10107380</v>
      </c>
      <c r="J96" s="199">
        <f t="shared" si="43"/>
        <v>66988460</v>
      </c>
      <c r="K96" s="199">
        <f t="shared" si="44"/>
        <v>3763200</v>
      </c>
      <c r="L96" s="199">
        <f t="shared" si="45"/>
        <v>70751660</v>
      </c>
      <c r="M96" s="579"/>
      <c r="N96" s="199"/>
      <c r="O96" s="199">
        <f t="shared" si="35"/>
        <v>0</v>
      </c>
      <c r="P96" s="579"/>
      <c r="Q96" s="199"/>
      <c r="R96" s="199">
        <f t="shared" si="36"/>
        <v>0</v>
      </c>
      <c r="S96" s="199">
        <f t="shared" si="37"/>
        <v>0</v>
      </c>
      <c r="T96" s="199">
        <f t="shared" si="38"/>
        <v>0</v>
      </c>
      <c r="U96" s="199">
        <f t="shared" si="39"/>
        <v>0</v>
      </c>
      <c r="V96" s="402" t="s">
        <v>1272</v>
      </c>
    </row>
    <row r="97" spans="1:22" s="7" customFormat="1" ht="26.4" outlineLevel="2">
      <c r="A97" s="5"/>
      <c r="B97" s="5"/>
      <c r="C97" s="2" t="s">
        <v>1273</v>
      </c>
      <c r="D97" s="194">
        <v>1</v>
      </c>
      <c r="E97" s="97">
        <v>1</v>
      </c>
      <c r="F97" s="277" t="s">
        <v>660</v>
      </c>
      <c r="G97" s="199">
        <v>8741260</v>
      </c>
      <c r="H97" s="199">
        <v>504000.00000000006</v>
      </c>
      <c r="I97" s="199">
        <f t="shared" si="42"/>
        <v>9245260</v>
      </c>
      <c r="J97" s="199">
        <f t="shared" si="43"/>
        <v>8741260</v>
      </c>
      <c r="K97" s="199">
        <f t="shared" si="44"/>
        <v>504000.00000000006</v>
      </c>
      <c r="L97" s="199">
        <f t="shared" si="45"/>
        <v>9245260</v>
      </c>
      <c r="M97" s="579"/>
      <c r="N97" s="199"/>
      <c r="O97" s="199">
        <f t="shared" si="35"/>
        <v>0</v>
      </c>
      <c r="P97" s="579"/>
      <c r="Q97" s="199"/>
      <c r="R97" s="199">
        <f t="shared" si="36"/>
        <v>0</v>
      </c>
      <c r="S97" s="199">
        <f t="shared" si="37"/>
        <v>0</v>
      </c>
      <c r="T97" s="199">
        <f t="shared" si="38"/>
        <v>0</v>
      </c>
      <c r="U97" s="199">
        <f t="shared" si="39"/>
        <v>0</v>
      </c>
      <c r="V97" s="402" t="s">
        <v>1274</v>
      </c>
    </row>
    <row r="98" spans="1:22" s="7" customFormat="1" ht="39.6" outlineLevel="2">
      <c r="A98" s="5"/>
      <c r="B98" s="5"/>
      <c r="C98" s="2" t="s">
        <v>1279</v>
      </c>
      <c r="D98" s="194">
        <v>2</v>
      </c>
      <c r="E98" s="97">
        <v>2</v>
      </c>
      <c r="F98" s="277" t="s">
        <v>660</v>
      </c>
      <c r="G98" s="199">
        <v>12599730.000000002</v>
      </c>
      <c r="H98" s="199">
        <v>621600.00000000012</v>
      </c>
      <c r="I98" s="199">
        <f t="shared" si="42"/>
        <v>13221330.000000002</v>
      </c>
      <c r="J98" s="199">
        <f t="shared" si="43"/>
        <v>25199460.000000004</v>
      </c>
      <c r="K98" s="199">
        <f t="shared" si="44"/>
        <v>1243200.0000000002</v>
      </c>
      <c r="L98" s="199">
        <f t="shared" si="45"/>
        <v>26442660.000000004</v>
      </c>
      <c r="M98" s="579"/>
      <c r="N98" s="199"/>
      <c r="O98" s="199">
        <f t="shared" si="35"/>
        <v>0</v>
      </c>
      <c r="P98" s="579"/>
      <c r="Q98" s="199"/>
      <c r="R98" s="199">
        <f t="shared" si="36"/>
        <v>0</v>
      </c>
      <c r="S98" s="199">
        <f t="shared" si="37"/>
        <v>0</v>
      </c>
      <c r="T98" s="199">
        <f t="shared" si="38"/>
        <v>0</v>
      </c>
      <c r="U98" s="199">
        <f t="shared" si="39"/>
        <v>0</v>
      </c>
      <c r="V98" s="402" t="s">
        <v>1280</v>
      </c>
    </row>
    <row r="99" spans="1:22" s="7" customFormat="1" ht="39.6" outlineLevel="2">
      <c r="A99" s="5"/>
      <c r="B99" s="5"/>
      <c r="C99" s="2" t="s">
        <v>1283</v>
      </c>
      <c r="D99" s="194">
        <v>2</v>
      </c>
      <c r="E99" s="97">
        <v>2</v>
      </c>
      <c r="F99" s="277" t="s">
        <v>660</v>
      </c>
      <c r="G99" s="199">
        <v>31227680.000000004</v>
      </c>
      <c r="H99" s="199">
        <v>733600.00000000012</v>
      </c>
      <c r="I99" s="199">
        <f t="shared" si="42"/>
        <v>31961280.000000004</v>
      </c>
      <c r="J99" s="199">
        <f t="shared" si="43"/>
        <v>62455360.000000007</v>
      </c>
      <c r="K99" s="199">
        <f t="shared" si="44"/>
        <v>1467200.0000000002</v>
      </c>
      <c r="L99" s="199">
        <f t="shared" si="45"/>
        <v>63922560.000000007</v>
      </c>
      <c r="M99" s="579"/>
      <c r="N99" s="199"/>
      <c r="O99" s="199">
        <f t="shared" si="35"/>
        <v>0</v>
      </c>
      <c r="P99" s="579"/>
      <c r="Q99" s="199"/>
      <c r="R99" s="199">
        <f t="shared" si="36"/>
        <v>0</v>
      </c>
      <c r="S99" s="199">
        <f t="shared" si="37"/>
        <v>0</v>
      </c>
      <c r="T99" s="199">
        <f t="shared" si="38"/>
        <v>0</v>
      </c>
      <c r="U99" s="199">
        <f t="shared" si="39"/>
        <v>0</v>
      </c>
      <c r="V99" s="402" t="s">
        <v>1284</v>
      </c>
    </row>
    <row r="100" spans="1:22" s="7" customFormat="1" ht="39.6" outlineLevel="2">
      <c r="A100" s="5"/>
      <c r="B100" s="5"/>
      <c r="C100" s="2" t="s">
        <v>1336</v>
      </c>
      <c r="D100" s="194">
        <v>1</v>
      </c>
      <c r="E100" s="97">
        <v>1</v>
      </c>
      <c r="F100" s="277" t="s">
        <v>660</v>
      </c>
      <c r="G100" s="199">
        <v>21620170</v>
      </c>
      <c r="H100" s="199">
        <v>733600.00000000012</v>
      </c>
      <c r="I100" s="199">
        <f t="shared" si="42"/>
        <v>22353770</v>
      </c>
      <c r="J100" s="199">
        <f t="shared" si="43"/>
        <v>21620170</v>
      </c>
      <c r="K100" s="199">
        <f t="shared" si="44"/>
        <v>733600.00000000012</v>
      </c>
      <c r="L100" s="199">
        <f t="shared" si="45"/>
        <v>22353770</v>
      </c>
      <c r="M100" s="579"/>
      <c r="N100" s="199"/>
      <c r="O100" s="199">
        <f t="shared" si="35"/>
        <v>0</v>
      </c>
      <c r="P100" s="579"/>
      <c r="Q100" s="199"/>
      <c r="R100" s="199">
        <f t="shared" si="36"/>
        <v>0</v>
      </c>
      <c r="S100" s="199">
        <f t="shared" si="37"/>
        <v>0</v>
      </c>
      <c r="T100" s="199">
        <f t="shared" si="38"/>
        <v>0</v>
      </c>
      <c r="U100" s="199">
        <f t="shared" si="39"/>
        <v>0</v>
      </c>
      <c r="V100" s="402" t="s">
        <v>1337</v>
      </c>
    </row>
    <row r="101" spans="1:22" s="7" customFormat="1" outlineLevel="2">
      <c r="A101" s="5"/>
      <c r="B101" s="5"/>
      <c r="C101" s="392" t="s">
        <v>1338</v>
      </c>
      <c r="D101" s="97">
        <v>3</v>
      </c>
      <c r="E101" s="97">
        <v>3</v>
      </c>
      <c r="F101" s="277" t="s">
        <v>660</v>
      </c>
      <c r="G101" s="199">
        <v>19690000</v>
      </c>
      <c r="H101" s="199">
        <v>168000.00000000003</v>
      </c>
      <c r="I101" s="199">
        <f t="shared" ref="I101" si="46">SUM(G101:H101)</f>
        <v>19858000</v>
      </c>
      <c r="J101" s="199">
        <f t="shared" si="43"/>
        <v>59070000</v>
      </c>
      <c r="K101" s="199">
        <f t="shared" si="44"/>
        <v>504000.00000000012</v>
      </c>
      <c r="L101" s="199">
        <f t="shared" si="45"/>
        <v>59574000</v>
      </c>
      <c r="M101" s="579"/>
      <c r="N101" s="199"/>
      <c r="O101" s="199">
        <f t="shared" si="35"/>
        <v>0</v>
      </c>
      <c r="P101" s="579"/>
      <c r="Q101" s="199"/>
      <c r="R101" s="199">
        <f t="shared" si="36"/>
        <v>0</v>
      </c>
      <c r="S101" s="199">
        <f t="shared" si="37"/>
        <v>0</v>
      </c>
      <c r="T101" s="199">
        <f t="shared" si="38"/>
        <v>0</v>
      </c>
      <c r="U101" s="199">
        <f t="shared" si="39"/>
        <v>0</v>
      </c>
      <c r="V101" s="402" t="s">
        <v>1547</v>
      </c>
    </row>
    <row r="102" spans="1:22" s="7" customFormat="1" ht="26.4" outlineLevel="2">
      <c r="A102" s="5"/>
      <c r="B102" s="5"/>
      <c r="C102" s="2" t="s">
        <v>1288</v>
      </c>
      <c r="D102" s="194">
        <f>40-21</f>
        <v>19</v>
      </c>
      <c r="E102" s="97">
        <f>40-21</f>
        <v>19</v>
      </c>
      <c r="F102" s="277" t="s">
        <v>660</v>
      </c>
      <c r="G102" s="199">
        <v>1614800.0000000002</v>
      </c>
      <c r="H102" s="199">
        <v>168000.00000000003</v>
      </c>
      <c r="I102" s="199">
        <f t="shared" si="42"/>
        <v>1782800.0000000002</v>
      </c>
      <c r="J102" s="199">
        <f t="shared" si="43"/>
        <v>30681200.000000004</v>
      </c>
      <c r="K102" s="199">
        <f t="shared" si="44"/>
        <v>3192000.0000000005</v>
      </c>
      <c r="L102" s="199">
        <f t="shared" si="45"/>
        <v>33873200.000000007</v>
      </c>
      <c r="M102" s="579"/>
      <c r="N102" s="199"/>
      <c r="O102" s="199">
        <f t="shared" si="35"/>
        <v>0</v>
      </c>
      <c r="P102" s="579"/>
      <c r="Q102" s="199"/>
      <c r="R102" s="199">
        <f t="shared" si="36"/>
        <v>0</v>
      </c>
      <c r="S102" s="199">
        <f t="shared" si="37"/>
        <v>0</v>
      </c>
      <c r="T102" s="199">
        <f t="shared" si="38"/>
        <v>0</v>
      </c>
      <c r="U102" s="199">
        <f t="shared" si="39"/>
        <v>0</v>
      </c>
      <c r="V102" s="402" t="s">
        <v>1219</v>
      </c>
    </row>
    <row r="103" spans="1:22" s="7" customFormat="1" ht="26.4" outlineLevel="2">
      <c r="A103" s="5"/>
      <c r="B103" s="5"/>
      <c r="C103" s="2" t="s">
        <v>1339</v>
      </c>
      <c r="D103" s="194">
        <v>2</v>
      </c>
      <c r="E103" s="97">
        <v>10</v>
      </c>
      <c r="F103" s="277" t="s">
        <v>660</v>
      </c>
      <c r="G103" s="199">
        <v>873400.00000000012</v>
      </c>
      <c r="H103" s="199">
        <v>50400.000000000007</v>
      </c>
      <c r="I103" s="199">
        <f t="shared" si="42"/>
        <v>923800.00000000012</v>
      </c>
      <c r="J103" s="199">
        <f t="shared" si="43"/>
        <v>8734000.0000000019</v>
      </c>
      <c r="K103" s="199">
        <f t="shared" si="44"/>
        <v>504000.00000000006</v>
      </c>
      <c r="L103" s="199">
        <f t="shared" si="45"/>
        <v>9238000.0000000019</v>
      </c>
      <c r="M103" s="579"/>
      <c r="N103" s="199"/>
      <c r="O103" s="199">
        <f t="shared" si="35"/>
        <v>0</v>
      </c>
      <c r="P103" s="579"/>
      <c r="Q103" s="199"/>
      <c r="R103" s="199">
        <f t="shared" si="36"/>
        <v>0</v>
      </c>
      <c r="S103" s="199">
        <f t="shared" si="37"/>
        <v>0</v>
      </c>
      <c r="T103" s="199">
        <f t="shared" si="38"/>
        <v>0</v>
      </c>
      <c r="U103" s="199">
        <f t="shared" si="39"/>
        <v>0</v>
      </c>
      <c r="V103" s="402" t="s">
        <v>1290</v>
      </c>
    </row>
    <row r="104" spans="1:22" s="7" customFormat="1" outlineLevel="2">
      <c r="A104" s="5"/>
      <c r="B104" s="5"/>
      <c r="C104" s="2" t="s">
        <v>1291</v>
      </c>
      <c r="D104" s="194">
        <v>1</v>
      </c>
      <c r="E104" s="97">
        <v>1</v>
      </c>
      <c r="F104" s="277" t="s">
        <v>660</v>
      </c>
      <c r="G104" s="199">
        <v>13200000.000000002</v>
      </c>
      <c r="H104" s="199">
        <v>280000</v>
      </c>
      <c r="I104" s="199">
        <f t="shared" si="42"/>
        <v>13480000.000000002</v>
      </c>
      <c r="J104" s="199">
        <f t="shared" si="43"/>
        <v>13200000.000000002</v>
      </c>
      <c r="K104" s="199">
        <f t="shared" si="44"/>
        <v>280000</v>
      </c>
      <c r="L104" s="199">
        <f t="shared" si="45"/>
        <v>13480000.000000002</v>
      </c>
      <c r="M104" s="579"/>
      <c r="N104" s="199"/>
      <c r="O104" s="199">
        <f t="shared" si="35"/>
        <v>0</v>
      </c>
      <c r="P104" s="579"/>
      <c r="Q104" s="199"/>
      <c r="R104" s="199">
        <f t="shared" si="36"/>
        <v>0</v>
      </c>
      <c r="S104" s="199">
        <f t="shared" si="37"/>
        <v>0</v>
      </c>
      <c r="T104" s="199">
        <f t="shared" si="38"/>
        <v>0</v>
      </c>
      <c r="U104" s="199">
        <f t="shared" si="39"/>
        <v>0</v>
      </c>
      <c r="V104" s="402" t="s">
        <v>898</v>
      </c>
    </row>
    <row r="105" spans="1:22" s="7" customFormat="1" outlineLevel="2">
      <c r="A105" s="5"/>
      <c r="B105" s="5"/>
      <c r="C105" s="2" t="s">
        <v>1292</v>
      </c>
      <c r="D105" s="194">
        <v>5</v>
      </c>
      <c r="E105" s="97">
        <v>8</v>
      </c>
      <c r="F105" s="277" t="s">
        <v>660</v>
      </c>
      <c r="G105" s="199">
        <v>1659900.0000000002</v>
      </c>
      <c r="H105" s="199">
        <v>0</v>
      </c>
      <c r="I105" s="199">
        <f t="shared" si="42"/>
        <v>1659900.0000000002</v>
      </c>
      <c r="J105" s="199">
        <f t="shared" si="43"/>
        <v>13279200.000000002</v>
      </c>
      <c r="K105" s="199">
        <f t="shared" si="44"/>
        <v>0</v>
      </c>
      <c r="L105" s="199">
        <f t="shared" si="45"/>
        <v>13279200.000000002</v>
      </c>
      <c r="M105" s="579"/>
      <c r="N105" s="199"/>
      <c r="O105" s="199">
        <f t="shared" si="35"/>
        <v>0</v>
      </c>
      <c r="P105" s="579"/>
      <c r="Q105" s="199"/>
      <c r="R105" s="199">
        <f t="shared" si="36"/>
        <v>0</v>
      </c>
      <c r="S105" s="199">
        <f t="shared" si="37"/>
        <v>0</v>
      </c>
      <c r="T105" s="199">
        <f t="shared" si="38"/>
        <v>0</v>
      </c>
      <c r="U105" s="199">
        <f t="shared" si="39"/>
        <v>0</v>
      </c>
      <c r="V105" s="402" t="s">
        <v>1293</v>
      </c>
    </row>
    <row r="106" spans="1:22" s="7" customFormat="1" outlineLevel="2">
      <c r="A106" s="5"/>
      <c r="B106" s="5"/>
      <c r="C106" s="2" t="s">
        <v>1294</v>
      </c>
      <c r="D106" s="194">
        <v>4</v>
      </c>
      <c r="E106" s="97">
        <v>4</v>
      </c>
      <c r="F106" s="277" t="s">
        <v>660</v>
      </c>
      <c r="G106" s="199">
        <v>1300000</v>
      </c>
      <c r="H106" s="199">
        <v>500000</v>
      </c>
      <c r="I106" s="199">
        <f t="shared" si="42"/>
        <v>1800000</v>
      </c>
      <c r="J106" s="199">
        <f t="shared" si="43"/>
        <v>5200000</v>
      </c>
      <c r="K106" s="199">
        <f t="shared" si="44"/>
        <v>2000000</v>
      </c>
      <c r="L106" s="199">
        <f t="shared" si="45"/>
        <v>7200000</v>
      </c>
      <c r="M106" s="579"/>
      <c r="N106" s="199"/>
      <c r="O106" s="199">
        <f t="shared" si="35"/>
        <v>0</v>
      </c>
      <c r="P106" s="579"/>
      <c r="Q106" s="199"/>
      <c r="R106" s="199">
        <f t="shared" si="36"/>
        <v>0</v>
      </c>
      <c r="S106" s="199">
        <f t="shared" si="37"/>
        <v>0</v>
      </c>
      <c r="T106" s="199">
        <f t="shared" si="38"/>
        <v>0</v>
      </c>
      <c r="U106" s="199">
        <f t="shared" si="39"/>
        <v>0</v>
      </c>
      <c r="V106" s="402" t="s">
        <v>713</v>
      </c>
    </row>
    <row r="107" spans="1:22" s="7" customFormat="1" outlineLevel="2">
      <c r="A107" s="5"/>
      <c r="B107" s="5"/>
      <c r="C107" s="2" t="s">
        <v>1295</v>
      </c>
      <c r="D107" s="194">
        <v>1</v>
      </c>
      <c r="E107" s="97">
        <v>1</v>
      </c>
      <c r="F107" s="277" t="s">
        <v>619</v>
      </c>
      <c r="G107" s="199">
        <v>7500000</v>
      </c>
      <c r="H107" s="199">
        <v>0</v>
      </c>
      <c r="I107" s="199">
        <f t="shared" si="42"/>
        <v>7500000</v>
      </c>
      <c r="J107" s="199">
        <f t="shared" si="43"/>
        <v>7500000</v>
      </c>
      <c r="K107" s="199">
        <f t="shared" si="44"/>
        <v>0</v>
      </c>
      <c r="L107" s="199">
        <f t="shared" si="45"/>
        <v>7500000</v>
      </c>
      <c r="M107" s="579"/>
      <c r="N107" s="199"/>
      <c r="O107" s="199">
        <f t="shared" si="35"/>
        <v>0</v>
      </c>
      <c r="P107" s="579"/>
      <c r="Q107" s="199"/>
      <c r="R107" s="199">
        <f t="shared" si="36"/>
        <v>0</v>
      </c>
      <c r="S107" s="199">
        <f t="shared" si="37"/>
        <v>0</v>
      </c>
      <c r="T107" s="199">
        <f t="shared" si="38"/>
        <v>0</v>
      </c>
      <c r="U107" s="199">
        <f t="shared" si="39"/>
        <v>0</v>
      </c>
      <c r="V107" s="402" t="s">
        <v>713</v>
      </c>
    </row>
    <row r="108" spans="1:22" s="403" customFormat="1" outlineLevel="2">
      <c r="A108" s="391"/>
      <c r="B108" s="391"/>
      <c r="C108" s="392" t="s">
        <v>1151</v>
      </c>
      <c r="D108" s="97">
        <v>1</v>
      </c>
      <c r="E108" s="97">
        <v>1</v>
      </c>
      <c r="F108" s="387" t="s">
        <v>619</v>
      </c>
      <c r="G108" s="62">
        <v>21320280</v>
      </c>
      <c r="H108" s="62">
        <v>6396084</v>
      </c>
      <c r="I108" s="62">
        <f t="shared" si="42"/>
        <v>27716364</v>
      </c>
      <c r="J108" s="62">
        <f t="shared" si="43"/>
        <v>21320280</v>
      </c>
      <c r="K108" s="62">
        <f t="shared" si="44"/>
        <v>6396084</v>
      </c>
      <c r="L108" s="62">
        <f t="shared" si="45"/>
        <v>27716364</v>
      </c>
      <c r="M108" s="574"/>
      <c r="N108" s="62"/>
      <c r="O108" s="62">
        <f t="shared" si="35"/>
        <v>0</v>
      </c>
      <c r="P108" s="574"/>
      <c r="Q108" s="62"/>
      <c r="R108" s="62">
        <f t="shared" si="36"/>
        <v>0</v>
      </c>
      <c r="S108" s="62">
        <f t="shared" si="37"/>
        <v>0</v>
      </c>
      <c r="T108" s="62">
        <f t="shared" si="38"/>
        <v>0</v>
      </c>
      <c r="U108" s="62">
        <f t="shared" si="39"/>
        <v>0</v>
      </c>
      <c r="V108" s="393" t="s">
        <v>713</v>
      </c>
    </row>
    <row r="109" spans="1:22" s="7" customFormat="1" outlineLevel="2">
      <c r="A109" s="5"/>
      <c r="B109" s="5"/>
      <c r="C109" s="401" t="s">
        <v>1296</v>
      </c>
      <c r="D109" s="194">
        <v>0</v>
      </c>
      <c r="E109" s="97">
        <v>0</v>
      </c>
      <c r="F109" s="277"/>
      <c r="G109" s="199"/>
      <c r="H109" s="199"/>
      <c r="I109" s="199"/>
      <c r="J109" s="174">
        <f>SUBTOTAL(9,J110:J117)</f>
        <v>28355645.258620687</v>
      </c>
      <c r="K109" s="174">
        <f t="shared" ref="K109:L109" si="47">SUBTOTAL(9,K110:K117)</f>
        <v>9993875.3431034498</v>
      </c>
      <c r="L109" s="174">
        <f t="shared" si="47"/>
        <v>38349520.60172414</v>
      </c>
      <c r="M109" s="578"/>
      <c r="N109" s="174"/>
      <c r="O109" s="174">
        <f t="shared" si="35"/>
        <v>0</v>
      </c>
      <c r="P109" s="578"/>
      <c r="Q109" s="174"/>
      <c r="R109" s="174">
        <f t="shared" si="36"/>
        <v>0</v>
      </c>
      <c r="S109" s="174">
        <f>SUBTOTAL(9,S110:S117)</f>
        <v>0</v>
      </c>
      <c r="T109" s="174">
        <f t="shared" ref="T109:U109" si="48">SUBTOTAL(9,T110:T117)</f>
        <v>0</v>
      </c>
      <c r="U109" s="174">
        <f t="shared" si="48"/>
        <v>0</v>
      </c>
      <c r="V109" s="402"/>
    </row>
    <row r="110" spans="1:22" s="7" customFormat="1" outlineLevel="2">
      <c r="A110" s="5"/>
      <c r="B110" s="5"/>
      <c r="C110" s="2" t="s">
        <v>1297</v>
      </c>
      <c r="D110" s="194">
        <f>50-32</f>
        <v>18</v>
      </c>
      <c r="E110" s="97">
        <v>19.95</v>
      </c>
      <c r="F110" s="277" t="s">
        <v>624</v>
      </c>
      <c r="G110" s="199">
        <v>38160</v>
      </c>
      <c r="H110" s="199">
        <v>22400.000000000004</v>
      </c>
      <c r="I110" s="199">
        <f t="shared" ref="I110:I117" si="49">SUM(G110:H110)</f>
        <v>60560</v>
      </c>
      <c r="J110" s="199">
        <f t="shared" ref="J110:J117" si="50">G110*E110</f>
        <v>761292</v>
      </c>
      <c r="K110" s="199">
        <f t="shared" ref="K110:K117" si="51">H110*E110</f>
        <v>446880.00000000006</v>
      </c>
      <c r="L110" s="199">
        <f t="shared" ref="L110:L117" si="52">I110*E110</f>
        <v>1208172</v>
      </c>
      <c r="M110" s="579"/>
      <c r="N110" s="199"/>
      <c r="O110" s="199">
        <f t="shared" si="35"/>
        <v>0</v>
      </c>
      <c r="P110" s="579"/>
      <c r="Q110" s="199"/>
      <c r="R110" s="199">
        <f t="shared" si="36"/>
        <v>0</v>
      </c>
      <c r="S110" s="199">
        <f t="shared" si="37"/>
        <v>0</v>
      </c>
      <c r="T110" s="199">
        <f t="shared" si="38"/>
        <v>0</v>
      </c>
      <c r="U110" s="199">
        <f t="shared" si="39"/>
        <v>0</v>
      </c>
      <c r="V110" s="402" t="s">
        <v>1108</v>
      </c>
    </row>
    <row r="111" spans="1:22" s="7" customFormat="1" outlineLevel="2">
      <c r="A111" s="5"/>
      <c r="B111" s="5"/>
      <c r="C111" s="2" t="s">
        <v>1298</v>
      </c>
      <c r="D111" s="194">
        <f>234-148</f>
        <v>86</v>
      </c>
      <c r="E111" s="97">
        <v>94.5</v>
      </c>
      <c r="F111" s="277" t="s">
        <v>624</v>
      </c>
      <c r="G111" s="199">
        <v>60000</v>
      </c>
      <c r="H111" s="199">
        <v>23520.000000000004</v>
      </c>
      <c r="I111" s="199">
        <f t="shared" si="49"/>
        <v>83520</v>
      </c>
      <c r="J111" s="199">
        <f t="shared" si="50"/>
        <v>5670000</v>
      </c>
      <c r="K111" s="199">
        <f t="shared" si="51"/>
        <v>2222640.0000000005</v>
      </c>
      <c r="L111" s="199">
        <f t="shared" si="52"/>
        <v>7892640</v>
      </c>
      <c r="M111" s="579"/>
      <c r="N111" s="199"/>
      <c r="O111" s="199">
        <f t="shared" si="35"/>
        <v>0</v>
      </c>
      <c r="P111" s="579"/>
      <c r="Q111" s="199"/>
      <c r="R111" s="199">
        <f t="shared" si="36"/>
        <v>0</v>
      </c>
      <c r="S111" s="199">
        <f t="shared" si="37"/>
        <v>0</v>
      </c>
      <c r="T111" s="199">
        <f t="shared" si="38"/>
        <v>0</v>
      </c>
      <c r="U111" s="199">
        <f t="shared" si="39"/>
        <v>0</v>
      </c>
      <c r="V111" s="402" t="s">
        <v>1108</v>
      </c>
    </row>
    <row r="112" spans="1:22" s="7" customFormat="1" outlineLevel="2">
      <c r="A112" s="5"/>
      <c r="B112" s="5"/>
      <c r="C112" s="2" t="s">
        <v>1299</v>
      </c>
      <c r="D112" s="194">
        <f>78-50</f>
        <v>28</v>
      </c>
      <c r="E112" s="97">
        <v>30.450000000000003</v>
      </c>
      <c r="F112" s="277" t="s">
        <v>624</v>
      </c>
      <c r="G112" s="199">
        <v>81840</v>
      </c>
      <c r="H112" s="199">
        <v>28000.000000000004</v>
      </c>
      <c r="I112" s="199">
        <f t="shared" si="49"/>
        <v>109840</v>
      </c>
      <c r="J112" s="199">
        <f t="shared" si="50"/>
        <v>2492028</v>
      </c>
      <c r="K112" s="199">
        <f t="shared" si="51"/>
        <v>852600.00000000023</v>
      </c>
      <c r="L112" s="199">
        <f t="shared" si="52"/>
        <v>3344628.0000000005</v>
      </c>
      <c r="M112" s="579"/>
      <c r="N112" s="199"/>
      <c r="O112" s="199">
        <f t="shared" si="35"/>
        <v>0</v>
      </c>
      <c r="P112" s="579"/>
      <c r="Q112" s="199"/>
      <c r="R112" s="199">
        <f t="shared" si="36"/>
        <v>0</v>
      </c>
      <c r="S112" s="199">
        <f t="shared" si="37"/>
        <v>0</v>
      </c>
      <c r="T112" s="199">
        <f t="shared" si="38"/>
        <v>0</v>
      </c>
      <c r="U112" s="199">
        <f t="shared" si="39"/>
        <v>0</v>
      </c>
      <c r="V112" s="402" t="s">
        <v>1108</v>
      </c>
    </row>
    <row r="113" spans="1:22" s="7" customFormat="1" outlineLevel="2">
      <c r="A113" s="5"/>
      <c r="B113" s="5"/>
      <c r="C113" s="2" t="s">
        <v>1300</v>
      </c>
      <c r="D113" s="194">
        <f>248-156</f>
        <v>92</v>
      </c>
      <c r="E113" s="97">
        <v>101.85000000000001</v>
      </c>
      <c r="F113" s="277" t="s">
        <v>624</v>
      </c>
      <c r="G113" s="199">
        <v>103760</v>
      </c>
      <c r="H113" s="199">
        <v>38808.000000000007</v>
      </c>
      <c r="I113" s="199">
        <f t="shared" si="49"/>
        <v>142568</v>
      </c>
      <c r="J113" s="199">
        <f t="shared" si="50"/>
        <v>10567956</v>
      </c>
      <c r="K113" s="199">
        <f t="shared" si="51"/>
        <v>3952594.8000000012</v>
      </c>
      <c r="L113" s="199">
        <f t="shared" si="52"/>
        <v>14520550.800000001</v>
      </c>
      <c r="M113" s="579"/>
      <c r="N113" s="199"/>
      <c r="O113" s="199">
        <f t="shared" si="35"/>
        <v>0</v>
      </c>
      <c r="P113" s="579"/>
      <c r="Q113" s="199"/>
      <c r="R113" s="199">
        <f t="shared" si="36"/>
        <v>0</v>
      </c>
      <c r="S113" s="199">
        <f t="shared" si="37"/>
        <v>0</v>
      </c>
      <c r="T113" s="199">
        <f t="shared" si="38"/>
        <v>0</v>
      </c>
      <c r="U113" s="199">
        <f t="shared" si="39"/>
        <v>0</v>
      </c>
      <c r="V113" s="402" t="s">
        <v>1108</v>
      </c>
    </row>
    <row r="114" spans="1:22" s="7" customFormat="1" outlineLevel="2">
      <c r="A114" s="5"/>
      <c r="B114" s="5"/>
      <c r="C114" s="2" t="s">
        <v>1301</v>
      </c>
      <c r="D114" s="194">
        <f>8-5</f>
        <v>3</v>
      </c>
      <c r="E114" s="97">
        <v>3.1500000000000004</v>
      </c>
      <c r="F114" s="277" t="s">
        <v>624</v>
      </c>
      <c r="G114" s="199">
        <v>129600</v>
      </c>
      <c r="H114" s="199">
        <v>42560.000000000007</v>
      </c>
      <c r="I114" s="199">
        <f t="shared" si="49"/>
        <v>172160</v>
      </c>
      <c r="J114" s="199">
        <f t="shared" si="50"/>
        <v>408240.00000000006</v>
      </c>
      <c r="K114" s="199">
        <f t="shared" si="51"/>
        <v>134064.00000000003</v>
      </c>
      <c r="L114" s="199">
        <f t="shared" si="52"/>
        <v>542304.00000000012</v>
      </c>
      <c r="M114" s="579"/>
      <c r="N114" s="199"/>
      <c r="O114" s="199">
        <f t="shared" si="35"/>
        <v>0</v>
      </c>
      <c r="P114" s="579"/>
      <c r="Q114" s="199"/>
      <c r="R114" s="199">
        <f t="shared" si="36"/>
        <v>0</v>
      </c>
      <c r="S114" s="199">
        <f t="shared" si="37"/>
        <v>0</v>
      </c>
      <c r="T114" s="199">
        <f t="shared" si="38"/>
        <v>0</v>
      </c>
      <c r="U114" s="199">
        <f t="shared" si="39"/>
        <v>0</v>
      </c>
      <c r="V114" s="402" t="s">
        <v>1108</v>
      </c>
    </row>
    <row r="115" spans="1:22" s="7" customFormat="1" outlineLevel="2">
      <c r="A115" s="5"/>
      <c r="B115" s="5"/>
      <c r="C115" s="2" t="s">
        <v>1302</v>
      </c>
      <c r="D115" s="194">
        <f>18-12</f>
        <v>6</v>
      </c>
      <c r="E115" s="97">
        <v>6.3000000000000007</v>
      </c>
      <c r="F115" s="277" t="s">
        <v>624</v>
      </c>
      <c r="G115" s="199">
        <v>147310.3448275862</v>
      </c>
      <c r="H115" s="199">
        <v>49392.000000000007</v>
      </c>
      <c r="I115" s="199">
        <f t="shared" si="49"/>
        <v>196702.3448275862</v>
      </c>
      <c r="J115" s="199">
        <f t="shared" si="50"/>
        <v>928055.17241379316</v>
      </c>
      <c r="K115" s="199">
        <f t="shared" si="51"/>
        <v>311169.60000000009</v>
      </c>
      <c r="L115" s="199">
        <f t="shared" si="52"/>
        <v>1239224.7724137933</v>
      </c>
      <c r="M115" s="579"/>
      <c r="N115" s="199"/>
      <c r="O115" s="199">
        <f t="shared" si="35"/>
        <v>0</v>
      </c>
      <c r="P115" s="579"/>
      <c r="Q115" s="199"/>
      <c r="R115" s="199">
        <f t="shared" si="36"/>
        <v>0</v>
      </c>
      <c r="S115" s="199">
        <f t="shared" si="37"/>
        <v>0</v>
      </c>
      <c r="T115" s="199">
        <f t="shared" si="38"/>
        <v>0</v>
      </c>
      <c r="U115" s="199">
        <f t="shared" si="39"/>
        <v>0</v>
      </c>
      <c r="V115" s="402" t="s">
        <v>1108</v>
      </c>
    </row>
    <row r="116" spans="1:22" s="7" customFormat="1" outlineLevel="2">
      <c r="A116" s="5"/>
      <c r="B116" s="5"/>
      <c r="C116" s="2" t="s">
        <v>1303</v>
      </c>
      <c r="D116" s="194">
        <f>67-42</f>
        <v>25</v>
      </c>
      <c r="E116" s="97">
        <v>27.3</v>
      </c>
      <c r="F116" s="277" t="s">
        <v>624</v>
      </c>
      <c r="G116" s="199">
        <v>234206.89655172414</v>
      </c>
      <c r="H116" s="199">
        <v>63504.000000000007</v>
      </c>
      <c r="I116" s="199">
        <f t="shared" si="49"/>
        <v>297710.89655172417</v>
      </c>
      <c r="J116" s="199">
        <f t="shared" si="50"/>
        <v>6393848.2758620689</v>
      </c>
      <c r="K116" s="199">
        <f t="shared" si="51"/>
        <v>1733659.2000000002</v>
      </c>
      <c r="L116" s="199">
        <f t="shared" si="52"/>
        <v>8127507.47586207</v>
      </c>
      <c r="M116" s="579"/>
      <c r="N116" s="199"/>
      <c r="O116" s="199">
        <f t="shared" si="35"/>
        <v>0</v>
      </c>
      <c r="P116" s="579"/>
      <c r="Q116" s="199"/>
      <c r="R116" s="199">
        <f t="shared" si="36"/>
        <v>0</v>
      </c>
      <c r="S116" s="199">
        <f t="shared" si="37"/>
        <v>0</v>
      </c>
      <c r="T116" s="199">
        <f t="shared" si="38"/>
        <v>0</v>
      </c>
      <c r="U116" s="199">
        <f t="shared" si="39"/>
        <v>0</v>
      </c>
      <c r="V116" s="402" t="s">
        <v>1108</v>
      </c>
    </row>
    <row r="117" spans="1:22" s="7" customFormat="1" outlineLevel="2">
      <c r="A117" s="5"/>
      <c r="B117" s="5"/>
      <c r="C117" s="2" t="s">
        <v>1151</v>
      </c>
      <c r="D117" s="194">
        <v>1</v>
      </c>
      <c r="E117" s="97">
        <v>1</v>
      </c>
      <c r="F117" s="277" t="s">
        <v>619</v>
      </c>
      <c r="G117" s="199">
        <v>1134225.8103448278</v>
      </c>
      <c r="H117" s="199">
        <v>340267.74310344836</v>
      </c>
      <c r="I117" s="199">
        <f t="shared" si="49"/>
        <v>1474493.5534482761</v>
      </c>
      <c r="J117" s="199">
        <f t="shared" si="50"/>
        <v>1134225.8103448278</v>
      </c>
      <c r="K117" s="199">
        <f t="shared" si="51"/>
        <v>340267.74310344836</v>
      </c>
      <c r="L117" s="199">
        <f t="shared" si="52"/>
        <v>1474493.5534482761</v>
      </c>
      <c r="M117" s="579"/>
      <c r="N117" s="199"/>
      <c r="O117" s="199">
        <f t="shared" si="35"/>
        <v>0</v>
      </c>
      <c r="P117" s="579"/>
      <c r="Q117" s="199"/>
      <c r="R117" s="199">
        <f t="shared" si="36"/>
        <v>0</v>
      </c>
      <c r="S117" s="199">
        <f t="shared" si="37"/>
        <v>0</v>
      </c>
      <c r="T117" s="199">
        <f t="shared" si="38"/>
        <v>0</v>
      </c>
      <c r="U117" s="199">
        <f t="shared" si="39"/>
        <v>0</v>
      </c>
      <c r="V117" s="402" t="s">
        <v>713</v>
      </c>
    </row>
    <row r="118" spans="1:22" s="7" customFormat="1" outlineLevel="2">
      <c r="A118" s="5"/>
      <c r="B118" s="5"/>
      <c r="C118" s="401" t="s">
        <v>1304</v>
      </c>
      <c r="D118" s="194">
        <v>0</v>
      </c>
      <c r="E118" s="97">
        <v>0</v>
      </c>
      <c r="F118" s="277"/>
      <c r="G118" s="199"/>
      <c r="H118" s="199"/>
      <c r="I118" s="199"/>
      <c r="J118" s="174">
        <f>SUBTOTAL(9,J119:J126)</f>
        <v>5768802.375</v>
      </c>
      <c r="K118" s="174">
        <f t="shared" ref="K118:L118" si="53">SUBTOTAL(9,K119:K126)</f>
        <v>2703324.5085000005</v>
      </c>
      <c r="L118" s="174">
        <f t="shared" si="53"/>
        <v>8472126.8835000023</v>
      </c>
      <c r="M118" s="578"/>
      <c r="N118" s="174"/>
      <c r="O118" s="174">
        <f t="shared" si="35"/>
        <v>0</v>
      </c>
      <c r="P118" s="578"/>
      <c r="Q118" s="174"/>
      <c r="R118" s="174">
        <f t="shared" si="36"/>
        <v>0</v>
      </c>
      <c r="S118" s="174">
        <f>SUBTOTAL(9,S119:S126)</f>
        <v>0</v>
      </c>
      <c r="T118" s="174">
        <f t="shared" ref="T118:U118" si="54">SUBTOTAL(9,T119:T126)</f>
        <v>0</v>
      </c>
      <c r="U118" s="174">
        <f t="shared" si="54"/>
        <v>0</v>
      </c>
      <c r="V118" s="402"/>
    </row>
    <row r="119" spans="1:22" s="7" customFormat="1" outlineLevel="2">
      <c r="A119" s="5"/>
      <c r="B119" s="5"/>
      <c r="C119" s="2" t="s">
        <v>1305</v>
      </c>
      <c r="D119" s="194">
        <f>D110</f>
        <v>18</v>
      </c>
      <c r="E119" s="97">
        <f>E110</f>
        <v>19.95</v>
      </c>
      <c r="F119" s="277" t="s">
        <v>624</v>
      </c>
      <c r="G119" s="199">
        <v>15358.8</v>
      </c>
      <c r="H119" s="199">
        <v>5600.0000000000009</v>
      </c>
      <c r="I119" s="199">
        <f t="shared" ref="I119:I126" si="55">SUM(G119:H119)</f>
        <v>20958.8</v>
      </c>
      <c r="J119" s="199">
        <f t="shared" ref="J119:J126" si="56">G119*E119</f>
        <v>306408.06</v>
      </c>
      <c r="K119" s="199">
        <f t="shared" ref="K119:K126" si="57">H119*E119</f>
        <v>111720.00000000001</v>
      </c>
      <c r="L119" s="199">
        <f t="shared" ref="L119:L126" si="58">I119*E119</f>
        <v>418128.06</v>
      </c>
      <c r="M119" s="579"/>
      <c r="N119" s="199"/>
      <c r="O119" s="199">
        <f t="shared" si="35"/>
        <v>0</v>
      </c>
      <c r="P119" s="579"/>
      <c r="Q119" s="199"/>
      <c r="R119" s="199">
        <f t="shared" si="36"/>
        <v>0</v>
      </c>
      <c r="S119" s="199">
        <f t="shared" si="37"/>
        <v>0</v>
      </c>
      <c r="T119" s="199">
        <f t="shared" si="38"/>
        <v>0</v>
      </c>
      <c r="U119" s="199">
        <f t="shared" si="39"/>
        <v>0</v>
      </c>
      <c r="V119" s="402" t="s">
        <v>1179</v>
      </c>
    </row>
    <row r="120" spans="1:22" s="7" customFormat="1" outlineLevel="2">
      <c r="A120" s="5"/>
      <c r="B120" s="5"/>
      <c r="C120" s="2" t="s">
        <v>1306</v>
      </c>
      <c r="D120" s="194">
        <f t="shared" ref="D120:E125" si="59">D111</f>
        <v>86</v>
      </c>
      <c r="E120" s="97">
        <f t="shared" si="59"/>
        <v>94.5</v>
      </c>
      <c r="F120" s="277" t="s">
        <v>624</v>
      </c>
      <c r="G120" s="199">
        <v>16754.399999999998</v>
      </c>
      <c r="H120" s="199">
        <v>5644.8</v>
      </c>
      <c r="I120" s="199">
        <f t="shared" si="55"/>
        <v>22399.199999999997</v>
      </c>
      <c r="J120" s="199">
        <f t="shared" si="56"/>
        <v>1583290.7999999998</v>
      </c>
      <c r="K120" s="199">
        <f t="shared" si="57"/>
        <v>533433.59999999998</v>
      </c>
      <c r="L120" s="199">
        <f t="shared" si="58"/>
        <v>2116724.4</v>
      </c>
      <c r="M120" s="579"/>
      <c r="N120" s="199"/>
      <c r="O120" s="199">
        <f t="shared" si="35"/>
        <v>0</v>
      </c>
      <c r="P120" s="579"/>
      <c r="Q120" s="199"/>
      <c r="R120" s="199">
        <f t="shared" si="36"/>
        <v>0</v>
      </c>
      <c r="S120" s="199">
        <f t="shared" si="37"/>
        <v>0</v>
      </c>
      <c r="T120" s="199">
        <f t="shared" si="38"/>
        <v>0</v>
      </c>
      <c r="U120" s="199">
        <f t="shared" si="39"/>
        <v>0</v>
      </c>
      <c r="V120" s="402" t="s">
        <v>1179</v>
      </c>
    </row>
    <row r="121" spans="1:22" s="7" customFormat="1" outlineLevel="2">
      <c r="A121" s="5"/>
      <c r="B121" s="5"/>
      <c r="C121" s="2" t="s">
        <v>1307</v>
      </c>
      <c r="D121" s="194">
        <f t="shared" si="59"/>
        <v>28</v>
      </c>
      <c r="E121" s="97">
        <f t="shared" si="59"/>
        <v>30.450000000000003</v>
      </c>
      <c r="F121" s="277" t="s">
        <v>624</v>
      </c>
      <c r="G121" s="199">
        <v>17871.599999999999</v>
      </c>
      <c r="H121" s="199">
        <v>7728.0000000000009</v>
      </c>
      <c r="I121" s="199">
        <f t="shared" si="55"/>
        <v>25599.599999999999</v>
      </c>
      <c r="J121" s="199">
        <f t="shared" si="56"/>
        <v>544190.22</v>
      </c>
      <c r="K121" s="199">
        <f t="shared" si="57"/>
        <v>235317.60000000006</v>
      </c>
      <c r="L121" s="199">
        <f t="shared" si="58"/>
        <v>779507.82000000007</v>
      </c>
      <c r="M121" s="579"/>
      <c r="N121" s="199"/>
      <c r="O121" s="199">
        <f t="shared" si="35"/>
        <v>0</v>
      </c>
      <c r="P121" s="579"/>
      <c r="Q121" s="199"/>
      <c r="R121" s="199">
        <f t="shared" si="36"/>
        <v>0</v>
      </c>
      <c r="S121" s="199">
        <f t="shared" si="37"/>
        <v>0</v>
      </c>
      <c r="T121" s="199">
        <f t="shared" si="38"/>
        <v>0</v>
      </c>
      <c r="U121" s="199">
        <f t="shared" si="39"/>
        <v>0</v>
      </c>
      <c r="V121" s="402" t="s">
        <v>1179</v>
      </c>
    </row>
    <row r="122" spans="1:22" s="7" customFormat="1" outlineLevel="2">
      <c r="A122" s="5"/>
      <c r="B122" s="5"/>
      <c r="C122" s="2" t="s">
        <v>1308</v>
      </c>
      <c r="D122" s="194">
        <f t="shared" si="59"/>
        <v>92</v>
      </c>
      <c r="E122" s="97">
        <f t="shared" si="59"/>
        <v>101.85000000000001</v>
      </c>
      <c r="F122" s="277" t="s">
        <v>624</v>
      </c>
      <c r="G122" s="199">
        <v>20664</v>
      </c>
      <c r="H122" s="199">
        <v>9172.8000000000011</v>
      </c>
      <c r="I122" s="199">
        <f t="shared" si="55"/>
        <v>29836.800000000003</v>
      </c>
      <c r="J122" s="199">
        <f t="shared" si="56"/>
        <v>2104628.4000000004</v>
      </c>
      <c r="K122" s="199">
        <f t="shared" si="57"/>
        <v>934249.68000000017</v>
      </c>
      <c r="L122" s="199">
        <f t="shared" si="58"/>
        <v>3038878.0800000005</v>
      </c>
      <c r="M122" s="579"/>
      <c r="N122" s="199"/>
      <c r="O122" s="199">
        <f t="shared" si="35"/>
        <v>0</v>
      </c>
      <c r="P122" s="579"/>
      <c r="Q122" s="199"/>
      <c r="R122" s="199">
        <f t="shared" si="36"/>
        <v>0</v>
      </c>
      <c r="S122" s="199">
        <f t="shared" si="37"/>
        <v>0</v>
      </c>
      <c r="T122" s="199">
        <f t="shared" si="38"/>
        <v>0</v>
      </c>
      <c r="U122" s="199">
        <f t="shared" si="39"/>
        <v>0</v>
      </c>
      <c r="V122" s="402" t="s">
        <v>1179</v>
      </c>
    </row>
    <row r="123" spans="1:22" s="7" customFormat="1" outlineLevel="2">
      <c r="A123" s="5"/>
      <c r="B123" s="5"/>
      <c r="C123" s="2" t="s">
        <v>1309</v>
      </c>
      <c r="D123" s="194">
        <f t="shared" si="59"/>
        <v>3</v>
      </c>
      <c r="E123" s="97">
        <f t="shared" si="59"/>
        <v>3.1500000000000004</v>
      </c>
      <c r="F123" s="277" t="s">
        <v>624</v>
      </c>
      <c r="G123" s="199">
        <v>23176.799999999999</v>
      </c>
      <c r="H123" s="199">
        <v>101595.20000000001</v>
      </c>
      <c r="I123" s="199">
        <f t="shared" si="55"/>
        <v>124772.00000000001</v>
      </c>
      <c r="J123" s="199">
        <f t="shared" si="56"/>
        <v>73006.920000000013</v>
      </c>
      <c r="K123" s="199">
        <f t="shared" si="57"/>
        <v>320024.88000000006</v>
      </c>
      <c r="L123" s="199">
        <f t="shared" si="58"/>
        <v>393031.8000000001</v>
      </c>
      <c r="M123" s="579"/>
      <c r="N123" s="199"/>
      <c r="O123" s="199">
        <f t="shared" si="35"/>
        <v>0</v>
      </c>
      <c r="P123" s="579"/>
      <c r="Q123" s="199"/>
      <c r="R123" s="199">
        <f t="shared" si="36"/>
        <v>0</v>
      </c>
      <c r="S123" s="199">
        <f t="shared" si="37"/>
        <v>0</v>
      </c>
      <c r="T123" s="199">
        <f t="shared" si="38"/>
        <v>0</v>
      </c>
      <c r="U123" s="199">
        <f t="shared" si="39"/>
        <v>0</v>
      </c>
      <c r="V123" s="402" t="s">
        <v>1179</v>
      </c>
    </row>
    <row r="124" spans="1:22" s="7" customFormat="1" outlineLevel="2">
      <c r="A124" s="5"/>
      <c r="B124" s="5"/>
      <c r="C124" s="2" t="s">
        <v>1310</v>
      </c>
      <c r="D124" s="194">
        <f t="shared" si="59"/>
        <v>6</v>
      </c>
      <c r="E124" s="97">
        <f t="shared" si="59"/>
        <v>6.3000000000000007</v>
      </c>
      <c r="F124" s="277" t="s">
        <v>624</v>
      </c>
      <c r="G124" s="199">
        <v>24852</v>
      </c>
      <c r="H124" s="199">
        <v>11995.2</v>
      </c>
      <c r="I124" s="199">
        <f t="shared" si="55"/>
        <v>36847.199999999997</v>
      </c>
      <c r="J124" s="199">
        <f t="shared" si="56"/>
        <v>156567.6</v>
      </c>
      <c r="K124" s="199">
        <f t="shared" si="57"/>
        <v>75569.760000000009</v>
      </c>
      <c r="L124" s="199">
        <f t="shared" si="58"/>
        <v>232137.36000000002</v>
      </c>
      <c r="M124" s="579"/>
      <c r="N124" s="199"/>
      <c r="O124" s="199">
        <f t="shared" si="35"/>
        <v>0</v>
      </c>
      <c r="P124" s="579"/>
      <c r="Q124" s="199"/>
      <c r="R124" s="199">
        <f t="shared" si="36"/>
        <v>0</v>
      </c>
      <c r="S124" s="199">
        <f t="shared" si="37"/>
        <v>0</v>
      </c>
      <c r="T124" s="199">
        <f t="shared" si="38"/>
        <v>0</v>
      </c>
      <c r="U124" s="199">
        <f t="shared" si="39"/>
        <v>0</v>
      </c>
      <c r="V124" s="402" t="s">
        <v>1179</v>
      </c>
    </row>
    <row r="125" spans="1:22" s="7" customFormat="1" outlineLevel="2">
      <c r="A125" s="5"/>
      <c r="B125" s="5"/>
      <c r="C125" s="2" t="s">
        <v>1311</v>
      </c>
      <c r="D125" s="194">
        <f t="shared" si="59"/>
        <v>25</v>
      </c>
      <c r="E125" s="97">
        <f t="shared" si="59"/>
        <v>27.3</v>
      </c>
      <c r="F125" s="277" t="s">
        <v>624</v>
      </c>
      <c r="G125" s="199">
        <v>28203.599999999999</v>
      </c>
      <c r="H125" s="199">
        <v>15523.2</v>
      </c>
      <c r="I125" s="199">
        <f t="shared" si="55"/>
        <v>43726.8</v>
      </c>
      <c r="J125" s="199">
        <f t="shared" si="56"/>
        <v>769958.28</v>
      </c>
      <c r="K125" s="199">
        <f t="shared" si="57"/>
        <v>423783.36000000004</v>
      </c>
      <c r="L125" s="199">
        <f t="shared" si="58"/>
        <v>1193741.6400000001</v>
      </c>
      <c r="M125" s="579"/>
      <c r="N125" s="199"/>
      <c r="O125" s="199">
        <f t="shared" si="35"/>
        <v>0</v>
      </c>
      <c r="P125" s="579"/>
      <c r="Q125" s="199"/>
      <c r="R125" s="199">
        <f t="shared" si="36"/>
        <v>0</v>
      </c>
      <c r="S125" s="199">
        <f t="shared" si="37"/>
        <v>0</v>
      </c>
      <c r="T125" s="199">
        <f t="shared" si="38"/>
        <v>0</v>
      </c>
      <c r="U125" s="199">
        <f t="shared" si="39"/>
        <v>0</v>
      </c>
      <c r="V125" s="402" t="s">
        <v>1179</v>
      </c>
    </row>
    <row r="126" spans="1:22" s="7" customFormat="1" outlineLevel="2">
      <c r="A126" s="5"/>
      <c r="B126" s="5"/>
      <c r="C126" s="2" t="s">
        <v>657</v>
      </c>
      <c r="D126" s="194">
        <v>1</v>
      </c>
      <c r="E126" s="97">
        <v>1</v>
      </c>
      <c r="F126" s="277" t="s">
        <v>619</v>
      </c>
      <c r="G126" s="199">
        <v>230752.09500000003</v>
      </c>
      <c r="H126" s="199">
        <v>69225.628500000006</v>
      </c>
      <c r="I126" s="199">
        <f t="shared" si="55"/>
        <v>299977.72350000002</v>
      </c>
      <c r="J126" s="199">
        <f t="shared" si="56"/>
        <v>230752.09500000003</v>
      </c>
      <c r="K126" s="199">
        <f t="shared" si="57"/>
        <v>69225.628500000006</v>
      </c>
      <c r="L126" s="199">
        <f t="shared" si="58"/>
        <v>299977.72350000002</v>
      </c>
      <c r="M126" s="579"/>
      <c r="N126" s="199"/>
      <c r="O126" s="199">
        <f t="shared" si="35"/>
        <v>0</v>
      </c>
      <c r="P126" s="579"/>
      <c r="Q126" s="199"/>
      <c r="R126" s="199">
        <f t="shared" si="36"/>
        <v>0</v>
      </c>
      <c r="S126" s="199">
        <f t="shared" si="37"/>
        <v>0</v>
      </c>
      <c r="T126" s="199">
        <f t="shared" si="38"/>
        <v>0</v>
      </c>
      <c r="U126" s="199">
        <f t="shared" si="39"/>
        <v>0</v>
      </c>
      <c r="V126" s="402" t="s">
        <v>713</v>
      </c>
    </row>
    <row r="127" spans="1:22" s="7" customFormat="1" outlineLevel="2">
      <c r="A127" s="5"/>
      <c r="B127" s="5"/>
      <c r="C127" s="401" t="s">
        <v>1312</v>
      </c>
      <c r="D127" s="194">
        <v>0</v>
      </c>
      <c r="E127" s="97">
        <v>0</v>
      </c>
      <c r="F127" s="277"/>
      <c r="G127" s="199"/>
      <c r="H127" s="199"/>
      <c r="I127" s="199"/>
      <c r="J127" s="174">
        <f>SUBTOTAL(9,J128:J132)</f>
        <v>4058656.3500000006</v>
      </c>
      <c r="K127" s="174">
        <f t="shared" ref="K127:L127" si="60">SUBTOTAL(9,K128:K132)</f>
        <v>2146658.409</v>
      </c>
      <c r="L127" s="174">
        <f t="shared" si="60"/>
        <v>6205314.7590000015</v>
      </c>
      <c r="M127" s="578"/>
      <c r="N127" s="174"/>
      <c r="O127" s="174">
        <f t="shared" si="35"/>
        <v>0</v>
      </c>
      <c r="P127" s="578"/>
      <c r="Q127" s="174"/>
      <c r="R127" s="174">
        <f t="shared" si="36"/>
        <v>0</v>
      </c>
      <c r="S127" s="174">
        <f>SUBTOTAL(9,S128:S132)</f>
        <v>0</v>
      </c>
      <c r="T127" s="174">
        <f t="shared" ref="T127:U127" si="61">SUBTOTAL(9,T128:T132)</f>
        <v>0</v>
      </c>
      <c r="U127" s="174">
        <f t="shared" si="61"/>
        <v>0</v>
      </c>
      <c r="V127" s="402"/>
    </row>
    <row r="128" spans="1:22" s="7" customFormat="1" outlineLevel="2">
      <c r="A128" s="5"/>
      <c r="B128" s="5"/>
      <c r="C128" s="2" t="s">
        <v>1313</v>
      </c>
      <c r="D128" s="194">
        <f>125-79</f>
        <v>46</v>
      </c>
      <c r="E128" s="97">
        <v>50.400000000000006</v>
      </c>
      <c r="F128" s="277" t="s">
        <v>624</v>
      </c>
      <c r="G128" s="199">
        <v>8236.8000000000011</v>
      </c>
      <c r="H128" s="199">
        <v>11743.2</v>
      </c>
      <c r="I128" s="199">
        <f t="shared" ref="I128:I132" si="62">SUM(G128:H128)</f>
        <v>19980</v>
      </c>
      <c r="J128" s="199">
        <f>G128*E128</f>
        <v>415134.72000000009</v>
      </c>
      <c r="K128" s="199">
        <f>H128*E128</f>
        <v>591857.28000000014</v>
      </c>
      <c r="L128" s="199">
        <f>I128*E128</f>
        <v>1006992.0000000001</v>
      </c>
      <c r="M128" s="579"/>
      <c r="N128" s="199"/>
      <c r="O128" s="199">
        <f t="shared" si="35"/>
        <v>0</v>
      </c>
      <c r="P128" s="579"/>
      <c r="Q128" s="199"/>
      <c r="R128" s="199">
        <f t="shared" si="36"/>
        <v>0</v>
      </c>
      <c r="S128" s="199">
        <f t="shared" si="37"/>
        <v>0</v>
      </c>
      <c r="T128" s="199">
        <f t="shared" si="38"/>
        <v>0</v>
      </c>
      <c r="U128" s="199">
        <f t="shared" si="39"/>
        <v>0</v>
      </c>
      <c r="V128" s="402" t="s">
        <v>1314</v>
      </c>
    </row>
    <row r="129" spans="1:22" s="7" customFormat="1" outlineLevel="2">
      <c r="A129" s="5"/>
      <c r="B129" s="5"/>
      <c r="C129" s="2" t="s">
        <v>1315</v>
      </c>
      <c r="D129" s="194">
        <f>104-66</f>
        <v>38</v>
      </c>
      <c r="E129" s="97">
        <v>42</v>
      </c>
      <c r="F129" s="277" t="s">
        <v>624</v>
      </c>
      <c r="G129" s="199">
        <v>16286.400000000001</v>
      </c>
      <c r="H129" s="199">
        <v>12639.2</v>
      </c>
      <c r="I129" s="199">
        <f t="shared" si="62"/>
        <v>28925.600000000002</v>
      </c>
      <c r="J129" s="199">
        <f>G129*E129</f>
        <v>684028.8</v>
      </c>
      <c r="K129" s="199">
        <f>H129*E129</f>
        <v>530846.4</v>
      </c>
      <c r="L129" s="199">
        <f>I129*E129</f>
        <v>1214875.2000000002</v>
      </c>
      <c r="M129" s="579"/>
      <c r="N129" s="199"/>
      <c r="O129" s="199">
        <f t="shared" si="35"/>
        <v>0</v>
      </c>
      <c r="P129" s="579"/>
      <c r="Q129" s="199"/>
      <c r="R129" s="199">
        <f t="shared" si="36"/>
        <v>0</v>
      </c>
      <c r="S129" s="199">
        <f t="shared" si="37"/>
        <v>0</v>
      </c>
      <c r="T129" s="199">
        <f t="shared" si="38"/>
        <v>0</v>
      </c>
      <c r="U129" s="199">
        <f t="shared" si="39"/>
        <v>0</v>
      </c>
      <c r="V129" s="402" t="s">
        <v>1314</v>
      </c>
    </row>
    <row r="130" spans="1:22" s="7" customFormat="1" outlineLevel="2">
      <c r="A130" s="5"/>
      <c r="B130" s="5"/>
      <c r="C130" s="2" t="s">
        <v>1316</v>
      </c>
      <c r="D130" s="194">
        <f>41-26</f>
        <v>15</v>
      </c>
      <c r="E130" s="97">
        <v>16.8</v>
      </c>
      <c r="F130" s="277" t="s">
        <v>624</v>
      </c>
      <c r="G130" s="199">
        <v>21528</v>
      </c>
      <c r="H130" s="199">
        <v>14560.000000000002</v>
      </c>
      <c r="I130" s="199">
        <f t="shared" si="62"/>
        <v>36088</v>
      </c>
      <c r="J130" s="199">
        <f>G130*E130</f>
        <v>361670.40000000002</v>
      </c>
      <c r="K130" s="199">
        <f>H130*E130</f>
        <v>244608.00000000003</v>
      </c>
      <c r="L130" s="199">
        <f>I130*E130</f>
        <v>606278.40000000002</v>
      </c>
      <c r="M130" s="579"/>
      <c r="N130" s="199"/>
      <c r="O130" s="199">
        <f t="shared" si="35"/>
        <v>0</v>
      </c>
      <c r="P130" s="579"/>
      <c r="Q130" s="199"/>
      <c r="R130" s="199">
        <f t="shared" si="36"/>
        <v>0</v>
      </c>
      <c r="S130" s="199">
        <f t="shared" si="37"/>
        <v>0</v>
      </c>
      <c r="T130" s="199">
        <f t="shared" si="38"/>
        <v>0</v>
      </c>
      <c r="U130" s="199">
        <f t="shared" si="39"/>
        <v>0</v>
      </c>
      <c r="V130" s="402" t="s">
        <v>1317</v>
      </c>
    </row>
    <row r="131" spans="1:22" s="7" customFormat="1" outlineLevel="2">
      <c r="A131" s="5"/>
      <c r="B131" s="5"/>
      <c r="C131" s="2" t="s">
        <v>1318</v>
      </c>
      <c r="D131" s="194">
        <v>1</v>
      </c>
      <c r="E131" s="97">
        <v>1</v>
      </c>
      <c r="F131" s="277" t="s">
        <v>619</v>
      </c>
      <c r="G131" s="199">
        <v>1953259.5600000003</v>
      </c>
      <c r="H131" s="199">
        <v>585977.86800000002</v>
      </c>
      <c r="I131" s="199">
        <f>SUM(G131:H131)</f>
        <v>2539237.4280000003</v>
      </c>
      <c r="J131" s="199">
        <f>G131*E131</f>
        <v>1953259.5600000003</v>
      </c>
      <c r="K131" s="199">
        <f>H131*E131</f>
        <v>585977.86800000002</v>
      </c>
      <c r="L131" s="199">
        <f>I131*E131</f>
        <v>2539237.4280000003</v>
      </c>
      <c r="M131" s="579"/>
      <c r="N131" s="199"/>
      <c r="O131" s="199">
        <f t="shared" si="35"/>
        <v>0</v>
      </c>
      <c r="P131" s="579"/>
      <c r="Q131" s="199"/>
      <c r="R131" s="199">
        <f t="shared" si="36"/>
        <v>0</v>
      </c>
      <c r="S131" s="199">
        <f t="shared" si="37"/>
        <v>0</v>
      </c>
      <c r="T131" s="199">
        <f t="shared" si="38"/>
        <v>0</v>
      </c>
      <c r="U131" s="199">
        <f t="shared" si="39"/>
        <v>0</v>
      </c>
      <c r="V131" s="402" t="s">
        <v>713</v>
      </c>
    </row>
    <row r="132" spans="1:22" s="7" customFormat="1" outlineLevel="2">
      <c r="A132" s="5"/>
      <c r="B132" s="5"/>
      <c r="C132" s="2" t="s">
        <v>1151</v>
      </c>
      <c r="D132" s="194">
        <v>1</v>
      </c>
      <c r="E132" s="97">
        <v>1</v>
      </c>
      <c r="F132" s="277" t="s">
        <v>619</v>
      </c>
      <c r="G132" s="199">
        <v>644562.87000000011</v>
      </c>
      <c r="H132" s="199">
        <v>193368.86100000003</v>
      </c>
      <c r="I132" s="199">
        <f t="shared" si="62"/>
        <v>837931.73100000015</v>
      </c>
      <c r="J132" s="199">
        <f>G132*E132</f>
        <v>644562.87000000011</v>
      </c>
      <c r="K132" s="199">
        <f>H132*E132</f>
        <v>193368.86100000003</v>
      </c>
      <c r="L132" s="199">
        <f>I132*E132</f>
        <v>837931.73100000015</v>
      </c>
      <c r="M132" s="579"/>
      <c r="N132" s="199"/>
      <c r="O132" s="199">
        <f t="shared" si="35"/>
        <v>0</v>
      </c>
      <c r="P132" s="579"/>
      <c r="Q132" s="199"/>
      <c r="R132" s="199">
        <f t="shared" si="36"/>
        <v>0</v>
      </c>
      <c r="S132" s="199">
        <f t="shared" si="37"/>
        <v>0</v>
      </c>
      <c r="T132" s="199">
        <f t="shared" si="38"/>
        <v>0</v>
      </c>
      <c r="U132" s="199">
        <f t="shared" si="39"/>
        <v>0</v>
      </c>
      <c r="V132" s="402" t="s">
        <v>713</v>
      </c>
    </row>
    <row r="133" spans="1:22" s="7" customFormat="1" outlineLevel="2">
      <c r="A133" s="5"/>
      <c r="B133" s="5"/>
      <c r="C133" s="401" t="s">
        <v>1319</v>
      </c>
      <c r="D133" s="194">
        <v>0</v>
      </c>
      <c r="E133" s="97">
        <v>0</v>
      </c>
      <c r="F133" s="277"/>
      <c r="G133" s="199"/>
      <c r="H133" s="199"/>
      <c r="I133" s="199"/>
      <c r="J133" s="174">
        <f>SUBTOTAL(9,J134:J137)</f>
        <v>1524621.0000000002</v>
      </c>
      <c r="K133" s="174">
        <f t="shared" ref="K133:L133" si="63">SUBTOTAL(9,K134:K137)</f>
        <v>1536840.7320000003</v>
      </c>
      <c r="L133" s="174">
        <f t="shared" si="63"/>
        <v>3061461.7320000003</v>
      </c>
      <c r="M133" s="578"/>
      <c r="N133" s="174"/>
      <c r="O133" s="174">
        <f t="shared" si="35"/>
        <v>0</v>
      </c>
      <c r="P133" s="578"/>
      <c r="Q133" s="174"/>
      <c r="R133" s="174">
        <f t="shared" si="36"/>
        <v>0</v>
      </c>
      <c r="S133" s="174">
        <f>SUBTOTAL(9,S134:S137)</f>
        <v>0</v>
      </c>
      <c r="T133" s="174">
        <f t="shared" ref="T133:U133" si="64">SUBTOTAL(9,T134:T137)</f>
        <v>0</v>
      </c>
      <c r="U133" s="174">
        <f t="shared" si="64"/>
        <v>0</v>
      </c>
      <c r="V133" s="402"/>
    </row>
    <row r="134" spans="1:22" s="7" customFormat="1" outlineLevel="2">
      <c r="A134" s="5"/>
      <c r="B134" s="5"/>
      <c r="C134" s="2" t="s">
        <v>1320</v>
      </c>
      <c r="D134" s="194">
        <f>D128</f>
        <v>46</v>
      </c>
      <c r="E134" s="97">
        <f>E128</f>
        <v>50.400000000000006</v>
      </c>
      <c r="F134" s="277" t="s">
        <v>624</v>
      </c>
      <c r="G134" s="199">
        <v>11169.6</v>
      </c>
      <c r="H134" s="199">
        <v>11743.2</v>
      </c>
      <c r="I134" s="199">
        <f t="shared" ref="I134:I137" si="65">SUM(G134:H134)</f>
        <v>22912.800000000003</v>
      </c>
      <c r="J134" s="199">
        <f>G134*E134</f>
        <v>562947.84000000008</v>
      </c>
      <c r="K134" s="199">
        <f>H134*E134</f>
        <v>591857.28000000014</v>
      </c>
      <c r="L134" s="199">
        <f>I134*E134</f>
        <v>1154805.1200000003</v>
      </c>
      <c r="M134" s="579"/>
      <c r="N134" s="199"/>
      <c r="O134" s="199">
        <f t="shared" si="35"/>
        <v>0</v>
      </c>
      <c r="P134" s="579"/>
      <c r="Q134" s="199"/>
      <c r="R134" s="199">
        <f t="shared" si="36"/>
        <v>0</v>
      </c>
      <c r="S134" s="199">
        <f t="shared" si="37"/>
        <v>0</v>
      </c>
      <c r="T134" s="199">
        <f t="shared" si="38"/>
        <v>0</v>
      </c>
      <c r="U134" s="199">
        <f t="shared" si="39"/>
        <v>0</v>
      </c>
      <c r="V134" s="402" t="s">
        <v>1179</v>
      </c>
    </row>
    <row r="135" spans="1:22" s="7" customFormat="1" outlineLevel="2">
      <c r="A135" s="5"/>
      <c r="B135" s="5"/>
      <c r="C135" s="2" t="s">
        <v>1321</v>
      </c>
      <c r="D135" s="194">
        <f t="shared" ref="D135:E136" si="66">D129</f>
        <v>38</v>
      </c>
      <c r="E135" s="97">
        <f t="shared" si="66"/>
        <v>42</v>
      </c>
      <c r="F135" s="277" t="s">
        <v>624</v>
      </c>
      <c r="G135" s="199">
        <v>14520</v>
      </c>
      <c r="H135" s="199">
        <v>15523.2</v>
      </c>
      <c r="I135" s="199">
        <f t="shared" si="65"/>
        <v>30043.200000000001</v>
      </c>
      <c r="J135" s="199">
        <f>G135*E135</f>
        <v>609840</v>
      </c>
      <c r="K135" s="199">
        <f>H135*E135</f>
        <v>651974.40000000002</v>
      </c>
      <c r="L135" s="199">
        <f>I135*E135</f>
        <v>1261814.4000000001</v>
      </c>
      <c r="M135" s="579"/>
      <c r="N135" s="199"/>
      <c r="O135" s="199">
        <f t="shared" si="35"/>
        <v>0</v>
      </c>
      <c r="P135" s="579"/>
      <c r="Q135" s="199"/>
      <c r="R135" s="199">
        <f t="shared" si="36"/>
        <v>0</v>
      </c>
      <c r="S135" s="199">
        <f t="shared" si="37"/>
        <v>0</v>
      </c>
      <c r="T135" s="199">
        <f t="shared" si="38"/>
        <v>0</v>
      </c>
      <c r="U135" s="199">
        <f t="shared" si="39"/>
        <v>0</v>
      </c>
      <c r="V135" s="402" t="s">
        <v>1179</v>
      </c>
    </row>
    <row r="136" spans="1:22" s="7" customFormat="1" outlineLevel="2">
      <c r="A136" s="5"/>
      <c r="B136" s="5"/>
      <c r="C136" s="2" t="s">
        <v>1322</v>
      </c>
      <c r="D136" s="194">
        <f t="shared" si="66"/>
        <v>15</v>
      </c>
      <c r="E136" s="97">
        <f t="shared" si="66"/>
        <v>16.8</v>
      </c>
      <c r="F136" s="277" t="s">
        <v>624</v>
      </c>
      <c r="G136" s="199">
        <v>17312.399999999998</v>
      </c>
      <c r="H136" s="199">
        <v>16352.000000000002</v>
      </c>
      <c r="I136" s="199">
        <f t="shared" si="65"/>
        <v>33664.400000000001</v>
      </c>
      <c r="J136" s="199">
        <f>G136*E136</f>
        <v>290848.31999999995</v>
      </c>
      <c r="K136" s="199">
        <f>H136*E136</f>
        <v>274713.60000000003</v>
      </c>
      <c r="L136" s="199">
        <f>I136*E136</f>
        <v>565561.92000000004</v>
      </c>
      <c r="M136" s="579"/>
      <c r="N136" s="199"/>
      <c r="O136" s="199">
        <f t="shared" si="35"/>
        <v>0</v>
      </c>
      <c r="P136" s="579"/>
      <c r="Q136" s="199"/>
      <c r="R136" s="199">
        <f t="shared" si="36"/>
        <v>0</v>
      </c>
      <c r="S136" s="199">
        <f t="shared" si="37"/>
        <v>0</v>
      </c>
      <c r="T136" s="199">
        <f t="shared" si="38"/>
        <v>0</v>
      </c>
      <c r="U136" s="199">
        <f t="shared" si="39"/>
        <v>0</v>
      </c>
      <c r="V136" s="402" t="s">
        <v>1179</v>
      </c>
    </row>
    <row r="137" spans="1:22" s="7" customFormat="1" outlineLevel="2">
      <c r="A137" s="5"/>
      <c r="B137" s="5"/>
      <c r="C137" s="2" t="s">
        <v>657</v>
      </c>
      <c r="D137" s="194">
        <v>1</v>
      </c>
      <c r="E137" s="97">
        <v>1</v>
      </c>
      <c r="F137" s="277" t="s">
        <v>619</v>
      </c>
      <c r="G137" s="199">
        <v>60984.840000000004</v>
      </c>
      <c r="H137" s="199">
        <v>18295.452000000001</v>
      </c>
      <c r="I137" s="199">
        <f t="shared" si="65"/>
        <v>79280.292000000001</v>
      </c>
      <c r="J137" s="199">
        <f>G137*E137</f>
        <v>60984.840000000004</v>
      </c>
      <c r="K137" s="199">
        <f>H137*E137</f>
        <v>18295.452000000001</v>
      </c>
      <c r="L137" s="199">
        <f>I137*E137</f>
        <v>79280.292000000001</v>
      </c>
      <c r="M137" s="579"/>
      <c r="N137" s="199"/>
      <c r="O137" s="199">
        <f t="shared" si="35"/>
        <v>0</v>
      </c>
      <c r="P137" s="579"/>
      <c r="Q137" s="199"/>
      <c r="R137" s="199">
        <f t="shared" si="36"/>
        <v>0</v>
      </c>
      <c r="S137" s="199">
        <f t="shared" si="37"/>
        <v>0</v>
      </c>
      <c r="T137" s="199">
        <f t="shared" si="38"/>
        <v>0</v>
      </c>
      <c r="U137" s="199">
        <f t="shared" si="39"/>
        <v>0</v>
      </c>
      <c r="V137" s="402" t="s">
        <v>713</v>
      </c>
    </row>
    <row r="138" spans="1:22" s="7" customFormat="1" outlineLevel="2">
      <c r="A138" s="5"/>
      <c r="B138" s="5"/>
      <c r="C138" s="401" t="s">
        <v>1138</v>
      </c>
      <c r="D138" s="194">
        <v>0</v>
      </c>
      <c r="E138" s="97">
        <v>0</v>
      </c>
      <c r="F138" s="277"/>
      <c r="G138" s="199"/>
      <c r="H138" s="199"/>
      <c r="I138" s="199"/>
      <c r="J138" s="174">
        <f>SUBTOTAL(9,J139:J157)</f>
        <v>61922739.842798293</v>
      </c>
      <c r="K138" s="174">
        <f>SUBTOTAL(9,K139:K157)</f>
        <v>28313959.92651581</v>
      </c>
      <c r="L138" s="174">
        <f>SUBTOTAL(9,L139:L157)</f>
        <v>90236699.769314095</v>
      </c>
      <c r="M138" s="578"/>
      <c r="N138" s="174"/>
      <c r="O138" s="174">
        <f t="shared" si="35"/>
        <v>0</v>
      </c>
      <c r="P138" s="578"/>
      <c r="Q138" s="174"/>
      <c r="R138" s="174">
        <f t="shared" si="36"/>
        <v>0</v>
      </c>
      <c r="S138" s="174">
        <f>SUBTOTAL(9,S139:S157)</f>
        <v>7425133.1413346231</v>
      </c>
      <c r="T138" s="174">
        <f>SUBTOTAL(9,T139:T157)</f>
        <v>0</v>
      </c>
      <c r="U138" s="174">
        <f>SUBTOTAL(9,U139:U157)</f>
        <v>7425133.1413346231</v>
      </c>
      <c r="V138" s="402"/>
    </row>
    <row r="139" spans="1:22" s="7" customFormat="1" ht="26.4" outlineLevel="2">
      <c r="A139" s="5"/>
      <c r="B139" s="5"/>
      <c r="C139" s="27" t="s">
        <v>1323</v>
      </c>
      <c r="D139" s="194">
        <v>3</v>
      </c>
      <c r="E139" s="97">
        <v>3</v>
      </c>
      <c r="F139" s="277" t="s">
        <v>660</v>
      </c>
      <c r="G139" s="199">
        <v>150480</v>
      </c>
      <c r="H139" s="199">
        <v>54500.000000000007</v>
      </c>
      <c r="I139" s="199">
        <f t="shared" ref="I139:I156" si="67">SUM(G139:H139)</f>
        <v>204980</v>
      </c>
      <c r="J139" s="199">
        <f t="shared" ref="J139:J153" si="68">G139*E139</f>
        <v>451440</v>
      </c>
      <c r="K139" s="199">
        <f t="shared" ref="K139:K153" si="69">H139*E139</f>
        <v>163500.00000000003</v>
      </c>
      <c r="L139" s="199">
        <f t="shared" ref="L139:L153" si="70">I139*E139</f>
        <v>614940</v>
      </c>
      <c r="M139" s="579"/>
      <c r="N139" s="199"/>
      <c r="O139" s="199">
        <f t="shared" si="35"/>
        <v>0</v>
      </c>
      <c r="P139" s="579"/>
      <c r="Q139" s="199"/>
      <c r="R139" s="199">
        <f t="shared" si="36"/>
        <v>0</v>
      </c>
      <c r="S139" s="199">
        <f t="shared" si="37"/>
        <v>0</v>
      </c>
      <c r="T139" s="199">
        <f t="shared" si="38"/>
        <v>0</v>
      </c>
      <c r="U139" s="199">
        <f t="shared" si="39"/>
        <v>0</v>
      </c>
      <c r="V139" s="402" t="s">
        <v>1324</v>
      </c>
    </row>
    <row r="140" spans="1:22" s="7" customFormat="1" outlineLevel="2">
      <c r="A140" s="5"/>
      <c r="B140" s="5"/>
      <c r="C140" s="27" t="s">
        <v>791</v>
      </c>
      <c r="D140" s="194">
        <f>300-165</f>
        <v>135</v>
      </c>
      <c r="E140" s="97">
        <v>168</v>
      </c>
      <c r="F140" s="277" t="s">
        <v>624</v>
      </c>
      <c r="G140" s="199">
        <v>72299.399999999994</v>
      </c>
      <c r="H140" s="199">
        <v>17189.865000000002</v>
      </c>
      <c r="I140" s="199">
        <f t="shared" ref="I140" si="71">SUM(G140:H140)</f>
        <v>89489.264999999999</v>
      </c>
      <c r="J140" s="199">
        <f t="shared" si="68"/>
        <v>12146299.199999999</v>
      </c>
      <c r="K140" s="199">
        <f t="shared" si="69"/>
        <v>2887897.3200000003</v>
      </c>
      <c r="L140" s="199">
        <f t="shared" si="70"/>
        <v>15034196.52</v>
      </c>
      <c r="M140" s="579"/>
      <c r="N140" s="199"/>
      <c r="O140" s="199">
        <f t="shared" si="35"/>
        <v>0</v>
      </c>
      <c r="P140" s="579"/>
      <c r="Q140" s="199"/>
      <c r="R140" s="199">
        <f t="shared" si="36"/>
        <v>0</v>
      </c>
      <c r="S140" s="199">
        <f t="shared" si="37"/>
        <v>0</v>
      </c>
      <c r="T140" s="199">
        <f t="shared" si="38"/>
        <v>0</v>
      </c>
      <c r="U140" s="199">
        <f t="shared" si="39"/>
        <v>0</v>
      </c>
      <c r="V140" s="402" t="s">
        <v>625</v>
      </c>
    </row>
    <row r="141" spans="1:22" s="7" customFormat="1" outlineLevel="2">
      <c r="A141" s="5"/>
      <c r="B141" s="5"/>
      <c r="C141" s="2" t="s">
        <v>1325</v>
      </c>
      <c r="D141" s="194">
        <v>155</v>
      </c>
      <c r="E141" s="97">
        <v>43.050000000000004</v>
      </c>
      <c r="F141" s="277" t="s">
        <v>624</v>
      </c>
      <c r="G141" s="199">
        <v>32518.739999999998</v>
      </c>
      <c r="H141" s="199">
        <v>7485.6650000000009</v>
      </c>
      <c r="I141" s="199">
        <f t="shared" si="67"/>
        <v>40004.404999999999</v>
      </c>
      <c r="J141" s="199">
        <f t="shared" si="68"/>
        <v>1399931.757</v>
      </c>
      <c r="K141" s="199">
        <f t="shared" si="69"/>
        <v>322257.87825000007</v>
      </c>
      <c r="L141" s="199">
        <f t="shared" si="70"/>
        <v>1722189.6352500001</v>
      </c>
      <c r="M141" s="579"/>
      <c r="N141" s="199"/>
      <c r="O141" s="199">
        <f t="shared" si="35"/>
        <v>0</v>
      </c>
      <c r="P141" s="579"/>
      <c r="Q141" s="199"/>
      <c r="R141" s="199">
        <f t="shared" si="36"/>
        <v>0</v>
      </c>
      <c r="S141" s="199">
        <f t="shared" si="37"/>
        <v>0</v>
      </c>
      <c r="T141" s="199">
        <f t="shared" si="38"/>
        <v>0</v>
      </c>
      <c r="U141" s="199">
        <f t="shared" si="39"/>
        <v>0</v>
      </c>
      <c r="V141" s="402" t="s">
        <v>625</v>
      </c>
    </row>
    <row r="142" spans="1:22" s="7" customFormat="1" outlineLevel="2">
      <c r="A142" s="5"/>
      <c r="B142" s="5"/>
      <c r="C142" s="2" t="s">
        <v>1326</v>
      </c>
      <c r="D142" s="194">
        <f>450-231</f>
        <v>219</v>
      </c>
      <c r="E142" s="97">
        <v>260.40000000000003</v>
      </c>
      <c r="F142" s="277" t="s">
        <v>624</v>
      </c>
      <c r="G142" s="199">
        <v>22980.09</v>
      </c>
      <c r="H142" s="199">
        <v>5743.9305000000022</v>
      </c>
      <c r="I142" s="199">
        <f t="shared" si="67"/>
        <v>28724.020500000002</v>
      </c>
      <c r="J142" s="199">
        <f t="shared" si="68"/>
        <v>5984015.4360000007</v>
      </c>
      <c r="K142" s="199">
        <f t="shared" si="69"/>
        <v>1495719.5022000007</v>
      </c>
      <c r="L142" s="199">
        <f t="shared" si="70"/>
        <v>7479734.9382000016</v>
      </c>
      <c r="M142" s="579"/>
      <c r="N142" s="199"/>
      <c r="O142" s="199">
        <f t="shared" si="35"/>
        <v>0</v>
      </c>
      <c r="P142" s="579"/>
      <c r="Q142" s="199"/>
      <c r="R142" s="199">
        <f t="shared" si="36"/>
        <v>0</v>
      </c>
      <c r="S142" s="199">
        <f t="shared" si="37"/>
        <v>0</v>
      </c>
      <c r="T142" s="199">
        <f t="shared" si="38"/>
        <v>0</v>
      </c>
      <c r="U142" s="199">
        <f t="shared" si="39"/>
        <v>0</v>
      </c>
      <c r="V142" s="402" t="s">
        <v>625</v>
      </c>
    </row>
    <row r="143" spans="1:22" s="7" customFormat="1" outlineLevel="2">
      <c r="A143" s="5"/>
      <c r="B143" s="5"/>
      <c r="C143" s="2" t="s">
        <v>1121</v>
      </c>
      <c r="D143" s="194">
        <v>75</v>
      </c>
      <c r="E143" s="97">
        <v>70.350000000000009</v>
      </c>
      <c r="F143" s="277" t="s">
        <v>624</v>
      </c>
      <c r="G143" s="199">
        <v>25928.399999999998</v>
      </c>
      <c r="H143" s="199">
        <v>7485.6650000000009</v>
      </c>
      <c r="I143" s="199">
        <f t="shared" ref="I143" si="72">SUM(G143:H143)</f>
        <v>33414.065000000002</v>
      </c>
      <c r="J143" s="199">
        <f t="shared" si="68"/>
        <v>1824062.9400000002</v>
      </c>
      <c r="K143" s="199">
        <f t="shared" si="69"/>
        <v>526616.53275000013</v>
      </c>
      <c r="L143" s="199">
        <f t="shared" si="70"/>
        <v>2350679.4727500007</v>
      </c>
      <c r="M143" s="579"/>
      <c r="N143" s="199"/>
      <c r="O143" s="199">
        <f t="shared" si="35"/>
        <v>0</v>
      </c>
      <c r="P143" s="579"/>
      <c r="Q143" s="199"/>
      <c r="R143" s="199">
        <f t="shared" si="36"/>
        <v>0</v>
      </c>
      <c r="S143" s="199">
        <f t="shared" si="37"/>
        <v>0</v>
      </c>
      <c r="T143" s="199">
        <f t="shared" si="38"/>
        <v>0</v>
      </c>
      <c r="U143" s="199">
        <f t="shared" si="39"/>
        <v>0</v>
      </c>
      <c r="V143" s="402" t="s">
        <v>625</v>
      </c>
    </row>
    <row r="144" spans="1:22" s="7" customFormat="1" outlineLevel="2">
      <c r="A144" s="5"/>
      <c r="B144" s="5"/>
      <c r="C144" s="2" t="s">
        <v>1122</v>
      </c>
      <c r="D144" s="194">
        <f>1470-924</f>
        <v>546</v>
      </c>
      <c r="E144" s="97">
        <v>176.4</v>
      </c>
      <c r="F144" s="277" t="s">
        <v>624</v>
      </c>
      <c r="G144" s="199">
        <v>15443.88</v>
      </c>
      <c r="H144" s="199">
        <v>5031.18</v>
      </c>
      <c r="I144" s="199">
        <f t="shared" ref="I144" si="73">SUM(G144:H144)</f>
        <v>20475.059999999998</v>
      </c>
      <c r="J144" s="199">
        <f t="shared" si="68"/>
        <v>2724300.432</v>
      </c>
      <c r="K144" s="199">
        <f t="shared" si="69"/>
        <v>887500.15200000012</v>
      </c>
      <c r="L144" s="199">
        <f t="shared" si="70"/>
        <v>3611800.5839999998</v>
      </c>
      <c r="M144" s="579"/>
      <c r="N144" s="199"/>
      <c r="O144" s="199">
        <f t="shared" si="35"/>
        <v>0</v>
      </c>
      <c r="P144" s="579"/>
      <c r="Q144" s="199"/>
      <c r="R144" s="199">
        <f t="shared" si="36"/>
        <v>0</v>
      </c>
      <c r="S144" s="199">
        <f t="shared" si="37"/>
        <v>0</v>
      </c>
      <c r="T144" s="199">
        <f t="shared" si="38"/>
        <v>0</v>
      </c>
      <c r="U144" s="199">
        <f t="shared" si="39"/>
        <v>0</v>
      </c>
      <c r="V144" s="402" t="s">
        <v>625</v>
      </c>
    </row>
    <row r="145" spans="1:22" s="7" customFormat="1" outlineLevel="2">
      <c r="A145" s="5"/>
      <c r="B145" s="5"/>
      <c r="C145" s="2" t="s">
        <v>1329</v>
      </c>
      <c r="D145" s="194">
        <f>600-347</f>
        <v>253</v>
      </c>
      <c r="E145" s="97">
        <v>396.90000000000003</v>
      </c>
      <c r="F145" s="277" t="s">
        <v>624</v>
      </c>
      <c r="G145" s="199">
        <v>21976.799999999999</v>
      </c>
      <c r="H145" s="199">
        <v>3920.0000000000005</v>
      </c>
      <c r="I145" s="199">
        <f t="shared" si="67"/>
        <v>25896.799999999999</v>
      </c>
      <c r="J145" s="199">
        <f t="shared" si="68"/>
        <v>8722591.9199999999</v>
      </c>
      <c r="K145" s="199">
        <f t="shared" si="69"/>
        <v>1555848.0000000002</v>
      </c>
      <c r="L145" s="199">
        <f t="shared" si="70"/>
        <v>10278439.92</v>
      </c>
      <c r="M145" s="579"/>
      <c r="N145" s="199"/>
      <c r="O145" s="199">
        <f t="shared" ref="O145:O193" si="74">M145+N145</f>
        <v>0</v>
      </c>
      <c r="P145" s="579"/>
      <c r="Q145" s="199"/>
      <c r="R145" s="199">
        <f t="shared" ref="R145:R193" si="75">P145+Q145</f>
        <v>0</v>
      </c>
      <c r="S145" s="199">
        <f t="shared" si="37"/>
        <v>0</v>
      </c>
      <c r="T145" s="199">
        <f t="shared" si="38"/>
        <v>0</v>
      </c>
      <c r="U145" s="199">
        <f t="shared" si="39"/>
        <v>0</v>
      </c>
      <c r="V145" s="402" t="s">
        <v>961</v>
      </c>
    </row>
    <row r="146" spans="1:22" s="7" customFormat="1" outlineLevel="2">
      <c r="A146" s="5"/>
      <c r="B146" s="5"/>
      <c r="C146" s="2" t="s">
        <v>928</v>
      </c>
      <c r="D146" s="194">
        <v>62</v>
      </c>
      <c r="E146" s="97">
        <v>336</v>
      </c>
      <c r="F146" s="277" t="s">
        <v>624</v>
      </c>
      <c r="G146" s="199">
        <v>8773.9726027397246</v>
      </c>
      <c r="H146" s="199">
        <v>14594.016411764707</v>
      </c>
      <c r="I146" s="199">
        <f t="shared" si="67"/>
        <v>23367.989014504434</v>
      </c>
      <c r="J146" s="199">
        <f t="shared" si="68"/>
        <v>2948054.7945205476</v>
      </c>
      <c r="K146" s="199">
        <f t="shared" si="69"/>
        <v>4903589.5143529419</v>
      </c>
      <c r="L146" s="199">
        <f t="shared" si="70"/>
        <v>7851644.3088734895</v>
      </c>
      <c r="M146" s="579"/>
      <c r="N146" s="199"/>
      <c r="O146" s="199">
        <f t="shared" si="74"/>
        <v>0</v>
      </c>
      <c r="P146" s="579"/>
      <c r="Q146" s="199"/>
      <c r="R146" s="199">
        <f t="shared" si="75"/>
        <v>0</v>
      </c>
      <c r="S146" s="199">
        <f t="shared" si="37"/>
        <v>0</v>
      </c>
      <c r="T146" s="199">
        <f t="shared" si="38"/>
        <v>0</v>
      </c>
      <c r="U146" s="199">
        <f t="shared" si="39"/>
        <v>0</v>
      </c>
      <c r="V146" s="402" t="s">
        <v>929</v>
      </c>
    </row>
    <row r="147" spans="1:22" s="7" customFormat="1" outlineLevel="2">
      <c r="A147" s="5"/>
      <c r="B147" s="5"/>
      <c r="C147" s="2" t="s">
        <v>1201</v>
      </c>
      <c r="D147" s="194">
        <f>768-441</f>
        <v>327</v>
      </c>
      <c r="E147" s="97">
        <v>840</v>
      </c>
      <c r="F147" s="277" t="s">
        <v>624</v>
      </c>
      <c r="G147" s="199">
        <v>6646.869178082191</v>
      </c>
      <c r="H147" s="199">
        <v>13183.42817647059</v>
      </c>
      <c r="I147" s="199">
        <f t="shared" si="67"/>
        <v>19830.297354552782</v>
      </c>
      <c r="J147" s="199">
        <f t="shared" si="68"/>
        <v>5583370.1095890403</v>
      </c>
      <c r="K147" s="199">
        <f t="shared" si="69"/>
        <v>11074079.668235296</v>
      </c>
      <c r="L147" s="199">
        <f t="shared" si="70"/>
        <v>16657449.777824337</v>
      </c>
      <c r="M147" s="579">
        <v>0.8</v>
      </c>
      <c r="N147" s="199"/>
      <c r="O147" s="199">
        <f t="shared" si="74"/>
        <v>0.8</v>
      </c>
      <c r="P147" s="579"/>
      <c r="Q147" s="199"/>
      <c r="R147" s="199">
        <f t="shared" si="75"/>
        <v>0</v>
      </c>
      <c r="S147" s="199">
        <f t="shared" si="37"/>
        <v>4466696.0876712324</v>
      </c>
      <c r="T147" s="199">
        <f t="shared" si="38"/>
        <v>0</v>
      </c>
      <c r="U147" s="199">
        <f t="shared" si="39"/>
        <v>4466696.0876712324</v>
      </c>
      <c r="V147" s="402" t="s">
        <v>1202</v>
      </c>
    </row>
    <row r="148" spans="1:22" s="7" customFormat="1" outlineLevel="2">
      <c r="A148" s="5"/>
      <c r="B148" s="5"/>
      <c r="C148" s="2" t="s">
        <v>1201</v>
      </c>
      <c r="D148" s="194">
        <f>1338-315</f>
        <v>1023</v>
      </c>
      <c r="E148" s="97">
        <v>0</v>
      </c>
      <c r="F148" s="277" t="s">
        <v>624</v>
      </c>
      <c r="G148" s="199">
        <v>6646.869178082191</v>
      </c>
      <c r="H148" s="199">
        <v>13183.42817647059</v>
      </c>
      <c r="I148" s="199">
        <f t="shared" si="67"/>
        <v>19830.297354552782</v>
      </c>
      <c r="J148" s="199">
        <f t="shared" si="68"/>
        <v>0</v>
      </c>
      <c r="K148" s="199">
        <f t="shared" si="69"/>
        <v>0</v>
      </c>
      <c r="L148" s="199">
        <f t="shared" si="70"/>
        <v>0</v>
      </c>
      <c r="M148" s="579">
        <v>0.8</v>
      </c>
      <c r="N148" s="199"/>
      <c r="O148" s="199">
        <f t="shared" si="74"/>
        <v>0.8</v>
      </c>
      <c r="P148" s="579"/>
      <c r="Q148" s="199"/>
      <c r="R148" s="199">
        <f t="shared" si="75"/>
        <v>0</v>
      </c>
      <c r="S148" s="199">
        <f t="shared" ref="S148:S175" si="76">J148*M148</f>
        <v>0</v>
      </c>
      <c r="T148" s="199">
        <f t="shared" ref="T148:T175" si="77">P148*K148</f>
        <v>0</v>
      </c>
      <c r="U148" s="199">
        <f t="shared" ref="U148:U175" si="78">S148+T148</f>
        <v>0</v>
      </c>
      <c r="V148" s="402" t="s">
        <v>1202</v>
      </c>
    </row>
    <row r="149" spans="1:22" s="7" customFormat="1" outlineLevel="2">
      <c r="A149" s="5"/>
      <c r="B149" s="5"/>
      <c r="C149" s="2" t="s">
        <v>928</v>
      </c>
      <c r="D149" s="194">
        <v>86</v>
      </c>
      <c r="E149" s="97">
        <v>0</v>
      </c>
      <c r="F149" s="277" t="s">
        <v>624</v>
      </c>
      <c r="G149" s="199">
        <v>8773.9726027397246</v>
      </c>
      <c r="H149" s="199">
        <v>14594.016411764707</v>
      </c>
      <c r="I149" s="199">
        <f t="shared" si="67"/>
        <v>23367.989014504434</v>
      </c>
      <c r="J149" s="199">
        <f t="shared" si="68"/>
        <v>0</v>
      </c>
      <c r="K149" s="199">
        <f t="shared" si="69"/>
        <v>0</v>
      </c>
      <c r="L149" s="199">
        <f t="shared" si="70"/>
        <v>0</v>
      </c>
      <c r="M149" s="579"/>
      <c r="N149" s="199"/>
      <c r="O149" s="199">
        <f t="shared" si="74"/>
        <v>0</v>
      </c>
      <c r="P149" s="579"/>
      <c r="Q149" s="199"/>
      <c r="R149" s="199">
        <f t="shared" si="75"/>
        <v>0</v>
      </c>
      <c r="S149" s="199">
        <f t="shared" si="76"/>
        <v>0</v>
      </c>
      <c r="T149" s="199">
        <f t="shared" si="77"/>
        <v>0</v>
      </c>
      <c r="U149" s="199">
        <f t="shared" si="78"/>
        <v>0</v>
      </c>
      <c r="V149" s="402" t="s">
        <v>929</v>
      </c>
    </row>
    <row r="150" spans="1:22" s="7" customFormat="1" outlineLevel="2">
      <c r="A150" s="5"/>
      <c r="B150" s="5"/>
      <c r="C150" s="2" t="s">
        <v>1330</v>
      </c>
      <c r="D150" s="194">
        <f>210-111</f>
        <v>99</v>
      </c>
      <c r="E150" s="97">
        <v>160</v>
      </c>
      <c r="F150" s="277" t="s">
        <v>624</v>
      </c>
      <c r="G150" s="199">
        <v>12762.035616438356</v>
      </c>
      <c r="H150" s="199">
        <v>15805.000000000002</v>
      </c>
      <c r="I150" s="199">
        <f t="shared" si="67"/>
        <v>28567.035616438356</v>
      </c>
      <c r="J150" s="199">
        <f t="shared" si="68"/>
        <v>2041925.6986301369</v>
      </c>
      <c r="K150" s="199">
        <f t="shared" si="69"/>
        <v>2528800.0000000005</v>
      </c>
      <c r="L150" s="199">
        <f t="shared" si="70"/>
        <v>4570725.6986301374</v>
      </c>
      <c r="M150" s="579">
        <v>0.8</v>
      </c>
      <c r="N150" s="199"/>
      <c r="O150" s="199">
        <f t="shared" si="74"/>
        <v>0.8</v>
      </c>
      <c r="P150" s="579"/>
      <c r="Q150" s="199"/>
      <c r="R150" s="199">
        <f t="shared" si="75"/>
        <v>0</v>
      </c>
      <c r="S150" s="199">
        <f t="shared" si="76"/>
        <v>1633540.5589041095</v>
      </c>
      <c r="T150" s="199">
        <f t="shared" si="77"/>
        <v>0</v>
      </c>
      <c r="U150" s="199">
        <f t="shared" si="78"/>
        <v>1633540.5589041095</v>
      </c>
      <c r="V150" s="402" t="s">
        <v>1331</v>
      </c>
    </row>
    <row r="151" spans="1:22" s="7" customFormat="1" outlineLevel="2">
      <c r="A151" s="5"/>
      <c r="B151" s="5"/>
      <c r="C151" s="2" t="s">
        <v>1332</v>
      </c>
      <c r="D151" s="194">
        <f>41-20</f>
        <v>21</v>
      </c>
      <c r="E151" s="97">
        <v>31.5</v>
      </c>
      <c r="F151" s="277" t="s">
        <v>624</v>
      </c>
      <c r="G151" s="199">
        <v>3554.7229199999997</v>
      </c>
      <c r="H151" s="199">
        <v>5289.7058823529414</v>
      </c>
      <c r="I151" s="199">
        <f t="shared" si="67"/>
        <v>8844.4288023529407</v>
      </c>
      <c r="J151" s="199">
        <f t="shared" si="68"/>
        <v>111973.77197999999</v>
      </c>
      <c r="K151" s="199">
        <f t="shared" si="69"/>
        <v>166625.73529411765</v>
      </c>
      <c r="L151" s="199">
        <f t="shared" si="70"/>
        <v>278599.50727411761</v>
      </c>
      <c r="M151" s="579">
        <v>0.8</v>
      </c>
      <c r="N151" s="199"/>
      <c r="O151" s="199">
        <f t="shared" si="74"/>
        <v>0.8</v>
      </c>
      <c r="P151" s="579"/>
      <c r="Q151" s="199"/>
      <c r="R151" s="199">
        <f t="shared" si="75"/>
        <v>0</v>
      </c>
      <c r="S151" s="199">
        <f t="shared" si="76"/>
        <v>89579.017584000001</v>
      </c>
      <c r="T151" s="199">
        <f t="shared" si="77"/>
        <v>0</v>
      </c>
      <c r="U151" s="199">
        <f t="shared" si="78"/>
        <v>89579.017584000001</v>
      </c>
      <c r="V151" s="402" t="s">
        <v>1549</v>
      </c>
    </row>
    <row r="152" spans="1:22" s="7" customFormat="1" outlineLevel="2">
      <c r="A152" s="5"/>
      <c r="B152" s="5"/>
      <c r="C152" s="2" t="s">
        <v>1332</v>
      </c>
      <c r="D152" s="194">
        <f>25-14</f>
        <v>11</v>
      </c>
      <c r="E152" s="97">
        <f>25-14</f>
        <v>11</v>
      </c>
      <c r="F152" s="277" t="s">
        <v>624</v>
      </c>
      <c r="G152" s="199">
        <v>3554.7229199999997</v>
      </c>
      <c r="H152" s="199">
        <v>5289.7058823529414</v>
      </c>
      <c r="I152" s="199">
        <f t="shared" si="67"/>
        <v>8844.4288023529407</v>
      </c>
      <c r="J152" s="199">
        <f t="shared" si="68"/>
        <v>39101.952119999994</v>
      </c>
      <c r="K152" s="199">
        <f t="shared" si="69"/>
        <v>58186.764705882357</v>
      </c>
      <c r="L152" s="199">
        <f t="shared" si="70"/>
        <v>97288.716825882351</v>
      </c>
      <c r="M152" s="579">
        <v>0.8</v>
      </c>
      <c r="N152" s="199"/>
      <c r="O152" s="199">
        <f t="shared" si="74"/>
        <v>0.8</v>
      </c>
      <c r="P152" s="579"/>
      <c r="Q152" s="199"/>
      <c r="R152" s="199">
        <f t="shared" si="75"/>
        <v>0</v>
      </c>
      <c r="S152" s="199">
        <f t="shared" si="76"/>
        <v>31281.561695999997</v>
      </c>
      <c r="T152" s="199">
        <f t="shared" si="77"/>
        <v>0</v>
      </c>
      <c r="U152" s="199">
        <f t="shared" si="78"/>
        <v>31281.561695999997</v>
      </c>
      <c r="V152" s="402" t="s">
        <v>713</v>
      </c>
    </row>
    <row r="153" spans="1:22" s="7" customFormat="1" outlineLevel="2">
      <c r="A153" s="5"/>
      <c r="B153" s="5"/>
      <c r="C153" s="2" t="s">
        <v>679</v>
      </c>
      <c r="D153" s="194">
        <f>33-14</f>
        <v>19</v>
      </c>
      <c r="E153" s="97">
        <v>20</v>
      </c>
      <c r="F153" s="277" t="s">
        <v>624</v>
      </c>
      <c r="G153" s="199">
        <v>776880</v>
      </c>
      <c r="H153" s="199">
        <v>51045.865472000005</v>
      </c>
      <c r="I153" s="199">
        <f t="shared" si="67"/>
        <v>827925.86547199998</v>
      </c>
      <c r="J153" s="199">
        <f t="shared" si="68"/>
        <v>15537600</v>
      </c>
      <c r="K153" s="199">
        <f t="shared" si="69"/>
        <v>1020917.3094400001</v>
      </c>
      <c r="L153" s="199">
        <f t="shared" si="70"/>
        <v>16558517.30944</v>
      </c>
      <c r="M153" s="579"/>
      <c r="N153" s="199"/>
      <c r="O153" s="199">
        <f t="shared" si="74"/>
        <v>0</v>
      </c>
      <c r="P153" s="579"/>
      <c r="Q153" s="199"/>
      <c r="R153" s="199">
        <f t="shared" si="75"/>
        <v>0</v>
      </c>
      <c r="S153" s="199">
        <f t="shared" si="76"/>
        <v>0</v>
      </c>
      <c r="T153" s="199">
        <f t="shared" si="77"/>
        <v>0</v>
      </c>
      <c r="U153" s="199">
        <f t="shared" si="78"/>
        <v>0</v>
      </c>
      <c r="V153" s="402" t="s">
        <v>680</v>
      </c>
    </row>
    <row r="154" spans="1:22" s="7" customFormat="1" outlineLevel="2">
      <c r="A154" s="5"/>
      <c r="B154" s="5"/>
      <c r="C154" s="2"/>
      <c r="D154" s="194"/>
      <c r="E154" s="97"/>
      <c r="F154" s="277"/>
      <c r="G154" s="199"/>
      <c r="H154" s="199"/>
      <c r="I154" s="199"/>
      <c r="J154" s="199"/>
      <c r="K154" s="199"/>
      <c r="L154" s="199"/>
      <c r="M154" s="579"/>
      <c r="N154" s="199"/>
      <c r="O154" s="199">
        <f t="shared" si="74"/>
        <v>0</v>
      </c>
      <c r="P154" s="579"/>
      <c r="Q154" s="199"/>
      <c r="R154" s="199">
        <f t="shared" si="75"/>
        <v>0</v>
      </c>
      <c r="S154" s="199">
        <f t="shared" si="76"/>
        <v>0</v>
      </c>
      <c r="T154" s="199">
        <f t="shared" si="77"/>
        <v>0</v>
      </c>
      <c r="U154" s="199">
        <f t="shared" si="78"/>
        <v>0</v>
      </c>
      <c r="V154" s="402"/>
    </row>
    <row r="155" spans="1:22" s="7" customFormat="1" outlineLevel="2">
      <c r="A155" s="5"/>
      <c r="B155" s="5"/>
      <c r="C155" s="2"/>
      <c r="D155" s="194"/>
      <c r="E155" s="97"/>
      <c r="F155" s="277"/>
      <c r="G155" s="199"/>
      <c r="H155" s="199"/>
      <c r="I155" s="199"/>
      <c r="J155" s="199"/>
      <c r="K155" s="199"/>
      <c r="L155" s="199"/>
      <c r="M155" s="579"/>
      <c r="N155" s="199"/>
      <c r="O155" s="199">
        <f t="shared" si="74"/>
        <v>0</v>
      </c>
      <c r="P155" s="579"/>
      <c r="Q155" s="199"/>
      <c r="R155" s="199">
        <f t="shared" si="75"/>
        <v>0</v>
      </c>
      <c r="S155" s="199">
        <f t="shared" si="76"/>
        <v>0</v>
      </c>
      <c r="T155" s="199">
        <f t="shared" si="77"/>
        <v>0</v>
      </c>
      <c r="U155" s="199">
        <f t="shared" si="78"/>
        <v>0</v>
      </c>
      <c r="V155" s="402"/>
    </row>
    <row r="156" spans="1:22" s="7" customFormat="1" outlineLevel="2">
      <c r="A156" s="5"/>
      <c r="B156" s="5"/>
      <c r="C156" s="2" t="s">
        <v>657</v>
      </c>
      <c r="D156" s="194">
        <v>1</v>
      </c>
      <c r="E156" s="97">
        <v>1</v>
      </c>
      <c r="F156" s="277" t="s">
        <v>619</v>
      </c>
      <c r="G156" s="199">
        <v>2408071.8309585615</v>
      </c>
      <c r="H156" s="199">
        <v>722421.54928756843</v>
      </c>
      <c r="I156" s="199">
        <f t="shared" si="67"/>
        <v>3130493.3802461298</v>
      </c>
      <c r="J156" s="199">
        <f>G156*E156</f>
        <v>2408071.8309585615</v>
      </c>
      <c r="K156" s="199">
        <f>H156*E156</f>
        <v>722421.54928756843</v>
      </c>
      <c r="L156" s="199">
        <f>I156*E156</f>
        <v>3130493.3802461298</v>
      </c>
      <c r="M156" s="579">
        <v>0.5</v>
      </c>
      <c r="N156" s="199"/>
      <c r="O156" s="199">
        <f t="shared" si="74"/>
        <v>0.5</v>
      </c>
      <c r="P156" s="579"/>
      <c r="Q156" s="199"/>
      <c r="R156" s="199">
        <f t="shared" si="75"/>
        <v>0</v>
      </c>
      <c r="S156" s="199">
        <f t="shared" si="76"/>
        <v>1204035.9154792808</v>
      </c>
      <c r="T156" s="199">
        <f t="shared" si="77"/>
        <v>0</v>
      </c>
      <c r="U156" s="199">
        <f t="shared" si="78"/>
        <v>1204035.9154792808</v>
      </c>
      <c r="V156" s="402" t="s">
        <v>713</v>
      </c>
    </row>
    <row r="157" spans="1:22" s="7" customFormat="1" outlineLevel="1">
      <c r="A157" s="5"/>
      <c r="B157" s="5"/>
      <c r="C157" s="2"/>
      <c r="D157" s="194"/>
      <c r="E157" s="194"/>
      <c r="F157" s="277"/>
      <c r="G157" s="199"/>
      <c r="H157" s="199"/>
      <c r="I157" s="199"/>
      <c r="J157" s="199"/>
      <c r="K157" s="199"/>
      <c r="L157" s="199"/>
      <c r="M157" s="579"/>
      <c r="N157" s="199"/>
      <c r="O157" s="199">
        <f t="shared" si="74"/>
        <v>0</v>
      </c>
      <c r="P157" s="579"/>
      <c r="Q157" s="199"/>
      <c r="R157" s="199">
        <f t="shared" si="75"/>
        <v>0</v>
      </c>
      <c r="S157" s="199">
        <f t="shared" si="76"/>
        <v>0</v>
      </c>
      <c r="T157" s="199">
        <f t="shared" si="77"/>
        <v>0</v>
      </c>
      <c r="U157" s="199">
        <f t="shared" si="78"/>
        <v>0</v>
      </c>
      <c r="V157" s="402"/>
    </row>
    <row r="158" spans="1:22">
      <c r="A158" s="8"/>
      <c r="B158" s="8"/>
      <c r="C158" s="25"/>
      <c r="D158" s="94"/>
      <c r="E158" s="94"/>
      <c r="F158" s="18"/>
      <c r="G158" s="71"/>
      <c r="H158" s="71"/>
      <c r="I158" s="71"/>
      <c r="J158" s="71"/>
      <c r="K158" s="71"/>
      <c r="L158" s="62"/>
      <c r="M158" s="574"/>
      <c r="N158" s="62"/>
      <c r="O158" s="62">
        <f t="shared" si="74"/>
        <v>0</v>
      </c>
      <c r="P158" s="574"/>
      <c r="Q158" s="62"/>
      <c r="R158" s="62">
        <f t="shared" si="75"/>
        <v>0</v>
      </c>
      <c r="S158" s="62">
        <f t="shared" si="76"/>
        <v>0</v>
      </c>
      <c r="T158" s="62">
        <f t="shared" si="77"/>
        <v>0</v>
      </c>
      <c r="U158" s="62">
        <f t="shared" si="78"/>
        <v>0</v>
      </c>
      <c r="V158" s="72"/>
    </row>
    <row r="159" spans="1:22" ht="15.6">
      <c r="A159" s="64" t="s">
        <v>41</v>
      </c>
      <c r="B159" s="64"/>
      <c r="C159" s="65" t="s">
        <v>42</v>
      </c>
      <c r="D159" s="117"/>
      <c r="E159" s="117"/>
      <c r="F159" s="67"/>
      <c r="G159" s="477"/>
      <c r="H159" s="477"/>
      <c r="I159" s="68"/>
      <c r="J159" s="68"/>
      <c r="K159" s="68"/>
      <c r="L159" s="68">
        <f>SUBTOTAL(9,L160:L160)</f>
        <v>0</v>
      </c>
      <c r="M159" s="580"/>
      <c r="N159" s="68"/>
      <c r="O159" s="68">
        <f t="shared" si="74"/>
        <v>0</v>
      </c>
      <c r="P159" s="580"/>
      <c r="Q159" s="68"/>
      <c r="R159" s="68">
        <f t="shared" si="75"/>
        <v>0</v>
      </c>
      <c r="S159" s="68">
        <f t="shared" si="76"/>
        <v>0</v>
      </c>
      <c r="T159" s="68">
        <f t="shared" si="77"/>
        <v>0</v>
      </c>
      <c r="U159" s="68">
        <f t="shared" si="78"/>
        <v>0</v>
      </c>
      <c r="V159" s="69"/>
    </row>
    <row r="160" spans="1:22">
      <c r="A160" s="21"/>
      <c r="B160" s="21"/>
      <c r="C160" s="28"/>
      <c r="D160" s="99"/>
      <c r="E160" s="99"/>
      <c r="F160" s="37"/>
      <c r="G160" s="82"/>
      <c r="H160" s="82"/>
      <c r="I160" s="82"/>
      <c r="J160" s="82"/>
      <c r="K160" s="82"/>
      <c r="L160" s="62"/>
      <c r="M160" s="574"/>
      <c r="N160" s="62"/>
      <c r="O160" s="62">
        <f t="shared" si="74"/>
        <v>0</v>
      </c>
      <c r="P160" s="574"/>
      <c r="Q160" s="62"/>
      <c r="R160" s="62">
        <f t="shared" si="75"/>
        <v>0</v>
      </c>
      <c r="S160" s="62">
        <f t="shared" si="76"/>
        <v>0</v>
      </c>
      <c r="T160" s="62">
        <f t="shared" si="77"/>
        <v>0</v>
      </c>
      <c r="U160" s="62">
        <f t="shared" si="78"/>
        <v>0</v>
      </c>
      <c r="V160" s="72"/>
    </row>
    <row r="161" spans="1:22" ht="15.6">
      <c r="A161" s="64" t="s">
        <v>43</v>
      </c>
      <c r="B161" s="64"/>
      <c r="C161" s="65" t="s">
        <v>44</v>
      </c>
      <c r="D161" s="117"/>
      <c r="E161" s="117"/>
      <c r="F161" s="67"/>
      <c r="G161" s="477"/>
      <c r="H161" s="477"/>
      <c r="I161" s="68"/>
      <c r="J161" s="68"/>
      <c r="K161" s="68"/>
      <c r="L161" s="68">
        <f>SUBTOTAL(9,L162:L162)</f>
        <v>0</v>
      </c>
      <c r="M161" s="580"/>
      <c r="N161" s="68"/>
      <c r="O161" s="68">
        <f t="shared" si="74"/>
        <v>0</v>
      </c>
      <c r="P161" s="580"/>
      <c r="Q161" s="68"/>
      <c r="R161" s="68">
        <f t="shared" si="75"/>
        <v>0</v>
      </c>
      <c r="S161" s="68">
        <f t="shared" si="76"/>
        <v>0</v>
      </c>
      <c r="T161" s="68">
        <f t="shared" si="77"/>
        <v>0</v>
      </c>
      <c r="U161" s="68">
        <f t="shared" si="78"/>
        <v>0</v>
      </c>
      <c r="V161" s="69"/>
    </row>
    <row r="162" spans="1:22">
      <c r="A162" s="21"/>
      <c r="B162" s="21"/>
      <c r="C162" s="28"/>
      <c r="D162" s="99"/>
      <c r="E162" s="99"/>
      <c r="F162" s="37"/>
      <c r="G162" s="82"/>
      <c r="H162" s="82"/>
      <c r="I162" s="82"/>
      <c r="J162" s="82"/>
      <c r="K162" s="82"/>
      <c r="L162" s="62"/>
      <c r="M162" s="574"/>
      <c r="N162" s="62"/>
      <c r="O162" s="62">
        <f t="shared" si="74"/>
        <v>0</v>
      </c>
      <c r="P162" s="574"/>
      <c r="Q162" s="62"/>
      <c r="R162" s="62">
        <f t="shared" si="75"/>
        <v>0</v>
      </c>
      <c r="S162" s="62">
        <f t="shared" si="76"/>
        <v>0</v>
      </c>
      <c r="T162" s="62">
        <f t="shared" si="77"/>
        <v>0</v>
      </c>
      <c r="U162" s="62">
        <f t="shared" si="78"/>
        <v>0</v>
      </c>
      <c r="V162" s="72"/>
    </row>
    <row r="163" spans="1:22" ht="15.6">
      <c r="A163" s="64" t="s">
        <v>45</v>
      </c>
      <c r="B163" s="64"/>
      <c r="C163" s="65" t="s">
        <v>46</v>
      </c>
      <c r="D163" s="117"/>
      <c r="E163" s="117"/>
      <c r="F163" s="67"/>
      <c r="G163" s="477"/>
      <c r="H163" s="477"/>
      <c r="I163" s="68"/>
      <c r="J163" s="68">
        <f>SUBTOTAL(9,J164:J193)</f>
        <v>21057187.71986302</v>
      </c>
      <c r="K163" s="68">
        <f>SUBTOTAL(9,K164:K193)</f>
        <v>2439460.9419995975</v>
      </c>
      <c r="L163" s="68">
        <f>SUBTOTAL(9,L164:L193)</f>
        <v>23496648.661862612</v>
      </c>
      <c r="M163" s="580"/>
      <c r="N163" s="68"/>
      <c r="O163" s="68">
        <f t="shared" si="74"/>
        <v>0</v>
      </c>
      <c r="P163" s="580"/>
      <c r="Q163" s="68"/>
      <c r="R163" s="68">
        <f t="shared" si="75"/>
        <v>0</v>
      </c>
      <c r="S163" s="68">
        <f>SUBTOTAL(9,S164:S193)</f>
        <v>0</v>
      </c>
      <c r="T163" s="68">
        <f>SUBTOTAL(9,T164:T193)</f>
        <v>0</v>
      </c>
      <c r="U163" s="68">
        <f>SUBTOTAL(9,U164:U193)</f>
        <v>0</v>
      </c>
      <c r="V163" s="69"/>
    </row>
    <row r="164" spans="1:22">
      <c r="A164" s="21" t="s">
        <v>407</v>
      </c>
      <c r="B164" s="21"/>
      <c r="C164" s="21" t="s">
        <v>302</v>
      </c>
      <c r="D164" s="37">
        <v>1</v>
      </c>
      <c r="E164" s="388">
        <v>1</v>
      </c>
      <c r="F164" s="37" t="s">
        <v>10</v>
      </c>
      <c r="G164" s="82"/>
      <c r="H164" s="82"/>
      <c r="I164" s="82"/>
      <c r="J164" s="82">
        <f>SUBTOTAL(9,J165:J193)</f>
        <v>21057187.71986302</v>
      </c>
      <c r="K164" s="82">
        <f>SUBTOTAL(9,K165:K193)</f>
        <v>2439460.9419995975</v>
      </c>
      <c r="L164" s="82">
        <f>SUBTOTAL(9,L165:L193)</f>
        <v>23496648.661862612</v>
      </c>
      <c r="M164" s="576"/>
      <c r="N164" s="82"/>
      <c r="O164" s="82">
        <f t="shared" si="74"/>
        <v>0</v>
      </c>
      <c r="P164" s="576"/>
      <c r="Q164" s="82"/>
      <c r="R164" s="82">
        <f t="shared" si="75"/>
        <v>0</v>
      </c>
      <c r="S164" s="82">
        <f>SUBTOTAL(9,S165:S193)</f>
        <v>0</v>
      </c>
      <c r="T164" s="82">
        <f>SUBTOTAL(9,T165:T193)</f>
        <v>0</v>
      </c>
      <c r="U164" s="82">
        <f>SUBTOTAL(9,U165:U193)</f>
        <v>0</v>
      </c>
      <c r="V164" s="81"/>
    </row>
    <row r="165" spans="1:22" s="7" customFormat="1" ht="39.6" outlineLevel="2">
      <c r="A165" s="5"/>
      <c r="B165" s="5"/>
      <c r="C165" s="2" t="s">
        <v>1340</v>
      </c>
      <c r="D165" s="194">
        <v>1</v>
      </c>
      <c r="E165" s="97">
        <v>1</v>
      </c>
      <c r="F165" s="277" t="s">
        <v>660</v>
      </c>
      <c r="G165" s="199">
        <v>15455330.000000002</v>
      </c>
      <c r="H165" s="199">
        <v>621600.00000000012</v>
      </c>
      <c r="I165" s="199">
        <f t="shared" ref="I165" si="79">SUM(G165:H165)</f>
        <v>16076930.000000002</v>
      </c>
      <c r="J165" s="199">
        <f>G165*E165</f>
        <v>15455330.000000002</v>
      </c>
      <c r="K165" s="199">
        <f>H165*E165</f>
        <v>621600.00000000012</v>
      </c>
      <c r="L165" s="199">
        <f>I165*E165</f>
        <v>16076930.000000002</v>
      </c>
      <c r="M165" s="579"/>
      <c r="N165" s="199"/>
      <c r="O165" s="199">
        <f t="shared" si="74"/>
        <v>0</v>
      </c>
      <c r="P165" s="579"/>
      <c r="Q165" s="199"/>
      <c r="R165" s="199">
        <f t="shared" si="75"/>
        <v>0</v>
      </c>
      <c r="S165" s="199">
        <f t="shared" si="76"/>
        <v>0</v>
      </c>
      <c r="T165" s="199">
        <f t="shared" si="77"/>
        <v>0</v>
      </c>
      <c r="U165" s="199">
        <f t="shared" si="78"/>
        <v>0</v>
      </c>
      <c r="V165" s="402" t="s">
        <v>1341</v>
      </c>
    </row>
    <row r="166" spans="1:22" s="7" customFormat="1" ht="26.4" outlineLevel="2">
      <c r="A166" s="5"/>
      <c r="B166" s="5"/>
      <c r="C166" s="2" t="s">
        <v>1288</v>
      </c>
      <c r="D166" s="194">
        <v>1</v>
      </c>
      <c r="E166" s="97">
        <v>1</v>
      </c>
      <c r="F166" s="277" t="s">
        <v>660</v>
      </c>
      <c r="G166" s="199">
        <v>1614800.0000000002</v>
      </c>
      <c r="H166" s="199">
        <v>50400.000000000007</v>
      </c>
      <c r="I166" s="199">
        <f t="shared" ref="I166:I167" si="80">SUM(G166:H166)</f>
        <v>1665200.0000000002</v>
      </c>
      <c r="J166" s="199">
        <f>G166*E166</f>
        <v>1614800.0000000002</v>
      </c>
      <c r="K166" s="199">
        <f>H166*E166</f>
        <v>50400.000000000007</v>
      </c>
      <c r="L166" s="199">
        <f>I166*E166</f>
        <v>1665200.0000000002</v>
      </c>
      <c r="M166" s="579"/>
      <c r="N166" s="199"/>
      <c r="O166" s="199">
        <f t="shared" si="74"/>
        <v>0</v>
      </c>
      <c r="P166" s="579"/>
      <c r="Q166" s="199"/>
      <c r="R166" s="199">
        <f t="shared" si="75"/>
        <v>0</v>
      </c>
      <c r="S166" s="199">
        <f t="shared" si="76"/>
        <v>0</v>
      </c>
      <c r="T166" s="199">
        <f t="shared" si="77"/>
        <v>0</v>
      </c>
      <c r="U166" s="199">
        <f t="shared" si="78"/>
        <v>0</v>
      </c>
      <c r="V166" s="402" t="s">
        <v>1219</v>
      </c>
    </row>
    <row r="167" spans="1:22" s="7" customFormat="1" outlineLevel="2">
      <c r="A167" s="5"/>
      <c r="B167" s="5"/>
      <c r="C167" s="2" t="s">
        <v>1151</v>
      </c>
      <c r="D167" s="194">
        <v>1</v>
      </c>
      <c r="E167" s="97">
        <v>1</v>
      </c>
      <c r="F167" s="277" t="s">
        <v>619</v>
      </c>
      <c r="G167" s="199">
        <v>775915</v>
      </c>
      <c r="H167" s="199">
        <v>232774.5</v>
      </c>
      <c r="I167" s="199">
        <f t="shared" si="80"/>
        <v>1008689.5</v>
      </c>
      <c r="J167" s="199">
        <f>G167*E167</f>
        <v>775915</v>
      </c>
      <c r="K167" s="199">
        <f>H167*E167</f>
        <v>232774.5</v>
      </c>
      <c r="L167" s="199">
        <f>I167*E167</f>
        <v>1008689.5</v>
      </c>
      <c r="M167" s="579"/>
      <c r="N167" s="199"/>
      <c r="O167" s="199">
        <f t="shared" si="74"/>
        <v>0</v>
      </c>
      <c r="P167" s="579"/>
      <c r="Q167" s="199"/>
      <c r="R167" s="199">
        <f t="shared" si="75"/>
        <v>0</v>
      </c>
      <c r="S167" s="199">
        <f t="shared" si="76"/>
        <v>0</v>
      </c>
      <c r="T167" s="199">
        <f t="shared" si="77"/>
        <v>0</v>
      </c>
      <c r="U167" s="199">
        <f t="shared" si="78"/>
        <v>0</v>
      </c>
      <c r="V167" s="402" t="s">
        <v>713</v>
      </c>
    </row>
    <row r="168" spans="1:22" s="7" customFormat="1" outlineLevel="2">
      <c r="A168" s="5"/>
      <c r="B168" s="5"/>
      <c r="C168" s="401" t="s">
        <v>1296</v>
      </c>
      <c r="D168" s="194">
        <v>0</v>
      </c>
      <c r="E168" s="97">
        <v>0</v>
      </c>
      <c r="F168" s="277"/>
      <c r="G168" s="199"/>
      <c r="H168" s="199"/>
      <c r="I168" s="199"/>
      <c r="J168" s="174">
        <f>SUBTOTAL(9,J169:J171)</f>
        <v>1022500</v>
      </c>
      <c r="K168" s="174">
        <f>SUBTOTAL(9,K169:K171)</f>
        <v>471470.00000000006</v>
      </c>
      <c r="L168" s="174">
        <f>SUBTOTAL(9,L169:L171)</f>
        <v>1493970</v>
      </c>
      <c r="M168" s="578"/>
      <c r="N168" s="174"/>
      <c r="O168" s="174">
        <f t="shared" si="74"/>
        <v>0</v>
      </c>
      <c r="P168" s="578"/>
      <c r="Q168" s="174"/>
      <c r="R168" s="174">
        <f t="shared" si="75"/>
        <v>0</v>
      </c>
      <c r="S168" s="174">
        <f>SUBTOTAL(9,S169:S171)</f>
        <v>0</v>
      </c>
      <c r="T168" s="174">
        <f>SUBTOTAL(9,T169:T171)</f>
        <v>0</v>
      </c>
      <c r="U168" s="174">
        <f>SUBTOTAL(9,U169:U171)</f>
        <v>0</v>
      </c>
      <c r="V168" s="402"/>
    </row>
    <row r="169" spans="1:22" s="7" customFormat="1" outlineLevel="2">
      <c r="A169" s="5"/>
      <c r="B169" s="5"/>
      <c r="C169" s="2" t="s">
        <v>1297</v>
      </c>
      <c r="D169" s="194">
        <v>10</v>
      </c>
      <c r="E169" s="97">
        <v>10</v>
      </c>
      <c r="F169" s="277" t="s">
        <v>624</v>
      </c>
      <c r="G169" s="199">
        <v>38160</v>
      </c>
      <c r="H169" s="199">
        <v>22400.000000000004</v>
      </c>
      <c r="I169" s="199">
        <f t="shared" ref="I169:I171" si="81">SUM(G169:H169)</f>
        <v>60560</v>
      </c>
      <c r="J169" s="199">
        <f>G169*E169</f>
        <v>381600</v>
      </c>
      <c r="K169" s="199">
        <f>H169*E169</f>
        <v>224000.00000000003</v>
      </c>
      <c r="L169" s="199">
        <f>I169*E169</f>
        <v>605600</v>
      </c>
      <c r="M169" s="579"/>
      <c r="N169" s="199"/>
      <c r="O169" s="199">
        <f t="shared" si="74"/>
        <v>0</v>
      </c>
      <c r="P169" s="579"/>
      <c r="Q169" s="199"/>
      <c r="R169" s="199">
        <f t="shared" si="75"/>
        <v>0</v>
      </c>
      <c r="S169" s="199">
        <f t="shared" si="76"/>
        <v>0</v>
      </c>
      <c r="T169" s="199">
        <f t="shared" si="77"/>
        <v>0</v>
      </c>
      <c r="U169" s="199">
        <f t="shared" si="78"/>
        <v>0</v>
      </c>
      <c r="V169" s="402" t="s">
        <v>1108</v>
      </c>
    </row>
    <row r="170" spans="1:22" s="7" customFormat="1" outlineLevel="2">
      <c r="A170" s="5"/>
      <c r="B170" s="5"/>
      <c r="C170" s="2" t="s">
        <v>1298</v>
      </c>
      <c r="D170" s="194">
        <v>10</v>
      </c>
      <c r="E170" s="97">
        <v>10</v>
      </c>
      <c r="F170" s="277" t="s">
        <v>624</v>
      </c>
      <c r="G170" s="199">
        <v>60000</v>
      </c>
      <c r="H170" s="199">
        <v>23520.000000000004</v>
      </c>
      <c r="I170" s="199">
        <f t="shared" si="81"/>
        <v>83520</v>
      </c>
      <c r="J170" s="199">
        <f>G170*E170</f>
        <v>600000</v>
      </c>
      <c r="K170" s="199">
        <f>H170*E170</f>
        <v>235200.00000000003</v>
      </c>
      <c r="L170" s="199">
        <f>I170*E170</f>
        <v>835200</v>
      </c>
      <c r="M170" s="579"/>
      <c r="N170" s="199"/>
      <c r="O170" s="199">
        <f t="shared" si="74"/>
        <v>0</v>
      </c>
      <c r="P170" s="579"/>
      <c r="Q170" s="199"/>
      <c r="R170" s="199">
        <f t="shared" si="75"/>
        <v>0</v>
      </c>
      <c r="S170" s="199">
        <f t="shared" si="76"/>
        <v>0</v>
      </c>
      <c r="T170" s="199">
        <f t="shared" si="77"/>
        <v>0</v>
      </c>
      <c r="U170" s="199">
        <f t="shared" si="78"/>
        <v>0</v>
      </c>
      <c r="V170" s="402" t="s">
        <v>1108</v>
      </c>
    </row>
    <row r="171" spans="1:22" s="7" customFormat="1" outlineLevel="2">
      <c r="A171" s="5"/>
      <c r="B171" s="5"/>
      <c r="C171" s="2" t="s">
        <v>1151</v>
      </c>
      <c r="D171" s="194">
        <v>1</v>
      </c>
      <c r="E171" s="97">
        <v>1</v>
      </c>
      <c r="F171" s="277" t="s">
        <v>619</v>
      </c>
      <c r="G171" s="199">
        <v>40900</v>
      </c>
      <c r="H171" s="199">
        <v>12270</v>
      </c>
      <c r="I171" s="199">
        <f t="shared" si="81"/>
        <v>53170</v>
      </c>
      <c r="J171" s="199">
        <f>G171*E171</f>
        <v>40900</v>
      </c>
      <c r="K171" s="199">
        <f>H171*E171</f>
        <v>12270</v>
      </c>
      <c r="L171" s="199">
        <f>I171*E171</f>
        <v>53170</v>
      </c>
      <c r="M171" s="579"/>
      <c r="N171" s="199"/>
      <c r="O171" s="199">
        <f t="shared" si="74"/>
        <v>0</v>
      </c>
      <c r="P171" s="579"/>
      <c r="Q171" s="199"/>
      <c r="R171" s="199">
        <f t="shared" si="75"/>
        <v>0</v>
      </c>
      <c r="S171" s="199">
        <f t="shared" si="76"/>
        <v>0</v>
      </c>
      <c r="T171" s="199">
        <f t="shared" si="77"/>
        <v>0</v>
      </c>
      <c r="U171" s="199">
        <f t="shared" si="78"/>
        <v>0</v>
      </c>
      <c r="V171" s="402" t="s">
        <v>713</v>
      </c>
    </row>
    <row r="172" spans="1:22" s="7" customFormat="1" outlineLevel="2">
      <c r="A172" s="5"/>
      <c r="B172" s="5"/>
      <c r="C172" s="401" t="s">
        <v>1304</v>
      </c>
      <c r="D172" s="194">
        <v>0</v>
      </c>
      <c r="E172" s="97">
        <v>0</v>
      </c>
      <c r="F172" s="277"/>
      <c r="G172" s="199"/>
      <c r="H172" s="199"/>
      <c r="I172" s="199"/>
      <c r="J172" s="174">
        <f>SUBTOTAL(9,J173:J175)</f>
        <v>334512.5</v>
      </c>
      <c r="K172" s="174">
        <f>SUBTOTAL(9,K173:K175)</f>
        <v>116462.15</v>
      </c>
      <c r="L172" s="174">
        <f>SUBTOTAL(9,L173:L175)</f>
        <v>450974.65</v>
      </c>
      <c r="M172" s="578"/>
      <c r="N172" s="174"/>
      <c r="O172" s="174">
        <f t="shared" si="74"/>
        <v>0</v>
      </c>
      <c r="P172" s="578"/>
      <c r="Q172" s="174"/>
      <c r="R172" s="174">
        <f t="shared" si="75"/>
        <v>0</v>
      </c>
      <c r="S172" s="174">
        <f>SUBTOTAL(9,S173:S175)</f>
        <v>0</v>
      </c>
      <c r="T172" s="174">
        <f>SUBTOTAL(9,T173:T175)</f>
        <v>0</v>
      </c>
      <c r="U172" s="174">
        <f>SUBTOTAL(9,U173:U175)</f>
        <v>0</v>
      </c>
      <c r="V172" s="402"/>
    </row>
    <row r="173" spans="1:22" s="7" customFormat="1" outlineLevel="2">
      <c r="A173" s="5"/>
      <c r="B173" s="5"/>
      <c r="C173" s="2" t="s">
        <v>1305</v>
      </c>
      <c r="D173" s="194">
        <v>10</v>
      </c>
      <c r="E173" s="97">
        <v>10</v>
      </c>
      <c r="F173" s="277" t="s">
        <v>624</v>
      </c>
      <c r="G173" s="199">
        <v>15358.8</v>
      </c>
      <c r="H173" s="199">
        <v>5600.0000000000009</v>
      </c>
      <c r="I173" s="199">
        <f t="shared" ref="I173:I175" si="82">SUM(G173:H173)</f>
        <v>20958.8</v>
      </c>
      <c r="J173" s="199">
        <f>G173*E173</f>
        <v>153588</v>
      </c>
      <c r="K173" s="199">
        <f>H173*E173</f>
        <v>56000.000000000007</v>
      </c>
      <c r="L173" s="199">
        <f>I173*E173</f>
        <v>209588</v>
      </c>
      <c r="M173" s="579"/>
      <c r="N173" s="199"/>
      <c r="O173" s="199">
        <f t="shared" si="74"/>
        <v>0</v>
      </c>
      <c r="P173" s="579"/>
      <c r="Q173" s="199"/>
      <c r="R173" s="199">
        <f t="shared" si="75"/>
        <v>0</v>
      </c>
      <c r="S173" s="199">
        <f t="shared" si="76"/>
        <v>0</v>
      </c>
      <c r="T173" s="199">
        <f t="shared" si="77"/>
        <v>0</v>
      </c>
      <c r="U173" s="199">
        <f t="shared" si="78"/>
        <v>0</v>
      </c>
      <c r="V173" s="402" t="s">
        <v>1179</v>
      </c>
    </row>
    <row r="174" spans="1:22" s="7" customFormat="1" outlineLevel="2">
      <c r="A174" s="5"/>
      <c r="B174" s="5"/>
      <c r="C174" s="2" t="s">
        <v>1306</v>
      </c>
      <c r="D174" s="194">
        <v>10</v>
      </c>
      <c r="E174" s="97">
        <v>10</v>
      </c>
      <c r="F174" s="277" t="s">
        <v>624</v>
      </c>
      <c r="G174" s="199">
        <v>16754.399999999998</v>
      </c>
      <c r="H174" s="199">
        <v>5644.8</v>
      </c>
      <c r="I174" s="199">
        <f t="shared" si="82"/>
        <v>22399.199999999997</v>
      </c>
      <c r="J174" s="199">
        <f>G174*E174</f>
        <v>167543.99999999997</v>
      </c>
      <c r="K174" s="199">
        <f>H174*E174</f>
        <v>56448</v>
      </c>
      <c r="L174" s="199">
        <f>I174*E174</f>
        <v>223991.99999999997</v>
      </c>
      <c r="M174" s="579"/>
      <c r="N174" s="199"/>
      <c r="O174" s="199">
        <f t="shared" si="74"/>
        <v>0</v>
      </c>
      <c r="P174" s="579"/>
      <c r="Q174" s="199"/>
      <c r="R174" s="199">
        <f t="shared" si="75"/>
        <v>0</v>
      </c>
      <c r="S174" s="199">
        <f t="shared" si="76"/>
        <v>0</v>
      </c>
      <c r="T174" s="199">
        <f t="shared" si="77"/>
        <v>0</v>
      </c>
      <c r="U174" s="199">
        <f t="shared" si="78"/>
        <v>0</v>
      </c>
      <c r="V174" s="402" t="s">
        <v>1179</v>
      </c>
    </row>
    <row r="175" spans="1:22" s="7" customFormat="1" outlineLevel="2">
      <c r="A175" s="5"/>
      <c r="B175" s="5"/>
      <c r="C175" s="2" t="s">
        <v>657</v>
      </c>
      <c r="D175" s="194">
        <v>1</v>
      </c>
      <c r="E175" s="97">
        <v>1</v>
      </c>
      <c r="F175" s="277" t="s">
        <v>619</v>
      </c>
      <c r="G175" s="199">
        <v>13380.5</v>
      </c>
      <c r="H175" s="199">
        <v>4014.1499999999996</v>
      </c>
      <c r="I175" s="199">
        <f t="shared" si="82"/>
        <v>17394.650000000001</v>
      </c>
      <c r="J175" s="199">
        <f>G175*E175</f>
        <v>13380.5</v>
      </c>
      <c r="K175" s="199">
        <f>H175*E175</f>
        <v>4014.1499999999996</v>
      </c>
      <c r="L175" s="199">
        <f>I175*E175</f>
        <v>17394.650000000001</v>
      </c>
      <c r="M175" s="579"/>
      <c r="N175" s="199"/>
      <c r="O175" s="199">
        <f t="shared" si="74"/>
        <v>0</v>
      </c>
      <c r="P175" s="579"/>
      <c r="Q175" s="199"/>
      <c r="R175" s="199">
        <f t="shared" si="75"/>
        <v>0</v>
      </c>
      <c r="S175" s="199">
        <f t="shared" si="76"/>
        <v>0</v>
      </c>
      <c r="T175" s="199">
        <f t="shared" si="77"/>
        <v>0</v>
      </c>
      <c r="U175" s="199">
        <f t="shared" si="78"/>
        <v>0</v>
      </c>
      <c r="V175" s="402" t="s">
        <v>713</v>
      </c>
    </row>
    <row r="176" spans="1:22" s="7" customFormat="1" outlineLevel="2">
      <c r="A176" s="5"/>
      <c r="B176" s="5"/>
      <c r="C176" s="401" t="s">
        <v>1312</v>
      </c>
      <c r="D176" s="194">
        <v>0</v>
      </c>
      <c r="E176" s="97">
        <v>0</v>
      </c>
      <c r="F176" s="277"/>
      <c r="G176" s="199"/>
      <c r="H176" s="199"/>
      <c r="I176" s="199"/>
      <c r="J176" s="174">
        <f>SUBTOTAL(9,J177:J179)</f>
        <v>107712.00000000001</v>
      </c>
      <c r="K176" s="174">
        <f>SUBTOTAL(9,K177:K179)</f>
        <v>125035.2</v>
      </c>
      <c r="L176" s="174">
        <f>SUBTOTAL(9,L177:L179)</f>
        <v>232747.19999999998</v>
      </c>
      <c r="M176" s="578"/>
      <c r="N176" s="174"/>
      <c r="O176" s="174">
        <f t="shared" si="74"/>
        <v>0</v>
      </c>
      <c r="P176" s="578"/>
      <c r="Q176" s="174"/>
      <c r="R176" s="174">
        <f t="shared" si="75"/>
        <v>0</v>
      </c>
      <c r="S176" s="174">
        <f>SUBTOTAL(9,S177:S179)</f>
        <v>0</v>
      </c>
      <c r="T176" s="174">
        <f>SUBTOTAL(9,T177:T179)</f>
        <v>0</v>
      </c>
      <c r="U176" s="174">
        <f>SUBTOTAL(9,U177:U179)</f>
        <v>0</v>
      </c>
      <c r="V176" s="402"/>
    </row>
    <row r="177" spans="1:22" s="7" customFormat="1" outlineLevel="2">
      <c r="A177" s="5"/>
      <c r="B177" s="5"/>
      <c r="C177" s="2" t="s">
        <v>1313</v>
      </c>
      <c r="D177" s="194">
        <v>10</v>
      </c>
      <c r="E177" s="97">
        <v>10</v>
      </c>
      <c r="F177" s="277" t="s">
        <v>624</v>
      </c>
      <c r="G177" s="199">
        <v>8236.8000000000011</v>
      </c>
      <c r="H177" s="199">
        <v>11743.2</v>
      </c>
      <c r="I177" s="199">
        <f t="shared" ref="I177" si="83">SUM(G177:H177)</f>
        <v>19980</v>
      </c>
      <c r="J177" s="199">
        <f>G177*E177</f>
        <v>82368.000000000015</v>
      </c>
      <c r="K177" s="199">
        <f>H177*E177</f>
        <v>117432</v>
      </c>
      <c r="L177" s="199">
        <f>I177*E177</f>
        <v>199800</v>
      </c>
      <c r="M177" s="579"/>
      <c r="N177" s="199"/>
      <c r="O177" s="199">
        <f t="shared" si="74"/>
        <v>0</v>
      </c>
      <c r="P177" s="579"/>
      <c r="Q177" s="199"/>
      <c r="R177" s="199">
        <f t="shared" si="75"/>
        <v>0</v>
      </c>
      <c r="S177" s="199">
        <f t="shared" ref="S177:S193" si="84">J177*M177</f>
        <v>0</v>
      </c>
      <c r="T177" s="199">
        <f t="shared" ref="T177:T193" si="85">P177*K177</f>
        <v>0</v>
      </c>
      <c r="U177" s="199">
        <f t="shared" ref="U177:U193" si="86">S177+T177</f>
        <v>0</v>
      </c>
      <c r="V177" s="402" t="s">
        <v>1314</v>
      </c>
    </row>
    <row r="178" spans="1:22" s="7" customFormat="1" outlineLevel="2">
      <c r="A178" s="5"/>
      <c r="B178" s="5"/>
      <c r="C178" s="2" t="s">
        <v>1318</v>
      </c>
      <c r="D178" s="194">
        <v>1</v>
      </c>
      <c r="E178" s="97">
        <v>1</v>
      </c>
      <c r="F178" s="277" t="s">
        <v>619</v>
      </c>
      <c r="G178" s="199">
        <v>19008</v>
      </c>
      <c r="H178" s="199">
        <v>5702.4</v>
      </c>
      <c r="I178" s="199">
        <f>SUM(G178:H178)</f>
        <v>24710.400000000001</v>
      </c>
      <c r="J178" s="199">
        <f>G178*E178</f>
        <v>19008</v>
      </c>
      <c r="K178" s="199">
        <f>H178*E178</f>
        <v>5702.4</v>
      </c>
      <c r="L178" s="199">
        <f>I178*E178</f>
        <v>24710.400000000001</v>
      </c>
      <c r="M178" s="579"/>
      <c r="N178" s="199"/>
      <c r="O178" s="199">
        <f t="shared" si="74"/>
        <v>0</v>
      </c>
      <c r="P178" s="579"/>
      <c r="Q178" s="199"/>
      <c r="R178" s="199">
        <f t="shared" si="75"/>
        <v>0</v>
      </c>
      <c r="S178" s="199">
        <f t="shared" si="84"/>
        <v>0</v>
      </c>
      <c r="T178" s="199">
        <f t="shared" si="85"/>
        <v>0</v>
      </c>
      <c r="U178" s="199">
        <f t="shared" si="86"/>
        <v>0</v>
      </c>
      <c r="V178" s="402" t="s">
        <v>713</v>
      </c>
    </row>
    <row r="179" spans="1:22" s="7" customFormat="1" outlineLevel="2">
      <c r="A179" s="5"/>
      <c r="B179" s="5"/>
      <c r="C179" s="2" t="s">
        <v>1151</v>
      </c>
      <c r="D179" s="194">
        <v>1</v>
      </c>
      <c r="E179" s="97">
        <v>1</v>
      </c>
      <c r="F179" s="277" t="s">
        <v>619</v>
      </c>
      <c r="G179" s="199">
        <v>6336</v>
      </c>
      <c r="H179" s="199">
        <v>1900.8</v>
      </c>
      <c r="I179" s="199">
        <f t="shared" ref="I179" si="87">SUM(G179:H179)</f>
        <v>8236.7999999999993</v>
      </c>
      <c r="J179" s="199">
        <f>G179*E179</f>
        <v>6336</v>
      </c>
      <c r="K179" s="199">
        <f>H179*E179</f>
        <v>1900.8</v>
      </c>
      <c r="L179" s="199">
        <f>I179*E179</f>
        <v>8236.7999999999993</v>
      </c>
      <c r="M179" s="579"/>
      <c r="N179" s="199"/>
      <c r="O179" s="199">
        <f t="shared" si="74"/>
        <v>0</v>
      </c>
      <c r="P179" s="579"/>
      <c r="Q179" s="199"/>
      <c r="R179" s="199">
        <f t="shared" si="75"/>
        <v>0</v>
      </c>
      <c r="S179" s="199">
        <f t="shared" si="84"/>
        <v>0</v>
      </c>
      <c r="T179" s="199">
        <f t="shared" si="85"/>
        <v>0</v>
      </c>
      <c r="U179" s="199">
        <f t="shared" si="86"/>
        <v>0</v>
      </c>
      <c r="V179" s="402" t="s">
        <v>713</v>
      </c>
    </row>
    <row r="180" spans="1:22" s="7" customFormat="1" outlineLevel="2">
      <c r="A180" s="5"/>
      <c r="B180" s="5"/>
      <c r="C180" s="401" t="s">
        <v>1319</v>
      </c>
      <c r="D180" s="194">
        <v>0</v>
      </c>
      <c r="E180" s="97">
        <v>0</v>
      </c>
      <c r="F180" s="277"/>
      <c r="G180" s="199"/>
      <c r="H180" s="199"/>
      <c r="I180" s="199"/>
      <c r="J180" s="174">
        <f>SUBTOTAL(9,J181:J182)</f>
        <v>116350</v>
      </c>
      <c r="K180" s="174">
        <f>SUBTOTAL(9,K181:K182)</f>
        <v>118828.2</v>
      </c>
      <c r="L180" s="174">
        <f>SUBTOTAL(9,L181:L182)</f>
        <v>235178.20000000004</v>
      </c>
      <c r="M180" s="578"/>
      <c r="N180" s="174"/>
      <c r="O180" s="174">
        <f t="shared" si="74"/>
        <v>0</v>
      </c>
      <c r="P180" s="578"/>
      <c r="Q180" s="174"/>
      <c r="R180" s="174">
        <f t="shared" si="75"/>
        <v>0</v>
      </c>
      <c r="S180" s="174">
        <f>SUBTOTAL(9,S181:S182)</f>
        <v>0</v>
      </c>
      <c r="T180" s="174">
        <f>SUBTOTAL(9,T181:T182)</f>
        <v>0</v>
      </c>
      <c r="U180" s="174">
        <f>SUBTOTAL(9,U181:U182)</f>
        <v>0</v>
      </c>
      <c r="V180" s="402"/>
    </row>
    <row r="181" spans="1:22" s="7" customFormat="1" outlineLevel="2">
      <c r="A181" s="5"/>
      <c r="B181" s="5"/>
      <c r="C181" s="2" t="s">
        <v>1320</v>
      </c>
      <c r="D181" s="194">
        <v>10</v>
      </c>
      <c r="E181" s="97">
        <v>10</v>
      </c>
      <c r="F181" s="277" t="s">
        <v>624</v>
      </c>
      <c r="G181" s="199">
        <v>11169.6</v>
      </c>
      <c r="H181" s="199">
        <v>11743.2</v>
      </c>
      <c r="I181" s="199">
        <f t="shared" ref="I181:I182" si="88">SUM(G181:H181)</f>
        <v>22912.800000000003</v>
      </c>
      <c r="J181" s="199">
        <f>G181*E181</f>
        <v>111696</v>
      </c>
      <c r="K181" s="199">
        <f>H181*E181</f>
        <v>117432</v>
      </c>
      <c r="L181" s="199">
        <f>I181*E181</f>
        <v>229128.00000000003</v>
      </c>
      <c r="M181" s="579"/>
      <c r="N181" s="199"/>
      <c r="O181" s="199">
        <f t="shared" si="74"/>
        <v>0</v>
      </c>
      <c r="P181" s="579"/>
      <c r="Q181" s="199"/>
      <c r="R181" s="199">
        <f t="shared" si="75"/>
        <v>0</v>
      </c>
      <c r="S181" s="199">
        <f t="shared" si="84"/>
        <v>0</v>
      </c>
      <c r="T181" s="199">
        <f t="shared" si="85"/>
        <v>0</v>
      </c>
      <c r="U181" s="199">
        <f t="shared" si="86"/>
        <v>0</v>
      </c>
      <c r="V181" s="402" t="s">
        <v>1179</v>
      </c>
    </row>
    <row r="182" spans="1:22" s="7" customFormat="1" outlineLevel="2">
      <c r="A182" s="5"/>
      <c r="B182" s="5"/>
      <c r="C182" s="2" t="s">
        <v>657</v>
      </c>
      <c r="D182" s="194">
        <v>1</v>
      </c>
      <c r="E182" s="97">
        <v>1</v>
      </c>
      <c r="F182" s="277" t="s">
        <v>619</v>
      </c>
      <c r="G182" s="199">
        <v>4654</v>
      </c>
      <c r="H182" s="199">
        <v>1396.2</v>
      </c>
      <c r="I182" s="199">
        <f t="shared" si="88"/>
        <v>6050.2</v>
      </c>
      <c r="J182" s="199">
        <f>G182*E182</f>
        <v>4654</v>
      </c>
      <c r="K182" s="199">
        <f>H182*E182</f>
        <v>1396.2</v>
      </c>
      <c r="L182" s="199">
        <f>I182*E182</f>
        <v>6050.2</v>
      </c>
      <c r="M182" s="579"/>
      <c r="N182" s="199"/>
      <c r="O182" s="199">
        <f t="shared" si="74"/>
        <v>0</v>
      </c>
      <c r="P182" s="579"/>
      <c r="Q182" s="199"/>
      <c r="R182" s="199">
        <f t="shared" si="75"/>
        <v>0</v>
      </c>
      <c r="S182" s="199">
        <f t="shared" si="84"/>
        <v>0</v>
      </c>
      <c r="T182" s="199">
        <f t="shared" si="85"/>
        <v>0</v>
      </c>
      <c r="U182" s="199">
        <f t="shared" si="86"/>
        <v>0</v>
      </c>
      <c r="V182" s="402" t="s">
        <v>713</v>
      </c>
    </row>
    <row r="183" spans="1:22" s="7" customFormat="1" outlineLevel="2">
      <c r="A183" s="5"/>
      <c r="B183" s="5"/>
      <c r="C183" s="401" t="s">
        <v>1138</v>
      </c>
      <c r="D183" s="194">
        <v>0</v>
      </c>
      <c r="E183" s="97">
        <v>0</v>
      </c>
      <c r="F183" s="277"/>
      <c r="G183" s="199"/>
      <c r="H183" s="199"/>
      <c r="I183" s="199"/>
      <c r="J183" s="174">
        <f>SUBTOTAL(9,J184:J193)</f>
        <v>1630068.2198630136</v>
      </c>
      <c r="K183" s="174">
        <f>SUBTOTAL(9,K184:K193)</f>
        <v>702890.89199959731</v>
      </c>
      <c r="L183" s="174">
        <f>SUBTOTAL(9,L184:L193)</f>
        <v>2332959.111862611</v>
      </c>
      <c r="M183" s="578"/>
      <c r="N183" s="174"/>
      <c r="O183" s="174">
        <f t="shared" si="74"/>
        <v>0</v>
      </c>
      <c r="P183" s="578"/>
      <c r="Q183" s="174"/>
      <c r="R183" s="174">
        <f t="shared" si="75"/>
        <v>0</v>
      </c>
      <c r="S183" s="174">
        <f>SUBTOTAL(9,S184:S193)</f>
        <v>0</v>
      </c>
      <c r="T183" s="174">
        <f>SUBTOTAL(9,T184:T193)</f>
        <v>0</v>
      </c>
      <c r="U183" s="174">
        <f>SUBTOTAL(9,U184:U193)</f>
        <v>0</v>
      </c>
      <c r="V183" s="402"/>
    </row>
    <row r="184" spans="1:22" s="7" customFormat="1" outlineLevel="2">
      <c r="A184" s="5"/>
      <c r="B184" s="5"/>
      <c r="C184" s="2" t="s">
        <v>1325</v>
      </c>
      <c r="D184" s="194">
        <v>15</v>
      </c>
      <c r="E184" s="97">
        <v>15</v>
      </c>
      <c r="F184" s="277" t="s">
        <v>624</v>
      </c>
      <c r="G184" s="199">
        <v>32518.739999999998</v>
      </c>
      <c r="H184" s="199">
        <v>7485.6650000000009</v>
      </c>
      <c r="I184" s="199">
        <f t="shared" ref="I184" si="89">SUM(G184:H184)</f>
        <v>40004.404999999999</v>
      </c>
      <c r="J184" s="199">
        <f t="shared" ref="J184:J189" si="90">G184*E184</f>
        <v>487781.1</v>
      </c>
      <c r="K184" s="199">
        <f t="shared" ref="K184:K189" si="91">H184*E184</f>
        <v>112284.97500000001</v>
      </c>
      <c r="L184" s="199">
        <f t="shared" ref="L184:L189" si="92">I184*E184</f>
        <v>600066.07499999995</v>
      </c>
      <c r="M184" s="579"/>
      <c r="N184" s="199"/>
      <c r="O184" s="199">
        <f t="shared" si="74"/>
        <v>0</v>
      </c>
      <c r="P184" s="579"/>
      <c r="Q184" s="199"/>
      <c r="R184" s="199">
        <f t="shared" si="75"/>
        <v>0</v>
      </c>
      <c r="S184" s="199">
        <f t="shared" si="84"/>
        <v>0</v>
      </c>
      <c r="T184" s="199">
        <f t="shared" si="85"/>
        <v>0</v>
      </c>
      <c r="U184" s="199">
        <f t="shared" si="86"/>
        <v>0</v>
      </c>
      <c r="V184" s="402" t="s">
        <v>625</v>
      </c>
    </row>
    <row r="185" spans="1:22" s="7" customFormat="1" outlineLevel="2">
      <c r="A185" s="5"/>
      <c r="B185" s="5"/>
      <c r="C185" s="2" t="s">
        <v>1326</v>
      </c>
      <c r="D185" s="194">
        <v>15</v>
      </c>
      <c r="E185" s="97">
        <v>15</v>
      </c>
      <c r="F185" s="277" t="s">
        <v>624</v>
      </c>
      <c r="G185" s="199">
        <v>22980.09</v>
      </c>
      <c r="H185" s="199">
        <v>5743.9305000000022</v>
      </c>
      <c r="I185" s="199">
        <f t="shared" ref="I185" si="93">SUM(G185:H185)</f>
        <v>28724.020500000002</v>
      </c>
      <c r="J185" s="199">
        <f t="shared" si="90"/>
        <v>344701.35</v>
      </c>
      <c r="K185" s="199">
        <f t="shared" si="91"/>
        <v>86158.957500000033</v>
      </c>
      <c r="L185" s="199">
        <f t="shared" si="92"/>
        <v>430860.30750000005</v>
      </c>
      <c r="M185" s="579"/>
      <c r="N185" s="199"/>
      <c r="O185" s="199">
        <f t="shared" si="74"/>
        <v>0</v>
      </c>
      <c r="P185" s="579"/>
      <c r="Q185" s="199"/>
      <c r="R185" s="199">
        <f t="shared" si="75"/>
        <v>0</v>
      </c>
      <c r="S185" s="199">
        <f t="shared" si="84"/>
        <v>0</v>
      </c>
      <c r="T185" s="199">
        <f t="shared" si="85"/>
        <v>0</v>
      </c>
      <c r="U185" s="199">
        <f t="shared" si="86"/>
        <v>0</v>
      </c>
      <c r="V185" s="402" t="s">
        <v>625</v>
      </c>
    </row>
    <row r="186" spans="1:22" s="7" customFormat="1" outlineLevel="2">
      <c r="A186" s="5"/>
      <c r="B186" s="5"/>
      <c r="C186" s="2" t="s">
        <v>1121</v>
      </c>
      <c r="D186" s="194">
        <v>10</v>
      </c>
      <c r="E186" s="97">
        <v>10</v>
      </c>
      <c r="F186" s="277" t="s">
        <v>624</v>
      </c>
      <c r="G186" s="199">
        <v>25928.399999999998</v>
      </c>
      <c r="H186" s="199">
        <v>7485.6650000000009</v>
      </c>
      <c r="I186" s="199">
        <f t="shared" ref="I186" si="94">SUM(G186:H186)</f>
        <v>33414.065000000002</v>
      </c>
      <c r="J186" s="199">
        <f t="shared" si="90"/>
        <v>259283.99999999997</v>
      </c>
      <c r="K186" s="199">
        <f t="shared" si="91"/>
        <v>74856.650000000009</v>
      </c>
      <c r="L186" s="199">
        <f t="shared" si="92"/>
        <v>334140.65000000002</v>
      </c>
      <c r="M186" s="579"/>
      <c r="N186" s="199"/>
      <c r="O186" s="199">
        <f t="shared" si="74"/>
        <v>0</v>
      </c>
      <c r="P186" s="579"/>
      <c r="Q186" s="199"/>
      <c r="R186" s="199">
        <f t="shared" si="75"/>
        <v>0</v>
      </c>
      <c r="S186" s="199">
        <f t="shared" si="84"/>
        <v>0</v>
      </c>
      <c r="T186" s="199">
        <f t="shared" si="85"/>
        <v>0</v>
      </c>
      <c r="U186" s="199">
        <f t="shared" si="86"/>
        <v>0</v>
      </c>
      <c r="V186" s="402" t="s">
        <v>625</v>
      </c>
    </row>
    <row r="187" spans="1:22" s="7" customFormat="1" outlineLevel="2">
      <c r="A187" s="5"/>
      <c r="B187" s="5"/>
      <c r="C187" s="2" t="s">
        <v>1329</v>
      </c>
      <c r="D187" s="194">
        <v>10</v>
      </c>
      <c r="E187" s="97">
        <v>10</v>
      </c>
      <c r="F187" s="277" t="s">
        <v>624</v>
      </c>
      <c r="G187" s="199">
        <v>26400</v>
      </c>
      <c r="H187" s="199">
        <v>3360.0000000000005</v>
      </c>
      <c r="I187" s="199">
        <f t="shared" ref="I187:I192" si="95">SUM(G187:H187)</f>
        <v>29760</v>
      </c>
      <c r="J187" s="199">
        <f t="shared" si="90"/>
        <v>264000</v>
      </c>
      <c r="K187" s="199">
        <f t="shared" si="91"/>
        <v>33600.000000000007</v>
      </c>
      <c r="L187" s="199">
        <f t="shared" si="92"/>
        <v>297600</v>
      </c>
      <c r="M187" s="579"/>
      <c r="N187" s="199"/>
      <c r="O187" s="199">
        <f t="shared" si="74"/>
        <v>0</v>
      </c>
      <c r="P187" s="579"/>
      <c r="Q187" s="199"/>
      <c r="R187" s="199">
        <f t="shared" si="75"/>
        <v>0</v>
      </c>
      <c r="S187" s="199">
        <f t="shared" si="84"/>
        <v>0</v>
      </c>
      <c r="T187" s="199">
        <f t="shared" si="85"/>
        <v>0</v>
      </c>
      <c r="U187" s="199">
        <f t="shared" si="86"/>
        <v>0</v>
      </c>
      <c r="V187" s="402" t="s">
        <v>961</v>
      </c>
    </row>
    <row r="188" spans="1:22" s="7" customFormat="1" outlineLevel="2">
      <c r="A188" s="5"/>
      <c r="B188" s="5"/>
      <c r="C188" s="2" t="s">
        <v>928</v>
      </c>
      <c r="D188" s="194">
        <v>15</v>
      </c>
      <c r="E188" s="97">
        <v>15</v>
      </c>
      <c r="F188" s="277" t="s">
        <v>624</v>
      </c>
      <c r="G188" s="199">
        <v>8773.9726027397246</v>
      </c>
      <c r="H188" s="199">
        <v>14594.016411764707</v>
      </c>
      <c r="I188" s="199">
        <f t="shared" ref="I188" si="96">SUM(G188:H188)</f>
        <v>23367.989014504434</v>
      </c>
      <c r="J188" s="199">
        <f t="shared" si="90"/>
        <v>131609.58904109587</v>
      </c>
      <c r="K188" s="199">
        <f t="shared" si="91"/>
        <v>218910.24617647059</v>
      </c>
      <c r="L188" s="199">
        <f t="shared" si="92"/>
        <v>350519.83521756652</v>
      </c>
      <c r="M188" s="579"/>
      <c r="N188" s="199"/>
      <c r="O188" s="199">
        <f t="shared" si="74"/>
        <v>0</v>
      </c>
      <c r="P188" s="579"/>
      <c r="Q188" s="199"/>
      <c r="R188" s="199">
        <f t="shared" si="75"/>
        <v>0</v>
      </c>
      <c r="S188" s="199">
        <f t="shared" si="84"/>
        <v>0</v>
      </c>
      <c r="T188" s="199">
        <f t="shared" si="85"/>
        <v>0</v>
      </c>
      <c r="U188" s="199">
        <f t="shared" si="86"/>
        <v>0</v>
      </c>
      <c r="V188" s="402" t="s">
        <v>929</v>
      </c>
    </row>
    <row r="189" spans="1:22" s="7" customFormat="1" outlineLevel="2">
      <c r="A189" s="5"/>
      <c r="B189" s="5"/>
      <c r="C189" s="2" t="s">
        <v>1201</v>
      </c>
      <c r="D189" s="194">
        <v>12</v>
      </c>
      <c r="E189" s="97">
        <v>12</v>
      </c>
      <c r="F189" s="277" t="s">
        <v>624</v>
      </c>
      <c r="G189" s="199">
        <v>6646.869178082191</v>
      </c>
      <c r="H189" s="199">
        <v>13183.42817647059</v>
      </c>
      <c r="I189" s="199">
        <f t="shared" si="95"/>
        <v>19830.297354552782</v>
      </c>
      <c r="J189" s="199">
        <f t="shared" si="90"/>
        <v>79762.430136986295</v>
      </c>
      <c r="K189" s="199">
        <f t="shared" si="91"/>
        <v>158201.13811764709</v>
      </c>
      <c r="L189" s="199">
        <f t="shared" si="92"/>
        <v>237963.5682546334</v>
      </c>
      <c r="M189" s="579"/>
      <c r="N189" s="199"/>
      <c r="O189" s="199">
        <f t="shared" si="74"/>
        <v>0</v>
      </c>
      <c r="P189" s="579"/>
      <c r="Q189" s="199"/>
      <c r="R189" s="199">
        <f t="shared" si="75"/>
        <v>0</v>
      </c>
      <c r="S189" s="199">
        <f t="shared" si="84"/>
        <v>0</v>
      </c>
      <c r="T189" s="199">
        <f t="shared" si="85"/>
        <v>0</v>
      </c>
      <c r="U189" s="199">
        <f t="shared" si="86"/>
        <v>0</v>
      </c>
      <c r="V189" s="402" t="s">
        <v>1202</v>
      </c>
    </row>
    <row r="190" spans="1:22" s="7" customFormat="1" outlineLevel="2">
      <c r="A190" s="5"/>
      <c r="B190" s="5"/>
      <c r="C190" s="2"/>
      <c r="D190" s="194"/>
      <c r="E190" s="97"/>
      <c r="F190" s="277"/>
      <c r="G190" s="199"/>
      <c r="H190" s="199"/>
      <c r="I190" s="199"/>
      <c r="J190" s="199"/>
      <c r="K190" s="199"/>
      <c r="L190" s="199"/>
      <c r="M190" s="579"/>
      <c r="N190" s="199"/>
      <c r="O190" s="199">
        <f t="shared" si="74"/>
        <v>0</v>
      </c>
      <c r="P190" s="579"/>
      <c r="Q190" s="199"/>
      <c r="R190" s="199">
        <f t="shared" si="75"/>
        <v>0</v>
      </c>
      <c r="S190" s="199">
        <f t="shared" si="84"/>
        <v>0</v>
      </c>
      <c r="T190" s="199">
        <f t="shared" si="85"/>
        <v>0</v>
      </c>
      <c r="U190" s="199">
        <f t="shared" si="86"/>
        <v>0</v>
      </c>
      <c r="V190" s="402"/>
    </row>
    <row r="191" spans="1:22" s="7" customFormat="1" outlineLevel="2">
      <c r="A191" s="5"/>
      <c r="B191" s="5"/>
      <c r="C191" s="2"/>
      <c r="D191" s="194"/>
      <c r="E191" s="97"/>
      <c r="F191" s="277"/>
      <c r="G191" s="199"/>
      <c r="H191" s="199"/>
      <c r="I191" s="199"/>
      <c r="J191" s="199"/>
      <c r="K191" s="199"/>
      <c r="L191" s="199"/>
      <c r="M191" s="579"/>
      <c r="N191" s="199"/>
      <c r="O191" s="199">
        <f t="shared" si="74"/>
        <v>0</v>
      </c>
      <c r="P191" s="579"/>
      <c r="Q191" s="199"/>
      <c r="R191" s="199">
        <f t="shared" si="75"/>
        <v>0</v>
      </c>
      <c r="S191" s="199">
        <f t="shared" si="84"/>
        <v>0</v>
      </c>
      <c r="T191" s="199">
        <f t="shared" si="85"/>
        <v>0</v>
      </c>
      <c r="U191" s="199">
        <f t="shared" si="86"/>
        <v>0</v>
      </c>
      <c r="V191" s="402"/>
    </row>
    <row r="192" spans="1:22" s="7" customFormat="1" outlineLevel="2">
      <c r="A192" s="5"/>
      <c r="B192" s="5"/>
      <c r="C192" s="2" t="s">
        <v>657</v>
      </c>
      <c r="D192" s="194">
        <v>1</v>
      </c>
      <c r="E192" s="97">
        <v>1</v>
      </c>
      <c r="F192" s="277" t="s">
        <v>619</v>
      </c>
      <c r="G192" s="199">
        <v>62929.750684931503</v>
      </c>
      <c r="H192" s="199">
        <v>18878.925205479449</v>
      </c>
      <c r="I192" s="199">
        <f t="shared" si="95"/>
        <v>81808.675890410959</v>
      </c>
      <c r="J192" s="199">
        <f>G192*E192</f>
        <v>62929.750684931503</v>
      </c>
      <c r="K192" s="199">
        <f>H192*E192</f>
        <v>18878.925205479449</v>
      </c>
      <c r="L192" s="199">
        <f>I192*E192</f>
        <v>81808.675890410959</v>
      </c>
      <c r="M192" s="579"/>
      <c r="N192" s="199"/>
      <c r="O192" s="199">
        <f t="shared" si="74"/>
        <v>0</v>
      </c>
      <c r="P192" s="579"/>
      <c r="Q192" s="199"/>
      <c r="R192" s="199">
        <f t="shared" si="75"/>
        <v>0</v>
      </c>
      <c r="S192" s="199">
        <f t="shared" si="84"/>
        <v>0</v>
      </c>
      <c r="T192" s="199">
        <f t="shared" si="85"/>
        <v>0</v>
      </c>
      <c r="U192" s="199">
        <f t="shared" si="86"/>
        <v>0</v>
      </c>
      <c r="V192" s="402" t="s">
        <v>713</v>
      </c>
    </row>
    <row r="193" spans="1:56" s="7" customFormat="1">
      <c r="A193" s="408"/>
      <c r="B193" s="408"/>
      <c r="C193" s="401"/>
      <c r="D193" s="190"/>
      <c r="E193" s="190"/>
      <c r="F193" s="409"/>
      <c r="G193" s="174"/>
      <c r="H193" s="174"/>
      <c r="I193" s="174"/>
      <c r="J193" s="174"/>
      <c r="K193" s="174"/>
      <c r="L193" s="199"/>
      <c r="M193" s="579"/>
      <c r="N193" s="199"/>
      <c r="O193" s="199">
        <f t="shared" si="74"/>
        <v>0</v>
      </c>
      <c r="P193" s="199"/>
      <c r="Q193" s="199"/>
      <c r="R193" s="199">
        <f t="shared" si="75"/>
        <v>0</v>
      </c>
      <c r="S193" s="199">
        <f t="shared" si="84"/>
        <v>0</v>
      </c>
      <c r="T193" s="199">
        <f t="shared" si="85"/>
        <v>0</v>
      </c>
      <c r="U193" s="199">
        <f t="shared" si="86"/>
        <v>0</v>
      </c>
      <c r="V193" s="402"/>
    </row>
    <row r="194" spans="1:56" ht="13.8">
      <c r="A194" s="102"/>
      <c r="B194" s="103"/>
      <c r="C194" s="107" t="s">
        <v>18</v>
      </c>
      <c r="D194" s="107"/>
      <c r="E194" s="104"/>
      <c r="F194" s="105"/>
      <c r="G194" s="105"/>
      <c r="H194" s="106"/>
      <c r="I194" s="106"/>
      <c r="J194" s="162">
        <f>SUBTOTAL(9,J15:J193)</f>
        <v>2013959538.4077353</v>
      </c>
      <c r="K194" s="162">
        <f>SUBTOTAL(9,K15:K193)</f>
        <v>214187539.30548674</v>
      </c>
      <c r="L194" s="162">
        <f>SUBTOTAL(9,L15:L193)</f>
        <v>2228147077.713222</v>
      </c>
      <c r="M194" s="162"/>
      <c r="N194" s="162"/>
      <c r="O194" s="162"/>
      <c r="P194" s="162"/>
      <c r="Q194" s="162"/>
      <c r="R194" s="162"/>
      <c r="S194" s="162">
        <f>SUBTOTAL(9,S15:S193)</f>
        <v>20593863.568104144</v>
      </c>
      <c r="T194" s="162">
        <f>SUBTOTAL(9,T15:T193)</f>
        <v>0</v>
      </c>
      <c r="U194" s="162">
        <f>SUBTOTAL(9,U15:U193)</f>
        <v>20593863.568104144</v>
      </c>
      <c r="V194" s="106"/>
    </row>
    <row r="195" spans="1:56">
      <c r="A195" s="36"/>
      <c r="B195" s="36"/>
      <c r="C195" s="33"/>
      <c r="D195" s="33"/>
      <c r="E195" s="101"/>
      <c r="F195" s="24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2"/>
    </row>
    <row r="198" spans="1:56">
      <c r="A198" s="36"/>
      <c r="B198" s="36"/>
      <c r="C198" s="33"/>
      <c r="D198" s="33"/>
      <c r="E198" s="90"/>
      <c r="F198" s="24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2"/>
    </row>
    <row r="199" spans="1:56" s="10" customFormat="1">
      <c r="C199" s="14"/>
      <c r="D199" s="93"/>
      <c r="E199" s="93"/>
      <c r="F199" s="13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163"/>
      <c r="X199" s="216"/>
      <c r="Y199" s="216"/>
      <c r="Z199" s="216"/>
    </row>
    <row r="200" spans="1:56" s="10" customFormat="1" ht="13.8">
      <c r="C200" s="14"/>
      <c r="D200" s="14"/>
      <c r="E200" s="93"/>
      <c r="F200" s="13"/>
      <c r="G200" s="48"/>
      <c r="H200" s="48"/>
      <c r="I200" s="48"/>
      <c r="J200" s="48"/>
      <c r="K200" s="48"/>
      <c r="L200" s="624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625"/>
      <c r="X200" s="625"/>
      <c r="Y200" s="626">
        <f>L200-'[1]1. ELEC'!$L200</f>
        <v>-755664</v>
      </c>
    </row>
    <row r="201" spans="1:56" s="629" customFormat="1" ht="16.95" customHeight="1">
      <c r="A201" s="1060" t="s">
        <v>1665</v>
      </c>
      <c r="B201" s="1060"/>
      <c r="C201" s="1060"/>
      <c r="D201" s="1060"/>
      <c r="E201" s="564"/>
      <c r="F201" s="564"/>
      <c r="G201" s="564"/>
      <c r="H201" s="564"/>
      <c r="I201" s="564"/>
      <c r="J201" s="564"/>
      <c r="K201" s="564"/>
      <c r="L201" s="627"/>
      <c r="M201" s="564"/>
      <c r="N201" s="1061" t="s">
        <v>1667</v>
      </c>
      <c r="O201" s="1061"/>
      <c r="P201" s="1061"/>
      <c r="Q201" s="1061"/>
      <c r="R201" s="1061"/>
      <c r="S201" s="1061"/>
      <c r="T201" s="1061"/>
      <c r="U201" s="1061"/>
      <c r="V201" s="1061"/>
      <c r="W201" s="625"/>
      <c r="X201" s="625"/>
      <c r="Y201" s="626">
        <f>L201-'[1]1. ELEC'!$L201</f>
        <v>0</v>
      </c>
      <c r="Z201" s="625"/>
      <c r="AA201" s="625"/>
      <c r="AC201" s="625"/>
      <c r="AD201" s="625"/>
      <c r="AE201" s="625"/>
      <c r="AF201" s="625"/>
      <c r="AG201" s="625"/>
      <c r="AH201" s="625"/>
      <c r="AI201" s="625"/>
      <c r="AJ201" s="625"/>
      <c r="AK201" s="625"/>
      <c r="AL201" s="625"/>
      <c r="AM201" s="625"/>
      <c r="AN201" s="625"/>
      <c r="AO201" s="625"/>
      <c r="AP201" s="625"/>
      <c r="AQ201" s="630"/>
      <c r="AR201" s="630"/>
      <c r="AS201" s="630"/>
      <c r="AT201" s="625"/>
      <c r="AU201" s="625"/>
      <c r="AV201" s="625"/>
      <c r="AW201" s="625"/>
      <c r="AX201" s="625"/>
      <c r="AY201" s="625"/>
      <c r="AZ201" s="631"/>
      <c r="BA201" s="632"/>
      <c r="BB201" s="632"/>
      <c r="BC201" s="632"/>
      <c r="BD201" s="632"/>
    </row>
    <row r="202" spans="1:56" s="629" customFormat="1" ht="16.95" customHeight="1">
      <c r="A202" s="1056" t="s">
        <v>1666</v>
      </c>
      <c r="B202" s="1056"/>
      <c r="C202" s="1056"/>
      <c r="D202" s="1056"/>
      <c r="E202" s="564"/>
      <c r="F202" s="564"/>
      <c r="G202" s="564"/>
      <c r="H202" s="564"/>
      <c r="I202" s="564"/>
      <c r="J202" s="564"/>
      <c r="K202" s="564"/>
      <c r="L202" s="627"/>
      <c r="M202" s="564"/>
      <c r="N202" s="561"/>
      <c r="O202" s="561"/>
      <c r="P202" s="561"/>
      <c r="Q202" s="561"/>
      <c r="R202" s="561"/>
      <c r="S202" s="561"/>
      <c r="T202" s="561"/>
      <c r="U202" s="561"/>
      <c r="V202" s="561"/>
      <c r="W202" s="625"/>
      <c r="X202" s="625"/>
      <c r="Y202" s="626">
        <f>L202-'[1]1. ELEC'!$L202</f>
        <v>-1442336</v>
      </c>
      <c r="Z202" s="625"/>
      <c r="AA202" s="625"/>
      <c r="AC202" s="625"/>
      <c r="AD202" s="625"/>
      <c r="AE202" s="625"/>
      <c r="AF202" s="625"/>
      <c r="AG202" s="625"/>
      <c r="AH202" s="625"/>
      <c r="AI202" s="625"/>
      <c r="AJ202" s="625"/>
      <c r="AK202" s="625"/>
      <c r="AL202" s="625"/>
      <c r="AM202" s="625"/>
      <c r="AN202" s="625"/>
      <c r="AO202" s="625"/>
      <c r="AP202" s="625"/>
      <c r="AQ202" s="630"/>
      <c r="AR202" s="630"/>
      <c r="AS202" s="630"/>
      <c r="AT202" s="625"/>
      <c r="AU202" s="625"/>
      <c r="AV202" s="625"/>
      <c r="AW202" s="625"/>
      <c r="AX202" s="625"/>
      <c r="AY202" s="625"/>
      <c r="AZ202" s="631"/>
      <c r="BA202" s="632"/>
      <c r="BB202" s="632"/>
      <c r="BC202" s="632"/>
      <c r="BD202" s="632"/>
    </row>
    <row r="203" spans="1:56" s="567" customFormat="1" ht="13.8">
      <c r="A203" s="1062"/>
      <c r="B203" s="1062"/>
      <c r="C203" s="1062"/>
      <c r="D203" s="623"/>
      <c r="E203" s="565"/>
      <c r="L203" s="633"/>
      <c r="M203" s="565"/>
      <c r="N203" s="566"/>
      <c r="P203" s="562" t="s">
        <v>1641</v>
      </c>
      <c r="Q203" s="1063" t="s">
        <v>1644</v>
      </c>
      <c r="R203" s="1063"/>
      <c r="S203" s="1063"/>
      <c r="T203" s="1063"/>
      <c r="U203" s="1063"/>
      <c r="V203" s="1063"/>
      <c r="W203" s="625"/>
      <c r="X203" s="625"/>
      <c r="Y203" s="626">
        <f>L203-'[1]1. ELEC'!$L203</f>
        <v>0</v>
      </c>
      <c r="Z203" s="635"/>
      <c r="AA203" s="635"/>
      <c r="AC203" s="635"/>
      <c r="AD203" s="636"/>
      <c r="AE203" s="1064"/>
      <c r="AF203" s="1064"/>
      <c r="AG203" s="1064"/>
      <c r="AH203" s="1064"/>
      <c r="AI203" s="637"/>
      <c r="AJ203" s="637"/>
      <c r="AK203" s="637"/>
      <c r="AL203" s="637"/>
      <c r="AM203" s="1065"/>
      <c r="AN203" s="1065"/>
      <c r="AO203" s="1065"/>
      <c r="AP203" s="1065"/>
      <c r="AQ203" s="630"/>
      <c r="AR203" s="630"/>
      <c r="AS203" s="630"/>
      <c r="AT203" s="637"/>
      <c r="AU203" s="1065"/>
      <c r="AV203" s="1065"/>
      <c r="AW203" s="1065"/>
      <c r="AX203" s="1065"/>
      <c r="AY203" s="636"/>
      <c r="AZ203" s="638"/>
      <c r="BA203" s="636"/>
      <c r="BB203" s="636"/>
      <c r="BC203" s="636"/>
      <c r="BD203" s="639"/>
    </row>
    <row r="204" spans="1:56" s="640" customFormat="1" ht="13.8">
      <c r="B204" s="641"/>
      <c r="C204" s="641"/>
      <c r="D204" s="641"/>
      <c r="E204" s="642"/>
      <c r="F204" s="643"/>
      <c r="G204" s="644"/>
      <c r="H204" s="644"/>
      <c r="I204" s="644"/>
      <c r="J204" s="644"/>
      <c r="K204" s="644"/>
      <c r="L204" s="645"/>
      <c r="M204" s="568"/>
      <c r="N204" s="569"/>
      <c r="O204" s="563"/>
      <c r="P204" s="563"/>
      <c r="Q204" s="563"/>
      <c r="R204" s="563"/>
      <c r="S204" s="563"/>
      <c r="T204" s="563"/>
      <c r="U204" s="563"/>
      <c r="V204" s="646"/>
      <c r="W204" s="625"/>
      <c r="X204" s="625"/>
      <c r="Y204" s="626">
        <f>L204-'[1]1. ELEC'!$L204</f>
        <v>0</v>
      </c>
    </row>
    <row r="206" spans="1:56" ht="13.8">
      <c r="M206" s="564"/>
    </row>
    <row r="207" spans="1:56" ht="13.8">
      <c r="M207" s="564"/>
      <c r="N207" s="561"/>
      <c r="O207" s="561"/>
      <c r="P207" s="561"/>
      <c r="Q207" s="561"/>
      <c r="R207" s="561"/>
      <c r="S207" s="561"/>
      <c r="T207" s="561"/>
      <c r="U207" s="561"/>
    </row>
    <row r="208" spans="1:56">
      <c r="M208" s="565"/>
      <c r="N208" s="566"/>
      <c r="O208" s="567"/>
      <c r="P208" s="562"/>
    </row>
  </sheetData>
  <autoFilter ref="A14:V192"/>
  <mergeCells count="11">
    <mergeCell ref="A202:D202"/>
    <mergeCell ref="M14:O14"/>
    <mergeCell ref="P14:R14"/>
    <mergeCell ref="S14:U14"/>
    <mergeCell ref="A201:D201"/>
    <mergeCell ref="N201:V201"/>
    <mergeCell ref="A203:C203"/>
    <mergeCell ref="Q203:V203"/>
    <mergeCell ref="AE203:AH203"/>
    <mergeCell ref="AM203:AP203"/>
    <mergeCell ref="AU203:AX203"/>
  </mergeCells>
  <printOptions horizontalCentered="1"/>
  <pageMargins left="0.23622047244094491" right="0.23622047244094491" top="0.98425196850393704" bottom="0.55118110236220474" header="0.31496062992125984" footer="0.31496062992125984"/>
  <pageSetup paperSize="9" scale="36" fitToHeight="0" orientation="landscape" r:id="rId1"/>
  <headerFooter>
    <oddFooter>&amp;L&amp;8&amp;A&amp;R&amp;P / &amp;N</oddFooter>
  </headerFooter>
  <drawing r:id="rId2"/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D324"/>
  <sheetViews>
    <sheetView showGridLines="0" view="pageBreakPreview" zoomScale="70" zoomScaleNormal="55" zoomScaleSheetLayoutView="70" workbookViewId="0">
      <selection activeCell="A16" sqref="A16:XFD531"/>
    </sheetView>
  </sheetViews>
  <sheetFormatPr defaultColWidth="11.44140625" defaultRowHeight="13.2" outlineLevelRow="3" outlineLevelCol="1"/>
  <cols>
    <col min="1" max="1" width="8.5546875" style="10" customWidth="1"/>
    <col min="2" max="2" width="6.6640625" style="10" customWidth="1"/>
    <col min="3" max="3" width="49.88671875" style="14" customWidth="1"/>
    <col min="4" max="4" width="13.6640625" style="14" hidden="1" customWidth="1" outlineLevel="1"/>
    <col min="5" max="5" width="13.44140625" style="47" customWidth="1" collapsed="1"/>
    <col min="6" max="6" width="11.33203125" style="13" customWidth="1"/>
    <col min="7" max="8" width="15.33203125" style="48" customWidth="1" outlineLevel="1"/>
    <col min="9" max="9" width="14.6640625" style="48" customWidth="1" outlineLevel="1"/>
    <col min="10" max="10" width="21.6640625" style="48" customWidth="1" outlineLevel="1"/>
    <col min="11" max="11" width="17.33203125" style="48" customWidth="1" outlineLevel="1"/>
    <col min="12" max="21" width="18.6640625" style="48" customWidth="1"/>
    <col min="22" max="22" width="29.5546875" style="14" customWidth="1"/>
    <col min="23" max="16384" width="11.44140625" style="10"/>
  </cols>
  <sheetData>
    <row r="1" spans="1:22" s="514" customFormat="1" ht="13.8">
      <c r="A1" s="510"/>
      <c r="B1" s="511"/>
      <c r="C1" s="512"/>
      <c r="D1" s="511"/>
      <c r="E1" s="513"/>
    </row>
    <row r="2" spans="1:22" s="514" customFormat="1" ht="13.8">
      <c r="A2" s="510"/>
      <c r="B2" s="511"/>
      <c r="C2" s="512"/>
      <c r="D2" s="511"/>
      <c r="E2" s="513"/>
    </row>
    <row r="3" spans="1:22" s="514" customFormat="1" ht="13.8">
      <c r="A3" s="510"/>
      <c r="B3" s="511"/>
      <c r="C3" s="512"/>
      <c r="D3" s="511"/>
      <c r="E3" s="513"/>
    </row>
    <row r="4" spans="1:22" s="514" customFormat="1" ht="13.8">
      <c r="A4" s="515"/>
      <c r="B4" s="516"/>
      <c r="C4" s="517"/>
      <c r="D4" s="516"/>
      <c r="E4" s="518"/>
      <c r="F4" s="519"/>
      <c r="G4" s="519"/>
      <c r="H4" s="519"/>
      <c r="I4" s="519"/>
      <c r="J4" s="519"/>
      <c r="K4" s="519"/>
      <c r="L4" s="519"/>
      <c r="M4" s="519"/>
      <c r="N4" s="519"/>
      <c r="O4" s="519"/>
      <c r="P4" s="519"/>
      <c r="Q4" s="519"/>
      <c r="R4" s="519"/>
      <c r="S4" s="519"/>
      <c r="T4" s="519"/>
      <c r="U4" s="519"/>
      <c r="V4" s="519"/>
    </row>
    <row r="5" spans="1:22" ht="15.6" customHeight="1">
      <c r="C5" s="129"/>
      <c r="D5" s="129"/>
    </row>
    <row r="6" spans="1:22" ht="13.8">
      <c r="A6" s="506" t="s">
        <v>1612</v>
      </c>
      <c r="C6" s="130"/>
      <c r="D6" s="130"/>
      <c r="F6" s="131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132"/>
    </row>
    <row r="7" spans="1:22" ht="13.8">
      <c r="A7" s="506" t="s">
        <v>1613</v>
      </c>
      <c r="C7" s="130"/>
      <c r="D7" s="130"/>
      <c r="F7" s="131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132"/>
    </row>
    <row r="8" spans="1:22" ht="17.399999999999999">
      <c r="A8" s="507" t="s">
        <v>1614</v>
      </c>
      <c r="B8" s="133"/>
      <c r="C8" s="134"/>
      <c r="D8" s="134"/>
      <c r="F8" s="131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132"/>
    </row>
    <row r="9" spans="1:22" ht="17.399999999999999">
      <c r="A9" s="506" t="s">
        <v>1615</v>
      </c>
      <c r="B9" s="133"/>
      <c r="C9" s="134"/>
      <c r="D9" s="134"/>
      <c r="F9" s="131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132"/>
    </row>
    <row r="10" spans="1:22" ht="13.8">
      <c r="A10" s="508" t="s">
        <v>1621</v>
      </c>
      <c r="C10" s="130"/>
      <c r="D10" s="130"/>
      <c r="F10" s="131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132"/>
    </row>
    <row r="11" spans="1:22" ht="13.8">
      <c r="A11" s="508" t="s">
        <v>1618</v>
      </c>
      <c r="E11" s="53"/>
      <c r="F11" s="131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132"/>
    </row>
    <row r="12" spans="1:22" ht="13.8">
      <c r="A12" s="509" t="s">
        <v>1616</v>
      </c>
      <c r="B12" s="520"/>
      <c r="C12" s="521"/>
      <c r="D12" s="521"/>
      <c r="E12" s="522"/>
      <c r="F12" s="523"/>
      <c r="G12" s="524"/>
      <c r="H12" s="524"/>
      <c r="I12" s="524"/>
      <c r="J12" s="524"/>
      <c r="K12" s="524"/>
      <c r="L12" s="524"/>
      <c r="M12" s="524"/>
      <c r="N12" s="524"/>
      <c r="O12" s="524"/>
      <c r="P12" s="524"/>
      <c r="Q12" s="524"/>
      <c r="R12" s="524"/>
      <c r="S12" s="524"/>
      <c r="T12" s="524"/>
      <c r="U12" s="524"/>
      <c r="V12" s="525"/>
    </row>
    <row r="13" spans="1:22" ht="22.8">
      <c r="C13" s="129"/>
      <c r="D13" s="129"/>
    </row>
    <row r="14" spans="1:22" ht="26.4">
      <c r="A14" s="135" t="s">
        <v>66</v>
      </c>
      <c r="B14" s="135"/>
      <c r="C14" s="136" t="s">
        <v>67</v>
      </c>
      <c r="D14" s="96" t="s">
        <v>611</v>
      </c>
      <c r="E14" s="444" t="s">
        <v>1559</v>
      </c>
      <c r="F14" s="135" t="s">
        <v>69</v>
      </c>
      <c r="G14" s="58" t="s">
        <v>612</v>
      </c>
      <c r="H14" s="58" t="s">
        <v>613</v>
      </c>
      <c r="I14" s="59" t="s">
        <v>614</v>
      </c>
      <c r="J14" s="59" t="s">
        <v>615</v>
      </c>
      <c r="K14" s="59" t="s">
        <v>616</v>
      </c>
      <c r="L14" s="60" t="s">
        <v>617</v>
      </c>
      <c r="M14" s="1057" t="s">
        <v>1642</v>
      </c>
      <c r="N14" s="1058"/>
      <c r="O14" s="1059"/>
      <c r="P14" s="1057" t="s">
        <v>1633</v>
      </c>
      <c r="Q14" s="1058"/>
      <c r="R14" s="1059"/>
      <c r="S14" s="1057" t="s">
        <v>1634</v>
      </c>
      <c r="T14" s="1058"/>
      <c r="U14" s="1059"/>
      <c r="V14" s="136" t="s">
        <v>33</v>
      </c>
    </row>
    <row r="15" spans="1:22">
      <c r="A15" s="137"/>
      <c r="B15" s="137"/>
      <c r="C15" s="138"/>
      <c r="D15" s="97"/>
      <c r="E15" s="61"/>
      <c r="F15" s="139"/>
      <c r="G15" s="62"/>
      <c r="H15" s="62"/>
      <c r="I15" s="62"/>
      <c r="J15" s="62"/>
      <c r="K15" s="62"/>
      <c r="L15" s="62"/>
      <c r="M15" s="550" t="s">
        <v>1635</v>
      </c>
      <c r="N15" s="550" t="s">
        <v>1636</v>
      </c>
      <c r="O15" s="550" t="s">
        <v>1637</v>
      </c>
      <c r="P15" s="550" t="s">
        <v>1635</v>
      </c>
      <c r="Q15" s="550" t="s">
        <v>1636</v>
      </c>
      <c r="R15" s="550" t="s">
        <v>1637</v>
      </c>
      <c r="S15" s="62" t="s">
        <v>1638</v>
      </c>
      <c r="T15" s="62" t="s">
        <v>1639</v>
      </c>
      <c r="U15" s="62" t="s">
        <v>1640</v>
      </c>
      <c r="V15" s="140"/>
    </row>
    <row r="16" spans="1:22" ht="15.6">
      <c r="A16" s="141" t="s">
        <v>39</v>
      </c>
      <c r="B16" s="141"/>
      <c r="C16" s="142" t="s">
        <v>40</v>
      </c>
      <c r="D16" s="117"/>
      <c r="E16" s="66"/>
      <c r="F16" s="143"/>
      <c r="G16" s="477"/>
      <c r="H16" s="477"/>
      <c r="I16" s="68"/>
      <c r="J16" s="68">
        <f>SUBTOTAL(9,J17:J186)</f>
        <v>2135112119.45523</v>
      </c>
      <c r="K16" s="68">
        <f>SUBTOTAL(9,K17:K186)</f>
        <v>210437879.89447534</v>
      </c>
      <c r="L16" s="68">
        <f>SUBTOTAL(9,L17:L186)</f>
        <v>2345549999.3497057</v>
      </c>
      <c r="M16" s="68"/>
      <c r="N16" s="68"/>
      <c r="O16" s="68"/>
      <c r="P16" s="68"/>
      <c r="Q16" s="68"/>
      <c r="R16" s="68"/>
      <c r="S16" s="68">
        <f>SUBTOTAL(9,S17:S186)</f>
        <v>92683593.596712321</v>
      </c>
      <c r="T16" s="68">
        <f>SUBTOTAL(9,T17:T186)</f>
        <v>0</v>
      </c>
      <c r="U16" s="68">
        <f>SUBTOTAL(9,U17:U186)</f>
        <v>92683593.596712321</v>
      </c>
      <c r="V16" s="144"/>
    </row>
    <row r="17" spans="1:22">
      <c r="A17" s="146"/>
      <c r="B17" s="146"/>
      <c r="C17" s="147"/>
      <c r="D17" s="99"/>
      <c r="E17" s="80"/>
      <c r="F17" s="148"/>
      <c r="G17" s="82"/>
      <c r="H17" s="82"/>
      <c r="I17" s="82"/>
      <c r="J17" s="82"/>
      <c r="K17" s="82"/>
      <c r="L17" s="62"/>
      <c r="M17" s="574"/>
      <c r="N17" s="62"/>
      <c r="O17" s="62">
        <f t="shared" ref="O17:O80" si="0">M17+N17</f>
        <v>0</v>
      </c>
      <c r="P17" s="574"/>
      <c r="Q17" s="62"/>
      <c r="R17" s="62">
        <f t="shared" ref="R17:R80" si="1">P17+Q17</f>
        <v>0</v>
      </c>
      <c r="S17" s="82"/>
      <c r="T17" s="82"/>
      <c r="U17" s="62"/>
      <c r="V17" s="145"/>
    </row>
    <row r="18" spans="1:22" outlineLevel="1">
      <c r="A18" s="149" t="s">
        <v>288</v>
      </c>
      <c r="B18" s="149"/>
      <c r="C18" s="150" t="s">
        <v>176</v>
      </c>
      <c r="D18" s="100"/>
      <c r="E18" s="447"/>
      <c r="F18" s="151"/>
      <c r="G18" s="75"/>
      <c r="H18" s="75"/>
      <c r="I18" s="75"/>
      <c r="J18" s="75">
        <f>SUBTOTAL(9,J19:J186)</f>
        <v>2135112119.45523</v>
      </c>
      <c r="K18" s="75">
        <f>SUBTOTAL(9,K19:K186)</f>
        <v>210437879.89447534</v>
      </c>
      <c r="L18" s="75">
        <f>SUBTOTAL(9,L19:L186)</f>
        <v>2345549999.3497057</v>
      </c>
      <c r="M18" s="571"/>
      <c r="N18" s="75"/>
      <c r="O18" s="75">
        <f t="shared" si="0"/>
        <v>0</v>
      </c>
      <c r="P18" s="571"/>
      <c r="Q18" s="75"/>
      <c r="R18" s="75">
        <f t="shared" si="1"/>
        <v>0</v>
      </c>
      <c r="S18" s="75">
        <f>SUBTOTAL(9,S19:S186)</f>
        <v>92683593.596712321</v>
      </c>
      <c r="T18" s="75">
        <f>SUBTOTAL(9,T19:T186)</f>
        <v>0</v>
      </c>
      <c r="U18" s="75">
        <f>SUBTOTAL(9,U19:U186)</f>
        <v>92683593.596712321</v>
      </c>
      <c r="V18" s="152"/>
    </row>
    <row r="19" spans="1:22" outlineLevel="2">
      <c r="A19" s="137" t="s">
        <v>289</v>
      </c>
      <c r="B19" s="137"/>
      <c r="C19" s="138" t="s">
        <v>290</v>
      </c>
      <c r="D19" s="94">
        <v>1</v>
      </c>
      <c r="E19" s="70">
        <v>1</v>
      </c>
      <c r="F19" s="139" t="s">
        <v>10</v>
      </c>
      <c r="G19" s="71"/>
      <c r="H19" s="71"/>
      <c r="I19" s="71"/>
      <c r="J19" s="82">
        <f>SUBTOTAL(9,J20:J52)</f>
        <v>195924697.8575342</v>
      </c>
      <c r="K19" s="82">
        <f>SUBTOTAL(9,K20:K52)</f>
        <v>71484007.416188568</v>
      </c>
      <c r="L19" s="82">
        <f>SUBTOTAL(9,L20:L52)</f>
        <v>267408705.27372274</v>
      </c>
      <c r="M19" s="576"/>
      <c r="N19" s="82"/>
      <c r="O19" s="82">
        <f t="shared" si="0"/>
        <v>0</v>
      </c>
      <c r="P19" s="576"/>
      <c r="Q19" s="82"/>
      <c r="R19" s="82">
        <f t="shared" si="1"/>
        <v>0</v>
      </c>
      <c r="S19" s="82">
        <f>SUBTOTAL(9,S20:S52)</f>
        <v>74806310.396712333</v>
      </c>
      <c r="T19" s="82">
        <f>SUBTOTAL(9,T20:T52)</f>
        <v>0</v>
      </c>
      <c r="U19" s="82">
        <f>SUBTOTAL(9,U20:U52)</f>
        <v>74806310.396712333</v>
      </c>
      <c r="V19" s="145"/>
    </row>
    <row r="20" spans="1:22" s="11" customFormat="1" outlineLevel="3">
      <c r="A20" s="192"/>
      <c r="B20" s="192"/>
      <c r="C20" s="189" t="s">
        <v>1342</v>
      </c>
      <c r="D20" s="194">
        <v>0</v>
      </c>
      <c r="E20" s="358">
        <v>0</v>
      </c>
      <c r="F20" s="195" t="s">
        <v>624</v>
      </c>
      <c r="G20" s="199">
        <v>0</v>
      </c>
      <c r="H20" s="199">
        <v>0</v>
      </c>
      <c r="I20" s="199">
        <f t="shared" ref="I20:I24" si="2">SUM(G20:H20)</f>
        <v>0</v>
      </c>
      <c r="J20" s="174">
        <f>SUBTOTAL(9,J21:J31)</f>
        <v>79936135.199999988</v>
      </c>
      <c r="K20" s="174">
        <f t="shared" ref="K20:L20" si="3">SUBTOTAL(9,K21:K31)</f>
        <v>44199519.520000003</v>
      </c>
      <c r="L20" s="174">
        <f t="shared" si="3"/>
        <v>124135654.72</v>
      </c>
      <c r="M20" s="578"/>
      <c r="N20" s="174"/>
      <c r="O20" s="174">
        <f t="shared" si="0"/>
        <v>0</v>
      </c>
      <c r="P20" s="578"/>
      <c r="Q20" s="174"/>
      <c r="R20" s="174">
        <f t="shared" si="1"/>
        <v>0</v>
      </c>
      <c r="S20" s="174">
        <f>SUBTOTAL(9,S21:S31)</f>
        <v>52663806.719999999</v>
      </c>
      <c r="T20" s="174">
        <f t="shared" ref="T20:U20" si="4">SUBTOTAL(9,T21:T31)</f>
        <v>0</v>
      </c>
      <c r="U20" s="174">
        <f t="shared" si="4"/>
        <v>52663806.719999999</v>
      </c>
      <c r="V20" s="270"/>
    </row>
    <row r="21" spans="1:22" s="11" customFormat="1" outlineLevel="3">
      <c r="A21" s="192"/>
      <c r="B21" s="192"/>
      <c r="C21" s="193" t="s">
        <v>1343</v>
      </c>
      <c r="D21" s="194">
        <v>35</v>
      </c>
      <c r="E21" s="358">
        <v>40</v>
      </c>
      <c r="F21" s="195" t="s">
        <v>624</v>
      </c>
      <c r="G21" s="199">
        <v>356616</v>
      </c>
      <c r="H21" s="199">
        <v>71941.40800000001</v>
      </c>
      <c r="I21" s="199">
        <f t="shared" si="2"/>
        <v>428557.408</v>
      </c>
      <c r="J21" s="199">
        <f t="shared" ref="J21:J51" si="5">G21*E21</f>
        <v>14264640</v>
      </c>
      <c r="K21" s="199">
        <f t="shared" ref="K21:K51" si="6">H21*E21</f>
        <v>2877656.3200000003</v>
      </c>
      <c r="L21" s="199">
        <f t="shared" ref="L21:L51" si="7">I21*E21</f>
        <v>17142296.32</v>
      </c>
      <c r="M21" s="579">
        <v>0.7</v>
      </c>
      <c r="N21" s="199"/>
      <c r="O21" s="579">
        <f t="shared" si="0"/>
        <v>0.7</v>
      </c>
      <c r="P21" s="579"/>
      <c r="Q21" s="199"/>
      <c r="R21" s="199">
        <f t="shared" si="1"/>
        <v>0</v>
      </c>
      <c r="S21" s="199">
        <f t="shared" ref="S21:S84" si="8">J21*M21</f>
        <v>9985248</v>
      </c>
      <c r="T21" s="199">
        <f t="shared" ref="T21:T84" si="9">K21*P21</f>
        <v>0</v>
      </c>
      <c r="U21" s="199">
        <f t="shared" ref="U21:U84" si="10">S21+T21</f>
        <v>9985248</v>
      </c>
      <c r="V21" s="270" t="s">
        <v>1344</v>
      </c>
    </row>
    <row r="22" spans="1:22" s="11" customFormat="1" outlineLevel="3">
      <c r="A22" s="192"/>
      <c r="B22" s="192"/>
      <c r="C22" s="193" t="s">
        <v>1345</v>
      </c>
      <c r="D22" s="194">
        <v>40</v>
      </c>
      <c r="E22" s="358">
        <v>65</v>
      </c>
      <c r="F22" s="195" t="s">
        <v>624</v>
      </c>
      <c r="G22" s="199">
        <v>179337.60000000001</v>
      </c>
      <c r="H22" s="199">
        <v>57600.928000000007</v>
      </c>
      <c r="I22" s="199">
        <f t="shared" si="2"/>
        <v>236938.52800000002</v>
      </c>
      <c r="J22" s="199">
        <f t="shared" si="5"/>
        <v>11656944</v>
      </c>
      <c r="K22" s="199">
        <f t="shared" si="6"/>
        <v>3744060.3200000003</v>
      </c>
      <c r="L22" s="199">
        <f t="shared" si="7"/>
        <v>15401004.320000002</v>
      </c>
      <c r="M22" s="579">
        <v>0.7</v>
      </c>
      <c r="N22" s="199"/>
      <c r="O22" s="579">
        <f t="shared" si="0"/>
        <v>0.7</v>
      </c>
      <c r="P22" s="579"/>
      <c r="Q22" s="199"/>
      <c r="R22" s="199">
        <f t="shared" si="1"/>
        <v>0</v>
      </c>
      <c r="S22" s="199">
        <f t="shared" si="8"/>
        <v>8159860.7999999998</v>
      </c>
      <c r="T22" s="199">
        <f t="shared" si="9"/>
        <v>0</v>
      </c>
      <c r="U22" s="199">
        <f t="shared" si="10"/>
        <v>8159860.7999999998</v>
      </c>
      <c r="V22" s="270" t="s">
        <v>1346</v>
      </c>
    </row>
    <row r="23" spans="1:22" s="11" customFormat="1" outlineLevel="3">
      <c r="A23" s="192"/>
      <c r="B23" s="192"/>
      <c r="C23" s="193" t="s">
        <v>1347</v>
      </c>
      <c r="D23" s="194">
        <v>115</v>
      </c>
      <c r="E23" s="358">
        <v>156</v>
      </c>
      <c r="F23" s="195" t="s">
        <v>624</v>
      </c>
      <c r="G23" s="199">
        <v>93225.600000000006</v>
      </c>
      <c r="H23" s="199">
        <v>42504.000000000007</v>
      </c>
      <c r="I23" s="199">
        <f t="shared" si="2"/>
        <v>135729.60000000001</v>
      </c>
      <c r="J23" s="199">
        <f t="shared" si="5"/>
        <v>14543193.600000001</v>
      </c>
      <c r="K23" s="199">
        <f t="shared" si="6"/>
        <v>6630624.0000000009</v>
      </c>
      <c r="L23" s="199">
        <f t="shared" si="7"/>
        <v>21173817.600000001</v>
      </c>
      <c r="M23" s="579">
        <v>0.7</v>
      </c>
      <c r="N23" s="199"/>
      <c r="O23" s="579">
        <f t="shared" si="0"/>
        <v>0.7</v>
      </c>
      <c r="P23" s="579"/>
      <c r="Q23" s="199"/>
      <c r="R23" s="199">
        <f t="shared" si="1"/>
        <v>0</v>
      </c>
      <c r="S23" s="199">
        <f t="shared" si="8"/>
        <v>10180235.52</v>
      </c>
      <c r="T23" s="199">
        <f t="shared" si="9"/>
        <v>0</v>
      </c>
      <c r="U23" s="199">
        <f t="shared" si="10"/>
        <v>10180235.52</v>
      </c>
      <c r="V23" s="270" t="s">
        <v>1348</v>
      </c>
    </row>
    <row r="24" spans="1:22" s="11" customFormat="1" outlineLevel="3">
      <c r="A24" s="192"/>
      <c r="B24" s="192"/>
      <c r="C24" s="193" t="s">
        <v>1349</v>
      </c>
      <c r="D24" s="194">
        <v>185</v>
      </c>
      <c r="E24" s="358">
        <v>209</v>
      </c>
      <c r="F24" s="195" t="s">
        <v>624</v>
      </c>
      <c r="G24" s="199">
        <v>65145.600000000006</v>
      </c>
      <c r="H24" s="199">
        <v>36064</v>
      </c>
      <c r="I24" s="199">
        <f t="shared" si="2"/>
        <v>101209.60000000001</v>
      </c>
      <c r="J24" s="199">
        <f t="shared" si="5"/>
        <v>13615430.4</v>
      </c>
      <c r="K24" s="199">
        <f t="shared" si="6"/>
        <v>7537376</v>
      </c>
      <c r="L24" s="199">
        <f t="shared" si="7"/>
        <v>21152806.400000002</v>
      </c>
      <c r="M24" s="579">
        <v>0.7</v>
      </c>
      <c r="N24" s="199"/>
      <c r="O24" s="579">
        <f t="shared" si="0"/>
        <v>0.7</v>
      </c>
      <c r="P24" s="579"/>
      <c r="Q24" s="199"/>
      <c r="R24" s="199">
        <f t="shared" si="1"/>
        <v>0</v>
      </c>
      <c r="S24" s="199">
        <f t="shared" si="8"/>
        <v>9530801.2799999993</v>
      </c>
      <c r="T24" s="199">
        <f t="shared" si="9"/>
        <v>0</v>
      </c>
      <c r="U24" s="199">
        <f t="shared" si="10"/>
        <v>9530801.2799999993</v>
      </c>
      <c r="V24" s="270" t="s">
        <v>1350</v>
      </c>
    </row>
    <row r="25" spans="1:22" s="11" customFormat="1" outlineLevel="3">
      <c r="A25" s="192"/>
      <c r="B25" s="192"/>
      <c r="C25" s="193" t="s">
        <v>1351</v>
      </c>
      <c r="D25" s="194">
        <v>153</v>
      </c>
      <c r="E25" s="358">
        <v>187</v>
      </c>
      <c r="F25" s="195" t="s">
        <v>624</v>
      </c>
      <c r="G25" s="199">
        <v>29858.400000000001</v>
      </c>
      <c r="H25" s="199">
        <v>24884.160000000003</v>
      </c>
      <c r="I25" s="199">
        <f t="shared" ref="I25:I51" si="11">SUM(G25:H25)</f>
        <v>54742.560000000005</v>
      </c>
      <c r="J25" s="199">
        <f t="shared" si="5"/>
        <v>5583520.7999999998</v>
      </c>
      <c r="K25" s="199">
        <f t="shared" si="6"/>
        <v>4653337.9200000009</v>
      </c>
      <c r="L25" s="199">
        <f t="shared" si="7"/>
        <v>10236858.720000001</v>
      </c>
      <c r="M25" s="579">
        <v>0.7</v>
      </c>
      <c r="N25" s="199"/>
      <c r="O25" s="579">
        <f t="shared" si="0"/>
        <v>0.7</v>
      </c>
      <c r="P25" s="579"/>
      <c r="Q25" s="199"/>
      <c r="R25" s="199">
        <f t="shared" si="1"/>
        <v>0</v>
      </c>
      <c r="S25" s="199">
        <f t="shared" si="8"/>
        <v>3908464.5599999996</v>
      </c>
      <c r="T25" s="199">
        <f t="shared" si="9"/>
        <v>0</v>
      </c>
      <c r="U25" s="199">
        <f t="shared" si="10"/>
        <v>3908464.5599999996</v>
      </c>
      <c r="V25" s="270" t="s">
        <v>1352</v>
      </c>
    </row>
    <row r="26" spans="1:22" s="11" customFormat="1" outlineLevel="3">
      <c r="A26" s="192"/>
      <c r="B26" s="192"/>
      <c r="C26" s="193" t="s">
        <v>1353</v>
      </c>
      <c r="D26" s="194">
        <v>65</v>
      </c>
      <c r="E26" s="358">
        <v>68</v>
      </c>
      <c r="F26" s="195" t="s">
        <v>624</v>
      </c>
      <c r="G26" s="199">
        <v>21528</v>
      </c>
      <c r="H26" s="199">
        <v>17851.68</v>
      </c>
      <c r="I26" s="199">
        <f t="shared" si="11"/>
        <v>39379.68</v>
      </c>
      <c r="J26" s="199">
        <f t="shared" si="5"/>
        <v>1463904</v>
      </c>
      <c r="K26" s="199">
        <f t="shared" si="6"/>
        <v>1213914.24</v>
      </c>
      <c r="L26" s="199">
        <f t="shared" si="7"/>
        <v>2677818.2400000002</v>
      </c>
      <c r="M26" s="579">
        <v>0.7</v>
      </c>
      <c r="N26" s="199"/>
      <c r="O26" s="579">
        <f t="shared" si="0"/>
        <v>0.7</v>
      </c>
      <c r="P26" s="579"/>
      <c r="Q26" s="199"/>
      <c r="R26" s="199">
        <f t="shared" si="1"/>
        <v>0</v>
      </c>
      <c r="S26" s="199">
        <f t="shared" si="8"/>
        <v>1024732.7999999999</v>
      </c>
      <c r="T26" s="199">
        <f t="shared" si="9"/>
        <v>0</v>
      </c>
      <c r="U26" s="199">
        <f t="shared" si="10"/>
        <v>1024732.7999999999</v>
      </c>
      <c r="V26" s="270" t="s">
        <v>1317</v>
      </c>
    </row>
    <row r="27" spans="1:22" s="11" customFormat="1" outlineLevel="3">
      <c r="A27" s="192"/>
      <c r="B27" s="192"/>
      <c r="C27" s="193" t="s">
        <v>1354</v>
      </c>
      <c r="D27" s="194">
        <v>1</v>
      </c>
      <c r="E27" s="358">
        <v>1</v>
      </c>
      <c r="F27" s="195" t="s">
        <v>619</v>
      </c>
      <c r="G27" s="199">
        <v>14106376.799999999</v>
      </c>
      <c r="H27" s="199">
        <v>4231913.0399999991</v>
      </c>
      <c r="I27" s="199">
        <f t="shared" si="11"/>
        <v>18338289.839999996</v>
      </c>
      <c r="J27" s="199">
        <f t="shared" si="5"/>
        <v>14106376.799999999</v>
      </c>
      <c r="K27" s="199">
        <f t="shared" si="6"/>
        <v>4231913.0399999991</v>
      </c>
      <c r="L27" s="199">
        <f t="shared" si="7"/>
        <v>18338289.839999996</v>
      </c>
      <c r="M27" s="579">
        <v>0.7</v>
      </c>
      <c r="N27" s="199"/>
      <c r="O27" s="579">
        <f t="shared" si="0"/>
        <v>0.7</v>
      </c>
      <c r="P27" s="579"/>
      <c r="Q27" s="199"/>
      <c r="R27" s="199">
        <f t="shared" si="1"/>
        <v>0</v>
      </c>
      <c r="S27" s="199">
        <f t="shared" si="8"/>
        <v>9874463.7599999979</v>
      </c>
      <c r="T27" s="199">
        <f t="shared" si="9"/>
        <v>0</v>
      </c>
      <c r="U27" s="199">
        <f t="shared" si="10"/>
        <v>9874463.7599999979</v>
      </c>
      <c r="V27" s="270" t="s">
        <v>1105</v>
      </c>
    </row>
    <row r="28" spans="1:22" s="11" customFormat="1" outlineLevel="3">
      <c r="A28" s="192"/>
      <c r="B28" s="192"/>
      <c r="C28" s="193" t="s">
        <v>1355</v>
      </c>
      <c r="D28" s="194">
        <v>37</v>
      </c>
      <c r="E28" s="358">
        <v>37</v>
      </c>
      <c r="F28" s="195" t="s">
        <v>1104</v>
      </c>
      <c r="G28" s="199">
        <v>0</v>
      </c>
      <c r="H28" s="199">
        <v>200000</v>
      </c>
      <c r="I28" s="199">
        <f t="shared" si="11"/>
        <v>200000</v>
      </c>
      <c r="J28" s="199">
        <f t="shared" si="5"/>
        <v>0</v>
      </c>
      <c r="K28" s="199">
        <f t="shared" si="6"/>
        <v>7400000</v>
      </c>
      <c r="L28" s="199">
        <f t="shared" si="7"/>
        <v>7400000</v>
      </c>
      <c r="M28" s="579">
        <v>0.7</v>
      </c>
      <c r="N28" s="199"/>
      <c r="O28" s="579">
        <f t="shared" si="0"/>
        <v>0.7</v>
      </c>
      <c r="P28" s="579"/>
      <c r="Q28" s="199"/>
      <c r="R28" s="199">
        <f t="shared" si="1"/>
        <v>0</v>
      </c>
      <c r="S28" s="199">
        <f t="shared" si="8"/>
        <v>0</v>
      </c>
      <c r="T28" s="199">
        <f t="shared" si="9"/>
        <v>0</v>
      </c>
      <c r="U28" s="199">
        <f t="shared" si="10"/>
        <v>0</v>
      </c>
      <c r="V28" s="270" t="s">
        <v>1105</v>
      </c>
    </row>
    <row r="29" spans="1:22" s="11" customFormat="1" outlineLevel="3">
      <c r="A29" s="192"/>
      <c r="B29" s="192"/>
      <c r="C29" s="193" t="s">
        <v>1356</v>
      </c>
      <c r="D29" s="194">
        <v>1</v>
      </c>
      <c r="E29" s="358">
        <v>1</v>
      </c>
      <c r="F29" s="195" t="s">
        <v>619</v>
      </c>
      <c r="G29" s="199">
        <v>0</v>
      </c>
      <c r="H29" s="199">
        <v>3000000</v>
      </c>
      <c r="I29" s="199">
        <f t="shared" si="11"/>
        <v>3000000</v>
      </c>
      <c r="J29" s="199">
        <f t="shared" si="5"/>
        <v>0</v>
      </c>
      <c r="K29" s="199">
        <f t="shared" si="6"/>
        <v>3000000</v>
      </c>
      <c r="L29" s="199">
        <f t="shared" si="7"/>
        <v>3000000</v>
      </c>
      <c r="M29" s="579"/>
      <c r="N29" s="199"/>
      <c r="O29" s="579">
        <f t="shared" si="0"/>
        <v>0</v>
      </c>
      <c r="P29" s="579"/>
      <c r="Q29" s="199"/>
      <c r="R29" s="199">
        <f t="shared" si="1"/>
        <v>0</v>
      </c>
      <c r="S29" s="199">
        <f t="shared" si="8"/>
        <v>0</v>
      </c>
      <c r="T29" s="199">
        <f t="shared" si="9"/>
        <v>0</v>
      </c>
      <c r="U29" s="199">
        <f t="shared" si="10"/>
        <v>0</v>
      </c>
      <c r="V29" s="270" t="s">
        <v>1105</v>
      </c>
    </row>
    <row r="30" spans="1:22" s="11" customFormat="1" outlineLevel="3">
      <c r="A30" s="192"/>
      <c r="B30" s="192"/>
      <c r="C30" s="193" t="s">
        <v>1357</v>
      </c>
      <c r="D30" s="194">
        <v>1</v>
      </c>
      <c r="E30" s="358">
        <v>1</v>
      </c>
      <c r="F30" s="195" t="s">
        <v>619</v>
      </c>
      <c r="G30" s="199">
        <v>0</v>
      </c>
      <c r="H30" s="199">
        <v>1500000</v>
      </c>
      <c r="I30" s="199">
        <f t="shared" si="11"/>
        <v>1500000</v>
      </c>
      <c r="J30" s="199">
        <f t="shared" si="5"/>
        <v>0</v>
      </c>
      <c r="K30" s="199">
        <f t="shared" si="6"/>
        <v>1500000</v>
      </c>
      <c r="L30" s="199">
        <f t="shared" si="7"/>
        <v>1500000</v>
      </c>
      <c r="M30" s="579"/>
      <c r="N30" s="199"/>
      <c r="O30" s="579">
        <f t="shared" si="0"/>
        <v>0</v>
      </c>
      <c r="P30" s="579"/>
      <c r="Q30" s="199"/>
      <c r="R30" s="199">
        <f t="shared" si="1"/>
        <v>0</v>
      </c>
      <c r="S30" s="199">
        <f t="shared" si="8"/>
        <v>0</v>
      </c>
      <c r="T30" s="199">
        <f t="shared" si="9"/>
        <v>0</v>
      </c>
      <c r="U30" s="199">
        <f t="shared" si="10"/>
        <v>0</v>
      </c>
      <c r="V30" s="270" t="s">
        <v>1105</v>
      </c>
    </row>
    <row r="31" spans="1:22" s="11" customFormat="1" outlineLevel="3">
      <c r="A31" s="192"/>
      <c r="B31" s="192"/>
      <c r="C31" s="193" t="s">
        <v>657</v>
      </c>
      <c r="D31" s="194">
        <v>1</v>
      </c>
      <c r="E31" s="358">
        <v>1</v>
      </c>
      <c r="F31" s="195" t="s">
        <v>619</v>
      </c>
      <c r="G31" s="199">
        <v>4702125.6000000006</v>
      </c>
      <c r="H31" s="199">
        <v>1410637.6800000002</v>
      </c>
      <c r="I31" s="199">
        <f t="shared" si="11"/>
        <v>6112763.2800000012</v>
      </c>
      <c r="J31" s="199">
        <f t="shared" si="5"/>
        <v>4702125.6000000006</v>
      </c>
      <c r="K31" s="199">
        <f t="shared" si="6"/>
        <v>1410637.6800000002</v>
      </c>
      <c r="L31" s="199">
        <f t="shared" si="7"/>
        <v>6112763.2800000012</v>
      </c>
      <c r="M31" s="579"/>
      <c r="N31" s="199"/>
      <c r="O31" s="579">
        <f t="shared" si="0"/>
        <v>0</v>
      </c>
      <c r="P31" s="579"/>
      <c r="Q31" s="199"/>
      <c r="R31" s="199">
        <f t="shared" si="1"/>
        <v>0</v>
      </c>
      <c r="S31" s="199">
        <f t="shared" si="8"/>
        <v>0</v>
      </c>
      <c r="T31" s="199">
        <f t="shared" si="9"/>
        <v>0</v>
      </c>
      <c r="U31" s="199">
        <f t="shared" si="10"/>
        <v>0</v>
      </c>
      <c r="V31" s="270" t="s">
        <v>1105</v>
      </c>
    </row>
    <row r="32" spans="1:22" s="11" customFormat="1" outlineLevel="3">
      <c r="A32" s="192"/>
      <c r="B32" s="192"/>
      <c r="C32" s="189" t="s">
        <v>1333</v>
      </c>
      <c r="D32" s="194">
        <v>0</v>
      </c>
      <c r="E32" s="358"/>
      <c r="F32" s="195" t="s">
        <v>624</v>
      </c>
      <c r="G32" s="199"/>
      <c r="H32" s="199"/>
      <c r="I32" s="199"/>
      <c r="J32" s="174">
        <f>SUBTOTAL(9,J33:J52)</f>
        <v>115988562.65753426</v>
      </c>
      <c r="K32" s="174">
        <f t="shared" ref="K32:L32" si="12">SUBTOTAL(9,K33:K52)</f>
        <v>27284487.896188557</v>
      </c>
      <c r="L32" s="174">
        <f t="shared" si="12"/>
        <v>143273050.5537228</v>
      </c>
      <c r="M32" s="578"/>
      <c r="N32" s="174"/>
      <c r="O32" s="174">
        <f t="shared" si="0"/>
        <v>0</v>
      </c>
      <c r="P32" s="578"/>
      <c r="Q32" s="174"/>
      <c r="R32" s="174">
        <f t="shared" si="1"/>
        <v>0</v>
      </c>
      <c r="S32" s="174">
        <f>SUBTOTAL(9,S33:S52)</f>
        <v>22142503.676712327</v>
      </c>
      <c r="T32" s="174">
        <f t="shared" ref="T32:U32" si="13">SUBTOTAL(9,T33:T52)</f>
        <v>0</v>
      </c>
      <c r="U32" s="174">
        <f t="shared" si="13"/>
        <v>22142503.676712327</v>
      </c>
      <c r="V32" s="270"/>
    </row>
    <row r="33" spans="1:22" s="11" customFormat="1" ht="25.5" customHeight="1" outlineLevel="3">
      <c r="A33" s="192"/>
      <c r="B33" s="192"/>
      <c r="C33" s="193" t="s">
        <v>1358</v>
      </c>
      <c r="D33" s="194">
        <v>2</v>
      </c>
      <c r="E33" s="358">
        <v>2</v>
      </c>
      <c r="F33" s="195" t="s">
        <v>660</v>
      </c>
      <c r="G33" s="199">
        <v>19613000</v>
      </c>
      <c r="H33" s="199">
        <v>616000.00000000012</v>
      </c>
      <c r="I33" s="199">
        <f t="shared" ref="I33" si="14">SUM(G33:H33)</f>
        <v>20229000</v>
      </c>
      <c r="J33" s="199">
        <f t="shared" ref="J33:J41" si="15">G33*E33</f>
        <v>39226000</v>
      </c>
      <c r="K33" s="199">
        <f t="shared" ref="K33:K41" si="16">H33*E33</f>
        <v>1232000.0000000002</v>
      </c>
      <c r="L33" s="199">
        <f t="shared" ref="L33:L41" si="17">I33*E33</f>
        <v>40458000</v>
      </c>
      <c r="M33" s="579"/>
      <c r="N33" s="199"/>
      <c r="O33" s="199">
        <f t="shared" si="0"/>
        <v>0</v>
      </c>
      <c r="P33" s="579"/>
      <c r="Q33" s="199"/>
      <c r="R33" s="199">
        <f t="shared" si="1"/>
        <v>0</v>
      </c>
      <c r="S33" s="199">
        <f t="shared" si="8"/>
        <v>0</v>
      </c>
      <c r="T33" s="199">
        <f t="shared" si="9"/>
        <v>0</v>
      </c>
      <c r="U33" s="199">
        <f t="shared" si="10"/>
        <v>0</v>
      </c>
      <c r="V33" s="270" t="s">
        <v>1359</v>
      </c>
    </row>
    <row r="34" spans="1:22" s="11" customFormat="1" ht="25.5" customHeight="1" outlineLevel="3">
      <c r="A34" s="192"/>
      <c r="B34" s="192"/>
      <c r="C34" s="193" t="s">
        <v>1360</v>
      </c>
      <c r="D34" s="194">
        <v>2</v>
      </c>
      <c r="E34" s="358">
        <v>2</v>
      </c>
      <c r="F34" s="195" t="s">
        <v>660</v>
      </c>
      <c r="G34" s="199">
        <v>4488000</v>
      </c>
      <c r="H34" s="199">
        <v>0</v>
      </c>
      <c r="I34" s="199">
        <f t="shared" ref="I34:I40" si="18">SUM(G34:H34)</f>
        <v>4488000</v>
      </c>
      <c r="J34" s="199">
        <f t="shared" si="15"/>
        <v>8976000</v>
      </c>
      <c r="K34" s="199">
        <f t="shared" si="16"/>
        <v>0</v>
      </c>
      <c r="L34" s="199">
        <f t="shared" si="17"/>
        <v>8976000</v>
      </c>
      <c r="M34" s="579"/>
      <c r="N34" s="199"/>
      <c r="O34" s="199">
        <f t="shared" si="0"/>
        <v>0</v>
      </c>
      <c r="P34" s="579"/>
      <c r="Q34" s="199"/>
      <c r="R34" s="199">
        <f t="shared" si="1"/>
        <v>0</v>
      </c>
      <c r="S34" s="199">
        <f t="shared" si="8"/>
        <v>0</v>
      </c>
      <c r="T34" s="199">
        <f t="shared" si="9"/>
        <v>0</v>
      </c>
      <c r="U34" s="199">
        <f t="shared" si="10"/>
        <v>0</v>
      </c>
      <c r="V34" s="270" t="s">
        <v>1361</v>
      </c>
    </row>
    <row r="35" spans="1:22" s="11" customFormat="1" ht="25.5" customHeight="1" outlineLevel="3">
      <c r="A35" s="192"/>
      <c r="B35" s="192"/>
      <c r="C35" s="193" t="s">
        <v>1362</v>
      </c>
      <c r="D35" s="194">
        <v>2</v>
      </c>
      <c r="E35" s="358">
        <v>2</v>
      </c>
      <c r="F35" s="195" t="s">
        <v>660</v>
      </c>
      <c r="G35" s="199">
        <v>3850000.0000000005</v>
      </c>
      <c r="H35" s="199">
        <v>0</v>
      </c>
      <c r="I35" s="199">
        <f t="shared" si="18"/>
        <v>3850000.0000000005</v>
      </c>
      <c r="J35" s="199">
        <f t="shared" si="15"/>
        <v>7700000.0000000009</v>
      </c>
      <c r="K35" s="199">
        <f t="shared" si="16"/>
        <v>0</v>
      </c>
      <c r="L35" s="199">
        <f t="shared" si="17"/>
        <v>7700000.0000000009</v>
      </c>
      <c r="M35" s="579"/>
      <c r="N35" s="199"/>
      <c r="O35" s="199">
        <f t="shared" si="0"/>
        <v>0</v>
      </c>
      <c r="P35" s="579"/>
      <c r="Q35" s="199"/>
      <c r="R35" s="199">
        <f t="shared" si="1"/>
        <v>0</v>
      </c>
      <c r="S35" s="199">
        <f t="shared" si="8"/>
        <v>0</v>
      </c>
      <c r="T35" s="199">
        <f t="shared" si="9"/>
        <v>0</v>
      </c>
      <c r="U35" s="199">
        <f t="shared" si="10"/>
        <v>0</v>
      </c>
      <c r="V35" s="270" t="s">
        <v>1105</v>
      </c>
    </row>
    <row r="36" spans="1:22" s="11" customFormat="1" ht="25.5" customHeight="1" outlineLevel="3">
      <c r="A36" s="192"/>
      <c r="B36" s="192"/>
      <c r="C36" s="193" t="s">
        <v>1363</v>
      </c>
      <c r="D36" s="194">
        <v>2</v>
      </c>
      <c r="E36" s="358">
        <v>2</v>
      </c>
      <c r="F36" s="195" t="s">
        <v>660</v>
      </c>
      <c r="G36" s="199">
        <v>3850000.0000000005</v>
      </c>
      <c r="H36" s="199">
        <v>168000.00000000003</v>
      </c>
      <c r="I36" s="199">
        <f t="shared" si="18"/>
        <v>4018000.0000000005</v>
      </c>
      <c r="J36" s="199">
        <f t="shared" si="15"/>
        <v>7700000.0000000009</v>
      </c>
      <c r="K36" s="199">
        <f t="shared" si="16"/>
        <v>336000.00000000006</v>
      </c>
      <c r="L36" s="199">
        <f t="shared" si="17"/>
        <v>8036000.0000000009</v>
      </c>
      <c r="M36" s="579"/>
      <c r="N36" s="199"/>
      <c r="O36" s="199">
        <f t="shared" si="0"/>
        <v>0</v>
      </c>
      <c r="P36" s="579"/>
      <c r="Q36" s="199"/>
      <c r="R36" s="199">
        <f t="shared" si="1"/>
        <v>0</v>
      </c>
      <c r="S36" s="199">
        <f t="shared" si="8"/>
        <v>0</v>
      </c>
      <c r="T36" s="199">
        <f t="shared" si="9"/>
        <v>0</v>
      </c>
      <c r="U36" s="199">
        <f t="shared" si="10"/>
        <v>0</v>
      </c>
      <c r="V36" s="270" t="s">
        <v>1105</v>
      </c>
    </row>
    <row r="37" spans="1:22" s="11" customFormat="1" ht="25.5" customHeight="1" outlineLevel="3">
      <c r="A37" s="192"/>
      <c r="B37" s="192"/>
      <c r="C37" s="193" t="s">
        <v>1364</v>
      </c>
      <c r="D37" s="194">
        <v>1</v>
      </c>
      <c r="E37" s="358">
        <v>1</v>
      </c>
      <c r="F37" s="195" t="s">
        <v>660</v>
      </c>
      <c r="G37" s="199">
        <v>13420000.000000002</v>
      </c>
      <c r="H37" s="199">
        <v>840000.00000000012</v>
      </c>
      <c r="I37" s="199">
        <f t="shared" si="18"/>
        <v>14260000.000000002</v>
      </c>
      <c r="J37" s="199">
        <f t="shared" si="15"/>
        <v>13420000.000000002</v>
      </c>
      <c r="K37" s="199">
        <f t="shared" si="16"/>
        <v>840000.00000000012</v>
      </c>
      <c r="L37" s="199">
        <f t="shared" si="17"/>
        <v>14260000.000000002</v>
      </c>
      <c r="M37" s="579"/>
      <c r="N37" s="199"/>
      <c r="O37" s="199">
        <f t="shared" si="0"/>
        <v>0</v>
      </c>
      <c r="P37" s="579"/>
      <c r="Q37" s="199"/>
      <c r="R37" s="199">
        <f t="shared" si="1"/>
        <v>0</v>
      </c>
      <c r="S37" s="199">
        <f t="shared" si="8"/>
        <v>0</v>
      </c>
      <c r="T37" s="199">
        <f t="shared" si="9"/>
        <v>0</v>
      </c>
      <c r="U37" s="199">
        <f t="shared" si="10"/>
        <v>0</v>
      </c>
      <c r="V37" s="270" t="s">
        <v>1105</v>
      </c>
    </row>
    <row r="38" spans="1:22" s="11" customFormat="1" outlineLevel="3">
      <c r="A38" s="192"/>
      <c r="B38" s="192"/>
      <c r="C38" s="192" t="s">
        <v>1365</v>
      </c>
      <c r="D38" s="194">
        <v>1</v>
      </c>
      <c r="E38" s="358">
        <v>1</v>
      </c>
      <c r="F38" s="195" t="s">
        <v>660</v>
      </c>
      <c r="G38" s="199">
        <v>174200</v>
      </c>
      <c r="H38" s="199">
        <v>61600.000000000007</v>
      </c>
      <c r="I38" s="199">
        <f t="shared" si="18"/>
        <v>235800</v>
      </c>
      <c r="J38" s="199">
        <f t="shared" si="15"/>
        <v>174200</v>
      </c>
      <c r="K38" s="199">
        <f t="shared" si="16"/>
        <v>61600.000000000007</v>
      </c>
      <c r="L38" s="199">
        <f t="shared" si="17"/>
        <v>235800</v>
      </c>
      <c r="M38" s="579"/>
      <c r="N38" s="199"/>
      <c r="O38" s="199">
        <f t="shared" si="0"/>
        <v>0</v>
      </c>
      <c r="P38" s="579"/>
      <c r="Q38" s="199"/>
      <c r="R38" s="199">
        <f t="shared" si="1"/>
        <v>0</v>
      </c>
      <c r="S38" s="199">
        <f t="shared" si="8"/>
        <v>0</v>
      </c>
      <c r="T38" s="199">
        <f t="shared" si="9"/>
        <v>0</v>
      </c>
      <c r="U38" s="199">
        <f t="shared" si="10"/>
        <v>0</v>
      </c>
      <c r="V38" s="270" t="s">
        <v>1366</v>
      </c>
    </row>
    <row r="39" spans="1:22" s="11" customFormat="1" outlineLevel="3">
      <c r="A39" s="192"/>
      <c r="B39" s="192"/>
      <c r="C39" s="192" t="s">
        <v>1367</v>
      </c>
      <c r="D39" s="194">
        <v>1</v>
      </c>
      <c r="E39" s="358">
        <v>1</v>
      </c>
      <c r="F39" s="195" t="s">
        <v>660</v>
      </c>
      <c r="G39" s="199">
        <v>128700</v>
      </c>
      <c r="H39" s="199">
        <v>61600.000000000007</v>
      </c>
      <c r="I39" s="199">
        <f t="shared" si="18"/>
        <v>190300</v>
      </c>
      <c r="J39" s="199">
        <f t="shared" si="15"/>
        <v>128700</v>
      </c>
      <c r="K39" s="199">
        <f t="shared" si="16"/>
        <v>61600.000000000007</v>
      </c>
      <c r="L39" s="199">
        <f t="shared" si="17"/>
        <v>190300</v>
      </c>
      <c r="M39" s="579"/>
      <c r="N39" s="199"/>
      <c r="O39" s="199">
        <f t="shared" si="0"/>
        <v>0</v>
      </c>
      <c r="P39" s="579"/>
      <c r="Q39" s="199"/>
      <c r="R39" s="199">
        <f t="shared" si="1"/>
        <v>0</v>
      </c>
      <c r="S39" s="199">
        <f t="shared" si="8"/>
        <v>0</v>
      </c>
      <c r="T39" s="199">
        <f t="shared" si="9"/>
        <v>0</v>
      </c>
      <c r="U39" s="199">
        <f t="shared" si="10"/>
        <v>0</v>
      </c>
      <c r="V39" s="270" t="s">
        <v>1366</v>
      </c>
    </row>
    <row r="40" spans="1:22" s="11" customFormat="1" outlineLevel="3">
      <c r="A40" s="192"/>
      <c r="B40" s="192"/>
      <c r="C40" s="193" t="s">
        <v>1368</v>
      </c>
      <c r="D40" s="194">
        <v>30</v>
      </c>
      <c r="E40" s="358">
        <v>30</v>
      </c>
      <c r="F40" s="195" t="s">
        <v>624</v>
      </c>
      <c r="G40" s="199">
        <v>40467</v>
      </c>
      <c r="H40" s="199">
        <v>9350</v>
      </c>
      <c r="I40" s="199">
        <f t="shared" si="18"/>
        <v>49817</v>
      </c>
      <c r="J40" s="199">
        <f t="shared" si="15"/>
        <v>1214010</v>
      </c>
      <c r="K40" s="199">
        <f t="shared" si="16"/>
        <v>280500</v>
      </c>
      <c r="L40" s="199">
        <f t="shared" si="17"/>
        <v>1494510</v>
      </c>
      <c r="M40" s="579"/>
      <c r="N40" s="199"/>
      <c r="O40" s="199">
        <f t="shared" si="0"/>
        <v>0</v>
      </c>
      <c r="P40" s="579"/>
      <c r="Q40" s="199"/>
      <c r="R40" s="199">
        <f t="shared" si="1"/>
        <v>0</v>
      </c>
      <c r="S40" s="199">
        <f t="shared" si="8"/>
        <v>0</v>
      </c>
      <c r="T40" s="199">
        <f t="shared" si="9"/>
        <v>0</v>
      </c>
      <c r="U40" s="199">
        <f t="shared" si="10"/>
        <v>0</v>
      </c>
      <c r="V40" s="270" t="s">
        <v>625</v>
      </c>
    </row>
    <row r="41" spans="1:22" s="11" customFormat="1" outlineLevel="3">
      <c r="A41" s="192"/>
      <c r="B41" s="192"/>
      <c r="C41" s="193" t="s">
        <v>928</v>
      </c>
      <c r="D41" s="194">
        <v>30</v>
      </c>
      <c r="E41" s="358">
        <v>30</v>
      </c>
      <c r="F41" s="195" t="s">
        <v>624</v>
      </c>
      <c r="G41" s="199">
        <v>8773.9726027397246</v>
      </c>
      <c r="H41" s="199">
        <v>14594.016411764707</v>
      </c>
      <c r="I41" s="199">
        <f t="shared" ref="I41" si="19">SUM(G41:H41)</f>
        <v>23367.989014504434</v>
      </c>
      <c r="J41" s="199">
        <f t="shared" si="15"/>
        <v>263219.17808219173</v>
      </c>
      <c r="K41" s="199">
        <f t="shared" si="16"/>
        <v>437820.49235294119</v>
      </c>
      <c r="L41" s="199">
        <f t="shared" si="17"/>
        <v>701039.67043513304</v>
      </c>
      <c r="M41" s="579"/>
      <c r="N41" s="199"/>
      <c r="O41" s="199">
        <f t="shared" si="0"/>
        <v>0</v>
      </c>
      <c r="P41" s="579"/>
      <c r="Q41" s="199"/>
      <c r="R41" s="199">
        <f t="shared" si="1"/>
        <v>0</v>
      </c>
      <c r="S41" s="199">
        <f t="shared" si="8"/>
        <v>0</v>
      </c>
      <c r="T41" s="199">
        <f t="shared" si="9"/>
        <v>0</v>
      </c>
      <c r="U41" s="199">
        <f t="shared" si="10"/>
        <v>0</v>
      </c>
      <c r="V41" s="270" t="s">
        <v>929</v>
      </c>
    </row>
    <row r="42" spans="1:22" outlineLevel="3">
      <c r="A42" s="137"/>
      <c r="B42" s="137"/>
      <c r="C42" s="138" t="s">
        <v>1345</v>
      </c>
      <c r="D42" s="97">
        <v>29</v>
      </c>
      <c r="E42" s="61">
        <v>35</v>
      </c>
      <c r="F42" s="139" t="s">
        <v>624</v>
      </c>
      <c r="G42" s="199">
        <v>179337.60000000001</v>
      </c>
      <c r="H42" s="199">
        <v>57600.928000000007</v>
      </c>
      <c r="I42" s="71">
        <f t="shared" si="11"/>
        <v>236938.52800000002</v>
      </c>
      <c r="J42" s="71">
        <f t="shared" si="5"/>
        <v>6276816</v>
      </c>
      <c r="K42" s="71">
        <f t="shared" si="6"/>
        <v>2016032.4800000002</v>
      </c>
      <c r="L42" s="71">
        <f t="shared" si="7"/>
        <v>8292848.4800000004</v>
      </c>
      <c r="M42" s="570">
        <v>0.7</v>
      </c>
      <c r="N42" s="71"/>
      <c r="O42" s="71">
        <f t="shared" si="0"/>
        <v>0.7</v>
      </c>
      <c r="P42" s="570"/>
      <c r="Q42" s="71"/>
      <c r="R42" s="71">
        <f t="shared" si="1"/>
        <v>0</v>
      </c>
      <c r="S42" s="71">
        <f t="shared" si="8"/>
        <v>4393771.2</v>
      </c>
      <c r="T42" s="71">
        <f t="shared" si="9"/>
        <v>0</v>
      </c>
      <c r="U42" s="71">
        <f t="shared" si="10"/>
        <v>4393771.2</v>
      </c>
      <c r="V42" s="145" t="s">
        <v>1346</v>
      </c>
    </row>
    <row r="43" spans="1:22" outlineLevel="3">
      <c r="A43" s="137"/>
      <c r="B43" s="137"/>
      <c r="C43" s="138" t="s">
        <v>1347</v>
      </c>
      <c r="D43" s="97">
        <v>39</v>
      </c>
      <c r="E43" s="61">
        <v>45</v>
      </c>
      <c r="F43" s="139" t="s">
        <v>624</v>
      </c>
      <c r="G43" s="199">
        <v>93225.600000000006</v>
      </c>
      <c r="H43" s="199">
        <v>42504.000000000007</v>
      </c>
      <c r="I43" s="71">
        <f t="shared" si="11"/>
        <v>135729.60000000001</v>
      </c>
      <c r="J43" s="71">
        <f t="shared" si="5"/>
        <v>4195152</v>
      </c>
      <c r="K43" s="71">
        <f t="shared" si="6"/>
        <v>1912680.0000000002</v>
      </c>
      <c r="L43" s="71">
        <f t="shared" si="7"/>
        <v>6107832</v>
      </c>
      <c r="M43" s="570">
        <v>0.7</v>
      </c>
      <c r="N43" s="71"/>
      <c r="O43" s="71">
        <f t="shared" si="0"/>
        <v>0.7</v>
      </c>
      <c r="P43" s="570"/>
      <c r="Q43" s="71"/>
      <c r="R43" s="71">
        <f t="shared" si="1"/>
        <v>0</v>
      </c>
      <c r="S43" s="71">
        <f t="shared" si="8"/>
        <v>2936606.4</v>
      </c>
      <c r="T43" s="71">
        <f t="shared" si="9"/>
        <v>0</v>
      </c>
      <c r="U43" s="71">
        <f t="shared" si="10"/>
        <v>2936606.4</v>
      </c>
      <c r="V43" s="145" t="s">
        <v>1348</v>
      </c>
    </row>
    <row r="44" spans="1:22" outlineLevel="3">
      <c r="A44" s="137"/>
      <c r="B44" s="137"/>
      <c r="C44" s="138" t="s">
        <v>1349</v>
      </c>
      <c r="D44" s="97">
        <v>149</v>
      </c>
      <c r="E44" s="61">
        <v>167</v>
      </c>
      <c r="F44" s="139" t="s">
        <v>624</v>
      </c>
      <c r="G44" s="199">
        <v>65145.600000000006</v>
      </c>
      <c r="H44" s="199">
        <v>36064</v>
      </c>
      <c r="I44" s="71">
        <f t="shared" si="11"/>
        <v>101209.60000000001</v>
      </c>
      <c r="J44" s="71">
        <f t="shared" si="5"/>
        <v>10879315.200000001</v>
      </c>
      <c r="K44" s="71">
        <f t="shared" si="6"/>
        <v>6022688</v>
      </c>
      <c r="L44" s="71">
        <f t="shared" si="7"/>
        <v>16902003.199999999</v>
      </c>
      <c r="M44" s="570">
        <v>0.7</v>
      </c>
      <c r="N44" s="71"/>
      <c r="O44" s="71">
        <f t="shared" si="0"/>
        <v>0.7</v>
      </c>
      <c r="P44" s="570"/>
      <c r="Q44" s="71"/>
      <c r="R44" s="71">
        <f t="shared" si="1"/>
        <v>0</v>
      </c>
      <c r="S44" s="71">
        <f t="shared" si="8"/>
        <v>7615520.6400000006</v>
      </c>
      <c r="T44" s="71">
        <f t="shared" si="9"/>
        <v>0</v>
      </c>
      <c r="U44" s="71">
        <f t="shared" si="10"/>
        <v>7615520.6400000006</v>
      </c>
      <c r="V44" s="145" t="s">
        <v>1350</v>
      </c>
    </row>
    <row r="45" spans="1:22" outlineLevel="3">
      <c r="A45" s="137"/>
      <c r="B45" s="137"/>
      <c r="C45" s="138" t="s">
        <v>1351</v>
      </c>
      <c r="D45" s="97">
        <v>101</v>
      </c>
      <c r="E45" s="61">
        <v>124</v>
      </c>
      <c r="F45" s="139" t="s">
        <v>624</v>
      </c>
      <c r="G45" s="199">
        <v>29858.400000000001</v>
      </c>
      <c r="H45" s="199">
        <v>24884.160000000003</v>
      </c>
      <c r="I45" s="71">
        <f t="shared" si="11"/>
        <v>54742.560000000005</v>
      </c>
      <c r="J45" s="71">
        <f t="shared" si="5"/>
        <v>3702441.6</v>
      </c>
      <c r="K45" s="71">
        <f t="shared" si="6"/>
        <v>3085635.8400000003</v>
      </c>
      <c r="L45" s="71">
        <f t="shared" si="7"/>
        <v>6788077.4400000004</v>
      </c>
      <c r="M45" s="570">
        <v>0.7</v>
      </c>
      <c r="N45" s="71"/>
      <c r="O45" s="71">
        <f t="shared" si="0"/>
        <v>0.7</v>
      </c>
      <c r="P45" s="570"/>
      <c r="Q45" s="71"/>
      <c r="R45" s="71">
        <f t="shared" si="1"/>
        <v>0</v>
      </c>
      <c r="S45" s="71">
        <f t="shared" si="8"/>
        <v>2591709.12</v>
      </c>
      <c r="T45" s="71">
        <f t="shared" si="9"/>
        <v>0</v>
      </c>
      <c r="U45" s="71">
        <f t="shared" si="10"/>
        <v>2591709.12</v>
      </c>
      <c r="V45" s="145" t="s">
        <v>1352</v>
      </c>
    </row>
    <row r="46" spans="1:22" outlineLevel="3">
      <c r="A46" s="137"/>
      <c r="B46" s="137"/>
      <c r="C46" s="138" t="s">
        <v>1353</v>
      </c>
      <c r="D46" s="97">
        <v>18</v>
      </c>
      <c r="E46" s="61">
        <v>23</v>
      </c>
      <c r="F46" s="139" t="s">
        <v>624</v>
      </c>
      <c r="G46" s="199">
        <v>21528</v>
      </c>
      <c r="H46" s="199">
        <v>17851.68</v>
      </c>
      <c r="I46" s="71">
        <f t="shared" si="11"/>
        <v>39379.68</v>
      </c>
      <c r="J46" s="71">
        <f t="shared" si="5"/>
        <v>495144</v>
      </c>
      <c r="K46" s="71">
        <f t="shared" si="6"/>
        <v>410588.64</v>
      </c>
      <c r="L46" s="71">
        <f t="shared" si="7"/>
        <v>905732.64</v>
      </c>
      <c r="M46" s="570">
        <v>0.7</v>
      </c>
      <c r="N46" s="71"/>
      <c r="O46" s="71">
        <f t="shared" si="0"/>
        <v>0.7</v>
      </c>
      <c r="P46" s="570"/>
      <c r="Q46" s="71"/>
      <c r="R46" s="71">
        <f t="shared" si="1"/>
        <v>0</v>
      </c>
      <c r="S46" s="71">
        <f t="shared" si="8"/>
        <v>346600.8</v>
      </c>
      <c r="T46" s="71">
        <f t="shared" si="9"/>
        <v>0</v>
      </c>
      <c r="U46" s="71">
        <f t="shared" si="10"/>
        <v>346600.8</v>
      </c>
      <c r="V46" s="145" t="s">
        <v>1317</v>
      </c>
    </row>
    <row r="47" spans="1:22" outlineLevel="3">
      <c r="A47" s="137"/>
      <c r="B47" s="137"/>
      <c r="C47" s="138" t="s">
        <v>1369</v>
      </c>
      <c r="D47" s="97">
        <v>1</v>
      </c>
      <c r="E47" s="61">
        <v>1</v>
      </c>
      <c r="F47" s="139" t="s">
        <v>660</v>
      </c>
      <c r="G47" s="199">
        <v>106423.2</v>
      </c>
      <c r="H47" s="199">
        <v>28000.000000000004</v>
      </c>
      <c r="I47" s="71">
        <f t="shared" si="11"/>
        <v>134423.20000000001</v>
      </c>
      <c r="J47" s="71">
        <f t="shared" si="5"/>
        <v>106423.2</v>
      </c>
      <c r="K47" s="71">
        <f t="shared" si="6"/>
        <v>28000.000000000004</v>
      </c>
      <c r="L47" s="71">
        <f t="shared" si="7"/>
        <v>134423.20000000001</v>
      </c>
      <c r="M47" s="570">
        <v>0.7</v>
      </c>
      <c r="N47" s="71"/>
      <c r="O47" s="71">
        <f t="shared" si="0"/>
        <v>0.7</v>
      </c>
      <c r="P47" s="570"/>
      <c r="Q47" s="71"/>
      <c r="R47" s="71">
        <f t="shared" si="1"/>
        <v>0</v>
      </c>
      <c r="S47" s="71">
        <f t="shared" si="8"/>
        <v>74496.239999999991</v>
      </c>
      <c r="T47" s="71">
        <f t="shared" si="9"/>
        <v>0</v>
      </c>
      <c r="U47" s="71">
        <f t="shared" si="10"/>
        <v>74496.239999999991</v>
      </c>
      <c r="V47" s="145" t="s">
        <v>1105</v>
      </c>
    </row>
    <row r="48" spans="1:22" outlineLevel="3">
      <c r="A48" s="137"/>
      <c r="B48" s="137"/>
      <c r="C48" s="138" t="s">
        <v>1354</v>
      </c>
      <c r="D48" s="97">
        <v>1</v>
      </c>
      <c r="E48" s="61">
        <v>1</v>
      </c>
      <c r="F48" s="139" t="s">
        <v>619</v>
      </c>
      <c r="G48" s="199">
        <v>5976856.1095890412</v>
      </c>
      <c r="H48" s="199">
        <v>1793056.8328767123</v>
      </c>
      <c r="I48" s="71">
        <f t="shared" si="11"/>
        <v>7769912.9424657533</v>
      </c>
      <c r="J48" s="71">
        <f t="shared" si="5"/>
        <v>5976856.1095890412</v>
      </c>
      <c r="K48" s="71">
        <f t="shared" si="6"/>
        <v>1793056.8328767123</v>
      </c>
      <c r="L48" s="71">
        <f t="shared" si="7"/>
        <v>7769912.9424657533</v>
      </c>
      <c r="M48" s="570">
        <v>0.7</v>
      </c>
      <c r="N48" s="71"/>
      <c r="O48" s="71">
        <f t="shared" si="0"/>
        <v>0.7</v>
      </c>
      <c r="P48" s="570"/>
      <c r="Q48" s="71"/>
      <c r="R48" s="71">
        <f t="shared" si="1"/>
        <v>0</v>
      </c>
      <c r="S48" s="71">
        <f t="shared" si="8"/>
        <v>4183799.2767123287</v>
      </c>
      <c r="T48" s="71">
        <f t="shared" si="9"/>
        <v>0</v>
      </c>
      <c r="U48" s="71">
        <f t="shared" si="10"/>
        <v>4183799.2767123287</v>
      </c>
      <c r="V48" s="145" t="s">
        <v>1105</v>
      </c>
    </row>
    <row r="49" spans="1:22" outlineLevel="3">
      <c r="A49" s="137"/>
      <c r="B49" s="137"/>
      <c r="C49" s="138" t="s">
        <v>1355</v>
      </c>
      <c r="D49" s="97">
        <v>21</v>
      </c>
      <c r="E49" s="61">
        <v>28</v>
      </c>
      <c r="F49" s="139" t="s">
        <v>1104</v>
      </c>
      <c r="G49" s="199">
        <v>0</v>
      </c>
      <c r="H49" s="199">
        <v>200000</v>
      </c>
      <c r="I49" s="71">
        <f t="shared" si="11"/>
        <v>200000</v>
      </c>
      <c r="J49" s="71">
        <f t="shared" si="5"/>
        <v>0</v>
      </c>
      <c r="K49" s="71">
        <f t="shared" si="6"/>
        <v>5600000</v>
      </c>
      <c r="L49" s="71">
        <f t="shared" si="7"/>
        <v>5600000</v>
      </c>
      <c r="M49" s="570"/>
      <c r="N49" s="71"/>
      <c r="O49" s="71">
        <f t="shared" si="0"/>
        <v>0</v>
      </c>
      <c r="P49" s="570"/>
      <c r="Q49" s="71"/>
      <c r="R49" s="71">
        <f t="shared" si="1"/>
        <v>0</v>
      </c>
      <c r="S49" s="71">
        <f t="shared" si="8"/>
        <v>0</v>
      </c>
      <c r="T49" s="71">
        <f t="shared" si="9"/>
        <v>0</v>
      </c>
      <c r="U49" s="71">
        <f t="shared" si="10"/>
        <v>0</v>
      </c>
      <c r="V49" s="145" t="s">
        <v>1105</v>
      </c>
    </row>
    <row r="50" spans="1:22" outlineLevel="3">
      <c r="A50" s="137"/>
      <c r="B50" s="137"/>
      <c r="C50" s="138" t="s">
        <v>1356</v>
      </c>
      <c r="D50" s="97">
        <v>1</v>
      </c>
      <c r="E50" s="61">
        <v>1</v>
      </c>
      <c r="F50" s="139" t="s">
        <v>619</v>
      </c>
      <c r="G50" s="199">
        <v>0</v>
      </c>
      <c r="H50" s="199">
        <v>1500000</v>
      </c>
      <c r="I50" s="71">
        <f t="shared" si="11"/>
        <v>1500000</v>
      </c>
      <c r="J50" s="71">
        <f t="shared" si="5"/>
        <v>0</v>
      </c>
      <c r="K50" s="71">
        <f t="shared" si="6"/>
        <v>1500000</v>
      </c>
      <c r="L50" s="71">
        <f t="shared" si="7"/>
        <v>1500000</v>
      </c>
      <c r="M50" s="570"/>
      <c r="N50" s="71"/>
      <c r="O50" s="71">
        <f t="shared" si="0"/>
        <v>0</v>
      </c>
      <c r="P50" s="570"/>
      <c r="Q50" s="71"/>
      <c r="R50" s="71">
        <f t="shared" si="1"/>
        <v>0</v>
      </c>
      <c r="S50" s="71">
        <f t="shared" si="8"/>
        <v>0</v>
      </c>
      <c r="T50" s="71">
        <f t="shared" si="9"/>
        <v>0</v>
      </c>
      <c r="U50" s="71">
        <f t="shared" si="10"/>
        <v>0</v>
      </c>
      <c r="V50" s="145" t="s">
        <v>1105</v>
      </c>
    </row>
    <row r="51" spans="1:22" outlineLevel="3">
      <c r="A51" s="137"/>
      <c r="B51" s="137"/>
      <c r="C51" s="138" t="s">
        <v>657</v>
      </c>
      <c r="D51" s="97">
        <v>1</v>
      </c>
      <c r="E51" s="61">
        <v>1</v>
      </c>
      <c r="F51" s="139" t="s">
        <v>619</v>
      </c>
      <c r="G51" s="199">
        <v>5554285.3698630147</v>
      </c>
      <c r="H51" s="199">
        <v>1666285.6109589043</v>
      </c>
      <c r="I51" s="71">
        <f t="shared" si="11"/>
        <v>7220570.9808219187</v>
      </c>
      <c r="J51" s="71">
        <f t="shared" si="5"/>
        <v>5554285.3698630147</v>
      </c>
      <c r="K51" s="71">
        <f t="shared" si="6"/>
        <v>1666285.6109589043</v>
      </c>
      <c r="L51" s="71">
        <f t="shared" si="7"/>
        <v>7220570.9808219187</v>
      </c>
      <c r="M51" s="570"/>
      <c r="N51" s="71"/>
      <c r="O51" s="71">
        <f t="shared" si="0"/>
        <v>0</v>
      </c>
      <c r="P51" s="570"/>
      <c r="Q51" s="71"/>
      <c r="R51" s="71">
        <f t="shared" si="1"/>
        <v>0</v>
      </c>
      <c r="S51" s="71">
        <f t="shared" si="8"/>
        <v>0</v>
      </c>
      <c r="T51" s="71">
        <f t="shared" si="9"/>
        <v>0</v>
      </c>
      <c r="U51" s="71">
        <f t="shared" si="10"/>
        <v>0</v>
      </c>
      <c r="V51" s="145" t="s">
        <v>1105</v>
      </c>
    </row>
    <row r="52" spans="1:22" outlineLevel="2">
      <c r="A52" s="137"/>
      <c r="B52" s="137"/>
      <c r="C52" s="138"/>
      <c r="D52" s="97"/>
      <c r="E52" s="61"/>
      <c r="F52" s="139"/>
      <c r="G52" s="71"/>
      <c r="H52" s="71"/>
      <c r="I52" s="71"/>
      <c r="J52" s="71"/>
      <c r="K52" s="71"/>
      <c r="L52" s="62"/>
      <c r="M52" s="574"/>
      <c r="N52" s="62"/>
      <c r="O52" s="62">
        <f t="shared" si="0"/>
        <v>0</v>
      </c>
      <c r="P52" s="574"/>
      <c r="Q52" s="62"/>
      <c r="R52" s="62">
        <f t="shared" si="1"/>
        <v>0</v>
      </c>
      <c r="S52" s="62">
        <f t="shared" si="8"/>
        <v>0</v>
      </c>
      <c r="T52" s="62">
        <f t="shared" si="9"/>
        <v>0</v>
      </c>
      <c r="U52" s="62">
        <f t="shared" si="10"/>
        <v>0</v>
      </c>
      <c r="V52" s="145"/>
    </row>
    <row r="53" spans="1:22" outlineLevel="2">
      <c r="A53" s="137" t="s">
        <v>291</v>
      </c>
      <c r="B53" s="137"/>
      <c r="C53" s="138" t="s">
        <v>292</v>
      </c>
      <c r="D53" s="94">
        <v>1</v>
      </c>
      <c r="E53" s="70">
        <v>1</v>
      </c>
      <c r="F53" s="139" t="s">
        <v>10</v>
      </c>
      <c r="G53" s="71"/>
      <c r="H53" s="71"/>
      <c r="I53" s="71"/>
      <c r="J53" s="82">
        <f>SUBTOTAL(9,J54:J149)</f>
        <v>350026408.45678711</v>
      </c>
      <c r="K53" s="82">
        <f>SUBTOTAL(9,K54:K149)</f>
        <v>59395813.319104947</v>
      </c>
      <c r="L53" s="82">
        <f>SUBTOTAL(9,L54:L149)</f>
        <v>409422221.77589172</v>
      </c>
      <c r="M53" s="576"/>
      <c r="N53" s="82"/>
      <c r="O53" s="82">
        <f t="shared" si="0"/>
        <v>0</v>
      </c>
      <c r="P53" s="576"/>
      <c r="Q53" s="82"/>
      <c r="R53" s="82">
        <f t="shared" si="1"/>
        <v>0</v>
      </c>
      <c r="S53" s="82">
        <f>SUBTOTAL(9,S54:S149)</f>
        <v>17877283.200000003</v>
      </c>
      <c r="T53" s="82">
        <f>SUBTOTAL(9,T54:T149)</f>
        <v>0</v>
      </c>
      <c r="U53" s="82">
        <f>SUBTOTAL(9,U54:U149)</f>
        <v>17877283.200000003</v>
      </c>
      <c r="V53" s="145"/>
    </row>
    <row r="54" spans="1:22" s="11" customFormat="1" outlineLevel="3">
      <c r="A54" s="192"/>
      <c r="B54" s="192"/>
      <c r="C54" s="189" t="s">
        <v>1342</v>
      </c>
      <c r="D54" s="194"/>
      <c r="E54" s="358"/>
      <c r="F54" s="195"/>
      <c r="G54" s="199"/>
      <c r="H54" s="199"/>
      <c r="I54" s="199"/>
      <c r="J54" s="174">
        <f>SUBTOTAL(9,J55:J104)</f>
        <v>205749865.95765883</v>
      </c>
      <c r="K54" s="174">
        <f>SUBTOTAL(9,K55:K104)</f>
        <v>34591531.44037205</v>
      </c>
      <c r="L54" s="174">
        <f>SUBTOTAL(9,L55:L104)</f>
        <v>240341397.39803082</v>
      </c>
      <c r="M54" s="578"/>
      <c r="N54" s="174"/>
      <c r="O54" s="174">
        <f t="shared" si="0"/>
        <v>0</v>
      </c>
      <c r="P54" s="578"/>
      <c r="Q54" s="174"/>
      <c r="R54" s="174">
        <f t="shared" si="1"/>
        <v>0</v>
      </c>
      <c r="S54" s="174">
        <f>SUBTOTAL(9,S55:S104)</f>
        <v>13261248.000000002</v>
      </c>
      <c r="T54" s="174">
        <f>SUBTOTAL(9,T55:T104)</f>
        <v>0</v>
      </c>
      <c r="U54" s="174">
        <f>SUBTOTAL(9,U55:U104)</f>
        <v>13261248.000000002</v>
      </c>
      <c r="V54" s="270"/>
    </row>
    <row r="55" spans="1:22" s="11" customFormat="1" outlineLevel="3">
      <c r="A55" s="192"/>
      <c r="B55" s="192"/>
      <c r="C55" s="172" t="s">
        <v>1370</v>
      </c>
      <c r="D55" s="194"/>
      <c r="E55" s="358"/>
      <c r="F55" s="195"/>
      <c r="G55" s="199"/>
      <c r="H55" s="199"/>
      <c r="I55" s="199"/>
      <c r="J55" s="174">
        <f>SUBTOTAL(9,J56:J67)</f>
        <v>149717065.9576588</v>
      </c>
      <c r="K55" s="174">
        <f t="shared" ref="K55:L55" si="20">SUBTOTAL(9,K56:K67)</f>
        <v>8068928.1915720459</v>
      </c>
      <c r="L55" s="174">
        <f t="shared" si="20"/>
        <v>157785994.14923084</v>
      </c>
      <c r="M55" s="578"/>
      <c r="N55" s="174"/>
      <c r="O55" s="174">
        <f t="shared" si="0"/>
        <v>0</v>
      </c>
      <c r="P55" s="578"/>
      <c r="Q55" s="174"/>
      <c r="R55" s="174">
        <f t="shared" si="1"/>
        <v>0</v>
      </c>
      <c r="S55" s="174">
        <f>SUBTOTAL(9,S56:S67)</f>
        <v>0</v>
      </c>
      <c r="T55" s="174">
        <f t="shared" ref="T55:U55" si="21">SUBTOTAL(9,T56:T67)</f>
        <v>0</v>
      </c>
      <c r="U55" s="174">
        <f t="shared" si="21"/>
        <v>0</v>
      </c>
      <c r="V55" s="270"/>
    </row>
    <row r="56" spans="1:22" s="11" customFormat="1" outlineLevel="3">
      <c r="A56" s="192"/>
      <c r="B56" s="192"/>
      <c r="C56" s="193" t="s">
        <v>1371</v>
      </c>
      <c r="D56" s="194">
        <v>2</v>
      </c>
      <c r="E56" s="358">
        <v>2</v>
      </c>
      <c r="F56" s="195" t="s">
        <v>692</v>
      </c>
      <c r="G56" s="199">
        <v>30745000.000000004</v>
      </c>
      <c r="H56" s="199">
        <v>728000.00000000012</v>
      </c>
      <c r="I56" s="199">
        <f t="shared" ref="I56" si="22">SUM(G56:H56)</f>
        <v>31473000.000000004</v>
      </c>
      <c r="J56" s="199">
        <f t="shared" ref="J56:J66" si="23">G56*E56</f>
        <v>61490000.000000007</v>
      </c>
      <c r="K56" s="199">
        <f t="shared" ref="K56:K66" si="24">H56*E56</f>
        <v>1456000.0000000002</v>
      </c>
      <c r="L56" s="199">
        <f t="shared" ref="L56:L66" si="25">I56*E56</f>
        <v>62946000.000000007</v>
      </c>
      <c r="M56" s="579"/>
      <c r="N56" s="199"/>
      <c r="O56" s="199">
        <f t="shared" si="0"/>
        <v>0</v>
      </c>
      <c r="P56" s="579"/>
      <c r="Q56" s="199"/>
      <c r="R56" s="199">
        <f t="shared" si="1"/>
        <v>0</v>
      </c>
      <c r="S56" s="199">
        <f t="shared" si="8"/>
        <v>0</v>
      </c>
      <c r="T56" s="199">
        <f t="shared" si="9"/>
        <v>0</v>
      </c>
      <c r="U56" s="199">
        <f t="shared" si="10"/>
        <v>0</v>
      </c>
      <c r="V56" s="270" t="s">
        <v>1558</v>
      </c>
    </row>
    <row r="57" spans="1:22" s="11" customFormat="1" ht="16.2" customHeight="1" outlineLevel="3">
      <c r="A57" s="192"/>
      <c r="B57" s="192"/>
      <c r="C57" s="193" t="s">
        <v>1372</v>
      </c>
      <c r="D57" s="194">
        <v>1</v>
      </c>
      <c r="E57" s="358">
        <v>1</v>
      </c>
      <c r="F57" s="195" t="s">
        <v>692</v>
      </c>
      <c r="G57" s="199">
        <v>44440000</v>
      </c>
      <c r="H57" s="199">
        <v>1400000.0000000002</v>
      </c>
      <c r="I57" s="199">
        <f t="shared" ref="I57:I64" si="26">SUM(G57:H57)</f>
        <v>45840000</v>
      </c>
      <c r="J57" s="199">
        <f t="shared" si="23"/>
        <v>44440000</v>
      </c>
      <c r="K57" s="199">
        <f t="shared" si="24"/>
        <v>1400000.0000000002</v>
      </c>
      <c r="L57" s="199">
        <f t="shared" si="25"/>
        <v>45840000</v>
      </c>
      <c r="M57" s="579"/>
      <c r="N57" s="199"/>
      <c r="O57" s="199">
        <f t="shared" si="0"/>
        <v>0</v>
      </c>
      <c r="P57" s="579"/>
      <c r="Q57" s="199"/>
      <c r="R57" s="199">
        <f t="shared" si="1"/>
        <v>0</v>
      </c>
      <c r="S57" s="199">
        <f t="shared" si="8"/>
        <v>0</v>
      </c>
      <c r="T57" s="199">
        <f t="shared" si="9"/>
        <v>0</v>
      </c>
      <c r="U57" s="199">
        <f t="shared" si="10"/>
        <v>0</v>
      </c>
      <c r="V57" s="270" t="s">
        <v>1373</v>
      </c>
    </row>
    <row r="58" spans="1:22" s="11" customFormat="1" outlineLevel="3">
      <c r="A58" s="192"/>
      <c r="B58" s="192"/>
      <c r="C58" s="193" t="s">
        <v>1374</v>
      </c>
      <c r="D58" s="194">
        <v>1</v>
      </c>
      <c r="E58" s="358">
        <v>1</v>
      </c>
      <c r="F58" s="195" t="s">
        <v>660</v>
      </c>
      <c r="G58" s="199">
        <v>7915200</v>
      </c>
      <c r="H58" s="199">
        <v>168000.00000000003</v>
      </c>
      <c r="I58" s="199">
        <f t="shared" si="26"/>
        <v>8083200</v>
      </c>
      <c r="J58" s="199">
        <f t="shared" si="23"/>
        <v>7915200</v>
      </c>
      <c r="K58" s="199">
        <f t="shared" si="24"/>
        <v>168000.00000000003</v>
      </c>
      <c r="L58" s="199">
        <f t="shared" si="25"/>
        <v>8083200</v>
      </c>
      <c r="M58" s="579"/>
      <c r="N58" s="199"/>
      <c r="O58" s="199">
        <f t="shared" si="0"/>
        <v>0</v>
      </c>
      <c r="P58" s="579"/>
      <c r="Q58" s="199"/>
      <c r="R58" s="199">
        <f t="shared" si="1"/>
        <v>0</v>
      </c>
      <c r="S58" s="199">
        <f t="shared" si="8"/>
        <v>0</v>
      </c>
      <c r="T58" s="199">
        <f t="shared" si="9"/>
        <v>0</v>
      </c>
      <c r="U58" s="199">
        <f t="shared" si="10"/>
        <v>0</v>
      </c>
      <c r="V58" s="270" t="s">
        <v>1375</v>
      </c>
    </row>
    <row r="59" spans="1:22" s="11" customFormat="1" outlineLevel="3">
      <c r="A59" s="192"/>
      <c r="B59" s="192"/>
      <c r="C59" s="193" t="s">
        <v>1376</v>
      </c>
      <c r="D59" s="194">
        <v>1</v>
      </c>
      <c r="E59" s="358">
        <v>1</v>
      </c>
      <c r="F59" s="195" t="s">
        <v>660</v>
      </c>
      <c r="G59" s="199">
        <v>9970909.0909090899</v>
      </c>
      <c r="H59" s="199">
        <v>322000.00000000006</v>
      </c>
      <c r="I59" s="199">
        <f t="shared" si="26"/>
        <v>10292909.09090909</v>
      </c>
      <c r="J59" s="199">
        <f t="shared" si="23"/>
        <v>9970909.0909090899</v>
      </c>
      <c r="K59" s="199">
        <f t="shared" si="24"/>
        <v>322000.00000000006</v>
      </c>
      <c r="L59" s="199">
        <f t="shared" si="25"/>
        <v>10292909.09090909</v>
      </c>
      <c r="M59" s="579"/>
      <c r="N59" s="199"/>
      <c r="O59" s="199">
        <f t="shared" si="0"/>
        <v>0</v>
      </c>
      <c r="P59" s="579"/>
      <c r="Q59" s="199"/>
      <c r="R59" s="199">
        <f t="shared" si="1"/>
        <v>0</v>
      </c>
      <c r="S59" s="199">
        <f t="shared" si="8"/>
        <v>0</v>
      </c>
      <c r="T59" s="199">
        <f t="shared" si="9"/>
        <v>0</v>
      </c>
      <c r="U59" s="199">
        <f t="shared" si="10"/>
        <v>0</v>
      </c>
      <c r="V59" s="270" t="s">
        <v>1377</v>
      </c>
    </row>
    <row r="60" spans="1:22" s="11" customFormat="1" outlineLevel="3">
      <c r="A60" s="192"/>
      <c r="B60" s="192"/>
      <c r="C60" s="193" t="s">
        <v>1378</v>
      </c>
      <c r="D60" s="194">
        <v>1</v>
      </c>
      <c r="E60" s="358">
        <v>1</v>
      </c>
      <c r="F60" s="195" t="s">
        <v>692</v>
      </c>
      <c r="G60" s="199">
        <v>10800000</v>
      </c>
      <c r="H60" s="199">
        <v>225400</v>
      </c>
      <c r="I60" s="199">
        <f t="shared" si="26"/>
        <v>11025400</v>
      </c>
      <c r="J60" s="199">
        <f t="shared" si="23"/>
        <v>10800000</v>
      </c>
      <c r="K60" s="199">
        <f t="shared" si="24"/>
        <v>225400</v>
      </c>
      <c r="L60" s="199">
        <f t="shared" si="25"/>
        <v>11025400</v>
      </c>
      <c r="M60" s="579"/>
      <c r="N60" s="199"/>
      <c r="O60" s="199">
        <f t="shared" si="0"/>
        <v>0</v>
      </c>
      <c r="P60" s="579"/>
      <c r="Q60" s="199"/>
      <c r="R60" s="199">
        <f t="shared" si="1"/>
        <v>0</v>
      </c>
      <c r="S60" s="199">
        <f t="shared" si="8"/>
        <v>0</v>
      </c>
      <c r="T60" s="199">
        <f t="shared" si="9"/>
        <v>0</v>
      </c>
      <c r="U60" s="199">
        <f t="shared" si="10"/>
        <v>0</v>
      </c>
      <c r="V60" s="270" t="s">
        <v>898</v>
      </c>
    </row>
    <row r="61" spans="1:22" s="11" customFormat="1" outlineLevel="3">
      <c r="A61" s="192"/>
      <c r="B61" s="192"/>
      <c r="C61" s="193" t="s">
        <v>1379</v>
      </c>
      <c r="D61" s="194">
        <v>1</v>
      </c>
      <c r="E61" s="358">
        <v>1</v>
      </c>
      <c r="F61" s="195" t="s">
        <v>660</v>
      </c>
      <c r="G61" s="199">
        <v>2154000</v>
      </c>
      <c r="H61" s="199">
        <v>75152</v>
      </c>
      <c r="I61" s="199">
        <f t="shared" si="26"/>
        <v>2229152</v>
      </c>
      <c r="J61" s="199">
        <f t="shared" si="23"/>
        <v>2154000</v>
      </c>
      <c r="K61" s="199">
        <f t="shared" si="24"/>
        <v>75152</v>
      </c>
      <c r="L61" s="199">
        <f t="shared" si="25"/>
        <v>2229152</v>
      </c>
      <c r="M61" s="579"/>
      <c r="N61" s="199"/>
      <c r="O61" s="199">
        <f t="shared" si="0"/>
        <v>0</v>
      </c>
      <c r="P61" s="579"/>
      <c r="Q61" s="199"/>
      <c r="R61" s="199">
        <f t="shared" si="1"/>
        <v>0</v>
      </c>
      <c r="S61" s="199">
        <f t="shared" si="8"/>
        <v>0</v>
      </c>
      <c r="T61" s="199">
        <f t="shared" si="9"/>
        <v>0</v>
      </c>
      <c r="U61" s="199">
        <f t="shared" si="10"/>
        <v>0</v>
      </c>
      <c r="V61" s="270" t="s">
        <v>1380</v>
      </c>
    </row>
    <row r="62" spans="1:22" s="11" customFormat="1" outlineLevel="3">
      <c r="A62" s="192"/>
      <c r="B62" s="192"/>
      <c r="C62" s="193" t="s">
        <v>1110</v>
      </c>
      <c r="D62" s="194">
        <v>20</v>
      </c>
      <c r="E62" s="358">
        <v>25</v>
      </c>
      <c r="F62" s="195" t="s">
        <v>624</v>
      </c>
      <c r="G62" s="199">
        <v>15443.88</v>
      </c>
      <c r="H62" s="199">
        <v>5031.18</v>
      </c>
      <c r="I62" s="199">
        <f t="shared" si="26"/>
        <v>20475.059999999998</v>
      </c>
      <c r="J62" s="199">
        <f t="shared" si="23"/>
        <v>386097</v>
      </c>
      <c r="K62" s="199">
        <f t="shared" si="24"/>
        <v>125779.5</v>
      </c>
      <c r="L62" s="199">
        <f t="shared" si="25"/>
        <v>511876.49999999994</v>
      </c>
      <c r="M62" s="579"/>
      <c r="N62" s="199"/>
      <c r="O62" s="199">
        <f t="shared" si="0"/>
        <v>0</v>
      </c>
      <c r="P62" s="579"/>
      <c r="Q62" s="199"/>
      <c r="R62" s="199">
        <f t="shared" si="1"/>
        <v>0</v>
      </c>
      <c r="S62" s="199">
        <f t="shared" si="8"/>
        <v>0</v>
      </c>
      <c r="T62" s="199">
        <f t="shared" si="9"/>
        <v>0</v>
      </c>
      <c r="U62" s="199">
        <f t="shared" si="10"/>
        <v>0</v>
      </c>
      <c r="V62" s="270" t="s">
        <v>625</v>
      </c>
    </row>
    <row r="63" spans="1:22" s="11" customFormat="1" outlineLevel="3">
      <c r="A63" s="192"/>
      <c r="B63" s="192"/>
      <c r="C63" s="193" t="s">
        <v>1368</v>
      </c>
      <c r="D63" s="194">
        <v>20</v>
      </c>
      <c r="E63" s="358">
        <v>25</v>
      </c>
      <c r="F63" s="195" t="s">
        <v>624</v>
      </c>
      <c r="G63" s="199">
        <v>40467</v>
      </c>
      <c r="H63" s="199">
        <v>9350</v>
      </c>
      <c r="I63" s="199">
        <f t="shared" si="26"/>
        <v>49817</v>
      </c>
      <c r="J63" s="199">
        <f t="shared" si="23"/>
        <v>1011675</v>
      </c>
      <c r="K63" s="199">
        <f t="shared" si="24"/>
        <v>233750</v>
      </c>
      <c r="L63" s="199">
        <f t="shared" si="25"/>
        <v>1245425</v>
      </c>
      <c r="M63" s="579"/>
      <c r="N63" s="199"/>
      <c r="O63" s="199">
        <f t="shared" si="0"/>
        <v>0</v>
      </c>
      <c r="P63" s="579"/>
      <c r="Q63" s="199"/>
      <c r="R63" s="199">
        <f t="shared" si="1"/>
        <v>0</v>
      </c>
      <c r="S63" s="199">
        <f t="shared" si="8"/>
        <v>0</v>
      </c>
      <c r="T63" s="199">
        <f t="shared" si="9"/>
        <v>0</v>
      </c>
      <c r="U63" s="199">
        <f t="shared" si="10"/>
        <v>0</v>
      </c>
      <c r="V63" s="270"/>
    </row>
    <row r="64" spans="1:22" s="11" customFormat="1" outlineLevel="3">
      <c r="A64" s="192"/>
      <c r="B64" s="192"/>
      <c r="C64" s="193" t="s">
        <v>928</v>
      </c>
      <c r="D64" s="194">
        <v>40</v>
      </c>
      <c r="E64" s="358">
        <v>50</v>
      </c>
      <c r="F64" s="195" t="s">
        <v>624</v>
      </c>
      <c r="G64" s="199">
        <v>8773.9726027397246</v>
      </c>
      <c r="H64" s="199">
        <v>14594.016411764707</v>
      </c>
      <c r="I64" s="199">
        <f t="shared" si="26"/>
        <v>23367.989014504434</v>
      </c>
      <c r="J64" s="199">
        <f t="shared" si="23"/>
        <v>438698.6301369862</v>
      </c>
      <c r="K64" s="199">
        <f t="shared" si="24"/>
        <v>729700.82058823539</v>
      </c>
      <c r="L64" s="199">
        <f t="shared" si="25"/>
        <v>1168399.4507252218</v>
      </c>
      <c r="M64" s="579"/>
      <c r="N64" s="199"/>
      <c r="O64" s="199">
        <f t="shared" si="0"/>
        <v>0</v>
      </c>
      <c r="P64" s="579"/>
      <c r="Q64" s="199"/>
      <c r="R64" s="199">
        <f t="shared" si="1"/>
        <v>0</v>
      </c>
      <c r="S64" s="199">
        <f t="shared" si="8"/>
        <v>0</v>
      </c>
      <c r="T64" s="199">
        <f t="shared" si="9"/>
        <v>0</v>
      </c>
      <c r="U64" s="199">
        <f t="shared" si="10"/>
        <v>0</v>
      </c>
      <c r="V64" s="270" t="s">
        <v>929</v>
      </c>
    </row>
    <row r="65" spans="1:22" s="399" customFormat="1" outlineLevel="3">
      <c r="A65" s="395"/>
      <c r="B65" s="395"/>
      <c r="C65" s="400" t="s">
        <v>1381</v>
      </c>
      <c r="D65" s="97">
        <v>1</v>
      </c>
      <c r="E65" s="61">
        <v>1</v>
      </c>
      <c r="F65" s="397" t="s">
        <v>619</v>
      </c>
      <c r="G65" s="62">
        <v>6172492.3536737235</v>
      </c>
      <c r="H65" s="62">
        <v>1851747.706102117</v>
      </c>
      <c r="I65" s="62">
        <f t="shared" ref="I65" si="27">SUM(G65:H65)</f>
        <v>8024240.0597758405</v>
      </c>
      <c r="J65" s="62">
        <f t="shared" si="23"/>
        <v>6172492.3536737235</v>
      </c>
      <c r="K65" s="62">
        <f t="shared" si="24"/>
        <v>1851747.706102117</v>
      </c>
      <c r="L65" s="62">
        <f t="shared" si="25"/>
        <v>8024240.0597758405</v>
      </c>
      <c r="M65" s="574"/>
      <c r="N65" s="62"/>
      <c r="O65" s="62">
        <f t="shared" si="0"/>
        <v>0</v>
      </c>
      <c r="P65" s="574"/>
      <c r="Q65" s="62"/>
      <c r="R65" s="62">
        <f t="shared" si="1"/>
        <v>0</v>
      </c>
      <c r="S65" s="62">
        <f t="shared" si="8"/>
        <v>0</v>
      </c>
      <c r="T65" s="62">
        <f t="shared" si="9"/>
        <v>0</v>
      </c>
      <c r="U65" s="62">
        <f t="shared" si="10"/>
        <v>0</v>
      </c>
      <c r="V65" s="398" t="s">
        <v>1105</v>
      </c>
    </row>
    <row r="66" spans="1:22" s="399" customFormat="1" outlineLevel="3">
      <c r="A66" s="395"/>
      <c r="B66" s="395"/>
      <c r="C66" s="400" t="s">
        <v>657</v>
      </c>
      <c r="D66" s="97">
        <v>1</v>
      </c>
      <c r="E66" s="61">
        <v>1</v>
      </c>
      <c r="F66" s="397" t="s">
        <v>619</v>
      </c>
      <c r="G66" s="62">
        <v>4937993.8829389792</v>
      </c>
      <c r="H66" s="62">
        <v>1481398.1648816937</v>
      </c>
      <c r="I66" s="62">
        <f t="shared" ref="I66" si="28">SUM(G66:H66)</f>
        <v>6419392.0478206724</v>
      </c>
      <c r="J66" s="62">
        <f t="shared" si="23"/>
        <v>4937993.8829389792</v>
      </c>
      <c r="K66" s="62">
        <f t="shared" si="24"/>
        <v>1481398.1648816937</v>
      </c>
      <c r="L66" s="62">
        <f t="shared" si="25"/>
        <v>6419392.0478206724</v>
      </c>
      <c r="M66" s="574"/>
      <c r="N66" s="62"/>
      <c r="O66" s="62">
        <f t="shared" si="0"/>
        <v>0</v>
      </c>
      <c r="P66" s="574"/>
      <c r="Q66" s="62"/>
      <c r="R66" s="62">
        <f t="shared" si="1"/>
        <v>0</v>
      </c>
      <c r="S66" s="62">
        <f t="shared" si="8"/>
        <v>0</v>
      </c>
      <c r="T66" s="62">
        <f t="shared" si="9"/>
        <v>0</v>
      </c>
      <c r="U66" s="62">
        <f t="shared" si="10"/>
        <v>0</v>
      </c>
      <c r="V66" s="398" t="s">
        <v>1105</v>
      </c>
    </row>
    <row r="67" spans="1:22" s="11" customFormat="1" outlineLevel="3">
      <c r="A67" s="192"/>
      <c r="B67" s="192"/>
      <c r="C67" s="193"/>
      <c r="D67" s="194"/>
      <c r="E67" s="358"/>
      <c r="F67" s="195"/>
      <c r="G67" s="199"/>
      <c r="H67" s="199"/>
      <c r="I67" s="199"/>
      <c r="J67" s="199"/>
      <c r="K67" s="199"/>
      <c r="L67" s="199"/>
      <c r="M67" s="579"/>
      <c r="N67" s="199"/>
      <c r="O67" s="199">
        <f t="shared" si="0"/>
        <v>0</v>
      </c>
      <c r="P67" s="579"/>
      <c r="Q67" s="199"/>
      <c r="R67" s="199">
        <f t="shared" si="1"/>
        <v>0</v>
      </c>
      <c r="S67" s="199">
        <f t="shared" si="8"/>
        <v>0</v>
      </c>
      <c r="T67" s="199">
        <f t="shared" si="9"/>
        <v>0</v>
      </c>
      <c r="U67" s="199">
        <f t="shared" si="10"/>
        <v>0</v>
      </c>
      <c r="V67" s="270"/>
    </row>
    <row r="68" spans="1:22" s="11" customFormat="1" outlineLevel="3">
      <c r="A68" s="192"/>
      <c r="B68" s="192"/>
      <c r="C68" s="172" t="s">
        <v>1382</v>
      </c>
      <c r="D68" s="194"/>
      <c r="E68" s="358"/>
      <c r="F68" s="195"/>
      <c r="G68" s="199"/>
      <c r="H68" s="199"/>
      <c r="I68" s="199"/>
      <c r="J68" s="174">
        <f>SUBTOTAL(9,J69:J82)</f>
        <v>31053568.800000001</v>
      </c>
      <c r="K68" s="174">
        <f>SUBTOTAL(9,K69:K82)</f>
        <v>3110074.6695999997</v>
      </c>
      <c r="L68" s="174">
        <f>SUBTOTAL(9,L69:L82)</f>
        <v>34163643.469599999</v>
      </c>
      <c r="M68" s="578"/>
      <c r="N68" s="174"/>
      <c r="O68" s="174">
        <f t="shared" si="0"/>
        <v>0</v>
      </c>
      <c r="P68" s="578"/>
      <c r="Q68" s="174"/>
      <c r="R68" s="174">
        <f t="shared" si="1"/>
        <v>0</v>
      </c>
      <c r="S68" s="174">
        <f>SUBTOTAL(9,S69:S82)</f>
        <v>0</v>
      </c>
      <c r="T68" s="174">
        <f>SUBTOTAL(9,T69:T82)</f>
        <v>0</v>
      </c>
      <c r="U68" s="174">
        <f>SUBTOTAL(9,U69:U82)</f>
        <v>0</v>
      </c>
      <c r="V68" s="270"/>
    </row>
    <row r="69" spans="1:22" s="11" customFormat="1" ht="13.8" outlineLevel="3">
      <c r="A69" s="410"/>
      <c r="B69" s="411"/>
      <c r="C69" s="412" t="s">
        <v>1383</v>
      </c>
      <c r="D69" s="194">
        <v>1</v>
      </c>
      <c r="E69" s="358">
        <v>1</v>
      </c>
      <c r="F69" s="195" t="s">
        <v>660</v>
      </c>
      <c r="G69" s="199">
        <v>1008000</v>
      </c>
      <c r="H69" s="199">
        <v>49588.000000000007</v>
      </c>
      <c r="I69" s="199">
        <f t="shared" ref="I69:I75" si="29">SUM(G69:H69)</f>
        <v>1057588</v>
      </c>
      <c r="J69" s="199">
        <f t="shared" ref="J69:J81" si="30">G69*E69</f>
        <v>1008000</v>
      </c>
      <c r="K69" s="199">
        <f t="shared" ref="K69:K81" si="31">H69*E69</f>
        <v>49588.000000000007</v>
      </c>
      <c r="L69" s="199">
        <f t="shared" ref="L69:L81" si="32">I69*E69</f>
        <v>1057588</v>
      </c>
      <c r="M69" s="579"/>
      <c r="N69" s="199"/>
      <c r="O69" s="199">
        <f t="shared" si="0"/>
        <v>0</v>
      </c>
      <c r="P69" s="579"/>
      <c r="Q69" s="199"/>
      <c r="R69" s="199">
        <f t="shared" si="1"/>
        <v>0</v>
      </c>
      <c r="S69" s="199">
        <f t="shared" si="8"/>
        <v>0</v>
      </c>
      <c r="T69" s="199">
        <f t="shared" si="9"/>
        <v>0</v>
      </c>
      <c r="U69" s="199">
        <f t="shared" si="10"/>
        <v>0</v>
      </c>
      <c r="V69" s="270" t="s">
        <v>1384</v>
      </c>
    </row>
    <row r="70" spans="1:22" s="11" customFormat="1" outlineLevel="3">
      <c r="A70" s="192"/>
      <c r="B70" s="192"/>
      <c r="C70" s="192" t="s">
        <v>1385</v>
      </c>
      <c r="D70" s="194">
        <v>4</v>
      </c>
      <c r="E70" s="358">
        <v>4</v>
      </c>
      <c r="F70" s="195" t="s">
        <v>660</v>
      </c>
      <c r="G70" s="199">
        <v>825600</v>
      </c>
      <c r="H70" s="199">
        <v>75152</v>
      </c>
      <c r="I70" s="199">
        <f t="shared" ref="I70:I71" si="33">SUM(G70:H70)</f>
        <v>900752</v>
      </c>
      <c r="J70" s="199">
        <f t="shared" si="30"/>
        <v>3302400</v>
      </c>
      <c r="K70" s="199">
        <f t="shared" si="31"/>
        <v>300608</v>
      </c>
      <c r="L70" s="199">
        <f t="shared" si="32"/>
        <v>3603008</v>
      </c>
      <c r="M70" s="579"/>
      <c r="N70" s="199"/>
      <c r="O70" s="199">
        <f t="shared" si="0"/>
        <v>0</v>
      </c>
      <c r="P70" s="579"/>
      <c r="Q70" s="199"/>
      <c r="R70" s="199">
        <f t="shared" si="1"/>
        <v>0</v>
      </c>
      <c r="S70" s="199">
        <f t="shared" si="8"/>
        <v>0</v>
      </c>
      <c r="T70" s="199">
        <f t="shared" si="9"/>
        <v>0</v>
      </c>
      <c r="U70" s="199">
        <f t="shared" si="10"/>
        <v>0</v>
      </c>
      <c r="V70" s="270" t="s">
        <v>1386</v>
      </c>
    </row>
    <row r="71" spans="1:22" s="11" customFormat="1" outlineLevel="3">
      <c r="A71" s="192"/>
      <c r="B71" s="192"/>
      <c r="C71" s="192" t="s">
        <v>1387</v>
      </c>
      <c r="D71" s="194">
        <v>1</v>
      </c>
      <c r="E71" s="358">
        <v>1</v>
      </c>
      <c r="F71" s="195" t="s">
        <v>660</v>
      </c>
      <c r="G71" s="199">
        <v>4200000</v>
      </c>
      <c r="H71" s="199">
        <v>168000.00000000003</v>
      </c>
      <c r="I71" s="199">
        <f t="shared" si="33"/>
        <v>4368000</v>
      </c>
      <c r="J71" s="199">
        <f t="shared" si="30"/>
        <v>4200000</v>
      </c>
      <c r="K71" s="199">
        <f t="shared" si="31"/>
        <v>168000.00000000003</v>
      </c>
      <c r="L71" s="199">
        <f t="shared" si="32"/>
        <v>4368000</v>
      </c>
      <c r="M71" s="579"/>
      <c r="N71" s="199"/>
      <c r="O71" s="199">
        <f t="shared" si="0"/>
        <v>0</v>
      </c>
      <c r="P71" s="579"/>
      <c r="Q71" s="199"/>
      <c r="R71" s="199">
        <f t="shared" si="1"/>
        <v>0</v>
      </c>
      <c r="S71" s="199">
        <f t="shared" si="8"/>
        <v>0</v>
      </c>
      <c r="T71" s="199">
        <f t="shared" si="9"/>
        <v>0</v>
      </c>
      <c r="U71" s="199">
        <f t="shared" si="10"/>
        <v>0</v>
      </c>
      <c r="V71" s="270" t="s">
        <v>1388</v>
      </c>
    </row>
    <row r="72" spans="1:22" s="11" customFormat="1" outlineLevel="3">
      <c r="A72" s="192"/>
      <c r="B72" s="192"/>
      <c r="C72" s="192" t="s">
        <v>1389</v>
      </c>
      <c r="D72" s="194">
        <v>1</v>
      </c>
      <c r="E72" s="358">
        <v>1</v>
      </c>
      <c r="F72" s="195" t="s">
        <v>660</v>
      </c>
      <c r="G72" s="199">
        <v>2809200</v>
      </c>
      <c r="H72" s="199">
        <v>75152</v>
      </c>
      <c r="I72" s="199">
        <f t="shared" si="29"/>
        <v>2884352</v>
      </c>
      <c r="J72" s="199">
        <f t="shared" si="30"/>
        <v>2809200</v>
      </c>
      <c r="K72" s="199">
        <f t="shared" si="31"/>
        <v>75152</v>
      </c>
      <c r="L72" s="199">
        <f t="shared" si="32"/>
        <v>2884352</v>
      </c>
      <c r="M72" s="579"/>
      <c r="N72" s="199"/>
      <c r="O72" s="199">
        <f t="shared" si="0"/>
        <v>0</v>
      </c>
      <c r="P72" s="579"/>
      <c r="Q72" s="199"/>
      <c r="R72" s="199">
        <f t="shared" si="1"/>
        <v>0</v>
      </c>
      <c r="S72" s="199">
        <f t="shared" si="8"/>
        <v>0</v>
      </c>
      <c r="T72" s="199">
        <f t="shared" si="9"/>
        <v>0</v>
      </c>
      <c r="U72" s="199">
        <f t="shared" si="10"/>
        <v>0</v>
      </c>
      <c r="V72" s="270" t="s">
        <v>1390</v>
      </c>
    </row>
    <row r="73" spans="1:22" s="11" customFormat="1" outlineLevel="3">
      <c r="A73" s="192"/>
      <c r="B73" s="192"/>
      <c r="C73" s="192" t="s">
        <v>1391</v>
      </c>
      <c r="D73" s="194">
        <v>2</v>
      </c>
      <c r="E73" s="358">
        <v>2</v>
      </c>
      <c r="F73" s="195" t="s">
        <v>660</v>
      </c>
      <c r="G73" s="199">
        <v>726000</v>
      </c>
      <c r="H73" s="199">
        <v>75152</v>
      </c>
      <c r="I73" s="199">
        <f t="shared" si="29"/>
        <v>801152</v>
      </c>
      <c r="J73" s="199">
        <f t="shared" si="30"/>
        <v>1452000</v>
      </c>
      <c r="K73" s="199">
        <f t="shared" si="31"/>
        <v>150304</v>
      </c>
      <c r="L73" s="199">
        <f t="shared" si="32"/>
        <v>1602304</v>
      </c>
      <c r="M73" s="579"/>
      <c r="N73" s="199"/>
      <c r="O73" s="199">
        <f t="shared" si="0"/>
        <v>0</v>
      </c>
      <c r="P73" s="579"/>
      <c r="Q73" s="199"/>
      <c r="R73" s="199">
        <f t="shared" si="1"/>
        <v>0</v>
      </c>
      <c r="S73" s="199">
        <f t="shared" si="8"/>
        <v>0</v>
      </c>
      <c r="T73" s="199">
        <f t="shared" si="9"/>
        <v>0</v>
      </c>
      <c r="U73" s="199">
        <f t="shared" si="10"/>
        <v>0</v>
      </c>
      <c r="V73" s="270" t="s">
        <v>1392</v>
      </c>
    </row>
    <row r="74" spans="1:22" s="11" customFormat="1" ht="13.8" outlineLevel="3">
      <c r="A74" s="410"/>
      <c r="B74" s="411"/>
      <c r="C74" s="192" t="s">
        <v>1393</v>
      </c>
      <c r="D74" s="194">
        <v>3</v>
      </c>
      <c r="E74" s="358">
        <v>3</v>
      </c>
      <c r="F74" s="195" t="s">
        <v>660</v>
      </c>
      <c r="G74" s="199">
        <v>3133200</v>
      </c>
      <c r="H74" s="199">
        <v>75152</v>
      </c>
      <c r="I74" s="199">
        <f t="shared" si="29"/>
        <v>3208352</v>
      </c>
      <c r="J74" s="199">
        <f t="shared" si="30"/>
        <v>9399600</v>
      </c>
      <c r="K74" s="199">
        <f t="shared" si="31"/>
        <v>225456</v>
      </c>
      <c r="L74" s="199">
        <f t="shared" si="32"/>
        <v>9625056</v>
      </c>
      <c r="M74" s="579"/>
      <c r="N74" s="199"/>
      <c r="O74" s="199">
        <f t="shared" si="0"/>
        <v>0</v>
      </c>
      <c r="P74" s="579"/>
      <c r="Q74" s="199"/>
      <c r="R74" s="199">
        <f t="shared" si="1"/>
        <v>0</v>
      </c>
      <c r="S74" s="199">
        <f t="shared" si="8"/>
        <v>0</v>
      </c>
      <c r="T74" s="199">
        <f t="shared" si="9"/>
        <v>0</v>
      </c>
      <c r="U74" s="199">
        <f t="shared" si="10"/>
        <v>0</v>
      </c>
      <c r="V74" s="270" t="s">
        <v>1394</v>
      </c>
    </row>
    <row r="75" spans="1:22" s="11" customFormat="1" outlineLevel="3">
      <c r="A75" s="192"/>
      <c r="B75" s="192"/>
      <c r="C75" s="192" t="s">
        <v>1395</v>
      </c>
      <c r="D75" s="194">
        <v>3</v>
      </c>
      <c r="E75" s="358">
        <v>3</v>
      </c>
      <c r="F75" s="195" t="s">
        <v>660</v>
      </c>
      <c r="G75" s="199">
        <v>867600</v>
      </c>
      <c r="H75" s="199">
        <v>75152</v>
      </c>
      <c r="I75" s="199">
        <f t="shared" si="29"/>
        <v>942752</v>
      </c>
      <c r="J75" s="199">
        <f t="shared" si="30"/>
        <v>2602800</v>
      </c>
      <c r="K75" s="199">
        <f t="shared" si="31"/>
        <v>225456</v>
      </c>
      <c r="L75" s="199">
        <f t="shared" si="32"/>
        <v>2828256</v>
      </c>
      <c r="M75" s="579"/>
      <c r="N75" s="199"/>
      <c r="O75" s="199">
        <f t="shared" si="0"/>
        <v>0</v>
      </c>
      <c r="P75" s="579"/>
      <c r="Q75" s="199"/>
      <c r="R75" s="199">
        <f t="shared" si="1"/>
        <v>0</v>
      </c>
      <c r="S75" s="199">
        <f t="shared" si="8"/>
        <v>0</v>
      </c>
      <c r="T75" s="199">
        <f t="shared" si="9"/>
        <v>0</v>
      </c>
      <c r="U75" s="199">
        <f t="shared" si="10"/>
        <v>0</v>
      </c>
      <c r="V75" s="270" t="s">
        <v>1396</v>
      </c>
    </row>
    <row r="76" spans="1:22" s="11" customFormat="1" outlineLevel="3">
      <c r="A76" s="192"/>
      <c r="B76" s="192"/>
      <c r="C76" s="192" t="s">
        <v>1397</v>
      </c>
      <c r="D76" s="194">
        <v>4</v>
      </c>
      <c r="E76" s="358">
        <v>4</v>
      </c>
      <c r="F76" s="195" t="s">
        <v>660</v>
      </c>
      <c r="G76" s="199">
        <v>726000</v>
      </c>
      <c r="H76" s="199">
        <v>75152</v>
      </c>
      <c r="I76" s="199">
        <f t="shared" ref="I76:I81" si="34">SUM(G76:H76)</f>
        <v>801152</v>
      </c>
      <c r="J76" s="199">
        <f t="shared" si="30"/>
        <v>2904000</v>
      </c>
      <c r="K76" s="199">
        <f t="shared" si="31"/>
        <v>300608</v>
      </c>
      <c r="L76" s="199">
        <f t="shared" si="32"/>
        <v>3204608</v>
      </c>
      <c r="M76" s="579"/>
      <c r="N76" s="199"/>
      <c r="O76" s="199">
        <f t="shared" si="0"/>
        <v>0</v>
      </c>
      <c r="P76" s="579"/>
      <c r="Q76" s="199"/>
      <c r="R76" s="199">
        <f t="shared" si="1"/>
        <v>0</v>
      </c>
      <c r="S76" s="199">
        <f t="shared" si="8"/>
        <v>0</v>
      </c>
      <c r="T76" s="199">
        <f t="shared" si="9"/>
        <v>0</v>
      </c>
      <c r="U76" s="199">
        <f t="shared" si="10"/>
        <v>0</v>
      </c>
      <c r="V76" s="270" t="s">
        <v>1398</v>
      </c>
    </row>
    <row r="77" spans="1:22" s="11" customFormat="1" outlineLevel="3">
      <c r="A77" s="192"/>
      <c r="B77" s="192"/>
      <c r="C77" s="192" t="s">
        <v>1399</v>
      </c>
      <c r="D77" s="194">
        <v>1</v>
      </c>
      <c r="E77" s="358">
        <v>1</v>
      </c>
      <c r="F77" s="195" t="s">
        <v>660</v>
      </c>
      <c r="G77" s="199">
        <v>322800</v>
      </c>
      <c r="H77" s="199">
        <v>50880.368000000009</v>
      </c>
      <c r="I77" s="199">
        <f t="shared" si="34"/>
        <v>373680.36800000002</v>
      </c>
      <c r="J77" s="199">
        <f t="shared" si="30"/>
        <v>322800</v>
      </c>
      <c r="K77" s="199">
        <f t="shared" si="31"/>
        <v>50880.368000000009</v>
      </c>
      <c r="L77" s="199">
        <f t="shared" si="32"/>
        <v>373680.36800000002</v>
      </c>
      <c r="M77" s="579"/>
      <c r="N77" s="199"/>
      <c r="O77" s="199">
        <f t="shared" si="0"/>
        <v>0</v>
      </c>
      <c r="P77" s="579"/>
      <c r="Q77" s="199"/>
      <c r="R77" s="199">
        <f t="shared" si="1"/>
        <v>0</v>
      </c>
      <c r="S77" s="199">
        <f t="shared" si="8"/>
        <v>0</v>
      </c>
      <c r="T77" s="199">
        <f t="shared" si="9"/>
        <v>0</v>
      </c>
      <c r="U77" s="199">
        <f t="shared" si="10"/>
        <v>0</v>
      </c>
      <c r="V77" s="270" t="s">
        <v>1398</v>
      </c>
    </row>
    <row r="78" spans="1:22" s="11" customFormat="1" outlineLevel="3">
      <c r="A78" s="192"/>
      <c r="B78" s="192"/>
      <c r="C78" s="192" t="s">
        <v>1400</v>
      </c>
      <c r="D78" s="194">
        <v>5</v>
      </c>
      <c r="E78" s="358">
        <v>7</v>
      </c>
      <c r="F78" s="195" t="s">
        <v>660</v>
      </c>
      <c r="G78" s="199">
        <v>99122.400000000009</v>
      </c>
      <c r="H78" s="199">
        <v>58877.300720000007</v>
      </c>
      <c r="I78" s="199">
        <f t="shared" si="34"/>
        <v>157999.70072000002</v>
      </c>
      <c r="J78" s="199">
        <f t="shared" si="30"/>
        <v>693856.8</v>
      </c>
      <c r="K78" s="199">
        <f t="shared" si="31"/>
        <v>412141.10504000005</v>
      </c>
      <c r="L78" s="199">
        <f t="shared" si="32"/>
        <v>1105997.9050400001</v>
      </c>
      <c r="M78" s="579"/>
      <c r="N78" s="199"/>
      <c r="O78" s="199">
        <f t="shared" si="0"/>
        <v>0</v>
      </c>
      <c r="P78" s="579"/>
      <c r="Q78" s="199"/>
      <c r="R78" s="199">
        <f t="shared" si="1"/>
        <v>0</v>
      </c>
      <c r="S78" s="199">
        <f t="shared" si="8"/>
        <v>0</v>
      </c>
      <c r="T78" s="199">
        <f t="shared" si="9"/>
        <v>0</v>
      </c>
      <c r="U78" s="199">
        <f t="shared" si="10"/>
        <v>0</v>
      </c>
      <c r="V78" s="270" t="s">
        <v>1366</v>
      </c>
    </row>
    <row r="79" spans="1:22" outlineLevel="3">
      <c r="A79" s="137"/>
      <c r="B79" s="137"/>
      <c r="C79" s="137" t="s">
        <v>1401</v>
      </c>
      <c r="D79" s="97">
        <v>3</v>
      </c>
      <c r="E79" s="61">
        <v>2</v>
      </c>
      <c r="F79" s="139" t="s">
        <v>660</v>
      </c>
      <c r="G79" s="199">
        <v>85924.800000000003</v>
      </c>
      <c r="H79" s="199">
        <v>49415.098879999998</v>
      </c>
      <c r="I79" s="71">
        <f t="shared" si="34"/>
        <v>135339.89887999999</v>
      </c>
      <c r="J79" s="71">
        <f t="shared" si="30"/>
        <v>171849.60000000001</v>
      </c>
      <c r="K79" s="71">
        <f t="shared" si="31"/>
        <v>98830.197759999995</v>
      </c>
      <c r="L79" s="71">
        <f t="shared" si="32"/>
        <v>270679.79775999999</v>
      </c>
      <c r="M79" s="570"/>
      <c r="N79" s="71"/>
      <c r="O79" s="71">
        <f t="shared" si="0"/>
        <v>0</v>
      </c>
      <c r="P79" s="570"/>
      <c r="Q79" s="71"/>
      <c r="R79" s="71">
        <f t="shared" si="1"/>
        <v>0</v>
      </c>
      <c r="S79" s="71">
        <f t="shared" si="8"/>
        <v>0</v>
      </c>
      <c r="T79" s="71">
        <f t="shared" si="9"/>
        <v>0</v>
      </c>
      <c r="U79" s="71">
        <f t="shared" si="10"/>
        <v>0</v>
      </c>
      <c r="V79" s="145" t="s">
        <v>1366</v>
      </c>
    </row>
    <row r="80" spans="1:22" outlineLevel="3">
      <c r="A80" s="137"/>
      <c r="B80" s="137"/>
      <c r="C80" s="137" t="s">
        <v>1402</v>
      </c>
      <c r="D80" s="97">
        <v>10</v>
      </c>
      <c r="E80" s="61">
        <v>15</v>
      </c>
      <c r="F80" s="139" t="s">
        <v>660</v>
      </c>
      <c r="G80" s="199">
        <v>63367.200000000004</v>
      </c>
      <c r="H80" s="199">
        <v>45472.31192</v>
      </c>
      <c r="I80" s="71">
        <f t="shared" si="34"/>
        <v>108839.51192</v>
      </c>
      <c r="J80" s="71">
        <f t="shared" si="30"/>
        <v>950508.00000000012</v>
      </c>
      <c r="K80" s="71">
        <f t="shared" si="31"/>
        <v>682084.67879999999</v>
      </c>
      <c r="L80" s="71">
        <f t="shared" si="32"/>
        <v>1632592.6788000001</v>
      </c>
      <c r="M80" s="570"/>
      <c r="N80" s="71"/>
      <c r="O80" s="71">
        <f t="shared" si="0"/>
        <v>0</v>
      </c>
      <c r="P80" s="570"/>
      <c r="Q80" s="71"/>
      <c r="R80" s="71">
        <f t="shared" si="1"/>
        <v>0</v>
      </c>
      <c r="S80" s="71">
        <f t="shared" si="8"/>
        <v>0</v>
      </c>
      <c r="T80" s="71">
        <f t="shared" si="9"/>
        <v>0</v>
      </c>
      <c r="U80" s="71">
        <f t="shared" si="10"/>
        <v>0</v>
      </c>
      <c r="V80" s="145" t="s">
        <v>1366</v>
      </c>
    </row>
    <row r="81" spans="1:22" outlineLevel="3">
      <c r="A81" s="137"/>
      <c r="B81" s="137"/>
      <c r="C81" s="138" t="s">
        <v>657</v>
      </c>
      <c r="D81" s="97">
        <v>1</v>
      </c>
      <c r="E81" s="61">
        <v>1</v>
      </c>
      <c r="F81" s="139" t="s">
        <v>619</v>
      </c>
      <c r="G81" s="199">
        <v>1236554.4000000001</v>
      </c>
      <c r="H81" s="199">
        <v>370966.32</v>
      </c>
      <c r="I81" s="71">
        <f t="shared" si="34"/>
        <v>1607520.7200000002</v>
      </c>
      <c r="J81" s="71">
        <f t="shared" si="30"/>
        <v>1236554.4000000001</v>
      </c>
      <c r="K81" s="71">
        <f t="shared" si="31"/>
        <v>370966.32</v>
      </c>
      <c r="L81" s="71">
        <f t="shared" si="32"/>
        <v>1607520.7200000002</v>
      </c>
      <c r="M81" s="570"/>
      <c r="N81" s="71"/>
      <c r="O81" s="71">
        <f t="shared" ref="O81:O144" si="35">M81+N81</f>
        <v>0</v>
      </c>
      <c r="P81" s="570"/>
      <c r="Q81" s="71"/>
      <c r="R81" s="71">
        <f t="shared" ref="R81:R144" si="36">P81+Q81</f>
        <v>0</v>
      </c>
      <c r="S81" s="71">
        <f t="shared" si="8"/>
        <v>0</v>
      </c>
      <c r="T81" s="71">
        <f t="shared" si="9"/>
        <v>0</v>
      </c>
      <c r="U81" s="71">
        <f t="shared" si="10"/>
        <v>0</v>
      </c>
      <c r="V81" s="145" t="s">
        <v>1105</v>
      </c>
    </row>
    <row r="82" spans="1:22" outlineLevel="3">
      <c r="A82" s="137"/>
      <c r="B82" s="137"/>
      <c r="C82" s="138"/>
      <c r="D82" s="97"/>
      <c r="E82" s="61"/>
      <c r="F82" s="139"/>
      <c r="G82" s="71"/>
      <c r="H82" s="71"/>
      <c r="I82" s="71"/>
      <c r="J82" s="71"/>
      <c r="K82" s="71"/>
      <c r="L82" s="71"/>
      <c r="M82" s="570"/>
      <c r="N82" s="71"/>
      <c r="O82" s="71">
        <f t="shared" si="35"/>
        <v>0</v>
      </c>
      <c r="P82" s="570"/>
      <c r="Q82" s="71"/>
      <c r="R82" s="71">
        <f t="shared" si="36"/>
        <v>0</v>
      </c>
      <c r="S82" s="71">
        <f t="shared" si="8"/>
        <v>0</v>
      </c>
      <c r="T82" s="71">
        <f t="shared" si="9"/>
        <v>0</v>
      </c>
      <c r="U82" s="71">
        <f t="shared" si="10"/>
        <v>0</v>
      </c>
      <c r="V82" s="145"/>
    </row>
    <row r="83" spans="1:22" outlineLevel="3">
      <c r="A83" s="137"/>
      <c r="B83" s="137"/>
      <c r="C83" s="146" t="s">
        <v>1403</v>
      </c>
      <c r="D83" s="97"/>
      <c r="E83" s="61"/>
      <c r="F83" s="139"/>
      <c r="G83" s="71"/>
      <c r="H83" s="71"/>
      <c r="I83" s="71"/>
      <c r="J83" s="82">
        <f>SUBTOTAL(9,J84:J98)</f>
        <v>21159921.600000001</v>
      </c>
      <c r="K83" s="82">
        <f t="shared" ref="K83:L83" si="37">SUBTOTAL(9,K84:K98)</f>
        <v>22158696.667999998</v>
      </c>
      <c r="L83" s="82">
        <f t="shared" si="37"/>
        <v>43318618.267999992</v>
      </c>
      <c r="M83" s="576"/>
      <c r="N83" s="82"/>
      <c r="O83" s="82">
        <f t="shared" si="35"/>
        <v>0</v>
      </c>
      <c r="P83" s="576"/>
      <c r="Q83" s="82"/>
      <c r="R83" s="82">
        <f t="shared" si="36"/>
        <v>0</v>
      </c>
      <c r="S83" s="82">
        <f>SUBTOTAL(9,S84:S98)</f>
        <v>13166173.440000001</v>
      </c>
      <c r="T83" s="82">
        <f t="shared" ref="T83:U83" si="38">SUBTOTAL(9,T84:T98)</f>
        <v>0</v>
      </c>
      <c r="U83" s="82">
        <f t="shared" si="38"/>
        <v>13166173.440000001</v>
      </c>
      <c r="V83" s="145"/>
    </row>
    <row r="84" spans="1:22" outlineLevel="3">
      <c r="A84" s="137"/>
      <c r="B84" s="137"/>
      <c r="C84" s="138" t="s">
        <v>1404</v>
      </c>
      <c r="D84" s="97">
        <v>10</v>
      </c>
      <c r="E84" s="61">
        <v>11</v>
      </c>
      <c r="F84" s="139" t="s">
        <v>624</v>
      </c>
      <c r="G84" s="199">
        <v>99964.800000000003</v>
      </c>
      <c r="H84" s="199">
        <v>39200.000000000007</v>
      </c>
      <c r="I84" s="71">
        <f t="shared" ref="I84:I87" si="39">SUM(G84:H84)</f>
        <v>139164.80000000002</v>
      </c>
      <c r="J84" s="71">
        <f t="shared" ref="J84:J98" si="40">G84*E84</f>
        <v>1099612.8</v>
      </c>
      <c r="K84" s="71">
        <f t="shared" ref="K84:K98" si="41">H84*E84</f>
        <v>431200.00000000006</v>
      </c>
      <c r="L84" s="71">
        <f t="shared" ref="L84:L98" si="42">I84*E84</f>
        <v>1530812.8000000003</v>
      </c>
      <c r="M84" s="570">
        <v>0.7</v>
      </c>
      <c r="N84" s="71"/>
      <c r="O84" s="570">
        <f t="shared" si="35"/>
        <v>0.7</v>
      </c>
      <c r="P84" s="570"/>
      <c r="Q84" s="71"/>
      <c r="R84" s="71">
        <f t="shared" si="36"/>
        <v>0</v>
      </c>
      <c r="S84" s="71">
        <f t="shared" si="8"/>
        <v>769728.96</v>
      </c>
      <c r="T84" s="71">
        <f t="shared" si="9"/>
        <v>0</v>
      </c>
      <c r="U84" s="71">
        <f t="shared" si="10"/>
        <v>769728.96</v>
      </c>
      <c r="V84" s="145" t="s">
        <v>1405</v>
      </c>
    </row>
    <row r="85" spans="1:22" outlineLevel="3">
      <c r="A85" s="137"/>
      <c r="B85" s="137"/>
      <c r="C85" s="138" t="s">
        <v>1406</v>
      </c>
      <c r="D85" s="97">
        <v>23</v>
      </c>
      <c r="E85" s="61">
        <v>25</v>
      </c>
      <c r="F85" s="139" t="s">
        <v>624</v>
      </c>
      <c r="G85" s="199">
        <v>71884.800000000003</v>
      </c>
      <c r="H85" s="199">
        <v>34720</v>
      </c>
      <c r="I85" s="71">
        <f t="shared" si="39"/>
        <v>106604.8</v>
      </c>
      <c r="J85" s="71">
        <f t="shared" si="40"/>
        <v>1797120</v>
      </c>
      <c r="K85" s="71">
        <f t="shared" si="41"/>
        <v>868000</v>
      </c>
      <c r="L85" s="71">
        <f t="shared" si="42"/>
        <v>2665120</v>
      </c>
      <c r="M85" s="570">
        <v>0.7</v>
      </c>
      <c r="N85" s="71"/>
      <c r="O85" s="570">
        <f t="shared" si="35"/>
        <v>0.7</v>
      </c>
      <c r="P85" s="570"/>
      <c r="Q85" s="71"/>
      <c r="R85" s="71">
        <f t="shared" si="36"/>
        <v>0</v>
      </c>
      <c r="S85" s="71">
        <f t="shared" ref="S85:S148" si="43">J85*M85</f>
        <v>1257984</v>
      </c>
      <c r="T85" s="71">
        <f t="shared" ref="T85:T148" si="44">K85*P85</f>
        <v>0</v>
      </c>
      <c r="U85" s="71">
        <f t="shared" ref="U85:U148" si="45">S85+T85</f>
        <v>1257984</v>
      </c>
      <c r="V85" s="145" t="s">
        <v>1407</v>
      </c>
    </row>
    <row r="86" spans="1:22" outlineLevel="3">
      <c r="A86" s="137"/>
      <c r="B86" s="137"/>
      <c r="C86" s="138" t="s">
        <v>1408</v>
      </c>
      <c r="D86" s="97">
        <v>21</v>
      </c>
      <c r="E86" s="61">
        <v>26</v>
      </c>
      <c r="F86" s="139" t="s">
        <v>624</v>
      </c>
      <c r="G86" s="199">
        <v>45208.800000000003</v>
      </c>
      <c r="H86" s="199">
        <v>28000.000000000004</v>
      </c>
      <c r="I86" s="71">
        <f t="shared" si="39"/>
        <v>73208.800000000003</v>
      </c>
      <c r="J86" s="71">
        <f t="shared" si="40"/>
        <v>1175428.8</v>
      </c>
      <c r="K86" s="71">
        <f t="shared" si="41"/>
        <v>728000.00000000012</v>
      </c>
      <c r="L86" s="71">
        <f t="shared" si="42"/>
        <v>1903428.8</v>
      </c>
      <c r="M86" s="570">
        <v>0.7</v>
      </c>
      <c r="N86" s="71"/>
      <c r="O86" s="570">
        <f t="shared" si="35"/>
        <v>0.7</v>
      </c>
      <c r="P86" s="570"/>
      <c r="Q86" s="71"/>
      <c r="R86" s="71">
        <f t="shared" si="36"/>
        <v>0</v>
      </c>
      <c r="S86" s="71">
        <f t="shared" si="43"/>
        <v>822800.16</v>
      </c>
      <c r="T86" s="71">
        <f t="shared" si="44"/>
        <v>0</v>
      </c>
      <c r="U86" s="71">
        <f t="shared" si="45"/>
        <v>822800.16</v>
      </c>
      <c r="V86" s="145" t="s">
        <v>1409</v>
      </c>
    </row>
    <row r="87" spans="1:22" outlineLevel="3">
      <c r="A87" s="137"/>
      <c r="B87" s="137"/>
      <c r="C87" s="138" t="s">
        <v>1410</v>
      </c>
      <c r="D87" s="97">
        <v>29</v>
      </c>
      <c r="E87" s="61">
        <v>31</v>
      </c>
      <c r="F87" s="139" t="s">
        <v>624</v>
      </c>
      <c r="G87" s="199">
        <v>30841.200000000001</v>
      </c>
      <c r="H87" s="199">
        <v>25388.154400000003</v>
      </c>
      <c r="I87" s="71">
        <f t="shared" si="39"/>
        <v>56229.354400000004</v>
      </c>
      <c r="J87" s="71">
        <f t="shared" si="40"/>
        <v>956077.20000000007</v>
      </c>
      <c r="K87" s="71">
        <f t="shared" si="41"/>
        <v>787032.7864000001</v>
      </c>
      <c r="L87" s="71">
        <f t="shared" si="42"/>
        <v>1743109.9864000001</v>
      </c>
      <c r="M87" s="570">
        <v>0.7</v>
      </c>
      <c r="N87" s="71"/>
      <c r="O87" s="570">
        <f t="shared" si="35"/>
        <v>0.7</v>
      </c>
      <c r="P87" s="570"/>
      <c r="Q87" s="71"/>
      <c r="R87" s="71">
        <f t="shared" si="36"/>
        <v>0</v>
      </c>
      <c r="S87" s="71">
        <f t="shared" si="43"/>
        <v>669254.04</v>
      </c>
      <c r="T87" s="71">
        <f t="shared" si="44"/>
        <v>0</v>
      </c>
      <c r="U87" s="71">
        <f t="shared" si="45"/>
        <v>669254.04</v>
      </c>
      <c r="V87" s="145" t="s">
        <v>1411</v>
      </c>
    </row>
    <row r="88" spans="1:22" outlineLevel="3">
      <c r="A88" s="137"/>
      <c r="B88" s="137"/>
      <c r="C88" s="138" t="s">
        <v>1412</v>
      </c>
      <c r="D88" s="97">
        <v>47</v>
      </c>
      <c r="E88" s="61">
        <v>72</v>
      </c>
      <c r="F88" s="139" t="s">
        <v>624</v>
      </c>
      <c r="G88" s="199">
        <v>22978.799999999999</v>
      </c>
      <c r="H88" s="199">
        <v>22306.743200000004</v>
      </c>
      <c r="I88" s="71">
        <f t="shared" ref="I88:I91" si="46">SUM(G88:H88)</f>
        <v>45285.5432</v>
      </c>
      <c r="J88" s="71">
        <f t="shared" si="40"/>
        <v>1654473.5999999999</v>
      </c>
      <c r="K88" s="71">
        <f t="shared" si="41"/>
        <v>1606085.5104000003</v>
      </c>
      <c r="L88" s="71">
        <f t="shared" si="42"/>
        <v>3260559.1104000001</v>
      </c>
      <c r="M88" s="570">
        <v>0.7</v>
      </c>
      <c r="N88" s="71"/>
      <c r="O88" s="570">
        <f t="shared" si="35"/>
        <v>0.7</v>
      </c>
      <c r="P88" s="570"/>
      <c r="Q88" s="71"/>
      <c r="R88" s="71">
        <f t="shared" si="36"/>
        <v>0</v>
      </c>
      <c r="S88" s="71">
        <f t="shared" si="43"/>
        <v>1158131.5199999998</v>
      </c>
      <c r="T88" s="71">
        <f t="shared" si="44"/>
        <v>0</v>
      </c>
      <c r="U88" s="71">
        <f t="shared" si="45"/>
        <v>1158131.5199999998</v>
      </c>
      <c r="V88" s="145" t="s">
        <v>1413</v>
      </c>
    </row>
    <row r="89" spans="1:22" outlineLevel="3">
      <c r="A89" s="137"/>
      <c r="B89" s="137"/>
      <c r="C89" s="138" t="s">
        <v>1414</v>
      </c>
      <c r="D89" s="97">
        <v>68</v>
      </c>
      <c r="E89" s="61">
        <v>87</v>
      </c>
      <c r="F89" s="139" t="s">
        <v>624</v>
      </c>
      <c r="G89" s="199">
        <v>17737.2</v>
      </c>
      <c r="H89" s="199">
        <v>18258.816800000001</v>
      </c>
      <c r="I89" s="71">
        <f t="shared" si="46"/>
        <v>35996.016799999998</v>
      </c>
      <c r="J89" s="71">
        <f t="shared" si="40"/>
        <v>1543136.4000000001</v>
      </c>
      <c r="K89" s="71">
        <f t="shared" si="41"/>
        <v>1588517.0616000001</v>
      </c>
      <c r="L89" s="71">
        <f t="shared" si="42"/>
        <v>3131653.4615999996</v>
      </c>
      <c r="M89" s="570">
        <v>0.7</v>
      </c>
      <c r="N89" s="71"/>
      <c r="O89" s="570">
        <f t="shared" si="35"/>
        <v>0.7</v>
      </c>
      <c r="P89" s="570"/>
      <c r="Q89" s="71"/>
      <c r="R89" s="71">
        <f t="shared" si="36"/>
        <v>0</v>
      </c>
      <c r="S89" s="71">
        <f t="shared" si="43"/>
        <v>1080195.48</v>
      </c>
      <c r="T89" s="71">
        <f t="shared" si="44"/>
        <v>0</v>
      </c>
      <c r="U89" s="71">
        <f t="shared" si="45"/>
        <v>1080195.48</v>
      </c>
      <c r="V89" s="145" t="s">
        <v>1415</v>
      </c>
    </row>
    <row r="90" spans="1:22" outlineLevel="3">
      <c r="A90" s="137"/>
      <c r="B90" s="137"/>
      <c r="C90" s="138" t="s">
        <v>1416</v>
      </c>
      <c r="D90" s="97">
        <v>272</v>
      </c>
      <c r="E90" s="61">
        <v>297</v>
      </c>
      <c r="F90" s="139" t="s">
        <v>624</v>
      </c>
      <c r="G90" s="199">
        <v>9921.6</v>
      </c>
      <c r="H90" s="199">
        <v>15682.816800000001</v>
      </c>
      <c r="I90" s="71">
        <f t="shared" si="46"/>
        <v>25604.416799999999</v>
      </c>
      <c r="J90" s="71">
        <f t="shared" si="40"/>
        <v>2946715.2</v>
      </c>
      <c r="K90" s="71">
        <f t="shared" si="41"/>
        <v>4657796.5896000005</v>
      </c>
      <c r="L90" s="71">
        <f t="shared" si="42"/>
        <v>7604511.7895999998</v>
      </c>
      <c r="M90" s="570">
        <v>0.7</v>
      </c>
      <c r="N90" s="71"/>
      <c r="O90" s="570">
        <f t="shared" si="35"/>
        <v>0.7</v>
      </c>
      <c r="P90" s="570"/>
      <c r="Q90" s="71"/>
      <c r="R90" s="71">
        <f t="shared" si="36"/>
        <v>0</v>
      </c>
      <c r="S90" s="71">
        <f t="shared" si="43"/>
        <v>2062700.64</v>
      </c>
      <c r="T90" s="71">
        <f t="shared" si="44"/>
        <v>0</v>
      </c>
      <c r="U90" s="71">
        <f t="shared" si="45"/>
        <v>2062700.64</v>
      </c>
      <c r="V90" s="145" t="s">
        <v>1417</v>
      </c>
    </row>
    <row r="91" spans="1:22" outlineLevel="3">
      <c r="A91" s="137"/>
      <c r="B91" s="137"/>
      <c r="C91" s="138" t="s">
        <v>1418</v>
      </c>
      <c r="D91" s="97">
        <v>1</v>
      </c>
      <c r="E91" s="61">
        <v>1</v>
      </c>
      <c r="F91" s="139" t="s">
        <v>619</v>
      </c>
      <c r="G91" s="199">
        <v>2578284</v>
      </c>
      <c r="H91" s="199">
        <v>773485.2</v>
      </c>
      <c r="I91" s="71">
        <f t="shared" si="46"/>
        <v>3351769.2</v>
      </c>
      <c r="J91" s="71">
        <f t="shared" si="40"/>
        <v>2578284</v>
      </c>
      <c r="K91" s="71">
        <f t="shared" si="41"/>
        <v>773485.2</v>
      </c>
      <c r="L91" s="71">
        <f t="shared" si="42"/>
        <v>3351769.2</v>
      </c>
      <c r="M91" s="570">
        <v>0.7</v>
      </c>
      <c r="N91" s="71"/>
      <c r="O91" s="570">
        <f t="shared" si="35"/>
        <v>0.7</v>
      </c>
      <c r="P91" s="570"/>
      <c r="Q91" s="71"/>
      <c r="R91" s="71">
        <f t="shared" si="36"/>
        <v>0</v>
      </c>
      <c r="S91" s="71">
        <f t="shared" si="43"/>
        <v>1804798.7999999998</v>
      </c>
      <c r="T91" s="71">
        <f t="shared" si="44"/>
        <v>0</v>
      </c>
      <c r="U91" s="71">
        <f t="shared" si="45"/>
        <v>1804798.7999999998</v>
      </c>
      <c r="V91" s="145" t="s">
        <v>1105</v>
      </c>
    </row>
    <row r="92" spans="1:22" outlineLevel="3">
      <c r="A92" s="137"/>
      <c r="B92" s="137"/>
      <c r="C92" s="138" t="s">
        <v>1419</v>
      </c>
      <c r="D92" s="97">
        <v>54</v>
      </c>
      <c r="E92" s="61">
        <v>62</v>
      </c>
      <c r="F92" s="139" t="s">
        <v>624</v>
      </c>
      <c r="G92" s="199">
        <v>35287.200000000004</v>
      </c>
      <c r="H92" s="199">
        <v>24884.160000000003</v>
      </c>
      <c r="I92" s="71">
        <f t="shared" ref="I92:I93" si="47">SUM(G92:H92)</f>
        <v>60171.360000000008</v>
      </c>
      <c r="J92" s="71">
        <f t="shared" si="40"/>
        <v>2187806.4000000004</v>
      </c>
      <c r="K92" s="71">
        <f t="shared" si="41"/>
        <v>1542817.9200000002</v>
      </c>
      <c r="L92" s="71">
        <f t="shared" si="42"/>
        <v>3730624.3200000003</v>
      </c>
      <c r="M92" s="570">
        <v>0.7</v>
      </c>
      <c r="N92" s="71"/>
      <c r="O92" s="570">
        <f t="shared" si="35"/>
        <v>0.7</v>
      </c>
      <c r="P92" s="570"/>
      <c r="Q92" s="71"/>
      <c r="R92" s="71">
        <f t="shared" si="36"/>
        <v>0</v>
      </c>
      <c r="S92" s="71">
        <f t="shared" si="43"/>
        <v>1531464.4800000002</v>
      </c>
      <c r="T92" s="71">
        <f t="shared" si="44"/>
        <v>0</v>
      </c>
      <c r="U92" s="71">
        <f t="shared" si="45"/>
        <v>1531464.4800000002</v>
      </c>
      <c r="V92" s="145" t="s">
        <v>1420</v>
      </c>
    </row>
    <row r="93" spans="1:22" outlineLevel="3">
      <c r="A93" s="137"/>
      <c r="B93" s="137"/>
      <c r="C93" s="138" t="s">
        <v>1421</v>
      </c>
      <c r="D93" s="97">
        <v>104</v>
      </c>
      <c r="E93" s="61">
        <v>118</v>
      </c>
      <c r="F93" s="139" t="s">
        <v>624</v>
      </c>
      <c r="G93" s="199">
        <v>16286.400000000001</v>
      </c>
      <c r="H93" s="199">
        <v>13440.000000000002</v>
      </c>
      <c r="I93" s="71">
        <f t="shared" si="47"/>
        <v>29726.400000000001</v>
      </c>
      <c r="J93" s="71">
        <f t="shared" si="40"/>
        <v>1921795.2000000002</v>
      </c>
      <c r="K93" s="71">
        <f t="shared" si="41"/>
        <v>1585920.0000000002</v>
      </c>
      <c r="L93" s="71">
        <f t="shared" si="42"/>
        <v>3507715.2</v>
      </c>
      <c r="M93" s="570">
        <v>0.7</v>
      </c>
      <c r="N93" s="71"/>
      <c r="O93" s="570">
        <f t="shared" si="35"/>
        <v>0.7</v>
      </c>
      <c r="P93" s="570"/>
      <c r="Q93" s="71"/>
      <c r="R93" s="71">
        <f t="shared" si="36"/>
        <v>0</v>
      </c>
      <c r="S93" s="71">
        <f t="shared" si="43"/>
        <v>1345256.6400000001</v>
      </c>
      <c r="T93" s="71">
        <f t="shared" si="44"/>
        <v>0</v>
      </c>
      <c r="U93" s="71">
        <f t="shared" si="45"/>
        <v>1345256.6400000001</v>
      </c>
      <c r="V93" s="145" t="s">
        <v>1314</v>
      </c>
    </row>
    <row r="94" spans="1:22" outlineLevel="3">
      <c r="A94" s="137"/>
      <c r="B94" s="137"/>
      <c r="C94" s="138" t="s">
        <v>1354</v>
      </c>
      <c r="D94" s="97">
        <v>1</v>
      </c>
      <c r="E94" s="61">
        <v>1</v>
      </c>
      <c r="F94" s="139" t="s">
        <v>619</v>
      </c>
      <c r="G94" s="199">
        <v>948369.6</v>
      </c>
      <c r="H94" s="199">
        <v>284510.88</v>
      </c>
      <c r="I94" s="71">
        <f t="shared" ref="I94:I98" si="48">SUM(G94:H94)</f>
        <v>1232880.48</v>
      </c>
      <c r="J94" s="71">
        <f t="shared" si="40"/>
        <v>948369.6</v>
      </c>
      <c r="K94" s="71">
        <f t="shared" si="41"/>
        <v>284510.88</v>
      </c>
      <c r="L94" s="71">
        <f t="shared" si="42"/>
        <v>1232880.48</v>
      </c>
      <c r="M94" s="570">
        <v>0.7</v>
      </c>
      <c r="N94" s="71"/>
      <c r="O94" s="570">
        <f t="shared" si="35"/>
        <v>0.7</v>
      </c>
      <c r="P94" s="570"/>
      <c r="Q94" s="71"/>
      <c r="R94" s="71">
        <f t="shared" si="36"/>
        <v>0</v>
      </c>
      <c r="S94" s="71">
        <f t="shared" si="43"/>
        <v>663858.72</v>
      </c>
      <c r="T94" s="71">
        <f t="shared" si="44"/>
        <v>0</v>
      </c>
      <c r="U94" s="71">
        <f t="shared" si="45"/>
        <v>663858.72</v>
      </c>
      <c r="V94" s="145" t="s">
        <v>1105</v>
      </c>
    </row>
    <row r="95" spans="1:22" outlineLevel="3">
      <c r="A95" s="137"/>
      <c r="B95" s="137"/>
      <c r="C95" s="138" t="s">
        <v>1422</v>
      </c>
      <c r="D95" s="97">
        <v>1</v>
      </c>
      <c r="E95" s="61">
        <v>1</v>
      </c>
      <c r="F95" s="139" t="s">
        <v>619</v>
      </c>
      <c r="G95" s="199">
        <v>0</v>
      </c>
      <c r="H95" s="199">
        <v>1000000</v>
      </c>
      <c r="I95" s="71">
        <f t="shared" si="48"/>
        <v>1000000</v>
      </c>
      <c r="J95" s="71">
        <f t="shared" si="40"/>
        <v>0</v>
      </c>
      <c r="K95" s="71">
        <f t="shared" si="41"/>
        <v>1000000</v>
      </c>
      <c r="L95" s="71">
        <f t="shared" si="42"/>
        <v>1000000</v>
      </c>
      <c r="M95" s="570"/>
      <c r="N95" s="71"/>
      <c r="O95" s="71">
        <f t="shared" si="35"/>
        <v>0</v>
      </c>
      <c r="P95" s="570"/>
      <c r="Q95" s="71"/>
      <c r="R95" s="71">
        <f t="shared" si="36"/>
        <v>0</v>
      </c>
      <c r="S95" s="71">
        <f t="shared" si="43"/>
        <v>0</v>
      </c>
      <c r="T95" s="71">
        <f t="shared" si="44"/>
        <v>0</v>
      </c>
      <c r="U95" s="71">
        <f t="shared" si="45"/>
        <v>0</v>
      </c>
      <c r="V95" s="145" t="s">
        <v>1105</v>
      </c>
    </row>
    <row r="96" spans="1:22" s="11" customFormat="1" outlineLevel="3">
      <c r="A96" s="192"/>
      <c r="B96" s="192"/>
      <c r="C96" s="193" t="s">
        <v>1355</v>
      </c>
      <c r="D96" s="194">
        <v>14</v>
      </c>
      <c r="E96" s="358">
        <v>28</v>
      </c>
      <c r="F96" s="195" t="s">
        <v>1104</v>
      </c>
      <c r="G96" s="199">
        <v>0</v>
      </c>
      <c r="H96" s="199">
        <v>200000</v>
      </c>
      <c r="I96" s="199">
        <f t="shared" si="48"/>
        <v>200000</v>
      </c>
      <c r="J96" s="199">
        <f t="shared" si="40"/>
        <v>0</v>
      </c>
      <c r="K96" s="199">
        <f t="shared" si="41"/>
        <v>5600000</v>
      </c>
      <c r="L96" s="199">
        <f t="shared" si="42"/>
        <v>5600000</v>
      </c>
      <c r="M96" s="579"/>
      <c r="N96" s="199"/>
      <c r="O96" s="199">
        <f t="shared" si="35"/>
        <v>0</v>
      </c>
      <c r="P96" s="579"/>
      <c r="Q96" s="199"/>
      <c r="R96" s="199">
        <f t="shared" si="36"/>
        <v>0</v>
      </c>
      <c r="S96" s="199">
        <f t="shared" si="43"/>
        <v>0</v>
      </c>
      <c r="T96" s="199">
        <f t="shared" si="44"/>
        <v>0</v>
      </c>
      <c r="U96" s="199">
        <f t="shared" si="45"/>
        <v>0</v>
      </c>
      <c r="V96" s="270" t="s">
        <v>1105</v>
      </c>
    </row>
    <row r="97" spans="1:22" s="11" customFormat="1" outlineLevel="3">
      <c r="A97" s="192"/>
      <c r="B97" s="192"/>
      <c r="C97" s="193"/>
      <c r="D97" s="194"/>
      <c r="E97" s="358"/>
      <c r="F97" s="195"/>
      <c r="G97" s="199"/>
      <c r="H97" s="199"/>
      <c r="I97" s="199"/>
      <c r="J97" s="199"/>
      <c r="K97" s="199"/>
      <c r="L97" s="199"/>
      <c r="M97" s="579"/>
      <c r="N97" s="199"/>
      <c r="O97" s="199">
        <f t="shared" si="35"/>
        <v>0</v>
      </c>
      <c r="P97" s="579"/>
      <c r="Q97" s="199"/>
      <c r="R97" s="199">
        <f t="shared" si="36"/>
        <v>0</v>
      </c>
      <c r="S97" s="199">
        <f t="shared" si="43"/>
        <v>0</v>
      </c>
      <c r="T97" s="199">
        <f t="shared" si="44"/>
        <v>0</v>
      </c>
      <c r="U97" s="199">
        <f t="shared" si="45"/>
        <v>0</v>
      </c>
      <c r="V97" s="270"/>
    </row>
    <row r="98" spans="1:22" s="11" customFormat="1" outlineLevel="3">
      <c r="A98" s="192"/>
      <c r="B98" s="192"/>
      <c r="C98" s="193" t="s">
        <v>1424</v>
      </c>
      <c r="D98" s="194">
        <v>1</v>
      </c>
      <c r="E98" s="358">
        <v>1</v>
      </c>
      <c r="F98" s="195" t="s">
        <v>619</v>
      </c>
      <c r="G98" s="199">
        <v>2351102.4</v>
      </c>
      <c r="H98" s="199">
        <v>705330.72</v>
      </c>
      <c r="I98" s="199">
        <f t="shared" si="48"/>
        <v>3056433.12</v>
      </c>
      <c r="J98" s="199">
        <f t="shared" si="40"/>
        <v>2351102.4</v>
      </c>
      <c r="K98" s="199">
        <f t="shared" si="41"/>
        <v>705330.72</v>
      </c>
      <c r="L98" s="199">
        <f t="shared" si="42"/>
        <v>3056433.12</v>
      </c>
      <c r="M98" s="579"/>
      <c r="N98" s="199"/>
      <c r="O98" s="199">
        <f t="shared" si="35"/>
        <v>0</v>
      </c>
      <c r="P98" s="579"/>
      <c r="Q98" s="199"/>
      <c r="R98" s="199">
        <f t="shared" si="36"/>
        <v>0</v>
      </c>
      <c r="S98" s="199">
        <f t="shared" si="43"/>
        <v>0</v>
      </c>
      <c r="T98" s="199">
        <f t="shared" si="44"/>
        <v>0</v>
      </c>
      <c r="U98" s="199">
        <f t="shared" si="45"/>
        <v>0</v>
      </c>
      <c r="V98" s="270" t="s">
        <v>1105</v>
      </c>
    </row>
    <row r="99" spans="1:22" s="11" customFormat="1" outlineLevel="3">
      <c r="A99" s="192"/>
      <c r="B99" s="192"/>
      <c r="C99" s="172" t="s">
        <v>1425</v>
      </c>
      <c r="D99" s="194"/>
      <c r="E99" s="358"/>
      <c r="F99" s="195"/>
      <c r="G99" s="199"/>
      <c r="H99" s="199"/>
      <c r="I99" s="199"/>
      <c r="J99" s="174">
        <f>SUBTOTAL(9,J100:J104)</f>
        <v>3819309.5999999996</v>
      </c>
      <c r="K99" s="174">
        <f t="shared" ref="K99:L99" si="49">SUBTOTAL(9,K100:K104)</f>
        <v>1253831.9112</v>
      </c>
      <c r="L99" s="174">
        <f t="shared" si="49"/>
        <v>5073141.5112000005</v>
      </c>
      <c r="M99" s="578"/>
      <c r="N99" s="174"/>
      <c r="O99" s="174">
        <f t="shared" si="35"/>
        <v>0</v>
      </c>
      <c r="P99" s="578"/>
      <c r="Q99" s="174"/>
      <c r="R99" s="174">
        <f t="shared" si="36"/>
        <v>0</v>
      </c>
      <c r="S99" s="174">
        <f>SUBTOTAL(9,S100:S104)</f>
        <v>95074.559999999998</v>
      </c>
      <c r="T99" s="174">
        <f t="shared" ref="T99:U99" si="50">SUBTOTAL(9,T100:T104)</f>
        <v>0</v>
      </c>
      <c r="U99" s="174">
        <f t="shared" si="50"/>
        <v>95074.559999999998</v>
      </c>
      <c r="V99" s="270"/>
    </row>
    <row r="100" spans="1:22" s="11" customFormat="1" outlineLevel="3">
      <c r="A100" s="192"/>
      <c r="B100" s="192"/>
      <c r="C100" s="193" t="s">
        <v>1426</v>
      </c>
      <c r="D100" s="194">
        <v>7</v>
      </c>
      <c r="E100" s="358">
        <v>9</v>
      </c>
      <c r="F100" s="195" t="s">
        <v>624</v>
      </c>
      <c r="G100" s="199">
        <v>12261.6</v>
      </c>
      <c r="H100" s="199">
        <v>15682.816800000001</v>
      </c>
      <c r="I100" s="199">
        <f t="shared" ref="I100:I104" si="51">SUM(G100:H100)</f>
        <v>27944.416799999999</v>
      </c>
      <c r="J100" s="199">
        <f t="shared" ref="J100:J104" si="52">G100*E100</f>
        <v>110354.40000000001</v>
      </c>
      <c r="K100" s="199">
        <f t="shared" ref="K100:K104" si="53">H100*E100</f>
        <v>141145.3512</v>
      </c>
      <c r="L100" s="199">
        <f t="shared" ref="L100:L104" si="54">I100*E100</f>
        <v>251499.7512</v>
      </c>
      <c r="M100" s="579">
        <v>0.7</v>
      </c>
      <c r="N100" s="199"/>
      <c r="O100" s="199">
        <f t="shared" si="35"/>
        <v>0.7</v>
      </c>
      <c r="P100" s="579"/>
      <c r="Q100" s="199"/>
      <c r="R100" s="199">
        <f t="shared" si="36"/>
        <v>0</v>
      </c>
      <c r="S100" s="199">
        <f t="shared" si="43"/>
        <v>77248.08</v>
      </c>
      <c r="T100" s="199">
        <f t="shared" si="44"/>
        <v>0</v>
      </c>
      <c r="U100" s="199">
        <f t="shared" si="45"/>
        <v>77248.08</v>
      </c>
      <c r="V100" s="270" t="s">
        <v>1427</v>
      </c>
    </row>
    <row r="101" spans="1:22" s="11" customFormat="1" outlineLevel="3">
      <c r="A101" s="192"/>
      <c r="B101" s="192"/>
      <c r="C101" s="193" t="s">
        <v>1418</v>
      </c>
      <c r="D101" s="194">
        <v>1</v>
      </c>
      <c r="E101" s="358">
        <v>1</v>
      </c>
      <c r="F101" s="195" t="s">
        <v>619</v>
      </c>
      <c r="G101" s="199">
        <v>25466.399999999998</v>
      </c>
      <c r="H101" s="199">
        <v>7639.9199999999992</v>
      </c>
      <c r="I101" s="199">
        <f t="shared" si="51"/>
        <v>33106.32</v>
      </c>
      <c r="J101" s="199">
        <f t="shared" si="52"/>
        <v>25466.399999999998</v>
      </c>
      <c r="K101" s="199">
        <f t="shared" si="53"/>
        <v>7639.9199999999992</v>
      </c>
      <c r="L101" s="199">
        <f t="shared" si="54"/>
        <v>33106.32</v>
      </c>
      <c r="M101" s="579">
        <v>0.7</v>
      </c>
      <c r="N101" s="199"/>
      <c r="O101" s="199">
        <f t="shared" si="35"/>
        <v>0.7</v>
      </c>
      <c r="P101" s="579"/>
      <c r="Q101" s="199"/>
      <c r="R101" s="199">
        <f t="shared" si="36"/>
        <v>0</v>
      </c>
      <c r="S101" s="199">
        <f t="shared" si="43"/>
        <v>17826.479999999996</v>
      </c>
      <c r="T101" s="199">
        <f t="shared" si="44"/>
        <v>0</v>
      </c>
      <c r="U101" s="199">
        <f t="shared" si="45"/>
        <v>17826.479999999996</v>
      </c>
      <c r="V101" s="270" t="s">
        <v>1105</v>
      </c>
    </row>
    <row r="102" spans="1:22" s="11" customFormat="1" outlineLevel="3">
      <c r="A102" s="192"/>
      <c r="B102" s="192"/>
      <c r="C102" s="193" t="s">
        <v>691</v>
      </c>
      <c r="D102" s="194">
        <v>1</v>
      </c>
      <c r="E102" s="358">
        <v>1</v>
      </c>
      <c r="F102" s="195" t="s">
        <v>619</v>
      </c>
      <c r="G102" s="199">
        <v>3500000</v>
      </c>
      <c r="H102" s="199">
        <v>1050000</v>
      </c>
      <c r="I102" s="199">
        <f t="shared" si="51"/>
        <v>4550000</v>
      </c>
      <c r="J102" s="199">
        <f t="shared" si="52"/>
        <v>3500000</v>
      </c>
      <c r="K102" s="199">
        <f t="shared" si="53"/>
        <v>1050000</v>
      </c>
      <c r="L102" s="199">
        <f t="shared" si="54"/>
        <v>4550000</v>
      </c>
      <c r="M102" s="579"/>
      <c r="N102" s="199"/>
      <c r="O102" s="199">
        <f t="shared" si="35"/>
        <v>0</v>
      </c>
      <c r="P102" s="579"/>
      <c r="Q102" s="199"/>
      <c r="R102" s="199">
        <f t="shared" si="36"/>
        <v>0</v>
      </c>
      <c r="S102" s="199">
        <f t="shared" si="43"/>
        <v>0</v>
      </c>
      <c r="T102" s="199">
        <f t="shared" si="44"/>
        <v>0</v>
      </c>
      <c r="U102" s="199">
        <f t="shared" si="45"/>
        <v>0</v>
      </c>
      <c r="V102" s="270" t="s">
        <v>1105</v>
      </c>
    </row>
    <row r="103" spans="1:22" s="11" customFormat="1" outlineLevel="3">
      <c r="A103" s="192"/>
      <c r="B103" s="192"/>
      <c r="C103" s="193"/>
      <c r="D103" s="194"/>
      <c r="E103" s="358"/>
      <c r="F103" s="195"/>
      <c r="G103" s="199"/>
      <c r="H103" s="199"/>
      <c r="I103" s="199"/>
      <c r="J103" s="199"/>
      <c r="K103" s="199"/>
      <c r="L103" s="199"/>
      <c r="M103" s="579"/>
      <c r="N103" s="199"/>
      <c r="O103" s="199">
        <f t="shared" si="35"/>
        <v>0</v>
      </c>
      <c r="P103" s="579"/>
      <c r="Q103" s="199"/>
      <c r="R103" s="199">
        <f t="shared" si="36"/>
        <v>0</v>
      </c>
      <c r="S103" s="199">
        <f t="shared" si="43"/>
        <v>0</v>
      </c>
      <c r="T103" s="199">
        <f t="shared" si="44"/>
        <v>0</v>
      </c>
      <c r="U103" s="199">
        <f t="shared" si="45"/>
        <v>0</v>
      </c>
      <c r="V103" s="270"/>
    </row>
    <row r="104" spans="1:22" s="11" customFormat="1" outlineLevel="3">
      <c r="A104" s="192"/>
      <c r="B104" s="192"/>
      <c r="C104" s="193" t="s">
        <v>1424</v>
      </c>
      <c r="D104" s="194">
        <v>1</v>
      </c>
      <c r="E104" s="358">
        <v>1</v>
      </c>
      <c r="F104" s="195" t="s">
        <v>619</v>
      </c>
      <c r="G104" s="199">
        <v>183488.80000000002</v>
      </c>
      <c r="H104" s="199">
        <v>55046.640000000007</v>
      </c>
      <c r="I104" s="199">
        <f t="shared" si="51"/>
        <v>238535.44000000003</v>
      </c>
      <c r="J104" s="199">
        <f t="shared" si="52"/>
        <v>183488.80000000002</v>
      </c>
      <c r="K104" s="199">
        <f t="shared" si="53"/>
        <v>55046.640000000007</v>
      </c>
      <c r="L104" s="199">
        <f t="shared" si="54"/>
        <v>238535.44000000003</v>
      </c>
      <c r="M104" s="579"/>
      <c r="N104" s="199"/>
      <c r="O104" s="199">
        <f t="shared" si="35"/>
        <v>0</v>
      </c>
      <c r="P104" s="579"/>
      <c r="Q104" s="199"/>
      <c r="R104" s="199">
        <f t="shared" si="36"/>
        <v>0</v>
      </c>
      <c r="S104" s="199">
        <f t="shared" si="43"/>
        <v>0</v>
      </c>
      <c r="T104" s="199">
        <f t="shared" si="44"/>
        <v>0</v>
      </c>
      <c r="U104" s="199">
        <f t="shared" si="45"/>
        <v>0</v>
      </c>
      <c r="V104" s="270" t="s">
        <v>1105</v>
      </c>
    </row>
    <row r="105" spans="1:22" s="11" customFormat="1" outlineLevel="3">
      <c r="A105" s="192"/>
      <c r="B105" s="192"/>
      <c r="C105" s="189" t="s">
        <v>1333</v>
      </c>
      <c r="D105" s="194"/>
      <c r="E105" s="358"/>
      <c r="F105" s="195"/>
      <c r="G105" s="199"/>
      <c r="H105" s="199"/>
      <c r="I105" s="199"/>
      <c r="J105" s="174">
        <f>SUBTOTAL(9,J106:J149)</f>
        <v>144276542.49912828</v>
      </c>
      <c r="K105" s="174">
        <f t="shared" ref="K105:L105" si="55">SUBTOTAL(9,K106:K149)</f>
        <v>24804281.878732897</v>
      </c>
      <c r="L105" s="174">
        <f t="shared" si="55"/>
        <v>169080824.3778612</v>
      </c>
      <c r="M105" s="578"/>
      <c r="N105" s="174"/>
      <c r="O105" s="174">
        <f t="shared" si="35"/>
        <v>0</v>
      </c>
      <c r="P105" s="578"/>
      <c r="Q105" s="174"/>
      <c r="R105" s="174">
        <f t="shared" si="36"/>
        <v>0</v>
      </c>
      <c r="S105" s="174">
        <f>SUBTOTAL(9,S106:S149)</f>
        <v>4616035.1999999993</v>
      </c>
      <c r="T105" s="174">
        <f t="shared" ref="T105:U105" si="56">SUBTOTAL(9,T106:T149)</f>
        <v>0</v>
      </c>
      <c r="U105" s="174">
        <f t="shared" si="56"/>
        <v>4616035.1999999993</v>
      </c>
      <c r="V105" s="270"/>
    </row>
    <row r="106" spans="1:22" outlineLevel="3">
      <c r="A106" s="137"/>
      <c r="B106" s="137"/>
      <c r="C106" s="146" t="s">
        <v>1370</v>
      </c>
      <c r="D106" s="94"/>
      <c r="E106" s="70"/>
      <c r="F106" s="139"/>
      <c r="G106" s="71"/>
      <c r="H106" s="71"/>
      <c r="I106" s="71"/>
      <c r="J106" s="82">
        <f>SUBTOTAL(9,J107:J117)</f>
        <v>121538562.89912827</v>
      </c>
      <c r="K106" s="82">
        <f t="shared" ref="K106:L106" si="57">SUBTOTAL(9,K107:K117)</f>
        <v>7728105.6420128923</v>
      </c>
      <c r="L106" s="82">
        <f t="shared" si="57"/>
        <v>129266668.54114118</v>
      </c>
      <c r="M106" s="576"/>
      <c r="N106" s="82"/>
      <c r="O106" s="82">
        <f t="shared" si="35"/>
        <v>0</v>
      </c>
      <c r="P106" s="576"/>
      <c r="Q106" s="82"/>
      <c r="R106" s="82">
        <f t="shared" si="36"/>
        <v>0</v>
      </c>
      <c r="S106" s="82">
        <f>SUBTOTAL(9,S107:S117)</f>
        <v>0</v>
      </c>
      <c r="T106" s="82">
        <f t="shared" ref="T106:U106" si="58">SUBTOTAL(9,T107:T117)</f>
        <v>0</v>
      </c>
      <c r="U106" s="82">
        <f t="shared" si="58"/>
        <v>0</v>
      </c>
      <c r="V106" s="145"/>
    </row>
    <row r="107" spans="1:22" outlineLevel="3">
      <c r="A107" s="137"/>
      <c r="B107" s="137"/>
      <c r="C107" s="138" t="s">
        <v>1371</v>
      </c>
      <c r="D107" s="97">
        <v>2</v>
      </c>
      <c r="E107" s="61">
        <v>2</v>
      </c>
      <c r="F107" s="139" t="s">
        <v>692</v>
      </c>
      <c r="G107" s="199">
        <v>17380000</v>
      </c>
      <c r="H107" s="199">
        <v>616000.00000000012</v>
      </c>
      <c r="I107" s="71">
        <f t="shared" ref="I107" si="59">SUM(G107:H107)</f>
        <v>17996000</v>
      </c>
      <c r="J107" s="71">
        <f t="shared" ref="J107:J117" si="60">G107*E107</f>
        <v>34760000</v>
      </c>
      <c r="K107" s="71">
        <f t="shared" ref="K107:K117" si="61">H107*E107</f>
        <v>1232000.0000000002</v>
      </c>
      <c r="L107" s="71">
        <f t="shared" ref="L107:L117" si="62">I107*E107</f>
        <v>35992000</v>
      </c>
      <c r="M107" s="570"/>
      <c r="N107" s="71"/>
      <c r="O107" s="71">
        <f t="shared" si="35"/>
        <v>0</v>
      </c>
      <c r="P107" s="570"/>
      <c r="Q107" s="71"/>
      <c r="R107" s="71">
        <f t="shared" si="36"/>
        <v>0</v>
      </c>
      <c r="S107" s="71">
        <f t="shared" si="43"/>
        <v>0</v>
      </c>
      <c r="T107" s="71">
        <f t="shared" si="44"/>
        <v>0</v>
      </c>
      <c r="U107" s="71">
        <f t="shared" si="45"/>
        <v>0</v>
      </c>
      <c r="V107" s="145" t="s">
        <v>1557</v>
      </c>
    </row>
    <row r="108" spans="1:22" ht="26.4" outlineLevel="3">
      <c r="A108" s="137"/>
      <c r="B108" s="137"/>
      <c r="C108" s="138" t="s">
        <v>1372</v>
      </c>
      <c r="D108" s="97">
        <v>1</v>
      </c>
      <c r="E108" s="61">
        <v>1</v>
      </c>
      <c r="F108" s="139" t="s">
        <v>692</v>
      </c>
      <c r="G108" s="199">
        <v>44440000</v>
      </c>
      <c r="H108" s="199">
        <v>1400000.0000000002</v>
      </c>
      <c r="I108" s="71">
        <f t="shared" ref="I108:I116" si="63">SUM(G108:H108)</f>
        <v>45840000</v>
      </c>
      <c r="J108" s="71">
        <f t="shared" si="60"/>
        <v>44440000</v>
      </c>
      <c r="K108" s="71">
        <f t="shared" si="61"/>
        <v>1400000.0000000002</v>
      </c>
      <c r="L108" s="71">
        <f t="shared" si="62"/>
        <v>45840000</v>
      </c>
      <c r="M108" s="570"/>
      <c r="N108" s="71"/>
      <c r="O108" s="71">
        <f t="shared" si="35"/>
        <v>0</v>
      </c>
      <c r="P108" s="570"/>
      <c r="Q108" s="71"/>
      <c r="R108" s="71">
        <f t="shared" si="36"/>
        <v>0</v>
      </c>
      <c r="S108" s="71">
        <f t="shared" si="43"/>
        <v>0</v>
      </c>
      <c r="T108" s="71">
        <f t="shared" si="44"/>
        <v>0</v>
      </c>
      <c r="U108" s="71">
        <f t="shared" si="45"/>
        <v>0</v>
      </c>
      <c r="V108" s="145" t="s">
        <v>1373</v>
      </c>
    </row>
    <row r="109" spans="1:22" outlineLevel="3">
      <c r="A109" s="137"/>
      <c r="B109" s="137"/>
      <c r="C109" s="138" t="s">
        <v>1374</v>
      </c>
      <c r="D109" s="97">
        <v>1</v>
      </c>
      <c r="E109" s="61">
        <v>1</v>
      </c>
      <c r="F109" s="139" t="s">
        <v>660</v>
      </c>
      <c r="G109" s="199">
        <v>7915200</v>
      </c>
      <c r="H109" s="199">
        <v>168000.00000000003</v>
      </c>
      <c r="I109" s="71">
        <f t="shared" si="63"/>
        <v>8083200</v>
      </c>
      <c r="J109" s="71">
        <f t="shared" si="60"/>
        <v>7915200</v>
      </c>
      <c r="K109" s="71">
        <f t="shared" si="61"/>
        <v>168000.00000000003</v>
      </c>
      <c r="L109" s="71">
        <f t="shared" si="62"/>
        <v>8083200</v>
      </c>
      <c r="M109" s="570"/>
      <c r="N109" s="71"/>
      <c r="O109" s="71">
        <f t="shared" si="35"/>
        <v>0</v>
      </c>
      <c r="P109" s="570"/>
      <c r="Q109" s="71"/>
      <c r="R109" s="71">
        <f t="shared" si="36"/>
        <v>0</v>
      </c>
      <c r="S109" s="71">
        <f t="shared" si="43"/>
        <v>0</v>
      </c>
      <c r="T109" s="71">
        <f t="shared" si="44"/>
        <v>0</v>
      </c>
      <c r="U109" s="71">
        <f t="shared" si="45"/>
        <v>0</v>
      </c>
      <c r="V109" s="145" t="s">
        <v>1375</v>
      </c>
    </row>
    <row r="110" spans="1:22" outlineLevel="3">
      <c r="A110" s="137"/>
      <c r="B110" s="137"/>
      <c r="C110" s="138" t="s">
        <v>1376</v>
      </c>
      <c r="D110" s="97">
        <v>1</v>
      </c>
      <c r="E110" s="61">
        <v>1</v>
      </c>
      <c r="F110" s="139" t="s">
        <v>660</v>
      </c>
      <c r="G110" s="199">
        <v>9970909.0909090899</v>
      </c>
      <c r="H110" s="199">
        <v>322000.00000000006</v>
      </c>
      <c r="I110" s="71">
        <f t="shared" si="63"/>
        <v>10292909.09090909</v>
      </c>
      <c r="J110" s="71">
        <f t="shared" si="60"/>
        <v>9970909.0909090899</v>
      </c>
      <c r="K110" s="71">
        <f t="shared" si="61"/>
        <v>322000.00000000006</v>
      </c>
      <c r="L110" s="71">
        <f t="shared" si="62"/>
        <v>10292909.09090909</v>
      </c>
      <c r="M110" s="570"/>
      <c r="N110" s="71"/>
      <c r="O110" s="71">
        <f t="shared" si="35"/>
        <v>0</v>
      </c>
      <c r="P110" s="570"/>
      <c r="Q110" s="71"/>
      <c r="R110" s="71">
        <f t="shared" si="36"/>
        <v>0</v>
      </c>
      <c r="S110" s="71">
        <f t="shared" si="43"/>
        <v>0</v>
      </c>
      <c r="T110" s="71">
        <f t="shared" si="44"/>
        <v>0</v>
      </c>
      <c r="U110" s="71">
        <f t="shared" si="45"/>
        <v>0</v>
      </c>
      <c r="V110" s="145" t="s">
        <v>1377</v>
      </c>
    </row>
    <row r="111" spans="1:22" outlineLevel="3">
      <c r="A111" s="137"/>
      <c r="B111" s="137"/>
      <c r="C111" s="138" t="s">
        <v>1378</v>
      </c>
      <c r="D111" s="97">
        <v>1</v>
      </c>
      <c r="E111" s="61">
        <v>1</v>
      </c>
      <c r="F111" s="139" t="s">
        <v>692</v>
      </c>
      <c r="G111" s="199">
        <v>10800000</v>
      </c>
      <c r="H111" s="199">
        <v>225400</v>
      </c>
      <c r="I111" s="71">
        <f t="shared" si="63"/>
        <v>11025400</v>
      </c>
      <c r="J111" s="71">
        <f t="shared" si="60"/>
        <v>10800000</v>
      </c>
      <c r="K111" s="71">
        <f t="shared" si="61"/>
        <v>225400</v>
      </c>
      <c r="L111" s="71">
        <f t="shared" si="62"/>
        <v>11025400</v>
      </c>
      <c r="M111" s="570"/>
      <c r="N111" s="71"/>
      <c r="O111" s="71">
        <f t="shared" si="35"/>
        <v>0</v>
      </c>
      <c r="P111" s="570"/>
      <c r="Q111" s="71"/>
      <c r="R111" s="71">
        <f t="shared" si="36"/>
        <v>0</v>
      </c>
      <c r="S111" s="71">
        <f t="shared" si="43"/>
        <v>0</v>
      </c>
      <c r="T111" s="71">
        <f t="shared" si="44"/>
        <v>0</v>
      </c>
      <c r="U111" s="71">
        <f t="shared" si="45"/>
        <v>0</v>
      </c>
      <c r="V111" s="145" t="s">
        <v>898</v>
      </c>
    </row>
    <row r="112" spans="1:22" s="11" customFormat="1" outlineLevel="3">
      <c r="A112" s="192"/>
      <c r="B112" s="192"/>
      <c r="C112" s="193" t="s">
        <v>1428</v>
      </c>
      <c r="D112" s="194">
        <v>1</v>
      </c>
      <c r="E112" s="358">
        <v>1</v>
      </c>
      <c r="F112" s="195" t="s">
        <v>660</v>
      </c>
      <c r="G112" s="199">
        <v>1014000</v>
      </c>
      <c r="H112" s="199">
        <v>50880.368000000009</v>
      </c>
      <c r="I112" s="199">
        <f t="shared" si="63"/>
        <v>1064880.368</v>
      </c>
      <c r="J112" s="199">
        <f t="shared" si="60"/>
        <v>1014000</v>
      </c>
      <c r="K112" s="199">
        <f t="shared" si="61"/>
        <v>50880.368000000009</v>
      </c>
      <c r="L112" s="199">
        <f t="shared" si="62"/>
        <v>1064880.368</v>
      </c>
      <c r="M112" s="579"/>
      <c r="N112" s="199"/>
      <c r="O112" s="199">
        <f t="shared" si="35"/>
        <v>0</v>
      </c>
      <c r="P112" s="579"/>
      <c r="Q112" s="199"/>
      <c r="R112" s="199">
        <f t="shared" si="36"/>
        <v>0</v>
      </c>
      <c r="S112" s="199">
        <f t="shared" si="43"/>
        <v>0</v>
      </c>
      <c r="T112" s="199">
        <f t="shared" si="44"/>
        <v>0</v>
      </c>
      <c r="U112" s="199">
        <f t="shared" si="45"/>
        <v>0</v>
      </c>
      <c r="V112" s="270" t="s">
        <v>1380</v>
      </c>
    </row>
    <row r="113" spans="1:22" s="11" customFormat="1" outlineLevel="3">
      <c r="A113" s="192"/>
      <c r="B113" s="192"/>
      <c r="C113" s="193" t="s">
        <v>1110</v>
      </c>
      <c r="D113" s="194">
        <v>20</v>
      </c>
      <c r="E113" s="358">
        <v>25</v>
      </c>
      <c r="F113" s="195" t="s">
        <v>624</v>
      </c>
      <c r="G113" s="199">
        <v>15443.88</v>
      </c>
      <c r="H113" s="199">
        <v>5031.18</v>
      </c>
      <c r="I113" s="199">
        <f t="shared" si="63"/>
        <v>20475.059999999998</v>
      </c>
      <c r="J113" s="199">
        <f t="shared" si="60"/>
        <v>386097</v>
      </c>
      <c r="K113" s="199">
        <f t="shared" si="61"/>
        <v>125779.5</v>
      </c>
      <c r="L113" s="199">
        <f t="shared" si="62"/>
        <v>511876.49999999994</v>
      </c>
      <c r="M113" s="579"/>
      <c r="N113" s="199"/>
      <c r="O113" s="199">
        <f t="shared" si="35"/>
        <v>0</v>
      </c>
      <c r="P113" s="579"/>
      <c r="Q113" s="199"/>
      <c r="R113" s="199">
        <f t="shared" si="36"/>
        <v>0</v>
      </c>
      <c r="S113" s="199">
        <f t="shared" si="43"/>
        <v>0</v>
      </c>
      <c r="T113" s="199">
        <f t="shared" si="44"/>
        <v>0</v>
      </c>
      <c r="U113" s="199">
        <f t="shared" si="45"/>
        <v>0</v>
      </c>
      <c r="V113" s="270" t="s">
        <v>625</v>
      </c>
    </row>
    <row r="114" spans="1:22" s="11" customFormat="1" outlineLevel="3">
      <c r="A114" s="192"/>
      <c r="B114" s="192"/>
      <c r="C114" s="193" t="s">
        <v>1368</v>
      </c>
      <c r="D114" s="194">
        <v>20</v>
      </c>
      <c r="E114" s="358">
        <v>25</v>
      </c>
      <c r="F114" s="195" t="s">
        <v>624</v>
      </c>
      <c r="G114" s="199">
        <v>40467</v>
      </c>
      <c r="H114" s="199">
        <v>9350</v>
      </c>
      <c r="I114" s="199">
        <f t="shared" si="63"/>
        <v>49817</v>
      </c>
      <c r="J114" s="199">
        <f t="shared" si="60"/>
        <v>1011675</v>
      </c>
      <c r="K114" s="199">
        <f t="shared" si="61"/>
        <v>233750</v>
      </c>
      <c r="L114" s="199">
        <f t="shared" si="62"/>
        <v>1245425</v>
      </c>
      <c r="M114" s="579"/>
      <c r="N114" s="199"/>
      <c r="O114" s="199">
        <f t="shared" si="35"/>
        <v>0</v>
      </c>
      <c r="P114" s="579"/>
      <c r="Q114" s="199"/>
      <c r="R114" s="199">
        <f t="shared" si="36"/>
        <v>0</v>
      </c>
      <c r="S114" s="199">
        <f t="shared" si="43"/>
        <v>0</v>
      </c>
      <c r="T114" s="199">
        <f t="shared" si="44"/>
        <v>0</v>
      </c>
      <c r="U114" s="199">
        <f t="shared" si="45"/>
        <v>0</v>
      </c>
      <c r="V114" s="270" t="s">
        <v>625</v>
      </c>
    </row>
    <row r="115" spans="1:22" s="11" customFormat="1" outlineLevel="3">
      <c r="A115" s="192"/>
      <c r="B115" s="192"/>
      <c r="C115" s="193" t="s">
        <v>928</v>
      </c>
      <c r="D115" s="194">
        <v>40</v>
      </c>
      <c r="E115" s="358">
        <v>50</v>
      </c>
      <c r="F115" s="195" t="s">
        <v>624</v>
      </c>
      <c r="G115" s="199">
        <v>8773.9726027397246</v>
      </c>
      <c r="H115" s="199">
        <v>14594.016411764707</v>
      </c>
      <c r="I115" s="199">
        <f t="shared" ref="I115" si="64">SUM(G115:H115)</f>
        <v>23367.989014504434</v>
      </c>
      <c r="J115" s="199">
        <f t="shared" si="60"/>
        <v>438698.6301369862</v>
      </c>
      <c r="K115" s="199">
        <f t="shared" si="61"/>
        <v>729700.82058823539</v>
      </c>
      <c r="L115" s="199">
        <f t="shared" si="62"/>
        <v>1168399.4507252218</v>
      </c>
      <c r="M115" s="579"/>
      <c r="N115" s="199"/>
      <c r="O115" s="199">
        <f t="shared" si="35"/>
        <v>0</v>
      </c>
      <c r="P115" s="579"/>
      <c r="Q115" s="199"/>
      <c r="R115" s="199">
        <f t="shared" si="36"/>
        <v>0</v>
      </c>
      <c r="S115" s="199">
        <f t="shared" si="43"/>
        <v>0</v>
      </c>
      <c r="T115" s="199">
        <f t="shared" si="44"/>
        <v>0</v>
      </c>
      <c r="U115" s="199">
        <f t="shared" si="45"/>
        <v>0</v>
      </c>
      <c r="V115" s="270" t="s">
        <v>929</v>
      </c>
    </row>
    <row r="116" spans="1:22" s="399" customFormat="1" outlineLevel="3">
      <c r="A116" s="395"/>
      <c r="B116" s="395"/>
      <c r="C116" s="400" t="s">
        <v>1381</v>
      </c>
      <c r="D116" s="97">
        <v>1</v>
      </c>
      <c r="E116" s="61">
        <v>1</v>
      </c>
      <c r="F116" s="397" t="s">
        <v>619</v>
      </c>
      <c r="G116" s="62">
        <v>4909992.3536737235</v>
      </c>
      <c r="H116" s="62">
        <v>1472997.706102117</v>
      </c>
      <c r="I116" s="62">
        <f t="shared" si="63"/>
        <v>6382990.0597758405</v>
      </c>
      <c r="J116" s="62">
        <f t="shared" si="60"/>
        <v>4909992.3536737235</v>
      </c>
      <c r="K116" s="62">
        <f t="shared" si="61"/>
        <v>1472997.706102117</v>
      </c>
      <c r="L116" s="62">
        <f t="shared" si="62"/>
        <v>6382990.0597758405</v>
      </c>
      <c r="M116" s="574"/>
      <c r="N116" s="62"/>
      <c r="O116" s="62">
        <f t="shared" si="35"/>
        <v>0</v>
      </c>
      <c r="P116" s="574"/>
      <c r="Q116" s="62"/>
      <c r="R116" s="62">
        <f t="shared" si="36"/>
        <v>0</v>
      </c>
      <c r="S116" s="62">
        <f t="shared" si="43"/>
        <v>0</v>
      </c>
      <c r="T116" s="62">
        <f t="shared" si="44"/>
        <v>0</v>
      </c>
      <c r="U116" s="62">
        <f t="shared" si="45"/>
        <v>0</v>
      </c>
      <c r="V116" s="398" t="s">
        <v>1105</v>
      </c>
    </row>
    <row r="117" spans="1:22" s="399" customFormat="1" outlineLevel="3">
      <c r="A117" s="395"/>
      <c r="B117" s="395"/>
      <c r="C117" s="400" t="s">
        <v>657</v>
      </c>
      <c r="D117" s="97">
        <v>1</v>
      </c>
      <c r="E117" s="61">
        <v>1</v>
      </c>
      <c r="F117" s="397" t="s">
        <v>619</v>
      </c>
      <c r="G117" s="62">
        <v>5891990.8244084679</v>
      </c>
      <c r="H117" s="62">
        <v>1767597.2473225403</v>
      </c>
      <c r="I117" s="62">
        <f t="shared" ref="I117" si="65">SUM(G117:H117)</f>
        <v>7659588.0717310086</v>
      </c>
      <c r="J117" s="62">
        <f t="shared" si="60"/>
        <v>5891990.8244084679</v>
      </c>
      <c r="K117" s="62">
        <f t="shared" si="61"/>
        <v>1767597.2473225403</v>
      </c>
      <c r="L117" s="62">
        <f t="shared" si="62"/>
        <v>7659588.0717310086</v>
      </c>
      <c r="M117" s="574"/>
      <c r="N117" s="62"/>
      <c r="O117" s="62">
        <f t="shared" si="35"/>
        <v>0</v>
      </c>
      <c r="P117" s="574"/>
      <c r="Q117" s="62"/>
      <c r="R117" s="62">
        <f t="shared" si="36"/>
        <v>0</v>
      </c>
      <c r="S117" s="62">
        <f t="shared" si="43"/>
        <v>0</v>
      </c>
      <c r="T117" s="62">
        <f t="shared" si="44"/>
        <v>0</v>
      </c>
      <c r="U117" s="62">
        <f t="shared" si="45"/>
        <v>0</v>
      </c>
      <c r="V117" s="398" t="s">
        <v>1105</v>
      </c>
    </row>
    <row r="118" spans="1:22" s="11" customFormat="1" outlineLevel="3">
      <c r="A118" s="192"/>
      <c r="B118" s="192"/>
      <c r="C118" s="172" t="s">
        <v>1382</v>
      </c>
      <c r="D118" s="194"/>
      <c r="E118" s="358"/>
      <c r="F118" s="195"/>
      <c r="G118" s="199"/>
      <c r="H118" s="199"/>
      <c r="I118" s="199"/>
      <c r="J118" s="174">
        <f>SUBTOTAL(9,J119:J129)</f>
        <v>15191076.4</v>
      </c>
      <c r="K118" s="174">
        <f t="shared" ref="K118:L118" si="66">SUBTOTAL(9,K119:K129)</f>
        <v>2017377.4463200003</v>
      </c>
      <c r="L118" s="174">
        <f t="shared" si="66"/>
        <v>17208453.84632</v>
      </c>
      <c r="M118" s="578"/>
      <c r="N118" s="174"/>
      <c r="O118" s="174">
        <f t="shared" si="35"/>
        <v>0</v>
      </c>
      <c r="P118" s="578"/>
      <c r="Q118" s="174"/>
      <c r="R118" s="174">
        <f t="shared" si="36"/>
        <v>0</v>
      </c>
      <c r="S118" s="174">
        <f>SUBTOTAL(9,S119:S129)</f>
        <v>0</v>
      </c>
      <c r="T118" s="174">
        <f t="shared" ref="T118:U118" si="67">SUBTOTAL(9,T119:T129)</f>
        <v>0</v>
      </c>
      <c r="U118" s="174">
        <f t="shared" si="67"/>
        <v>0</v>
      </c>
      <c r="V118" s="270"/>
    </row>
    <row r="119" spans="1:22" s="11" customFormat="1" ht="13.8" outlineLevel="3">
      <c r="A119" s="410"/>
      <c r="B119" s="411"/>
      <c r="C119" s="412" t="s">
        <v>1383</v>
      </c>
      <c r="D119" s="194">
        <v>1</v>
      </c>
      <c r="E119" s="358">
        <v>1</v>
      </c>
      <c r="F119" s="195" t="s">
        <v>660</v>
      </c>
      <c r="G119" s="199">
        <v>1008000</v>
      </c>
      <c r="H119" s="199">
        <v>49588.000000000007</v>
      </c>
      <c r="I119" s="199">
        <f t="shared" ref="I119" si="68">SUM(G119:H119)</f>
        <v>1057588</v>
      </c>
      <c r="J119" s="199">
        <f t="shared" ref="J119:J129" si="69">G119*E119</f>
        <v>1008000</v>
      </c>
      <c r="K119" s="199">
        <f t="shared" ref="K119:K129" si="70">H119*E119</f>
        <v>49588.000000000007</v>
      </c>
      <c r="L119" s="199">
        <f t="shared" ref="L119:L129" si="71">I119*E119</f>
        <v>1057588</v>
      </c>
      <c r="M119" s="579"/>
      <c r="N119" s="199"/>
      <c r="O119" s="199">
        <f t="shared" si="35"/>
        <v>0</v>
      </c>
      <c r="P119" s="579"/>
      <c r="Q119" s="199"/>
      <c r="R119" s="199">
        <f t="shared" si="36"/>
        <v>0</v>
      </c>
      <c r="S119" s="199">
        <f t="shared" si="43"/>
        <v>0</v>
      </c>
      <c r="T119" s="199">
        <f t="shared" si="44"/>
        <v>0</v>
      </c>
      <c r="U119" s="199">
        <f t="shared" si="45"/>
        <v>0</v>
      </c>
      <c r="V119" s="270" t="s">
        <v>1384</v>
      </c>
    </row>
    <row r="120" spans="1:22" s="11" customFormat="1" outlineLevel="3">
      <c r="A120" s="192"/>
      <c r="B120" s="192"/>
      <c r="C120" s="192" t="s">
        <v>1429</v>
      </c>
      <c r="D120" s="194">
        <v>4</v>
      </c>
      <c r="E120" s="358">
        <v>4</v>
      </c>
      <c r="F120" s="195" t="s">
        <v>660</v>
      </c>
      <c r="G120" s="199">
        <v>568800</v>
      </c>
      <c r="H120" s="199">
        <v>50880.368000000009</v>
      </c>
      <c r="I120" s="199">
        <f t="shared" ref="I120:I129" si="72">SUM(G120:H120)</f>
        <v>619680.36800000002</v>
      </c>
      <c r="J120" s="199">
        <f t="shared" si="69"/>
        <v>2275200</v>
      </c>
      <c r="K120" s="199">
        <f t="shared" si="70"/>
        <v>203521.47200000004</v>
      </c>
      <c r="L120" s="199">
        <f t="shared" si="71"/>
        <v>2478721.4720000001</v>
      </c>
      <c r="M120" s="579"/>
      <c r="N120" s="199"/>
      <c r="O120" s="199">
        <f t="shared" si="35"/>
        <v>0</v>
      </c>
      <c r="P120" s="579"/>
      <c r="Q120" s="199"/>
      <c r="R120" s="199">
        <f t="shared" si="36"/>
        <v>0</v>
      </c>
      <c r="S120" s="199">
        <f t="shared" si="43"/>
        <v>0</v>
      </c>
      <c r="T120" s="199">
        <f t="shared" si="44"/>
        <v>0</v>
      </c>
      <c r="U120" s="199">
        <f t="shared" si="45"/>
        <v>0</v>
      </c>
      <c r="V120" s="270" t="s">
        <v>1386</v>
      </c>
    </row>
    <row r="121" spans="1:22" s="11" customFormat="1" outlineLevel="3">
      <c r="A121" s="192"/>
      <c r="B121" s="192"/>
      <c r="C121" s="192" t="s">
        <v>1387</v>
      </c>
      <c r="D121" s="194">
        <v>1</v>
      </c>
      <c r="E121" s="358">
        <v>1</v>
      </c>
      <c r="F121" s="195" t="s">
        <v>660</v>
      </c>
      <c r="G121" s="199">
        <v>4200000</v>
      </c>
      <c r="H121" s="199">
        <v>168000.00000000003</v>
      </c>
      <c r="I121" s="199">
        <f t="shared" si="72"/>
        <v>4368000</v>
      </c>
      <c r="J121" s="199">
        <f t="shared" si="69"/>
        <v>4200000</v>
      </c>
      <c r="K121" s="199">
        <f t="shared" si="70"/>
        <v>168000.00000000003</v>
      </c>
      <c r="L121" s="199">
        <f t="shared" si="71"/>
        <v>4368000</v>
      </c>
      <c r="M121" s="579"/>
      <c r="N121" s="199"/>
      <c r="O121" s="199">
        <f t="shared" si="35"/>
        <v>0</v>
      </c>
      <c r="P121" s="579"/>
      <c r="Q121" s="199"/>
      <c r="R121" s="199">
        <f t="shared" si="36"/>
        <v>0</v>
      </c>
      <c r="S121" s="199">
        <f t="shared" si="43"/>
        <v>0</v>
      </c>
      <c r="T121" s="199">
        <f t="shared" si="44"/>
        <v>0</v>
      </c>
      <c r="U121" s="199">
        <f t="shared" si="45"/>
        <v>0</v>
      </c>
      <c r="V121" s="270" t="s">
        <v>1388</v>
      </c>
    </row>
    <row r="122" spans="1:22" s="11" customFormat="1" outlineLevel="3">
      <c r="A122" s="192"/>
      <c r="B122" s="192"/>
      <c r="C122" s="192" t="s">
        <v>1430</v>
      </c>
      <c r="D122" s="194">
        <v>1</v>
      </c>
      <c r="E122" s="358">
        <v>1</v>
      </c>
      <c r="F122" s="195" t="s">
        <v>660</v>
      </c>
      <c r="G122" s="199">
        <v>770400</v>
      </c>
      <c r="H122" s="199">
        <v>50880.368000000009</v>
      </c>
      <c r="I122" s="199">
        <f t="shared" si="72"/>
        <v>821280.36800000002</v>
      </c>
      <c r="J122" s="199">
        <f t="shared" si="69"/>
        <v>770400</v>
      </c>
      <c r="K122" s="199">
        <f t="shared" si="70"/>
        <v>50880.368000000009</v>
      </c>
      <c r="L122" s="199">
        <f t="shared" si="71"/>
        <v>821280.36800000002</v>
      </c>
      <c r="M122" s="579"/>
      <c r="N122" s="199"/>
      <c r="O122" s="199">
        <f t="shared" si="35"/>
        <v>0</v>
      </c>
      <c r="P122" s="579"/>
      <c r="Q122" s="199"/>
      <c r="R122" s="199">
        <f t="shared" si="36"/>
        <v>0</v>
      </c>
      <c r="S122" s="199">
        <f t="shared" si="43"/>
        <v>0</v>
      </c>
      <c r="T122" s="199">
        <f t="shared" si="44"/>
        <v>0</v>
      </c>
      <c r="U122" s="199">
        <f t="shared" si="45"/>
        <v>0</v>
      </c>
      <c r="V122" s="270" t="s">
        <v>1390</v>
      </c>
    </row>
    <row r="123" spans="1:22" s="11" customFormat="1" outlineLevel="3">
      <c r="A123" s="192"/>
      <c r="B123" s="192"/>
      <c r="C123" s="192" t="s">
        <v>1431</v>
      </c>
      <c r="D123" s="194">
        <v>2</v>
      </c>
      <c r="E123" s="358">
        <v>2</v>
      </c>
      <c r="F123" s="195" t="s">
        <v>660</v>
      </c>
      <c r="G123" s="199">
        <v>322800</v>
      </c>
      <c r="H123" s="199">
        <v>50880.368000000009</v>
      </c>
      <c r="I123" s="199">
        <f t="shared" si="72"/>
        <v>373680.36800000002</v>
      </c>
      <c r="J123" s="199">
        <f t="shared" si="69"/>
        <v>645600</v>
      </c>
      <c r="K123" s="199">
        <f t="shared" si="70"/>
        <v>101760.73600000002</v>
      </c>
      <c r="L123" s="199">
        <f t="shared" si="71"/>
        <v>747360.73600000003</v>
      </c>
      <c r="M123" s="579"/>
      <c r="N123" s="199"/>
      <c r="O123" s="199">
        <f t="shared" si="35"/>
        <v>0</v>
      </c>
      <c r="P123" s="579"/>
      <c r="Q123" s="199"/>
      <c r="R123" s="199">
        <f t="shared" si="36"/>
        <v>0</v>
      </c>
      <c r="S123" s="199">
        <f t="shared" si="43"/>
        <v>0</v>
      </c>
      <c r="T123" s="199">
        <f t="shared" si="44"/>
        <v>0</v>
      </c>
      <c r="U123" s="199">
        <f t="shared" si="45"/>
        <v>0</v>
      </c>
      <c r="V123" s="270" t="s">
        <v>1392</v>
      </c>
    </row>
    <row r="124" spans="1:22" s="11" customFormat="1" ht="13.8" outlineLevel="3">
      <c r="A124" s="410"/>
      <c r="B124" s="411"/>
      <c r="C124" s="192" t="s">
        <v>1432</v>
      </c>
      <c r="D124" s="194">
        <v>1</v>
      </c>
      <c r="E124" s="358">
        <v>1</v>
      </c>
      <c r="F124" s="195" t="s">
        <v>660</v>
      </c>
      <c r="G124" s="199">
        <v>1376400</v>
      </c>
      <c r="H124" s="199">
        <v>50880.368000000009</v>
      </c>
      <c r="I124" s="199">
        <f t="shared" si="72"/>
        <v>1427280.368</v>
      </c>
      <c r="J124" s="199">
        <f t="shared" si="69"/>
        <v>1376400</v>
      </c>
      <c r="K124" s="199">
        <f t="shared" si="70"/>
        <v>50880.368000000009</v>
      </c>
      <c r="L124" s="199">
        <f t="shared" si="71"/>
        <v>1427280.368</v>
      </c>
      <c r="M124" s="579"/>
      <c r="N124" s="199"/>
      <c r="O124" s="199">
        <f t="shared" si="35"/>
        <v>0</v>
      </c>
      <c r="P124" s="579"/>
      <c r="Q124" s="199"/>
      <c r="R124" s="199">
        <f t="shared" si="36"/>
        <v>0</v>
      </c>
      <c r="S124" s="199">
        <f t="shared" si="43"/>
        <v>0</v>
      </c>
      <c r="T124" s="199">
        <f t="shared" si="44"/>
        <v>0</v>
      </c>
      <c r="U124" s="199">
        <f t="shared" si="45"/>
        <v>0</v>
      </c>
      <c r="V124" s="270" t="s">
        <v>1394</v>
      </c>
    </row>
    <row r="125" spans="1:22" s="11" customFormat="1" outlineLevel="3">
      <c r="A125" s="192"/>
      <c r="B125" s="192"/>
      <c r="C125" s="192" t="s">
        <v>1433</v>
      </c>
      <c r="D125" s="194">
        <v>3</v>
      </c>
      <c r="E125" s="358">
        <v>3</v>
      </c>
      <c r="F125" s="195" t="s">
        <v>660</v>
      </c>
      <c r="G125" s="199">
        <v>480000</v>
      </c>
      <c r="H125" s="199">
        <v>50880.368000000009</v>
      </c>
      <c r="I125" s="199">
        <f t="shared" si="72"/>
        <v>530880.36800000002</v>
      </c>
      <c r="J125" s="199">
        <f t="shared" si="69"/>
        <v>1440000</v>
      </c>
      <c r="K125" s="199">
        <f t="shared" si="70"/>
        <v>152641.10400000002</v>
      </c>
      <c r="L125" s="199">
        <f t="shared" si="71"/>
        <v>1592641.1040000001</v>
      </c>
      <c r="M125" s="579"/>
      <c r="N125" s="199"/>
      <c r="O125" s="199">
        <f t="shared" si="35"/>
        <v>0</v>
      </c>
      <c r="P125" s="579"/>
      <c r="Q125" s="199"/>
      <c r="R125" s="199">
        <f t="shared" si="36"/>
        <v>0</v>
      </c>
      <c r="S125" s="199">
        <f t="shared" si="43"/>
        <v>0</v>
      </c>
      <c r="T125" s="199">
        <f t="shared" si="44"/>
        <v>0</v>
      </c>
      <c r="U125" s="199">
        <f t="shared" si="45"/>
        <v>0</v>
      </c>
      <c r="V125" s="270" t="s">
        <v>1396</v>
      </c>
    </row>
    <row r="126" spans="1:22" s="11" customFormat="1" outlineLevel="3">
      <c r="A126" s="192"/>
      <c r="B126" s="192"/>
      <c r="C126" s="192" t="s">
        <v>1399</v>
      </c>
      <c r="D126" s="194">
        <v>5</v>
      </c>
      <c r="E126" s="358">
        <v>5</v>
      </c>
      <c r="F126" s="195" t="s">
        <v>660</v>
      </c>
      <c r="G126" s="199">
        <v>322800</v>
      </c>
      <c r="H126" s="199">
        <v>50880.368000000009</v>
      </c>
      <c r="I126" s="199">
        <f t="shared" si="72"/>
        <v>373680.36800000002</v>
      </c>
      <c r="J126" s="199">
        <f t="shared" si="69"/>
        <v>1614000</v>
      </c>
      <c r="K126" s="199">
        <f t="shared" si="70"/>
        <v>254401.84000000005</v>
      </c>
      <c r="L126" s="199">
        <f t="shared" si="71"/>
        <v>1868401.84</v>
      </c>
      <c r="M126" s="579"/>
      <c r="N126" s="199"/>
      <c r="O126" s="199">
        <f t="shared" si="35"/>
        <v>0</v>
      </c>
      <c r="P126" s="579"/>
      <c r="Q126" s="199"/>
      <c r="R126" s="199">
        <f t="shared" si="36"/>
        <v>0</v>
      </c>
      <c r="S126" s="199">
        <f t="shared" si="43"/>
        <v>0</v>
      </c>
      <c r="T126" s="199">
        <f t="shared" si="44"/>
        <v>0</v>
      </c>
      <c r="U126" s="199">
        <f t="shared" si="45"/>
        <v>0</v>
      </c>
      <c r="V126" s="270" t="s">
        <v>1398</v>
      </c>
    </row>
    <row r="127" spans="1:22" s="11" customFormat="1" outlineLevel="3">
      <c r="A127" s="192"/>
      <c r="B127" s="192"/>
      <c r="C127" s="192" t="s">
        <v>1401</v>
      </c>
      <c r="D127" s="194">
        <v>8</v>
      </c>
      <c r="E127" s="358">
        <v>8</v>
      </c>
      <c r="F127" s="195" t="s">
        <v>660</v>
      </c>
      <c r="G127" s="199">
        <v>85924.800000000003</v>
      </c>
      <c r="H127" s="199">
        <v>49415.098879999998</v>
      </c>
      <c r="I127" s="199">
        <f t="shared" si="72"/>
        <v>135339.89887999999</v>
      </c>
      <c r="J127" s="199">
        <f t="shared" si="69"/>
        <v>687398.40000000002</v>
      </c>
      <c r="K127" s="199">
        <f t="shared" si="70"/>
        <v>395320.79103999998</v>
      </c>
      <c r="L127" s="199">
        <f t="shared" si="71"/>
        <v>1082719.1910399999</v>
      </c>
      <c r="M127" s="579"/>
      <c r="N127" s="199"/>
      <c r="O127" s="199">
        <f t="shared" si="35"/>
        <v>0</v>
      </c>
      <c r="P127" s="579"/>
      <c r="Q127" s="199"/>
      <c r="R127" s="199">
        <f t="shared" si="36"/>
        <v>0</v>
      </c>
      <c r="S127" s="199">
        <f t="shared" si="43"/>
        <v>0</v>
      </c>
      <c r="T127" s="199">
        <f t="shared" si="44"/>
        <v>0</v>
      </c>
      <c r="U127" s="199">
        <f t="shared" si="45"/>
        <v>0</v>
      </c>
      <c r="V127" s="270" t="s">
        <v>1366</v>
      </c>
    </row>
    <row r="128" spans="1:22" s="11" customFormat="1" outlineLevel="3">
      <c r="A128" s="192"/>
      <c r="B128" s="192"/>
      <c r="C128" s="192" t="s">
        <v>1402</v>
      </c>
      <c r="D128" s="194">
        <v>9</v>
      </c>
      <c r="E128" s="358">
        <v>9</v>
      </c>
      <c r="F128" s="195" t="s">
        <v>660</v>
      </c>
      <c r="G128" s="199">
        <v>63367.200000000004</v>
      </c>
      <c r="H128" s="199">
        <v>45472.31192</v>
      </c>
      <c r="I128" s="199">
        <f t="shared" si="72"/>
        <v>108839.51192</v>
      </c>
      <c r="J128" s="199">
        <f t="shared" si="69"/>
        <v>570304.80000000005</v>
      </c>
      <c r="K128" s="199">
        <f t="shared" si="70"/>
        <v>409250.80728000001</v>
      </c>
      <c r="L128" s="199">
        <f t="shared" si="71"/>
        <v>979555.60728</v>
      </c>
      <c r="M128" s="579"/>
      <c r="N128" s="199"/>
      <c r="O128" s="199">
        <f t="shared" si="35"/>
        <v>0</v>
      </c>
      <c r="P128" s="579"/>
      <c r="Q128" s="199"/>
      <c r="R128" s="199">
        <f t="shared" si="36"/>
        <v>0</v>
      </c>
      <c r="S128" s="199">
        <f t="shared" si="43"/>
        <v>0</v>
      </c>
      <c r="T128" s="199">
        <f t="shared" si="44"/>
        <v>0</v>
      </c>
      <c r="U128" s="199">
        <f t="shared" si="45"/>
        <v>0</v>
      </c>
      <c r="V128" s="270" t="s">
        <v>1366</v>
      </c>
    </row>
    <row r="129" spans="1:22" s="11" customFormat="1" outlineLevel="3">
      <c r="A129" s="192"/>
      <c r="B129" s="192"/>
      <c r="C129" s="193" t="s">
        <v>657</v>
      </c>
      <c r="D129" s="194">
        <v>1</v>
      </c>
      <c r="E129" s="358">
        <v>1</v>
      </c>
      <c r="F129" s="195" t="s">
        <v>619</v>
      </c>
      <c r="G129" s="199">
        <v>603773.20000000007</v>
      </c>
      <c r="H129" s="199">
        <v>181131.96000000002</v>
      </c>
      <c r="I129" s="199">
        <f t="shared" si="72"/>
        <v>784905.16000000015</v>
      </c>
      <c r="J129" s="199">
        <f t="shared" si="69"/>
        <v>603773.20000000007</v>
      </c>
      <c r="K129" s="199">
        <f t="shared" si="70"/>
        <v>181131.96000000002</v>
      </c>
      <c r="L129" s="199">
        <f t="shared" si="71"/>
        <v>784905.16000000015</v>
      </c>
      <c r="M129" s="579"/>
      <c r="N129" s="199"/>
      <c r="O129" s="199">
        <f t="shared" si="35"/>
        <v>0</v>
      </c>
      <c r="P129" s="579"/>
      <c r="Q129" s="199"/>
      <c r="R129" s="199">
        <f t="shared" si="36"/>
        <v>0</v>
      </c>
      <c r="S129" s="199">
        <f t="shared" si="43"/>
        <v>0</v>
      </c>
      <c r="T129" s="199">
        <f t="shared" si="44"/>
        <v>0</v>
      </c>
      <c r="U129" s="199">
        <f t="shared" si="45"/>
        <v>0</v>
      </c>
      <c r="V129" s="270" t="s">
        <v>1105</v>
      </c>
    </row>
    <row r="130" spans="1:22" s="11" customFormat="1" outlineLevel="3">
      <c r="A130" s="192"/>
      <c r="B130" s="192"/>
      <c r="C130" s="172" t="s">
        <v>1403</v>
      </c>
      <c r="D130" s="194"/>
      <c r="E130" s="358"/>
      <c r="F130" s="195"/>
      <c r="G130" s="199"/>
      <c r="H130" s="199"/>
      <c r="I130" s="199"/>
      <c r="J130" s="174">
        <f>SUBTOTAL(9,J131:J142)</f>
        <v>7418628</v>
      </c>
      <c r="K130" s="174">
        <f t="shared" ref="K130:L130" si="73">SUBTOTAL(9,K131:K142)</f>
        <v>14924281.536</v>
      </c>
      <c r="L130" s="174">
        <f t="shared" si="73"/>
        <v>22342909.536000002</v>
      </c>
      <c r="M130" s="578"/>
      <c r="N130" s="174"/>
      <c r="O130" s="174">
        <f t="shared" si="35"/>
        <v>0</v>
      </c>
      <c r="P130" s="578"/>
      <c r="Q130" s="174"/>
      <c r="R130" s="174">
        <f t="shared" si="36"/>
        <v>0</v>
      </c>
      <c r="S130" s="174">
        <f>SUBTOTAL(9,S131:S142)</f>
        <v>4616035.1999999993</v>
      </c>
      <c r="T130" s="174">
        <f t="shared" ref="T130:U130" si="74">SUBTOTAL(9,T131:T142)</f>
        <v>0</v>
      </c>
      <c r="U130" s="174">
        <f t="shared" si="74"/>
        <v>4616035.1999999993</v>
      </c>
      <c r="V130" s="270"/>
    </row>
    <row r="131" spans="1:22" s="11" customFormat="1" outlineLevel="3">
      <c r="A131" s="192"/>
      <c r="B131" s="192"/>
      <c r="C131" s="193" t="s">
        <v>1406</v>
      </c>
      <c r="D131" s="194">
        <v>10</v>
      </c>
      <c r="E131" s="358">
        <v>12</v>
      </c>
      <c r="F131" s="195" t="s">
        <v>624</v>
      </c>
      <c r="G131" s="199">
        <v>71884.800000000003</v>
      </c>
      <c r="H131" s="199">
        <v>34720</v>
      </c>
      <c r="I131" s="199">
        <f t="shared" ref="I131:I135" si="75">SUM(G131:H131)</f>
        <v>106604.8</v>
      </c>
      <c r="J131" s="199">
        <f t="shared" ref="J131:J142" si="76">G131*E131</f>
        <v>862617.60000000009</v>
      </c>
      <c r="K131" s="199">
        <f t="shared" ref="K131:K142" si="77">H131*E131</f>
        <v>416640</v>
      </c>
      <c r="L131" s="199">
        <f t="shared" ref="L131:L142" si="78">I131*E131</f>
        <v>1279257.6000000001</v>
      </c>
      <c r="M131" s="579">
        <v>0.7</v>
      </c>
      <c r="N131" s="199"/>
      <c r="O131" s="579">
        <f t="shared" si="35"/>
        <v>0.7</v>
      </c>
      <c r="P131" s="579"/>
      <c r="Q131" s="199"/>
      <c r="R131" s="199">
        <f t="shared" si="36"/>
        <v>0</v>
      </c>
      <c r="S131" s="199">
        <f t="shared" si="43"/>
        <v>603832.32000000007</v>
      </c>
      <c r="T131" s="199">
        <f t="shared" si="44"/>
        <v>0</v>
      </c>
      <c r="U131" s="199">
        <f t="shared" si="45"/>
        <v>603832.32000000007</v>
      </c>
      <c r="V131" s="270" t="s">
        <v>1407</v>
      </c>
    </row>
    <row r="132" spans="1:22" s="11" customFormat="1" outlineLevel="3">
      <c r="A132" s="192"/>
      <c r="B132" s="192"/>
      <c r="C132" s="193" t="s">
        <v>1410</v>
      </c>
      <c r="D132" s="194">
        <v>5</v>
      </c>
      <c r="E132" s="358">
        <v>7</v>
      </c>
      <c r="F132" s="195" t="s">
        <v>624</v>
      </c>
      <c r="G132" s="199">
        <v>30841.200000000001</v>
      </c>
      <c r="H132" s="199">
        <v>25388.154400000003</v>
      </c>
      <c r="I132" s="199">
        <f t="shared" si="75"/>
        <v>56229.354400000004</v>
      </c>
      <c r="J132" s="199">
        <f t="shared" si="76"/>
        <v>215888.4</v>
      </c>
      <c r="K132" s="199">
        <f t="shared" si="77"/>
        <v>177717.08080000003</v>
      </c>
      <c r="L132" s="199">
        <f t="shared" si="78"/>
        <v>393605.48080000002</v>
      </c>
      <c r="M132" s="579">
        <v>0.7</v>
      </c>
      <c r="N132" s="199"/>
      <c r="O132" s="579">
        <f t="shared" si="35"/>
        <v>0.7</v>
      </c>
      <c r="P132" s="579"/>
      <c r="Q132" s="199"/>
      <c r="R132" s="199">
        <f t="shared" si="36"/>
        <v>0</v>
      </c>
      <c r="S132" s="199">
        <f t="shared" si="43"/>
        <v>151121.87999999998</v>
      </c>
      <c r="T132" s="199">
        <f t="shared" si="44"/>
        <v>0</v>
      </c>
      <c r="U132" s="199">
        <f t="shared" si="45"/>
        <v>151121.87999999998</v>
      </c>
      <c r="V132" s="270" t="s">
        <v>1411</v>
      </c>
    </row>
    <row r="133" spans="1:22" s="11" customFormat="1" outlineLevel="3">
      <c r="A133" s="192"/>
      <c r="B133" s="192"/>
      <c r="C133" s="193" t="s">
        <v>1412</v>
      </c>
      <c r="D133" s="194">
        <v>29</v>
      </c>
      <c r="E133" s="358">
        <v>32</v>
      </c>
      <c r="F133" s="195" t="s">
        <v>624</v>
      </c>
      <c r="G133" s="199">
        <v>22978.799999999999</v>
      </c>
      <c r="H133" s="199">
        <v>22306.743200000004</v>
      </c>
      <c r="I133" s="199">
        <f t="shared" si="75"/>
        <v>45285.5432</v>
      </c>
      <c r="J133" s="199">
        <f t="shared" si="76"/>
        <v>735321.59999999998</v>
      </c>
      <c r="K133" s="199">
        <f t="shared" si="77"/>
        <v>713815.78240000014</v>
      </c>
      <c r="L133" s="199">
        <f t="shared" si="78"/>
        <v>1449137.3824</v>
      </c>
      <c r="M133" s="579">
        <v>0.7</v>
      </c>
      <c r="N133" s="199"/>
      <c r="O133" s="579">
        <f t="shared" si="35"/>
        <v>0.7</v>
      </c>
      <c r="P133" s="579"/>
      <c r="Q133" s="199"/>
      <c r="R133" s="199">
        <f t="shared" si="36"/>
        <v>0</v>
      </c>
      <c r="S133" s="199">
        <f t="shared" si="43"/>
        <v>514725.11999999994</v>
      </c>
      <c r="T133" s="199">
        <f t="shared" si="44"/>
        <v>0</v>
      </c>
      <c r="U133" s="199">
        <f t="shared" si="45"/>
        <v>514725.11999999994</v>
      </c>
      <c r="V133" s="270" t="s">
        <v>1413</v>
      </c>
    </row>
    <row r="134" spans="1:22" outlineLevel="3">
      <c r="A134" s="137"/>
      <c r="B134" s="137"/>
      <c r="C134" s="138" t="s">
        <v>1414</v>
      </c>
      <c r="D134" s="97">
        <v>21</v>
      </c>
      <c r="E134" s="61">
        <v>28</v>
      </c>
      <c r="F134" s="139" t="s">
        <v>624</v>
      </c>
      <c r="G134" s="199">
        <v>17737.2</v>
      </c>
      <c r="H134" s="199">
        <v>18258.816800000001</v>
      </c>
      <c r="I134" s="71">
        <f t="shared" si="75"/>
        <v>35996.016799999998</v>
      </c>
      <c r="J134" s="71">
        <f t="shared" si="76"/>
        <v>496641.60000000003</v>
      </c>
      <c r="K134" s="71">
        <f t="shared" si="77"/>
        <v>511246.87040000001</v>
      </c>
      <c r="L134" s="71">
        <f t="shared" si="78"/>
        <v>1007888.4704</v>
      </c>
      <c r="M134" s="579">
        <v>0.7</v>
      </c>
      <c r="N134" s="71"/>
      <c r="O134" s="570">
        <f t="shared" si="35"/>
        <v>0.7</v>
      </c>
      <c r="P134" s="570"/>
      <c r="Q134" s="71"/>
      <c r="R134" s="71">
        <f t="shared" si="36"/>
        <v>0</v>
      </c>
      <c r="S134" s="71">
        <f t="shared" si="43"/>
        <v>347649.12</v>
      </c>
      <c r="T134" s="71">
        <f t="shared" si="44"/>
        <v>0</v>
      </c>
      <c r="U134" s="71">
        <f t="shared" si="45"/>
        <v>347649.12</v>
      </c>
      <c r="V134" s="145" t="s">
        <v>1415</v>
      </c>
    </row>
    <row r="135" spans="1:22" outlineLevel="3">
      <c r="A135" s="137"/>
      <c r="B135" s="137"/>
      <c r="C135" s="138" t="s">
        <v>1416</v>
      </c>
      <c r="D135" s="97">
        <v>130</v>
      </c>
      <c r="E135" s="61">
        <v>143</v>
      </c>
      <c r="F135" s="139" t="s">
        <v>624</v>
      </c>
      <c r="G135" s="199">
        <v>9921.6</v>
      </c>
      <c r="H135" s="199">
        <v>15682.816800000001</v>
      </c>
      <c r="I135" s="71">
        <f t="shared" si="75"/>
        <v>25604.416799999999</v>
      </c>
      <c r="J135" s="71">
        <f t="shared" si="76"/>
        <v>1418788.8</v>
      </c>
      <c r="K135" s="71">
        <f t="shared" si="77"/>
        <v>2242642.8023999999</v>
      </c>
      <c r="L135" s="71">
        <f t="shared" si="78"/>
        <v>3661431.6023999997</v>
      </c>
      <c r="M135" s="579">
        <v>0.7</v>
      </c>
      <c r="N135" s="71"/>
      <c r="O135" s="570">
        <f t="shared" si="35"/>
        <v>0.7</v>
      </c>
      <c r="P135" s="570"/>
      <c r="Q135" s="71"/>
      <c r="R135" s="71">
        <f t="shared" si="36"/>
        <v>0</v>
      </c>
      <c r="S135" s="71">
        <f t="shared" si="43"/>
        <v>993152.15999999992</v>
      </c>
      <c r="T135" s="71">
        <f t="shared" si="44"/>
        <v>0</v>
      </c>
      <c r="U135" s="71">
        <f t="shared" si="45"/>
        <v>993152.15999999992</v>
      </c>
      <c r="V135" s="145" t="s">
        <v>1417</v>
      </c>
    </row>
    <row r="136" spans="1:22" outlineLevel="3">
      <c r="A136" s="137"/>
      <c r="B136" s="137"/>
      <c r="C136" s="138" t="s">
        <v>1418</v>
      </c>
      <c r="D136" s="97">
        <v>1</v>
      </c>
      <c r="E136" s="61">
        <v>1</v>
      </c>
      <c r="F136" s="139" t="s">
        <v>619</v>
      </c>
      <c r="G136" s="199">
        <v>860598</v>
      </c>
      <c r="H136" s="199">
        <v>258179.4</v>
      </c>
      <c r="I136" s="71">
        <f t="shared" ref="I136:I142" si="79">SUM(G136:H136)</f>
        <v>1118777.3999999999</v>
      </c>
      <c r="J136" s="71">
        <f t="shared" si="76"/>
        <v>860598</v>
      </c>
      <c r="K136" s="71">
        <f t="shared" si="77"/>
        <v>258179.4</v>
      </c>
      <c r="L136" s="71">
        <f t="shared" si="78"/>
        <v>1118777.3999999999</v>
      </c>
      <c r="M136" s="579">
        <v>0.7</v>
      </c>
      <c r="N136" s="71"/>
      <c r="O136" s="570">
        <f t="shared" si="35"/>
        <v>0.7</v>
      </c>
      <c r="P136" s="570"/>
      <c r="Q136" s="71"/>
      <c r="R136" s="71">
        <f t="shared" si="36"/>
        <v>0</v>
      </c>
      <c r="S136" s="71">
        <f t="shared" si="43"/>
        <v>602418.6</v>
      </c>
      <c r="T136" s="71">
        <f t="shared" si="44"/>
        <v>0</v>
      </c>
      <c r="U136" s="71">
        <f t="shared" si="45"/>
        <v>602418.6</v>
      </c>
      <c r="V136" s="145" t="s">
        <v>1105</v>
      </c>
    </row>
    <row r="137" spans="1:22" s="11" customFormat="1" outlineLevel="3">
      <c r="A137" s="192"/>
      <c r="B137" s="192"/>
      <c r="C137" s="193" t="s">
        <v>1421</v>
      </c>
      <c r="D137" s="194">
        <v>104</v>
      </c>
      <c r="E137" s="358">
        <v>100</v>
      </c>
      <c r="F137" s="195" t="s">
        <v>624</v>
      </c>
      <c r="G137" s="199">
        <v>16286.400000000001</v>
      </c>
      <c r="H137" s="199">
        <v>13440.000000000002</v>
      </c>
      <c r="I137" s="199">
        <f t="shared" si="79"/>
        <v>29726.400000000001</v>
      </c>
      <c r="J137" s="199">
        <f t="shared" si="76"/>
        <v>1628640.0000000002</v>
      </c>
      <c r="K137" s="199">
        <f t="shared" si="77"/>
        <v>1344000.0000000002</v>
      </c>
      <c r="L137" s="199">
        <f t="shared" si="78"/>
        <v>2972640</v>
      </c>
      <c r="M137" s="579">
        <v>0.7</v>
      </c>
      <c r="N137" s="199"/>
      <c r="O137" s="579">
        <f t="shared" si="35"/>
        <v>0.7</v>
      </c>
      <c r="P137" s="579"/>
      <c r="Q137" s="199"/>
      <c r="R137" s="199">
        <f t="shared" si="36"/>
        <v>0</v>
      </c>
      <c r="S137" s="199">
        <f t="shared" si="43"/>
        <v>1140048</v>
      </c>
      <c r="T137" s="199">
        <f t="shared" si="44"/>
        <v>0</v>
      </c>
      <c r="U137" s="199">
        <f t="shared" si="45"/>
        <v>1140048</v>
      </c>
      <c r="V137" s="270" t="s">
        <v>1314</v>
      </c>
    </row>
    <row r="138" spans="1:22" s="11" customFormat="1" outlineLevel="3">
      <c r="A138" s="192"/>
      <c r="B138" s="192"/>
      <c r="C138" s="193" t="s">
        <v>1354</v>
      </c>
      <c r="D138" s="194">
        <v>1</v>
      </c>
      <c r="E138" s="358">
        <v>1</v>
      </c>
      <c r="F138" s="195" t="s">
        <v>619</v>
      </c>
      <c r="G138" s="199">
        <v>375840</v>
      </c>
      <c r="H138" s="199">
        <v>112752</v>
      </c>
      <c r="I138" s="199">
        <f t="shared" si="79"/>
        <v>488592</v>
      </c>
      <c r="J138" s="199">
        <f t="shared" si="76"/>
        <v>375840</v>
      </c>
      <c r="K138" s="199">
        <f t="shared" si="77"/>
        <v>112752</v>
      </c>
      <c r="L138" s="199">
        <f t="shared" si="78"/>
        <v>488592</v>
      </c>
      <c r="M138" s="579">
        <v>0.7</v>
      </c>
      <c r="N138" s="199"/>
      <c r="O138" s="579">
        <f t="shared" si="35"/>
        <v>0.7</v>
      </c>
      <c r="P138" s="579"/>
      <c r="Q138" s="199"/>
      <c r="R138" s="199">
        <f t="shared" si="36"/>
        <v>0</v>
      </c>
      <c r="S138" s="199">
        <f t="shared" si="43"/>
        <v>263088</v>
      </c>
      <c r="T138" s="199">
        <f t="shared" si="44"/>
        <v>0</v>
      </c>
      <c r="U138" s="199">
        <f t="shared" si="45"/>
        <v>263088</v>
      </c>
      <c r="V138" s="270" t="s">
        <v>1105</v>
      </c>
    </row>
    <row r="139" spans="1:22" s="11" customFormat="1" outlineLevel="3">
      <c r="A139" s="192"/>
      <c r="B139" s="192"/>
      <c r="C139" s="193" t="s">
        <v>1422</v>
      </c>
      <c r="D139" s="194">
        <v>1</v>
      </c>
      <c r="E139" s="358">
        <v>1</v>
      </c>
      <c r="F139" s="195" t="s">
        <v>619</v>
      </c>
      <c r="G139" s="199">
        <v>0</v>
      </c>
      <c r="H139" s="199">
        <v>1000000</v>
      </c>
      <c r="I139" s="199">
        <f t="shared" si="79"/>
        <v>1000000</v>
      </c>
      <c r="J139" s="199">
        <f t="shared" si="76"/>
        <v>0</v>
      </c>
      <c r="K139" s="199">
        <f t="shared" si="77"/>
        <v>1000000</v>
      </c>
      <c r="L139" s="199">
        <f t="shared" si="78"/>
        <v>1000000</v>
      </c>
      <c r="M139" s="579"/>
      <c r="N139" s="199"/>
      <c r="O139" s="199">
        <f t="shared" si="35"/>
        <v>0</v>
      </c>
      <c r="P139" s="579"/>
      <c r="Q139" s="199"/>
      <c r="R139" s="199">
        <f t="shared" si="36"/>
        <v>0</v>
      </c>
      <c r="S139" s="199">
        <f t="shared" si="43"/>
        <v>0</v>
      </c>
      <c r="T139" s="199">
        <f t="shared" si="44"/>
        <v>0</v>
      </c>
      <c r="U139" s="199">
        <f t="shared" si="45"/>
        <v>0</v>
      </c>
      <c r="V139" s="270" t="s">
        <v>1105</v>
      </c>
    </row>
    <row r="140" spans="1:22" s="11" customFormat="1" outlineLevel="3">
      <c r="A140" s="192"/>
      <c r="B140" s="192"/>
      <c r="C140" s="193" t="s">
        <v>1355</v>
      </c>
      <c r="D140" s="194">
        <v>10</v>
      </c>
      <c r="E140" s="358">
        <v>20</v>
      </c>
      <c r="F140" s="195" t="s">
        <v>1104</v>
      </c>
      <c r="G140" s="199">
        <v>0</v>
      </c>
      <c r="H140" s="199">
        <v>200000</v>
      </c>
      <c r="I140" s="199">
        <f t="shared" si="79"/>
        <v>200000</v>
      </c>
      <c r="J140" s="199">
        <f t="shared" si="76"/>
        <v>0</v>
      </c>
      <c r="K140" s="199">
        <f t="shared" si="77"/>
        <v>4000000</v>
      </c>
      <c r="L140" s="199">
        <f t="shared" si="78"/>
        <v>4000000</v>
      </c>
      <c r="M140" s="579"/>
      <c r="N140" s="199"/>
      <c r="O140" s="199">
        <f t="shared" si="35"/>
        <v>0</v>
      </c>
      <c r="P140" s="579"/>
      <c r="Q140" s="199"/>
      <c r="R140" s="199">
        <f t="shared" si="36"/>
        <v>0</v>
      </c>
      <c r="S140" s="199">
        <f t="shared" si="43"/>
        <v>0</v>
      </c>
      <c r="T140" s="199">
        <f t="shared" si="44"/>
        <v>0</v>
      </c>
      <c r="U140" s="199">
        <f t="shared" si="45"/>
        <v>0</v>
      </c>
      <c r="V140" s="270" t="s">
        <v>1105</v>
      </c>
    </row>
    <row r="141" spans="1:22" s="11" customFormat="1" outlineLevel="3">
      <c r="A141" s="192"/>
      <c r="B141" s="192"/>
      <c r="C141" s="193" t="s">
        <v>1423</v>
      </c>
      <c r="D141" s="194">
        <v>91</v>
      </c>
      <c r="E141" s="358">
        <v>130</v>
      </c>
      <c r="F141" s="195" t="s">
        <v>624</v>
      </c>
      <c r="G141" s="199">
        <v>0</v>
      </c>
      <c r="H141" s="199">
        <v>30000</v>
      </c>
      <c r="I141" s="199">
        <f t="shared" si="79"/>
        <v>30000</v>
      </c>
      <c r="J141" s="199">
        <f t="shared" si="76"/>
        <v>0</v>
      </c>
      <c r="K141" s="199">
        <f t="shared" si="77"/>
        <v>3900000</v>
      </c>
      <c r="L141" s="199">
        <f t="shared" si="78"/>
        <v>3900000</v>
      </c>
      <c r="M141" s="579"/>
      <c r="N141" s="199"/>
      <c r="O141" s="199">
        <f t="shared" si="35"/>
        <v>0</v>
      </c>
      <c r="P141" s="579"/>
      <c r="Q141" s="199"/>
      <c r="R141" s="199">
        <f t="shared" si="36"/>
        <v>0</v>
      </c>
      <c r="S141" s="199">
        <f t="shared" si="43"/>
        <v>0</v>
      </c>
      <c r="T141" s="199">
        <f t="shared" si="44"/>
        <v>0</v>
      </c>
      <c r="U141" s="199">
        <f t="shared" si="45"/>
        <v>0</v>
      </c>
      <c r="V141" s="270" t="s">
        <v>1105</v>
      </c>
    </row>
    <row r="142" spans="1:22" s="11" customFormat="1" outlineLevel="3">
      <c r="A142" s="192"/>
      <c r="B142" s="192"/>
      <c r="C142" s="193" t="s">
        <v>1424</v>
      </c>
      <c r="D142" s="194">
        <v>1</v>
      </c>
      <c r="E142" s="358">
        <v>1</v>
      </c>
      <c r="F142" s="195" t="s">
        <v>619</v>
      </c>
      <c r="G142" s="199">
        <v>824292</v>
      </c>
      <c r="H142" s="199">
        <v>247287.59999999998</v>
      </c>
      <c r="I142" s="199">
        <f t="shared" si="79"/>
        <v>1071579.6000000001</v>
      </c>
      <c r="J142" s="199">
        <f t="shared" si="76"/>
        <v>824292</v>
      </c>
      <c r="K142" s="199">
        <f t="shared" si="77"/>
        <v>247287.59999999998</v>
      </c>
      <c r="L142" s="199">
        <f t="shared" si="78"/>
        <v>1071579.6000000001</v>
      </c>
      <c r="M142" s="579"/>
      <c r="N142" s="199"/>
      <c r="O142" s="199">
        <f t="shared" si="35"/>
        <v>0</v>
      </c>
      <c r="P142" s="579"/>
      <c r="Q142" s="199"/>
      <c r="R142" s="199">
        <f t="shared" si="36"/>
        <v>0</v>
      </c>
      <c r="S142" s="199">
        <f t="shared" si="43"/>
        <v>0</v>
      </c>
      <c r="T142" s="199">
        <f t="shared" si="44"/>
        <v>0</v>
      </c>
      <c r="U142" s="199">
        <f t="shared" si="45"/>
        <v>0</v>
      </c>
      <c r="V142" s="270" t="s">
        <v>1105</v>
      </c>
    </row>
    <row r="143" spans="1:22" s="11" customFormat="1" outlineLevel="3">
      <c r="A143" s="192"/>
      <c r="B143" s="192"/>
      <c r="C143" s="172" t="s">
        <v>1425</v>
      </c>
      <c r="D143" s="194"/>
      <c r="E143" s="358"/>
      <c r="F143" s="195"/>
      <c r="G143" s="199"/>
      <c r="H143" s="199"/>
      <c r="I143" s="199"/>
      <c r="J143" s="174">
        <f>SUBTOTAL(9,J144:J149)</f>
        <v>128275.20000000001</v>
      </c>
      <c r="K143" s="174">
        <f t="shared" ref="K143:L143" si="80">SUBTOTAL(9,K144:K149)</f>
        <v>134517.25440000001</v>
      </c>
      <c r="L143" s="174">
        <f t="shared" si="80"/>
        <v>262792.45439999999</v>
      </c>
      <c r="M143" s="578"/>
      <c r="N143" s="174"/>
      <c r="O143" s="174">
        <f t="shared" si="35"/>
        <v>0</v>
      </c>
      <c r="P143" s="578"/>
      <c r="Q143" s="174"/>
      <c r="R143" s="174">
        <f t="shared" si="36"/>
        <v>0</v>
      </c>
      <c r="S143" s="174">
        <f>SUBTOTAL(9,S144:S149)</f>
        <v>0</v>
      </c>
      <c r="T143" s="174">
        <f t="shared" ref="T143:U143" si="81">SUBTOTAL(9,T144:T149)</f>
        <v>0</v>
      </c>
      <c r="U143" s="174">
        <f t="shared" si="81"/>
        <v>0</v>
      </c>
      <c r="V143" s="270"/>
    </row>
    <row r="144" spans="1:22" s="11" customFormat="1" outlineLevel="3">
      <c r="A144" s="192"/>
      <c r="B144" s="192"/>
      <c r="C144" s="193" t="s">
        <v>1426</v>
      </c>
      <c r="D144" s="194">
        <v>7</v>
      </c>
      <c r="E144" s="358">
        <v>8</v>
      </c>
      <c r="F144" s="195" t="s">
        <v>624</v>
      </c>
      <c r="G144" s="199">
        <v>12261.6</v>
      </c>
      <c r="H144" s="199">
        <v>15682.816800000001</v>
      </c>
      <c r="I144" s="199">
        <f t="shared" ref="I144:I148" si="82">SUM(G144:H144)</f>
        <v>27944.416799999999</v>
      </c>
      <c r="J144" s="199">
        <f t="shared" ref="J144:J148" si="83">G144*E144</f>
        <v>98092.800000000003</v>
      </c>
      <c r="K144" s="199">
        <f t="shared" ref="K144:K148" si="84">H144*E144</f>
        <v>125462.5344</v>
      </c>
      <c r="L144" s="199">
        <f t="shared" ref="L144:L148" si="85">I144*E144</f>
        <v>223555.33439999999</v>
      </c>
      <c r="M144" s="579"/>
      <c r="N144" s="199"/>
      <c r="O144" s="199">
        <f t="shared" si="35"/>
        <v>0</v>
      </c>
      <c r="P144" s="579"/>
      <c r="Q144" s="199"/>
      <c r="R144" s="199">
        <f t="shared" si="36"/>
        <v>0</v>
      </c>
      <c r="S144" s="199">
        <f t="shared" si="43"/>
        <v>0</v>
      </c>
      <c r="T144" s="199">
        <f t="shared" si="44"/>
        <v>0</v>
      </c>
      <c r="U144" s="199">
        <f t="shared" si="45"/>
        <v>0</v>
      </c>
      <c r="V144" s="270" t="s">
        <v>1427</v>
      </c>
    </row>
    <row r="145" spans="1:22" s="11" customFormat="1" outlineLevel="3">
      <c r="A145" s="192"/>
      <c r="B145" s="192"/>
      <c r="C145" s="193" t="s">
        <v>1418</v>
      </c>
      <c r="D145" s="194">
        <v>1</v>
      </c>
      <c r="E145" s="358">
        <v>1</v>
      </c>
      <c r="F145" s="195" t="s">
        <v>619</v>
      </c>
      <c r="G145" s="199">
        <v>22636.799999999999</v>
      </c>
      <c r="H145" s="199">
        <v>6791.04</v>
      </c>
      <c r="I145" s="199">
        <f t="shared" si="82"/>
        <v>29427.84</v>
      </c>
      <c r="J145" s="199">
        <f t="shared" si="83"/>
        <v>22636.799999999999</v>
      </c>
      <c r="K145" s="199">
        <f t="shared" si="84"/>
        <v>6791.04</v>
      </c>
      <c r="L145" s="199">
        <f t="shared" si="85"/>
        <v>29427.84</v>
      </c>
      <c r="M145" s="579"/>
      <c r="N145" s="199"/>
      <c r="O145" s="199">
        <f t="shared" ref="O145:O208" si="86">M145+N145</f>
        <v>0</v>
      </c>
      <c r="P145" s="579"/>
      <c r="Q145" s="199"/>
      <c r="R145" s="199">
        <f t="shared" ref="R145:R208" si="87">P145+Q145</f>
        <v>0</v>
      </c>
      <c r="S145" s="199">
        <f t="shared" si="43"/>
        <v>0</v>
      </c>
      <c r="T145" s="199">
        <f t="shared" si="44"/>
        <v>0</v>
      </c>
      <c r="U145" s="199">
        <f t="shared" si="45"/>
        <v>0</v>
      </c>
      <c r="V145" s="270" t="s">
        <v>1105</v>
      </c>
    </row>
    <row r="146" spans="1:22" s="11" customFormat="1" outlineLevel="3">
      <c r="A146" s="192"/>
      <c r="B146" s="192"/>
      <c r="C146" s="193"/>
      <c r="D146" s="194"/>
      <c r="E146" s="358"/>
      <c r="F146" s="195"/>
      <c r="G146" s="199"/>
      <c r="H146" s="199"/>
      <c r="I146" s="199"/>
      <c r="J146" s="199"/>
      <c r="K146" s="199"/>
      <c r="L146" s="199"/>
      <c r="M146" s="579"/>
      <c r="N146" s="199"/>
      <c r="O146" s="199">
        <f t="shared" si="86"/>
        <v>0</v>
      </c>
      <c r="P146" s="579"/>
      <c r="Q146" s="199"/>
      <c r="R146" s="199">
        <f t="shared" si="87"/>
        <v>0</v>
      </c>
      <c r="S146" s="199">
        <f t="shared" si="43"/>
        <v>0</v>
      </c>
      <c r="T146" s="199">
        <f t="shared" si="44"/>
        <v>0</v>
      </c>
      <c r="U146" s="199">
        <f t="shared" si="45"/>
        <v>0</v>
      </c>
      <c r="V146" s="270"/>
    </row>
    <row r="147" spans="1:22" s="11" customFormat="1" outlineLevel="3">
      <c r="A147" s="192"/>
      <c r="B147" s="192"/>
      <c r="C147" s="193"/>
      <c r="D147" s="194"/>
      <c r="E147" s="358"/>
      <c r="F147" s="195"/>
      <c r="G147" s="199"/>
      <c r="H147" s="199"/>
      <c r="I147" s="199"/>
      <c r="J147" s="199"/>
      <c r="K147" s="199"/>
      <c r="L147" s="199"/>
      <c r="M147" s="579"/>
      <c r="N147" s="199"/>
      <c r="O147" s="199">
        <f t="shared" si="86"/>
        <v>0</v>
      </c>
      <c r="P147" s="579"/>
      <c r="Q147" s="199"/>
      <c r="R147" s="199">
        <f t="shared" si="87"/>
        <v>0</v>
      </c>
      <c r="S147" s="199">
        <f t="shared" si="43"/>
        <v>0</v>
      </c>
      <c r="T147" s="199">
        <f t="shared" si="44"/>
        <v>0</v>
      </c>
      <c r="U147" s="199">
        <f t="shared" si="45"/>
        <v>0</v>
      </c>
      <c r="V147" s="270"/>
    </row>
    <row r="148" spans="1:22" outlineLevel="3">
      <c r="A148" s="137"/>
      <c r="B148" s="137"/>
      <c r="C148" s="138" t="s">
        <v>1424</v>
      </c>
      <c r="D148" s="97">
        <v>1</v>
      </c>
      <c r="E148" s="61">
        <v>1</v>
      </c>
      <c r="F148" s="139" t="s">
        <v>619</v>
      </c>
      <c r="G148" s="199">
        <v>7545.6</v>
      </c>
      <c r="H148" s="199">
        <v>2263.6799999999998</v>
      </c>
      <c r="I148" s="71">
        <f t="shared" si="82"/>
        <v>9809.2800000000007</v>
      </c>
      <c r="J148" s="71">
        <f t="shared" si="83"/>
        <v>7545.6</v>
      </c>
      <c r="K148" s="71">
        <f t="shared" si="84"/>
        <v>2263.6799999999998</v>
      </c>
      <c r="L148" s="71">
        <f t="shared" si="85"/>
        <v>9809.2800000000007</v>
      </c>
      <c r="M148" s="570"/>
      <c r="N148" s="71"/>
      <c r="O148" s="71">
        <f t="shared" si="86"/>
        <v>0</v>
      </c>
      <c r="P148" s="570"/>
      <c r="Q148" s="71"/>
      <c r="R148" s="71">
        <f t="shared" si="87"/>
        <v>0</v>
      </c>
      <c r="S148" s="71">
        <f t="shared" si="43"/>
        <v>0</v>
      </c>
      <c r="T148" s="71">
        <f t="shared" si="44"/>
        <v>0</v>
      </c>
      <c r="U148" s="71">
        <f t="shared" si="45"/>
        <v>0</v>
      </c>
      <c r="V148" s="145" t="s">
        <v>1105</v>
      </c>
    </row>
    <row r="149" spans="1:22" outlineLevel="2">
      <c r="A149" s="137"/>
      <c r="B149" s="137"/>
      <c r="C149" s="138"/>
      <c r="D149" s="94"/>
      <c r="E149" s="70"/>
      <c r="F149" s="139"/>
      <c r="G149" s="71"/>
      <c r="H149" s="71"/>
      <c r="I149" s="71"/>
      <c r="J149" s="71"/>
      <c r="K149" s="71"/>
      <c r="L149" s="62"/>
      <c r="M149" s="574"/>
      <c r="N149" s="62"/>
      <c r="O149" s="62">
        <f t="shared" si="86"/>
        <v>0</v>
      </c>
      <c r="P149" s="574"/>
      <c r="Q149" s="62"/>
      <c r="R149" s="62">
        <f t="shared" si="87"/>
        <v>0</v>
      </c>
      <c r="S149" s="62">
        <f t="shared" ref="S149:S212" si="88">J149*M149</f>
        <v>0</v>
      </c>
      <c r="T149" s="62">
        <f t="shared" ref="T149:T212" si="89">K149*P149</f>
        <v>0</v>
      </c>
      <c r="U149" s="62">
        <f t="shared" ref="U149:U212" si="90">S149+T149</f>
        <v>0</v>
      </c>
      <c r="V149" s="145"/>
    </row>
    <row r="150" spans="1:22" outlineLevel="2">
      <c r="A150" s="137" t="s">
        <v>293</v>
      </c>
      <c r="B150" s="137"/>
      <c r="C150" s="138" t="s">
        <v>294</v>
      </c>
      <c r="D150" s="94">
        <v>1</v>
      </c>
      <c r="E150" s="70">
        <v>1</v>
      </c>
      <c r="F150" s="139" t="s">
        <v>10</v>
      </c>
      <c r="G150" s="71"/>
      <c r="H150" s="71"/>
      <c r="I150" s="71"/>
      <c r="J150" s="82">
        <f>SUBTOTAL(9,J151:J186)</f>
        <v>1589161013.140909</v>
      </c>
      <c r="K150" s="82">
        <f>SUBTOTAL(9,K151:K186)</f>
        <v>79558059.159181818</v>
      </c>
      <c r="L150" s="82">
        <f>SUBTOTAL(9,L151:L186)</f>
        <v>1668719072.3000908</v>
      </c>
      <c r="M150" s="576"/>
      <c r="N150" s="82"/>
      <c r="O150" s="82">
        <f t="shared" si="86"/>
        <v>0</v>
      </c>
      <c r="P150" s="576"/>
      <c r="Q150" s="82"/>
      <c r="R150" s="82">
        <f t="shared" si="87"/>
        <v>0</v>
      </c>
      <c r="S150" s="82">
        <f>SUBTOTAL(9,S151:S186)</f>
        <v>0</v>
      </c>
      <c r="T150" s="82">
        <f>SUBTOTAL(9,T151:T186)</f>
        <v>0</v>
      </c>
      <c r="U150" s="82">
        <f>SUBTOTAL(9,U151:U186)</f>
        <v>0</v>
      </c>
      <c r="V150" s="145"/>
    </row>
    <row r="151" spans="1:22" s="399" customFormat="1" outlineLevel="3">
      <c r="A151" s="395"/>
      <c r="B151" s="395"/>
      <c r="C151" s="396" t="s">
        <v>1342</v>
      </c>
      <c r="D151" s="97">
        <v>0</v>
      </c>
      <c r="E151" s="61"/>
      <c r="F151" s="397" t="s">
        <v>624</v>
      </c>
      <c r="G151" s="199"/>
      <c r="H151" s="199"/>
      <c r="I151" s="62"/>
      <c r="J151" s="82"/>
      <c r="K151" s="82">
        <f>SUBTOTAL(9,K152:K169)</f>
        <v>50588775.252381824</v>
      </c>
      <c r="L151" s="82">
        <f>SUBTOTAL(9,L152:L169)</f>
        <v>1032592350.3478364</v>
      </c>
      <c r="M151" s="576"/>
      <c r="N151" s="82"/>
      <c r="O151" s="82">
        <f t="shared" si="86"/>
        <v>0</v>
      </c>
      <c r="P151" s="576"/>
      <c r="Q151" s="82"/>
      <c r="R151" s="82">
        <f t="shared" si="87"/>
        <v>0</v>
      </c>
      <c r="S151" s="82"/>
      <c r="T151" s="82">
        <f>SUBTOTAL(9,T152:T169)</f>
        <v>0</v>
      </c>
      <c r="U151" s="82">
        <f>SUBTOTAL(9,U152:U169)</f>
        <v>0</v>
      </c>
      <c r="V151" s="398"/>
    </row>
    <row r="152" spans="1:22" s="399" customFormat="1" outlineLevel="3">
      <c r="A152" s="395"/>
      <c r="B152" s="395"/>
      <c r="C152" s="396" t="s">
        <v>1445</v>
      </c>
      <c r="D152" s="97"/>
      <c r="E152" s="61"/>
      <c r="F152" s="397"/>
      <c r="G152" s="62"/>
      <c r="H152" s="62"/>
      <c r="I152" s="62"/>
      <c r="J152" s="82">
        <f>SUBTOTAL(9,J153:J169)</f>
        <v>982003575.09545445</v>
      </c>
      <c r="K152" s="82">
        <f t="shared" ref="K152:L152" si="91">SUBTOTAL(9,K153:K169)</f>
        <v>50588775.252381824</v>
      </c>
      <c r="L152" s="82">
        <f t="shared" si="91"/>
        <v>1032592350.3478364</v>
      </c>
      <c r="M152" s="576"/>
      <c r="N152" s="82"/>
      <c r="O152" s="82">
        <f t="shared" si="86"/>
        <v>0</v>
      </c>
      <c r="P152" s="576"/>
      <c r="Q152" s="82"/>
      <c r="R152" s="82">
        <f t="shared" si="87"/>
        <v>0</v>
      </c>
      <c r="S152" s="82">
        <f>SUBTOTAL(9,S153:S169)</f>
        <v>0</v>
      </c>
      <c r="T152" s="82">
        <f t="shared" ref="T152:U152" si="92">SUBTOTAL(9,T153:T169)</f>
        <v>0</v>
      </c>
      <c r="U152" s="82">
        <f t="shared" si="92"/>
        <v>0</v>
      </c>
      <c r="V152" s="398"/>
    </row>
    <row r="153" spans="1:22" s="399" customFormat="1" ht="39.6" outlineLevel="3">
      <c r="A153" s="395"/>
      <c r="B153" s="395"/>
      <c r="C153" s="400" t="s">
        <v>1446</v>
      </c>
      <c r="D153" s="97">
        <v>37</v>
      </c>
      <c r="E153" s="61">
        <v>37</v>
      </c>
      <c r="F153" s="397" t="s">
        <v>660</v>
      </c>
      <c r="G153" s="199">
        <v>14750000</v>
      </c>
      <c r="H153" s="199">
        <v>413200.44640000002</v>
      </c>
      <c r="I153" s="62">
        <f t="shared" ref="I153:I167" si="93">SUM(G153:H153)</f>
        <v>15163200.4464</v>
      </c>
      <c r="J153" s="62">
        <f t="shared" ref="J153:J167" si="94">G153*E153</f>
        <v>545750000</v>
      </c>
      <c r="K153" s="62">
        <f t="shared" ref="K153:K167" si="95">H153*E153</f>
        <v>15288416.516800001</v>
      </c>
      <c r="L153" s="62">
        <f t="shared" ref="L153:L167" si="96">I153*E153</f>
        <v>561038416.51680005</v>
      </c>
      <c r="M153" s="574"/>
      <c r="N153" s="62"/>
      <c r="O153" s="62">
        <f t="shared" si="86"/>
        <v>0</v>
      </c>
      <c r="P153" s="574"/>
      <c r="Q153" s="62"/>
      <c r="R153" s="62">
        <f t="shared" si="87"/>
        <v>0</v>
      </c>
      <c r="S153" s="62">
        <f t="shared" si="88"/>
        <v>0</v>
      </c>
      <c r="T153" s="62">
        <f t="shared" si="89"/>
        <v>0</v>
      </c>
      <c r="U153" s="62">
        <f t="shared" si="90"/>
        <v>0</v>
      </c>
      <c r="V153" s="398" t="s">
        <v>1447</v>
      </c>
    </row>
    <row r="154" spans="1:22" s="399" customFormat="1" outlineLevel="3">
      <c r="A154" s="395"/>
      <c r="B154" s="395"/>
      <c r="C154" s="400" t="s">
        <v>1448</v>
      </c>
      <c r="D154" s="97">
        <v>37</v>
      </c>
      <c r="E154" s="61">
        <v>37</v>
      </c>
      <c r="F154" s="397" t="s">
        <v>660</v>
      </c>
      <c r="G154" s="199">
        <v>638000</v>
      </c>
      <c r="H154" s="199">
        <v>50232.000000000007</v>
      </c>
      <c r="I154" s="62">
        <f t="shared" si="93"/>
        <v>688232</v>
      </c>
      <c r="J154" s="62">
        <f t="shared" si="94"/>
        <v>23606000</v>
      </c>
      <c r="K154" s="62">
        <f t="shared" si="95"/>
        <v>1858584.0000000002</v>
      </c>
      <c r="L154" s="62">
        <f t="shared" si="96"/>
        <v>25464584</v>
      </c>
      <c r="M154" s="574"/>
      <c r="N154" s="62"/>
      <c r="O154" s="62">
        <f t="shared" si="86"/>
        <v>0</v>
      </c>
      <c r="P154" s="574"/>
      <c r="Q154" s="62"/>
      <c r="R154" s="62">
        <f t="shared" si="87"/>
        <v>0</v>
      </c>
      <c r="S154" s="62">
        <f t="shared" si="88"/>
        <v>0</v>
      </c>
      <c r="T154" s="62">
        <f t="shared" si="89"/>
        <v>0</v>
      </c>
      <c r="U154" s="62">
        <f t="shared" si="90"/>
        <v>0</v>
      </c>
      <c r="V154" s="398" t="s">
        <v>1449</v>
      </c>
    </row>
    <row r="155" spans="1:22" s="399" customFormat="1" outlineLevel="3">
      <c r="A155" s="395"/>
      <c r="B155" s="395"/>
      <c r="C155" s="400" t="s">
        <v>1450</v>
      </c>
      <c r="D155" s="97">
        <v>37</v>
      </c>
      <c r="E155" s="61">
        <v>37</v>
      </c>
      <c r="F155" s="397" t="s">
        <v>660</v>
      </c>
      <c r="G155" s="199">
        <v>652999.99999999988</v>
      </c>
      <c r="H155" s="199">
        <v>50232.000000000007</v>
      </c>
      <c r="I155" s="62">
        <f t="shared" si="93"/>
        <v>703231.99999999988</v>
      </c>
      <c r="J155" s="62">
        <f t="shared" si="94"/>
        <v>24160999.999999996</v>
      </c>
      <c r="K155" s="62">
        <f t="shared" si="95"/>
        <v>1858584.0000000002</v>
      </c>
      <c r="L155" s="62">
        <f t="shared" si="96"/>
        <v>26019583.999999996</v>
      </c>
      <c r="M155" s="574"/>
      <c r="N155" s="62"/>
      <c r="O155" s="62">
        <f t="shared" si="86"/>
        <v>0</v>
      </c>
      <c r="P155" s="574"/>
      <c r="Q155" s="62"/>
      <c r="R155" s="62">
        <f t="shared" si="87"/>
        <v>0</v>
      </c>
      <c r="S155" s="62">
        <f t="shared" si="88"/>
        <v>0</v>
      </c>
      <c r="T155" s="62">
        <f t="shared" si="89"/>
        <v>0</v>
      </c>
      <c r="U155" s="62">
        <f t="shared" si="90"/>
        <v>0</v>
      </c>
      <c r="V155" s="398" t="s">
        <v>1451</v>
      </c>
    </row>
    <row r="156" spans="1:22" s="399" customFormat="1" ht="26.4" outlineLevel="3">
      <c r="A156" s="395"/>
      <c r="B156" s="395"/>
      <c r="C156" s="400" t="s">
        <v>1452</v>
      </c>
      <c r="D156" s="97">
        <v>43</v>
      </c>
      <c r="E156" s="61">
        <v>43</v>
      </c>
      <c r="F156" s="397" t="s">
        <v>660</v>
      </c>
      <c r="G156" s="199">
        <v>1443000</v>
      </c>
      <c r="H156" s="199">
        <v>300710.77679999999</v>
      </c>
      <c r="I156" s="62">
        <f t="shared" si="93"/>
        <v>1743710.7768000001</v>
      </c>
      <c r="J156" s="62">
        <f t="shared" si="94"/>
        <v>62049000</v>
      </c>
      <c r="K156" s="62">
        <f t="shared" si="95"/>
        <v>12930563.4024</v>
      </c>
      <c r="L156" s="62">
        <f t="shared" si="96"/>
        <v>74979563.402400002</v>
      </c>
      <c r="M156" s="574"/>
      <c r="N156" s="62"/>
      <c r="O156" s="62">
        <f t="shared" si="86"/>
        <v>0</v>
      </c>
      <c r="P156" s="574"/>
      <c r="Q156" s="62"/>
      <c r="R156" s="62">
        <f t="shared" si="87"/>
        <v>0</v>
      </c>
      <c r="S156" s="62">
        <f t="shared" si="88"/>
        <v>0</v>
      </c>
      <c r="T156" s="62">
        <f t="shared" si="89"/>
        <v>0</v>
      </c>
      <c r="U156" s="62">
        <f t="shared" si="90"/>
        <v>0</v>
      </c>
      <c r="V156" s="398" t="s">
        <v>1453</v>
      </c>
    </row>
    <row r="157" spans="1:22" s="399" customFormat="1" outlineLevel="3">
      <c r="A157" s="395"/>
      <c r="B157" s="395"/>
      <c r="C157" s="400" t="s">
        <v>1454</v>
      </c>
      <c r="D157" s="97">
        <v>43</v>
      </c>
      <c r="E157" s="61">
        <v>43</v>
      </c>
      <c r="F157" s="397" t="s">
        <v>660</v>
      </c>
      <c r="G157" s="62">
        <v>952999.99999999988</v>
      </c>
      <c r="H157" s="62">
        <v>50232.000000000007</v>
      </c>
      <c r="I157" s="62">
        <f t="shared" si="93"/>
        <v>1003231.9999999999</v>
      </c>
      <c r="J157" s="62">
        <f t="shared" si="94"/>
        <v>40978999.999999993</v>
      </c>
      <c r="K157" s="62">
        <f t="shared" si="95"/>
        <v>2159976.0000000005</v>
      </c>
      <c r="L157" s="62">
        <f t="shared" si="96"/>
        <v>43138975.999999993</v>
      </c>
      <c r="M157" s="574"/>
      <c r="N157" s="62"/>
      <c r="O157" s="62">
        <f t="shared" si="86"/>
        <v>0</v>
      </c>
      <c r="P157" s="574"/>
      <c r="Q157" s="62"/>
      <c r="R157" s="62">
        <f t="shared" si="87"/>
        <v>0</v>
      </c>
      <c r="S157" s="62">
        <f t="shared" si="88"/>
        <v>0</v>
      </c>
      <c r="T157" s="62">
        <f t="shared" si="89"/>
        <v>0</v>
      </c>
      <c r="U157" s="62">
        <f t="shared" si="90"/>
        <v>0</v>
      </c>
      <c r="V157" s="398" t="s">
        <v>1455</v>
      </c>
    </row>
    <row r="158" spans="1:22" s="399" customFormat="1" outlineLevel="3">
      <c r="A158" s="395"/>
      <c r="B158" s="395"/>
      <c r="C158" s="400" t="s">
        <v>1560</v>
      </c>
      <c r="D158" s="97">
        <v>33</v>
      </c>
      <c r="E158" s="61">
        <v>33</v>
      </c>
      <c r="F158" s="397" t="s">
        <v>1109</v>
      </c>
      <c r="G158" s="62">
        <v>768883.50000000012</v>
      </c>
      <c r="H158" s="62">
        <v>123200.00000000001</v>
      </c>
      <c r="I158" s="62">
        <f t="shared" si="93"/>
        <v>892083.50000000012</v>
      </c>
      <c r="J158" s="62">
        <f t="shared" si="94"/>
        <v>25373155.500000004</v>
      </c>
      <c r="K158" s="62">
        <f t="shared" si="95"/>
        <v>4065600.0000000005</v>
      </c>
      <c r="L158" s="62">
        <f t="shared" si="96"/>
        <v>29438755.500000004</v>
      </c>
      <c r="M158" s="574"/>
      <c r="N158" s="62"/>
      <c r="O158" s="62">
        <f t="shared" si="86"/>
        <v>0</v>
      </c>
      <c r="P158" s="574"/>
      <c r="Q158" s="62"/>
      <c r="R158" s="62">
        <f t="shared" si="87"/>
        <v>0</v>
      </c>
      <c r="S158" s="62">
        <f t="shared" si="88"/>
        <v>0</v>
      </c>
      <c r="T158" s="62">
        <f t="shared" si="89"/>
        <v>0</v>
      </c>
      <c r="U158" s="62">
        <f t="shared" si="90"/>
        <v>0</v>
      </c>
      <c r="V158" s="398" t="s">
        <v>1456</v>
      </c>
    </row>
    <row r="159" spans="1:22" s="399" customFormat="1" outlineLevel="3">
      <c r="A159" s="395"/>
      <c r="B159" s="395"/>
      <c r="C159" s="400" t="s">
        <v>1457</v>
      </c>
      <c r="D159" s="97">
        <v>8</v>
      </c>
      <c r="E159" s="61">
        <v>8</v>
      </c>
      <c r="F159" s="397" t="s">
        <v>660</v>
      </c>
      <c r="G159" s="199">
        <v>5018000</v>
      </c>
      <c r="H159" s="199">
        <v>61600.000000000007</v>
      </c>
      <c r="I159" s="62">
        <f t="shared" si="93"/>
        <v>5079600</v>
      </c>
      <c r="J159" s="62">
        <f t="shared" si="94"/>
        <v>40144000</v>
      </c>
      <c r="K159" s="62">
        <f t="shared" si="95"/>
        <v>492800.00000000006</v>
      </c>
      <c r="L159" s="62">
        <f t="shared" si="96"/>
        <v>40636800</v>
      </c>
      <c r="M159" s="574"/>
      <c r="N159" s="62"/>
      <c r="O159" s="62">
        <f t="shared" si="86"/>
        <v>0</v>
      </c>
      <c r="P159" s="574"/>
      <c r="Q159" s="62"/>
      <c r="R159" s="62">
        <f t="shared" si="87"/>
        <v>0</v>
      </c>
      <c r="S159" s="62">
        <f t="shared" si="88"/>
        <v>0</v>
      </c>
      <c r="T159" s="62">
        <f t="shared" si="89"/>
        <v>0</v>
      </c>
      <c r="U159" s="62">
        <f t="shared" si="90"/>
        <v>0</v>
      </c>
      <c r="V159" s="398" t="s">
        <v>1458</v>
      </c>
    </row>
    <row r="160" spans="1:22" s="399" customFormat="1" ht="26.4" outlineLevel="3">
      <c r="A160" s="395"/>
      <c r="B160" s="395"/>
      <c r="C160" s="400" t="s">
        <v>1459</v>
      </c>
      <c r="D160" s="97">
        <v>15</v>
      </c>
      <c r="E160" s="61">
        <v>15</v>
      </c>
      <c r="F160" s="397" t="s">
        <v>660</v>
      </c>
      <c r="G160" s="199">
        <v>11003000</v>
      </c>
      <c r="H160" s="199">
        <v>280000</v>
      </c>
      <c r="I160" s="62">
        <f t="shared" ref="I160:I165" si="97">SUM(G160:H160)</f>
        <v>11283000</v>
      </c>
      <c r="J160" s="62">
        <f t="shared" si="94"/>
        <v>165045000</v>
      </c>
      <c r="K160" s="62">
        <f t="shared" si="95"/>
        <v>4200000</v>
      </c>
      <c r="L160" s="62">
        <f t="shared" si="96"/>
        <v>169245000</v>
      </c>
      <c r="M160" s="574"/>
      <c r="N160" s="62"/>
      <c r="O160" s="62">
        <f t="shared" si="86"/>
        <v>0</v>
      </c>
      <c r="P160" s="574"/>
      <c r="Q160" s="62"/>
      <c r="R160" s="62">
        <f t="shared" si="87"/>
        <v>0</v>
      </c>
      <c r="S160" s="62">
        <f t="shared" si="88"/>
        <v>0</v>
      </c>
      <c r="T160" s="62">
        <f t="shared" si="89"/>
        <v>0</v>
      </c>
      <c r="U160" s="62">
        <f t="shared" si="90"/>
        <v>0</v>
      </c>
      <c r="V160" s="398" t="s">
        <v>1460</v>
      </c>
    </row>
    <row r="161" spans="1:22" s="399" customFormat="1" outlineLevel="3">
      <c r="A161" s="395"/>
      <c r="B161" s="395"/>
      <c r="C161" s="400" t="s">
        <v>1461</v>
      </c>
      <c r="D161" s="97">
        <v>16</v>
      </c>
      <c r="E161" s="61">
        <v>16</v>
      </c>
      <c r="F161" s="397" t="s">
        <v>660</v>
      </c>
      <c r="G161" s="199">
        <v>855000</v>
      </c>
      <c r="H161" s="199">
        <v>88480.000000000015</v>
      </c>
      <c r="I161" s="62">
        <f t="shared" si="97"/>
        <v>943480</v>
      </c>
      <c r="J161" s="62">
        <f t="shared" si="94"/>
        <v>13680000</v>
      </c>
      <c r="K161" s="62">
        <f t="shared" si="95"/>
        <v>1415680.0000000002</v>
      </c>
      <c r="L161" s="62">
        <f t="shared" si="96"/>
        <v>15095680</v>
      </c>
      <c r="M161" s="574"/>
      <c r="N161" s="62"/>
      <c r="O161" s="62">
        <f t="shared" si="86"/>
        <v>0</v>
      </c>
      <c r="P161" s="574"/>
      <c r="Q161" s="62"/>
      <c r="R161" s="62">
        <f t="shared" si="87"/>
        <v>0</v>
      </c>
      <c r="S161" s="62">
        <f t="shared" si="88"/>
        <v>0</v>
      </c>
      <c r="T161" s="62">
        <f t="shared" si="89"/>
        <v>0</v>
      </c>
      <c r="U161" s="62">
        <f t="shared" si="90"/>
        <v>0</v>
      </c>
      <c r="V161" s="398" t="s">
        <v>1462</v>
      </c>
    </row>
    <row r="162" spans="1:22" s="399" customFormat="1" ht="26.4" outlineLevel="3">
      <c r="A162" s="395"/>
      <c r="B162" s="395"/>
      <c r="C162" s="400" t="s">
        <v>1463</v>
      </c>
      <c r="D162" s="97">
        <v>1</v>
      </c>
      <c r="E162" s="61">
        <v>1</v>
      </c>
      <c r="F162" s="397" t="s">
        <v>660</v>
      </c>
      <c r="G162" s="199">
        <v>5417500</v>
      </c>
      <c r="H162" s="199">
        <v>476000.00000000006</v>
      </c>
      <c r="I162" s="62">
        <f t="shared" si="97"/>
        <v>5893500</v>
      </c>
      <c r="J162" s="62">
        <f t="shared" si="94"/>
        <v>5417500</v>
      </c>
      <c r="K162" s="62">
        <f t="shared" si="95"/>
        <v>476000.00000000006</v>
      </c>
      <c r="L162" s="62">
        <f t="shared" si="96"/>
        <v>5893500</v>
      </c>
      <c r="M162" s="574"/>
      <c r="N162" s="62"/>
      <c r="O162" s="62">
        <f t="shared" si="86"/>
        <v>0</v>
      </c>
      <c r="P162" s="574"/>
      <c r="Q162" s="62"/>
      <c r="R162" s="62">
        <f t="shared" si="87"/>
        <v>0</v>
      </c>
      <c r="S162" s="62">
        <f t="shared" si="88"/>
        <v>0</v>
      </c>
      <c r="T162" s="62">
        <f t="shared" si="89"/>
        <v>0</v>
      </c>
      <c r="U162" s="62">
        <f t="shared" si="90"/>
        <v>0</v>
      </c>
      <c r="V162" s="398" t="s">
        <v>1464</v>
      </c>
    </row>
    <row r="163" spans="1:22" s="399" customFormat="1" ht="26.4" outlineLevel="3">
      <c r="A163" s="395"/>
      <c r="B163" s="395"/>
      <c r="C163" s="400" t="s">
        <v>1465</v>
      </c>
      <c r="D163" s="97">
        <v>1</v>
      </c>
      <c r="E163" s="61">
        <v>1</v>
      </c>
      <c r="F163" s="397" t="s">
        <v>660</v>
      </c>
      <c r="G163" s="199">
        <v>4334000</v>
      </c>
      <c r="H163" s="199">
        <v>380800.00000000006</v>
      </c>
      <c r="I163" s="62">
        <f t="shared" si="97"/>
        <v>4714800</v>
      </c>
      <c r="J163" s="62">
        <f t="shared" si="94"/>
        <v>4334000</v>
      </c>
      <c r="K163" s="62">
        <f t="shared" si="95"/>
        <v>380800.00000000006</v>
      </c>
      <c r="L163" s="62">
        <f t="shared" si="96"/>
        <v>4714800</v>
      </c>
      <c r="M163" s="574"/>
      <c r="N163" s="62"/>
      <c r="O163" s="62">
        <f t="shared" si="86"/>
        <v>0</v>
      </c>
      <c r="P163" s="574"/>
      <c r="Q163" s="62"/>
      <c r="R163" s="62">
        <f t="shared" si="87"/>
        <v>0</v>
      </c>
      <c r="S163" s="62">
        <f t="shared" si="88"/>
        <v>0</v>
      </c>
      <c r="T163" s="62">
        <f t="shared" si="89"/>
        <v>0</v>
      </c>
      <c r="U163" s="62">
        <f t="shared" si="90"/>
        <v>0</v>
      </c>
      <c r="V163" s="398" t="s">
        <v>1464</v>
      </c>
    </row>
    <row r="164" spans="1:22" s="399" customFormat="1" ht="26.4" outlineLevel="3">
      <c r="A164" s="395"/>
      <c r="B164" s="395"/>
      <c r="C164" s="400" t="s">
        <v>1466</v>
      </c>
      <c r="D164" s="97">
        <v>1</v>
      </c>
      <c r="E164" s="61">
        <v>1</v>
      </c>
      <c r="F164" s="397" t="s">
        <v>660</v>
      </c>
      <c r="G164" s="199">
        <v>3250500.0000000005</v>
      </c>
      <c r="H164" s="199">
        <v>285600</v>
      </c>
      <c r="I164" s="62">
        <f t="shared" si="97"/>
        <v>3536100.0000000005</v>
      </c>
      <c r="J164" s="62">
        <f t="shared" si="94"/>
        <v>3250500.0000000005</v>
      </c>
      <c r="K164" s="62">
        <f t="shared" si="95"/>
        <v>285600</v>
      </c>
      <c r="L164" s="62">
        <f t="shared" si="96"/>
        <v>3536100.0000000005</v>
      </c>
      <c r="M164" s="574"/>
      <c r="N164" s="62"/>
      <c r="O164" s="62">
        <f t="shared" si="86"/>
        <v>0</v>
      </c>
      <c r="P164" s="574"/>
      <c r="Q164" s="62"/>
      <c r="R164" s="62">
        <f t="shared" si="87"/>
        <v>0</v>
      </c>
      <c r="S164" s="62">
        <f t="shared" si="88"/>
        <v>0</v>
      </c>
      <c r="T164" s="62">
        <f t="shared" si="89"/>
        <v>0</v>
      </c>
      <c r="U164" s="62">
        <f t="shared" si="90"/>
        <v>0</v>
      </c>
      <c r="V164" s="398" t="s">
        <v>1464</v>
      </c>
    </row>
    <row r="165" spans="1:22" s="399" customFormat="1" ht="26.4" outlineLevel="3">
      <c r="A165" s="395"/>
      <c r="B165" s="395"/>
      <c r="C165" s="400" t="s">
        <v>1467</v>
      </c>
      <c r="D165" s="97">
        <v>1</v>
      </c>
      <c r="E165" s="61">
        <v>1</v>
      </c>
      <c r="F165" s="397" t="s">
        <v>660</v>
      </c>
      <c r="G165" s="62">
        <v>7305000.0000000009</v>
      </c>
      <c r="H165" s="62">
        <v>196000.00000000003</v>
      </c>
      <c r="I165" s="62">
        <f t="shared" si="97"/>
        <v>7501000.0000000009</v>
      </c>
      <c r="J165" s="62">
        <f t="shared" si="94"/>
        <v>7305000.0000000009</v>
      </c>
      <c r="K165" s="62">
        <f t="shared" si="95"/>
        <v>196000.00000000003</v>
      </c>
      <c r="L165" s="62">
        <f t="shared" si="96"/>
        <v>7501000.0000000009</v>
      </c>
      <c r="M165" s="574"/>
      <c r="N165" s="62"/>
      <c r="O165" s="62">
        <f t="shared" si="86"/>
        <v>0</v>
      </c>
      <c r="P165" s="574"/>
      <c r="Q165" s="62"/>
      <c r="R165" s="62">
        <f t="shared" si="87"/>
        <v>0</v>
      </c>
      <c r="S165" s="62">
        <f t="shared" si="88"/>
        <v>0</v>
      </c>
      <c r="T165" s="62">
        <f t="shared" si="89"/>
        <v>0</v>
      </c>
      <c r="U165" s="62">
        <f t="shared" si="90"/>
        <v>0</v>
      </c>
      <c r="V165" s="398" t="s">
        <v>1597</v>
      </c>
    </row>
    <row r="166" spans="1:22" s="399" customFormat="1" outlineLevel="3">
      <c r="A166" s="395"/>
      <c r="B166" s="395"/>
      <c r="C166" s="400" t="s">
        <v>1469</v>
      </c>
      <c r="D166" s="97">
        <v>2</v>
      </c>
      <c r="E166" s="61">
        <v>2</v>
      </c>
      <c r="F166" s="397" t="s">
        <v>660</v>
      </c>
      <c r="G166" s="199">
        <v>1628727.2727272725</v>
      </c>
      <c r="H166" s="199">
        <v>168000.00000000003</v>
      </c>
      <c r="I166" s="62">
        <f t="shared" si="93"/>
        <v>1796727.2727272725</v>
      </c>
      <c r="J166" s="62">
        <f t="shared" si="94"/>
        <v>3257454.5454545449</v>
      </c>
      <c r="K166" s="62">
        <f t="shared" si="95"/>
        <v>336000.00000000006</v>
      </c>
      <c r="L166" s="62">
        <f t="shared" si="96"/>
        <v>3593454.5454545449</v>
      </c>
      <c r="M166" s="574"/>
      <c r="N166" s="62"/>
      <c r="O166" s="62">
        <f t="shared" si="86"/>
        <v>0</v>
      </c>
      <c r="P166" s="574"/>
      <c r="Q166" s="62"/>
      <c r="R166" s="62">
        <f t="shared" si="87"/>
        <v>0</v>
      </c>
      <c r="S166" s="62">
        <f t="shared" si="88"/>
        <v>0</v>
      </c>
      <c r="T166" s="62">
        <f t="shared" si="89"/>
        <v>0</v>
      </c>
      <c r="U166" s="62">
        <f t="shared" si="90"/>
        <v>0</v>
      </c>
      <c r="V166" s="398" t="s">
        <v>1470</v>
      </c>
    </row>
    <row r="167" spans="1:22" s="399" customFormat="1" outlineLevel="3">
      <c r="A167" s="395"/>
      <c r="B167" s="395"/>
      <c r="C167" s="400" t="s">
        <v>1471</v>
      </c>
      <c r="D167" s="97">
        <v>1</v>
      </c>
      <c r="E167" s="61">
        <v>1</v>
      </c>
      <c r="F167" s="397" t="s">
        <v>660</v>
      </c>
      <c r="G167" s="199">
        <v>3104727.2727272725</v>
      </c>
      <c r="H167" s="199">
        <v>280000</v>
      </c>
      <c r="I167" s="62">
        <f t="shared" si="93"/>
        <v>3384727.2727272725</v>
      </c>
      <c r="J167" s="62">
        <f t="shared" si="94"/>
        <v>3104727.2727272725</v>
      </c>
      <c r="K167" s="62">
        <f t="shared" si="95"/>
        <v>280000</v>
      </c>
      <c r="L167" s="62">
        <f t="shared" si="96"/>
        <v>3384727.2727272725</v>
      </c>
      <c r="M167" s="574"/>
      <c r="N167" s="62"/>
      <c r="O167" s="62">
        <f t="shared" si="86"/>
        <v>0</v>
      </c>
      <c r="P167" s="574"/>
      <c r="Q167" s="62"/>
      <c r="R167" s="62">
        <f t="shared" si="87"/>
        <v>0</v>
      </c>
      <c r="S167" s="62">
        <f t="shared" si="88"/>
        <v>0</v>
      </c>
      <c r="T167" s="62">
        <f t="shared" si="89"/>
        <v>0</v>
      </c>
      <c r="U167" s="62">
        <f t="shared" si="90"/>
        <v>0</v>
      </c>
      <c r="V167" s="398" t="s">
        <v>1472</v>
      </c>
    </row>
    <row r="168" spans="1:22" s="399" customFormat="1" outlineLevel="3">
      <c r="A168" s="395"/>
      <c r="B168" s="395"/>
      <c r="C168" s="400" t="s">
        <v>1473</v>
      </c>
      <c r="D168" s="97">
        <v>114</v>
      </c>
      <c r="E168" s="61">
        <v>114</v>
      </c>
      <c r="F168" s="397" t="s">
        <v>897</v>
      </c>
      <c r="G168" s="199">
        <v>50000</v>
      </c>
      <c r="H168" s="199">
        <v>15000</v>
      </c>
      <c r="I168" s="62">
        <f>SUM(G168:H168)</f>
        <v>65000</v>
      </c>
      <c r="J168" s="62">
        <f>G168*E168</f>
        <v>5700000</v>
      </c>
      <c r="K168" s="62">
        <f>H168*E168</f>
        <v>1710000</v>
      </c>
      <c r="L168" s="62">
        <f>I168*E168</f>
        <v>7410000</v>
      </c>
      <c r="M168" s="574"/>
      <c r="N168" s="62"/>
      <c r="O168" s="62">
        <f t="shared" si="86"/>
        <v>0</v>
      </c>
      <c r="P168" s="574"/>
      <c r="Q168" s="62"/>
      <c r="R168" s="62">
        <f t="shared" si="87"/>
        <v>0</v>
      </c>
      <c r="S168" s="62">
        <f t="shared" si="88"/>
        <v>0</v>
      </c>
      <c r="T168" s="62">
        <f t="shared" si="89"/>
        <v>0</v>
      </c>
      <c r="U168" s="62">
        <f t="shared" si="90"/>
        <v>0</v>
      </c>
      <c r="V168" s="398" t="s">
        <v>713</v>
      </c>
    </row>
    <row r="169" spans="1:22" s="399" customFormat="1" outlineLevel="3">
      <c r="A169" s="395"/>
      <c r="B169" s="395"/>
      <c r="C169" s="400" t="s">
        <v>657</v>
      </c>
      <c r="D169" s="97">
        <v>1</v>
      </c>
      <c r="E169" s="61">
        <v>1</v>
      </c>
      <c r="F169" s="397" t="s">
        <v>619</v>
      </c>
      <c r="G169" s="62">
        <v>8847237.7772727292</v>
      </c>
      <c r="H169" s="62">
        <v>2654171.3331818185</v>
      </c>
      <c r="I169" s="62">
        <f t="shared" ref="I169" si="98">SUM(G169:H169)</f>
        <v>11501409.110454548</v>
      </c>
      <c r="J169" s="62">
        <f t="shared" ref="J169:J183" si="99">G169*E169</f>
        <v>8847237.7772727292</v>
      </c>
      <c r="K169" s="62">
        <f t="shared" ref="K169:K183" si="100">H169*E169</f>
        <v>2654171.3331818185</v>
      </c>
      <c r="L169" s="62">
        <f t="shared" ref="L169:L183" si="101">I169*E169</f>
        <v>11501409.110454548</v>
      </c>
      <c r="M169" s="574"/>
      <c r="N169" s="62"/>
      <c r="O169" s="62">
        <f t="shared" si="86"/>
        <v>0</v>
      </c>
      <c r="P169" s="574"/>
      <c r="Q169" s="62"/>
      <c r="R169" s="62">
        <f t="shared" si="87"/>
        <v>0</v>
      </c>
      <c r="S169" s="62">
        <f t="shared" si="88"/>
        <v>0</v>
      </c>
      <c r="T169" s="62">
        <f t="shared" si="89"/>
        <v>0</v>
      </c>
      <c r="U169" s="62">
        <f t="shared" si="90"/>
        <v>0</v>
      </c>
      <c r="V169" s="398" t="s">
        <v>713</v>
      </c>
    </row>
    <row r="170" spans="1:22" s="399" customFormat="1" outlineLevel="3">
      <c r="A170" s="395"/>
      <c r="B170" s="395"/>
      <c r="C170" s="396" t="s">
        <v>1333</v>
      </c>
      <c r="D170" s="97"/>
      <c r="E170" s="61"/>
      <c r="F170" s="397"/>
      <c r="G170" s="62"/>
      <c r="H170" s="62"/>
      <c r="I170" s="62"/>
      <c r="J170" s="82">
        <f>SUBTOTAL(9,J171:J186)</f>
        <v>607157438.0454545</v>
      </c>
      <c r="K170" s="82">
        <f>SUBTOTAL(9,K171:K186)</f>
        <v>28969283.906800002</v>
      </c>
      <c r="L170" s="82">
        <f>SUBTOTAL(9,L171:L186)</f>
        <v>636126721.95225441</v>
      </c>
      <c r="M170" s="576"/>
      <c r="N170" s="82"/>
      <c r="O170" s="82">
        <f t="shared" si="86"/>
        <v>0</v>
      </c>
      <c r="P170" s="576"/>
      <c r="Q170" s="82"/>
      <c r="R170" s="82">
        <f t="shared" si="87"/>
        <v>0</v>
      </c>
      <c r="S170" s="82">
        <f>SUBTOTAL(9,S171:S186)</f>
        <v>0</v>
      </c>
      <c r="T170" s="82">
        <f>SUBTOTAL(9,T171:T186)</f>
        <v>0</v>
      </c>
      <c r="U170" s="82">
        <f>SUBTOTAL(9,U171:U186)</f>
        <v>0</v>
      </c>
      <c r="V170" s="398"/>
    </row>
    <row r="171" spans="1:22" s="399" customFormat="1" outlineLevel="3">
      <c r="A171" s="395"/>
      <c r="B171" s="395"/>
      <c r="C171" s="396" t="s">
        <v>1445</v>
      </c>
      <c r="D171" s="97"/>
      <c r="E171" s="61"/>
      <c r="F171" s="397"/>
      <c r="G171" s="62"/>
      <c r="H171" s="62"/>
      <c r="I171" s="62"/>
      <c r="J171" s="82">
        <f>SUBTOTAL(9,J172:J186)</f>
        <v>607157438.0454545</v>
      </c>
      <c r="K171" s="82">
        <f t="shared" ref="K171:L171" si="102">SUBTOTAL(9,K172:K186)</f>
        <v>28969283.906800002</v>
      </c>
      <c r="L171" s="82">
        <f t="shared" si="102"/>
        <v>636126721.95225441</v>
      </c>
      <c r="M171" s="576"/>
      <c r="N171" s="82"/>
      <c r="O171" s="82">
        <f t="shared" si="86"/>
        <v>0</v>
      </c>
      <c r="P171" s="576"/>
      <c r="Q171" s="82"/>
      <c r="R171" s="82">
        <f t="shared" si="87"/>
        <v>0</v>
      </c>
      <c r="S171" s="82">
        <f>SUBTOTAL(9,S172:S186)</f>
        <v>0</v>
      </c>
      <c r="T171" s="82">
        <f t="shared" ref="T171:U171" si="103">SUBTOTAL(9,T172:T186)</f>
        <v>0</v>
      </c>
      <c r="U171" s="82">
        <f t="shared" si="103"/>
        <v>0</v>
      </c>
      <c r="V171" s="398"/>
    </row>
    <row r="172" spans="1:22" s="399" customFormat="1" ht="39.6" outlineLevel="3">
      <c r="A172" s="395"/>
      <c r="B172" s="395"/>
      <c r="C172" s="400" t="s">
        <v>1446</v>
      </c>
      <c r="D172" s="97">
        <v>24</v>
      </c>
      <c r="E172" s="61">
        <v>24</v>
      </c>
      <c r="F172" s="397" t="s">
        <v>660</v>
      </c>
      <c r="G172" s="199">
        <v>14750000</v>
      </c>
      <c r="H172" s="199">
        <v>413200.44640000002</v>
      </c>
      <c r="I172" s="62">
        <f t="shared" ref="I172:I183" si="104">SUM(G172:H172)</f>
        <v>15163200.4464</v>
      </c>
      <c r="J172" s="62">
        <f t="shared" si="99"/>
        <v>354000000</v>
      </c>
      <c r="K172" s="62">
        <f t="shared" si="100"/>
        <v>9916810.7136000004</v>
      </c>
      <c r="L172" s="62">
        <f t="shared" si="101"/>
        <v>363916810.71359998</v>
      </c>
      <c r="M172" s="574"/>
      <c r="N172" s="62"/>
      <c r="O172" s="62">
        <f t="shared" si="86"/>
        <v>0</v>
      </c>
      <c r="P172" s="574"/>
      <c r="Q172" s="62"/>
      <c r="R172" s="62">
        <f t="shared" si="87"/>
        <v>0</v>
      </c>
      <c r="S172" s="62">
        <f t="shared" si="88"/>
        <v>0</v>
      </c>
      <c r="T172" s="62">
        <f t="shared" si="89"/>
        <v>0</v>
      </c>
      <c r="U172" s="62">
        <f t="shared" si="90"/>
        <v>0</v>
      </c>
      <c r="V172" s="398" t="s">
        <v>1447</v>
      </c>
    </row>
    <row r="173" spans="1:22" s="399" customFormat="1" outlineLevel="3">
      <c r="A173" s="395"/>
      <c r="B173" s="395"/>
      <c r="C173" s="400" t="s">
        <v>1448</v>
      </c>
      <c r="D173" s="97">
        <v>24</v>
      </c>
      <c r="E173" s="61">
        <v>24</v>
      </c>
      <c r="F173" s="397" t="s">
        <v>660</v>
      </c>
      <c r="G173" s="199">
        <v>638000</v>
      </c>
      <c r="H173" s="199">
        <v>50232.000000000007</v>
      </c>
      <c r="I173" s="62">
        <f t="shared" si="104"/>
        <v>688232</v>
      </c>
      <c r="J173" s="62">
        <f t="shared" si="99"/>
        <v>15312000</v>
      </c>
      <c r="K173" s="62">
        <f t="shared" si="100"/>
        <v>1205568.0000000002</v>
      </c>
      <c r="L173" s="62">
        <f t="shared" si="101"/>
        <v>16517568</v>
      </c>
      <c r="M173" s="574"/>
      <c r="N173" s="62"/>
      <c r="O173" s="62">
        <f t="shared" si="86"/>
        <v>0</v>
      </c>
      <c r="P173" s="574"/>
      <c r="Q173" s="62"/>
      <c r="R173" s="62">
        <f t="shared" si="87"/>
        <v>0</v>
      </c>
      <c r="S173" s="62">
        <f t="shared" si="88"/>
        <v>0</v>
      </c>
      <c r="T173" s="62">
        <f t="shared" si="89"/>
        <v>0</v>
      </c>
      <c r="U173" s="62">
        <f t="shared" si="90"/>
        <v>0</v>
      </c>
      <c r="V173" s="398" t="s">
        <v>1449</v>
      </c>
    </row>
    <row r="174" spans="1:22" s="399" customFormat="1" outlineLevel="3">
      <c r="A174" s="395"/>
      <c r="B174" s="395"/>
      <c r="C174" s="400" t="s">
        <v>1450</v>
      </c>
      <c r="D174" s="97">
        <v>24</v>
      </c>
      <c r="E174" s="61">
        <v>24</v>
      </c>
      <c r="F174" s="397" t="s">
        <v>660</v>
      </c>
      <c r="G174" s="199">
        <v>652999.99999999988</v>
      </c>
      <c r="H174" s="199">
        <v>50232.000000000007</v>
      </c>
      <c r="I174" s="62">
        <f t="shared" si="104"/>
        <v>703231.99999999988</v>
      </c>
      <c r="J174" s="62">
        <f t="shared" si="99"/>
        <v>15671999.999999996</v>
      </c>
      <c r="K174" s="62">
        <f t="shared" si="100"/>
        <v>1205568.0000000002</v>
      </c>
      <c r="L174" s="62">
        <f t="shared" si="101"/>
        <v>16877567.999999996</v>
      </c>
      <c r="M174" s="574"/>
      <c r="N174" s="62"/>
      <c r="O174" s="62">
        <f t="shared" si="86"/>
        <v>0</v>
      </c>
      <c r="P174" s="574"/>
      <c r="Q174" s="62"/>
      <c r="R174" s="62">
        <f t="shared" si="87"/>
        <v>0</v>
      </c>
      <c r="S174" s="62">
        <f t="shared" si="88"/>
        <v>0</v>
      </c>
      <c r="T174" s="62">
        <f t="shared" si="89"/>
        <v>0</v>
      </c>
      <c r="U174" s="62">
        <f t="shared" si="90"/>
        <v>0</v>
      </c>
      <c r="V174" s="398" t="s">
        <v>1451</v>
      </c>
    </row>
    <row r="175" spans="1:22" s="399" customFormat="1" ht="26.4" outlineLevel="3">
      <c r="A175" s="395"/>
      <c r="B175" s="395"/>
      <c r="C175" s="400" t="s">
        <v>1452</v>
      </c>
      <c r="D175" s="97">
        <v>12</v>
      </c>
      <c r="E175" s="61">
        <v>24</v>
      </c>
      <c r="F175" s="397" t="s">
        <v>660</v>
      </c>
      <c r="G175" s="199">
        <v>1443000</v>
      </c>
      <c r="H175" s="199">
        <v>300710.77679999999</v>
      </c>
      <c r="I175" s="62">
        <f t="shared" si="104"/>
        <v>1743710.7768000001</v>
      </c>
      <c r="J175" s="62">
        <f t="shared" si="99"/>
        <v>34632000</v>
      </c>
      <c r="K175" s="62">
        <f t="shared" si="100"/>
        <v>7217058.6431999998</v>
      </c>
      <c r="L175" s="62">
        <f t="shared" si="101"/>
        <v>41849058.643200003</v>
      </c>
      <c r="M175" s="574"/>
      <c r="N175" s="62"/>
      <c r="O175" s="62">
        <f t="shared" si="86"/>
        <v>0</v>
      </c>
      <c r="P175" s="574"/>
      <c r="Q175" s="62"/>
      <c r="R175" s="62">
        <f t="shared" si="87"/>
        <v>0</v>
      </c>
      <c r="S175" s="62">
        <f t="shared" si="88"/>
        <v>0</v>
      </c>
      <c r="T175" s="62">
        <f t="shared" si="89"/>
        <v>0</v>
      </c>
      <c r="U175" s="62">
        <f t="shared" si="90"/>
        <v>0</v>
      </c>
      <c r="V175" s="398" t="s">
        <v>1453</v>
      </c>
    </row>
    <row r="176" spans="1:22" s="399" customFormat="1" outlineLevel="3">
      <c r="A176" s="395"/>
      <c r="B176" s="395"/>
      <c r="C176" s="400" t="s">
        <v>1454</v>
      </c>
      <c r="D176" s="97">
        <v>12</v>
      </c>
      <c r="E176" s="61">
        <v>12</v>
      </c>
      <c r="F176" s="397" t="s">
        <v>660</v>
      </c>
      <c r="G176" s="62">
        <v>952999.99999999988</v>
      </c>
      <c r="H176" s="62">
        <v>50232.000000000007</v>
      </c>
      <c r="I176" s="62">
        <f t="shared" si="104"/>
        <v>1003231.9999999999</v>
      </c>
      <c r="J176" s="62">
        <f t="shared" si="99"/>
        <v>11435999.999999998</v>
      </c>
      <c r="K176" s="62">
        <f t="shared" si="100"/>
        <v>602784.00000000012</v>
      </c>
      <c r="L176" s="62">
        <f t="shared" si="101"/>
        <v>12038783.999999998</v>
      </c>
      <c r="M176" s="574"/>
      <c r="N176" s="62"/>
      <c r="O176" s="62">
        <f t="shared" si="86"/>
        <v>0</v>
      </c>
      <c r="P176" s="574"/>
      <c r="Q176" s="62"/>
      <c r="R176" s="62">
        <f t="shared" si="87"/>
        <v>0</v>
      </c>
      <c r="S176" s="62">
        <f t="shared" si="88"/>
        <v>0</v>
      </c>
      <c r="T176" s="62">
        <f t="shared" si="89"/>
        <v>0</v>
      </c>
      <c r="U176" s="62">
        <f t="shared" si="90"/>
        <v>0</v>
      </c>
      <c r="V176" s="398" t="s">
        <v>1455</v>
      </c>
    </row>
    <row r="177" spans="1:22" s="399" customFormat="1" outlineLevel="3">
      <c r="A177" s="395"/>
      <c r="B177" s="395"/>
      <c r="C177" s="400" t="s">
        <v>1560</v>
      </c>
      <c r="D177" s="97">
        <v>10</v>
      </c>
      <c r="E177" s="61">
        <v>10</v>
      </c>
      <c r="F177" s="397" t="s">
        <v>1109</v>
      </c>
      <c r="G177" s="62">
        <v>768883.50000000012</v>
      </c>
      <c r="H177" s="62">
        <v>123200.00000000001</v>
      </c>
      <c r="I177" s="62">
        <f t="shared" si="104"/>
        <v>892083.50000000012</v>
      </c>
      <c r="J177" s="62">
        <f t="shared" si="99"/>
        <v>7688835.0000000009</v>
      </c>
      <c r="K177" s="62">
        <f t="shared" si="100"/>
        <v>1232000.0000000002</v>
      </c>
      <c r="L177" s="62">
        <f t="shared" si="101"/>
        <v>8920835.0000000019</v>
      </c>
      <c r="M177" s="574"/>
      <c r="N177" s="62"/>
      <c r="O177" s="62">
        <f t="shared" si="86"/>
        <v>0</v>
      </c>
      <c r="P177" s="574"/>
      <c r="Q177" s="62"/>
      <c r="R177" s="62">
        <f t="shared" si="87"/>
        <v>0</v>
      </c>
      <c r="S177" s="62">
        <f t="shared" si="88"/>
        <v>0</v>
      </c>
      <c r="T177" s="62">
        <f t="shared" si="89"/>
        <v>0</v>
      </c>
      <c r="U177" s="62">
        <f t="shared" si="90"/>
        <v>0</v>
      </c>
      <c r="V177" s="398" t="s">
        <v>1456</v>
      </c>
    </row>
    <row r="178" spans="1:22" s="399" customFormat="1" outlineLevel="3">
      <c r="A178" s="395"/>
      <c r="B178" s="395"/>
      <c r="C178" s="400" t="s">
        <v>1457</v>
      </c>
      <c r="D178" s="97">
        <v>4</v>
      </c>
      <c r="E178" s="61">
        <v>4</v>
      </c>
      <c r="F178" s="397" t="s">
        <v>660</v>
      </c>
      <c r="G178" s="199">
        <v>5018000</v>
      </c>
      <c r="H178" s="199">
        <v>61600.000000000007</v>
      </c>
      <c r="I178" s="62">
        <f t="shared" si="104"/>
        <v>5079600</v>
      </c>
      <c r="J178" s="62">
        <f t="shared" si="99"/>
        <v>20072000</v>
      </c>
      <c r="K178" s="62">
        <f t="shared" si="100"/>
        <v>246400.00000000003</v>
      </c>
      <c r="L178" s="62">
        <f t="shared" si="101"/>
        <v>20318400</v>
      </c>
      <c r="M178" s="574"/>
      <c r="N178" s="62"/>
      <c r="O178" s="62">
        <f t="shared" si="86"/>
        <v>0</v>
      </c>
      <c r="P178" s="574"/>
      <c r="Q178" s="62"/>
      <c r="R178" s="62">
        <f t="shared" si="87"/>
        <v>0</v>
      </c>
      <c r="S178" s="62">
        <f t="shared" si="88"/>
        <v>0</v>
      </c>
      <c r="T178" s="62">
        <f t="shared" si="89"/>
        <v>0</v>
      </c>
      <c r="U178" s="62">
        <f t="shared" si="90"/>
        <v>0</v>
      </c>
      <c r="V178" s="398" t="s">
        <v>1458</v>
      </c>
    </row>
    <row r="179" spans="1:22" s="399" customFormat="1" ht="26.4" outlineLevel="3">
      <c r="A179" s="395"/>
      <c r="B179" s="395"/>
      <c r="C179" s="400" t="s">
        <v>1459</v>
      </c>
      <c r="D179" s="97">
        <v>11</v>
      </c>
      <c r="E179" s="61">
        <v>11</v>
      </c>
      <c r="F179" s="397" t="s">
        <v>660</v>
      </c>
      <c r="G179" s="199">
        <v>11003000</v>
      </c>
      <c r="H179" s="199">
        <v>280000</v>
      </c>
      <c r="I179" s="62">
        <f t="shared" si="104"/>
        <v>11283000</v>
      </c>
      <c r="J179" s="62">
        <f t="shared" si="99"/>
        <v>121033000</v>
      </c>
      <c r="K179" s="62">
        <f t="shared" si="100"/>
        <v>3080000</v>
      </c>
      <c r="L179" s="62">
        <f t="shared" si="101"/>
        <v>124113000</v>
      </c>
      <c r="M179" s="574"/>
      <c r="N179" s="62"/>
      <c r="O179" s="62">
        <f t="shared" si="86"/>
        <v>0</v>
      </c>
      <c r="P179" s="574"/>
      <c r="Q179" s="62"/>
      <c r="R179" s="62">
        <f t="shared" si="87"/>
        <v>0</v>
      </c>
      <c r="S179" s="62">
        <f t="shared" si="88"/>
        <v>0</v>
      </c>
      <c r="T179" s="62">
        <f t="shared" si="89"/>
        <v>0</v>
      </c>
      <c r="U179" s="62">
        <f t="shared" si="90"/>
        <v>0</v>
      </c>
      <c r="V179" s="398" t="s">
        <v>1460</v>
      </c>
    </row>
    <row r="180" spans="1:22" s="399" customFormat="1" outlineLevel="3">
      <c r="A180" s="395"/>
      <c r="B180" s="395"/>
      <c r="C180" s="400" t="s">
        <v>1461</v>
      </c>
      <c r="D180" s="97">
        <v>10</v>
      </c>
      <c r="E180" s="61">
        <v>10</v>
      </c>
      <c r="F180" s="397" t="s">
        <v>660</v>
      </c>
      <c r="G180" s="199">
        <v>855000</v>
      </c>
      <c r="H180" s="199">
        <v>88480.000000000015</v>
      </c>
      <c r="I180" s="62">
        <f t="shared" si="104"/>
        <v>943480</v>
      </c>
      <c r="J180" s="62">
        <f t="shared" si="99"/>
        <v>8550000</v>
      </c>
      <c r="K180" s="62">
        <f t="shared" si="100"/>
        <v>884800.00000000012</v>
      </c>
      <c r="L180" s="62">
        <f t="shared" si="101"/>
        <v>9434800</v>
      </c>
      <c r="M180" s="574"/>
      <c r="N180" s="62"/>
      <c r="O180" s="62">
        <f t="shared" si="86"/>
        <v>0</v>
      </c>
      <c r="P180" s="574"/>
      <c r="Q180" s="62"/>
      <c r="R180" s="62">
        <f t="shared" si="87"/>
        <v>0</v>
      </c>
      <c r="S180" s="62">
        <f t="shared" si="88"/>
        <v>0</v>
      </c>
      <c r="T180" s="62">
        <f t="shared" si="89"/>
        <v>0</v>
      </c>
      <c r="U180" s="62">
        <f t="shared" si="90"/>
        <v>0</v>
      </c>
      <c r="V180" s="398" t="s">
        <v>1462</v>
      </c>
    </row>
    <row r="181" spans="1:22" s="399" customFormat="1" ht="26.4" outlineLevel="3">
      <c r="A181" s="395"/>
      <c r="B181" s="395"/>
      <c r="C181" s="400" t="s">
        <v>1474</v>
      </c>
      <c r="D181" s="97">
        <v>1</v>
      </c>
      <c r="E181" s="61">
        <v>1</v>
      </c>
      <c r="F181" s="397" t="s">
        <v>660</v>
      </c>
      <c r="G181" s="199">
        <v>4334000</v>
      </c>
      <c r="H181" s="199">
        <v>380800.00000000006</v>
      </c>
      <c r="I181" s="62">
        <f t="shared" ref="I181:I182" si="105">SUM(G181:H181)</f>
        <v>4714800</v>
      </c>
      <c r="J181" s="62">
        <f t="shared" si="99"/>
        <v>4334000</v>
      </c>
      <c r="K181" s="62">
        <f t="shared" si="100"/>
        <v>380800.00000000006</v>
      </c>
      <c r="L181" s="62">
        <f t="shared" si="101"/>
        <v>4714800</v>
      </c>
      <c r="M181" s="574"/>
      <c r="N181" s="62"/>
      <c r="O181" s="62">
        <f t="shared" si="86"/>
        <v>0</v>
      </c>
      <c r="P181" s="574"/>
      <c r="Q181" s="62"/>
      <c r="R181" s="62">
        <f t="shared" si="87"/>
        <v>0</v>
      </c>
      <c r="S181" s="62">
        <f t="shared" si="88"/>
        <v>0</v>
      </c>
      <c r="T181" s="62">
        <f t="shared" si="89"/>
        <v>0</v>
      </c>
      <c r="U181" s="62">
        <f t="shared" si="90"/>
        <v>0</v>
      </c>
      <c r="V181" s="398" t="s">
        <v>1464</v>
      </c>
    </row>
    <row r="182" spans="1:22" ht="26.4" outlineLevel="3">
      <c r="A182" s="137"/>
      <c r="B182" s="137"/>
      <c r="C182" s="138" t="s">
        <v>1475</v>
      </c>
      <c r="D182" s="97">
        <v>1</v>
      </c>
      <c r="E182" s="61">
        <v>1</v>
      </c>
      <c r="F182" s="139" t="s">
        <v>660</v>
      </c>
      <c r="G182" s="199">
        <v>3250500.0000000005</v>
      </c>
      <c r="H182" s="199">
        <v>285600</v>
      </c>
      <c r="I182" s="71">
        <f t="shared" si="105"/>
        <v>3536100.0000000005</v>
      </c>
      <c r="J182" s="71">
        <f t="shared" si="99"/>
        <v>3250500.0000000005</v>
      </c>
      <c r="K182" s="71">
        <f t="shared" si="100"/>
        <v>285600</v>
      </c>
      <c r="L182" s="71">
        <f t="shared" si="101"/>
        <v>3536100.0000000005</v>
      </c>
      <c r="M182" s="570"/>
      <c r="N182" s="71"/>
      <c r="O182" s="71">
        <f t="shared" si="86"/>
        <v>0</v>
      </c>
      <c r="P182" s="570"/>
      <c r="Q182" s="71"/>
      <c r="R182" s="71">
        <f t="shared" si="87"/>
        <v>0</v>
      </c>
      <c r="S182" s="71">
        <f t="shared" si="88"/>
        <v>0</v>
      </c>
      <c r="T182" s="71">
        <f t="shared" si="89"/>
        <v>0</v>
      </c>
      <c r="U182" s="71">
        <f t="shared" si="90"/>
        <v>0</v>
      </c>
      <c r="V182" s="145" t="s">
        <v>1464</v>
      </c>
    </row>
    <row r="183" spans="1:22" outlineLevel="3">
      <c r="A183" s="137"/>
      <c r="B183" s="137"/>
      <c r="C183" s="138" t="s">
        <v>1469</v>
      </c>
      <c r="D183" s="97">
        <v>2</v>
      </c>
      <c r="E183" s="61">
        <v>2</v>
      </c>
      <c r="F183" s="139" t="s">
        <v>660</v>
      </c>
      <c r="G183" s="199">
        <v>1628727.2727272725</v>
      </c>
      <c r="H183" s="199">
        <v>168000.00000000003</v>
      </c>
      <c r="I183" s="71">
        <f t="shared" si="104"/>
        <v>1796727.2727272725</v>
      </c>
      <c r="J183" s="71">
        <f t="shared" si="99"/>
        <v>3257454.5454545449</v>
      </c>
      <c r="K183" s="71">
        <f t="shared" si="100"/>
        <v>336000.00000000006</v>
      </c>
      <c r="L183" s="71">
        <f t="shared" si="101"/>
        <v>3593454.5454545449</v>
      </c>
      <c r="M183" s="570"/>
      <c r="N183" s="71"/>
      <c r="O183" s="71">
        <f t="shared" si="86"/>
        <v>0</v>
      </c>
      <c r="P183" s="570"/>
      <c r="Q183" s="71"/>
      <c r="R183" s="71">
        <f t="shared" si="87"/>
        <v>0</v>
      </c>
      <c r="S183" s="71">
        <f t="shared" si="88"/>
        <v>0</v>
      </c>
      <c r="T183" s="71">
        <f t="shared" si="89"/>
        <v>0</v>
      </c>
      <c r="U183" s="71">
        <f t="shared" si="90"/>
        <v>0</v>
      </c>
      <c r="V183" s="145" t="s">
        <v>1470</v>
      </c>
    </row>
    <row r="184" spans="1:22" outlineLevel="3">
      <c r="A184" s="137"/>
      <c r="B184" s="137"/>
      <c r="C184" s="138" t="s">
        <v>1473</v>
      </c>
      <c r="D184" s="97">
        <v>49</v>
      </c>
      <c r="E184" s="61">
        <v>49</v>
      </c>
      <c r="F184" s="139" t="s">
        <v>897</v>
      </c>
      <c r="G184" s="199">
        <v>50000</v>
      </c>
      <c r="H184" s="199">
        <v>15000</v>
      </c>
      <c r="I184" s="71">
        <f>SUM(G184:H184)</f>
        <v>65000</v>
      </c>
      <c r="J184" s="71">
        <f>G184*E184</f>
        <v>2450000</v>
      </c>
      <c r="K184" s="71">
        <f>H184*E184</f>
        <v>735000</v>
      </c>
      <c r="L184" s="71">
        <f>I184*E184</f>
        <v>3185000</v>
      </c>
      <c r="M184" s="570"/>
      <c r="N184" s="71"/>
      <c r="O184" s="71">
        <f t="shared" si="86"/>
        <v>0</v>
      </c>
      <c r="P184" s="570"/>
      <c r="Q184" s="71"/>
      <c r="R184" s="71">
        <f t="shared" si="87"/>
        <v>0</v>
      </c>
      <c r="S184" s="71">
        <f t="shared" si="88"/>
        <v>0</v>
      </c>
      <c r="T184" s="71">
        <f t="shared" si="89"/>
        <v>0</v>
      </c>
      <c r="U184" s="71">
        <f t="shared" si="90"/>
        <v>0</v>
      </c>
      <c r="V184" s="145" t="s">
        <v>713</v>
      </c>
    </row>
    <row r="185" spans="1:22" s="399" customFormat="1" outlineLevel="3">
      <c r="A185" s="395"/>
      <c r="B185" s="395"/>
      <c r="C185" s="400" t="s">
        <v>657</v>
      </c>
      <c r="D185" s="97">
        <v>1</v>
      </c>
      <c r="E185" s="61">
        <v>1</v>
      </c>
      <c r="F185" s="397" t="s">
        <v>619</v>
      </c>
      <c r="G185" s="62">
        <v>5469648.5</v>
      </c>
      <c r="H185" s="62">
        <v>1640894.55</v>
      </c>
      <c r="I185" s="62">
        <f t="shared" ref="I185" si="106">SUM(G185:H185)</f>
        <v>7110543.0499999998</v>
      </c>
      <c r="J185" s="62">
        <f t="shared" ref="J185" si="107">G185*E185</f>
        <v>5469648.5</v>
      </c>
      <c r="K185" s="62">
        <f t="shared" ref="K185" si="108">H185*E185</f>
        <v>1640894.55</v>
      </c>
      <c r="L185" s="62">
        <f t="shared" ref="L185" si="109">I185*E185</f>
        <v>7110543.0499999998</v>
      </c>
      <c r="M185" s="574"/>
      <c r="N185" s="62"/>
      <c r="O185" s="62">
        <f t="shared" si="86"/>
        <v>0</v>
      </c>
      <c r="P185" s="574"/>
      <c r="Q185" s="62"/>
      <c r="R185" s="62">
        <f t="shared" si="87"/>
        <v>0</v>
      </c>
      <c r="S185" s="62">
        <f t="shared" si="88"/>
        <v>0</v>
      </c>
      <c r="T185" s="62">
        <f t="shared" si="89"/>
        <v>0</v>
      </c>
      <c r="U185" s="62">
        <f t="shared" si="90"/>
        <v>0</v>
      </c>
      <c r="V185" s="398" t="s">
        <v>713</v>
      </c>
    </row>
    <row r="186" spans="1:22" outlineLevel="2">
      <c r="A186" s="137"/>
      <c r="B186" s="137"/>
      <c r="C186" s="138"/>
      <c r="D186" s="97"/>
      <c r="E186" s="61"/>
      <c r="F186" s="139"/>
      <c r="G186" s="71"/>
      <c r="H186" s="71"/>
      <c r="I186" s="71"/>
      <c r="J186" s="71"/>
      <c r="K186" s="71"/>
      <c r="L186" s="62"/>
      <c r="M186" s="574"/>
      <c r="N186" s="62"/>
      <c r="O186" s="62">
        <f t="shared" si="86"/>
        <v>0</v>
      </c>
      <c r="P186" s="574"/>
      <c r="Q186" s="62"/>
      <c r="R186" s="62">
        <f t="shared" si="87"/>
        <v>0</v>
      </c>
      <c r="S186" s="62">
        <f t="shared" si="88"/>
        <v>0</v>
      </c>
      <c r="T186" s="62">
        <f t="shared" si="89"/>
        <v>0</v>
      </c>
      <c r="U186" s="62">
        <f t="shared" si="90"/>
        <v>0</v>
      </c>
      <c r="V186" s="145"/>
    </row>
    <row r="187" spans="1:22" ht="15.6">
      <c r="A187" s="141" t="s">
        <v>41</v>
      </c>
      <c r="B187" s="141"/>
      <c r="C187" s="142" t="s">
        <v>42</v>
      </c>
      <c r="D187" s="143"/>
      <c r="E187" s="445"/>
      <c r="F187" s="143"/>
      <c r="G187" s="477"/>
      <c r="H187" s="477"/>
      <c r="I187" s="68"/>
      <c r="J187" s="68"/>
      <c r="K187" s="68"/>
      <c r="L187" s="68">
        <f>SUBTOTAL(9,L188:L188)</f>
        <v>0</v>
      </c>
      <c r="M187" s="580"/>
      <c r="N187" s="68"/>
      <c r="O187" s="68">
        <f t="shared" si="86"/>
        <v>0</v>
      </c>
      <c r="P187" s="580"/>
      <c r="Q187" s="68"/>
      <c r="R187" s="68">
        <f t="shared" si="87"/>
        <v>0</v>
      </c>
      <c r="S187" s="68">
        <f t="shared" si="88"/>
        <v>0</v>
      </c>
      <c r="T187" s="68">
        <f t="shared" si="89"/>
        <v>0</v>
      </c>
      <c r="U187" s="68">
        <f t="shared" si="90"/>
        <v>0</v>
      </c>
      <c r="V187" s="144"/>
    </row>
    <row r="188" spans="1:22">
      <c r="A188" s="146"/>
      <c r="B188" s="146"/>
      <c r="C188" s="147"/>
      <c r="D188" s="148"/>
      <c r="E188" s="446"/>
      <c r="F188" s="148"/>
      <c r="G188" s="82"/>
      <c r="H188" s="82"/>
      <c r="I188" s="82"/>
      <c r="J188" s="82"/>
      <c r="K188" s="82"/>
      <c r="L188" s="62"/>
      <c r="M188" s="574"/>
      <c r="N188" s="62"/>
      <c r="O188" s="62">
        <f t="shared" si="86"/>
        <v>0</v>
      </c>
      <c r="P188" s="574"/>
      <c r="Q188" s="62"/>
      <c r="R188" s="62">
        <f t="shared" si="87"/>
        <v>0</v>
      </c>
      <c r="S188" s="62">
        <f t="shared" si="88"/>
        <v>0</v>
      </c>
      <c r="T188" s="62">
        <f t="shared" si="89"/>
        <v>0</v>
      </c>
      <c r="U188" s="62">
        <f t="shared" si="90"/>
        <v>0</v>
      </c>
      <c r="V188" s="145"/>
    </row>
    <row r="189" spans="1:22" ht="15.6">
      <c r="A189" s="141" t="s">
        <v>43</v>
      </c>
      <c r="B189" s="141"/>
      <c r="C189" s="142" t="s">
        <v>44</v>
      </c>
      <c r="D189" s="143"/>
      <c r="E189" s="445"/>
      <c r="F189" s="143"/>
      <c r="G189" s="477"/>
      <c r="H189" s="477"/>
      <c r="I189" s="68"/>
      <c r="J189" s="68">
        <f t="shared" ref="J189:K189" si="110">SUBTOTAL(9,J190:J203)</f>
        <v>36457255.92727273</v>
      </c>
      <c r="K189" s="68">
        <f t="shared" si="110"/>
        <v>16528783.25818182</v>
      </c>
      <c r="L189" s="68">
        <f>SUBTOTAL(9,L190:L203)</f>
        <v>52986039.18545454</v>
      </c>
      <c r="M189" s="580"/>
      <c r="N189" s="68"/>
      <c r="O189" s="68">
        <f t="shared" si="86"/>
        <v>0</v>
      </c>
      <c r="P189" s="580"/>
      <c r="Q189" s="68"/>
      <c r="R189" s="68">
        <f t="shared" si="87"/>
        <v>0</v>
      </c>
      <c r="S189" s="68">
        <f t="shared" ref="S189:T189" si="111">SUBTOTAL(9,S190:S203)</f>
        <v>12798873.359999999</v>
      </c>
      <c r="T189" s="68">
        <f t="shared" si="111"/>
        <v>0</v>
      </c>
      <c r="U189" s="68">
        <f>SUBTOTAL(9,U190:U203)</f>
        <v>12798873.359999999</v>
      </c>
      <c r="V189" s="144"/>
    </row>
    <row r="190" spans="1:22">
      <c r="A190" s="146"/>
      <c r="B190" s="146"/>
      <c r="C190" s="147"/>
      <c r="D190" s="99"/>
      <c r="E190" s="80"/>
      <c r="F190" s="148"/>
      <c r="G190" s="82"/>
      <c r="H190" s="82"/>
      <c r="I190" s="82"/>
      <c r="J190" s="82"/>
      <c r="K190" s="82"/>
      <c r="L190" s="62"/>
      <c r="M190" s="574"/>
      <c r="N190" s="62"/>
      <c r="O190" s="62">
        <f t="shared" si="86"/>
        <v>0</v>
      </c>
      <c r="P190" s="574"/>
      <c r="Q190" s="62"/>
      <c r="R190" s="62">
        <f t="shared" si="87"/>
        <v>0</v>
      </c>
      <c r="S190" s="62">
        <f t="shared" si="88"/>
        <v>0</v>
      </c>
      <c r="T190" s="62">
        <f t="shared" si="89"/>
        <v>0</v>
      </c>
      <c r="U190" s="62">
        <f t="shared" si="90"/>
        <v>0</v>
      </c>
      <c r="V190" s="145"/>
    </row>
    <row r="191" spans="1:22" outlineLevel="1">
      <c r="A191" s="149" t="s">
        <v>335</v>
      </c>
      <c r="B191" s="149"/>
      <c r="C191" s="150" t="s">
        <v>336</v>
      </c>
      <c r="D191" s="151"/>
      <c r="E191" s="448"/>
      <c r="F191" s="151"/>
      <c r="G191" s="75"/>
      <c r="H191" s="75"/>
      <c r="I191" s="75"/>
      <c r="J191" s="75">
        <f>SUBTOTAL(9,J192:J203)</f>
        <v>36457255.92727273</v>
      </c>
      <c r="K191" s="75">
        <f>SUBTOTAL(9,K192:K203)</f>
        <v>16528783.25818182</v>
      </c>
      <c r="L191" s="75">
        <f>SUBTOTAL(9,L192:L203)</f>
        <v>52986039.18545454</v>
      </c>
      <c r="M191" s="571"/>
      <c r="N191" s="75"/>
      <c r="O191" s="75">
        <f t="shared" si="86"/>
        <v>0</v>
      </c>
      <c r="P191" s="571"/>
      <c r="Q191" s="75"/>
      <c r="R191" s="75">
        <f t="shared" si="87"/>
        <v>0</v>
      </c>
      <c r="S191" s="75">
        <f>SUBTOTAL(9,S192:S203)</f>
        <v>12798873.359999999</v>
      </c>
      <c r="T191" s="75">
        <f>SUBTOTAL(9,T192:T203)</f>
        <v>0</v>
      </c>
      <c r="U191" s="75">
        <f>SUBTOTAL(9,U192:U203)</f>
        <v>12798873.359999999</v>
      </c>
      <c r="V191" s="152"/>
    </row>
    <row r="192" spans="1:22" outlineLevel="2">
      <c r="A192" s="137" t="s">
        <v>337</v>
      </c>
      <c r="B192" s="137"/>
      <c r="C192" s="138" t="s">
        <v>338</v>
      </c>
      <c r="D192" s="97">
        <v>1</v>
      </c>
      <c r="E192" s="61">
        <v>1</v>
      </c>
      <c r="F192" s="139" t="s">
        <v>10</v>
      </c>
      <c r="G192" s="71"/>
      <c r="H192" s="71"/>
      <c r="I192" s="71"/>
      <c r="J192" s="62">
        <f t="shared" ref="J192:K192" si="112">SUBTOTAL(9,J193:J203)</f>
        <v>36457255.92727273</v>
      </c>
      <c r="K192" s="62">
        <f t="shared" si="112"/>
        <v>16528783.25818182</v>
      </c>
      <c r="L192" s="62">
        <f>SUBTOTAL(9,L193:L203)</f>
        <v>52986039.18545454</v>
      </c>
      <c r="M192" s="574"/>
      <c r="N192" s="62"/>
      <c r="O192" s="62">
        <f t="shared" si="86"/>
        <v>0</v>
      </c>
      <c r="P192" s="574"/>
      <c r="Q192" s="62"/>
      <c r="R192" s="62">
        <f t="shared" si="87"/>
        <v>0</v>
      </c>
      <c r="S192" s="62">
        <f t="shared" ref="S192:T192" si="113">SUBTOTAL(9,S193:S203)</f>
        <v>12798873.359999999</v>
      </c>
      <c r="T192" s="62">
        <f t="shared" si="113"/>
        <v>0</v>
      </c>
      <c r="U192" s="62">
        <f>SUBTOTAL(9,U193:U203)</f>
        <v>12798873.359999999</v>
      </c>
      <c r="V192" s="145"/>
    </row>
    <row r="193" spans="1:22" outlineLevel="2">
      <c r="A193" s="137"/>
      <c r="B193" s="137"/>
      <c r="C193" s="138" t="s">
        <v>1476</v>
      </c>
      <c r="D193" s="97">
        <v>12</v>
      </c>
      <c r="E193" s="61">
        <v>15</v>
      </c>
      <c r="F193" s="139" t="s">
        <v>624</v>
      </c>
      <c r="G193" s="199">
        <v>356616</v>
      </c>
      <c r="H193" s="199">
        <v>71941.40800000001</v>
      </c>
      <c r="I193" s="71">
        <f t="shared" ref="I193:I201" si="114">SUM(G193:H193)</f>
        <v>428557.408</v>
      </c>
      <c r="J193" s="71">
        <f t="shared" ref="J193:J202" si="115">G193*E193</f>
        <v>5349240</v>
      </c>
      <c r="K193" s="71">
        <f t="shared" ref="K193:K202" si="116">H193*E193</f>
        <v>1079121.1200000001</v>
      </c>
      <c r="L193" s="71">
        <f t="shared" ref="L193:L202" si="117">I193*E193</f>
        <v>6428361.1200000001</v>
      </c>
      <c r="M193" s="570">
        <v>0.7</v>
      </c>
      <c r="N193" s="71"/>
      <c r="O193" s="71">
        <f t="shared" si="86"/>
        <v>0.7</v>
      </c>
      <c r="P193" s="570"/>
      <c r="Q193" s="71"/>
      <c r="R193" s="71">
        <f t="shared" si="87"/>
        <v>0</v>
      </c>
      <c r="S193" s="71">
        <f t="shared" si="88"/>
        <v>3744467.9999999995</v>
      </c>
      <c r="T193" s="71">
        <f t="shared" si="89"/>
        <v>0</v>
      </c>
      <c r="U193" s="71">
        <f t="shared" si="90"/>
        <v>3744467.9999999995</v>
      </c>
      <c r="V193" s="145" t="s">
        <v>1344</v>
      </c>
    </row>
    <row r="194" spans="1:22" outlineLevel="2">
      <c r="A194" s="137"/>
      <c r="B194" s="137"/>
      <c r="C194" s="138" t="s">
        <v>1477</v>
      </c>
      <c r="D194" s="97">
        <v>92</v>
      </c>
      <c r="E194" s="61">
        <v>112</v>
      </c>
      <c r="F194" s="139" t="s">
        <v>624</v>
      </c>
      <c r="G194" s="199">
        <v>93225.600000000006</v>
      </c>
      <c r="H194" s="199">
        <v>42504.000000000007</v>
      </c>
      <c r="I194" s="71">
        <f t="shared" si="114"/>
        <v>135729.60000000001</v>
      </c>
      <c r="J194" s="71">
        <f t="shared" si="115"/>
        <v>10441267.200000001</v>
      </c>
      <c r="K194" s="71">
        <f t="shared" si="116"/>
        <v>4760448.0000000009</v>
      </c>
      <c r="L194" s="71">
        <f t="shared" si="117"/>
        <v>15201715.200000001</v>
      </c>
      <c r="M194" s="570">
        <v>0.7</v>
      </c>
      <c r="N194" s="71"/>
      <c r="O194" s="71">
        <f t="shared" si="86"/>
        <v>0.7</v>
      </c>
      <c r="P194" s="570"/>
      <c r="Q194" s="71"/>
      <c r="R194" s="71">
        <f t="shared" si="87"/>
        <v>0</v>
      </c>
      <c r="S194" s="71">
        <f t="shared" si="88"/>
        <v>7308887.04</v>
      </c>
      <c r="T194" s="71">
        <f t="shared" si="89"/>
        <v>0</v>
      </c>
      <c r="U194" s="71">
        <f t="shared" si="90"/>
        <v>7308887.04</v>
      </c>
      <c r="V194" s="145" t="s">
        <v>1348</v>
      </c>
    </row>
    <row r="195" spans="1:22" s="11" customFormat="1" outlineLevel="2">
      <c r="A195" s="192"/>
      <c r="B195" s="192"/>
      <c r="C195" s="193" t="s">
        <v>1478</v>
      </c>
      <c r="D195" s="194">
        <v>59</v>
      </c>
      <c r="E195" s="358">
        <v>55</v>
      </c>
      <c r="F195" s="195" t="s">
        <v>624</v>
      </c>
      <c r="G195" s="199">
        <v>29858.400000000001</v>
      </c>
      <c r="H195" s="199">
        <v>24884.160000000003</v>
      </c>
      <c r="I195" s="199">
        <f t="shared" si="114"/>
        <v>54742.560000000005</v>
      </c>
      <c r="J195" s="199">
        <f t="shared" si="115"/>
        <v>1642212</v>
      </c>
      <c r="K195" s="199">
        <f t="shared" si="116"/>
        <v>1368628.8000000003</v>
      </c>
      <c r="L195" s="199">
        <f t="shared" si="117"/>
        <v>3010840.8000000003</v>
      </c>
      <c r="M195" s="570">
        <v>0.7</v>
      </c>
      <c r="N195" s="199"/>
      <c r="O195" s="199">
        <f t="shared" si="86"/>
        <v>0.7</v>
      </c>
      <c r="P195" s="579"/>
      <c r="Q195" s="199"/>
      <c r="R195" s="199">
        <f t="shared" si="87"/>
        <v>0</v>
      </c>
      <c r="S195" s="199">
        <f t="shared" si="88"/>
        <v>1149548.3999999999</v>
      </c>
      <c r="T195" s="199">
        <f t="shared" si="89"/>
        <v>0</v>
      </c>
      <c r="U195" s="199">
        <f t="shared" si="90"/>
        <v>1149548.3999999999</v>
      </c>
      <c r="V195" s="270" t="s">
        <v>1352</v>
      </c>
    </row>
    <row r="196" spans="1:22" s="11" customFormat="1" outlineLevel="2">
      <c r="A196" s="192"/>
      <c r="B196" s="192"/>
      <c r="C196" s="193" t="s">
        <v>1479</v>
      </c>
      <c r="D196" s="194">
        <v>8</v>
      </c>
      <c r="E196" s="358">
        <v>8</v>
      </c>
      <c r="F196" s="195" t="s">
        <v>660</v>
      </c>
      <c r="G196" s="199">
        <v>106423.2</v>
      </c>
      <c r="H196" s="199">
        <v>28000.000000000004</v>
      </c>
      <c r="I196" s="199">
        <f t="shared" si="114"/>
        <v>134423.20000000001</v>
      </c>
      <c r="J196" s="199">
        <f t="shared" si="115"/>
        <v>851385.6</v>
      </c>
      <c r="K196" s="199">
        <f t="shared" si="116"/>
        <v>224000.00000000003</v>
      </c>
      <c r="L196" s="199">
        <f t="shared" si="117"/>
        <v>1075385.6000000001</v>
      </c>
      <c r="M196" s="570">
        <v>0.7</v>
      </c>
      <c r="N196" s="199"/>
      <c r="O196" s="199">
        <f t="shared" si="86"/>
        <v>0.7</v>
      </c>
      <c r="P196" s="579"/>
      <c r="Q196" s="199"/>
      <c r="R196" s="199">
        <f t="shared" si="87"/>
        <v>0</v>
      </c>
      <c r="S196" s="199">
        <f t="shared" si="88"/>
        <v>595969.91999999993</v>
      </c>
      <c r="T196" s="199">
        <f t="shared" si="89"/>
        <v>0</v>
      </c>
      <c r="U196" s="199">
        <f t="shared" si="90"/>
        <v>595969.91999999993</v>
      </c>
      <c r="V196" s="270" t="s">
        <v>1366</v>
      </c>
    </row>
    <row r="197" spans="1:22" s="11" customFormat="1" outlineLevel="2">
      <c r="A197" s="192"/>
      <c r="B197" s="192"/>
      <c r="C197" s="193" t="s">
        <v>1480</v>
      </c>
      <c r="D197" s="194">
        <v>8</v>
      </c>
      <c r="E197" s="358">
        <v>8</v>
      </c>
      <c r="F197" s="195" t="s">
        <v>660</v>
      </c>
      <c r="G197" s="199">
        <v>231000.00000000003</v>
      </c>
      <c r="H197" s="199">
        <v>50400.000000000007</v>
      </c>
      <c r="I197" s="199">
        <f t="shared" si="114"/>
        <v>281400.00000000006</v>
      </c>
      <c r="J197" s="199">
        <f t="shared" si="115"/>
        <v>1848000.0000000002</v>
      </c>
      <c r="K197" s="199">
        <f t="shared" si="116"/>
        <v>403200.00000000006</v>
      </c>
      <c r="L197" s="199">
        <f t="shared" si="117"/>
        <v>2251200.0000000005</v>
      </c>
      <c r="M197" s="579"/>
      <c r="N197" s="199"/>
      <c r="O197" s="199">
        <f t="shared" si="86"/>
        <v>0</v>
      </c>
      <c r="P197" s="579"/>
      <c r="Q197" s="199"/>
      <c r="R197" s="199">
        <f t="shared" si="87"/>
        <v>0</v>
      </c>
      <c r="S197" s="199">
        <f t="shared" si="88"/>
        <v>0</v>
      </c>
      <c r="T197" s="199">
        <f t="shared" si="89"/>
        <v>0</v>
      </c>
      <c r="U197" s="199">
        <f t="shared" si="90"/>
        <v>0</v>
      </c>
      <c r="V197" s="270" t="s">
        <v>1481</v>
      </c>
    </row>
    <row r="198" spans="1:22" s="11" customFormat="1" outlineLevel="2">
      <c r="A198" s="192"/>
      <c r="B198" s="192"/>
      <c r="C198" s="193" t="s">
        <v>1482</v>
      </c>
      <c r="D198" s="194">
        <v>8</v>
      </c>
      <c r="E198" s="358">
        <v>8</v>
      </c>
      <c r="F198" s="195" t="s">
        <v>660</v>
      </c>
      <c r="G198" s="199">
        <v>855000</v>
      </c>
      <c r="H198" s="199">
        <v>88480.000000000015</v>
      </c>
      <c r="I198" s="199">
        <f t="shared" si="114"/>
        <v>943480</v>
      </c>
      <c r="J198" s="199">
        <f t="shared" si="115"/>
        <v>6840000</v>
      </c>
      <c r="K198" s="199">
        <f t="shared" si="116"/>
        <v>707840.00000000012</v>
      </c>
      <c r="L198" s="199">
        <f t="shared" si="117"/>
        <v>7547840</v>
      </c>
      <c r="M198" s="579"/>
      <c r="N198" s="199"/>
      <c r="O198" s="199">
        <f t="shared" si="86"/>
        <v>0</v>
      </c>
      <c r="P198" s="579"/>
      <c r="Q198" s="199"/>
      <c r="R198" s="199">
        <f t="shared" si="87"/>
        <v>0</v>
      </c>
      <c r="S198" s="199">
        <f t="shared" si="88"/>
        <v>0</v>
      </c>
      <c r="T198" s="199">
        <f t="shared" si="89"/>
        <v>0</v>
      </c>
      <c r="U198" s="199">
        <f t="shared" si="90"/>
        <v>0</v>
      </c>
      <c r="V198" s="270" t="s">
        <v>1462</v>
      </c>
    </row>
    <row r="199" spans="1:22" outlineLevel="2">
      <c r="A199" s="137"/>
      <c r="B199" s="137"/>
      <c r="C199" s="138" t="s">
        <v>1483</v>
      </c>
      <c r="D199" s="97">
        <v>8</v>
      </c>
      <c r="E199" s="61">
        <v>1</v>
      </c>
      <c r="F199" s="139" t="s">
        <v>619</v>
      </c>
      <c r="G199" s="199">
        <v>6588863.3454545448</v>
      </c>
      <c r="H199" s="199">
        <v>1976659.0036363634</v>
      </c>
      <c r="I199" s="71">
        <f t="shared" si="114"/>
        <v>8565522.3490909077</v>
      </c>
      <c r="J199" s="71">
        <f t="shared" si="115"/>
        <v>6588863.3454545448</v>
      </c>
      <c r="K199" s="71">
        <f t="shared" si="116"/>
        <v>1976659.0036363634</v>
      </c>
      <c r="L199" s="71">
        <f t="shared" si="117"/>
        <v>8565522.3490909077</v>
      </c>
      <c r="M199" s="570"/>
      <c r="N199" s="71"/>
      <c r="O199" s="71">
        <f t="shared" si="86"/>
        <v>0</v>
      </c>
      <c r="P199" s="570"/>
      <c r="Q199" s="71"/>
      <c r="R199" s="71">
        <f t="shared" si="87"/>
        <v>0</v>
      </c>
      <c r="S199" s="71">
        <f t="shared" si="88"/>
        <v>0</v>
      </c>
      <c r="T199" s="71">
        <f t="shared" si="89"/>
        <v>0</v>
      </c>
      <c r="U199" s="71">
        <f t="shared" si="90"/>
        <v>0</v>
      </c>
      <c r="V199" s="145" t="s">
        <v>1105</v>
      </c>
    </row>
    <row r="200" spans="1:22" outlineLevel="2">
      <c r="A200" s="137"/>
      <c r="B200" s="137"/>
      <c r="C200" s="138" t="s">
        <v>1103</v>
      </c>
      <c r="D200" s="97">
        <v>15</v>
      </c>
      <c r="E200" s="61">
        <v>18</v>
      </c>
      <c r="F200" s="139" t="s">
        <v>1104</v>
      </c>
      <c r="G200" s="199">
        <v>0</v>
      </c>
      <c r="H200" s="199">
        <v>200000</v>
      </c>
      <c r="I200" s="71">
        <f t="shared" si="114"/>
        <v>200000</v>
      </c>
      <c r="J200" s="71">
        <f t="shared" si="115"/>
        <v>0</v>
      </c>
      <c r="K200" s="71">
        <f t="shared" si="116"/>
        <v>3600000</v>
      </c>
      <c r="L200" s="71">
        <f t="shared" si="117"/>
        <v>3600000</v>
      </c>
      <c r="M200" s="570"/>
      <c r="N200" s="71"/>
      <c r="O200" s="71">
        <f t="shared" si="86"/>
        <v>0</v>
      </c>
      <c r="P200" s="570"/>
      <c r="Q200" s="71"/>
      <c r="R200" s="71">
        <f t="shared" si="87"/>
        <v>0</v>
      </c>
      <c r="S200" s="71">
        <f t="shared" si="88"/>
        <v>0</v>
      </c>
      <c r="T200" s="71">
        <f t="shared" si="89"/>
        <v>0</v>
      </c>
      <c r="U200" s="71">
        <f t="shared" si="90"/>
        <v>0</v>
      </c>
      <c r="V200" s="145" t="s">
        <v>1105</v>
      </c>
    </row>
    <row r="201" spans="1:22" outlineLevel="2">
      <c r="A201" s="137"/>
      <c r="B201" s="137"/>
      <c r="C201" s="138" t="s">
        <v>1484</v>
      </c>
      <c r="D201" s="97">
        <v>1</v>
      </c>
      <c r="E201" s="61">
        <v>1</v>
      </c>
      <c r="F201" s="139" t="s">
        <v>619</v>
      </c>
      <c r="G201" s="199">
        <v>2196287.7818181817</v>
      </c>
      <c r="H201" s="199">
        <v>658886.33454545448</v>
      </c>
      <c r="I201" s="71">
        <f t="shared" si="114"/>
        <v>2855174.1163636362</v>
      </c>
      <c r="J201" s="71">
        <f t="shared" si="115"/>
        <v>2196287.7818181817</v>
      </c>
      <c r="K201" s="71">
        <f t="shared" si="116"/>
        <v>658886.33454545448</v>
      </c>
      <c r="L201" s="71">
        <f t="shared" si="117"/>
        <v>2855174.1163636362</v>
      </c>
      <c r="M201" s="570"/>
      <c r="N201" s="71"/>
      <c r="O201" s="71">
        <f t="shared" si="86"/>
        <v>0</v>
      </c>
      <c r="P201" s="570"/>
      <c r="Q201" s="71"/>
      <c r="R201" s="71">
        <f t="shared" si="87"/>
        <v>0</v>
      </c>
      <c r="S201" s="71">
        <f t="shared" si="88"/>
        <v>0</v>
      </c>
      <c r="T201" s="71">
        <f t="shared" si="89"/>
        <v>0</v>
      </c>
      <c r="U201" s="71">
        <f t="shared" si="90"/>
        <v>0</v>
      </c>
      <c r="V201" s="145" t="s">
        <v>1105</v>
      </c>
    </row>
    <row r="202" spans="1:22" outlineLevel="2">
      <c r="A202" s="137"/>
      <c r="B202" s="137"/>
      <c r="C202" s="138" t="s">
        <v>1485</v>
      </c>
      <c r="D202" s="97">
        <v>1</v>
      </c>
      <c r="E202" s="61">
        <v>1</v>
      </c>
      <c r="F202" s="139" t="s">
        <v>619</v>
      </c>
      <c r="G202" s="199">
        <v>700000</v>
      </c>
      <c r="H202" s="199">
        <v>1750000</v>
      </c>
      <c r="I202" s="71">
        <f t="shared" ref="I202" si="118">SUM(G202:H202)</f>
        <v>2450000</v>
      </c>
      <c r="J202" s="71">
        <f t="shared" si="115"/>
        <v>700000</v>
      </c>
      <c r="K202" s="71">
        <f t="shared" si="116"/>
        <v>1750000</v>
      </c>
      <c r="L202" s="71">
        <f t="shared" si="117"/>
        <v>2450000</v>
      </c>
      <c r="M202" s="570"/>
      <c r="N202" s="71"/>
      <c r="O202" s="71">
        <f t="shared" si="86"/>
        <v>0</v>
      </c>
      <c r="P202" s="570"/>
      <c r="Q202" s="71"/>
      <c r="R202" s="71">
        <f t="shared" si="87"/>
        <v>0</v>
      </c>
      <c r="S202" s="71">
        <f t="shared" si="88"/>
        <v>0</v>
      </c>
      <c r="T202" s="71">
        <f t="shared" si="89"/>
        <v>0</v>
      </c>
      <c r="U202" s="71">
        <f t="shared" si="90"/>
        <v>0</v>
      </c>
      <c r="V202" s="145" t="s">
        <v>1105</v>
      </c>
    </row>
    <row r="203" spans="1:22" outlineLevel="1">
      <c r="A203" s="137"/>
      <c r="B203" s="137"/>
      <c r="C203" s="138"/>
      <c r="D203" s="97"/>
      <c r="E203" s="61"/>
      <c r="F203" s="139"/>
      <c r="G203" s="71"/>
      <c r="H203" s="71"/>
      <c r="I203" s="71"/>
      <c r="J203" s="71"/>
      <c r="K203" s="71"/>
      <c r="L203" s="62"/>
      <c r="M203" s="574"/>
      <c r="N203" s="62"/>
      <c r="O203" s="62">
        <f t="shared" si="86"/>
        <v>0</v>
      </c>
      <c r="P203" s="574"/>
      <c r="Q203" s="62"/>
      <c r="R203" s="62">
        <f t="shared" si="87"/>
        <v>0</v>
      </c>
      <c r="S203" s="62">
        <f t="shared" si="88"/>
        <v>0</v>
      </c>
      <c r="T203" s="62">
        <f t="shared" si="89"/>
        <v>0</v>
      </c>
      <c r="U203" s="62">
        <f t="shared" si="90"/>
        <v>0</v>
      </c>
      <c r="V203" s="145"/>
    </row>
    <row r="204" spans="1:22" ht="15.6">
      <c r="A204" s="141" t="s">
        <v>45</v>
      </c>
      <c r="B204" s="141"/>
      <c r="C204" s="142" t="s">
        <v>46</v>
      </c>
      <c r="D204" s="143"/>
      <c r="E204" s="445"/>
      <c r="F204" s="143"/>
      <c r="G204" s="477"/>
      <c r="H204" s="477"/>
      <c r="I204" s="68"/>
      <c r="J204" s="68">
        <f>SUBTOTAL(9,J205:J312)</f>
        <v>420920023.64217305</v>
      </c>
      <c r="K204" s="68">
        <f>SUBTOTAL(9,K205:K312)</f>
        <v>58959472.374057263</v>
      </c>
      <c r="L204" s="68">
        <f>SUBTOTAL(9,L205:L312)</f>
        <v>479879496.01623017</v>
      </c>
      <c r="M204" s="580"/>
      <c r="N204" s="68"/>
      <c r="O204" s="68">
        <f t="shared" si="86"/>
        <v>0</v>
      </c>
      <c r="P204" s="580"/>
      <c r="Q204" s="68"/>
      <c r="R204" s="68">
        <f t="shared" si="87"/>
        <v>0</v>
      </c>
      <c r="S204" s="68">
        <f>SUBTOTAL(9,S205:S312)</f>
        <v>9151168.3200000003</v>
      </c>
      <c r="T204" s="68">
        <f>SUBTOTAL(9,T205:T312)</f>
        <v>0</v>
      </c>
      <c r="U204" s="68">
        <f>SUBTOTAL(9,U205:U312)</f>
        <v>9151168.3200000003</v>
      </c>
      <c r="V204" s="144"/>
    </row>
    <row r="205" spans="1:22">
      <c r="A205" s="146"/>
      <c r="B205" s="146"/>
      <c r="C205" s="147"/>
      <c r="D205" s="148"/>
      <c r="E205" s="446"/>
      <c r="F205" s="148"/>
      <c r="G205" s="82"/>
      <c r="H205" s="82"/>
      <c r="I205" s="82"/>
      <c r="J205" s="82"/>
      <c r="K205" s="82"/>
      <c r="L205" s="62"/>
      <c r="M205" s="574"/>
      <c r="N205" s="62"/>
      <c r="O205" s="62">
        <f t="shared" si="86"/>
        <v>0</v>
      </c>
      <c r="P205" s="574"/>
      <c r="Q205" s="62"/>
      <c r="R205" s="62">
        <f t="shared" si="87"/>
        <v>0</v>
      </c>
      <c r="S205" s="82"/>
      <c r="T205" s="82"/>
      <c r="U205" s="62"/>
      <c r="V205" s="145"/>
    </row>
    <row r="206" spans="1:22" outlineLevel="1">
      <c r="A206" s="149" t="s">
        <v>402</v>
      </c>
      <c r="B206" s="149"/>
      <c r="C206" s="150" t="s">
        <v>336</v>
      </c>
      <c r="D206" s="151"/>
      <c r="E206" s="448"/>
      <c r="F206" s="151"/>
      <c r="G206" s="75"/>
      <c r="H206" s="75"/>
      <c r="I206" s="75"/>
      <c r="J206" s="75">
        <f>SUBTOTAL(9,J207:J312)</f>
        <v>420920023.64217305</v>
      </c>
      <c r="K206" s="75">
        <f>SUBTOTAL(9,K207:K312)</f>
        <v>58959472.374057263</v>
      </c>
      <c r="L206" s="75">
        <f>SUBTOTAL(9,L207:L312)</f>
        <v>479879496.01623017</v>
      </c>
      <c r="M206" s="571"/>
      <c r="N206" s="75"/>
      <c r="O206" s="75">
        <f t="shared" si="86"/>
        <v>0</v>
      </c>
      <c r="P206" s="571"/>
      <c r="Q206" s="75"/>
      <c r="R206" s="75">
        <f t="shared" si="87"/>
        <v>0</v>
      </c>
      <c r="S206" s="75">
        <f>SUBTOTAL(9,S207:S312)</f>
        <v>9151168.3200000003</v>
      </c>
      <c r="T206" s="75">
        <f>SUBTOTAL(9,T207:T312)</f>
        <v>0</v>
      </c>
      <c r="U206" s="75">
        <f>SUBTOTAL(9,U207:U312)</f>
        <v>9151168.3200000003</v>
      </c>
      <c r="V206" s="152"/>
    </row>
    <row r="207" spans="1:22" outlineLevel="1">
      <c r="A207" s="137" t="s">
        <v>403</v>
      </c>
      <c r="B207" s="137"/>
      <c r="C207" s="138" t="s">
        <v>338</v>
      </c>
      <c r="D207" s="97">
        <v>1</v>
      </c>
      <c r="E207" s="61">
        <v>1</v>
      </c>
      <c r="F207" s="139" t="s">
        <v>10</v>
      </c>
      <c r="G207" s="71"/>
      <c r="H207" s="71"/>
      <c r="I207" s="71"/>
      <c r="J207" s="82">
        <f>SUBTOTAL(9,J208:J215)</f>
        <v>16378977.600000001</v>
      </c>
      <c r="K207" s="82">
        <f>SUBTOTAL(9,K208:K215)</f>
        <v>11954799.359999999</v>
      </c>
      <c r="L207" s="82">
        <f>SUBTOTAL(9,L208:L215)</f>
        <v>28333776.960000001</v>
      </c>
      <c r="M207" s="576"/>
      <c r="N207" s="82"/>
      <c r="O207" s="82">
        <f t="shared" si="86"/>
        <v>0</v>
      </c>
      <c r="P207" s="576"/>
      <c r="Q207" s="82"/>
      <c r="R207" s="82">
        <f t="shared" si="87"/>
        <v>0</v>
      </c>
      <c r="S207" s="82">
        <f>SUBTOTAL(9,S208:S215)</f>
        <v>0</v>
      </c>
      <c r="T207" s="82">
        <f>SUBTOTAL(9,T208:T215)</f>
        <v>0</v>
      </c>
      <c r="U207" s="82">
        <f>SUBTOTAL(9,U208:U215)</f>
        <v>0</v>
      </c>
      <c r="V207" s="145"/>
    </row>
    <row r="208" spans="1:22" outlineLevel="2">
      <c r="A208" s="137"/>
      <c r="B208" s="137"/>
      <c r="C208" s="138" t="s">
        <v>1477</v>
      </c>
      <c r="D208" s="97">
        <v>93</v>
      </c>
      <c r="E208" s="61">
        <v>112</v>
      </c>
      <c r="F208" s="139" t="s">
        <v>624</v>
      </c>
      <c r="G208" s="199">
        <v>93225.600000000006</v>
      </c>
      <c r="H208" s="199">
        <v>42504.000000000007</v>
      </c>
      <c r="I208" s="71">
        <f t="shared" ref="I208:I213" si="119">SUM(G208:H208)</f>
        <v>135729.60000000001</v>
      </c>
      <c r="J208" s="71">
        <f t="shared" ref="J208:J214" si="120">G208*E208</f>
        <v>10441267.200000001</v>
      </c>
      <c r="K208" s="71">
        <f t="shared" ref="K208:K214" si="121">H208*E208</f>
        <v>4760448.0000000009</v>
      </c>
      <c r="L208" s="71">
        <f t="shared" ref="L208:L214" si="122">I208*E208</f>
        <v>15201715.200000001</v>
      </c>
      <c r="M208" s="570"/>
      <c r="N208" s="71"/>
      <c r="O208" s="71">
        <f t="shared" si="86"/>
        <v>0</v>
      </c>
      <c r="P208" s="570"/>
      <c r="Q208" s="71"/>
      <c r="R208" s="71">
        <f t="shared" si="87"/>
        <v>0</v>
      </c>
      <c r="S208" s="71">
        <f t="shared" si="88"/>
        <v>0</v>
      </c>
      <c r="T208" s="71">
        <f t="shared" si="89"/>
        <v>0</v>
      </c>
      <c r="U208" s="71">
        <f t="shared" si="90"/>
        <v>0</v>
      </c>
      <c r="V208" s="145" t="s">
        <v>1348</v>
      </c>
    </row>
    <row r="209" spans="1:22" outlineLevel="2">
      <c r="A209" s="137"/>
      <c r="B209" s="137"/>
      <c r="C209" s="138" t="s">
        <v>1480</v>
      </c>
      <c r="D209" s="97">
        <v>6</v>
      </c>
      <c r="E209" s="61">
        <v>6</v>
      </c>
      <c r="F209" s="139" t="s">
        <v>660</v>
      </c>
      <c r="G209" s="199">
        <v>231000.00000000003</v>
      </c>
      <c r="H209" s="199">
        <v>50400.000000000007</v>
      </c>
      <c r="I209" s="71">
        <f t="shared" si="119"/>
        <v>281400.00000000006</v>
      </c>
      <c r="J209" s="71">
        <f t="shared" si="120"/>
        <v>1386000.0000000002</v>
      </c>
      <c r="K209" s="71">
        <f t="shared" si="121"/>
        <v>302400.00000000006</v>
      </c>
      <c r="L209" s="71">
        <f t="shared" si="122"/>
        <v>1688400.0000000005</v>
      </c>
      <c r="M209" s="570"/>
      <c r="N209" s="71"/>
      <c r="O209" s="71">
        <f t="shared" ref="O209:O272" si="123">M209+N209</f>
        <v>0</v>
      </c>
      <c r="P209" s="570"/>
      <c r="Q209" s="71"/>
      <c r="R209" s="71">
        <f t="shared" ref="R209:R272" si="124">P209+Q209</f>
        <v>0</v>
      </c>
      <c r="S209" s="71">
        <f t="shared" si="88"/>
        <v>0</v>
      </c>
      <c r="T209" s="71">
        <f t="shared" si="89"/>
        <v>0</v>
      </c>
      <c r="U209" s="71">
        <f t="shared" si="90"/>
        <v>0</v>
      </c>
      <c r="V209" s="145" t="s">
        <v>1481</v>
      </c>
    </row>
    <row r="210" spans="1:22" s="11" customFormat="1" outlineLevel="2">
      <c r="A210" s="192"/>
      <c r="B210" s="192"/>
      <c r="C210" s="193" t="s">
        <v>1479</v>
      </c>
      <c r="D210" s="194">
        <v>6</v>
      </c>
      <c r="E210" s="358">
        <v>6</v>
      </c>
      <c r="F210" s="195" t="s">
        <v>660</v>
      </c>
      <c r="G210" s="199">
        <v>106423.2</v>
      </c>
      <c r="H210" s="199">
        <v>28000.000000000004</v>
      </c>
      <c r="I210" s="199">
        <f t="shared" ref="I210" si="125">SUM(G210:H210)</f>
        <v>134423.20000000001</v>
      </c>
      <c r="J210" s="199">
        <f t="shared" si="120"/>
        <v>638539.19999999995</v>
      </c>
      <c r="K210" s="199">
        <f t="shared" si="121"/>
        <v>168000.00000000003</v>
      </c>
      <c r="L210" s="199">
        <f t="shared" si="122"/>
        <v>806539.20000000007</v>
      </c>
      <c r="M210" s="579"/>
      <c r="N210" s="199"/>
      <c r="O210" s="199">
        <f t="shared" si="123"/>
        <v>0</v>
      </c>
      <c r="P210" s="579"/>
      <c r="Q210" s="199"/>
      <c r="R210" s="199">
        <f t="shared" si="124"/>
        <v>0</v>
      </c>
      <c r="S210" s="199">
        <f t="shared" si="88"/>
        <v>0</v>
      </c>
      <c r="T210" s="199">
        <f t="shared" si="89"/>
        <v>0</v>
      </c>
      <c r="U210" s="199">
        <f t="shared" si="90"/>
        <v>0</v>
      </c>
      <c r="V210" s="270" t="s">
        <v>1366</v>
      </c>
    </row>
    <row r="211" spans="1:22" s="11" customFormat="1" outlineLevel="2">
      <c r="A211" s="192"/>
      <c r="B211" s="192"/>
      <c r="C211" s="193" t="s">
        <v>1483</v>
      </c>
      <c r="D211" s="194">
        <v>1</v>
      </c>
      <c r="E211" s="358">
        <v>1</v>
      </c>
      <c r="F211" s="195" t="s">
        <v>619</v>
      </c>
      <c r="G211" s="199">
        <v>2934878.4</v>
      </c>
      <c r="H211" s="199">
        <v>880463.5199999999</v>
      </c>
      <c r="I211" s="199">
        <f t="shared" si="119"/>
        <v>3815341.92</v>
      </c>
      <c r="J211" s="199">
        <f t="shared" si="120"/>
        <v>2934878.4</v>
      </c>
      <c r="K211" s="199">
        <f t="shared" si="121"/>
        <v>880463.5199999999</v>
      </c>
      <c r="L211" s="199">
        <f t="shared" si="122"/>
        <v>3815341.92</v>
      </c>
      <c r="M211" s="579"/>
      <c r="N211" s="199"/>
      <c r="O211" s="199">
        <f t="shared" si="123"/>
        <v>0</v>
      </c>
      <c r="P211" s="579"/>
      <c r="Q211" s="199"/>
      <c r="R211" s="199">
        <f t="shared" si="124"/>
        <v>0</v>
      </c>
      <c r="S211" s="199">
        <f t="shared" si="88"/>
        <v>0</v>
      </c>
      <c r="T211" s="199">
        <f t="shared" si="89"/>
        <v>0</v>
      </c>
      <c r="U211" s="199">
        <f t="shared" si="90"/>
        <v>0</v>
      </c>
      <c r="V211" s="270" t="s">
        <v>1105</v>
      </c>
    </row>
    <row r="212" spans="1:22" s="11" customFormat="1" outlineLevel="2">
      <c r="A212" s="192"/>
      <c r="B212" s="192"/>
      <c r="C212" s="193" t="s">
        <v>1103</v>
      </c>
      <c r="D212" s="194">
        <v>13</v>
      </c>
      <c r="E212" s="358">
        <v>19</v>
      </c>
      <c r="F212" s="195" t="s">
        <v>1104</v>
      </c>
      <c r="G212" s="199">
        <v>0</v>
      </c>
      <c r="H212" s="199">
        <v>200000</v>
      </c>
      <c r="I212" s="199">
        <f t="shared" si="119"/>
        <v>200000</v>
      </c>
      <c r="J212" s="199">
        <f t="shared" si="120"/>
        <v>0</v>
      </c>
      <c r="K212" s="199">
        <f t="shared" si="121"/>
        <v>3800000</v>
      </c>
      <c r="L212" s="199">
        <f t="shared" si="122"/>
        <v>3800000</v>
      </c>
      <c r="M212" s="579"/>
      <c r="N212" s="199"/>
      <c r="O212" s="199">
        <f t="shared" si="123"/>
        <v>0</v>
      </c>
      <c r="P212" s="579"/>
      <c r="Q212" s="199"/>
      <c r="R212" s="199">
        <f t="shared" si="124"/>
        <v>0</v>
      </c>
      <c r="S212" s="199">
        <f t="shared" si="88"/>
        <v>0</v>
      </c>
      <c r="T212" s="199">
        <f t="shared" si="89"/>
        <v>0</v>
      </c>
      <c r="U212" s="199">
        <f t="shared" si="90"/>
        <v>0</v>
      </c>
      <c r="V212" s="270" t="s">
        <v>1105</v>
      </c>
    </row>
    <row r="213" spans="1:22" outlineLevel="2">
      <c r="A213" s="137"/>
      <c r="B213" s="137"/>
      <c r="C213" s="138" t="s">
        <v>1484</v>
      </c>
      <c r="D213" s="97">
        <v>1</v>
      </c>
      <c r="E213" s="61">
        <v>1</v>
      </c>
      <c r="F213" s="139" t="s">
        <v>619</v>
      </c>
      <c r="G213" s="199">
        <v>978292.8</v>
      </c>
      <c r="H213" s="199">
        <v>293487.84000000003</v>
      </c>
      <c r="I213" s="71">
        <f t="shared" si="119"/>
        <v>1271780.6400000001</v>
      </c>
      <c r="J213" s="71">
        <f t="shared" si="120"/>
        <v>978292.8</v>
      </c>
      <c r="K213" s="71">
        <f t="shared" si="121"/>
        <v>293487.84000000003</v>
      </c>
      <c r="L213" s="71">
        <f t="shared" si="122"/>
        <v>1271780.6400000001</v>
      </c>
      <c r="M213" s="570"/>
      <c r="N213" s="71"/>
      <c r="O213" s="71">
        <f t="shared" si="123"/>
        <v>0</v>
      </c>
      <c r="P213" s="570"/>
      <c r="Q213" s="71"/>
      <c r="R213" s="71">
        <f t="shared" si="124"/>
        <v>0</v>
      </c>
      <c r="S213" s="71">
        <f t="shared" ref="S213:S276" si="126">J213*M213</f>
        <v>0</v>
      </c>
      <c r="T213" s="71">
        <f t="shared" ref="T213:T276" si="127">K213*P213</f>
        <v>0</v>
      </c>
      <c r="U213" s="71">
        <f t="shared" ref="U213:U276" si="128">S213+T213</f>
        <v>0</v>
      </c>
      <c r="V213" s="145" t="s">
        <v>1105</v>
      </c>
    </row>
    <row r="214" spans="1:22" outlineLevel="2">
      <c r="A214" s="137"/>
      <c r="B214" s="137"/>
      <c r="C214" s="138" t="s">
        <v>1485</v>
      </c>
      <c r="D214" s="97">
        <v>1</v>
      </c>
      <c r="E214" s="61">
        <v>1</v>
      </c>
      <c r="F214" s="139" t="s">
        <v>619</v>
      </c>
      <c r="G214" s="199">
        <v>0</v>
      </c>
      <c r="H214" s="199">
        <v>1750000</v>
      </c>
      <c r="I214" s="71">
        <f t="shared" ref="I214" si="129">SUM(G214:H214)</f>
        <v>1750000</v>
      </c>
      <c r="J214" s="71">
        <f t="shared" si="120"/>
        <v>0</v>
      </c>
      <c r="K214" s="71">
        <f t="shared" si="121"/>
        <v>1750000</v>
      </c>
      <c r="L214" s="71">
        <f t="shared" si="122"/>
        <v>1750000</v>
      </c>
      <c r="M214" s="570"/>
      <c r="N214" s="71"/>
      <c r="O214" s="71">
        <f t="shared" si="123"/>
        <v>0</v>
      </c>
      <c r="P214" s="570"/>
      <c r="Q214" s="71"/>
      <c r="R214" s="71">
        <f t="shared" si="124"/>
        <v>0</v>
      </c>
      <c r="S214" s="71">
        <f t="shared" si="126"/>
        <v>0</v>
      </c>
      <c r="T214" s="71">
        <f t="shared" si="127"/>
        <v>0</v>
      </c>
      <c r="U214" s="71">
        <f t="shared" si="128"/>
        <v>0</v>
      </c>
      <c r="V214" s="145" t="s">
        <v>1105</v>
      </c>
    </row>
    <row r="215" spans="1:22" outlineLevel="1">
      <c r="A215" s="137"/>
      <c r="B215" s="137"/>
      <c r="C215" s="138"/>
      <c r="D215" s="97"/>
      <c r="E215" s="61"/>
      <c r="F215" s="139"/>
      <c r="G215" s="71"/>
      <c r="H215" s="71"/>
      <c r="I215" s="71"/>
      <c r="J215" s="71"/>
      <c r="K215" s="71"/>
      <c r="L215" s="62"/>
      <c r="M215" s="574"/>
      <c r="N215" s="62"/>
      <c r="O215" s="62">
        <f t="shared" si="123"/>
        <v>0</v>
      </c>
      <c r="P215" s="574"/>
      <c r="Q215" s="62"/>
      <c r="R215" s="62">
        <f t="shared" si="124"/>
        <v>0</v>
      </c>
      <c r="S215" s="62">
        <f t="shared" si="126"/>
        <v>0</v>
      </c>
      <c r="T215" s="62">
        <f t="shared" si="127"/>
        <v>0</v>
      </c>
      <c r="U215" s="62">
        <f t="shared" si="128"/>
        <v>0</v>
      </c>
      <c r="V215" s="145"/>
    </row>
    <row r="216" spans="1:22" outlineLevel="1">
      <c r="A216" s="137" t="s">
        <v>404</v>
      </c>
      <c r="B216" s="137"/>
      <c r="C216" s="138" t="s">
        <v>290</v>
      </c>
      <c r="D216" s="97">
        <v>1</v>
      </c>
      <c r="E216" s="61">
        <v>1</v>
      </c>
      <c r="F216" s="139" t="s">
        <v>10</v>
      </c>
      <c r="G216" s="71"/>
      <c r="H216" s="71"/>
      <c r="I216" s="71"/>
      <c r="J216" s="82">
        <f>SUBTOTAL(9,J218:J233)</f>
        <v>20651731.200000003</v>
      </c>
      <c r="K216" s="82">
        <f>SUBTOTAL(9,K218:K233)</f>
        <v>14688997.440000001</v>
      </c>
      <c r="L216" s="82">
        <f>SUBTOTAL(9,L218:L233)</f>
        <v>35340728.640000001</v>
      </c>
      <c r="M216" s="576"/>
      <c r="N216" s="82"/>
      <c r="O216" s="82">
        <f t="shared" si="123"/>
        <v>0</v>
      </c>
      <c r="P216" s="576"/>
      <c r="Q216" s="82"/>
      <c r="R216" s="82">
        <f t="shared" si="124"/>
        <v>0</v>
      </c>
      <c r="S216" s="82">
        <f>SUBTOTAL(9,S218:S233)</f>
        <v>6678977.7600000007</v>
      </c>
      <c r="T216" s="82">
        <f>SUBTOTAL(9,T218:T233)</f>
        <v>0</v>
      </c>
      <c r="U216" s="82">
        <f>SUBTOTAL(9,U218:U233)</f>
        <v>6678977.7600000007</v>
      </c>
      <c r="V216" s="145"/>
    </row>
    <row r="217" spans="1:22" outlineLevel="2">
      <c r="A217" s="137"/>
      <c r="B217" s="137"/>
      <c r="C217" s="147" t="s">
        <v>1553</v>
      </c>
      <c r="D217" s="97"/>
      <c r="E217" s="61"/>
      <c r="F217" s="139"/>
      <c r="G217" s="71"/>
      <c r="H217" s="71"/>
      <c r="I217" s="71"/>
      <c r="J217" s="71"/>
      <c r="K217" s="71"/>
      <c r="L217" s="71"/>
      <c r="M217" s="570"/>
      <c r="N217" s="71"/>
      <c r="O217" s="71">
        <f t="shared" si="123"/>
        <v>0</v>
      </c>
      <c r="P217" s="570"/>
      <c r="Q217" s="71"/>
      <c r="R217" s="71">
        <f t="shared" si="124"/>
        <v>0</v>
      </c>
      <c r="S217" s="71">
        <f t="shared" si="126"/>
        <v>0</v>
      </c>
      <c r="T217" s="71">
        <f t="shared" si="127"/>
        <v>0</v>
      </c>
      <c r="U217" s="71">
        <f t="shared" si="128"/>
        <v>0</v>
      </c>
      <c r="V217" s="145"/>
    </row>
    <row r="218" spans="1:22" outlineLevel="2">
      <c r="A218" s="137"/>
      <c r="B218" s="137"/>
      <c r="C218" s="138" t="s">
        <v>1552</v>
      </c>
      <c r="D218" s="97">
        <v>43</v>
      </c>
      <c r="E218" s="61">
        <v>50</v>
      </c>
      <c r="F218" s="139" t="s">
        <v>624</v>
      </c>
      <c r="G218" s="199">
        <v>65145.600000000006</v>
      </c>
      <c r="H218" s="199">
        <v>36064</v>
      </c>
      <c r="I218" s="71">
        <f t="shared" ref="I218:I223" si="130">SUM(G218:H218)</f>
        <v>101209.60000000001</v>
      </c>
      <c r="J218" s="71">
        <f t="shared" ref="J218:J228" si="131">G218*E218</f>
        <v>3257280.0000000005</v>
      </c>
      <c r="K218" s="71">
        <f t="shared" ref="K218:K228" si="132">H218*E218</f>
        <v>1803200</v>
      </c>
      <c r="L218" s="71">
        <f t="shared" ref="L218:L228" si="133">I218*E218</f>
        <v>5060480</v>
      </c>
      <c r="M218" s="570"/>
      <c r="N218" s="71"/>
      <c r="O218" s="71">
        <f t="shared" si="123"/>
        <v>0</v>
      </c>
      <c r="P218" s="570"/>
      <c r="Q218" s="71"/>
      <c r="R218" s="71">
        <f t="shared" si="124"/>
        <v>0</v>
      </c>
      <c r="S218" s="71">
        <f t="shared" si="126"/>
        <v>0</v>
      </c>
      <c r="T218" s="71">
        <f t="shared" si="127"/>
        <v>0</v>
      </c>
      <c r="U218" s="71">
        <f t="shared" si="128"/>
        <v>0</v>
      </c>
      <c r="V218" s="145" t="s">
        <v>1350</v>
      </c>
    </row>
    <row r="219" spans="1:22" outlineLevel="2">
      <c r="A219" s="137"/>
      <c r="B219" s="137"/>
      <c r="C219" s="138" t="s">
        <v>1486</v>
      </c>
      <c r="D219" s="97">
        <v>1</v>
      </c>
      <c r="E219" s="61">
        <v>1</v>
      </c>
      <c r="F219" s="139" t="s">
        <v>619</v>
      </c>
      <c r="G219" s="199"/>
      <c r="H219" s="199"/>
      <c r="I219" s="71"/>
      <c r="J219" s="71"/>
      <c r="K219" s="71">
        <f t="shared" ref="K219" si="134">H219*E219</f>
        <v>0</v>
      </c>
      <c r="L219" s="71">
        <f t="shared" ref="L219" si="135">I219*E219</f>
        <v>0</v>
      </c>
      <c r="M219" s="570"/>
      <c r="N219" s="71"/>
      <c r="O219" s="71">
        <f t="shared" si="123"/>
        <v>0</v>
      </c>
      <c r="P219" s="570"/>
      <c r="Q219" s="71"/>
      <c r="R219" s="71">
        <f t="shared" si="124"/>
        <v>0</v>
      </c>
      <c r="S219" s="71">
        <f t="shared" si="126"/>
        <v>0</v>
      </c>
      <c r="T219" s="71">
        <f t="shared" si="127"/>
        <v>0</v>
      </c>
      <c r="U219" s="71">
        <f t="shared" si="128"/>
        <v>0</v>
      </c>
      <c r="V219" s="382" t="s">
        <v>1554</v>
      </c>
    </row>
    <row r="220" spans="1:22" outlineLevel="2">
      <c r="A220" s="137"/>
      <c r="B220" s="137"/>
      <c r="C220" s="138" t="s">
        <v>1483</v>
      </c>
      <c r="D220" s="97">
        <v>1</v>
      </c>
      <c r="E220" s="61">
        <v>1</v>
      </c>
      <c r="F220" s="139" t="s">
        <v>619</v>
      </c>
      <c r="G220" s="199">
        <v>751680</v>
      </c>
      <c r="H220" s="199">
        <v>225504</v>
      </c>
      <c r="I220" s="71">
        <f>SUM(G220:H220)</f>
        <v>977184</v>
      </c>
      <c r="J220" s="71">
        <f>G220*E220</f>
        <v>751680</v>
      </c>
      <c r="K220" s="71">
        <f>H220*E220</f>
        <v>225504</v>
      </c>
      <c r="L220" s="71">
        <f>I220*E220</f>
        <v>977184</v>
      </c>
      <c r="M220" s="570"/>
      <c r="N220" s="71"/>
      <c r="O220" s="71">
        <f t="shared" si="123"/>
        <v>0</v>
      </c>
      <c r="P220" s="570"/>
      <c r="Q220" s="71"/>
      <c r="R220" s="71">
        <f t="shared" si="124"/>
        <v>0</v>
      </c>
      <c r="S220" s="71">
        <f t="shared" si="126"/>
        <v>0</v>
      </c>
      <c r="T220" s="71">
        <f t="shared" si="127"/>
        <v>0</v>
      </c>
      <c r="U220" s="71">
        <f t="shared" si="128"/>
        <v>0</v>
      </c>
      <c r="V220" s="145" t="s">
        <v>1105</v>
      </c>
    </row>
    <row r="221" spans="1:22" outlineLevel="2">
      <c r="A221" s="137"/>
      <c r="B221" s="137"/>
      <c r="C221" s="138" t="s">
        <v>1484</v>
      </c>
      <c r="D221" s="97">
        <v>1</v>
      </c>
      <c r="E221" s="61">
        <v>1</v>
      </c>
      <c r="F221" s="139" t="s">
        <v>619</v>
      </c>
      <c r="G221" s="199">
        <v>250560</v>
      </c>
      <c r="H221" s="199">
        <v>75168</v>
      </c>
      <c r="I221" s="71">
        <f t="shared" ref="I221" si="136">SUM(G221:H221)</f>
        <v>325728</v>
      </c>
      <c r="J221" s="71">
        <f t="shared" ref="J221" si="137">G221*E221</f>
        <v>250560</v>
      </c>
      <c r="K221" s="71">
        <f t="shared" ref="K221" si="138">H221*E221</f>
        <v>75168</v>
      </c>
      <c r="L221" s="71">
        <f t="shared" ref="L221" si="139">I221*E221</f>
        <v>325728</v>
      </c>
      <c r="M221" s="570"/>
      <c r="N221" s="71"/>
      <c r="O221" s="71">
        <f t="shared" si="123"/>
        <v>0</v>
      </c>
      <c r="P221" s="570"/>
      <c r="Q221" s="71"/>
      <c r="R221" s="71">
        <f t="shared" si="124"/>
        <v>0</v>
      </c>
      <c r="S221" s="71">
        <f t="shared" si="126"/>
        <v>0</v>
      </c>
      <c r="T221" s="71">
        <f t="shared" si="127"/>
        <v>0</v>
      </c>
      <c r="U221" s="71">
        <f t="shared" si="128"/>
        <v>0</v>
      </c>
      <c r="V221" s="145" t="s">
        <v>1105</v>
      </c>
    </row>
    <row r="222" spans="1:22" outlineLevel="2">
      <c r="A222" s="137"/>
      <c r="B222" s="137"/>
      <c r="C222" s="147" t="s">
        <v>1487</v>
      </c>
      <c r="D222" s="97"/>
      <c r="E222" s="61"/>
      <c r="F222" s="139"/>
      <c r="G222" s="71"/>
      <c r="H222" s="71"/>
      <c r="I222" s="71"/>
      <c r="J222" s="82">
        <f>SUBTOTAL(9,J223:J233)</f>
        <v>16392211.200000001</v>
      </c>
      <c r="K222" s="82">
        <f t="shared" ref="K222:L222" si="140">SUBTOTAL(9,K223:K233)</f>
        <v>12585125.439999999</v>
      </c>
      <c r="L222" s="82">
        <f t="shared" si="140"/>
        <v>28977336.640000001</v>
      </c>
      <c r="M222" s="576"/>
      <c r="N222" s="82"/>
      <c r="O222" s="82">
        <f t="shared" si="123"/>
        <v>0</v>
      </c>
      <c r="P222" s="576"/>
      <c r="Q222" s="82"/>
      <c r="R222" s="82">
        <f t="shared" si="124"/>
        <v>0</v>
      </c>
      <c r="S222" s="82">
        <f>SUBTOTAL(9,S223:S233)</f>
        <v>6678977.7600000007</v>
      </c>
      <c r="T222" s="82">
        <f t="shared" ref="T222:U222" si="141">SUBTOTAL(9,T223:T233)</f>
        <v>0</v>
      </c>
      <c r="U222" s="82">
        <f t="shared" si="141"/>
        <v>6678977.7600000007</v>
      </c>
      <c r="V222" s="145"/>
    </row>
    <row r="223" spans="1:22" outlineLevel="2">
      <c r="A223" s="137"/>
      <c r="B223" s="137"/>
      <c r="C223" s="138" t="s">
        <v>1488</v>
      </c>
      <c r="D223" s="97">
        <v>7</v>
      </c>
      <c r="E223" s="61">
        <v>9</v>
      </c>
      <c r="F223" s="139" t="s">
        <v>624</v>
      </c>
      <c r="G223" s="199">
        <v>93225.600000000006</v>
      </c>
      <c r="H223" s="199">
        <v>42504.000000000007</v>
      </c>
      <c r="I223" s="71">
        <f t="shared" si="130"/>
        <v>135729.60000000001</v>
      </c>
      <c r="J223" s="71">
        <f t="shared" si="131"/>
        <v>839030.4</v>
      </c>
      <c r="K223" s="71">
        <f t="shared" si="132"/>
        <v>382536.00000000006</v>
      </c>
      <c r="L223" s="71">
        <f t="shared" si="133"/>
        <v>1221566.4000000001</v>
      </c>
      <c r="M223" s="570">
        <v>0.7</v>
      </c>
      <c r="N223" s="71"/>
      <c r="O223" s="71">
        <f t="shared" si="123"/>
        <v>0.7</v>
      </c>
      <c r="P223" s="570"/>
      <c r="Q223" s="71"/>
      <c r="R223" s="71">
        <f t="shared" si="124"/>
        <v>0</v>
      </c>
      <c r="S223" s="71">
        <f t="shared" si="126"/>
        <v>587321.28</v>
      </c>
      <c r="T223" s="71">
        <f t="shared" si="127"/>
        <v>0</v>
      </c>
      <c r="U223" s="71">
        <f t="shared" si="128"/>
        <v>587321.28</v>
      </c>
      <c r="V223" s="145" t="s">
        <v>1348</v>
      </c>
    </row>
    <row r="224" spans="1:22" outlineLevel="2">
      <c r="A224" s="137"/>
      <c r="B224" s="137"/>
      <c r="C224" s="138" t="s">
        <v>1489</v>
      </c>
      <c r="D224" s="97">
        <v>89</v>
      </c>
      <c r="E224" s="61">
        <v>96</v>
      </c>
      <c r="F224" s="139" t="s">
        <v>624</v>
      </c>
      <c r="G224" s="199">
        <v>65145.600000000006</v>
      </c>
      <c r="H224" s="199">
        <v>36064</v>
      </c>
      <c r="I224" s="71">
        <f t="shared" ref="I224:I228" si="142">SUM(G224:H224)</f>
        <v>101209.60000000001</v>
      </c>
      <c r="J224" s="71">
        <f t="shared" si="131"/>
        <v>6253977.6000000006</v>
      </c>
      <c r="K224" s="71">
        <f t="shared" si="132"/>
        <v>3462144</v>
      </c>
      <c r="L224" s="71">
        <f t="shared" si="133"/>
        <v>9716121.6000000015</v>
      </c>
      <c r="M224" s="570">
        <v>0.7</v>
      </c>
      <c r="N224" s="71"/>
      <c r="O224" s="71">
        <f t="shared" si="123"/>
        <v>0.7</v>
      </c>
      <c r="P224" s="570"/>
      <c r="Q224" s="71"/>
      <c r="R224" s="71">
        <f t="shared" si="124"/>
        <v>0</v>
      </c>
      <c r="S224" s="71">
        <f t="shared" si="126"/>
        <v>4377784.3200000003</v>
      </c>
      <c r="T224" s="71">
        <f t="shared" si="127"/>
        <v>0</v>
      </c>
      <c r="U224" s="71">
        <f t="shared" si="128"/>
        <v>4377784.3200000003</v>
      </c>
      <c r="V224" s="145" t="s">
        <v>1350</v>
      </c>
    </row>
    <row r="225" spans="1:22" outlineLevel="2">
      <c r="A225" s="137"/>
      <c r="B225" s="137"/>
      <c r="C225" s="138" t="s">
        <v>1490</v>
      </c>
      <c r="D225" s="97">
        <v>75</v>
      </c>
      <c r="E225" s="61">
        <v>82</v>
      </c>
      <c r="F225" s="139" t="s">
        <v>624</v>
      </c>
      <c r="G225" s="199">
        <v>29858.400000000001</v>
      </c>
      <c r="H225" s="199">
        <v>24884.160000000003</v>
      </c>
      <c r="I225" s="71">
        <f t="shared" si="142"/>
        <v>54742.560000000005</v>
      </c>
      <c r="J225" s="71">
        <f t="shared" si="131"/>
        <v>2448388.8000000003</v>
      </c>
      <c r="K225" s="71">
        <f t="shared" si="132"/>
        <v>2040501.1200000003</v>
      </c>
      <c r="L225" s="71">
        <f t="shared" si="133"/>
        <v>4488889.9200000009</v>
      </c>
      <c r="M225" s="570">
        <v>0.7</v>
      </c>
      <c r="N225" s="71"/>
      <c r="O225" s="71">
        <f t="shared" si="123"/>
        <v>0.7</v>
      </c>
      <c r="P225" s="570"/>
      <c r="Q225" s="71"/>
      <c r="R225" s="71">
        <f t="shared" si="124"/>
        <v>0</v>
      </c>
      <c r="S225" s="71">
        <f t="shared" si="126"/>
        <v>1713872.1600000001</v>
      </c>
      <c r="T225" s="71">
        <f t="shared" si="127"/>
        <v>0</v>
      </c>
      <c r="U225" s="71">
        <f t="shared" si="128"/>
        <v>1713872.1600000001</v>
      </c>
      <c r="V225" s="145" t="s">
        <v>1352</v>
      </c>
    </row>
    <row r="226" spans="1:22" outlineLevel="2">
      <c r="A226" s="137"/>
      <c r="B226" s="137"/>
      <c r="C226" s="138" t="s">
        <v>1491</v>
      </c>
      <c r="D226" s="97">
        <v>1</v>
      </c>
      <c r="E226" s="61">
        <v>1</v>
      </c>
      <c r="F226" s="139" t="s">
        <v>624</v>
      </c>
      <c r="G226" s="199">
        <v>297000</v>
      </c>
      <c r="H226" s="199">
        <v>84000.000000000015</v>
      </c>
      <c r="I226" s="71">
        <f t="shared" si="142"/>
        <v>381000</v>
      </c>
      <c r="J226" s="71">
        <f t="shared" si="131"/>
        <v>297000</v>
      </c>
      <c r="K226" s="71">
        <f t="shared" si="132"/>
        <v>84000.000000000015</v>
      </c>
      <c r="L226" s="71">
        <f t="shared" si="133"/>
        <v>381000</v>
      </c>
      <c r="M226" s="570"/>
      <c r="N226" s="71"/>
      <c r="O226" s="71">
        <f t="shared" si="123"/>
        <v>0</v>
      </c>
      <c r="P226" s="570"/>
      <c r="Q226" s="71"/>
      <c r="R226" s="71">
        <f t="shared" si="124"/>
        <v>0</v>
      </c>
      <c r="S226" s="71">
        <f t="shared" si="126"/>
        <v>0</v>
      </c>
      <c r="T226" s="71">
        <f t="shared" si="127"/>
        <v>0</v>
      </c>
      <c r="U226" s="71">
        <f t="shared" si="128"/>
        <v>0</v>
      </c>
      <c r="V226" s="145" t="s">
        <v>1492</v>
      </c>
    </row>
    <row r="227" spans="1:22" outlineLevel="2">
      <c r="A227" s="137"/>
      <c r="B227" s="137"/>
      <c r="C227" s="138" t="s">
        <v>1493</v>
      </c>
      <c r="D227" s="97">
        <v>7</v>
      </c>
      <c r="E227" s="61">
        <v>7</v>
      </c>
      <c r="F227" s="139" t="s">
        <v>624</v>
      </c>
      <c r="G227" s="199">
        <v>319000</v>
      </c>
      <c r="H227" s="199">
        <v>84000.000000000015</v>
      </c>
      <c r="I227" s="71">
        <f t="shared" si="142"/>
        <v>403000</v>
      </c>
      <c r="J227" s="71">
        <f t="shared" si="131"/>
        <v>2233000</v>
      </c>
      <c r="K227" s="71">
        <f t="shared" si="132"/>
        <v>588000.00000000012</v>
      </c>
      <c r="L227" s="71">
        <f t="shared" si="133"/>
        <v>2821000</v>
      </c>
      <c r="M227" s="570"/>
      <c r="N227" s="71"/>
      <c r="O227" s="71">
        <f t="shared" si="123"/>
        <v>0</v>
      </c>
      <c r="P227" s="570"/>
      <c r="Q227" s="71"/>
      <c r="R227" s="71">
        <f t="shared" si="124"/>
        <v>0</v>
      </c>
      <c r="S227" s="71">
        <f t="shared" si="126"/>
        <v>0</v>
      </c>
      <c r="T227" s="71">
        <f t="shared" si="127"/>
        <v>0</v>
      </c>
      <c r="U227" s="71">
        <f t="shared" si="128"/>
        <v>0</v>
      </c>
      <c r="V227" s="145" t="s">
        <v>1492</v>
      </c>
    </row>
    <row r="228" spans="1:22" outlineLevel="2">
      <c r="A228" s="137"/>
      <c r="B228" s="137"/>
      <c r="C228" s="138" t="s">
        <v>1494</v>
      </c>
      <c r="D228" s="97">
        <v>1</v>
      </c>
      <c r="E228" s="61">
        <v>1</v>
      </c>
      <c r="F228" s="139" t="s">
        <v>624</v>
      </c>
      <c r="G228" s="199">
        <v>341000</v>
      </c>
      <c r="H228" s="199">
        <v>84000.000000000015</v>
      </c>
      <c r="I228" s="71">
        <f t="shared" si="142"/>
        <v>425000</v>
      </c>
      <c r="J228" s="71">
        <f t="shared" si="131"/>
        <v>341000</v>
      </c>
      <c r="K228" s="71">
        <f t="shared" si="132"/>
        <v>84000.000000000015</v>
      </c>
      <c r="L228" s="71">
        <f t="shared" si="133"/>
        <v>425000</v>
      </c>
      <c r="M228" s="570"/>
      <c r="N228" s="71"/>
      <c r="O228" s="71">
        <f t="shared" si="123"/>
        <v>0</v>
      </c>
      <c r="P228" s="570"/>
      <c r="Q228" s="71"/>
      <c r="R228" s="71">
        <f t="shared" si="124"/>
        <v>0</v>
      </c>
      <c r="S228" s="71">
        <f t="shared" si="126"/>
        <v>0</v>
      </c>
      <c r="T228" s="71">
        <f t="shared" si="127"/>
        <v>0</v>
      </c>
      <c r="U228" s="71">
        <f t="shared" si="128"/>
        <v>0</v>
      </c>
      <c r="V228" s="145" t="s">
        <v>1492</v>
      </c>
    </row>
    <row r="229" spans="1:22" outlineLevel="2">
      <c r="A229" s="137"/>
      <c r="B229" s="137"/>
      <c r="C229" s="138" t="s">
        <v>1483</v>
      </c>
      <c r="D229" s="97">
        <v>1</v>
      </c>
      <c r="E229" s="61">
        <v>1</v>
      </c>
      <c r="F229" s="139" t="s">
        <v>619</v>
      </c>
      <c r="G229" s="199">
        <v>2984860.8</v>
      </c>
      <c r="H229" s="199">
        <v>895458.23999999987</v>
      </c>
      <c r="I229" s="71">
        <f>SUM(G229:H229)</f>
        <v>3880319.0399999996</v>
      </c>
      <c r="J229" s="71">
        <f>G229*E229</f>
        <v>2984860.8</v>
      </c>
      <c r="K229" s="71">
        <f>H229*E229</f>
        <v>895458.23999999987</v>
      </c>
      <c r="L229" s="71">
        <f>I229*E229</f>
        <v>3880319.0399999996</v>
      </c>
      <c r="M229" s="570"/>
      <c r="N229" s="71"/>
      <c r="O229" s="71">
        <f t="shared" si="123"/>
        <v>0</v>
      </c>
      <c r="P229" s="570"/>
      <c r="Q229" s="71"/>
      <c r="R229" s="71">
        <f t="shared" si="124"/>
        <v>0</v>
      </c>
      <c r="S229" s="71">
        <f t="shared" si="126"/>
        <v>0</v>
      </c>
      <c r="T229" s="71">
        <f t="shared" si="127"/>
        <v>0</v>
      </c>
      <c r="U229" s="71">
        <f t="shared" si="128"/>
        <v>0</v>
      </c>
      <c r="V229" s="145" t="s">
        <v>1105</v>
      </c>
    </row>
    <row r="230" spans="1:22" outlineLevel="2">
      <c r="A230" s="137"/>
      <c r="B230" s="137"/>
      <c r="C230" s="138" t="s">
        <v>1495</v>
      </c>
      <c r="D230" s="97">
        <v>1</v>
      </c>
      <c r="E230" s="61">
        <v>1</v>
      </c>
      <c r="F230" s="139" t="s">
        <v>619</v>
      </c>
      <c r="G230" s="199">
        <v>0</v>
      </c>
      <c r="H230" s="199">
        <v>1750000</v>
      </c>
      <c r="I230" s="71">
        <f t="shared" ref="I230:I232" si="143">SUM(G230:H230)</f>
        <v>1750000</v>
      </c>
      <c r="J230" s="71">
        <f t="shared" ref="J230:J232" si="144">G230*E230</f>
        <v>0</v>
      </c>
      <c r="K230" s="71">
        <f t="shared" ref="K230:K232" si="145">H230*E230</f>
        <v>1750000</v>
      </c>
      <c r="L230" s="71">
        <f t="shared" ref="L230:L232" si="146">I230*E230</f>
        <v>1750000</v>
      </c>
      <c r="M230" s="570"/>
      <c r="N230" s="71"/>
      <c r="O230" s="71">
        <f t="shared" si="123"/>
        <v>0</v>
      </c>
      <c r="P230" s="570"/>
      <c r="Q230" s="71"/>
      <c r="R230" s="71">
        <f t="shared" si="124"/>
        <v>0</v>
      </c>
      <c r="S230" s="71">
        <f t="shared" si="126"/>
        <v>0</v>
      </c>
      <c r="T230" s="71">
        <f t="shared" si="127"/>
        <v>0</v>
      </c>
      <c r="U230" s="71">
        <f t="shared" si="128"/>
        <v>0</v>
      </c>
      <c r="V230" s="145"/>
    </row>
    <row r="231" spans="1:22" outlineLevel="2">
      <c r="A231" s="137"/>
      <c r="B231" s="137"/>
      <c r="C231" s="138" t="s">
        <v>1103</v>
      </c>
      <c r="D231" s="97">
        <v>8</v>
      </c>
      <c r="E231" s="61">
        <v>15</v>
      </c>
      <c r="F231" s="139" t="s">
        <v>1104</v>
      </c>
      <c r="G231" s="199">
        <v>0</v>
      </c>
      <c r="H231" s="199">
        <v>200000</v>
      </c>
      <c r="I231" s="71">
        <f t="shared" si="143"/>
        <v>200000</v>
      </c>
      <c r="J231" s="71">
        <f t="shared" si="144"/>
        <v>0</v>
      </c>
      <c r="K231" s="71">
        <f t="shared" si="145"/>
        <v>3000000</v>
      </c>
      <c r="L231" s="71">
        <f t="shared" si="146"/>
        <v>3000000</v>
      </c>
      <c r="M231" s="570"/>
      <c r="N231" s="71"/>
      <c r="O231" s="71">
        <f t="shared" si="123"/>
        <v>0</v>
      </c>
      <c r="P231" s="570"/>
      <c r="Q231" s="71"/>
      <c r="R231" s="71">
        <f t="shared" si="124"/>
        <v>0</v>
      </c>
      <c r="S231" s="71">
        <f t="shared" si="126"/>
        <v>0</v>
      </c>
      <c r="T231" s="71">
        <f t="shared" si="127"/>
        <v>0</v>
      </c>
      <c r="U231" s="71">
        <f t="shared" si="128"/>
        <v>0</v>
      </c>
      <c r="V231" s="145" t="s">
        <v>1105</v>
      </c>
    </row>
    <row r="232" spans="1:22" outlineLevel="2">
      <c r="A232" s="137"/>
      <c r="B232" s="137"/>
      <c r="C232" s="138" t="s">
        <v>1484</v>
      </c>
      <c r="D232" s="97">
        <v>1</v>
      </c>
      <c r="E232" s="61">
        <v>1</v>
      </c>
      <c r="F232" s="139" t="s">
        <v>619</v>
      </c>
      <c r="G232" s="199">
        <v>994953.60000000009</v>
      </c>
      <c r="H232" s="199">
        <v>298486.08</v>
      </c>
      <c r="I232" s="71">
        <f t="shared" si="143"/>
        <v>1293439.6800000002</v>
      </c>
      <c r="J232" s="71">
        <f t="shared" si="144"/>
        <v>994953.60000000009</v>
      </c>
      <c r="K232" s="71">
        <f t="shared" si="145"/>
        <v>298486.08</v>
      </c>
      <c r="L232" s="71">
        <f t="shared" si="146"/>
        <v>1293439.6800000002</v>
      </c>
      <c r="M232" s="570"/>
      <c r="N232" s="71"/>
      <c r="O232" s="71">
        <f t="shared" si="123"/>
        <v>0</v>
      </c>
      <c r="P232" s="570"/>
      <c r="Q232" s="71"/>
      <c r="R232" s="71">
        <f t="shared" si="124"/>
        <v>0</v>
      </c>
      <c r="S232" s="71">
        <f t="shared" si="126"/>
        <v>0</v>
      </c>
      <c r="T232" s="71">
        <f t="shared" si="127"/>
        <v>0</v>
      </c>
      <c r="U232" s="71">
        <f t="shared" si="128"/>
        <v>0</v>
      </c>
      <c r="V232" s="145"/>
    </row>
    <row r="233" spans="1:22" outlineLevel="1">
      <c r="A233" s="137"/>
      <c r="B233" s="137"/>
      <c r="C233" s="138"/>
      <c r="D233" s="97"/>
      <c r="E233" s="61"/>
      <c r="F233" s="139"/>
      <c r="G233" s="71"/>
      <c r="H233" s="71"/>
      <c r="I233" s="71"/>
      <c r="J233" s="71"/>
      <c r="K233" s="71"/>
      <c r="L233" s="62"/>
      <c r="M233" s="574"/>
      <c r="N233" s="62"/>
      <c r="O233" s="62">
        <f t="shared" si="123"/>
        <v>0</v>
      </c>
      <c r="P233" s="574"/>
      <c r="Q233" s="62"/>
      <c r="R233" s="62">
        <f t="shared" si="124"/>
        <v>0</v>
      </c>
      <c r="S233" s="62">
        <f t="shared" si="126"/>
        <v>0</v>
      </c>
      <c r="T233" s="62">
        <f t="shared" si="127"/>
        <v>0</v>
      </c>
      <c r="U233" s="62">
        <f t="shared" si="128"/>
        <v>0</v>
      </c>
      <c r="V233" s="145"/>
    </row>
    <row r="234" spans="1:22" outlineLevel="1">
      <c r="A234" s="137" t="s">
        <v>405</v>
      </c>
      <c r="B234" s="137"/>
      <c r="C234" s="138" t="s">
        <v>292</v>
      </c>
      <c r="D234" s="97">
        <v>1</v>
      </c>
      <c r="E234" s="61">
        <v>1</v>
      </c>
      <c r="F234" s="139" t="s">
        <v>10</v>
      </c>
      <c r="G234" s="71"/>
      <c r="H234" s="71"/>
      <c r="I234" s="71"/>
      <c r="J234" s="82">
        <f>SUBTOTAL(9,J235:J257)</f>
        <v>10371427.999999998</v>
      </c>
      <c r="K234" s="82">
        <f>SUBTOTAL(9,K235:K257)</f>
        <v>9116560.5372800007</v>
      </c>
      <c r="L234" s="82">
        <f>SUBTOTAL(9,L235:L257)</f>
        <v>19487988.537280001</v>
      </c>
      <c r="M234" s="576"/>
      <c r="N234" s="82"/>
      <c r="O234" s="82">
        <f t="shared" si="123"/>
        <v>0</v>
      </c>
      <c r="P234" s="576"/>
      <c r="Q234" s="82"/>
      <c r="R234" s="82">
        <f t="shared" si="124"/>
        <v>0</v>
      </c>
      <c r="S234" s="82">
        <f>SUBTOTAL(9,S235:S257)</f>
        <v>2472190.5599999996</v>
      </c>
      <c r="T234" s="82">
        <f>SUBTOTAL(9,T235:T257)</f>
        <v>0</v>
      </c>
      <c r="U234" s="82">
        <f>SUBTOTAL(9,U235:U257)</f>
        <v>2472190.5599999996</v>
      </c>
      <c r="V234" s="145"/>
    </row>
    <row r="235" spans="1:22" s="11" customFormat="1" outlineLevel="2">
      <c r="A235" s="192"/>
      <c r="B235" s="192"/>
      <c r="C235" s="189" t="s">
        <v>1382</v>
      </c>
      <c r="D235" s="194"/>
      <c r="E235" s="358"/>
      <c r="F235" s="195"/>
      <c r="G235" s="199"/>
      <c r="H235" s="199"/>
      <c r="I235" s="199"/>
      <c r="J235" s="174">
        <f>SUBTOTAL(9,J236:J239)</f>
        <v>2328612.7999999998</v>
      </c>
      <c r="K235" s="174">
        <f>SUBTOTAL(9,K236:K239)</f>
        <v>1693755.9316799999</v>
      </c>
      <c r="L235" s="174">
        <f>SUBTOTAL(9,L236:L239)</f>
        <v>4022368.7316800002</v>
      </c>
      <c r="M235" s="578"/>
      <c r="N235" s="174"/>
      <c r="O235" s="174">
        <f t="shared" si="123"/>
        <v>0</v>
      </c>
      <c r="P235" s="578"/>
      <c r="Q235" s="174"/>
      <c r="R235" s="174">
        <f t="shared" si="124"/>
        <v>0</v>
      </c>
      <c r="S235" s="174">
        <f>SUBTOTAL(9,S236:S239)</f>
        <v>0</v>
      </c>
      <c r="T235" s="174">
        <f>SUBTOTAL(9,T236:T239)</f>
        <v>0</v>
      </c>
      <c r="U235" s="174">
        <f>SUBTOTAL(9,U236:U239)</f>
        <v>0</v>
      </c>
      <c r="V235" s="270"/>
    </row>
    <row r="236" spans="1:22" s="11" customFormat="1" outlineLevel="2">
      <c r="A236" s="192"/>
      <c r="B236" s="192"/>
      <c r="C236" s="192" t="s">
        <v>1399</v>
      </c>
      <c r="D236" s="194">
        <v>1</v>
      </c>
      <c r="E236" s="358">
        <v>1</v>
      </c>
      <c r="F236" s="195" t="s">
        <v>660</v>
      </c>
      <c r="G236" s="199">
        <v>322800</v>
      </c>
      <c r="H236" s="199">
        <v>50880.368000000009</v>
      </c>
      <c r="I236" s="199">
        <f t="shared" ref="I236:I238" si="147">SUM(G236:H236)</f>
        <v>373680.36800000002</v>
      </c>
      <c r="J236" s="199">
        <f t="shared" ref="J236:J239" si="148">G236*E236</f>
        <v>322800</v>
      </c>
      <c r="K236" s="199">
        <f t="shared" ref="K236:K239" si="149">H236*E236</f>
        <v>50880.368000000009</v>
      </c>
      <c r="L236" s="199">
        <f t="shared" ref="L236:L239" si="150">I236*E236</f>
        <v>373680.36800000002</v>
      </c>
      <c r="M236" s="579"/>
      <c r="N236" s="199"/>
      <c r="O236" s="199">
        <f t="shared" si="123"/>
        <v>0</v>
      </c>
      <c r="P236" s="579"/>
      <c r="Q236" s="199"/>
      <c r="R236" s="199">
        <f t="shared" si="124"/>
        <v>0</v>
      </c>
      <c r="S236" s="199">
        <f t="shared" si="126"/>
        <v>0</v>
      </c>
      <c r="T236" s="199">
        <f t="shared" si="127"/>
        <v>0</v>
      </c>
      <c r="U236" s="199">
        <f t="shared" si="128"/>
        <v>0</v>
      </c>
      <c r="V236" s="270" t="s">
        <v>1398</v>
      </c>
    </row>
    <row r="237" spans="1:22" s="11" customFormat="1" outlineLevel="2">
      <c r="A237" s="192"/>
      <c r="B237" s="192"/>
      <c r="C237" s="192" t="s">
        <v>1401</v>
      </c>
      <c r="D237" s="194">
        <v>7</v>
      </c>
      <c r="E237" s="358">
        <v>7</v>
      </c>
      <c r="F237" s="195" t="s">
        <v>660</v>
      </c>
      <c r="G237" s="199">
        <v>85924.800000000003</v>
      </c>
      <c r="H237" s="199">
        <v>49415.098879999998</v>
      </c>
      <c r="I237" s="199">
        <f t="shared" si="147"/>
        <v>135339.89887999999</v>
      </c>
      <c r="J237" s="199">
        <f t="shared" si="148"/>
        <v>601473.6</v>
      </c>
      <c r="K237" s="199">
        <f t="shared" si="149"/>
        <v>345905.69215999998</v>
      </c>
      <c r="L237" s="199">
        <f t="shared" si="150"/>
        <v>947379.29215999995</v>
      </c>
      <c r="M237" s="579"/>
      <c r="N237" s="199"/>
      <c r="O237" s="199">
        <f t="shared" si="123"/>
        <v>0</v>
      </c>
      <c r="P237" s="579"/>
      <c r="Q237" s="199"/>
      <c r="R237" s="199">
        <f t="shared" si="124"/>
        <v>0</v>
      </c>
      <c r="S237" s="199">
        <f t="shared" si="126"/>
        <v>0</v>
      </c>
      <c r="T237" s="199">
        <f t="shared" si="127"/>
        <v>0</v>
      </c>
      <c r="U237" s="199">
        <f t="shared" si="128"/>
        <v>0</v>
      </c>
      <c r="V237" s="270" t="s">
        <v>1366</v>
      </c>
    </row>
    <row r="238" spans="1:22" s="11" customFormat="1" outlineLevel="2">
      <c r="A238" s="192"/>
      <c r="B238" s="192"/>
      <c r="C238" s="192" t="s">
        <v>1402</v>
      </c>
      <c r="D238" s="194">
        <v>6</v>
      </c>
      <c r="E238" s="358">
        <v>6</v>
      </c>
      <c r="F238" s="195" t="s">
        <v>660</v>
      </c>
      <c r="G238" s="199">
        <v>63367.200000000004</v>
      </c>
      <c r="H238" s="199">
        <v>45472.31192</v>
      </c>
      <c r="I238" s="199">
        <f t="shared" si="147"/>
        <v>108839.51192</v>
      </c>
      <c r="J238" s="199">
        <f t="shared" si="148"/>
        <v>380203.2</v>
      </c>
      <c r="K238" s="199">
        <f t="shared" si="149"/>
        <v>272833.87151999999</v>
      </c>
      <c r="L238" s="199">
        <f t="shared" si="150"/>
        <v>653037.07152</v>
      </c>
      <c r="M238" s="579"/>
      <c r="N238" s="199"/>
      <c r="O238" s="199">
        <f t="shared" si="123"/>
        <v>0</v>
      </c>
      <c r="P238" s="579"/>
      <c r="Q238" s="199"/>
      <c r="R238" s="199">
        <f t="shared" si="124"/>
        <v>0</v>
      </c>
      <c r="S238" s="199">
        <f t="shared" si="126"/>
        <v>0</v>
      </c>
      <c r="T238" s="199">
        <f t="shared" si="127"/>
        <v>0</v>
      </c>
      <c r="U238" s="199">
        <f t="shared" si="128"/>
        <v>0</v>
      </c>
      <c r="V238" s="270" t="s">
        <v>1366</v>
      </c>
    </row>
    <row r="239" spans="1:22" s="11" customFormat="1" outlineLevel="2">
      <c r="A239" s="192"/>
      <c r="B239" s="192"/>
      <c r="C239" s="193" t="s">
        <v>657</v>
      </c>
      <c r="D239" s="194">
        <v>1</v>
      </c>
      <c r="E239" s="358">
        <v>1</v>
      </c>
      <c r="F239" s="195" t="s">
        <v>619</v>
      </c>
      <c r="G239" s="199">
        <v>1024136</v>
      </c>
      <c r="H239" s="199">
        <v>1024136</v>
      </c>
      <c r="I239" s="199">
        <f t="shared" ref="I239" si="151">SUM(G239:H239)</f>
        <v>2048272</v>
      </c>
      <c r="J239" s="199">
        <f t="shared" si="148"/>
        <v>1024136</v>
      </c>
      <c r="K239" s="199">
        <f t="shared" si="149"/>
        <v>1024136</v>
      </c>
      <c r="L239" s="199">
        <f t="shared" si="150"/>
        <v>2048272</v>
      </c>
      <c r="M239" s="579"/>
      <c r="N239" s="199"/>
      <c r="O239" s="199">
        <f t="shared" si="123"/>
        <v>0</v>
      </c>
      <c r="P239" s="579"/>
      <c r="Q239" s="199"/>
      <c r="R239" s="199">
        <f t="shared" si="124"/>
        <v>0</v>
      </c>
      <c r="S239" s="199">
        <f t="shared" si="126"/>
        <v>0</v>
      </c>
      <c r="T239" s="199">
        <f t="shared" si="127"/>
        <v>0</v>
      </c>
      <c r="U239" s="199">
        <f t="shared" si="128"/>
        <v>0</v>
      </c>
      <c r="V239" s="270" t="s">
        <v>1105</v>
      </c>
    </row>
    <row r="240" spans="1:22" s="11" customFormat="1" outlineLevel="2">
      <c r="A240" s="192"/>
      <c r="B240" s="192"/>
      <c r="C240" s="172" t="s">
        <v>1403</v>
      </c>
      <c r="D240" s="194"/>
      <c r="E240" s="358"/>
      <c r="F240" s="195"/>
      <c r="G240" s="199"/>
      <c r="H240" s="199"/>
      <c r="I240" s="199"/>
      <c r="J240" s="174">
        <f>SUBTOTAL(9,J241:J250)</f>
        <v>4239540</v>
      </c>
      <c r="K240" s="174">
        <f>SUBTOTAL(9,K241:K250)</f>
        <v>3735787.3511999999</v>
      </c>
      <c r="L240" s="174">
        <f>SUBTOTAL(9,L241:L250)</f>
        <v>7975327.3512000004</v>
      </c>
      <c r="M240" s="578"/>
      <c r="N240" s="174"/>
      <c r="O240" s="174">
        <f t="shared" si="123"/>
        <v>0</v>
      </c>
      <c r="P240" s="578"/>
      <c r="Q240" s="174"/>
      <c r="R240" s="174">
        <f t="shared" si="124"/>
        <v>0</v>
      </c>
      <c r="S240" s="174">
        <f>SUBTOTAL(9,S241:S250)</f>
        <v>2472190.5599999996</v>
      </c>
      <c r="T240" s="174">
        <f>SUBTOTAL(9,T241:T250)</f>
        <v>0</v>
      </c>
      <c r="U240" s="174">
        <f>SUBTOTAL(9,U241:U250)</f>
        <v>2472190.5599999996</v>
      </c>
      <c r="V240" s="270"/>
    </row>
    <row r="241" spans="1:22" s="11" customFormat="1" outlineLevel="2">
      <c r="A241" s="192"/>
      <c r="B241" s="192"/>
      <c r="C241" s="193" t="s">
        <v>1499</v>
      </c>
      <c r="D241" s="194">
        <v>12</v>
      </c>
      <c r="E241" s="358">
        <v>8</v>
      </c>
      <c r="F241" s="195" t="s">
        <v>624</v>
      </c>
      <c r="G241" s="199">
        <v>45208.800000000003</v>
      </c>
      <c r="H241" s="199">
        <v>28000.000000000004</v>
      </c>
      <c r="I241" s="199">
        <f t="shared" ref="I241:I248" si="152">SUM(G241:H241)</f>
        <v>73208.800000000003</v>
      </c>
      <c r="J241" s="199">
        <f t="shared" ref="J241:J250" si="153">G241*E241</f>
        <v>361670.40000000002</v>
      </c>
      <c r="K241" s="199">
        <f t="shared" ref="K241:K250" si="154">H241*E241</f>
        <v>224000.00000000003</v>
      </c>
      <c r="L241" s="199">
        <f t="shared" ref="L241:L250" si="155">I241*E241</f>
        <v>585670.40000000002</v>
      </c>
      <c r="M241" s="579">
        <v>0.7</v>
      </c>
      <c r="N241" s="199"/>
      <c r="O241" s="199">
        <f t="shared" si="123"/>
        <v>0.7</v>
      </c>
      <c r="P241" s="579"/>
      <c r="Q241" s="199"/>
      <c r="R241" s="199">
        <f t="shared" si="124"/>
        <v>0</v>
      </c>
      <c r="S241" s="199">
        <f t="shared" si="126"/>
        <v>253169.28</v>
      </c>
      <c r="T241" s="199">
        <f t="shared" si="127"/>
        <v>0</v>
      </c>
      <c r="U241" s="199">
        <f t="shared" si="128"/>
        <v>253169.28</v>
      </c>
      <c r="V241" s="270" t="s">
        <v>1411</v>
      </c>
    </row>
    <row r="242" spans="1:22" s="11" customFormat="1" outlineLevel="2">
      <c r="A242" s="192"/>
      <c r="B242" s="192"/>
      <c r="C242" s="193" t="s">
        <v>1500</v>
      </c>
      <c r="D242" s="194">
        <v>5</v>
      </c>
      <c r="E242" s="358">
        <v>6</v>
      </c>
      <c r="F242" s="195" t="s">
        <v>624</v>
      </c>
      <c r="G242" s="199">
        <v>30841.200000000001</v>
      </c>
      <c r="H242" s="199">
        <v>25388.154400000003</v>
      </c>
      <c r="I242" s="199">
        <f t="shared" si="152"/>
        <v>56229.354400000004</v>
      </c>
      <c r="J242" s="199">
        <f t="shared" si="153"/>
        <v>185047.2</v>
      </c>
      <c r="K242" s="199">
        <f t="shared" si="154"/>
        <v>152328.92640000003</v>
      </c>
      <c r="L242" s="199">
        <f t="shared" si="155"/>
        <v>337376.12640000001</v>
      </c>
      <c r="M242" s="579">
        <v>0.7</v>
      </c>
      <c r="N242" s="199"/>
      <c r="O242" s="199">
        <f t="shared" si="123"/>
        <v>0.7</v>
      </c>
      <c r="P242" s="579"/>
      <c r="Q242" s="199"/>
      <c r="R242" s="199">
        <f t="shared" si="124"/>
        <v>0</v>
      </c>
      <c r="S242" s="199">
        <f t="shared" si="126"/>
        <v>129533.04</v>
      </c>
      <c r="T242" s="199">
        <f t="shared" si="127"/>
        <v>0</v>
      </c>
      <c r="U242" s="199">
        <f t="shared" si="128"/>
        <v>129533.04</v>
      </c>
      <c r="V242" s="270" t="s">
        <v>1413</v>
      </c>
    </row>
    <row r="243" spans="1:22" s="11" customFormat="1" outlineLevel="2">
      <c r="A243" s="192"/>
      <c r="B243" s="192"/>
      <c r="C243" s="193" t="s">
        <v>1501</v>
      </c>
      <c r="D243" s="194">
        <v>7</v>
      </c>
      <c r="E243" s="358">
        <v>10</v>
      </c>
      <c r="F243" s="195" t="s">
        <v>624</v>
      </c>
      <c r="G243" s="199">
        <v>22978.799999999999</v>
      </c>
      <c r="H243" s="199">
        <v>22306.743200000004</v>
      </c>
      <c r="I243" s="199">
        <f t="shared" si="152"/>
        <v>45285.5432</v>
      </c>
      <c r="J243" s="199">
        <f t="shared" si="153"/>
        <v>229788</v>
      </c>
      <c r="K243" s="199">
        <f t="shared" si="154"/>
        <v>223067.43200000003</v>
      </c>
      <c r="L243" s="199">
        <f t="shared" si="155"/>
        <v>452855.43200000003</v>
      </c>
      <c r="M243" s="579">
        <v>0.7</v>
      </c>
      <c r="N243" s="199"/>
      <c r="O243" s="199">
        <f t="shared" si="123"/>
        <v>0.7</v>
      </c>
      <c r="P243" s="579"/>
      <c r="Q243" s="199"/>
      <c r="R243" s="199">
        <f t="shared" si="124"/>
        <v>0</v>
      </c>
      <c r="S243" s="199">
        <f t="shared" si="126"/>
        <v>160851.59999999998</v>
      </c>
      <c r="T243" s="199">
        <f t="shared" si="127"/>
        <v>0</v>
      </c>
      <c r="U243" s="199">
        <f t="shared" si="128"/>
        <v>160851.59999999998</v>
      </c>
      <c r="V243" s="270" t="s">
        <v>1415</v>
      </c>
    </row>
    <row r="244" spans="1:22" s="11" customFormat="1" outlineLevel="2">
      <c r="A244" s="192"/>
      <c r="B244" s="192"/>
      <c r="C244" s="193" t="s">
        <v>1502</v>
      </c>
      <c r="D244" s="194">
        <v>61</v>
      </c>
      <c r="E244" s="358">
        <v>71</v>
      </c>
      <c r="F244" s="195" t="s">
        <v>624</v>
      </c>
      <c r="G244" s="199">
        <v>17737.2</v>
      </c>
      <c r="H244" s="199">
        <v>18258.816800000001</v>
      </c>
      <c r="I244" s="199">
        <f t="shared" si="152"/>
        <v>35996.016799999998</v>
      </c>
      <c r="J244" s="199">
        <f t="shared" si="153"/>
        <v>1259341.2</v>
      </c>
      <c r="K244" s="199">
        <f t="shared" si="154"/>
        <v>1296375.9928000001</v>
      </c>
      <c r="L244" s="199">
        <f t="shared" si="155"/>
        <v>2555717.1927999998</v>
      </c>
      <c r="M244" s="579">
        <v>0.7</v>
      </c>
      <c r="N244" s="199"/>
      <c r="O244" s="199">
        <f t="shared" si="123"/>
        <v>0.7</v>
      </c>
      <c r="P244" s="579"/>
      <c r="Q244" s="199"/>
      <c r="R244" s="199">
        <f t="shared" si="124"/>
        <v>0</v>
      </c>
      <c r="S244" s="199">
        <f t="shared" si="126"/>
        <v>881538.84</v>
      </c>
      <c r="T244" s="199">
        <f t="shared" si="127"/>
        <v>0</v>
      </c>
      <c r="U244" s="199">
        <f t="shared" si="128"/>
        <v>881538.84</v>
      </c>
      <c r="V244" s="270" t="s">
        <v>1417</v>
      </c>
    </row>
    <row r="245" spans="1:22" outlineLevel="2">
      <c r="A245" s="137"/>
      <c r="B245" s="137"/>
      <c r="C245" s="138" t="s">
        <v>1418</v>
      </c>
      <c r="D245" s="97">
        <v>1</v>
      </c>
      <c r="E245" s="61">
        <v>1</v>
      </c>
      <c r="F245" s="139" t="s">
        <v>619</v>
      </c>
      <c r="G245" s="199">
        <v>469810.8</v>
      </c>
      <c r="H245" s="199">
        <v>140943.24</v>
      </c>
      <c r="I245" s="71">
        <f>SUM(G245:H245)</f>
        <v>610754.04</v>
      </c>
      <c r="J245" s="71">
        <f>G245*E245</f>
        <v>469810.8</v>
      </c>
      <c r="K245" s="71">
        <f>H245*E245</f>
        <v>140943.24</v>
      </c>
      <c r="L245" s="71">
        <f>I245*E245</f>
        <v>610754.04</v>
      </c>
      <c r="M245" s="579">
        <v>0.7</v>
      </c>
      <c r="N245" s="71"/>
      <c r="O245" s="71">
        <f t="shared" si="123"/>
        <v>0.7</v>
      </c>
      <c r="P245" s="570"/>
      <c r="Q245" s="71"/>
      <c r="R245" s="71">
        <f t="shared" si="124"/>
        <v>0</v>
      </c>
      <c r="S245" s="71">
        <f t="shared" si="126"/>
        <v>328867.56</v>
      </c>
      <c r="T245" s="71">
        <f t="shared" si="127"/>
        <v>0</v>
      </c>
      <c r="U245" s="71">
        <f t="shared" si="128"/>
        <v>328867.56</v>
      </c>
      <c r="V245" s="145" t="s">
        <v>1105</v>
      </c>
    </row>
    <row r="246" spans="1:22" outlineLevel="2">
      <c r="A246" s="137"/>
      <c r="B246" s="137"/>
      <c r="C246" s="138" t="s">
        <v>1421</v>
      </c>
      <c r="D246" s="97">
        <v>60</v>
      </c>
      <c r="E246" s="61">
        <v>63</v>
      </c>
      <c r="F246" s="139" t="s">
        <v>624</v>
      </c>
      <c r="G246" s="199">
        <v>16286.400000000001</v>
      </c>
      <c r="H246" s="199">
        <v>13440.000000000002</v>
      </c>
      <c r="I246" s="71">
        <f t="shared" ref="I246" si="156">SUM(G246:H246)</f>
        <v>29726.400000000001</v>
      </c>
      <c r="J246" s="71">
        <f t="shared" ref="J246" si="157">G246*E246</f>
        <v>1026043.2000000001</v>
      </c>
      <c r="K246" s="71">
        <f t="shared" ref="K246" si="158">H246*E246</f>
        <v>846720.00000000012</v>
      </c>
      <c r="L246" s="71">
        <f t="shared" ref="L246" si="159">I246*E246</f>
        <v>1872763.2000000002</v>
      </c>
      <c r="M246" s="579">
        <v>0.7</v>
      </c>
      <c r="N246" s="71"/>
      <c r="O246" s="71">
        <f t="shared" si="123"/>
        <v>0.7</v>
      </c>
      <c r="P246" s="570"/>
      <c r="Q246" s="71"/>
      <c r="R246" s="71">
        <f t="shared" si="124"/>
        <v>0</v>
      </c>
      <c r="S246" s="71">
        <f t="shared" si="126"/>
        <v>718230.24</v>
      </c>
      <c r="T246" s="71">
        <f t="shared" si="127"/>
        <v>0</v>
      </c>
      <c r="U246" s="71">
        <f t="shared" si="128"/>
        <v>718230.24</v>
      </c>
      <c r="V246" s="145" t="s">
        <v>1314</v>
      </c>
    </row>
    <row r="247" spans="1:22" outlineLevel="2">
      <c r="A247" s="137"/>
      <c r="B247" s="137"/>
      <c r="C247" s="138" t="s">
        <v>1483</v>
      </c>
      <c r="D247" s="97">
        <v>1</v>
      </c>
      <c r="E247" s="61">
        <v>1</v>
      </c>
      <c r="F247" s="139" t="s">
        <v>619</v>
      </c>
      <c r="G247" s="199">
        <v>236779.19999999998</v>
      </c>
      <c r="H247" s="199">
        <v>71033.759999999995</v>
      </c>
      <c r="I247" s="71">
        <f t="shared" si="152"/>
        <v>307812.95999999996</v>
      </c>
      <c r="J247" s="71">
        <f t="shared" si="153"/>
        <v>236779.19999999998</v>
      </c>
      <c r="K247" s="71">
        <f t="shared" si="154"/>
        <v>71033.759999999995</v>
      </c>
      <c r="L247" s="71">
        <f t="shared" si="155"/>
        <v>307812.95999999996</v>
      </c>
      <c r="M247" s="570"/>
      <c r="N247" s="71"/>
      <c r="O247" s="71">
        <f t="shared" si="123"/>
        <v>0</v>
      </c>
      <c r="P247" s="570"/>
      <c r="Q247" s="71"/>
      <c r="R247" s="71">
        <f t="shared" si="124"/>
        <v>0</v>
      </c>
      <c r="S247" s="71">
        <f t="shared" si="126"/>
        <v>0</v>
      </c>
      <c r="T247" s="71">
        <f t="shared" si="127"/>
        <v>0</v>
      </c>
      <c r="U247" s="71">
        <f t="shared" si="128"/>
        <v>0</v>
      </c>
      <c r="V247" s="145" t="s">
        <v>1105</v>
      </c>
    </row>
    <row r="248" spans="1:22" s="11" customFormat="1" outlineLevel="2">
      <c r="A248" s="192"/>
      <c r="B248" s="192"/>
      <c r="C248" s="193" t="s">
        <v>1103</v>
      </c>
      <c r="D248" s="194">
        <v>2</v>
      </c>
      <c r="E248" s="358">
        <v>3.2</v>
      </c>
      <c r="F248" s="195" t="s">
        <v>1104</v>
      </c>
      <c r="G248" s="199">
        <v>0</v>
      </c>
      <c r="H248" s="199">
        <v>200000</v>
      </c>
      <c r="I248" s="199">
        <f t="shared" si="152"/>
        <v>200000</v>
      </c>
      <c r="J248" s="199">
        <f t="shared" si="153"/>
        <v>0</v>
      </c>
      <c r="K248" s="199">
        <f t="shared" si="154"/>
        <v>640000</v>
      </c>
      <c r="L248" s="199">
        <f t="shared" si="155"/>
        <v>640000</v>
      </c>
      <c r="M248" s="579"/>
      <c r="N248" s="199"/>
      <c r="O248" s="199">
        <f t="shared" si="123"/>
        <v>0</v>
      </c>
      <c r="P248" s="579"/>
      <c r="Q248" s="199"/>
      <c r="R248" s="199">
        <f t="shared" si="124"/>
        <v>0</v>
      </c>
      <c r="S248" s="199">
        <f t="shared" si="126"/>
        <v>0</v>
      </c>
      <c r="T248" s="199">
        <f t="shared" si="127"/>
        <v>0</v>
      </c>
      <c r="U248" s="199">
        <f t="shared" si="128"/>
        <v>0</v>
      </c>
      <c r="V248" s="270" t="s">
        <v>1105</v>
      </c>
    </row>
    <row r="249" spans="1:22" s="11" customFormat="1" outlineLevel="2">
      <c r="A249" s="192"/>
      <c r="B249" s="192"/>
      <c r="C249" s="193"/>
      <c r="D249" s="194"/>
      <c r="E249" s="358"/>
      <c r="F249" s="195"/>
      <c r="G249" s="199"/>
      <c r="H249" s="199"/>
      <c r="I249" s="199"/>
      <c r="J249" s="199"/>
      <c r="K249" s="199"/>
      <c r="L249" s="199"/>
      <c r="M249" s="579"/>
      <c r="N249" s="199"/>
      <c r="O249" s="199">
        <f t="shared" si="123"/>
        <v>0</v>
      </c>
      <c r="P249" s="579"/>
      <c r="Q249" s="199"/>
      <c r="R249" s="199">
        <f t="shared" si="124"/>
        <v>0</v>
      </c>
      <c r="S249" s="199">
        <f t="shared" si="126"/>
        <v>0</v>
      </c>
      <c r="T249" s="199">
        <f t="shared" si="127"/>
        <v>0</v>
      </c>
      <c r="U249" s="199">
        <f t="shared" si="128"/>
        <v>0</v>
      </c>
      <c r="V249" s="270"/>
    </row>
    <row r="250" spans="1:22" s="11" customFormat="1" outlineLevel="2">
      <c r="A250" s="192"/>
      <c r="B250" s="192"/>
      <c r="C250" s="193" t="s">
        <v>1424</v>
      </c>
      <c r="D250" s="194">
        <v>1</v>
      </c>
      <c r="E250" s="358">
        <v>1</v>
      </c>
      <c r="F250" s="195" t="s">
        <v>619</v>
      </c>
      <c r="G250" s="199">
        <v>471060</v>
      </c>
      <c r="H250" s="199">
        <v>141318</v>
      </c>
      <c r="I250" s="199">
        <f t="shared" ref="I250" si="160">SUM(G250:H250)</f>
        <v>612378</v>
      </c>
      <c r="J250" s="199">
        <f t="shared" si="153"/>
        <v>471060</v>
      </c>
      <c r="K250" s="199">
        <f t="shared" si="154"/>
        <v>141318</v>
      </c>
      <c r="L250" s="199">
        <f t="shared" si="155"/>
        <v>612378</v>
      </c>
      <c r="M250" s="579"/>
      <c r="N250" s="199"/>
      <c r="O250" s="199">
        <f t="shared" si="123"/>
        <v>0</v>
      </c>
      <c r="P250" s="579"/>
      <c r="Q250" s="199"/>
      <c r="R250" s="199">
        <f t="shared" si="124"/>
        <v>0</v>
      </c>
      <c r="S250" s="199">
        <f t="shared" si="126"/>
        <v>0</v>
      </c>
      <c r="T250" s="199">
        <f t="shared" si="127"/>
        <v>0</v>
      </c>
      <c r="U250" s="199">
        <f t="shared" si="128"/>
        <v>0</v>
      </c>
      <c r="V250" s="270" t="s">
        <v>1105</v>
      </c>
    </row>
    <row r="251" spans="1:22" s="11" customFormat="1" outlineLevel="2">
      <c r="A251" s="192"/>
      <c r="B251" s="192"/>
      <c r="C251" s="172" t="s">
        <v>1503</v>
      </c>
      <c r="D251" s="194"/>
      <c r="E251" s="358"/>
      <c r="F251" s="195"/>
      <c r="G251" s="199"/>
      <c r="H251" s="199"/>
      <c r="I251" s="199"/>
      <c r="J251" s="174">
        <f>SUBTOTAL(9,J252:J257)</f>
        <v>3803275.2</v>
      </c>
      <c r="K251" s="174">
        <f t="shared" ref="K251:L251" si="161">SUBTOTAL(9,K252:K257)</f>
        <v>3687017.2544</v>
      </c>
      <c r="L251" s="174">
        <f t="shared" si="161"/>
        <v>7490292.4544000002</v>
      </c>
      <c r="M251" s="578"/>
      <c r="N251" s="174"/>
      <c r="O251" s="174">
        <f t="shared" si="123"/>
        <v>0</v>
      </c>
      <c r="P251" s="578"/>
      <c r="Q251" s="174"/>
      <c r="R251" s="174">
        <f t="shared" si="124"/>
        <v>0</v>
      </c>
      <c r="S251" s="174">
        <f>SUBTOTAL(9,S252:S257)</f>
        <v>0</v>
      </c>
      <c r="T251" s="174">
        <f t="shared" ref="T251:U251" si="162">SUBTOTAL(9,T252:T257)</f>
        <v>0</v>
      </c>
      <c r="U251" s="174">
        <f t="shared" si="162"/>
        <v>0</v>
      </c>
      <c r="V251" s="270"/>
    </row>
    <row r="252" spans="1:22" s="11" customFormat="1" outlineLevel="2">
      <c r="A252" s="192"/>
      <c r="B252" s="192"/>
      <c r="C252" s="193" t="s">
        <v>1504</v>
      </c>
      <c r="D252" s="194">
        <v>10</v>
      </c>
      <c r="E252" s="358">
        <v>8</v>
      </c>
      <c r="F252" s="195" t="s">
        <v>624</v>
      </c>
      <c r="G252" s="199">
        <v>12261.6</v>
      </c>
      <c r="H252" s="199">
        <v>15682.816800000001</v>
      </c>
      <c r="I252" s="199">
        <f t="shared" ref="I252:I256" si="163">SUM(G252:H252)</f>
        <v>27944.416799999999</v>
      </c>
      <c r="J252" s="199">
        <f t="shared" ref="J252:J256" si="164">G252*E252</f>
        <v>98092.800000000003</v>
      </c>
      <c r="K252" s="199">
        <f t="shared" ref="K252:K256" si="165">H252*E252</f>
        <v>125462.5344</v>
      </c>
      <c r="L252" s="199">
        <f t="shared" ref="L252:L256" si="166">I252*E252</f>
        <v>223555.33439999999</v>
      </c>
      <c r="M252" s="579"/>
      <c r="N252" s="199"/>
      <c r="O252" s="199">
        <f t="shared" si="123"/>
        <v>0</v>
      </c>
      <c r="P252" s="579"/>
      <c r="Q252" s="199"/>
      <c r="R252" s="199">
        <f t="shared" si="124"/>
        <v>0</v>
      </c>
      <c r="S252" s="199">
        <f t="shared" si="126"/>
        <v>0</v>
      </c>
      <c r="T252" s="199">
        <f t="shared" si="127"/>
        <v>0</v>
      </c>
      <c r="U252" s="199">
        <f t="shared" si="128"/>
        <v>0</v>
      </c>
      <c r="V252" s="270" t="s">
        <v>1427</v>
      </c>
    </row>
    <row r="253" spans="1:22" s="11" customFormat="1" outlineLevel="2">
      <c r="A253" s="192"/>
      <c r="B253" s="192"/>
      <c r="C253" s="193" t="s">
        <v>1418</v>
      </c>
      <c r="D253" s="194">
        <v>1</v>
      </c>
      <c r="E253" s="358">
        <v>1</v>
      </c>
      <c r="F253" s="195" t="s">
        <v>619</v>
      </c>
      <c r="G253" s="199">
        <v>22636.799999999999</v>
      </c>
      <c r="H253" s="199">
        <v>6791.04</v>
      </c>
      <c r="I253" s="199">
        <f t="shared" si="163"/>
        <v>29427.84</v>
      </c>
      <c r="J253" s="199">
        <f t="shared" si="164"/>
        <v>22636.799999999999</v>
      </c>
      <c r="K253" s="199">
        <f t="shared" si="165"/>
        <v>6791.04</v>
      </c>
      <c r="L253" s="199">
        <f t="shared" si="166"/>
        <v>29427.84</v>
      </c>
      <c r="M253" s="579"/>
      <c r="N253" s="199"/>
      <c r="O253" s="199">
        <f t="shared" si="123"/>
        <v>0</v>
      </c>
      <c r="P253" s="579"/>
      <c r="Q253" s="199"/>
      <c r="R253" s="199">
        <f t="shared" si="124"/>
        <v>0</v>
      </c>
      <c r="S253" s="199">
        <f t="shared" si="126"/>
        <v>0</v>
      </c>
      <c r="T253" s="199">
        <f t="shared" si="127"/>
        <v>0</v>
      </c>
      <c r="U253" s="199">
        <f t="shared" si="128"/>
        <v>0</v>
      </c>
      <c r="V253" s="270" t="s">
        <v>1105</v>
      </c>
    </row>
    <row r="254" spans="1:22" outlineLevel="2">
      <c r="A254" s="137"/>
      <c r="B254" s="137"/>
      <c r="C254" s="138" t="s">
        <v>691</v>
      </c>
      <c r="D254" s="97">
        <v>1</v>
      </c>
      <c r="E254" s="61">
        <v>1</v>
      </c>
      <c r="F254" s="139" t="s">
        <v>619</v>
      </c>
      <c r="G254" s="199">
        <v>3500000</v>
      </c>
      <c r="H254" s="199">
        <v>3500000</v>
      </c>
      <c r="I254" s="71">
        <f t="shared" ref="I254" si="167">SUM(G254:H254)</f>
        <v>7000000</v>
      </c>
      <c r="J254" s="71">
        <f t="shared" si="164"/>
        <v>3500000</v>
      </c>
      <c r="K254" s="71">
        <f t="shared" si="165"/>
        <v>3500000</v>
      </c>
      <c r="L254" s="71">
        <f t="shared" si="166"/>
        <v>7000000</v>
      </c>
      <c r="M254" s="570"/>
      <c r="N254" s="71"/>
      <c r="O254" s="71">
        <f t="shared" si="123"/>
        <v>0</v>
      </c>
      <c r="P254" s="570"/>
      <c r="Q254" s="71"/>
      <c r="R254" s="71">
        <f t="shared" si="124"/>
        <v>0</v>
      </c>
      <c r="S254" s="71">
        <f t="shared" si="126"/>
        <v>0</v>
      </c>
      <c r="T254" s="71">
        <f t="shared" si="127"/>
        <v>0</v>
      </c>
      <c r="U254" s="71">
        <f t="shared" si="128"/>
        <v>0</v>
      </c>
      <c r="V254" s="145" t="s">
        <v>1105</v>
      </c>
    </row>
    <row r="255" spans="1:22" outlineLevel="2">
      <c r="A255" s="137"/>
      <c r="B255" s="137"/>
      <c r="C255" s="138"/>
      <c r="D255" s="97"/>
      <c r="E255" s="61"/>
      <c r="F255" s="139"/>
      <c r="G255" s="71"/>
      <c r="H255" s="71"/>
      <c r="I255" s="71"/>
      <c r="J255" s="71"/>
      <c r="K255" s="71"/>
      <c r="L255" s="71"/>
      <c r="M255" s="570"/>
      <c r="N255" s="71"/>
      <c r="O255" s="71">
        <f t="shared" si="123"/>
        <v>0</v>
      </c>
      <c r="P255" s="570"/>
      <c r="Q255" s="71"/>
      <c r="R255" s="71">
        <f t="shared" si="124"/>
        <v>0</v>
      </c>
      <c r="S255" s="71">
        <f t="shared" si="126"/>
        <v>0</v>
      </c>
      <c r="T255" s="71">
        <f t="shared" si="127"/>
        <v>0</v>
      </c>
      <c r="U255" s="71">
        <f t="shared" si="128"/>
        <v>0</v>
      </c>
      <c r="V255" s="145"/>
    </row>
    <row r="256" spans="1:22" outlineLevel="2">
      <c r="A256" s="137"/>
      <c r="B256" s="137"/>
      <c r="C256" s="138" t="s">
        <v>1424</v>
      </c>
      <c r="D256" s="97">
        <v>1</v>
      </c>
      <c r="E256" s="61">
        <v>1</v>
      </c>
      <c r="F256" s="139" t="s">
        <v>619</v>
      </c>
      <c r="G256" s="199">
        <v>182545.6</v>
      </c>
      <c r="H256" s="199">
        <v>54763.68</v>
      </c>
      <c r="I256" s="71">
        <f t="shared" si="163"/>
        <v>237309.28</v>
      </c>
      <c r="J256" s="71">
        <f t="shared" si="164"/>
        <v>182545.6</v>
      </c>
      <c r="K256" s="71">
        <f t="shared" si="165"/>
        <v>54763.68</v>
      </c>
      <c r="L256" s="71">
        <f t="shared" si="166"/>
        <v>237309.28</v>
      </c>
      <c r="M256" s="570"/>
      <c r="N256" s="71"/>
      <c r="O256" s="71">
        <f t="shared" si="123"/>
        <v>0</v>
      </c>
      <c r="P256" s="570"/>
      <c r="Q256" s="71"/>
      <c r="R256" s="71">
        <f t="shared" si="124"/>
        <v>0</v>
      </c>
      <c r="S256" s="71">
        <f t="shared" si="126"/>
        <v>0</v>
      </c>
      <c r="T256" s="71">
        <f t="shared" si="127"/>
        <v>0</v>
      </c>
      <c r="U256" s="71">
        <f t="shared" si="128"/>
        <v>0</v>
      </c>
      <c r="V256" s="145" t="s">
        <v>1105</v>
      </c>
    </row>
    <row r="257" spans="1:22" outlineLevel="1">
      <c r="A257" s="137"/>
      <c r="B257" s="137"/>
      <c r="C257" s="138"/>
      <c r="D257" s="97"/>
      <c r="E257" s="61"/>
      <c r="F257" s="139"/>
      <c r="G257" s="71"/>
      <c r="H257" s="71"/>
      <c r="I257" s="71"/>
      <c r="J257" s="71"/>
      <c r="K257" s="71"/>
      <c r="L257" s="62"/>
      <c r="M257" s="574"/>
      <c r="N257" s="62"/>
      <c r="O257" s="62">
        <f t="shared" si="123"/>
        <v>0</v>
      </c>
      <c r="P257" s="574"/>
      <c r="Q257" s="62"/>
      <c r="R257" s="62">
        <f t="shared" si="124"/>
        <v>0</v>
      </c>
      <c r="S257" s="62">
        <f t="shared" si="126"/>
        <v>0</v>
      </c>
      <c r="T257" s="62">
        <f t="shared" si="127"/>
        <v>0</v>
      </c>
      <c r="U257" s="62">
        <f t="shared" si="128"/>
        <v>0</v>
      </c>
      <c r="V257" s="145"/>
    </row>
    <row r="258" spans="1:22" outlineLevel="1">
      <c r="A258" s="137" t="s">
        <v>406</v>
      </c>
      <c r="B258" s="137"/>
      <c r="C258" s="138" t="s">
        <v>294</v>
      </c>
      <c r="D258" s="97">
        <v>1</v>
      </c>
      <c r="E258" s="61">
        <v>1</v>
      </c>
      <c r="F258" s="139" t="s">
        <v>10</v>
      </c>
      <c r="G258" s="71"/>
      <c r="H258" s="71"/>
      <c r="I258" s="71"/>
      <c r="J258" s="82">
        <f>SUBTOTAL(9,J259:J282)</f>
        <v>240793394.36745328</v>
      </c>
      <c r="K258" s="82">
        <f>SUBTOTAL(9,K259:K282)</f>
        <v>15204292.8420869</v>
      </c>
      <c r="L258" s="82">
        <f>SUBTOTAL(9,L259:L282)</f>
        <v>255997687.20954019</v>
      </c>
      <c r="M258" s="576"/>
      <c r="N258" s="82"/>
      <c r="O258" s="82">
        <f t="shared" si="123"/>
        <v>0</v>
      </c>
      <c r="P258" s="576"/>
      <c r="Q258" s="82"/>
      <c r="R258" s="82">
        <f t="shared" si="124"/>
        <v>0</v>
      </c>
      <c r="S258" s="82">
        <f>SUBTOTAL(9,S259:S282)</f>
        <v>0</v>
      </c>
      <c r="T258" s="82">
        <f>SUBTOTAL(9,T259:T282)</f>
        <v>0</v>
      </c>
      <c r="U258" s="82">
        <f>SUBTOTAL(9,U259:U282)</f>
        <v>0</v>
      </c>
      <c r="V258" s="145"/>
    </row>
    <row r="259" spans="1:22" ht="26.4" outlineLevel="2">
      <c r="A259" s="137"/>
      <c r="B259" s="137"/>
      <c r="C259" s="138" t="s">
        <v>1452</v>
      </c>
      <c r="D259" s="97">
        <v>2</v>
      </c>
      <c r="E259" s="61">
        <v>2</v>
      </c>
      <c r="F259" s="139" t="s">
        <v>660</v>
      </c>
      <c r="G259" s="199">
        <v>1443000</v>
      </c>
      <c r="H259" s="199">
        <v>300710.77679999999</v>
      </c>
      <c r="I259" s="71">
        <f t="shared" ref="I259:I267" si="168">SUM(G259:H259)</f>
        <v>1743710.7768000001</v>
      </c>
      <c r="J259" s="71">
        <f t="shared" ref="J259:J281" si="169">G259*E259</f>
        <v>2886000</v>
      </c>
      <c r="K259" s="71">
        <f t="shared" ref="K259:K281" si="170">H259*E259</f>
        <v>601421.55359999998</v>
      </c>
      <c r="L259" s="71">
        <f t="shared" ref="L259:L281" si="171">I259*E259</f>
        <v>3487421.5536000002</v>
      </c>
      <c r="M259" s="570"/>
      <c r="N259" s="71"/>
      <c r="O259" s="71">
        <f t="shared" si="123"/>
        <v>0</v>
      </c>
      <c r="P259" s="570"/>
      <c r="Q259" s="71"/>
      <c r="R259" s="71">
        <f t="shared" si="124"/>
        <v>0</v>
      </c>
      <c r="S259" s="71">
        <f t="shared" si="126"/>
        <v>0</v>
      </c>
      <c r="T259" s="71">
        <f t="shared" si="127"/>
        <v>0</v>
      </c>
      <c r="U259" s="71">
        <f t="shared" si="128"/>
        <v>0</v>
      </c>
      <c r="V259" s="145" t="s">
        <v>1453</v>
      </c>
    </row>
    <row r="260" spans="1:22" ht="26.4" outlineLevel="2">
      <c r="A260" s="137"/>
      <c r="B260" s="137"/>
      <c r="C260" s="138" t="s">
        <v>1505</v>
      </c>
      <c r="D260" s="97">
        <v>1</v>
      </c>
      <c r="E260" s="61">
        <v>1</v>
      </c>
      <c r="F260" s="139" t="s">
        <v>660</v>
      </c>
      <c r="G260" s="199">
        <v>1253000</v>
      </c>
      <c r="H260" s="199">
        <v>300710.77679999999</v>
      </c>
      <c r="I260" s="71">
        <f t="shared" ref="I260" si="172">SUM(G260:H260)</f>
        <v>1553710.7768000001</v>
      </c>
      <c r="J260" s="71">
        <f t="shared" si="169"/>
        <v>1253000</v>
      </c>
      <c r="K260" s="71">
        <f t="shared" si="170"/>
        <v>300710.77679999999</v>
      </c>
      <c r="L260" s="71">
        <f t="shared" si="171"/>
        <v>1553710.7768000001</v>
      </c>
      <c r="M260" s="570"/>
      <c r="N260" s="71"/>
      <c r="O260" s="71">
        <f t="shared" si="123"/>
        <v>0</v>
      </c>
      <c r="P260" s="570"/>
      <c r="Q260" s="71"/>
      <c r="R260" s="71">
        <f t="shared" si="124"/>
        <v>0</v>
      </c>
      <c r="S260" s="71">
        <f t="shared" si="126"/>
        <v>0</v>
      </c>
      <c r="T260" s="71">
        <f t="shared" si="127"/>
        <v>0</v>
      </c>
      <c r="U260" s="71">
        <f t="shared" si="128"/>
        <v>0</v>
      </c>
      <c r="V260" s="145" t="s">
        <v>1506</v>
      </c>
    </row>
    <row r="261" spans="1:22" s="399" customFormat="1" outlineLevel="2">
      <c r="A261" s="137"/>
      <c r="B261" s="137"/>
      <c r="C261" s="400" t="s">
        <v>1507</v>
      </c>
      <c r="D261" s="97">
        <v>2</v>
      </c>
      <c r="E261" s="61">
        <v>2</v>
      </c>
      <c r="F261" s="397" t="s">
        <v>660</v>
      </c>
      <c r="G261" s="62">
        <v>1320000</v>
      </c>
      <c r="H261" s="62">
        <v>50232.000000000007</v>
      </c>
      <c r="I261" s="62">
        <f t="shared" si="168"/>
        <v>1370232</v>
      </c>
      <c r="J261" s="62">
        <f t="shared" si="169"/>
        <v>2640000</v>
      </c>
      <c r="K261" s="62">
        <f t="shared" si="170"/>
        <v>100464.00000000001</v>
      </c>
      <c r="L261" s="62">
        <f t="shared" si="171"/>
        <v>2740464</v>
      </c>
      <c r="M261" s="574"/>
      <c r="N261" s="62"/>
      <c r="O261" s="62">
        <f t="shared" si="123"/>
        <v>0</v>
      </c>
      <c r="P261" s="574"/>
      <c r="Q261" s="62"/>
      <c r="R261" s="62">
        <f t="shared" si="124"/>
        <v>0</v>
      </c>
      <c r="S261" s="62">
        <f t="shared" si="126"/>
        <v>0</v>
      </c>
      <c r="T261" s="62">
        <f t="shared" si="127"/>
        <v>0</v>
      </c>
      <c r="U261" s="62">
        <f t="shared" si="128"/>
        <v>0</v>
      </c>
      <c r="V261" s="398" t="s">
        <v>1508</v>
      </c>
    </row>
    <row r="262" spans="1:22" s="399" customFormat="1" outlineLevel="2">
      <c r="A262" s="137"/>
      <c r="B262" s="137"/>
      <c r="C262" s="400" t="s">
        <v>1454</v>
      </c>
      <c r="D262" s="97">
        <v>1</v>
      </c>
      <c r="E262" s="61">
        <v>1</v>
      </c>
      <c r="F262" s="397" t="s">
        <v>660</v>
      </c>
      <c r="G262" s="62">
        <v>952999.99999999988</v>
      </c>
      <c r="H262" s="62">
        <v>50232.000000000007</v>
      </c>
      <c r="I262" s="62">
        <f t="shared" ref="I262" si="173">SUM(G262:H262)</f>
        <v>1003231.9999999999</v>
      </c>
      <c r="J262" s="62">
        <f t="shared" si="169"/>
        <v>952999.99999999988</v>
      </c>
      <c r="K262" s="62">
        <f t="shared" si="170"/>
        <v>50232.000000000007</v>
      </c>
      <c r="L262" s="62">
        <f t="shared" si="171"/>
        <v>1003231.9999999999</v>
      </c>
      <c r="M262" s="574"/>
      <c r="N262" s="62"/>
      <c r="O262" s="62">
        <f t="shared" si="123"/>
        <v>0</v>
      </c>
      <c r="P262" s="574"/>
      <c r="Q262" s="62"/>
      <c r="R262" s="62">
        <f t="shared" si="124"/>
        <v>0</v>
      </c>
      <c r="S262" s="62">
        <f t="shared" si="126"/>
        <v>0</v>
      </c>
      <c r="T262" s="62">
        <f t="shared" si="127"/>
        <v>0</v>
      </c>
      <c r="U262" s="62">
        <f t="shared" si="128"/>
        <v>0</v>
      </c>
      <c r="V262" s="398" t="s">
        <v>1455</v>
      </c>
    </row>
    <row r="263" spans="1:22" outlineLevel="2">
      <c r="A263" s="137"/>
      <c r="B263" s="137"/>
      <c r="C263" s="138" t="s">
        <v>1509</v>
      </c>
      <c r="D263" s="97">
        <v>3</v>
      </c>
      <c r="E263" s="61">
        <v>3</v>
      </c>
      <c r="F263" s="139" t="s">
        <v>660</v>
      </c>
      <c r="G263" s="199">
        <v>2896300.0000000005</v>
      </c>
      <c r="H263" s="199">
        <v>61600.000000000007</v>
      </c>
      <c r="I263" s="71">
        <f t="shared" si="168"/>
        <v>2957900.0000000005</v>
      </c>
      <c r="J263" s="71">
        <f t="shared" si="169"/>
        <v>8688900.0000000019</v>
      </c>
      <c r="K263" s="71">
        <f t="shared" si="170"/>
        <v>184800.00000000003</v>
      </c>
      <c r="L263" s="71">
        <f t="shared" si="171"/>
        <v>8873700.0000000019</v>
      </c>
      <c r="M263" s="570"/>
      <c r="N263" s="71"/>
      <c r="O263" s="71">
        <f t="shared" si="123"/>
        <v>0</v>
      </c>
      <c r="P263" s="570"/>
      <c r="Q263" s="71"/>
      <c r="R263" s="71">
        <f t="shared" si="124"/>
        <v>0</v>
      </c>
      <c r="S263" s="71">
        <f t="shared" si="126"/>
        <v>0</v>
      </c>
      <c r="T263" s="71">
        <f t="shared" si="127"/>
        <v>0</v>
      </c>
      <c r="U263" s="71">
        <f t="shared" si="128"/>
        <v>0</v>
      </c>
      <c r="V263" s="145" t="s">
        <v>1510</v>
      </c>
    </row>
    <row r="264" spans="1:22" ht="39.6" outlineLevel="2">
      <c r="A264" s="137"/>
      <c r="B264" s="137"/>
      <c r="C264" s="138" t="s">
        <v>1446</v>
      </c>
      <c r="D264" s="97">
        <v>2</v>
      </c>
      <c r="E264" s="61">
        <v>2</v>
      </c>
      <c r="F264" s="139" t="s">
        <v>692</v>
      </c>
      <c r="G264" s="199">
        <v>14750000</v>
      </c>
      <c r="H264" s="199">
        <v>413200.44640000002</v>
      </c>
      <c r="I264" s="71">
        <f t="shared" si="168"/>
        <v>15163200.4464</v>
      </c>
      <c r="J264" s="71">
        <f t="shared" si="169"/>
        <v>29500000</v>
      </c>
      <c r="K264" s="71">
        <f t="shared" si="170"/>
        <v>826400.89280000003</v>
      </c>
      <c r="L264" s="71">
        <f t="shared" si="171"/>
        <v>30326400.8928</v>
      </c>
      <c r="M264" s="570"/>
      <c r="N264" s="71"/>
      <c r="O264" s="71">
        <f t="shared" si="123"/>
        <v>0</v>
      </c>
      <c r="P264" s="570"/>
      <c r="Q264" s="71"/>
      <c r="R264" s="71">
        <f t="shared" si="124"/>
        <v>0</v>
      </c>
      <c r="S264" s="71">
        <f t="shared" si="126"/>
        <v>0</v>
      </c>
      <c r="T264" s="71">
        <f t="shared" si="127"/>
        <v>0</v>
      </c>
      <c r="U264" s="71">
        <f t="shared" si="128"/>
        <v>0</v>
      </c>
      <c r="V264" s="145" t="s">
        <v>1447</v>
      </c>
    </row>
    <row r="265" spans="1:22" outlineLevel="2">
      <c r="A265" s="137"/>
      <c r="B265" s="137"/>
      <c r="C265" s="138" t="s">
        <v>1448</v>
      </c>
      <c r="D265" s="97">
        <v>2</v>
      </c>
      <c r="E265" s="61">
        <v>2</v>
      </c>
      <c r="F265" s="139" t="s">
        <v>660</v>
      </c>
      <c r="G265" s="199">
        <v>638000</v>
      </c>
      <c r="H265" s="199">
        <v>50232.000000000007</v>
      </c>
      <c r="I265" s="71">
        <f t="shared" si="168"/>
        <v>688232</v>
      </c>
      <c r="J265" s="71">
        <f t="shared" si="169"/>
        <v>1276000</v>
      </c>
      <c r="K265" s="71">
        <f t="shared" si="170"/>
        <v>100464.00000000001</v>
      </c>
      <c r="L265" s="71">
        <f t="shared" si="171"/>
        <v>1376464</v>
      </c>
      <c r="M265" s="570"/>
      <c r="N265" s="71"/>
      <c r="O265" s="71">
        <f t="shared" si="123"/>
        <v>0</v>
      </c>
      <c r="P265" s="570"/>
      <c r="Q265" s="71"/>
      <c r="R265" s="71">
        <f t="shared" si="124"/>
        <v>0</v>
      </c>
      <c r="S265" s="71">
        <f t="shared" si="126"/>
        <v>0</v>
      </c>
      <c r="T265" s="71">
        <f t="shared" si="127"/>
        <v>0</v>
      </c>
      <c r="U265" s="71">
        <f t="shared" si="128"/>
        <v>0</v>
      </c>
      <c r="V265" s="145" t="s">
        <v>1449</v>
      </c>
    </row>
    <row r="266" spans="1:22" outlineLevel="2">
      <c r="A266" s="137"/>
      <c r="B266" s="137"/>
      <c r="C266" s="138" t="s">
        <v>1450</v>
      </c>
      <c r="D266" s="97">
        <v>2</v>
      </c>
      <c r="E266" s="61">
        <v>2</v>
      </c>
      <c r="F266" s="139" t="s">
        <v>660</v>
      </c>
      <c r="G266" s="199">
        <v>652999.99999999988</v>
      </c>
      <c r="H266" s="199">
        <v>50232.000000000007</v>
      </c>
      <c r="I266" s="71">
        <f t="shared" si="168"/>
        <v>703231.99999999988</v>
      </c>
      <c r="J266" s="71">
        <f t="shared" si="169"/>
        <v>1305999.9999999998</v>
      </c>
      <c r="K266" s="71">
        <f t="shared" si="170"/>
        <v>100464.00000000001</v>
      </c>
      <c r="L266" s="71">
        <f t="shared" si="171"/>
        <v>1406463.9999999998</v>
      </c>
      <c r="M266" s="570"/>
      <c r="N266" s="71"/>
      <c r="O266" s="71">
        <f t="shared" si="123"/>
        <v>0</v>
      </c>
      <c r="P266" s="570"/>
      <c r="Q266" s="71"/>
      <c r="R266" s="71">
        <f t="shared" si="124"/>
        <v>0</v>
      </c>
      <c r="S266" s="71">
        <f t="shared" si="126"/>
        <v>0</v>
      </c>
      <c r="T266" s="71">
        <f t="shared" si="127"/>
        <v>0</v>
      </c>
      <c r="U266" s="71">
        <f t="shared" si="128"/>
        <v>0</v>
      </c>
      <c r="V266" s="145" t="s">
        <v>1451</v>
      </c>
    </row>
    <row r="267" spans="1:22" outlineLevel="2">
      <c r="A267" s="137"/>
      <c r="B267" s="137"/>
      <c r="C267" s="138" t="s">
        <v>1457</v>
      </c>
      <c r="D267" s="97">
        <v>1</v>
      </c>
      <c r="E267" s="61">
        <v>1</v>
      </c>
      <c r="F267" s="139" t="s">
        <v>660</v>
      </c>
      <c r="G267" s="199">
        <v>5018000</v>
      </c>
      <c r="H267" s="199">
        <v>61600.000000000007</v>
      </c>
      <c r="I267" s="71">
        <f t="shared" si="168"/>
        <v>5079600</v>
      </c>
      <c r="J267" s="71">
        <f t="shared" si="169"/>
        <v>5018000</v>
      </c>
      <c r="K267" s="71">
        <f t="shared" si="170"/>
        <v>61600.000000000007</v>
      </c>
      <c r="L267" s="71">
        <f t="shared" si="171"/>
        <v>5079600</v>
      </c>
      <c r="M267" s="570"/>
      <c r="N267" s="71"/>
      <c r="O267" s="71">
        <f t="shared" si="123"/>
        <v>0</v>
      </c>
      <c r="P267" s="570"/>
      <c r="Q267" s="71"/>
      <c r="R267" s="71">
        <f t="shared" si="124"/>
        <v>0</v>
      </c>
      <c r="S267" s="71">
        <f t="shared" si="126"/>
        <v>0</v>
      </c>
      <c r="T267" s="71">
        <f t="shared" si="127"/>
        <v>0</v>
      </c>
      <c r="U267" s="71">
        <f t="shared" si="128"/>
        <v>0</v>
      </c>
      <c r="V267" s="145" t="s">
        <v>1458</v>
      </c>
    </row>
    <row r="268" spans="1:22" outlineLevel="2">
      <c r="A268" s="137"/>
      <c r="B268" s="137"/>
      <c r="C268" s="138" t="s">
        <v>1482</v>
      </c>
      <c r="D268" s="97">
        <v>1</v>
      </c>
      <c r="E268" s="61">
        <v>1</v>
      </c>
      <c r="F268" s="139" t="s">
        <v>624</v>
      </c>
      <c r="G268" s="199">
        <v>855000</v>
      </c>
      <c r="H268" s="199">
        <v>88480.000000000015</v>
      </c>
      <c r="I268" s="71">
        <f t="shared" ref="I268:I269" si="174">SUM(G268:H268)</f>
        <v>943480</v>
      </c>
      <c r="J268" s="71">
        <f t="shared" si="169"/>
        <v>855000</v>
      </c>
      <c r="K268" s="71">
        <f t="shared" si="170"/>
        <v>88480.000000000015</v>
      </c>
      <c r="L268" s="71">
        <f t="shared" si="171"/>
        <v>943480</v>
      </c>
      <c r="M268" s="570"/>
      <c r="N268" s="71"/>
      <c r="O268" s="71">
        <f t="shared" si="123"/>
        <v>0</v>
      </c>
      <c r="P268" s="570"/>
      <c r="Q268" s="71"/>
      <c r="R268" s="71">
        <f t="shared" si="124"/>
        <v>0</v>
      </c>
      <c r="S268" s="71">
        <f t="shared" si="126"/>
        <v>0</v>
      </c>
      <c r="T268" s="71">
        <f t="shared" si="127"/>
        <v>0</v>
      </c>
      <c r="U268" s="71">
        <f t="shared" si="128"/>
        <v>0</v>
      </c>
      <c r="V268" s="145" t="s">
        <v>1462</v>
      </c>
    </row>
    <row r="269" spans="1:22" outlineLevel="2">
      <c r="A269" s="137"/>
      <c r="B269" s="137"/>
      <c r="C269" s="138" t="s">
        <v>1511</v>
      </c>
      <c r="D269" s="97">
        <v>12</v>
      </c>
      <c r="E269" s="61">
        <v>12</v>
      </c>
      <c r="F269" s="139" t="s">
        <v>624</v>
      </c>
      <c r="G269" s="199">
        <v>855000</v>
      </c>
      <c r="H269" s="199">
        <v>88480.000000000015</v>
      </c>
      <c r="I269" s="71">
        <f t="shared" si="174"/>
        <v>943480</v>
      </c>
      <c r="J269" s="71">
        <f t="shared" si="169"/>
        <v>10260000</v>
      </c>
      <c r="K269" s="71">
        <f t="shared" si="170"/>
        <v>1061760.0000000002</v>
      </c>
      <c r="L269" s="71">
        <f t="shared" si="171"/>
        <v>11321760</v>
      </c>
      <c r="M269" s="570"/>
      <c r="N269" s="71"/>
      <c r="O269" s="71">
        <f t="shared" si="123"/>
        <v>0</v>
      </c>
      <c r="P269" s="570"/>
      <c r="Q269" s="71"/>
      <c r="R269" s="71">
        <f t="shared" si="124"/>
        <v>0</v>
      </c>
      <c r="S269" s="71">
        <f t="shared" si="126"/>
        <v>0</v>
      </c>
      <c r="T269" s="71">
        <f t="shared" si="127"/>
        <v>0</v>
      </c>
      <c r="U269" s="71">
        <f t="shared" si="128"/>
        <v>0</v>
      </c>
      <c r="V269" s="145" t="s">
        <v>1462</v>
      </c>
    </row>
    <row r="270" spans="1:22" outlineLevel="2">
      <c r="A270" s="137"/>
      <c r="B270" s="137"/>
      <c r="C270" s="479" t="s">
        <v>1512</v>
      </c>
      <c r="D270" s="97">
        <v>1</v>
      </c>
      <c r="E270" s="61">
        <v>1</v>
      </c>
      <c r="F270" s="139" t="s">
        <v>660</v>
      </c>
      <c r="G270" s="199">
        <v>44000000</v>
      </c>
      <c r="H270" s="199">
        <v>2240000</v>
      </c>
      <c r="I270" s="71">
        <f>SUM(G270:H270)</f>
        <v>46240000</v>
      </c>
      <c r="J270" s="71">
        <f>G270*E270</f>
        <v>44000000</v>
      </c>
      <c r="K270" s="71">
        <f>H270*E270</f>
        <v>2240000</v>
      </c>
      <c r="L270" s="71">
        <f>I270*E270</f>
        <v>46240000</v>
      </c>
      <c r="M270" s="570"/>
      <c r="N270" s="71"/>
      <c r="O270" s="71">
        <f t="shared" si="123"/>
        <v>0</v>
      </c>
      <c r="P270" s="570"/>
      <c r="Q270" s="71"/>
      <c r="R270" s="71">
        <f t="shared" si="124"/>
        <v>0</v>
      </c>
      <c r="S270" s="71">
        <f t="shared" si="126"/>
        <v>0</v>
      </c>
      <c r="T270" s="71">
        <f t="shared" si="127"/>
        <v>0</v>
      </c>
      <c r="U270" s="71">
        <f t="shared" si="128"/>
        <v>0</v>
      </c>
      <c r="V270" s="145" t="s">
        <v>1513</v>
      </c>
    </row>
    <row r="271" spans="1:22" ht="44.25" customHeight="1" outlineLevel="2">
      <c r="A271" s="137"/>
      <c r="B271" s="137"/>
      <c r="C271" s="138" t="s">
        <v>1514</v>
      </c>
      <c r="D271" s="97">
        <v>14</v>
      </c>
      <c r="E271" s="61">
        <v>14</v>
      </c>
      <c r="F271" s="139" t="s">
        <v>660</v>
      </c>
      <c r="G271" s="199">
        <v>7755000.0000000009</v>
      </c>
      <c r="H271" s="199">
        <v>50400.000000000007</v>
      </c>
      <c r="I271" s="71">
        <f t="shared" ref="I271" si="175">SUM(G271:H271)</f>
        <v>7805400.0000000009</v>
      </c>
      <c r="J271" s="71">
        <f t="shared" ref="J271" si="176">G271*E271</f>
        <v>108570000.00000001</v>
      </c>
      <c r="K271" s="71">
        <f t="shared" ref="K271" si="177">H271*E271</f>
        <v>705600.00000000012</v>
      </c>
      <c r="L271" s="71">
        <f t="shared" ref="L271" si="178">I271*E271</f>
        <v>109275600.00000001</v>
      </c>
      <c r="M271" s="570"/>
      <c r="N271" s="71"/>
      <c r="O271" s="71">
        <f t="shared" si="123"/>
        <v>0</v>
      </c>
      <c r="P271" s="570"/>
      <c r="Q271" s="71"/>
      <c r="R271" s="71">
        <f t="shared" si="124"/>
        <v>0</v>
      </c>
      <c r="S271" s="71">
        <f t="shared" si="126"/>
        <v>0</v>
      </c>
      <c r="T271" s="71">
        <f t="shared" si="127"/>
        <v>0</v>
      </c>
      <c r="U271" s="71">
        <f t="shared" si="128"/>
        <v>0</v>
      </c>
      <c r="V271" s="145" t="s">
        <v>1515</v>
      </c>
    </row>
    <row r="272" spans="1:22" outlineLevel="2">
      <c r="A272" s="137"/>
      <c r="B272" s="137"/>
      <c r="C272" s="138" t="s">
        <v>1516</v>
      </c>
      <c r="D272" s="97">
        <v>2</v>
      </c>
      <c r="E272" s="61">
        <v>2</v>
      </c>
      <c r="F272" s="139" t="s">
        <v>660</v>
      </c>
      <c r="G272" s="199">
        <v>1628727.2727272725</v>
      </c>
      <c r="H272" s="199">
        <v>168000.00000000003</v>
      </c>
      <c r="I272" s="71">
        <f t="shared" ref="I272:I279" si="179">SUM(G272:H272)</f>
        <v>1796727.2727272725</v>
      </c>
      <c r="J272" s="71">
        <f t="shared" si="169"/>
        <v>3257454.5454545449</v>
      </c>
      <c r="K272" s="71">
        <f t="shared" si="170"/>
        <v>336000.00000000006</v>
      </c>
      <c r="L272" s="71">
        <f t="shared" si="171"/>
        <v>3593454.5454545449</v>
      </c>
      <c r="M272" s="570"/>
      <c r="N272" s="71"/>
      <c r="O272" s="71">
        <f t="shared" si="123"/>
        <v>0</v>
      </c>
      <c r="P272" s="570"/>
      <c r="Q272" s="71"/>
      <c r="R272" s="71">
        <f t="shared" si="124"/>
        <v>0</v>
      </c>
      <c r="S272" s="71">
        <f t="shared" si="126"/>
        <v>0</v>
      </c>
      <c r="T272" s="71">
        <f t="shared" si="127"/>
        <v>0</v>
      </c>
      <c r="U272" s="71">
        <f t="shared" si="128"/>
        <v>0</v>
      </c>
      <c r="V272" s="145" t="s">
        <v>1470</v>
      </c>
    </row>
    <row r="273" spans="1:22" ht="26.4" outlineLevel="2">
      <c r="A273" s="137"/>
      <c r="B273" s="137"/>
      <c r="C273" s="138" t="s">
        <v>919</v>
      </c>
      <c r="D273" s="97">
        <v>3</v>
      </c>
      <c r="E273" s="61">
        <v>3</v>
      </c>
      <c r="F273" s="139" t="s">
        <v>660</v>
      </c>
      <c r="G273" s="199">
        <v>150480</v>
      </c>
      <c r="H273" s="199">
        <v>54500.000000000007</v>
      </c>
      <c r="I273" s="71">
        <f t="shared" si="179"/>
        <v>204980</v>
      </c>
      <c r="J273" s="71">
        <f t="shared" si="169"/>
        <v>451440</v>
      </c>
      <c r="K273" s="71">
        <f t="shared" si="170"/>
        <v>163500.00000000003</v>
      </c>
      <c r="L273" s="71">
        <f t="shared" si="171"/>
        <v>614940</v>
      </c>
      <c r="M273" s="570"/>
      <c r="N273" s="71"/>
      <c r="O273" s="71">
        <f t="shared" ref="O273:O313" si="180">M273+N273</f>
        <v>0</v>
      </c>
      <c r="P273" s="570"/>
      <c r="Q273" s="71"/>
      <c r="R273" s="71">
        <f t="shared" ref="R273:R313" si="181">P273+Q273</f>
        <v>0</v>
      </c>
      <c r="S273" s="71">
        <f t="shared" si="126"/>
        <v>0</v>
      </c>
      <c r="T273" s="71">
        <f t="shared" si="127"/>
        <v>0</v>
      </c>
      <c r="U273" s="71">
        <f t="shared" si="128"/>
        <v>0</v>
      </c>
      <c r="V273" s="145" t="s">
        <v>920</v>
      </c>
    </row>
    <row r="274" spans="1:22" ht="26.4" outlineLevel="2">
      <c r="A274" s="137"/>
      <c r="B274" s="137"/>
      <c r="C274" s="138" t="s">
        <v>735</v>
      </c>
      <c r="D274" s="97">
        <v>14</v>
      </c>
      <c r="E274" s="61">
        <v>14</v>
      </c>
      <c r="F274" s="139" t="s">
        <v>660</v>
      </c>
      <c r="G274" s="199">
        <v>124560</v>
      </c>
      <c r="H274" s="199">
        <v>54500.000000000007</v>
      </c>
      <c r="I274" s="71">
        <f t="shared" si="179"/>
        <v>179060</v>
      </c>
      <c r="J274" s="71">
        <f t="shared" si="169"/>
        <v>1743840</v>
      </c>
      <c r="K274" s="71">
        <f t="shared" si="170"/>
        <v>763000.00000000012</v>
      </c>
      <c r="L274" s="71">
        <f t="shared" si="171"/>
        <v>2506840</v>
      </c>
      <c r="M274" s="570"/>
      <c r="N274" s="71"/>
      <c r="O274" s="71">
        <f t="shared" si="180"/>
        <v>0</v>
      </c>
      <c r="P274" s="570"/>
      <c r="Q274" s="71"/>
      <c r="R274" s="71">
        <f t="shared" si="181"/>
        <v>0</v>
      </c>
      <c r="S274" s="71">
        <f t="shared" si="126"/>
        <v>0</v>
      </c>
      <c r="T274" s="71">
        <f t="shared" si="127"/>
        <v>0</v>
      </c>
      <c r="U274" s="71">
        <f t="shared" si="128"/>
        <v>0</v>
      </c>
      <c r="V274" s="145" t="s">
        <v>1517</v>
      </c>
    </row>
    <row r="275" spans="1:22" outlineLevel="2">
      <c r="A275" s="137"/>
      <c r="B275" s="137"/>
      <c r="C275" s="138" t="s">
        <v>842</v>
      </c>
      <c r="D275" s="97">
        <v>105</v>
      </c>
      <c r="E275" s="61">
        <v>112</v>
      </c>
      <c r="F275" s="139" t="s">
        <v>624</v>
      </c>
      <c r="G275" s="199">
        <v>32518.739999999998</v>
      </c>
      <c r="H275" s="199">
        <v>7485.6650000000009</v>
      </c>
      <c r="I275" s="71">
        <f t="shared" si="179"/>
        <v>40004.404999999999</v>
      </c>
      <c r="J275" s="71">
        <f t="shared" si="169"/>
        <v>3642098.88</v>
      </c>
      <c r="K275" s="71">
        <f t="shared" si="170"/>
        <v>838394.4800000001</v>
      </c>
      <c r="L275" s="71">
        <f t="shared" si="171"/>
        <v>4480493.3599999994</v>
      </c>
      <c r="M275" s="570"/>
      <c r="N275" s="71"/>
      <c r="O275" s="71">
        <f t="shared" si="180"/>
        <v>0</v>
      </c>
      <c r="P275" s="570"/>
      <c r="Q275" s="71"/>
      <c r="R275" s="71">
        <f t="shared" si="181"/>
        <v>0</v>
      </c>
      <c r="S275" s="71">
        <f t="shared" si="126"/>
        <v>0</v>
      </c>
      <c r="T275" s="71">
        <f t="shared" si="127"/>
        <v>0</v>
      </c>
      <c r="U275" s="71">
        <f t="shared" si="128"/>
        <v>0</v>
      </c>
      <c r="V275" s="145" t="s">
        <v>625</v>
      </c>
    </row>
    <row r="276" spans="1:22" outlineLevel="2">
      <c r="A276" s="137"/>
      <c r="B276" s="137"/>
      <c r="C276" s="138" t="s">
        <v>812</v>
      </c>
      <c r="D276" s="97">
        <v>84</v>
      </c>
      <c r="E276" s="61">
        <v>95</v>
      </c>
      <c r="F276" s="139" t="s">
        <v>624</v>
      </c>
      <c r="G276" s="199">
        <v>22980.09</v>
      </c>
      <c r="H276" s="199">
        <v>5743.9305000000022</v>
      </c>
      <c r="I276" s="71">
        <f t="shared" si="179"/>
        <v>28724.020500000002</v>
      </c>
      <c r="J276" s="71">
        <f t="shared" si="169"/>
        <v>2183108.5499999998</v>
      </c>
      <c r="K276" s="71">
        <f t="shared" si="170"/>
        <v>545673.3975000002</v>
      </c>
      <c r="L276" s="71">
        <f t="shared" si="171"/>
        <v>2728781.9475000002</v>
      </c>
      <c r="M276" s="570"/>
      <c r="N276" s="71"/>
      <c r="O276" s="71">
        <f t="shared" si="180"/>
        <v>0</v>
      </c>
      <c r="P276" s="570"/>
      <c r="Q276" s="71"/>
      <c r="R276" s="71">
        <f t="shared" si="181"/>
        <v>0</v>
      </c>
      <c r="S276" s="71">
        <f t="shared" si="126"/>
        <v>0</v>
      </c>
      <c r="T276" s="71">
        <f t="shared" si="127"/>
        <v>0</v>
      </c>
      <c r="U276" s="71">
        <f t="shared" si="128"/>
        <v>0</v>
      </c>
      <c r="V276" s="145" t="s">
        <v>625</v>
      </c>
    </row>
    <row r="277" spans="1:22" outlineLevel="2">
      <c r="A277" s="137"/>
      <c r="B277" s="137"/>
      <c r="C277" s="138" t="s">
        <v>928</v>
      </c>
      <c r="D277" s="97">
        <v>105</v>
      </c>
      <c r="E277" s="61">
        <v>110</v>
      </c>
      <c r="F277" s="139" t="s">
        <v>624</v>
      </c>
      <c r="G277" s="199">
        <v>8773.9726027397246</v>
      </c>
      <c r="H277" s="199">
        <v>14594.016411764707</v>
      </c>
      <c r="I277" s="71">
        <f t="shared" si="179"/>
        <v>23367.989014504434</v>
      </c>
      <c r="J277" s="71">
        <f t="shared" si="169"/>
        <v>965136.98630136973</v>
      </c>
      <c r="K277" s="71">
        <f t="shared" si="170"/>
        <v>1605341.8052941179</v>
      </c>
      <c r="L277" s="71">
        <f t="shared" si="171"/>
        <v>2570478.7915954879</v>
      </c>
      <c r="M277" s="570"/>
      <c r="N277" s="71"/>
      <c r="O277" s="71">
        <f t="shared" si="180"/>
        <v>0</v>
      </c>
      <c r="P277" s="570"/>
      <c r="Q277" s="71"/>
      <c r="R277" s="71">
        <f t="shared" si="181"/>
        <v>0</v>
      </c>
      <c r="S277" s="71">
        <f t="shared" ref="S277:S313" si="182">J277*M277</f>
        <v>0</v>
      </c>
      <c r="T277" s="71">
        <f t="shared" ref="T277:T313" si="183">K277*P277</f>
        <v>0</v>
      </c>
      <c r="U277" s="71">
        <f t="shared" ref="U277:U313" si="184">S277+T277</f>
        <v>0</v>
      </c>
      <c r="V277" s="145" t="s">
        <v>929</v>
      </c>
    </row>
    <row r="278" spans="1:22" outlineLevel="2">
      <c r="A278" s="137"/>
      <c r="B278" s="137"/>
      <c r="C278" s="138" t="s">
        <v>928</v>
      </c>
      <c r="D278" s="97">
        <v>8</v>
      </c>
      <c r="E278" s="61">
        <v>10</v>
      </c>
      <c r="F278" s="139" t="s">
        <v>624</v>
      </c>
      <c r="G278" s="199">
        <v>8773.9726027397246</v>
      </c>
      <c r="H278" s="199">
        <v>14594.016411764707</v>
      </c>
      <c r="I278" s="71">
        <f t="shared" si="179"/>
        <v>23367.989014504434</v>
      </c>
      <c r="J278" s="71">
        <f t="shared" si="169"/>
        <v>87739.72602739725</v>
      </c>
      <c r="K278" s="71">
        <f t="shared" si="170"/>
        <v>145940.16411764707</v>
      </c>
      <c r="L278" s="71">
        <f t="shared" si="171"/>
        <v>233679.89014504434</v>
      </c>
      <c r="M278" s="570"/>
      <c r="N278" s="71"/>
      <c r="O278" s="71">
        <f t="shared" si="180"/>
        <v>0</v>
      </c>
      <c r="P278" s="570"/>
      <c r="Q278" s="71"/>
      <c r="R278" s="71">
        <f t="shared" si="181"/>
        <v>0</v>
      </c>
      <c r="S278" s="71">
        <f t="shared" si="182"/>
        <v>0</v>
      </c>
      <c r="T278" s="71">
        <f t="shared" si="183"/>
        <v>0</v>
      </c>
      <c r="U278" s="71">
        <f t="shared" si="184"/>
        <v>0</v>
      </c>
      <c r="V278" s="145" t="s">
        <v>929</v>
      </c>
    </row>
    <row r="279" spans="1:22" outlineLevel="2">
      <c r="A279" s="137"/>
      <c r="B279" s="137"/>
      <c r="C279" s="138" t="s">
        <v>1201</v>
      </c>
      <c r="D279" s="97">
        <v>84</v>
      </c>
      <c r="E279" s="61">
        <v>90</v>
      </c>
      <c r="F279" s="139" t="s">
        <v>624</v>
      </c>
      <c r="G279" s="199">
        <v>6646.869178082191</v>
      </c>
      <c r="H279" s="199">
        <v>13183.42817647059</v>
      </c>
      <c r="I279" s="71">
        <f t="shared" si="179"/>
        <v>19830.297354552782</v>
      </c>
      <c r="J279" s="71">
        <f t="shared" si="169"/>
        <v>598218.22602739721</v>
      </c>
      <c r="K279" s="71">
        <f t="shared" si="170"/>
        <v>1186508.5358823531</v>
      </c>
      <c r="L279" s="71">
        <f t="shared" si="171"/>
        <v>1784726.7619097503</v>
      </c>
      <c r="M279" s="570"/>
      <c r="N279" s="71"/>
      <c r="O279" s="71">
        <f t="shared" si="180"/>
        <v>0</v>
      </c>
      <c r="P279" s="570"/>
      <c r="Q279" s="71"/>
      <c r="R279" s="71">
        <f t="shared" si="181"/>
        <v>0</v>
      </c>
      <c r="S279" s="71">
        <f t="shared" si="182"/>
        <v>0</v>
      </c>
      <c r="T279" s="71">
        <f t="shared" si="183"/>
        <v>0</v>
      </c>
      <c r="U279" s="71">
        <f t="shared" si="184"/>
        <v>0</v>
      </c>
      <c r="V279" s="145" t="s">
        <v>1202</v>
      </c>
    </row>
    <row r="280" spans="1:22" outlineLevel="2">
      <c r="A280" s="137"/>
      <c r="B280" s="137"/>
      <c r="C280" s="138" t="s">
        <v>1473</v>
      </c>
      <c r="D280" s="97">
        <v>5</v>
      </c>
      <c r="E280" s="61">
        <v>5</v>
      </c>
      <c r="F280" s="139" t="s">
        <v>897</v>
      </c>
      <c r="G280" s="199">
        <v>50000</v>
      </c>
      <c r="H280" s="199">
        <v>15000</v>
      </c>
      <c r="I280" s="71">
        <f>SUM(G280:H280)</f>
        <v>65000</v>
      </c>
      <c r="J280" s="71">
        <f t="shared" si="169"/>
        <v>250000</v>
      </c>
      <c r="K280" s="71">
        <f t="shared" si="170"/>
        <v>75000</v>
      </c>
      <c r="L280" s="71">
        <f t="shared" si="171"/>
        <v>325000</v>
      </c>
      <c r="M280" s="570"/>
      <c r="N280" s="71"/>
      <c r="O280" s="71">
        <f t="shared" si="180"/>
        <v>0</v>
      </c>
      <c r="P280" s="570"/>
      <c r="Q280" s="71"/>
      <c r="R280" s="71">
        <f t="shared" si="181"/>
        <v>0</v>
      </c>
      <c r="S280" s="71">
        <f t="shared" si="182"/>
        <v>0</v>
      </c>
      <c r="T280" s="71">
        <f t="shared" si="183"/>
        <v>0</v>
      </c>
      <c r="U280" s="71">
        <f t="shared" si="184"/>
        <v>0</v>
      </c>
      <c r="V280" s="145" t="s">
        <v>713</v>
      </c>
    </row>
    <row r="281" spans="1:22" s="399" customFormat="1" outlineLevel="2">
      <c r="A281" s="395"/>
      <c r="B281" s="395"/>
      <c r="C281" s="400" t="s">
        <v>657</v>
      </c>
      <c r="D281" s="97">
        <v>1</v>
      </c>
      <c r="E281" s="61">
        <v>1</v>
      </c>
      <c r="F281" s="397" t="s">
        <v>619</v>
      </c>
      <c r="G281" s="62">
        <v>10408457.453642592</v>
      </c>
      <c r="H281" s="62">
        <v>3122537.2360927775</v>
      </c>
      <c r="I281" s="62">
        <f>SUM(G281:H281)</f>
        <v>13530994.68973537</v>
      </c>
      <c r="J281" s="62">
        <f t="shared" si="169"/>
        <v>10408457.453642592</v>
      </c>
      <c r="K281" s="62">
        <f t="shared" si="170"/>
        <v>3122537.2360927775</v>
      </c>
      <c r="L281" s="62">
        <f t="shared" si="171"/>
        <v>13530994.68973537</v>
      </c>
      <c r="M281" s="574"/>
      <c r="N281" s="62"/>
      <c r="O281" s="62">
        <f t="shared" si="180"/>
        <v>0</v>
      </c>
      <c r="P281" s="574"/>
      <c r="Q281" s="62"/>
      <c r="R281" s="62">
        <f t="shared" si="181"/>
        <v>0</v>
      </c>
      <c r="S281" s="62">
        <f t="shared" si="182"/>
        <v>0</v>
      </c>
      <c r="T281" s="62">
        <f t="shared" si="183"/>
        <v>0</v>
      </c>
      <c r="U281" s="62">
        <f t="shared" si="184"/>
        <v>0</v>
      </c>
      <c r="V281" s="398" t="s">
        <v>713</v>
      </c>
    </row>
    <row r="282" spans="1:22" outlineLevel="1">
      <c r="A282" s="137"/>
      <c r="B282" s="137"/>
      <c r="C282" s="138"/>
      <c r="D282" s="97"/>
      <c r="E282" s="61"/>
      <c r="F282" s="139"/>
      <c r="G282" s="71"/>
      <c r="H282" s="71"/>
      <c r="I282" s="71"/>
      <c r="J282" s="71"/>
      <c r="K282" s="71"/>
      <c r="L282" s="71"/>
      <c r="M282" s="570"/>
      <c r="N282" s="71"/>
      <c r="O282" s="71">
        <f t="shared" si="180"/>
        <v>0</v>
      </c>
      <c r="P282" s="570"/>
      <c r="Q282" s="71"/>
      <c r="R282" s="71">
        <f t="shared" si="181"/>
        <v>0</v>
      </c>
      <c r="S282" s="71">
        <f t="shared" si="182"/>
        <v>0</v>
      </c>
      <c r="T282" s="71">
        <f t="shared" si="183"/>
        <v>0</v>
      </c>
      <c r="U282" s="71">
        <f t="shared" si="184"/>
        <v>0</v>
      </c>
      <c r="V282" s="145"/>
    </row>
    <row r="283" spans="1:22" outlineLevel="1">
      <c r="A283" s="292" t="s">
        <v>413</v>
      </c>
      <c r="B283" s="292"/>
      <c r="C283" s="293" t="s">
        <v>1518</v>
      </c>
      <c r="D283" s="287">
        <v>1</v>
      </c>
      <c r="E283" s="287"/>
      <c r="F283" s="294" t="s">
        <v>10</v>
      </c>
      <c r="G283" s="478"/>
      <c r="H283" s="478"/>
      <c r="I283" s="289"/>
      <c r="J283" s="289">
        <f t="shared" ref="J283:K283" si="185">SUBTOTAL(9,J284:J312)</f>
        <v>132724492.47471979</v>
      </c>
      <c r="K283" s="289">
        <f t="shared" si="185"/>
        <v>7994822.1946903523</v>
      </c>
      <c r="L283" s="289">
        <f>SUBTOTAL(9,L284:L312)</f>
        <v>140719314.66941017</v>
      </c>
      <c r="M283" s="577"/>
      <c r="N283" s="289"/>
      <c r="O283" s="289">
        <f t="shared" si="180"/>
        <v>0</v>
      </c>
      <c r="P283" s="577"/>
      <c r="Q283" s="289"/>
      <c r="R283" s="289">
        <f t="shared" si="181"/>
        <v>0</v>
      </c>
      <c r="S283" s="289">
        <f>SUBTOTAL(9,S284:S312)</f>
        <v>0</v>
      </c>
      <c r="T283" s="289">
        <f t="shared" ref="T283" si="186">SUBTOTAL(9,T284:T312)</f>
        <v>0</v>
      </c>
      <c r="U283" s="289">
        <f>SUBTOTAL(9,U284:U312)</f>
        <v>0</v>
      </c>
      <c r="V283" s="295"/>
    </row>
    <row r="284" spans="1:22" outlineLevel="2">
      <c r="A284" s="137"/>
      <c r="B284" s="137"/>
      <c r="C284" s="147" t="s">
        <v>1496</v>
      </c>
      <c r="D284" s="97"/>
      <c r="E284" s="61"/>
      <c r="F284" s="139"/>
      <c r="G284" s="71"/>
      <c r="H284" s="71"/>
      <c r="I284" s="71"/>
      <c r="J284" s="82">
        <f>SUBTOTAL(9,J285:J297)</f>
        <v>119059072.0747198</v>
      </c>
      <c r="K284" s="82">
        <f t="shared" ref="K284" si="187">SUBTOTAL(9,K286:K297)</f>
        <v>5427258.3946903516</v>
      </c>
      <c r="L284" s="82">
        <f>SUBTOTAL(9,L285:L297)</f>
        <v>125718330.46941015</v>
      </c>
      <c r="M284" s="576"/>
      <c r="N284" s="82"/>
      <c r="O284" s="82">
        <f t="shared" si="180"/>
        <v>0</v>
      </c>
      <c r="P284" s="576"/>
      <c r="Q284" s="82"/>
      <c r="R284" s="82">
        <f t="shared" si="181"/>
        <v>0</v>
      </c>
      <c r="S284" s="82">
        <f>SUBTOTAL(9,S285:S297)</f>
        <v>0</v>
      </c>
      <c r="T284" s="82">
        <f t="shared" ref="T284" si="188">SUBTOTAL(9,T286:T297)</f>
        <v>0</v>
      </c>
      <c r="U284" s="82">
        <f>SUBTOTAL(9,U285:U297)</f>
        <v>0</v>
      </c>
      <c r="V284" s="145"/>
    </row>
    <row r="285" spans="1:22" outlineLevel="2">
      <c r="A285" s="137"/>
      <c r="B285" s="137"/>
      <c r="C285" s="138" t="s">
        <v>1497</v>
      </c>
      <c r="D285" s="97">
        <v>2</v>
      </c>
      <c r="E285" s="61">
        <v>2</v>
      </c>
      <c r="F285" s="139" t="s">
        <v>692</v>
      </c>
      <c r="G285" s="199">
        <v>17380000</v>
      </c>
      <c r="H285" s="199">
        <v>616000.00000000012</v>
      </c>
      <c r="I285" s="71">
        <f t="shared" ref="I285" si="189">SUM(G285:H285)</f>
        <v>17996000</v>
      </c>
      <c r="J285" s="71">
        <f t="shared" ref="J285:J297" si="190">G285*E285</f>
        <v>34760000</v>
      </c>
      <c r="K285" s="71">
        <f t="shared" ref="K285:K297" si="191">H285*E285</f>
        <v>1232000.0000000002</v>
      </c>
      <c r="L285" s="71">
        <f t="shared" ref="L285:L297" si="192">I285*E285</f>
        <v>35992000</v>
      </c>
      <c r="M285" s="570"/>
      <c r="N285" s="71"/>
      <c r="O285" s="71">
        <f t="shared" si="180"/>
        <v>0</v>
      </c>
      <c r="P285" s="570"/>
      <c r="Q285" s="71"/>
      <c r="R285" s="71">
        <f t="shared" si="181"/>
        <v>0</v>
      </c>
      <c r="S285" s="71">
        <f t="shared" si="182"/>
        <v>0</v>
      </c>
      <c r="T285" s="71">
        <f t="shared" si="183"/>
        <v>0</v>
      </c>
      <c r="U285" s="71">
        <f t="shared" si="184"/>
        <v>0</v>
      </c>
      <c r="V285" s="145" t="s">
        <v>1557</v>
      </c>
    </row>
    <row r="286" spans="1:22" ht="26.4" outlineLevel="2">
      <c r="A286" s="137"/>
      <c r="B286" s="137"/>
      <c r="C286" s="138" t="s">
        <v>1372</v>
      </c>
      <c r="D286" s="97">
        <v>1</v>
      </c>
      <c r="E286" s="61">
        <v>1</v>
      </c>
      <c r="F286" s="139" t="s">
        <v>692</v>
      </c>
      <c r="G286" s="199">
        <v>44440000</v>
      </c>
      <c r="H286" s="199">
        <v>1400000.0000000002</v>
      </c>
      <c r="I286" s="71">
        <f t="shared" ref="I286:I292" si="193">SUM(G286:H286)</f>
        <v>45840000</v>
      </c>
      <c r="J286" s="71">
        <f t="shared" si="190"/>
        <v>44440000</v>
      </c>
      <c r="K286" s="71">
        <f t="shared" si="191"/>
        <v>1400000.0000000002</v>
      </c>
      <c r="L286" s="71">
        <f t="shared" si="192"/>
        <v>45840000</v>
      </c>
      <c r="M286" s="570"/>
      <c r="N286" s="71"/>
      <c r="O286" s="71">
        <f t="shared" si="180"/>
        <v>0</v>
      </c>
      <c r="P286" s="570"/>
      <c r="Q286" s="71"/>
      <c r="R286" s="71">
        <f t="shared" si="181"/>
        <v>0</v>
      </c>
      <c r="S286" s="71">
        <f t="shared" si="182"/>
        <v>0</v>
      </c>
      <c r="T286" s="71">
        <f t="shared" si="183"/>
        <v>0</v>
      </c>
      <c r="U286" s="71">
        <f t="shared" si="184"/>
        <v>0</v>
      </c>
      <c r="V286" s="145" t="s">
        <v>1373</v>
      </c>
    </row>
    <row r="287" spans="1:22" outlineLevel="2">
      <c r="A287" s="137"/>
      <c r="B287" s="137"/>
      <c r="C287" s="138" t="s">
        <v>1374</v>
      </c>
      <c r="D287" s="97">
        <v>1</v>
      </c>
      <c r="E287" s="61">
        <v>1</v>
      </c>
      <c r="F287" s="139" t="s">
        <v>660</v>
      </c>
      <c r="G287" s="199">
        <v>7915200</v>
      </c>
      <c r="H287" s="199">
        <v>168000.00000000003</v>
      </c>
      <c r="I287" s="71">
        <f t="shared" si="193"/>
        <v>8083200</v>
      </c>
      <c r="J287" s="71">
        <f t="shared" si="190"/>
        <v>7915200</v>
      </c>
      <c r="K287" s="71">
        <f t="shared" si="191"/>
        <v>168000.00000000003</v>
      </c>
      <c r="L287" s="71">
        <f t="shared" si="192"/>
        <v>8083200</v>
      </c>
      <c r="M287" s="570"/>
      <c r="N287" s="71"/>
      <c r="O287" s="71">
        <f t="shared" si="180"/>
        <v>0</v>
      </c>
      <c r="P287" s="570"/>
      <c r="Q287" s="71"/>
      <c r="R287" s="71">
        <f t="shared" si="181"/>
        <v>0</v>
      </c>
      <c r="S287" s="71">
        <f t="shared" si="182"/>
        <v>0</v>
      </c>
      <c r="T287" s="71">
        <f t="shared" si="183"/>
        <v>0</v>
      </c>
      <c r="U287" s="71">
        <f t="shared" si="184"/>
        <v>0</v>
      </c>
      <c r="V287" s="145" t="s">
        <v>1375</v>
      </c>
    </row>
    <row r="288" spans="1:22" s="11" customFormat="1" outlineLevel="2">
      <c r="A288" s="192"/>
      <c r="B288" s="192"/>
      <c r="C288" s="193" t="s">
        <v>1376</v>
      </c>
      <c r="D288" s="194">
        <v>1</v>
      </c>
      <c r="E288" s="358">
        <v>1</v>
      </c>
      <c r="F288" s="195" t="s">
        <v>660</v>
      </c>
      <c r="G288" s="199">
        <v>9970909.0909090899</v>
      </c>
      <c r="H288" s="199">
        <v>322000.00000000006</v>
      </c>
      <c r="I288" s="199">
        <f t="shared" si="193"/>
        <v>10292909.09090909</v>
      </c>
      <c r="J288" s="199">
        <f t="shared" si="190"/>
        <v>9970909.0909090899</v>
      </c>
      <c r="K288" s="199">
        <f t="shared" si="191"/>
        <v>322000.00000000006</v>
      </c>
      <c r="L288" s="199">
        <f t="shared" si="192"/>
        <v>10292909.09090909</v>
      </c>
      <c r="M288" s="579"/>
      <c r="N288" s="199"/>
      <c r="O288" s="199">
        <f t="shared" si="180"/>
        <v>0</v>
      </c>
      <c r="P288" s="579"/>
      <c r="Q288" s="199"/>
      <c r="R288" s="199">
        <f t="shared" si="181"/>
        <v>0</v>
      </c>
      <c r="S288" s="199">
        <f t="shared" si="182"/>
        <v>0</v>
      </c>
      <c r="T288" s="199">
        <f t="shared" si="183"/>
        <v>0</v>
      </c>
      <c r="U288" s="199">
        <f t="shared" si="184"/>
        <v>0</v>
      </c>
      <c r="V288" s="270" t="s">
        <v>1377</v>
      </c>
    </row>
    <row r="289" spans="1:22" s="11" customFormat="1" outlineLevel="2">
      <c r="A289" s="192"/>
      <c r="B289" s="192"/>
      <c r="C289" s="193" t="s">
        <v>1378</v>
      </c>
      <c r="D289" s="194">
        <v>1</v>
      </c>
      <c r="E289" s="358">
        <v>1</v>
      </c>
      <c r="F289" s="195" t="s">
        <v>692</v>
      </c>
      <c r="G289" s="199">
        <v>10800000</v>
      </c>
      <c r="H289" s="199">
        <v>225400</v>
      </c>
      <c r="I289" s="199">
        <f t="shared" si="193"/>
        <v>11025400</v>
      </c>
      <c r="J289" s="199">
        <f t="shared" si="190"/>
        <v>10800000</v>
      </c>
      <c r="K289" s="199">
        <f t="shared" si="191"/>
        <v>225400</v>
      </c>
      <c r="L289" s="199">
        <f t="shared" si="192"/>
        <v>11025400</v>
      </c>
      <c r="M289" s="579"/>
      <c r="N289" s="199"/>
      <c r="O289" s="199">
        <f t="shared" si="180"/>
        <v>0</v>
      </c>
      <c r="P289" s="579"/>
      <c r="Q289" s="199"/>
      <c r="R289" s="199">
        <f t="shared" si="181"/>
        <v>0</v>
      </c>
      <c r="S289" s="199">
        <f t="shared" si="182"/>
        <v>0</v>
      </c>
      <c r="T289" s="199">
        <f t="shared" si="183"/>
        <v>0</v>
      </c>
      <c r="U289" s="199">
        <f t="shared" si="184"/>
        <v>0</v>
      </c>
      <c r="V289" s="270" t="s">
        <v>898</v>
      </c>
    </row>
    <row r="290" spans="1:22" s="11" customFormat="1" outlineLevel="2">
      <c r="A290" s="192"/>
      <c r="B290" s="192"/>
      <c r="C290" s="193" t="s">
        <v>1428</v>
      </c>
      <c r="D290" s="194">
        <v>1</v>
      </c>
      <c r="E290" s="358">
        <v>1</v>
      </c>
      <c r="F290" s="195" t="s">
        <v>660</v>
      </c>
      <c r="G290" s="199">
        <v>1014000</v>
      </c>
      <c r="H290" s="199">
        <v>50880.368000000009</v>
      </c>
      <c r="I290" s="199">
        <f t="shared" si="193"/>
        <v>1064880.368</v>
      </c>
      <c r="J290" s="199">
        <f t="shared" si="190"/>
        <v>1014000</v>
      </c>
      <c r="K290" s="199">
        <f t="shared" si="191"/>
        <v>50880.368000000009</v>
      </c>
      <c r="L290" s="199">
        <f t="shared" si="192"/>
        <v>1064880.368</v>
      </c>
      <c r="M290" s="579"/>
      <c r="N290" s="199"/>
      <c r="O290" s="199">
        <f t="shared" si="180"/>
        <v>0</v>
      </c>
      <c r="P290" s="579"/>
      <c r="Q290" s="199"/>
      <c r="R290" s="199">
        <f t="shared" si="181"/>
        <v>0</v>
      </c>
      <c r="S290" s="199">
        <f t="shared" si="182"/>
        <v>0</v>
      </c>
      <c r="T290" s="199">
        <f t="shared" si="183"/>
        <v>0</v>
      </c>
      <c r="U290" s="199">
        <f t="shared" si="184"/>
        <v>0</v>
      </c>
      <c r="V290" s="270" t="s">
        <v>1380</v>
      </c>
    </row>
    <row r="291" spans="1:22" s="11" customFormat="1" outlineLevel="2">
      <c r="A291" s="192"/>
      <c r="B291" s="192"/>
      <c r="C291" s="193" t="s">
        <v>1110</v>
      </c>
      <c r="D291" s="194">
        <v>20</v>
      </c>
      <c r="E291" s="358">
        <v>25</v>
      </c>
      <c r="F291" s="195" t="s">
        <v>624</v>
      </c>
      <c r="G291" s="199">
        <v>15443.88</v>
      </c>
      <c r="H291" s="199">
        <v>5031.18</v>
      </c>
      <c r="I291" s="199">
        <f t="shared" si="193"/>
        <v>20475.059999999998</v>
      </c>
      <c r="J291" s="199">
        <f t="shared" si="190"/>
        <v>386097</v>
      </c>
      <c r="K291" s="199">
        <f t="shared" si="191"/>
        <v>125779.5</v>
      </c>
      <c r="L291" s="199">
        <f t="shared" si="192"/>
        <v>511876.49999999994</v>
      </c>
      <c r="M291" s="579"/>
      <c r="N291" s="199"/>
      <c r="O291" s="199">
        <f t="shared" si="180"/>
        <v>0</v>
      </c>
      <c r="P291" s="579"/>
      <c r="Q291" s="199"/>
      <c r="R291" s="199">
        <f t="shared" si="181"/>
        <v>0</v>
      </c>
      <c r="S291" s="199">
        <f t="shared" si="182"/>
        <v>0</v>
      </c>
      <c r="T291" s="199">
        <f t="shared" si="183"/>
        <v>0</v>
      </c>
      <c r="U291" s="199">
        <f t="shared" si="184"/>
        <v>0</v>
      </c>
      <c r="V291" s="270" t="s">
        <v>625</v>
      </c>
    </row>
    <row r="292" spans="1:22" s="11" customFormat="1" outlineLevel="2">
      <c r="A292" s="192"/>
      <c r="B292" s="192"/>
      <c r="C292" s="193" t="s">
        <v>1368</v>
      </c>
      <c r="D292" s="194">
        <v>20</v>
      </c>
      <c r="E292" s="358">
        <v>25</v>
      </c>
      <c r="F292" s="195" t="s">
        <v>624</v>
      </c>
      <c r="G292" s="199">
        <v>40467</v>
      </c>
      <c r="H292" s="199">
        <v>9350</v>
      </c>
      <c r="I292" s="199">
        <f t="shared" si="193"/>
        <v>49817</v>
      </c>
      <c r="J292" s="199">
        <f t="shared" si="190"/>
        <v>1011675</v>
      </c>
      <c r="K292" s="199">
        <f t="shared" si="191"/>
        <v>233750</v>
      </c>
      <c r="L292" s="199">
        <f t="shared" si="192"/>
        <v>1245425</v>
      </c>
      <c r="M292" s="579"/>
      <c r="N292" s="199"/>
      <c r="O292" s="199">
        <f t="shared" si="180"/>
        <v>0</v>
      </c>
      <c r="P292" s="579"/>
      <c r="Q292" s="199"/>
      <c r="R292" s="199">
        <f t="shared" si="181"/>
        <v>0</v>
      </c>
      <c r="S292" s="199">
        <f t="shared" si="182"/>
        <v>0</v>
      </c>
      <c r="T292" s="199">
        <f t="shared" si="183"/>
        <v>0</v>
      </c>
      <c r="U292" s="199">
        <f t="shared" si="184"/>
        <v>0</v>
      </c>
      <c r="V292" s="270" t="s">
        <v>625</v>
      </c>
    </row>
    <row r="293" spans="1:22" s="11" customFormat="1" outlineLevel="2">
      <c r="A293" s="192"/>
      <c r="B293" s="192"/>
      <c r="C293" s="193" t="s">
        <v>928</v>
      </c>
      <c r="D293" s="194">
        <v>40</v>
      </c>
      <c r="E293" s="358">
        <v>50</v>
      </c>
      <c r="F293" s="195" t="s">
        <v>624</v>
      </c>
      <c r="G293" s="199">
        <v>8773.9726027397246</v>
      </c>
      <c r="H293" s="199">
        <v>14594.016411764707</v>
      </c>
      <c r="I293" s="199">
        <f t="shared" ref="I293" si="194">SUM(G293:H293)</f>
        <v>23367.989014504434</v>
      </c>
      <c r="J293" s="199">
        <f t="shared" si="190"/>
        <v>438698.6301369862</v>
      </c>
      <c r="K293" s="199">
        <f t="shared" si="191"/>
        <v>729700.82058823539</v>
      </c>
      <c r="L293" s="199">
        <f t="shared" si="192"/>
        <v>1168399.4507252218</v>
      </c>
      <c r="M293" s="579"/>
      <c r="N293" s="199"/>
      <c r="O293" s="199">
        <f t="shared" si="180"/>
        <v>0</v>
      </c>
      <c r="P293" s="579"/>
      <c r="Q293" s="199"/>
      <c r="R293" s="199">
        <f t="shared" si="181"/>
        <v>0</v>
      </c>
      <c r="S293" s="199">
        <f t="shared" si="182"/>
        <v>0</v>
      </c>
      <c r="T293" s="199">
        <f t="shared" si="183"/>
        <v>0</v>
      </c>
      <c r="U293" s="199">
        <f t="shared" si="184"/>
        <v>0</v>
      </c>
      <c r="V293" s="270" t="s">
        <v>929</v>
      </c>
    </row>
    <row r="294" spans="1:22" s="11" customFormat="1" outlineLevel="2">
      <c r="A294" s="192"/>
      <c r="B294" s="192"/>
      <c r="C294" s="193" t="s">
        <v>1519</v>
      </c>
      <c r="D294" s="194">
        <v>1</v>
      </c>
      <c r="E294" s="358">
        <v>1</v>
      </c>
      <c r="F294" s="195" t="s">
        <v>619</v>
      </c>
      <c r="G294" s="199">
        <v>2500000</v>
      </c>
      <c r="H294" s="199">
        <v>450000</v>
      </c>
      <c r="I294" s="199">
        <f t="shared" ref="I294:I297" si="195">SUM(G294:H294)</f>
        <v>2950000</v>
      </c>
      <c r="J294" s="199">
        <f t="shared" si="190"/>
        <v>2500000</v>
      </c>
      <c r="K294" s="199">
        <f t="shared" si="191"/>
        <v>450000</v>
      </c>
      <c r="L294" s="199">
        <f t="shared" si="192"/>
        <v>2950000</v>
      </c>
      <c r="M294" s="579"/>
      <c r="N294" s="199"/>
      <c r="O294" s="199">
        <f t="shared" si="180"/>
        <v>0</v>
      </c>
      <c r="P294" s="579"/>
      <c r="Q294" s="199"/>
      <c r="R294" s="199">
        <f t="shared" si="181"/>
        <v>0</v>
      </c>
      <c r="S294" s="199">
        <f t="shared" si="182"/>
        <v>0</v>
      </c>
      <c r="T294" s="199">
        <f t="shared" si="183"/>
        <v>0</v>
      </c>
      <c r="U294" s="199">
        <f t="shared" si="184"/>
        <v>0</v>
      </c>
      <c r="V294" s="270" t="s">
        <v>713</v>
      </c>
    </row>
    <row r="295" spans="1:22" s="11" customFormat="1" outlineLevel="2">
      <c r="A295" s="192"/>
      <c r="B295" s="192"/>
      <c r="C295" s="193" t="s">
        <v>1520</v>
      </c>
      <c r="D295" s="194">
        <v>1</v>
      </c>
      <c r="E295" s="358">
        <v>1</v>
      </c>
      <c r="F295" s="195" t="s">
        <v>619</v>
      </c>
      <c r="G295" s="199">
        <v>750000</v>
      </c>
      <c r="H295" s="199">
        <v>200000</v>
      </c>
      <c r="I295" s="199">
        <f t="shared" si="195"/>
        <v>950000</v>
      </c>
      <c r="J295" s="199">
        <f t="shared" si="190"/>
        <v>750000</v>
      </c>
      <c r="K295" s="199">
        <f t="shared" si="191"/>
        <v>200000</v>
      </c>
      <c r="L295" s="199">
        <f t="shared" si="192"/>
        <v>950000</v>
      </c>
      <c r="M295" s="579"/>
      <c r="N295" s="199"/>
      <c r="O295" s="199">
        <f t="shared" si="180"/>
        <v>0</v>
      </c>
      <c r="P295" s="579"/>
      <c r="Q295" s="199"/>
      <c r="R295" s="199">
        <f t="shared" si="181"/>
        <v>0</v>
      </c>
      <c r="S295" s="199">
        <f t="shared" si="182"/>
        <v>0</v>
      </c>
      <c r="T295" s="199">
        <f t="shared" si="183"/>
        <v>0</v>
      </c>
      <c r="U295" s="199">
        <f t="shared" si="184"/>
        <v>0</v>
      </c>
      <c r="V295" s="270" t="s">
        <v>713</v>
      </c>
    </row>
    <row r="296" spans="1:22" s="11" customFormat="1" outlineLevel="2">
      <c r="A296" s="192"/>
      <c r="B296" s="192"/>
      <c r="C296" s="193" t="s">
        <v>1381</v>
      </c>
      <c r="D296" s="194">
        <v>1</v>
      </c>
      <c r="E296" s="358">
        <v>1</v>
      </c>
      <c r="F296" s="195" t="s">
        <v>619</v>
      </c>
      <c r="G296" s="199">
        <v>3043495.4122042339</v>
      </c>
      <c r="H296" s="199">
        <v>913048.62366127013</v>
      </c>
      <c r="I296" s="199">
        <f t="shared" si="195"/>
        <v>3956544.0358655043</v>
      </c>
      <c r="J296" s="199">
        <f t="shared" si="190"/>
        <v>3043495.4122042339</v>
      </c>
      <c r="K296" s="199">
        <f t="shared" si="191"/>
        <v>913048.62366127013</v>
      </c>
      <c r="L296" s="199">
        <f t="shared" si="192"/>
        <v>3956544.0358655043</v>
      </c>
      <c r="M296" s="579"/>
      <c r="N296" s="199"/>
      <c r="O296" s="199">
        <f t="shared" si="180"/>
        <v>0</v>
      </c>
      <c r="P296" s="579"/>
      <c r="Q296" s="199"/>
      <c r="R296" s="199">
        <f t="shared" si="181"/>
        <v>0</v>
      </c>
      <c r="S296" s="199">
        <f t="shared" si="182"/>
        <v>0</v>
      </c>
      <c r="T296" s="199">
        <f t="shared" si="183"/>
        <v>0</v>
      </c>
      <c r="U296" s="199">
        <f t="shared" si="184"/>
        <v>0</v>
      </c>
      <c r="V296" s="270"/>
    </row>
    <row r="297" spans="1:22" s="11" customFormat="1" outlineLevel="2">
      <c r="A297" s="192"/>
      <c r="B297" s="192"/>
      <c r="C297" s="193" t="s">
        <v>657</v>
      </c>
      <c r="D297" s="194">
        <v>1</v>
      </c>
      <c r="E297" s="358">
        <v>1</v>
      </c>
      <c r="F297" s="195" t="s">
        <v>619</v>
      </c>
      <c r="G297" s="199">
        <v>2028996.9414694894</v>
      </c>
      <c r="H297" s="199">
        <v>608699.08244084683</v>
      </c>
      <c r="I297" s="199">
        <f t="shared" si="195"/>
        <v>2637696.0239103362</v>
      </c>
      <c r="J297" s="199">
        <f t="shared" si="190"/>
        <v>2028996.9414694894</v>
      </c>
      <c r="K297" s="199">
        <f t="shared" si="191"/>
        <v>608699.08244084683</v>
      </c>
      <c r="L297" s="199">
        <f t="shared" si="192"/>
        <v>2637696.0239103362</v>
      </c>
      <c r="M297" s="579"/>
      <c r="N297" s="199"/>
      <c r="O297" s="199">
        <f t="shared" si="180"/>
        <v>0</v>
      </c>
      <c r="P297" s="579"/>
      <c r="Q297" s="199"/>
      <c r="R297" s="199">
        <f t="shared" si="181"/>
        <v>0</v>
      </c>
      <c r="S297" s="199">
        <f t="shared" si="182"/>
        <v>0</v>
      </c>
      <c r="T297" s="199">
        <f t="shared" si="183"/>
        <v>0</v>
      </c>
      <c r="U297" s="199">
        <f t="shared" si="184"/>
        <v>0</v>
      </c>
      <c r="V297" s="270"/>
    </row>
    <row r="298" spans="1:22" s="11" customFormat="1" outlineLevel="2">
      <c r="A298" s="192"/>
      <c r="B298" s="192"/>
      <c r="C298" s="189" t="s">
        <v>1382</v>
      </c>
      <c r="D298" s="194"/>
      <c r="E298" s="358"/>
      <c r="F298" s="195"/>
      <c r="G298" s="199"/>
      <c r="H298" s="199"/>
      <c r="I298" s="199"/>
      <c r="J298" s="174">
        <f>SUBTOTAL(9,J299:J307)</f>
        <v>13303750</v>
      </c>
      <c r="K298" s="174">
        <f>SUBTOTAL(9,K299:K307)</f>
        <v>1140438.5200000003</v>
      </c>
      <c r="L298" s="174">
        <f>SUBTOTAL(9,L299:L307)</f>
        <v>14444188.52</v>
      </c>
      <c r="M298" s="578"/>
      <c r="N298" s="174"/>
      <c r="O298" s="174">
        <f t="shared" si="180"/>
        <v>0</v>
      </c>
      <c r="P298" s="578"/>
      <c r="Q298" s="174"/>
      <c r="R298" s="174">
        <f t="shared" si="181"/>
        <v>0</v>
      </c>
      <c r="S298" s="174">
        <f>SUBTOTAL(9,S299:S307)</f>
        <v>0</v>
      </c>
      <c r="T298" s="174">
        <f>SUBTOTAL(9,T299:T307)</f>
        <v>0</v>
      </c>
      <c r="U298" s="174">
        <f>SUBTOTAL(9,U299:U307)</f>
        <v>0</v>
      </c>
      <c r="V298" s="270"/>
    </row>
    <row r="299" spans="1:22" s="11" customFormat="1" ht="13.8" outlineLevel="2">
      <c r="A299" s="410"/>
      <c r="B299" s="411"/>
      <c r="C299" s="412" t="s">
        <v>1383</v>
      </c>
      <c r="D299" s="194">
        <v>1</v>
      </c>
      <c r="E299" s="358">
        <v>1</v>
      </c>
      <c r="F299" s="195" t="s">
        <v>660</v>
      </c>
      <c r="G299" s="199">
        <v>1008000</v>
      </c>
      <c r="H299" s="199">
        <v>49588.000000000007</v>
      </c>
      <c r="I299" s="199">
        <f t="shared" ref="I299:I306" si="196">SUM(G299:H299)</f>
        <v>1057588</v>
      </c>
      <c r="J299" s="199">
        <f t="shared" ref="J299:J307" si="197">G299*E299</f>
        <v>1008000</v>
      </c>
      <c r="K299" s="199">
        <f t="shared" ref="K299:K307" si="198">H299*E299</f>
        <v>49588.000000000007</v>
      </c>
      <c r="L299" s="199">
        <f t="shared" ref="L299:L307" si="199">I299*E299</f>
        <v>1057588</v>
      </c>
      <c r="M299" s="579"/>
      <c r="N299" s="199"/>
      <c r="O299" s="199">
        <f t="shared" si="180"/>
        <v>0</v>
      </c>
      <c r="P299" s="579"/>
      <c r="Q299" s="199"/>
      <c r="R299" s="199">
        <f t="shared" si="181"/>
        <v>0</v>
      </c>
      <c r="S299" s="199">
        <f t="shared" si="182"/>
        <v>0</v>
      </c>
      <c r="T299" s="199">
        <f t="shared" si="183"/>
        <v>0</v>
      </c>
      <c r="U299" s="199">
        <f t="shared" si="184"/>
        <v>0</v>
      </c>
      <c r="V299" s="270" t="s">
        <v>1384</v>
      </c>
    </row>
    <row r="300" spans="1:22" s="11" customFormat="1" outlineLevel="2">
      <c r="A300" s="192"/>
      <c r="B300" s="192"/>
      <c r="C300" s="192" t="s">
        <v>1429</v>
      </c>
      <c r="D300" s="194">
        <v>4</v>
      </c>
      <c r="E300" s="358">
        <v>4</v>
      </c>
      <c r="F300" s="195" t="s">
        <v>660</v>
      </c>
      <c r="G300" s="199">
        <v>568800</v>
      </c>
      <c r="H300" s="199">
        <v>50880.368000000009</v>
      </c>
      <c r="I300" s="199">
        <f t="shared" si="196"/>
        <v>619680.36800000002</v>
      </c>
      <c r="J300" s="199">
        <f t="shared" si="197"/>
        <v>2275200</v>
      </c>
      <c r="K300" s="199">
        <f t="shared" si="198"/>
        <v>203521.47200000004</v>
      </c>
      <c r="L300" s="199">
        <f t="shared" si="199"/>
        <v>2478721.4720000001</v>
      </c>
      <c r="M300" s="579"/>
      <c r="N300" s="199"/>
      <c r="O300" s="199">
        <f t="shared" si="180"/>
        <v>0</v>
      </c>
      <c r="P300" s="579"/>
      <c r="Q300" s="199"/>
      <c r="R300" s="199">
        <f t="shared" si="181"/>
        <v>0</v>
      </c>
      <c r="S300" s="199">
        <f t="shared" si="182"/>
        <v>0</v>
      </c>
      <c r="T300" s="199">
        <f t="shared" si="183"/>
        <v>0</v>
      </c>
      <c r="U300" s="199">
        <f t="shared" si="184"/>
        <v>0</v>
      </c>
      <c r="V300" s="270" t="s">
        <v>1386</v>
      </c>
    </row>
    <row r="301" spans="1:22" s="11" customFormat="1" outlineLevel="2">
      <c r="A301" s="192"/>
      <c r="B301" s="192"/>
      <c r="C301" s="192" t="s">
        <v>1387</v>
      </c>
      <c r="D301" s="194">
        <v>1</v>
      </c>
      <c r="E301" s="358">
        <v>1</v>
      </c>
      <c r="F301" s="195" t="s">
        <v>660</v>
      </c>
      <c r="G301" s="199">
        <v>4200000</v>
      </c>
      <c r="H301" s="199">
        <v>168000.00000000003</v>
      </c>
      <c r="I301" s="199">
        <f t="shared" si="196"/>
        <v>4368000</v>
      </c>
      <c r="J301" s="199">
        <f t="shared" si="197"/>
        <v>4200000</v>
      </c>
      <c r="K301" s="199">
        <f t="shared" si="198"/>
        <v>168000.00000000003</v>
      </c>
      <c r="L301" s="199">
        <f t="shared" si="199"/>
        <v>4368000</v>
      </c>
      <c r="M301" s="579"/>
      <c r="N301" s="199"/>
      <c r="O301" s="199">
        <f t="shared" si="180"/>
        <v>0</v>
      </c>
      <c r="P301" s="579"/>
      <c r="Q301" s="199"/>
      <c r="R301" s="199">
        <f t="shared" si="181"/>
        <v>0</v>
      </c>
      <c r="S301" s="199">
        <f t="shared" si="182"/>
        <v>0</v>
      </c>
      <c r="T301" s="199">
        <f t="shared" si="183"/>
        <v>0</v>
      </c>
      <c r="U301" s="199">
        <f t="shared" si="184"/>
        <v>0</v>
      </c>
      <c r="V301" s="270" t="s">
        <v>1388</v>
      </c>
    </row>
    <row r="302" spans="1:22" s="11" customFormat="1" outlineLevel="2">
      <c r="A302" s="192"/>
      <c r="B302" s="192"/>
      <c r="C302" s="192" t="s">
        <v>1430</v>
      </c>
      <c r="D302" s="194">
        <v>1</v>
      </c>
      <c r="E302" s="358">
        <v>1</v>
      </c>
      <c r="F302" s="195" t="s">
        <v>660</v>
      </c>
      <c r="G302" s="199">
        <v>770400</v>
      </c>
      <c r="H302" s="199">
        <v>50880.368000000009</v>
      </c>
      <c r="I302" s="199">
        <f t="shared" si="196"/>
        <v>821280.36800000002</v>
      </c>
      <c r="J302" s="199">
        <f t="shared" si="197"/>
        <v>770400</v>
      </c>
      <c r="K302" s="199">
        <f t="shared" si="198"/>
        <v>50880.368000000009</v>
      </c>
      <c r="L302" s="199">
        <f t="shared" si="199"/>
        <v>821280.36800000002</v>
      </c>
      <c r="M302" s="579"/>
      <c r="N302" s="199"/>
      <c r="O302" s="199">
        <f t="shared" si="180"/>
        <v>0</v>
      </c>
      <c r="P302" s="579"/>
      <c r="Q302" s="199"/>
      <c r="R302" s="199">
        <f t="shared" si="181"/>
        <v>0</v>
      </c>
      <c r="S302" s="199">
        <f t="shared" si="182"/>
        <v>0</v>
      </c>
      <c r="T302" s="199">
        <f t="shared" si="183"/>
        <v>0</v>
      </c>
      <c r="U302" s="199">
        <f t="shared" si="184"/>
        <v>0</v>
      </c>
      <c r="V302" s="270" t="s">
        <v>1390</v>
      </c>
    </row>
    <row r="303" spans="1:22" s="11" customFormat="1" outlineLevel="2">
      <c r="A303" s="192"/>
      <c r="B303" s="192"/>
      <c r="C303" s="192" t="s">
        <v>1431</v>
      </c>
      <c r="D303" s="194">
        <v>2</v>
      </c>
      <c r="E303" s="358">
        <v>2</v>
      </c>
      <c r="F303" s="195" t="s">
        <v>660</v>
      </c>
      <c r="G303" s="199">
        <v>322800</v>
      </c>
      <c r="H303" s="199">
        <v>50880.368000000009</v>
      </c>
      <c r="I303" s="199">
        <f t="shared" si="196"/>
        <v>373680.36800000002</v>
      </c>
      <c r="J303" s="199">
        <f t="shared" si="197"/>
        <v>645600</v>
      </c>
      <c r="K303" s="199">
        <f t="shared" si="198"/>
        <v>101760.73600000002</v>
      </c>
      <c r="L303" s="199">
        <f t="shared" si="199"/>
        <v>747360.73600000003</v>
      </c>
      <c r="M303" s="579"/>
      <c r="N303" s="199"/>
      <c r="O303" s="199">
        <f t="shared" si="180"/>
        <v>0</v>
      </c>
      <c r="P303" s="579"/>
      <c r="Q303" s="199"/>
      <c r="R303" s="199">
        <f t="shared" si="181"/>
        <v>0</v>
      </c>
      <c r="S303" s="199">
        <f t="shared" si="182"/>
        <v>0</v>
      </c>
      <c r="T303" s="199">
        <f t="shared" si="183"/>
        <v>0</v>
      </c>
      <c r="U303" s="199">
        <f t="shared" si="184"/>
        <v>0</v>
      </c>
      <c r="V303" s="270" t="s">
        <v>1392</v>
      </c>
    </row>
    <row r="304" spans="1:22" s="11" customFormat="1" ht="13.8" outlineLevel="2">
      <c r="A304" s="410"/>
      <c r="B304" s="411"/>
      <c r="C304" s="192" t="s">
        <v>1432</v>
      </c>
      <c r="D304" s="194">
        <v>1</v>
      </c>
      <c r="E304" s="358">
        <v>1</v>
      </c>
      <c r="F304" s="195" t="s">
        <v>660</v>
      </c>
      <c r="G304" s="199">
        <v>1376400</v>
      </c>
      <c r="H304" s="199">
        <v>50880.368000000009</v>
      </c>
      <c r="I304" s="199">
        <f t="shared" si="196"/>
        <v>1427280.368</v>
      </c>
      <c r="J304" s="199">
        <f t="shared" si="197"/>
        <v>1376400</v>
      </c>
      <c r="K304" s="199">
        <f t="shared" si="198"/>
        <v>50880.368000000009</v>
      </c>
      <c r="L304" s="199">
        <f t="shared" si="199"/>
        <v>1427280.368</v>
      </c>
      <c r="M304" s="579"/>
      <c r="N304" s="199"/>
      <c r="O304" s="199">
        <f t="shared" si="180"/>
        <v>0</v>
      </c>
      <c r="P304" s="579"/>
      <c r="Q304" s="199"/>
      <c r="R304" s="199">
        <f t="shared" si="181"/>
        <v>0</v>
      </c>
      <c r="S304" s="199">
        <f t="shared" si="182"/>
        <v>0</v>
      </c>
      <c r="T304" s="199">
        <f t="shared" si="183"/>
        <v>0</v>
      </c>
      <c r="U304" s="199">
        <f t="shared" si="184"/>
        <v>0</v>
      </c>
      <c r="V304" s="270" t="s">
        <v>1394</v>
      </c>
    </row>
    <row r="305" spans="1:56" s="11" customFormat="1" outlineLevel="2">
      <c r="A305" s="192"/>
      <c r="B305" s="192"/>
      <c r="C305" s="192" t="s">
        <v>1433</v>
      </c>
      <c r="D305" s="194">
        <v>3</v>
      </c>
      <c r="E305" s="358">
        <v>3</v>
      </c>
      <c r="F305" s="195" t="s">
        <v>660</v>
      </c>
      <c r="G305" s="199">
        <v>480000</v>
      </c>
      <c r="H305" s="199">
        <v>50880.368000000009</v>
      </c>
      <c r="I305" s="199">
        <f t="shared" si="196"/>
        <v>530880.36800000002</v>
      </c>
      <c r="J305" s="199">
        <f t="shared" si="197"/>
        <v>1440000</v>
      </c>
      <c r="K305" s="199">
        <f t="shared" si="198"/>
        <v>152641.10400000002</v>
      </c>
      <c r="L305" s="199">
        <f t="shared" si="199"/>
        <v>1592641.1040000001</v>
      </c>
      <c r="M305" s="579"/>
      <c r="N305" s="199"/>
      <c r="O305" s="199">
        <f t="shared" si="180"/>
        <v>0</v>
      </c>
      <c r="P305" s="579"/>
      <c r="Q305" s="199"/>
      <c r="R305" s="199">
        <f t="shared" si="181"/>
        <v>0</v>
      </c>
      <c r="S305" s="199">
        <f t="shared" si="182"/>
        <v>0</v>
      </c>
      <c r="T305" s="199">
        <f t="shared" si="183"/>
        <v>0</v>
      </c>
      <c r="U305" s="199">
        <f t="shared" si="184"/>
        <v>0</v>
      </c>
      <c r="V305" s="270" t="s">
        <v>1396</v>
      </c>
    </row>
    <row r="306" spans="1:56" s="11" customFormat="1" outlineLevel="2">
      <c r="A306" s="192"/>
      <c r="B306" s="192"/>
      <c r="C306" s="192" t="s">
        <v>1399</v>
      </c>
      <c r="D306" s="194">
        <v>4</v>
      </c>
      <c r="E306" s="358">
        <v>4</v>
      </c>
      <c r="F306" s="195" t="s">
        <v>660</v>
      </c>
      <c r="G306" s="199">
        <v>264000</v>
      </c>
      <c r="H306" s="199">
        <v>50880.368000000009</v>
      </c>
      <c r="I306" s="199">
        <f t="shared" si="196"/>
        <v>314880.36800000002</v>
      </c>
      <c r="J306" s="199">
        <f t="shared" si="197"/>
        <v>1056000</v>
      </c>
      <c r="K306" s="199">
        <f t="shared" si="198"/>
        <v>203521.47200000004</v>
      </c>
      <c r="L306" s="199">
        <f t="shared" si="199"/>
        <v>1259521.4720000001</v>
      </c>
      <c r="M306" s="579"/>
      <c r="N306" s="199"/>
      <c r="O306" s="199">
        <f t="shared" si="180"/>
        <v>0</v>
      </c>
      <c r="P306" s="579"/>
      <c r="Q306" s="199"/>
      <c r="R306" s="199">
        <f t="shared" si="181"/>
        <v>0</v>
      </c>
      <c r="S306" s="199">
        <f t="shared" si="182"/>
        <v>0</v>
      </c>
      <c r="T306" s="199">
        <f t="shared" si="183"/>
        <v>0</v>
      </c>
      <c r="U306" s="199">
        <f t="shared" si="184"/>
        <v>0</v>
      </c>
      <c r="V306" s="270" t="s">
        <v>1398</v>
      </c>
    </row>
    <row r="307" spans="1:56" s="11" customFormat="1" outlineLevel="2">
      <c r="A307" s="192"/>
      <c r="B307" s="192"/>
      <c r="C307" s="193" t="s">
        <v>657</v>
      </c>
      <c r="D307" s="194">
        <v>1</v>
      </c>
      <c r="E307" s="358">
        <v>1</v>
      </c>
      <c r="F307" s="195" t="s">
        <v>619</v>
      </c>
      <c r="G307" s="199">
        <v>532150</v>
      </c>
      <c r="H307" s="199">
        <v>159645</v>
      </c>
      <c r="I307" s="199">
        <f t="shared" ref="I307" si="200">SUM(G307:H307)</f>
        <v>691795</v>
      </c>
      <c r="J307" s="199">
        <f t="shared" si="197"/>
        <v>532150</v>
      </c>
      <c r="K307" s="199">
        <f t="shared" si="198"/>
        <v>159645</v>
      </c>
      <c r="L307" s="199">
        <f t="shared" si="199"/>
        <v>691795</v>
      </c>
      <c r="M307" s="579"/>
      <c r="N307" s="199"/>
      <c r="O307" s="199">
        <f t="shared" si="180"/>
        <v>0</v>
      </c>
      <c r="P307" s="579"/>
      <c r="Q307" s="199"/>
      <c r="R307" s="199">
        <f t="shared" si="181"/>
        <v>0</v>
      </c>
      <c r="S307" s="199">
        <f t="shared" si="182"/>
        <v>0</v>
      </c>
      <c r="T307" s="199">
        <f t="shared" si="183"/>
        <v>0</v>
      </c>
      <c r="U307" s="199">
        <f t="shared" si="184"/>
        <v>0</v>
      </c>
      <c r="V307" s="270" t="s">
        <v>1105</v>
      </c>
    </row>
    <row r="308" spans="1:56" s="11" customFormat="1" outlineLevel="2">
      <c r="A308" s="192"/>
      <c r="B308" s="192"/>
      <c r="C308" s="172" t="s">
        <v>1403</v>
      </c>
      <c r="D308" s="194"/>
      <c r="E308" s="358"/>
      <c r="F308" s="195"/>
      <c r="G308" s="199"/>
      <c r="H308" s="199"/>
      <c r="I308" s="199"/>
      <c r="J308" s="174">
        <f>SUBTOTAL(9,J309:J311)</f>
        <v>361670.40000000002</v>
      </c>
      <c r="K308" s="174">
        <f>SUBTOTAL(9,K309:K311)</f>
        <v>195125.28000000003</v>
      </c>
      <c r="L308" s="174">
        <f>SUBTOTAL(9,L309:L311)</f>
        <v>556795.68000000005</v>
      </c>
      <c r="M308" s="578"/>
      <c r="N308" s="174"/>
      <c r="O308" s="174">
        <f t="shared" si="180"/>
        <v>0</v>
      </c>
      <c r="P308" s="578"/>
      <c r="Q308" s="174"/>
      <c r="R308" s="174">
        <f t="shared" si="181"/>
        <v>0</v>
      </c>
      <c r="S308" s="174">
        <f>SUBTOTAL(9,S309:S311)</f>
        <v>0</v>
      </c>
      <c r="T308" s="174">
        <f>SUBTOTAL(9,T309:T311)</f>
        <v>0</v>
      </c>
      <c r="U308" s="174">
        <f>SUBTOTAL(9,U309:U311)</f>
        <v>0</v>
      </c>
      <c r="V308" s="270"/>
    </row>
    <row r="309" spans="1:56" s="11" customFormat="1" outlineLevel="2">
      <c r="A309" s="192"/>
      <c r="B309" s="192"/>
      <c r="C309" s="193" t="s">
        <v>1498</v>
      </c>
      <c r="D309" s="194">
        <v>5</v>
      </c>
      <c r="E309" s="358">
        <v>6</v>
      </c>
      <c r="F309" s="195" t="s">
        <v>624</v>
      </c>
      <c r="G309" s="199">
        <v>45208.800000000003</v>
      </c>
      <c r="H309" s="199">
        <v>28000.000000000004</v>
      </c>
      <c r="I309" s="199">
        <f t="shared" ref="I309" si="201">SUM(G309:H309)</f>
        <v>73208.800000000003</v>
      </c>
      <c r="J309" s="199">
        <f t="shared" ref="J309" si="202">G309*E309</f>
        <v>271252.80000000005</v>
      </c>
      <c r="K309" s="199">
        <f t="shared" ref="K309" si="203">H309*E309</f>
        <v>168000.00000000003</v>
      </c>
      <c r="L309" s="199">
        <f t="shared" ref="L309" si="204">I309*E309</f>
        <v>439252.80000000005</v>
      </c>
      <c r="M309" s="579"/>
      <c r="N309" s="199"/>
      <c r="O309" s="199">
        <f t="shared" si="180"/>
        <v>0</v>
      </c>
      <c r="P309" s="579"/>
      <c r="Q309" s="199"/>
      <c r="R309" s="199">
        <f t="shared" si="181"/>
        <v>0</v>
      </c>
      <c r="S309" s="199">
        <f t="shared" si="182"/>
        <v>0</v>
      </c>
      <c r="T309" s="199">
        <f t="shared" si="183"/>
        <v>0</v>
      </c>
      <c r="U309" s="199">
        <f t="shared" si="184"/>
        <v>0</v>
      </c>
      <c r="V309" s="270" t="s">
        <v>1409</v>
      </c>
    </row>
    <row r="310" spans="1:56" outlineLevel="2">
      <c r="A310" s="137"/>
      <c r="B310" s="137"/>
      <c r="C310" s="138" t="s">
        <v>1418</v>
      </c>
      <c r="D310" s="97">
        <v>1</v>
      </c>
      <c r="E310" s="61">
        <v>1</v>
      </c>
      <c r="F310" s="139" t="s">
        <v>619</v>
      </c>
      <c r="G310" s="199">
        <v>52164</v>
      </c>
      <c r="H310" s="199">
        <v>15649.199999999999</v>
      </c>
      <c r="I310" s="71">
        <f>SUM(G310:H310)</f>
        <v>67813.2</v>
      </c>
      <c r="J310" s="71">
        <f>G310*E310</f>
        <v>52164</v>
      </c>
      <c r="K310" s="71">
        <f>H310*E310</f>
        <v>15649.199999999999</v>
      </c>
      <c r="L310" s="71">
        <f>I310*E310</f>
        <v>67813.2</v>
      </c>
      <c r="M310" s="570"/>
      <c r="N310" s="71"/>
      <c r="O310" s="71">
        <f t="shared" si="180"/>
        <v>0</v>
      </c>
      <c r="P310" s="570"/>
      <c r="Q310" s="71"/>
      <c r="R310" s="71">
        <f t="shared" si="181"/>
        <v>0</v>
      </c>
      <c r="S310" s="71">
        <f t="shared" si="182"/>
        <v>0</v>
      </c>
      <c r="T310" s="71">
        <f t="shared" si="183"/>
        <v>0</v>
      </c>
      <c r="U310" s="71">
        <f t="shared" si="184"/>
        <v>0</v>
      </c>
      <c r="V310" s="145" t="s">
        <v>1105</v>
      </c>
    </row>
    <row r="311" spans="1:56" outlineLevel="2">
      <c r="A311" s="137"/>
      <c r="B311" s="137"/>
      <c r="C311" s="138" t="s">
        <v>1424</v>
      </c>
      <c r="D311" s="97">
        <v>1</v>
      </c>
      <c r="E311" s="61">
        <v>1</v>
      </c>
      <c r="F311" s="139" t="s">
        <v>619</v>
      </c>
      <c r="G311" s="199">
        <v>38253.599999999999</v>
      </c>
      <c r="H311" s="199">
        <v>11476.08</v>
      </c>
      <c r="I311" s="71">
        <f t="shared" ref="I311" si="205">SUM(G311:H311)</f>
        <v>49729.68</v>
      </c>
      <c r="J311" s="71">
        <f t="shared" ref="J311" si="206">G311*E311</f>
        <v>38253.599999999999</v>
      </c>
      <c r="K311" s="71">
        <f t="shared" ref="K311" si="207">H311*E311</f>
        <v>11476.08</v>
      </c>
      <c r="L311" s="71">
        <f t="shared" ref="L311" si="208">I311*E311</f>
        <v>49729.68</v>
      </c>
      <c r="M311" s="570"/>
      <c r="N311" s="71"/>
      <c r="O311" s="71">
        <f t="shared" si="180"/>
        <v>0</v>
      </c>
      <c r="P311" s="570"/>
      <c r="Q311" s="71"/>
      <c r="R311" s="71">
        <f t="shared" si="181"/>
        <v>0</v>
      </c>
      <c r="S311" s="71">
        <f t="shared" si="182"/>
        <v>0</v>
      </c>
      <c r="T311" s="71">
        <f t="shared" si="183"/>
        <v>0</v>
      </c>
      <c r="U311" s="71">
        <f t="shared" si="184"/>
        <v>0</v>
      </c>
      <c r="V311" s="145" t="s">
        <v>1105</v>
      </c>
    </row>
    <row r="312" spans="1:56" outlineLevel="1">
      <c r="A312" s="137"/>
      <c r="B312" s="137"/>
      <c r="C312" s="138"/>
      <c r="D312" s="94"/>
      <c r="E312" s="70"/>
      <c r="F312" s="139"/>
      <c r="G312" s="71"/>
      <c r="H312" s="71"/>
      <c r="I312" s="71"/>
      <c r="J312" s="71"/>
      <c r="K312" s="71"/>
      <c r="L312" s="62"/>
      <c r="M312" s="574"/>
      <c r="N312" s="62"/>
      <c r="O312" s="62">
        <f t="shared" si="180"/>
        <v>0</v>
      </c>
      <c r="P312" s="574"/>
      <c r="Q312" s="62"/>
      <c r="R312" s="62">
        <f t="shared" si="181"/>
        <v>0</v>
      </c>
      <c r="S312" s="62">
        <f t="shared" si="182"/>
        <v>0</v>
      </c>
      <c r="T312" s="62">
        <f t="shared" si="183"/>
        <v>0</v>
      </c>
      <c r="U312" s="62">
        <f t="shared" si="184"/>
        <v>0</v>
      </c>
      <c r="V312" s="145"/>
    </row>
    <row r="313" spans="1:56">
      <c r="A313" s="137"/>
      <c r="B313" s="137"/>
      <c r="C313" s="138"/>
      <c r="D313" s="94"/>
      <c r="E313" s="70"/>
      <c r="F313" s="139"/>
      <c r="G313" s="71"/>
      <c r="H313" s="71"/>
      <c r="I313" s="71"/>
      <c r="J313" s="71"/>
      <c r="K313" s="71"/>
      <c r="L313" s="71"/>
      <c r="M313" s="570"/>
      <c r="N313" s="71"/>
      <c r="O313" s="71">
        <f t="shared" si="180"/>
        <v>0</v>
      </c>
      <c r="P313" s="570"/>
      <c r="Q313" s="71"/>
      <c r="R313" s="71">
        <f t="shared" si="181"/>
        <v>0</v>
      </c>
      <c r="S313" s="71">
        <f t="shared" si="182"/>
        <v>0</v>
      </c>
      <c r="T313" s="71">
        <f t="shared" si="183"/>
        <v>0</v>
      </c>
      <c r="U313" s="71">
        <f t="shared" si="184"/>
        <v>0</v>
      </c>
      <c r="V313" s="145"/>
    </row>
    <row r="314" spans="1:56" ht="13.8">
      <c r="A314" s="156"/>
      <c r="B314" s="157"/>
      <c r="C314" s="158" t="s">
        <v>18</v>
      </c>
      <c r="D314" s="158"/>
      <c r="E314" s="449"/>
      <c r="F314" s="160"/>
      <c r="G314" s="160"/>
      <c r="H314" s="161"/>
      <c r="I314" s="161"/>
      <c r="J314" s="162">
        <f>SUBTOTAL(9,J15:J312)</f>
        <v>2592489399.0246763</v>
      </c>
      <c r="K314" s="162">
        <f>SUBTOTAL(9,K15:K312)</f>
        <v>285926135.52671438</v>
      </c>
      <c r="L314" s="162">
        <f>SUBTOTAL(9,L15:L312)</f>
        <v>2878415534.5513906</v>
      </c>
      <c r="M314" s="162"/>
      <c r="N314" s="162"/>
      <c r="O314" s="162"/>
      <c r="P314" s="162"/>
      <c r="Q314" s="162"/>
      <c r="R314" s="162"/>
      <c r="S314" s="162">
        <f>SUBTOTAL(9,S15:S312)</f>
        <v>114633635.27671233</v>
      </c>
      <c r="T314" s="162">
        <f>SUBTOTAL(9,T15:T312)</f>
        <v>0</v>
      </c>
      <c r="U314" s="162">
        <f>SUBTOTAL(9,U15:U312)</f>
        <v>114633635.27671233</v>
      </c>
      <c r="V314" s="161"/>
    </row>
    <row r="315" spans="1:56">
      <c r="A315" s="153"/>
      <c r="B315" s="153"/>
      <c r="C315" s="130"/>
      <c r="D315" s="130"/>
      <c r="E315" s="90"/>
      <c r="F315" s="154"/>
      <c r="G315" s="91"/>
      <c r="H315" s="91"/>
      <c r="I315" s="91"/>
      <c r="J315" s="91"/>
      <c r="K315" s="91"/>
      <c r="L315" s="91"/>
      <c r="V315" s="155"/>
    </row>
    <row r="316" spans="1:56" ht="13.8">
      <c r="E316" s="93"/>
      <c r="L316" s="624"/>
      <c r="V316" s="48"/>
      <c r="W316" s="625"/>
      <c r="X316" s="625"/>
      <c r="Y316" s="626">
        <f>L316-'[1]1. ELEC'!$L316</f>
        <v>-3148920</v>
      </c>
    </row>
    <row r="317" spans="1:56" s="629" customFormat="1" ht="16.95" customHeight="1">
      <c r="A317" s="1060" t="s">
        <v>1665</v>
      </c>
      <c r="B317" s="1060"/>
      <c r="C317" s="1060"/>
      <c r="D317" s="1060"/>
      <c r="E317" s="564"/>
      <c r="F317" s="564"/>
      <c r="G317" s="564"/>
      <c r="H317" s="564"/>
      <c r="I317" s="564"/>
      <c r="J317" s="564"/>
      <c r="K317" s="564"/>
      <c r="L317" s="627"/>
      <c r="M317" s="564"/>
      <c r="N317" s="1061" t="s">
        <v>1667</v>
      </c>
      <c r="O317" s="1061"/>
      <c r="P317" s="1061"/>
      <c r="Q317" s="1061"/>
      <c r="R317" s="1061"/>
      <c r="S317" s="1061"/>
      <c r="T317" s="1061"/>
      <c r="U317" s="1061"/>
      <c r="V317" s="1061"/>
      <c r="W317" s="625"/>
      <c r="X317" s="625"/>
      <c r="Y317" s="626">
        <f>L317-'[1]1. ELEC'!$L317</f>
        <v>-2049800</v>
      </c>
      <c r="Z317" s="625"/>
      <c r="AA317" s="625"/>
      <c r="AC317" s="625"/>
      <c r="AD317" s="625"/>
      <c r="AE317" s="625"/>
      <c r="AF317" s="625"/>
      <c r="AG317" s="625"/>
      <c r="AH317" s="625"/>
      <c r="AI317" s="625"/>
      <c r="AJ317" s="625"/>
      <c r="AK317" s="625"/>
      <c r="AL317" s="625"/>
      <c r="AM317" s="625"/>
      <c r="AN317" s="625"/>
      <c r="AO317" s="625"/>
      <c r="AP317" s="625"/>
      <c r="AQ317" s="630"/>
      <c r="AR317" s="630"/>
      <c r="AS317" s="630"/>
      <c r="AT317" s="625"/>
      <c r="AU317" s="625"/>
      <c r="AV317" s="625"/>
      <c r="AW317" s="625"/>
      <c r="AX317" s="625"/>
      <c r="AY317" s="625"/>
      <c r="AZ317" s="631"/>
      <c r="BA317" s="632"/>
      <c r="BB317" s="632"/>
      <c r="BC317" s="632"/>
      <c r="BD317" s="632"/>
    </row>
    <row r="318" spans="1:56" s="629" customFormat="1" ht="16.95" customHeight="1">
      <c r="A318" s="1056" t="s">
        <v>1666</v>
      </c>
      <c r="B318" s="1056"/>
      <c r="C318" s="1056"/>
      <c r="D318" s="1056"/>
      <c r="E318" s="564"/>
      <c r="F318" s="564"/>
      <c r="G318" s="564"/>
      <c r="H318" s="564"/>
      <c r="I318" s="564"/>
      <c r="J318" s="564"/>
      <c r="K318" s="564"/>
      <c r="L318" s="627"/>
      <c r="M318" s="564"/>
      <c r="N318" s="561"/>
      <c r="O318" s="561"/>
      <c r="P318" s="561"/>
      <c r="Q318" s="561"/>
      <c r="R318" s="561"/>
      <c r="S318" s="561"/>
      <c r="T318" s="561"/>
      <c r="U318" s="561"/>
      <c r="V318" s="561"/>
      <c r="W318" s="625"/>
      <c r="X318" s="625"/>
      <c r="Y318" s="626">
        <f>L318-'[1]1. ELEC'!$L318</f>
        <v>-240000</v>
      </c>
      <c r="Z318" s="625"/>
      <c r="AA318" s="625"/>
      <c r="AC318" s="625"/>
      <c r="AD318" s="625"/>
      <c r="AE318" s="625"/>
      <c r="AF318" s="625"/>
      <c r="AG318" s="625"/>
      <c r="AH318" s="625"/>
      <c r="AI318" s="625"/>
      <c r="AJ318" s="625"/>
      <c r="AK318" s="625"/>
      <c r="AL318" s="625"/>
      <c r="AM318" s="625"/>
      <c r="AN318" s="625"/>
      <c r="AO318" s="625"/>
      <c r="AP318" s="625"/>
      <c r="AQ318" s="630"/>
      <c r="AR318" s="630"/>
      <c r="AS318" s="630"/>
      <c r="AT318" s="625"/>
      <c r="AU318" s="625"/>
      <c r="AV318" s="625"/>
      <c r="AW318" s="625"/>
      <c r="AX318" s="625"/>
      <c r="AY318" s="625"/>
      <c r="AZ318" s="631"/>
      <c r="BA318" s="632"/>
      <c r="BB318" s="632"/>
      <c r="BC318" s="632"/>
      <c r="BD318" s="632"/>
    </row>
    <row r="319" spans="1:56" s="567" customFormat="1" ht="13.8">
      <c r="A319" s="1062"/>
      <c r="B319" s="1062"/>
      <c r="C319" s="1062"/>
      <c r="D319" s="623"/>
      <c r="E319" s="565"/>
      <c r="L319" s="633"/>
      <c r="M319" s="565"/>
      <c r="N319" s="566"/>
      <c r="P319" s="562" t="s">
        <v>1641</v>
      </c>
      <c r="Q319" s="1063" t="s">
        <v>1644</v>
      </c>
      <c r="R319" s="1063"/>
      <c r="S319" s="1063"/>
      <c r="T319" s="1063"/>
      <c r="U319" s="1063"/>
      <c r="V319" s="1063"/>
      <c r="W319" s="625"/>
      <c r="X319" s="625"/>
      <c r="Y319" s="626">
        <f>L319-'[1]1. ELEC'!$L319</f>
        <v>0</v>
      </c>
      <c r="Z319" s="635"/>
      <c r="AA319" s="635"/>
      <c r="AC319" s="635"/>
      <c r="AD319" s="636"/>
      <c r="AE319" s="1064"/>
      <c r="AF319" s="1064"/>
      <c r="AG319" s="1064"/>
      <c r="AH319" s="1064"/>
      <c r="AI319" s="637"/>
      <c r="AJ319" s="637"/>
      <c r="AK319" s="637"/>
      <c r="AL319" s="637"/>
      <c r="AM319" s="1065"/>
      <c r="AN319" s="1065"/>
      <c r="AO319" s="1065"/>
      <c r="AP319" s="1065"/>
      <c r="AQ319" s="630"/>
      <c r="AR319" s="630"/>
      <c r="AS319" s="630"/>
      <c r="AT319" s="637"/>
      <c r="AU319" s="1065"/>
      <c r="AV319" s="1065"/>
      <c r="AW319" s="1065"/>
      <c r="AX319" s="1065"/>
      <c r="AY319" s="636"/>
      <c r="AZ319" s="638"/>
      <c r="BA319" s="636"/>
      <c r="BB319" s="636"/>
      <c r="BC319" s="636"/>
      <c r="BD319" s="639"/>
    </row>
    <row r="320" spans="1:56" s="640" customFormat="1" ht="13.8">
      <c r="B320" s="641"/>
      <c r="C320" s="641"/>
      <c r="D320" s="641"/>
      <c r="E320" s="642"/>
      <c r="F320" s="643"/>
      <c r="G320" s="644"/>
      <c r="H320" s="644"/>
      <c r="I320" s="644"/>
      <c r="J320" s="644"/>
      <c r="K320" s="644"/>
      <c r="L320" s="645"/>
      <c r="M320" s="568"/>
      <c r="N320" s="569"/>
      <c r="O320" s="563"/>
      <c r="P320" s="563"/>
      <c r="Q320" s="563"/>
      <c r="R320" s="563"/>
      <c r="S320" s="563"/>
      <c r="T320" s="563"/>
      <c r="U320" s="563"/>
      <c r="V320" s="646"/>
      <c r="W320" s="625"/>
      <c r="X320" s="625"/>
      <c r="Y320" s="626">
        <f>L320-'[1]1. ELEC'!$L320</f>
        <v>-16649183.512690092</v>
      </c>
    </row>
    <row r="321" spans="13:21" ht="13.8">
      <c r="M321" s="564"/>
    </row>
    <row r="322" spans="13:21" ht="13.8">
      <c r="M322" s="564"/>
      <c r="N322" s="561"/>
      <c r="O322" s="561"/>
      <c r="P322" s="561"/>
      <c r="Q322" s="561"/>
      <c r="R322" s="561"/>
      <c r="S322" s="561"/>
      <c r="T322" s="561"/>
      <c r="U322" s="561"/>
    </row>
    <row r="323" spans="13:21">
      <c r="M323" s="565"/>
      <c r="N323" s="566"/>
      <c r="O323" s="567"/>
      <c r="P323" s="562"/>
    </row>
    <row r="324" spans="13:21">
      <c r="M324" s="91"/>
      <c r="N324" s="91"/>
      <c r="O324" s="91"/>
      <c r="P324" s="91"/>
      <c r="Q324" s="91"/>
      <c r="R324" s="91"/>
      <c r="S324" s="91"/>
      <c r="T324" s="91"/>
      <c r="U324" s="91"/>
    </row>
  </sheetData>
  <autoFilter ref="A14:V295"/>
  <mergeCells count="11">
    <mergeCell ref="A318:D318"/>
    <mergeCell ref="M14:O14"/>
    <mergeCell ref="P14:R14"/>
    <mergeCell ref="S14:U14"/>
    <mergeCell ref="A317:D317"/>
    <mergeCell ref="N317:V317"/>
    <mergeCell ref="A319:C319"/>
    <mergeCell ref="Q319:V319"/>
    <mergeCell ref="AE319:AH319"/>
    <mergeCell ref="AM319:AP319"/>
    <mergeCell ref="AU319:AX319"/>
  </mergeCells>
  <printOptions horizontalCentered="1"/>
  <pageMargins left="0.23622047244094491" right="0.23622047244094491" top="0.98425196850393704" bottom="0.55118110236220474" header="0.31496062992125984" footer="0.31496062992125984"/>
  <pageSetup paperSize="9" scale="37" fitToHeight="0" orientation="landscape" r:id="rId1"/>
  <headerFooter>
    <oddFooter>&amp;L&amp;8&amp;A&amp;R&amp;P / &amp;N</oddFooter>
  </headerFooter>
  <drawing r:id="rId2"/>
  <legacyDrawingHF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D175"/>
  <sheetViews>
    <sheetView showGridLines="0" view="pageBreakPreview" topLeftCell="A15" zoomScale="85" zoomScaleNormal="55" zoomScaleSheetLayoutView="85" workbookViewId="0">
      <selection activeCell="A16" sqref="A16:XFD531"/>
    </sheetView>
  </sheetViews>
  <sheetFormatPr defaultColWidth="11.44140625" defaultRowHeight="13.2" outlineLevelRow="2" outlineLevelCol="1"/>
  <cols>
    <col min="1" max="1" width="9.33203125" style="10" customWidth="1"/>
    <col min="2" max="2" width="4.6640625" style="10" customWidth="1"/>
    <col min="3" max="3" width="44.44140625" style="14" customWidth="1"/>
    <col min="4" max="4" width="12.33203125" style="14" hidden="1" customWidth="1" outlineLevel="1"/>
    <col min="5" max="5" width="14.33203125" style="93" customWidth="1" collapsed="1"/>
    <col min="6" max="6" width="11.33203125" style="13" customWidth="1"/>
    <col min="7" max="8" width="15.33203125" style="48" customWidth="1" outlineLevel="1"/>
    <col min="9" max="9" width="14.6640625" style="48" customWidth="1"/>
    <col min="10" max="10" width="18.33203125" style="48" customWidth="1"/>
    <col min="11" max="11" width="17.33203125" style="48" customWidth="1"/>
    <col min="12" max="17" width="18.6640625" style="48" customWidth="1"/>
    <col min="18" max="18" width="21.88671875" style="48" customWidth="1"/>
    <col min="19" max="21" width="18.6640625" style="48" customWidth="1"/>
    <col min="22" max="22" width="22.6640625" style="14" customWidth="1"/>
    <col min="23" max="16384" width="11.44140625" style="10"/>
  </cols>
  <sheetData>
    <row r="1" spans="1:22" s="514" customFormat="1" ht="13.8">
      <c r="A1" s="510"/>
      <c r="B1" s="511"/>
      <c r="C1" s="512"/>
      <c r="D1" s="511"/>
      <c r="E1" s="513"/>
    </row>
    <row r="2" spans="1:22" s="514" customFormat="1" ht="13.8">
      <c r="A2" s="510"/>
      <c r="B2" s="511"/>
      <c r="C2" s="512"/>
      <c r="D2" s="511"/>
      <c r="E2" s="513"/>
    </row>
    <row r="3" spans="1:22" s="514" customFormat="1" ht="13.8">
      <c r="A3" s="510"/>
      <c r="B3" s="511"/>
      <c r="C3" s="512"/>
      <c r="D3" s="511"/>
      <c r="E3" s="513"/>
    </row>
    <row r="4" spans="1:22" s="514" customFormat="1" ht="13.8">
      <c r="A4" s="515"/>
      <c r="B4" s="516"/>
      <c r="C4" s="517"/>
      <c r="D4" s="516"/>
      <c r="E4" s="518"/>
      <c r="F4" s="519"/>
      <c r="G4" s="519"/>
      <c r="H4" s="519"/>
      <c r="I4" s="519"/>
      <c r="J4" s="519"/>
      <c r="K4" s="519"/>
      <c r="L4" s="519"/>
      <c r="M4" s="519"/>
      <c r="N4" s="519"/>
      <c r="O4" s="519"/>
      <c r="P4" s="519"/>
      <c r="Q4" s="519"/>
      <c r="R4" s="519"/>
      <c r="S4" s="519"/>
      <c r="T4" s="519"/>
      <c r="U4" s="519"/>
      <c r="V4" s="519"/>
    </row>
    <row r="5" spans="1:22" ht="15.6" customHeight="1">
      <c r="C5" s="129"/>
      <c r="D5" s="129"/>
      <c r="E5" s="47"/>
    </row>
    <row r="6" spans="1:22" ht="13.8">
      <c r="A6" s="506" t="s">
        <v>1612</v>
      </c>
      <c r="C6" s="130"/>
      <c r="D6" s="130"/>
      <c r="E6" s="47"/>
      <c r="F6" s="131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132"/>
    </row>
    <row r="7" spans="1:22" ht="13.8">
      <c r="A7" s="506" t="s">
        <v>1613</v>
      </c>
      <c r="C7" s="130"/>
      <c r="D7" s="130"/>
      <c r="E7" s="47"/>
      <c r="F7" s="131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132"/>
    </row>
    <row r="8" spans="1:22" ht="17.399999999999999">
      <c r="A8" s="507" t="s">
        <v>1614</v>
      </c>
      <c r="B8" s="133"/>
      <c r="C8" s="134"/>
      <c r="D8" s="134"/>
      <c r="E8" s="47"/>
      <c r="F8" s="131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132"/>
    </row>
    <row r="9" spans="1:22" ht="17.399999999999999">
      <c r="A9" s="506" t="s">
        <v>1615</v>
      </c>
      <c r="B9" s="133"/>
      <c r="C9" s="134"/>
      <c r="D9" s="134"/>
      <c r="E9" s="47"/>
      <c r="F9" s="131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132"/>
    </row>
    <row r="10" spans="1:22" ht="13.8">
      <c r="A10" s="508" t="s">
        <v>1620</v>
      </c>
      <c r="C10" s="130"/>
      <c r="D10" s="130"/>
      <c r="E10" s="47"/>
      <c r="F10" s="131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132"/>
    </row>
    <row r="11" spans="1:22" ht="13.8">
      <c r="A11" s="508" t="s">
        <v>1618</v>
      </c>
      <c r="E11" s="53"/>
      <c r="F11" s="131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132"/>
    </row>
    <row r="12" spans="1:22" ht="13.8">
      <c r="A12" s="509" t="s">
        <v>1616</v>
      </c>
      <c r="B12" s="520"/>
      <c r="C12" s="521"/>
      <c r="D12" s="521"/>
      <c r="E12" s="522"/>
      <c r="F12" s="523"/>
      <c r="G12" s="524"/>
      <c r="H12" s="524"/>
      <c r="I12" s="524"/>
      <c r="J12" s="524"/>
      <c r="K12" s="524"/>
      <c r="L12" s="524"/>
      <c r="M12" s="524"/>
      <c r="N12" s="524"/>
      <c r="O12" s="524"/>
      <c r="P12" s="524"/>
      <c r="Q12" s="524"/>
      <c r="R12" s="524"/>
      <c r="S12" s="524"/>
      <c r="T12" s="524"/>
      <c r="U12" s="524"/>
      <c r="V12" s="525"/>
    </row>
    <row r="13" spans="1:22" ht="22.8">
      <c r="C13" s="129"/>
      <c r="D13" s="129"/>
    </row>
    <row r="14" spans="1:22" ht="26.4">
      <c r="A14" s="135" t="s">
        <v>66</v>
      </c>
      <c r="B14" s="135"/>
      <c r="C14" s="136" t="s">
        <v>67</v>
      </c>
      <c r="D14" s="96" t="s">
        <v>611</v>
      </c>
      <c r="E14" s="390" t="s">
        <v>1559</v>
      </c>
      <c r="F14" s="135" t="s">
        <v>69</v>
      </c>
      <c r="G14" s="58" t="s">
        <v>612</v>
      </c>
      <c r="H14" s="58" t="s">
        <v>613</v>
      </c>
      <c r="I14" s="59" t="s">
        <v>614</v>
      </c>
      <c r="J14" s="59" t="s">
        <v>615</v>
      </c>
      <c r="K14" s="59" t="s">
        <v>616</v>
      </c>
      <c r="L14" s="60" t="s">
        <v>617</v>
      </c>
      <c r="M14" s="1057" t="s">
        <v>1642</v>
      </c>
      <c r="N14" s="1058"/>
      <c r="O14" s="1059"/>
      <c r="P14" s="1057" t="s">
        <v>1633</v>
      </c>
      <c r="Q14" s="1058"/>
      <c r="R14" s="1059"/>
      <c r="S14" s="1057" t="s">
        <v>1634</v>
      </c>
      <c r="T14" s="1058"/>
      <c r="U14" s="1059"/>
      <c r="V14" s="136" t="s">
        <v>33</v>
      </c>
    </row>
    <row r="15" spans="1:22">
      <c r="A15" s="137"/>
      <c r="B15" s="137"/>
      <c r="C15" s="138"/>
      <c r="D15" s="97"/>
      <c r="E15" s="97"/>
      <c r="F15" s="139"/>
      <c r="G15" s="62"/>
      <c r="H15" s="62"/>
      <c r="I15" s="62"/>
      <c r="J15" s="62"/>
      <c r="K15" s="62"/>
      <c r="L15" s="62"/>
      <c r="M15" s="550" t="s">
        <v>1635</v>
      </c>
      <c r="N15" s="550" t="s">
        <v>1636</v>
      </c>
      <c r="O15" s="550" t="s">
        <v>1637</v>
      </c>
      <c r="P15" s="550" t="s">
        <v>1635</v>
      </c>
      <c r="Q15" s="550" t="s">
        <v>1636</v>
      </c>
      <c r="R15" s="550" t="s">
        <v>1637</v>
      </c>
      <c r="S15" s="62" t="s">
        <v>1638</v>
      </c>
      <c r="T15" s="62" t="s">
        <v>1639</v>
      </c>
      <c r="U15" s="62" t="s">
        <v>1640</v>
      </c>
      <c r="V15" s="140"/>
    </row>
    <row r="16" spans="1:22" ht="15.6">
      <c r="A16" s="141" t="s">
        <v>47</v>
      </c>
      <c r="B16" s="141"/>
      <c r="C16" s="142" t="s">
        <v>48</v>
      </c>
      <c r="D16" s="117"/>
      <c r="E16" s="117"/>
      <c r="F16" s="143"/>
      <c r="G16" s="68"/>
      <c r="H16" s="68"/>
      <c r="I16" s="68"/>
      <c r="J16" s="68">
        <f>SUBTOTAL(9,J17:J40)</f>
        <v>187529525</v>
      </c>
      <c r="K16" s="68">
        <f>SUBTOTAL(9,K17:K40)</f>
        <v>150438500</v>
      </c>
      <c r="L16" s="68">
        <f>SUBTOTAL(9,L17:L40)</f>
        <v>337968025</v>
      </c>
      <c r="M16" s="68"/>
      <c r="N16" s="68"/>
      <c r="O16" s="68"/>
      <c r="P16" s="68"/>
      <c r="Q16" s="68"/>
      <c r="R16" s="68"/>
      <c r="S16" s="68"/>
      <c r="T16" s="68"/>
      <c r="U16" s="68"/>
      <c r="V16" s="144"/>
    </row>
    <row r="17" spans="1:22">
      <c r="A17" s="146"/>
      <c r="B17" s="146"/>
      <c r="C17" s="147"/>
      <c r="D17" s="99"/>
      <c r="E17" s="99"/>
      <c r="F17" s="148"/>
      <c r="G17" s="82"/>
      <c r="H17" s="82"/>
      <c r="I17" s="82"/>
      <c r="J17" s="82"/>
      <c r="K17" s="82"/>
      <c r="L17" s="62"/>
      <c r="M17" s="574"/>
      <c r="N17" s="62"/>
      <c r="O17" s="62">
        <f t="shared" ref="O17:O40" si="0">M17+N17</f>
        <v>0</v>
      </c>
      <c r="P17" s="574"/>
      <c r="Q17" s="62"/>
      <c r="R17" s="62">
        <f t="shared" ref="R17:R40" si="1">P17+Q17</f>
        <v>0</v>
      </c>
      <c r="S17" s="62">
        <f t="shared" ref="S17:S40" si="2">J17*M17</f>
        <v>0</v>
      </c>
      <c r="T17" s="62">
        <f t="shared" ref="T17:T40" si="3">P17*K17</f>
        <v>0</v>
      </c>
      <c r="U17" s="62">
        <f t="shared" ref="U17:U40" si="4">S17+T17</f>
        <v>0</v>
      </c>
      <c r="V17" s="145"/>
    </row>
    <row r="18" spans="1:22" outlineLevel="1">
      <c r="A18" s="149" t="s">
        <v>415</v>
      </c>
      <c r="B18" s="149"/>
      <c r="C18" s="149" t="s">
        <v>78</v>
      </c>
      <c r="D18" s="100"/>
      <c r="E18" s="100"/>
      <c r="F18" s="151"/>
      <c r="G18" s="75"/>
      <c r="H18" s="75"/>
      <c r="I18" s="75"/>
      <c r="J18" s="75">
        <f>SUBTOTAL(9,J19:J40)</f>
        <v>187529525</v>
      </c>
      <c r="K18" s="75">
        <f>SUBTOTAL(9,K19:K40)</f>
        <v>150438500</v>
      </c>
      <c r="L18" s="75">
        <f>SUBTOTAL(9,L19:L40)</f>
        <v>337968025</v>
      </c>
      <c r="M18" s="571"/>
      <c r="N18" s="75"/>
      <c r="O18" s="75">
        <f t="shared" si="0"/>
        <v>0</v>
      </c>
      <c r="P18" s="571"/>
      <c r="Q18" s="75"/>
      <c r="R18" s="75">
        <f t="shared" si="1"/>
        <v>0</v>
      </c>
      <c r="S18" s="75">
        <f>SUBTOTAL(9,S19:S40)</f>
        <v>76910400</v>
      </c>
      <c r="T18" s="75">
        <f>SUBTOTAL(9,T19:T40)</f>
        <v>33266800</v>
      </c>
      <c r="U18" s="75">
        <f>SUBTOTAL(9,U19:U40)</f>
        <v>110177200</v>
      </c>
      <c r="V18" s="152"/>
    </row>
    <row r="19" spans="1:22" outlineLevel="1">
      <c r="A19" s="146" t="s">
        <v>424</v>
      </c>
      <c r="B19" s="146"/>
      <c r="C19" s="147" t="s">
        <v>425</v>
      </c>
      <c r="D19" s="122">
        <v>1</v>
      </c>
      <c r="E19" s="99">
        <v>1</v>
      </c>
      <c r="F19" s="148" t="s">
        <v>10</v>
      </c>
      <c r="G19" s="77"/>
      <c r="H19" s="77"/>
      <c r="I19" s="77"/>
      <c r="J19" s="82">
        <f>SUBTOTAL(9,J20:J33)</f>
        <v>86750000</v>
      </c>
      <c r="K19" s="82">
        <f>SUBTOTAL(9,K20:K33)</f>
        <v>108855000</v>
      </c>
      <c r="L19" s="82">
        <f>SUBTOTAL(9,L20:L33)</f>
        <v>195605000</v>
      </c>
      <c r="M19" s="576"/>
      <c r="N19" s="82"/>
      <c r="O19" s="82">
        <f t="shared" si="0"/>
        <v>0</v>
      </c>
      <c r="P19" s="576"/>
      <c r="Q19" s="82"/>
      <c r="R19" s="82">
        <f t="shared" si="1"/>
        <v>0</v>
      </c>
      <c r="S19" s="82">
        <f>SUBTOTAL(9,S20:S33)</f>
        <v>0</v>
      </c>
      <c r="T19" s="82">
        <f>SUBTOTAL(9,T20:T33)</f>
        <v>0</v>
      </c>
      <c r="U19" s="82">
        <f>SUBTOTAL(9,U20:U33)</f>
        <v>0</v>
      </c>
      <c r="V19" s="215"/>
    </row>
    <row r="20" spans="1:22" s="363" customFormat="1" outlineLevel="2">
      <c r="A20" s="172"/>
      <c r="B20" s="172"/>
      <c r="C20" s="189" t="s">
        <v>1523</v>
      </c>
      <c r="D20" s="190"/>
      <c r="E20" s="99"/>
      <c r="F20" s="191"/>
      <c r="G20" s="174"/>
      <c r="H20" s="174"/>
      <c r="I20" s="174"/>
      <c r="J20" s="174">
        <f>SUBTOTAL(9,J21:J23)</f>
        <v>58500000</v>
      </c>
      <c r="K20" s="174">
        <f t="shared" ref="K20" si="5">SUBTOTAL(9,K21:K23)</f>
        <v>54800000</v>
      </c>
      <c r="L20" s="174">
        <f>SUBTOTAL(9,L21:L24)</f>
        <v>115800000</v>
      </c>
      <c r="M20" s="578"/>
      <c r="N20" s="174"/>
      <c r="O20" s="174">
        <f t="shared" si="0"/>
        <v>0</v>
      </c>
      <c r="P20" s="578"/>
      <c r="Q20" s="174"/>
      <c r="R20" s="174">
        <f t="shared" si="1"/>
        <v>0</v>
      </c>
      <c r="S20" s="174">
        <f>SUBTOTAL(9,S21:S23)</f>
        <v>0</v>
      </c>
      <c r="T20" s="174">
        <f t="shared" ref="T20" si="6">SUBTOTAL(9,T21:T23)</f>
        <v>0</v>
      </c>
      <c r="U20" s="174">
        <f>SUBTOTAL(9,U21:U24)</f>
        <v>0</v>
      </c>
      <c r="V20" s="406"/>
    </row>
    <row r="21" spans="1:22" s="11" customFormat="1" outlineLevel="2">
      <c r="A21" s="192"/>
      <c r="B21" s="192"/>
      <c r="C21" s="193" t="s">
        <v>1524</v>
      </c>
      <c r="D21" s="194">
        <v>5</v>
      </c>
      <c r="E21" s="97">
        <v>5</v>
      </c>
      <c r="F21" s="195" t="s">
        <v>624</v>
      </c>
      <c r="G21" s="199">
        <v>4500000</v>
      </c>
      <c r="H21" s="199">
        <v>2000000</v>
      </c>
      <c r="I21" s="199">
        <f t="shared" ref="I21:I23" si="7">SUM(G21:H21)</f>
        <v>6500000</v>
      </c>
      <c r="J21" s="199">
        <f t="shared" ref="J21:J23" si="8">G21*E21</f>
        <v>22500000</v>
      </c>
      <c r="K21" s="199">
        <f t="shared" ref="K21:K23" si="9">H21*E21</f>
        <v>10000000</v>
      </c>
      <c r="L21" s="199">
        <f t="shared" ref="L21:L23" si="10">I21*E21</f>
        <v>32500000</v>
      </c>
      <c r="M21" s="579"/>
      <c r="N21" s="199"/>
      <c r="O21" s="199">
        <f t="shared" si="0"/>
        <v>0</v>
      </c>
      <c r="P21" s="579"/>
      <c r="Q21" s="199"/>
      <c r="R21" s="199">
        <f t="shared" si="1"/>
        <v>0</v>
      </c>
      <c r="S21" s="199">
        <f t="shared" si="2"/>
        <v>0</v>
      </c>
      <c r="T21" s="199">
        <f t="shared" si="3"/>
        <v>0</v>
      </c>
      <c r="U21" s="199">
        <f t="shared" si="4"/>
        <v>0</v>
      </c>
      <c r="V21" s="128"/>
    </row>
    <row r="22" spans="1:22" s="11" customFormat="1" outlineLevel="2">
      <c r="A22" s="192"/>
      <c r="B22" s="192"/>
      <c r="C22" s="193" t="s">
        <v>1525</v>
      </c>
      <c r="D22" s="194">
        <v>164</v>
      </c>
      <c r="E22" s="97">
        <v>164</v>
      </c>
      <c r="F22" s="195" t="s">
        <v>1104</v>
      </c>
      <c r="G22" s="199">
        <v>0</v>
      </c>
      <c r="H22" s="199">
        <v>200000</v>
      </c>
      <c r="I22" s="199">
        <f t="shared" si="7"/>
        <v>200000</v>
      </c>
      <c r="J22" s="199">
        <f t="shared" si="8"/>
        <v>0</v>
      </c>
      <c r="K22" s="199">
        <f t="shared" si="9"/>
        <v>32800000</v>
      </c>
      <c r="L22" s="199">
        <f t="shared" si="10"/>
        <v>32800000</v>
      </c>
      <c r="M22" s="579"/>
      <c r="N22" s="199"/>
      <c r="O22" s="199">
        <f t="shared" si="0"/>
        <v>0</v>
      </c>
      <c r="P22" s="579"/>
      <c r="Q22" s="199"/>
      <c r="R22" s="199">
        <f t="shared" si="1"/>
        <v>0</v>
      </c>
      <c r="S22" s="199">
        <f t="shared" si="2"/>
        <v>0</v>
      </c>
      <c r="T22" s="199">
        <f t="shared" si="3"/>
        <v>0</v>
      </c>
      <c r="U22" s="199">
        <f t="shared" si="4"/>
        <v>0</v>
      </c>
      <c r="V22" s="128"/>
    </row>
    <row r="23" spans="1:22" s="11" customFormat="1" outlineLevel="2">
      <c r="A23" s="192"/>
      <c r="B23" s="192"/>
      <c r="C23" s="193" t="s">
        <v>1526</v>
      </c>
      <c r="D23" s="194">
        <v>190</v>
      </c>
      <c r="E23" s="97">
        <v>120</v>
      </c>
      <c r="F23" s="195" t="s">
        <v>624</v>
      </c>
      <c r="G23" s="199">
        <v>300000</v>
      </c>
      <c r="H23" s="199">
        <v>100000</v>
      </c>
      <c r="I23" s="199">
        <f t="shared" si="7"/>
        <v>400000</v>
      </c>
      <c r="J23" s="199">
        <f t="shared" si="8"/>
        <v>36000000</v>
      </c>
      <c r="K23" s="199">
        <f t="shared" si="9"/>
        <v>12000000</v>
      </c>
      <c r="L23" s="199">
        <f t="shared" si="10"/>
        <v>48000000</v>
      </c>
      <c r="M23" s="579"/>
      <c r="N23" s="199"/>
      <c r="O23" s="199">
        <f t="shared" si="0"/>
        <v>0</v>
      </c>
      <c r="P23" s="579"/>
      <c r="Q23" s="199"/>
      <c r="R23" s="199">
        <f t="shared" si="1"/>
        <v>0</v>
      </c>
      <c r="S23" s="199">
        <f t="shared" si="2"/>
        <v>0</v>
      </c>
      <c r="T23" s="199">
        <f t="shared" si="3"/>
        <v>0</v>
      </c>
      <c r="U23" s="199">
        <f t="shared" si="4"/>
        <v>0</v>
      </c>
      <c r="V23" s="128"/>
    </row>
    <row r="24" spans="1:22" s="11" customFormat="1" outlineLevel="2">
      <c r="A24" s="192"/>
      <c r="B24" s="192"/>
      <c r="C24" s="193" t="s">
        <v>1527</v>
      </c>
      <c r="D24" s="194">
        <v>1</v>
      </c>
      <c r="E24" s="97">
        <v>1</v>
      </c>
      <c r="F24" s="195" t="s">
        <v>624</v>
      </c>
      <c r="G24" s="199">
        <v>0</v>
      </c>
      <c r="H24" s="199">
        <v>2500000</v>
      </c>
      <c r="I24" s="199">
        <f t="shared" ref="I24" si="11">SUM(G24:H24)</f>
        <v>2500000</v>
      </c>
      <c r="J24" s="199">
        <f t="shared" ref="J24" si="12">G24*E24</f>
        <v>0</v>
      </c>
      <c r="K24" s="199">
        <f t="shared" ref="K24" si="13">H24*E24</f>
        <v>2500000</v>
      </c>
      <c r="L24" s="199">
        <f t="shared" ref="L24" si="14">I24*E24</f>
        <v>2500000</v>
      </c>
      <c r="M24" s="579"/>
      <c r="N24" s="199"/>
      <c r="O24" s="199">
        <f t="shared" si="0"/>
        <v>0</v>
      </c>
      <c r="P24" s="579"/>
      <c r="Q24" s="199"/>
      <c r="R24" s="199">
        <f t="shared" si="1"/>
        <v>0</v>
      </c>
      <c r="S24" s="199">
        <f t="shared" si="2"/>
        <v>0</v>
      </c>
      <c r="T24" s="199">
        <f t="shared" si="3"/>
        <v>0</v>
      </c>
      <c r="U24" s="199">
        <f t="shared" si="4"/>
        <v>0</v>
      </c>
      <c r="V24" s="128"/>
    </row>
    <row r="25" spans="1:22" s="363" customFormat="1" outlineLevel="2">
      <c r="A25" s="172"/>
      <c r="B25" s="172"/>
      <c r="C25" s="189" t="s">
        <v>1528</v>
      </c>
      <c r="D25" s="190"/>
      <c r="E25" s="99"/>
      <c r="F25" s="191"/>
      <c r="G25" s="174"/>
      <c r="H25" s="174"/>
      <c r="I25" s="174"/>
      <c r="J25" s="174">
        <f>SUBTOTAL(9,J26:J27)</f>
        <v>1250000</v>
      </c>
      <c r="K25" s="174">
        <f>SUBTOTAL(9,K26:K27)</f>
        <v>4515000</v>
      </c>
      <c r="L25" s="174">
        <f>SUBTOTAL(9,L26:L27)</f>
        <v>5765000</v>
      </c>
      <c r="M25" s="578"/>
      <c r="N25" s="174"/>
      <c r="O25" s="174">
        <f t="shared" si="0"/>
        <v>0</v>
      </c>
      <c r="P25" s="578"/>
      <c r="Q25" s="174"/>
      <c r="R25" s="174">
        <f t="shared" si="1"/>
        <v>0</v>
      </c>
      <c r="S25" s="174">
        <f>SUBTOTAL(9,S26:S27)</f>
        <v>0</v>
      </c>
      <c r="T25" s="174">
        <f>SUBTOTAL(9,T26:T27)</f>
        <v>0</v>
      </c>
      <c r="U25" s="174">
        <f>SUBTOTAL(9,U26:U27)</f>
        <v>0</v>
      </c>
      <c r="V25" s="406"/>
    </row>
    <row r="26" spans="1:22" s="11" customFormat="1" outlineLevel="2">
      <c r="A26" s="192"/>
      <c r="B26" s="192"/>
      <c r="C26" s="193" t="s">
        <v>1103</v>
      </c>
      <c r="D26" s="194">
        <v>31</v>
      </c>
      <c r="E26" s="97">
        <v>20.7</v>
      </c>
      <c r="F26" s="195" t="s">
        <v>1104</v>
      </c>
      <c r="G26" s="199">
        <v>0</v>
      </c>
      <c r="H26" s="199">
        <v>200000</v>
      </c>
      <c r="I26" s="199">
        <f t="shared" ref="I26" si="15">SUM(G26:H26)</f>
        <v>200000</v>
      </c>
      <c r="J26" s="199">
        <f t="shared" ref="J26:J27" si="16">G26*E26</f>
        <v>0</v>
      </c>
      <c r="K26" s="199">
        <f t="shared" ref="K26:K27" si="17">H26*E26</f>
        <v>4140000</v>
      </c>
      <c r="L26" s="199">
        <f t="shared" ref="L26:L27" si="18">I26*E26</f>
        <v>4140000</v>
      </c>
      <c r="M26" s="579"/>
      <c r="N26" s="199"/>
      <c r="O26" s="199">
        <f t="shared" si="0"/>
        <v>0</v>
      </c>
      <c r="P26" s="579"/>
      <c r="Q26" s="199"/>
      <c r="R26" s="199">
        <f t="shared" si="1"/>
        <v>0</v>
      </c>
      <c r="S26" s="199">
        <f t="shared" si="2"/>
        <v>0</v>
      </c>
      <c r="T26" s="199">
        <f t="shared" si="3"/>
        <v>0</v>
      </c>
      <c r="U26" s="199">
        <f t="shared" si="4"/>
        <v>0</v>
      </c>
      <c r="V26" s="270" t="s">
        <v>1105</v>
      </c>
    </row>
    <row r="27" spans="1:22" s="11" customFormat="1" ht="26.4" outlineLevel="2">
      <c r="A27" s="192"/>
      <c r="B27" s="192"/>
      <c r="C27" s="193" t="s">
        <v>1050</v>
      </c>
      <c r="D27" s="194">
        <v>15</v>
      </c>
      <c r="E27" s="97">
        <v>10</v>
      </c>
      <c r="F27" s="195" t="s">
        <v>624</v>
      </c>
      <c r="G27" s="199">
        <v>125000</v>
      </c>
      <c r="H27" s="199">
        <v>37500</v>
      </c>
      <c r="I27" s="199">
        <f t="shared" ref="I27" si="19">SUM(G27:H27)</f>
        <v>162500</v>
      </c>
      <c r="J27" s="199">
        <f t="shared" si="16"/>
        <v>1250000</v>
      </c>
      <c r="K27" s="199">
        <f t="shared" si="17"/>
        <v>375000</v>
      </c>
      <c r="L27" s="199">
        <f t="shared" si="18"/>
        <v>1625000</v>
      </c>
      <c r="M27" s="579"/>
      <c r="N27" s="199"/>
      <c r="O27" s="199">
        <f t="shared" si="0"/>
        <v>0</v>
      </c>
      <c r="P27" s="579"/>
      <c r="Q27" s="199"/>
      <c r="R27" s="199">
        <f t="shared" si="1"/>
        <v>0</v>
      </c>
      <c r="S27" s="199">
        <f t="shared" si="2"/>
        <v>0</v>
      </c>
      <c r="T27" s="199">
        <f t="shared" si="3"/>
        <v>0</v>
      </c>
      <c r="U27" s="199">
        <f t="shared" si="4"/>
        <v>0</v>
      </c>
      <c r="V27" s="270" t="s">
        <v>1105</v>
      </c>
    </row>
    <row r="28" spans="1:22" s="363" customFormat="1" outlineLevel="2">
      <c r="A28" s="172"/>
      <c r="B28" s="172"/>
      <c r="C28" s="189" t="s">
        <v>1529</v>
      </c>
      <c r="D28" s="190"/>
      <c r="E28" s="99">
        <v>11</v>
      </c>
      <c r="F28" s="191"/>
      <c r="G28" s="174"/>
      <c r="H28" s="174"/>
      <c r="I28" s="174"/>
      <c r="J28" s="174">
        <f>SUBTOTAL(9,J29:J32)</f>
        <v>27000000</v>
      </c>
      <c r="K28" s="174">
        <f>SUBTOTAL(9,K29:K32)</f>
        <v>47040000</v>
      </c>
      <c r="L28" s="174">
        <f>SUBTOTAL(9,L29:L32)</f>
        <v>74040000</v>
      </c>
      <c r="M28" s="578"/>
      <c r="N28" s="174"/>
      <c r="O28" s="174">
        <f t="shared" si="0"/>
        <v>0</v>
      </c>
      <c r="P28" s="578"/>
      <c r="Q28" s="174"/>
      <c r="R28" s="174">
        <f t="shared" si="1"/>
        <v>0</v>
      </c>
      <c r="S28" s="174">
        <f>SUBTOTAL(9,S29:S32)</f>
        <v>0</v>
      </c>
      <c r="T28" s="174">
        <f>SUBTOTAL(9,T29:T32)</f>
        <v>0</v>
      </c>
      <c r="U28" s="174">
        <f>SUBTOTAL(9,U29:U32)</f>
        <v>0</v>
      </c>
      <c r="V28" s="406"/>
    </row>
    <row r="29" spans="1:22" s="11" customFormat="1" ht="17.25" customHeight="1" outlineLevel="2">
      <c r="A29" s="192"/>
      <c r="B29" s="192"/>
      <c r="C29" s="193" t="s">
        <v>1531</v>
      </c>
      <c r="D29" s="194">
        <v>52</v>
      </c>
      <c r="E29" s="97">
        <v>52</v>
      </c>
      <c r="F29" s="195" t="s">
        <v>624</v>
      </c>
      <c r="G29" s="199">
        <v>0</v>
      </c>
      <c r="H29" s="199">
        <v>300000</v>
      </c>
      <c r="I29" s="199">
        <f t="shared" ref="I29:I32" si="20">SUM(G29:H29)</f>
        <v>300000</v>
      </c>
      <c r="J29" s="199">
        <f t="shared" ref="J29:J32" si="21">G29*E29</f>
        <v>0</v>
      </c>
      <c r="K29" s="199">
        <f t="shared" ref="K29:K32" si="22">H29*E29</f>
        <v>15600000</v>
      </c>
      <c r="L29" s="199">
        <f t="shared" ref="L29:L32" si="23">I29*E29</f>
        <v>15600000</v>
      </c>
      <c r="M29" s="579"/>
      <c r="N29" s="199"/>
      <c r="O29" s="199">
        <f t="shared" si="0"/>
        <v>0</v>
      </c>
      <c r="P29" s="579"/>
      <c r="Q29" s="199"/>
      <c r="R29" s="199">
        <f t="shared" si="1"/>
        <v>0</v>
      </c>
      <c r="S29" s="199">
        <f t="shared" si="2"/>
        <v>0</v>
      </c>
      <c r="T29" s="199">
        <f t="shared" si="3"/>
        <v>0</v>
      </c>
      <c r="U29" s="199">
        <f t="shared" si="4"/>
        <v>0</v>
      </c>
      <c r="V29" s="128" t="s">
        <v>898</v>
      </c>
    </row>
    <row r="30" spans="1:22" s="11" customFormat="1" ht="17.25" customHeight="1" outlineLevel="2">
      <c r="A30" s="192"/>
      <c r="B30" s="192"/>
      <c r="C30" s="193" t="s">
        <v>1532</v>
      </c>
      <c r="D30" s="194">
        <v>4</v>
      </c>
      <c r="E30" s="97">
        <v>6</v>
      </c>
      <c r="F30" s="195" t="s">
        <v>660</v>
      </c>
      <c r="G30" s="199">
        <v>4500000</v>
      </c>
      <c r="H30" s="199">
        <v>2000000</v>
      </c>
      <c r="I30" s="199">
        <f t="shared" si="20"/>
        <v>6500000</v>
      </c>
      <c r="J30" s="199">
        <f t="shared" si="21"/>
        <v>27000000</v>
      </c>
      <c r="K30" s="199">
        <f t="shared" si="22"/>
        <v>12000000</v>
      </c>
      <c r="L30" s="199">
        <f t="shared" si="23"/>
        <v>39000000</v>
      </c>
      <c r="M30" s="579"/>
      <c r="N30" s="199"/>
      <c r="O30" s="199">
        <f t="shared" si="0"/>
        <v>0</v>
      </c>
      <c r="P30" s="579"/>
      <c r="Q30" s="199"/>
      <c r="R30" s="199">
        <f t="shared" si="1"/>
        <v>0</v>
      </c>
      <c r="S30" s="199">
        <f t="shared" si="2"/>
        <v>0</v>
      </c>
      <c r="T30" s="199">
        <f t="shared" si="3"/>
        <v>0</v>
      </c>
      <c r="U30" s="199">
        <f t="shared" si="4"/>
        <v>0</v>
      </c>
      <c r="V30" s="128" t="s">
        <v>793</v>
      </c>
    </row>
    <row r="31" spans="1:22" s="11" customFormat="1" ht="26.4" outlineLevel="2">
      <c r="A31" s="192"/>
      <c r="B31" s="192"/>
      <c r="C31" s="193" t="s">
        <v>1533</v>
      </c>
      <c r="D31" s="194">
        <v>6</v>
      </c>
      <c r="E31" s="97">
        <v>6</v>
      </c>
      <c r="F31" s="195" t="s">
        <v>660</v>
      </c>
      <c r="G31" s="199">
        <v>0</v>
      </c>
      <c r="H31" s="199">
        <v>1200000</v>
      </c>
      <c r="I31" s="199">
        <f t="shared" si="20"/>
        <v>1200000</v>
      </c>
      <c r="J31" s="199">
        <f t="shared" si="21"/>
        <v>0</v>
      </c>
      <c r="K31" s="199">
        <f t="shared" si="22"/>
        <v>7200000</v>
      </c>
      <c r="L31" s="199">
        <f t="shared" si="23"/>
        <v>7200000</v>
      </c>
      <c r="M31" s="579"/>
      <c r="N31" s="199"/>
      <c r="O31" s="199">
        <f t="shared" si="0"/>
        <v>0</v>
      </c>
      <c r="P31" s="579"/>
      <c r="Q31" s="199"/>
      <c r="R31" s="199">
        <f t="shared" si="1"/>
        <v>0</v>
      </c>
      <c r="S31" s="199">
        <f t="shared" si="2"/>
        <v>0</v>
      </c>
      <c r="T31" s="199">
        <f t="shared" si="3"/>
        <v>0</v>
      </c>
      <c r="U31" s="199">
        <f t="shared" si="4"/>
        <v>0</v>
      </c>
      <c r="V31" s="128" t="s">
        <v>898</v>
      </c>
    </row>
    <row r="32" spans="1:22" s="11" customFormat="1" outlineLevel="2">
      <c r="A32" s="192"/>
      <c r="B32" s="192"/>
      <c r="C32" s="193" t="s">
        <v>1103</v>
      </c>
      <c r="D32" s="194">
        <v>100</v>
      </c>
      <c r="E32" s="97">
        <v>61.2</v>
      </c>
      <c r="F32" s="195" t="s">
        <v>1104</v>
      </c>
      <c r="G32" s="199">
        <v>0</v>
      </c>
      <c r="H32" s="199">
        <v>200000</v>
      </c>
      <c r="I32" s="199">
        <f t="shared" si="20"/>
        <v>200000</v>
      </c>
      <c r="J32" s="199">
        <f t="shared" si="21"/>
        <v>0</v>
      </c>
      <c r="K32" s="199">
        <f t="shared" si="22"/>
        <v>12240000</v>
      </c>
      <c r="L32" s="199">
        <f t="shared" si="23"/>
        <v>12240000</v>
      </c>
      <c r="M32" s="579"/>
      <c r="N32" s="199"/>
      <c r="O32" s="199">
        <f t="shared" si="0"/>
        <v>0</v>
      </c>
      <c r="P32" s="579"/>
      <c r="Q32" s="199"/>
      <c r="R32" s="199">
        <f t="shared" si="1"/>
        <v>0</v>
      </c>
      <c r="S32" s="199">
        <f t="shared" si="2"/>
        <v>0</v>
      </c>
      <c r="T32" s="199">
        <f t="shared" si="3"/>
        <v>0</v>
      </c>
      <c r="U32" s="199">
        <f t="shared" si="4"/>
        <v>0</v>
      </c>
      <c r="V32" s="270" t="s">
        <v>1105</v>
      </c>
    </row>
    <row r="33" spans="1:56" s="11" customFormat="1" outlineLevel="1">
      <c r="A33" s="192"/>
      <c r="B33" s="192"/>
      <c r="C33" s="193"/>
      <c r="D33" s="194"/>
      <c r="E33" s="97"/>
      <c r="F33" s="195"/>
      <c r="G33" s="199"/>
      <c r="H33" s="199"/>
      <c r="I33" s="199"/>
      <c r="J33" s="199"/>
      <c r="K33" s="199"/>
      <c r="L33" s="199"/>
      <c r="M33" s="579"/>
      <c r="N33" s="199"/>
      <c r="O33" s="199">
        <f t="shared" si="0"/>
        <v>0</v>
      </c>
      <c r="P33" s="579"/>
      <c r="Q33" s="199"/>
      <c r="R33" s="199">
        <f t="shared" si="1"/>
        <v>0</v>
      </c>
      <c r="S33" s="199">
        <f t="shared" si="2"/>
        <v>0</v>
      </c>
      <c r="T33" s="199">
        <f t="shared" si="3"/>
        <v>0</v>
      </c>
      <c r="U33" s="199">
        <f t="shared" si="4"/>
        <v>0</v>
      </c>
      <c r="V33" s="270"/>
    </row>
    <row r="34" spans="1:56" s="11" customFormat="1" outlineLevel="1">
      <c r="A34" s="172" t="s">
        <v>426</v>
      </c>
      <c r="B34" s="172"/>
      <c r="C34" s="189" t="s">
        <v>427</v>
      </c>
      <c r="D34" s="190">
        <v>1</v>
      </c>
      <c r="E34" s="99"/>
      <c r="F34" s="191" t="s">
        <v>10</v>
      </c>
      <c r="G34" s="174"/>
      <c r="H34" s="174"/>
      <c r="I34" s="174"/>
      <c r="J34" s="174">
        <f>SUBTOTAL(9,J35:J40)</f>
        <v>100779525</v>
      </c>
      <c r="K34" s="174">
        <f t="shared" ref="K34" si="24">SUBTOTAL(9,K35:K40)</f>
        <v>41583500</v>
      </c>
      <c r="L34" s="174">
        <f>SUBTOTAL(9,L35:L40)</f>
        <v>142363025</v>
      </c>
      <c r="M34" s="578"/>
      <c r="N34" s="174"/>
      <c r="O34" s="174">
        <f t="shared" si="0"/>
        <v>0</v>
      </c>
      <c r="P34" s="578"/>
      <c r="Q34" s="174"/>
      <c r="R34" s="174">
        <f t="shared" si="1"/>
        <v>0</v>
      </c>
      <c r="S34" s="174">
        <f>SUBTOTAL(9,S35:S40)</f>
        <v>76910400</v>
      </c>
      <c r="T34" s="174">
        <f t="shared" ref="T34" si="25">SUBTOTAL(9,T35:T40)</f>
        <v>33266800</v>
      </c>
      <c r="U34" s="174">
        <f>SUBTOTAL(9,U35:U40)</f>
        <v>110177200</v>
      </c>
      <c r="V34" s="406"/>
    </row>
    <row r="35" spans="1:56" s="363" customFormat="1" outlineLevel="2">
      <c r="A35" s="172"/>
      <c r="B35" s="172"/>
      <c r="C35" s="189" t="s">
        <v>1534</v>
      </c>
      <c r="D35" s="190"/>
      <c r="E35" s="99"/>
      <c r="F35" s="191"/>
      <c r="G35" s="174"/>
      <c r="H35" s="174"/>
      <c r="I35" s="174"/>
      <c r="J35" s="174">
        <f>SUBTOTAL(9,J36:J37)</f>
        <v>41773725</v>
      </c>
      <c r="K35" s="174">
        <f t="shared" ref="K35:L35" si="26">SUBTOTAL(9,K36:K37)</f>
        <v>16061150</v>
      </c>
      <c r="L35" s="174">
        <f t="shared" si="26"/>
        <v>57834875</v>
      </c>
      <c r="M35" s="578"/>
      <c r="N35" s="174"/>
      <c r="O35" s="174">
        <f t="shared" si="0"/>
        <v>0</v>
      </c>
      <c r="P35" s="578"/>
      <c r="Q35" s="174"/>
      <c r="R35" s="174">
        <f t="shared" si="1"/>
        <v>0</v>
      </c>
      <c r="S35" s="174">
        <f>SUBTOTAL(9,S36:S37)</f>
        <v>29705760</v>
      </c>
      <c r="T35" s="174">
        <f t="shared" ref="T35:U35" si="27">SUBTOTAL(9,T36:T37)</f>
        <v>12848920</v>
      </c>
      <c r="U35" s="174">
        <f t="shared" si="27"/>
        <v>42554680</v>
      </c>
      <c r="V35" s="406"/>
    </row>
    <row r="36" spans="1:56" s="11" customFormat="1" ht="17.25" customHeight="1" outlineLevel="2">
      <c r="A36" s="192"/>
      <c r="B36" s="192"/>
      <c r="C36" s="193" t="s">
        <v>1530</v>
      </c>
      <c r="D36" s="194">
        <v>340</v>
      </c>
      <c r="E36" s="97">
        <v>421</v>
      </c>
      <c r="F36" s="195" t="s">
        <v>624</v>
      </c>
      <c r="G36" s="199">
        <v>88200</v>
      </c>
      <c r="H36" s="199">
        <v>38150</v>
      </c>
      <c r="I36" s="199">
        <f t="shared" ref="I36" si="28">SUM(G36:H36)</f>
        <v>126350</v>
      </c>
      <c r="J36" s="199">
        <f t="shared" ref="J36" si="29">G36*E36</f>
        <v>37132200</v>
      </c>
      <c r="K36" s="199">
        <f t="shared" ref="K36" si="30">H36*E36</f>
        <v>16061150</v>
      </c>
      <c r="L36" s="199">
        <f t="shared" ref="L36" si="31">I36*E36</f>
        <v>53193350</v>
      </c>
      <c r="M36" s="579">
        <v>0.8</v>
      </c>
      <c r="N36" s="199"/>
      <c r="O36" s="579">
        <f t="shared" si="0"/>
        <v>0.8</v>
      </c>
      <c r="P36" s="579">
        <v>0.8</v>
      </c>
      <c r="Q36" s="199"/>
      <c r="R36" s="199">
        <f t="shared" si="1"/>
        <v>0.8</v>
      </c>
      <c r="S36" s="199">
        <f t="shared" si="2"/>
        <v>29705760</v>
      </c>
      <c r="T36" s="199">
        <f t="shared" si="3"/>
        <v>12848920</v>
      </c>
      <c r="U36" s="199">
        <f t="shared" si="4"/>
        <v>42554680</v>
      </c>
      <c r="V36" s="128" t="s">
        <v>713</v>
      </c>
    </row>
    <row r="37" spans="1:56" s="11" customFormat="1" outlineLevel="2">
      <c r="A37" s="192"/>
      <c r="B37" s="192"/>
      <c r="C37" s="193" t="s">
        <v>657</v>
      </c>
      <c r="D37" s="194">
        <v>1</v>
      </c>
      <c r="E37" s="97">
        <v>1</v>
      </c>
      <c r="F37" s="195" t="s">
        <v>619</v>
      </c>
      <c r="G37" s="199">
        <v>4641525</v>
      </c>
      <c r="H37" s="199">
        <v>0</v>
      </c>
      <c r="I37" s="199">
        <f t="shared" ref="I37" si="32">SUM(G37:H37)</f>
        <v>4641525</v>
      </c>
      <c r="J37" s="199">
        <f t="shared" ref="J37" si="33">G37*E37</f>
        <v>4641525</v>
      </c>
      <c r="K37" s="199">
        <f t="shared" ref="K37" si="34">H37*E37</f>
        <v>0</v>
      </c>
      <c r="L37" s="199">
        <f t="shared" ref="L37" si="35">I37*E37</f>
        <v>4641525</v>
      </c>
      <c r="M37" s="579"/>
      <c r="N37" s="199"/>
      <c r="O37" s="199">
        <f t="shared" si="0"/>
        <v>0</v>
      </c>
      <c r="P37" s="579"/>
      <c r="Q37" s="199"/>
      <c r="R37" s="199">
        <f t="shared" si="1"/>
        <v>0</v>
      </c>
      <c r="S37" s="199">
        <f t="shared" si="2"/>
        <v>0</v>
      </c>
      <c r="T37" s="199">
        <f t="shared" si="3"/>
        <v>0</v>
      </c>
      <c r="U37" s="199">
        <f t="shared" si="4"/>
        <v>0</v>
      </c>
      <c r="V37" s="128"/>
    </row>
    <row r="38" spans="1:56" s="363" customFormat="1" outlineLevel="2">
      <c r="A38" s="172"/>
      <c r="B38" s="172"/>
      <c r="C38" s="189" t="s">
        <v>1529</v>
      </c>
      <c r="D38" s="190"/>
      <c r="E38" s="99"/>
      <c r="F38" s="191"/>
      <c r="G38" s="174"/>
      <c r="H38" s="174"/>
      <c r="I38" s="174"/>
      <c r="J38" s="174">
        <f>SUBTOTAL(9,J39:J40)</f>
        <v>59005800</v>
      </c>
      <c r="K38" s="174">
        <f>SUBTOTAL(9,K39:K40)</f>
        <v>25522350</v>
      </c>
      <c r="L38" s="174">
        <f>SUBTOTAL(9,L39:L40)</f>
        <v>84528150</v>
      </c>
      <c r="M38" s="578"/>
      <c r="N38" s="174"/>
      <c r="O38" s="174">
        <f t="shared" si="0"/>
        <v>0</v>
      </c>
      <c r="P38" s="578"/>
      <c r="Q38" s="174"/>
      <c r="R38" s="174">
        <f t="shared" si="1"/>
        <v>0</v>
      </c>
      <c r="S38" s="174">
        <f>SUBTOTAL(9,S39:S40)</f>
        <v>47204640</v>
      </c>
      <c r="T38" s="174">
        <f>SUBTOTAL(9,T39:T40)</f>
        <v>20417880</v>
      </c>
      <c r="U38" s="174">
        <f>SUBTOTAL(9,U39:U40)</f>
        <v>67622520</v>
      </c>
      <c r="V38" s="406"/>
    </row>
    <row r="39" spans="1:56" s="11" customFormat="1" ht="17.25" customHeight="1" outlineLevel="2">
      <c r="A39" s="192"/>
      <c r="B39" s="192"/>
      <c r="C39" s="193" t="s">
        <v>1530</v>
      </c>
      <c r="D39" s="194">
        <v>848</v>
      </c>
      <c r="E39" s="97">
        <v>669</v>
      </c>
      <c r="F39" s="195" t="s">
        <v>624</v>
      </c>
      <c r="G39" s="199">
        <v>88200</v>
      </c>
      <c r="H39" s="199">
        <v>38150</v>
      </c>
      <c r="I39" s="199">
        <f t="shared" ref="I39" si="36">SUM(G39:H39)</f>
        <v>126350</v>
      </c>
      <c r="J39" s="199">
        <f t="shared" ref="J39" si="37">G39*E39</f>
        <v>59005800</v>
      </c>
      <c r="K39" s="199">
        <f t="shared" ref="K39" si="38">H39*E39</f>
        <v>25522350</v>
      </c>
      <c r="L39" s="199">
        <f t="shared" ref="L39" si="39">I39*E39</f>
        <v>84528150</v>
      </c>
      <c r="M39" s="579">
        <v>0.8</v>
      </c>
      <c r="N39" s="199"/>
      <c r="O39" s="199">
        <f t="shared" si="0"/>
        <v>0.8</v>
      </c>
      <c r="P39" s="579">
        <v>0.8</v>
      </c>
      <c r="Q39" s="199"/>
      <c r="R39" s="199">
        <f t="shared" si="1"/>
        <v>0.8</v>
      </c>
      <c r="S39" s="199">
        <f t="shared" si="2"/>
        <v>47204640</v>
      </c>
      <c r="T39" s="199">
        <f t="shared" si="3"/>
        <v>20417880</v>
      </c>
      <c r="U39" s="199">
        <f t="shared" si="4"/>
        <v>67622520</v>
      </c>
      <c r="V39" s="128" t="s">
        <v>713</v>
      </c>
    </row>
    <row r="40" spans="1:56" outlineLevel="1">
      <c r="A40" s="146"/>
      <c r="B40" s="146"/>
      <c r="C40" s="147"/>
      <c r="D40" s="99"/>
      <c r="E40" s="99"/>
      <c r="F40" s="148"/>
      <c r="G40" s="82"/>
      <c r="H40" s="82"/>
      <c r="I40" s="82"/>
      <c r="J40" s="82"/>
      <c r="K40" s="82"/>
      <c r="L40" s="62"/>
      <c r="M40" s="574"/>
      <c r="N40" s="62"/>
      <c r="O40" s="62">
        <f t="shared" si="0"/>
        <v>0</v>
      </c>
      <c r="P40" s="574"/>
      <c r="Q40" s="62"/>
      <c r="R40" s="62">
        <f t="shared" si="1"/>
        <v>0</v>
      </c>
      <c r="S40" s="62">
        <f t="shared" si="2"/>
        <v>0</v>
      </c>
      <c r="T40" s="62">
        <f t="shared" si="3"/>
        <v>0</v>
      </c>
      <c r="U40" s="62">
        <f t="shared" si="4"/>
        <v>0</v>
      </c>
      <c r="V40" s="145"/>
    </row>
    <row r="41" spans="1:56" ht="13.8">
      <c r="A41" s="271"/>
      <c r="B41" s="272"/>
      <c r="C41" s="273" t="s">
        <v>18</v>
      </c>
      <c r="D41" s="273"/>
      <c r="E41" s="274"/>
      <c r="F41" s="275"/>
      <c r="G41" s="275"/>
      <c r="H41" s="276"/>
      <c r="I41" s="276"/>
      <c r="J41" s="162">
        <f>SUBTOTAL(9,J15:J40)</f>
        <v>187529525</v>
      </c>
      <c r="K41" s="162">
        <f>SUBTOTAL(9,K15:K40)</f>
        <v>150438500</v>
      </c>
      <c r="L41" s="162">
        <f>SUBTOTAL(9,L15:L40)</f>
        <v>337968025</v>
      </c>
      <c r="M41" s="162"/>
      <c r="N41" s="162"/>
      <c r="O41" s="162"/>
      <c r="P41" s="162"/>
      <c r="Q41" s="162"/>
      <c r="R41" s="162"/>
      <c r="S41" s="162">
        <f>SUBTOTAL(9,S15:S40)</f>
        <v>76910400</v>
      </c>
      <c r="T41" s="162">
        <f>SUBTOTAL(9,T15:T40)</f>
        <v>33266800</v>
      </c>
      <c r="U41" s="162">
        <f>SUBTOTAL(9,U15:U40)</f>
        <v>110177200</v>
      </c>
      <c r="V41" s="276"/>
    </row>
    <row r="42" spans="1:56">
      <c r="A42" s="153"/>
      <c r="B42" s="153"/>
      <c r="C42" s="130"/>
      <c r="D42" s="130"/>
      <c r="E42" s="101"/>
      <c r="F42" s="154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155"/>
    </row>
    <row r="43" spans="1:56" ht="13.8">
      <c r="L43" s="624"/>
      <c r="V43" s="48"/>
      <c r="W43" s="625"/>
      <c r="X43" s="625"/>
      <c r="Y43" s="626">
        <f>L43-'[1]1. ELEC'!$L43</f>
        <v>0</v>
      </c>
    </row>
    <row r="44" spans="1:56" s="629" customFormat="1" ht="16.95" customHeight="1">
      <c r="A44" s="1060" t="s">
        <v>1665</v>
      </c>
      <c r="B44" s="1060"/>
      <c r="C44" s="1060"/>
      <c r="D44" s="1060"/>
      <c r="E44" s="564"/>
      <c r="F44" s="564"/>
      <c r="G44" s="564"/>
      <c r="H44" s="564"/>
      <c r="I44" s="564"/>
      <c r="J44" s="564"/>
      <c r="K44" s="564"/>
      <c r="L44" s="627"/>
      <c r="M44" s="564"/>
      <c r="N44" s="1061" t="s">
        <v>1667</v>
      </c>
      <c r="O44" s="1061"/>
      <c r="P44" s="1061"/>
      <c r="Q44" s="1061"/>
      <c r="R44" s="1061"/>
      <c r="S44" s="1061"/>
      <c r="T44" s="1061"/>
      <c r="U44" s="1061"/>
      <c r="V44" s="1061"/>
      <c r="W44" s="625"/>
      <c r="X44" s="625"/>
      <c r="Y44" s="626">
        <f>L44-'[1]1. ELEC'!$L44</f>
        <v>0</v>
      </c>
      <c r="Z44" s="625"/>
      <c r="AA44" s="625"/>
      <c r="AC44" s="625"/>
      <c r="AD44" s="625"/>
      <c r="AE44" s="625"/>
      <c r="AF44" s="625"/>
      <c r="AG44" s="625"/>
      <c r="AH44" s="625"/>
      <c r="AI44" s="625"/>
      <c r="AJ44" s="625"/>
      <c r="AK44" s="625"/>
      <c r="AL44" s="625"/>
      <c r="AM44" s="625"/>
      <c r="AN44" s="625"/>
      <c r="AO44" s="625"/>
      <c r="AP44" s="625"/>
      <c r="AQ44" s="630"/>
      <c r="AR44" s="630"/>
      <c r="AS44" s="630"/>
      <c r="AT44" s="625"/>
      <c r="AU44" s="625"/>
      <c r="AV44" s="625"/>
      <c r="AW44" s="625"/>
      <c r="AX44" s="625"/>
      <c r="AY44" s="625"/>
      <c r="AZ44" s="631"/>
      <c r="BA44" s="632"/>
      <c r="BB44" s="632"/>
      <c r="BC44" s="632"/>
      <c r="BD44" s="632"/>
    </row>
    <row r="45" spans="1:56" s="629" customFormat="1" ht="16.95" customHeight="1">
      <c r="A45" s="1056" t="s">
        <v>1666</v>
      </c>
      <c r="B45" s="1056"/>
      <c r="C45" s="1056"/>
      <c r="D45" s="1056"/>
      <c r="E45" s="564"/>
      <c r="F45" s="564"/>
      <c r="G45" s="564"/>
      <c r="H45" s="564"/>
      <c r="I45" s="564"/>
      <c r="J45" s="564"/>
      <c r="K45" s="564"/>
      <c r="L45" s="627"/>
      <c r="M45" s="564"/>
      <c r="N45" s="561"/>
      <c r="O45" s="561"/>
      <c r="P45" s="561"/>
      <c r="Q45" s="561"/>
      <c r="R45" s="561"/>
      <c r="S45" s="561"/>
      <c r="T45" s="561"/>
      <c r="U45" s="561"/>
      <c r="V45" s="561"/>
      <c r="W45" s="625"/>
      <c r="X45" s="625"/>
      <c r="Y45" s="626">
        <f>L45-'[1]1. ELEC'!$L45</f>
        <v>0</v>
      </c>
      <c r="Z45" s="625"/>
      <c r="AA45" s="625"/>
      <c r="AC45" s="625"/>
      <c r="AD45" s="625"/>
      <c r="AE45" s="625"/>
      <c r="AF45" s="625"/>
      <c r="AG45" s="625"/>
      <c r="AH45" s="625"/>
      <c r="AI45" s="625"/>
      <c r="AJ45" s="625"/>
      <c r="AK45" s="625"/>
      <c r="AL45" s="625"/>
      <c r="AM45" s="625"/>
      <c r="AN45" s="625"/>
      <c r="AO45" s="625"/>
      <c r="AP45" s="625"/>
      <c r="AQ45" s="630"/>
      <c r="AR45" s="630"/>
      <c r="AS45" s="630"/>
      <c r="AT45" s="625"/>
      <c r="AU45" s="625"/>
      <c r="AV45" s="625"/>
      <c r="AW45" s="625"/>
      <c r="AX45" s="625"/>
      <c r="AY45" s="625"/>
      <c r="AZ45" s="631"/>
      <c r="BA45" s="632"/>
      <c r="BB45" s="632"/>
      <c r="BC45" s="632"/>
      <c r="BD45" s="632"/>
    </row>
    <row r="46" spans="1:56" s="567" customFormat="1" ht="13.8">
      <c r="A46" s="1062"/>
      <c r="B46" s="1062"/>
      <c r="C46" s="1062"/>
      <c r="D46" s="623"/>
      <c r="E46" s="565"/>
      <c r="L46" s="633"/>
      <c r="M46" s="565"/>
      <c r="N46" s="566"/>
      <c r="P46" s="562" t="s">
        <v>1641</v>
      </c>
      <c r="Q46" s="1063" t="s">
        <v>1644</v>
      </c>
      <c r="R46" s="1063"/>
      <c r="S46" s="1063"/>
      <c r="T46" s="1063"/>
      <c r="U46" s="1063"/>
      <c r="V46" s="1063"/>
      <c r="W46" s="625"/>
      <c r="X46" s="625"/>
      <c r="Y46" s="626">
        <f>L46-'[1]1. ELEC'!$L46</f>
        <v>0</v>
      </c>
      <c r="Z46" s="635"/>
      <c r="AA46" s="635"/>
      <c r="AC46" s="635"/>
      <c r="AD46" s="636"/>
      <c r="AE46" s="1064"/>
      <c r="AF46" s="1064"/>
      <c r="AG46" s="1064"/>
      <c r="AH46" s="1064"/>
      <c r="AI46" s="637"/>
      <c r="AJ46" s="637"/>
      <c r="AK46" s="637"/>
      <c r="AL46" s="637"/>
      <c r="AM46" s="1065"/>
      <c r="AN46" s="1065"/>
      <c r="AO46" s="1065"/>
      <c r="AP46" s="1065"/>
      <c r="AQ46" s="630"/>
      <c r="AR46" s="630"/>
      <c r="AS46" s="630"/>
      <c r="AT46" s="637"/>
      <c r="AU46" s="1065"/>
      <c r="AV46" s="1065"/>
      <c r="AW46" s="1065"/>
      <c r="AX46" s="1065"/>
      <c r="AY46" s="636"/>
      <c r="AZ46" s="638"/>
      <c r="BA46" s="636"/>
      <c r="BB46" s="636"/>
      <c r="BC46" s="636"/>
      <c r="BD46" s="639"/>
    </row>
    <row r="47" spans="1:56" s="640" customFormat="1" ht="13.8">
      <c r="B47" s="641"/>
      <c r="C47" s="641"/>
      <c r="D47" s="641"/>
      <c r="E47" s="642"/>
      <c r="F47" s="643"/>
      <c r="G47" s="644"/>
      <c r="H47" s="644"/>
      <c r="I47" s="644"/>
      <c r="J47" s="644"/>
      <c r="K47" s="644"/>
      <c r="L47" s="645"/>
      <c r="M47" s="568"/>
      <c r="N47" s="569"/>
      <c r="O47" s="563"/>
      <c r="P47" s="563"/>
      <c r="Q47" s="563"/>
      <c r="R47" s="563"/>
      <c r="S47" s="563"/>
      <c r="T47" s="563"/>
      <c r="U47" s="563"/>
      <c r="V47" s="646"/>
      <c r="W47" s="625"/>
      <c r="X47" s="625"/>
      <c r="Y47" s="626">
        <f>L47-'[1]1. ELEC'!$L47</f>
        <v>0</v>
      </c>
    </row>
    <row r="48" spans="1:56" ht="13.8">
      <c r="E48" s="47"/>
      <c r="M48" s="564"/>
    </row>
    <row r="49" spans="1:22" ht="13.8">
      <c r="E49" s="47"/>
      <c r="M49" s="564"/>
      <c r="N49" s="561"/>
      <c r="O49" s="561"/>
      <c r="P49" s="561"/>
      <c r="Q49" s="561"/>
      <c r="R49" s="561"/>
      <c r="S49" s="561"/>
      <c r="T49" s="561"/>
      <c r="U49" s="561"/>
    </row>
    <row r="50" spans="1:22">
      <c r="A50" s="153"/>
      <c r="B50" s="153"/>
      <c r="C50" s="130"/>
      <c r="D50" s="130"/>
      <c r="E50" s="101"/>
      <c r="F50" s="154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155"/>
    </row>
    <row r="51" spans="1:22" ht="13.8">
      <c r="A51" s="153"/>
      <c r="B51" s="153"/>
      <c r="C51" s="130"/>
      <c r="D51" s="130"/>
      <c r="E51" s="101"/>
      <c r="F51" s="154"/>
      <c r="G51" s="91"/>
      <c r="H51" s="91"/>
      <c r="I51" s="91"/>
      <c r="J51" s="91"/>
      <c r="K51" s="91"/>
      <c r="L51" s="91"/>
      <c r="M51" s="564"/>
      <c r="N51" s="91"/>
      <c r="O51" s="91"/>
      <c r="P51" s="91"/>
      <c r="Q51" s="91"/>
      <c r="R51" s="91"/>
      <c r="S51" s="91"/>
      <c r="T51" s="91"/>
      <c r="U51" s="91"/>
      <c r="V51" s="155"/>
    </row>
    <row r="52" spans="1:22" ht="13.8">
      <c r="M52" s="564"/>
      <c r="N52" s="561"/>
      <c r="O52" s="561"/>
      <c r="P52" s="561"/>
      <c r="Q52" s="561"/>
      <c r="R52" s="561"/>
      <c r="S52" s="561"/>
      <c r="T52" s="561"/>
      <c r="U52" s="561"/>
    </row>
    <row r="53" spans="1:22">
      <c r="M53" s="565"/>
      <c r="N53" s="566"/>
      <c r="O53" s="567"/>
      <c r="P53" s="562"/>
    </row>
    <row r="54" spans="1:22">
      <c r="M54" s="91"/>
      <c r="N54" s="91"/>
      <c r="O54" s="91"/>
      <c r="P54" s="91"/>
      <c r="Q54" s="91"/>
      <c r="R54" s="91"/>
      <c r="S54" s="91"/>
      <c r="T54" s="91"/>
      <c r="U54" s="91"/>
    </row>
    <row r="167" spans="22:22">
      <c r="V167" s="14" t="s">
        <v>1455</v>
      </c>
    </row>
    <row r="175" spans="22:22" ht="26.4">
      <c r="V175" s="14" t="s">
        <v>1468</v>
      </c>
    </row>
  </sheetData>
  <autoFilter ref="A14:V51"/>
  <mergeCells count="11">
    <mergeCell ref="A45:D45"/>
    <mergeCell ref="M14:O14"/>
    <mergeCell ref="P14:R14"/>
    <mergeCell ref="S14:U14"/>
    <mergeCell ref="A44:D44"/>
    <mergeCell ref="N44:V44"/>
    <mergeCell ref="A46:C46"/>
    <mergeCell ref="Q46:V46"/>
    <mergeCell ref="AE46:AH46"/>
    <mergeCell ref="AM46:AP46"/>
    <mergeCell ref="AU46:AX46"/>
  </mergeCells>
  <printOptions horizontalCentered="1"/>
  <pageMargins left="0.23622047244094491" right="0.23622047244094491" top="0.98425196850393704" bottom="0.55118110236220474" header="0.31496062992125984" footer="0.31496062992125984"/>
  <pageSetup paperSize="9" scale="38" fitToHeight="0" orientation="landscape" r:id="rId1"/>
  <headerFooter>
    <oddFooter>&amp;L&amp;8&amp;A&amp;R&amp;P / &amp;N</oddFooter>
  </headerFooter>
  <drawing r:id="rId2"/>
  <legacyDrawingHF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D154"/>
  <sheetViews>
    <sheetView showGridLines="0" view="pageBreakPreview" topLeftCell="A9" zoomScale="70" zoomScaleNormal="55" zoomScaleSheetLayoutView="70" workbookViewId="0">
      <selection activeCell="A16" sqref="A16:XFD531"/>
    </sheetView>
  </sheetViews>
  <sheetFormatPr defaultColWidth="11.44140625" defaultRowHeight="13.2" outlineLevelRow="3" outlineLevelCol="1"/>
  <cols>
    <col min="1" max="1" width="12" style="10" customWidth="1"/>
    <col min="2" max="2" width="4.6640625" style="10" customWidth="1"/>
    <col min="3" max="3" width="53.5546875" style="14" customWidth="1"/>
    <col min="4" max="4" width="16.44140625" style="14" hidden="1" customWidth="1" outlineLevel="1"/>
    <col min="5" max="5" width="14.44140625" style="93" customWidth="1" collapsed="1"/>
    <col min="6" max="6" width="11.33203125" style="13" customWidth="1"/>
    <col min="7" max="8" width="15.33203125" style="48" customWidth="1" outlineLevel="1"/>
    <col min="9" max="9" width="14.6640625" style="48" customWidth="1" outlineLevel="1"/>
    <col min="10" max="10" width="18.33203125" style="48" customWidth="1" outlineLevel="1"/>
    <col min="11" max="11" width="17.33203125" style="48" customWidth="1" outlineLevel="1"/>
    <col min="12" max="21" width="18.6640625" style="48" customWidth="1"/>
    <col min="22" max="22" width="22.6640625" style="14" customWidth="1"/>
    <col min="23" max="16384" width="11.44140625" style="10"/>
  </cols>
  <sheetData>
    <row r="1" spans="1:22" s="514" customFormat="1" ht="13.8">
      <c r="A1" s="510"/>
      <c r="B1" s="511"/>
      <c r="C1" s="512"/>
      <c r="D1" s="511"/>
      <c r="E1" s="513"/>
    </row>
    <row r="2" spans="1:22" s="514" customFormat="1" ht="13.8">
      <c r="A2" s="510"/>
      <c r="B2" s="511"/>
      <c r="C2" s="512"/>
      <c r="D2" s="511"/>
      <c r="E2" s="513"/>
    </row>
    <row r="3" spans="1:22" s="514" customFormat="1" ht="13.8">
      <c r="A3" s="510"/>
      <c r="B3" s="511"/>
      <c r="C3" s="512"/>
      <c r="D3" s="511"/>
      <c r="E3" s="513"/>
    </row>
    <row r="4" spans="1:22" s="514" customFormat="1" ht="13.8">
      <c r="A4" s="515"/>
      <c r="B4" s="516"/>
      <c r="C4" s="517"/>
      <c r="D4" s="516"/>
      <c r="E4" s="518"/>
      <c r="F4" s="519"/>
      <c r="G4" s="519"/>
      <c r="H4" s="519"/>
      <c r="I4" s="519"/>
      <c r="J4" s="519"/>
      <c r="K4" s="519"/>
      <c r="L4" s="519"/>
      <c r="M4" s="519"/>
      <c r="N4" s="519"/>
      <c r="O4" s="519"/>
      <c r="P4" s="519"/>
      <c r="Q4" s="519"/>
      <c r="R4" s="519"/>
      <c r="S4" s="519"/>
      <c r="T4" s="519"/>
      <c r="U4" s="519"/>
      <c r="V4" s="519"/>
    </row>
    <row r="5" spans="1:22" ht="15.6" customHeight="1">
      <c r="C5" s="129"/>
      <c r="D5" s="129"/>
      <c r="E5" s="47"/>
    </row>
    <row r="6" spans="1:22" ht="13.8">
      <c r="A6" s="506" t="s">
        <v>1612</v>
      </c>
      <c r="C6" s="130"/>
      <c r="D6" s="130"/>
      <c r="E6" s="47"/>
      <c r="F6" s="131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132"/>
    </row>
    <row r="7" spans="1:22" ht="13.8">
      <c r="A7" s="506" t="s">
        <v>1613</v>
      </c>
      <c r="C7" s="130"/>
      <c r="D7" s="130"/>
      <c r="E7" s="47"/>
      <c r="F7" s="131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132"/>
    </row>
    <row r="8" spans="1:22" ht="17.399999999999999">
      <c r="A8" s="507" t="s">
        <v>1614</v>
      </c>
      <c r="B8" s="133"/>
      <c r="C8" s="134"/>
      <c r="D8" s="134"/>
      <c r="E8" s="47"/>
      <c r="F8" s="131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132"/>
    </row>
    <row r="9" spans="1:22" ht="17.399999999999999">
      <c r="A9" s="506" t="s">
        <v>1615</v>
      </c>
      <c r="B9" s="133"/>
      <c r="C9" s="134"/>
      <c r="D9" s="134"/>
      <c r="E9" s="47"/>
      <c r="F9" s="131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132"/>
    </row>
    <row r="10" spans="1:22" ht="13.8">
      <c r="A10" s="508" t="s">
        <v>1619</v>
      </c>
      <c r="C10" s="130"/>
      <c r="D10" s="130"/>
      <c r="E10" s="47"/>
      <c r="F10" s="131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132"/>
    </row>
    <row r="11" spans="1:22" ht="13.8">
      <c r="A11" s="508" t="s">
        <v>1618</v>
      </c>
      <c r="E11" s="53"/>
      <c r="F11" s="131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132"/>
    </row>
    <row r="12" spans="1:22" ht="13.8">
      <c r="A12" s="509" t="s">
        <v>1616</v>
      </c>
      <c r="B12" s="520"/>
      <c r="C12" s="521"/>
      <c r="D12" s="521"/>
      <c r="E12" s="522"/>
      <c r="F12" s="523"/>
      <c r="G12" s="524"/>
      <c r="H12" s="524"/>
      <c r="I12" s="524"/>
      <c r="J12" s="524"/>
      <c r="K12" s="524"/>
      <c r="L12" s="524"/>
      <c r="M12" s="524"/>
      <c r="N12" s="524"/>
      <c r="O12" s="524"/>
      <c r="P12" s="524"/>
      <c r="Q12" s="524"/>
      <c r="R12" s="524"/>
      <c r="S12" s="524"/>
      <c r="T12" s="524"/>
      <c r="U12" s="524"/>
      <c r="V12" s="525"/>
    </row>
    <row r="13" spans="1:22" ht="22.8">
      <c r="C13" s="129"/>
      <c r="D13" s="129"/>
    </row>
    <row r="14" spans="1:22" ht="26.4">
      <c r="A14" s="135" t="s">
        <v>66</v>
      </c>
      <c r="B14" s="135"/>
      <c r="C14" s="136" t="s">
        <v>67</v>
      </c>
      <c r="D14" s="96" t="s">
        <v>611</v>
      </c>
      <c r="E14" s="390" t="s">
        <v>1559</v>
      </c>
      <c r="F14" s="135" t="s">
        <v>69</v>
      </c>
      <c r="G14" s="58" t="s">
        <v>612</v>
      </c>
      <c r="H14" s="58" t="s">
        <v>613</v>
      </c>
      <c r="I14" s="59" t="s">
        <v>614</v>
      </c>
      <c r="J14" s="59" t="s">
        <v>615</v>
      </c>
      <c r="K14" s="59" t="s">
        <v>616</v>
      </c>
      <c r="L14" s="60" t="s">
        <v>617</v>
      </c>
      <c r="M14" s="1057" t="s">
        <v>1642</v>
      </c>
      <c r="N14" s="1058"/>
      <c r="O14" s="1059"/>
      <c r="P14" s="1057" t="s">
        <v>1633</v>
      </c>
      <c r="Q14" s="1058"/>
      <c r="R14" s="1059"/>
      <c r="S14" s="1057" t="s">
        <v>1634</v>
      </c>
      <c r="T14" s="1058"/>
      <c r="U14" s="1059"/>
      <c r="V14" s="136" t="s">
        <v>33</v>
      </c>
    </row>
    <row r="15" spans="1:22">
      <c r="A15" s="137"/>
      <c r="B15" s="137"/>
      <c r="C15" s="138"/>
      <c r="D15" s="94"/>
      <c r="E15" s="94"/>
      <c r="F15" s="139"/>
      <c r="G15" s="71"/>
      <c r="H15" s="71"/>
      <c r="I15" s="71"/>
      <c r="J15" s="71"/>
      <c r="K15" s="71"/>
      <c r="L15" s="71"/>
      <c r="M15" s="550" t="s">
        <v>1635</v>
      </c>
      <c r="N15" s="550" t="s">
        <v>1636</v>
      </c>
      <c r="O15" s="550" t="s">
        <v>1637</v>
      </c>
      <c r="P15" s="550" t="s">
        <v>1635</v>
      </c>
      <c r="Q15" s="550" t="s">
        <v>1636</v>
      </c>
      <c r="R15" s="550" t="s">
        <v>1637</v>
      </c>
      <c r="S15" s="62" t="s">
        <v>1638</v>
      </c>
      <c r="T15" s="62" t="s">
        <v>1639</v>
      </c>
      <c r="U15" s="62" t="s">
        <v>1640</v>
      </c>
      <c r="V15" s="145"/>
    </row>
    <row r="16" spans="1:22" ht="15.6">
      <c r="A16" s="141" t="s">
        <v>39</v>
      </c>
      <c r="B16" s="141"/>
      <c r="C16" s="142" t="s">
        <v>40</v>
      </c>
      <c r="D16" s="117"/>
      <c r="E16" s="117"/>
      <c r="F16" s="143"/>
      <c r="G16" s="68"/>
      <c r="H16" s="68"/>
      <c r="I16" s="68"/>
      <c r="J16" s="68">
        <f>SUBTOTAL(9,J17:J37)</f>
        <v>225500372.31781819</v>
      </c>
      <c r="K16" s="68">
        <f>SUBTOTAL(9,K17:K37)</f>
        <v>4188800</v>
      </c>
      <c r="L16" s="68">
        <f>SUBTOTAL(9,L17:L37)</f>
        <v>229689172.31781819</v>
      </c>
      <c r="M16" s="68"/>
      <c r="N16" s="68"/>
      <c r="O16" s="68"/>
      <c r="P16" s="68"/>
      <c r="Q16" s="68"/>
      <c r="R16" s="68"/>
      <c r="S16" s="68">
        <f>SUBTOTAL(9,S17:S37)</f>
        <v>0</v>
      </c>
      <c r="T16" s="68">
        <f>SUBTOTAL(9,T17:T37)</f>
        <v>0</v>
      </c>
      <c r="U16" s="68">
        <f>SUBTOTAL(9,U17:U37)</f>
        <v>0</v>
      </c>
      <c r="V16" s="144"/>
    </row>
    <row r="17" spans="1:22">
      <c r="A17" s="146"/>
      <c r="B17" s="146"/>
      <c r="C17" s="147"/>
      <c r="D17" s="99"/>
      <c r="E17" s="99"/>
      <c r="F17" s="148"/>
      <c r="G17" s="82"/>
      <c r="H17" s="82"/>
      <c r="I17" s="82"/>
      <c r="J17" s="82"/>
      <c r="K17" s="82"/>
      <c r="L17" s="62"/>
      <c r="M17" s="62"/>
      <c r="N17" s="62"/>
      <c r="O17" s="62">
        <f t="shared" ref="O17:O37" si="0">M17+N17</f>
        <v>0</v>
      </c>
      <c r="P17" s="62"/>
      <c r="Q17" s="62"/>
      <c r="R17" s="62">
        <f t="shared" ref="R17:R37" si="1">P17+Q17</f>
        <v>0</v>
      </c>
      <c r="S17" s="82"/>
      <c r="T17" s="82"/>
      <c r="U17" s="62"/>
      <c r="V17" s="145"/>
    </row>
    <row r="18" spans="1:22" outlineLevel="1">
      <c r="A18" s="149" t="s">
        <v>288</v>
      </c>
      <c r="B18" s="149"/>
      <c r="C18" s="150" t="s">
        <v>176</v>
      </c>
      <c r="D18" s="100"/>
      <c r="E18" s="100"/>
      <c r="F18" s="151"/>
      <c r="G18" s="75"/>
      <c r="H18" s="75"/>
      <c r="I18" s="75"/>
      <c r="J18" s="75">
        <f>SUBTOTAL(9,J19:J36)</f>
        <v>225500372.31781819</v>
      </c>
      <c r="K18" s="75">
        <f>SUBTOTAL(9,K19:K36)</f>
        <v>4188800</v>
      </c>
      <c r="L18" s="75">
        <f>SUBTOTAL(9,L19:L36)</f>
        <v>229689172.31781819</v>
      </c>
      <c r="M18" s="75"/>
      <c r="N18" s="75"/>
      <c r="O18" s="75">
        <f t="shared" si="0"/>
        <v>0</v>
      </c>
      <c r="P18" s="75"/>
      <c r="Q18" s="75"/>
      <c r="R18" s="75">
        <f t="shared" si="1"/>
        <v>0</v>
      </c>
      <c r="S18" s="75">
        <f>SUBTOTAL(9,S19:S36)</f>
        <v>0</v>
      </c>
      <c r="T18" s="75">
        <f>SUBTOTAL(9,T19:T36)</f>
        <v>0</v>
      </c>
      <c r="U18" s="75">
        <f>SUBTOTAL(9,U19:U36)</f>
        <v>0</v>
      </c>
      <c r="V18" s="152"/>
    </row>
    <row r="19" spans="1:22" outlineLevel="2">
      <c r="A19" s="137" t="s">
        <v>293</v>
      </c>
      <c r="B19" s="137"/>
      <c r="C19" s="138" t="s">
        <v>294</v>
      </c>
      <c r="D19" s="94">
        <v>1</v>
      </c>
      <c r="E19" s="94">
        <v>1</v>
      </c>
      <c r="F19" s="139" t="s">
        <v>10</v>
      </c>
      <c r="G19" s="71"/>
      <c r="H19" s="71"/>
      <c r="I19" s="71"/>
      <c r="J19" s="82">
        <f>SUBTOTAL(9,J20:J36)</f>
        <v>225500372.31781819</v>
      </c>
      <c r="K19" s="82">
        <f>SUBTOTAL(9,K20:K36)</f>
        <v>4188800</v>
      </c>
      <c r="L19" s="82">
        <f>SUBTOTAL(9,L20:L36)</f>
        <v>229689172.31781819</v>
      </c>
      <c r="M19" s="82"/>
      <c r="N19" s="82"/>
      <c r="O19" s="82">
        <f t="shared" si="0"/>
        <v>0</v>
      </c>
      <c r="P19" s="82"/>
      <c r="Q19" s="82"/>
      <c r="R19" s="82">
        <f t="shared" si="1"/>
        <v>0</v>
      </c>
      <c r="S19" s="82">
        <f>SUBTOTAL(9,S20:S36)</f>
        <v>0</v>
      </c>
      <c r="T19" s="82">
        <f>SUBTOTAL(9,T20:T36)</f>
        <v>0</v>
      </c>
      <c r="U19" s="82">
        <f>SUBTOTAL(9,U20:U36)</f>
        <v>0</v>
      </c>
      <c r="V19" s="145"/>
    </row>
    <row r="20" spans="1:22" s="11" customFormat="1" outlineLevel="3">
      <c r="A20" s="192"/>
      <c r="B20" s="192"/>
      <c r="C20" s="189" t="s">
        <v>1342</v>
      </c>
      <c r="D20" s="194">
        <v>0</v>
      </c>
      <c r="E20" s="194">
        <v>0</v>
      </c>
      <c r="F20" s="195" t="s">
        <v>624</v>
      </c>
      <c r="G20" s="199"/>
      <c r="H20" s="199"/>
      <c r="I20" s="199">
        <f t="shared" ref="I20" si="2">SUM(G20:H20)</f>
        <v>0</v>
      </c>
      <c r="J20" s="174">
        <f>SUBTOTAL(9,J21:J26)</f>
        <v>107848004.15200001</v>
      </c>
      <c r="K20" s="174">
        <f>SUBTOTAL(9,K21:K26)</f>
        <v>2094400</v>
      </c>
      <c r="L20" s="174">
        <f>SUBTOTAL(9,L21:L26)</f>
        <v>109942404.15200001</v>
      </c>
      <c r="M20" s="174"/>
      <c r="N20" s="174"/>
      <c r="O20" s="174">
        <f t="shared" si="0"/>
        <v>0</v>
      </c>
      <c r="P20" s="174"/>
      <c r="Q20" s="174"/>
      <c r="R20" s="174">
        <f t="shared" si="1"/>
        <v>0</v>
      </c>
      <c r="S20" s="174">
        <f>SUBTOTAL(9,S21:S26)</f>
        <v>0</v>
      </c>
      <c r="T20" s="174">
        <f>SUBTOTAL(9,T21:T26)</f>
        <v>0</v>
      </c>
      <c r="U20" s="174">
        <f>SUBTOTAL(9,U21:U26)</f>
        <v>0</v>
      </c>
      <c r="V20" s="270"/>
    </row>
    <row r="21" spans="1:22" s="11" customFormat="1" outlineLevel="3">
      <c r="A21" s="192"/>
      <c r="B21" s="192"/>
      <c r="C21" s="189" t="s">
        <v>1434</v>
      </c>
      <c r="D21" s="194"/>
      <c r="E21" s="194"/>
      <c r="F21" s="195"/>
      <c r="G21" s="199"/>
      <c r="H21" s="199"/>
      <c r="I21" s="199"/>
      <c r="J21" s="174">
        <f>SUBTOTAL(9,J22:J26)</f>
        <v>107848004.15200001</v>
      </c>
      <c r="K21" s="174">
        <f t="shared" ref="K21:L21" si="3">SUBTOTAL(9,K22:K26)</f>
        <v>2094400</v>
      </c>
      <c r="L21" s="174">
        <f t="shared" si="3"/>
        <v>109942404.15200001</v>
      </c>
      <c r="M21" s="174"/>
      <c r="N21" s="174"/>
      <c r="O21" s="174">
        <f t="shared" si="0"/>
        <v>0</v>
      </c>
      <c r="P21" s="174"/>
      <c r="Q21" s="174"/>
      <c r="R21" s="174">
        <f t="shared" si="1"/>
        <v>0</v>
      </c>
      <c r="S21" s="174">
        <f>SUBTOTAL(9,S22:S26)</f>
        <v>0</v>
      </c>
      <c r="T21" s="174">
        <f t="shared" ref="T21:U21" si="4">SUBTOTAL(9,T22:T26)</f>
        <v>0</v>
      </c>
      <c r="U21" s="174">
        <f t="shared" si="4"/>
        <v>0</v>
      </c>
      <c r="V21" s="270"/>
    </row>
    <row r="22" spans="1:22" s="11" customFormat="1" ht="26.4" outlineLevel="3">
      <c r="A22" s="192"/>
      <c r="B22" s="192"/>
      <c r="C22" s="193" t="s">
        <v>1435</v>
      </c>
      <c r="D22" s="194">
        <v>2</v>
      </c>
      <c r="E22" s="194">
        <v>2</v>
      </c>
      <c r="F22" s="195" t="s">
        <v>660</v>
      </c>
      <c r="G22" s="199">
        <v>20093299.732000005</v>
      </c>
      <c r="H22" s="199">
        <v>224000.00000000003</v>
      </c>
      <c r="I22" s="199">
        <f t="shared" ref="I22:I26" si="5">SUM(G22:H22)</f>
        <v>20317299.732000005</v>
      </c>
      <c r="J22" s="199">
        <f t="shared" ref="J22:J26" si="6">G22*E22</f>
        <v>40186599.464000009</v>
      </c>
      <c r="K22" s="199">
        <f t="shared" ref="K22:K26" si="7">H22*E22</f>
        <v>448000.00000000006</v>
      </c>
      <c r="L22" s="199">
        <f t="shared" ref="L22:L26" si="8">I22*E22</f>
        <v>40634599.464000009</v>
      </c>
      <c r="M22" s="199"/>
      <c r="N22" s="199"/>
      <c r="O22" s="199">
        <f t="shared" si="0"/>
        <v>0</v>
      </c>
      <c r="P22" s="199"/>
      <c r="Q22" s="199"/>
      <c r="R22" s="199">
        <f t="shared" si="1"/>
        <v>0</v>
      </c>
      <c r="S22" s="199">
        <f t="shared" ref="S22:S37" si="9">J22*M22</f>
        <v>0</v>
      </c>
      <c r="T22" s="199">
        <f t="shared" ref="T22:T37" si="10">K22*P22</f>
        <v>0</v>
      </c>
      <c r="U22" s="199">
        <f t="shared" ref="U22:U37" si="11">S22+T22</f>
        <v>0</v>
      </c>
      <c r="V22" s="270" t="s">
        <v>1436</v>
      </c>
    </row>
    <row r="23" spans="1:22" s="11" customFormat="1" ht="26.4" outlineLevel="3">
      <c r="A23" s="192"/>
      <c r="B23" s="192"/>
      <c r="C23" s="193" t="s">
        <v>1437</v>
      </c>
      <c r="D23" s="194">
        <v>2</v>
      </c>
      <c r="E23" s="194">
        <v>2</v>
      </c>
      <c r="F23" s="195" t="s">
        <v>660</v>
      </c>
      <c r="G23" s="199">
        <v>3486000.21</v>
      </c>
      <c r="H23" s="199">
        <v>280000</v>
      </c>
      <c r="I23" s="199">
        <f t="shared" si="5"/>
        <v>3766000.21</v>
      </c>
      <c r="J23" s="199">
        <f t="shared" si="6"/>
        <v>6972000.4199999999</v>
      </c>
      <c r="K23" s="199">
        <f t="shared" si="7"/>
        <v>560000</v>
      </c>
      <c r="L23" s="199">
        <f t="shared" si="8"/>
        <v>7532000.4199999999</v>
      </c>
      <c r="M23" s="199"/>
      <c r="N23" s="199"/>
      <c r="O23" s="199">
        <f t="shared" si="0"/>
        <v>0</v>
      </c>
      <c r="P23" s="199"/>
      <c r="Q23" s="199"/>
      <c r="R23" s="199">
        <f t="shared" si="1"/>
        <v>0</v>
      </c>
      <c r="S23" s="199">
        <f t="shared" si="9"/>
        <v>0</v>
      </c>
      <c r="T23" s="199">
        <f t="shared" si="10"/>
        <v>0</v>
      </c>
      <c r="U23" s="199">
        <f t="shared" si="11"/>
        <v>0</v>
      </c>
      <c r="V23" s="270" t="s">
        <v>1438</v>
      </c>
    </row>
    <row r="24" spans="1:22" s="11" customFormat="1" ht="26.4" outlineLevel="3">
      <c r="A24" s="192"/>
      <c r="B24" s="192"/>
      <c r="C24" s="193" t="s">
        <v>1439</v>
      </c>
      <c r="D24" s="194">
        <v>2</v>
      </c>
      <c r="E24" s="194">
        <v>2</v>
      </c>
      <c r="F24" s="195" t="s">
        <v>660</v>
      </c>
      <c r="G24" s="199">
        <v>15336300.067000002</v>
      </c>
      <c r="H24" s="199">
        <v>168000.00000000003</v>
      </c>
      <c r="I24" s="199">
        <f t="shared" si="5"/>
        <v>15504300.067000002</v>
      </c>
      <c r="J24" s="199">
        <f t="shared" si="6"/>
        <v>30672600.134000003</v>
      </c>
      <c r="K24" s="199">
        <f t="shared" si="7"/>
        <v>336000.00000000006</v>
      </c>
      <c r="L24" s="199">
        <f t="shared" si="8"/>
        <v>31008600.134000003</v>
      </c>
      <c r="M24" s="199"/>
      <c r="N24" s="199"/>
      <c r="O24" s="199">
        <f t="shared" si="0"/>
        <v>0</v>
      </c>
      <c r="P24" s="199"/>
      <c r="Q24" s="199"/>
      <c r="R24" s="199">
        <f t="shared" si="1"/>
        <v>0</v>
      </c>
      <c r="S24" s="199">
        <f t="shared" si="9"/>
        <v>0</v>
      </c>
      <c r="T24" s="199">
        <f t="shared" si="10"/>
        <v>0</v>
      </c>
      <c r="U24" s="199">
        <f t="shared" si="11"/>
        <v>0</v>
      </c>
      <c r="V24" s="270" t="s">
        <v>1440</v>
      </c>
    </row>
    <row r="25" spans="1:22" s="11" customFormat="1" outlineLevel="3">
      <c r="A25" s="192"/>
      <c r="B25" s="192"/>
      <c r="C25" s="193" t="s">
        <v>1441</v>
      </c>
      <c r="D25" s="194">
        <v>2</v>
      </c>
      <c r="E25" s="194">
        <v>2</v>
      </c>
      <c r="F25" s="195" t="s">
        <v>660</v>
      </c>
      <c r="G25" s="199">
        <v>2807300.0670000003</v>
      </c>
      <c r="H25" s="199">
        <v>95200.000000000015</v>
      </c>
      <c r="I25" s="199">
        <f t="shared" si="5"/>
        <v>2902500.0670000003</v>
      </c>
      <c r="J25" s="199">
        <f t="shared" si="6"/>
        <v>5614600.1340000005</v>
      </c>
      <c r="K25" s="199">
        <f t="shared" si="7"/>
        <v>190400.00000000003</v>
      </c>
      <c r="L25" s="199">
        <f t="shared" si="8"/>
        <v>5805000.1340000005</v>
      </c>
      <c r="M25" s="199"/>
      <c r="N25" s="199"/>
      <c r="O25" s="199">
        <f t="shared" si="0"/>
        <v>0</v>
      </c>
      <c r="P25" s="199"/>
      <c r="Q25" s="199"/>
      <c r="R25" s="199">
        <f t="shared" si="1"/>
        <v>0</v>
      </c>
      <c r="S25" s="199">
        <f t="shared" si="9"/>
        <v>0</v>
      </c>
      <c r="T25" s="199">
        <f t="shared" si="10"/>
        <v>0</v>
      </c>
      <c r="U25" s="199">
        <f t="shared" si="11"/>
        <v>0</v>
      </c>
      <c r="V25" s="270" t="s">
        <v>1442</v>
      </c>
    </row>
    <row r="26" spans="1:22" s="11" customFormat="1" outlineLevel="3">
      <c r="A26" s="192"/>
      <c r="B26" s="192"/>
      <c r="C26" s="193" t="s">
        <v>1443</v>
      </c>
      <c r="D26" s="194">
        <v>4</v>
      </c>
      <c r="E26" s="194">
        <v>4</v>
      </c>
      <c r="F26" s="195" t="s">
        <v>660</v>
      </c>
      <c r="G26" s="199">
        <v>6100550.9999999981</v>
      </c>
      <c r="H26" s="199">
        <v>140000</v>
      </c>
      <c r="I26" s="199">
        <f t="shared" si="5"/>
        <v>6240550.9999999981</v>
      </c>
      <c r="J26" s="199">
        <f t="shared" si="6"/>
        <v>24402203.999999993</v>
      </c>
      <c r="K26" s="199">
        <f t="shared" si="7"/>
        <v>560000</v>
      </c>
      <c r="L26" s="199">
        <f t="shared" si="8"/>
        <v>24962203.999999993</v>
      </c>
      <c r="M26" s="199"/>
      <c r="N26" s="199"/>
      <c r="O26" s="199">
        <f t="shared" si="0"/>
        <v>0</v>
      </c>
      <c r="P26" s="199"/>
      <c r="Q26" s="199"/>
      <c r="R26" s="199">
        <f t="shared" si="1"/>
        <v>0</v>
      </c>
      <c r="S26" s="199">
        <f t="shared" si="9"/>
        <v>0</v>
      </c>
      <c r="T26" s="199">
        <f t="shared" si="10"/>
        <v>0</v>
      </c>
      <c r="U26" s="199">
        <f t="shared" si="11"/>
        <v>0</v>
      </c>
      <c r="V26" s="270" t="s">
        <v>1444</v>
      </c>
    </row>
    <row r="27" spans="1:22" s="11" customFormat="1" outlineLevel="3">
      <c r="A27" s="192"/>
      <c r="B27" s="192"/>
      <c r="C27" s="193" t="s">
        <v>657</v>
      </c>
      <c r="D27" s="194">
        <v>1</v>
      </c>
      <c r="E27" s="194">
        <v>1</v>
      </c>
      <c r="F27" s="195" t="s">
        <v>619</v>
      </c>
      <c r="G27" s="199">
        <v>4902182.0069090901</v>
      </c>
      <c r="H27" s="199">
        <v>0</v>
      </c>
      <c r="I27" s="199">
        <f t="shared" ref="I27" si="12">SUM(G27:H27)</f>
        <v>4902182.0069090901</v>
      </c>
      <c r="J27" s="199">
        <f t="shared" ref="J27" si="13">G27*E27</f>
        <v>4902182.0069090901</v>
      </c>
      <c r="K27" s="199">
        <f t="shared" ref="K27" si="14">H27*E27</f>
        <v>0</v>
      </c>
      <c r="L27" s="199">
        <f t="shared" ref="L27" si="15">I27*E27</f>
        <v>4902182.0069090901</v>
      </c>
      <c r="M27" s="199"/>
      <c r="N27" s="199"/>
      <c r="O27" s="199">
        <f t="shared" si="0"/>
        <v>0</v>
      </c>
      <c r="P27" s="199"/>
      <c r="Q27" s="199"/>
      <c r="R27" s="199">
        <f t="shared" si="1"/>
        <v>0</v>
      </c>
      <c r="S27" s="199">
        <f t="shared" si="9"/>
        <v>0</v>
      </c>
      <c r="T27" s="199">
        <f t="shared" si="10"/>
        <v>0</v>
      </c>
      <c r="U27" s="199">
        <f t="shared" si="11"/>
        <v>0</v>
      </c>
      <c r="V27" s="270" t="s">
        <v>713</v>
      </c>
    </row>
    <row r="28" spans="1:22" s="11" customFormat="1" outlineLevel="3">
      <c r="A28" s="192"/>
      <c r="B28" s="192"/>
      <c r="C28" s="189" t="s">
        <v>1333</v>
      </c>
      <c r="D28" s="194"/>
      <c r="E28" s="194"/>
      <c r="F28" s="195"/>
      <c r="G28" s="199"/>
      <c r="H28" s="199"/>
      <c r="I28" s="199"/>
      <c r="J28" s="174">
        <f>SUBTOTAL(9,J29:J36)</f>
        <v>112750186.1589091</v>
      </c>
      <c r="K28" s="174">
        <f>SUBTOTAL(9,K29:K36)</f>
        <v>2094400</v>
      </c>
      <c r="L28" s="174">
        <f>SUBTOTAL(9,L29:L36)</f>
        <v>114844586.1589091</v>
      </c>
      <c r="M28" s="174"/>
      <c r="N28" s="174"/>
      <c r="O28" s="174">
        <f t="shared" si="0"/>
        <v>0</v>
      </c>
      <c r="P28" s="174"/>
      <c r="Q28" s="174"/>
      <c r="R28" s="174">
        <f t="shared" si="1"/>
        <v>0</v>
      </c>
      <c r="S28" s="174">
        <f>SUBTOTAL(9,S29:S36)</f>
        <v>0</v>
      </c>
      <c r="T28" s="174">
        <f>SUBTOTAL(9,T29:T36)</f>
        <v>0</v>
      </c>
      <c r="U28" s="174">
        <f>SUBTOTAL(9,U29:U36)</f>
        <v>0</v>
      </c>
      <c r="V28" s="270"/>
    </row>
    <row r="29" spans="1:22" s="11" customFormat="1" outlineLevel="3">
      <c r="A29" s="192"/>
      <c r="B29" s="192"/>
      <c r="C29" s="189" t="s">
        <v>1434</v>
      </c>
      <c r="D29" s="194"/>
      <c r="E29" s="194"/>
      <c r="F29" s="195"/>
      <c r="G29" s="199"/>
      <c r="H29" s="199"/>
      <c r="I29" s="199"/>
      <c r="J29" s="174">
        <f>SUBTOTAL(9,J30:J34)</f>
        <v>107848004.15200001</v>
      </c>
      <c r="K29" s="174">
        <f t="shared" ref="K29:L29" si="16">SUBTOTAL(9,K30:K34)</f>
        <v>2094400</v>
      </c>
      <c r="L29" s="174">
        <f t="shared" si="16"/>
        <v>109942404.15200001</v>
      </c>
      <c r="M29" s="174"/>
      <c r="N29" s="174"/>
      <c r="O29" s="174">
        <f t="shared" si="0"/>
        <v>0</v>
      </c>
      <c r="P29" s="174"/>
      <c r="Q29" s="174"/>
      <c r="R29" s="174">
        <f t="shared" si="1"/>
        <v>0</v>
      </c>
      <c r="S29" s="174">
        <f>SUBTOTAL(9,S30:S34)</f>
        <v>0</v>
      </c>
      <c r="T29" s="174">
        <f t="shared" ref="T29:U29" si="17">SUBTOTAL(9,T30:T34)</f>
        <v>0</v>
      </c>
      <c r="U29" s="174">
        <f t="shared" si="17"/>
        <v>0</v>
      </c>
      <c r="V29" s="270"/>
    </row>
    <row r="30" spans="1:22" ht="26.4" outlineLevel="3">
      <c r="A30" s="137"/>
      <c r="B30" s="137"/>
      <c r="C30" s="138" t="s">
        <v>1435</v>
      </c>
      <c r="D30" s="194">
        <v>2</v>
      </c>
      <c r="E30" s="194">
        <v>2</v>
      </c>
      <c r="F30" s="139" t="s">
        <v>660</v>
      </c>
      <c r="G30" s="199">
        <v>20093299.732000005</v>
      </c>
      <c r="H30" s="199">
        <v>224000.00000000003</v>
      </c>
      <c r="I30" s="71">
        <f t="shared" ref="I30:I35" si="18">SUM(G30:H30)</f>
        <v>20317299.732000005</v>
      </c>
      <c r="J30" s="71">
        <f t="shared" ref="J30:J35" si="19">G30*E30</f>
        <v>40186599.464000009</v>
      </c>
      <c r="K30" s="71">
        <f t="shared" ref="K30:K35" si="20">H30*E30</f>
        <v>448000.00000000006</v>
      </c>
      <c r="L30" s="71">
        <f t="shared" ref="L30:L35" si="21">I30*E30</f>
        <v>40634599.464000009</v>
      </c>
      <c r="M30" s="71"/>
      <c r="N30" s="71"/>
      <c r="O30" s="71">
        <f t="shared" si="0"/>
        <v>0</v>
      </c>
      <c r="P30" s="71"/>
      <c r="Q30" s="71"/>
      <c r="R30" s="71">
        <f t="shared" si="1"/>
        <v>0</v>
      </c>
      <c r="S30" s="71">
        <f t="shared" si="9"/>
        <v>0</v>
      </c>
      <c r="T30" s="71">
        <f t="shared" si="10"/>
        <v>0</v>
      </c>
      <c r="U30" s="71">
        <f t="shared" si="11"/>
        <v>0</v>
      </c>
      <c r="V30" s="145" t="s">
        <v>1436</v>
      </c>
    </row>
    <row r="31" spans="1:22" ht="26.4" outlineLevel="3">
      <c r="A31" s="137"/>
      <c r="B31" s="137"/>
      <c r="C31" s="138" t="s">
        <v>1437</v>
      </c>
      <c r="D31" s="194">
        <v>2</v>
      </c>
      <c r="E31" s="194">
        <v>2</v>
      </c>
      <c r="F31" s="139" t="s">
        <v>660</v>
      </c>
      <c r="G31" s="199">
        <v>3486000.21</v>
      </c>
      <c r="H31" s="199">
        <v>280000</v>
      </c>
      <c r="I31" s="71">
        <f t="shared" si="18"/>
        <v>3766000.21</v>
      </c>
      <c r="J31" s="71">
        <f t="shared" si="19"/>
        <v>6972000.4199999999</v>
      </c>
      <c r="K31" s="71">
        <f t="shared" si="20"/>
        <v>560000</v>
      </c>
      <c r="L31" s="71">
        <f t="shared" si="21"/>
        <v>7532000.4199999999</v>
      </c>
      <c r="M31" s="71"/>
      <c r="N31" s="71"/>
      <c r="O31" s="71">
        <f t="shared" si="0"/>
        <v>0</v>
      </c>
      <c r="P31" s="71"/>
      <c r="Q31" s="71"/>
      <c r="R31" s="71">
        <f t="shared" si="1"/>
        <v>0</v>
      </c>
      <c r="S31" s="71">
        <f t="shared" si="9"/>
        <v>0</v>
      </c>
      <c r="T31" s="71">
        <f t="shared" si="10"/>
        <v>0</v>
      </c>
      <c r="U31" s="71">
        <f t="shared" si="11"/>
        <v>0</v>
      </c>
      <c r="V31" s="145" t="s">
        <v>1438</v>
      </c>
    </row>
    <row r="32" spans="1:22" ht="26.4" outlineLevel="3">
      <c r="A32" s="137"/>
      <c r="B32" s="137"/>
      <c r="C32" s="138" t="s">
        <v>1439</v>
      </c>
      <c r="D32" s="194">
        <v>2</v>
      </c>
      <c r="E32" s="194">
        <v>2</v>
      </c>
      <c r="F32" s="139" t="s">
        <v>660</v>
      </c>
      <c r="G32" s="199">
        <v>15336300.067000002</v>
      </c>
      <c r="H32" s="199">
        <v>168000.00000000003</v>
      </c>
      <c r="I32" s="71">
        <f t="shared" si="18"/>
        <v>15504300.067000002</v>
      </c>
      <c r="J32" s="71">
        <f t="shared" si="19"/>
        <v>30672600.134000003</v>
      </c>
      <c r="K32" s="71">
        <f t="shared" si="20"/>
        <v>336000.00000000006</v>
      </c>
      <c r="L32" s="71">
        <f t="shared" si="21"/>
        <v>31008600.134000003</v>
      </c>
      <c r="M32" s="71"/>
      <c r="N32" s="71"/>
      <c r="O32" s="71">
        <f t="shared" si="0"/>
        <v>0</v>
      </c>
      <c r="P32" s="71"/>
      <c r="Q32" s="71"/>
      <c r="R32" s="71">
        <f t="shared" si="1"/>
        <v>0</v>
      </c>
      <c r="S32" s="71">
        <f t="shared" si="9"/>
        <v>0</v>
      </c>
      <c r="T32" s="71">
        <f t="shared" si="10"/>
        <v>0</v>
      </c>
      <c r="U32" s="71">
        <f t="shared" si="11"/>
        <v>0</v>
      </c>
      <c r="V32" s="145" t="s">
        <v>1440</v>
      </c>
    </row>
    <row r="33" spans="1:56" outlineLevel="3">
      <c r="A33" s="137"/>
      <c r="B33" s="137"/>
      <c r="C33" s="138" t="s">
        <v>1441</v>
      </c>
      <c r="D33" s="194">
        <v>2</v>
      </c>
      <c r="E33" s="194">
        <v>2</v>
      </c>
      <c r="F33" s="139" t="s">
        <v>660</v>
      </c>
      <c r="G33" s="199">
        <v>2807300.0670000003</v>
      </c>
      <c r="H33" s="199">
        <v>95200.000000000015</v>
      </c>
      <c r="I33" s="71">
        <f t="shared" si="18"/>
        <v>2902500.0670000003</v>
      </c>
      <c r="J33" s="71">
        <f t="shared" si="19"/>
        <v>5614600.1340000005</v>
      </c>
      <c r="K33" s="71">
        <f t="shared" si="20"/>
        <v>190400.00000000003</v>
      </c>
      <c r="L33" s="71">
        <f t="shared" si="21"/>
        <v>5805000.1340000005</v>
      </c>
      <c r="M33" s="71"/>
      <c r="N33" s="71"/>
      <c r="O33" s="71">
        <f t="shared" si="0"/>
        <v>0</v>
      </c>
      <c r="P33" s="71"/>
      <c r="Q33" s="71"/>
      <c r="R33" s="71">
        <f t="shared" si="1"/>
        <v>0</v>
      </c>
      <c r="S33" s="71">
        <f t="shared" si="9"/>
        <v>0</v>
      </c>
      <c r="T33" s="71">
        <f t="shared" si="10"/>
        <v>0</v>
      </c>
      <c r="U33" s="71">
        <f t="shared" si="11"/>
        <v>0</v>
      </c>
      <c r="V33" s="145" t="s">
        <v>1442</v>
      </c>
    </row>
    <row r="34" spans="1:56" outlineLevel="3">
      <c r="A34" s="137"/>
      <c r="B34" s="137"/>
      <c r="C34" s="138" t="s">
        <v>1443</v>
      </c>
      <c r="D34" s="194">
        <v>4</v>
      </c>
      <c r="E34" s="194">
        <v>4</v>
      </c>
      <c r="F34" s="139" t="s">
        <v>660</v>
      </c>
      <c r="G34" s="199">
        <v>6100550.9999999981</v>
      </c>
      <c r="H34" s="199">
        <v>140000</v>
      </c>
      <c r="I34" s="71">
        <f t="shared" si="18"/>
        <v>6240550.9999999981</v>
      </c>
      <c r="J34" s="71">
        <f t="shared" si="19"/>
        <v>24402203.999999993</v>
      </c>
      <c r="K34" s="71">
        <f t="shared" si="20"/>
        <v>560000</v>
      </c>
      <c r="L34" s="71">
        <f t="shared" si="21"/>
        <v>24962203.999999993</v>
      </c>
      <c r="M34" s="71"/>
      <c r="N34" s="71"/>
      <c r="O34" s="71">
        <f t="shared" si="0"/>
        <v>0</v>
      </c>
      <c r="P34" s="71"/>
      <c r="Q34" s="71"/>
      <c r="R34" s="71">
        <f t="shared" si="1"/>
        <v>0</v>
      </c>
      <c r="S34" s="71">
        <f t="shared" si="9"/>
        <v>0</v>
      </c>
      <c r="T34" s="71">
        <f t="shared" si="10"/>
        <v>0</v>
      </c>
      <c r="U34" s="71">
        <f t="shared" si="11"/>
        <v>0</v>
      </c>
      <c r="V34" s="145" t="s">
        <v>1444</v>
      </c>
    </row>
    <row r="35" spans="1:56" outlineLevel="3">
      <c r="A35" s="137"/>
      <c r="B35" s="137"/>
      <c r="C35" s="138" t="s">
        <v>657</v>
      </c>
      <c r="D35" s="194">
        <v>1</v>
      </c>
      <c r="E35" s="194">
        <v>1</v>
      </c>
      <c r="F35" s="139" t="s">
        <v>619</v>
      </c>
      <c r="G35" s="199">
        <v>4902182.0069090901</v>
      </c>
      <c r="H35" s="199">
        <v>0</v>
      </c>
      <c r="I35" s="71">
        <f t="shared" si="18"/>
        <v>4902182.0069090901</v>
      </c>
      <c r="J35" s="71">
        <f t="shared" si="19"/>
        <v>4902182.0069090901</v>
      </c>
      <c r="K35" s="71">
        <f t="shared" si="20"/>
        <v>0</v>
      </c>
      <c r="L35" s="71">
        <f t="shared" si="21"/>
        <v>4902182.0069090901</v>
      </c>
      <c r="M35" s="71"/>
      <c r="N35" s="71"/>
      <c r="O35" s="71">
        <f t="shared" si="0"/>
        <v>0</v>
      </c>
      <c r="P35" s="71"/>
      <c r="Q35" s="71"/>
      <c r="R35" s="71">
        <f t="shared" si="1"/>
        <v>0</v>
      </c>
      <c r="S35" s="71">
        <f t="shared" si="9"/>
        <v>0</v>
      </c>
      <c r="T35" s="71">
        <f t="shared" si="10"/>
        <v>0</v>
      </c>
      <c r="U35" s="71">
        <f t="shared" si="11"/>
        <v>0</v>
      </c>
      <c r="V35" s="145" t="s">
        <v>713</v>
      </c>
    </row>
    <row r="36" spans="1:56" outlineLevel="2">
      <c r="A36" s="137"/>
      <c r="B36" s="137"/>
      <c r="C36" s="138"/>
      <c r="D36" s="97"/>
      <c r="E36" s="97"/>
      <c r="F36" s="139"/>
      <c r="G36" s="71"/>
      <c r="H36" s="71"/>
      <c r="I36" s="71"/>
      <c r="J36" s="71"/>
      <c r="K36" s="71"/>
      <c r="L36" s="62"/>
      <c r="M36" s="62"/>
      <c r="N36" s="62"/>
      <c r="O36" s="62">
        <f t="shared" si="0"/>
        <v>0</v>
      </c>
      <c r="P36" s="62"/>
      <c r="Q36" s="62"/>
      <c r="R36" s="62">
        <f t="shared" si="1"/>
        <v>0</v>
      </c>
      <c r="S36" s="62">
        <f t="shared" si="9"/>
        <v>0</v>
      </c>
      <c r="T36" s="62">
        <f t="shared" si="10"/>
        <v>0</v>
      </c>
      <c r="U36" s="62">
        <f t="shared" si="11"/>
        <v>0</v>
      </c>
      <c r="V36" s="145"/>
    </row>
    <row r="37" spans="1:56">
      <c r="A37" s="153"/>
      <c r="B37" s="153"/>
      <c r="C37" s="130"/>
      <c r="D37" s="101"/>
      <c r="E37" s="101"/>
      <c r="F37" s="154"/>
      <c r="G37" s="91"/>
      <c r="H37" s="91"/>
      <c r="I37" s="91"/>
      <c r="J37" s="91"/>
      <c r="K37" s="91"/>
      <c r="L37" s="91"/>
      <c r="M37" s="91"/>
      <c r="N37" s="91"/>
      <c r="O37" s="91">
        <f t="shared" si="0"/>
        <v>0</v>
      </c>
      <c r="P37" s="91"/>
      <c r="Q37" s="91"/>
      <c r="R37" s="91">
        <f t="shared" si="1"/>
        <v>0</v>
      </c>
      <c r="S37" s="91">
        <f t="shared" si="9"/>
        <v>0</v>
      </c>
      <c r="T37" s="91">
        <f t="shared" si="10"/>
        <v>0</v>
      </c>
      <c r="U37" s="62">
        <f t="shared" si="11"/>
        <v>0</v>
      </c>
      <c r="V37" s="155"/>
    </row>
    <row r="38" spans="1:56" ht="24" customHeight="1">
      <c r="A38" s="156"/>
      <c r="B38" s="157"/>
      <c r="C38" s="158" t="s">
        <v>18</v>
      </c>
      <c r="D38" s="158"/>
      <c r="E38" s="159"/>
      <c r="F38" s="160"/>
      <c r="G38" s="160"/>
      <c r="H38" s="161"/>
      <c r="I38" s="161"/>
      <c r="J38" s="162">
        <f>SUBTOTAL(9,J15:J36)</f>
        <v>225500372.31781819</v>
      </c>
      <c r="K38" s="162">
        <f>SUBTOTAL(9,K15:K36)</f>
        <v>4188800</v>
      </c>
      <c r="L38" s="162">
        <f>SUBTOTAL(9,L15:L36)</f>
        <v>229689172.31781819</v>
      </c>
      <c r="M38" s="162"/>
      <c r="N38" s="162"/>
      <c r="O38" s="162"/>
      <c r="P38" s="162"/>
      <c r="Q38" s="162"/>
      <c r="R38" s="162"/>
      <c r="S38" s="162">
        <f>SUBTOTAL(9,S15:S36)</f>
        <v>0</v>
      </c>
      <c r="T38" s="162">
        <f>SUBTOTAL(9,T15:T36)</f>
        <v>0</v>
      </c>
      <c r="U38" s="162">
        <f>SUBTOTAL(9,U15:U36)</f>
        <v>0</v>
      </c>
      <c r="V38" s="161"/>
    </row>
    <row r="39" spans="1:56">
      <c r="A39" s="153"/>
      <c r="B39" s="153"/>
      <c r="C39" s="130"/>
      <c r="D39" s="130"/>
      <c r="E39" s="101"/>
      <c r="F39" s="154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155"/>
    </row>
    <row r="40" spans="1:56" ht="13.8">
      <c r="L40" s="624"/>
      <c r="V40" s="48"/>
      <c r="W40" s="625"/>
      <c r="X40" s="625"/>
      <c r="Y40" s="626">
        <f>L40-'[1]1. ELEC'!$L40</f>
        <v>0</v>
      </c>
    </row>
    <row r="41" spans="1:56" s="629" customFormat="1" ht="16.95" customHeight="1">
      <c r="A41" s="1060" t="s">
        <v>1665</v>
      </c>
      <c r="B41" s="1060"/>
      <c r="C41" s="1060"/>
      <c r="D41" s="1060"/>
      <c r="E41" s="564"/>
      <c r="F41" s="564"/>
      <c r="G41" s="564"/>
      <c r="H41" s="564"/>
      <c r="I41" s="564"/>
      <c r="J41" s="564"/>
      <c r="K41" s="564"/>
      <c r="L41" s="627"/>
      <c r="M41" s="564"/>
      <c r="N41" s="1061" t="s">
        <v>1667</v>
      </c>
      <c r="O41" s="1061"/>
      <c r="P41" s="1061"/>
      <c r="Q41" s="1061"/>
      <c r="R41" s="1061"/>
      <c r="S41" s="1061"/>
      <c r="T41" s="1061"/>
      <c r="U41" s="1061"/>
      <c r="V41" s="1061"/>
      <c r="W41" s="625"/>
      <c r="X41" s="625"/>
      <c r="Y41" s="626">
        <f>L41-'[1]1. ELEC'!$L41</f>
        <v>0</v>
      </c>
      <c r="Z41" s="625"/>
      <c r="AA41" s="625"/>
      <c r="AC41" s="625"/>
      <c r="AD41" s="625"/>
      <c r="AE41" s="625"/>
      <c r="AF41" s="625"/>
      <c r="AG41" s="625"/>
      <c r="AH41" s="625"/>
      <c r="AI41" s="625"/>
      <c r="AJ41" s="625"/>
      <c r="AK41" s="625"/>
      <c r="AL41" s="625"/>
      <c r="AM41" s="625"/>
      <c r="AN41" s="625"/>
      <c r="AO41" s="625"/>
      <c r="AP41" s="625"/>
      <c r="AQ41" s="630"/>
      <c r="AR41" s="630"/>
      <c r="AS41" s="630"/>
      <c r="AT41" s="625"/>
      <c r="AU41" s="625"/>
      <c r="AV41" s="625"/>
      <c r="AW41" s="625"/>
      <c r="AX41" s="625"/>
      <c r="AY41" s="625"/>
      <c r="AZ41" s="631"/>
      <c r="BA41" s="632"/>
      <c r="BB41" s="632"/>
      <c r="BC41" s="632"/>
      <c r="BD41" s="632"/>
    </row>
    <row r="42" spans="1:56" s="629" customFormat="1" ht="16.95" customHeight="1">
      <c r="A42" s="1056" t="s">
        <v>1666</v>
      </c>
      <c r="B42" s="1056"/>
      <c r="C42" s="1056"/>
      <c r="D42" s="1056"/>
      <c r="E42" s="564"/>
      <c r="F42" s="564"/>
      <c r="G42" s="564"/>
      <c r="H42" s="564"/>
      <c r="I42" s="564"/>
      <c r="J42" s="564"/>
      <c r="K42" s="564"/>
      <c r="L42" s="627"/>
      <c r="M42" s="564"/>
      <c r="N42" s="561"/>
      <c r="O42" s="561"/>
      <c r="P42" s="561"/>
      <c r="Q42" s="561"/>
      <c r="R42" s="561"/>
      <c r="S42" s="561"/>
      <c r="T42" s="561"/>
      <c r="U42" s="561"/>
      <c r="V42" s="561"/>
      <c r="W42" s="625"/>
      <c r="X42" s="625"/>
      <c r="Y42" s="626">
        <f>L42-'[1]1. ELEC'!$L42</f>
        <v>0</v>
      </c>
      <c r="Z42" s="625"/>
      <c r="AA42" s="625"/>
      <c r="AC42" s="625"/>
      <c r="AD42" s="625"/>
      <c r="AE42" s="625"/>
      <c r="AF42" s="625"/>
      <c r="AG42" s="625"/>
      <c r="AH42" s="625"/>
      <c r="AI42" s="625"/>
      <c r="AJ42" s="625"/>
      <c r="AK42" s="625"/>
      <c r="AL42" s="625"/>
      <c r="AM42" s="625"/>
      <c r="AN42" s="625"/>
      <c r="AO42" s="625"/>
      <c r="AP42" s="625"/>
      <c r="AQ42" s="630"/>
      <c r="AR42" s="630"/>
      <c r="AS42" s="630"/>
      <c r="AT42" s="625"/>
      <c r="AU42" s="625"/>
      <c r="AV42" s="625"/>
      <c r="AW42" s="625"/>
      <c r="AX42" s="625"/>
      <c r="AY42" s="625"/>
      <c r="AZ42" s="631"/>
      <c r="BA42" s="632"/>
      <c r="BB42" s="632"/>
      <c r="BC42" s="632"/>
      <c r="BD42" s="632"/>
    </row>
    <row r="43" spans="1:56" s="567" customFormat="1" ht="13.8">
      <c r="A43" s="1062"/>
      <c r="B43" s="1062"/>
      <c r="C43" s="1062"/>
      <c r="D43" s="623"/>
      <c r="E43" s="565"/>
      <c r="L43" s="633"/>
      <c r="M43" s="565"/>
      <c r="N43" s="566"/>
      <c r="P43" s="562" t="s">
        <v>1641</v>
      </c>
      <c r="Q43" s="1063" t="s">
        <v>1644</v>
      </c>
      <c r="R43" s="1063"/>
      <c r="S43" s="1063"/>
      <c r="T43" s="1063"/>
      <c r="U43" s="1063"/>
      <c r="V43" s="1063"/>
      <c r="W43" s="625"/>
      <c r="X43" s="625"/>
      <c r="Y43" s="626">
        <f>L43-'[1]1. ELEC'!$L43</f>
        <v>0</v>
      </c>
      <c r="Z43" s="635"/>
      <c r="AA43" s="635"/>
      <c r="AC43" s="635"/>
      <c r="AD43" s="636"/>
      <c r="AE43" s="1064"/>
      <c r="AF43" s="1064"/>
      <c r="AG43" s="1064"/>
      <c r="AH43" s="1064"/>
      <c r="AI43" s="637"/>
      <c r="AJ43" s="637"/>
      <c r="AK43" s="637"/>
      <c r="AL43" s="637"/>
      <c r="AM43" s="1065"/>
      <c r="AN43" s="1065"/>
      <c r="AO43" s="1065"/>
      <c r="AP43" s="1065"/>
      <c r="AQ43" s="630"/>
      <c r="AR43" s="630"/>
      <c r="AS43" s="630"/>
      <c r="AT43" s="637"/>
      <c r="AU43" s="1065"/>
      <c r="AV43" s="1065"/>
      <c r="AW43" s="1065"/>
      <c r="AX43" s="1065"/>
      <c r="AY43" s="636"/>
      <c r="AZ43" s="638"/>
      <c r="BA43" s="636"/>
      <c r="BB43" s="636"/>
      <c r="BC43" s="636"/>
      <c r="BD43" s="639"/>
    </row>
    <row r="44" spans="1:56" s="640" customFormat="1" ht="13.8">
      <c r="B44" s="641"/>
      <c r="C44" s="641"/>
      <c r="D44" s="641"/>
      <c r="E44" s="642"/>
      <c r="F44" s="643"/>
      <c r="G44" s="644"/>
      <c r="H44" s="644"/>
      <c r="I44" s="644"/>
      <c r="J44" s="644"/>
      <c r="K44" s="644"/>
      <c r="L44" s="645"/>
      <c r="M44" s="568"/>
      <c r="N44" s="569"/>
      <c r="O44" s="563"/>
      <c r="P44" s="563"/>
      <c r="Q44" s="563"/>
      <c r="R44" s="563"/>
      <c r="S44" s="563"/>
      <c r="T44" s="563"/>
      <c r="U44" s="563"/>
      <c r="V44" s="646"/>
      <c r="W44" s="625"/>
      <c r="X44" s="625"/>
      <c r="Y44" s="626">
        <f>L44-'[1]1. ELEC'!$L44</f>
        <v>0</v>
      </c>
    </row>
    <row r="45" spans="1:56" ht="13.8">
      <c r="E45" s="47"/>
      <c r="M45" s="564"/>
    </row>
    <row r="46" spans="1:56" ht="13.8">
      <c r="M46" s="564"/>
    </row>
    <row r="47" spans="1:56" ht="13.8">
      <c r="M47" s="564"/>
      <c r="N47" s="561"/>
      <c r="O47" s="561"/>
      <c r="P47" s="561"/>
      <c r="Q47" s="561"/>
      <c r="R47" s="561"/>
      <c r="S47" s="561"/>
      <c r="T47" s="561"/>
      <c r="U47" s="561"/>
    </row>
    <row r="48" spans="1:56">
      <c r="M48" s="565"/>
      <c r="N48" s="566"/>
      <c r="O48" s="567"/>
      <c r="P48" s="562"/>
    </row>
    <row r="146" spans="22:22">
      <c r="V146" s="14" t="s">
        <v>1455</v>
      </c>
    </row>
    <row r="154" spans="22:22" ht="26.4">
      <c r="V154" s="14" t="s">
        <v>1468</v>
      </c>
    </row>
  </sheetData>
  <autoFilter ref="A14:V36"/>
  <mergeCells count="11">
    <mergeCell ref="A42:D42"/>
    <mergeCell ref="M14:O14"/>
    <mergeCell ref="P14:R14"/>
    <mergeCell ref="S14:U14"/>
    <mergeCell ref="A41:D41"/>
    <mergeCell ref="N41:V41"/>
    <mergeCell ref="A43:C43"/>
    <mergeCell ref="Q43:V43"/>
    <mergeCell ref="AE43:AH43"/>
    <mergeCell ref="AM43:AP43"/>
    <mergeCell ref="AU43:AX43"/>
  </mergeCells>
  <printOptions horizontalCentered="1"/>
  <pageMargins left="0.23622047244094491" right="0.23622047244094491" top="0.98425196850393704" bottom="0.55118110236220474" header="0.31496062992125984" footer="0.31496062992125984"/>
  <pageSetup paperSize="9" scale="37" fitToHeight="0" orientation="landscape" r:id="rId1"/>
  <headerFooter>
    <oddFooter>&amp;L&amp;8&amp;A&amp;R&amp;P / &amp;N</oddFooter>
  </headerFooter>
  <drawing r:id="rId2"/>
  <legacyDrawingHF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D34"/>
  <sheetViews>
    <sheetView showGridLines="0" view="pageBreakPreview" zoomScale="85" zoomScaleNormal="55" zoomScaleSheetLayoutView="85" workbookViewId="0">
      <selection activeCell="A16" sqref="A16:XFD531"/>
    </sheetView>
  </sheetViews>
  <sheetFormatPr defaultColWidth="11.44140625" defaultRowHeight="13.2" outlineLevelRow="2" outlineLevelCol="1"/>
  <cols>
    <col min="1" max="1" width="7.109375" style="10" customWidth="1"/>
    <col min="2" max="2" width="4.6640625" style="10" customWidth="1"/>
    <col min="3" max="3" width="40.109375" style="14" customWidth="1"/>
    <col min="4" max="4" width="12.6640625" style="14" hidden="1" customWidth="1" outlineLevel="1"/>
    <col min="5" max="5" width="14.6640625" style="47" customWidth="1" collapsed="1"/>
    <col min="6" max="6" width="11.33203125" style="13" customWidth="1"/>
    <col min="7" max="7" width="15.33203125" style="48" customWidth="1"/>
    <col min="8" max="8" width="16.109375" style="48" bestFit="1" customWidth="1"/>
    <col min="9" max="9" width="14.44140625" style="48" bestFit="1" customWidth="1"/>
    <col min="10" max="10" width="21.6640625" style="48" bestFit="1" customWidth="1"/>
    <col min="11" max="11" width="17.33203125" style="48" customWidth="1"/>
    <col min="12" max="21" width="18.6640625" style="48" customWidth="1"/>
    <col min="22" max="22" width="22.6640625" style="14" customWidth="1"/>
    <col min="23" max="16384" width="11.44140625" style="10"/>
  </cols>
  <sheetData>
    <row r="1" spans="1:22" s="514" customFormat="1" ht="13.8">
      <c r="A1" s="510"/>
      <c r="B1" s="511"/>
      <c r="C1" s="512"/>
      <c r="D1" s="511"/>
      <c r="E1" s="513"/>
    </row>
    <row r="2" spans="1:22" s="514" customFormat="1" ht="13.8">
      <c r="A2" s="510"/>
      <c r="B2" s="511"/>
      <c r="C2" s="512"/>
      <c r="D2" s="511"/>
      <c r="E2" s="513"/>
    </row>
    <row r="3" spans="1:22" s="514" customFormat="1" ht="13.8">
      <c r="A3" s="510"/>
      <c r="B3" s="511"/>
      <c r="C3" s="512"/>
      <c r="D3" s="511"/>
      <c r="E3" s="513"/>
    </row>
    <row r="4" spans="1:22" s="514" customFormat="1" ht="13.8">
      <c r="A4" s="515"/>
      <c r="B4" s="516"/>
      <c r="C4" s="517"/>
      <c r="D4" s="516"/>
      <c r="E4" s="518"/>
      <c r="F4" s="519"/>
      <c r="G4" s="519"/>
      <c r="H4" s="519"/>
      <c r="I4" s="519"/>
      <c r="J4" s="519"/>
      <c r="K4" s="519"/>
      <c r="L4" s="519"/>
      <c r="M4" s="519"/>
      <c r="N4" s="519"/>
      <c r="O4" s="519"/>
      <c r="P4" s="519"/>
      <c r="Q4" s="519"/>
      <c r="R4" s="519"/>
      <c r="S4" s="519"/>
      <c r="T4" s="519"/>
      <c r="U4" s="519"/>
      <c r="V4" s="519"/>
    </row>
    <row r="5" spans="1:22" ht="15.6" customHeight="1">
      <c r="C5" s="129"/>
      <c r="D5" s="129"/>
    </row>
    <row r="6" spans="1:22" ht="13.8">
      <c r="A6" s="506" t="s">
        <v>1612</v>
      </c>
      <c r="C6" s="130"/>
      <c r="D6" s="130"/>
      <c r="F6" s="131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132"/>
    </row>
    <row r="7" spans="1:22" ht="13.8">
      <c r="A7" s="506" t="s">
        <v>1613</v>
      </c>
      <c r="C7" s="130"/>
      <c r="D7" s="130"/>
      <c r="F7" s="131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132"/>
    </row>
    <row r="8" spans="1:22" ht="17.399999999999999">
      <c r="A8" s="507" t="s">
        <v>1614</v>
      </c>
      <c r="B8" s="133"/>
      <c r="C8" s="134"/>
      <c r="D8" s="134"/>
      <c r="F8" s="131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132"/>
    </row>
    <row r="9" spans="1:22" ht="17.399999999999999">
      <c r="A9" s="506" t="s">
        <v>1615</v>
      </c>
      <c r="B9" s="133"/>
      <c r="C9" s="134"/>
      <c r="D9" s="134"/>
      <c r="F9" s="131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132"/>
    </row>
    <row r="10" spans="1:22" ht="13.8">
      <c r="A10" s="508" t="s">
        <v>1617</v>
      </c>
      <c r="C10" s="130"/>
      <c r="D10" s="130"/>
      <c r="F10" s="131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132"/>
    </row>
    <row r="11" spans="1:22" ht="13.8">
      <c r="A11" s="508" t="s">
        <v>1618</v>
      </c>
      <c r="E11" s="53"/>
      <c r="F11" s="131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132"/>
    </row>
    <row r="12" spans="1:22" ht="13.8">
      <c r="A12" s="509" t="s">
        <v>1616</v>
      </c>
      <c r="B12" s="520"/>
      <c r="C12" s="521"/>
      <c r="D12" s="521"/>
      <c r="E12" s="522"/>
      <c r="F12" s="523"/>
      <c r="G12" s="524"/>
      <c r="H12" s="524"/>
      <c r="I12" s="524"/>
      <c r="J12" s="524"/>
      <c r="K12" s="524"/>
      <c r="L12" s="524"/>
      <c r="M12" s="524"/>
      <c r="N12" s="524"/>
      <c r="O12" s="524"/>
      <c r="P12" s="524"/>
      <c r="Q12" s="524"/>
      <c r="R12" s="524"/>
      <c r="S12" s="524"/>
      <c r="T12" s="524"/>
      <c r="U12" s="524"/>
      <c r="V12" s="525"/>
    </row>
    <row r="13" spans="1:22">
      <c r="E13" s="56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</row>
    <row r="14" spans="1:22" ht="26.4">
      <c r="A14" s="135" t="s">
        <v>66</v>
      </c>
      <c r="B14" s="135"/>
      <c r="C14" s="136" t="s">
        <v>67</v>
      </c>
      <c r="D14" s="96" t="s">
        <v>611</v>
      </c>
      <c r="E14" s="390" t="s">
        <v>1559</v>
      </c>
      <c r="F14" s="135" t="s">
        <v>69</v>
      </c>
      <c r="G14" s="58" t="s">
        <v>612</v>
      </c>
      <c r="H14" s="58" t="s">
        <v>613</v>
      </c>
      <c r="I14" s="59" t="s">
        <v>614</v>
      </c>
      <c r="J14" s="59" t="s">
        <v>615</v>
      </c>
      <c r="K14" s="59" t="s">
        <v>616</v>
      </c>
      <c r="L14" s="60" t="s">
        <v>1600</v>
      </c>
      <c r="M14" s="1057" t="s">
        <v>1642</v>
      </c>
      <c r="N14" s="1058"/>
      <c r="O14" s="1059"/>
      <c r="P14" s="1057" t="s">
        <v>1633</v>
      </c>
      <c r="Q14" s="1058"/>
      <c r="R14" s="1059"/>
      <c r="S14" s="1057" t="s">
        <v>1634</v>
      </c>
      <c r="T14" s="1058"/>
      <c r="U14" s="1059"/>
      <c r="V14" s="136" t="s">
        <v>33</v>
      </c>
    </row>
    <row r="15" spans="1:22">
      <c r="A15" s="137"/>
      <c r="B15" s="137"/>
      <c r="C15" s="138"/>
      <c r="D15" s="61"/>
      <c r="E15" s="61"/>
      <c r="F15" s="139"/>
      <c r="G15" s="62"/>
      <c r="H15" s="62"/>
      <c r="I15" s="62"/>
      <c r="J15" s="62"/>
      <c r="K15" s="62"/>
      <c r="L15" s="62"/>
      <c r="M15" s="550" t="s">
        <v>1635</v>
      </c>
      <c r="N15" s="550" t="s">
        <v>1636</v>
      </c>
      <c r="O15" s="550" t="s">
        <v>1637</v>
      </c>
      <c r="P15" s="550" t="s">
        <v>1635</v>
      </c>
      <c r="Q15" s="550" t="s">
        <v>1636</v>
      </c>
      <c r="R15" s="550" t="s">
        <v>1637</v>
      </c>
      <c r="S15" s="62" t="s">
        <v>1638</v>
      </c>
      <c r="T15" s="62" t="s">
        <v>1639</v>
      </c>
      <c r="U15" s="62" t="s">
        <v>1640</v>
      </c>
      <c r="V15" s="140"/>
    </row>
    <row r="16" spans="1:22" ht="15.6">
      <c r="A16" s="141" t="s">
        <v>45</v>
      </c>
      <c r="B16" s="141"/>
      <c r="C16" s="142" t="s">
        <v>46</v>
      </c>
      <c r="D16" s="66"/>
      <c r="E16" s="66"/>
      <c r="F16" s="143"/>
      <c r="G16" s="68"/>
      <c r="H16" s="68"/>
      <c r="I16" s="68"/>
      <c r="J16" s="68">
        <f>SUBTOTAL(9,J17:J20)</f>
        <v>280000000</v>
      </c>
      <c r="K16" s="68">
        <f>SUBTOTAL(9,K17:K20)</f>
        <v>0</v>
      </c>
      <c r="L16" s="68">
        <f>SUBTOTAL(9,L17:L20)</f>
        <v>280000000</v>
      </c>
      <c r="M16" s="68"/>
      <c r="N16" s="68"/>
      <c r="O16" s="68"/>
      <c r="P16" s="68"/>
      <c r="Q16" s="68"/>
      <c r="R16" s="68"/>
      <c r="S16" s="68"/>
      <c r="T16" s="68"/>
      <c r="U16" s="68"/>
      <c r="V16" s="144"/>
    </row>
    <row r="17" spans="1:56" outlineLevel="1">
      <c r="A17" s="383" t="s">
        <v>341</v>
      </c>
      <c r="B17" s="383"/>
      <c r="C17" s="383" t="s">
        <v>78</v>
      </c>
      <c r="D17" s="383"/>
      <c r="E17" s="383"/>
      <c r="F17" s="383"/>
      <c r="G17" s="383"/>
      <c r="H17" s="383"/>
      <c r="I17" s="383"/>
      <c r="J17" s="384">
        <f>SUBTOTAL(9,J19:J20)</f>
        <v>280000000</v>
      </c>
      <c r="K17" s="384">
        <f t="shared" ref="K17:L17" si="0">SUBTOTAL(9,K19:K20)</f>
        <v>0</v>
      </c>
      <c r="L17" s="384">
        <f t="shared" si="0"/>
        <v>280000000</v>
      </c>
      <c r="M17" s="384"/>
      <c r="N17" s="384"/>
      <c r="O17" s="384"/>
      <c r="P17" s="384"/>
      <c r="Q17" s="384"/>
      <c r="R17" s="384"/>
      <c r="S17" s="384"/>
      <c r="T17" s="384"/>
      <c r="U17" s="384"/>
      <c r="V17" s="383"/>
    </row>
    <row r="18" spans="1:56" s="11" customFormat="1" outlineLevel="2">
      <c r="A18" s="407" t="s">
        <v>383</v>
      </c>
      <c r="B18" s="407"/>
      <c r="C18" s="407" t="s">
        <v>384</v>
      </c>
      <c r="D18" s="358"/>
      <c r="E18" s="358"/>
      <c r="F18" s="195"/>
      <c r="G18" s="199"/>
      <c r="H18" s="199"/>
      <c r="I18" s="199"/>
      <c r="J18" s="199">
        <f>SUBTOTAL(9,J19:J20)</f>
        <v>280000000</v>
      </c>
      <c r="K18" s="199">
        <f t="shared" ref="K18:L18" si="1">SUBTOTAL(9,K19:K20)</f>
        <v>0</v>
      </c>
      <c r="L18" s="199">
        <f t="shared" si="1"/>
        <v>280000000</v>
      </c>
      <c r="M18" s="199"/>
      <c r="N18" s="199"/>
      <c r="O18" s="199">
        <f>M18+N18</f>
        <v>0</v>
      </c>
      <c r="P18" s="199"/>
      <c r="Q18" s="199"/>
      <c r="R18" s="199">
        <f>P18+Q18</f>
        <v>0</v>
      </c>
      <c r="S18" s="199">
        <f>J18*M18</f>
        <v>0</v>
      </c>
      <c r="T18" s="199"/>
      <c r="U18" s="199">
        <f>S18+T18</f>
        <v>0</v>
      </c>
      <c r="V18" s="270"/>
    </row>
    <row r="19" spans="1:56" s="11" customFormat="1" ht="66" outlineLevel="2">
      <c r="A19" s="192"/>
      <c r="B19" s="192"/>
      <c r="C19" s="193" t="s">
        <v>1555</v>
      </c>
      <c r="D19" s="194">
        <v>1</v>
      </c>
      <c r="E19" s="194">
        <v>1</v>
      </c>
      <c r="F19" s="195" t="s">
        <v>619</v>
      </c>
      <c r="G19" s="199">
        <v>280000000</v>
      </c>
      <c r="H19" s="199">
        <v>0</v>
      </c>
      <c r="I19" s="199">
        <f t="shared" ref="I19" si="2">SUM(G19:H19)</f>
        <v>280000000</v>
      </c>
      <c r="J19" s="199">
        <f t="shared" ref="J19" si="3">G19*E19</f>
        <v>280000000</v>
      </c>
      <c r="K19" s="199">
        <f t="shared" ref="K19" si="4">H19*E19</f>
        <v>0</v>
      </c>
      <c r="L19" s="199">
        <f t="shared" ref="L19" si="5">I19*E19</f>
        <v>280000000</v>
      </c>
      <c r="M19" s="199"/>
      <c r="N19" s="199"/>
      <c r="O19" s="199">
        <f>M19+N19</f>
        <v>0</v>
      </c>
      <c r="P19" s="199"/>
      <c r="Q19" s="199"/>
      <c r="R19" s="199">
        <f>P19+Q19</f>
        <v>0</v>
      </c>
      <c r="S19" s="199">
        <f>J19*M19</f>
        <v>0</v>
      </c>
      <c r="T19" s="199"/>
      <c r="U19" s="199">
        <f>S19+T19</f>
        <v>0</v>
      </c>
      <c r="V19" s="270" t="s">
        <v>1556</v>
      </c>
    </row>
    <row r="20" spans="1:56">
      <c r="A20" s="146"/>
      <c r="B20" s="146"/>
      <c r="C20" s="147"/>
      <c r="D20" s="80"/>
      <c r="E20" s="80"/>
      <c r="F20" s="148"/>
      <c r="G20" s="82"/>
      <c r="H20" s="82"/>
      <c r="I20" s="82"/>
      <c r="J20" s="82"/>
      <c r="K20" s="8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145"/>
    </row>
    <row r="21" spans="1:56" ht="24" customHeight="1">
      <c r="A21" s="461"/>
      <c r="B21" s="461"/>
      <c r="C21" s="467" t="s">
        <v>18</v>
      </c>
      <c r="D21" s="462"/>
      <c r="E21" s="463"/>
      <c r="F21" s="464"/>
      <c r="G21" s="465"/>
      <c r="H21" s="465"/>
      <c r="I21" s="465"/>
      <c r="J21" s="465"/>
      <c r="K21" s="465"/>
      <c r="L21" s="465">
        <f>SUBTOTAL(9,L15:L20)</f>
        <v>280000000</v>
      </c>
      <c r="M21" s="465"/>
      <c r="N21" s="465"/>
      <c r="O21" s="465"/>
      <c r="P21" s="465"/>
      <c r="Q21" s="465"/>
      <c r="R21" s="465"/>
      <c r="S21" s="465"/>
      <c r="T21" s="465"/>
      <c r="U21" s="465">
        <f>SUBTOTAL(9,U15:U20)</f>
        <v>0</v>
      </c>
      <c r="V21" s="466"/>
    </row>
    <row r="22" spans="1:56" ht="13.8">
      <c r="E22" s="93"/>
      <c r="L22" s="624"/>
      <c r="V22" s="48"/>
      <c r="W22" s="625"/>
      <c r="X22" s="625"/>
      <c r="Y22" s="626">
        <f>L22-'[1]1. ELEC'!$L22</f>
        <v>0</v>
      </c>
    </row>
    <row r="23" spans="1:56" s="629" customFormat="1" ht="16.95" customHeight="1">
      <c r="A23" s="1060" t="s">
        <v>1665</v>
      </c>
      <c r="B23" s="1060"/>
      <c r="C23" s="1060"/>
      <c r="D23" s="1060"/>
      <c r="E23" s="564"/>
      <c r="F23" s="564"/>
      <c r="G23" s="564"/>
      <c r="H23" s="564"/>
      <c r="I23" s="564"/>
      <c r="J23" s="564"/>
      <c r="K23" s="564"/>
      <c r="L23" s="627"/>
      <c r="M23" s="564"/>
      <c r="N23" s="1061" t="s">
        <v>1667</v>
      </c>
      <c r="O23" s="1061"/>
      <c r="P23" s="1061"/>
      <c r="Q23" s="1061"/>
      <c r="R23" s="1061"/>
      <c r="S23" s="1061"/>
      <c r="T23" s="1061"/>
      <c r="U23" s="1061"/>
      <c r="V23" s="1061"/>
      <c r="W23" s="625"/>
      <c r="X23" s="625"/>
      <c r="Y23" s="626">
        <f>L23-'[1]1. ELEC'!$L23</f>
        <v>0</v>
      </c>
      <c r="Z23" s="625"/>
      <c r="AA23" s="625"/>
      <c r="AC23" s="625"/>
      <c r="AD23" s="625"/>
      <c r="AE23" s="625"/>
      <c r="AF23" s="625"/>
      <c r="AG23" s="625"/>
      <c r="AH23" s="625"/>
      <c r="AI23" s="625"/>
      <c r="AJ23" s="625"/>
      <c r="AK23" s="625"/>
      <c r="AL23" s="625"/>
      <c r="AM23" s="625"/>
      <c r="AN23" s="625"/>
      <c r="AO23" s="625"/>
      <c r="AP23" s="625"/>
      <c r="AQ23" s="630"/>
      <c r="AR23" s="630"/>
      <c r="AS23" s="630"/>
      <c r="AT23" s="625"/>
      <c r="AU23" s="625"/>
      <c r="AV23" s="625"/>
      <c r="AW23" s="625"/>
      <c r="AX23" s="625"/>
      <c r="AY23" s="625"/>
      <c r="AZ23" s="631"/>
      <c r="BA23" s="632"/>
      <c r="BB23" s="632"/>
      <c r="BC23" s="632"/>
      <c r="BD23" s="632"/>
    </row>
    <row r="24" spans="1:56" s="629" customFormat="1" ht="16.95" customHeight="1">
      <c r="A24" s="1056" t="s">
        <v>1666</v>
      </c>
      <c r="B24" s="1056"/>
      <c r="C24" s="1056"/>
      <c r="D24" s="1056"/>
      <c r="E24" s="564"/>
      <c r="F24" s="564"/>
      <c r="G24" s="564"/>
      <c r="H24" s="564"/>
      <c r="I24" s="564"/>
      <c r="J24" s="564"/>
      <c r="K24" s="564"/>
      <c r="L24" s="627"/>
      <c r="M24" s="564"/>
      <c r="N24" s="561"/>
      <c r="O24" s="561"/>
      <c r="P24" s="561"/>
      <c r="Q24" s="561"/>
      <c r="R24" s="561"/>
      <c r="S24" s="561"/>
      <c r="T24" s="561"/>
      <c r="U24" s="561"/>
      <c r="V24" s="561"/>
      <c r="W24" s="625"/>
      <c r="X24" s="625"/>
      <c r="Y24" s="626">
        <f>L24-'[1]1. ELEC'!$L24</f>
        <v>0</v>
      </c>
      <c r="Z24" s="625"/>
      <c r="AA24" s="625"/>
      <c r="AC24" s="625"/>
      <c r="AD24" s="625"/>
      <c r="AE24" s="625"/>
      <c r="AF24" s="625"/>
      <c r="AG24" s="625"/>
      <c r="AH24" s="625"/>
      <c r="AI24" s="625"/>
      <c r="AJ24" s="625"/>
      <c r="AK24" s="625"/>
      <c r="AL24" s="625"/>
      <c r="AM24" s="625"/>
      <c r="AN24" s="625"/>
      <c r="AO24" s="625"/>
      <c r="AP24" s="625"/>
      <c r="AQ24" s="630"/>
      <c r="AR24" s="630"/>
      <c r="AS24" s="630"/>
      <c r="AT24" s="625"/>
      <c r="AU24" s="625"/>
      <c r="AV24" s="625"/>
      <c r="AW24" s="625"/>
      <c r="AX24" s="625"/>
      <c r="AY24" s="625"/>
      <c r="AZ24" s="631"/>
      <c r="BA24" s="632"/>
      <c r="BB24" s="632"/>
      <c r="BC24" s="632"/>
      <c r="BD24" s="632"/>
    </row>
    <row r="25" spans="1:56" s="567" customFormat="1" ht="13.8">
      <c r="A25" s="1062"/>
      <c r="B25" s="1062"/>
      <c r="C25" s="1062"/>
      <c r="D25" s="623"/>
      <c r="E25" s="565"/>
      <c r="L25" s="633"/>
      <c r="M25" s="565"/>
      <c r="N25" s="566"/>
      <c r="P25" s="562" t="s">
        <v>1641</v>
      </c>
      <c r="Q25" s="1063" t="s">
        <v>1644</v>
      </c>
      <c r="R25" s="1063"/>
      <c r="S25" s="1063"/>
      <c r="T25" s="1063"/>
      <c r="U25" s="1063"/>
      <c r="V25" s="1063"/>
      <c r="W25" s="625"/>
      <c r="X25" s="625"/>
      <c r="Y25" s="626">
        <f>L25-'[1]1. ELEC'!$L25</f>
        <v>0</v>
      </c>
      <c r="Z25" s="635"/>
      <c r="AA25" s="635"/>
      <c r="AC25" s="635"/>
      <c r="AD25" s="636"/>
      <c r="AE25" s="1064"/>
      <c r="AF25" s="1064"/>
      <c r="AG25" s="1064"/>
      <c r="AH25" s="1064"/>
      <c r="AI25" s="637"/>
      <c r="AJ25" s="637"/>
      <c r="AK25" s="637"/>
      <c r="AL25" s="637"/>
      <c r="AM25" s="1065"/>
      <c r="AN25" s="1065"/>
      <c r="AO25" s="1065"/>
      <c r="AP25" s="1065"/>
      <c r="AQ25" s="630"/>
      <c r="AR25" s="630"/>
      <c r="AS25" s="630"/>
      <c r="AT25" s="637"/>
      <c r="AU25" s="1065"/>
      <c r="AV25" s="1065"/>
      <c r="AW25" s="1065"/>
      <c r="AX25" s="1065"/>
      <c r="AY25" s="636"/>
      <c r="AZ25" s="638"/>
      <c r="BA25" s="636"/>
      <c r="BB25" s="636"/>
      <c r="BC25" s="636"/>
      <c r="BD25" s="639"/>
    </row>
    <row r="26" spans="1:56" s="640" customFormat="1" ht="13.8">
      <c r="B26" s="641"/>
      <c r="C26" s="641"/>
      <c r="D26" s="641"/>
      <c r="E26" s="642"/>
      <c r="F26" s="643"/>
      <c r="G26" s="644"/>
      <c r="H26" s="644"/>
      <c r="I26" s="644"/>
      <c r="J26" s="644"/>
      <c r="K26" s="644"/>
      <c r="L26" s="645"/>
      <c r="M26" s="568"/>
      <c r="N26" s="569"/>
      <c r="O26" s="563"/>
      <c r="P26" s="563"/>
      <c r="Q26" s="563"/>
      <c r="R26" s="563"/>
      <c r="S26" s="563"/>
      <c r="T26" s="563"/>
      <c r="U26" s="563"/>
      <c r="V26" s="646"/>
      <c r="W26" s="625"/>
      <c r="X26" s="625"/>
      <c r="Y26" s="626">
        <f>L26-'[1]1. ELEC'!$L26</f>
        <v>0</v>
      </c>
    </row>
    <row r="27" spans="1:56" ht="13.8">
      <c r="M27" s="564"/>
    </row>
    <row r="28" spans="1:56" ht="13.8">
      <c r="E28" s="93"/>
      <c r="M28" s="564"/>
    </row>
    <row r="30" spans="1:56" ht="13.8">
      <c r="A30" s="153"/>
      <c r="B30" s="153"/>
      <c r="C30" s="130"/>
      <c r="D30" s="130"/>
      <c r="E30" s="90"/>
      <c r="F30" s="154"/>
      <c r="G30" s="91"/>
      <c r="H30" s="91"/>
      <c r="I30" s="91"/>
      <c r="J30" s="91"/>
      <c r="K30" s="91"/>
      <c r="L30" s="91"/>
      <c r="M30" s="564"/>
      <c r="N30" s="91"/>
      <c r="O30" s="91"/>
      <c r="P30" s="91"/>
      <c r="Q30" s="91"/>
      <c r="R30" s="91"/>
      <c r="S30" s="91"/>
      <c r="T30" s="91"/>
      <c r="U30" s="91"/>
      <c r="V30" s="155"/>
    </row>
    <row r="31" spans="1:56" ht="13.8">
      <c r="A31" s="153"/>
      <c r="B31" s="153"/>
      <c r="C31" s="130"/>
      <c r="D31" s="130"/>
      <c r="E31" s="90"/>
      <c r="F31" s="154"/>
      <c r="G31" s="91"/>
      <c r="H31" s="91"/>
      <c r="I31" s="91"/>
      <c r="J31" s="91"/>
      <c r="K31" s="91"/>
      <c r="L31" s="91"/>
      <c r="M31" s="564"/>
      <c r="N31" s="561"/>
      <c r="O31" s="561"/>
      <c r="P31" s="561"/>
      <c r="Q31" s="561"/>
      <c r="R31" s="561"/>
      <c r="S31" s="561"/>
      <c r="T31" s="561"/>
      <c r="U31" s="561"/>
      <c r="V31" s="155"/>
    </row>
    <row r="32" spans="1:56">
      <c r="A32" s="153"/>
      <c r="B32" s="153"/>
      <c r="C32" s="130"/>
      <c r="D32" s="130"/>
      <c r="E32" s="90"/>
      <c r="F32" s="154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155"/>
    </row>
    <row r="33" spans="13:21">
      <c r="M33" s="91"/>
      <c r="N33" s="91"/>
      <c r="O33" s="91"/>
      <c r="P33" s="91"/>
      <c r="Q33" s="91"/>
      <c r="R33" s="91"/>
      <c r="S33" s="91"/>
      <c r="T33" s="91"/>
      <c r="U33" s="91"/>
    </row>
    <row r="34" spans="13:21">
      <c r="M34" s="91"/>
      <c r="N34" s="91"/>
      <c r="O34" s="91"/>
      <c r="P34" s="91"/>
      <c r="Q34" s="91"/>
      <c r="R34" s="91"/>
      <c r="S34" s="91"/>
      <c r="T34" s="91"/>
      <c r="U34" s="91"/>
    </row>
  </sheetData>
  <autoFilter ref="A14:V32"/>
  <mergeCells count="11">
    <mergeCell ref="A24:D24"/>
    <mergeCell ref="M14:O14"/>
    <mergeCell ref="P14:R14"/>
    <mergeCell ref="S14:U14"/>
    <mergeCell ref="A23:D23"/>
    <mergeCell ref="N23:V23"/>
    <mergeCell ref="A25:C25"/>
    <mergeCell ref="Q25:V25"/>
    <mergeCell ref="AE25:AH25"/>
    <mergeCell ref="AM25:AP25"/>
    <mergeCell ref="AU25:AX25"/>
  </mergeCells>
  <printOptions horizontalCentered="1"/>
  <pageMargins left="0.23622047244094491" right="0.23622047244094491" top="0.98425196850393704" bottom="0.55118110236220474" header="0.31496062992125984" footer="0.31496062992125984"/>
  <pageSetup paperSize="9" scale="39" fitToHeight="0" orientation="landscape" r:id="rId1"/>
  <headerFooter>
    <oddFooter>&amp;L&amp;8&amp;A&amp;R&amp;P / &amp;N</oddFooter>
  </headerFooter>
  <drawing r:id="rId2"/>
  <legacyDrawingHF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Tài liệu" ma:contentTypeID="0x0101007B586F53D1A2B747BD179ADC5459D067" ma:contentTypeVersion="9" ma:contentTypeDescription="Tạo tài liệu mới." ma:contentTypeScope="" ma:versionID="f39a6364cd47bf416b8f04011b6fc367">
  <xsd:schema xmlns:xsd="http://www.w3.org/2001/XMLSchema" xmlns:xs="http://www.w3.org/2001/XMLSchema" xmlns:p="http://schemas.microsoft.com/office/2006/metadata/properties" xmlns:ns2="3ed29304-fd01-49e6-bfb4-0388ffddc312" xmlns:ns3="07cd2515-aae1-4f43-bf8c-ddfd35da0e5b" targetNamespace="http://schemas.microsoft.com/office/2006/metadata/properties" ma:root="true" ma:fieldsID="5be7078853c17126317796cbcef91397" ns2:_="" ns3:_="">
    <xsd:import namespace="3ed29304-fd01-49e6-bfb4-0388ffddc312"/>
    <xsd:import namespace="07cd2515-aae1-4f43-bf8c-ddfd35da0e5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GenerationTime" minOccurs="0"/>
                <xsd:element ref="ns2:MediaServiceOCR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29304-fd01-49e6-bfb4-0388ffddc3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cd2515-aae1-4f43-bf8c-ddfd35da0e5b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hia sẻ Với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hia sẻ Có Chi tiết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Loại Nội dung"/>
        <xsd:element ref="dc:title" minOccurs="0" maxOccurs="1" ma:index="4" ma:displayName="Tiêu đề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782CC42-1D14-4D3E-A2DC-77F92BCB13F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E8E7E0-93E1-4C3F-BC5D-EA3247FC0F54}">
  <ds:schemaRefs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3ed29304-fd01-49e6-bfb4-0388ffddc312"/>
    <ds:schemaRef ds:uri="http://purl.org/dc/elements/1.1/"/>
    <ds:schemaRef ds:uri="http://schemas.microsoft.com/office/infopath/2007/PartnerControls"/>
    <ds:schemaRef ds:uri="07cd2515-aae1-4f43-bf8c-ddfd35da0e5b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B298E34E-BCA5-4D5E-B0D9-61140122F02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d29304-fd01-49e6-bfb4-0388ffddc312"/>
    <ds:schemaRef ds:uri="07cd2515-aae1-4f43-bf8c-ddfd35da0e5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28</vt:i4>
      </vt:variant>
    </vt:vector>
  </HeadingPairs>
  <TitlesOfParts>
    <vt:vector size="44" baseType="lpstr">
      <vt:lpstr>BID FORMAT</vt:lpstr>
      <vt:lpstr>1. ELEC (2)</vt:lpstr>
      <vt:lpstr>Bìa</vt:lpstr>
      <vt:lpstr>TONG HOP TT</vt:lpstr>
      <vt:lpstr>GT TTHT CV DOT 2</vt:lpstr>
      <vt:lpstr>SUMMARY</vt:lpstr>
      <vt:lpstr>KL TTHT CV DOT 2</vt:lpstr>
      <vt:lpstr>BBNT DOT 2</vt:lpstr>
      <vt:lpstr>2. ELV</vt:lpstr>
      <vt:lpstr>3. AIR COMPRESSOR</vt:lpstr>
      <vt:lpstr>4.VENTILATION</vt:lpstr>
      <vt:lpstr>5. AC SYSTEM</vt:lpstr>
      <vt:lpstr>6. PLUMBING</vt:lpstr>
      <vt:lpstr>8. CIVIL</vt:lpstr>
      <vt:lpstr>9. Equipment kitchen</vt:lpstr>
      <vt:lpstr>10.ELEVATOR</vt:lpstr>
      <vt:lpstr>'1. ELEC (2)'!Print_Area</vt:lpstr>
      <vt:lpstr>'10.ELEVATOR'!Print_Area</vt:lpstr>
      <vt:lpstr>'2. ELV'!Print_Area</vt:lpstr>
      <vt:lpstr>'3. AIR COMPRESSOR'!Print_Area</vt:lpstr>
      <vt:lpstr>'4.VENTILATION'!Print_Area</vt:lpstr>
      <vt:lpstr>'5. AC SYSTEM'!Print_Area</vt:lpstr>
      <vt:lpstr>'6. PLUMBING'!Print_Area</vt:lpstr>
      <vt:lpstr>'8. CIVIL'!Print_Area</vt:lpstr>
      <vt:lpstr>'9. Equipment kitchen'!Print_Area</vt:lpstr>
      <vt:lpstr>'BBNT DOT 2'!Print_Area</vt:lpstr>
      <vt:lpstr>'BID FORMAT'!Print_Area</vt:lpstr>
      <vt:lpstr>'GT TTHT CV DOT 2'!Print_Area</vt:lpstr>
      <vt:lpstr>'KL TTHT CV DOT 2'!Print_Area</vt:lpstr>
      <vt:lpstr>SUMMARY!Print_Area</vt:lpstr>
      <vt:lpstr>'TONG HOP TT'!Print_Area</vt:lpstr>
      <vt:lpstr>'1. ELEC (2)'!Print_Titles</vt:lpstr>
      <vt:lpstr>'10.ELEVATOR'!Print_Titles</vt:lpstr>
      <vt:lpstr>'2. ELV'!Print_Titles</vt:lpstr>
      <vt:lpstr>'3. AIR COMPRESSOR'!Print_Titles</vt:lpstr>
      <vt:lpstr>'4.VENTILATION'!Print_Titles</vt:lpstr>
      <vt:lpstr>'5. AC SYSTEM'!Print_Titles</vt:lpstr>
      <vt:lpstr>'6. PLUMBING'!Print_Titles</vt:lpstr>
      <vt:lpstr>'8. CIVIL'!Print_Titles</vt:lpstr>
      <vt:lpstr>'9. Equipment kitchen'!Print_Titles</vt:lpstr>
      <vt:lpstr>'BBNT DOT 2'!Print_Titles</vt:lpstr>
      <vt:lpstr>'BID FORMAT'!Print_Titles</vt:lpstr>
      <vt:lpstr>'GT TTHT CV DOT 2'!Print_Titles</vt:lpstr>
      <vt:lpstr>'KL TTHT CV DOT 2'!Print_Titles</vt:lpstr>
    </vt:vector>
  </TitlesOfParts>
  <Company>DELTA Gruppe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Vielberger Florian AI-RM-AM</dc:creator>
  <cp:keywords>Confidential;</cp:keywords>
  <cp:lastModifiedBy>hoan</cp:lastModifiedBy>
  <cp:revision>1</cp:revision>
  <cp:lastPrinted>2022-07-27T04:19:39Z</cp:lastPrinted>
  <dcterms:created xsi:type="dcterms:W3CDTF">2016-04-06T08:14:41Z</dcterms:created>
  <dcterms:modified xsi:type="dcterms:W3CDTF">2022-07-27T04:19:42Z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6383050-a51a-446f-9514-233c436d9138_Enabled">
    <vt:lpwstr>true</vt:lpwstr>
  </property>
  <property fmtid="{D5CDD505-2E9C-101B-9397-08002B2CF9AE}" pid="3" name="MSIP_Label_a6383050-a51a-446f-9514-233c436d9138_SetDate">
    <vt:lpwstr>2021-12-10T12:14:27Z</vt:lpwstr>
  </property>
  <property fmtid="{D5CDD505-2E9C-101B-9397-08002B2CF9AE}" pid="4" name="MSIP_Label_a6383050-a51a-446f-9514-233c436d9138_Method">
    <vt:lpwstr>Standard</vt:lpwstr>
  </property>
  <property fmtid="{D5CDD505-2E9C-101B-9397-08002B2CF9AE}" pid="5" name="MSIP_Label_a6383050-a51a-446f-9514-233c436d9138_Name">
    <vt:lpwstr>Confidential</vt:lpwstr>
  </property>
  <property fmtid="{D5CDD505-2E9C-101B-9397-08002B2CF9AE}" pid="6" name="MSIP_Label_a6383050-a51a-446f-9514-233c436d9138_SiteId">
    <vt:lpwstr>492ac175-0fcd-4d6c-8fde-e15c70d1986b</vt:lpwstr>
  </property>
  <property fmtid="{D5CDD505-2E9C-101B-9397-08002B2CF9AE}" pid="7" name="MSIP_Label_a6383050-a51a-446f-9514-233c436d9138_ActionId">
    <vt:lpwstr>1071b9a8-133d-4d93-897c-85f3298135ae</vt:lpwstr>
  </property>
  <property fmtid="{D5CDD505-2E9C-101B-9397-08002B2CF9AE}" pid="8" name="MSIP_Label_a6383050-a51a-446f-9514-233c436d9138_ContentBits">
    <vt:lpwstr>2</vt:lpwstr>
  </property>
  <property fmtid="{D5CDD505-2E9C-101B-9397-08002B2CF9AE}" pid="9" name="Classification">
    <vt:lpwstr>Confidential</vt:lpwstr>
  </property>
  <property fmtid="{D5CDD505-2E9C-101B-9397-08002B2CF9AE}" pid="10" name="ContentTypeId">
    <vt:lpwstr>0x0101007B586F53D1A2B747BD179ADC5459D067</vt:lpwstr>
  </property>
  <property fmtid="{D5CDD505-2E9C-101B-9397-08002B2CF9AE}" pid="11" name="MediaServiceImageTags">
    <vt:lpwstr/>
  </property>
</Properties>
</file>